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4"/>
  </bookViews>
  <sheets>
    <sheet name="RawData_GRN_Detail" sheetId="1" state="hidden" r:id="rId1"/>
    <sheet name="GRN" sheetId="2" r:id="rId2"/>
    <sheet name="MonthList" sheetId="4" state="hidden" r:id="rId3"/>
    <sheet name="RawIssue" sheetId="6" state="hidden" r:id="rId4"/>
    <sheet name="Issue" sheetId="5" r:id="rId5"/>
    <sheet name="MasterSheet" sheetId="7" r:id="rId6"/>
    <sheet name="RawOpening" sheetId="8" state="hidden" r:id="rId7"/>
  </sheets>
  <externalReferences>
    <externalReference r:id="rId8"/>
  </externalReferences>
  <definedNames>
    <definedName name="_192.168.3.138_Grn" localSheetId="0" hidden="1">RawData_GRN_Detail!$A$1:$E$2184</definedName>
    <definedName name="ExternalData_1" localSheetId="1" hidden="1">GRN!$A$4:$F$648</definedName>
    <definedName name="ExternalData_1" localSheetId="4" hidden="1">Issue!$A$4:$D$1013</definedName>
    <definedName name="ExternalData_1" localSheetId="5" hidden="1">MasterSheet!$A$4:$C$861</definedName>
    <definedName name="ExternalData_1" localSheetId="3" hidden="1">RawIssue!$A$1:$D$9922</definedName>
    <definedName name="ExternalData_1" localSheetId="6" hidden="1">RawOpening!$A$1:$B$2117</definedName>
    <definedName name="GDList">Table__192.168.3.138_Grn[DayNo]</definedName>
    <definedName name="GIList">Table__192.168.3.138_Grn[item_key]</definedName>
    <definedName name="GQList">Table__192.168.3.138_Grn[Qty]</definedName>
    <definedName name="GTList">Table__192.168.3.138_Grn[RType]</definedName>
    <definedName name="IsDList">Table_ExternalData_14[DayNo]</definedName>
    <definedName name="IsIList">Table_ExternalData_14[item_key]</definedName>
    <definedName name="IsITypeList">Table_ExternalData_14[IType]</definedName>
    <definedName name="IsQList">Table_ExternalData_14[Qty]</definedName>
    <definedName name="OPBIList">Table_ExternalData_16[item_key]</definedName>
    <definedName name="OPBQList">Table_ExternalData_16[OpQty]</definedName>
  </definedNames>
  <calcPr calcId="125725"/>
</workbook>
</file>

<file path=xl/calcChain.xml><?xml version="1.0" encoding="utf-8"?>
<calcChain xmlns="http://schemas.openxmlformats.org/spreadsheetml/2006/main">
  <c r="P5" i="7"/>
  <c r="Q5" s="1"/>
  <c r="P6"/>
  <c r="Q6" s="1"/>
  <c r="P7"/>
  <c r="Q7" s="1"/>
  <c r="P8"/>
  <c r="Q8" s="1"/>
  <c r="P9"/>
  <c r="Q9" s="1"/>
  <c r="P10"/>
  <c r="Q10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P38"/>
  <c r="Q38" s="1"/>
  <c r="P39"/>
  <c r="Q39" s="1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3"/>
  <c r="Q53" s="1"/>
  <c r="P54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P68"/>
  <c r="Q68" s="1"/>
  <c r="P69"/>
  <c r="Q69" s="1"/>
  <c r="P70"/>
  <c r="Q70" s="1"/>
  <c r="P71"/>
  <c r="Q71" s="1"/>
  <c r="P72"/>
  <c r="Q72" s="1"/>
  <c r="P73"/>
  <c r="Q73" s="1"/>
  <c r="P74"/>
  <c r="Q74" s="1"/>
  <c r="P75"/>
  <c r="Q75" s="1"/>
  <c r="P76"/>
  <c r="Q76" s="1"/>
  <c r="P77"/>
  <c r="Q77" s="1"/>
  <c r="P78"/>
  <c r="Q78" s="1"/>
  <c r="P79"/>
  <c r="Q79" s="1"/>
  <c r="P80"/>
  <c r="Q80" s="1"/>
  <c r="P81"/>
  <c r="Q81" s="1"/>
  <c r="P82"/>
  <c r="Q82" s="1"/>
  <c r="P83"/>
  <c r="Q83" s="1"/>
  <c r="P84"/>
  <c r="Q84" s="1"/>
  <c r="P85"/>
  <c r="Q85" s="1"/>
  <c r="P86"/>
  <c r="Q86" s="1"/>
  <c r="P87"/>
  <c r="Q87" s="1"/>
  <c r="P88"/>
  <c r="Q88" s="1"/>
  <c r="P89"/>
  <c r="Q89" s="1"/>
  <c r="P90"/>
  <c r="Q90" s="1"/>
  <c r="P91"/>
  <c r="Q91" s="1"/>
  <c r="P92"/>
  <c r="Q92" s="1"/>
  <c r="P93"/>
  <c r="Q93" s="1"/>
  <c r="P94"/>
  <c r="Q94" s="1"/>
  <c r="P95"/>
  <c r="Q95" s="1"/>
  <c r="P96"/>
  <c r="Q96" s="1"/>
  <c r="P97"/>
  <c r="Q97" s="1"/>
  <c r="P98"/>
  <c r="Q98" s="1"/>
  <c r="P99"/>
  <c r="Q99" s="1"/>
  <c r="P100"/>
  <c r="Q100" s="1"/>
  <c r="P101"/>
  <c r="Q101" s="1"/>
  <c r="P102"/>
  <c r="Q102" s="1"/>
  <c r="P103"/>
  <c r="Q103" s="1"/>
  <c r="P104"/>
  <c r="Q104" s="1"/>
  <c r="P105"/>
  <c r="Q105" s="1"/>
  <c r="P106"/>
  <c r="Q106" s="1"/>
  <c r="P107"/>
  <c r="Q107" s="1"/>
  <c r="P108"/>
  <c r="Q108" s="1"/>
  <c r="P109"/>
  <c r="Q109" s="1"/>
  <c r="P110"/>
  <c r="Q110" s="1"/>
  <c r="P111"/>
  <c r="Q111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P121"/>
  <c r="Q121" s="1"/>
  <c r="P122"/>
  <c r="Q122" s="1"/>
  <c r="P123"/>
  <c r="Q123" s="1"/>
  <c r="P124"/>
  <c r="Q124" s="1"/>
  <c r="P125"/>
  <c r="Q125" s="1"/>
  <c r="P126"/>
  <c r="Q126" s="1"/>
  <c r="P127"/>
  <c r="Q127" s="1"/>
  <c r="P128"/>
  <c r="Q128" s="1"/>
  <c r="P129"/>
  <c r="Q129" s="1"/>
  <c r="P130"/>
  <c r="Q130" s="1"/>
  <c r="P131"/>
  <c r="Q131" s="1"/>
  <c r="P132"/>
  <c r="Q132" s="1"/>
  <c r="P133"/>
  <c r="Q133" s="1"/>
  <c r="P134"/>
  <c r="Q134" s="1"/>
  <c r="P135"/>
  <c r="Q135" s="1"/>
  <c r="P136"/>
  <c r="Q136" s="1"/>
  <c r="P137"/>
  <c r="Q137" s="1"/>
  <c r="P138"/>
  <c r="Q138" s="1"/>
  <c r="P139"/>
  <c r="Q139" s="1"/>
  <c r="P140"/>
  <c r="Q140" s="1"/>
  <c r="P141"/>
  <c r="Q141" s="1"/>
  <c r="P142"/>
  <c r="Q142" s="1"/>
  <c r="P143"/>
  <c r="Q143" s="1"/>
  <c r="P144"/>
  <c r="Q144" s="1"/>
  <c r="P145"/>
  <c r="Q145" s="1"/>
  <c r="P146"/>
  <c r="Q146" s="1"/>
  <c r="P147"/>
  <c r="Q147" s="1"/>
  <c r="P148"/>
  <c r="Q148" s="1"/>
  <c r="P149"/>
  <c r="Q149" s="1"/>
  <c r="P150"/>
  <c r="Q150" s="1"/>
  <c r="P151"/>
  <c r="Q151" s="1"/>
  <c r="P152"/>
  <c r="Q152" s="1"/>
  <c r="P153"/>
  <c r="Q153" s="1"/>
  <c r="P154"/>
  <c r="Q154" s="1"/>
  <c r="P155"/>
  <c r="Q155" s="1"/>
  <c r="P156"/>
  <c r="Q156" s="1"/>
  <c r="P157"/>
  <c r="Q157" s="1"/>
  <c r="P158"/>
  <c r="Q158" s="1"/>
  <c r="P159"/>
  <c r="Q159" s="1"/>
  <c r="P160"/>
  <c r="Q160" s="1"/>
  <c r="P161"/>
  <c r="Q161" s="1"/>
  <c r="P162"/>
  <c r="Q162" s="1"/>
  <c r="P163"/>
  <c r="Q163" s="1"/>
  <c r="P164"/>
  <c r="Q164" s="1"/>
  <c r="P165"/>
  <c r="Q165" s="1"/>
  <c r="P166"/>
  <c r="Q166" s="1"/>
  <c r="P167"/>
  <c r="Q167" s="1"/>
  <c r="P168"/>
  <c r="Q168" s="1"/>
  <c r="P169"/>
  <c r="Q169" s="1"/>
  <c r="P170"/>
  <c r="Q170" s="1"/>
  <c r="P171"/>
  <c r="Q171" s="1"/>
  <c r="P172"/>
  <c r="Q172" s="1"/>
  <c r="P173"/>
  <c r="Q173" s="1"/>
  <c r="P174"/>
  <c r="Q174" s="1"/>
  <c r="P175"/>
  <c r="Q175" s="1"/>
  <c r="P176"/>
  <c r="Q176" s="1"/>
  <c r="P177"/>
  <c r="Q177" s="1"/>
  <c r="P178"/>
  <c r="Q178" s="1"/>
  <c r="P179"/>
  <c r="Q179" s="1"/>
  <c r="P180"/>
  <c r="Q180" s="1"/>
  <c r="P181"/>
  <c r="Q181" s="1"/>
  <c r="P182"/>
  <c r="Q182" s="1"/>
  <c r="P183"/>
  <c r="Q183" s="1"/>
  <c r="P184"/>
  <c r="Q184" s="1"/>
  <c r="P185"/>
  <c r="Q185" s="1"/>
  <c r="P186"/>
  <c r="Q186" s="1"/>
  <c r="P187"/>
  <c r="Q187" s="1"/>
  <c r="P188"/>
  <c r="Q188" s="1"/>
  <c r="P189"/>
  <c r="Q189" s="1"/>
  <c r="P190"/>
  <c r="Q190" s="1"/>
  <c r="P191"/>
  <c r="Q191" s="1"/>
  <c r="P192"/>
  <c r="Q192" s="1"/>
  <c r="P193"/>
  <c r="Q193" s="1"/>
  <c r="P194"/>
  <c r="Q194" s="1"/>
  <c r="P195"/>
  <c r="Q195" s="1"/>
  <c r="P196"/>
  <c r="Q196" s="1"/>
  <c r="P197"/>
  <c r="Q197" s="1"/>
  <c r="P198"/>
  <c r="Q198" s="1"/>
  <c r="P199"/>
  <c r="Q199" s="1"/>
  <c r="P200"/>
  <c r="Q200" s="1"/>
  <c r="P201"/>
  <c r="Q201" s="1"/>
  <c r="P202"/>
  <c r="Q202" s="1"/>
  <c r="P203"/>
  <c r="Q203" s="1"/>
  <c r="P204"/>
  <c r="Q204" s="1"/>
  <c r="P205"/>
  <c r="Q205" s="1"/>
  <c r="P206"/>
  <c r="Q206" s="1"/>
  <c r="P207"/>
  <c r="Q207" s="1"/>
  <c r="P208"/>
  <c r="Q208" s="1"/>
  <c r="P209"/>
  <c r="Q209" s="1"/>
  <c r="P210"/>
  <c r="Q210" s="1"/>
  <c r="P211"/>
  <c r="Q211" s="1"/>
  <c r="P212"/>
  <c r="Q212" s="1"/>
  <c r="P213"/>
  <c r="Q213" s="1"/>
  <c r="P214"/>
  <c r="Q214" s="1"/>
  <c r="P215"/>
  <c r="Q215" s="1"/>
  <c r="P216"/>
  <c r="Q216" s="1"/>
  <c r="P217"/>
  <c r="Q217" s="1"/>
  <c r="P218"/>
  <c r="Q218" s="1"/>
  <c r="P219"/>
  <c r="Q219" s="1"/>
  <c r="P220"/>
  <c r="Q220" s="1"/>
  <c r="P221"/>
  <c r="Q221" s="1"/>
  <c r="P222"/>
  <c r="Q222" s="1"/>
  <c r="P223"/>
  <c r="Q223" s="1"/>
  <c r="P224"/>
  <c r="Q224" s="1"/>
  <c r="P225"/>
  <c r="Q225" s="1"/>
  <c r="P226"/>
  <c r="Q226" s="1"/>
  <c r="P227"/>
  <c r="Q227" s="1"/>
  <c r="P228"/>
  <c r="Q228" s="1"/>
  <c r="P229"/>
  <c r="Q229" s="1"/>
  <c r="P230"/>
  <c r="Q230" s="1"/>
  <c r="P231"/>
  <c r="Q231" s="1"/>
  <c r="P232"/>
  <c r="Q232" s="1"/>
  <c r="P233"/>
  <c r="Q233" s="1"/>
  <c r="P234"/>
  <c r="Q234" s="1"/>
  <c r="P235"/>
  <c r="Q235" s="1"/>
  <c r="P236"/>
  <c r="Q236" s="1"/>
  <c r="P237"/>
  <c r="Q237" s="1"/>
  <c r="P238"/>
  <c r="Q238" s="1"/>
  <c r="P239"/>
  <c r="Q239" s="1"/>
  <c r="P240"/>
  <c r="Q240" s="1"/>
  <c r="P241"/>
  <c r="Q241" s="1"/>
  <c r="P242"/>
  <c r="Q242" s="1"/>
  <c r="P243"/>
  <c r="Q243" s="1"/>
  <c r="P244"/>
  <c r="Q244" s="1"/>
  <c r="P245"/>
  <c r="Q245" s="1"/>
  <c r="P246"/>
  <c r="Q246" s="1"/>
  <c r="P247"/>
  <c r="Q247" s="1"/>
  <c r="P248"/>
  <c r="Q248" s="1"/>
  <c r="P249"/>
  <c r="Q249" s="1"/>
  <c r="P250"/>
  <c r="Q250" s="1"/>
  <c r="P251"/>
  <c r="Q251" s="1"/>
  <c r="P252"/>
  <c r="Q252" s="1"/>
  <c r="P253"/>
  <c r="Q253" s="1"/>
  <c r="P254"/>
  <c r="Q254" s="1"/>
  <c r="P255"/>
  <c r="Q255" s="1"/>
  <c r="P256"/>
  <c r="Q256" s="1"/>
  <c r="P257"/>
  <c r="Q257" s="1"/>
  <c r="P258"/>
  <c r="Q258" s="1"/>
  <c r="P259"/>
  <c r="Q259" s="1"/>
  <c r="P260"/>
  <c r="Q260" s="1"/>
  <c r="P261"/>
  <c r="Q261" s="1"/>
  <c r="P262"/>
  <c r="Q262" s="1"/>
  <c r="P263"/>
  <c r="Q263" s="1"/>
  <c r="P264"/>
  <c r="Q264" s="1"/>
  <c r="P265"/>
  <c r="Q265" s="1"/>
  <c r="P266"/>
  <c r="Q266" s="1"/>
  <c r="P267"/>
  <c r="Q267" s="1"/>
  <c r="P268"/>
  <c r="Q268" s="1"/>
  <c r="P269"/>
  <c r="Q269" s="1"/>
  <c r="P270"/>
  <c r="Q270" s="1"/>
  <c r="P271"/>
  <c r="Q271" s="1"/>
  <c r="P272"/>
  <c r="Q272" s="1"/>
  <c r="P273"/>
  <c r="Q273" s="1"/>
  <c r="P274"/>
  <c r="Q274" s="1"/>
  <c r="P275"/>
  <c r="Q275" s="1"/>
  <c r="P276"/>
  <c r="Q276" s="1"/>
  <c r="P277"/>
  <c r="Q277" s="1"/>
  <c r="P278"/>
  <c r="Q278" s="1"/>
  <c r="P279"/>
  <c r="Q279" s="1"/>
  <c r="P280"/>
  <c r="Q280" s="1"/>
  <c r="P281"/>
  <c r="Q281" s="1"/>
  <c r="P282"/>
  <c r="Q282" s="1"/>
  <c r="P283"/>
  <c r="Q283" s="1"/>
  <c r="P284"/>
  <c r="Q284" s="1"/>
  <c r="P285"/>
  <c r="Q285" s="1"/>
  <c r="P286"/>
  <c r="Q286" s="1"/>
  <c r="P287"/>
  <c r="Q287" s="1"/>
  <c r="P288"/>
  <c r="Q288" s="1"/>
  <c r="P289"/>
  <c r="Q289" s="1"/>
  <c r="P290"/>
  <c r="Q290" s="1"/>
  <c r="P291"/>
  <c r="Q291" s="1"/>
  <c r="P292"/>
  <c r="Q292" s="1"/>
  <c r="P293"/>
  <c r="Q293" s="1"/>
  <c r="P294"/>
  <c r="Q294" s="1"/>
  <c r="P295"/>
  <c r="Q295" s="1"/>
  <c r="P296"/>
  <c r="Q296" s="1"/>
  <c r="P297"/>
  <c r="Q297" s="1"/>
  <c r="P298"/>
  <c r="Q298" s="1"/>
  <c r="P299"/>
  <c r="Q299" s="1"/>
  <c r="P300"/>
  <c r="Q300" s="1"/>
  <c r="P301"/>
  <c r="Q301" s="1"/>
  <c r="P302"/>
  <c r="Q302" s="1"/>
  <c r="P303"/>
  <c r="Q303" s="1"/>
  <c r="P304"/>
  <c r="Q304" s="1"/>
  <c r="P305"/>
  <c r="Q305" s="1"/>
  <c r="P306"/>
  <c r="Q306" s="1"/>
  <c r="P307"/>
  <c r="Q307" s="1"/>
  <c r="P308"/>
  <c r="Q308" s="1"/>
  <c r="P309"/>
  <c r="Q309" s="1"/>
  <c r="P310"/>
  <c r="Q310" s="1"/>
  <c r="P311"/>
  <c r="Q311" s="1"/>
  <c r="P312"/>
  <c r="Q312" s="1"/>
  <c r="P313"/>
  <c r="Q313" s="1"/>
  <c r="P314"/>
  <c r="Q314" s="1"/>
  <c r="P315"/>
  <c r="Q315" s="1"/>
  <c r="P316"/>
  <c r="Q316" s="1"/>
  <c r="P317"/>
  <c r="Q317" s="1"/>
  <c r="P318"/>
  <c r="Q318" s="1"/>
  <c r="P319"/>
  <c r="Q319" s="1"/>
  <c r="P320"/>
  <c r="Q320" s="1"/>
  <c r="P321"/>
  <c r="Q321" s="1"/>
  <c r="P322"/>
  <c r="Q322" s="1"/>
  <c r="P323"/>
  <c r="Q323" s="1"/>
  <c r="P324"/>
  <c r="Q324" s="1"/>
  <c r="P325"/>
  <c r="Q325" s="1"/>
  <c r="P326"/>
  <c r="Q326" s="1"/>
  <c r="P327"/>
  <c r="Q327" s="1"/>
  <c r="P328"/>
  <c r="Q328" s="1"/>
  <c r="P329"/>
  <c r="Q329" s="1"/>
  <c r="P330"/>
  <c r="Q330" s="1"/>
  <c r="P331"/>
  <c r="Q331" s="1"/>
  <c r="P332"/>
  <c r="Q332" s="1"/>
  <c r="P333"/>
  <c r="Q333" s="1"/>
  <c r="P334"/>
  <c r="Q334" s="1"/>
  <c r="P335"/>
  <c r="Q335" s="1"/>
  <c r="P336"/>
  <c r="Q336" s="1"/>
  <c r="P337"/>
  <c r="Q337" s="1"/>
  <c r="P338"/>
  <c r="Q338" s="1"/>
  <c r="P339"/>
  <c r="Q339" s="1"/>
  <c r="P340"/>
  <c r="Q340" s="1"/>
  <c r="P341"/>
  <c r="Q341" s="1"/>
  <c r="P342"/>
  <c r="Q342" s="1"/>
  <c r="P343"/>
  <c r="Q343" s="1"/>
  <c r="P344"/>
  <c r="Q344" s="1"/>
  <c r="P345"/>
  <c r="Q345" s="1"/>
  <c r="P346"/>
  <c r="Q346" s="1"/>
  <c r="P347"/>
  <c r="Q347" s="1"/>
  <c r="P348"/>
  <c r="Q348" s="1"/>
  <c r="P349"/>
  <c r="Q349" s="1"/>
  <c r="P350"/>
  <c r="Q350" s="1"/>
  <c r="P351"/>
  <c r="Q351" s="1"/>
  <c r="P352"/>
  <c r="Q352" s="1"/>
  <c r="P353"/>
  <c r="Q353" s="1"/>
  <c r="P354"/>
  <c r="Q354" s="1"/>
  <c r="P355"/>
  <c r="Q355" s="1"/>
  <c r="P356"/>
  <c r="Q356" s="1"/>
  <c r="P357"/>
  <c r="Q357" s="1"/>
  <c r="P358"/>
  <c r="Q358" s="1"/>
  <c r="P359"/>
  <c r="Q359" s="1"/>
  <c r="P360"/>
  <c r="Q360" s="1"/>
  <c r="P361"/>
  <c r="Q361" s="1"/>
  <c r="P362"/>
  <c r="Q362" s="1"/>
  <c r="P363"/>
  <c r="Q363" s="1"/>
  <c r="P364"/>
  <c r="Q364" s="1"/>
  <c r="P365"/>
  <c r="Q365" s="1"/>
  <c r="P366"/>
  <c r="Q366" s="1"/>
  <c r="P367"/>
  <c r="Q367" s="1"/>
  <c r="P368"/>
  <c r="Q368" s="1"/>
  <c r="P369"/>
  <c r="Q369" s="1"/>
  <c r="P370"/>
  <c r="Q370" s="1"/>
  <c r="P371"/>
  <c r="Q371" s="1"/>
  <c r="P372"/>
  <c r="Q372" s="1"/>
  <c r="P373"/>
  <c r="Q373" s="1"/>
  <c r="P374"/>
  <c r="Q374" s="1"/>
  <c r="P375"/>
  <c r="Q375" s="1"/>
  <c r="P376"/>
  <c r="Q376" s="1"/>
  <c r="P377"/>
  <c r="Q377" s="1"/>
  <c r="P378"/>
  <c r="Q378" s="1"/>
  <c r="P379"/>
  <c r="Q379" s="1"/>
  <c r="P380"/>
  <c r="Q380" s="1"/>
  <c r="P381"/>
  <c r="Q381" s="1"/>
  <c r="P382"/>
  <c r="Q382" s="1"/>
  <c r="P383"/>
  <c r="Q383" s="1"/>
  <c r="P384"/>
  <c r="Q384" s="1"/>
  <c r="P385"/>
  <c r="Q385" s="1"/>
  <c r="P386"/>
  <c r="Q386" s="1"/>
  <c r="P387"/>
  <c r="Q387" s="1"/>
  <c r="P388"/>
  <c r="Q388" s="1"/>
  <c r="P389"/>
  <c r="Q389" s="1"/>
  <c r="P390"/>
  <c r="Q390" s="1"/>
  <c r="P391"/>
  <c r="Q391" s="1"/>
  <c r="P392"/>
  <c r="Q392" s="1"/>
  <c r="P393"/>
  <c r="Q393" s="1"/>
  <c r="P394"/>
  <c r="Q394" s="1"/>
  <c r="P395"/>
  <c r="Q395" s="1"/>
  <c r="P396"/>
  <c r="Q396" s="1"/>
  <c r="P397"/>
  <c r="Q397" s="1"/>
  <c r="P398"/>
  <c r="Q398" s="1"/>
  <c r="P399"/>
  <c r="Q399" s="1"/>
  <c r="P400"/>
  <c r="Q400" s="1"/>
  <c r="P401"/>
  <c r="Q401" s="1"/>
  <c r="P402"/>
  <c r="Q402" s="1"/>
  <c r="P403"/>
  <c r="Q403" s="1"/>
  <c r="P404"/>
  <c r="Q404" s="1"/>
  <c r="P405"/>
  <c r="Q405" s="1"/>
  <c r="P406"/>
  <c r="Q406" s="1"/>
  <c r="P407"/>
  <c r="Q407" s="1"/>
  <c r="P408"/>
  <c r="Q408" s="1"/>
  <c r="P409"/>
  <c r="Q409" s="1"/>
  <c r="P410"/>
  <c r="Q410" s="1"/>
  <c r="P411"/>
  <c r="Q411" s="1"/>
  <c r="P412"/>
  <c r="Q412" s="1"/>
  <c r="P413"/>
  <c r="Q413" s="1"/>
  <c r="P414"/>
  <c r="Q414" s="1"/>
  <c r="P415"/>
  <c r="Q415" s="1"/>
  <c r="P416"/>
  <c r="Q416" s="1"/>
  <c r="P417"/>
  <c r="Q417" s="1"/>
  <c r="P418"/>
  <c r="Q418" s="1"/>
  <c r="P419"/>
  <c r="Q419" s="1"/>
  <c r="P420"/>
  <c r="Q420" s="1"/>
  <c r="P421"/>
  <c r="Q421" s="1"/>
  <c r="P422"/>
  <c r="Q422" s="1"/>
  <c r="P423"/>
  <c r="Q423" s="1"/>
  <c r="P424"/>
  <c r="Q424" s="1"/>
  <c r="P425"/>
  <c r="Q425" s="1"/>
  <c r="P426"/>
  <c r="Q426" s="1"/>
  <c r="P427"/>
  <c r="Q427" s="1"/>
  <c r="P428"/>
  <c r="Q428" s="1"/>
  <c r="P429"/>
  <c r="Q429" s="1"/>
  <c r="P430"/>
  <c r="Q430" s="1"/>
  <c r="P431"/>
  <c r="Q431" s="1"/>
  <c r="P432"/>
  <c r="Q432" s="1"/>
  <c r="P433"/>
  <c r="Q433" s="1"/>
  <c r="P434"/>
  <c r="Q434" s="1"/>
  <c r="P435"/>
  <c r="Q435" s="1"/>
  <c r="P436"/>
  <c r="Q436" s="1"/>
  <c r="P437"/>
  <c r="Q437" s="1"/>
  <c r="P438"/>
  <c r="Q438" s="1"/>
  <c r="P439"/>
  <c r="Q439" s="1"/>
  <c r="P440"/>
  <c r="Q440" s="1"/>
  <c r="P441"/>
  <c r="Q441" s="1"/>
  <c r="P442"/>
  <c r="Q442" s="1"/>
  <c r="P443"/>
  <c r="Q443" s="1"/>
  <c r="P444"/>
  <c r="Q444" s="1"/>
  <c r="P445"/>
  <c r="Q445" s="1"/>
  <c r="P446"/>
  <c r="Q446" s="1"/>
  <c r="P447"/>
  <c r="Q447" s="1"/>
  <c r="P448"/>
  <c r="Q448" s="1"/>
  <c r="P449"/>
  <c r="Q449" s="1"/>
  <c r="P450"/>
  <c r="Q450" s="1"/>
  <c r="P451"/>
  <c r="Q451" s="1"/>
  <c r="P452"/>
  <c r="Q452" s="1"/>
  <c r="P453"/>
  <c r="Q453" s="1"/>
  <c r="P454"/>
  <c r="Q454" s="1"/>
  <c r="P455"/>
  <c r="Q455" s="1"/>
  <c r="P456"/>
  <c r="Q456" s="1"/>
  <c r="P457"/>
  <c r="Q457" s="1"/>
  <c r="P458"/>
  <c r="Q458" s="1"/>
  <c r="P459"/>
  <c r="Q459" s="1"/>
  <c r="P460"/>
  <c r="Q460" s="1"/>
  <c r="P461"/>
  <c r="Q461" s="1"/>
  <c r="P462"/>
  <c r="Q462" s="1"/>
  <c r="P463"/>
  <c r="Q463" s="1"/>
  <c r="P464"/>
  <c r="Q464" s="1"/>
  <c r="P465"/>
  <c r="Q465" s="1"/>
  <c r="P466"/>
  <c r="Q466" s="1"/>
  <c r="P467"/>
  <c r="Q467" s="1"/>
  <c r="P468"/>
  <c r="Q468" s="1"/>
  <c r="P469"/>
  <c r="Q469" s="1"/>
  <c r="P470"/>
  <c r="Q470" s="1"/>
  <c r="P471"/>
  <c r="Q471" s="1"/>
  <c r="P472"/>
  <c r="Q472" s="1"/>
  <c r="P473"/>
  <c r="Q473" s="1"/>
  <c r="P474"/>
  <c r="Q474" s="1"/>
  <c r="P475"/>
  <c r="Q475" s="1"/>
  <c r="P476"/>
  <c r="Q476" s="1"/>
  <c r="P477"/>
  <c r="Q477" s="1"/>
  <c r="P478"/>
  <c r="Q478" s="1"/>
  <c r="P479"/>
  <c r="Q479" s="1"/>
  <c r="P480"/>
  <c r="Q480" s="1"/>
  <c r="P481"/>
  <c r="Q481" s="1"/>
  <c r="P482"/>
  <c r="Q482" s="1"/>
  <c r="P483"/>
  <c r="Q483" s="1"/>
  <c r="P484"/>
  <c r="Q484" s="1"/>
  <c r="P485"/>
  <c r="Q485" s="1"/>
  <c r="P486"/>
  <c r="Q486" s="1"/>
  <c r="P487"/>
  <c r="Q487" s="1"/>
  <c r="P488"/>
  <c r="Q488" s="1"/>
  <c r="P489"/>
  <c r="Q489" s="1"/>
  <c r="P490"/>
  <c r="Q490" s="1"/>
  <c r="P491"/>
  <c r="Q491" s="1"/>
  <c r="P492"/>
  <c r="Q492" s="1"/>
  <c r="P493"/>
  <c r="Q493" s="1"/>
  <c r="P494"/>
  <c r="Q494" s="1"/>
  <c r="P495"/>
  <c r="Q495" s="1"/>
  <c r="P496"/>
  <c r="Q496" s="1"/>
  <c r="P497"/>
  <c r="Q497" s="1"/>
  <c r="P498"/>
  <c r="Q498" s="1"/>
  <c r="P499"/>
  <c r="Q499" s="1"/>
  <c r="P500"/>
  <c r="Q500" s="1"/>
  <c r="P501"/>
  <c r="Q501" s="1"/>
  <c r="P502"/>
  <c r="Q502" s="1"/>
  <c r="P503"/>
  <c r="Q503" s="1"/>
  <c r="P504"/>
  <c r="Q504" s="1"/>
  <c r="P505"/>
  <c r="Q505" s="1"/>
  <c r="P506"/>
  <c r="Q506" s="1"/>
  <c r="P507"/>
  <c r="Q507" s="1"/>
  <c r="P508"/>
  <c r="Q508" s="1"/>
  <c r="P509"/>
  <c r="Q509" s="1"/>
  <c r="P510"/>
  <c r="Q510" s="1"/>
  <c r="P511"/>
  <c r="Q511" s="1"/>
  <c r="P512"/>
  <c r="Q512" s="1"/>
  <c r="P513"/>
  <c r="Q513" s="1"/>
  <c r="P514"/>
  <c r="Q514" s="1"/>
  <c r="P515"/>
  <c r="Q515" s="1"/>
  <c r="P516"/>
  <c r="Q516" s="1"/>
  <c r="P517"/>
  <c r="Q517" s="1"/>
  <c r="P518"/>
  <c r="Q518" s="1"/>
  <c r="P519"/>
  <c r="Q519" s="1"/>
  <c r="P520"/>
  <c r="Q520" s="1"/>
  <c r="P521"/>
  <c r="Q521" s="1"/>
  <c r="P522"/>
  <c r="Q522" s="1"/>
  <c r="P523"/>
  <c r="Q523" s="1"/>
  <c r="P524"/>
  <c r="Q524" s="1"/>
  <c r="P525"/>
  <c r="Q525" s="1"/>
  <c r="P526"/>
  <c r="Q526" s="1"/>
  <c r="P527"/>
  <c r="Q527" s="1"/>
  <c r="P528"/>
  <c r="Q528" s="1"/>
  <c r="P529"/>
  <c r="Q529" s="1"/>
  <c r="P530"/>
  <c r="Q530" s="1"/>
  <c r="P531"/>
  <c r="Q531" s="1"/>
  <c r="P532"/>
  <c r="Q532" s="1"/>
  <c r="P533"/>
  <c r="Q533" s="1"/>
  <c r="P534"/>
  <c r="Q534" s="1"/>
  <c r="P535"/>
  <c r="Q535" s="1"/>
  <c r="P536"/>
  <c r="Q536" s="1"/>
  <c r="P537"/>
  <c r="Q537" s="1"/>
  <c r="P538"/>
  <c r="Q538" s="1"/>
  <c r="P539"/>
  <c r="Q539" s="1"/>
  <c r="P540"/>
  <c r="Q540" s="1"/>
  <c r="P541"/>
  <c r="Q541" s="1"/>
  <c r="P542"/>
  <c r="Q542" s="1"/>
  <c r="P543"/>
  <c r="Q543" s="1"/>
  <c r="P544"/>
  <c r="Q544" s="1"/>
  <c r="P545"/>
  <c r="Q545" s="1"/>
  <c r="P546"/>
  <c r="Q546" s="1"/>
  <c r="P547"/>
  <c r="Q547" s="1"/>
  <c r="P548"/>
  <c r="Q548" s="1"/>
  <c r="P549"/>
  <c r="Q549" s="1"/>
  <c r="P550"/>
  <c r="Q550" s="1"/>
  <c r="P551"/>
  <c r="Q551" s="1"/>
  <c r="P552"/>
  <c r="Q552" s="1"/>
  <c r="P553"/>
  <c r="Q553" s="1"/>
  <c r="P554"/>
  <c r="Q554" s="1"/>
  <c r="P555"/>
  <c r="Q555" s="1"/>
  <c r="P556"/>
  <c r="Q556" s="1"/>
  <c r="P557"/>
  <c r="Q557" s="1"/>
  <c r="P558"/>
  <c r="Q558" s="1"/>
  <c r="P559"/>
  <c r="Q559" s="1"/>
  <c r="P560"/>
  <c r="Q560" s="1"/>
  <c r="P561"/>
  <c r="Q561" s="1"/>
  <c r="P562"/>
  <c r="Q562" s="1"/>
  <c r="P563"/>
  <c r="Q563" s="1"/>
  <c r="P564"/>
  <c r="Q564" s="1"/>
  <c r="P565"/>
  <c r="Q565" s="1"/>
  <c r="P566"/>
  <c r="Q566" s="1"/>
  <c r="P567"/>
  <c r="Q567" s="1"/>
  <c r="P568"/>
  <c r="Q568" s="1"/>
  <c r="P569"/>
  <c r="Q569" s="1"/>
  <c r="P570"/>
  <c r="Q570" s="1"/>
  <c r="P571"/>
  <c r="Q571" s="1"/>
  <c r="P572"/>
  <c r="Q572" s="1"/>
  <c r="P573"/>
  <c r="Q573" s="1"/>
  <c r="P574"/>
  <c r="Q574" s="1"/>
  <c r="P575"/>
  <c r="Q575" s="1"/>
  <c r="P576"/>
  <c r="Q576" s="1"/>
  <c r="P577"/>
  <c r="Q577" s="1"/>
  <c r="P578"/>
  <c r="Q578" s="1"/>
  <c r="P579"/>
  <c r="Q579" s="1"/>
  <c r="P580"/>
  <c r="Q580" s="1"/>
  <c r="P581"/>
  <c r="Q581" s="1"/>
  <c r="P582"/>
  <c r="Q582" s="1"/>
  <c r="P583"/>
  <c r="Q583" s="1"/>
  <c r="P584"/>
  <c r="Q584" s="1"/>
  <c r="P585"/>
  <c r="Q585" s="1"/>
  <c r="P586"/>
  <c r="Q586" s="1"/>
  <c r="P587"/>
  <c r="Q587" s="1"/>
  <c r="P588"/>
  <c r="Q588" s="1"/>
  <c r="P589"/>
  <c r="Q589" s="1"/>
  <c r="P590"/>
  <c r="Q590" s="1"/>
  <c r="P591"/>
  <c r="Q591" s="1"/>
  <c r="P592"/>
  <c r="Q592" s="1"/>
  <c r="P593"/>
  <c r="Q593" s="1"/>
  <c r="P594"/>
  <c r="Q594" s="1"/>
  <c r="P595"/>
  <c r="Q595" s="1"/>
  <c r="P596"/>
  <c r="Q596" s="1"/>
  <c r="P597"/>
  <c r="Q597" s="1"/>
  <c r="P598"/>
  <c r="Q598" s="1"/>
  <c r="P599"/>
  <c r="Q599" s="1"/>
  <c r="P600"/>
  <c r="Q600" s="1"/>
  <c r="P601"/>
  <c r="Q601" s="1"/>
  <c r="P602"/>
  <c r="Q602" s="1"/>
  <c r="P603"/>
  <c r="Q603" s="1"/>
  <c r="P604"/>
  <c r="Q604" s="1"/>
  <c r="P605"/>
  <c r="Q605" s="1"/>
  <c r="P606"/>
  <c r="Q606" s="1"/>
  <c r="P607"/>
  <c r="Q607" s="1"/>
  <c r="P608"/>
  <c r="Q608" s="1"/>
  <c r="P609"/>
  <c r="Q609" s="1"/>
  <c r="P610"/>
  <c r="Q610" s="1"/>
  <c r="P611"/>
  <c r="Q611" s="1"/>
  <c r="P612"/>
  <c r="Q612" s="1"/>
  <c r="P613"/>
  <c r="Q613" s="1"/>
  <c r="P614"/>
  <c r="Q614" s="1"/>
  <c r="P615"/>
  <c r="Q615" s="1"/>
  <c r="P616"/>
  <c r="Q616" s="1"/>
  <c r="P617"/>
  <c r="Q617" s="1"/>
  <c r="P618"/>
  <c r="Q618" s="1"/>
  <c r="P619"/>
  <c r="Q619" s="1"/>
  <c r="P620"/>
  <c r="Q620" s="1"/>
  <c r="P621"/>
  <c r="Q621" s="1"/>
  <c r="P622"/>
  <c r="Q622" s="1"/>
  <c r="P623"/>
  <c r="Q623" s="1"/>
  <c r="P624"/>
  <c r="Q624" s="1"/>
  <c r="P625"/>
  <c r="Q625" s="1"/>
  <c r="P626"/>
  <c r="Q626" s="1"/>
  <c r="P627"/>
  <c r="Q627" s="1"/>
  <c r="P628"/>
  <c r="Q628" s="1"/>
  <c r="P629"/>
  <c r="Q629" s="1"/>
  <c r="P630"/>
  <c r="Q630" s="1"/>
  <c r="P631"/>
  <c r="Q631" s="1"/>
  <c r="P632"/>
  <c r="Q632" s="1"/>
  <c r="P633"/>
  <c r="Q633" s="1"/>
  <c r="P634"/>
  <c r="Q634" s="1"/>
  <c r="P635"/>
  <c r="Q635" s="1"/>
  <c r="P636"/>
  <c r="Q636" s="1"/>
  <c r="P637"/>
  <c r="Q637" s="1"/>
  <c r="P638"/>
  <c r="Q638" s="1"/>
  <c r="P639"/>
  <c r="Q639" s="1"/>
  <c r="P640"/>
  <c r="Q640" s="1"/>
  <c r="P641"/>
  <c r="Q641" s="1"/>
  <c r="P642"/>
  <c r="Q642" s="1"/>
  <c r="P643"/>
  <c r="Q643" s="1"/>
  <c r="P644"/>
  <c r="Q644" s="1"/>
  <c r="P645"/>
  <c r="Q645" s="1"/>
  <c r="P646"/>
  <c r="Q646" s="1"/>
  <c r="P647"/>
  <c r="Q647" s="1"/>
  <c r="P648"/>
  <c r="Q648" s="1"/>
  <c r="P649"/>
  <c r="Q649" s="1"/>
  <c r="P650"/>
  <c r="Q650" s="1"/>
  <c r="P651"/>
  <c r="Q651" s="1"/>
  <c r="P652"/>
  <c r="Q652" s="1"/>
  <c r="P653"/>
  <c r="Q653" s="1"/>
  <c r="P654"/>
  <c r="Q654" s="1"/>
  <c r="P655"/>
  <c r="Q655" s="1"/>
  <c r="P656"/>
  <c r="Q656" s="1"/>
  <c r="P657"/>
  <c r="Q657" s="1"/>
  <c r="P658"/>
  <c r="Q658" s="1"/>
  <c r="P659"/>
  <c r="Q659" s="1"/>
  <c r="P660"/>
  <c r="Q660" s="1"/>
  <c r="P661"/>
  <c r="Q661" s="1"/>
  <c r="P662"/>
  <c r="Q662" s="1"/>
  <c r="P663"/>
  <c r="Q663" s="1"/>
  <c r="P664"/>
  <c r="Q664" s="1"/>
  <c r="P665"/>
  <c r="Q665" s="1"/>
  <c r="P666"/>
  <c r="Q666" s="1"/>
  <c r="P667"/>
  <c r="Q667" s="1"/>
  <c r="P668"/>
  <c r="Q668" s="1"/>
  <c r="P669"/>
  <c r="Q669" s="1"/>
  <c r="P670"/>
  <c r="Q670" s="1"/>
  <c r="P671"/>
  <c r="Q671" s="1"/>
  <c r="P672"/>
  <c r="Q672" s="1"/>
  <c r="P673"/>
  <c r="Q673" s="1"/>
  <c r="P674"/>
  <c r="Q674" s="1"/>
  <c r="P675"/>
  <c r="Q675" s="1"/>
  <c r="P676"/>
  <c r="Q676" s="1"/>
  <c r="P677"/>
  <c r="Q677" s="1"/>
  <c r="P678"/>
  <c r="Q678" s="1"/>
  <c r="P679"/>
  <c r="Q679" s="1"/>
  <c r="P680"/>
  <c r="Q680" s="1"/>
  <c r="P681"/>
  <c r="Q681" s="1"/>
  <c r="P682"/>
  <c r="Q682" s="1"/>
  <c r="P683"/>
  <c r="Q683" s="1"/>
  <c r="P684"/>
  <c r="Q684" s="1"/>
  <c r="P685"/>
  <c r="Q685" s="1"/>
  <c r="P686"/>
  <c r="Q686" s="1"/>
  <c r="P687"/>
  <c r="Q687" s="1"/>
  <c r="P688"/>
  <c r="Q688" s="1"/>
  <c r="P689"/>
  <c r="Q689" s="1"/>
  <c r="P690"/>
  <c r="Q690" s="1"/>
  <c r="P691"/>
  <c r="Q691" s="1"/>
  <c r="P692"/>
  <c r="Q692" s="1"/>
  <c r="P693"/>
  <c r="Q693" s="1"/>
  <c r="P694"/>
  <c r="Q694" s="1"/>
  <c r="P695"/>
  <c r="Q695" s="1"/>
  <c r="P696"/>
  <c r="Q696" s="1"/>
  <c r="P697"/>
  <c r="Q697" s="1"/>
  <c r="P698"/>
  <c r="Q698" s="1"/>
  <c r="P699"/>
  <c r="Q699" s="1"/>
  <c r="P700"/>
  <c r="Q700" s="1"/>
  <c r="P701"/>
  <c r="Q701" s="1"/>
  <c r="P702"/>
  <c r="Q702" s="1"/>
  <c r="P703"/>
  <c r="Q703" s="1"/>
  <c r="P704"/>
  <c r="Q704" s="1"/>
  <c r="P705"/>
  <c r="Q705" s="1"/>
  <c r="P706"/>
  <c r="Q706" s="1"/>
  <c r="P707"/>
  <c r="Q707" s="1"/>
  <c r="P708"/>
  <c r="Q708" s="1"/>
  <c r="P709"/>
  <c r="Q709" s="1"/>
  <c r="P710"/>
  <c r="Q710" s="1"/>
  <c r="P711"/>
  <c r="Q711" s="1"/>
  <c r="P712"/>
  <c r="Q712" s="1"/>
  <c r="P713"/>
  <c r="Q713" s="1"/>
  <c r="P714"/>
  <c r="Q714" s="1"/>
  <c r="P715"/>
  <c r="Q715" s="1"/>
  <c r="P716"/>
  <c r="Q716" s="1"/>
  <c r="P717"/>
  <c r="Q717" s="1"/>
  <c r="P718"/>
  <c r="Q718" s="1"/>
  <c r="P719"/>
  <c r="Q719" s="1"/>
  <c r="P720"/>
  <c r="Q720" s="1"/>
  <c r="P721"/>
  <c r="Q721" s="1"/>
  <c r="P722"/>
  <c r="Q722" s="1"/>
  <c r="P723"/>
  <c r="Q723" s="1"/>
  <c r="P724"/>
  <c r="Q724" s="1"/>
  <c r="P725"/>
  <c r="Q725" s="1"/>
  <c r="P726"/>
  <c r="Q726" s="1"/>
  <c r="P727"/>
  <c r="Q727" s="1"/>
  <c r="P728"/>
  <c r="Q728" s="1"/>
  <c r="P729"/>
  <c r="Q729" s="1"/>
  <c r="P730"/>
  <c r="Q730" s="1"/>
  <c r="P731"/>
  <c r="Q731" s="1"/>
  <c r="P732"/>
  <c r="Q732" s="1"/>
  <c r="P733"/>
  <c r="Q733" s="1"/>
  <c r="P734"/>
  <c r="Q734" s="1"/>
  <c r="P735"/>
  <c r="Q735" s="1"/>
  <c r="P736"/>
  <c r="Q736" s="1"/>
  <c r="P737"/>
  <c r="Q737" s="1"/>
  <c r="P738"/>
  <c r="Q738" s="1"/>
  <c r="P739"/>
  <c r="Q739" s="1"/>
  <c r="P740"/>
  <c r="Q740" s="1"/>
  <c r="P741"/>
  <c r="Q741" s="1"/>
  <c r="P742"/>
  <c r="Q742" s="1"/>
  <c r="P743"/>
  <c r="Q743" s="1"/>
  <c r="P744"/>
  <c r="Q744" s="1"/>
  <c r="P745"/>
  <c r="Q745" s="1"/>
  <c r="P746"/>
  <c r="Q746" s="1"/>
  <c r="P747"/>
  <c r="Q747" s="1"/>
  <c r="P748"/>
  <c r="Q748" s="1"/>
  <c r="P749"/>
  <c r="Q749" s="1"/>
  <c r="P750"/>
  <c r="Q750" s="1"/>
  <c r="P751"/>
  <c r="Q751" s="1"/>
  <c r="P752"/>
  <c r="Q752" s="1"/>
  <c r="P753"/>
  <c r="Q753" s="1"/>
  <c r="P754"/>
  <c r="Q754" s="1"/>
  <c r="P755"/>
  <c r="Q755" s="1"/>
  <c r="P756"/>
  <c r="Q756" s="1"/>
  <c r="P757"/>
  <c r="Q757" s="1"/>
  <c r="P758"/>
  <c r="Q758" s="1"/>
  <c r="P759"/>
  <c r="Q759" s="1"/>
  <c r="P760"/>
  <c r="Q760" s="1"/>
  <c r="P761"/>
  <c r="Q761" s="1"/>
  <c r="P762"/>
  <c r="Q762" s="1"/>
  <c r="P763"/>
  <c r="Q763" s="1"/>
  <c r="P764"/>
  <c r="Q764" s="1"/>
  <c r="P765"/>
  <c r="Q765" s="1"/>
  <c r="P766"/>
  <c r="Q766" s="1"/>
  <c r="P767"/>
  <c r="Q767" s="1"/>
  <c r="P768"/>
  <c r="Q768" s="1"/>
  <c r="P769"/>
  <c r="Q769" s="1"/>
  <c r="P770"/>
  <c r="Q770" s="1"/>
  <c r="P771"/>
  <c r="Q771" s="1"/>
  <c r="P772"/>
  <c r="Q772" s="1"/>
  <c r="P773"/>
  <c r="Q773" s="1"/>
  <c r="P774"/>
  <c r="Q774" s="1"/>
  <c r="P775"/>
  <c r="Q775" s="1"/>
  <c r="P776"/>
  <c r="Q776" s="1"/>
  <c r="P777"/>
  <c r="Q777" s="1"/>
  <c r="P778"/>
  <c r="Q778" s="1"/>
  <c r="P779"/>
  <c r="Q779" s="1"/>
  <c r="P780"/>
  <c r="Q780" s="1"/>
  <c r="P781"/>
  <c r="Q781" s="1"/>
  <c r="P782"/>
  <c r="Q782" s="1"/>
  <c r="P783"/>
  <c r="Q783" s="1"/>
  <c r="P784"/>
  <c r="Q784" s="1"/>
  <c r="P785"/>
  <c r="Q785" s="1"/>
  <c r="P786"/>
  <c r="Q786" s="1"/>
  <c r="P787"/>
  <c r="Q787" s="1"/>
  <c r="P788"/>
  <c r="Q788" s="1"/>
  <c r="P789"/>
  <c r="Q789" s="1"/>
  <c r="P790"/>
  <c r="Q790" s="1"/>
  <c r="P791"/>
  <c r="Q791" s="1"/>
  <c r="P792"/>
  <c r="Q792" s="1"/>
  <c r="P793"/>
  <c r="Q793" s="1"/>
  <c r="P794"/>
  <c r="Q794" s="1"/>
  <c r="P795"/>
  <c r="Q795" s="1"/>
  <c r="P796"/>
  <c r="Q796" s="1"/>
  <c r="P797"/>
  <c r="Q797" s="1"/>
  <c r="P798"/>
  <c r="Q798" s="1"/>
  <c r="P799"/>
  <c r="Q799" s="1"/>
  <c r="P800"/>
  <c r="Q800" s="1"/>
  <c r="P801"/>
  <c r="Q801" s="1"/>
  <c r="P802"/>
  <c r="Q802" s="1"/>
  <c r="P803"/>
  <c r="Q803" s="1"/>
  <c r="P804"/>
  <c r="Q804" s="1"/>
  <c r="P805"/>
  <c r="Q805" s="1"/>
  <c r="P806"/>
  <c r="Q806" s="1"/>
  <c r="P807"/>
  <c r="Q807" s="1"/>
  <c r="P808"/>
  <c r="Q808" s="1"/>
  <c r="P809"/>
  <c r="Q809" s="1"/>
  <c r="P810"/>
  <c r="Q810" s="1"/>
  <c r="P811"/>
  <c r="Q811" s="1"/>
  <c r="P812"/>
  <c r="Q812" s="1"/>
  <c r="P813"/>
  <c r="Q813" s="1"/>
  <c r="P814"/>
  <c r="Q814" s="1"/>
  <c r="P815"/>
  <c r="Q815" s="1"/>
  <c r="P816"/>
  <c r="Q816" s="1"/>
  <c r="P817"/>
  <c r="Q817" s="1"/>
  <c r="P818"/>
  <c r="Q818" s="1"/>
  <c r="P819"/>
  <c r="Q819" s="1"/>
  <c r="P820"/>
  <c r="Q820" s="1"/>
  <c r="P821"/>
  <c r="Q821" s="1"/>
  <c r="P822"/>
  <c r="Q822" s="1"/>
  <c r="P823"/>
  <c r="Q823" s="1"/>
  <c r="P824"/>
  <c r="Q824" s="1"/>
  <c r="P825"/>
  <c r="Q825" s="1"/>
  <c r="P826"/>
  <c r="Q826" s="1"/>
  <c r="P827"/>
  <c r="Q827" s="1"/>
  <c r="P828"/>
  <c r="Q828" s="1"/>
  <c r="P829"/>
  <c r="Q829" s="1"/>
  <c r="P830"/>
  <c r="Q830" s="1"/>
  <c r="P831"/>
  <c r="Q831" s="1"/>
  <c r="P832"/>
  <c r="Q832" s="1"/>
  <c r="P833"/>
  <c r="Q833" s="1"/>
  <c r="P834"/>
  <c r="Q834" s="1"/>
  <c r="P835"/>
  <c r="Q835" s="1"/>
  <c r="P836"/>
  <c r="Q836" s="1"/>
  <c r="P837"/>
  <c r="Q837" s="1"/>
  <c r="P838"/>
  <c r="Q838" s="1"/>
  <c r="P839"/>
  <c r="Q839" s="1"/>
  <c r="P840"/>
  <c r="Q840" s="1"/>
  <c r="P841"/>
  <c r="Q841" s="1"/>
  <c r="P842"/>
  <c r="Q842" s="1"/>
  <c r="P843"/>
  <c r="Q843" s="1"/>
  <c r="P844"/>
  <c r="Q844" s="1"/>
  <c r="P845"/>
  <c r="Q845" s="1"/>
  <c r="P846"/>
  <c r="Q846" s="1"/>
  <c r="P847"/>
  <c r="Q847" s="1"/>
  <c r="P848"/>
  <c r="Q848" s="1"/>
  <c r="P849"/>
  <c r="Q849" s="1"/>
  <c r="P850"/>
  <c r="Q850" s="1"/>
  <c r="P851"/>
  <c r="Q851" s="1"/>
  <c r="P852"/>
  <c r="Q852" s="1"/>
  <c r="P853"/>
  <c r="Q853" s="1"/>
  <c r="P854"/>
  <c r="Q854" s="1"/>
  <c r="P855"/>
  <c r="Q855" s="1"/>
  <c r="P856"/>
  <c r="Q856" s="1"/>
  <c r="P857"/>
  <c r="Q857" s="1"/>
  <c r="P858"/>
  <c r="Q858" s="1"/>
  <c r="P859"/>
  <c r="Q859" s="1"/>
  <c r="P860"/>
  <c r="Q860" s="1"/>
  <c r="P861"/>
  <c r="Q861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F3" i="5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E3"/>
  <c r="L3" i="2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H3"/>
  <c r="I3"/>
  <c r="J3"/>
  <c r="K3"/>
  <c r="G3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1"/>
  <c r="AB742"/>
  <c r="AB743"/>
  <c r="AB744"/>
  <c r="AB745"/>
  <c r="AB746"/>
  <c r="AB747"/>
  <c r="AB748"/>
  <c r="AB749"/>
  <c r="AB750"/>
  <c r="AB751"/>
  <c r="AB752"/>
  <c r="AB753"/>
  <c r="AB754"/>
  <c r="AB755"/>
  <c r="AB756"/>
  <c r="AB757"/>
  <c r="AB758"/>
  <c r="AB759"/>
  <c r="AB760"/>
  <c r="AB761"/>
  <c r="AB762"/>
  <c r="AB763"/>
  <c r="AB764"/>
  <c r="AB765"/>
  <c r="AB766"/>
  <c r="AB767"/>
  <c r="AB768"/>
  <c r="AB769"/>
  <c r="AB770"/>
  <c r="AB771"/>
  <c r="AB772"/>
  <c r="AB773"/>
  <c r="AB774"/>
  <c r="AB775"/>
  <c r="AB776"/>
  <c r="AB777"/>
  <c r="AB778"/>
  <c r="AB779"/>
  <c r="AB780"/>
  <c r="AB781"/>
  <c r="AB782"/>
  <c r="AB783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3"/>
  <c r="AB814"/>
  <c r="AB815"/>
  <c r="AB816"/>
  <c r="AB817"/>
  <c r="AB818"/>
  <c r="AB819"/>
  <c r="AB820"/>
  <c r="AB821"/>
  <c r="AB822"/>
  <c r="AB823"/>
  <c r="AB824"/>
  <c r="AB825"/>
  <c r="AB826"/>
  <c r="AB827"/>
  <c r="AB828"/>
  <c r="AB829"/>
  <c r="AB830"/>
  <c r="AB831"/>
  <c r="AB832"/>
  <c r="AB833"/>
  <c r="AB834"/>
  <c r="AB835"/>
  <c r="AB836"/>
  <c r="AB837"/>
  <c r="AB838"/>
  <c r="AB839"/>
  <c r="AB840"/>
  <c r="AB841"/>
  <c r="AB842"/>
  <c r="AB843"/>
  <c r="AB844"/>
  <c r="AB845"/>
  <c r="AB846"/>
  <c r="AB847"/>
  <c r="AB848"/>
  <c r="AB849"/>
  <c r="AB850"/>
  <c r="AB851"/>
  <c r="AB852"/>
  <c r="AB853"/>
  <c r="AB854"/>
  <c r="AB855"/>
  <c r="AB856"/>
  <c r="AB857"/>
  <c r="AB858"/>
  <c r="AB859"/>
  <c r="AB860"/>
  <c r="AB861"/>
  <c r="AB862"/>
  <c r="AB863"/>
  <c r="AB864"/>
  <c r="AB865"/>
  <c r="AB866"/>
  <c r="AB867"/>
  <c r="AB868"/>
  <c r="AB869"/>
  <c r="AB870"/>
  <c r="AB871"/>
  <c r="AB872"/>
  <c r="AB873"/>
  <c r="AB874"/>
  <c r="AB875"/>
  <c r="AB876"/>
  <c r="AB877"/>
  <c r="AB878"/>
  <c r="AB879"/>
  <c r="AB880"/>
  <c r="AB881"/>
  <c r="AB882"/>
  <c r="AB883"/>
  <c r="AB884"/>
  <c r="AB885"/>
  <c r="AB886"/>
  <c r="AB887"/>
  <c r="AB888"/>
  <c r="AB889"/>
  <c r="AB890"/>
  <c r="AB891"/>
  <c r="AB892"/>
  <c r="AB893"/>
  <c r="AB894"/>
  <c r="AB895"/>
  <c r="AB896"/>
  <c r="AB897"/>
  <c r="AB898"/>
  <c r="AB899"/>
  <c r="AB900"/>
  <c r="AB901"/>
  <c r="AB902"/>
  <c r="AB903"/>
  <c r="AB904"/>
  <c r="AB905"/>
  <c r="AB906"/>
  <c r="AB907"/>
  <c r="AB908"/>
  <c r="AB909"/>
  <c r="AB910"/>
  <c r="AB911"/>
  <c r="AB912"/>
  <c r="AB913"/>
  <c r="AB914"/>
  <c r="AB915"/>
  <c r="AB916"/>
  <c r="AB917"/>
  <c r="AB918"/>
  <c r="AB919"/>
  <c r="AB920"/>
  <c r="AB921"/>
  <c r="AB922"/>
  <c r="AB923"/>
  <c r="AB924"/>
  <c r="AB925"/>
  <c r="AB926"/>
  <c r="AB927"/>
  <c r="AB928"/>
  <c r="AB929"/>
  <c r="AB930"/>
  <c r="AB931"/>
  <c r="AB932"/>
  <c r="AB933"/>
  <c r="AB934"/>
  <c r="AB935"/>
  <c r="AB936"/>
  <c r="AB937"/>
  <c r="AB938"/>
  <c r="AB939"/>
  <c r="AB940"/>
  <c r="AB941"/>
  <c r="AB942"/>
  <c r="AB943"/>
  <c r="AB944"/>
  <c r="AB945"/>
  <c r="AB946"/>
  <c r="AB947"/>
  <c r="AB948"/>
  <c r="AB949"/>
  <c r="AB950"/>
  <c r="AB951"/>
  <c r="AB952"/>
  <c r="AB953"/>
  <c r="AB954"/>
  <c r="AB955"/>
  <c r="AB956"/>
  <c r="AB957"/>
  <c r="AB958"/>
  <c r="AB959"/>
  <c r="AB960"/>
  <c r="AB961"/>
  <c r="AB962"/>
  <c r="AB963"/>
  <c r="AB964"/>
  <c r="AB965"/>
  <c r="AB966"/>
  <c r="AB967"/>
  <c r="AB968"/>
  <c r="AB969"/>
  <c r="AB970"/>
  <c r="AB971"/>
  <c r="AB972"/>
  <c r="AB973"/>
  <c r="AB974"/>
  <c r="AB975"/>
  <c r="AB976"/>
  <c r="AB977"/>
  <c r="AB978"/>
  <c r="AB979"/>
  <c r="AB980"/>
  <c r="AB981"/>
  <c r="AB982"/>
  <c r="AB983"/>
  <c r="AB984"/>
  <c r="AB985"/>
  <c r="AB986"/>
  <c r="AB987"/>
  <c r="AB988"/>
  <c r="AB989"/>
  <c r="AB990"/>
  <c r="AB991"/>
  <c r="AB992"/>
  <c r="AB993"/>
  <c r="AB994"/>
  <c r="AB995"/>
  <c r="AB996"/>
  <c r="AB997"/>
  <c r="AB998"/>
  <c r="AB999"/>
  <c r="AB1000"/>
  <c r="AB1001"/>
  <c r="AB1002"/>
  <c r="AB1003"/>
  <c r="AB1004"/>
  <c r="AB1005"/>
  <c r="AB1006"/>
  <c r="AB1007"/>
  <c r="AB1008"/>
  <c r="AB1009"/>
  <c r="AB1010"/>
  <c r="AB1011"/>
  <c r="AB1012"/>
  <c r="AB1013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5"/>
  <c r="AC986"/>
  <c r="AC987"/>
  <c r="AC988"/>
  <c r="AC989"/>
  <c r="AC990"/>
  <c r="AC991"/>
  <c r="AC992"/>
  <c r="AC993"/>
  <c r="AC994"/>
  <c r="AC995"/>
  <c r="AC996"/>
  <c r="AC997"/>
  <c r="AC998"/>
  <c r="AC999"/>
  <c r="AC1000"/>
  <c r="AC1001"/>
  <c r="AC1002"/>
  <c r="AC1003"/>
  <c r="AC1004"/>
  <c r="AC1005"/>
  <c r="AC1006"/>
  <c r="AC1007"/>
  <c r="AC1008"/>
  <c r="AC1009"/>
  <c r="AC1010"/>
  <c r="AC1011"/>
  <c r="AC1012"/>
  <c r="AC1013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1002"/>
  <c r="AD1003"/>
  <c r="AD1004"/>
  <c r="AD1005"/>
  <c r="AD1006"/>
  <c r="AD1007"/>
  <c r="AD1008"/>
  <c r="AD1009"/>
  <c r="AD1010"/>
  <c r="AD1011"/>
  <c r="AD1012"/>
  <c r="AD1013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F724"/>
  <c r="AF725"/>
  <c r="AF726"/>
  <c r="AF727"/>
  <c r="AF728"/>
  <c r="AF729"/>
  <c r="AF730"/>
  <c r="AF731"/>
  <c r="AF732"/>
  <c r="AF733"/>
  <c r="AF734"/>
  <c r="AF735"/>
  <c r="AF736"/>
  <c r="AF737"/>
  <c r="AF738"/>
  <c r="AF739"/>
  <c r="AF740"/>
  <c r="AF741"/>
  <c r="AF742"/>
  <c r="AF743"/>
  <c r="AF744"/>
  <c r="AF745"/>
  <c r="AF746"/>
  <c r="AF747"/>
  <c r="AF748"/>
  <c r="AF749"/>
  <c r="AF750"/>
  <c r="AF751"/>
  <c r="AF752"/>
  <c r="AF753"/>
  <c r="AF754"/>
  <c r="AF755"/>
  <c r="AF756"/>
  <c r="AF757"/>
  <c r="AF758"/>
  <c r="AF759"/>
  <c r="AF760"/>
  <c r="AF761"/>
  <c r="AF762"/>
  <c r="AF763"/>
  <c r="AF764"/>
  <c r="AF765"/>
  <c r="AF766"/>
  <c r="AF767"/>
  <c r="AF768"/>
  <c r="AF769"/>
  <c r="AF770"/>
  <c r="AF771"/>
  <c r="AF772"/>
  <c r="AF773"/>
  <c r="AF774"/>
  <c r="AF775"/>
  <c r="AF776"/>
  <c r="AF777"/>
  <c r="AF778"/>
  <c r="AF779"/>
  <c r="AF780"/>
  <c r="AF781"/>
  <c r="AF782"/>
  <c r="AF783"/>
  <c r="AF784"/>
  <c r="AF785"/>
  <c r="AF786"/>
  <c r="AF787"/>
  <c r="AF788"/>
  <c r="AF789"/>
  <c r="AF790"/>
  <c r="AF791"/>
  <c r="AF792"/>
  <c r="AF793"/>
  <c r="AF794"/>
  <c r="AF795"/>
  <c r="AF796"/>
  <c r="AF797"/>
  <c r="AF798"/>
  <c r="AF799"/>
  <c r="AF800"/>
  <c r="AF801"/>
  <c r="AF802"/>
  <c r="AF803"/>
  <c r="AF804"/>
  <c r="AF805"/>
  <c r="AF806"/>
  <c r="AF807"/>
  <c r="AF808"/>
  <c r="AF809"/>
  <c r="AF810"/>
  <c r="AF811"/>
  <c r="AF812"/>
  <c r="AF813"/>
  <c r="AF814"/>
  <c r="AF815"/>
  <c r="AF816"/>
  <c r="AF817"/>
  <c r="AF818"/>
  <c r="AF819"/>
  <c r="AF820"/>
  <c r="AF821"/>
  <c r="AF822"/>
  <c r="AF823"/>
  <c r="AF824"/>
  <c r="AF825"/>
  <c r="AF826"/>
  <c r="AF827"/>
  <c r="AF828"/>
  <c r="AF829"/>
  <c r="AF830"/>
  <c r="AF831"/>
  <c r="AF832"/>
  <c r="AF833"/>
  <c r="AF834"/>
  <c r="AF835"/>
  <c r="AF836"/>
  <c r="AF837"/>
  <c r="AF838"/>
  <c r="AF839"/>
  <c r="AF840"/>
  <c r="AF841"/>
  <c r="AF842"/>
  <c r="AF843"/>
  <c r="AF844"/>
  <c r="AF845"/>
  <c r="AF846"/>
  <c r="AF847"/>
  <c r="AF848"/>
  <c r="AF849"/>
  <c r="AF850"/>
  <c r="AF851"/>
  <c r="AF852"/>
  <c r="AF853"/>
  <c r="AF854"/>
  <c r="AF855"/>
  <c r="AF856"/>
  <c r="AF857"/>
  <c r="AF858"/>
  <c r="AF859"/>
  <c r="AF860"/>
  <c r="AF861"/>
  <c r="AF862"/>
  <c r="AF863"/>
  <c r="AF864"/>
  <c r="AF865"/>
  <c r="AF866"/>
  <c r="AF867"/>
  <c r="AF868"/>
  <c r="AF869"/>
  <c r="AF870"/>
  <c r="AF871"/>
  <c r="AF872"/>
  <c r="AF873"/>
  <c r="AF874"/>
  <c r="AF875"/>
  <c r="AF876"/>
  <c r="AF877"/>
  <c r="AF878"/>
  <c r="AF879"/>
  <c r="AF880"/>
  <c r="AF881"/>
  <c r="AF882"/>
  <c r="AF883"/>
  <c r="AF884"/>
  <c r="AF885"/>
  <c r="AF886"/>
  <c r="AF887"/>
  <c r="AF888"/>
  <c r="AF889"/>
  <c r="AF890"/>
  <c r="AF891"/>
  <c r="AF892"/>
  <c r="AF893"/>
  <c r="AF894"/>
  <c r="AF895"/>
  <c r="AF896"/>
  <c r="AF897"/>
  <c r="AF898"/>
  <c r="AF899"/>
  <c r="AF900"/>
  <c r="AF901"/>
  <c r="AF902"/>
  <c r="AF903"/>
  <c r="AF904"/>
  <c r="AF905"/>
  <c r="AF906"/>
  <c r="AF907"/>
  <c r="AF908"/>
  <c r="AF909"/>
  <c r="AF910"/>
  <c r="AF911"/>
  <c r="AF912"/>
  <c r="AF913"/>
  <c r="AF914"/>
  <c r="AF915"/>
  <c r="AF916"/>
  <c r="AF917"/>
  <c r="AF918"/>
  <c r="AF919"/>
  <c r="AF920"/>
  <c r="AF921"/>
  <c r="AF922"/>
  <c r="AF923"/>
  <c r="AF924"/>
  <c r="AF925"/>
  <c r="AF926"/>
  <c r="AF927"/>
  <c r="AF928"/>
  <c r="AF929"/>
  <c r="AF930"/>
  <c r="AF931"/>
  <c r="AF932"/>
  <c r="AF933"/>
  <c r="AF934"/>
  <c r="AF935"/>
  <c r="AF936"/>
  <c r="AF937"/>
  <c r="AF938"/>
  <c r="AF939"/>
  <c r="AF940"/>
  <c r="AF941"/>
  <c r="AF942"/>
  <c r="AF943"/>
  <c r="AF944"/>
  <c r="AF945"/>
  <c r="AF946"/>
  <c r="AF947"/>
  <c r="AF948"/>
  <c r="AF949"/>
  <c r="AF950"/>
  <c r="AF951"/>
  <c r="AF952"/>
  <c r="AF953"/>
  <c r="AF954"/>
  <c r="AF955"/>
  <c r="AF956"/>
  <c r="AF957"/>
  <c r="AF958"/>
  <c r="AF959"/>
  <c r="AF960"/>
  <c r="AF961"/>
  <c r="AF962"/>
  <c r="AF963"/>
  <c r="AF964"/>
  <c r="AF965"/>
  <c r="AF966"/>
  <c r="AF967"/>
  <c r="AF968"/>
  <c r="AF969"/>
  <c r="AF970"/>
  <c r="AF971"/>
  <c r="AF972"/>
  <c r="AF973"/>
  <c r="AF974"/>
  <c r="AF975"/>
  <c r="AF976"/>
  <c r="AF977"/>
  <c r="AF978"/>
  <c r="AF979"/>
  <c r="AF980"/>
  <c r="AF981"/>
  <c r="AF982"/>
  <c r="AF983"/>
  <c r="AF984"/>
  <c r="AF985"/>
  <c r="AF986"/>
  <c r="AF987"/>
  <c r="AF988"/>
  <c r="AF989"/>
  <c r="AF990"/>
  <c r="AF991"/>
  <c r="AF992"/>
  <c r="AF993"/>
  <c r="AJ993" s="1"/>
  <c r="AF994"/>
  <c r="AF995"/>
  <c r="AF996"/>
  <c r="AF997"/>
  <c r="AF998"/>
  <c r="AF999"/>
  <c r="AF1000"/>
  <c r="AF1001"/>
  <c r="AF1002"/>
  <c r="AF1003"/>
  <c r="AF1004"/>
  <c r="AF1005"/>
  <c r="AF1006"/>
  <c r="AF1007"/>
  <c r="AF1008"/>
  <c r="AF1009"/>
  <c r="AF1010"/>
  <c r="AF1011"/>
  <c r="AF1012"/>
  <c r="AF1013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676"/>
  <c r="AG677"/>
  <c r="AG678"/>
  <c r="AG679"/>
  <c r="AG680"/>
  <c r="AG681"/>
  <c r="AG682"/>
  <c r="AG683"/>
  <c r="AG684"/>
  <c r="AG685"/>
  <c r="AG686"/>
  <c r="AG687"/>
  <c r="AG688"/>
  <c r="AG689"/>
  <c r="AG690"/>
  <c r="AG691"/>
  <c r="AG692"/>
  <c r="AG693"/>
  <c r="AG694"/>
  <c r="AG695"/>
  <c r="AG696"/>
  <c r="AG697"/>
  <c r="AG698"/>
  <c r="AG699"/>
  <c r="AG700"/>
  <c r="AG701"/>
  <c r="AG702"/>
  <c r="AG703"/>
  <c r="AG704"/>
  <c r="AG705"/>
  <c r="AG706"/>
  <c r="AG707"/>
  <c r="AG708"/>
  <c r="AG709"/>
  <c r="AG710"/>
  <c r="AG711"/>
  <c r="AG712"/>
  <c r="AG713"/>
  <c r="AG714"/>
  <c r="AG715"/>
  <c r="AG716"/>
  <c r="AG717"/>
  <c r="AG718"/>
  <c r="AG719"/>
  <c r="AG720"/>
  <c r="AG721"/>
  <c r="AG722"/>
  <c r="AG723"/>
  <c r="AG724"/>
  <c r="AG725"/>
  <c r="AG726"/>
  <c r="AG727"/>
  <c r="AG728"/>
  <c r="AG729"/>
  <c r="AG730"/>
  <c r="AG731"/>
  <c r="AG732"/>
  <c r="AG733"/>
  <c r="AG734"/>
  <c r="AG735"/>
  <c r="AG736"/>
  <c r="AG737"/>
  <c r="AG738"/>
  <c r="AG739"/>
  <c r="AG740"/>
  <c r="AG741"/>
  <c r="AG742"/>
  <c r="AG743"/>
  <c r="AG744"/>
  <c r="AG745"/>
  <c r="AG746"/>
  <c r="AG747"/>
  <c r="AG748"/>
  <c r="AG749"/>
  <c r="AG750"/>
  <c r="AG751"/>
  <c r="AG752"/>
  <c r="AG753"/>
  <c r="AG754"/>
  <c r="AG755"/>
  <c r="AG756"/>
  <c r="AG757"/>
  <c r="AG758"/>
  <c r="AG759"/>
  <c r="AG760"/>
  <c r="AG761"/>
  <c r="AG762"/>
  <c r="AG763"/>
  <c r="AG764"/>
  <c r="AG765"/>
  <c r="AG766"/>
  <c r="AG767"/>
  <c r="AG768"/>
  <c r="AG769"/>
  <c r="AG770"/>
  <c r="AG771"/>
  <c r="AG772"/>
  <c r="AG773"/>
  <c r="AG774"/>
  <c r="AG775"/>
  <c r="AG776"/>
  <c r="AG777"/>
  <c r="AG778"/>
  <c r="AG779"/>
  <c r="AG780"/>
  <c r="AG781"/>
  <c r="AG782"/>
  <c r="AG783"/>
  <c r="AG784"/>
  <c r="AG785"/>
  <c r="AG786"/>
  <c r="AG787"/>
  <c r="AG788"/>
  <c r="AG789"/>
  <c r="AG790"/>
  <c r="AG791"/>
  <c r="AG792"/>
  <c r="AG793"/>
  <c r="AG794"/>
  <c r="AG795"/>
  <c r="AG796"/>
  <c r="AG797"/>
  <c r="AG798"/>
  <c r="AG799"/>
  <c r="AG800"/>
  <c r="AG801"/>
  <c r="AG802"/>
  <c r="AG803"/>
  <c r="AG804"/>
  <c r="AG805"/>
  <c r="AG806"/>
  <c r="AG807"/>
  <c r="AG808"/>
  <c r="AG809"/>
  <c r="AG810"/>
  <c r="AG811"/>
  <c r="AG812"/>
  <c r="AG813"/>
  <c r="AG814"/>
  <c r="AG815"/>
  <c r="AG816"/>
  <c r="AG817"/>
  <c r="AG818"/>
  <c r="AG819"/>
  <c r="AG820"/>
  <c r="AG821"/>
  <c r="AG822"/>
  <c r="AG823"/>
  <c r="AG824"/>
  <c r="AG825"/>
  <c r="AG826"/>
  <c r="AG827"/>
  <c r="AG828"/>
  <c r="AG829"/>
  <c r="AG830"/>
  <c r="AG831"/>
  <c r="AG832"/>
  <c r="AG833"/>
  <c r="AG834"/>
  <c r="AG835"/>
  <c r="AG836"/>
  <c r="AG837"/>
  <c r="AG838"/>
  <c r="AG839"/>
  <c r="AG840"/>
  <c r="AG841"/>
  <c r="AG842"/>
  <c r="AG843"/>
  <c r="AG844"/>
  <c r="AG845"/>
  <c r="AG846"/>
  <c r="AG847"/>
  <c r="AG848"/>
  <c r="AG849"/>
  <c r="AG850"/>
  <c r="AG851"/>
  <c r="AG852"/>
  <c r="AG853"/>
  <c r="AG854"/>
  <c r="AG855"/>
  <c r="AG856"/>
  <c r="AG857"/>
  <c r="AG858"/>
  <c r="AG859"/>
  <c r="AG860"/>
  <c r="AG861"/>
  <c r="AG862"/>
  <c r="AG863"/>
  <c r="AG864"/>
  <c r="AG865"/>
  <c r="AG866"/>
  <c r="AG867"/>
  <c r="AG868"/>
  <c r="AG869"/>
  <c r="AG870"/>
  <c r="AG871"/>
  <c r="AG872"/>
  <c r="AG873"/>
  <c r="AG874"/>
  <c r="AG875"/>
  <c r="AG876"/>
  <c r="AG877"/>
  <c r="AG878"/>
  <c r="AG879"/>
  <c r="AG880"/>
  <c r="AG881"/>
  <c r="AG882"/>
  <c r="AG883"/>
  <c r="AG884"/>
  <c r="AG885"/>
  <c r="AG886"/>
  <c r="AG887"/>
  <c r="AG888"/>
  <c r="AG889"/>
  <c r="AG890"/>
  <c r="AG891"/>
  <c r="AG892"/>
  <c r="AG893"/>
  <c r="AG894"/>
  <c r="AG895"/>
  <c r="AG896"/>
  <c r="AG897"/>
  <c r="AG898"/>
  <c r="AG899"/>
  <c r="AG900"/>
  <c r="AG901"/>
  <c r="AG902"/>
  <c r="AG903"/>
  <c r="AG904"/>
  <c r="AG905"/>
  <c r="AG906"/>
  <c r="AG907"/>
  <c r="AG908"/>
  <c r="AG909"/>
  <c r="AG910"/>
  <c r="AG911"/>
  <c r="AG912"/>
  <c r="AG913"/>
  <c r="AG914"/>
  <c r="AG915"/>
  <c r="AG916"/>
  <c r="AG917"/>
  <c r="AG918"/>
  <c r="AG919"/>
  <c r="AG920"/>
  <c r="AG921"/>
  <c r="AG922"/>
  <c r="AG923"/>
  <c r="AG924"/>
  <c r="AG925"/>
  <c r="AG926"/>
  <c r="AG927"/>
  <c r="AG928"/>
  <c r="AG929"/>
  <c r="AG930"/>
  <c r="AG931"/>
  <c r="AG932"/>
  <c r="AG933"/>
  <c r="AG934"/>
  <c r="AG935"/>
  <c r="AG936"/>
  <c r="AG937"/>
  <c r="AG938"/>
  <c r="AG939"/>
  <c r="AG940"/>
  <c r="AG941"/>
  <c r="AG942"/>
  <c r="AG943"/>
  <c r="AG944"/>
  <c r="AG945"/>
  <c r="AG946"/>
  <c r="AG947"/>
  <c r="AG948"/>
  <c r="AG949"/>
  <c r="AG950"/>
  <c r="AG951"/>
  <c r="AG952"/>
  <c r="AG953"/>
  <c r="AG954"/>
  <c r="AG955"/>
  <c r="AG956"/>
  <c r="AG957"/>
  <c r="AG958"/>
  <c r="AG959"/>
  <c r="AG960"/>
  <c r="AG961"/>
  <c r="AG962"/>
  <c r="AG963"/>
  <c r="AG964"/>
  <c r="AG965"/>
  <c r="AG966"/>
  <c r="AG967"/>
  <c r="AG968"/>
  <c r="AG969"/>
  <c r="AG970"/>
  <c r="AG971"/>
  <c r="AG972"/>
  <c r="AG973"/>
  <c r="AG974"/>
  <c r="AG975"/>
  <c r="AG976"/>
  <c r="AG977"/>
  <c r="AG978"/>
  <c r="AG979"/>
  <c r="AG980"/>
  <c r="AG981"/>
  <c r="AG982"/>
  <c r="AG983"/>
  <c r="AG984"/>
  <c r="AG985"/>
  <c r="AG986"/>
  <c r="AG987"/>
  <c r="AG988"/>
  <c r="AG989"/>
  <c r="AG990"/>
  <c r="AG991"/>
  <c r="AG992"/>
  <c r="AG993"/>
  <c r="AG994"/>
  <c r="AG995"/>
  <c r="AG996"/>
  <c r="AG997"/>
  <c r="AG998"/>
  <c r="AG999"/>
  <c r="AG1000"/>
  <c r="AG1001"/>
  <c r="AG1002"/>
  <c r="AG1003"/>
  <c r="AG1004"/>
  <c r="AG1005"/>
  <c r="AG1006"/>
  <c r="AG1007"/>
  <c r="AG1008"/>
  <c r="AG1009"/>
  <c r="AG1010"/>
  <c r="AG1011"/>
  <c r="AG1012"/>
  <c r="AG1013"/>
  <c r="AH5"/>
  <c r="AH6"/>
  <c r="AH7"/>
  <c r="AH8"/>
  <c r="AH9"/>
  <c r="AJ9" s="1"/>
  <c r="AH10"/>
  <c r="AH11"/>
  <c r="AH12"/>
  <c r="AH13"/>
  <c r="AJ13" s="1"/>
  <c r="AH14"/>
  <c r="AH15"/>
  <c r="AH16"/>
  <c r="AH17"/>
  <c r="AJ17" s="1"/>
  <c r="AH18"/>
  <c r="AH19"/>
  <c r="AH20"/>
  <c r="AH21"/>
  <c r="AJ21" s="1"/>
  <c r="AH22"/>
  <c r="AH23"/>
  <c r="AH24"/>
  <c r="AH25"/>
  <c r="AJ25" s="1"/>
  <c r="AH26"/>
  <c r="AH27"/>
  <c r="AH28"/>
  <c r="AH29"/>
  <c r="AJ29" s="1"/>
  <c r="AH30"/>
  <c r="AH31"/>
  <c r="AH32"/>
  <c r="AH33"/>
  <c r="AJ33" s="1"/>
  <c r="AH34"/>
  <c r="AH35"/>
  <c r="AH36"/>
  <c r="AH37"/>
  <c r="AH38"/>
  <c r="AH39"/>
  <c r="AH40"/>
  <c r="AH41"/>
  <c r="AJ41" s="1"/>
  <c r="AH42"/>
  <c r="AH43"/>
  <c r="AH44"/>
  <c r="AH45"/>
  <c r="AJ45" s="1"/>
  <c r="AH46"/>
  <c r="AH47"/>
  <c r="AH48"/>
  <c r="AH49"/>
  <c r="AJ49" s="1"/>
  <c r="AH50"/>
  <c r="AH51"/>
  <c r="AH52"/>
  <c r="AH53"/>
  <c r="AJ53" s="1"/>
  <c r="AH54"/>
  <c r="AH55"/>
  <c r="AH56"/>
  <c r="AH57"/>
  <c r="AJ57" s="1"/>
  <c r="AH58"/>
  <c r="AH59"/>
  <c r="AH60"/>
  <c r="AH61"/>
  <c r="AJ61" s="1"/>
  <c r="AH62"/>
  <c r="AH63"/>
  <c r="AH64"/>
  <c r="AH65"/>
  <c r="AJ65" s="1"/>
  <c r="AH66"/>
  <c r="AH67"/>
  <c r="AH68"/>
  <c r="AH69"/>
  <c r="AH70"/>
  <c r="AH71"/>
  <c r="AH72"/>
  <c r="AH73"/>
  <c r="AJ73" s="1"/>
  <c r="AH74"/>
  <c r="AH75"/>
  <c r="AH76"/>
  <c r="AH77"/>
  <c r="AJ77" s="1"/>
  <c r="AH78"/>
  <c r="AH79"/>
  <c r="AH80"/>
  <c r="AH81"/>
  <c r="AJ81" s="1"/>
  <c r="AH82"/>
  <c r="AH83"/>
  <c r="AH84"/>
  <c r="AH85"/>
  <c r="AJ85" s="1"/>
  <c r="AH86"/>
  <c r="AH87"/>
  <c r="AH88"/>
  <c r="AH89"/>
  <c r="AJ89" s="1"/>
  <c r="AH90"/>
  <c r="AH91"/>
  <c r="AH92"/>
  <c r="AH93"/>
  <c r="AJ93" s="1"/>
  <c r="AH94"/>
  <c r="AH95"/>
  <c r="AH96"/>
  <c r="AH97"/>
  <c r="AJ97" s="1"/>
  <c r="AH98"/>
  <c r="AH99"/>
  <c r="AH100"/>
  <c r="AH101"/>
  <c r="AH102"/>
  <c r="AH103"/>
  <c r="AH104"/>
  <c r="AH105"/>
  <c r="AJ105" s="1"/>
  <c r="AH106"/>
  <c r="AH107"/>
  <c r="AH108"/>
  <c r="AH109"/>
  <c r="AJ109" s="1"/>
  <c r="AH110"/>
  <c r="AH111"/>
  <c r="AH112"/>
  <c r="AH113"/>
  <c r="AJ113" s="1"/>
  <c r="AH114"/>
  <c r="AH115"/>
  <c r="AH116"/>
  <c r="AH117"/>
  <c r="AJ117" s="1"/>
  <c r="AH118"/>
  <c r="AH119"/>
  <c r="AH120"/>
  <c r="AH121"/>
  <c r="AJ121" s="1"/>
  <c r="AH122"/>
  <c r="AH123"/>
  <c r="AH124"/>
  <c r="AH125"/>
  <c r="AJ125" s="1"/>
  <c r="AH126"/>
  <c r="AH127"/>
  <c r="AH128"/>
  <c r="AH129"/>
  <c r="AJ129" s="1"/>
  <c r="AH130"/>
  <c r="AH131"/>
  <c r="AH132"/>
  <c r="AH133"/>
  <c r="AH134"/>
  <c r="AH135"/>
  <c r="AH136"/>
  <c r="AH137"/>
  <c r="AJ137" s="1"/>
  <c r="AH138"/>
  <c r="AH139"/>
  <c r="AH140"/>
  <c r="AH141"/>
  <c r="AJ141" s="1"/>
  <c r="AH142"/>
  <c r="AH143"/>
  <c r="AH144"/>
  <c r="AH145"/>
  <c r="AJ145" s="1"/>
  <c r="AH146"/>
  <c r="AH147"/>
  <c r="AH148"/>
  <c r="AH149"/>
  <c r="AJ149" s="1"/>
  <c r="AH150"/>
  <c r="AH151"/>
  <c r="AH152"/>
  <c r="AH153"/>
  <c r="AJ153" s="1"/>
  <c r="AH154"/>
  <c r="AH155"/>
  <c r="AH156"/>
  <c r="AH157"/>
  <c r="AJ157" s="1"/>
  <c r="AH158"/>
  <c r="AH159"/>
  <c r="AH160"/>
  <c r="AH161"/>
  <c r="AJ161" s="1"/>
  <c r="AH162"/>
  <c r="AH163"/>
  <c r="AH164"/>
  <c r="AH165"/>
  <c r="AH166"/>
  <c r="AH167"/>
  <c r="AH168"/>
  <c r="AH169"/>
  <c r="AJ169" s="1"/>
  <c r="AH170"/>
  <c r="AH171"/>
  <c r="AH172"/>
  <c r="AH173"/>
  <c r="AJ173" s="1"/>
  <c r="AH174"/>
  <c r="AH175"/>
  <c r="AH176"/>
  <c r="AH177"/>
  <c r="AJ177" s="1"/>
  <c r="AH178"/>
  <c r="AH179"/>
  <c r="AH180"/>
  <c r="AH181"/>
  <c r="AJ181" s="1"/>
  <c r="AH182"/>
  <c r="AH183"/>
  <c r="AH184"/>
  <c r="AH185"/>
  <c r="AJ185" s="1"/>
  <c r="AH186"/>
  <c r="AH187"/>
  <c r="AH188"/>
  <c r="AH189"/>
  <c r="AJ189" s="1"/>
  <c r="AH190"/>
  <c r="AH191"/>
  <c r="AH192"/>
  <c r="AH193"/>
  <c r="AJ193" s="1"/>
  <c r="AH194"/>
  <c r="AH195"/>
  <c r="AH196"/>
  <c r="AH197"/>
  <c r="AH198"/>
  <c r="AH199"/>
  <c r="AH200"/>
  <c r="AH201"/>
  <c r="AJ201" s="1"/>
  <c r="AH202"/>
  <c r="AH203"/>
  <c r="AH204"/>
  <c r="AH205"/>
  <c r="AJ205" s="1"/>
  <c r="AH206"/>
  <c r="AH207"/>
  <c r="AH208"/>
  <c r="AH209"/>
  <c r="AJ209" s="1"/>
  <c r="AH210"/>
  <c r="AH211"/>
  <c r="AH212"/>
  <c r="AH213"/>
  <c r="AJ213" s="1"/>
  <c r="AH214"/>
  <c r="AH215"/>
  <c r="AH216"/>
  <c r="AH217"/>
  <c r="AJ217" s="1"/>
  <c r="AH218"/>
  <c r="AH219"/>
  <c r="AH220"/>
  <c r="AH221"/>
  <c r="AJ221" s="1"/>
  <c r="AH222"/>
  <c r="AH223"/>
  <c r="AH224"/>
  <c r="AH225"/>
  <c r="AJ225" s="1"/>
  <c r="AH226"/>
  <c r="AH227"/>
  <c r="AH228"/>
  <c r="AH229"/>
  <c r="AH230"/>
  <c r="AH231"/>
  <c r="AH232"/>
  <c r="AH233"/>
  <c r="AJ233" s="1"/>
  <c r="AH234"/>
  <c r="AH235"/>
  <c r="AH236"/>
  <c r="AH237"/>
  <c r="AJ237" s="1"/>
  <c r="AH238"/>
  <c r="AH239"/>
  <c r="AH240"/>
  <c r="AH241"/>
  <c r="AJ241" s="1"/>
  <c r="AH242"/>
  <c r="AH243"/>
  <c r="AH244"/>
  <c r="AH245"/>
  <c r="AJ245" s="1"/>
  <c r="AH246"/>
  <c r="AH247"/>
  <c r="AH248"/>
  <c r="AH249"/>
  <c r="AJ249" s="1"/>
  <c r="AH250"/>
  <c r="AH251"/>
  <c r="AH252"/>
  <c r="AH253"/>
  <c r="AJ253" s="1"/>
  <c r="AH254"/>
  <c r="AH255"/>
  <c r="AH256"/>
  <c r="AH257"/>
  <c r="AJ257" s="1"/>
  <c r="AH258"/>
  <c r="AH259"/>
  <c r="AH260"/>
  <c r="AH261"/>
  <c r="AH262"/>
  <c r="AH263"/>
  <c r="AH264"/>
  <c r="AH265"/>
  <c r="AJ265" s="1"/>
  <c r="AH266"/>
  <c r="AH267"/>
  <c r="AH268"/>
  <c r="AH269"/>
  <c r="AJ269" s="1"/>
  <c r="AH270"/>
  <c r="AH271"/>
  <c r="AH272"/>
  <c r="AH273"/>
  <c r="AJ273" s="1"/>
  <c r="AH274"/>
  <c r="AH275"/>
  <c r="AH276"/>
  <c r="AH277"/>
  <c r="AJ277" s="1"/>
  <c r="AH278"/>
  <c r="AH279"/>
  <c r="AH280"/>
  <c r="AH281"/>
  <c r="AJ281" s="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J297" s="1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J313" s="1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J329" s="1"/>
  <c r="AH330"/>
  <c r="AH331"/>
  <c r="AH332"/>
  <c r="AH333"/>
  <c r="AH334"/>
  <c r="AH335"/>
  <c r="AH336"/>
  <c r="AH337"/>
  <c r="AJ337" s="1"/>
  <c r="AH338"/>
  <c r="AH339"/>
  <c r="AH340"/>
  <c r="AH341"/>
  <c r="AH342"/>
  <c r="AH343"/>
  <c r="AH344"/>
  <c r="AH345"/>
  <c r="AJ345" s="1"/>
  <c r="AH346"/>
  <c r="AH347"/>
  <c r="AH348"/>
  <c r="AH349"/>
  <c r="AH350"/>
  <c r="AH351"/>
  <c r="AH352"/>
  <c r="AH353"/>
  <c r="AJ353" s="1"/>
  <c r="AH354"/>
  <c r="AH355"/>
  <c r="AH356"/>
  <c r="AH357"/>
  <c r="AH358"/>
  <c r="AH359"/>
  <c r="AH360"/>
  <c r="AH361"/>
  <c r="AJ361" s="1"/>
  <c r="AH362"/>
  <c r="AH363"/>
  <c r="AH364"/>
  <c r="AH365"/>
  <c r="AH366"/>
  <c r="AH367"/>
  <c r="AH368"/>
  <c r="AH369"/>
  <c r="AJ369" s="1"/>
  <c r="AH370"/>
  <c r="AH371"/>
  <c r="AH372"/>
  <c r="AH373"/>
  <c r="AH374"/>
  <c r="AH375"/>
  <c r="AH376"/>
  <c r="AH377"/>
  <c r="AJ377" s="1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J393" s="1"/>
  <c r="AH394"/>
  <c r="AH395"/>
  <c r="AH396"/>
  <c r="AH397"/>
  <c r="AH398"/>
  <c r="AH399"/>
  <c r="AH400"/>
  <c r="AH401"/>
  <c r="AJ401" s="1"/>
  <c r="AH402"/>
  <c r="AH403"/>
  <c r="AH404"/>
  <c r="AH405"/>
  <c r="AH406"/>
  <c r="AH407"/>
  <c r="AH408"/>
  <c r="AH409"/>
  <c r="AJ409" s="1"/>
  <c r="AH410"/>
  <c r="AH411"/>
  <c r="AH412"/>
  <c r="AH413"/>
  <c r="AH414"/>
  <c r="AH415"/>
  <c r="AH416"/>
  <c r="AH417"/>
  <c r="AJ417" s="1"/>
  <c r="AH418"/>
  <c r="AH419"/>
  <c r="AH420"/>
  <c r="AH421"/>
  <c r="AH422"/>
  <c r="AH423"/>
  <c r="AH424"/>
  <c r="AH425"/>
  <c r="AJ425" s="1"/>
  <c r="AH426"/>
  <c r="AH427"/>
  <c r="AH428"/>
  <c r="AH429"/>
  <c r="AH430"/>
  <c r="AH431"/>
  <c r="AH432"/>
  <c r="AH433"/>
  <c r="AJ433" s="1"/>
  <c r="AH434"/>
  <c r="AH435"/>
  <c r="AH436"/>
  <c r="AH437"/>
  <c r="AH438"/>
  <c r="AH439"/>
  <c r="AH440"/>
  <c r="AH441"/>
  <c r="AJ441" s="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J457" s="1"/>
  <c r="AH458"/>
  <c r="AH459"/>
  <c r="AH460"/>
  <c r="AH461"/>
  <c r="AH462"/>
  <c r="AH463"/>
  <c r="AH464"/>
  <c r="AH465"/>
  <c r="AJ465" s="1"/>
  <c r="AH466"/>
  <c r="AH467"/>
  <c r="AH468"/>
  <c r="AH469"/>
  <c r="AH470"/>
  <c r="AH471"/>
  <c r="AH472"/>
  <c r="AH473"/>
  <c r="AJ473" s="1"/>
  <c r="AH474"/>
  <c r="AH475"/>
  <c r="AH476"/>
  <c r="AH477"/>
  <c r="AH478"/>
  <c r="AH479"/>
  <c r="AH480"/>
  <c r="AH481"/>
  <c r="AJ481" s="1"/>
  <c r="AH482"/>
  <c r="AH483"/>
  <c r="AH484"/>
  <c r="AH485"/>
  <c r="AH486"/>
  <c r="AH487"/>
  <c r="AH488"/>
  <c r="AH489"/>
  <c r="AJ489" s="1"/>
  <c r="AH490"/>
  <c r="AH491"/>
  <c r="AH492"/>
  <c r="AH493"/>
  <c r="AH494"/>
  <c r="AH495"/>
  <c r="AH496"/>
  <c r="AH497"/>
  <c r="AJ497" s="1"/>
  <c r="AH498"/>
  <c r="AH499"/>
  <c r="AH500"/>
  <c r="AH501"/>
  <c r="AH502"/>
  <c r="AH503"/>
  <c r="AH504"/>
  <c r="AH505"/>
  <c r="AJ505" s="1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J521" s="1"/>
  <c r="AH522"/>
  <c r="AH523"/>
  <c r="AH524"/>
  <c r="AH525"/>
  <c r="AH526"/>
  <c r="AH527"/>
  <c r="AH528"/>
  <c r="AH529"/>
  <c r="AJ529" s="1"/>
  <c r="AH530"/>
  <c r="AH531"/>
  <c r="AH532"/>
  <c r="AH533"/>
  <c r="AH534"/>
  <c r="AH535"/>
  <c r="AH536"/>
  <c r="AH537"/>
  <c r="AJ537" s="1"/>
  <c r="AH538"/>
  <c r="AH539"/>
  <c r="AH540"/>
  <c r="AH541"/>
  <c r="AH542"/>
  <c r="AH543"/>
  <c r="AH544"/>
  <c r="AH545"/>
  <c r="AJ545" s="1"/>
  <c r="AH546"/>
  <c r="AH547"/>
  <c r="AH548"/>
  <c r="AH549"/>
  <c r="AH550"/>
  <c r="AH551"/>
  <c r="AH552"/>
  <c r="AH553"/>
  <c r="AJ553" s="1"/>
  <c r="AH554"/>
  <c r="AH555"/>
  <c r="AH556"/>
  <c r="AH557"/>
  <c r="AH558"/>
  <c r="AH559"/>
  <c r="AH560"/>
  <c r="AH561"/>
  <c r="AJ561" s="1"/>
  <c r="AH562"/>
  <c r="AH563"/>
  <c r="AH564"/>
  <c r="AH565"/>
  <c r="AH566"/>
  <c r="AH567"/>
  <c r="AH568"/>
  <c r="AH569"/>
  <c r="AJ569" s="1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J585" s="1"/>
  <c r="AH586"/>
  <c r="AH587"/>
  <c r="AH588"/>
  <c r="AH589"/>
  <c r="AH590"/>
  <c r="AH591"/>
  <c r="AH592"/>
  <c r="AH593"/>
  <c r="AJ593" s="1"/>
  <c r="AH594"/>
  <c r="AH595"/>
  <c r="AH596"/>
  <c r="AH597"/>
  <c r="AH598"/>
  <c r="AH599"/>
  <c r="AH600"/>
  <c r="AH601"/>
  <c r="AJ601" s="1"/>
  <c r="AH602"/>
  <c r="AH603"/>
  <c r="AH604"/>
  <c r="AH605"/>
  <c r="AH606"/>
  <c r="AH607"/>
  <c r="AH608"/>
  <c r="AH609"/>
  <c r="AJ609" s="1"/>
  <c r="AH610"/>
  <c r="AH611"/>
  <c r="AH612"/>
  <c r="AH613"/>
  <c r="AH614"/>
  <c r="AH615"/>
  <c r="AH616"/>
  <c r="AH617"/>
  <c r="AJ617" s="1"/>
  <c r="AH618"/>
  <c r="AH619"/>
  <c r="AH620"/>
  <c r="AH621"/>
  <c r="AH622"/>
  <c r="AH623"/>
  <c r="AH624"/>
  <c r="AH625"/>
  <c r="AJ625" s="1"/>
  <c r="AH626"/>
  <c r="AH627"/>
  <c r="AH628"/>
  <c r="AH629"/>
  <c r="AH630"/>
  <c r="AH631"/>
  <c r="AH632"/>
  <c r="AH633"/>
  <c r="AJ633" s="1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J649" s="1"/>
  <c r="AH650"/>
  <c r="AH651"/>
  <c r="AH652"/>
  <c r="AH653"/>
  <c r="AH654"/>
  <c r="AH655"/>
  <c r="AH656"/>
  <c r="AH657"/>
  <c r="AJ657" s="1"/>
  <c r="AH658"/>
  <c r="AH659"/>
  <c r="AH660"/>
  <c r="AH661"/>
  <c r="AH662"/>
  <c r="AH663"/>
  <c r="AH664"/>
  <c r="AH665"/>
  <c r="AJ665" s="1"/>
  <c r="AH666"/>
  <c r="AH667"/>
  <c r="AH668"/>
  <c r="AH669"/>
  <c r="AH670"/>
  <c r="AH671"/>
  <c r="AH672"/>
  <c r="AH673"/>
  <c r="AJ673" s="1"/>
  <c r="AH674"/>
  <c r="AH675"/>
  <c r="AH676"/>
  <c r="AH677"/>
  <c r="AH678"/>
  <c r="AH679"/>
  <c r="AH680"/>
  <c r="AH681"/>
  <c r="AJ681" s="1"/>
  <c r="AH682"/>
  <c r="AH683"/>
  <c r="AH684"/>
  <c r="AH685"/>
  <c r="AH686"/>
  <c r="AH687"/>
  <c r="AH688"/>
  <c r="AH689"/>
  <c r="AJ689" s="1"/>
  <c r="AH690"/>
  <c r="AH691"/>
  <c r="AH692"/>
  <c r="AH693"/>
  <c r="AH694"/>
  <c r="AH695"/>
  <c r="AH696"/>
  <c r="AH697"/>
  <c r="AJ697" s="1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J713" s="1"/>
  <c r="AH714"/>
  <c r="AH715"/>
  <c r="AH716"/>
  <c r="AH717"/>
  <c r="AH718"/>
  <c r="AH719"/>
  <c r="AH720"/>
  <c r="AH721"/>
  <c r="AJ721" s="1"/>
  <c r="AH722"/>
  <c r="AH723"/>
  <c r="AH724"/>
  <c r="AH725"/>
  <c r="AH726"/>
  <c r="AH727"/>
  <c r="AH728"/>
  <c r="AH729"/>
  <c r="AJ729" s="1"/>
  <c r="AH730"/>
  <c r="AH731"/>
  <c r="AH732"/>
  <c r="AH733"/>
  <c r="AH734"/>
  <c r="AH735"/>
  <c r="AH736"/>
  <c r="AH737"/>
  <c r="AJ737" s="1"/>
  <c r="AH738"/>
  <c r="AH739"/>
  <c r="AH740"/>
  <c r="AH741"/>
  <c r="AH742"/>
  <c r="AH743"/>
  <c r="AH744"/>
  <c r="AH745"/>
  <c r="AJ745" s="1"/>
  <c r="AH746"/>
  <c r="AH747"/>
  <c r="AH748"/>
  <c r="AH749"/>
  <c r="AH750"/>
  <c r="AH751"/>
  <c r="AH752"/>
  <c r="AH753"/>
  <c r="AJ753" s="1"/>
  <c r="AH754"/>
  <c r="AH755"/>
  <c r="AH756"/>
  <c r="AH757"/>
  <c r="AH758"/>
  <c r="AH759"/>
  <c r="AH760"/>
  <c r="AH761"/>
  <c r="AJ761" s="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J777" s="1"/>
  <c r="AH778"/>
  <c r="AH779"/>
  <c r="AH780"/>
  <c r="AH781"/>
  <c r="AH782"/>
  <c r="AH783"/>
  <c r="AH784"/>
  <c r="AH785"/>
  <c r="AJ785" s="1"/>
  <c r="AH786"/>
  <c r="AH787"/>
  <c r="AH788"/>
  <c r="AH789"/>
  <c r="AH790"/>
  <c r="AH791"/>
  <c r="AH792"/>
  <c r="AH793"/>
  <c r="AJ793" s="1"/>
  <c r="AH794"/>
  <c r="AH795"/>
  <c r="AH796"/>
  <c r="AH797"/>
  <c r="AH798"/>
  <c r="AH799"/>
  <c r="AH800"/>
  <c r="AH801"/>
  <c r="AJ801" s="1"/>
  <c r="AH802"/>
  <c r="AH803"/>
  <c r="AH804"/>
  <c r="AH805"/>
  <c r="AH806"/>
  <c r="AH807"/>
  <c r="AH808"/>
  <c r="AH809"/>
  <c r="AJ809" s="1"/>
  <c r="AH810"/>
  <c r="AH811"/>
  <c r="AH812"/>
  <c r="AH813"/>
  <c r="AH814"/>
  <c r="AH815"/>
  <c r="AH816"/>
  <c r="AH817"/>
  <c r="AJ817" s="1"/>
  <c r="AH818"/>
  <c r="AH819"/>
  <c r="AH820"/>
  <c r="AH821"/>
  <c r="AH822"/>
  <c r="AH823"/>
  <c r="AH824"/>
  <c r="AH825"/>
  <c r="AJ825" s="1"/>
  <c r="AH826"/>
  <c r="AH827"/>
  <c r="AH828"/>
  <c r="AH829"/>
  <c r="AH830"/>
  <c r="AH831"/>
  <c r="AH832"/>
  <c r="AH833"/>
  <c r="AH834"/>
  <c r="AH835"/>
  <c r="AH836"/>
  <c r="AH837"/>
  <c r="AH838"/>
  <c r="AH839"/>
  <c r="AH840"/>
  <c r="AH841"/>
  <c r="AJ841" s="1"/>
  <c r="AH842"/>
  <c r="AH843"/>
  <c r="AH844"/>
  <c r="AH845"/>
  <c r="AH846"/>
  <c r="AH847"/>
  <c r="AH848"/>
  <c r="AH849"/>
  <c r="AJ849" s="1"/>
  <c r="AH850"/>
  <c r="AH851"/>
  <c r="AH852"/>
  <c r="AH853"/>
  <c r="AH854"/>
  <c r="AH855"/>
  <c r="AH856"/>
  <c r="AH857"/>
  <c r="AJ857" s="1"/>
  <c r="AH858"/>
  <c r="AH859"/>
  <c r="AH860"/>
  <c r="AH861"/>
  <c r="AH862"/>
  <c r="AH863"/>
  <c r="AH864"/>
  <c r="AH865"/>
  <c r="AJ865" s="1"/>
  <c r="AH866"/>
  <c r="AH867"/>
  <c r="AH868"/>
  <c r="AH869"/>
  <c r="AH870"/>
  <c r="AH871"/>
  <c r="AH872"/>
  <c r="AH873"/>
  <c r="AJ873" s="1"/>
  <c r="AH874"/>
  <c r="AH875"/>
  <c r="AH876"/>
  <c r="AH877"/>
  <c r="AH878"/>
  <c r="AH879"/>
  <c r="AH880"/>
  <c r="AH881"/>
  <c r="AJ881" s="1"/>
  <c r="AH882"/>
  <c r="AH883"/>
  <c r="AH884"/>
  <c r="AH885"/>
  <c r="AH886"/>
  <c r="AH887"/>
  <c r="AH888"/>
  <c r="AH889"/>
  <c r="AJ889" s="1"/>
  <c r="AH890"/>
  <c r="AH891"/>
  <c r="AH892"/>
  <c r="AH893"/>
  <c r="AH894"/>
  <c r="AH895"/>
  <c r="AH896"/>
  <c r="AH897"/>
  <c r="AH898"/>
  <c r="AH899"/>
  <c r="AH900"/>
  <c r="AH901"/>
  <c r="AH902"/>
  <c r="AH903"/>
  <c r="AH904"/>
  <c r="AH905"/>
  <c r="AJ905" s="1"/>
  <c r="AH906"/>
  <c r="AH907"/>
  <c r="AH908"/>
  <c r="AH909"/>
  <c r="AH910"/>
  <c r="AH911"/>
  <c r="AH912"/>
  <c r="AH913"/>
  <c r="AJ913" s="1"/>
  <c r="AH914"/>
  <c r="AH915"/>
  <c r="AH916"/>
  <c r="AH917"/>
  <c r="AH918"/>
  <c r="AH919"/>
  <c r="AH920"/>
  <c r="AH921"/>
  <c r="AJ921" s="1"/>
  <c r="AH922"/>
  <c r="AH923"/>
  <c r="AH924"/>
  <c r="AH925"/>
  <c r="AH926"/>
  <c r="AH927"/>
  <c r="AH928"/>
  <c r="AH929"/>
  <c r="AJ929" s="1"/>
  <c r="AH930"/>
  <c r="AH931"/>
  <c r="AH932"/>
  <c r="AH933"/>
  <c r="AH934"/>
  <c r="AH935"/>
  <c r="AH936"/>
  <c r="AH937"/>
  <c r="AJ937" s="1"/>
  <c r="AH938"/>
  <c r="AH939"/>
  <c r="AH940"/>
  <c r="AH941"/>
  <c r="AH942"/>
  <c r="AH943"/>
  <c r="AH944"/>
  <c r="AH945"/>
  <c r="AJ945" s="1"/>
  <c r="AH946"/>
  <c r="AH947"/>
  <c r="AH948"/>
  <c r="AH949"/>
  <c r="AH950"/>
  <c r="AH951"/>
  <c r="AH952"/>
  <c r="AH953"/>
  <c r="AJ953" s="1"/>
  <c r="AH954"/>
  <c r="AH955"/>
  <c r="AH956"/>
  <c r="AH957"/>
  <c r="AH958"/>
  <c r="AH959"/>
  <c r="AH960"/>
  <c r="AH961"/>
  <c r="AH962"/>
  <c r="AH963"/>
  <c r="AH964"/>
  <c r="AH965"/>
  <c r="AH966"/>
  <c r="AH967"/>
  <c r="AH968"/>
  <c r="AH969"/>
  <c r="AJ969" s="1"/>
  <c r="AH970"/>
  <c r="AH971"/>
  <c r="AH972"/>
  <c r="AH973"/>
  <c r="AH974"/>
  <c r="AH975"/>
  <c r="AH976"/>
  <c r="AH977"/>
  <c r="AJ977" s="1"/>
  <c r="AH978"/>
  <c r="AH979"/>
  <c r="AH980"/>
  <c r="AH981"/>
  <c r="AH982"/>
  <c r="AH983"/>
  <c r="AH984"/>
  <c r="AH985"/>
  <c r="AJ985" s="1"/>
  <c r="AH986"/>
  <c r="AH987"/>
  <c r="AH988"/>
  <c r="AH989"/>
  <c r="AH990"/>
  <c r="AH991"/>
  <c r="AH992"/>
  <c r="AH993"/>
  <c r="AH994"/>
  <c r="AH995"/>
  <c r="AH996"/>
  <c r="AH997"/>
  <c r="AH998"/>
  <c r="AH999"/>
  <c r="AH1000"/>
  <c r="AH1001"/>
  <c r="AJ1001" s="1"/>
  <c r="AH1002"/>
  <c r="AH1003"/>
  <c r="AH1004"/>
  <c r="AH1005"/>
  <c r="AH1006"/>
  <c r="AH1007"/>
  <c r="AH1008"/>
  <c r="AH1009"/>
  <c r="AJ1009" s="1"/>
  <c r="AH1010"/>
  <c r="AH1011"/>
  <c r="AH1012"/>
  <c r="AH1013"/>
  <c r="AI5"/>
  <c r="AI6"/>
  <c r="AJ6" s="1"/>
  <c r="AI7"/>
  <c r="AI8"/>
  <c r="AJ8" s="1"/>
  <c r="AI9"/>
  <c r="AI10"/>
  <c r="AJ10" s="1"/>
  <c r="AI11"/>
  <c r="AI12"/>
  <c r="AJ12" s="1"/>
  <c r="AI13"/>
  <c r="AI14"/>
  <c r="AJ14" s="1"/>
  <c r="AI15"/>
  <c r="AI16"/>
  <c r="AJ16" s="1"/>
  <c r="AI17"/>
  <c r="AI18"/>
  <c r="AJ18" s="1"/>
  <c r="AI19"/>
  <c r="AI20"/>
  <c r="AJ20" s="1"/>
  <c r="AI21"/>
  <c r="AI22"/>
  <c r="AJ22" s="1"/>
  <c r="AI23"/>
  <c r="AI24"/>
  <c r="AJ24" s="1"/>
  <c r="AI25"/>
  <c r="AI26"/>
  <c r="AJ26" s="1"/>
  <c r="AI27"/>
  <c r="AI28"/>
  <c r="AJ28" s="1"/>
  <c r="AI29"/>
  <c r="AI30"/>
  <c r="AJ30" s="1"/>
  <c r="AI31"/>
  <c r="AI32"/>
  <c r="AJ32" s="1"/>
  <c r="AI33"/>
  <c r="AI34"/>
  <c r="AJ34" s="1"/>
  <c r="AI35"/>
  <c r="AI36"/>
  <c r="AJ36" s="1"/>
  <c r="AI37"/>
  <c r="AI38"/>
  <c r="AJ38" s="1"/>
  <c r="AI39"/>
  <c r="AI40"/>
  <c r="AJ40" s="1"/>
  <c r="AI41"/>
  <c r="AI42"/>
  <c r="AJ42" s="1"/>
  <c r="AI43"/>
  <c r="AI44"/>
  <c r="AJ44" s="1"/>
  <c r="AI45"/>
  <c r="AI46"/>
  <c r="AJ46" s="1"/>
  <c r="AI47"/>
  <c r="AI48"/>
  <c r="AJ48" s="1"/>
  <c r="AI49"/>
  <c r="AI50"/>
  <c r="AJ50" s="1"/>
  <c r="AI51"/>
  <c r="AI52"/>
  <c r="AJ52" s="1"/>
  <c r="AI53"/>
  <c r="AI54"/>
  <c r="AJ54" s="1"/>
  <c r="AI55"/>
  <c r="AI56"/>
  <c r="AJ56" s="1"/>
  <c r="AI57"/>
  <c r="AI58"/>
  <c r="AJ58" s="1"/>
  <c r="AI59"/>
  <c r="AI60"/>
  <c r="AJ60" s="1"/>
  <c r="AI61"/>
  <c r="AI62"/>
  <c r="AJ62" s="1"/>
  <c r="AI63"/>
  <c r="AI64"/>
  <c r="AJ64" s="1"/>
  <c r="AI65"/>
  <c r="AI66"/>
  <c r="AJ66" s="1"/>
  <c r="AI67"/>
  <c r="AI68"/>
  <c r="AJ68" s="1"/>
  <c r="AI69"/>
  <c r="AI70"/>
  <c r="AJ70" s="1"/>
  <c r="AI71"/>
  <c r="AI72"/>
  <c r="AJ72" s="1"/>
  <c r="AI73"/>
  <c r="AI74"/>
  <c r="AJ74" s="1"/>
  <c r="AI75"/>
  <c r="AI76"/>
  <c r="AJ76" s="1"/>
  <c r="AI77"/>
  <c r="AI78"/>
  <c r="AJ78" s="1"/>
  <c r="AI79"/>
  <c r="AI80"/>
  <c r="AJ80" s="1"/>
  <c r="AI81"/>
  <c r="AI82"/>
  <c r="AJ82" s="1"/>
  <c r="AI83"/>
  <c r="AI84"/>
  <c r="AJ84" s="1"/>
  <c r="AI85"/>
  <c r="AI86"/>
  <c r="AJ86" s="1"/>
  <c r="AI87"/>
  <c r="AI88"/>
  <c r="AJ88" s="1"/>
  <c r="AI89"/>
  <c r="AI90"/>
  <c r="AJ90" s="1"/>
  <c r="AI91"/>
  <c r="AI92"/>
  <c r="AJ92" s="1"/>
  <c r="AI93"/>
  <c r="AI94"/>
  <c r="AJ94" s="1"/>
  <c r="AI95"/>
  <c r="AI96"/>
  <c r="AJ96" s="1"/>
  <c r="AI97"/>
  <c r="AI98"/>
  <c r="AJ98" s="1"/>
  <c r="AI99"/>
  <c r="AI100"/>
  <c r="AJ100" s="1"/>
  <c r="AI101"/>
  <c r="AI102"/>
  <c r="AJ102" s="1"/>
  <c r="AI103"/>
  <c r="AI104"/>
  <c r="AJ104" s="1"/>
  <c r="AI105"/>
  <c r="AI106"/>
  <c r="AJ106" s="1"/>
  <c r="AI107"/>
  <c r="AI108"/>
  <c r="AJ108" s="1"/>
  <c r="AI109"/>
  <c r="AI110"/>
  <c r="AJ110" s="1"/>
  <c r="AI111"/>
  <c r="AI112"/>
  <c r="AJ112" s="1"/>
  <c r="AI113"/>
  <c r="AI114"/>
  <c r="AJ114" s="1"/>
  <c r="AI115"/>
  <c r="AI116"/>
  <c r="AJ116" s="1"/>
  <c r="AI117"/>
  <c r="AI118"/>
  <c r="AJ118" s="1"/>
  <c r="AI119"/>
  <c r="AI120"/>
  <c r="AJ120" s="1"/>
  <c r="AI121"/>
  <c r="AI122"/>
  <c r="AJ122" s="1"/>
  <c r="AI123"/>
  <c r="AI124"/>
  <c r="AJ124" s="1"/>
  <c r="AI125"/>
  <c r="AI126"/>
  <c r="AJ126" s="1"/>
  <c r="AI127"/>
  <c r="AI128"/>
  <c r="AJ128" s="1"/>
  <c r="AI129"/>
  <c r="AI130"/>
  <c r="AJ130" s="1"/>
  <c r="AI131"/>
  <c r="AI132"/>
  <c r="AJ132" s="1"/>
  <c r="AI133"/>
  <c r="AI134"/>
  <c r="AJ134" s="1"/>
  <c r="AI135"/>
  <c r="AI136"/>
  <c r="AJ136" s="1"/>
  <c r="AI137"/>
  <c r="AI138"/>
  <c r="AJ138" s="1"/>
  <c r="AI139"/>
  <c r="AI140"/>
  <c r="AJ140" s="1"/>
  <c r="AI141"/>
  <c r="AI142"/>
  <c r="AJ142" s="1"/>
  <c r="AI143"/>
  <c r="AI144"/>
  <c r="AJ144" s="1"/>
  <c r="AI145"/>
  <c r="AI146"/>
  <c r="AJ146" s="1"/>
  <c r="AI147"/>
  <c r="AI148"/>
  <c r="AJ148" s="1"/>
  <c r="AI149"/>
  <c r="AI150"/>
  <c r="AJ150" s="1"/>
  <c r="AI151"/>
  <c r="AI152"/>
  <c r="AJ152" s="1"/>
  <c r="AI153"/>
  <c r="AI154"/>
  <c r="AJ154" s="1"/>
  <c r="AI155"/>
  <c r="AI156"/>
  <c r="AJ156" s="1"/>
  <c r="AI157"/>
  <c r="AI158"/>
  <c r="AJ158" s="1"/>
  <c r="AI159"/>
  <c r="AI160"/>
  <c r="AJ160" s="1"/>
  <c r="AI161"/>
  <c r="AI162"/>
  <c r="AJ162" s="1"/>
  <c r="AI163"/>
  <c r="AI164"/>
  <c r="AJ164" s="1"/>
  <c r="AI165"/>
  <c r="AI166"/>
  <c r="AJ166" s="1"/>
  <c r="AI167"/>
  <c r="AI168"/>
  <c r="AJ168" s="1"/>
  <c r="AI169"/>
  <c r="AI170"/>
  <c r="AJ170" s="1"/>
  <c r="AI171"/>
  <c r="AI172"/>
  <c r="AJ172" s="1"/>
  <c r="AI173"/>
  <c r="AI174"/>
  <c r="AJ174" s="1"/>
  <c r="AI175"/>
  <c r="AI176"/>
  <c r="AJ176" s="1"/>
  <c r="AI177"/>
  <c r="AI178"/>
  <c r="AJ178" s="1"/>
  <c r="AI179"/>
  <c r="AI180"/>
  <c r="AJ180" s="1"/>
  <c r="AI181"/>
  <c r="AI182"/>
  <c r="AJ182" s="1"/>
  <c r="AI183"/>
  <c r="AI184"/>
  <c r="AJ184" s="1"/>
  <c r="AI185"/>
  <c r="AI186"/>
  <c r="AJ186" s="1"/>
  <c r="AI187"/>
  <c r="AI188"/>
  <c r="AJ188" s="1"/>
  <c r="AI189"/>
  <c r="AI190"/>
  <c r="AJ190" s="1"/>
  <c r="AI191"/>
  <c r="AI192"/>
  <c r="AJ192" s="1"/>
  <c r="AI193"/>
  <c r="AI194"/>
  <c r="AJ194" s="1"/>
  <c r="AI195"/>
  <c r="AI196"/>
  <c r="AJ196" s="1"/>
  <c r="AI197"/>
  <c r="AI198"/>
  <c r="AJ198" s="1"/>
  <c r="AI199"/>
  <c r="AI200"/>
  <c r="AJ200" s="1"/>
  <c r="AI201"/>
  <c r="AI202"/>
  <c r="AJ202" s="1"/>
  <c r="AI203"/>
  <c r="AI204"/>
  <c r="AJ204" s="1"/>
  <c r="AI205"/>
  <c r="AI206"/>
  <c r="AJ206" s="1"/>
  <c r="AI207"/>
  <c r="AI208"/>
  <c r="AJ208" s="1"/>
  <c r="AI209"/>
  <c r="AI210"/>
  <c r="AJ210" s="1"/>
  <c r="AI211"/>
  <c r="AI212"/>
  <c r="AJ212" s="1"/>
  <c r="AI213"/>
  <c r="AI214"/>
  <c r="AJ214" s="1"/>
  <c r="AI215"/>
  <c r="AI216"/>
  <c r="AJ216" s="1"/>
  <c r="AI217"/>
  <c r="AI218"/>
  <c r="AJ218" s="1"/>
  <c r="AI219"/>
  <c r="AI220"/>
  <c r="AJ220" s="1"/>
  <c r="AI221"/>
  <c r="AI222"/>
  <c r="AJ222" s="1"/>
  <c r="AI223"/>
  <c r="AI224"/>
  <c r="AJ224" s="1"/>
  <c r="AI225"/>
  <c r="AI226"/>
  <c r="AJ226" s="1"/>
  <c r="AI227"/>
  <c r="AI228"/>
  <c r="AJ228" s="1"/>
  <c r="AI229"/>
  <c r="AI230"/>
  <c r="AJ230" s="1"/>
  <c r="AI231"/>
  <c r="AI232"/>
  <c r="AJ232" s="1"/>
  <c r="AI233"/>
  <c r="AI234"/>
  <c r="AJ234" s="1"/>
  <c r="AI235"/>
  <c r="AI236"/>
  <c r="AJ236" s="1"/>
  <c r="AI237"/>
  <c r="AI238"/>
  <c r="AJ238" s="1"/>
  <c r="AI239"/>
  <c r="AI240"/>
  <c r="AJ240" s="1"/>
  <c r="AI241"/>
  <c r="AI242"/>
  <c r="AJ242" s="1"/>
  <c r="AI243"/>
  <c r="AI244"/>
  <c r="AJ244" s="1"/>
  <c r="AI245"/>
  <c r="AI246"/>
  <c r="AJ246" s="1"/>
  <c r="AI247"/>
  <c r="AI248"/>
  <c r="AJ248" s="1"/>
  <c r="AI249"/>
  <c r="AI250"/>
  <c r="AJ250" s="1"/>
  <c r="AI251"/>
  <c r="AI252"/>
  <c r="AJ252" s="1"/>
  <c r="AI253"/>
  <c r="AI254"/>
  <c r="AJ254" s="1"/>
  <c r="AI255"/>
  <c r="AI256"/>
  <c r="AJ256" s="1"/>
  <c r="AI257"/>
  <c r="AI258"/>
  <c r="AJ258" s="1"/>
  <c r="AI259"/>
  <c r="AI260"/>
  <c r="AJ260" s="1"/>
  <c r="AI261"/>
  <c r="AI262"/>
  <c r="AJ262" s="1"/>
  <c r="AI263"/>
  <c r="AI264"/>
  <c r="AJ264" s="1"/>
  <c r="AI265"/>
  <c r="AI266"/>
  <c r="AJ266" s="1"/>
  <c r="AI267"/>
  <c r="AI268"/>
  <c r="AJ268" s="1"/>
  <c r="AI269"/>
  <c r="AI270"/>
  <c r="AJ270" s="1"/>
  <c r="AI271"/>
  <c r="AI272"/>
  <c r="AJ272" s="1"/>
  <c r="AI273"/>
  <c r="AI274"/>
  <c r="AJ274" s="1"/>
  <c r="AI275"/>
  <c r="AI276"/>
  <c r="AJ276" s="1"/>
  <c r="AI277"/>
  <c r="AI278"/>
  <c r="AJ278" s="1"/>
  <c r="AI279"/>
  <c r="AI280"/>
  <c r="AJ280" s="1"/>
  <c r="AI281"/>
  <c r="AI282"/>
  <c r="AJ282" s="1"/>
  <c r="AI283"/>
  <c r="AI284"/>
  <c r="AJ284" s="1"/>
  <c r="AI285"/>
  <c r="AI286"/>
  <c r="AJ286" s="1"/>
  <c r="AI287"/>
  <c r="AI288"/>
  <c r="AJ288" s="1"/>
  <c r="AI289"/>
  <c r="AI290"/>
  <c r="AJ290" s="1"/>
  <c r="AI291"/>
  <c r="AI292"/>
  <c r="AJ292" s="1"/>
  <c r="AI293"/>
  <c r="AI294"/>
  <c r="AJ294" s="1"/>
  <c r="AI295"/>
  <c r="AI296"/>
  <c r="AJ296" s="1"/>
  <c r="AI297"/>
  <c r="AI298"/>
  <c r="AJ298" s="1"/>
  <c r="AI299"/>
  <c r="AI300"/>
  <c r="AJ300" s="1"/>
  <c r="AI301"/>
  <c r="AI302"/>
  <c r="AJ302" s="1"/>
  <c r="AI303"/>
  <c r="AI304"/>
  <c r="AJ304" s="1"/>
  <c r="AI305"/>
  <c r="AI306"/>
  <c r="AJ306" s="1"/>
  <c r="AI307"/>
  <c r="AI308"/>
  <c r="AJ308" s="1"/>
  <c r="AI309"/>
  <c r="AI310"/>
  <c r="AJ310" s="1"/>
  <c r="AI311"/>
  <c r="AI312"/>
  <c r="AJ312" s="1"/>
  <c r="AI313"/>
  <c r="AI314"/>
  <c r="AJ314" s="1"/>
  <c r="AI315"/>
  <c r="AI316"/>
  <c r="AJ316" s="1"/>
  <c r="AI317"/>
  <c r="AI318"/>
  <c r="AJ318" s="1"/>
  <c r="AI319"/>
  <c r="AI320"/>
  <c r="AJ320" s="1"/>
  <c r="AI321"/>
  <c r="AI322"/>
  <c r="AJ322" s="1"/>
  <c r="AI323"/>
  <c r="AI324"/>
  <c r="AJ324" s="1"/>
  <c r="AI325"/>
  <c r="AI326"/>
  <c r="AJ326" s="1"/>
  <c r="AI327"/>
  <c r="AI328"/>
  <c r="AJ328" s="1"/>
  <c r="AI329"/>
  <c r="AI330"/>
  <c r="AJ330" s="1"/>
  <c r="AI331"/>
  <c r="AI332"/>
  <c r="AJ332" s="1"/>
  <c r="AI333"/>
  <c r="AI334"/>
  <c r="AJ334" s="1"/>
  <c r="AI335"/>
  <c r="AI336"/>
  <c r="AJ336" s="1"/>
  <c r="AI337"/>
  <c r="AI338"/>
  <c r="AJ338" s="1"/>
  <c r="AI339"/>
  <c r="AI340"/>
  <c r="AJ340" s="1"/>
  <c r="AI341"/>
  <c r="AI342"/>
  <c r="AJ342" s="1"/>
  <c r="AI343"/>
  <c r="AI344"/>
  <c r="AJ344" s="1"/>
  <c r="AI345"/>
  <c r="AI346"/>
  <c r="AJ346" s="1"/>
  <c r="AI347"/>
  <c r="AI348"/>
  <c r="AJ348" s="1"/>
  <c r="AI349"/>
  <c r="AI350"/>
  <c r="AJ350" s="1"/>
  <c r="AI351"/>
  <c r="AI352"/>
  <c r="AJ352" s="1"/>
  <c r="AI353"/>
  <c r="AI354"/>
  <c r="AJ354" s="1"/>
  <c r="AI355"/>
  <c r="AI356"/>
  <c r="AJ356" s="1"/>
  <c r="AI357"/>
  <c r="AI358"/>
  <c r="AJ358" s="1"/>
  <c r="AI359"/>
  <c r="AI360"/>
  <c r="AJ360" s="1"/>
  <c r="AI361"/>
  <c r="AI362"/>
  <c r="AJ362" s="1"/>
  <c r="AI363"/>
  <c r="AI364"/>
  <c r="AJ364" s="1"/>
  <c r="AI365"/>
  <c r="AI366"/>
  <c r="AJ366" s="1"/>
  <c r="AI367"/>
  <c r="AI368"/>
  <c r="AJ368" s="1"/>
  <c r="AI369"/>
  <c r="AI370"/>
  <c r="AJ370" s="1"/>
  <c r="AI371"/>
  <c r="AI372"/>
  <c r="AJ372" s="1"/>
  <c r="AI373"/>
  <c r="AI374"/>
  <c r="AJ374" s="1"/>
  <c r="AI375"/>
  <c r="AI376"/>
  <c r="AJ376" s="1"/>
  <c r="AI377"/>
  <c r="AI378"/>
  <c r="AJ378" s="1"/>
  <c r="AI379"/>
  <c r="AI380"/>
  <c r="AJ380" s="1"/>
  <c r="AI381"/>
  <c r="AI382"/>
  <c r="AJ382" s="1"/>
  <c r="AI383"/>
  <c r="AI384"/>
  <c r="AJ384" s="1"/>
  <c r="AI385"/>
  <c r="AI386"/>
  <c r="AJ386" s="1"/>
  <c r="AI387"/>
  <c r="AI388"/>
  <c r="AJ388" s="1"/>
  <c r="AI389"/>
  <c r="AI390"/>
  <c r="AJ390" s="1"/>
  <c r="AI391"/>
  <c r="AI392"/>
  <c r="AJ392" s="1"/>
  <c r="AI393"/>
  <c r="AI394"/>
  <c r="AJ394" s="1"/>
  <c r="AI395"/>
  <c r="AI396"/>
  <c r="AJ396" s="1"/>
  <c r="AI397"/>
  <c r="AI398"/>
  <c r="AJ398" s="1"/>
  <c r="AI399"/>
  <c r="AI400"/>
  <c r="AJ400" s="1"/>
  <c r="AI401"/>
  <c r="AI402"/>
  <c r="AJ402" s="1"/>
  <c r="AI403"/>
  <c r="AI404"/>
  <c r="AJ404" s="1"/>
  <c r="AI405"/>
  <c r="AI406"/>
  <c r="AJ406" s="1"/>
  <c r="AI407"/>
  <c r="AI408"/>
  <c r="AJ408" s="1"/>
  <c r="AI409"/>
  <c r="AI410"/>
  <c r="AJ410" s="1"/>
  <c r="AI411"/>
  <c r="AI412"/>
  <c r="AJ412" s="1"/>
  <c r="AI413"/>
  <c r="AI414"/>
  <c r="AJ414" s="1"/>
  <c r="AI415"/>
  <c r="AI416"/>
  <c r="AJ416" s="1"/>
  <c r="AI417"/>
  <c r="AI418"/>
  <c r="AJ418" s="1"/>
  <c r="AI419"/>
  <c r="AI420"/>
  <c r="AJ420" s="1"/>
  <c r="AI421"/>
  <c r="AI422"/>
  <c r="AJ422" s="1"/>
  <c r="AI423"/>
  <c r="AI424"/>
  <c r="AJ424" s="1"/>
  <c r="AI425"/>
  <c r="AI426"/>
  <c r="AJ426" s="1"/>
  <c r="AI427"/>
  <c r="AI428"/>
  <c r="AJ428" s="1"/>
  <c r="AI429"/>
  <c r="AI430"/>
  <c r="AJ430" s="1"/>
  <c r="AI431"/>
  <c r="AI432"/>
  <c r="AJ432" s="1"/>
  <c r="AI433"/>
  <c r="AI434"/>
  <c r="AJ434" s="1"/>
  <c r="AI435"/>
  <c r="AI436"/>
  <c r="AJ436" s="1"/>
  <c r="AI437"/>
  <c r="AI438"/>
  <c r="AJ438" s="1"/>
  <c r="AI439"/>
  <c r="AI440"/>
  <c r="AJ440" s="1"/>
  <c r="AI441"/>
  <c r="AI442"/>
  <c r="AJ442" s="1"/>
  <c r="AI443"/>
  <c r="AI444"/>
  <c r="AJ444" s="1"/>
  <c r="AI445"/>
  <c r="AI446"/>
  <c r="AJ446" s="1"/>
  <c r="AI447"/>
  <c r="AI448"/>
  <c r="AJ448" s="1"/>
  <c r="AI449"/>
  <c r="AI450"/>
  <c r="AJ450" s="1"/>
  <c r="AI451"/>
  <c r="AI452"/>
  <c r="AJ452" s="1"/>
  <c r="AI453"/>
  <c r="AI454"/>
  <c r="AJ454" s="1"/>
  <c r="AI455"/>
  <c r="AI456"/>
  <c r="AJ456" s="1"/>
  <c r="AI457"/>
  <c r="AI458"/>
  <c r="AJ458" s="1"/>
  <c r="AI459"/>
  <c r="AI460"/>
  <c r="AJ460" s="1"/>
  <c r="AI461"/>
  <c r="AI462"/>
  <c r="AJ462" s="1"/>
  <c r="AI463"/>
  <c r="AI464"/>
  <c r="AJ464" s="1"/>
  <c r="AI465"/>
  <c r="AI466"/>
  <c r="AJ466" s="1"/>
  <c r="AI467"/>
  <c r="AI468"/>
  <c r="AJ468" s="1"/>
  <c r="AI469"/>
  <c r="AI470"/>
  <c r="AJ470" s="1"/>
  <c r="AI471"/>
  <c r="AI472"/>
  <c r="AJ472" s="1"/>
  <c r="AI473"/>
  <c r="AI474"/>
  <c r="AJ474" s="1"/>
  <c r="AI475"/>
  <c r="AI476"/>
  <c r="AJ476" s="1"/>
  <c r="AI477"/>
  <c r="AI478"/>
  <c r="AJ478" s="1"/>
  <c r="AI479"/>
  <c r="AI480"/>
  <c r="AJ480" s="1"/>
  <c r="AI481"/>
  <c r="AI482"/>
  <c r="AJ482" s="1"/>
  <c r="AI483"/>
  <c r="AI484"/>
  <c r="AJ484" s="1"/>
  <c r="AI485"/>
  <c r="AI486"/>
  <c r="AJ486" s="1"/>
  <c r="AI487"/>
  <c r="AI488"/>
  <c r="AJ488" s="1"/>
  <c r="AI489"/>
  <c r="AI490"/>
  <c r="AJ490" s="1"/>
  <c r="AI491"/>
  <c r="AI492"/>
  <c r="AJ492" s="1"/>
  <c r="AI493"/>
  <c r="AI494"/>
  <c r="AJ494" s="1"/>
  <c r="AI495"/>
  <c r="AI496"/>
  <c r="AJ496" s="1"/>
  <c r="AI497"/>
  <c r="AI498"/>
  <c r="AJ498" s="1"/>
  <c r="AI499"/>
  <c r="AI500"/>
  <c r="AJ500" s="1"/>
  <c r="AI501"/>
  <c r="AI502"/>
  <c r="AJ502" s="1"/>
  <c r="AI503"/>
  <c r="AI504"/>
  <c r="AJ504" s="1"/>
  <c r="AI505"/>
  <c r="AI506"/>
  <c r="AJ506" s="1"/>
  <c r="AI507"/>
  <c r="AI508"/>
  <c r="AJ508" s="1"/>
  <c r="AI509"/>
  <c r="AI510"/>
  <c r="AJ510" s="1"/>
  <c r="AI511"/>
  <c r="AI512"/>
  <c r="AJ512" s="1"/>
  <c r="AI513"/>
  <c r="AI514"/>
  <c r="AJ514" s="1"/>
  <c r="AI515"/>
  <c r="AI516"/>
  <c r="AJ516" s="1"/>
  <c r="AI517"/>
  <c r="AI518"/>
  <c r="AJ518" s="1"/>
  <c r="AI519"/>
  <c r="AI520"/>
  <c r="AJ520" s="1"/>
  <c r="AI521"/>
  <c r="AI522"/>
  <c r="AJ522" s="1"/>
  <c r="AI523"/>
  <c r="AI524"/>
  <c r="AJ524" s="1"/>
  <c r="AI525"/>
  <c r="AI526"/>
  <c r="AJ526" s="1"/>
  <c r="AI527"/>
  <c r="AI528"/>
  <c r="AJ528" s="1"/>
  <c r="AI529"/>
  <c r="AI530"/>
  <c r="AJ530" s="1"/>
  <c r="AI531"/>
  <c r="AI532"/>
  <c r="AJ532" s="1"/>
  <c r="AI533"/>
  <c r="AI534"/>
  <c r="AJ534" s="1"/>
  <c r="AI535"/>
  <c r="AI536"/>
  <c r="AJ536" s="1"/>
  <c r="AI537"/>
  <c r="AI538"/>
  <c r="AJ538" s="1"/>
  <c r="AI539"/>
  <c r="AI540"/>
  <c r="AJ540" s="1"/>
  <c r="AI541"/>
  <c r="AI542"/>
  <c r="AJ542" s="1"/>
  <c r="AI543"/>
  <c r="AI544"/>
  <c r="AJ544" s="1"/>
  <c r="AI545"/>
  <c r="AI546"/>
  <c r="AJ546" s="1"/>
  <c r="AI547"/>
  <c r="AI548"/>
  <c r="AJ548" s="1"/>
  <c r="AI549"/>
  <c r="AI550"/>
  <c r="AJ550" s="1"/>
  <c r="AI551"/>
  <c r="AI552"/>
  <c r="AJ552" s="1"/>
  <c r="AI553"/>
  <c r="AI554"/>
  <c r="AJ554" s="1"/>
  <c r="AI555"/>
  <c r="AI556"/>
  <c r="AJ556" s="1"/>
  <c r="AI557"/>
  <c r="AI558"/>
  <c r="AJ558" s="1"/>
  <c r="AI559"/>
  <c r="AI560"/>
  <c r="AJ560" s="1"/>
  <c r="AI561"/>
  <c r="AI562"/>
  <c r="AJ562" s="1"/>
  <c r="AI563"/>
  <c r="AI564"/>
  <c r="AJ564" s="1"/>
  <c r="AI565"/>
  <c r="AI566"/>
  <c r="AJ566" s="1"/>
  <c r="AI567"/>
  <c r="AI568"/>
  <c r="AJ568" s="1"/>
  <c r="AI569"/>
  <c r="AI570"/>
  <c r="AJ570" s="1"/>
  <c r="AI571"/>
  <c r="AI572"/>
  <c r="AJ572" s="1"/>
  <c r="AI573"/>
  <c r="AI574"/>
  <c r="AJ574" s="1"/>
  <c r="AI575"/>
  <c r="AI576"/>
  <c r="AJ576" s="1"/>
  <c r="AI577"/>
  <c r="AI578"/>
  <c r="AJ578" s="1"/>
  <c r="AI579"/>
  <c r="AI580"/>
  <c r="AJ580" s="1"/>
  <c r="AI581"/>
  <c r="AI582"/>
  <c r="AJ582" s="1"/>
  <c r="AI583"/>
  <c r="AI584"/>
  <c r="AJ584" s="1"/>
  <c r="AI585"/>
  <c r="AI586"/>
  <c r="AJ586" s="1"/>
  <c r="AI587"/>
  <c r="AI588"/>
  <c r="AJ588" s="1"/>
  <c r="AI589"/>
  <c r="AI590"/>
  <c r="AJ590" s="1"/>
  <c r="AI591"/>
  <c r="AI592"/>
  <c r="AJ592" s="1"/>
  <c r="AI593"/>
  <c r="AI594"/>
  <c r="AJ594" s="1"/>
  <c r="AI595"/>
  <c r="AI596"/>
  <c r="AJ596" s="1"/>
  <c r="AI597"/>
  <c r="AI598"/>
  <c r="AJ598" s="1"/>
  <c r="AI599"/>
  <c r="AI600"/>
  <c r="AJ600" s="1"/>
  <c r="AI601"/>
  <c r="AI602"/>
  <c r="AJ602" s="1"/>
  <c r="AI603"/>
  <c r="AI604"/>
  <c r="AJ604" s="1"/>
  <c r="AI605"/>
  <c r="AI606"/>
  <c r="AJ606" s="1"/>
  <c r="AI607"/>
  <c r="AI608"/>
  <c r="AJ608" s="1"/>
  <c r="AI609"/>
  <c r="AI610"/>
  <c r="AJ610" s="1"/>
  <c r="AI611"/>
  <c r="AI612"/>
  <c r="AJ612" s="1"/>
  <c r="AI613"/>
  <c r="AI614"/>
  <c r="AJ614" s="1"/>
  <c r="AI615"/>
  <c r="AI616"/>
  <c r="AJ616" s="1"/>
  <c r="AI617"/>
  <c r="AI618"/>
  <c r="AJ618" s="1"/>
  <c r="AI619"/>
  <c r="AI620"/>
  <c r="AJ620" s="1"/>
  <c r="AI621"/>
  <c r="AI622"/>
  <c r="AJ622" s="1"/>
  <c r="AI623"/>
  <c r="AI624"/>
  <c r="AJ624" s="1"/>
  <c r="AI625"/>
  <c r="AI626"/>
  <c r="AJ626" s="1"/>
  <c r="AI627"/>
  <c r="AI628"/>
  <c r="AJ628" s="1"/>
  <c r="AI629"/>
  <c r="AI630"/>
  <c r="AJ630" s="1"/>
  <c r="AI631"/>
  <c r="AI632"/>
  <c r="AJ632" s="1"/>
  <c r="AI633"/>
  <c r="AI634"/>
  <c r="AJ634" s="1"/>
  <c r="AI635"/>
  <c r="AI636"/>
  <c r="AJ636" s="1"/>
  <c r="AI637"/>
  <c r="AI638"/>
  <c r="AJ638" s="1"/>
  <c r="AI639"/>
  <c r="AI640"/>
  <c r="AJ640" s="1"/>
  <c r="AI641"/>
  <c r="AI642"/>
  <c r="AJ642" s="1"/>
  <c r="AI643"/>
  <c r="AI644"/>
  <c r="AJ644" s="1"/>
  <c r="AI645"/>
  <c r="AI646"/>
  <c r="AJ646" s="1"/>
  <c r="AI647"/>
  <c r="AI648"/>
  <c r="AJ648" s="1"/>
  <c r="AI649"/>
  <c r="AI650"/>
  <c r="AJ650" s="1"/>
  <c r="AI651"/>
  <c r="AI652"/>
  <c r="AJ652" s="1"/>
  <c r="AI653"/>
  <c r="AI654"/>
  <c r="AJ654" s="1"/>
  <c r="AI655"/>
  <c r="AI656"/>
  <c r="AJ656" s="1"/>
  <c r="AI657"/>
  <c r="AI658"/>
  <c r="AJ658" s="1"/>
  <c r="AI659"/>
  <c r="AI660"/>
  <c r="AJ660" s="1"/>
  <c r="AI661"/>
  <c r="AI662"/>
  <c r="AJ662" s="1"/>
  <c r="AI663"/>
  <c r="AI664"/>
  <c r="AJ664" s="1"/>
  <c r="AI665"/>
  <c r="AI666"/>
  <c r="AJ666" s="1"/>
  <c r="AI667"/>
  <c r="AI668"/>
  <c r="AJ668" s="1"/>
  <c r="AI669"/>
  <c r="AI670"/>
  <c r="AJ670" s="1"/>
  <c r="AI671"/>
  <c r="AI672"/>
  <c r="AJ672" s="1"/>
  <c r="AI673"/>
  <c r="AI674"/>
  <c r="AJ674" s="1"/>
  <c r="AI675"/>
  <c r="AI676"/>
  <c r="AJ676" s="1"/>
  <c r="AI677"/>
  <c r="AI678"/>
  <c r="AJ678" s="1"/>
  <c r="AI679"/>
  <c r="AI680"/>
  <c r="AJ680" s="1"/>
  <c r="AI681"/>
  <c r="AI682"/>
  <c r="AJ682" s="1"/>
  <c r="AI683"/>
  <c r="AI684"/>
  <c r="AJ684" s="1"/>
  <c r="AI685"/>
  <c r="AI686"/>
  <c r="AJ686" s="1"/>
  <c r="AI687"/>
  <c r="AI688"/>
  <c r="AJ688" s="1"/>
  <c r="AI689"/>
  <c r="AI690"/>
  <c r="AJ690" s="1"/>
  <c r="AI691"/>
  <c r="AI692"/>
  <c r="AJ692" s="1"/>
  <c r="AI693"/>
  <c r="AI694"/>
  <c r="AJ694" s="1"/>
  <c r="AI695"/>
  <c r="AI696"/>
  <c r="AJ696" s="1"/>
  <c r="AI697"/>
  <c r="AI698"/>
  <c r="AJ698" s="1"/>
  <c r="AI699"/>
  <c r="AI700"/>
  <c r="AJ700" s="1"/>
  <c r="AI701"/>
  <c r="AI702"/>
  <c r="AJ702" s="1"/>
  <c r="AI703"/>
  <c r="AI704"/>
  <c r="AJ704" s="1"/>
  <c r="AI705"/>
  <c r="AI706"/>
  <c r="AJ706" s="1"/>
  <c r="AI707"/>
  <c r="AI708"/>
  <c r="AJ708" s="1"/>
  <c r="AI709"/>
  <c r="AI710"/>
  <c r="AJ710" s="1"/>
  <c r="AI711"/>
  <c r="AI712"/>
  <c r="AJ712" s="1"/>
  <c r="AI713"/>
  <c r="AI714"/>
  <c r="AJ714" s="1"/>
  <c r="AI715"/>
  <c r="AI716"/>
  <c r="AJ716" s="1"/>
  <c r="AI717"/>
  <c r="AI718"/>
  <c r="AJ718" s="1"/>
  <c r="AI719"/>
  <c r="AI720"/>
  <c r="AJ720" s="1"/>
  <c r="AI721"/>
  <c r="AI722"/>
  <c r="AJ722" s="1"/>
  <c r="AI723"/>
  <c r="AI724"/>
  <c r="AJ724" s="1"/>
  <c r="AI725"/>
  <c r="AI726"/>
  <c r="AJ726" s="1"/>
  <c r="AI727"/>
  <c r="AI728"/>
  <c r="AJ728" s="1"/>
  <c r="AI729"/>
  <c r="AI730"/>
  <c r="AJ730" s="1"/>
  <c r="AI731"/>
  <c r="AI732"/>
  <c r="AJ732" s="1"/>
  <c r="AI733"/>
  <c r="AI734"/>
  <c r="AJ734" s="1"/>
  <c r="AI735"/>
  <c r="AI736"/>
  <c r="AJ736" s="1"/>
  <c r="AI737"/>
  <c r="AI738"/>
  <c r="AJ738" s="1"/>
  <c r="AI739"/>
  <c r="AI740"/>
  <c r="AJ740" s="1"/>
  <c r="AI741"/>
  <c r="AI742"/>
  <c r="AJ742" s="1"/>
  <c r="AI743"/>
  <c r="AI744"/>
  <c r="AJ744" s="1"/>
  <c r="AI745"/>
  <c r="AI746"/>
  <c r="AJ746" s="1"/>
  <c r="AI747"/>
  <c r="AI748"/>
  <c r="AJ748" s="1"/>
  <c r="AI749"/>
  <c r="AI750"/>
  <c r="AJ750" s="1"/>
  <c r="AI751"/>
  <c r="AI752"/>
  <c r="AJ752" s="1"/>
  <c r="AI753"/>
  <c r="AI754"/>
  <c r="AJ754" s="1"/>
  <c r="AI755"/>
  <c r="AI756"/>
  <c r="AJ756" s="1"/>
  <c r="AI757"/>
  <c r="AI758"/>
  <c r="AJ758" s="1"/>
  <c r="AI759"/>
  <c r="AI760"/>
  <c r="AJ760" s="1"/>
  <c r="AI761"/>
  <c r="AI762"/>
  <c r="AJ762" s="1"/>
  <c r="AI763"/>
  <c r="AI764"/>
  <c r="AJ764" s="1"/>
  <c r="AI765"/>
  <c r="AI766"/>
  <c r="AJ766" s="1"/>
  <c r="AI767"/>
  <c r="AI768"/>
  <c r="AJ768" s="1"/>
  <c r="AI769"/>
  <c r="AI770"/>
  <c r="AJ770" s="1"/>
  <c r="AI771"/>
  <c r="AI772"/>
  <c r="AJ772" s="1"/>
  <c r="AI773"/>
  <c r="AI774"/>
  <c r="AJ774" s="1"/>
  <c r="AI775"/>
  <c r="AI776"/>
  <c r="AJ776" s="1"/>
  <c r="AI777"/>
  <c r="AI778"/>
  <c r="AJ778" s="1"/>
  <c r="AI779"/>
  <c r="AI780"/>
  <c r="AJ780" s="1"/>
  <c r="AI781"/>
  <c r="AI782"/>
  <c r="AJ782" s="1"/>
  <c r="AI783"/>
  <c r="AI784"/>
  <c r="AJ784" s="1"/>
  <c r="AI785"/>
  <c r="AI786"/>
  <c r="AJ786" s="1"/>
  <c r="AI787"/>
  <c r="AI788"/>
  <c r="AJ788" s="1"/>
  <c r="AI789"/>
  <c r="AI790"/>
  <c r="AJ790" s="1"/>
  <c r="AI791"/>
  <c r="AI792"/>
  <c r="AJ792" s="1"/>
  <c r="AI793"/>
  <c r="AI794"/>
  <c r="AJ794" s="1"/>
  <c r="AI795"/>
  <c r="AI796"/>
  <c r="AJ796" s="1"/>
  <c r="AI797"/>
  <c r="AI798"/>
  <c r="AJ798" s="1"/>
  <c r="AI799"/>
  <c r="AI800"/>
  <c r="AJ800" s="1"/>
  <c r="AI801"/>
  <c r="AI802"/>
  <c r="AJ802" s="1"/>
  <c r="AI803"/>
  <c r="AI804"/>
  <c r="AJ804" s="1"/>
  <c r="AI805"/>
  <c r="AI806"/>
  <c r="AJ806" s="1"/>
  <c r="AI807"/>
  <c r="AI808"/>
  <c r="AJ808" s="1"/>
  <c r="AI809"/>
  <c r="AI810"/>
  <c r="AJ810" s="1"/>
  <c r="AI811"/>
  <c r="AI812"/>
  <c r="AJ812" s="1"/>
  <c r="AI813"/>
  <c r="AI814"/>
  <c r="AJ814" s="1"/>
  <c r="AI815"/>
  <c r="AI816"/>
  <c r="AJ816" s="1"/>
  <c r="AI817"/>
  <c r="AI818"/>
  <c r="AJ818" s="1"/>
  <c r="AI819"/>
  <c r="AI820"/>
  <c r="AJ820" s="1"/>
  <c r="AI821"/>
  <c r="AI822"/>
  <c r="AJ822" s="1"/>
  <c r="AI823"/>
  <c r="AI824"/>
  <c r="AJ824" s="1"/>
  <c r="AI825"/>
  <c r="AI826"/>
  <c r="AJ826" s="1"/>
  <c r="AI827"/>
  <c r="AI828"/>
  <c r="AJ828" s="1"/>
  <c r="AI829"/>
  <c r="AI830"/>
  <c r="AJ830" s="1"/>
  <c r="AI831"/>
  <c r="AI832"/>
  <c r="AJ832" s="1"/>
  <c r="AI833"/>
  <c r="AI834"/>
  <c r="AJ834" s="1"/>
  <c r="AI835"/>
  <c r="AI836"/>
  <c r="AJ836" s="1"/>
  <c r="AI837"/>
  <c r="AI838"/>
  <c r="AJ838" s="1"/>
  <c r="AI839"/>
  <c r="AI840"/>
  <c r="AJ840" s="1"/>
  <c r="AI841"/>
  <c r="AI842"/>
  <c r="AJ842" s="1"/>
  <c r="AI843"/>
  <c r="AI844"/>
  <c r="AJ844" s="1"/>
  <c r="AI845"/>
  <c r="AI846"/>
  <c r="AJ846" s="1"/>
  <c r="AI847"/>
  <c r="AI848"/>
  <c r="AJ848" s="1"/>
  <c r="AI849"/>
  <c r="AI850"/>
  <c r="AJ850" s="1"/>
  <c r="AI851"/>
  <c r="AI852"/>
  <c r="AJ852" s="1"/>
  <c r="AI853"/>
  <c r="AI854"/>
  <c r="AJ854" s="1"/>
  <c r="AI855"/>
  <c r="AI856"/>
  <c r="AJ856" s="1"/>
  <c r="AI857"/>
  <c r="AI858"/>
  <c r="AJ858" s="1"/>
  <c r="AI859"/>
  <c r="AI860"/>
  <c r="AJ860" s="1"/>
  <c r="AI861"/>
  <c r="AI862"/>
  <c r="AJ862" s="1"/>
  <c r="AI863"/>
  <c r="AI864"/>
  <c r="AJ864" s="1"/>
  <c r="AI865"/>
  <c r="AI866"/>
  <c r="AJ866" s="1"/>
  <c r="AI867"/>
  <c r="AI868"/>
  <c r="AJ868" s="1"/>
  <c r="AI869"/>
  <c r="AI870"/>
  <c r="AJ870" s="1"/>
  <c r="AI871"/>
  <c r="AI872"/>
  <c r="AJ872" s="1"/>
  <c r="AI873"/>
  <c r="AI874"/>
  <c r="AJ874" s="1"/>
  <c r="AI875"/>
  <c r="AI876"/>
  <c r="AJ876" s="1"/>
  <c r="AI877"/>
  <c r="AI878"/>
  <c r="AJ878" s="1"/>
  <c r="AI879"/>
  <c r="AI880"/>
  <c r="AJ880" s="1"/>
  <c r="AI881"/>
  <c r="AI882"/>
  <c r="AJ882" s="1"/>
  <c r="AI883"/>
  <c r="AI884"/>
  <c r="AJ884" s="1"/>
  <c r="AI885"/>
  <c r="AI886"/>
  <c r="AJ886" s="1"/>
  <c r="AI887"/>
  <c r="AI888"/>
  <c r="AJ888" s="1"/>
  <c r="AI889"/>
  <c r="AI890"/>
  <c r="AJ890" s="1"/>
  <c r="AI891"/>
  <c r="AI892"/>
  <c r="AJ892" s="1"/>
  <c r="AI893"/>
  <c r="AI894"/>
  <c r="AJ894" s="1"/>
  <c r="AI895"/>
  <c r="AI896"/>
  <c r="AJ896" s="1"/>
  <c r="AI897"/>
  <c r="AI898"/>
  <c r="AJ898" s="1"/>
  <c r="AI899"/>
  <c r="AI900"/>
  <c r="AJ900" s="1"/>
  <c r="AI901"/>
  <c r="AI902"/>
  <c r="AJ902" s="1"/>
  <c r="AI903"/>
  <c r="AI904"/>
  <c r="AJ904" s="1"/>
  <c r="AI905"/>
  <c r="AI906"/>
  <c r="AJ906" s="1"/>
  <c r="AI907"/>
  <c r="AI908"/>
  <c r="AJ908" s="1"/>
  <c r="AI909"/>
  <c r="AI910"/>
  <c r="AJ910" s="1"/>
  <c r="AI911"/>
  <c r="AI912"/>
  <c r="AJ912" s="1"/>
  <c r="AI913"/>
  <c r="AI914"/>
  <c r="AJ914" s="1"/>
  <c r="AI915"/>
  <c r="AI916"/>
  <c r="AJ916" s="1"/>
  <c r="AI917"/>
  <c r="AI918"/>
  <c r="AJ918" s="1"/>
  <c r="AI919"/>
  <c r="AI920"/>
  <c r="AJ920" s="1"/>
  <c r="AI921"/>
  <c r="AI922"/>
  <c r="AJ922" s="1"/>
  <c r="AI923"/>
  <c r="AI924"/>
  <c r="AJ924" s="1"/>
  <c r="AI925"/>
  <c r="AI926"/>
  <c r="AJ926" s="1"/>
  <c r="AI927"/>
  <c r="AI928"/>
  <c r="AJ928" s="1"/>
  <c r="AI929"/>
  <c r="AI930"/>
  <c r="AJ930" s="1"/>
  <c r="AI931"/>
  <c r="AI932"/>
  <c r="AJ932" s="1"/>
  <c r="AI933"/>
  <c r="AI934"/>
  <c r="AJ934" s="1"/>
  <c r="AI935"/>
  <c r="AI936"/>
  <c r="AJ936" s="1"/>
  <c r="AI937"/>
  <c r="AI938"/>
  <c r="AJ938" s="1"/>
  <c r="AI939"/>
  <c r="AI940"/>
  <c r="AJ940" s="1"/>
  <c r="AI941"/>
  <c r="AI942"/>
  <c r="AJ942" s="1"/>
  <c r="AI943"/>
  <c r="AI944"/>
  <c r="AJ944" s="1"/>
  <c r="AI945"/>
  <c r="AI946"/>
  <c r="AJ946" s="1"/>
  <c r="AI947"/>
  <c r="AI948"/>
  <c r="AJ948" s="1"/>
  <c r="AI949"/>
  <c r="AI950"/>
  <c r="AJ950" s="1"/>
  <c r="AI951"/>
  <c r="AI952"/>
  <c r="AJ952" s="1"/>
  <c r="AI953"/>
  <c r="AI954"/>
  <c r="AJ954" s="1"/>
  <c r="AI955"/>
  <c r="AI956"/>
  <c r="AJ956" s="1"/>
  <c r="AI957"/>
  <c r="AI958"/>
  <c r="AJ958" s="1"/>
  <c r="AI959"/>
  <c r="AI960"/>
  <c r="AJ960" s="1"/>
  <c r="AI961"/>
  <c r="AI962"/>
  <c r="AJ962" s="1"/>
  <c r="AI963"/>
  <c r="AI964"/>
  <c r="AJ964" s="1"/>
  <c r="AI965"/>
  <c r="AI966"/>
  <c r="AJ966" s="1"/>
  <c r="AI967"/>
  <c r="AI968"/>
  <c r="AJ968" s="1"/>
  <c r="AI969"/>
  <c r="AI970"/>
  <c r="AJ970" s="1"/>
  <c r="AI971"/>
  <c r="AI972"/>
  <c r="AJ972" s="1"/>
  <c r="AI973"/>
  <c r="AI974"/>
  <c r="AJ974" s="1"/>
  <c r="AI975"/>
  <c r="AI976"/>
  <c r="AJ976" s="1"/>
  <c r="AI977"/>
  <c r="AI978"/>
  <c r="AJ978" s="1"/>
  <c r="AI979"/>
  <c r="AI980"/>
  <c r="AJ980" s="1"/>
  <c r="AI981"/>
  <c r="AI982"/>
  <c r="AJ982" s="1"/>
  <c r="AI983"/>
  <c r="AI984"/>
  <c r="AJ984" s="1"/>
  <c r="AI985"/>
  <c r="AI986"/>
  <c r="AJ986" s="1"/>
  <c r="AI987"/>
  <c r="AI988"/>
  <c r="AJ988" s="1"/>
  <c r="AI989"/>
  <c r="AI990"/>
  <c r="AJ990" s="1"/>
  <c r="AI991"/>
  <c r="AI992"/>
  <c r="AJ992" s="1"/>
  <c r="AI993"/>
  <c r="AI994"/>
  <c r="AJ994" s="1"/>
  <c r="AI995"/>
  <c r="AI996"/>
  <c r="AJ996" s="1"/>
  <c r="AI997"/>
  <c r="AI998"/>
  <c r="AJ998" s="1"/>
  <c r="AI999"/>
  <c r="AI1000"/>
  <c r="AJ1000" s="1"/>
  <c r="AI1001"/>
  <c r="AI1002"/>
  <c r="AJ1002" s="1"/>
  <c r="AI1003"/>
  <c r="AI1004"/>
  <c r="AJ1004" s="1"/>
  <c r="AI1005"/>
  <c r="AI1006"/>
  <c r="AJ1006" s="1"/>
  <c r="AI1007"/>
  <c r="AI1008"/>
  <c r="AJ1008" s="1"/>
  <c r="AI1009"/>
  <c r="AI1010"/>
  <c r="AJ1010" s="1"/>
  <c r="AI1011"/>
  <c r="AI1012"/>
  <c r="AJ1012" s="1"/>
  <c r="AI1013"/>
  <c r="AJ5"/>
  <c r="AJ37"/>
  <c r="AJ69"/>
  <c r="AJ101"/>
  <c r="AJ133"/>
  <c r="AJ165"/>
  <c r="AJ197"/>
  <c r="AJ229"/>
  <c r="AJ261"/>
  <c r="AJ321"/>
  <c r="AJ385"/>
  <c r="AJ449"/>
  <c r="AJ513"/>
  <c r="AJ577"/>
  <c r="AJ641"/>
  <c r="AJ705"/>
  <c r="AJ769"/>
  <c r="AJ833"/>
  <c r="AJ897"/>
  <c r="AJ961"/>
  <c r="G5" i="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L613" s="1"/>
  <c r="AK614"/>
  <c r="AL614" s="1"/>
  <c r="AK615"/>
  <c r="AK616"/>
  <c r="AL616" s="1"/>
  <c r="AK617"/>
  <c r="AL617" s="1"/>
  <c r="AK618"/>
  <c r="AL618" s="1"/>
  <c r="AK619"/>
  <c r="AL619" s="1"/>
  <c r="AK620"/>
  <c r="AL620" s="1"/>
  <c r="AK621"/>
  <c r="AL621" s="1"/>
  <c r="AK622"/>
  <c r="AL622" s="1"/>
  <c r="AK623"/>
  <c r="AL623" s="1"/>
  <c r="AK624"/>
  <c r="AL624" s="1"/>
  <c r="AK625"/>
  <c r="AL625" s="1"/>
  <c r="AK626"/>
  <c r="AL626" s="1"/>
  <c r="AK627"/>
  <c r="AL627" s="1"/>
  <c r="AK628"/>
  <c r="AL628" s="1"/>
  <c r="AK629"/>
  <c r="AL629" s="1"/>
  <c r="AK630"/>
  <c r="AL630" s="1"/>
  <c r="AK631"/>
  <c r="AL631" s="1"/>
  <c r="AK632"/>
  <c r="AL632" s="1"/>
  <c r="AK633"/>
  <c r="AL633" s="1"/>
  <c r="AK634"/>
  <c r="AL634" s="1"/>
  <c r="AK635"/>
  <c r="AL635" s="1"/>
  <c r="AK636"/>
  <c r="AL636" s="1"/>
  <c r="AK637"/>
  <c r="AL637" s="1"/>
  <c r="AK638"/>
  <c r="AL638" s="1"/>
  <c r="AK639"/>
  <c r="AL639" s="1"/>
  <c r="AK640"/>
  <c r="AL640" s="1"/>
  <c r="AK641"/>
  <c r="AL641" s="1"/>
  <c r="AK642"/>
  <c r="AL642" s="1"/>
  <c r="AK643"/>
  <c r="AL643" s="1"/>
  <c r="AK644"/>
  <c r="AL644" s="1"/>
  <c r="AK645"/>
  <c r="AL645" s="1"/>
  <c r="AK646"/>
  <c r="AL646" s="1"/>
  <c r="AK647"/>
  <c r="AK648"/>
  <c r="AL648" s="1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5"/>
  <c r="J861" i="7" l="1"/>
  <c r="J859"/>
  <c r="J857"/>
  <c r="J855"/>
  <c r="J853"/>
  <c r="J851"/>
  <c r="J849"/>
  <c r="J847"/>
  <c r="J845"/>
  <c r="J843"/>
  <c r="J841"/>
  <c r="J839"/>
  <c r="J837"/>
  <c r="J835"/>
  <c r="J833"/>
  <c r="J831"/>
  <c r="J829"/>
  <c r="J827"/>
  <c r="J825"/>
  <c r="J823"/>
  <c r="J821"/>
  <c r="J819"/>
  <c r="J817"/>
  <c r="J815"/>
  <c r="J813"/>
  <c r="J811"/>
  <c r="J809"/>
  <c r="J807"/>
  <c r="J805"/>
  <c r="J803"/>
  <c r="J801"/>
  <c r="J799"/>
  <c r="J797"/>
  <c r="J795"/>
  <c r="J793"/>
  <c r="J791"/>
  <c r="J789"/>
  <c r="J787"/>
  <c r="J785"/>
  <c r="J783"/>
  <c r="J781"/>
  <c r="J779"/>
  <c r="J777"/>
  <c r="J775"/>
  <c r="J773"/>
  <c r="J771"/>
  <c r="J769"/>
  <c r="J767"/>
  <c r="J765"/>
  <c r="J763"/>
  <c r="J761"/>
  <c r="J759"/>
  <c r="J757"/>
  <c r="J755"/>
  <c r="J753"/>
  <c r="J751"/>
  <c r="J749"/>
  <c r="J747"/>
  <c r="J745"/>
  <c r="J743"/>
  <c r="J741"/>
  <c r="J739"/>
  <c r="J737"/>
  <c r="J735"/>
  <c r="J733"/>
  <c r="J731"/>
  <c r="J729"/>
  <c r="J727"/>
  <c r="J725"/>
  <c r="J723"/>
  <c r="J721"/>
  <c r="J719"/>
  <c r="J717"/>
  <c r="J715"/>
  <c r="J713"/>
  <c r="J711"/>
  <c r="J709"/>
  <c r="J707"/>
  <c r="J705"/>
  <c r="J703"/>
  <c r="J701"/>
  <c r="J699"/>
  <c r="J697"/>
  <c r="J695"/>
  <c r="J693"/>
  <c r="J691"/>
  <c r="J689"/>
  <c r="J687"/>
  <c r="J685"/>
  <c r="J683"/>
  <c r="J681"/>
  <c r="J679"/>
  <c r="J677"/>
  <c r="J675"/>
  <c r="J673"/>
  <c r="J671"/>
  <c r="J669"/>
  <c r="J667"/>
  <c r="J665"/>
  <c r="J663"/>
  <c r="J661"/>
  <c r="J659"/>
  <c r="J657"/>
  <c r="J655"/>
  <c r="J653"/>
  <c r="J651"/>
  <c r="J649"/>
  <c r="J647"/>
  <c r="J645"/>
  <c r="J643"/>
  <c r="J641"/>
  <c r="J639"/>
  <c r="J637"/>
  <c r="J635"/>
  <c r="J633"/>
  <c r="J631"/>
  <c r="J629"/>
  <c r="J627"/>
  <c r="J625"/>
  <c r="J623"/>
  <c r="J621"/>
  <c r="J619"/>
  <c r="J617"/>
  <c r="J615"/>
  <c r="J613"/>
  <c r="J611"/>
  <c r="J609"/>
  <c r="J607"/>
  <c r="J605"/>
  <c r="J603"/>
  <c r="J601"/>
  <c r="J599"/>
  <c r="J597"/>
  <c r="J595"/>
  <c r="J593"/>
  <c r="J591"/>
  <c r="J589"/>
  <c r="J587"/>
  <c r="J585"/>
  <c r="J583"/>
  <c r="J581"/>
  <c r="J579"/>
  <c r="J577"/>
  <c r="J575"/>
  <c r="J573"/>
  <c r="J571"/>
  <c r="J569"/>
  <c r="J567"/>
  <c r="J565"/>
  <c r="J563"/>
  <c r="J561"/>
  <c r="J559"/>
  <c r="J557"/>
  <c r="J555"/>
  <c r="J553"/>
  <c r="J551"/>
  <c r="J549"/>
  <c r="J547"/>
  <c r="J545"/>
  <c r="J543"/>
  <c r="J541"/>
  <c r="J539"/>
  <c r="J537"/>
  <c r="J535"/>
  <c r="J533"/>
  <c r="J531"/>
  <c r="J529"/>
  <c r="J527"/>
  <c r="J525"/>
  <c r="J523"/>
  <c r="J521"/>
  <c r="J519"/>
  <c r="J517"/>
  <c r="J515"/>
  <c r="J513"/>
  <c r="J511"/>
  <c r="J509"/>
  <c r="J507"/>
  <c r="J505"/>
  <c r="J503"/>
  <c r="J501"/>
  <c r="J499"/>
  <c r="J497"/>
  <c r="J495"/>
  <c r="J493"/>
  <c r="J491"/>
  <c r="J489"/>
  <c r="J487"/>
  <c r="J485"/>
  <c r="J483"/>
  <c r="J481"/>
  <c r="J479"/>
  <c r="J477"/>
  <c r="J475"/>
  <c r="J473"/>
  <c r="J471"/>
  <c r="J469"/>
  <c r="J467"/>
  <c r="J465"/>
  <c r="J463"/>
  <c r="J461"/>
  <c r="J459"/>
  <c r="J457"/>
  <c r="J455"/>
  <c r="J453"/>
  <c r="J451"/>
  <c r="J449"/>
  <c r="J447"/>
  <c r="J445"/>
  <c r="J443"/>
  <c r="J441"/>
  <c r="J439"/>
  <c r="J437"/>
  <c r="J435"/>
  <c r="J433"/>
  <c r="J431"/>
  <c r="J429"/>
  <c r="J427"/>
  <c r="J425"/>
  <c r="J423"/>
  <c r="J421"/>
  <c r="J419"/>
  <c r="J417"/>
  <c r="J415"/>
  <c r="J413"/>
  <c r="J411"/>
  <c r="J409"/>
  <c r="J407"/>
  <c r="J405"/>
  <c r="J403"/>
  <c r="J401"/>
  <c r="J399"/>
  <c r="J397"/>
  <c r="J395"/>
  <c r="J393"/>
  <c r="J391"/>
  <c r="J389"/>
  <c r="J387"/>
  <c r="J385"/>
  <c r="J383"/>
  <c r="J381"/>
  <c r="J379"/>
  <c r="J377"/>
  <c r="J375"/>
  <c r="J373"/>
  <c r="J371"/>
  <c r="J369"/>
  <c r="J367"/>
  <c r="J365"/>
  <c r="J363"/>
  <c r="J361"/>
  <c r="J359"/>
  <c r="J357"/>
  <c r="J355"/>
  <c r="J353"/>
  <c r="J351"/>
  <c r="J349"/>
  <c r="J347"/>
  <c r="J345"/>
  <c r="J343"/>
  <c r="J341"/>
  <c r="J339"/>
  <c r="J337"/>
  <c r="J335"/>
  <c r="J333"/>
  <c r="J331"/>
  <c r="J329"/>
  <c r="J327"/>
  <c r="J325"/>
  <c r="J323"/>
  <c r="J321"/>
  <c r="J319"/>
  <c r="J317"/>
  <c r="J315"/>
  <c r="J313"/>
  <c r="J311"/>
  <c r="J309"/>
  <c r="J307"/>
  <c r="J305"/>
  <c r="J303"/>
  <c r="J301"/>
  <c r="J299"/>
  <c r="J297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261"/>
  <c r="J259"/>
  <c r="J257"/>
  <c r="J255"/>
  <c r="J253"/>
  <c r="J251"/>
  <c r="J249"/>
  <c r="J247"/>
  <c r="J245"/>
  <c r="J243"/>
  <c r="J241"/>
  <c r="J239"/>
  <c r="J237"/>
  <c r="J235"/>
  <c r="J233"/>
  <c r="J231"/>
  <c r="J229"/>
  <c r="J227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J189"/>
  <c r="J187"/>
  <c r="J185"/>
  <c r="J183"/>
  <c r="J181"/>
  <c r="J179"/>
  <c r="J177"/>
  <c r="J175"/>
  <c r="J173"/>
  <c r="J171"/>
  <c r="J169"/>
  <c r="J167"/>
  <c r="J165"/>
  <c r="J163"/>
  <c r="J161"/>
  <c r="J159"/>
  <c r="J157"/>
  <c r="J155"/>
  <c r="J153"/>
  <c r="J151"/>
  <c r="J149"/>
  <c r="J147"/>
  <c r="J145"/>
  <c r="J143"/>
  <c r="J141"/>
  <c r="J139"/>
  <c r="J137"/>
  <c r="J135"/>
  <c r="J133"/>
  <c r="J131"/>
  <c r="J129"/>
  <c r="J127"/>
  <c r="J125"/>
  <c r="J123"/>
  <c r="J121"/>
  <c r="J119"/>
  <c r="J117"/>
  <c r="J115"/>
  <c r="J113"/>
  <c r="J111"/>
  <c r="J109"/>
  <c r="J107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AJ1013" i="5"/>
  <c r="AJ1005"/>
  <c r="AJ997"/>
  <c r="AJ989"/>
  <c r="AJ981"/>
  <c r="AJ973"/>
  <c r="AJ965"/>
  <c r="AJ957"/>
  <c r="AJ949"/>
  <c r="AJ941"/>
  <c r="AJ933"/>
  <c r="AJ925"/>
  <c r="AJ917"/>
  <c r="AJ909"/>
  <c r="AJ901"/>
  <c r="AJ893"/>
  <c r="AJ885"/>
  <c r="AJ877"/>
  <c r="AJ869"/>
  <c r="AJ861"/>
  <c r="AJ853"/>
  <c r="AJ845"/>
  <c r="AJ837"/>
  <c r="AJ829"/>
  <c r="AJ821"/>
  <c r="AJ813"/>
  <c r="AJ805"/>
  <c r="AJ797"/>
  <c r="AJ789"/>
  <c r="AJ781"/>
  <c r="AJ773"/>
  <c r="AJ765"/>
  <c r="AJ757"/>
  <c r="AJ749"/>
  <c r="AJ741"/>
  <c r="AJ733"/>
  <c r="AJ725"/>
  <c r="AJ717"/>
  <c r="AJ709"/>
  <c r="AJ701"/>
  <c r="AJ693"/>
  <c r="AJ685"/>
  <c r="AJ677"/>
  <c r="AJ669"/>
  <c r="AJ661"/>
  <c r="AJ653"/>
  <c r="AJ645"/>
  <c r="AJ637"/>
  <c r="AJ629"/>
  <c r="AJ621"/>
  <c r="AJ613"/>
  <c r="AJ605"/>
  <c r="AJ597"/>
  <c r="AJ589"/>
  <c r="AJ581"/>
  <c r="AJ573"/>
  <c r="AJ565"/>
  <c r="AJ557"/>
  <c r="AJ549"/>
  <c r="AJ541"/>
  <c r="AJ533"/>
  <c r="AJ525"/>
  <c r="AJ517"/>
  <c r="AJ509"/>
  <c r="AJ501"/>
  <c r="AJ493"/>
  <c r="AJ485"/>
  <c r="AJ477"/>
  <c r="AJ469"/>
  <c r="AJ461"/>
  <c r="AJ453"/>
  <c r="AJ445"/>
  <c r="AJ437"/>
  <c r="AJ429"/>
  <c r="AJ421"/>
  <c r="AJ413"/>
  <c r="AJ405"/>
  <c r="AJ397"/>
  <c r="AJ389"/>
  <c r="AJ381"/>
  <c r="AJ373"/>
  <c r="AJ365"/>
  <c r="AJ357"/>
  <c r="AJ349"/>
  <c r="AJ341"/>
  <c r="AJ333"/>
  <c r="AJ325"/>
  <c r="AJ317"/>
  <c r="AJ309"/>
  <c r="AJ305"/>
  <c r="AJ301"/>
  <c r="AJ293"/>
  <c r="AJ289"/>
  <c r="AJ285"/>
  <c r="J860" i="7"/>
  <c r="J858"/>
  <c r="J856"/>
  <c r="J854"/>
  <c r="J852"/>
  <c r="J850"/>
  <c r="J848"/>
  <c r="J846"/>
  <c r="J844"/>
  <c r="J842"/>
  <c r="J840"/>
  <c r="J838"/>
  <c r="J836"/>
  <c r="J834"/>
  <c r="J832"/>
  <c r="J830"/>
  <c r="J828"/>
  <c r="J826"/>
  <c r="J824"/>
  <c r="J822"/>
  <c r="J820"/>
  <c r="J818"/>
  <c r="J816"/>
  <c r="J814"/>
  <c r="J812"/>
  <c r="J810"/>
  <c r="J808"/>
  <c r="J806"/>
  <c r="J804"/>
  <c r="J802"/>
  <c r="J800"/>
  <c r="J798"/>
  <c r="J796"/>
  <c r="J794"/>
  <c r="J792"/>
  <c r="J790"/>
  <c r="J788"/>
  <c r="J786"/>
  <c r="J784"/>
  <c r="J782"/>
  <c r="J780"/>
  <c r="J778"/>
  <c r="J776"/>
  <c r="J774"/>
  <c r="J772"/>
  <c r="J770"/>
  <c r="J768"/>
  <c r="J766"/>
  <c r="J764"/>
  <c r="J762"/>
  <c r="J760"/>
  <c r="J758"/>
  <c r="J756"/>
  <c r="J754"/>
  <c r="J752"/>
  <c r="J750"/>
  <c r="J748"/>
  <c r="J746"/>
  <c r="J744"/>
  <c r="J742"/>
  <c r="J740"/>
  <c r="J738"/>
  <c r="J736"/>
  <c r="J734"/>
  <c r="J732"/>
  <c r="J730"/>
  <c r="J728"/>
  <c r="J726"/>
  <c r="J724"/>
  <c r="J722"/>
  <c r="J720"/>
  <c r="J718"/>
  <c r="J716"/>
  <c r="J714"/>
  <c r="J712"/>
  <c r="J710"/>
  <c r="J708"/>
  <c r="J706"/>
  <c r="J704"/>
  <c r="J702"/>
  <c r="J700"/>
  <c r="J698"/>
  <c r="J696"/>
  <c r="J694"/>
  <c r="J692"/>
  <c r="J690"/>
  <c r="J688"/>
  <c r="J686"/>
  <c r="J684"/>
  <c r="J682"/>
  <c r="J680"/>
  <c r="J678"/>
  <c r="J676"/>
  <c r="J674"/>
  <c r="J672"/>
  <c r="J670"/>
  <c r="J668"/>
  <c r="J666"/>
  <c r="J664"/>
  <c r="J662"/>
  <c r="J660"/>
  <c r="J658"/>
  <c r="J656"/>
  <c r="J654"/>
  <c r="J652"/>
  <c r="J650"/>
  <c r="J648"/>
  <c r="J646"/>
  <c r="J644"/>
  <c r="J642"/>
  <c r="J640"/>
  <c r="J638"/>
  <c r="J636"/>
  <c r="J634"/>
  <c r="J632"/>
  <c r="J630"/>
  <c r="J628"/>
  <c r="J626"/>
  <c r="J624"/>
  <c r="J622"/>
  <c r="J620"/>
  <c r="J618"/>
  <c r="J616"/>
  <c r="J614"/>
  <c r="J612"/>
  <c r="J610"/>
  <c r="J608"/>
  <c r="J606"/>
  <c r="J604"/>
  <c r="J602"/>
  <c r="J600"/>
  <c r="J598"/>
  <c r="J596"/>
  <c r="J594"/>
  <c r="J592"/>
  <c r="J590"/>
  <c r="J588"/>
  <c r="J586"/>
  <c r="J584"/>
  <c r="J582"/>
  <c r="J580"/>
  <c r="J578"/>
  <c r="J576"/>
  <c r="J574"/>
  <c r="J572"/>
  <c r="J570"/>
  <c r="J568"/>
  <c r="J566"/>
  <c r="J564"/>
  <c r="J562"/>
  <c r="J560"/>
  <c r="J558"/>
  <c r="J556"/>
  <c r="J554"/>
  <c r="J552"/>
  <c r="J550"/>
  <c r="J548"/>
  <c r="J546"/>
  <c r="J544"/>
  <c r="J542"/>
  <c r="J540"/>
  <c r="J538"/>
  <c r="J536"/>
  <c r="J534"/>
  <c r="J532"/>
  <c r="J530"/>
  <c r="J528"/>
  <c r="J526"/>
  <c r="J524"/>
  <c r="J522"/>
  <c r="J520"/>
  <c r="J518"/>
  <c r="J516"/>
  <c r="J514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260"/>
  <c r="J258"/>
  <c r="J256"/>
  <c r="J254"/>
  <c r="J252"/>
  <c r="J250"/>
  <c r="J248"/>
  <c r="J246"/>
  <c r="J244"/>
  <c r="J242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J6"/>
  <c r="AJ1011" i="5"/>
  <c r="AJ1007"/>
  <c r="AJ1003"/>
  <c r="AJ999"/>
  <c r="AJ995"/>
  <c r="AJ991"/>
  <c r="AJ987"/>
  <c r="AJ983"/>
  <c r="AJ979"/>
  <c r="AJ975"/>
  <c r="AJ971"/>
  <c r="AJ967"/>
  <c r="AJ963"/>
  <c r="AJ959"/>
  <c r="AJ955"/>
  <c r="AJ951"/>
  <c r="AJ947"/>
  <c r="AJ943"/>
  <c r="AJ939"/>
  <c r="AJ935"/>
  <c r="AJ931"/>
  <c r="AJ927"/>
  <c r="AJ923"/>
  <c r="AJ919"/>
  <c r="AJ915"/>
  <c r="AJ911"/>
  <c r="AJ907"/>
  <c r="AJ903"/>
  <c r="AJ899"/>
  <c r="AJ895"/>
  <c r="AJ891"/>
  <c r="AJ887"/>
  <c r="AJ883"/>
  <c r="AJ879"/>
  <c r="AJ875"/>
  <c r="AJ871"/>
  <c r="AJ867"/>
  <c r="AJ863"/>
  <c r="AJ859"/>
  <c r="AJ855"/>
  <c r="AJ851"/>
  <c r="AJ847"/>
  <c r="AJ843"/>
  <c r="AJ839"/>
  <c r="AJ835"/>
  <c r="AJ831"/>
  <c r="AJ827"/>
  <c r="AJ823"/>
  <c r="AJ819"/>
  <c r="AJ815"/>
  <c r="AJ811"/>
  <c r="AJ807"/>
  <c r="AJ803"/>
  <c r="AJ799"/>
  <c r="AJ795"/>
  <c r="AJ791"/>
  <c r="AJ787"/>
  <c r="AJ783"/>
  <c r="AJ779"/>
  <c r="AJ775"/>
  <c r="AJ771"/>
  <c r="AJ767"/>
  <c r="AJ763"/>
  <c r="AJ759"/>
  <c r="AJ755"/>
  <c r="AJ751"/>
  <c r="AJ747"/>
  <c r="AJ743"/>
  <c r="AJ739"/>
  <c r="AJ735"/>
  <c r="AJ731"/>
  <c r="AJ727"/>
  <c r="AJ723"/>
  <c r="AJ719"/>
  <c r="AJ715"/>
  <c r="AJ711"/>
  <c r="AJ707"/>
  <c r="AJ703"/>
  <c r="AJ699"/>
  <c r="AJ695"/>
  <c r="AJ691"/>
  <c r="AJ687"/>
  <c r="AJ683"/>
  <c r="AJ679"/>
  <c r="AJ675"/>
  <c r="AJ671"/>
  <c r="AJ667"/>
  <c r="AJ663"/>
  <c r="AJ659"/>
  <c r="AJ655"/>
  <c r="AJ651"/>
  <c r="AJ647"/>
  <c r="AJ643"/>
  <c r="AJ639"/>
  <c r="AJ635"/>
  <c r="AJ631"/>
  <c r="AJ627"/>
  <c r="AJ623"/>
  <c r="AJ619"/>
  <c r="AJ615"/>
  <c r="AJ611"/>
  <c r="AJ607"/>
  <c r="AJ603"/>
  <c r="AJ599"/>
  <c r="AJ595"/>
  <c r="AJ591"/>
  <c r="AJ587"/>
  <c r="AJ583"/>
  <c r="AJ579"/>
  <c r="AJ575"/>
  <c r="AJ571"/>
  <c r="AJ567"/>
  <c r="AJ563"/>
  <c r="AJ559"/>
  <c r="AJ555"/>
  <c r="AJ551"/>
  <c r="AJ547"/>
  <c r="AJ543"/>
  <c r="AJ539"/>
  <c r="AJ535"/>
  <c r="AJ531"/>
  <c r="AJ527"/>
  <c r="AJ523"/>
  <c r="AJ519"/>
  <c r="AJ515"/>
  <c r="AJ511"/>
  <c r="AJ507"/>
  <c r="AJ503"/>
  <c r="AJ499"/>
  <c r="AJ495"/>
  <c r="AJ491"/>
  <c r="AJ487"/>
  <c r="AJ483"/>
  <c r="AJ479"/>
  <c r="AJ475"/>
  <c r="AJ471"/>
  <c r="AJ467"/>
  <c r="AJ463"/>
  <c r="AJ459"/>
  <c r="AJ455"/>
  <c r="AJ451"/>
  <c r="AJ447"/>
  <c r="AJ443"/>
  <c r="AJ439"/>
  <c r="AJ435"/>
  <c r="AJ431"/>
  <c r="AJ427"/>
  <c r="AJ423"/>
  <c r="AJ419"/>
  <c r="AJ415"/>
  <c r="AJ411"/>
  <c r="AJ407"/>
  <c r="AJ403"/>
  <c r="AJ399"/>
  <c r="AJ395"/>
  <c r="AJ391"/>
  <c r="AJ387"/>
  <c r="AJ383"/>
  <c r="AJ379"/>
  <c r="AJ375"/>
  <c r="AJ371"/>
  <c r="AJ367"/>
  <c r="AJ363"/>
  <c r="AJ359"/>
  <c r="AJ355"/>
  <c r="AJ351"/>
  <c r="AJ347"/>
  <c r="AJ343"/>
  <c r="AJ339"/>
  <c r="AJ335"/>
  <c r="AJ331"/>
  <c r="AJ327"/>
  <c r="AJ323"/>
  <c r="AJ319"/>
  <c r="AJ315"/>
  <c r="AJ311"/>
  <c r="AJ307"/>
  <c r="AJ303"/>
  <c r="AJ299"/>
  <c r="AJ295"/>
  <c r="AJ291"/>
  <c r="AJ287"/>
  <c r="AJ283"/>
  <c r="AJ279"/>
  <c r="AJ275"/>
  <c r="AJ271"/>
  <c r="AJ267"/>
  <c r="AJ263"/>
  <c r="AJ259"/>
  <c r="AJ255"/>
  <c r="AJ251"/>
  <c r="AJ247"/>
  <c r="AJ243"/>
  <c r="AJ239"/>
  <c r="AJ235"/>
  <c r="AJ231"/>
  <c r="AJ227"/>
  <c r="AJ223"/>
  <c r="AJ219"/>
  <c r="AJ215"/>
  <c r="AJ211"/>
  <c r="AJ207"/>
  <c r="AJ203"/>
  <c r="AJ199"/>
  <c r="AJ195"/>
  <c r="AJ191"/>
  <c r="AJ187"/>
  <c r="AJ183"/>
  <c r="AJ179"/>
  <c r="AJ175"/>
  <c r="AJ171"/>
  <c r="AJ167"/>
  <c r="AJ163"/>
  <c r="AJ159"/>
  <c r="AJ155"/>
  <c r="AJ151"/>
  <c r="AJ147"/>
  <c r="AJ143"/>
  <c r="AJ139"/>
  <c r="AJ135"/>
  <c r="AJ131"/>
  <c r="AJ127"/>
  <c r="AJ123"/>
  <c r="AJ119"/>
  <c r="AJ115"/>
  <c r="AJ111"/>
  <c r="AJ107"/>
  <c r="AJ103"/>
  <c r="AJ99"/>
  <c r="AJ95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L647" i="2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GRN:-
GRN showing Stock In from vendor . It is covering RH,RL,RT,RIM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TR:-
TR listening Quantity Sum of all  those documents which are being transferred through CST or ICST type. It covers ISTR and ECTR.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RCA:-
RCA are those documents which were created wrongly and later on were cancelled by data entry user . Please note that it is not a return or rejection but a user mistake only which were corrected.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SR:-
SR covering documents where our customer return back goods because of any particular reason.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VSTR:-
VSTR is used to take remaining material back into stock from vendor. 
VST Covering documents where material is transferring to vendor  as a BOM of purchase order process.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R/P Showing comsumption detail . It is covering ISCO,ISCU and VCO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CST listening Quantity Sum of all  those documents which are being transferred through CST type.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RTN convering documents which are being return using RR or RRT from vendor.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S/I covering documents which are being issued using any type of Sale Invoice.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VST Covering documents where material is transferring to vendor as a purchase order process. VSTR is used to take remaining material back into GRN.</t>
        </r>
      </text>
    </comment>
  </commentList>
</comments>
</file>

<file path=xl/connections.xml><?xml version="1.0" encoding="utf-8"?>
<connections xmlns="http://schemas.openxmlformats.org/spreadsheetml/2006/main">
  <connection id="1" keepAlive="1" name="192.168.3.138_DYL_OP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opening_excell_inventory"/>
  </connection>
  <connection id="2" keepAlive="1" name="192.168.3.138_Grn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excell_inventory"/>
  </connection>
  <connection id="3" keepAlive="1" name="192.168.3.138_GRN_VendItem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VendorWiseItemList_excell_inventory"/>
  </connection>
  <connection id="4" keepAlive="1" name="192.168.3.138_Inv_DYL_Is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'Item'"/>
  </connection>
  <connection id="5" keepAlive="1" name="192.168.3.138_Inv_DYL_Is_Detail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issue_dayWiseSum_excell_inventory 'Detail'"/>
  </connection>
  <connection id="6" keepAlive="1" name="192.168.3.138_Inv_DYL_OnlyItem1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'OnlyItem'"/>
  </connection>
</connections>
</file>

<file path=xl/sharedStrings.xml><?xml version="1.0" encoding="utf-8"?>
<sst xmlns="http://schemas.openxmlformats.org/spreadsheetml/2006/main" count="39105" uniqueCount="4159">
  <si>
    <t>supcode</t>
  </si>
  <si>
    <t>DayNo</t>
  </si>
  <si>
    <t>item_key</t>
  </si>
  <si>
    <t>SUP-1728</t>
  </si>
  <si>
    <t>006-04330</t>
  </si>
  <si>
    <t>Sup-0037</t>
  </si>
  <si>
    <t>006-01771</t>
  </si>
  <si>
    <t>SUP-1321</t>
  </si>
  <si>
    <t>006-03922</t>
  </si>
  <si>
    <t>SUP-1807</t>
  </si>
  <si>
    <t>006-03946</t>
  </si>
  <si>
    <t>SUP-1394</t>
  </si>
  <si>
    <t>006-03951</t>
  </si>
  <si>
    <t>006-03987</t>
  </si>
  <si>
    <t>006-04010</t>
  </si>
  <si>
    <t>006-04011</t>
  </si>
  <si>
    <t>006-04013</t>
  </si>
  <si>
    <t>006-04014</t>
  </si>
  <si>
    <t>006-04015</t>
  </si>
  <si>
    <t>006-04018</t>
  </si>
  <si>
    <t>006-04019</t>
  </si>
  <si>
    <t>006-04020</t>
  </si>
  <si>
    <t>006-04021</t>
  </si>
  <si>
    <t>006-04022</t>
  </si>
  <si>
    <t>006-04025</t>
  </si>
  <si>
    <t>006-04027</t>
  </si>
  <si>
    <t>006-04029</t>
  </si>
  <si>
    <t>006-04033</t>
  </si>
  <si>
    <t>006-04035</t>
  </si>
  <si>
    <t>006-04038</t>
  </si>
  <si>
    <t>006-04043</t>
  </si>
  <si>
    <t>006-04045</t>
  </si>
  <si>
    <t>006-04049</t>
  </si>
  <si>
    <t>006-04050</t>
  </si>
  <si>
    <t>006-04051</t>
  </si>
  <si>
    <t>006-04052</t>
  </si>
  <si>
    <t>006-04057</t>
  </si>
  <si>
    <t>006-04058</t>
  </si>
  <si>
    <t>006-04059</t>
  </si>
  <si>
    <t>006-04061</t>
  </si>
  <si>
    <t>006-04062</t>
  </si>
  <si>
    <t>006-04065</t>
  </si>
  <si>
    <t>006-04067</t>
  </si>
  <si>
    <t>006-04069</t>
  </si>
  <si>
    <t>006-04475</t>
  </si>
  <si>
    <t>SUP-1186</t>
  </si>
  <si>
    <t>006-01564</t>
  </si>
  <si>
    <t>SUP-1148</t>
  </si>
  <si>
    <t>006-01573</t>
  </si>
  <si>
    <t>006-01582</t>
  </si>
  <si>
    <t>006-01584</t>
  </si>
  <si>
    <t>006-01592</t>
  </si>
  <si>
    <t>006-01597</t>
  </si>
  <si>
    <t>SUP-1776</t>
  </si>
  <si>
    <t>006-01637</t>
  </si>
  <si>
    <t>006-01772</t>
  </si>
  <si>
    <t>006-01808</t>
  </si>
  <si>
    <t>006-01893</t>
  </si>
  <si>
    <t>SUP-0765</t>
  </si>
  <si>
    <t>006-02353</t>
  </si>
  <si>
    <t>006-02682</t>
  </si>
  <si>
    <t>SUP-1969</t>
  </si>
  <si>
    <t>006-03923</t>
  </si>
  <si>
    <t>006-03940</t>
  </si>
  <si>
    <t>006-03942</t>
  </si>
  <si>
    <t>006-03943</t>
  </si>
  <si>
    <t>006-03944</t>
  </si>
  <si>
    <t>006-03968</t>
  </si>
  <si>
    <t>006-03970</t>
  </si>
  <si>
    <t>006-03971</t>
  </si>
  <si>
    <t>006-03972</t>
  </si>
  <si>
    <t>006-03974</t>
  </si>
  <si>
    <t>SUP-1982</t>
  </si>
  <si>
    <t>006-03991</t>
  </si>
  <si>
    <t>006-03996</t>
  </si>
  <si>
    <t>006-03999</t>
  </si>
  <si>
    <t>006-04007</t>
  </si>
  <si>
    <t>SUP-1940</t>
  </si>
  <si>
    <t>006-04185</t>
  </si>
  <si>
    <t>SUP-1227</t>
  </si>
  <si>
    <t>006-04324</t>
  </si>
  <si>
    <t>006-04492</t>
  </si>
  <si>
    <t>Sup-0015</t>
  </si>
  <si>
    <t>006-04501</t>
  </si>
  <si>
    <t>006-04655</t>
  </si>
  <si>
    <t>SUP-0979</t>
  </si>
  <si>
    <t>006-00083</t>
  </si>
  <si>
    <t>SUP-0978</t>
  </si>
  <si>
    <t>006-00442</t>
  </si>
  <si>
    <t>SUP-1333</t>
  </si>
  <si>
    <t>006-00450</t>
  </si>
  <si>
    <t>006-00527</t>
  </si>
  <si>
    <t>006-00652</t>
  </si>
  <si>
    <t>006-01088</t>
  </si>
  <si>
    <t>006-01121</t>
  </si>
  <si>
    <t>006-01169</t>
  </si>
  <si>
    <t>Sup-0055</t>
  </si>
  <si>
    <t>006-01374</t>
  </si>
  <si>
    <t>006-01408</t>
  </si>
  <si>
    <t>006-01460</t>
  </si>
  <si>
    <t>Sup-0030</t>
  </si>
  <si>
    <t>006-01821</t>
  </si>
  <si>
    <t>006-01902</t>
  </si>
  <si>
    <t>SUP-0457</t>
  </si>
  <si>
    <t>006-01928</t>
  </si>
  <si>
    <t>006-01967</t>
  </si>
  <si>
    <t>006-02184</t>
  </si>
  <si>
    <t>SUP-1498</t>
  </si>
  <si>
    <t>006-03975</t>
  </si>
  <si>
    <t>006-04000</t>
  </si>
  <si>
    <t>006-04036</t>
  </si>
  <si>
    <t>006-04039</t>
  </si>
  <si>
    <t>006-04101</t>
  </si>
  <si>
    <t>006-04169</t>
  </si>
  <si>
    <t>006-04261</t>
  </si>
  <si>
    <t>006-04308</t>
  </si>
  <si>
    <t>006-04309</t>
  </si>
  <si>
    <t>SUP-1456</t>
  </si>
  <si>
    <t>006-04343</t>
  </si>
  <si>
    <t>006-04352</t>
  </si>
  <si>
    <t>006-04363</t>
  </si>
  <si>
    <t>006-04946</t>
  </si>
  <si>
    <t>006-04947</t>
  </si>
  <si>
    <t>006-04948</t>
  </si>
  <si>
    <t>006-04949</t>
  </si>
  <si>
    <t>006-04950</t>
  </si>
  <si>
    <t>006-04951</t>
  </si>
  <si>
    <t>006-05100</t>
  </si>
  <si>
    <t>006-05134</t>
  </si>
  <si>
    <t>006-00050</t>
  </si>
  <si>
    <t>Sup-0024</t>
  </si>
  <si>
    <t>006-00388</t>
  </si>
  <si>
    <t>006-00402</t>
  </si>
  <si>
    <t>006-00480</t>
  </si>
  <si>
    <t>006-00488</t>
  </si>
  <si>
    <t>SUP-0665</t>
  </si>
  <si>
    <t>006-00574</t>
  </si>
  <si>
    <t>006-00575</t>
  </si>
  <si>
    <t>Sup-0069</t>
  </si>
  <si>
    <t>006-00620</t>
  </si>
  <si>
    <t>006-00625</t>
  </si>
  <si>
    <t>006-00734</t>
  </si>
  <si>
    <t>006-00813</t>
  </si>
  <si>
    <t>006-00895</t>
  </si>
  <si>
    <t>006-01445</t>
  </si>
  <si>
    <t>006-01455</t>
  </si>
  <si>
    <t>006-01456</t>
  </si>
  <si>
    <t>Sup-0010</t>
  </si>
  <si>
    <t>006-01523</t>
  </si>
  <si>
    <t>006-01710</t>
  </si>
  <si>
    <t>006-01749</t>
  </si>
  <si>
    <t>006-01751</t>
  </si>
  <si>
    <t>006-01860</t>
  </si>
  <si>
    <t>006-02023</t>
  </si>
  <si>
    <t>006-02236</t>
  </si>
  <si>
    <t>006-02462</t>
  </si>
  <si>
    <t>006-02537</t>
  </si>
  <si>
    <t>SUP-0976</t>
  </si>
  <si>
    <t>006-02720</t>
  </si>
  <si>
    <t>Sup-0043</t>
  </si>
  <si>
    <t>006-02724</t>
  </si>
  <si>
    <t>006-02952</t>
  </si>
  <si>
    <t>006-03914</t>
  </si>
  <si>
    <t>Sup-0027</t>
  </si>
  <si>
    <t>006-03918</t>
  </si>
  <si>
    <t>Sup-0071</t>
  </si>
  <si>
    <t>SUP-1962</t>
  </si>
  <si>
    <t>006-03982</t>
  </si>
  <si>
    <t>006-04008</t>
  </si>
  <si>
    <t>006-04024</t>
  </si>
  <si>
    <t>006-04026</t>
  </si>
  <si>
    <t>006-04028</t>
  </si>
  <si>
    <t>006-04037</t>
  </si>
  <si>
    <t>006-04040</t>
  </si>
  <si>
    <t>006-04071</t>
  </si>
  <si>
    <t>006-04073</t>
  </si>
  <si>
    <t>006-04344</t>
  </si>
  <si>
    <t>006-04360</t>
  </si>
  <si>
    <t>006-04469</t>
  </si>
  <si>
    <t>006-04470</t>
  </si>
  <si>
    <t>006-04471</t>
  </si>
  <si>
    <t>006-04490</t>
  </si>
  <si>
    <t>006-04491</t>
  </si>
  <si>
    <t>006-04965</t>
  </si>
  <si>
    <t>006-04966</t>
  </si>
  <si>
    <t>SUP-1183</t>
  </si>
  <si>
    <t>006-04969</t>
  </si>
  <si>
    <t>006-05094</t>
  </si>
  <si>
    <t>SUP-1926</t>
  </si>
  <si>
    <t>006-01262</t>
  </si>
  <si>
    <t>006-01643</t>
  </si>
  <si>
    <t>SUP-1341</t>
  </si>
  <si>
    <t>006-04347</t>
  </si>
  <si>
    <t>006-00399</t>
  </si>
  <si>
    <t>006-00537</t>
  </si>
  <si>
    <t>006-00802</t>
  </si>
  <si>
    <t>006-01122</t>
  </si>
  <si>
    <t>006-01403</t>
  </si>
  <si>
    <t>006-01803</t>
  </si>
  <si>
    <t>006-02241</t>
  </si>
  <si>
    <t>006-02557</t>
  </si>
  <si>
    <t>006-02697</t>
  </si>
  <si>
    <t>006-03062</t>
  </si>
  <si>
    <t>006-03065</t>
  </si>
  <si>
    <t>006-03066</t>
  </si>
  <si>
    <t>006-03067</t>
  </si>
  <si>
    <t>006-03068</t>
  </si>
  <si>
    <t>006-03069</t>
  </si>
  <si>
    <t>006-03070</t>
  </si>
  <si>
    <t>006-03071</t>
  </si>
  <si>
    <t>006-03072</t>
  </si>
  <si>
    <t>006-03073</t>
  </si>
  <si>
    <t>006-03074</t>
  </si>
  <si>
    <t>006-03075</t>
  </si>
  <si>
    <t>006-03077</t>
  </si>
  <si>
    <t>006-03078</t>
  </si>
  <si>
    <t>006-03079</t>
  </si>
  <si>
    <t>006-03080</t>
  </si>
  <si>
    <t>006-03081</t>
  </si>
  <si>
    <t>006-03082</t>
  </si>
  <si>
    <t>006-03085</t>
  </si>
  <si>
    <t>006-03086</t>
  </si>
  <si>
    <t>006-03087</t>
  </si>
  <si>
    <t>006-03088</t>
  </si>
  <si>
    <t>006-03089</t>
  </si>
  <si>
    <t>006-03090</t>
  </si>
  <si>
    <t>006-03091</t>
  </si>
  <si>
    <t>006-03092</t>
  </si>
  <si>
    <t>006-03093</t>
  </si>
  <si>
    <t>006-03094</t>
  </si>
  <si>
    <t>006-03095</t>
  </si>
  <si>
    <t>006-03096</t>
  </si>
  <si>
    <t>006-03097</t>
  </si>
  <si>
    <t>006-03098</t>
  </si>
  <si>
    <t>006-03099</t>
  </si>
  <si>
    <t>006-03100</t>
  </si>
  <si>
    <t>006-03101</t>
  </si>
  <si>
    <t>006-03102</t>
  </si>
  <si>
    <t>006-03103</t>
  </si>
  <si>
    <t>006-03104</t>
  </si>
  <si>
    <t>006-03105</t>
  </si>
  <si>
    <t>006-03106</t>
  </si>
  <si>
    <t>006-03107</t>
  </si>
  <si>
    <t>006-03108</t>
  </si>
  <si>
    <t>006-03109</t>
  </si>
  <si>
    <t>006-03110</t>
  </si>
  <si>
    <t>006-03111</t>
  </si>
  <si>
    <t>006-03112</t>
  </si>
  <si>
    <t>006-03113</t>
  </si>
  <si>
    <t>006-03114</t>
  </si>
  <si>
    <t>006-03115</t>
  </si>
  <si>
    <t>006-03116</t>
  </si>
  <si>
    <t>006-03117</t>
  </si>
  <si>
    <t>006-03118</t>
  </si>
  <si>
    <t>006-03119</t>
  </si>
  <si>
    <t>006-03120</t>
  </si>
  <si>
    <t>006-03121</t>
  </si>
  <si>
    <t>006-03122</t>
  </si>
  <si>
    <t>006-03123</t>
  </si>
  <si>
    <t>006-03124</t>
  </si>
  <si>
    <t>006-03125</t>
  </si>
  <si>
    <t>006-03126</t>
  </si>
  <si>
    <t>006-03919</t>
  </si>
  <si>
    <t>006-03978</t>
  </si>
  <si>
    <t>SUP-1959</t>
  </si>
  <si>
    <t>006-04652</t>
  </si>
  <si>
    <t>006-04967</t>
  </si>
  <si>
    <t>006-05113</t>
  </si>
  <si>
    <t>006-05240</t>
  </si>
  <si>
    <t>006-00614</t>
  </si>
  <si>
    <t>SUP-1993</t>
  </si>
  <si>
    <t>006-01795</t>
  </si>
  <si>
    <t>006-01810</t>
  </si>
  <si>
    <t>006-01862</t>
  </si>
  <si>
    <t>006-01898</t>
  </si>
  <si>
    <t>006-02336</t>
  </si>
  <si>
    <t>006-02844</t>
  </si>
  <si>
    <t>006-02867</t>
  </si>
  <si>
    <t>006-03209</t>
  </si>
  <si>
    <t>006-03965</t>
  </si>
  <si>
    <t>Sup-0034</t>
  </si>
  <si>
    <t>SUP-1366</t>
  </si>
  <si>
    <t>006-04368</t>
  </si>
  <si>
    <t>Sup-0049</t>
  </si>
  <si>
    <t>006-04430</t>
  </si>
  <si>
    <t>006-04431</t>
  </si>
  <si>
    <t>006-04432</t>
  </si>
  <si>
    <t>006-04433</t>
  </si>
  <si>
    <t>006-04936</t>
  </si>
  <si>
    <t>Sup-0054</t>
  </si>
  <si>
    <t>006-00380</t>
  </si>
  <si>
    <t>006-00382</t>
  </si>
  <si>
    <t>Sup-0007</t>
  </si>
  <si>
    <t>006-00413</t>
  </si>
  <si>
    <t>006-00418</t>
  </si>
  <si>
    <t>006-00744</t>
  </si>
  <si>
    <t>006-00764</t>
  </si>
  <si>
    <t>Sup-0017</t>
  </si>
  <si>
    <t>006-00815</t>
  </si>
  <si>
    <t>006-01204</t>
  </si>
  <si>
    <t>006-01849</t>
  </si>
  <si>
    <t>006-04006</t>
  </si>
  <si>
    <t>006-04326</t>
  </si>
  <si>
    <t>006-04332</t>
  </si>
  <si>
    <t>SUP-1956</t>
  </si>
  <si>
    <t>006-04334</t>
  </si>
  <si>
    <t>006-04335</t>
  </si>
  <si>
    <t>006-04336</t>
  </si>
  <si>
    <t>006-04337</t>
  </si>
  <si>
    <t>006-04338</t>
  </si>
  <si>
    <t>006-04503</t>
  </si>
  <si>
    <t>006-05095</t>
  </si>
  <si>
    <t>006-05096</t>
  </si>
  <si>
    <t>006-01280</t>
  </si>
  <si>
    <t>006-01309</t>
  </si>
  <si>
    <t>006-01466</t>
  </si>
  <si>
    <t>SUP-0209</t>
  </si>
  <si>
    <t>006-02244</t>
  </si>
  <si>
    <t>006-02245</t>
  </si>
  <si>
    <t>006-04331</t>
  </si>
  <si>
    <t>006-06055</t>
  </si>
  <si>
    <t>006-00389</t>
  </si>
  <si>
    <t>006-00445</t>
  </si>
  <si>
    <t>006-00446</t>
  </si>
  <si>
    <t>006-00907</t>
  </si>
  <si>
    <t>006-01268</t>
  </si>
  <si>
    <t>Sup-0033</t>
  </si>
  <si>
    <t>006-01895</t>
  </si>
  <si>
    <t>006-01980</t>
  </si>
  <si>
    <t>006-03921</t>
  </si>
  <si>
    <t>006-03954</t>
  </si>
  <si>
    <t>006-03960</t>
  </si>
  <si>
    <t>006-03962</t>
  </si>
  <si>
    <t>006-03964</t>
  </si>
  <si>
    <t>SUP-1932</t>
  </si>
  <si>
    <t>006-03986</t>
  </si>
  <si>
    <t>SUP-0206</t>
  </si>
  <si>
    <t>006-04436</t>
  </si>
  <si>
    <t>006-04437</t>
  </si>
  <si>
    <t>006-04645</t>
  </si>
  <si>
    <t>SUP-0353</t>
  </si>
  <si>
    <t>006-05039</t>
  </si>
  <si>
    <t>006-05040</t>
  </si>
  <si>
    <t>006-05041</t>
  </si>
  <si>
    <t>006-05042</t>
  </si>
  <si>
    <t>006-05047</t>
  </si>
  <si>
    <t>006-05048</t>
  </si>
  <si>
    <t>006-05049</t>
  </si>
  <si>
    <t>006-05050</t>
  </si>
  <si>
    <t>006-06106</t>
  </si>
  <si>
    <t>006-06114</t>
  </si>
  <si>
    <t>006-06115</t>
  </si>
  <si>
    <t>006-06123</t>
  </si>
  <si>
    <t>006-06124</t>
  </si>
  <si>
    <t>SUP-1190</t>
  </si>
  <si>
    <t>006-00132</t>
  </si>
  <si>
    <t>006-00135</t>
  </si>
  <si>
    <t>006-00141</t>
  </si>
  <si>
    <t>006-00144</t>
  </si>
  <si>
    <t>006-00451</t>
  </si>
  <si>
    <t>SUP-0346</t>
  </si>
  <si>
    <t>006-00597</t>
  </si>
  <si>
    <t>006-00624</t>
  </si>
  <si>
    <t>006-00731</t>
  </si>
  <si>
    <t>006-00929</t>
  </si>
  <si>
    <t>SUP-1370</t>
  </si>
  <si>
    <t>006-01225</t>
  </si>
  <si>
    <t>SUP-0388</t>
  </si>
  <si>
    <t>006-01264</t>
  </si>
  <si>
    <t>006-01538</t>
  </si>
  <si>
    <t>006-01851</t>
  </si>
  <si>
    <t>006-01923</t>
  </si>
  <si>
    <t>006-03952</t>
  </si>
  <si>
    <t>006-04345</t>
  </si>
  <si>
    <t>006-04351</t>
  </si>
  <si>
    <t>006-04372</t>
  </si>
  <si>
    <t>006-04640</t>
  </si>
  <si>
    <t>006-04651</t>
  </si>
  <si>
    <t>006-04964</t>
  </si>
  <si>
    <t>006-05106</t>
  </si>
  <si>
    <t>006-06013</t>
  </si>
  <si>
    <t>SUP-0617</t>
  </si>
  <si>
    <t>006-00039</t>
  </si>
  <si>
    <t>006-00097</t>
  </si>
  <si>
    <t>006-00103</t>
  </si>
  <si>
    <t>006-00111</t>
  </si>
  <si>
    <t>006-00933</t>
  </si>
  <si>
    <t>006-01378</t>
  </si>
  <si>
    <t>006-01767</t>
  </si>
  <si>
    <t>006-01768</t>
  </si>
  <si>
    <t>SUP-1397</t>
  </si>
  <si>
    <t>006-03920</t>
  </si>
  <si>
    <t>006-03959</t>
  </si>
  <si>
    <t>006-03966</t>
  </si>
  <si>
    <t>SUP-1965</t>
  </si>
  <si>
    <t>006-04005</t>
  </si>
  <si>
    <t>006-04016</t>
  </si>
  <si>
    <t>006-04044</t>
  </si>
  <si>
    <t>006-04053</t>
  </si>
  <si>
    <t>006-04054</t>
  </si>
  <si>
    <t>006-04056</t>
  </si>
  <si>
    <t>SUP-0393</t>
  </si>
  <si>
    <t>006-04339</t>
  </si>
  <si>
    <t>006-04340</t>
  </si>
  <si>
    <t>006-04341</t>
  </si>
  <si>
    <t>006-04342</t>
  </si>
  <si>
    <t>006-04350</t>
  </si>
  <si>
    <t>SUP-1404</t>
  </si>
  <si>
    <t>006-04370</t>
  </si>
  <si>
    <t>006-04371</t>
  </si>
  <si>
    <t>006-04373</t>
  </si>
  <si>
    <t>006-04982</t>
  </si>
  <si>
    <t>006-00101</t>
  </si>
  <si>
    <t>006-00102</t>
  </si>
  <si>
    <t>006-00116</t>
  </si>
  <si>
    <t>006-00143</t>
  </si>
  <si>
    <t>006-00780</t>
  </si>
  <si>
    <t>006-01228</t>
  </si>
  <si>
    <t>006-01447</t>
  </si>
  <si>
    <t>006-01449</t>
  </si>
  <si>
    <t>006-02280</t>
  </si>
  <si>
    <t>006-02281</t>
  </si>
  <si>
    <t>006-04047</t>
  </si>
  <si>
    <t>006-04055</t>
  </si>
  <si>
    <t>006-04063</t>
  </si>
  <si>
    <t>006-04072</t>
  </si>
  <si>
    <t>006-04075</t>
  </si>
  <si>
    <t>006-04164</t>
  </si>
  <si>
    <t>006-04438</t>
  </si>
  <si>
    <t>006-04439</t>
  </si>
  <si>
    <t>006-04463</t>
  </si>
  <si>
    <t>006-04476</t>
  </si>
  <si>
    <t>006-00712</t>
  </si>
  <si>
    <t>006-01368</t>
  </si>
  <si>
    <t>006-01646</t>
  </si>
  <si>
    <t>SUP-1128</t>
  </si>
  <si>
    <t>006-01841</t>
  </si>
  <si>
    <t>006-02652</t>
  </si>
  <si>
    <t>006-03961</t>
  </si>
  <si>
    <t>SUP-1275</t>
  </si>
  <si>
    <t>006-03980</t>
  </si>
  <si>
    <t>SUP-1890</t>
  </si>
  <si>
    <t>006-04179</t>
  </si>
  <si>
    <t>SUP-1770</t>
  </si>
  <si>
    <t>006-04328</t>
  </si>
  <si>
    <t>006-04329</t>
  </si>
  <si>
    <t>006-04361</t>
  </si>
  <si>
    <t>SUP-1939</t>
  </si>
  <si>
    <t>006-04561</t>
  </si>
  <si>
    <t>006-01572</t>
  </si>
  <si>
    <t>006-01773</t>
  </si>
  <si>
    <t>006-02352</t>
  </si>
  <si>
    <t>006-04562</t>
  </si>
  <si>
    <t>006-05021</t>
  </si>
  <si>
    <t>006-05022</t>
  </si>
  <si>
    <t>006-05023</t>
  </si>
  <si>
    <t>006-06062</t>
  </si>
  <si>
    <t>006-01242</t>
  </si>
  <si>
    <t>006-01832</t>
  </si>
  <si>
    <t>006-01859</t>
  </si>
  <si>
    <t>006-01896</t>
  </si>
  <si>
    <t>006-01897</t>
  </si>
  <si>
    <t>006-04001</t>
  </si>
  <si>
    <t>006-04002</t>
  </si>
  <si>
    <t>006-04003</t>
  </si>
  <si>
    <t>006-04985</t>
  </si>
  <si>
    <t>006-01737</t>
  </si>
  <si>
    <t>006-02237</t>
  </si>
  <si>
    <t>006-02238</t>
  </si>
  <si>
    <t>006-02239</t>
  </si>
  <si>
    <t>006-02240</t>
  </si>
  <si>
    <t>006-03060</t>
  </si>
  <si>
    <t>006-04012</t>
  </si>
  <si>
    <t>006-04068</t>
  </si>
  <si>
    <t>006-04070</t>
  </si>
  <si>
    <t>Sup-0038</t>
  </si>
  <si>
    <t>006-04333</t>
  </si>
  <si>
    <t>006-06061</t>
  </si>
  <si>
    <t>SUP-1934</t>
  </si>
  <si>
    <t>006-00897</t>
  </si>
  <si>
    <t>006-01386</t>
  </si>
  <si>
    <t>006-01423</t>
  </si>
  <si>
    <t>006-01425</t>
  </si>
  <si>
    <t>006-01468</t>
  </si>
  <si>
    <t>006-01626</t>
  </si>
  <si>
    <t>006-01861</t>
  </si>
  <si>
    <t>006-04004</t>
  </si>
  <si>
    <t>006-04141</t>
  </si>
  <si>
    <t>SUP-1981</t>
  </si>
  <si>
    <t>006-05003</t>
  </si>
  <si>
    <t>006-05004</t>
  </si>
  <si>
    <t>006-00040</t>
  </si>
  <si>
    <t>006-00114</t>
  </si>
  <si>
    <t>006-00115</t>
  </si>
  <si>
    <t>Sup-0025</t>
  </si>
  <si>
    <t>006-00579</t>
  </si>
  <si>
    <t>006-00917</t>
  </si>
  <si>
    <t>006-01090</t>
  </si>
  <si>
    <t>006-01138</t>
  </si>
  <si>
    <t>006-01385</t>
  </si>
  <si>
    <t>006-01411</t>
  </si>
  <si>
    <t>006-01829</t>
  </si>
  <si>
    <t>006-02381</t>
  </si>
  <si>
    <t>006-02653</t>
  </si>
  <si>
    <t>006-02664</t>
  </si>
  <si>
    <t>006-02956</t>
  </si>
  <si>
    <t>006-03233</t>
  </si>
  <si>
    <t>006-03234</t>
  </si>
  <si>
    <t>006-03953</t>
  </si>
  <si>
    <t>SUP-1925</t>
  </si>
  <si>
    <t>006-04182</t>
  </si>
  <si>
    <t>006-04637</t>
  </si>
  <si>
    <t>006-04639</t>
  </si>
  <si>
    <t>006-04641</t>
  </si>
  <si>
    <t>006-04656</t>
  </si>
  <si>
    <t>006-04813</t>
  </si>
  <si>
    <t>006-04814</t>
  </si>
  <si>
    <t>006-04815</t>
  </si>
  <si>
    <t>006-04921</t>
  </si>
  <si>
    <t>006-05006</t>
  </si>
  <si>
    <t>SUP-1495</t>
  </si>
  <si>
    <t>006-05043</t>
  </si>
  <si>
    <t>006-05045</t>
  </si>
  <si>
    <t>006-05226</t>
  </si>
  <si>
    <t>006-05228</t>
  </si>
  <si>
    <t>006-06019</t>
  </si>
  <si>
    <t>006-00534</t>
  </si>
  <si>
    <t>006-02947</t>
  </si>
  <si>
    <t>006-03998</t>
  </si>
  <si>
    <t>006-01461</t>
  </si>
  <si>
    <t>006-03916</t>
  </si>
  <si>
    <t>006-04077</t>
  </si>
  <si>
    <t>006-04650</t>
  </si>
  <si>
    <t>006-04986</t>
  </si>
  <si>
    <t>006-04987</t>
  </si>
  <si>
    <t>006-04990</t>
  </si>
  <si>
    <t>006-05009</t>
  </si>
  <si>
    <t>006-05010</t>
  </si>
  <si>
    <t>006-00332</t>
  </si>
  <si>
    <t>006-00408</t>
  </si>
  <si>
    <t>006-01707</t>
  </si>
  <si>
    <t>006-01763</t>
  </si>
  <si>
    <t>006-01766</t>
  </si>
  <si>
    <t>006-01903</t>
  </si>
  <si>
    <t>006-01904</t>
  </si>
  <si>
    <t>006-02183</t>
  </si>
  <si>
    <t>006-02546</t>
  </si>
  <si>
    <t>006-02547</t>
  </si>
  <si>
    <t>006-03977</t>
  </si>
  <si>
    <t>006-04993</t>
  </si>
  <si>
    <t>006-04994</t>
  </si>
  <si>
    <t>006-05019</t>
  </si>
  <si>
    <t>006-05020</t>
  </si>
  <si>
    <t>006-00113</t>
  </si>
  <si>
    <t>006-00319</t>
  </si>
  <si>
    <t>006-00351</t>
  </si>
  <si>
    <t>006-00922</t>
  </si>
  <si>
    <t>006-00937</t>
  </si>
  <si>
    <t>006-03044</t>
  </si>
  <si>
    <t>SUP-1741</t>
  </si>
  <si>
    <t>006-04369</t>
  </si>
  <si>
    <t>006-04440</t>
  </si>
  <si>
    <t>006-04977</t>
  </si>
  <si>
    <t>SUP-1892</t>
  </si>
  <si>
    <t>006-05031</t>
  </si>
  <si>
    <t>006-05032</t>
  </si>
  <si>
    <t>006-05033</t>
  </si>
  <si>
    <t>006-05034</t>
  </si>
  <si>
    <t>006-05073</t>
  </si>
  <si>
    <t>006-00462</t>
  </si>
  <si>
    <t>006-01111</t>
  </si>
  <si>
    <t>SUP-1233</t>
  </si>
  <si>
    <t>006-01537</t>
  </si>
  <si>
    <t>SUP-0227</t>
  </si>
  <si>
    <t>006-03983</t>
  </si>
  <si>
    <t>006-03985</t>
  </si>
  <si>
    <t>SUP-1909</t>
  </si>
  <si>
    <t>006-04046</t>
  </si>
  <si>
    <t>006-04323</t>
  </si>
  <si>
    <t>006-04532</t>
  </si>
  <si>
    <t>006-04657</t>
  </si>
  <si>
    <t>006-05093</t>
  </si>
  <si>
    <t>006-05099</t>
  </si>
  <si>
    <t>006-05118</t>
  </si>
  <si>
    <t>006-05119</t>
  </si>
  <si>
    <t>006-06018</t>
  </si>
  <si>
    <t>VendorName</t>
  </si>
  <si>
    <t>Item_key</t>
  </si>
  <si>
    <t>itemNo</t>
  </si>
  <si>
    <t>itemName</t>
  </si>
  <si>
    <t>A-ONE TECHNIQUES (PVT) LIMITED</t>
  </si>
  <si>
    <t>5HM-H5546-10</t>
  </si>
  <si>
    <t xml:space="preserve">BAND                          </t>
  </si>
  <si>
    <t>3B1-F1518-00</t>
  </si>
  <si>
    <t xml:space="preserve">HOLDER,WIRE                   </t>
  </si>
  <si>
    <t>5ES-H5753-00</t>
  </si>
  <si>
    <t xml:space="preserve">GSKT.                         </t>
  </si>
  <si>
    <t>A.I. ENTERPRISES</t>
  </si>
  <si>
    <t>5HM-E4437-00</t>
  </si>
  <si>
    <t xml:space="preserve">DUCT                          </t>
  </si>
  <si>
    <t>5HM-E4453-00</t>
  </si>
  <si>
    <t xml:space="preserve">JT.,1                         </t>
  </si>
  <si>
    <t>5HM-H5111-00</t>
  </si>
  <si>
    <t xml:space="preserve">REFLECTOR,1                   </t>
  </si>
  <si>
    <t>3B1-H5130-00</t>
  </si>
  <si>
    <t xml:space="preserve">RR. REFLECTOR ASSY.,1         </t>
  </si>
  <si>
    <t>AIREJ ENTERPRISES</t>
  </si>
  <si>
    <t>3B1-E5644-00</t>
  </si>
  <si>
    <t xml:space="preserve">SHIM                          </t>
  </si>
  <si>
    <t>90206-19027</t>
  </si>
  <si>
    <t xml:space="preserve">WASHER,WAVE                   </t>
  </si>
  <si>
    <t>AJR METAL FABRICATORS (PVT) LTD</t>
  </si>
  <si>
    <t>90170-18165</t>
  </si>
  <si>
    <t xml:space="preserve">NUT,HEX.                      </t>
  </si>
  <si>
    <t>3AH-F5387-00</t>
  </si>
  <si>
    <t xml:space="preserve">SHAFT,SPROCKET                </t>
  </si>
  <si>
    <t>3B1-F7112-10</t>
  </si>
  <si>
    <t xml:space="preserve">SHAFT                         </t>
  </si>
  <si>
    <t>3B1-E8531-00</t>
  </si>
  <si>
    <t xml:space="preserve">BAR,SHIFT FORK GUIDE 1        </t>
  </si>
  <si>
    <t>3B1-E2156-00</t>
  </si>
  <si>
    <t xml:space="preserve">SHAFT,ROCKER 2                </t>
  </si>
  <si>
    <t>AJR METAL FABRICATORS (PVT) LTD / BEWL-UNIT-GHL</t>
  </si>
  <si>
    <t>5HM-F5181-00</t>
  </si>
  <si>
    <t xml:space="preserve">AXLE,WHEEL FR.                </t>
  </si>
  <si>
    <t>58A-F5381-00</t>
  </si>
  <si>
    <t xml:space="preserve">AXLE,WHEEL RR.                </t>
  </si>
  <si>
    <t>7DY-F5387-00</t>
  </si>
  <si>
    <t xml:space="preserve">AXLE,SPROCKET                </t>
  </si>
  <si>
    <t>95607-05500</t>
  </si>
  <si>
    <t xml:space="preserve">NUT,AXLE SPROCKET                </t>
  </si>
  <si>
    <t>7DY-94414-00</t>
  </si>
  <si>
    <t xml:space="preserve">RIM FRONT WHEEL ( 1.20X17) </t>
  </si>
  <si>
    <t>7DY-94415-00</t>
  </si>
  <si>
    <t>RIM REAR WHEEL</t>
  </si>
  <si>
    <t>ALI INDUSTRIAL &amp; ENGG. WORKS. / SUPER TECH AUTOPARTS (PVT) LTD</t>
  </si>
  <si>
    <t>7DY-E4711-00-93</t>
  </si>
  <si>
    <t xml:space="preserve">MUFFLER ASSY </t>
  </si>
  <si>
    <t>ALLCO TRANSFER PRINTERS(PVT)LTD.</t>
  </si>
  <si>
    <t>7DY-F173E-80-P0</t>
  </si>
  <si>
    <t xml:space="preserve">GRAPHIC,1                     	_x000D_
</t>
  </si>
  <si>
    <t>7DY-F173F-80-P0</t>
  </si>
  <si>
    <t xml:space="preserve">GRAPHIC,2                     	_x000D_
</t>
  </si>
  <si>
    <t>7DY-F173E-80-33</t>
  </si>
  <si>
    <t>GRAPHIC,1</t>
  </si>
  <si>
    <t>7DY-F173F-80-33</t>
  </si>
  <si>
    <t>GRAPHIC,2</t>
  </si>
  <si>
    <t>7DY-F4240-40-PO</t>
  </si>
  <si>
    <t>GRAPHICS,FUEL TANK SET RIGHT(RED)</t>
  </si>
  <si>
    <t>ALLCO TRANSFER PRINTERS(PVT)LTD. / G.M. SONS (PVT) LIMITED</t>
  </si>
  <si>
    <t>7DY-F4240-30-PO</t>
  </si>
  <si>
    <t>GRAPHICS,FUEL TANK SET LEFT(RED)</t>
  </si>
  <si>
    <t>7DY-F4240-30-33</t>
  </si>
  <si>
    <t>GRAPHICS,FUEL TANK SET LEFT(BLACK)</t>
  </si>
  <si>
    <t>7DY-F4240-40-33</t>
  </si>
  <si>
    <t>GRAPHICS,FUEL TANK SET RIGHT(BLACK)</t>
  </si>
  <si>
    <t>7DY-F173E-30-PO</t>
  </si>
  <si>
    <t>GRAPHICS,SIDE COVER (L) (RED)</t>
  </si>
  <si>
    <t>7DY-F173F-40-PO</t>
  </si>
  <si>
    <t>GRAPHICS, SIDE COVER (R) (RED)</t>
  </si>
  <si>
    <t>7DY-F477M-10-PO</t>
  </si>
  <si>
    <t>GRAPHICS, COVER TAIL (L) (R)</t>
  </si>
  <si>
    <t>7DY-F477M-10-33</t>
  </si>
  <si>
    <t>GRAPHICS, COVER TAIL (L) (BLACK)</t>
  </si>
  <si>
    <t>7DY-F477N-20-PO</t>
  </si>
  <si>
    <t>GRAPHICS, COVER TAIL (R) (RED)</t>
  </si>
  <si>
    <t>7DY-F477N-20-33</t>
  </si>
  <si>
    <t>GRAPHICS, COVER TAIL (R) (BLACK)</t>
  </si>
  <si>
    <t>93306-06301</t>
  </si>
  <si>
    <t>BRG.RADIAL BALL 6301U</t>
  </si>
  <si>
    <t>ALSONS AUTO PARTS (PVT) LTD</t>
  </si>
  <si>
    <t>3B1-F1611-00</t>
  </si>
  <si>
    <t xml:space="preserve">RR FENDER                        </t>
  </si>
  <si>
    <t>4B1-H3500-01</t>
  </si>
  <si>
    <t xml:space="preserve">METER ASSY.                   </t>
  </si>
  <si>
    <t>ALSONS AUTO PARTS (PVT) LTD / T.M .ENTERPRISES</t>
  </si>
  <si>
    <t>5HM-E3411-01</t>
  </si>
  <si>
    <t xml:space="preserve">STRAINER,OIL                  </t>
  </si>
  <si>
    <t>AMER ENTERPRISES</t>
  </si>
  <si>
    <t>3B1-F8199-91</t>
  </si>
  <si>
    <t>MANUAL.OWNER'S</t>
  </si>
  <si>
    <t>3B1-F8198-95</t>
  </si>
  <si>
    <t>CUSTOMER GUIDE</t>
  </si>
  <si>
    <t>7DY-F8199-00</t>
  </si>
  <si>
    <t xml:space="preserve">MANUAL,OWNERS                 </t>
  </si>
  <si>
    <t>1DY-F8199-00</t>
  </si>
  <si>
    <t>MANUAL,OWNERS</t>
  </si>
  <si>
    <t>ANAS TRADING COMPANY</t>
  </si>
  <si>
    <t>1DY-E1351-00</t>
  </si>
  <si>
    <t>GASKET, CYLINDER 1</t>
  </si>
  <si>
    <t>1DY-E5451-00</t>
  </si>
  <si>
    <t>GASKET, CRANKCASE COVER 1</t>
  </si>
  <si>
    <t>1DY-E5461-00</t>
  </si>
  <si>
    <t>GASKET, CRANKCASE COVER 2</t>
  </si>
  <si>
    <t>1DY-E2213-00</t>
  </si>
  <si>
    <t>GASKET, TENSIONER CASE 1</t>
  </si>
  <si>
    <t>1DY-E3596-00</t>
  </si>
  <si>
    <t xml:space="preserve">GASKET  JOINT CARBURATOR                      </t>
  </si>
  <si>
    <t>ASLAM ENTERPRISES</t>
  </si>
  <si>
    <t>5HM-E1351-00</t>
  </si>
  <si>
    <t xml:space="preserve">GASKET,CYLINDER 1             </t>
  </si>
  <si>
    <t>5HM-E3329-00</t>
  </si>
  <si>
    <t xml:space="preserve">GASKET,PUMP COVER             </t>
  </si>
  <si>
    <t>5HM-E2213-00</t>
  </si>
  <si>
    <t xml:space="preserve">GASKET,TENSIONER CASE 1       </t>
  </si>
  <si>
    <t>3B1-E5451-00</t>
  </si>
  <si>
    <t xml:space="preserve">GSKT.,CRANKCASE COVER 1       </t>
  </si>
  <si>
    <t>5HM-E4613-00</t>
  </si>
  <si>
    <t xml:space="preserve">GSKT.,EXT. 1                  </t>
  </si>
  <si>
    <t>3B1-E3595-00</t>
  </si>
  <si>
    <t xml:space="preserve">JT.                           </t>
  </si>
  <si>
    <t>5HM-H2540-00</t>
  </si>
  <si>
    <t xml:space="preserve">NEUTRAL SWITCH ASSY.          </t>
  </si>
  <si>
    <t xml:space="preserve">NUT                           </t>
  </si>
  <si>
    <t xml:space="preserve">WASHER,PLAIN                  </t>
  </si>
  <si>
    <t>3B1-E5461-00</t>
  </si>
  <si>
    <t xml:space="preserve">GSKT.,CRANKCASE COVER 2       </t>
  </si>
  <si>
    <t>7DY-E4613-00</t>
  </si>
  <si>
    <t>GASKET EXHAUST PIPE</t>
  </si>
  <si>
    <t>7DY-H2110-00</t>
  </si>
  <si>
    <t xml:space="preserve">BATTERY. ASSY.                   </t>
  </si>
  <si>
    <t>7DY-H2110-EB</t>
  </si>
  <si>
    <t>ELECTROLITE FOR BTRY</t>
  </si>
  <si>
    <t>3B1-H3310-00</t>
  </si>
  <si>
    <t xml:space="preserve">FR. FLASHER LIGHT ASSY.,1     </t>
  </si>
  <si>
    <t>3B1-H3320-00</t>
  </si>
  <si>
    <t xml:space="preserve">FR. FLASHER LIGHT ASSY.,2     </t>
  </si>
  <si>
    <t>5HM-H3330-00</t>
  </si>
  <si>
    <t>RR. FLASHER LIGHT ASSY.,1</t>
  </si>
  <si>
    <t>5HM-H3340-00</t>
  </si>
  <si>
    <t>RR. FLASHER LIGHT ASSY.,2</t>
  </si>
  <si>
    <t>BELA AUTOMOTIVE LIMITED</t>
  </si>
  <si>
    <t>90105-08099</t>
  </si>
  <si>
    <t xml:space="preserve">BOLT,FLG.                     </t>
  </si>
  <si>
    <t>95807-08016</t>
  </si>
  <si>
    <t>BOLT,FLG.</t>
  </si>
  <si>
    <t>95817-06020</t>
  </si>
  <si>
    <t>95817-08120</t>
  </si>
  <si>
    <t>95027-06016</t>
  </si>
  <si>
    <t xml:space="preserve">BOLT,FLG. (SMALL HEAD)        </t>
  </si>
  <si>
    <t>95027-06040</t>
  </si>
  <si>
    <t>95027-06050</t>
  </si>
  <si>
    <t>95027-06060</t>
  </si>
  <si>
    <t>95027-06080</t>
  </si>
  <si>
    <t xml:space="preserve">BOLT,HEX.                     </t>
  </si>
  <si>
    <t>97017-06025</t>
  </si>
  <si>
    <t>97027-06020</t>
  </si>
  <si>
    <t>91317-06012</t>
  </si>
  <si>
    <t xml:space="preserve">BOLT,HEX. SOCKET HEAD         </t>
  </si>
  <si>
    <t>91317-06016</t>
  </si>
  <si>
    <t>91317-06025</t>
  </si>
  <si>
    <t xml:space="preserve">NUT,FLG.                      </t>
  </si>
  <si>
    <t>95707-10500</t>
  </si>
  <si>
    <t>90170-08366</t>
  </si>
  <si>
    <t>95307-06600</t>
  </si>
  <si>
    <t>95027-08012</t>
  </si>
  <si>
    <t>BOLT, FLG 8X12</t>
  </si>
  <si>
    <t>BELA AUTOMOTIVE LIMITED / GLOBE ENG. WORKS</t>
  </si>
  <si>
    <t>95027-08018</t>
  </si>
  <si>
    <t>BOLT-DOUBLE WASHER 8X18</t>
  </si>
  <si>
    <t>BOLT,WASHER, 6x16</t>
  </si>
  <si>
    <t>95027-06021</t>
  </si>
  <si>
    <t>BOLT FLG 6X20</t>
  </si>
  <si>
    <t>95027-08020</t>
  </si>
  <si>
    <t xml:space="preserve">BOLT,FLG.8X20 </t>
  </si>
  <si>
    <t>95027-00092</t>
  </si>
  <si>
    <t>BOLT,8x111</t>
  </si>
  <si>
    <t>95027 -06010</t>
  </si>
  <si>
    <t>BOLT WASHER, 6 x 12</t>
  </si>
  <si>
    <t>95027-80020</t>
  </si>
  <si>
    <t>BOLT,FLG 8X20</t>
  </si>
  <si>
    <t>95027-06012</t>
  </si>
  <si>
    <t>BOLT,FLG 6X12</t>
  </si>
  <si>
    <t>95027-01020</t>
  </si>
  <si>
    <t>BOLT ,DOUBLE WASHER ,10X20</t>
  </si>
  <si>
    <t>BOLT-WASHER,6x6</t>
  </si>
  <si>
    <t>90119-06002</t>
  </si>
  <si>
    <t xml:space="preserve">Bolt,Hex w/washer
</t>
  </si>
  <si>
    <t>95027-00093</t>
  </si>
  <si>
    <t>BOLT,8x115</t>
  </si>
  <si>
    <t>BEWL-UNIT-AEWL</t>
  </si>
  <si>
    <t>5HM-E6300-00</t>
  </si>
  <si>
    <t>CLUTCH ASSY.</t>
  </si>
  <si>
    <t>5HM-E5411-11</t>
  </si>
  <si>
    <t xml:space="preserve">COVER,CRANKCASE 1             </t>
  </si>
  <si>
    <t>5HM-E1185-00</t>
  </si>
  <si>
    <t xml:space="preserve">COVER,CYL. HEAD SIDE 3        </t>
  </si>
  <si>
    <t>5HM-E1186-00</t>
  </si>
  <si>
    <t xml:space="preserve">COVER,CYLINDER HEAD SIDE 1    </t>
  </si>
  <si>
    <t>5HM-E5111-00</t>
  </si>
  <si>
    <t xml:space="preserve">CRANKCASE,1                   </t>
  </si>
  <si>
    <t>4W8-F5111-00</t>
  </si>
  <si>
    <t xml:space="preserve">HUB FRONT                          </t>
  </si>
  <si>
    <t>5HM-F5121-11</t>
  </si>
  <si>
    <t xml:space="preserve">PLATE,BRAKE SHOE FRONT             </t>
  </si>
  <si>
    <t>5HM-F5321-01</t>
  </si>
  <si>
    <t xml:space="preserve">PLATE,BRAKE SHOE REAR             </t>
  </si>
  <si>
    <t>5HM-E1111-20</t>
  </si>
  <si>
    <t xml:space="preserve">HEAD,CYLINDER 1               </t>
  </si>
  <si>
    <t>4W8-F5311-01</t>
  </si>
  <si>
    <t xml:space="preserve">HUB REAR                          </t>
  </si>
  <si>
    <t>5HM-E5121-10</t>
  </si>
  <si>
    <t xml:space="preserve">CRANKCASE,2                   </t>
  </si>
  <si>
    <t>7DY-11600-00</t>
  </si>
  <si>
    <t>CRANKSHAFT</t>
  </si>
  <si>
    <t>7DY-13300-00</t>
  </si>
  <si>
    <t>OIL PUMP ASSY.</t>
  </si>
  <si>
    <t>7DY-16000-00</t>
  </si>
  <si>
    <t>7DY-17400-00</t>
  </si>
  <si>
    <t xml:space="preserve">AXLE MAIN ASSY </t>
  </si>
  <si>
    <t>7DY-17500-00</t>
  </si>
  <si>
    <t>AXLE DRIVE ASSY</t>
  </si>
  <si>
    <t>7DY-11311-10</t>
  </si>
  <si>
    <t>BODY CYLINDER ASSY</t>
  </si>
  <si>
    <t>7DY-15150-10</t>
  </si>
  <si>
    <t>CRANKCASE 1</t>
  </si>
  <si>
    <t>7DY-15151-10</t>
  </si>
  <si>
    <t>CRANKCASE 2</t>
  </si>
  <si>
    <t>7DY-15411-00-35</t>
  </si>
  <si>
    <t xml:space="preserve">COVER,CRANKCASE 1 </t>
  </si>
  <si>
    <t>7DY-15421-00-35</t>
  </si>
  <si>
    <t xml:space="preserve">COVER,CRANKCASE 2 </t>
  </si>
  <si>
    <t>7DY-E1102-00</t>
  </si>
  <si>
    <t>CYL. HEAD ASSY. 1</t>
  </si>
  <si>
    <t>4B1-E5421-00</t>
  </si>
  <si>
    <t>COVER,CRANKCASE 2</t>
  </si>
  <si>
    <t>7DY-F511A-00</t>
  </si>
  <si>
    <t xml:space="preserve">HUB FRONT                           </t>
  </si>
  <si>
    <t>7DY-F531A-01</t>
  </si>
  <si>
    <t xml:space="preserve">HUB REAR                           </t>
  </si>
  <si>
    <t>BEWL-UNIT-BEWL</t>
  </si>
  <si>
    <t>4W8-F2310-00</t>
  </si>
  <si>
    <t>CHAIN CASE ASSY.</t>
  </si>
  <si>
    <t>32M-F1711-01</t>
  </si>
  <si>
    <t>COVER,SIDE</t>
  </si>
  <si>
    <t>5HM-E8101-10</t>
  </si>
  <si>
    <t xml:space="preserve">SHIFT SHAFT ASSY.             </t>
  </si>
  <si>
    <t>3B1-F1315-00</t>
  </si>
  <si>
    <t xml:space="preserve">STAY,ENGINE 1                 </t>
  </si>
  <si>
    <t>3B1-E3451-00</t>
  </si>
  <si>
    <t xml:space="preserve">FILTER,ROTARY                 </t>
  </si>
  <si>
    <t>58A-F2110-00</t>
  </si>
  <si>
    <t xml:space="preserve">RR. ARM COMP.                 </t>
  </si>
  <si>
    <t>3B1-F4110-00</t>
  </si>
  <si>
    <t xml:space="preserve">FUEL TANK COMP.               </t>
  </si>
  <si>
    <t>3B1-F1110-00</t>
  </si>
  <si>
    <t xml:space="preserve">FRAME COMP.                   </t>
  </si>
  <si>
    <t>3AH-F4110-01</t>
  </si>
  <si>
    <t>FUEL TANK COMP.</t>
  </si>
  <si>
    <t>7DY-F3435-00</t>
  </si>
  <si>
    <t xml:space="preserve">CROWN,HANDLE  COMP       </t>
  </si>
  <si>
    <t>7DY-H4551-00</t>
  </si>
  <si>
    <t>BRACKET LICENSE</t>
  </si>
  <si>
    <t>7DY-F2300-00</t>
  </si>
  <si>
    <t xml:space="preserve">CHAIN CASE ASSY.              </t>
  </si>
  <si>
    <t>7DY-H3368-00</t>
  </si>
  <si>
    <t>STAY REAR FLASHER</t>
  </si>
  <si>
    <t>7DY-F4110-00</t>
  </si>
  <si>
    <t>7DY-F2110-00</t>
  </si>
  <si>
    <t>7DY-F1110-00</t>
  </si>
  <si>
    <t>7DY-F1510-00</t>
  </si>
  <si>
    <t xml:space="preserve">FRONT FENDER COMP.              </t>
  </si>
  <si>
    <t>1DY-F1110-00</t>
  </si>
  <si>
    <t>FRAME COMP.</t>
  </si>
  <si>
    <t>1DY-E4781-00</t>
  </si>
  <si>
    <t>STAY,MUFF. 2-1</t>
  </si>
  <si>
    <t>1DY-F1315-00</t>
  </si>
  <si>
    <t>STAY ENGINE 1</t>
  </si>
  <si>
    <t>BEWL-UNIT-BEWL / NOVAPLAST CUSTOM MOLDERS</t>
  </si>
  <si>
    <t>7DY-F8101-00</t>
  </si>
  <si>
    <t>BRACKET,TOOL BOX</t>
  </si>
  <si>
    <t>BEWL-UNIT-BEWL / SHAYAN AUTO ENGINEERING WORKS</t>
  </si>
  <si>
    <t>7DY-F7311-00</t>
  </si>
  <si>
    <t xml:space="preserve">STAND,SIDE                    </t>
  </si>
  <si>
    <t>BEWL-UNIT-ELECOM</t>
  </si>
  <si>
    <t>3B1-F310A-12</t>
  </si>
  <si>
    <t xml:space="preserve">FR. FORK SUB-ASSY.            </t>
  </si>
  <si>
    <t>3B1-F2210-00</t>
  </si>
  <si>
    <t>RR.SHOCK ABSORBER</t>
  </si>
  <si>
    <t>7DY-F310A-00-P0</t>
  </si>
  <si>
    <t>7DY-F310A-00-33</t>
  </si>
  <si>
    <t>BEWL-UNIT-ELECOM / MAISUM CORPORATION</t>
  </si>
  <si>
    <t>7DY-F2210-00-33</t>
  </si>
  <si>
    <t xml:space="preserve">SHOCK ABSORBER,RR.            </t>
  </si>
  <si>
    <t>7DY-F2210-00-P0</t>
  </si>
  <si>
    <t>BEWL-UNIT-GHL</t>
  </si>
  <si>
    <t>5HM-E1311-00</t>
  </si>
  <si>
    <t xml:space="preserve">BODY,CYLINDER 1               </t>
  </si>
  <si>
    <t>90387-20017</t>
  </si>
  <si>
    <t xml:space="preserve">COLLAR                        </t>
  </si>
  <si>
    <t>5HM-E1412-00</t>
  </si>
  <si>
    <t xml:space="preserve">CRANK,1                       </t>
  </si>
  <si>
    <t>5HM-E7420-00</t>
  </si>
  <si>
    <t xml:space="preserve">DRIVE AXLE ASSY.              </t>
  </si>
  <si>
    <t>5HM-E3324-00</t>
  </si>
  <si>
    <t xml:space="preserve">GEAR,DRIVE                    </t>
  </si>
  <si>
    <t>90171-10004</t>
  </si>
  <si>
    <t xml:space="preserve">NUT,CASTLE                    </t>
  </si>
  <si>
    <t>5HM-E1445-00</t>
  </si>
  <si>
    <t xml:space="preserve">SPACER                        </t>
  </si>
  <si>
    <t>90560-17384</t>
  </si>
  <si>
    <t>3B1-E1549-00</t>
  </si>
  <si>
    <t xml:space="preserve">SPROCKET,CAM CHAIN            </t>
  </si>
  <si>
    <t>93812-14800</t>
  </si>
  <si>
    <t xml:space="preserve">SPROCKET,DRIVE                </t>
  </si>
  <si>
    <t>3B1-E1422-00</t>
  </si>
  <si>
    <t xml:space="preserve">CRANK,2                       </t>
  </si>
  <si>
    <t>5HM-E5660-10</t>
  </si>
  <si>
    <t xml:space="preserve">KICK SHAFT ASSY.              </t>
  </si>
  <si>
    <t>5HM-E1311-B0</t>
  </si>
  <si>
    <t>7DY-H5540-00</t>
  </si>
  <si>
    <t xml:space="preserve">CDI. UNIT ASSY.               </t>
  </si>
  <si>
    <t>7DY-F512A-00</t>
  </si>
  <si>
    <t xml:space="preserve">PLATE,BRAKE SHOE FRONT               </t>
  </si>
  <si>
    <t>7DY-F532A-00</t>
  </si>
  <si>
    <t xml:space="preserve">PLATE,BRAKE SHOE REAR              </t>
  </si>
  <si>
    <t>7DY-E8114-00</t>
  </si>
  <si>
    <t>PLUG SHIFT PEDAL</t>
  </si>
  <si>
    <t>BRIGHT STAR ELECTROPLATING &amp; ENGINEERING (PVT) LTD</t>
  </si>
  <si>
    <t>3B1-F4773-00</t>
  </si>
  <si>
    <t xml:space="preserve">HANDLE,SEAT                   </t>
  </si>
  <si>
    <t>5HM-F7211-00-93</t>
  </si>
  <si>
    <t>PEDAL, BRAKE</t>
  </si>
  <si>
    <t>7DY-E8113-00</t>
  </si>
  <si>
    <t>COVER SHIFT PEDAL</t>
  </si>
  <si>
    <t>DYL MOTORCYLES SPD</t>
  </si>
  <si>
    <t>90506-15822</t>
  </si>
  <si>
    <t>SPRING, BRAKE SHOE 3AH</t>
  </si>
  <si>
    <t>3AHC-F2530-00</t>
  </si>
  <si>
    <t>BRAKE SHOE COMP.  3AHC-3B1</t>
  </si>
  <si>
    <t>3AH-F4161-00</t>
  </si>
  <si>
    <t>EMBLEM,1</t>
  </si>
  <si>
    <t>3AH-F4162-00</t>
  </si>
  <si>
    <t>EMBLEM,2</t>
  </si>
  <si>
    <t>5HM-F4240-E0</t>
  </si>
  <si>
    <t>GRAPHIC,FUEL TANK SET</t>
  </si>
  <si>
    <t>5HM-F173E-C0</t>
  </si>
  <si>
    <t>GRAPHIC,1 RED</t>
  </si>
  <si>
    <t>5HM-F173F-C0</t>
  </si>
  <si>
    <t>GRAPHIC,2   RED</t>
  </si>
  <si>
    <t>DYL MOTORCYLES SPD / A-ONE TECHNIQUES (PVT) LIMITED</t>
  </si>
  <si>
    <t>5HM-F1518-10</t>
  </si>
  <si>
    <t>HOLDER,WIRE</t>
  </si>
  <si>
    <t>7DY-E8111-00-93</t>
  </si>
  <si>
    <t>PEDAL SHIFT ASSY</t>
  </si>
  <si>
    <t>7DY-F7423-00</t>
  </si>
  <si>
    <t>COVER,FOOTREST FRONT</t>
  </si>
  <si>
    <t>ELECTROPOLYMERS (PVT) LTD</t>
  </si>
  <si>
    <t>3B1-H4300-00</t>
  </si>
  <si>
    <t xml:space="preserve">HEAD LIGHT ASSY.              </t>
  </si>
  <si>
    <t>3B1-H4700-00</t>
  </si>
  <si>
    <t xml:space="preserve">TAIL LIGHT ASSY.              </t>
  </si>
  <si>
    <t>EXIDE PAKISTAN LIMITED</t>
  </si>
  <si>
    <t>1DY-H2110-00</t>
  </si>
  <si>
    <t>BATTERY ASSY</t>
  </si>
  <si>
    <t>3AH-H2160-00</t>
  </si>
  <si>
    <t>ELCTRO LYTE</t>
  </si>
  <si>
    <t>G.I. ENTERPRISES</t>
  </si>
  <si>
    <t>3B1-F4161-00</t>
  </si>
  <si>
    <t>3B1-F4162-00</t>
  </si>
  <si>
    <t>7DY-H3530-00</t>
  </si>
  <si>
    <t>EMBLEM SPEEDOMETER</t>
  </si>
  <si>
    <t>G.M. SONS (PVT) LIMITED</t>
  </si>
  <si>
    <t>GAZFA ELECTRONICS</t>
  </si>
  <si>
    <t>7DY-E2530-00</t>
  </si>
  <si>
    <t>STOP SWITCH ASSY.(REAR)</t>
  </si>
  <si>
    <t>GBN CORPORATION</t>
  </si>
  <si>
    <t>1DY-H3310-00</t>
  </si>
  <si>
    <t>FR. FLASHER LIGHT ASSY.,1</t>
  </si>
  <si>
    <t>1DY-H3320-00</t>
  </si>
  <si>
    <t>FR. FLASHER LIGHT ASSY.,2</t>
  </si>
  <si>
    <t>1DY-H3340-00</t>
  </si>
  <si>
    <t>REAR FLASHER LIGHT ASSY 2</t>
  </si>
  <si>
    <t>1DY-H3330-00</t>
  </si>
  <si>
    <t>REAR FLASHER LIGHT ASSY 1</t>
  </si>
  <si>
    <t>7DY-H3310-00</t>
  </si>
  <si>
    <t xml:space="preserve">FRONT FLASHER LIGHT ASSY.,1  </t>
  </si>
  <si>
    <t>7DY-H3320-00</t>
  </si>
  <si>
    <t>FRONT FLASHER LIGHT ASSY.,2</t>
  </si>
  <si>
    <t>7DY-H3330-00</t>
  </si>
  <si>
    <t>REAR. FLASHER LIGHT ASSY.,1</t>
  </si>
  <si>
    <t>7DY-H3340-00</t>
  </si>
  <si>
    <t>REAR FLASHER LIGHT ASSY.,2</t>
  </si>
  <si>
    <t>GLOBE ENG. WORKS</t>
  </si>
  <si>
    <t>7DY-33111-00</t>
  </si>
  <si>
    <t>NUT BODY HEAD LIGHT COMP</t>
  </si>
  <si>
    <t>98057-04016</t>
  </si>
  <si>
    <t xml:space="preserve">SCREW, TAPPING (+) 4X16  </t>
  </si>
  <si>
    <t>95607-06000</t>
  </si>
  <si>
    <t>NUT,CAP,6MM</t>
  </si>
  <si>
    <t>95027-06028</t>
  </si>
  <si>
    <t xml:space="preserve">BOLT,FLG 6X30                  </t>
  </si>
  <si>
    <t>95607-00100</t>
  </si>
  <si>
    <t>90151-06199</t>
  </si>
  <si>
    <t xml:space="preserve">SCREW,C/RECD. C/SUNK          </t>
  </si>
  <si>
    <t>95607-00060</t>
  </si>
  <si>
    <t xml:space="preserve">NUT, FLG 6MM                  </t>
  </si>
  <si>
    <t>98507-09909</t>
  </si>
  <si>
    <t xml:space="preserve">SCREWTAPPING   </t>
  </si>
  <si>
    <t>98507-00090</t>
  </si>
  <si>
    <t>SCREW, PAN HEAD W/WASHER( BLACK)</t>
  </si>
  <si>
    <t>98507-00091</t>
  </si>
  <si>
    <t>SCREW, PAN HEAD W/WASHER( WHITE)</t>
  </si>
  <si>
    <t>95607-00050</t>
  </si>
  <si>
    <t>NUT,HEX 5MM</t>
  </si>
  <si>
    <t>95607-01010</t>
  </si>
  <si>
    <t>NUT AXLE 10MM</t>
  </si>
  <si>
    <t>99530-01601</t>
  </si>
  <si>
    <t xml:space="preserve">PIN,COTTER                   </t>
  </si>
  <si>
    <t>99530-01700</t>
  </si>
  <si>
    <t>PIN</t>
  </si>
  <si>
    <t>95607-01800</t>
  </si>
  <si>
    <t>NUT ADJUSTING BREAK</t>
  </si>
  <si>
    <t>7DY-90561-00</t>
  </si>
  <si>
    <t>SPACER</t>
  </si>
  <si>
    <t>95607-00080</t>
  </si>
  <si>
    <t>NUT HEX 8MM</t>
  </si>
  <si>
    <t>99530-01600</t>
  </si>
  <si>
    <t>PIN.COTTER</t>
  </si>
  <si>
    <t>95607-12000</t>
  </si>
  <si>
    <t xml:space="preserve">NUT,CASTLE, 12MM                </t>
  </si>
  <si>
    <t>99530-01602</t>
  </si>
  <si>
    <t xml:space="preserve">PIN,COTTER                    </t>
  </si>
  <si>
    <t>7DY-F4639-00</t>
  </si>
  <si>
    <t>7DY-F7113-00</t>
  </si>
  <si>
    <t>COLLAR, MAIN STAND</t>
  </si>
  <si>
    <t>7DY-F6000-00</t>
  </si>
  <si>
    <t xml:space="preserve">COLLAR ,6MM                       </t>
  </si>
  <si>
    <t>95607- 06100</t>
  </si>
  <si>
    <t xml:space="preserve">NUT, CAP (LONG), 6MM_x000D_
</t>
  </si>
  <si>
    <t>98507-05080</t>
  </si>
  <si>
    <t>SCREW,PAN 5X8</t>
  </si>
  <si>
    <t>90201-00050</t>
  </si>
  <si>
    <t>WASHER SPRING 5MM</t>
  </si>
  <si>
    <t>90201-00080</t>
  </si>
  <si>
    <t>WASHER,SPRING,8MM</t>
  </si>
  <si>
    <t>95027- 06025</t>
  </si>
  <si>
    <t xml:space="preserve">BOLT, FLANGE, 6x25_x000D_
</t>
  </si>
  <si>
    <t>7DY-F7112-00</t>
  </si>
  <si>
    <t>SHAFT ,MAIN STAND</t>
  </si>
  <si>
    <t>95607-00012</t>
  </si>
  <si>
    <t>NUT HEX 12MM</t>
  </si>
  <si>
    <t>95027-10005</t>
  </si>
  <si>
    <t>BOLT SIDE STAND</t>
  </si>
  <si>
    <t>90201-00120</t>
  </si>
  <si>
    <t>WASHER SPRING 12MM</t>
  </si>
  <si>
    <t>99530-01605</t>
  </si>
  <si>
    <t xml:space="preserve">PIN, COTTER_x000D_
</t>
  </si>
  <si>
    <t>95027-01300</t>
  </si>
  <si>
    <t>BOLT, ARM BRAKE STPPER</t>
  </si>
  <si>
    <t>95607-10005</t>
  </si>
  <si>
    <t xml:space="preserve">NUT,CAP10MM </t>
  </si>
  <si>
    <t>7DY-F1869-00</t>
  </si>
  <si>
    <t>COLLAR, GROMMET</t>
  </si>
  <si>
    <t>95607-00081</t>
  </si>
  <si>
    <t>NUT, FLG 8MM</t>
  </si>
  <si>
    <t>7DY-H0388-00</t>
  </si>
  <si>
    <t>COLLAR,BRACKET LICENSE</t>
  </si>
  <si>
    <t>90201-00010</t>
  </si>
  <si>
    <t xml:space="preserve">WASHER, SPRING, 10MM              </t>
  </si>
  <si>
    <t>95027-00080</t>
  </si>
  <si>
    <t>BOLT,SPECIAL COLLAR,8MM</t>
  </si>
  <si>
    <t>HASAN ENGINEERING</t>
  </si>
  <si>
    <t>90387-061N0</t>
  </si>
  <si>
    <t>5HM-F7423-00</t>
  </si>
  <si>
    <t xml:space="preserve">COVER,FOOTREST 2              </t>
  </si>
  <si>
    <t>5HM-E5362-00</t>
  </si>
  <si>
    <t xml:space="preserve">PLUG,OIL LEVEL                </t>
  </si>
  <si>
    <t xml:space="preserve">GUIDE,SPRING                  </t>
  </si>
  <si>
    <t>90464-23199</t>
  </si>
  <si>
    <t xml:space="preserve">CLAMP                         </t>
  </si>
  <si>
    <t>3AH-H3936-00</t>
  </si>
  <si>
    <t xml:space="preserve">BAND,SWITCH CORD              </t>
  </si>
  <si>
    <t>4W8-F6243-01</t>
  </si>
  <si>
    <t>TUBE,THROTTLE GUIDE</t>
  </si>
  <si>
    <t>7DY-F5364-00</t>
  </si>
  <si>
    <t xml:space="preserve">DAMPER                        </t>
  </si>
  <si>
    <t>4B1-F6243-00</t>
  </si>
  <si>
    <t>TUBE THROTTLE GUIDE</t>
  </si>
  <si>
    <t>4B1-F6242-00</t>
  </si>
  <si>
    <t>GRIP,2</t>
  </si>
  <si>
    <t>4B1-F6241-00</t>
  </si>
  <si>
    <t>GRIP,1</t>
  </si>
  <si>
    <t>HASAN ENGINEERING / DYL MOTORCYLES SPD</t>
  </si>
  <si>
    <t>5ES-F6241-01</t>
  </si>
  <si>
    <t>5ES-F6242-02</t>
  </si>
  <si>
    <t>GRIP(RH) 2</t>
  </si>
  <si>
    <t xml:space="preserve">SPRG.,TENSION                 </t>
  </si>
  <si>
    <t>IMZA ENGINEERING COMPANY</t>
  </si>
  <si>
    <t>7DY-F4770-00</t>
  </si>
  <si>
    <t>ASSIT GRIP ASSY</t>
  </si>
  <si>
    <t>7DY-F4775-00</t>
  </si>
  <si>
    <t>BRACKET</t>
  </si>
  <si>
    <t>ISMAIL &amp; COMPANY</t>
  </si>
  <si>
    <t>90267-48125</t>
  </si>
  <si>
    <t xml:space="preserve">RIVET,BLIND                   </t>
  </si>
  <si>
    <t>ISSACSONS LIGHT METAL COMPANY</t>
  </si>
  <si>
    <t>7DY-E4441-00</t>
  </si>
  <si>
    <t xml:space="preserve">COVER ELEMENT </t>
  </si>
  <si>
    <t>7DY-F6243-00</t>
  </si>
  <si>
    <t xml:space="preserve">TUBE,THROTTLE </t>
  </si>
  <si>
    <t>7DY-F6242-00</t>
  </si>
  <si>
    <t xml:space="preserve">GRIP,2                        </t>
  </si>
  <si>
    <t>7DY-F6241-00</t>
  </si>
  <si>
    <t xml:space="preserve">GRIP,1                        </t>
  </si>
  <si>
    <t>7DY-F1518-00</t>
  </si>
  <si>
    <t xml:space="preserve">GROMMET                       </t>
  </si>
  <si>
    <t>7DY-F2330-00</t>
  </si>
  <si>
    <t xml:space="preserve">SEAL,GUARD                    </t>
  </si>
  <si>
    <t>7DY-H2113-00</t>
  </si>
  <si>
    <t>TRAY,BATTERY</t>
  </si>
  <si>
    <t>7DY-H2131-00</t>
  </si>
  <si>
    <t>BAND,BATTERY,1</t>
  </si>
  <si>
    <t>7DY-H2132-00</t>
  </si>
  <si>
    <t>PLATE,BATTERY,1</t>
  </si>
  <si>
    <t>7DY-F1204-00</t>
  </si>
  <si>
    <t>COVER,CENTER PIPE</t>
  </si>
  <si>
    <t>ISSACSONS LIGHT METAL COMPANY / SHAH RUBBER PRODUCTS</t>
  </si>
  <si>
    <t>7DY-H4166-00</t>
  </si>
  <si>
    <t xml:space="preserve">DAMPER                   </t>
  </si>
  <si>
    <t>7DY-F4183-00</t>
  </si>
  <si>
    <t xml:space="preserve">DAMPER,LOCATING           </t>
  </si>
  <si>
    <t>7DY-F4186-00</t>
  </si>
  <si>
    <t>GROMMET,SIDE COVER</t>
  </si>
  <si>
    <t>7DY-F1870-00</t>
  </si>
  <si>
    <t xml:space="preserve">Grommet,switch cord
</t>
  </si>
  <si>
    <t>7DY-F1871-00</t>
  </si>
  <si>
    <t xml:space="preserve">GROMMET 2      </t>
  </si>
  <si>
    <t>IZLAL RASOOL ENGINEERING WORKS</t>
  </si>
  <si>
    <t>3AH-F5412-00</t>
  </si>
  <si>
    <t xml:space="preserve">WASHER,LOCK                   </t>
  </si>
  <si>
    <t>90201-061A5</t>
  </si>
  <si>
    <t xml:space="preserve">PLATE,INDICATOR               </t>
  </si>
  <si>
    <t>90201-00810</t>
  </si>
  <si>
    <t xml:space="preserve">WASHER,TONGUE 8MM          </t>
  </si>
  <si>
    <t>KAY KAY ENGINEERING</t>
  </si>
  <si>
    <t>7DY-F7430-00</t>
  </si>
  <si>
    <t xml:space="preserve">REAR. FOOTREST ASSY    </t>
  </si>
  <si>
    <t>KAYA INDUSTRIES</t>
  </si>
  <si>
    <t>5HM-H8189-00</t>
  </si>
  <si>
    <t xml:space="preserve">WIRE,SUB LEAD                 </t>
  </si>
  <si>
    <t>3B1-H2530-00</t>
  </si>
  <si>
    <t xml:space="preserve">STOP SWITCH ASSY. REAR            </t>
  </si>
  <si>
    <t>5HM-H2530-01</t>
  </si>
  <si>
    <t>STOP SWITCH ASSY.</t>
  </si>
  <si>
    <t>1DY-H2590-00</t>
  </si>
  <si>
    <t>WIRE HARNESS ASSY</t>
  </si>
  <si>
    <t>4B1-H2590-41</t>
  </si>
  <si>
    <t xml:space="preserve">WIRE HARNESS ASSY.            </t>
  </si>
  <si>
    <t>7DY-H2590-00</t>
  </si>
  <si>
    <t>KAYA INDUSTRIES / MILLENIUM ENGINEERING (PVT) LIMITED</t>
  </si>
  <si>
    <t>7DY-H2509-00</t>
  </si>
  <si>
    <t xml:space="preserve">IGNITION COIL LEAD          </t>
  </si>
  <si>
    <t>M.B ENGINEERING</t>
  </si>
  <si>
    <t>M.I.R CORPORATION.</t>
  </si>
  <si>
    <t>3B1-E5620-00-93</t>
  </si>
  <si>
    <t xml:space="preserve">KICK CRANK ASSY.              </t>
  </si>
  <si>
    <t>M.S. ENGINEERING COMPANY</t>
  </si>
  <si>
    <t>5HM-F7111-00</t>
  </si>
  <si>
    <t xml:space="preserve">STAND,MAIN                    </t>
  </si>
  <si>
    <t>5HM-F7311-00</t>
  </si>
  <si>
    <t>7DY-F3396-00</t>
  </si>
  <si>
    <t>STAY EMBLEM</t>
  </si>
  <si>
    <t>1DY-F7111-00</t>
  </si>
  <si>
    <t>STAND, MAIN</t>
  </si>
  <si>
    <t>7DY-F5371-00</t>
  </si>
  <si>
    <t>ARM,REAR BRAKE STOPPER</t>
  </si>
  <si>
    <t>M.S. ENGINEERING COMPANY / DYL MOTORCYLES SPD</t>
  </si>
  <si>
    <t>4W8-F7112-00</t>
  </si>
  <si>
    <t>SHAFT</t>
  </si>
  <si>
    <t>7DY-H3936-00</t>
  </si>
  <si>
    <t>GUIDE,CABLE</t>
  </si>
  <si>
    <t>MAISUR SPRING WORKS</t>
  </si>
  <si>
    <t>90467-07029</t>
  </si>
  <si>
    <t xml:space="preserve">CLIP                          </t>
  </si>
  <si>
    <t>3AH-F5137-00</t>
  </si>
  <si>
    <t xml:space="preserve">RING(STOP)                    </t>
  </si>
  <si>
    <t>90506-12001</t>
  </si>
  <si>
    <t>90508-263A8</t>
  </si>
  <si>
    <t xml:space="preserve">SPRG.,TORSION                 </t>
  </si>
  <si>
    <t>90508-295A0</t>
  </si>
  <si>
    <t>90508-26012</t>
  </si>
  <si>
    <t>90506-20041</t>
  </si>
  <si>
    <t>90506-29805</t>
  </si>
  <si>
    <t>90506-14028</t>
  </si>
  <si>
    <t xml:space="preserve">SPRING.,TENSION                 </t>
  </si>
  <si>
    <t>90467-08003</t>
  </si>
  <si>
    <t>MAISUR SPRING WORKS / PAKISTAN SPRING &amp; ENGINEERING COMPANY</t>
  </si>
  <si>
    <t>7DY-90508-00</t>
  </si>
  <si>
    <t xml:space="preserve">SPRING.,TORSION                 </t>
  </si>
  <si>
    <t>MAP INTERNATIONAL</t>
  </si>
  <si>
    <t>3B1-F7211-00-93</t>
  </si>
  <si>
    <t xml:space="preserve">PEDAL,BRAKE                   </t>
  </si>
  <si>
    <t>7DY-F7211-00-93</t>
  </si>
  <si>
    <t>PEDAL,BRAKE</t>
  </si>
  <si>
    <t>MARCO RUBBER INDUSTRIES</t>
  </si>
  <si>
    <t>4W8-F5118-00</t>
  </si>
  <si>
    <t xml:space="preserve">COVER,HUB DUST                </t>
  </si>
  <si>
    <t>MATEEN CORPORATION</t>
  </si>
  <si>
    <t>5HM-F7411-00</t>
  </si>
  <si>
    <t xml:space="preserve">FOOTREST                      </t>
  </si>
  <si>
    <t>3AH-F533A-00</t>
  </si>
  <si>
    <t>7DY-E4781-00</t>
  </si>
  <si>
    <t>BRACKET MUFFLER ASSY</t>
  </si>
  <si>
    <t>7DY-F5437-00</t>
  </si>
  <si>
    <t xml:space="preserve">SPROCKET,DRIVEN (41T)       </t>
  </si>
  <si>
    <t>METAL ART. / TECHNO ENGINEERING WORKS</t>
  </si>
  <si>
    <t>5HM-F7440-00</t>
  </si>
  <si>
    <t xml:space="preserve">RR. FOOTREST ASSY.,2          </t>
  </si>
  <si>
    <t>METALLINE ENGINEERING</t>
  </si>
  <si>
    <t>90387-06880</t>
  </si>
  <si>
    <t>90387-073M0</t>
  </si>
  <si>
    <t>MUGHAL ENGINEERING WORKS (PVT) LTD / M.B ENGINEERING</t>
  </si>
  <si>
    <t>7DY-F5155-00</t>
  </si>
  <si>
    <t xml:space="preserve">LEVER,CAM BREAK              </t>
  </si>
  <si>
    <t>7DY-F5351-00.</t>
  </si>
  <si>
    <t>CAM,BRAKE (REAR)</t>
  </si>
  <si>
    <t>MUKHTAR ENGINEERING WORKS</t>
  </si>
  <si>
    <t>5HM-F7231-00</t>
  </si>
  <si>
    <t>ROD,BRAKE</t>
  </si>
  <si>
    <t>58A-F2141-01</t>
  </si>
  <si>
    <t>SHAFT,PIVOT</t>
  </si>
  <si>
    <t>3B1-F5389-00</t>
  </si>
  <si>
    <t xml:space="preserve">PULLER,CHAIN 2                </t>
  </si>
  <si>
    <t>3B1-F7231-00</t>
  </si>
  <si>
    <t xml:space="preserve">ROD,BRAKE                     </t>
  </si>
  <si>
    <t>7DY-F5379-00</t>
  </si>
  <si>
    <t xml:space="preserve">PULLER CHAIN_x000D_
</t>
  </si>
  <si>
    <t>7DY-F5380-00</t>
  </si>
  <si>
    <t xml:space="preserve">PULLER, CHAIN_x000D_
</t>
  </si>
  <si>
    <t>7DY-F7231-00</t>
  </si>
  <si>
    <t xml:space="preserve">ROD,BREAK                     </t>
  </si>
  <si>
    <t>95607-08025</t>
  </si>
  <si>
    <t>NUT,CROWN</t>
  </si>
  <si>
    <t>7DY-F5381-00</t>
  </si>
  <si>
    <t xml:space="preserve">AXLE,WHEEL REAR.                </t>
  </si>
  <si>
    <t>7DY-F5181-00</t>
  </si>
  <si>
    <t>AXLE,FRONTWHEEL.</t>
  </si>
  <si>
    <t>NOVAPLAST CUSTOM MOLDERS</t>
  </si>
  <si>
    <t>7DY-F1521-00</t>
  </si>
  <si>
    <t xml:space="preserve">FLAP ,FRONT FENDER                        </t>
  </si>
  <si>
    <t>7DY-E4461-00</t>
  </si>
  <si>
    <t>COVER AIR CLEANER</t>
  </si>
  <si>
    <t>7DY-F1621-00</t>
  </si>
  <si>
    <t>FLAP,REAR FENDER</t>
  </si>
  <si>
    <t>NOVAPLAST CUSTOM MOLDERS / ISSACSONS LIGHT METAL COMPANY</t>
  </si>
  <si>
    <t>7DY-F8800-00</t>
  </si>
  <si>
    <t>BOX,TOOL</t>
  </si>
  <si>
    <t>OMER AUTOS</t>
  </si>
  <si>
    <t>ORIENT ENGINEERS</t>
  </si>
  <si>
    <t>90387-12412</t>
  </si>
  <si>
    <t>PAK  POLYMER (PVT) LIMITED</t>
  </si>
  <si>
    <t>5HM-E4412-00</t>
  </si>
  <si>
    <t xml:space="preserve">CAP,CASE 1                    </t>
  </si>
  <si>
    <t>5HM-E4411-00</t>
  </si>
  <si>
    <t xml:space="preserve">CASE,AIR FILTER               </t>
  </si>
  <si>
    <t>3B1-F1711-00</t>
  </si>
  <si>
    <t xml:space="preserve">COVER,SIDE,1                    </t>
  </si>
  <si>
    <t>3B1-F1721-00</t>
  </si>
  <si>
    <t xml:space="preserve">COVER,SIDE 2                  </t>
  </si>
  <si>
    <t>3B1-F1731-00</t>
  </si>
  <si>
    <t xml:space="preserve">COVER,SIDE 3                  </t>
  </si>
  <si>
    <t>3B1-F1741-00</t>
  </si>
  <si>
    <t xml:space="preserve">COVER,SIDE 4                  </t>
  </si>
  <si>
    <t>3B1-F177G-00</t>
  </si>
  <si>
    <t xml:space="preserve">BOX,BATTERY                   </t>
  </si>
  <si>
    <t>3B1-F177T-00</t>
  </si>
  <si>
    <t xml:space="preserve">PLATE,BTRY. GUIDE             </t>
  </si>
  <si>
    <t>3B1-F1521-01</t>
  </si>
  <si>
    <t xml:space="preserve">FLAP                          </t>
  </si>
  <si>
    <t>7DY-F1710-00</t>
  </si>
  <si>
    <t xml:space="preserve">SIDE COVER .,1            </t>
  </si>
  <si>
    <t>7DY-F1721- 00</t>
  </si>
  <si>
    <t>SIDE COVER ASSY 2 (R)</t>
  </si>
  <si>
    <t>7DY-F4715- 00</t>
  </si>
  <si>
    <t>COVER TAIL</t>
  </si>
  <si>
    <t>PAKISTAN SPRING &amp; ENGINEERING COMPANY</t>
  </si>
  <si>
    <t>7DY-E2529-00</t>
  </si>
  <si>
    <t>SPRING, STOP SWITCH</t>
  </si>
  <si>
    <t>7DY-F7209-00</t>
  </si>
  <si>
    <t>7DY-F9805-00</t>
  </si>
  <si>
    <t>7DY-F2580-00</t>
  </si>
  <si>
    <t>SPRING TENSION</t>
  </si>
  <si>
    <t>7DY-F5355-00</t>
  </si>
  <si>
    <t xml:space="preserve">LEVER,CAM BRAKE             </t>
  </si>
  <si>
    <t>7DY-F5151-00</t>
  </si>
  <si>
    <t>CAM BRAKE FRONT</t>
  </si>
  <si>
    <t>PARAGON ENTERPRISES</t>
  </si>
  <si>
    <t>90465-06376</t>
  </si>
  <si>
    <t>90465-08230</t>
  </si>
  <si>
    <t>5HM-E5664-00</t>
  </si>
  <si>
    <t>5HM-E5441-00</t>
  </si>
  <si>
    <t xml:space="preserve">HOLDER,CLUTCH WIRE            </t>
  </si>
  <si>
    <t>1DY-E5441-00</t>
  </si>
  <si>
    <t>HOLDER CLUTCH WIRE</t>
  </si>
  <si>
    <t>1DY-E6340-00</t>
  </si>
  <si>
    <t>PUSH LEVER ASSY.</t>
  </si>
  <si>
    <t>PERFECT MECHANICAL WORKS</t>
  </si>
  <si>
    <t>7DY-H1915-00</t>
  </si>
  <si>
    <t>PLATE BATTERY-2</t>
  </si>
  <si>
    <t>PIONEER ENGINEERING WORKS</t>
  </si>
  <si>
    <t>4ST-E111F-00</t>
  </si>
  <si>
    <t xml:space="preserve">PLATE                         </t>
  </si>
  <si>
    <t>90201-08326</t>
  </si>
  <si>
    <t>90201-12166</t>
  </si>
  <si>
    <t>90201-122H1</t>
  </si>
  <si>
    <t>90201-174L9</t>
  </si>
  <si>
    <t>90201-20276</t>
  </si>
  <si>
    <t>5HM-E5383-00</t>
  </si>
  <si>
    <t xml:space="preserve">PLATE,BRG. COVER              </t>
  </si>
  <si>
    <t>90201-08025</t>
  </si>
  <si>
    <t xml:space="preserve">WASHER NUT CROWN </t>
  </si>
  <si>
    <t>90201-01000</t>
  </si>
  <si>
    <t>WASHER PLAIN 10MM</t>
  </si>
  <si>
    <t>90201-17022</t>
  </si>
  <si>
    <t>WASHER,17X22</t>
  </si>
  <si>
    <t>90201-00015</t>
  </si>
  <si>
    <t xml:space="preserve">WASHER,PLAIN ,10.5                 </t>
  </si>
  <si>
    <t>PIONEER ENGINEERING WORKS / GLOBE ENG. WORKS</t>
  </si>
  <si>
    <t>90201-00620</t>
  </si>
  <si>
    <t>WASHER PLAIN,6MM</t>
  </si>
  <si>
    <t>90560-12145</t>
  </si>
  <si>
    <t>90201-01205</t>
  </si>
  <si>
    <t>WASHER ,PLAIN ,12.5MM</t>
  </si>
  <si>
    <t>PRECISION ZONE</t>
  </si>
  <si>
    <t>3AH-F5149-00</t>
  </si>
  <si>
    <t xml:space="preserve">CLUTCH,METER                  </t>
  </si>
  <si>
    <t>QUENCH AGE</t>
  </si>
  <si>
    <t>5HM-F8100-00</t>
  </si>
  <si>
    <t>TOOL KIT</t>
  </si>
  <si>
    <t>7DY-F8100-00</t>
  </si>
  <si>
    <t>TOOL SET</t>
  </si>
  <si>
    <t>RAHEEL ENTERPRISES</t>
  </si>
  <si>
    <t>7DY-F7115-00</t>
  </si>
  <si>
    <t xml:space="preserve">LINK ,MAIN STAND                         </t>
  </si>
  <si>
    <t>7DY-F1314-00</t>
  </si>
  <si>
    <t>CLIP,HIGH TENSION CORD</t>
  </si>
  <si>
    <t>5HM-E1166-00</t>
  </si>
  <si>
    <t xml:space="preserve">PIPE,BREATHER 1               </t>
  </si>
  <si>
    <t>7DY-F5095-00</t>
  </si>
  <si>
    <t xml:space="preserve">HOSE _x000D_
</t>
  </si>
  <si>
    <t>90179-08148</t>
  </si>
  <si>
    <t>SALEEM ENGINEERING  WORKS / SHAYAN AUTO ENGINEERING WORKS</t>
  </si>
  <si>
    <t>7DY-F7411-00</t>
  </si>
  <si>
    <t xml:space="preserve">FOOTREST ,FRONT                     </t>
  </si>
  <si>
    <t>SERVICE INDUSTRIES LTD</t>
  </si>
  <si>
    <t>94225-18076</t>
  </si>
  <si>
    <t xml:space="preserve">TUBE                          </t>
  </si>
  <si>
    <t>94325-18043</t>
  </si>
  <si>
    <t>BAND RIM</t>
  </si>
  <si>
    <t>SERVICE INDUSTRIES LTD / PANTHER TYRES LIMITED</t>
  </si>
  <si>
    <t>94125-18078</t>
  </si>
  <si>
    <t>FR TIRE</t>
  </si>
  <si>
    <t>94125-18077</t>
  </si>
  <si>
    <t>RR TIRE</t>
  </si>
  <si>
    <t>7DY-F5108-00</t>
  </si>
  <si>
    <t xml:space="preserve">FRONT TIRE SET                  </t>
  </si>
  <si>
    <t>7DY-F5308-00</t>
  </si>
  <si>
    <t xml:space="preserve">REAR TIRE SET                  </t>
  </si>
  <si>
    <t>7DY-94425-00</t>
  </si>
  <si>
    <t>TUBE TYRE</t>
  </si>
  <si>
    <t>7DY-F4713-00</t>
  </si>
  <si>
    <t>FLAP FRONT TUBE</t>
  </si>
  <si>
    <t>7DY-F4714-00</t>
  </si>
  <si>
    <t>FLAP REAR TUBE</t>
  </si>
  <si>
    <t>SHABIR BROTHERS</t>
  </si>
  <si>
    <t>95607-01000</t>
  </si>
  <si>
    <t>NUT</t>
  </si>
  <si>
    <t>SHAH RUBBER PRODUCTS</t>
  </si>
  <si>
    <t>5HM-E443E-00</t>
  </si>
  <si>
    <t xml:space="preserve">PIPE,DRAIN                    </t>
  </si>
  <si>
    <t>90462-08054</t>
  </si>
  <si>
    <t>SHAH ZUBAIR ENGINEERING</t>
  </si>
  <si>
    <t>5HM-F6341-01</t>
  </si>
  <si>
    <t xml:space="preserve">WIRE,BRAKE 1                  </t>
  </si>
  <si>
    <t>5HM-F6311-00</t>
  </si>
  <si>
    <t>WIRE,THROTTLE 1</t>
  </si>
  <si>
    <t>3B1-F6335-00</t>
  </si>
  <si>
    <t xml:space="preserve">WIRE,CLUTCH                   </t>
  </si>
  <si>
    <t>3B1-H3550-00</t>
  </si>
  <si>
    <t xml:space="preserve">SPEEDO. CABLE ASSY.           </t>
  </si>
  <si>
    <t>1DY-F6311-00</t>
  </si>
  <si>
    <t>CABLE, THROTTLE 1</t>
  </si>
  <si>
    <t>1DY-F6331-00</t>
  </si>
  <si>
    <t>CABLE STARTER 1</t>
  </si>
  <si>
    <t>1DY-F6335-00</t>
  </si>
  <si>
    <t>CABLE, CLUTCH</t>
  </si>
  <si>
    <t>1DY-F6341-01</t>
  </si>
  <si>
    <t>CABLE, BRAKE</t>
  </si>
  <si>
    <t>4B1-F6311-01</t>
  </si>
  <si>
    <t xml:space="preserve">WIRE,THROTTLE 1               </t>
  </si>
  <si>
    <t>4B1-F6331-01</t>
  </si>
  <si>
    <t xml:space="preserve">WIRE,STARTER                  </t>
  </si>
  <si>
    <t>SHAYAN AUTO ENGINEERING WORKS</t>
  </si>
  <si>
    <t>7DY-F7111-00</t>
  </si>
  <si>
    <t>7DY-H3519-00</t>
  </si>
  <si>
    <t>BRACKET METER</t>
  </si>
  <si>
    <t>SKYWAYS MANUFACTURE (PVT)  LIMITED</t>
  </si>
  <si>
    <t>5HM-E4451-00</t>
  </si>
  <si>
    <t xml:space="preserve">ELEMENT,1                     </t>
  </si>
  <si>
    <t>STEEL CRAFT (PVT) LTD.</t>
  </si>
  <si>
    <t>7DY-F6200-00</t>
  </si>
  <si>
    <t>MIRROR ASSY SET</t>
  </si>
  <si>
    <t>7DY-H4700-00</t>
  </si>
  <si>
    <t xml:space="preserve">TAIL LIGHT UNIT ASSY.              </t>
  </si>
  <si>
    <t>1DY-H3510-00</t>
  </si>
  <si>
    <t>SPEEDOMETER COMP</t>
  </si>
  <si>
    <t>1DY-F6280-00</t>
  </si>
  <si>
    <t>REAR VIEW MIRROR ASSY (LEFT)</t>
  </si>
  <si>
    <t>1DY-F6290-00</t>
  </si>
  <si>
    <t>REAR VIEW MIRROR ASSY (RIGHT)</t>
  </si>
  <si>
    <t>4AH-F6280-01</t>
  </si>
  <si>
    <t xml:space="preserve">MIRROR ASSY.,1                </t>
  </si>
  <si>
    <t>4AH-F6290-01</t>
  </si>
  <si>
    <t xml:space="preserve">MIRROR ASSY.,2                </t>
  </si>
  <si>
    <t>STEEL CRAFT (PVT) LTD. / AUTOMOTIVE COMPONENT LTD</t>
  </si>
  <si>
    <t>7DY-H3500-00</t>
  </si>
  <si>
    <t>SPEEDOMETER ASSY.</t>
  </si>
  <si>
    <t>STEEL CRAFT (PVT) LTD. / SHAYAN AUTO ENGINEERING WORKS</t>
  </si>
  <si>
    <t>7DY-H4300-00</t>
  </si>
  <si>
    <t>SUNDRY CREDITORS</t>
  </si>
  <si>
    <t>90149-06011</t>
  </si>
  <si>
    <t xml:space="preserve">SCREW                         </t>
  </si>
  <si>
    <t>90157-05003</t>
  </si>
  <si>
    <t xml:space="preserve">SCREW,CROSSRECESSED PAN       </t>
  </si>
  <si>
    <t>97607-05210</t>
  </si>
  <si>
    <t xml:space="preserve">SCREW,PAN HEAD W/WASHER       </t>
  </si>
  <si>
    <t>95607-00030</t>
  </si>
  <si>
    <t xml:space="preserve">NUT,SPEED 3MM                  </t>
  </si>
  <si>
    <t>5ES-F2200-00</t>
  </si>
  <si>
    <t xml:space="preserve">DAMPER ASSY COMP     </t>
  </si>
  <si>
    <t>SUPER ENGINEERING COMPANY (PVT) LIMITED</t>
  </si>
  <si>
    <t>92902-04100</t>
  </si>
  <si>
    <t>WASHER, SPRING</t>
  </si>
  <si>
    <t>5HM-E5371-01</t>
  </si>
  <si>
    <t xml:space="preserve">BREATHER                      </t>
  </si>
  <si>
    <t>5ES-F384J-00</t>
  </si>
  <si>
    <t>BAR,LOCK</t>
  </si>
  <si>
    <t>3AH-H279L-00</t>
  </si>
  <si>
    <t>BALL</t>
  </si>
  <si>
    <t>3AH-F464A-00</t>
  </si>
  <si>
    <t>BODY CAP-1</t>
  </si>
  <si>
    <t>5ES-F178B-00</t>
  </si>
  <si>
    <t>BODY,LOCK ASSY</t>
  </si>
  <si>
    <t>5ES-F178A-00</t>
  </si>
  <si>
    <t>BODY</t>
  </si>
  <si>
    <t>3AH-F464H-00</t>
  </si>
  <si>
    <t>CAM ROTOR</t>
  </si>
  <si>
    <t>5ES-F178E-00</t>
  </si>
  <si>
    <t>CAP,SLIDER</t>
  </si>
  <si>
    <t>5ES-F466N-00</t>
  </si>
  <si>
    <t>CAP BALL</t>
  </si>
  <si>
    <t>5ES-F464K-00</t>
  </si>
  <si>
    <t xml:space="preserve">CAP GASKET </t>
  </si>
  <si>
    <t>5ES-H251K-00</t>
  </si>
  <si>
    <t>CAP,ROTOR</t>
  </si>
  <si>
    <t>5ES-H250J-00</t>
  </si>
  <si>
    <t>PLATE CONTACT</t>
  </si>
  <si>
    <t>5ES-H251F-00</t>
  </si>
  <si>
    <t>CONTACT,ROLLER</t>
  </si>
  <si>
    <t>5HM-H252F-00</t>
  </si>
  <si>
    <t>CORD,COMPLETE (5HM/3B1)</t>
  </si>
  <si>
    <t>3AH-F464E-00</t>
  </si>
  <si>
    <t>COVER CAP</t>
  </si>
  <si>
    <t>5ES-H252L-00</t>
  </si>
  <si>
    <t>COVER,COMPLETE</t>
  </si>
  <si>
    <t>5ES-H250L-00</t>
  </si>
  <si>
    <t xml:space="preserve">CYLINDER </t>
  </si>
  <si>
    <t>5ES-F8493-00</t>
  </si>
  <si>
    <t>DAMPER</t>
  </si>
  <si>
    <t>3AH-F464F-00</t>
  </si>
  <si>
    <t>HINGE CAP</t>
  </si>
  <si>
    <t>5ES-H178H-00</t>
  </si>
  <si>
    <t>PIN (SHAFT LOCK)</t>
  </si>
  <si>
    <t>91609-30018</t>
  </si>
  <si>
    <t>PIN,SPRING</t>
  </si>
  <si>
    <t>91600-30032</t>
  </si>
  <si>
    <t>PIN SPRING</t>
  </si>
  <si>
    <t>3AH-F464T-00</t>
  </si>
  <si>
    <t xml:space="preserve">PLATE GUIDE </t>
  </si>
  <si>
    <t>3AH-F464R-00</t>
  </si>
  <si>
    <t>PLATE HOLDER</t>
  </si>
  <si>
    <t>3AH-F464G-00</t>
  </si>
  <si>
    <t xml:space="preserve">PLATE LOCK </t>
  </si>
  <si>
    <t>5ES-F178F-00</t>
  </si>
  <si>
    <t>RIVET</t>
  </si>
  <si>
    <t>5ES-H251X-00</t>
  </si>
  <si>
    <t xml:space="preserve">ROLLER </t>
  </si>
  <si>
    <t>3AH-F465H-00</t>
  </si>
  <si>
    <t>ROTOR A</t>
  </si>
  <si>
    <t>3AH-F465H-10</t>
  </si>
  <si>
    <t>ROTOR B</t>
  </si>
  <si>
    <t>5ES-F179N-00</t>
  </si>
  <si>
    <t>ROTOR (A TYPE)</t>
  </si>
  <si>
    <t>5ES-F179N-10</t>
  </si>
  <si>
    <t>ROTOR (B TYPE)</t>
  </si>
  <si>
    <t>5ES-H251M-00</t>
  </si>
  <si>
    <t>5ES-H251M-10</t>
  </si>
  <si>
    <t>5ES-F139C-00</t>
  </si>
  <si>
    <t>ROTOR, ST.LOCK (A TYPE)</t>
  </si>
  <si>
    <t>5ES-F139D-00</t>
  </si>
  <si>
    <t>ROTOR,ST.LOCK (B TYPE)</t>
  </si>
  <si>
    <t>9770L-40612</t>
  </si>
  <si>
    <t>SCREW,PAN HEAD TAPPING</t>
  </si>
  <si>
    <t>5ES-H250U-00</t>
  </si>
  <si>
    <t>SHUTTER</t>
  </si>
  <si>
    <t>5ES-F178G-00</t>
  </si>
  <si>
    <t>SPRING,SHAFT</t>
  </si>
  <si>
    <t>5ES-F348G-00</t>
  </si>
  <si>
    <t>SPRING PIN ACTION</t>
  </si>
  <si>
    <t>5ES-H250V-00</t>
  </si>
  <si>
    <t>SPRG.SHUTTER</t>
  </si>
  <si>
    <t>55G-H251V-V0</t>
  </si>
  <si>
    <t xml:space="preserve">SPRG.TUMBLER </t>
  </si>
  <si>
    <t>5ES-H2514-00</t>
  </si>
  <si>
    <t>STAY MAIN SWITCH</t>
  </si>
  <si>
    <t>5ES-H252U-00</t>
  </si>
  <si>
    <t>TUBE</t>
  </si>
  <si>
    <t>5ES-H251N-00</t>
  </si>
  <si>
    <t>TUMBLER 1</t>
  </si>
  <si>
    <t>5ES-H251R-00</t>
  </si>
  <si>
    <t>TUMBLER 2</t>
  </si>
  <si>
    <t>5ES-H251T-00</t>
  </si>
  <si>
    <t>TUMBLER 3</t>
  </si>
  <si>
    <t>5ES-H251U-00</t>
  </si>
  <si>
    <t>TUMBLER 4</t>
  </si>
  <si>
    <t>5ES-H252N-00</t>
  </si>
  <si>
    <t>TUMBLER 5</t>
  </si>
  <si>
    <t>5ES-H253U-00</t>
  </si>
  <si>
    <t>SCREW BINDING H/TAPING</t>
  </si>
  <si>
    <t>5T5-8253U-00</t>
  </si>
  <si>
    <t>SPRING,ROLLER</t>
  </si>
  <si>
    <t>5ES-F466G-00</t>
  </si>
  <si>
    <t>O-RING-1</t>
  </si>
  <si>
    <t>3AH-F466J-00</t>
  </si>
  <si>
    <t>O-RING-3</t>
  </si>
  <si>
    <t>5ES-F464M-00</t>
  </si>
  <si>
    <t>SPRING CAP</t>
  </si>
  <si>
    <t>3AH-F464N-00</t>
  </si>
  <si>
    <t>SPRING</t>
  </si>
  <si>
    <t>5ES-F464J-00</t>
  </si>
  <si>
    <t>GASKET BREATHER</t>
  </si>
  <si>
    <t>3AH-F446K-00</t>
  </si>
  <si>
    <t>PACKING CAP-1</t>
  </si>
  <si>
    <t>5ES-F348H-00</t>
  </si>
  <si>
    <t>SCREW STOPPER</t>
  </si>
  <si>
    <t>5ES-F348F-00</t>
  </si>
  <si>
    <t>PIN ACTION</t>
  </si>
  <si>
    <t>3AH-F466A-00</t>
  </si>
  <si>
    <t>PACKING CAP</t>
  </si>
  <si>
    <t>5ES-H251J-00</t>
  </si>
  <si>
    <t>RING KEY</t>
  </si>
  <si>
    <t>3AH-F466A-00-1</t>
  </si>
  <si>
    <t>SPRING (PACKING COMP.)</t>
  </si>
  <si>
    <t>4B1-H250A-00</t>
  </si>
  <si>
    <t>KEY (A TYPE)</t>
  </si>
  <si>
    <t>4B1-H250A-10</t>
  </si>
  <si>
    <t>KEY (B TYPE)</t>
  </si>
  <si>
    <t>1DY-F1510-00-93</t>
  </si>
  <si>
    <t>FR. FENDER COMP.( CHROME)</t>
  </si>
  <si>
    <t>1DY-F1610-00-93</t>
  </si>
  <si>
    <t>FENDER, REAR  ( CHROME)</t>
  </si>
  <si>
    <t>SUPER TECH AUTOPARTS (PVT) LTD</t>
  </si>
  <si>
    <t>94414-18800</t>
  </si>
  <si>
    <t xml:space="preserve">RIM                           </t>
  </si>
  <si>
    <t>7DY-E4628-00-93</t>
  </si>
  <si>
    <t xml:space="preserve">PROTECTOR,EXT. PIPE </t>
  </si>
  <si>
    <t>SYMBOL INDUSTRIES (PVT) LTD.</t>
  </si>
  <si>
    <t>7DY-F4730-00</t>
  </si>
  <si>
    <t xml:space="preserve">DOUBLE SEAT ASSY.               </t>
  </si>
  <si>
    <t>1DY-F4730-00</t>
  </si>
  <si>
    <t>DOUBLE SEAT ASSY</t>
  </si>
  <si>
    <t>T.M .ENTERPRISES</t>
  </si>
  <si>
    <t>93104-00200</t>
  </si>
  <si>
    <t>OIL SEAL</t>
  </si>
  <si>
    <t>93104-21357</t>
  </si>
  <si>
    <t>OIL SEAL 21X35X7</t>
  </si>
  <si>
    <t>93104-27406</t>
  </si>
  <si>
    <t xml:space="preserve">SEAL,OIL 27x40x6      </t>
  </si>
  <si>
    <t>93104-05155</t>
  </si>
  <si>
    <t>OIL SEAL 5X15X5</t>
  </si>
  <si>
    <t>TAJI &amp; CO.</t>
  </si>
  <si>
    <t>4W8-F5115-00</t>
  </si>
  <si>
    <t xml:space="preserve">FLG.,SPACER1                  </t>
  </si>
  <si>
    <t>4W8-F5315-00</t>
  </si>
  <si>
    <t>90430-06192</t>
  </si>
  <si>
    <t xml:space="preserve">GASKET                        </t>
  </si>
  <si>
    <t>90201-08100</t>
  </si>
  <si>
    <t>90430-06817</t>
  </si>
  <si>
    <t>90201-07804</t>
  </si>
  <si>
    <t>90201-20813</t>
  </si>
  <si>
    <t>90201-10007</t>
  </si>
  <si>
    <t>WASHER PLATE-2</t>
  </si>
  <si>
    <t>90201-10006</t>
  </si>
  <si>
    <t>WASHER PLATE-1</t>
  </si>
  <si>
    <t>92902-05600</t>
  </si>
  <si>
    <t>WASHER PLAIN</t>
  </si>
  <si>
    <t>TELETRONIX INDUSTRIES</t>
  </si>
  <si>
    <t>7DY-H3371-00</t>
  </si>
  <si>
    <t xml:space="preserve">HORN                          </t>
  </si>
  <si>
    <t>UNIVERSAL ENGINEERING WORKS</t>
  </si>
  <si>
    <t>7DY-F5115-00</t>
  </si>
  <si>
    <t>FLG, SPACER-1</t>
  </si>
  <si>
    <t>7DY-90387-00</t>
  </si>
  <si>
    <t>7DY-F5315-00</t>
  </si>
  <si>
    <t>FLG, SPACER</t>
  </si>
  <si>
    <t>WINSOME ENGINEERING IND. / AL-UMAIR ENGINEERS / SHAH ZUBAIR ENGINEERING</t>
  </si>
  <si>
    <t>7DY-H3550-00</t>
  </si>
  <si>
    <t>SPEEDOMETER. CABLE ASSY.</t>
  </si>
  <si>
    <t>7DY-F6311-00</t>
  </si>
  <si>
    <t xml:space="preserve">CABLE,THROTTLE 1               </t>
  </si>
  <si>
    <t>7DY-F6335-00</t>
  </si>
  <si>
    <t xml:space="preserve">CABLE,CLUTCH              </t>
  </si>
  <si>
    <t>7DY-F6341-00</t>
  </si>
  <si>
    <t xml:space="preserve">CABLE, BREAK                  </t>
  </si>
  <si>
    <t>WITTY SERVICES</t>
  </si>
  <si>
    <t>90480-01870</t>
  </si>
  <si>
    <t>90480-13837</t>
  </si>
  <si>
    <t>90480-01806</t>
  </si>
  <si>
    <t>3B1-F4188-00</t>
  </si>
  <si>
    <t>MOLD FUEL TANK</t>
  </si>
  <si>
    <t>7DY-F3434-00</t>
  </si>
  <si>
    <t>RUBBER STOPPER ARM CUSHION</t>
  </si>
  <si>
    <t>Y.G INTERNATIONAL (PVT)LTD. / SUPER STAR METAL FINISHING (PVT) LIMITED / BRIGHT STAR ELECTROPLATING &amp; ENGINEERING (PVT) LTD</t>
  </si>
  <si>
    <t>3B1-E4711-00-93</t>
  </si>
  <si>
    <t xml:space="preserve">MUFF.,1                       </t>
  </si>
  <si>
    <t>5HM-E4711-00-93</t>
  </si>
  <si>
    <t>7DY-F1510-00-93</t>
  </si>
  <si>
    <t xml:space="preserve">FRONT FENDER COMP. (CHROME)              </t>
  </si>
  <si>
    <t>7DY-F6111-00</t>
  </si>
  <si>
    <t xml:space="preserve">HANDLE BAR+BALANCER_x000D_
</t>
  </si>
  <si>
    <t>Z.A ENGINEERING (PVT.) LTD.</t>
  </si>
  <si>
    <t>58A-F5395-00</t>
  </si>
  <si>
    <t>NIPPLE,SPOKE</t>
  </si>
  <si>
    <t>58A-F5196-00</t>
  </si>
  <si>
    <t xml:space="preserve">SPOKE,1                       </t>
  </si>
  <si>
    <t>58A-F5197-00</t>
  </si>
  <si>
    <t xml:space="preserve">SPOKE,2                       </t>
  </si>
  <si>
    <t>Total</t>
  </si>
  <si>
    <t>Qty</t>
  </si>
  <si>
    <t>RType</t>
  </si>
  <si>
    <t>GRN</t>
  </si>
  <si>
    <t>RCA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</si>
  <si>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</si>
  <si>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</si>
  <si>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</si>
  <si>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</si>
  <si>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</si>
  <si>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</si>
  <si>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</si>
  <si>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</si>
  <si>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</si>
  <si>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</si>
  <si>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</si>
  <si>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</si>
  <si>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</si>
  <si>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</si>
  <si>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</si>
  <si>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</si>
  <si>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</si>
  <si>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</si>
  <si>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</si>
  <si>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</si>
  <si>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</si>
  <si>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</si>
  <si>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</si>
  <si>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</si>
  <si>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</si>
  <si>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</si>
  <si>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</si>
  <si>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</si>
  <si>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</si>
  <si>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</si>
  <si>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</si>
  <si>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Receipt Detail</t>
  </si>
  <si>
    <t>ALBA-RON (PK) / BRITER ENGINEERING COMPANY (PVT) LIMITED</t>
  </si>
  <si>
    <t>AUTOMOTIVE PLASTICS</t>
  </si>
  <si>
    <t>BEWL-UNIT-BEWL / PIONEER ENGINEERING WORKS / S &amp; S ENTERPRISES</t>
  </si>
  <si>
    <t>KAYA INDUSTRIES / MILLENIUM ENGINEERING (PVT) LIMITED / TECHNO HARNESS &amp; ELECTRICAL PARTS</t>
  </si>
  <si>
    <t>MAP INTERNATIONAL / STEEL CRAFT (PVT) LTD.</t>
  </si>
  <si>
    <t>MUKHTAR ENGINEERING WORKS / S &amp; S ENTERPRISES</t>
  </si>
  <si>
    <t>S.M ENGINEERING &amp; METAL WORKS</t>
  </si>
  <si>
    <t>S.M ENGINEERING &amp; METAL WORKS / BRIGHT STAR ELECTROPLATING &amp; ENGINEERING (PVT) LTD</t>
  </si>
  <si>
    <t>SADIQ &amp; COMPANY</t>
  </si>
  <si>
    <t>Y.G INTERNATIONAL (PVT)LTD. / SUPER STAR METAL FINISHING (PVT) LIMITED / S.M ENGINEERING &amp; METAL WORKS</t>
  </si>
  <si>
    <t>Y.G INTERNATIONAL (PVT)LTD. / SUPER STAR METAL FINISHING (PVT) LIMITED / S.M ENGINEERING &amp; METAL WORKS / BRIGHT STAR ELECTROPLATING &amp; ENGINEERING (PVT) LTD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</si>
  <si>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</si>
  <si>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</si>
  <si>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</si>
  <si>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</si>
  <si>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</si>
  <si>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</si>
  <si>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</si>
  <si>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</si>
  <si>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</si>
  <si>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</si>
  <si>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</si>
  <si>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</si>
  <si>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006-04034</t>
  </si>
  <si>
    <t>006-04462</t>
  </si>
  <si>
    <t>006-01036</t>
  </si>
  <si>
    <t>006-04023</t>
  </si>
  <si>
    <t>006-04186</t>
  </si>
  <si>
    <t>006-05197</t>
  </si>
  <si>
    <t>006-05212</t>
  </si>
  <si>
    <t>006-00308</t>
  </si>
  <si>
    <t>006-00856</t>
  </si>
  <si>
    <t>SUP-1381</t>
  </si>
  <si>
    <t>006-01748</t>
  </si>
  <si>
    <t>006-01831</t>
  </si>
  <si>
    <t>SUP-1466</t>
  </si>
  <si>
    <t>006-04349</t>
  </si>
  <si>
    <t>006-04032</t>
  </si>
  <si>
    <t>006-05037</t>
  </si>
  <si>
    <t>Sup-0053</t>
  </si>
  <si>
    <t>006-00491</t>
  </si>
  <si>
    <t>SUP-1753</t>
  </si>
  <si>
    <t>006-00913</t>
  </si>
  <si>
    <t>006-01063</t>
  </si>
  <si>
    <t>006-01382</t>
  </si>
  <si>
    <t>006-01886</t>
  </si>
  <si>
    <t>006-01914</t>
  </si>
  <si>
    <t>006-04435</t>
  </si>
  <si>
    <t>006-03912</t>
  </si>
  <si>
    <t>006-01370</t>
  </si>
  <si>
    <t>006-01706</t>
  </si>
  <si>
    <t>006-04173</t>
  </si>
  <si>
    <t>006-00371</t>
  </si>
  <si>
    <t>006-01346</t>
  </si>
  <si>
    <t>006-01351</t>
  </si>
  <si>
    <t>006-04181</t>
  </si>
  <si>
    <t>006-00118</t>
  </si>
  <si>
    <t>006-00121</t>
  </si>
  <si>
    <t>006-00122</t>
  </si>
  <si>
    <t>006-00142</t>
  </si>
  <si>
    <t>006-00149</t>
  </si>
  <si>
    <t>006-00151</t>
  </si>
  <si>
    <t>006-00206</t>
  </si>
  <si>
    <t>006-00300</t>
  </si>
  <si>
    <t>006-00304</t>
  </si>
  <si>
    <t>006-00346</t>
  </si>
  <si>
    <t>006-00349</t>
  </si>
  <si>
    <t>006-00370</t>
  </si>
  <si>
    <t>006-00390</t>
  </si>
  <si>
    <t>006-00394</t>
  </si>
  <si>
    <t>006-00583</t>
  </si>
  <si>
    <t>006-00586</t>
  </si>
  <si>
    <t>006-00651</t>
  </si>
  <si>
    <t>006-00655</t>
  </si>
  <si>
    <t>006-00658</t>
  </si>
  <si>
    <t>006-00745</t>
  </si>
  <si>
    <t>006-00746</t>
  </si>
  <si>
    <t>006-00821</t>
  </si>
  <si>
    <t>006-00870</t>
  </si>
  <si>
    <t>006-00918</t>
  </si>
  <si>
    <t>006-00920</t>
  </si>
  <si>
    <t>006-00921</t>
  </si>
  <si>
    <t>006-00966</t>
  </si>
  <si>
    <t>006-00968</t>
  </si>
  <si>
    <t>006-00971</t>
  </si>
  <si>
    <t>006-00977</t>
  </si>
  <si>
    <t>006-01062</t>
  </si>
  <si>
    <t>006-01068</t>
  </si>
  <si>
    <t>006-01107</t>
  </si>
  <si>
    <t>006-01174</t>
  </si>
  <si>
    <t>006-01223</t>
  </si>
  <si>
    <t>006-01224</t>
  </si>
  <si>
    <t>006-01244</t>
  </si>
  <si>
    <t>006-01249</t>
  </si>
  <si>
    <t>006-01315</t>
  </si>
  <si>
    <t>006-01333</t>
  </si>
  <si>
    <t>006-01339</t>
  </si>
  <si>
    <t>006-01340</t>
  </si>
  <si>
    <t>006-01348</t>
  </si>
  <si>
    <t>006-01349</t>
  </si>
  <si>
    <t>006-01350</t>
  </si>
  <si>
    <t>006-01354</t>
  </si>
  <si>
    <t>006-01364</t>
  </si>
  <si>
    <t>006-01429</t>
  </si>
  <si>
    <t>006-01469</t>
  </si>
  <si>
    <t>006-01574</t>
  </si>
  <si>
    <t>006-01627</t>
  </si>
  <si>
    <t>006-01708</t>
  </si>
  <si>
    <t>006-01884</t>
  </si>
  <si>
    <t>006-01907</t>
  </si>
  <si>
    <t>006-01908</t>
  </si>
  <si>
    <t>006-01909</t>
  </si>
  <si>
    <t>006-01910</t>
  </si>
  <si>
    <t>006-01911</t>
  </si>
  <si>
    <t>006-02392</t>
  </si>
  <si>
    <t>006-03658</t>
  </si>
  <si>
    <t>006-03659</t>
  </si>
  <si>
    <t>006-03714</t>
  </si>
  <si>
    <t>006-04176</t>
  </si>
  <si>
    <t>006-04177</t>
  </si>
  <si>
    <t>006-04187</t>
  </si>
  <si>
    <t>006-04307</t>
  </si>
  <si>
    <t>006-04634</t>
  </si>
  <si>
    <t>006-04642</t>
  </si>
  <si>
    <t>006-04763</t>
  </si>
  <si>
    <t>006-01329</t>
  </si>
  <si>
    <t>006-01330</t>
  </si>
  <si>
    <t>006-01352</t>
  </si>
  <si>
    <t>006-01711</t>
  </si>
  <si>
    <t>006-04178</t>
  </si>
  <si>
    <t>006-04180</t>
  </si>
  <si>
    <t>006-01052</t>
  </si>
  <si>
    <t>4B1-F4150-00</t>
  </si>
  <si>
    <t>INFORMATION LABEL EURO-2</t>
  </si>
  <si>
    <t>99146-00080</t>
  </si>
  <si>
    <t>EMBLEM,DYL</t>
  </si>
  <si>
    <t>ASLAM ENTERPRISES / BALOCHISTAN ENGINEERING WORKS LIMITED - CWH</t>
  </si>
  <si>
    <t>ATIF ENGINEERING WORKS (PVT) LIMITED.</t>
  </si>
  <si>
    <t>3B1-F1513-00</t>
  </si>
  <si>
    <t xml:space="preserve">STAY,FENDER 1                 </t>
  </si>
  <si>
    <t>BALOCHISTAN ENGINEERING WORKS LIMITED - CWH</t>
  </si>
  <si>
    <t>90101-06278</t>
  </si>
  <si>
    <t>BOLT,HEX.</t>
  </si>
  <si>
    <t>90101-08590</t>
  </si>
  <si>
    <t>90101-08672</t>
  </si>
  <si>
    <t>91317-06014</t>
  </si>
  <si>
    <t>90116-06804</t>
  </si>
  <si>
    <t xml:space="preserve">BOLT,STUD                     </t>
  </si>
  <si>
    <t>90116-08807</t>
  </si>
  <si>
    <t>93310-326M9</t>
  </si>
  <si>
    <t xml:space="preserve">BRG.                          </t>
  </si>
  <si>
    <t>109-25136-00</t>
  </si>
  <si>
    <t xml:space="preserve">BUSH.                         </t>
  </si>
  <si>
    <t>3AH-22216-00</t>
  </si>
  <si>
    <t>BUSH.,RR. SHOCK ABSORBER</t>
  </si>
  <si>
    <t>5HM-H5540-10</t>
  </si>
  <si>
    <t>94591-51086</t>
  </si>
  <si>
    <t xml:space="preserve">CHAIN                         </t>
  </si>
  <si>
    <t>99009-19400</t>
  </si>
  <si>
    <t xml:space="preserve">CIRCLIP (S)                   </t>
  </si>
  <si>
    <t>99009-20400</t>
  </si>
  <si>
    <t>90467-13064</t>
  </si>
  <si>
    <t>90468-23194</t>
  </si>
  <si>
    <t>4YS-E8511-00</t>
  </si>
  <si>
    <t xml:space="preserve">FORK,SHIFT 1                  </t>
  </si>
  <si>
    <t>4YS-E8512-00</t>
  </si>
  <si>
    <t xml:space="preserve">FORK,SHIFT 2                  </t>
  </si>
  <si>
    <t>248-25135-00</t>
  </si>
  <si>
    <t>4YS-E5641-00</t>
  </si>
  <si>
    <t xml:space="preserve">GEAR,KICK                     </t>
  </si>
  <si>
    <t>214-25138-00</t>
  </si>
  <si>
    <t xml:space="preserve">GEAR,METER                    </t>
  </si>
  <si>
    <t>5TN-E2231-10</t>
  </si>
  <si>
    <t xml:space="preserve">GUIDE,STOPPER 1               </t>
  </si>
  <si>
    <t>5TN-E2241-11</t>
  </si>
  <si>
    <t xml:space="preserve">GUIDE,STOPPER 2               </t>
  </si>
  <si>
    <t>90280-03017</t>
  </si>
  <si>
    <t xml:space="preserve">KEY,WOODRUFF                  </t>
  </si>
  <si>
    <t>1WG-12118-00</t>
  </si>
  <si>
    <t xml:space="preserve">LOCK,VALVE SPRING RETAINER    </t>
  </si>
  <si>
    <t>90176-08026</t>
  </si>
  <si>
    <t xml:space="preserve">NUT,CAP                       </t>
  </si>
  <si>
    <t>90171-12005</t>
  </si>
  <si>
    <t>95707-06500</t>
  </si>
  <si>
    <t xml:space="preserve">NUT FLG                 </t>
  </si>
  <si>
    <t>95707-08500</t>
  </si>
  <si>
    <t>93210-198F9</t>
  </si>
  <si>
    <t xml:space="preserve">O-RING                        </t>
  </si>
  <si>
    <t>93210-258G2</t>
  </si>
  <si>
    <t>93210-41041</t>
  </si>
  <si>
    <t>4YS-E3300-00</t>
  </si>
  <si>
    <t xml:space="preserve">OIL PUMP ASSY.                </t>
  </si>
  <si>
    <t>5HV-E1681-00</t>
  </si>
  <si>
    <t>PIN,CRANK</t>
  </si>
  <si>
    <t>93608-50149</t>
  </si>
  <si>
    <t xml:space="preserve">PIN,DOWEL                     </t>
  </si>
  <si>
    <t>99530-10114</t>
  </si>
  <si>
    <t xml:space="preserve">PIN,DOWEL A                   </t>
  </si>
  <si>
    <t>4YS-E1633-00</t>
  </si>
  <si>
    <t xml:space="preserve">PIN,PISTON                    </t>
  </si>
  <si>
    <t>5HM-E1631-00</t>
  </si>
  <si>
    <t xml:space="preserve">PISTON                        </t>
  </si>
  <si>
    <t>90340-12806</t>
  </si>
  <si>
    <t xml:space="preserve">PLUG,STRAIGHT SCREW           </t>
  </si>
  <si>
    <t>5TN-12117-00</t>
  </si>
  <si>
    <t xml:space="preserve">RET.,VALVE SPRING             </t>
  </si>
  <si>
    <t>156-F341E-01</t>
  </si>
  <si>
    <t xml:space="preserve">RETAINER,BALL BRG         </t>
  </si>
  <si>
    <t>5HM-E1651-00</t>
  </si>
  <si>
    <t xml:space="preserve">ROD,CONNECTING 1              </t>
  </si>
  <si>
    <t>5HM-H1450-00</t>
  </si>
  <si>
    <t xml:space="preserve">ROTOR ASSY.                   </t>
  </si>
  <si>
    <t>97607-06216</t>
  </si>
  <si>
    <t>3AH-22358-00</t>
  </si>
  <si>
    <t xml:space="preserve">SEAL,1                        </t>
  </si>
  <si>
    <t>3AH-22359-00</t>
  </si>
  <si>
    <t xml:space="preserve">SEAL,2                        </t>
  </si>
  <si>
    <t>93101-10843</t>
  </si>
  <si>
    <t xml:space="preserve">SEAL,OIL                      </t>
  </si>
  <si>
    <t>93102-15882</t>
  </si>
  <si>
    <t>93102-18008</t>
  </si>
  <si>
    <t>93104-07003</t>
  </si>
  <si>
    <t>93104-21016</t>
  </si>
  <si>
    <t>93105-47007</t>
  </si>
  <si>
    <t>93106-30004</t>
  </si>
  <si>
    <t>93109-14021</t>
  </si>
  <si>
    <t>SEAL,OIL</t>
  </si>
  <si>
    <t>5ES-22485-00</t>
  </si>
  <si>
    <t xml:space="preserve">SEAL,ROD                      </t>
  </si>
  <si>
    <t>5ER-E2119-00</t>
  </si>
  <si>
    <t xml:space="preserve">SEAL,VALVE STEM OIL           </t>
  </si>
  <si>
    <t>5TN-E2126-00</t>
  </si>
  <si>
    <t xml:space="preserve">SEAT,VALVE SPRG. 2            </t>
  </si>
  <si>
    <t>5HV-E2171-00</t>
  </si>
  <si>
    <t xml:space="preserve">SHAFT,CAM 1                   </t>
  </si>
  <si>
    <t>5HM-18540-00</t>
  </si>
  <si>
    <t xml:space="preserve">SHIFT CAM ASSY.               </t>
  </si>
  <si>
    <t>5TN-E2114-00</t>
  </si>
  <si>
    <t xml:space="preserve">SPRG.,2                       </t>
  </si>
  <si>
    <t>5HM-H1410-01</t>
  </si>
  <si>
    <t xml:space="preserve">STATOR ASSY.                  </t>
  </si>
  <si>
    <t>90201-08609</t>
  </si>
  <si>
    <t>4NR-E5671-00</t>
  </si>
  <si>
    <t xml:space="preserve">WHEEL,RATCHET                 </t>
  </si>
  <si>
    <t>3B1-24500-00</t>
  </si>
  <si>
    <t xml:space="preserve">FUEL COCK ASSY.               </t>
  </si>
  <si>
    <t>3B1-85752-00</t>
  </si>
  <si>
    <t xml:space="preserve">SENDER                        </t>
  </si>
  <si>
    <t>3B1-E4101-00</t>
  </si>
  <si>
    <t xml:space="preserve">CARB. ASSY.,LH.               </t>
  </si>
  <si>
    <t>5TN-E2210-10</t>
  </si>
  <si>
    <t xml:space="preserve">TENSIONER ASSY.               </t>
  </si>
  <si>
    <t>5VV-E2151-10</t>
  </si>
  <si>
    <t xml:space="preserve">ARM,VALVE ROCKER 1            </t>
  </si>
  <si>
    <t>93102-20881</t>
  </si>
  <si>
    <t>93210-14899</t>
  </si>
  <si>
    <t>93210-32803</t>
  </si>
  <si>
    <t>93210-44889</t>
  </si>
  <si>
    <t>93210-628B6</t>
  </si>
  <si>
    <t>93317-112Y3</t>
  </si>
  <si>
    <t>93102-12883</t>
  </si>
  <si>
    <t>ZA1-550000-0</t>
  </si>
  <si>
    <t xml:space="preserve">SHIFT LEVER ASSY (4YS-E8120-00)_x000D_
</t>
  </si>
  <si>
    <t>4YS-E8140-00</t>
  </si>
  <si>
    <t xml:space="preserve">STOPPER LEVER ASSY.           </t>
  </si>
  <si>
    <t>ZA1- 100001-0</t>
  </si>
  <si>
    <t>SPROCKET CAM CHAIN - LARGE (4GL-12176-00)</t>
  </si>
  <si>
    <t>H5-9103</t>
  </si>
  <si>
    <t>CHAIN ASSY (104 LINKS)</t>
  </si>
  <si>
    <t>7DY-H2500-00</t>
  </si>
  <si>
    <t>LOCK, SET</t>
  </si>
  <si>
    <t>7DY-23411-00</t>
  </si>
  <si>
    <t xml:space="preserve">RACE,BALL 1                   </t>
  </si>
  <si>
    <t>7DY-23412-00</t>
  </si>
  <si>
    <t xml:space="preserve">RACE,BALL 2                   </t>
  </si>
  <si>
    <t>7DY-23413-00</t>
  </si>
  <si>
    <t>RACE BALL,UNDER BRACKET</t>
  </si>
  <si>
    <t>7DY-96211-00</t>
  </si>
  <si>
    <t>BALL, STEEL #6</t>
  </si>
  <si>
    <t>7DY-F4500-00</t>
  </si>
  <si>
    <t>7DY-H1960-00</t>
  </si>
  <si>
    <t>RECTIFIER &amp; REGULATOR ASSY.</t>
  </si>
  <si>
    <t>93306-20306</t>
  </si>
  <si>
    <t xml:space="preserve">Bearing
</t>
  </si>
  <si>
    <t>7DY-F2123-00-KOK</t>
  </si>
  <si>
    <t>BUSH REAR ARM</t>
  </si>
  <si>
    <t>7DY-25138-00</t>
  </si>
  <si>
    <t>93306-06300</t>
  </si>
  <si>
    <t>BRG RADIAL BALL 6300U.</t>
  </si>
  <si>
    <t>7DY-25135-00</t>
  </si>
  <si>
    <t xml:space="preserve">GEAR,DRIVE COMP            </t>
  </si>
  <si>
    <t>BALOCHISTAN ENGINEERING WORKS LIMITED - CWH / OMER AUTOS</t>
  </si>
  <si>
    <t>BELA AUTOMOTIVE LIMITED / GLOBE ENG. WORKS / S &amp; S ENTERPRISES</t>
  </si>
  <si>
    <t>5HM-E8111-00</t>
  </si>
  <si>
    <t xml:space="preserve">PEDAL,SHIFT                   </t>
  </si>
  <si>
    <t>EXCEL ENGINEERING WORKS</t>
  </si>
  <si>
    <t>5HM-F3435-00</t>
  </si>
  <si>
    <t xml:space="preserve">CROWN,HANDLE                  </t>
  </si>
  <si>
    <t>EXIDE PAKISTAN LIMITED / DYL MOTORCYLES SPD / PAKISTAN ACCUMULATORS (PVT) LTD. (MCB DIV)</t>
  </si>
  <si>
    <t>7DY-H3350-00</t>
  </si>
  <si>
    <t>FLASHER RELAY ASSY.</t>
  </si>
  <si>
    <t>98602-05520</t>
  </si>
  <si>
    <t xml:space="preserve">Screw oval
</t>
  </si>
  <si>
    <t>LAL DIN ENGINEERING (PVT) LIMITED</t>
  </si>
  <si>
    <t>7DY-F1610-00-93</t>
  </si>
  <si>
    <t xml:space="preserve">REAR FENDER COMP. (CHROME)              </t>
  </si>
  <si>
    <t>95607-00061</t>
  </si>
  <si>
    <t xml:space="preserve">NUT,HEX. 6MM                  </t>
  </si>
  <si>
    <t>90201-00600</t>
  </si>
  <si>
    <t xml:space="preserve">WASHER,PLAIN 6MM     </t>
  </si>
  <si>
    <t>90201-00060</t>
  </si>
  <si>
    <t>WASHER SPRING 6MM</t>
  </si>
  <si>
    <t>1DY-F538A-00</t>
  </si>
  <si>
    <t>PULLER, CHAIN 1</t>
  </si>
  <si>
    <t>5HM-F5351-00</t>
  </si>
  <si>
    <t xml:space="preserve">CAM,SHAFT 1                   </t>
  </si>
  <si>
    <t>5HM-F5355-10</t>
  </si>
  <si>
    <t xml:space="preserve">LEVER,CAMSHAFT 1              </t>
  </si>
  <si>
    <t>SADIQ &amp; COMPANY / M.HANIF M.MUNAF M.ZAHEER</t>
  </si>
  <si>
    <t>SALEEM ENGINEERING  WORKS / DYL MOTORCYLES SPD</t>
  </si>
  <si>
    <t>SUNDRY CREDITORS / BALOCHISTAN ENGINEERING WORKS LIMITED - CWH</t>
  </si>
  <si>
    <t>3B1-H411V-00</t>
  </si>
  <si>
    <t xml:space="preserve">CAP                           </t>
  </si>
  <si>
    <t>TR</t>
  </si>
  <si>
    <t>VType</t>
  </si>
  <si>
    <t>S</t>
  </si>
  <si>
    <t>M</t>
  </si>
  <si>
    <t xml:space="preserve">Note:-Eliminated items are Service,Inactive and Invalid  </t>
  </si>
  <si>
    <t>IType</t>
  </si>
  <si>
    <t>CST</t>
  </si>
  <si>
    <t>006-04498</t>
  </si>
  <si>
    <t>006-01253</t>
  </si>
  <si>
    <t>006-01794</t>
  </si>
  <si>
    <t>006-01828</t>
  </si>
  <si>
    <t>006-02398</t>
  </si>
  <si>
    <t>006-02676</t>
  </si>
  <si>
    <t>006-04159</t>
  </si>
  <si>
    <t>006-04358</t>
  </si>
  <si>
    <t>006-04881</t>
  </si>
  <si>
    <t>006-05115</t>
  </si>
  <si>
    <t>006-05117</t>
  </si>
  <si>
    <t>VST</t>
  </si>
  <si>
    <t>RTN</t>
  </si>
  <si>
    <t>006-00401</t>
  </si>
  <si>
    <t>006-00816</t>
  </si>
  <si>
    <t>006-00868</t>
  </si>
  <si>
    <t>006-00911</t>
  </si>
  <si>
    <t>006-01125</t>
  </si>
  <si>
    <t>006-01163</t>
  </si>
  <si>
    <t>006-01166</t>
  </si>
  <si>
    <t>006-01621</t>
  </si>
  <si>
    <t>006-01747</t>
  </si>
  <si>
    <t>006-01813</t>
  </si>
  <si>
    <t>006-02164</t>
  </si>
  <si>
    <t>006-02401</t>
  </si>
  <si>
    <t>006-02813</t>
  </si>
  <si>
    <t>006-02851</t>
  </si>
  <si>
    <t>006-02891</t>
  </si>
  <si>
    <t>006-04362</t>
  </si>
  <si>
    <t>006-04364</t>
  </si>
  <si>
    <t>006-04467</t>
  </si>
  <si>
    <t>006-04539</t>
  </si>
  <si>
    <t>006-04654</t>
  </si>
  <si>
    <t>006-04945</t>
  </si>
  <si>
    <t>006-04968</t>
  </si>
  <si>
    <t>006-05027</t>
  </si>
  <si>
    <t>006-05044</t>
  </si>
  <si>
    <t>006-05046</t>
  </si>
  <si>
    <t>006-05116</t>
  </si>
  <si>
    <t>006-05227</t>
  </si>
  <si>
    <t>006-00008</t>
  </si>
  <si>
    <t>R/P</t>
  </si>
  <si>
    <t>006-00091</t>
  </si>
  <si>
    <t>006-00095</t>
  </si>
  <si>
    <t>006-00096</t>
  </si>
  <si>
    <t>006-00098</t>
  </si>
  <si>
    <t>006-00099</t>
  </si>
  <si>
    <t>006-00104</t>
  </si>
  <si>
    <t>006-00108</t>
  </si>
  <si>
    <t>006-00109</t>
  </si>
  <si>
    <t>006-00110</t>
  </si>
  <si>
    <t>006-00112</t>
  </si>
  <si>
    <t>006-00124</t>
  </si>
  <si>
    <t>006-00126</t>
  </si>
  <si>
    <t>006-00134</t>
  </si>
  <si>
    <t>006-00140</t>
  </si>
  <si>
    <t>006-00160</t>
  </si>
  <si>
    <t>006-00190</t>
  </si>
  <si>
    <t>006-00191</t>
  </si>
  <si>
    <t>006-00192</t>
  </si>
  <si>
    <t>006-00194</t>
  </si>
  <si>
    <t>006-00197</t>
  </si>
  <si>
    <t>006-00203</t>
  </si>
  <si>
    <t>006-00226</t>
  </si>
  <si>
    <t>006-00302</t>
  </si>
  <si>
    <t>006-00303</t>
  </si>
  <si>
    <t>006-00311</t>
  </si>
  <si>
    <t>006-00312</t>
  </si>
  <si>
    <t>006-00354</t>
  </si>
  <si>
    <t>006-00360</t>
  </si>
  <si>
    <t>006-00367</t>
  </si>
  <si>
    <t>006-00373</t>
  </si>
  <si>
    <t>006-00383</t>
  </si>
  <si>
    <t>006-00391</t>
  </si>
  <si>
    <t>006-00407</t>
  </si>
  <si>
    <t>006-00410</t>
  </si>
  <si>
    <t>006-00411</t>
  </si>
  <si>
    <t>006-00438</t>
  </si>
  <si>
    <t>006-00439</t>
  </si>
  <si>
    <t>006-00448</t>
  </si>
  <si>
    <t>006-00452</t>
  </si>
  <si>
    <t>006-00461</t>
  </si>
  <si>
    <t>006-00506</t>
  </si>
  <si>
    <t>006-00512</t>
  </si>
  <si>
    <t>006-00513</t>
  </si>
  <si>
    <t>006-00573</t>
  </si>
  <si>
    <t>006-00612</t>
  </si>
  <si>
    <t>006-00616</t>
  </si>
  <si>
    <t>006-00622</t>
  </si>
  <si>
    <t>006-00718</t>
  </si>
  <si>
    <t>006-00720</t>
  </si>
  <si>
    <t>006-00721</t>
  </si>
  <si>
    <t>006-00723</t>
  </si>
  <si>
    <t>006-00767</t>
  </si>
  <si>
    <t>006-00795</t>
  </si>
  <si>
    <t>006-00797</t>
  </si>
  <si>
    <t>006-00806</t>
  </si>
  <si>
    <t>006-00850</t>
  </si>
  <si>
    <t>006-00852</t>
  </si>
  <si>
    <t>006-00872</t>
  </si>
  <si>
    <t>006-00906</t>
  </si>
  <si>
    <t>006-00908</t>
  </si>
  <si>
    <t>006-00909</t>
  </si>
  <si>
    <t>006-00914</t>
  </si>
  <si>
    <t>006-00923</t>
  </si>
  <si>
    <t>006-00925</t>
  </si>
  <si>
    <t>006-00930</t>
  </si>
  <si>
    <t>006-00934</t>
  </si>
  <si>
    <t>006-00940</t>
  </si>
  <si>
    <t>006-00957</t>
  </si>
  <si>
    <t>006-00958</t>
  </si>
  <si>
    <t>006-00960</t>
  </si>
  <si>
    <t>006-00967</t>
  </si>
  <si>
    <t>006-00981</t>
  </si>
  <si>
    <t>006-01049</t>
  </si>
  <si>
    <t>006-01069</t>
  </si>
  <si>
    <t>006-01070</t>
  </si>
  <si>
    <t>006-01086</t>
  </si>
  <si>
    <t>006-01116</t>
  </si>
  <si>
    <t>006-01165</t>
  </si>
  <si>
    <t>006-01171</t>
  </si>
  <si>
    <t>006-01181</t>
  </si>
  <si>
    <t>006-01195</t>
  </si>
  <si>
    <t>006-01196</t>
  </si>
  <si>
    <t>006-01197</t>
  </si>
  <si>
    <t>006-01199</t>
  </si>
  <si>
    <t>006-01267</t>
  </si>
  <si>
    <t>006-01274</t>
  </si>
  <si>
    <t>006-01275</t>
  </si>
  <si>
    <t>006-01276</t>
  </si>
  <si>
    <t>006-01278</t>
  </si>
  <si>
    <t>006-01281</t>
  </si>
  <si>
    <t>006-01287</t>
  </si>
  <si>
    <t>006-01289</t>
  </si>
  <si>
    <t>006-01292</t>
  </si>
  <si>
    <t>006-01303</t>
  </si>
  <si>
    <t>006-01311</t>
  </si>
  <si>
    <t>006-01321</t>
  </si>
  <si>
    <t>006-01322</t>
  </si>
  <si>
    <t>006-01326</t>
  </si>
  <si>
    <t>006-01327</t>
  </si>
  <si>
    <t>006-01331</t>
  </si>
  <si>
    <t>006-01383</t>
  </si>
  <si>
    <t>006-01433</t>
  </si>
  <si>
    <t>006-01436</t>
  </si>
  <si>
    <t>006-01448</t>
  </si>
  <si>
    <t>006-01452</t>
  </si>
  <si>
    <t>006-01459</t>
  </si>
  <si>
    <t>006-01464</t>
  </si>
  <si>
    <t>006-01503</t>
  </si>
  <si>
    <t>006-01514</t>
  </si>
  <si>
    <t>006-01516</t>
  </si>
  <si>
    <t>006-01552</t>
  </si>
  <si>
    <t>006-01553</t>
  </si>
  <si>
    <t>006-01554</t>
  </si>
  <si>
    <t>006-01567</t>
  </si>
  <si>
    <t>006-01578</t>
  </si>
  <si>
    <t>006-01589</t>
  </si>
  <si>
    <t>006-01598</t>
  </si>
  <si>
    <t>006-01599</t>
  </si>
  <si>
    <t>006-01600</t>
  </si>
  <si>
    <t>006-01603</t>
  </si>
  <si>
    <t>006-01605</t>
  </si>
  <si>
    <t>006-01607</t>
  </si>
  <si>
    <t>006-01608</t>
  </si>
  <si>
    <t>006-01609</t>
  </si>
  <si>
    <t>006-01614</t>
  </si>
  <si>
    <t>006-01758</t>
  </si>
  <si>
    <t>006-01759</t>
  </si>
  <si>
    <t>006-01764</t>
  </si>
  <si>
    <t>006-01769</t>
  </si>
  <si>
    <t>006-01770</t>
  </si>
  <si>
    <t>006-01785</t>
  </si>
  <si>
    <t>006-01789</t>
  </si>
  <si>
    <t>006-01815</t>
  </si>
  <si>
    <t>006-01816</t>
  </si>
  <si>
    <t>006-01826</t>
  </si>
  <si>
    <t>006-01847</t>
  </si>
  <si>
    <t>006-01848</t>
  </si>
  <si>
    <t>006-01853</t>
  </si>
  <si>
    <t>006-01885</t>
  </si>
  <si>
    <t>006-01891</t>
  </si>
  <si>
    <t>006-01892</t>
  </si>
  <si>
    <t>006-01894</t>
  </si>
  <si>
    <t>006-01899</t>
  </si>
  <si>
    <t>006-01901</t>
  </si>
  <si>
    <t>006-01905</t>
  </si>
  <si>
    <t>006-01906</t>
  </si>
  <si>
    <t>006-01913</t>
  </si>
  <si>
    <t>006-01915</t>
  </si>
  <si>
    <t>006-01916</t>
  </si>
  <si>
    <t>006-01917</t>
  </si>
  <si>
    <t>006-01918</t>
  </si>
  <si>
    <t>006-01919</t>
  </si>
  <si>
    <t>006-01920</t>
  </si>
  <si>
    <t>006-01921</t>
  </si>
  <si>
    <t>006-01930</t>
  </si>
  <si>
    <t>006-01947</t>
  </si>
  <si>
    <t>006-02223</t>
  </si>
  <si>
    <t>006-02356</t>
  </si>
  <si>
    <t>006-02369</t>
  </si>
  <si>
    <t>006-02382</t>
  </si>
  <si>
    <t>006-02387</t>
  </si>
  <si>
    <t>006-02391</t>
  </si>
  <si>
    <t>006-02584</t>
  </si>
  <si>
    <t>006-02863</t>
  </si>
  <si>
    <t>006-02887</t>
  </si>
  <si>
    <t>006-02889</t>
  </si>
  <si>
    <t>006-02976</t>
  </si>
  <si>
    <t>006-04079</t>
  </si>
  <si>
    <t>006-04566</t>
  </si>
  <si>
    <t>006-04799</t>
  </si>
  <si>
    <t>006-04800</t>
  </si>
  <si>
    <t>006-04801</t>
  </si>
  <si>
    <t>006-04802</t>
  </si>
  <si>
    <t>006-04803</t>
  </si>
  <si>
    <t>006-05063</t>
  </si>
  <si>
    <t>006-05214</t>
  </si>
  <si>
    <t>006-05220</t>
  </si>
  <si>
    <t>006-05258</t>
  </si>
  <si>
    <t>006-05259</t>
  </si>
  <si>
    <t>006-05280</t>
  </si>
  <si>
    <t>006-05290</t>
  </si>
  <si>
    <t>006-01532</t>
  </si>
  <si>
    <t>006-03240</t>
  </si>
  <si>
    <t>006-03550</t>
  </si>
  <si>
    <t>006-03957</t>
  </si>
  <si>
    <t>006-03963</t>
  </si>
  <si>
    <t>006-03967</t>
  </si>
  <si>
    <t>006-03979</t>
  </si>
  <si>
    <t>006-03984</t>
  </si>
  <si>
    <t>006-03995</t>
  </si>
  <si>
    <t>006-03997</t>
  </si>
  <si>
    <t>006-04030</t>
  </si>
  <si>
    <t>006-04031</t>
  </si>
  <si>
    <t>006-04064</t>
  </si>
  <si>
    <t>006-04175</t>
  </si>
  <si>
    <t>006-04346</t>
  </si>
  <si>
    <t>006-04348</t>
  </si>
  <si>
    <t>006-04472</t>
  </si>
  <si>
    <t>006-04505</t>
  </si>
  <si>
    <t>006-04531</t>
  </si>
  <si>
    <t>006-04534</t>
  </si>
  <si>
    <t>006-04535</t>
  </si>
  <si>
    <t>006-04536</t>
  </si>
  <si>
    <t>006-04537</t>
  </si>
  <si>
    <t>006-04765</t>
  </si>
  <si>
    <t>006-04766</t>
  </si>
  <si>
    <t>006-04767</t>
  </si>
  <si>
    <t>006-04769</t>
  </si>
  <si>
    <t>006-04770</t>
  </si>
  <si>
    <t>006-04835</t>
  </si>
  <si>
    <t>006-05074</t>
  </si>
  <si>
    <t>006-05101</t>
  </si>
  <si>
    <t>006-05103</t>
  </si>
  <si>
    <t>006-05625</t>
  </si>
  <si>
    <t>006-05642</t>
  </si>
  <si>
    <t>006-02170</t>
  </si>
  <si>
    <t>006-03926</t>
  </si>
  <si>
    <t>006-03929</t>
  </si>
  <si>
    <t>006-03969</t>
  </si>
  <si>
    <t>006-04060</t>
  </si>
  <si>
    <t>006-04074</t>
  </si>
  <si>
    <t>006-04083</t>
  </si>
  <si>
    <t>006-04084</t>
  </si>
  <si>
    <t>006-04085</t>
  </si>
  <si>
    <t>006-04086</t>
  </si>
  <si>
    <t>006-04087</t>
  </si>
  <si>
    <t>006-04089</t>
  </si>
  <si>
    <t>006-04091</t>
  </si>
  <si>
    <t>006-04092</t>
  </si>
  <si>
    <t>006-04093</t>
  </si>
  <si>
    <t>006-04094</t>
  </si>
  <si>
    <t>006-04095</t>
  </si>
  <si>
    <t>006-04096</t>
  </si>
  <si>
    <t>006-04097</t>
  </si>
  <si>
    <t>006-04098</t>
  </si>
  <si>
    <t>006-04099</t>
  </si>
  <si>
    <t>006-04100</t>
  </si>
  <si>
    <t>006-04102</t>
  </si>
  <si>
    <t>006-04103</t>
  </si>
  <si>
    <t>006-04104</t>
  </si>
  <si>
    <t>006-04105</t>
  </si>
  <si>
    <t>006-04131</t>
  </si>
  <si>
    <t>006-04132</t>
  </si>
  <si>
    <t>006-04137</t>
  </si>
  <si>
    <t>006-04138</t>
  </si>
  <si>
    <t>006-04140</t>
  </si>
  <si>
    <t>006-04142</t>
  </si>
  <si>
    <t>006-04143</t>
  </si>
  <si>
    <t>006-04145</t>
  </si>
  <si>
    <t>006-04146</t>
  </si>
  <si>
    <t>006-04147</t>
  </si>
  <si>
    <t>006-04148</t>
  </si>
  <si>
    <t>006-04149</t>
  </si>
  <si>
    <t>006-04150</t>
  </si>
  <si>
    <t>006-04151</t>
  </si>
  <si>
    <t>006-04152</t>
  </si>
  <si>
    <t>006-04153</t>
  </si>
  <si>
    <t>006-04155</t>
  </si>
  <si>
    <t>006-04156</t>
  </si>
  <si>
    <t>006-04157</t>
  </si>
  <si>
    <t>006-04158</t>
  </si>
  <si>
    <t>006-04161</t>
  </si>
  <si>
    <t>006-04162</t>
  </si>
  <si>
    <t>006-04163</t>
  </si>
  <si>
    <t>006-04166</t>
  </si>
  <si>
    <t>006-04167</t>
  </si>
  <si>
    <t>006-04172</t>
  </si>
  <si>
    <t>006-04189</t>
  </si>
  <si>
    <t>006-04191</t>
  </si>
  <si>
    <t>006-04192</t>
  </si>
  <si>
    <t>006-04207</t>
  </si>
  <si>
    <t>006-04237</t>
  </si>
  <si>
    <t>006-04262</t>
  </si>
  <si>
    <t>006-04263</t>
  </si>
  <si>
    <t>006-04268</t>
  </si>
  <si>
    <t>006-04294</t>
  </si>
  <si>
    <t>006-04354</t>
  </si>
  <si>
    <t>006-04355</t>
  </si>
  <si>
    <t>006-04356</t>
  </si>
  <si>
    <t>006-04357</t>
  </si>
  <si>
    <t>006-04495</t>
  </si>
  <si>
    <t>006-04556</t>
  </si>
  <si>
    <t>006-04565</t>
  </si>
  <si>
    <t>006-04582</t>
  </si>
  <si>
    <t>006-04675</t>
  </si>
  <si>
    <t>006-04789</t>
  </si>
  <si>
    <t>006-04790</t>
  </si>
  <si>
    <t>006-04791</t>
  </si>
  <si>
    <t>006-04792</t>
  </si>
  <si>
    <t>006-04793</t>
  </si>
  <si>
    <t>006-04924</t>
  </si>
  <si>
    <t>006-00358</t>
  </si>
  <si>
    <t>006-00961</t>
  </si>
  <si>
    <t>006-01890</t>
  </si>
  <si>
    <t>006-00211</t>
  </si>
  <si>
    <t>005-21311</t>
  </si>
  <si>
    <t>005-21312</t>
  </si>
  <si>
    <t>006-05084</t>
  </si>
  <si>
    <t>006-05957</t>
  </si>
  <si>
    <t>006-03241</t>
  </si>
  <si>
    <t>006-03549</t>
  </si>
  <si>
    <t>006-05102</t>
  </si>
  <si>
    <t>006-01194</t>
  </si>
  <si>
    <t>006-02221</t>
  </si>
  <si>
    <t>006-03043</t>
  </si>
  <si>
    <t>006-03083</t>
  </si>
  <si>
    <t>006-05089</t>
  </si>
  <si>
    <t>006-01718</t>
  </si>
  <si>
    <t>006-02928</t>
  </si>
  <si>
    <t>006-05994</t>
  </si>
  <si>
    <t>006-00315</t>
  </si>
  <si>
    <t>006-00915</t>
  </si>
  <si>
    <t>006-05993</t>
  </si>
  <si>
    <t>006-00589</t>
  </si>
  <si>
    <t>006-00891</t>
  </si>
  <si>
    <t>006-01685</t>
  </si>
  <si>
    <t>S/I</t>
  </si>
  <si>
    <t>006-02738</t>
  </si>
  <si>
    <t>006-00264</t>
  </si>
  <si>
    <t>006-02377</t>
  </si>
  <si>
    <t>006-05053</t>
  </si>
  <si>
    <t>006-05107</t>
  </si>
  <si>
    <t>006-05108</t>
  </si>
  <si>
    <t>006-05109</t>
  </si>
  <si>
    <t>006-05498</t>
  </si>
  <si>
    <t>006-00842</t>
  </si>
  <si>
    <t>006-00844</t>
  </si>
  <si>
    <t>006-04879</t>
  </si>
  <si>
    <t>006-04880</t>
  </si>
  <si>
    <t>SPCC-SD 1.2x914x1828</t>
  </si>
  <si>
    <t>SPCC-SD 1.4x914x1828</t>
  </si>
  <si>
    <t>5HM-E1161-00</t>
  </si>
  <si>
    <t xml:space="preserve">ABSORBER,1                    </t>
  </si>
  <si>
    <t>90109-08034</t>
  </si>
  <si>
    <t xml:space="preserve">BOLT                          </t>
  </si>
  <si>
    <t>90105-05361</t>
  </si>
  <si>
    <t>90105-06029</t>
  </si>
  <si>
    <t>95807-06012</t>
  </si>
  <si>
    <t>95807-06020</t>
  </si>
  <si>
    <t>95827-08016</t>
  </si>
  <si>
    <t>95024-08035</t>
  </si>
  <si>
    <t>95027-06010</t>
  </si>
  <si>
    <t>BOLT,FLG. (SMALL HEAD)</t>
  </si>
  <si>
    <t>95027-06025</t>
  </si>
  <si>
    <t>90101-10417</t>
  </si>
  <si>
    <t>97007-06016</t>
  </si>
  <si>
    <t>97024-08040</t>
  </si>
  <si>
    <t>97507-08535</t>
  </si>
  <si>
    <t xml:space="preserve">BOLT,HEX. HEAD W/WASHER       </t>
  </si>
  <si>
    <t>90123-08806</t>
  </si>
  <si>
    <t xml:space="preserve">BOLT,WIRE ADJ.                </t>
  </si>
  <si>
    <t>93306-00108</t>
  </si>
  <si>
    <t>93306-00210</t>
  </si>
  <si>
    <t>93306-00324</t>
  </si>
  <si>
    <t>93306-20203</t>
  </si>
  <si>
    <t>93306-205YG</t>
  </si>
  <si>
    <t>93306-304X6</t>
  </si>
  <si>
    <t>93340-210Y0</t>
  </si>
  <si>
    <t>5HM-H5542-00</t>
  </si>
  <si>
    <t xml:space="preserve">BRKT. CDI                        </t>
  </si>
  <si>
    <t>3AH-H4551-00</t>
  </si>
  <si>
    <t>BRKT.,LICENSE</t>
  </si>
  <si>
    <t>102-22123-00</t>
  </si>
  <si>
    <t xml:space="preserve">BUSH.,1                       </t>
  </si>
  <si>
    <t>5HM-F2216-00</t>
  </si>
  <si>
    <t xml:space="preserve">BUSH.,RR. SHOCK ABSORBER      </t>
  </si>
  <si>
    <t>3V8-F2117-00</t>
  </si>
  <si>
    <t>3V8-F2315-00</t>
  </si>
  <si>
    <t>5ES-F4610-00</t>
  </si>
  <si>
    <t>CAP ASSY.  F/T  5ES</t>
  </si>
  <si>
    <t>93410-20038</t>
  </si>
  <si>
    <t xml:space="preserve">CIRCLIP                       </t>
  </si>
  <si>
    <t>93440-10153</t>
  </si>
  <si>
    <t>93450-14088</t>
  </si>
  <si>
    <t>99009-10400</t>
  </si>
  <si>
    <t>90461-08800</t>
  </si>
  <si>
    <t>90460-43053</t>
  </si>
  <si>
    <t xml:space="preserve">CLAMP,HOSE                    </t>
  </si>
  <si>
    <t>90467-13073</t>
  </si>
  <si>
    <t>4W8-F5366-01</t>
  </si>
  <si>
    <t xml:space="preserve">CLUTCH,HUB                    </t>
  </si>
  <si>
    <t>90387-0602R</t>
  </si>
  <si>
    <t>90387-064Y0</t>
  </si>
  <si>
    <t>90387-065J6</t>
  </si>
  <si>
    <t>5ES-F3415-00</t>
  </si>
  <si>
    <t xml:space="preserve">COVER,BALL RACE 1             </t>
  </si>
  <si>
    <t>5HM-E5418-00</t>
  </si>
  <si>
    <t xml:space="preserve">COVER,CHAIN CASE 1            </t>
  </si>
  <si>
    <t>5HM-F7413-00</t>
  </si>
  <si>
    <t xml:space="preserve">COVER,FOOTREST                </t>
  </si>
  <si>
    <t>4W8-E5618-00</t>
  </si>
  <si>
    <t xml:space="preserve">COVER,KICK LEVER              </t>
  </si>
  <si>
    <t>4W8-E8113-00</t>
  </si>
  <si>
    <t xml:space="preserve">COVER,SHIFT PEDAL             </t>
  </si>
  <si>
    <t>5HM-E5316-00</t>
  </si>
  <si>
    <t xml:space="preserve">DAMPER,1                      </t>
  </si>
  <si>
    <t>3V8-F4181-00</t>
  </si>
  <si>
    <t xml:space="preserve">DAMPER,LOCATING 1             </t>
  </si>
  <si>
    <t>3V8-F4183-00</t>
  </si>
  <si>
    <t xml:space="preserve">DAMPER,LOCATING 3             </t>
  </si>
  <si>
    <t>3AH-H3350-00</t>
  </si>
  <si>
    <t xml:space="preserve">FLASHER RELAY ASSY.           </t>
  </si>
  <si>
    <t>5HM-F1510-10</t>
  </si>
  <si>
    <t>FR. FENDER COMP. (3AHD)</t>
  </si>
  <si>
    <t>90430-06014</t>
  </si>
  <si>
    <t>90430-12812</t>
  </si>
  <si>
    <t>5WT-E1181-00</t>
  </si>
  <si>
    <t>GASKET,CYLINDER HEAD 1 (5HM)</t>
  </si>
  <si>
    <t>90480-12314</t>
  </si>
  <si>
    <t>90480-13163</t>
  </si>
  <si>
    <t>90480-13398</t>
  </si>
  <si>
    <t>90480-14229</t>
  </si>
  <si>
    <t>3AH-F3441-00</t>
  </si>
  <si>
    <t xml:space="preserve">HOLDER,HANDLE UPPER           </t>
  </si>
  <si>
    <t>90445-095K1</t>
  </si>
  <si>
    <t>HOSE</t>
  </si>
  <si>
    <t>90446-07801</t>
  </si>
  <si>
    <t xml:space="preserve">HOSE                          </t>
  </si>
  <si>
    <t>3B1-H2310-01</t>
  </si>
  <si>
    <t xml:space="preserve">IGN. COIL ASSY.               </t>
  </si>
  <si>
    <t>5HM-E3536-10</t>
  </si>
  <si>
    <t xml:space="preserve">JT.,CARBURETOR                </t>
  </si>
  <si>
    <t>3AH-H2910-20</t>
  </si>
  <si>
    <t>LEVER HOLDER ASSY.,1</t>
  </si>
  <si>
    <t>3AH-H2920-30</t>
  </si>
  <si>
    <t>LEVER HOLDER ASSY.,2</t>
  </si>
  <si>
    <t>5HM-H3912-00</t>
  </si>
  <si>
    <t>LEVER,1</t>
  </si>
  <si>
    <t>5HM-H3922-00</t>
  </si>
  <si>
    <t>LEVER,2</t>
  </si>
  <si>
    <t>3V8-F7115-00</t>
  </si>
  <si>
    <t xml:space="preserve">LINK                          </t>
  </si>
  <si>
    <t>5HM-E7410-00</t>
  </si>
  <si>
    <t xml:space="preserve">MAIN AXLE ASSY.,1             </t>
  </si>
  <si>
    <t>5ES-E4711-00</t>
  </si>
  <si>
    <t>MUFF.,1</t>
  </si>
  <si>
    <t>90179-06816</t>
  </si>
  <si>
    <t>90179-12659</t>
  </si>
  <si>
    <t>90179-14469</t>
  </si>
  <si>
    <t>90179-25836</t>
  </si>
  <si>
    <t>90176-10073</t>
  </si>
  <si>
    <t>95304-06800</t>
  </si>
  <si>
    <t>95707-12500</t>
  </si>
  <si>
    <t>90170-05302</t>
  </si>
  <si>
    <t>90170-10038</t>
  </si>
  <si>
    <t>90170-22187</t>
  </si>
  <si>
    <t>95307-08700</t>
  </si>
  <si>
    <t>95607-05100</t>
  </si>
  <si>
    <t>NUT,U</t>
  </si>
  <si>
    <t>95607-06100</t>
  </si>
  <si>
    <t xml:space="preserve">NUT,U                         </t>
  </si>
  <si>
    <t>95607-10200</t>
  </si>
  <si>
    <t>NUT,U FLANGE</t>
  </si>
  <si>
    <t>90174-05029</t>
  </si>
  <si>
    <t xml:space="preserve">NUT,WELD                      </t>
  </si>
  <si>
    <t>93210-22382</t>
  </si>
  <si>
    <t>5ES-F4741-00</t>
  </si>
  <si>
    <t xml:space="preserve">PAD,SEAT                      </t>
  </si>
  <si>
    <t>90249-12008</t>
  </si>
  <si>
    <t xml:space="preserve">PIN                           </t>
  </si>
  <si>
    <t>90252-20800</t>
  </si>
  <si>
    <t xml:space="preserve">PIN,SPLIT                     </t>
  </si>
  <si>
    <t>90252-30800</t>
  </si>
  <si>
    <t>5HM-E4197-00</t>
  </si>
  <si>
    <t>PIPE,AIR VENT</t>
  </si>
  <si>
    <t>5TN-E5113-00</t>
  </si>
  <si>
    <t>3AH-E4482-00</t>
  </si>
  <si>
    <t>PLATE,CARB. CAP</t>
  </si>
  <si>
    <t>5HM-E5167-00</t>
  </si>
  <si>
    <t xml:space="preserve">PLUG,BLIND 1                  </t>
  </si>
  <si>
    <t>5HM-F1279-00</t>
  </si>
  <si>
    <t>5HM-E5168-00</t>
  </si>
  <si>
    <t xml:space="preserve">PLUG,BLIND 2                  </t>
  </si>
  <si>
    <t>94700-00828</t>
  </si>
  <si>
    <t xml:space="preserve">PLUG,SPARK                    </t>
  </si>
  <si>
    <t>4TT-E8542-00</t>
  </si>
  <si>
    <t xml:space="preserve">POINT                         </t>
  </si>
  <si>
    <t>156-23411-00</t>
  </si>
  <si>
    <t>183-23411-00</t>
  </si>
  <si>
    <t>156-23412-00</t>
  </si>
  <si>
    <t>183-23412-00</t>
  </si>
  <si>
    <t>5HM-H1960-10</t>
  </si>
  <si>
    <t xml:space="preserve">RECTIFIER REGULATOR ASSY.     </t>
  </si>
  <si>
    <t>58A-F2110-00-P0</t>
  </si>
  <si>
    <t>REAR  ARM (RED)  3AH</t>
  </si>
  <si>
    <t>90149-05120</t>
  </si>
  <si>
    <t>SCREW</t>
  </si>
  <si>
    <t>98980-06008</t>
  </si>
  <si>
    <t xml:space="preserve">SCREW,BINDING HEAD (+)        </t>
  </si>
  <si>
    <t>90151-06016</t>
  </si>
  <si>
    <t>SCREW,C/RECD. C/SUNK</t>
  </si>
  <si>
    <t>90155-06007</t>
  </si>
  <si>
    <t xml:space="preserve">SCREW,C/RECD. FLAT FILLISTER  </t>
  </si>
  <si>
    <t>90153-06029</t>
  </si>
  <si>
    <t xml:space="preserve">SCREW,CROSSRECESSED HEX.      </t>
  </si>
  <si>
    <t>90157-05057</t>
  </si>
  <si>
    <t>SCREW,CROSSRECESSED PAN</t>
  </si>
  <si>
    <t>98507-05010</t>
  </si>
  <si>
    <t xml:space="preserve">SCREW,PAN HEAD (+)            </t>
  </si>
  <si>
    <t>98507-05016</t>
  </si>
  <si>
    <t>98507-05025</t>
  </si>
  <si>
    <t>SCREW,PAN HEAD (+)</t>
  </si>
  <si>
    <t>97707-40510</t>
  </si>
  <si>
    <t xml:space="preserve">SCREW,PAN HEAD TAPPING (+)    </t>
  </si>
  <si>
    <t>97607-05216</t>
  </si>
  <si>
    <t>97707-50012</t>
  </si>
  <si>
    <t xml:space="preserve">SCREW,TRUSS HEAD TAPPING      </t>
  </si>
  <si>
    <t>22F-12159-00</t>
  </si>
  <si>
    <t xml:space="preserve">SCREW,VALVE ADJUSTING         </t>
  </si>
  <si>
    <t>4W8-F1268-00</t>
  </si>
  <si>
    <t xml:space="preserve">SEAL                          </t>
  </si>
  <si>
    <t>3B1-E4457-00</t>
  </si>
  <si>
    <t>3V8-F2151-00</t>
  </si>
  <si>
    <t>5ER-E8120-30</t>
  </si>
  <si>
    <t>SHIFT LEVER ASSY.</t>
  </si>
  <si>
    <t>90501-06022</t>
  </si>
  <si>
    <t xml:space="preserve">SPRG.,COMPRESSION             </t>
  </si>
  <si>
    <t>90501-10245</t>
  </si>
  <si>
    <t>90506-25806</t>
  </si>
  <si>
    <t>90508-14007</t>
  </si>
  <si>
    <t>5HM-E2176-00</t>
  </si>
  <si>
    <t xml:space="preserve">SPROCKET                      </t>
  </si>
  <si>
    <t>5K2-F5437-00</t>
  </si>
  <si>
    <t xml:space="preserve">SPROCKET,RR. WHEEL            </t>
  </si>
  <si>
    <t>5HM-H2539-00</t>
  </si>
  <si>
    <t xml:space="preserve">STAY,STOP SWITCH              </t>
  </si>
  <si>
    <t>5HM-F7114-00</t>
  </si>
  <si>
    <t xml:space="preserve">STOPPER                       </t>
  </si>
  <si>
    <t>58A-F1751-00</t>
  </si>
  <si>
    <t>TANK,OIL</t>
  </si>
  <si>
    <t>5TN-E2111-00</t>
  </si>
  <si>
    <t>VALVE,1</t>
  </si>
  <si>
    <t>5TN-E2121-00</t>
  </si>
  <si>
    <t>VALVE,2</t>
  </si>
  <si>
    <t>90209-10020</t>
  </si>
  <si>
    <t xml:space="preserve">WASHER                        </t>
  </si>
  <si>
    <t>90201-06071</t>
  </si>
  <si>
    <t>90201-10430</t>
  </si>
  <si>
    <t>90201-14218</t>
  </si>
  <si>
    <t>90201-225A4</t>
  </si>
  <si>
    <t>90202-04222</t>
  </si>
  <si>
    <t>90202-05193</t>
  </si>
  <si>
    <t>92903-06200</t>
  </si>
  <si>
    <t>92907-05200</t>
  </si>
  <si>
    <t>92907-06600</t>
  </si>
  <si>
    <t>92907-08200</t>
  </si>
  <si>
    <t>92907-08600</t>
  </si>
  <si>
    <t>92903-06100</t>
  </si>
  <si>
    <t xml:space="preserve">WASHER,SPRG.                  </t>
  </si>
  <si>
    <t>90215-16020</t>
  </si>
  <si>
    <t>WASHER,TONGUED</t>
  </si>
  <si>
    <t>5HM-F2310-00-35</t>
  </si>
  <si>
    <t>3B1-E4711-00</t>
  </si>
  <si>
    <t>3B1-F1511-00</t>
  </si>
  <si>
    <t xml:space="preserve">FENDER                        </t>
  </si>
  <si>
    <t>3B1-F1639-00</t>
  </si>
  <si>
    <t>3B1-F1685-00</t>
  </si>
  <si>
    <t xml:space="preserve">BRKT.,LICENSE                 </t>
  </si>
  <si>
    <t>3B1-F171S-00</t>
  </si>
  <si>
    <t xml:space="preserve">RIVET                         </t>
  </si>
  <si>
    <t>3B1-F174X-00</t>
  </si>
  <si>
    <t>3B1-F175H-00</t>
  </si>
  <si>
    <t xml:space="preserve">STAY,LOCK                     </t>
  </si>
  <si>
    <t>3B1-F414G-00</t>
  </si>
  <si>
    <t>3B1-F4725-00</t>
  </si>
  <si>
    <t xml:space="preserve">SPACER,1                      </t>
  </si>
  <si>
    <t>3B1-F4756-00-P0</t>
  </si>
  <si>
    <t xml:space="preserve">COVER,TAIL                    </t>
  </si>
  <si>
    <t>3B1-F7263-00</t>
  </si>
  <si>
    <t xml:space="preserve">BRKT.,1                       </t>
  </si>
  <si>
    <t>3B1-H1410-01</t>
  </si>
  <si>
    <t>STATOR ASSY.   (3B1)</t>
  </si>
  <si>
    <t>3B1-H1915-00</t>
  </si>
  <si>
    <t xml:space="preserve">PLATE,REGULATOR FITTING       </t>
  </si>
  <si>
    <t>3B1-H3338-00</t>
  </si>
  <si>
    <t xml:space="preserve">TUBE,CORD                     </t>
  </si>
  <si>
    <t>3B1-H3500-00</t>
  </si>
  <si>
    <t>METER ASSY.</t>
  </si>
  <si>
    <t>3B1-H4736-00</t>
  </si>
  <si>
    <t xml:space="preserve">DAMPER,TAIL                   </t>
  </si>
  <si>
    <t>3B1-H4737-00</t>
  </si>
  <si>
    <t xml:space="preserve">DAMPER,TAIL 2                 </t>
  </si>
  <si>
    <t>4YS-E1198-00</t>
  </si>
  <si>
    <t>GASKET</t>
  </si>
  <si>
    <t>3B1-E5664-00</t>
  </si>
  <si>
    <t>90174-06030</t>
  </si>
  <si>
    <t>90183-05068</t>
  </si>
  <si>
    <t xml:space="preserve">NUT,SPRG.                     </t>
  </si>
  <si>
    <t>90183-06011</t>
  </si>
  <si>
    <t>90201-064H0</t>
  </si>
  <si>
    <t>90445-19806</t>
  </si>
  <si>
    <t>90464-13077</t>
  </si>
  <si>
    <t>90480-14812</t>
  </si>
  <si>
    <t>90480-24186</t>
  </si>
  <si>
    <t>93306-204YC</t>
  </si>
  <si>
    <t>95607-08200</t>
  </si>
  <si>
    <t xml:space="preserve">NUT,U FLG                  </t>
  </si>
  <si>
    <t>95707-05500</t>
  </si>
  <si>
    <t>95807-08020</t>
  </si>
  <si>
    <t>97507-06516</t>
  </si>
  <si>
    <t>98517-06016</t>
  </si>
  <si>
    <t>98904-06008</t>
  </si>
  <si>
    <t>SCREW,BINDING HEAD (+)</t>
  </si>
  <si>
    <t>98907-06012</t>
  </si>
  <si>
    <t>90467-08075</t>
  </si>
  <si>
    <t>CLIP</t>
  </si>
  <si>
    <t>3XO-F2350-00</t>
  </si>
  <si>
    <t>INFORMATION LABEL</t>
  </si>
  <si>
    <t>3B1-F1746-00</t>
  </si>
  <si>
    <t>3AH-H3371-BL</t>
  </si>
  <si>
    <t>HORN (BLACK)  5HM-3AH</t>
  </si>
  <si>
    <t>3B1-F153A-00</t>
  </si>
  <si>
    <t>EMBLEM,YAMAHA</t>
  </si>
  <si>
    <t>99246-00080</t>
  </si>
  <si>
    <t>97507-06514</t>
  </si>
  <si>
    <t>97027-08020</t>
  </si>
  <si>
    <t>5ES-F2110-00-33</t>
  </si>
  <si>
    <t>REAR ARM COMP    (3B11)</t>
  </si>
  <si>
    <t>95827-06012</t>
  </si>
  <si>
    <t>90465-13152</t>
  </si>
  <si>
    <t>4YS-E1611-00</t>
  </si>
  <si>
    <t>RING,PISTON TOP 1-1</t>
  </si>
  <si>
    <t>5HM-V8022-00</t>
  </si>
  <si>
    <t>SWITCH SET ASSY  COM  (5HM)</t>
  </si>
  <si>
    <t>3AH-V8022-00</t>
  </si>
  <si>
    <t>SWITCH SET  ASSY  COM    3AH</t>
  </si>
  <si>
    <t>95702-08500</t>
  </si>
  <si>
    <t>3B1-F1510-00-PO</t>
  </si>
  <si>
    <t>FR. FENDER COMP.</t>
  </si>
  <si>
    <t>58A-F2110-00-33</t>
  </si>
  <si>
    <t>5HM-24500-01</t>
  </si>
  <si>
    <t>FUEL COCK ASSY.</t>
  </si>
  <si>
    <t>3AH-H2590-20</t>
  </si>
  <si>
    <t>WIRE HARNESS ASSY.</t>
  </si>
  <si>
    <t>5HM-E4628-00</t>
  </si>
  <si>
    <t xml:space="preserve">PROTECTOR,EXT. PIPE           </t>
  </si>
  <si>
    <t>3B1-F471K-00</t>
  </si>
  <si>
    <t xml:space="preserve">COVER,TAIL 1                  </t>
  </si>
  <si>
    <t>3B1-F472K-00</t>
  </si>
  <si>
    <t xml:space="preserve">COVER,TAIL 2                  </t>
  </si>
  <si>
    <t>3B1-F4756-00</t>
  </si>
  <si>
    <t>5HM-E4711-00</t>
  </si>
  <si>
    <t>MUFFLER 1 (5HM)</t>
  </si>
  <si>
    <t>93306-203YR</t>
  </si>
  <si>
    <t>3B1-F153T-00</t>
  </si>
  <si>
    <t>EBLEM TUNING FORK</t>
  </si>
  <si>
    <t>5ES-H250A-00</t>
  </si>
  <si>
    <t>KEY ASSY. (A TYPE)</t>
  </si>
  <si>
    <t>3AHF-F1784-00</t>
  </si>
  <si>
    <t>EMBLEM.,4</t>
  </si>
  <si>
    <t>3AHF-F1783-00</t>
  </si>
  <si>
    <t>EMBLEM.,3</t>
  </si>
  <si>
    <t>3AH-F1785-00-CD</t>
  </si>
  <si>
    <t>EMBLEM.,ROYAL (CRYSTAL DROP)</t>
  </si>
  <si>
    <t>3AH-F1786-00-CD</t>
  </si>
  <si>
    <t>EMBLEM.,2 ROYALE (CRYSTAL DROP)</t>
  </si>
  <si>
    <t>7DY-F5395-00</t>
  </si>
  <si>
    <t xml:space="preserve">NIPPLE,SPOKE                  </t>
  </si>
  <si>
    <t>7DY-F5396-00</t>
  </si>
  <si>
    <t>90201-00500</t>
  </si>
  <si>
    <t>WASHER, PLAIN 5MM</t>
  </si>
  <si>
    <t>90201-00800</t>
  </si>
  <si>
    <t xml:space="preserve">WASHER, PLAIN, 8MM (SK-5)_x000D_
</t>
  </si>
  <si>
    <t>7DY-44834-00</t>
  </si>
  <si>
    <t>COVER,METER HOLE</t>
  </si>
  <si>
    <t>7DY-H3937-00</t>
  </si>
  <si>
    <t xml:space="preserve">BAND, SWITCH CORD_x000D_
</t>
  </si>
  <si>
    <t>7DY-F3163-00</t>
  </si>
  <si>
    <t>7DY-F7114-00</t>
  </si>
  <si>
    <t>STOPPER MAIN STAND</t>
  </si>
  <si>
    <t>7DY-F2315-00</t>
  </si>
  <si>
    <t xml:space="preserve">CAP ,CHAIN CASE                          </t>
  </si>
  <si>
    <t>7DY-F1860-00</t>
  </si>
  <si>
    <t>GROMMET, WIRE HARNES</t>
  </si>
  <si>
    <t>7DY-90560-00</t>
  </si>
  <si>
    <t>SPACER-1</t>
  </si>
  <si>
    <t>95027-03000</t>
  </si>
  <si>
    <t xml:space="preserve">BOLT  BREAK STOPPER                 </t>
  </si>
  <si>
    <t>95607-00010</t>
  </si>
  <si>
    <t xml:space="preserve">NUT-U, LOCK 10MM_x000D_
</t>
  </si>
  <si>
    <t>7DY-F2141-00</t>
  </si>
  <si>
    <t xml:space="preserve">SHAFT,PIVOT                   </t>
  </si>
  <si>
    <t>95027-05020</t>
  </si>
  <si>
    <t>BOLT,HEX 5X20</t>
  </si>
  <si>
    <t>7DY-93109-00</t>
  </si>
  <si>
    <t>DUST SEAL</t>
  </si>
  <si>
    <t>7DY-12176-00</t>
  </si>
  <si>
    <t>SPROCKET, CAM CHAIN</t>
  </si>
  <si>
    <t>94591-51085</t>
  </si>
  <si>
    <t>CAM CHAIN</t>
  </si>
  <si>
    <t>7DY-12210-00</t>
  </si>
  <si>
    <t>LEVER CAM CHAIN TENSIONER</t>
  </si>
  <si>
    <t>7DY-12221-00</t>
  </si>
  <si>
    <t>ROLLER CAM CHAIN TENSIONER</t>
  </si>
  <si>
    <t>91317-06015</t>
  </si>
  <si>
    <t>BOLT PIVOT LEVER</t>
  </si>
  <si>
    <t>7DY-12211-00</t>
  </si>
  <si>
    <t>PUSH ROD TENSIONER</t>
  </si>
  <si>
    <t>7DY-12222-00</t>
  </si>
  <si>
    <t>ROLLER GUIDE CAM CHAIN</t>
  </si>
  <si>
    <t>7DY-11640-00</t>
  </si>
  <si>
    <t>PIN ROLLER GUIDE</t>
  </si>
  <si>
    <t>7DY-12223-00</t>
  </si>
  <si>
    <t>SPROCKET DRIVE OIL PUMP</t>
  </si>
  <si>
    <t>90116-08800</t>
  </si>
  <si>
    <t>SPINDLE ROLLER GUIDE</t>
  </si>
  <si>
    <t>91317-06021</t>
  </si>
  <si>
    <t>BOLT SEALING</t>
  </si>
  <si>
    <t>91317-06022</t>
  </si>
  <si>
    <t>BOLT</t>
  </si>
  <si>
    <t>90201-08327</t>
  </si>
  <si>
    <t>WASHER 14.2x1.5x20</t>
  </si>
  <si>
    <t>90201-08328</t>
  </si>
  <si>
    <t>WASHER 6.5x1.5x12</t>
  </si>
  <si>
    <t>90201-08329</t>
  </si>
  <si>
    <t>WASHER 8.5x1.5x14</t>
  </si>
  <si>
    <t>91317-06023</t>
  </si>
  <si>
    <t>BOLT FLG 6x18</t>
  </si>
  <si>
    <t>7DY-E1603-00</t>
  </si>
  <si>
    <t>PISTON RING SET</t>
  </si>
  <si>
    <t>7DY-E1631-00</t>
  </si>
  <si>
    <t>PISTON</t>
  </si>
  <si>
    <t>7DY-11633-00</t>
  </si>
  <si>
    <t>PIN,PISTON</t>
  </si>
  <si>
    <t>93450-14087</t>
  </si>
  <si>
    <t xml:space="preserve">CIRCLIP </t>
  </si>
  <si>
    <t>7DY-18140-00</t>
  </si>
  <si>
    <t xml:space="preserve">STOPPER LEVER ASSY. </t>
  </si>
  <si>
    <t>90508-26010</t>
  </si>
  <si>
    <t xml:space="preserve">SPRING TORSION </t>
  </si>
  <si>
    <t>7DY-24652-00</t>
  </si>
  <si>
    <t>PIN ,SHIFT RETURN SPRING</t>
  </si>
  <si>
    <t>95027-90023</t>
  </si>
  <si>
    <t>BOLT,STOPPER LEVER  ASSY</t>
  </si>
  <si>
    <t>7DY-18500-00</t>
  </si>
  <si>
    <t>SHIFT CAM ASSY COMP</t>
  </si>
  <si>
    <t>7DY-18542-00</t>
  </si>
  <si>
    <t>NEUTRAL SWITCH FIXING PLATE</t>
  </si>
  <si>
    <t>95027-92101</t>
  </si>
  <si>
    <t>95027-06120</t>
  </si>
  <si>
    <t>BOLT M6 x 12</t>
  </si>
  <si>
    <t>7DY-15641-00</t>
  </si>
  <si>
    <t xml:space="preserve">GEAR,KICK </t>
  </si>
  <si>
    <t>7DY-15671-00</t>
  </si>
  <si>
    <t xml:space="preserve">WHEEL,RATCHET </t>
  </si>
  <si>
    <t>7DY-15660-00</t>
  </si>
  <si>
    <t>KICK AXLE ASSY</t>
  </si>
  <si>
    <t>7DY-28261-00</t>
  </si>
  <si>
    <t>SPRING KICK RATCHET</t>
  </si>
  <si>
    <t>7DY-15664-00</t>
  </si>
  <si>
    <t>GUIDE,SPRING</t>
  </si>
  <si>
    <t>7DY-28256-00</t>
  </si>
  <si>
    <t>PLATE RATCHET GUIDE</t>
  </si>
  <si>
    <t>90508-26318</t>
  </si>
  <si>
    <t xml:space="preserve">SPRING.,TORSION </t>
  </si>
  <si>
    <t>7DY-28262-00</t>
  </si>
  <si>
    <t>RETAINER SPRING TORSION</t>
  </si>
  <si>
    <t>90201-16119</t>
  </si>
  <si>
    <t>THRUST WASHER 15.5X1.2X19</t>
  </si>
  <si>
    <t>90201-20127</t>
  </si>
  <si>
    <t>THRUST WASHER 20.2X1.0X27</t>
  </si>
  <si>
    <t>93410-20039</t>
  </si>
  <si>
    <t>CIRCLIP</t>
  </si>
  <si>
    <t>93410-20040</t>
  </si>
  <si>
    <t xml:space="preserve">CIRCLIP  </t>
  </si>
  <si>
    <t>7DY-E5620-00-93</t>
  </si>
  <si>
    <t>KICK CRANK ASSY.</t>
  </si>
  <si>
    <t>93210-91317</t>
  </si>
  <si>
    <t>O-RING 6.5×1.8</t>
  </si>
  <si>
    <t>98507-93600</t>
  </si>
  <si>
    <t>SCREW FLATE HEAD</t>
  </si>
  <si>
    <t>93210-91301</t>
  </si>
  <si>
    <t>O-RING 106.8×2</t>
  </si>
  <si>
    <t>7DY-E4101-00</t>
  </si>
  <si>
    <t xml:space="preserve">CARBURETOR ASSY. </t>
  </si>
  <si>
    <t>7DY-H2310-00</t>
  </si>
  <si>
    <t>7DY-13411-00</t>
  </si>
  <si>
    <t>STRAINER,OIL ASSY</t>
  </si>
  <si>
    <t>7DY-H2910-00</t>
  </si>
  <si>
    <t xml:space="preserve">LEVER HOLDER ASSY.,1          </t>
  </si>
  <si>
    <t>7DY-11183-00</t>
  </si>
  <si>
    <t>COVER FRONT, HEAD CYLINDER</t>
  </si>
  <si>
    <t>7DY-11184-00</t>
  </si>
  <si>
    <t xml:space="preserve">COVER (R) CYLINDER HEAD COMP. </t>
  </si>
  <si>
    <t>7DY-11185-00</t>
  </si>
  <si>
    <t>SIDE COVER L HEAD CYLINDER COMP.</t>
  </si>
  <si>
    <t>7DY-13586-00</t>
  </si>
  <si>
    <t>JT.,CARBURETOR 1</t>
  </si>
  <si>
    <t>7DY-15431-00</t>
  </si>
  <si>
    <t>COVER, CLUTCH</t>
  </si>
  <si>
    <t>98507-05100</t>
  </si>
  <si>
    <t>SCREW,M5X10</t>
  </si>
  <si>
    <t>98507-06160</t>
  </si>
  <si>
    <t>SCREW M6X16</t>
  </si>
  <si>
    <t>7DY-11166-00</t>
  </si>
  <si>
    <t xml:space="preserve">PIPE,BREATHER 1 </t>
  </si>
  <si>
    <t>93812-14900</t>
  </si>
  <si>
    <t>DRIVE,SPROCKET(14T)</t>
  </si>
  <si>
    <t>7DY-F1510-00-33</t>
  </si>
  <si>
    <t xml:space="preserve">FRONT FENDER COMP.W/O PAINT_x000D_
</t>
  </si>
  <si>
    <t>7DY-F1610-00</t>
  </si>
  <si>
    <t xml:space="preserve">REAR FENDER COMP.              </t>
  </si>
  <si>
    <t>7DY-F5121-00-35</t>
  </si>
  <si>
    <t xml:space="preserve">PLATE,BRAKE SHOE FRONT              </t>
  </si>
  <si>
    <t>7DY-F5111-00</t>
  </si>
  <si>
    <t xml:space="preserve">HUB ASSY.FRONT                     </t>
  </si>
  <si>
    <t>7DY-F5321-00-35</t>
  </si>
  <si>
    <t>PLATE,BRAKE SHOE REAR COMP.</t>
  </si>
  <si>
    <t>7DY-F5310-00</t>
  </si>
  <si>
    <t xml:space="preserve">HUB ASSY REAR.                     </t>
  </si>
  <si>
    <t>7DY-F5366-00</t>
  </si>
  <si>
    <t>7DY-F4790-00</t>
  </si>
  <si>
    <t>GRIP RIGHT</t>
  </si>
  <si>
    <t>7DY-F3441-00</t>
  </si>
  <si>
    <t>7DY-F4780-00</t>
  </si>
  <si>
    <t>GRIP LEFT</t>
  </si>
  <si>
    <t>7DY-33112-00</t>
  </si>
  <si>
    <t>BRACKET ,HEAD LIGHT COMP</t>
  </si>
  <si>
    <t>7DY-11186-00</t>
  </si>
  <si>
    <t>COVER TAPPET ADJUSTING IN/EX</t>
  </si>
  <si>
    <t>7DY-F1110-00-33</t>
  </si>
  <si>
    <t>7DY-E9001-10</t>
  </si>
  <si>
    <t>ENG. ASSY.</t>
  </si>
  <si>
    <t>7DY-F8198-00</t>
  </si>
  <si>
    <t xml:space="preserve">CUSTOMER GUIDE </t>
  </si>
  <si>
    <t>7DY-F4162-00</t>
  </si>
  <si>
    <t xml:space="preserve">EMBLEM, FUEL TANK RIGHT       </t>
  </si>
  <si>
    <t>7DY-F4161-00</t>
  </si>
  <si>
    <t xml:space="preserve">EMBLEM, FUEL TANK LEFT     </t>
  </si>
  <si>
    <t>7DY-F1782-00</t>
  </si>
  <si>
    <t>EMBLEM,2  SIDE COVER</t>
  </si>
  <si>
    <t>7DY-F1781-00</t>
  </si>
  <si>
    <t>EMBLEM,1 SIDE COVER</t>
  </si>
  <si>
    <t>7DY-F3395-00</t>
  </si>
  <si>
    <t xml:space="preserve">EMBLEM                        </t>
  </si>
  <si>
    <t>7DY-11410-00</t>
  </si>
  <si>
    <t>7DY-S0001-00</t>
  </si>
  <si>
    <t>FREE SERVICE CARD</t>
  </si>
  <si>
    <t>5HM-E1311-A0</t>
  </si>
  <si>
    <t>7DY-11400-01</t>
  </si>
  <si>
    <t xml:space="preserve">MAGNETO </t>
  </si>
  <si>
    <t>95027-05000</t>
  </si>
  <si>
    <t>BOLT,DRIVEN SPROCKET FIXING</t>
  </si>
  <si>
    <t>99530-03025</t>
  </si>
  <si>
    <t>PIN, SPRING, 3X25</t>
  </si>
  <si>
    <t>7DY-F2250-00</t>
  </si>
  <si>
    <t>INFORMATION, LABEL</t>
  </si>
  <si>
    <t>7DY-F2350-00</t>
  </si>
  <si>
    <t>7DY-H2150-00</t>
  </si>
  <si>
    <t>7DY-F4151-00</t>
  </si>
  <si>
    <t>INFORMATION, LABEL-2</t>
  </si>
  <si>
    <t>7DY-F1750-00</t>
  </si>
  <si>
    <t>3B1-F173F-50</t>
  </si>
  <si>
    <t>3B1-F173E-80</t>
  </si>
  <si>
    <t>3B1-F173E-90</t>
  </si>
  <si>
    <t>3B1-F173E-A0</t>
  </si>
  <si>
    <t>3B1-F173F-40</t>
  </si>
  <si>
    <t>3B1-F4240-40</t>
  </si>
  <si>
    <t>3B1-F173E-40</t>
  </si>
  <si>
    <t>3B1-F173E-50</t>
  </si>
  <si>
    <t>3B1-F173E-60</t>
  </si>
  <si>
    <t>3B1-F173E-70</t>
  </si>
  <si>
    <t>7DY-F341E-01</t>
  </si>
  <si>
    <t>3B15-F471K-00-P0</t>
  </si>
  <si>
    <t>COVER TAIL-1 (RED)</t>
  </si>
  <si>
    <t>3B15-F472K-00-P0</t>
  </si>
  <si>
    <t>COVER TAIL-2 (RED)</t>
  </si>
  <si>
    <t>3B15-F4110-00-33</t>
  </si>
  <si>
    <t>FUEL TANK COM (BLACK)</t>
  </si>
  <si>
    <t>95707-10125</t>
  </si>
  <si>
    <t>NUT M10×1.25_x000D_
NUT M10x1.25</t>
  </si>
  <si>
    <t>7DY-WF55E-00</t>
  </si>
  <si>
    <t>BRAKE SHOE KIT(FRONT)</t>
  </si>
  <si>
    <t>7DY-F536A-00</t>
  </si>
  <si>
    <t>HUB,CLUTCH</t>
  </si>
  <si>
    <t>1DY-F1721-00</t>
  </si>
  <si>
    <t>SIDE COVER ASSY 2</t>
  </si>
  <si>
    <t>7DY-F173E-30-33</t>
  </si>
  <si>
    <t>GRAPHICS,SIDE COVER (L) (BLACK)</t>
  </si>
  <si>
    <t>7DY-F173F-40-33</t>
  </si>
  <si>
    <t>GRAPHICS, SIDE COVER (R) (BLACK)</t>
  </si>
  <si>
    <t>7DY-F4110-01-P0</t>
  </si>
  <si>
    <t>4B1-F3395-10</t>
  </si>
  <si>
    <t xml:space="preserve">EMBLEM,FRONT                    </t>
  </si>
  <si>
    <t>7DY-F6111-01</t>
  </si>
  <si>
    <t xml:space="preserve">HANDLE ,BAR ASSY                </t>
  </si>
  <si>
    <t>5HM-E8111-00-W</t>
  </si>
  <si>
    <t>PEDAL,SHIFT (W/O PLATING)</t>
  </si>
  <si>
    <t>7DY-E8110-00-W0</t>
  </si>
  <si>
    <t>SHIFT PEDAL ASSY (W/O PLATING)</t>
  </si>
  <si>
    <t xml:space="preserve">3AH-F4240-F0	</t>
  </si>
  <si>
    <t>GRAPHIC, FUEL TANK SET</t>
  </si>
  <si>
    <t xml:space="preserve">3AH-F173E-F0	</t>
  </si>
  <si>
    <t>GRAPHIC-1 SIDE COVER</t>
  </si>
  <si>
    <t xml:space="preserve">3AH-F173F-F0	</t>
  </si>
  <si>
    <t xml:space="preserve">GRAPHIC-2 SIDE COVER	</t>
  </si>
  <si>
    <t>3XO-F4110-01-P0</t>
  </si>
  <si>
    <t>FUEL TANK COMP. (RED)</t>
  </si>
  <si>
    <t>3XO-F1711-01-P0</t>
  </si>
  <si>
    <t>SIDE COVER-1 (RED)</t>
  </si>
  <si>
    <t>3XO-F1751-00-P0</t>
  </si>
  <si>
    <t>OIL TANK (RED)</t>
  </si>
  <si>
    <t>4B1-F153T-10</t>
  </si>
  <si>
    <t>EMBLEM TUNING FORK</t>
  </si>
  <si>
    <t>4B1-F6111-01-93</t>
  </si>
  <si>
    <t xml:space="preserve">HANDLE                        </t>
  </si>
  <si>
    <t>4B1-F153A-20</t>
  </si>
  <si>
    <t xml:space="preserve">EMBLEM,FUEL TANK                 </t>
  </si>
  <si>
    <t>4B1-F5100-00</t>
  </si>
  <si>
    <t xml:space="preserve">FR. WHEEL ASSY.               </t>
  </si>
  <si>
    <t>4B1-F5300-01</t>
  </si>
  <si>
    <t xml:space="preserve">RR. WHEEL ASSY.               </t>
  </si>
  <si>
    <t>TUBE,GUIDE</t>
  </si>
  <si>
    <t>4B1-H2110-01</t>
  </si>
  <si>
    <t>BTRY. ASSY.</t>
  </si>
  <si>
    <t>4B1-H2910-00</t>
  </si>
  <si>
    <t>4B1-H2920-00</t>
  </si>
  <si>
    <t>4B1-H3371-00</t>
  </si>
  <si>
    <t>7DY-F2300-00-35</t>
  </si>
  <si>
    <t>7DY-F5100-00</t>
  </si>
  <si>
    <t xml:space="preserve">FRONT WHEEL ASSY.               </t>
  </si>
  <si>
    <t>7DY-F5300-00</t>
  </si>
  <si>
    <t xml:space="preserve">REAR WHEEL ASSY.               </t>
  </si>
  <si>
    <t>7DY-E4628-00</t>
  </si>
  <si>
    <t>PROTECTOR,EXT. PIPE</t>
  </si>
  <si>
    <t>1DY-F1510-00</t>
  </si>
  <si>
    <t xml:space="preserve">FR. FENDER COMP.              </t>
  </si>
  <si>
    <t>1DY-F1610-00</t>
  </si>
  <si>
    <t xml:space="preserve">RR. FENDER COMP.              </t>
  </si>
  <si>
    <t>Issue Detail</t>
  </si>
  <si>
    <t>VSTR</t>
  </si>
  <si>
    <t>Document Detail</t>
  </si>
  <si>
    <t>SR</t>
  </si>
  <si>
    <t>Closing Balance</t>
  </si>
  <si>
    <t>Opening</t>
  </si>
  <si>
    <t>Total Receipt</t>
  </si>
  <si>
    <t>Total Issue</t>
  </si>
  <si>
    <t>006-01579</t>
  </si>
  <si>
    <t>006-02384</t>
  </si>
  <si>
    <t>006-05963</t>
  </si>
  <si>
    <t>006-05964</t>
  </si>
  <si>
    <t>006-06026</t>
  </si>
  <si>
    <t>006-06028</t>
  </si>
  <si>
    <t>006-06037</t>
  </si>
  <si>
    <t>006-06039</t>
  </si>
  <si>
    <t>006-06045</t>
  </si>
  <si>
    <t>006-06047</t>
  </si>
  <si>
    <t>006-06103</t>
  </si>
  <si>
    <t>006-06104</t>
  </si>
  <si>
    <t>SUP-1967</t>
  </si>
  <si>
    <t>SUP-0316</t>
  </si>
  <si>
    <t>SUP-1786</t>
  </si>
  <si>
    <t>SUP-1461</t>
  </si>
  <si>
    <t>SUP-0565</t>
  </si>
  <si>
    <t>006-03054</t>
  </si>
  <si>
    <t>006-00307</t>
  </si>
  <si>
    <t>006-00855</t>
  </si>
  <si>
    <t>006-01446</t>
  </si>
  <si>
    <t>006-04653</t>
  </si>
  <si>
    <t>006-05036</t>
  </si>
  <si>
    <t>006-05064</t>
  </si>
  <si>
    <t>006-06031</t>
  </si>
  <si>
    <t>006-00333</t>
  </si>
  <si>
    <t>006-02910</t>
  </si>
  <si>
    <t>SUP-1216</t>
  </si>
  <si>
    <t>006-04978</t>
  </si>
  <si>
    <t>006-06111</t>
  </si>
  <si>
    <t>006-00172</t>
  </si>
  <si>
    <t>Sup-0006</t>
  </si>
  <si>
    <t>006-00879</t>
  </si>
  <si>
    <t>006-00881</t>
  </si>
  <si>
    <t>006-04133</t>
  </si>
  <si>
    <t>006-04608</t>
  </si>
  <si>
    <t>SUP-1405</t>
  </si>
  <si>
    <t>006-05005</t>
  </si>
  <si>
    <t>SUP-0378</t>
  </si>
  <si>
    <t>006-04636</t>
  </si>
  <si>
    <t>Sup-0036</t>
  </si>
  <si>
    <t>006-00417</t>
  </si>
  <si>
    <t>SUP-0423</t>
  </si>
  <si>
    <t>006-00939</t>
  </si>
  <si>
    <t>SUP-1679</t>
  </si>
  <si>
    <t>SUP-1402</t>
  </si>
  <si>
    <t>006-05061</t>
  </si>
  <si>
    <t>006-05062</t>
  </si>
  <si>
    <t>006-05072</t>
  </si>
  <si>
    <t>006-00193</t>
  </si>
  <si>
    <t>SUP-1915</t>
  </si>
  <si>
    <t>006-04174</t>
  </si>
  <si>
    <t>006-05025</t>
  </si>
  <si>
    <t>SUP-0452</t>
  </si>
  <si>
    <t>006-00041</t>
  </si>
  <si>
    <t>006-00184</t>
  </si>
  <si>
    <t>006-00533</t>
  </si>
  <si>
    <t>006-00791</t>
  </si>
  <si>
    <t>006-01157</t>
  </si>
  <si>
    <t>006-01412</t>
  </si>
  <si>
    <t>006-01413</t>
  </si>
  <si>
    <t>SUP-1631</t>
  </si>
  <si>
    <t>006-03917</t>
  </si>
  <si>
    <t>SUP-1922</t>
  </si>
  <si>
    <t>006-06134</t>
  </si>
  <si>
    <t>Sup-0047</t>
  </si>
  <si>
    <t>006-04367</t>
  </si>
  <si>
    <t>006-00265</t>
  </si>
  <si>
    <t>006-00627</t>
  </si>
  <si>
    <t>006-00637</t>
  </si>
  <si>
    <t>006-00641</t>
  </si>
  <si>
    <t>006-00649</t>
  </si>
  <si>
    <t>006-01477</t>
  </si>
  <si>
    <t>006-02539</t>
  </si>
  <si>
    <t/>
  </si>
  <si>
    <t>SUP-1133</t>
  </si>
  <si>
    <t>SUP-1485</t>
  </si>
  <si>
    <t>006-01515</t>
  </si>
  <si>
    <t>SUP-0307</t>
  </si>
  <si>
    <t>006-05058</t>
  </si>
  <si>
    <t>006-05183</t>
  </si>
  <si>
    <t>006-05182</t>
  </si>
  <si>
    <t>006-04499</t>
  </si>
  <si>
    <t>006-04507</t>
  </si>
  <si>
    <t>006-00063</t>
  </si>
  <si>
    <t>006-00082</t>
  </si>
  <si>
    <t>006-01187</t>
  </si>
  <si>
    <t>006-01188</t>
  </si>
  <si>
    <t>006-01198</t>
  </si>
  <si>
    <t>006-01511</t>
  </si>
  <si>
    <t>006-01645</t>
  </si>
  <si>
    <t>006-05133</t>
  </si>
  <si>
    <t>006-04264</t>
  </si>
  <si>
    <t>006-00464</t>
  </si>
  <si>
    <t>006-00466</t>
  </si>
  <si>
    <t>006-03551</t>
  </si>
  <si>
    <t>006-03552</t>
  </si>
  <si>
    <t>006-03728</t>
  </si>
  <si>
    <t>006-00807</t>
  </si>
  <si>
    <t>006-01787</t>
  </si>
  <si>
    <t>006-02253</t>
  </si>
  <si>
    <t>006-02277</t>
  </si>
  <si>
    <t>006-05054</t>
  </si>
  <si>
    <t>006-05055</t>
  </si>
  <si>
    <t>006-06126</t>
  </si>
  <si>
    <t>006-06127</t>
  </si>
  <si>
    <t>006-06128</t>
  </si>
  <si>
    <t>006-06129</t>
  </si>
  <si>
    <t>006-06130</t>
  </si>
  <si>
    <t>006-06131</t>
  </si>
  <si>
    <t>006-06132</t>
  </si>
  <si>
    <t>006-06133</t>
  </si>
  <si>
    <t>OpQty</t>
  </si>
  <si>
    <t>006-00003</t>
  </si>
  <si>
    <t>006-00004</t>
  </si>
  <si>
    <t>006-00010</t>
  </si>
  <si>
    <t>006-00012</t>
  </si>
  <si>
    <t>006-00027</t>
  </si>
  <si>
    <t>006-00028</t>
  </si>
  <si>
    <t>006-00038</t>
  </si>
  <si>
    <t>006-00042</t>
  </si>
  <si>
    <t>006-00043</t>
  </si>
  <si>
    <t>006-00044</t>
  </si>
  <si>
    <t>006-00046</t>
  </si>
  <si>
    <t>006-00051</t>
  </si>
  <si>
    <t>006-00052</t>
  </si>
  <si>
    <t>006-00054</t>
  </si>
  <si>
    <t>006-00065</t>
  </si>
  <si>
    <t>006-00066</t>
  </si>
  <si>
    <t>006-00084</t>
  </si>
  <si>
    <t>006-00088</t>
  </si>
  <si>
    <t>006-00090</t>
  </si>
  <si>
    <t>006-00092</t>
  </si>
  <si>
    <t>006-00093</t>
  </si>
  <si>
    <t>006-00100</t>
  </si>
  <si>
    <t>006-00105</t>
  </si>
  <si>
    <t>006-00106</t>
  </si>
  <si>
    <t>006-00107</t>
  </si>
  <si>
    <t>006-00119</t>
  </si>
  <si>
    <t>006-00120</t>
  </si>
  <si>
    <t>006-00125</t>
  </si>
  <si>
    <t>006-00128</t>
  </si>
  <si>
    <t>006-00130</t>
  </si>
  <si>
    <t>006-00131</t>
  </si>
  <si>
    <t>006-00133</t>
  </si>
  <si>
    <t>006-00136</t>
  </si>
  <si>
    <t>006-00137</t>
  </si>
  <si>
    <t>006-00139</t>
  </si>
  <si>
    <t>006-00146</t>
  </si>
  <si>
    <t>006-00147</t>
  </si>
  <si>
    <t>006-00150</t>
  </si>
  <si>
    <t>006-00153</t>
  </si>
  <si>
    <t>006-00154</t>
  </si>
  <si>
    <t>006-00155</t>
  </si>
  <si>
    <t>006-00159</t>
  </si>
  <si>
    <t>006-00182</t>
  </si>
  <si>
    <t>006-00187</t>
  </si>
  <si>
    <t>006-00198</t>
  </si>
  <si>
    <t>006-00200</t>
  </si>
  <si>
    <t>006-00201</t>
  </si>
  <si>
    <t>006-00202</t>
  </si>
  <si>
    <t>006-00204</t>
  </si>
  <si>
    <t>006-00207</t>
  </si>
  <si>
    <t>006-00216</t>
  </si>
  <si>
    <t>006-00234</t>
  </si>
  <si>
    <t>006-00246</t>
  </si>
  <si>
    <t>006-00283</t>
  </si>
  <si>
    <t>006-00284</t>
  </si>
  <si>
    <t>006-00286</t>
  </si>
  <si>
    <t>006-00287</t>
  </si>
  <si>
    <t>006-00288</t>
  </si>
  <si>
    <t>006-00289</t>
  </si>
  <si>
    <t>006-00291</t>
  </si>
  <si>
    <t>006-00292</t>
  </si>
  <si>
    <t>006-00294</t>
  </si>
  <si>
    <t>006-00295</t>
  </si>
  <si>
    <t>006-00310</t>
  </si>
  <si>
    <t>006-00316</t>
  </si>
  <si>
    <t>006-00317</t>
  </si>
  <si>
    <t>006-00326</t>
  </si>
  <si>
    <t>006-00330</t>
  </si>
  <si>
    <t>006-00331</t>
  </si>
  <si>
    <t>006-00345</t>
  </si>
  <si>
    <t>006-00352</t>
  </si>
  <si>
    <t>006-00355</t>
  </si>
  <si>
    <t>006-00357</t>
  </si>
  <si>
    <t>006-00359</t>
  </si>
  <si>
    <t>006-00361</t>
  </si>
  <si>
    <t>006-00364</t>
  </si>
  <si>
    <t>006-00365</t>
  </si>
  <si>
    <t>006-00366</t>
  </si>
  <si>
    <t>006-00368</t>
  </si>
  <si>
    <t>006-00372</t>
  </si>
  <si>
    <t>006-00374</t>
  </si>
  <si>
    <t>006-00377</t>
  </si>
  <si>
    <t>006-00379</t>
  </si>
  <si>
    <t>006-00381</t>
  </si>
  <si>
    <t>006-00384</t>
  </si>
  <si>
    <t>006-00385</t>
  </si>
  <si>
    <t>006-00386</t>
  </si>
  <si>
    <t>006-00387</t>
  </si>
  <si>
    <t>006-00392</t>
  </si>
  <si>
    <t>006-00393</t>
  </si>
  <si>
    <t>006-00395</t>
  </si>
  <si>
    <t>006-00398</t>
  </si>
  <si>
    <t>006-00403</t>
  </si>
  <si>
    <t>006-00406</t>
  </si>
  <si>
    <t>006-00412</t>
  </si>
  <si>
    <t>006-00414</t>
  </si>
  <si>
    <t>006-00416</t>
  </si>
  <si>
    <t>006-00420</t>
  </si>
  <si>
    <t>006-00421</t>
  </si>
  <si>
    <t>006-00422</t>
  </si>
  <si>
    <t>006-00424</t>
  </si>
  <si>
    <t>006-00425</t>
  </si>
  <si>
    <t>006-00426</t>
  </si>
  <si>
    <t>006-00427</t>
  </si>
  <si>
    <t>006-00428</t>
  </si>
  <si>
    <t>006-00429</t>
  </si>
  <si>
    <t>006-00430</t>
  </si>
  <si>
    <t>006-00433</t>
  </si>
  <si>
    <t>006-00436</t>
  </si>
  <si>
    <t>006-00437</t>
  </si>
  <si>
    <t>006-00441</t>
  </si>
  <si>
    <t>006-00443</t>
  </si>
  <si>
    <t>006-00444</t>
  </si>
  <si>
    <t>006-00447</t>
  </si>
  <si>
    <t>006-00453</t>
  </si>
  <si>
    <t>006-00455</t>
  </si>
  <si>
    <t>006-00456</t>
  </si>
  <si>
    <t>006-00467</t>
  </si>
  <si>
    <t>006-00472</t>
  </si>
  <si>
    <t>006-00474</t>
  </si>
  <si>
    <t>006-00476</t>
  </si>
  <si>
    <t>006-00478</t>
  </si>
  <si>
    <t>006-00487</t>
  </si>
  <si>
    <t>006-00489</t>
  </si>
  <si>
    <t>006-00492</t>
  </si>
  <si>
    <t>006-00494</t>
  </si>
  <si>
    <t>006-00496</t>
  </si>
  <si>
    <t>006-00497</t>
  </si>
  <si>
    <t>006-00498</t>
  </si>
  <si>
    <t>006-00500</t>
  </si>
  <si>
    <t>006-00502</t>
  </si>
  <si>
    <t>006-00504</t>
  </si>
  <si>
    <t>006-00505</t>
  </si>
  <si>
    <t>006-00507</t>
  </si>
  <si>
    <t>006-00508</t>
  </si>
  <si>
    <t>006-00509</t>
  </si>
  <si>
    <t>006-00510</t>
  </si>
  <si>
    <t>006-00511</t>
  </si>
  <si>
    <t>006-00514</t>
  </si>
  <si>
    <t>006-00515</t>
  </si>
  <si>
    <t>006-00518</t>
  </si>
  <si>
    <t>006-00525</t>
  </si>
  <si>
    <t>006-00526</t>
  </si>
  <si>
    <t>006-00528</t>
  </si>
  <si>
    <t>006-00530</t>
  </si>
  <si>
    <t>006-00535</t>
  </si>
  <si>
    <t>006-00538</t>
  </si>
  <si>
    <t>006-00539</t>
  </si>
  <si>
    <t>006-00540</t>
  </si>
  <si>
    <t>006-00542</t>
  </si>
  <si>
    <t>006-00544</t>
  </si>
  <si>
    <t>006-00553</t>
  </si>
  <si>
    <t>006-00565</t>
  </si>
  <si>
    <t>006-00570</t>
  </si>
  <si>
    <t>006-00571</t>
  </si>
  <si>
    <t>006-00572</t>
  </si>
  <si>
    <t>006-00578</t>
  </si>
  <si>
    <t>006-00585</t>
  </si>
  <si>
    <t>006-00588</t>
  </si>
  <si>
    <t>006-00590</t>
  </si>
  <si>
    <t>006-00592</t>
  </si>
  <si>
    <t>006-00594</t>
  </si>
  <si>
    <t>006-00595</t>
  </si>
  <si>
    <t>006-00596</t>
  </si>
  <si>
    <t>006-00599</t>
  </si>
  <si>
    <t>006-00603</t>
  </si>
  <si>
    <t>006-00605</t>
  </si>
  <si>
    <t>006-00607</t>
  </si>
  <si>
    <t>006-00608</t>
  </si>
  <si>
    <t>006-00611</t>
  </si>
  <si>
    <t>006-00617</t>
  </si>
  <si>
    <t>006-00621</t>
  </si>
  <si>
    <t>006-00628</t>
  </si>
  <si>
    <t>006-00631</t>
  </si>
  <si>
    <t>006-00634</t>
  </si>
  <si>
    <t>006-00638</t>
  </si>
  <si>
    <t>006-00645</t>
  </si>
  <si>
    <t>006-00650</t>
  </si>
  <si>
    <t>006-00654</t>
  </si>
  <si>
    <t>006-00660</t>
  </si>
  <si>
    <t>006-00663</t>
  </si>
  <si>
    <t>006-00691</t>
  </si>
  <si>
    <t>006-00705</t>
  </si>
  <si>
    <t>006-00716</t>
  </si>
  <si>
    <t>006-00717</t>
  </si>
  <si>
    <t>006-00719</t>
  </si>
  <si>
    <t>006-00722</t>
  </si>
  <si>
    <t>006-00724</t>
  </si>
  <si>
    <t>006-00727</t>
  </si>
  <si>
    <t>006-00728</t>
  </si>
  <si>
    <t>006-00730</t>
  </si>
  <si>
    <t>006-00733</t>
  </si>
  <si>
    <t>006-00737</t>
  </si>
  <si>
    <t>006-00750</t>
  </si>
  <si>
    <t>006-00758</t>
  </si>
  <si>
    <t>006-00759</t>
  </si>
  <si>
    <t>006-00769</t>
  </si>
  <si>
    <t>006-00773</t>
  </si>
  <si>
    <t>006-00774</t>
  </si>
  <si>
    <t>006-00775</t>
  </si>
  <si>
    <t>006-00779</t>
  </si>
  <si>
    <t>006-00781</t>
  </si>
  <si>
    <t>006-00784</t>
  </si>
  <si>
    <t>006-00793</t>
  </si>
  <si>
    <t>006-00794</t>
  </si>
  <si>
    <t>006-00796</t>
  </si>
  <si>
    <t>006-00811</t>
  </si>
  <si>
    <t>006-00814</t>
  </si>
  <si>
    <t>006-00822</t>
  </si>
  <si>
    <t>006-00823</t>
  </si>
  <si>
    <t>006-00826</t>
  </si>
  <si>
    <t>006-00827</t>
  </si>
  <si>
    <t>006-00828</t>
  </si>
  <si>
    <t>006-00829</t>
  </si>
  <si>
    <t>006-00831</t>
  </si>
  <si>
    <t>006-00833</t>
  </si>
  <si>
    <t>006-00836</t>
  </si>
  <si>
    <t>006-00839</t>
  </si>
  <si>
    <t>006-00841</t>
  </si>
  <si>
    <t>006-00843</t>
  </si>
  <si>
    <t>006-00845</t>
  </si>
  <si>
    <t>006-00849</t>
  </si>
  <si>
    <t>006-00851</t>
  </si>
  <si>
    <t>006-00858</t>
  </si>
  <si>
    <t>006-00871</t>
  </si>
  <si>
    <t>006-00875</t>
  </si>
  <si>
    <t>006-00876</t>
  </si>
  <si>
    <t>006-00877</t>
  </si>
  <si>
    <t>006-00878</t>
  </si>
  <si>
    <t>006-00882</t>
  </si>
  <si>
    <t>006-00883</t>
  </si>
  <si>
    <t>006-00885</t>
  </si>
  <si>
    <t>006-00886</t>
  </si>
  <si>
    <t>006-00887</t>
  </si>
  <si>
    <t>006-00889</t>
  </si>
  <si>
    <t>006-00890</t>
  </si>
  <si>
    <t>006-00894</t>
  </si>
  <si>
    <t>006-00896</t>
  </si>
  <si>
    <t>006-00902</t>
  </si>
  <si>
    <t>006-00903</t>
  </si>
  <si>
    <t>006-00910</t>
  </si>
  <si>
    <t>006-00916</t>
  </si>
  <si>
    <t>006-00919</t>
  </si>
  <si>
    <t>006-00928</t>
  </si>
  <si>
    <t>006-00931</t>
  </si>
  <si>
    <t>006-00932</t>
  </si>
  <si>
    <t>006-00935</t>
  </si>
  <si>
    <t>006-00936</t>
  </si>
  <si>
    <t>006-00938</t>
  </si>
  <si>
    <t>006-00941</t>
  </si>
  <si>
    <t>006-00945</t>
  </si>
  <si>
    <t>006-00946</t>
  </si>
  <si>
    <t>006-00947</t>
  </si>
  <si>
    <t>006-00948</t>
  </si>
  <si>
    <t>006-00949</t>
  </si>
  <si>
    <t>006-00950</t>
  </si>
  <si>
    <t>006-00952</t>
  </si>
  <si>
    <t>006-00954</t>
  </si>
  <si>
    <t>006-00955</t>
  </si>
  <si>
    <t>006-00956</t>
  </si>
  <si>
    <t>006-00959</t>
  </si>
  <si>
    <t>006-00963</t>
  </si>
  <si>
    <t>006-00965</t>
  </si>
  <si>
    <t>006-00969</t>
  </si>
  <si>
    <t>006-00975</t>
  </si>
  <si>
    <t>006-00978</t>
  </si>
  <si>
    <t>006-00980</t>
  </si>
  <si>
    <t>006-01031</t>
  </si>
  <si>
    <t>006-01035</t>
  </si>
  <si>
    <t>006-01038</t>
  </si>
  <si>
    <t>006-01039</t>
  </si>
  <si>
    <t>006-01051</t>
  </si>
  <si>
    <t>006-01056</t>
  </si>
  <si>
    <t>006-01058</t>
  </si>
  <si>
    <t>006-01059</t>
  </si>
  <si>
    <t>006-01064</t>
  </si>
  <si>
    <t>006-01066</t>
  </si>
  <si>
    <t>006-01067</t>
  </si>
  <si>
    <t>006-01072</t>
  </si>
  <si>
    <t>006-01073</t>
  </si>
  <si>
    <t>006-01074</t>
  </si>
  <si>
    <t>006-01084</t>
  </si>
  <si>
    <t>006-01087</t>
  </si>
  <si>
    <t>006-01094</t>
  </si>
  <si>
    <t>006-01097</t>
  </si>
  <si>
    <t>006-01098</t>
  </si>
  <si>
    <t>006-01104</t>
  </si>
  <si>
    <t>006-01106</t>
  </si>
  <si>
    <t>006-01108</t>
  </si>
  <si>
    <t>006-01110</t>
  </si>
  <si>
    <t>006-01112</t>
  </si>
  <si>
    <t>006-01127</t>
  </si>
  <si>
    <t>006-01128</t>
  </si>
  <si>
    <t>006-01133</t>
  </si>
  <si>
    <t>006-01134</t>
  </si>
  <si>
    <t>006-01135</t>
  </si>
  <si>
    <t>006-01142</t>
  </si>
  <si>
    <t>006-01144</t>
  </si>
  <si>
    <t>006-01145</t>
  </si>
  <si>
    <t>006-01155</t>
  </si>
  <si>
    <t>006-01158</t>
  </si>
  <si>
    <t>006-01160</t>
  </si>
  <si>
    <t>006-01161</t>
  </si>
  <si>
    <t>006-01162</t>
  </si>
  <si>
    <t>006-01168</t>
  </si>
  <si>
    <t>006-01170</t>
  </si>
  <si>
    <t>006-01173</t>
  </si>
  <si>
    <t>006-01177</t>
  </si>
  <si>
    <t>006-01180</t>
  </si>
  <si>
    <t>006-01183</t>
  </si>
  <si>
    <t>006-01192</t>
  </si>
  <si>
    <t>006-01201</t>
  </si>
  <si>
    <t>006-01202</t>
  </si>
  <si>
    <t>006-01203</t>
  </si>
  <si>
    <t>006-01227</t>
  </si>
  <si>
    <t>006-01229</t>
  </si>
  <si>
    <t>006-01233</t>
  </si>
  <si>
    <t>006-01235</t>
  </si>
  <si>
    <t>006-01241</t>
  </si>
  <si>
    <t>006-01243</t>
  </si>
  <si>
    <t>006-01247</t>
  </si>
  <si>
    <t>006-01248</t>
  </si>
  <si>
    <t>006-01254</t>
  </si>
  <si>
    <t>006-01256</t>
  </si>
  <si>
    <t>006-01258</t>
  </si>
  <si>
    <t>006-01269</t>
  </si>
  <si>
    <t>006-01270</t>
  </si>
  <si>
    <t>006-01271</t>
  </si>
  <si>
    <t>006-01272</t>
  </si>
  <si>
    <t>006-01279</t>
  </si>
  <si>
    <t>006-01282</t>
  </si>
  <si>
    <t>006-01283</t>
  </si>
  <si>
    <t>006-01284</t>
  </si>
  <si>
    <t>006-01288</t>
  </si>
  <si>
    <t>006-01290</t>
  </si>
  <si>
    <t>006-01291</t>
  </si>
  <si>
    <t>006-01293</t>
  </si>
  <si>
    <t>006-01294</t>
  </si>
  <si>
    <t>006-01295</t>
  </si>
  <si>
    <t>006-01296</t>
  </si>
  <si>
    <t>006-01297</t>
  </si>
  <si>
    <t>006-01298</t>
  </si>
  <si>
    <t>006-01299</t>
  </si>
  <si>
    <t>006-01300</t>
  </si>
  <si>
    <t>006-01301</t>
  </si>
  <si>
    <t>006-01302</t>
  </si>
  <si>
    <t>006-01307</t>
  </si>
  <si>
    <t>006-01308</t>
  </si>
  <si>
    <t>006-01310</t>
  </si>
  <si>
    <t>006-01312</t>
  </si>
  <si>
    <t>006-01313</t>
  </si>
  <si>
    <t>006-01316</t>
  </si>
  <si>
    <t>006-01319</t>
  </si>
  <si>
    <t>006-01325</t>
  </si>
  <si>
    <t>006-01332</t>
  </si>
  <si>
    <t>006-01334</t>
  </si>
  <si>
    <t>006-01336</t>
  </si>
  <si>
    <t>006-01338</t>
  </si>
  <si>
    <t>006-01341</t>
  </si>
  <si>
    <t>006-01343</t>
  </si>
  <si>
    <t>006-01344</t>
  </si>
  <si>
    <t>006-01347</t>
  </si>
  <si>
    <t>006-01353</t>
  </si>
  <si>
    <t>006-01380</t>
  </si>
  <si>
    <t>006-01381</t>
  </si>
  <si>
    <t>006-01384</t>
  </si>
  <si>
    <t>006-01387</t>
  </si>
  <si>
    <t>006-01389</t>
  </si>
  <si>
    <t>006-01395</t>
  </si>
  <si>
    <t>006-01396</t>
  </si>
  <si>
    <t>006-01399</t>
  </si>
  <si>
    <t>006-01401</t>
  </si>
  <si>
    <t>006-01402</t>
  </si>
  <si>
    <t>006-01407</t>
  </si>
  <si>
    <t>006-01409</t>
  </si>
  <si>
    <t>006-01420</t>
  </si>
  <si>
    <t>006-01424</t>
  </si>
  <si>
    <t>006-01426</t>
  </si>
  <si>
    <t>006-01427</t>
  </si>
  <si>
    <t>006-01428</t>
  </si>
  <si>
    <t>006-01430</t>
  </si>
  <si>
    <t>006-01435</t>
  </si>
  <si>
    <t>006-01437</t>
  </si>
  <si>
    <t>006-01440</t>
  </si>
  <si>
    <t>006-01443</t>
  </si>
  <si>
    <t>006-01444</t>
  </si>
  <si>
    <t>006-01454</t>
  </si>
  <si>
    <t>006-01458</t>
  </si>
  <si>
    <t>006-01462</t>
  </si>
  <si>
    <t>006-01463</t>
  </si>
  <si>
    <t>006-01465</t>
  </si>
  <si>
    <t>006-01467</t>
  </si>
  <si>
    <t>006-01472</t>
  </si>
  <si>
    <t>006-01480</t>
  </si>
  <si>
    <t>006-01495</t>
  </si>
  <si>
    <t>006-01496</t>
  </si>
  <si>
    <t>006-01497</t>
  </si>
  <si>
    <t>006-01502</t>
  </si>
  <si>
    <t>006-01512</t>
  </si>
  <si>
    <t>006-01526</t>
  </si>
  <si>
    <t>006-01528</t>
  </si>
  <si>
    <t>006-01529</t>
  </si>
  <si>
    <t>006-01531</t>
  </si>
  <si>
    <t>006-01536</t>
  </si>
  <si>
    <t>006-01546</t>
  </si>
  <si>
    <t>006-01549</t>
  </si>
  <si>
    <t>006-01550</t>
  </si>
  <si>
    <t>006-01555</t>
  </si>
  <si>
    <t>006-01556</t>
  </si>
  <si>
    <t>006-01559</t>
  </si>
  <si>
    <t>006-01560</t>
  </si>
  <si>
    <t>006-01561</t>
  </si>
  <si>
    <t>006-01566</t>
  </si>
  <si>
    <t>006-01568</t>
  </si>
  <si>
    <t>006-01571</t>
  </si>
  <si>
    <t>006-01575</t>
  </si>
  <si>
    <t>006-01576</t>
  </si>
  <si>
    <t>006-01577</t>
  </si>
  <si>
    <t>006-01583</t>
  </si>
  <si>
    <t>006-01585</t>
  </si>
  <si>
    <t>006-01586</t>
  </si>
  <si>
    <t>006-01587</t>
  </si>
  <si>
    <t>006-01588</t>
  </si>
  <si>
    <t>006-01590</t>
  </si>
  <si>
    <t>006-01593</t>
  </si>
  <si>
    <t>006-01595</t>
  </si>
  <si>
    <t>006-01602</t>
  </si>
  <si>
    <t>006-01604</t>
  </si>
  <si>
    <t>006-01606</t>
  </si>
  <si>
    <t>006-01611</t>
  </si>
  <si>
    <t>006-01616</t>
  </si>
  <si>
    <t>006-01617</t>
  </si>
  <si>
    <t>006-01618</t>
  </si>
  <si>
    <t>006-01619</t>
  </si>
  <si>
    <t>006-01622</t>
  </si>
  <si>
    <t>006-01623</t>
  </si>
  <si>
    <t>006-01625</t>
  </si>
  <si>
    <t>006-01635</t>
  </si>
  <si>
    <t>006-01638</t>
  </si>
  <si>
    <t>006-01639</t>
  </si>
  <si>
    <t>006-01640</t>
  </si>
  <si>
    <t>006-01641</t>
  </si>
  <si>
    <t>006-01642</t>
  </si>
  <si>
    <t>006-01644</t>
  </si>
  <si>
    <t>006-01647</t>
  </si>
  <si>
    <t>006-01653</t>
  </si>
  <si>
    <t>006-01656</t>
  </si>
  <si>
    <t>006-01664</t>
  </si>
  <si>
    <t>006-01671</t>
  </si>
  <si>
    <t>006-01675</t>
  </si>
  <si>
    <t>006-01676</t>
  </si>
  <si>
    <t>006-01680</t>
  </si>
  <si>
    <t>006-01696</t>
  </si>
  <si>
    <t>006-01699</t>
  </si>
  <si>
    <t>006-01703</t>
  </si>
  <si>
    <t>006-01705</t>
  </si>
  <si>
    <t>006-01721</t>
  </si>
  <si>
    <t>006-01733</t>
  </si>
  <si>
    <t>006-01746</t>
  </si>
  <si>
    <t>006-01762</t>
  </si>
  <si>
    <t>006-01765</t>
  </si>
  <si>
    <t>006-01774</t>
  </si>
  <si>
    <t>006-01775</t>
  </si>
  <si>
    <t>006-01776</t>
  </si>
  <si>
    <t>006-01777</t>
  </si>
  <si>
    <t>006-01788</t>
  </si>
  <si>
    <t>006-01790</t>
  </si>
  <si>
    <t>006-01801</t>
  </si>
  <si>
    <t>006-01802</t>
  </si>
  <si>
    <t>006-01806</t>
  </si>
  <si>
    <t>006-01807</t>
  </si>
  <si>
    <t>006-01820</t>
  </si>
  <si>
    <t>006-01822</t>
  </si>
  <si>
    <t>006-01850</t>
  </si>
  <si>
    <t>006-01852</t>
  </si>
  <si>
    <t>006-01871</t>
  </si>
  <si>
    <t>006-01873</t>
  </si>
  <si>
    <t>006-01874</t>
  </si>
  <si>
    <t>006-01875</t>
  </si>
  <si>
    <t>006-01880</t>
  </si>
  <si>
    <t>006-01882</t>
  </si>
  <si>
    <t>006-01888</t>
  </si>
  <si>
    <t>006-01889</t>
  </si>
  <si>
    <t>006-01929</t>
  </si>
  <si>
    <t>006-01931</t>
  </si>
  <si>
    <t>006-01933</t>
  </si>
  <si>
    <t>006-01934</t>
  </si>
  <si>
    <t>006-01937</t>
  </si>
  <si>
    <t>006-01938</t>
  </si>
  <si>
    <t>006-01948</t>
  </si>
  <si>
    <t>006-01950</t>
  </si>
  <si>
    <t>006-01951</t>
  </si>
  <si>
    <t>006-01952</t>
  </si>
  <si>
    <t>006-01953</t>
  </si>
  <si>
    <t>006-01954</t>
  </si>
  <si>
    <t>006-01955</t>
  </si>
  <si>
    <t>006-01965</t>
  </si>
  <si>
    <t>006-01968</t>
  </si>
  <si>
    <t>006-01969</t>
  </si>
  <si>
    <t>006-01970</t>
  </si>
  <si>
    <t>006-01971</t>
  </si>
  <si>
    <t>006-01982</t>
  </si>
  <si>
    <t>006-01995</t>
  </si>
  <si>
    <t>006-02013</t>
  </si>
  <si>
    <t>006-02026</t>
  </si>
  <si>
    <t>006-02034</t>
  </si>
  <si>
    <t>006-02055</t>
  </si>
  <si>
    <t>006-02073</t>
  </si>
  <si>
    <t>006-02074</t>
  </si>
  <si>
    <t>006-02078</t>
  </si>
  <si>
    <t>006-02079</t>
  </si>
  <si>
    <t>006-02095</t>
  </si>
  <si>
    <t>006-02127</t>
  </si>
  <si>
    <t>006-02151</t>
  </si>
  <si>
    <t>006-02191</t>
  </si>
  <si>
    <t>006-02201</t>
  </si>
  <si>
    <t>006-02203</t>
  </si>
  <si>
    <t>006-02204</t>
  </si>
  <si>
    <t>006-02205</t>
  </si>
  <si>
    <t>006-02206</t>
  </si>
  <si>
    <t>006-02207</t>
  </si>
  <si>
    <t>006-02208</t>
  </si>
  <si>
    <t>006-02209</t>
  </si>
  <si>
    <t>006-02210</t>
  </si>
  <si>
    <t>006-02211</t>
  </si>
  <si>
    <t>006-02212</t>
  </si>
  <si>
    <t>006-02213</t>
  </si>
  <si>
    <t>006-02214</t>
  </si>
  <si>
    <t>006-02215</t>
  </si>
  <si>
    <t>006-02216</t>
  </si>
  <si>
    <t>006-02217</t>
  </si>
  <si>
    <t>006-02218</t>
  </si>
  <si>
    <t>006-02219</t>
  </si>
  <si>
    <t>006-02220</t>
  </si>
  <si>
    <t>006-02222</t>
  </si>
  <si>
    <t>006-02224</t>
  </si>
  <si>
    <t>006-02243</t>
  </si>
  <si>
    <t>006-02257</t>
  </si>
  <si>
    <t>006-02258</t>
  </si>
  <si>
    <t>006-02259</t>
  </si>
  <si>
    <t>006-02260</t>
  </si>
  <si>
    <t>006-02261</t>
  </si>
  <si>
    <t>006-02262</t>
  </si>
  <si>
    <t>006-02263</t>
  </si>
  <si>
    <t>006-02265</t>
  </si>
  <si>
    <t>006-02268</t>
  </si>
  <si>
    <t>006-02269</t>
  </si>
  <si>
    <t>006-02270</t>
  </si>
  <si>
    <t>006-02271</t>
  </si>
  <si>
    <t>006-02272</t>
  </si>
  <si>
    <t>006-02274</t>
  </si>
  <si>
    <t>006-02275</t>
  </si>
  <si>
    <t>006-02279</t>
  </si>
  <si>
    <t>006-02306</t>
  </si>
  <si>
    <t>006-02307</t>
  </si>
  <si>
    <t>006-02308</t>
  </si>
  <si>
    <t>006-02334</t>
  </si>
  <si>
    <t>006-02343</t>
  </si>
  <si>
    <t>006-02351</t>
  </si>
  <si>
    <t>006-02358</t>
  </si>
  <si>
    <t>006-02360</t>
  </si>
  <si>
    <t>006-02383</t>
  </si>
  <si>
    <t>006-02385</t>
  </si>
  <si>
    <t>006-02386</t>
  </si>
  <si>
    <t>006-02388</t>
  </si>
  <si>
    <t>006-02389</t>
  </si>
  <si>
    <t>006-02390</t>
  </si>
  <si>
    <t>006-02393</t>
  </si>
  <si>
    <t>006-02394</t>
  </si>
  <si>
    <t>006-02407</t>
  </si>
  <si>
    <t>006-02420</t>
  </si>
  <si>
    <t>006-02463</t>
  </si>
  <si>
    <t>006-02465</t>
  </si>
  <si>
    <t>006-02475</t>
  </si>
  <si>
    <t>006-02485</t>
  </si>
  <si>
    <t>006-02501</t>
  </si>
  <si>
    <t>006-02502</t>
  </si>
  <si>
    <t>006-02510</t>
  </si>
  <si>
    <t>006-02511</t>
  </si>
  <si>
    <t>006-02512</t>
  </si>
  <si>
    <t>006-02538</t>
  </si>
  <si>
    <t>006-02540</t>
  </si>
  <si>
    <t>006-02541</t>
  </si>
  <si>
    <t>006-02545</t>
  </si>
  <si>
    <t>006-02580</t>
  </si>
  <si>
    <t>006-02585</t>
  </si>
  <si>
    <t>006-02649</t>
  </si>
  <si>
    <t>006-02656</t>
  </si>
  <si>
    <t>006-02663</t>
  </si>
  <si>
    <t>006-02665</t>
  </si>
  <si>
    <t>006-02670</t>
  </si>
  <si>
    <t>006-02700</t>
  </si>
  <si>
    <t>006-02701</t>
  </si>
  <si>
    <t>006-02705</t>
  </si>
  <si>
    <t>006-02706</t>
  </si>
  <si>
    <t>006-02712</t>
  </si>
  <si>
    <t>006-02713</t>
  </si>
  <si>
    <t>006-02719</t>
  </si>
  <si>
    <t>006-02729</t>
  </si>
  <si>
    <t>006-02730</t>
  </si>
  <si>
    <t>006-02732</t>
  </si>
  <si>
    <t>006-02734</t>
  </si>
  <si>
    <t>006-02737</t>
  </si>
  <si>
    <t>006-02744</t>
  </si>
  <si>
    <t>006-02748</t>
  </si>
  <si>
    <t>006-02768</t>
  </si>
  <si>
    <t>006-02774</t>
  </si>
  <si>
    <t>006-02798</t>
  </si>
  <si>
    <t>006-02815</t>
  </si>
  <si>
    <t>006-02816</t>
  </si>
  <si>
    <t>006-02821</t>
  </si>
  <si>
    <t>006-02823</t>
  </si>
  <si>
    <t>006-02831</t>
  </si>
  <si>
    <t>006-02847</t>
  </si>
  <si>
    <t>006-02848</t>
  </si>
  <si>
    <t>006-02849</t>
  </si>
  <si>
    <t>006-02850</t>
  </si>
  <si>
    <t>006-02853</t>
  </si>
  <si>
    <t>006-02855</t>
  </si>
  <si>
    <t>006-02856</t>
  </si>
  <si>
    <t>006-02858</t>
  </si>
  <si>
    <t>006-02859</t>
  </si>
  <si>
    <t>006-02861</t>
  </si>
  <si>
    <t>006-02868</t>
  </si>
  <si>
    <t>006-02870</t>
  </si>
  <si>
    <t>006-02871</t>
  </si>
  <si>
    <t>006-02872</t>
  </si>
  <si>
    <t>006-02873</t>
  </si>
  <si>
    <t>006-02878</t>
  </si>
  <si>
    <t>006-02879</t>
  </si>
  <si>
    <t>006-02898</t>
  </si>
  <si>
    <t>006-02899</t>
  </si>
  <si>
    <t>006-02902</t>
  </si>
  <si>
    <t>006-02903</t>
  </si>
  <si>
    <t>006-02904</t>
  </si>
  <si>
    <t>006-02906</t>
  </si>
  <si>
    <t>006-02907</t>
  </si>
  <si>
    <t>006-02908</t>
  </si>
  <si>
    <t>006-02913</t>
  </si>
  <si>
    <t>006-02915</t>
  </si>
  <si>
    <t>006-02916</t>
  </si>
  <si>
    <t>006-02918</t>
  </si>
  <si>
    <t>006-02925</t>
  </si>
  <si>
    <t>006-02926</t>
  </si>
  <si>
    <t>006-02934</t>
  </si>
  <si>
    <t>006-02938</t>
  </si>
  <si>
    <t>006-02948</t>
  </si>
  <si>
    <t>006-02953</t>
  </si>
  <si>
    <t>006-02955</t>
  </si>
  <si>
    <t>006-02957</t>
  </si>
  <si>
    <t>006-02958</t>
  </si>
  <si>
    <t>006-02959</t>
  </si>
  <si>
    <t>006-02960</t>
  </si>
  <si>
    <t>006-02967</t>
  </si>
  <si>
    <t>006-02968</t>
  </si>
  <si>
    <t>006-02987</t>
  </si>
  <si>
    <t>006-02988</t>
  </si>
  <si>
    <t>006-02989</t>
  </si>
  <si>
    <t>006-02990</t>
  </si>
  <si>
    <t>006-02999</t>
  </si>
  <si>
    <t>006-03001</t>
  </si>
  <si>
    <t>006-03003</t>
  </si>
  <si>
    <t>006-03004</t>
  </si>
  <si>
    <t>006-03046</t>
  </si>
  <si>
    <t>006-03047</t>
  </si>
  <si>
    <t>006-03048</t>
  </si>
  <si>
    <t>006-03049</t>
  </si>
  <si>
    <t>006-03050</t>
  </si>
  <si>
    <t>006-03061</t>
  </si>
  <si>
    <t>006-03064</t>
  </si>
  <si>
    <t>006-03076</t>
  </si>
  <si>
    <t>006-03084</t>
  </si>
  <si>
    <t>006-03129</t>
  </si>
  <si>
    <t>006-03165</t>
  </si>
  <si>
    <t>006-03166</t>
  </si>
  <si>
    <t>006-03167</t>
  </si>
  <si>
    <t>006-03168</t>
  </si>
  <si>
    <t>006-03179</t>
  </si>
  <si>
    <t>006-03180</t>
  </si>
  <si>
    <t>006-03220</t>
  </si>
  <si>
    <t>006-03230</t>
  </si>
  <si>
    <t>006-03238</t>
  </si>
  <si>
    <t>006-03239</t>
  </si>
  <si>
    <t>006-03245</t>
  </si>
  <si>
    <t>006-03246</t>
  </si>
  <si>
    <t>006-03248</t>
  </si>
  <si>
    <t>006-03249</t>
  </si>
  <si>
    <t>006-03250</t>
  </si>
  <si>
    <t>006-03251</t>
  </si>
  <si>
    <t>006-03267</t>
  </si>
  <si>
    <t>006-03268</t>
  </si>
  <si>
    <t>006-03298</t>
  </si>
  <si>
    <t>006-03299</t>
  </si>
  <si>
    <t>006-03308</t>
  </si>
  <si>
    <t>006-03553</t>
  </si>
  <si>
    <t>006-03560</t>
  </si>
  <si>
    <t>006-03561</t>
  </si>
  <si>
    <t>006-03562</t>
  </si>
  <si>
    <t>006-03564</t>
  </si>
  <si>
    <t>006-03565</t>
  </si>
  <si>
    <t>006-03566</t>
  </si>
  <si>
    <t>006-03567</t>
  </si>
  <si>
    <t>006-03568</t>
  </si>
  <si>
    <t>006-03573</t>
  </si>
  <si>
    <t>006-03574</t>
  </si>
  <si>
    <t>006-03575</t>
  </si>
  <si>
    <t>006-03577</t>
  </si>
  <si>
    <t>006-03582</t>
  </si>
  <si>
    <t>006-03590</t>
  </si>
  <si>
    <t>006-03598</t>
  </si>
  <si>
    <t>006-03602</t>
  </si>
  <si>
    <t>006-03627</t>
  </si>
  <si>
    <t>006-03636</t>
  </si>
  <si>
    <t>006-03637</t>
  </si>
  <si>
    <t>006-03644</t>
  </si>
  <si>
    <t>006-03645</t>
  </si>
  <si>
    <t>006-03668</t>
  </si>
  <si>
    <t>006-03671</t>
  </si>
  <si>
    <t>006-03674</t>
  </si>
  <si>
    <t>006-03677</t>
  </si>
  <si>
    <t>006-03678</t>
  </si>
  <si>
    <t>006-03685</t>
  </si>
  <si>
    <t>006-03686</t>
  </si>
  <si>
    <t>006-03687</t>
  </si>
  <si>
    <t>006-03693</t>
  </si>
  <si>
    <t>006-03694</t>
  </si>
  <si>
    <t>006-03701</t>
  </si>
  <si>
    <t>006-03703</t>
  </si>
  <si>
    <t>006-03704</t>
  </si>
  <si>
    <t>006-03708</t>
  </si>
  <si>
    <t>006-03709</t>
  </si>
  <si>
    <t>006-03712</t>
  </si>
  <si>
    <t>006-03715</t>
  </si>
  <si>
    <t>006-03716</t>
  </si>
  <si>
    <t>006-03718</t>
  </si>
  <si>
    <t>006-03719</t>
  </si>
  <si>
    <t>006-03720</t>
  </si>
  <si>
    <t>006-03721</t>
  </si>
  <si>
    <t>006-03722</t>
  </si>
  <si>
    <t>006-03723</t>
  </si>
  <si>
    <t>006-03724</t>
  </si>
  <si>
    <t>006-03725</t>
  </si>
  <si>
    <t>006-03726</t>
  </si>
  <si>
    <t>006-03727</t>
  </si>
  <si>
    <t>006-03729</t>
  </si>
  <si>
    <t>006-03730</t>
  </si>
  <si>
    <t>006-03731</t>
  </si>
  <si>
    <t>006-03732</t>
  </si>
  <si>
    <t>006-03733</t>
  </si>
  <si>
    <t>006-03734</t>
  </si>
  <si>
    <t>006-03735</t>
  </si>
  <si>
    <t>006-03736</t>
  </si>
  <si>
    <t>006-03737</t>
  </si>
  <si>
    <t>006-03738</t>
  </si>
  <si>
    <t>006-03739</t>
  </si>
  <si>
    <t>006-03740</t>
  </si>
  <si>
    <t>006-03741</t>
  </si>
  <si>
    <t>006-03742</t>
  </si>
  <si>
    <t>006-03743</t>
  </si>
  <si>
    <t>006-03744</t>
  </si>
  <si>
    <t>006-03745</t>
  </si>
  <si>
    <t>006-03746</t>
  </si>
  <si>
    <t>006-03747</t>
  </si>
  <si>
    <t>006-03748</t>
  </si>
  <si>
    <t>006-03749</t>
  </si>
  <si>
    <t>006-03750</t>
  </si>
  <si>
    <t>006-03751</t>
  </si>
  <si>
    <t>006-03752</t>
  </si>
  <si>
    <t>006-03755</t>
  </si>
  <si>
    <t>006-03756</t>
  </si>
  <si>
    <t>006-03757</t>
  </si>
  <si>
    <t>006-03759</t>
  </si>
  <si>
    <t>006-03765</t>
  </si>
  <si>
    <t>006-03766</t>
  </si>
  <si>
    <t>006-03767</t>
  </si>
  <si>
    <t>006-03768</t>
  </si>
  <si>
    <t>006-03769</t>
  </si>
  <si>
    <t>006-03770</t>
  </si>
  <si>
    <t>006-03778</t>
  </si>
  <si>
    <t>006-03779</t>
  </si>
  <si>
    <t>006-03780</t>
  </si>
  <si>
    <t>006-03789</t>
  </si>
  <si>
    <t>006-03790</t>
  </si>
  <si>
    <t>006-03791</t>
  </si>
  <si>
    <t>006-03819</t>
  </si>
  <si>
    <t>006-03820</t>
  </si>
  <si>
    <t>006-03821</t>
  </si>
  <si>
    <t>006-03822</t>
  </si>
  <si>
    <t>006-03845</t>
  </si>
  <si>
    <t>006-03848</t>
  </si>
  <si>
    <t>006-03864</t>
  </si>
  <si>
    <t>006-03865</t>
  </si>
  <si>
    <t>006-03866</t>
  </si>
  <si>
    <t>006-03867</t>
  </si>
  <si>
    <t>006-03868</t>
  </si>
  <si>
    <t>006-03869</t>
  </si>
  <si>
    <t>006-03870</t>
  </si>
  <si>
    <t>006-03875</t>
  </si>
  <si>
    <t>006-03879</t>
  </si>
  <si>
    <t>006-03881</t>
  </si>
  <si>
    <t>006-03882</t>
  </si>
  <si>
    <t>006-03885</t>
  </si>
  <si>
    <t>006-03886</t>
  </si>
  <si>
    <t>006-03889</t>
  </si>
  <si>
    <t>006-03892</t>
  </si>
  <si>
    <t>006-03894</t>
  </si>
  <si>
    <t>006-03895</t>
  </si>
  <si>
    <t>006-03896</t>
  </si>
  <si>
    <t>006-03897</t>
  </si>
  <si>
    <t>006-03898</t>
  </si>
  <si>
    <t>006-03899</t>
  </si>
  <si>
    <t>006-03900</t>
  </si>
  <si>
    <t>006-03901</t>
  </si>
  <si>
    <t>006-03903</t>
  </si>
  <si>
    <t>006-03904</t>
  </si>
  <si>
    <t>006-03906</t>
  </si>
  <si>
    <t>006-03913</t>
  </si>
  <si>
    <t>006-03915</t>
  </si>
  <si>
    <t>006-03924</t>
  </si>
  <si>
    <t>006-03925</t>
  </si>
  <si>
    <t>006-03927</t>
  </si>
  <si>
    <t>006-03928</t>
  </si>
  <si>
    <t>006-03945</t>
  </si>
  <si>
    <t>006-03955</t>
  </si>
  <si>
    <t>006-03956</t>
  </si>
  <si>
    <t>006-03973</t>
  </si>
  <si>
    <t>006-03976</t>
  </si>
  <si>
    <t>006-04017</t>
  </si>
  <si>
    <t>006-04076</t>
  </si>
  <si>
    <t>006-04088</t>
  </si>
  <si>
    <t>006-04112</t>
  </si>
  <si>
    <t>006-04139</t>
  </si>
  <si>
    <t>006-04170</t>
  </si>
  <si>
    <t>006-04171</t>
  </si>
  <si>
    <t>006-04183</t>
  </si>
  <si>
    <t>006-04202</t>
  </si>
  <si>
    <t>006-04203</t>
  </si>
  <si>
    <t>006-04208</t>
  </si>
  <si>
    <t>006-04214</t>
  </si>
  <si>
    <t>006-04217</t>
  </si>
  <si>
    <t>006-04218</t>
  </si>
  <si>
    <t>006-04235</t>
  </si>
  <si>
    <t>006-04239</t>
  </si>
  <si>
    <t>006-04258</t>
  </si>
  <si>
    <t>006-04260</t>
  </si>
  <si>
    <t>006-04265</t>
  </si>
  <si>
    <t>006-04267</t>
  </si>
  <si>
    <t>006-04284</t>
  </si>
  <si>
    <t>006-04285</t>
  </si>
  <si>
    <t>006-04286</t>
  </si>
  <si>
    <t>006-04312</t>
  </si>
  <si>
    <t>006-04318</t>
  </si>
  <si>
    <t>006-04319</t>
  </si>
  <si>
    <t>006-04320</t>
  </si>
  <si>
    <t>006-04321</t>
  </si>
  <si>
    <t>006-04322</t>
  </si>
  <si>
    <t>006-04325</t>
  </si>
  <si>
    <t>006-04327</t>
  </si>
  <si>
    <t>006-04353</t>
  </si>
  <si>
    <t>006-04359</t>
  </si>
  <si>
    <t>006-04365</t>
  </si>
  <si>
    <t>006-04366</t>
  </si>
  <si>
    <t>006-04374</t>
  </si>
  <si>
    <t>006-04419</t>
  </si>
  <si>
    <t>006-04421</t>
  </si>
  <si>
    <t>006-04422</t>
  </si>
  <si>
    <t>006-04423</t>
  </si>
  <si>
    <t>006-04424</t>
  </si>
  <si>
    <t>006-04427</t>
  </si>
  <si>
    <t>006-04428</t>
  </si>
  <si>
    <t>006-04442</t>
  </si>
  <si>
    <t>006-04460</t>
  </si>
  <si>
    <t>006-04461</t>
  </si>
  <si>
    <t>006-04474</t>
  </si>
  <si>
    <t>006-04477</t>
  </si>
  <si>
    <t>006-04478</t>
  </si>
  <si>
    <t>006-04479</t>
  </si>
  <si>
    <t>006-04480</t>
  </si>
  <si>
    <t>006-04481</t>
  </si>
  <si>
    <t>006-04482</t>
  </si>
  <si>
    <t>006-04483</t>
  </si>
  <si>
    <t>006-04484</t>
  </si>
  <si>
    <t>006-04485</t>
  </si>
  <si>
    <t>006-04486</t>
  </si>
  <si>
    <t>006-04487</t>
  </si>
  <si>
    <t>006-04489</t>
  </si>
  <si>
    <t>006-04496</t>
  </si>
  <si>
    <t>006-04497</t>
  </si>
  <si>
    <t>006-04500</t>
  </si>
  <si>
    <t>006-04506</t>
  </si>
  <si>
    <t>006-04508</t>
  </si>
  <si>
    <t>006-04509</t>
  </si>
  <si>
    <t>006-04510</t>
  </si>
  <si>
    <t>006-04512</t>
  </si>
  <si>
    <t>006-04513</t>
  </si>
  <si>
    <t>006-04514</t>
  </si>
  <si>
    <t>006-04516</t>
  </si>
  <si>
    <t>006-04518</t>
  </si>
  <si>
    <t>006-04519</t>
  </si>
  <si>
    <t>006-04521</t>
  </si>
  <si>
    <t>006-04522</t>
  </si>
  <si>
    <t>006-04528</t>
  </si>
  <si>
    <t>006-04529</t>
  </si>
  <si>
    <t>006-04530</t>
  </si>
  <si>
    <t>006-04544</t>
  </si>
  <si>
    <t>006-04549</t>
  </si>
  <si>
    <t>006-04557</t>
  </si>
  <si>
    <t>006-04559</t>
  </si>
  <si>
    <t>006-04560</t>
  </si>
  <si>
    <t>006-04563</t>
  </si>
  <si>
    <t>006-04598</t>
  </si>
  <si>
    <t>006-04601</t>
  </si>
  <si>
    <t>006-04606</t>
  </si>
  <si>
    <t>006-04613</t>
  </si>
  <si>
    <t>006-04622</t>
  </si>
  <si>
    <t>006-04625</t>
  </si>
  <si>
    <t>006-04635</t>
  </si>
  <si>
    <t>006-04638</t>
  </si>
  <si>
    <t>006-04644</t>
  </si>
  <si>
    <t>006-04646</t>
  </si>
  <si>
    <t>006-04647</t>
  </si>
  <si>
    <t>006-04648</t>
  </si>
  <si>
    <t>006-04649</t>
  </si>
  <si>
    <t>006-04739</t>
  </si>
  <si>
    <t>006-04753</t>
  </si>
  <si>
    <t>006-04760</t>
  </si>
  <si>
    <t>006-04780</t>
  </si>
  <si>
    <t>006-04781</t>
  </si>
  <si>
    <t>006-04794</t>
  </si>
  <si>
    <t>006-04795</t>
  </si>
  <si>
    <t>006-04796</t>
  </si>
  <si>
    <t>006-04797</t>
  </si>
  <si>
    <t>006-04798</t>
  </si>
  <si>
    <t>006-04809</t>
  </si>
  <si>
    <t>006-04810</t>
  </si>
  <si>
    <t>006-04811</t>
  </si>
  <si>
    <t>006-04812</t>
  </si>
  <si>
    <t>006-04816</t>
  </si>
  <si>
    <t>006-04817</t>
  </si>
  <si>
    <t>006-04820</t>
  </si>
  <si>
    <t>006-04822</t>
  </si>
  <si>
    <t>006-04837</t>
  </si>
  <si>
    <t>006-04838</t>
  </si>
  <si>
    <t>006-04839</t>
  </si>
  <si>
    <t>006-04840</t>
  </si>
  <si>
    <t>006-04843</t>
  </si>
  <si>
    <t>006-04844</t>
  </si>
  <si>
    <t>006-04851</t>
  </si>
  <si>
    <t>006-04876</t>
  </si>
  <si>
    <t>006-04877</t>
  </si>
  <si>
    <t>006-04878</t>
  </si>
  <si>
    <t>006-04882</t>
  </si>
  <si>
    <t>006-04883</t>
  </si>
  <si>
    <t>006-04884</t>
  </si>
  <si>
    <t>006-04885</t>
  </si>
  <si>
    <t>006-04886</t>
  </si>
  <si>
    <t>006-04887</t>
  </si>
  <si>
    <t>006-04888</t>
  </si>
  <si>
    <t>006-04889</t>
  </si>
  <si>
    <t>006-04890</t>
  </si>
  <si>
    <t>006-04896</t>
  </si>
  <si>
    <t>006-04897</t>
  </si>
  <si>
    <t>006-04899</t>
  </si>
  <si>
    <t>006-04900</t>
  </si>
  <si>
    <t>006-04901</t>
  </si>
  <si>
    <t>006-04914</t>
  </si>
  <si>
    <t>006-04915</t>
  </si>
  <si>
    <t>006-04916</t>
  </si>
  <si>
    <t>006-04917</t>
  </si>
  <si>
    <t>006-04922</t>
  </si>
  <si>
    <t>006-04923</t>
  </si>
  <si>
    <t>006-04927</t>
  </si>
  <si>
    <t>006-04929</t>
  </si>
  <si>
    <t>006-04930</t>
  </si>
  <si>
    <t>006-04931</t>
  </si>
  <si>
    <t>006-04933</t>
  </si>
  <si>
    <t>006-04934</t>
  </si>
  <si>
    <t>006-04935</t>
  </si>
  <si>
    <t>006-04938</t>
  </si>
  <si>
    <t>006-04939</t>
  </si>
  <si>
    <t>006-04952</t>
  </si>
  <si>
    <t>006-04959</t>
  </si>
  <si>
    <t>006-04960</t>
  </si>
  <si>
    <t>006-04961</t>
  </si>
  <si>
    <t>006-04970</t>
  </si>
  <si>
    <t>006-04971</t>
  </si>
  <si>
    <t>006-04972</t>
  </si>
  <si>
    <t>006-04973</t>
  </si>
  <si>
    <t>006-04974</t>
  </si>
  <si>
    <t>006-04975</t>
  </si>
  <si>
    <t>006-04976</t>
  </si>
  <si>
    <t>006-04979</t>
  </si>
  <si>
    <t>006-04981</t>
  </si>
  <si>
    <t>006-04983</t>
  </si>
  <si>
    <t>006-04984</t>
  </si>
  <si>
    <t>006-04988</t>
  </si>
  <si>
    <t>006-04989</t>
  </si>
  <si>
    <t>006-04991</t>
  </si>
  <si>
    <t>006-04992</t>
  </si>
  <si>
    <t>006-04995</t>
  </si>
  <si>
    <t>006-04996</t>
  </si>
  <si>
    <t>006-04997</t>
  </si>
  <si>
    <t>006-04998</t>
  </si>
  <si>
    <t>006-04999</t>
  </si>
  <si>
    <t>006-05000</t>
  </si>
  <si>
    <t>006-05001</t>
  </si>
  <si>
    <t>006-05002</t>
  </si>
  <si>
    <t>006-05012</t>
  </si>
  <si>
    <t>006-05028</t>
  </si>
  <si>
    <t>006-05029</t>
  </si>
  <si>
    <t>006-05030</t>
  </si>
  <si>
    <t>006-05052</t>
  </si>
  <si>
    <t>006-05056</t>
  </si>
  <si>
    <t>006-05057</t>
  </si>
  <si>
    <t>006-05059</t>
  </si>
  <si>
    <t>006-05060</t>
  </si>
  <si>
    <t>006-05067</t>
  </si>
  <si>
    <t>006-05069</t>
  </si>
  <si>
    <t>006-05071</t>
  </si>
  <si>
    <t>006-05085</t>
  </si>
  <si>
    <t>006-05086</t>
  </si>
  <si>
    <t>006-05087</t>
  </si>
  <si>
    <t>006-05088</t>
  </si>
  <si>
    <t>006-05104</t>
  </si>
  <si>
    <t>006-05120</t>
  </si>
  <si>
    <t>006-05174</t>
  </si>
  <si>
    <t>006-05175</t>
  </si>
  <si>
    <t>006-05298</t>
  </si>
  <si>
    <t>006-05417</t>
  </si>
  <si>
    <t>006-05539</t>
  </si>
  <si>
    <t>006-05629</t>
  </si>
  <si>
    <t>006-05645</t>
  </si>
  <si>
    <t>006-05661</t>
  </si>
  <si>
    <t>006-05774</t>
  </si>
  <si>
    <t>006-05806</t>
  </si>
  <si>
    <t>006-05956</t>
  </si>
  <si>
    <t>006-05960</t>
  </si>
  <si>
    <t>006-05961</t>
  </si>
  <si>
    <t>006-05962</t>
  </si>
  <si>
    <t>006-06001</t>
  </si>
  <si>
    <t>006-06003</t>
  </si>
  <si>
    <t>006-06025</t>
  </si>
  <si>
    <t>006-06027</t>
  </si>
  <si>
    <t>006-06036</t>
  </si>
  <si>
    <t>006-06038</t>
  </si>
  <si>
    <t>006-06044</t>
  </si>
  <si>
    <t>006-06046</t>
  </si>
  <si>
    <t>006-06102</t>
  </si>
  <si>
    <t>006-06105</t>
  </si>
  <si>
    <t>006-06107</t>
  </si>
  <si>
    <t>006-06108</t>
  </si>
  <si>
    <t>006-06109</t>
  </si>
  <si>
    <t>006-06110</t>
  </si>
  <si>
    <t>006-06116</t>
  </si>
  <si>
    <t>006-06117</t>
  </si>
  <si>
    <t>006-06119</t>
  </si>
  <si>
    <t>006-06120</t>
  </si>
  <si>
    <t>006-06121</t>
  </si>
  <si>
    <t>006-06122</t>
  </si>
  <si>
    <t>006-06135</t>
  </si>
  <si>
    <t xml:space="preserve">Month </t>
  </si>
  <si>
    <t>Uthal Production Inventory Report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</si>
</sst>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2" tint="-9.9978637043366805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70CE9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2A6E4"/>
        <bgColor indexed="64"/>
      </patternFill>
    </fill>
    <fill>
      <patternFill patternType="solid">
        <fgColor rgb="FFF5B1E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5" fillId="2" borderId="3" applyNumberFormat="0" applyFont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7" fillId="0" borderId="0" xfId="0" applyFont="1"/>
    <xf numFmtId="0" fontId="3" fillId="11" borderId="0" xfId="0" applyFont="1" applyFill="1" applyBorder="1"/>
    <xf numFmtId="0" fontId="3" fillId="11" borderId="2" xfId="0" applyFont="1" applyFill="1" applyBorder="1"/>
    <xf numFmtId="0" fontId="16" fillId="11" borderId="0" xfId="0" applyFont="1" applyFill="1" applyBorder="1" applyAlignment="1">
      <alignment horizontal="left" vertical="top"/>
    </xf>
    <xf numFmtId="0" fontId="17" fillId="11" borderId="2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  <protection locked="0"/>
    </xf>
    <xf numFmtId="0" fontId="17" fillId="11" borderId="2" xfId="0" applyFont="1" applyFill="1" applyBorder="1" applyAlignment="1">
      <alignment horizontal="center" vertical="top"/>
    </xf>
    <xf numFmtId="0" fontId="19" fillId="11" borderId="0" xfId="4" applyFill="1" applyBorder="1" applyAlignment="1" applyProtection="1"/>
    <xf numFmtId="0" fontId="15" fillId="11" borderId="0" xfId="3" applyFill="1" applyBorder="1"/>
    <xf numFmtId="0" fontId="20" fillId="11" borderId="2" xfId="0" applyFont="1" applyFill="1" applyBorder="1"/>
    <xf numFmtId="0" fontId="6" fillId="0" borderId="1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4" fillId="2" borderId="3" xfId="2" applyFont="1" applyAlignment="1">
      <alignment horizontal="center" vertical="center"/>
    </xf>
  </cellXfs>
  <cellStyles count="5">
    <cellStyle name="Heading 1" xfId="1" builtinId="16"/>
    <cellStyle name="Hyperlink" xfId="4" builtinId="8"/>
    <cellStyle name="Normal" xfId="0" builtinId="0"/>
    <cellStyle name="Note" xfId="2" builtinId="10"/>
    <cellStyle name="Title" xfId="3" builtinId="15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gray0625">
          <f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auto="1"/>
        </patternFill>
      </fill>
    </dxf>
    <dxf>
      <fill>
        <patternFill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ill>
        <patternFill>
          <bgColor theme="6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5B1E3"/>
      <color rgb="FF72A6E4"/>
      <color rgb="FF70CE9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ghar.HODOMAIN/Desktop/Excell%20Reporting/VendorMIS/DispatchSheet_Rev_0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ist"/>
      <sheetName val="Index"/>
      <sheetName val="HUB_To_Uthal"/>
      <sheetName val="BEWL_To_AEW.GHL"/>
      <sheetName val="DCL_To_AEWL.GHL"/>
      <sheetName val="RawDataDTAG"/>
      <sheetName val="RAWDataBTAG"/>
      <sheetName val="RawData"/>
      <sheetName val="RawDataGTBDA"/>
      <sheetName val="GHL_To_BEWL.DCL.AEWL"/>
      <sheetName val="RawDataCTE"/>
      <sheetName val="CWH_To_Elecom"/>
      <sheetName val="Hub4_To_Elecom"/>
      <sheetName val="RawDataCTU70"/>
      <sheetName val="RawDataCTU100"/>
      <sheetName val="CWH_To_UTH70CC"/>
      <sheetName val="CWH_To_UTH100CC"/>
      <sheetName val="RawDataHTE"/>
      <sheetName val="DispatchSheet_Rev_05"/>
    </sheetNames>
    <definedNames>
      <definedName name="CWH_To_Elecom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queryTables/queryTable1.xml><?xml version="1.0" encoding="utf-8"?>
<queryTable xmlns="http://schemas.openxmlformats.org/spreadsheetml/2006/main" name="192.168.3.138_Grn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supcode" tableColumnId="1"/>
      <queryTableField id="2" name="DayNo" tableColumnId="2"/>
      <queryTableField id="3" name="item_key" tableColumnId="3"/>
      <queryTableField id="6" name="Qty" tableColumnId="4"/>
      <queryTableField id="7" name="RType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1" unboundColumnsRight="32">
    <queryTableFields count="38">
      <queryTableField id="109" name="VType" tableColumnId="39"/>
      <queryTableField id="1" name="VendorName" tableColumnId="1"/>
      <queryTableField id="2" name="Item_key" tableColumnId="2"/>
      <queryTableField id="3" name="itemNo" tableColumnId="3"/>
      <queryTableField id="4" name="itemName" tableColumnId="4"/>
      <queryTableField id="76" name="RType" tableColumnId="5"/>
      <queryTableField id="77" dataBound="0" tableColumnId="6"/>
      <queryTableField id="78" dataBound="0" tableColumnId="7"/>
      <queryTableField id="79" dataBound="0" tableColumnId="8"/>
      <queryTableField id="107" dataBound="0" tableColumnId="9"/>
      <queryTableField id="106" dataBound="0" tableColumnId="10"/>
      <queryTableField id="105" dataBound="0" tableColumnId="11"/>
      <queryTableField id="104" dataBound="0" tableColumnId="12"/>
      <queryTableField id="103" dataBound="0" tableColumnId="13"/>
      <queryTableField id="102" dataBound="0" tableColumnId="14"/>
      <queryTableField id="101" dataBound="0" tableColumnId="15"/>
      <queryTableField id="100" dataBound="0" tableColumnId="16"/>
      <queryTableField id="99" dataBound="0" tableColumnId="17"/>
      <queryTableField id="98" dataBound="0" tableColumnId="18"/>
      <queryTableField id="97" dataBound="0" tableColumnId="19"/>
      <queryTableField id="96" dataBound="0" tableColumnId="20"/>
      <queryTableField id="95" dataBound="0" tableColumnId="21"/>
      <queryTableField id="94" dataBound="0" tableColumnId="22"/>
      <queryTableField id="93" dataBound="0" tableColumnId="23"/>
      <queryTableField id="92" dataBound="0" tableColumnId="24"/>
      <queryTableField id="91" dataBound="0" tableColumnId="25"/>
      <queryTableField id="90" dataBound="0" tableColumnId="26"/>
      <queryTableField id="89" dataBound="0" tableColumnId="27"/>
      <queryTableField id="88" dataBound="0" tableColumnId="28"/>
      <queryTableField id="87" dataBound="0" tableColumnId="29"/>
      <queryTableField id="86" dataBound="0" tableColumnId="30"/>
      <queryTableField id="85" dataBound="0" tableColumnId="31"/>
      <queryTableField id="84" dataBound="0" tableColumnId="32"/>
      <queryTableField id="83" dataBound="0" tableColumnId="33"/>
      <queryTableField id="82" dataBound="0" tableColumnId="34"/>
      <queryTableField id="81" dataBound="0" tableColumnId="35"/>
      <queryTableField id="80" dataBound="0" tableColumnId="36"/>
      <queryTableField id="108" dataBound="0" tableColumnId="37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item_key" tableColumnId="1"/>
      <queryTableField id="2" name="DayNo" tableColumnId="2"/>
      <queryTableField id="3" name="Qty" tableColumnId="3"/>
      <queryTableField id="4" name="IType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7" unboundColumnsRight="32">
    <queryTableFields count="36">
      <queryTableField id="1" name="item_key" tableColumnId="1"/>
      <queryTableField id="2" name="itemNo" tableColumnId="2"/>
      <queryTableField id="3" name="itemName" tableColumnId="3"/>
      <queryTableField id="4" name="ITyp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35" dataBound="0" tableColumnId="9"/>
      <queryTableField id="34" dataBound="0" tableColumnId="10"/>
      <queryTableField id="33" dataBound="0" tableColumnId="11"/>
      <queryTableField id="32" dataBound="0" tableColumnId="12"/>
      <queryTableField id="31" dataBound="0" tableColumnId="13"/>
      <queryTableField id="30" dataBound="0" tableColumnId="14"/>
      <queryTableField id="29" dataBound="0" tableColumnId="15"/>
      <queryTableField id="28" dataBound="0" tableColumnId="16"/>
      <queryTableField id="27" dataBound="0" tableColumnId="17"/>
      <queryTableField id="26" dataBound="0" tableColumnId="18"/>
      <queryTableField id="25" dataBound="0" tableColumnId="19"/>
      <queryTableField id="24" dataBound="0" tableColumnId="20"/>
      <queryTableField id="23" dataBound="0" tableColumnId="21"/>
      <queryTableField id="22" dataBound="0" tableColumnId="22"/>
      <queryTableField id="21" dataBound="0" tableColumnId="23"/>
      <queryTableField id="20" dataBound="0" tableColumnId="24"/>
      <queryTableField id="19" dataBound="0" tableColumnId="25"/>
      <queryTableField id="18" dataBound="0" tableColumnId="26"/>
      <queryTableField id="17" dataBound="0" tableColumnId="27"/>
      <queryTableField id="16" dataBound="0" tableColumnId="28"/>
      <queryTableField id="15" dataBound="0" tableColumnId="29"/>
      <queryTableField id="14" dataBound="0" tableColumnId="30"/>
      <queryTableField id="13" dataBound="0" tableColumnId="31"/>
      <queryTableField id="12" dataBound="0" tableColumnId="32"/>
      <queryTableField id="11" dataBound="0" tableColumnId="33"/>
      <queryTableField id="10" dataBound="0" tableColumnId="34"/>
      <queryTableField id="9" dataBound="0" tableColumnId="35"/>
      <queryTableField id="36" dataBound="0" tableColumnId="36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8" unboundColumnsRight="14">
    <queryTableFields count="17">
      <queryTableField id="1" name="item_key" tableColumnId="1"/>
      <queryTableField id="2" name="itemNo" tableColumnId="2"/>
      <queryTableField id="3" name="itemName" tableColumnId="3"/>
      <queryTableField id="14" dataBound="0" tableColumnId="14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6" dataBound="0" tableColumnId="1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7" dataBound="0" tableColumnId="17"/>
      <queryTableField id="15" dataBound="0" tableColumnId="15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tem_key" tableColumnId="1"/>
      <queryTableField id="2" name="OpQ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__192.168.3.138_Grn" displayName="Table__192.168.3.138_Grn" ref="A1:E2184" tableType="queryTable" totalsRowShown="0">
  <autoFilter ref="A1:E2184">
    <filterColumn colId="1">
      <filters>
        <filter val="0"/>
      </filters>
    </filterColumn>
  </autoFilter>
  <tableColumns count="5">
    <tableColumn id="1" uniqueName="1" name="supcode" queryTableFieldId="1"/>
    <tableColumn id="2" uniqueName="2" name="DayNo" queryTableFieldId="2"/>
    <tableColumn id="3" uniqueName="3" name="item_key" queryTableFieldId="3"/>
    <tableColumn id="4" uniqueName="4" name="Qty" queryTableFieldId="6"/>
    <tableColumn id="5" uniqueName="5" name="RType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4:AL648" tableType="queryTable" headerRowDxfId="141" dataDxfId="140">
  <autoFilter ref="A4:AL648">
    <filterColumn colId="0">
      <filters>
        <filter val="M"/>
      </filters>
    </filterColumn>
  </autoFilter>
  <tableColumns count="38">
    <tableColumn id="39" uniqueName="39" name="VType" queryTableFieldId="109" dataDxfId="139"/>
    <tableColumn id="1" uniqueName="1" name="VendorName" totalsRowLabel="Total" queryTableFieldId="1" dataDxfId="138" totalsRowDxfId="137"/>
    <tableColumn id="2" uniqueName="2" name="Item_key" queryTableFieldId="2" dataDxfId="136" totalsRowDxfId="135"/>
    <tableColumn id="3" uniqueName="3" name="itemNo" queryTableFieldId="3" dataDxfId="134" totalsRowDxfId="133"/>
    <tableColumn id="4" uniqueName="4" name="itemName" queryTableFieldId="4" dataDxfId="132" totalsRowDxfId="131"/>
    <tableColumn id="5" uniqueName="5" name="RType" queryTableFieldId="76" dataDxfId="130" totalsRowDxfId="129"/>
    <tableColumn id="6" uniqueName="6" name="1" totalsRowFunction="sum" queryTableFieldId="77" dataDxfId="128" totalsRowDxfId="127">
      <calculatedColumnFormula>SUMIFS(GQList,GIList,Table_ExternalData_1[[#This Row],[Item_key]],GDList,Table_ExternalData_1[[#Headers],[1]])</calculatedColumnFormula>
    </tableColumn>
    <tableColumn id="7" uniqueName="7" name="2" totalsRowFunction="sum" queryTableFieldId="78" dataDxfId="126" totalsRowDxfId="125">
      <calculatedColumnFormula>SUMIFS(GQList,GIList,Table_ExternalData_1[[#This Row],[Item_key]],GDList,Table_ExternalData_1[[#Headers],[2]])</calculatedColumnFormula>
    </tableColumn>
    <tableColumn id="8" uniqueName="8" name="3" totalsRowFunction="sum" queryTableFieldId="79" dataDxfId="124" totalsRowDxfId="123">
      <calculatedColumnFormula>SUMIFS(GQList,GIList,Table_ExternalData_1[[#This Row],[Item_key]],GDList,Table_ExternalData_1[[#Headers],[3]])</calculatedColumnFormula>
    </tableColumn>
    <tableColumn id="9" uniqueName="9" name="4" totalsRowFunction="sum" queryTableFieldId="107" dataDxfId="122" totalsRowDxfId="121">
      <calculatedColumnFormula>SUMIFS(GQList,GIList,Table_ExternalData_1[[#This Row],[Item_key]],GDList,Table_ExternalData_1[[#Headers],[4]])</calculatedColumnFormula>
    </tableColumn>
    <tableColumn id="10" uniqueName="10" name="5" totalsRowFunction="sum" queryTableFieldId="106" dataDxfId="120" totalsRowDxfId="119">
      <calculatedColumnFormula>SUMIFS(GQList,GIList,Table_ExternalData_1[[#This Row],[Item_key]],GDList,Table_ExternalData_1[[#Headers],[5]])</calculatedColumnFormula>
    </tableColumn>
    <tableColumn id="11" uniqueName="11" name="6" queryTableFieldId="105" dataDxfId="118" totalsRowDxfId="117">
      <calculatedColumnFormula>SUMIFS(GQList,GIList,Table_ExternalData_1[[#This Row],[Item_key]],GDList,Table_ExternalData_1[[#Headers],[6]])</calculatedColumnFormula>
    </tableColumn>
    <tableColumn id="12" uniqueName="12" name="7" queryTableFieldId="104" dataDxfId="116" totalsRowDxfId="115">
      <calculatedColumnFormula>SUMIFS(GQList,GIList,Table_ExternalData_1[[#This Row],[Item_key]],GDList,Table_ExternalData_1[[#Headers],[7]])</calculatedColumnFormula>
    </tableColumn>
    <tableColumn id="13" uniqueName="13" name="8" queryTableFieldId="103" dataDxfId="114" totalsRowDxfId="113">
      <calculatedColumnFormula>SUMIFS(GQList,GIList,Table_ExternalData_1[[#This Row],[Item_key]],GDList,Table_ExternalData_1[[#Headers],[8]])</calculatedColumnFormula>
    </tableColumn>
    <tableColumn id="14" uniqueName="14" name="9" queryTableFieldId="102" dataDxfId="112" totalsRowDxfId="111">
      <calculatedColumnFormula>SUMIFS(GQList,GIList,Table_ExternalData_1[[#This Row],[Item_key]],GDList,Table_ExternalData_1[[#Headers],[9]])</calculatedColumnFormula>
    </tableColumn>
    <tableColumn id="15" uniqueName="15" name="10" queryTableFieldId="101" dataDxfId="110" totalsRowDxfId="109">
      <calculatedColumnFormula>SUMIFS(GQList,GIList,Table_ExternalData_1[[#This Row],[Item_key]],GDList,Table_ExternalData_1[[#Headers],[10]])</calculatedColumnFormula>
    </tableColumn>
    <tableColumn id="16" uniqueName="16" name="11" queryTableFieldId="100" dataDxfId="108" totalsRowDxfId="107">
      <calculatedColumnFormula>SUMIFS(GQList,GIList,Table_ExternalData_1[[#This Row],[Item_key]],GDList,Table_ExternalData_1[[#Headers],[11]])</calculatedColumnFormula>
    </tableColumn>
    <tableColumn id="17" uniqueName="17" name="12" queryTableFieldId="99" dataDxfId="106" totalsRowDxfId="105">
      <calculatedColumnFormula>SUMIFS(GQList,GIList,Table_ExternalData_1[[#This Row],[Item_key]],GDList,Table_ExternalData_1[[#Headers],[12]])</calculatedColumnFormula>
    </tableColumn>
    <tableColumn id="18" uniqueName="18" name="13" queryTableFieldId="98" dataDxfId="104" totalsRowDxfId="103">
      <calculatedColumnFormula>SUMIFS(GQList,GIList,Table_ExternalData_1[[#This Row],[Item_key]],GDList,Table_ExternalData_1[[#Headers],[13]])</calculatedColumnFormula>
    </tableColumn>
    <tableColumn id="19" uniqueName="19" name="14" queryTableFieldId="97" dataDxfId="102" totalsRowDxfId="101">
      <calculatedColumnFormula>SUMIFS(GQList,GIList,Table_ExternalData_1[[#This Row],[Item_key]],GDList,Table_ExternalData_1[[#Headers],[14]])</calculatedColumnFormula>
    </tableColumn>
    <tableColumn id="20" uniqueName="20" name="15" queryTableFieldId="96" dataDxfId="100" totalsRowDxfId="99">
      <calculatedColumnFormula>SUMIFS(GQList,GIList,Table_ExternalData_1[[#This Row],[Item_key]],GDList,Table_ExternalData_1[[#Headers],[15]])</calculatedColumnFormula>
    </tableColumn>
    <tableColumn id="21" uniqueName="21" name="16" queryTableFieldId="95" dataDxfId="98" totalsRowDxfId="97">
      <calculatedColumnFormula>SUMIFS(GQList,GIList,Table_ExternalData_1[[#This Row],[Item_key]],GDList,Table_ExternalData_1[[#Headers],[16]])</calculatedColumnFormula>
    </tableColumn>
    <tableColumn id="22" uniqueName="22" name="17" queryTableFieldId="94" dataDxfId="96" totalsRowDxfId="95">
      <calculatedColumnFormula>SUMIFS(GQList,GIList,Table_ExternalData_1[[#This Row],[Item_key]],GDList,Table_ExternalData_1[[#Headers],[17]])</calculatedColumnFormula>
    </tableColumn>
    <tableColumn id="23" uniqueName="23" name="18" queryTableFieldId="93" dataDxfId="94" totalsRowDxfId="93">
      <calculatedColumnFormula>SUMIFS(GQList,GIList,Table_ExternalData_1[[#This Row],[Item_key]],GDList,Table_ExternalData_1[[#Headers],[18]])</calculatedColumnFormula>
    </tableColumn>
    <tableColumn id="24" uniqueName="24" name="19" queryTableFieldId="92" dataDxfId="92" totalsRowDxfId="91">
      <calculatedColumnFormula>SUMIFS(GQList,GIList,Table_ExternalData_1[[#This Row],[Item_key]],GDList,Table_ExternalData_1[[#Headers],[19]])</calculatedColumnFormula>
    </tableColumn>
    <tableColumn id="25" uniqueName="25" name="20" queryTableFieldId="91" dataDxfId="90" totalsRowDxfId="89">
      <calculatedColumnFormula>SUMIFS(GQList,GIList,Table_ExternalData_1[[#This Row],[Item_key]],GDList,Table_ExternalData_1[[#Headers],[20]])</calculatedColumnFormula>
    </tableColumn>
    <tableColumn id="26" uniqueName="26" name="21" queryTableFieldId="90" dataDxfId="88" totalsRowDxfId="87">
      <calculatedColumnFormula>SUMIFS(GQList,GIList,Table_ExternalData_1[[#This Row],[Item_key]],GDList,Table_ExternalData_1[[#Headers],[21]])</calculatedColumnFormula>
    </tableColumn>
    <tableColumn id="27" uniqueName="27" name="22" queryTableFieldId="89" dataDxfId="86" totalsRowDxfId="85">
      <calculatedColumnFormula>SUMIFS(GQList,GIList,Table_ExternalData_1[[#This Row],[Item_key]],GDList,Table_ExternalData_1[[#Headers],[22]])</calculatedColumnFormula>
    </tableColumn>
    <tableColumn id="28" uniqueName="28" name="23" queryTableFieldId="88" dataDxfId="84" totalsRowDxfId="83">
      <calculatedColumnFormula>SUMIFS(GQList,GIList,Table_ExternalData_1[[#This Row],[Item_key]],GDList,Table_ExternalData_1[[#Headers],[23]])</calculatedColumnFormula>
    </tableColumn>
    <tableColumn id="29" uniqueName="29" name="24" queryTableFieldId="87" dataDxfId="82" totalsRowDxfId="81">
      <calculatedColumnFormula>SUMIFS(GQList,GIList,Table_ExternalData_1[[#This Row],[Item_key]],GDList,Table_ExternalData_1[[#Headers],[24]])</calculatedColumnFormula>
    </tableColumn>
    <tableColumn id="30" uniqueName="30" name="25" queryTableFieldId="86" dataDxfId="80" totalsRowDxfId="79">
      <calculatedColumnFormula>SUMIFS(GQList,GIList,Table_ExternalData_1[[#This Row],[Item_key]],GDList,Table_ExternalData_1[[#Headers],[25]])</calculatedColumnFormula>
    </tableColumn>
    <tableColumn id="31" uniqueName="31" name="26" queryTableFieldId="85" dataDxfId="78" totalsRowDxfId="77">
      <calculatedColumnFormula>SUMIFS(GQList,GIList,Table_ExternalData_1[[#This Row],[Item_key]],GDList,Table_ExternalData_1[[#Headers],[26]])</calculatedColumnFormula>
    </tableColumn>
    <tableColumn id="32" uniqueName="32" name="27" queryTableFieldId="84" dataDxfId="76" totalsRowDxfId="75">
      <calculatedColumnFormula>SUMIFS(GQList,GIList,Table_ExternalData_1[[#This Row],[Item_key]],GDList,Table_ExternalData_1[[#Headers],[27]])</calculatedColumnFormula>
    </tableColumn>
    <tableColumn id="33" uniqueName="33" name="28" queryTableFieldId="83" dataDxfId="74" totalsRowDxfId="73">
      <calculatedColumnFormula>SUMIFS(GQList,GIList,Table_ExternalData_1[[#This Row],[Item_key]],GDList,Table_ExternalData_1[[#Headers],[28]])</calculatedColumnFormula>
    </tableColumn>
    <tableColumn id="34" uniqueName="34" name="29" queryTableFieldId="82" dataDxfId="72" totalsRowDxfId="71">
      <calculatedColumnFormula>SUMIFS(GQList,GIList,Table_ExternalData_1[[#This Row],[Item_key]],GDList,Table_ExternalData_1[[#Headers],[29]])</calculatedColumnFormula>
    </tableColumn>
    <tableColumn id="35" uniqueName="35" name="30" queryTableFieldId="81" dataDxfId="70" totalsRowDxfId="69">
      <calculatedColumnFormula>SUMIFS(GQList,GIList,Table_ExternalData_1[[#This Row],[Item_key]],GDList,Table_ExternalData_1[[#Headers],[30]])</calculatedColumnFormula>
    </tableColumn>
    <tableColumn id="36" uniqueName="36" name="31" queryTableFieldId="80" dataDxfId="68" totalsRowDxfId="67">
      <calculatedColumnFormula>SUMIFS(GQList,GIList,Table_ExternalData_1[[#This Row],[Item_key]],GDList,Table_ExternalData_1[[#Headers],[31]])</calculatedColumnFormula>
    </tableColumn>
    <tableColumn id="37" uniqueName="37" name="Total" queryTableFieldId="108" dataDxfId="66" totalsRowDxfId="65">
      <calculatedColumnFormula>SUM(Table_ExternalData_1[[#This Row],[1]:[31]])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_ExternalData_14" displayName="Table_ExternalData_14" ref="A1:D9922" tableType="queryTable" totalsRowShown="0">
  <autoFilter ref="A1:D9922">
    <filterColumn colId="1">
      <filters>
        <filter val="0"/>
      </filters>
    </filterColumn>
  </autoFilter>
  <tableColumns count="4">
    <tableColumn id="1" uniqueName="1" name="item_key" queryTableFieldId="1"/>
    <tableColumn id="2" uniqueName="2" name="DayNo" queryTableFieldId="2"/>
    <tableColumn id="3" uniqueName="3" name="Qty" queryTableFieldId="3"/>
    <tableColumn id="4" uniqueName="4" name="IType" queryTableField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ExternalData_15" displayName="Table_ExternalData_15" ref="A4:AJ1013" tableType="queryTable" totalsRowShown="0" headerRowDxfId="56" dataDxfId="55">
  <autoFilter ref="A4:AJ1013"/>
  <tableColumns count="36">
    <tableColumn id="1" uniqueName="1" name="item_key" queryTableFieldId="1" dataDxfId="54"/>
    <tableColumn id="2" uniqueName="2" name="itemNo" queryTableFieldId="2" dataDxfId="53"/>
    <tableColumn id="3" uniqueName="3" name="itemName" queryTableFieldId="3" dataDxfId="52"/>
    <tableColumn id="4" uniqueName="4" name="IType" queryTableFieldId="4" dataDxfId="51"/>
    <tableColumn id="5" uniqueName="5" name="1" queryTableFieldId="5" dataDxfId="50">
      <calculatedColumnFormula>SUMIFS(IsQList,IsIList,Table_ExternalData_15[[#This Row],[item_key]],IsITypeList,Table_ExternalData_15[[#This Row],[IType]],IsDList,Table_ExternalData_15[[#Headers],[1]])</calculatedColumnFormula>
    </tableColumn>
    <tableColumn id="6" uniqueName="6" name="2" queryTableFieldId="6" dataDxfId="49">
      <calculatedColumnFormula>SUMIFS(IsQList,IsIList,Table_ExternalData_15[[#This Row],[item_key]],IsITypeList,Table_ExternalData_15[[#This Row],[IType]],IsDList,Table_ExternalData_15[[#Headers],[2]])</calculatedColumnFormula>
    </tableColumn>
    <tableColumn id="7" uniqueName="7" name="3" queryTableFieldId="7" dataDxfId="48">
      <calculatedColumnFormula>SUMIFS(IsQList,IsIList,Table_ExternalData_15[[#This Row],[item_key]],IsITypeList,Table_ExternalData_15[[#This Row],[IType]],IsDList,Table_ExternalData_15[[#Headers],[3]])</calculatedColumnFormula>
    </tableColumn>
    <tableColumn id="8" uniqueName="8" name="4" queryTableFieldId="8" dataDxfId="47">
      <calculatedColumnFormula>SUMIFS(IsQList,IsIList,Table_ExternalData_15[[#This Row],[item_key]],IsITypeList,Table_ExternalData_15[[#This Row],[IType]],IsDList,Table_ExternalData_15[[#Headers],[4]])</calculatedColumnFormula>
    </tableColumn>
    <tableColumn id="9" uniqueName="9" name="5" queryTableFieldId="35" dataDxfId="46">
      <calculatedColumnFormula>SUMIFS(IsQList,IsIList,Table_ExternalData_15[[#This Row],[item_key]],IsITypeList,Table_ExternalData_15[[#This Row],[IType]],IsDList,Table_ExternalData_15[[#Headers],[5]])</calculatedColumnFormula>
    </tableColumn>
    <tableColumn id="10" uniqueName="10" name="6" queryTableFieldId="34" dataDxfId="45">
      <calculatedColumnFormula>SUMIFS(IsQList,IsIList,Table_ExternalData_15[[#This Row],[item_key]],IsITypeList,Table_ExternalData_15[[#This Row],[IType]],IsDList,Table_ExternalData_15[[#Headers],[6]])</calculatedColumnFormula>
    </tableColumn>
    <tableColumn id="11" uniqueName="11" name="7" queryTableFieldId="33" dataDxfId="44">
      <calculatedColumnFormula>SUMIFS(IsQList,IsIList,Table_ExternalData_15[[#This Row],[item_key]],IsITypeList,Table_ExternalData_15[[#This Row],[IType]],IsDList,Table_ExternalData_15[[#Headers],[7]])</calculatedColumnFormula>
    </tableColumn>
    <tableColumn id="12" uniqueName="12" name="8" queryTableFieldId="32" dataDxfId="43">
      <calculatedColumnFormula>SUMIFS(IsQList,IsIList,Table_ExternalData_15[[#This Row],[item_key]],IsITypeList,Table_ExternalData_15[[#This Row],[IType]],IsDList,Table_ExternalData_15[[#Headers],[8]])</calculatedColumnFormula>
    </tableColumn>
    <tableColumn id="13" uniqueName="13" name="9" queryTableFieldId="31" dataDxfId="42">
      <calculatedColumnFormula>SUMIFS(IsQList,IsIList,Table_ExternalData_15[[#This Row],[item_key]],IsITypeList,Table_ExternalData_15[[#This Row],[IType]],IsDList,Table_ExternalData_15[[#Headers],[9]])</calculatedColumnFormula>
    </tableColumn>
    <tableColumn id="14" uniqueName="14" name="10" queryTableFieldId="30" dataDxfId="41">
      <calculatedColumnFormula>SUMIFS(IsQList,IsIList,Table_ExternalData_15[[#This Row],[item_key]],IsITypeList,Table_ExternalData_15[[#This Row],[IType]],IsDList,Table_ExternalData_15[[#Headers],[10]])</calculatedColumnFormula>
    </tableColumn>
    <tableColumn id="15" uniqueName="15" name="11" queryTableFieldId="29" dataDxfId="40">
      <calculatedColumnFormula>SUMIFS(IsQList,IsIList,Table_ExternalData_15[[#This Row],[item_key]],IsITypeList,Table_ExternalData_15[[#This Row],[IType]],IsDList,Table_ExternalData_15[[#Headers],[11]])</calculatedColumnFormula>
    </tableColumn>
    <tableColumn id="16" uniqueName="16" name="12" queryTableFieldId="28" dataDxfId="39">
      <calculatedColumnFormula>SUMIFS(IsQList,IsIList,Table_ExternalData_15[[#This Row],[item_key]],IsITypeList,Table_ExternalData_15[[#This Row],[IType]],IsDList,Table_ExternalData_15[[#Headers],[12]])</calculatedColumnFormula>
    </tableColumn>
    <tableColumn id="17" uniqueName="17" name="13" queryTableFieldId="27" dataDxfId="38">
      <calculatedColumnFormula>SUMIFS(IsQList,IsIList,Table_ExternalData_15[[#This Row],[item_key]],IsITypeList,Table_ExternalData_15[[#This Row],[IType]],IsDList,Table_ExternalData_15[[#Headers],[13]])</calculatedColumnFormula>
    </tableColumn>
    <tableColumn id="18" uniqueName="18" name="14" queryTableFieldId="26" dataDxfId="37">
      <calculatedColumnFormula>SUMIFS(IsQList,IsIList,Table_ExternalData_15[[#This Row],[item_key]],IsITypeList,Table_ExternalData_15[[#This Row],[IType]],IsDList,Table_ExternalData_15[[#Headers],[14]])</calculatedColumnFormula>
    </tableColumn>
    <tableColumn id="19" uniqueName="19" name="15" queryTableFieldId="25" dataDxfId="36">
      <calculatedColumnFormula>SUMIFS(IsQList,IsIList,Table_ExternalData_15[[#This Row],[item_key]],IsITypeList,Table_ExternalData_15[[#This Row],[IType]],IsDList,Table_ExternalData_15[[#Headers],[15]])</calculatedColumnFormula>
    </tableColumn>
    <tableColumn id="20" uniqueName="20" name="16" queryTableFieldId="24" dataDxfId="35">
      <calculatedColumnFormula>SUMIFS(IsQList,IsIList,Table_ExternalData_15[[#This Row],[item_key]],IsITypeList,Table_ExternalData_15[[#This Row],[IType]],IsDList,Table_ExternalData_15[[#Headers],[16]])</calculatedColumnFormula>
    </tableColumn>
    <tableColumn id="21" uniqueName="21" name="17" queryTableFieldId="23" dataDxfId="34">
      <calculatedColumnFormula>SUMIFS(IsQList,IsIList,Table_ExternalData_15[[#This Row],[item_key]],IsITypeList,Table_ExternalData_15[[#This Row],[IType]],IsDList,Table_ExternalData_15[[#Headers],[17]])</calculatedColumnFormula>
    </tableColumn>
    <tableColumn id="22" uniqueName="22" name="18" queryTableFieldId="22" dataDxfId="33">
      <calculatedColumnFormula>SUMIFS(IsQList,IsIList,Table_ExternalData_15[[#This Row],[item_key]],IsITypeList,Table_ExternalData_15[[#This Row],[IType]],IsDList,Table_ExternalData_15[[#Headers],[18]])</calculatedColumnFormula>
    </tableColumn>
    <tableColumn id="23" uniqueName="23" name="19" queryTableFieldId="21" dataDxfId="32">
      <calculatedColumnFormula>SUMIFS(IsQList,IsIList,Table_ExternalData_15[[#This Row],[item_key]],IsITypeList,Table_ExternalData_15[[#This Row],[IType]],IsDList,Table_ExternalData_15[[#Headers],[19]])</calculatedColumnFormula>
    </tableColumn>
    <tableColumn id="24" uniqueName="24" name="20" queryTableFieldId="20" dataDxfId="31">
      <calculatedColumnFormula>SUMIFS(IsQList,IsIList,Table_ExternalData_15[[#This Row],[item_key]],IsITypeList,Table_ExternalData_15[[#This Row],[IType]],IsDList,Table_ExternalData_15[[#Headers],[20]])</calculatedColumnFormula>
    </tableColumn>
    <tableColumn id="25" uniqueName="25" name="21" queryTableFieldId="19" dataDxfId="30">
      <calculatedColumnFormula>SUMIFS(IsQList,IsIList,Table_ExternalData_15[[#This Row],[item_key]],IsITypeList,Table_ExternalData_15[[#This Row],[IType]],IsDList,Table_ExternalData_15[[#Headers],[21]])</calculatedColumnFormula>
    </tableColumn>
    <tableColumn id="26" uniqueName="26" name="22" queryTableFieldId="18" dataDxfId="29">
      <calculatedColumnFormula>SUMIFS(IsQList,IsIList,Table_ExternalData_15[[#This Row],[item_key]],IsITypeList,Table_ExternalData_15[[#This Row],[IType]],IsDList,Table_ExternalData_15[[#Headers],[22]])</calculatedColumnFormula>
    </tableColumn>
    <tableColumn id="27" uniqueName="27" name="23" queryTableFieldId="17" dataDxfId="28">
      <calculatedColumnFormula>SUMIFS(IsQList,IsIList,Table_ExternalData_15[[#This Row],[item_key]],IsITypeList,Table_ExternalData_15[[#This Row],[IType]],IsDList,Table_ExternalData_15[[#Headers],[23]])</calculatedColumnFormula>
    </tableColumn>
    <tableColumn id="28" uniqueName="28" name="24" queryTableFieldId="16" dataDxfId="27">
      <calculatedColumnFormula>SUMIFS(IsQList,IsIList,Table_ExternalData_15[[#This Row],[item_key]],IsITypeList,Table_ExternalData_15[[#This Row],[IType]],IsDList,Table_ExternalData_15[[#Headers],[24]])</calculatedColumnFormula>
    </tableColumn>
    <tableColumn id="29" uniqueName="29" name="25" queryTableFieldId="15" dataDxfId="26">
      <calculatedColumnFormula>SUMIFS(IsQList,IsIList,Table_ExternalData_15[[#This Row],[item_key]],IsITypeList,Table_ExternalData_15[[#This Row],[IType]],IsDList,Table_ExternalData_15[[#Headers],[25]])</calculatedColumnFormula>
    </tableColumn>
    <tableColumn id="30" uniqueName="30" name="26" queryTableFieldId="14" dataDxfId="25">
      <calculatedColumnFormula>SUMIFS(IsQList,IsIList,Table_ExternalData_15[[#This Row],[item_key]],IsITypeList,Table_ExternalData_15[[#This Row],[IType]],IsDList,Table_ExternalData_15[[#Headers],[26]])</calculatedColumnFormula>
    </tableColumn>
    <tableColumn id="31" uniqueName="31" name="27" queryTableFieldId="13" dataDxfId="24">
      <calculatedColumnFormula>SUMIFS(IsQList,IsIList,Table_ExternalData_15[[#This Row],[item_key]],IsITypeList,Table_ExternalData_15[[#This Row],[IType]],IsDList,Table_ExternalData_15[[#Headers],[27]])</calculatedColumnFormula>
    </tableColumn>
    <tableColumn id="32" uniqueName="32" name="28" queryTableFieldId="12" dataDxfId="23">
      <calculatedColumnFormula>SUMIFS(IsQList,IsIList,Table_ExternalData_15[[#This Row],[item_key]],IsITypeList,Table_ExternalData_15[[#This Row],[IType]],IsDList,Table_ExternalData_15[[#Headers],[28]])</calculatedColumnFormula>
    </tableColumn>
    <tableColumn id="33" uniqueName="33" name="29" queryTableFieldId="11" dataDxfId="22">
      <calculatedColumnFormula>SUMIFS(IsQList,IsIList,Table_ExternalData_15[[#This Row],[item_key]],IsITypeList,Table_ExternalData_15[[#This Row],[IType]],IsDList,Table_ExternalData_15[[#Headers],[29]])</calculatedColumnFormula>
    </tableColumn>
    <tableColumn id="34" uniqueName="34" name="30" queryTableFieldId="10" dataDxfId="21">
      <calculatedColumnFormula>SUMIFS(IsQList,IsIList,Table_ExternalData_15[[#This Row],[item_key]],IsITypeList,Table_ExternalData_15[[#This Row],[IType]],IsDList,Table_ExternalData_15[[#Headers],[30]])</calculatedColumnFormula>
    </tableColumn>
    <tableColumn id="35" uniqueName="35" name="31" queryTableFieldId="9" dataDxfId="20">
      <calculatedColumnFormula>SUMIFS(IsQList,IsIList,Table_ExternalData_15[[#This Row],[item_key]],IsITypeList,Table_ExternalData_15[[#This Row],[IType]],IsDList,Table_ExternalData_15[[#Headers],[31]])</calculatedColumnFormula>
    </tableColumn>
    <tableColumn id="36" uniqueName="36" name="Total" queryTableFieldId="36" dataDxfId="19">
      <calculatedColumnFormula>SUM(Table_ExternalData_15[[#This Row],[1]:[31]])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6" name="Table_ExternalData_17" displayName="Table_ExternalData_17" ref="A4:Q861" tableType="queryTable" totalsRowShown="0" headerRowDxfId="18" dataDxfId="17">
  <autoFilter ref="A4:Q861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17">
    <tableColumn id="1" uniqueName="1" name="item_key" queryTableFieldId="1" dataDxfId="16"/>
    <tableColumn id="2" uniqueName="2" name="itemNo" queryTableFieldId="2" dataDxfId="15"/>
    <tableColumn id="3" uniqueName="3" name="itemName" queryTableFieldId="3" dataDxfId="14"/>
    <tableColumn id="14" uniqueName="14" name="Opening" queryTableFieldId="14" dataDxfId="13">
      <calculatedColumnFormula>SUMIFS(OPBQList,OPBIList,Table_ExternalData_17[[#This Row],[item_key]])</calculatedColumnFormula>
    </tableColumn>
    <tableColumn id="4" uniqueName="4" name="GRN" queryTableFieldId="4" dataDxfId="12">
      <calculatedColumnFormula>SUMIFS(GQList,GIList,Table_ExternalData_17[[#This Row],[item_key]],GTList,Table_ExternalData_17[[#Headers],[GRN]])</calculatedColumnFormula>
    </tableColumn>
    <tableColumn id="5" uniqueName="5" name="VSTR" queryTableFieldId="5" dataDxfId="11">
      <calculatedColumnFormula>SUMIFS(GQList,GIList,Table_ExternalData_17[[#This Row],[item_key]],GTList,Table_ExternalData_17[[#Headers],[VSTR]])</calculatedColumnFormula>
    </tableColumn>
    <tableColumn id="6" uniqueName="6" name="SR" queryTableFieldId="6" dataDxfId="10">
      <calculatedColumnFormula>SUMIFS(GQList,GIList,Table_ExternalData_17[[#This Row],[item_key]],GTList,Table_ExternalData_17[[#Headers],[SR]])</calculatedColumnFormula>
    </tableColumn>
    <tableColumn id="7" uniqueName="7" name="TR" queryTableFieldId="7" dataDxfId="9">
      <calculatedColumnFormula>SUMIFS(GQList,GIList,Table_ExternalData_17[[#This Row],[item_key]],GTList,Table_ExternalData_17[[#Headers],[TR]])</calculatedColumnFormula>
    </tableColumn>
    <tableColumn id="8" uniqueName="8" name="RCA" queryTableFieldId="8" dataDxfId="8">
      <calculatedColumnFormula>SUMIFS(GQList,GIList,Table_ExternalData_17[[#This Row],[item_key]],GTList,Table_ExternalData_17[[#Headers],[RCA]])</calculatedColumnFormula>
    </tableColumn>
    <tableColumn id="16" uniqueName="16" name="Total Receipt" queryTableFieldId="16" dataDxfId="7">
      <calculatedColumnFormula>SUM(Table_ExternalData_17[[#This Row],[GRN]]+Table_ExternalData_17[[#This Row],[VSTR]]+Table_ExternalData_17[[#This Row],[SR]]+Table_ExternalData_17[[#This Row],[TR]]+Table_ExternalData_17[[#This Row],[RCA]])</calculatedColumnFormula>
    </tableColumn>
    <tableColumn id="9" uniqueName="9" name="R/P" queryTableFieldId="9" dataDxfId="6">
      <calculatedColumnFormula>SUMIFS(IsQList,IsIList,Table_ExternalData_15[[#This Row],[item_key]],IsITypeList,Table_ExternalData_17[[#Headers],[R/P]])</calculatedColumnFormula>
    </tableColumn>
    <tableColumn id="10" uniqueName="10" name="CST" queryTableFieldId="10" dataDxfId="5">
      <calculatedColumnFormula>SUMIFS(IsQList,IsIList,Table_ExternalData_15[[#This Row],[item_key]],IsITypeList,Table_ExternalData_17[[#Headers],[CST]])</calculatedColumnFormula>
    </tableColumn>
    <tableColumn id="11" uniqueName="11" name="S/I" queryTableFieldId="11" dataDxfId="4">
      <calculatedColumnFormula>SUMIFS(IsQList,IsIList,Table_ExternalData_15[[#This Row],[item_key]],IsITypeList,Table_ExternalData_17[[#Headers],[S/I]])</calculatedColumnFormula>
    </tableColumn>
    <tableColumn id="12" uniqueName="12" name="VST" queryTableFieldId="12" dataDxfId="3">
      <calculatedColumnFormula>SUMIFS(IsQList,IsIList,Table_ExternalData_15[[#This Row],[item_key]],IsITypeList,Table_ExternalData_17[[#Headers],[VST]])</calculatedColumnFormula>
    </tableColumn>
    <tableColumn id="13" uniqueName="13" name="RTN" queryTableFieldId="13" dataDxfId="2">
      <calculatedColumnFormula>SUMIFS(IsQList,IsIList,Table_ExternalData_15[[#This Row],[item_key]],IsITypeList,Table_ExternalData_17[[#Headers],[RTN]])</calculatedColumnFormula>
    </tableColumn>
    <tableColumn id="17" uniqueName="17" name="Total Issue" queryTableFieldId="17" dataDxfId="1">
      <calculatedColumnFormula>SUM(Table_ExternalData_17[[#This Row],[R/P]:[RTN]])</calculatedColumnFormula>
    </tableColumn>
    <tableColumn id="15" uniqueName="15" name="Closing Balance" queryTableFieldId="15" dataDxfId="0">
      <calculatedColumnFormula>SUM((Table_ExternalData_17[[#This Row],[Opening]]+Table_ExternalData_17[[#This Row],[Total Receipt]])-Table_ExternalData_17[[#This Row],[Total Issue]])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able_ExternalData_16" displayName="Table_ExternalData_16" ref="A1:B2117" tableType="queryTable" totalsRowShown="0">
  <autoFilter ref="A1:B2117"/>
  <tableColumns count="2">
    <tableColumn id="1" uniqueName="1" name="item_key" queryTableFieldId="1"/>
    <tableColumn id="2" uniqueName="2" name="OpQty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84"/>
  <sheetViews>
    <sheetView workbookViewId="0">
      <selection activeCell="B1993" sqref="B1993"/>
    </sheetView>
  </sheetViews>
  <sheetFormatPr defaultRowHeight="15"/>
  <cols>
    <col min="1" max="1" width="10.7109375" bestFit="1" customWidth="1"/>
    <col min="3" max="3" width="11.5703125" bestFit="1" customWidth="1"/>
    <col min="4" max="4" width="6.7109375" bestFit="1" customWidth="1"/>
    <col min="5" max="5" width="8.7109375" bestFit="1" customWidth="1"/>
    <col min="6" max="6" width="10.85546875" bestFit="1" customWidth="1"/>
    <col min="7" max="7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1639</v>
      </c>
      <c r="E1" t="s">
        <v>1640</v>
      </c>
    </row>
    <row r="2" spans="1:5" hidden="1">
      <c r="A2" t="s">
        <v>443</v>
      </c>
      <c r="B2">
        <v>1</v>
      </c>
      <c r="C2" t="s">
        <v>445</v>
      </c>
      <c r="D2">
        <v>160</v>
      </c>
      <c r="E2" t="s">
        <v>1641</v>
      </c>
    </row>
    <row r="3" spans="1:5" hidden="1">
      <c r="A3" t="s">
        <v>443</v>
      </c>
      <c r="B3">
        <v>1</v>
      </c>
      <c r="C3" t="s">
        <v>448</v>
      </c>
      <c r="D3">
        <v>20</v>
      </c>
      <c r="E3" t="s">
        <v>1641</v>
      </c>
    </row>
    <row r="4" spans="1:5" hidden="1">
      <c r="A4" t="s">
        <v>443</v>
      </c>
      <c r="B4">
        <v>1</v>
      </c>
      <c r="C4" t="s">
        <v>452</v>
      </c>
      <c r="D4">
        <v>20</v>
      </c>
      <c r="E4" t="s">
        <v>1641</v>
      </c>
    </row>
    <row r="5" spans="1:5" hidden="1">
      <c r="A5" t="s">
        <v>443</v>
      </c>
      <c r="B5">
        <v>2</v>
      </c>
      <c r="C5" t="s">
        <v>445</v>
      </c>
      <c r="D5">
        <v>295</v>
      </c>
      <c r="E5" t="s">
        <v>1641</v>
      </c>
    </row>
    <row r="6" spans="1:5" hidden="1">
      <c r="A6" t="s">
        <v>443</v>
      </c>
      <c r="B6">
        <v>2</v>
      </c>
      <c r="C6" t="s">
        <v>448</v>
      </c>
      <c r="D6">
        <v>190</v>
      </c>
      <c r="E6" t="s">
        <v>1641</v>
      </c>
    </row>
    <row r="7" spans="1:5" hidden="1">
      <c r="A7" t="s">
        <v>443</v>
      </c>
      <c r="B7">
        <v>2</v>
      </c>
      <c r="C7" t="s">
        <v>452</v>
      </c>
      <c r="D7">
        <v>30</v>
      </c>
      <c r="E7" t="s">
        <v>1641</v>
      </c>
    </row>
    <row r="8" spans="1:5" hidden="1">
      <c r="A8" t="s">
        <v>47</v>
      </c>
      <c r="B8">
        <v>3</v>
      </c>
      <c r="C8" t="s">
        <v>48</v>
      </c>
      <c r="D8">
        <v>2000</v>
      </c>
      <c r="E8" t="s">
        <v>1641</v>
      </c>
    </row>
    <row r="9" spans="1:5" hidden="1">
      <c r="A9" t="s">
        <v>47</v>
      </c>
      <c r="B9">
        <v>3</v>
      </c>
      <c r="C9" t="s">
        <v>2161</v>
      </c>
      <c r="D9">
        <v>1300</v>
      </c>
      <c r="E9" t="s">
        <v>1641</v>
      </c>
    </row>
    <row r="10" spans="1:5" hidden="1">
      <c r="A10" t="s">
        <v>47</v>
      </c>
      <c r="B10">
        <v>3</v>
      </c>
      <c r="C10" t="s">
        <v>2984</v>
      </c>
      <c r="D10">
        <v>6300</v>
      </c>
      <c r="E10" t="s">
        <v>1641</v>
      </c>
    </row>
    <row r="11" spans="1:5" hidden="1">
      <c r="A11" t="s">
        <v>47</v>
      </c>
      <c r="B11">
        <v>3</v>
      </c>
      <c r="C11" t="s">
        <v>49</v>
      </c>
      <c r="D11">
        <v>2000</v>
      </c>
      <c r="E11" t="s">
        <v>1641</v>
      </c>
    </row>
    <row r="12" spans="1:5" hidden="1">
      <c r="A12" t="s">
        <v>47</v>
      </c>
      <c r="B12">
        <v>3</v>
      </c>
      <c r="C12" t="s">
        <v>50</v>
      </c>
      <c r="D12">
        <v>4000</v>
      </c>
      <c r="E12" t="s">
        <v>1641</v>
      </c>
    </row>
    <row r="13" spans="1:5" hidden="1">
      <c r="A13" t="s">
        <v>47</v>
      </c>
      <c r="B13">
        <v>3</v>
      </c>
      <c r="C13" t="s">
        <v>51</v>
      </c>
      <c r="D13">
        <v>1300</v>
      </c>
      <c r="E13" t="s">
        <v>1641</v>
      </c>
    </row>
    <row r="14" spans="1:5" hidden="1">
      <c r="A14" t="s">
        <v>47</v>
      </c>
      <c r="B14">
        <v>3</v>
      </c>
      <c r="C14" t="s">
        <v>52</v>
      </c>
      <c r="D14">
        <v>2000</v>
      </c>
      <c r="E14" t="s">
        <v>1641</v>
      </c>
    </row>
    <row r="15" spans="1:5" hidden="1">
      <c r="A15" t="s">
        <v>100</v>
      </c>
      <c r="B15">
        <v>3</v>
      </c>
      <c r="C15" t="s">
        <v>101</v>
      </c>
      <c r="D15">
        <v>100</v>
      </c>
      <c r="E15" t="s">
        <v>1641</v>
      </c>
    </row>
    <row r="16" spans="1:5" hidden="1">
      <c r="A16" t="s">
        <v>443</v>
      </c>
      <c r="B16">
        <v>3</v>
      </c>
      <c r="C16" t="s">
        <v>451</v>
      </c>
      <c r="D16">
        <v>205</v>
      </c>
      <c r="E16" t="s">
        <v>1641</v>
      </c>
    </row>
    <row r="17" spans="1:5" hidden="1">
      <c r="A17" t="s">
        <v>47</v>
      </c>
      <c r="B17">
        <v>3</v>
      </c>
      <c r="C17" t="s">
        <v>2985</v>
      </c>
      <c r="D17">
        <v>2500</v>
      </c>
      <c r="E17" t="s">
        <v>1641</v>
      </c>
    </row>
    <row r="18" spans="1:5" hidden="1">
      <c r="A18" t="s">
        <v>157</v>
      </c>
      <c r="B18">
        <v>3</v>
      </c>
      <c r="C18" t="s">
        <v>162</v>
      </c>
      <c r="D18">
        <v>365</v>
      </c>
      <c r="E18" t="s">
        <v>1641</v>
      </c>
    </row>
    <row r="19" spans="1:5" hidden="1">
      <c r="A19" t="s">
        <v>157</v>
      </c>
      <c r="B19">
        <v>3</v>
      </c>
      <c r="C19" t="s">
        <v>530</v>
      </c>
      <c r="D19">
        <v>100</v>
      </c>
      <c r="E19" t="s">
        <v>1641</v>
      </c>
    </row>
    <row r="20" spans="1:5" hidden="1">
      <c r="A20" t="s">
        <v>87</v>
      </c>
      <c r="B20">
        <v>3</v>
      </c>
      <c r="C20" t="s">
        <v>112</v>
      </c>
      <c r="D20">
        <v>148</v>
      </c>
      <c r="E20" t="s">
        <v>1641</v>
      </c>
    </row>
    <row r="21" spans="1:5" hidden="1">
      <c r="A21" t="s">
        <v>270</v>
      </c>
      <c r="B21">
        <v>3</v>
      </c>
      <c r="C21" t="s">
        <v>487</v>
      </c>
      <c r="D21">
        <v>1000</v>
      </c>
      <c r="E21" t="s">
        <v>1641</v>
      </c>
    </row>
    <row r="22" spans="1:5" hidden="1">
      <c r="A22" t="s">
        <v>87</v>
      </c>
      <c r="B22">
        <v>3</v>
      </c>
      <c r="C22" t="s">
        <v>113</v>
      </c>
      <c r="D22">
        <v>148</v>
      </c>
      <c r="E22" t="s">
        <v>1641</v>
      </c>
    </row>
    <row r="23" spans="1:5" hidden="1">
      <c r="A23" t="s">
        <v>100</v>
      </c>
      <c r="B23">
        <v>3</v>
      </c>
      <c r="C23" t="s">
        <v>78</v>
      </c>
      <c r="D23">
        <v>280</v>
      </c>
      <c r="E23" t="s">
        <v>1641</v>
      </c>
    </row>
    <row r="24" spans="1:5" hidden="1">
      <c r="A24" t="s">
        <v>77</v>
      </c>
      <c r="B24">
        <v>3</v>
      </c>
      <c r="C24" t="s">
        <v>78</v>
      </c>
      <c r="D24">
        <v>100</v>
      </c>
      <c r="E24" t="s">
        <v>1641</v>
      </c>
    </row>
    <row r="25" spans="1:5" hidden="1">
      <c r="A25" t="s">
        <v>87</v>
      </c>
      <c r="B25">
        <v>3</v>
      </c>
      <c r="C25" t="s">
        <v>114</v>
      </c>
      <c r="D25">
        <v>148</v>
      </c>
      <c r="E25" t="s">
        <v>1641</v>
      </c>
    </row>
    <row r="26" spans="1:5" hidden="1">
      <c r="A26" t="s">
        <v>87</v>
      </c>
      <c r="B26">
        <v>3</v>
      </c>
      <c r="C26" t="s">
        <v>115</v>
      </c>
      <c r="D26">
        <v>148</v>
      </c>
      <c r="E26" t="s">
        <v>1641</v>
      </c>
    </row>
    <row r="27" spans="1:5" hidden="1">
      <c r="A27" t="s">
        <v>87</v>
      </c>
      <c r="B27">
        <v>3</v>
      </c>
      <c r="C27" t="s">
        <v>116</v>
      </c>
      <c r="D27">
        <v>148</v>
      </c>
      <c r="E27" t="s">
        <v>1641</v>
      </c>
    </row>
    <row r="28" spans="1:5" hidden="1">
      <c r="A28" t="s">
        <v>443</v>
      </c>
      <c r="B28">
        <v>3</v>
      </c>
      <c r="C28" t="s">
        <v>444</v>
      </c>
      <c r="D28">
        <v>494</v>
      </c>
      <c r="E28" t="s">
        <v>1641</v>
      </c>
    </row>
    <row r="29" spans="1:5" hidden="1">
      <c r="A29" t="s">
        <v>475</v>
      </c>
      <c r="B29">
        <v>3</v>
      </c>
      <c r="C29" t="s">
        <v>476</v>
      </c>
      <c r="D29">
        <v>360</v>
      </c>
      <c r="E29" t="s">
        <v>1641</v>
      </c>
    </row>
    <row r="30" spans="1:5" hidden="1">
      <c r="A30" t="s">
        <v>157</v>
      </c>
      <c r="B30">
        <v>3</v>
      </c>
      <c r="C30" t="s">
        <v>373</v>
      </c>
      <c r="D30">
        <v>500</v>
      </c>
      <c r="E30" t="s">
        <v>1641</v>
      </c>
    </row>
    <row r="31" spans="1:5" hidden="1">
      <c r="A31" t="s">
        <v>157</v>
      </c>
      <c r="B31">
        <v>3</v>
      </c>
      <c r="C31" t="s">
        <v>561</v>
      </c>
      <c r="D31">
        <v>1000</v>
      </c>
      <c r="E31" t="s">
        <v>1641</v>
      </c>
    </row>
    <row r="32" spans="1:5" hidden="1">
      <c r="A32" t="s">
        <v>157</v>
      </c>
      <c r="B32">
        <v>3</v>
      </c>
      <c r="C32" t="s">
        <v>178</v>
      </c>
      <c r="D32">
        <v>240</v>
      </c>
      <c r="E32" t="s">
        <v>1641</v>
      </c>
    </row>
    <row r="33" spans="1:5" hidden="1">
      <c r="A33" t="s">
        <v>157</v>
      </c>
      <c r="B33">
        <v>3</v>
      </c>
      <c r="C33" t="s">
        <v>180</v>
      </c>
      <c r="D33">
        <v>160</v>
      </c>
      <c r="E33" t="s">
        <v>1641</v>
      </c>
    </row>
    <row r="34" spans="1:5" hidden="1">
      <c r="A34" t="s">
        <v>443</v>
      </c>
      <c r="B34">
        <v>3</v>
      </c>
      <c r="C34" t="s">
        <v>452</v>
      </c>
      <c r="D34">
        <v>40</v>
      </c>
      <c r="E34" t="s">
        <v>1641</v>
      </c>
    </row>
    <row r="35" spans="1:5" hidden="1">
      <c r="A35" t="s">
        <v>87</v>
      </c>
      <c r="B35">
        <v>3</v>
      </c>
      <c r="C35" t="s">
        <v>121</v>
      </c>
      <c r="D35">
        <v>148</v>
      </c>
      <c r="E35" t="s">
        <v>1641</v>
      </c>
    </row>
    <row r="36" spans="1:5" hidden="1">
      <c r="A36" t="s">
        <v>87</v>
      </c>
      <c r="B36">
        <v>3</v>
      </c>
      <c r="C36" t="s">
        <v>122</v>
      </c>
      <c r="D36">
        <v>148</v>
      </c>
      <c r="E36" t="s">
        <v>1641</v>
      </c>
    </row>
    <row r="37" spans="1:5" hidden="1">
      <c r="A37" t="s">
        <v>87</v>
      </c>
      <c r="B37">
        <v>3</v>
      </c>
      <c r="C37" t="s">
        <v>123</v>
      </c>
      <c r="D37">
        <v>148</v>
      </c>
      <c r="E37" t="s">
        <v>1641</v>
      </c>
    </row>
    <row r="38" spans="1:5" hidden="1">
      <c r="A38" t="s">
        <v>87</v>
      </c>
      <c r="B38">
        <v>3</v>
      </c>
      <c r="C38" t="s">
        <v>124</v>
      </c>
      <c r="D38">
        <v>350</v>
      </c>
      <c r="E38" t="s">
        <v>1641</v>
      </c>
    </row>
    <row r="39" spans="1:5" hidden="1">
      <c r="A39" t="s">
        <v>87</v>
      </c>
      <c r="B39">
        <v>3</v>
      </c>
      <c r="C39" t="s">
        <v>125</v>
      </c>
      <c r="D39">
        <v>148</v>
      </c>
      <c r="E39" t="s">
        <v>1641</v>
      </c>
    </row>
    <row r="40" spans="1:5" hidden="1">
      <c r="A40" t="s">
        <v>87</v>
      </c>
      <c r="B40">
        <v>3</v>
      </c>
      <c r="C40" t="s">
        <v>126</v>
      </c>
      <c r="D40">
        <v>148</v>
      </c>
      <c r="E40" t="s">
        <v>1641</v>
      </c>
    </row>
    <row r="41" spans="1:5" hidden="1">
      <c r="A41" t="s">
        <v>520</v>
      </c>
      <c r="B41">
        <v>3</v>
      </c>
      <c r="C41" t="s">
        <v>341</v>
      </c>
      <c r="D41">
        <v>700</v>
      </c>
      <c r="E41" t="s">
        <v>1641</v>
      </c>
    </row>
    <row r="42" spans="1:5" hidden="1">
      <c r="A42" t="s">
        <v>340</v>
      </c>
      <c r="B42">
        <v>3</v>
      </c>
      <c r="C42" t="s">
        <v>343</v>
      </c>
      <c r="D42">
        <v>400</v>
      </c>
      <c r="E42" t="s">
        <v>1641</v>
      </c>
    </row>
    <row r="43" spans="1:5" hidden="1">
      <c r="A43" t="s">
        <v>520</v>
      </c>
      <c r="B43">
        <v>3</v>
      </c>
      <c r="C43" t="s">
        <v>343</v>
      </c>
      <c r="D43">
        <v>700</v>
      </c>
      <c r="E43" t="s">
        <v>1641</v>
      </c>
    </row>
    <row r="44" spans="1:5" hidden="1">
      <c r="A44" t="s">
        <v>340</v>
      </c>
      <c r="B44">
        <v>3</v>
      </c>
      <c r="C44" t="s">
        <v>521</v>
      </c>
      <c r="D44">
        <v>400</v>
      </c>
      <c r="E44" t="s">
        <v>1641</v>
      </c>
    </row>
    <row r="45" spans="1:5" hidden="1">
      <c r="A45" t="s">
        <v>520</v>
      </c>
      <c r="B45">
        <v>3</v>
      </c>
      <c r="C45" t="s">
        <v>521</v>
      </c>
      <c r="D45">
        <v>700</v>
      </c>
      <c r="E45" t="s">
        <v>1641</v>
      </c>
    </row>
    <row r="46" spans="1:5" hidden="1">
      <c r="A46" t="s">
        <v>340</v>
      </c>
      <c r="B46">
        <v>3</v>
      </c>
      <c r="C46" t="s">
        <v>522</v>
      </c>
      <c r="D46">
        <v>400</v>
      </c>
      <c r="E46" t="s">
        <v>1641</v>
      </c>
    </row>
    <row r="47" spans="1:5" hidden="1">
      <c r="A47" t="s">
        <v>520</v>
      </c>
      <c r="B47">
        <v>3</v>
      </c>
      <c r="C47" t="s">
        <v>522</v>
      </c>
      <c r="D47">
        <v>700</v>
      </c>
      <c r="E47" t="s">
        <v>1641</v>
      </c>
    </row>
    <row r="48" spans="1:5" hidden="1">
      <c r="A48" t="s">
        <v>340</v>
      </c>
      <c r="B48">
        <v>3</v>
      </c>
      <c r="C48" t="s">
        <v>345</v>
      </c>
      <c r="D48">
        <v>400</v>
      </c>
      <c r="E48" t="s">
        <v>1641</v>
      </c>
    </row>
    <row r="49" spans="1:5" hidden="1">
      <c r="A49" t="s">
        <v>520</v>
      </c>
      <c r="B49">
        <v>3</v>
      </c>
      <c r="C49" t="s">
        <v>345</v>
      </c>
      <c r="D49">
        <v>700</v>
      </c>
      <c r="E49" t="s">
        <v>1641</v>
      </c>
    </row>
    <row r="50" spans="1:5" hidden="1">
      <c r="A50" t="s">
        <v>340</v>
      </c>
      <c r="B50">
        <v>3</v>
      </c>
      <c r="C50" t="s">
        <v>347</v>
      </c>
      <c r="D50">
        <v>400</v>
      </c>
      <c r="E50" t="s">
        <v>1641</v>
      </c>
    </row>
    <row r="51" spans="1:5" hidden="1">
      <c r="A51" t="s">
        <v>520</v>
      </c>
      <c r="B51">
        <v>3</v>
      </c>
      <c r="C51" t="s">
        <v>347</v>
      </c>
      <c r="D51">
        <v>700</v>
      </c>
      <c r="E51" t="s">
        <v>1641</v>
      </c>
    </row>
    <row r="52" spans="1:5" hidden="1">
      <c r="A52" t="s">
        <v>340</v>
      </c>
      <c r="B52">
        <v>3</v>
      </c>
      <c r="C52" t="s">
        <v>2986</v>
      </c>
      <c r="D52">
        <v>400</v>
      </c>
      <c r="E52" t="s">
        <v>1641</v>
      </c>
    </row>
    <row r="53" spans="1:5" hidden="1">
      <c r="A53" t="s">
        <v>340</v>
      </c>
      <c r="B53">
        <v>3</v>
      </c>
      <c r="C53" t="s">
        <v>2987</v>
      </c>
      <c r="D53">
        <v>400</v>
      </c>
      <c r="E53" t="s">
        <v>1641</v>
      </c>
    </row>
    <row r="54" spans="1:5" hidden="1">
      <c r="A54" t="s">
        <v>340</v>
      </c>
      <c r="B54">
        <v>3</v>
      </c>
      <c r="C54" t="s">
        <v>2988</v>
      </c>
      <c r="D54">
        <v>300</v>
      </c>
      <c r="E54" t="s">
        <v>1641</v>
      </c>
    </row>
    <row r="55" spans="1:5" hidden="1">
      <c r="A55" t="s">
        <v>340</v>
      </c>
      <c r="B55">
        <v>3</v>
      </c>
      <c r="C55" t="s">
        <v>2989</v>
      </c>
      <c r="D55">
        <v>300</v>
      </c>
      <c r="E55" t="s">
        <v>1641</v>
      </c>
    </row>
    <row r="56" spans="1:5" hidden="1">
      <c r="A56" t="s">
        <v>340</v>
      </c>
      <c r="B56">
        <v>3</v>
      </c>
      <c r="C56" t="s">
        <v>2990</v>
      </c>
      <c r="D56">
        <v>300</v>
      </c>
      <c r="E56" t="s">
        <v>1641</v>
      </c>
    </row>
    <row r="57" spans="1:5" hidden="1">
      <c r="A57" t="s">
        <v>340</v>
      </c>
      <c r="B57">
        <v>3</v>
      </c>
      <c r="C57" t="s">
        <v>2991</v>
      </c>
      <c r="D57">
        <v>300</v>
      </c>
      <c r="E57" t="s">
        <v>1641</v>
      </c>
    </row>
    <row r="58" spans="1:5" hidden="1">
      <c r="A58" t="s">
        <v>340</v>
      </c>
      <c r="B58">
        <v>3</v>
      </c>
      <c r="C58" t="s">
        <v>2992</v>
      </c>
      <c r="D58">
        <v>300</v>
      </c>
      <c r="E58" t="s">
        <v>1641</v>
      </c>
    </row>
    <row r="59" spans="1:5" hidden="1">
      <c r="A59" t="s">
        <v>340</v>
      </c>
      <c r="B59">
        <v>3</v>
      </c>
      <c r="C59" t="s">
        <v>2993</v>
      </c>
      <c r="D59">
        <v>300</v>
      </c>
      <c r="E59" t="s">
        <v>1641</v>
      </c>
    </row>
    <row r="60" spans="1:5" hidden="1">
      <c r="A60" t="s">
        <v>340</v>
      </c>
      <c r="B60">
        <v>3</v>
      </c>
      <c r="C60" t="s">
        <v>2994</v>
      </c>
      <c r="D60">
        <v>400</v>
      </c>
      <c r="E60" t="s">
        <v>1641</v>
      </c>
    </row>
    <row r="61" spans="1:5" hidden="1">
      <c r="A61" t="s">
        <v>340</v>
      </c>
      <c r="B61">
        <v>3</v>
      </c>
      <c r="C61" t="s">
        <v>2995</v>
      </c>
      <c r="D61">
        <v>400</v>
      </c>
      <c r="E61" t="s">
        <v>1641</v>
      </c>
    </row>
    <row r="62" spans="1:5" hidden="1">
      <c r="A62" t="s">
        <v>9</v>
      </c>
      <c r="B62">
        <v>3</v>
      </c>
      <c r="C62" t="s">
        <v>321</v>
      </c>
      <c r="D62">
        <v>1300</v>
      </c>
      <c r="E62" t="s">
        <v>1641</v>
      </c>
    </row>
    <row r="63" spans="1:5" hidden="1">
      <c r="A63" t="s">
        <v>289</v>
      </c>
      <c r="B63">
        <v>4</v>
      </c>
      <c r="C63" t="s">
        <v>2076</v>
      </c>
      <c r="D63">
        <v>500</v>
      </c>
      <c r="E63" t="s">
        <v>1641</v>
      </c>
    </row>
    <row r="64" spans="1:5" hidden="1">
      <c r="A64" t="s">
        <v>2996</v>
      </c>
      <c r="B64">
        <v>4</v>
      </c>
      <c r="C64" t="s">
        <v>2149</v>
      </c>
      <c r="D64">
        <v>500</v>
      </c>
      <c r="E64" t="s">
        <v>1641</v>
      </c>
    </row>
    <row r="65" spans="1:5" hidden="1">
      <c r="A65" t="s">
        <v>2996</v>
      </c>
      <c r="B65">
        <v>4</v>
      </c>
      <c r="C65" t="s">
        <v>418</v>
      </c>
      <c r="D65">
        <v>1000</v>
      </c>
      <c r="E65" t="s">
        <v>1641</v>
      </c>
    </row>
    <row r="66" spans="1:5" hidden="1">
      <c r="A66" t="s">
        <v>2996</v>
      </c>
      <c r="B66">
        <v>4</v>
      </c>
      <c r="C66" t="s">
        <v>2150</v>
      </c>
      <c r="D66">
        <v>500</v>
      </c>
      <c r="E66" t="s">
        <v>1641</v>
      </c>
    </row>
    <row r="67" spans="1:5" hidden="1">
      <c r="A67" t="s">
        <v>2996</v>
      </c>
      <c r="B67">
        <v>4</v>
      </c>
      <c r="C67" t="s">
        <v>419</v>
      </c>
      <c r="D67">
        <v>1000</v>
      </c>
      <c r="E67" t="s">
        <v>1641</v>
      </c>
    </row>
    <row r="68" spans="1:5" hidden="1">
      <c r="A68" t="s">
        <v>443</v>
      </c>
      <c r="B68">
        <v>4</v>
      </c>
      <c r="C68" t="s">
        <v>450</v>
      </c>
      <c r="D68">
        <v>55</v>
      </c>
      <c r="E68" t="s">
        <v>1641</v>
      </c>
    </row>
    <row r="69" spans="1:5" hidden="1">
      <c r="A69" t="s">
        <v>9</v>
      </c>
      <c r="B69">
        <v>4</v>
      </c>
      <c r="C69" t="s">
        <v>10</v>
      </c>
      <c r="D69">
        <v>1000</v>
      </c>
      <c r="E69" t="s">
        <v>1641</v>
      </c>
    </row>
    <row r="70" spans="1:5" hidden="1">
      <c r="A70" t="s">
        <v>9</v>
      </c>
      <c r="B70">
        <v>4</v>
      </c>
      <c r="C70" t="s">
        <v>67</v>
      </c>
      <c r="D70">
        <v>27700</v>
      </c>
      <c r="E70" t="s">
        <v>1641</v>
      </c>
    </row>
    <row r="71" spans="1:5" hidden="1">
      <c r="A71" t="s">
        <v>9</v>
      </c>
      <c r="B71">
        <v>4</v>
      </c>
      <c r="C71" t="s">
        <v>68</v>
      </c>
      <c r="D71">
        <v>1400</v>
      </c>
      <c r="E71" t="s">
        <v>1641</v>
      </c>
    </row>
    <row r="72" spans="1:5" hidden="1">
      <c r="A72" t="s">
        <v>9</v>
      </c>
      <c r="B72">
        <v>4</v>
      </c>
      <c r="C72" t="s">
        <v>69</v>
      </c>
      <c r="D72">
        <v>1400</v>
      </c>
      <c r="E72" t="s">
        <v>1641</v>
      </c>
    </row>
    <row r="73" spans="1:5" hidden="1">
      <c r="A73" t="s">
        <v>9</v>
      </c>
      <c r="B73">
        <v>4</v>
      </c>
      <c r="C73" t="s">
        <v>70</v>
      </c>
      <c r="D73">
        <v>1400</v>
      </c>
      <c r="E73" t="s">
        <v>1641</v>
      </c>
    </row>
    <row r="74" spans="1:5" hidden="1">
      <c r="A74" t="s">
        <v>9</v>
      </c>
      <c r="B74">
        <v>4</v>
      </c>
      <c r="C74" t="s">
        <v>71</v>
      </c>
      <c r="D74">
        <v>5600</v>
      </c>
      <c r="E74" t="s">
        <v>1641</v>
      </c>
    </row>
    <row r="75" spans="1:5" hidden="1">
      <c r="A75" t="s">
        <v>9</v>
      </c>
      <c r="B75">
        <v>4</v>
      </c>
      <c r="C75" t="s">
        <v>2234</v>
      </c>
      <c r="D75">
        <v>2400</v>
      </c>
      <c r="E75" t="s">
        <v>1641</v>
      </c>
    </row>
    <row r="76" spans="1:5" hidden="1">
      <c r="A76" t="s">
        <v>9</v>
      </c>
      <c r="B76">
        <v>4</v>
      </c>
      <c r="C76" t="s">
        <v>167</v>
      </c>
      <c r="D76">
        <v>1400</v>
      </c>
      <c r="E76" t="s">
        <v>1641</v>
      </c>
    </row>
    <row r="77" spans="1:5" hidden="1">
      <c r="A77" t="s">
        <v>9</v>
      </c>
      <c r="B77">
        <v>4</v>
      </c>
      <c r="C77" t="s">
        <v>2235</v>
      </c>
      <c r="D77">
        <v>4300</v>
      </c>
      <c r="E77" t="s">
        <v>1641</v>
      </c>
    </row>
    <row r="78" spans="1:5" hidden="1">
      <c r="A78" t="s">
        <v>9</v>
      </c>
      <c r="B78">
        <v>4</v>
      </c>
      <c r="C78" t="s">
        <v>13</v>
      </c>
      <c r="D78">
        <v>1000</v>
      </c>
      <c r="E78" t="s">
        <v>1641</v>
      </c>
    </row>
    <row r="79" spans="1:5" hidden="1">
      <c r="A79" t="s">
        <v>9</v>
      </c>
      <c r="B79">
        <v>4</v>
      </c>
      <c r="C79" t="s">
        <v>2236</v>
      </c>
      <c r="D79">
        <v>4500</v>
      </c>
      <c r="E79" t="s">
        <v>1641</v>
      </c>
    </row>
    <row r="80" spans="1:5" hidden="1">
      <c r="A80" t="s">
        <v>9</v>
      </c>
      <c r="B80">
        <v>4</v>
      </c>
      <c r="C80" t="s">
        <v>74</v>
      </c>
      <c r="D80">
        <v>1000</v>
      </c>
      <c r="E80" t="s">
        <v>1641</v>
      </c>
    </row>
    <row r="81" spans="1:5" hidden="1">
      <c r="A81" t="s">
        <v>9</v>
      </c>
      <c r="B81">
        <v>4</v>
      </c>
      <c r="C81" t="s">
        <v>2237</v>
      </c>
      <c r="D81">
        <v>9600</v>
      </c>
      <c r="E81" t="s">
        <v>1641</v>
      </c>
    </row>
    <row r="82" spans="1:5" hidden="1">
      <c r="A82" t="s">
        <v>9</v>
      </c>
      <c r="B82">
        <v>4</v>
      </c>
      <c r="C82" t="s">
        <v>75</v>
      </c>
      <c r="D82">
        <v>5800</v>
      </c>
      <c r="E82" t="s">
        <v>1641</v>
      </c>
    </row>
    <row r="83" spans="1:5" hidden="1">
      <c r="A83" t="s">
        <v>9</v>
      </c>
      <c r="B83">
        <v>4</v>
      </c>
      <c r="C83" t="s">
        <v>462</v>
      </c>
      <c r="D83">
        <v>1200</v>
      </c>
      <c r="E83" t="s">
        <v>1641</v>
      </c>
    </row>
    <row r="84" spans="1:5" hidden="1">
      <c r="A84" t="s">
        <v>9</v>
      </c>
      <c r="B84">
        <v>4</v>
      </c>
      <c r="C84" t="s">
        <v>463</v>
      </c>
      <c r="D84">
        <v>1200</v>
      </c>
      <c r="E84" t="s">
        <v>1641</v>
      </c>
    </row>
    <row r="85" spans="1:5" hidden="1">
      <c r="A85" t="s">
        <v>9</v>
      </c>
      <c r="B85">
        <v>4</v>
      </c>
      <c r="C85" t="s">
        <v>464</v>
      </c>
      <c r="D85">
        <v>1200</v>
      </c>
      <c r="E85" t="s">
        <v>1641</v>
      </c>
    </row>
    <row r="86" spans="1:5" hidden="1">
      <c r="A86" t="s">
        <v>9</v>
      </c>
      <c r="B86">
        <v>4</v>
      </c>
      <c r="C86" t="s">
        <v>486</v>
      </c>
      <c r="D86">
        <v>5600</v>
      </c>
      <c r="E86" t="s">
        <v>1641</v>
      </c>
    </row>
    <row r="87" spans="1:5" hidden="1">
      <c r="A87" t="s">
        <v>11</v>
      </c>
      <c r="B87">
        <v>4</v>
      </c>
      <c r="C87" t="s">
        <v>168</v>
      </c>
      <c r="D87">
        <v>4700</v>
      </c>
      <c r="E87" t="s">
        <v>1641</v>
      </c>
    </row>
    <row r="88" spans="1:5" hidden="1">
      <c r="A88" t="s">
        <v>11</v>
      </c>
      <c r="B88">
        <v>4</v>
      </c>
      <c r="C88" t="s">
        <v>14</v>
      </c>
      <c r="D88">
        <v>2800</v>
      </c>
      <c r="E88" t="s">
        <v>1641</v>
      </c>
    </row>
    <row r="89" spans="1:5" hidden="1">
      <c r="A89" t="s">
        <v>11</v>
      </c>
      <c r="B89">
        <v>4</v>
      </c>
      <c r="C89" t="s">
        <v>17</v>
      </c>
      <c r="D89">
        <v>6900</v>
      </c>
      <c r="E89" t="s">
        <v>1641</v>
      </c>
    </row>
    <row r="90" spans="1:5" hidden="1">
      <c r="A90" t="s">
        <v>11</v>
      </c>
      <c r="B90">
        <v>4</v>
      </c>
      <c r="C90" t="s">
        <v>19</v>
      </c>
      <c r="D90">
        <v>11100</v>
      </c>
      <c r="E90" t="s">
        <v>1641</v>
      </c>
    </row>
    <row r="91" spans="1:5" hidden="1">
      <c r="A91" t="s">
        <v>11</v>
      </c>
      <c r="B91">
        <v>4</v>
      </c>
      <c r="C91" t="s">
        <v>20</v>
      </c>
      <c r="D91">
        <v>2900</v>
      </c>
      <c r="E91" t="s">
        <v>1641</v>
      </c>
    </row>
    <row r="92" spans="1:5" hidden="1">
      <c r="A92" t="s">
        <v>11</v>
      </c>
      <c r="B92">
        <v>4</v>
      </c>
      <c r="C92" t="s">
        <v>23</v>
      </c>
      <c r="D92">
        <v>500</v>
      </c>
      <c r="E92" t="s">
        <v>1641</v>
      </c>
    </row>
    <row r="93" spans="1:5" hidden="1">
      <c r="A93" t="s">
        <v>11</v>
      </c>
      <c r="B93">
        <v>4</v>
      </c>
      <c r="C93" t="s">
        <v>169</v>
      </c>
      <c r="D93">
        <v>4700</v>
      </c>
      <c r="E93" t="s">
        <v>1641</v>
      </c>
    </row>
    <row r="94" spans="1:5" hidden="1">
      <c r="A94" t="s">
        <v>11</v>
      </c>
      <c r="B94">
        <v>4</v>
      </c>
      <c r="C94" t="s">
        <v>24</v>
      </c>
      <c r="D94">
        <v>300</v>
      </c>
      <c r="E94" t="s">
        <v>1641</v>
      </c>
    </row>
    <row r="95" spans="1:5" hidden="1">
      <c r="A95" t="s">
        <v>11</v>
      </c>
      <c r="B95">
        <v>4</v>
      </c>
      <c r="C95" t="s">
        <v>170</v>
      </c>
      <c r="D95">
        <v>2500</v>
      </c>
      <c r="E95" t="s">
        <v>1641</v>
      </c>
    </row>
    <row r="96" spans="1:5" hidden="1">
      <c r="A96" t="s">
        <v>11</v>
      </c>
      <c r="B96">
        <v>4</v>
      </c>
      <c r="C96" t="s">
        <v>171</v>
      </c>
      <c r="D96">
        <v>4700</v>
      </c>
      <c r="E96" t="s">
        <v>1641</v>
      </c>
    </row>
    <row r="97" spans="1:5" hidden="1">
      <c r="A97" t="s">
        <v>11</v>
      </c>
      <c r="B97">
        <v>4</v>
      </c>
      <c r="C97" t="s">
        <v>27</v>
      </c>
      <c r="D97">
        <v>3000</v>
      </c>
      <c r="E97" t="s">
        <v>1641</v>
      </c>
    </row>
    <row r="98" spans="1:5" hidden="1">
      <c r="A98" t="s">
        <v>11</v>
      </c>
      <c r="B98">
        <v>4</v>
      </c>
      <c r="C98" t="s">
        <v>28</v>
      </c>
      <c r="D98">
        <v>11100</v>
      </c>
      <c r="E98" t="s">
        <v>1641</v>
      </c>
    </row>
    <row r="99" spans="1:5" hidden="1">
      <c r="A99" t="s">
        <v>11</v>
      </c>
      <c r="B99">
        <v>4</v>
      </c>
      <c r="C99" t="s">
        <v>172</v>
      </c>
      <c r="D99">
        <v>3000</v>
      </c>
      <c r="E99" t="s">
        <v>1641</v>
      </c>
    </row>
    <row r="100" spans="1:5" hidden="1">
      <c r="A100" t="s">
        <v>11</v>
      </c>
      <c r="B100">
        <v>4</v>
      </c>
      <c r="C100" t="s">
        <v>29</v>
      </c>
      <c r="D100">
        <v>5600</v>
      </c>
      <c r="E100" t="s">
        <v>1641</v>
      </c>
    </row>
    <row r="101" spans="1:5" hidden="1">
      <c r="A101" t="s">
        <v>11</v>
      </c>
      <c r="B101">
        <v>4</v>
      </c>
      <c r="C101" t="s">
        <v>173</v>
      </c>
      <c r="D101">
        <v>2300</v>
      </c>
      <c r="E101" t="s">
        <v>1641</v>
      </c>
    </row>
    <row r="102" spans="1:5" hidden="1">
      <c r="A102" t="s">
        <v>11</v>
      </c>
      <c r="B102">
        <v>4</v>
      </c>
      <c r="C102" t="s">
        <v>32</v>
      </c>
      <c r="D102">
        <v>11100</v>
      </c>
      <c r="E102" t="s">
        <v>1641</v>
      </c>
    </row>
    <row r="103" spans="1:5" hidden="1">
      <c r="A103" t="s">
        <v>11</v>
      </c>
      <c r="B103">
        <v>4</v>
      </c>
      <c r="C103" t="s">
        <v>38</v>
      </c>
      <c r="D103">
        <v>1000</v>
      </c>
      <c r="E103" t="s">
        <v>1641</v>
      </c>
    </row>
    <row r="104" spans="1:5" hidden="1">
      <c r="A104" t="s">
        <v>11</v>
      </c>
      <c r="B104">
        <v>4</v>
      </c>
      <c r="C104" t="s">
        <v>39</v>
      </c>
      <c r="D104">
        <v>4000</v>
      </c>
      <c r="E104" t="s">
        <v>1641</v>
      </c>
    </row>
    <row r="105" spans="1:5" hidden="1">
      <c r="A105" t="s">
        <v>11</v>
      </c>
      <c r="B105">
        <v>4</v>
      </c>
      <c r="C105" t="s">
        <v>40</v>
      </c>
      <c r="D105">
        <v>5600</v>
      </c>
      <c r="E105" t="s">
        <v>1641</v>
      </c>
    </row>
    <row r="106" spans="1:5" hidden="1">
      <c r="A106" t="s">
        <v>11</v>
      </c>
      <c r="B106">
        <v>4</v>
      </c>
      <c r="C106" t="s">
        <v>41</v>
      </c>
      <c r="D106">
        <v>800</v>
      </c>
      <c r="E106" t="s">
        <v>1641</v>
      </c>
    </row>
    <row r="107" spans="1:5" hidden="1">
      <c r="A107" t="s">
        <v>11</v>
      </c>
      <c r="B107">
        <v>4</v>
      </c>
      <c r="C107" t="s">
        <v>43</v>
      </c>
      <c r="D107">
        <v>1000</v>
      </c>
      <c r="E107" t="s">
        <v>1641</v>
      </c>
    </row>
    <row r="108" spans="1:5" hidden="1">
      <c r="A108" t="s">
        <v>11</v>
      </c>
      <c r="B108">
        <v>4</v>
      </c>
      <c r="C108" t="s">
        <v>175</v>
      </c>
      <c r="D108">
        <v>6700</v>
      </c>
      <c r="E108" t="s">
        <v>1641</v>
      </c>
    </row>
    <row r="109" spans="1:5" hidden="1">
      <c r="A109" t="s">
        <v>11</v>
      </c>
      <c r="B109">
        <v>4</v>
      </c>
      <c r="C109" t="s">
        <v>408</v>
      </c>
      <c r="D109">
        <v>600</v>
      </c>
      <c r="E109" t="s">
        <v>1641</v>
      </c>
    </row>
    <row r="110" spans="1:5" hidden="1">
      <c r="A110" t="s">
        <v>11</v>
      </c>
      <c r="B110">
        <v>4</v>
      </c>
      <c r="C110" t="s">
        <v>409</v>
      </c>
      <c r="D110">
        <v>600</v>
      </c>
      <c r="E110" t="s">
        <v>1641</v>
      </c>
    </row>
    <row r="111" spans="1:5" hidden="1">
      <c r="A111" t="s">
        <v>11</v>
      </c>
      <c r="B111">
        <v>4</v>
      </c>
      <c r="C111" t="s">
        <v>44</v>
      </c>
      <c r="D111">
        <v>5600</v>
      </c>
      <c r="E111" t="s">
        <v>1641</v>
      </c>
    </row>
    <row r="112" spans="1:5" hidden="1">
      <c r="A112" t="s">
        <v>443</v>
      </c>
      <c r="B112">
        <v>4</v>
      </c>
      <c r="C112" t="s">
        <v>448</v>
      </c>
      <c r="D112">
        <v>150</v>
      </c>
      <c r="E112" t="s">
        <v>1641</v>
      </c>
    </row>
    <row r="113" spans="1:5" hidden="1">
      <c r="A113" t="s">
        <v>443</v>
      </c>
      <c r="B113">
        <v>4</v>
      </c>
      <c r="C113" t="s">
        <v>452</v>
      </c>
      <c r="D113">
        <v>150</v>
      </c>
      <c r="E113" t="s">
        <v>1641</v>
      </c>
    </row>
    <row r="114" spans="1:5" hidden="1">
      <c r="A114" t="s">
        <v>185</v>
      </c>
      <c r="B114">
        <v>4</v>
      </c>
      <c r="C114" t="s">
        <v>186</v>
      </c>
      <c r="D114">
        <v>1000</v>
      </c>
      <c r="E114" t="s">
        <v>1641</v>
      </c>
    </row>
    <row r="115" spans="1:5" hidden="1">
      <c r="A115" t="s">
        <v>340</v>
      </c>
      <c r="B115">
        <v>4</v>
      </c>
      <c r="C115" t="s">
        <v>343</v>
      </c>
      <c r="D115">
        <v>2000</v>
      </c>
      <c r="E115" t="s">
        <v>1641</v>
      </c>
    </row>
    <row r="116" spans="1:5" hidden="1">
      <c r="A116" t="s">
        <v>340</v>
      </c>
      <c r="B116">
        <v>4</v>
      </c>
      <c r="C116" t="s">
        <v>521</v>
      </c>
      <c r="D116">
        <v>2000</v>
      </c>
      <c r="E116" t="s">
        <v>1641</v>
      </c>
    </row>
    <row r="117" spans="1:5" hidden="1">
      <c r="A117" t="s">
        <v>340</v>
      </c>
      <c r="B117">
        <v>4</v>
      </c>
      <c r="C117" t="s">
        <v>522</v>
      </c>
      <c r="D117">
        <v>2000</v>
      </c>
      <c r="E117" t="s">
        <v>1641</v>
      </c>
    </row>
    <row r="118" spans="1:5" hidden="1">
      <c r="A118" t="s">
        <v>340</v>
      </c>
      <c r="B118">
        <v>4</v>
      </c>
      <c r="C118" t="s">
        <v>345</v>
      </c>
      <c r="D118">
        <v>2000</v>
      </c>
      <c r="E118" t="s">
        <v>1641</v>
      </c>
    </row>
    <row r="119" spans="1:5" hidden="1">
      <c r="A119" t="s">
        <v>340</v>
      </c>
      <c r="B119">
        <v>4</v>
      </c>
      <c r="C119" t="s">
        <v>347</v>
      </c>
      <c r="D119">
        <v>2000</v>
      </c>
      <c r="E119" t="s">
        <v>1641</v>
      </c>
    </row>
    <row r="120" spans="1:5" hidden="1">
      <c r="A120" t="s">
        <v>443</v>
      </c>
      <c r="B120">
        <v>5</v>
      </c>
      <c r="C120" t="s">
        <v>444</v>
      </c>
      <c r="D120">
        <v>26</v>
      </c>
      <c r="E120" t="s">
        <v>1641</v>
      </c>
    </row>
    <row r="121" spans="1:5" hidden="1">
      <c r="A121" t="s">
        <v>443</v>
      </c>
      <c r="B121">
        <v>5</v>
      </c>
      <c r="C121" t="s">
        <v>445</v>
      </c>
      <c r="D121">
        <v>120</v>
      </c>
      <c r="E121" t="s">
        <v>1641</v>
      </c>
    </row>
    <row r="122" spans="1:5" hidden="1">
      <c r="A122" t="s">
        <v>443</v>
      </c>
      <c r="B122">
        <v>5</v>
      </c>
      <c r="C122" t="s">
        <v>448</v>
      </c>
      <c r="D122">
        <v>140</v>
      </c>
      <c r="E122" t="s">
        <v>1641</v>
      </c>
    </row>
    <row r="123" spans="1:5" hidden="1">
      <c r="A123" t="s">
        <v>443</v>
      </c>
      <c r="B123">
        <v>5</v>
      </c>
      <c r="C123" t="s">
        <v>452</v>
      </c>
      <c r="D123">
        <v>60</v>
      </c>
      <c r="E123" t="s">
        <v>1641</v>
      </c>
    </row>
    <row r="124" spans="1:5" hidden="1">
      <c r="A124" t="s">
        <v>85</v>
      </c>
      <c r="B124">
        <v>6</v>
      </c>
      <c r="C124" t="s">
        <v>382</v>
      </c>
      <c r="D124">
        <v>529</v>
      </c>
      <c r="E124" t="s">
        <v>1641</v>
      </c>
    </row>
    <row r="125" spans="1:5" hidden="1">
      <c r="A125" t="s">
        <v>85</v>
      </c>
      <c r="B125">
        <v>6</v>
      </c>
      <c r="C125" t="s">
        <v>86</v>
      </c>
      <c r="D125">
        <v>230</v>
      </c>
      <c r="E125" t="s">
        <v>1641</v>
      </c>
    </row>
    <row r="126" spans="1:5" hidden="1">
      <c r="A126" t="s">
        <v>354</v>
      </c>
      <c r="B126">
        <v>6</v>
      </c>
      <c r="C126" t="s">
        <v>412</v>
      </c>
      <c r="D126">
        <v>3930</v>
      </c>
      <c r="E126" t="s">
        <v>1641</v>
      </c>
    </row>
    <row r="127" spans="1:5" hidden="1">
      <c r="A127" t="s">
        <v>354</v>
      </c>
      <c r="B127">
        <v>6</v>
      </c>
      <c r="C127" t="s">
        <v>2056</v>
      </c>
      <c r="D127">
        <v>1400</v>
      </c>
      <c r="E127" t="s">
        <v>1641</v>
      </c>
    </row>
    <row r="128" spans="1:5" hidden="1">
      <c r="A128" t="s">
        <v>354</v>
      </c>
      <c r="B128">
        <v>6</v>
      </c>
      <c r="C128" t="s">
        <v>553</v>
      </c>
      <c r="D128">
        <v>13400</v>
      </c>
      <c r="E128" t="s">
        <v>1641</v>
      </c>
    </row>
    <row r="129" spans="1:5" hidden="1">
      <c r="A129" t="s">
        <v>354</v>
      </c>
      <c r="B129">
        <v>6</v>
      </c>
      <c r="C129" t="s">
        <v>2060</v>
      </c>
      <c r="D129">
        <v>500</v>
      </c>
      <c r="E129" t="s">
        <v>1641</v>
      </c>
    </row>
    <row r="130" spans="1:5" hidden="1">
      <c r="A130" t="s">
        <v>85</v>
      </c>
      <c r="B130">
        <v>6</v>
      </c>
      <c r="C130" t="s">
        <v>294</v>
      </c>
      <c r="D130">
        <v>200</v>
      </c>
      <c r="E130" t="s">
        <v>1641</v>
      </c>
    </row>
    <row r="131" spans="1:5" hidden="1">
      <c r="A131" t="s">
        <v>85</v>
      </c>
      <c r="B131">
        <v>6</v>
      </c>
      <c r="C131" t="s">
        <v>92</v>
      </c>
      <c r="D131">
        <v>200</v>
      </c>
      <c r="E131" t="s">
        <v>1641</v>
      </c>
    </row>
    <row r="132" spans="1:5" hidden="1">
      <c r="A132" t="s">
        <v>85</v>
      </c>
      <c r="B132">
        <v>6</v>
      </c>
      <c r="C132" t="s">
        <v>197</v>
      </c>
      <c r="D132">
        <v>200</v>
      </c>
      <c r="E132" t="s">
        <v>1641</v>
      </c>
    </row>
    <row r="133" spans="1:5" hidden="1">
      <c r="A133" t="s">
        <v>443</v>
      </c>
      <c r="B133">
        <v>6</v>
      </c>
      <c r="C133" t="s">
        <v>450</v>
      </c>
      <c r="D133">
        <v>60</v>
      </c>
      <c r="E133" t="s">
        <v>1641</v>
      </c>
    </row>
    <row r="134" spans="1:5" hidden="1">
      <c r="A134" t="s">
        <v>85</v>
      </c>
      <c r="B134">
        <v>6</v>
      </c>
      <c r="C134" t="s">
        <v>273</v>
      </c>
      <c r="D134">
        <v>320</v>
      </c>
      <c r="E134" t="s">
        <v>1641</v>
      </c>
    </row>
    <row r="135" spans="1:5" hidden="1">
      <c r="A135" t="s">
        <v>157</v>
      </c>
      <c r="B135">
        <v>6</v>
      </c>
      <c r="C135" t="s">
        <v>162</v>
      </c>
      <c r="D135">
        <v>500</v>
      </c>
      <c r="E135" t="s">
        <v>1641</v>
      </c>
    </row>
    <row r="136" spans="1:5" hidden="1">
      <c r="A136" t="s">
        <v>47</v>
      </c>
      <c r="B136">
        <v>6</v>
      </c>
      <c r="C136" t="s">
        <v>12</v>
      </c>
      <c r="D136">
        <v>12900</v>
      </c>
      <c r="E136" t="s">
        <v>1641</v>
      </c>
    </row>
    <row r="137" spans="1:5" hidden="1">
      <c r="A137" t="s">
        <v>47</v>
      </c>
      <c r="B137">
        <v>6</v>
      </c>
      <c r="C137" t="s">
        <v>508</v>
      </c>
      <c r="D137">
        <v>3000</v>
      </c>
      <c r="E137" t="s">
        <v>1641</v>
      </c>
    </row>
    <row r="138" spans="1:5" hidden="1">
      <c r="A138" t="s">
        <v>47</v>
      </c>
      <c r="B138">
        <v>6</v>
      </c>
      <c r="C138" t="s">
        <v>330</v>
      </c>
      <c r="D138">
        <v>10500</v>
      </c>
      <c r="E138" t="s">
        <v>1641</v>
      </c>
    </row>
    <row r="139" spans="1:5" hidden="1">
      <c r="A139" t="s">
        <v>47</v>
      </c>
      <c r="B139">
        <v>6</v>
      </c>
      <c r="C139" t="s">
        <v>2231</v>
      </c>
      <c r="D139">
        <v>56100</v>
      </c>
      <c r="E139" t="s">
        <v>1641</v>
      </c>
    </row>
    <row r="140" spans="1:5" hidden="1">
      <c r="A140" t="s">
        <v>47</v>
      </c>
      <c r="B140">
        <v>6</v>
      </c>
      <c r="C140" t="s">
        <v>331</v>
      </c>
      <c r="D140">
        <v>6300</v>
      </c>
      <c r="E140" t="s">
        <v>1641</v>
      </c>
    </row>
    <row r="141" spans="1:5" hidden="1">
      <c r="A141" t="s">
        <v>47</v>
      </c>
      <c r="B141">
        <v>6</v>
      </c>
      <c r="C141" t="s">
        <v>332</v>
      </c>
      <c r="D141">
        <v>20800</v>
      </c>
      <c r="E141" t="s">
        <v>1641</v>
      </c>
    </row>
    <row r="142" spans="1:5" hidden="1">
      <c r="A142" t="s">
        <v>47</v>
      </c>
      <c r="B142">
        <v>6</v>
      </c>
      <c r="C142" t="s">
        <v>2232</v>
      </c>
      <c r="D142">
        <v>1000</v>
      </c>
      <c r="E142" t="s">
        <v>1641</v>
      </c>
    </row>
    <row r="143" spans="1:5" hidden="1">
      <c r="A143" t="s">
        <v>47</v>
      </c>
      <c r="B143">
        <v>6</v>
      </c>
      <c r="C143" t="s">
        <v>333</v>
      </c>
      <c r="D143">
        <v>10800</v>
      </c>
      <c r="E143" t="s">
        <v>1641</v>
      </c>
    </row>
    <row r="144" spans="1:5" hidden="1">
      <c r="A144" t="s">
        <v>47</v>
      </c>
      <c r="B144">
        <v>6</v>
      </c>
      <c r="C144" t="s">
        <v>279</v>
      </c>
      <c r="D144">
        <v>9000</v>
      </c>
      <c r="E144" t="s">
        <v>1641</v>
      </c>
    </row>
    <row r="145" spans="1:5" hidden="1">
      <c r="A145" t="s">
        <v>157</v>
      </c>
      <c r="B145">
        <v>6</v>
      </c>
      <c r="C145" t="s">
        <v>301</v>
      </c>
      <c r="D145">
        <v>1000</v>
      </c>
      <c r="E145" t="s">
        <v>1641</v>
      </c>
    </row>
    <row r="146" spans="1:5" hidden="1">
      <c r="A146" t="s">
        <v>85</v>
      </c>
      <c r="B146">
        <v>6</v>
      </c>
      <c r="C146" t="s">
        <v>26</v>
      </c>
      <c r="D146">
        <v>238</v>
      </c>
      <c r="E146" t="s">
        <v>1641</v>
      </c>
    </row>
    <row r="147" spans="1:5" hidden="1">
      <c r="A147" t="s">
        <v>354</v>
      </c>
      <c r="B147">
        <v>6</v>
      </c>
      <c r="C147" t="s">
        <v>397</v>
      </c>
      <c r="D147">
        <v>1260</v>
      </c>
      <c r="E147" t="s">
        <v>1641</v>
      </c>
    </row>
    <row r="148" spans="1:5" hidden="1">
      <c r="A148" t="s">
        <v>354</v>
      </c>
      <c r="B148">
        <v>6</v>
      </c>
      <c r="C148" t="s">
        <v>400</v>
      </c>
      <c r="D148">
        <v>2100</v>
      </c>
      <c r="E148" t="s">
        <v>1641</v>
      </c>
    </row>
    <row r="149" spans="1:5" hidden="1">
      <c r="A149" t="s">
        <v>354</v>
      </c>
      <c r="B149">
        <v>6</v>
      </c>
      <c r="C149" t="s">
        <v>474</v>
      </c>
      <c r="D149">
        <v>940</v>
      </c>
      <c r="E149" t="s">
        <v>1641</v>
      </c>
    </row>
    <row r="150" spans="1:5" hidden="1">
      <c r="A150" t="s">
        <v>87</v>
      </c>
      <c r="B150">
        <v>6</v>
      </c>
      <c r="C150" t="s">
        <v>112</v>
      </c>
      <c r="D150">
        <v>372</v>
      </c>
      <c r="E150" t="s">
        <v>1641</v>
      </c>
    </row>
    <row r="151" spans="1:5" hidden="1">
      <c r="A151" t="s">
        <v>87</v>
      </c>
      <c r="B151">
        <v>6</v>
      </c>
      <c r="C151" t="s">
        <v>113</v>
      </c>
      <c r="D151">
        <v>372</v>
      </c>
      <c r="E151" t="s">
        <v>1641</v>
      </c>
    </row>
    <row r="152" spans="1:5" hidden="1">
      <c r="A152" t="s">
        <v>87</v>
      </c>
      <c r="B152">
        <v>6</v>
      </c>
      <c r="C152" t="s">
        <v>114</v>
      </c>
      <c r="D152">
        <v>372</v>
      </c>
      <c r="E152" t="s">
        <v>1641</v>
      </c>
    </row>
    <row r="153" spans="1:5" hidden="1">
      <c r="A153" t="s">
        <v>87</v>
      </c>
      <c r="B153">
        <v>6</v>
      </c>
      <c r="C153" t="s">
        <v>115</v>
      </c>
      <c r="D153">
        <v>372</v>
      </c>
      <c r="E153" t="s">
        <v>1641</v>
      </c>
    </row>
    <row r="154" spans="1:5" hidden="1">
      <c r="A154" t="s">
        <v>87</v>
      </c>
      <c r="B154">
        <v>6</v>
      </c>
      <c r="C154" t="s">
        <v>116</v>
      </c>
      <c r="D154">
        <v>372</v>
      </c>
      <c r="E154" t="s">
        <v>1641</v>
      </c>
    </row>
    <row r="155" spans="1:5" hidden="1">
      <c r="A155" t="s">
        <v>79</v>
      </c>
      <c r="B155">
        <v>6</v>
      </c>
      <c r="C155" t="s">
        <v>80</v>
      </c>
      <c r="D155">
        <v>1000</v>
      </c>
      <c r="E155" t="s">
        <v>1641</v>
      </c>
    </row>
    <row r="156" spans="1:5" hidden="1">
      <c r="A156" t="s">
        <v>443</v>
      </c>
      <c r="B156">
        <v>6</v>
      </c>
      <c r="C156" t="s">
        <v>444</v>
      </c>
      <c r="D156">
        <v>70</v>
      </c>
      <c r="E156" t="s">
        <v>1641</v>
      </c>
    </row>
    <row r="157" spans="1:5" hidden="1">
      <c r="A157" t="s">
        <v>443</v>
      </c>
      <c r="B157">
        <v>6</v>
      </c>
      <c r="C157" t="s">
        <v>445</v>
      </c>
      <c r="D157">
        <v>380</v>
      </c>
      <c r="E157" t="s">
        <v>1641</v>
      </c>
    </row>
    <row r="158" spans="1:5" hidden="1">
      <c r="A158" t="s">
        <v>3</v>
      </c>
      <c r="B158">
        <v>6</v>
      </c>
      <c r="C158" t="s">
        <v>4</v>
      </c>
      <c r="D158">
        <v>1000</v>
      </c>
      <c r="E158" t="s">
        <v>1641</v>
      </c>
    </row>
    <row r="159" spans="1:5" hidden="1">
      <c r="A159" t="s">
        <v>304</v>
      </c>
      <c r="B159">
        <v>6</v>
      </c>
      <c r="C159" t="s">
        <v>305</v>
      </c>
      <c r="D159">
        <v>1350</v>
      </c>
      <c r="E159" t="s">
        <v>1641</v>
      </c>
    </row>
    <row r="160" spans="1:5" hidden="1">
      <c r="A160" t="s">
        <v>304</v>
      </c>
      <c r="B160">
        <v>6</v>
      </c>
      <c r="C160" t="s">
        <v>306</v>
      </c>
      <c r="D160">
        <v>1350</v>
      </c>
      <c r="E160" t="s">
        <v>1641</v>
      </c>
    </row>
    <row r="161" spans="1:5" hidden="1">
      <c r="A161" t="s">
        <v>304</v>
      </c>
      <c r="B161">
        <v>6</v>
      </c>
      <c r="C161" t="s">
        <v>307</v>
      </c>
      <c r="D161">
        <v>2700</v>
      </c>
      <c r="E161" t="s">
        <v>1641</v>
      </c>
    </row>
    <row r="162" spans="1:5" hidden="1">
      <c r="A162" t="s">
        <v>304</v>
      </c>
      <c r="B162">
        <v>6</v>
      </c>
      <c r="C162" t="s">
        <v>308</v>
      </c>
      <c r="D162">
        <v>1350</v>
      </c>
      <c r="E162" t="s">
        <v>1641</v>
      </c>
    </row>
    <row r="163" spans="1:5" hidden="1">
      <c r="A163" t="s">
        <v>304</v>
      </c>
      <c r="B163">
        <v>6</v>
      </c>
      <c r="C163" t="s">
        <v>309</v>
      </c>
      <c r="D163">
        <v>1350</v>
      </c>
      <c r="E163" t="s">
        <v>1641</v>
      </c>
    </row>
    <row r="164" spans="1:5" hidden="1">
      <c r="A164" t="s">
        <v>157</v>
      </c>
      <c r="B164">
        <v>6</v>
      </c>
      <c r="C164" t="s">
        <v>373</v>
      </c>
      <c r="D164">
        <v>950</v>
      </c>
      <c r="E164" t="s">
        <v>1641</v>
      </c>
    </row>
    <row r="165" spans="1:5" hidden="1">
      <c r="A165" t="s">
        <v>79</v>
      </c>
      <c r="B165">
        <v>6</v>
      </c>
      <c r="C165" t="s">
        <v>177</v>
      </c>
      <c r="D165">
        <v>800</v>
      </c>
      <c r="E165" t="s">
        <v>1641</v>
      </c>
    </row>
    <row r="166" spans="1:5" hidden="1">
      <c r="A166" t="s">
        <v>283</v>
      </c>
      <c r="B166">
        <v>6</v>
      </c>
      <c r="C166" t="s">
        <v>284</v>
      </c>
      <c r="D166">
        <v>600</v>
      </c>
      <c r="E166" t="s">
        <v>1641</v>
      </c>
    </row>
    <row r="167" spans="1:5" hidden="1">
      <c r="A167" t="s">
        <v>283</v>
      </c>
      <c r="B167">
        <v>6</v>
      </c>
      <c r="C167" t="s">
        <v>285</v>
      </c>
      <c r="D167">
        <v>600</v>
      </c>
      <c r="E167" t="s">
        <v>1641</v>
      </c>
    </row>
    <row r="168" spans="1:5" hidden="1">
      <c r="A168" t="s">
        <v>283</v>
      </c>
      <c r="B168">
        <v>6</v>
      </c>
      <c r="C168" t="s">
        <v>286</v>
      </c>
      <c r="D168">
        <v>600</v>
      </c>
      <c r="E168" t="s">
        <v>1641</v>
      </c>
    </row>
    <row r="169" spans="1:5" hidden="1">
      <c r="A169" t="s">
        <v>283</v>
      </c>
      <c r="B169">
        <v>6</v>
      </c>
      <c r="C169" t="s">
        <v>287</v>
      </c>
      <c r="D169">
        <v>600</v>
      </c>
      <c r="E169" t="s">
        <v>1641</v>
      </c>
    </row>
    <row r="170" spans="1:5" hidden="1">
      <c r="A170" t="s">
        <v>157</v>
      </c>
      <c r="B170">
        <v>6</v>
      </c>
      <c r="C170" t="s">
        <v>561</v>
      </c>
      <c r="D170">
        <v>1000</v>
      </c>
      <c r="E170" t="s">
        <v>1641</v>
      </c>
    </row>
    <row r="171" spans="1:5" hidden="1">
      <c r="A171" t="s">
        <v>157</v>
      </c>
      <c r="B171">
        <v>6</v>
      </c>
      <c r="C171" t="s">
        <v>178</v>
      </c>
      <c r="D171">
        <v>450</v>
      </c>
      <c r="E171" t="s">
        <v>1641</v>
      </c>
    </row>
    <row r="172" spans="1:5" hidden="1">
      <c r="A172" t="s">
        <v>157</v>
      </c>
      <c r="B172">
        <v>6</v>
      </c>
      <c r="C172" t="s">
        <v>179</v>
      </c>
      <c r="D172">
        <v>320</v>
      </c>
      <c r="E172" t="s">
        <v>1641</v>
      </c>
    </row>
    <row r="173" spans="1:5" hidden="1">
      <c r="A173" t="s">
        <v>157</v>
      </c>
      <c r="B173">
        <v>6</v>
      </c>
      <c r="C173" t="s">
        <v>180</v>
      </c>
      <c r="D173">
        <v>380</v>
      </c>
      <c r="E173" t="s">
        <v>1641</v>
      </c>
    </row>
    <row r="174" spans="1:5" hidden="1">
      <c r="A174" t="s">
        <v>5</v>
      </c>
      <c r="B174">
        <v>6</v>
      </c>
      <c r="C174" t="s">
        <v>181</v>
      </c>
      <c r="D174">
        <v>340</v>
      </c>
      <c r="E174" t="s">
        <v>1641</v>
      </c>
    </row>
    <row r="175" spans="1:5" hidden="1">
      <c r="A175" t="s">
        <v>5</v>
      </c>
      <c r="B175">
        <v>6</v>
      </c>
      <c r="C175" t="s">
        <v>81</v>
      </c>
      <c r="D175">
        <v>900</v>
      </c>
      <c r="E175" t="s">
        <v>1641</v>
      </c>
    </row>
    <row r="176" spans="1:5" hidden="1">
      <c r="A176" t="s">
        <v>443</v>
      </c>
      <c r="B176">
        <v>6</v>
      </c>
      <c r="C176" t="s">
        <v>448</v>
      </c>
      <c r="D176">
        <v>200</v>
      </c>
      <c r="E176" t="s">
        <v>1641</v>
      </c>
    </row>
    <row r="177" spans="1:5" hidden="1">
      <c r="A177" t="s">
        <v>85</v>
      </c>
      <c r="B177">
        <v>6</v>
      </c>
      <c r="C177" t="s">
        <v>532</v>
      </c>
      <c r="D177">
        <v>1020</v>
      </c>
      <c r="E177" t="s">
        <v>1641</v>
      </c>
    </row>
    <row r="178" spans="1:5" hidden="1">
      <c r="A178" t="s">
        <v>87</v>
      </c>
      <c r="B178">
        <v>6</v>
      </c>
      <c r="C178" t="s">
        <v>121</v>
      </c>
      <c r="D178">
        <v>372</v>
      </c>
      <c r="E178" t="s">
        <v>1641</v>
      </c>
    </row>
    <row r="179" spans="1:5" hidden="1">
      <c r="A179" t="s">
        <v>87</v>
      </c>
      <c r="B179">
        <v>6</v>
      </c>
      <c r="C179" t="s">
        <v>122</v>
      </c>
      <c r="D179">
        <v>372</v>
      </c>
      <c r="E179" t="s">
        <v>1641</v>
      </c>
    </row>
    <row r="180" spans="1:5" hidden="1">
      <c r="A180" t="s">
        <v>87</v>
      </c>
      <c r="B180">
        <v>6</v>
      </c>
      <c r="C180" t="s">
        <v>123</v>
      </c>
      <c r="D180">
        <v>372</v>
      </c>
      <c r="E180" t="s">
        <v>1641</v>
      </c>
    </row>
    <row r="181" spans="1:5" hidden="1">
      <c r="A181" t="s">
        <v>87</v>
      </c>
      <c r="B181">
        <v>6</v>
      </c>
      <c r="C181" t="s">
        <v>124</v>
      </c>
      <c r="D181">
        <v>940</v>
      </c>
      <c r="E181" t="s">
        <v>1641</v>
      </c>
    </row>
    <row r="182" spans="1:5" hidden="1">
      <c r="A182" t="s">
        <v>87</v>
      </c>
      <c r="B182">
        <v>6</v>
      </c>
      <c r="C182" t="s">
        <v>125</v>
      </c>
      <c r="D182">
        <v>372</v>
      </c>
      <c r="E182" t="s">
        <v>1641</v>
      </c>
    </row>
    <row r="183" spans="1:5" hidden="1">
      <c r="A183" t="s">
        <v>87</v>
      </c>
      <c r="B183">
        <v>6</v>
      </c>
      <c r="C183" t="s">
        <v>126</v>
      </c>
      <c r="D183">
        <v>372</v>
      </c>
      <c r="E183" t="s">
        <v>1641</v>
      </c>
    </row>
    <row r="184" spans="1:5" hidden="1">
      <c r="A184" t="s">
        <v>85</v>
      </c>
      <c r="B184">
        <v>6</v>
      </c>
      <c r="C184" t="s">
        <v>183</v>
      </c>
      <c r="D184">
        <v>665</v>
      </c>
      <c r="E184" t="s">
        <v>1641</v>
      </c>
    </row>
    <row r="185" spans="1:5" hidden="1">
      <c r="A185" t="s">
        <v>87</v>
      </c>
      <c r="B185">
        <v>6</v>
      </c>
      <c r="C185" t="s">
        <v>184</v>
      </c>
      <c r="D185">
        <v>340</v>
      </c>
      <c r="E185" t="s">
        <v>1641</v>
      </c>
    </row>
    <row r="186" spans="1:5" hidden="1">
      <c r="A186" t="s">
        <v>87</v>
      </c>
      <c r="B186">
        <v>6</v>
      </c>
      <c r="C186" t="s">
        <v>184</v>
      </c>
      <c r="D186">
        <v>238</v>
      </c>
      <c r="E186" t="s">
        <v>1641</v>
      </c>
    </row>
    <row r="187" spans="1:5" hidden="1">
      <c r="A187" t="s">
        <v>87</v>
      </c>
      <c r="B187">
        <v>6</v>
      </c>
      <c r="C187" t="s">
        <v>112</v>
      </c>
      <c r="D187">
        <v>20</v>
      </c>
      <c r="E187" t="s">
        <v>1641</v>
      </c>
    </row>
    <row r="188" spans="1:5" hidden="1">
      <c r="A188" t="s">
        <v>87</v>
      </c>
      <c r="B188">
        <v>6</v>
      </c>
      <c r="C188" t="s">
        <v>113</v>
      </c>
      <c r="D188">
        <v>20</v>
      </c>
      <c r="E188" t="s">
        <v>1641</v>
      </c>
    </row>
    <row r="189" spans="1:5" hidden="1">
      <c r="A189" t="s">
        <v>87</v>
      </c>
      <c r="B189">
        <v>6</v>
      </c>
      <c r="C189" t="s">
        <v>114</v>
      </c>
      <c r="D189">
        <v>20</v>
      </c>
      <c r="E189" t="s">
        <v>1641</v>
      </c>
    </row>
    <row r="190" spans="1:5" hidden="1">
      <c r="A190" t="s">
        <v>87</v>
      </c>
      <c r="B190">
        <v>6</v>
      </c>
      <c r="C190" t="s">
        <v>115</v>
      </c>
      <c r="D190">
        <v>20</v>
      </c>
      <c r="E190" t="s">
        <v>1641</v>
      </c>
    </row>
    <row r="191" spans="1:5" hidden="1">
      <c r="A191" t="s">
        <v>87</v>
      </c>
      <c r="B191">
        <v>6</v>
      </c>
      <c r="C191" t="s">
        <v>116</v>
      </c>
      <c r="D191">
        <v>20</v>
      </c>
      <c r="E191" t="s">
        <v>1641</v>
      </c>
    </row>
    <row r="192" spans="1:5" hidden="1">
      <c r="A192" t="s">
        <v>87</v>
      </c>
      <c r="B192">
        <v>6</v>
      </c>
      <c r="C192" t="s">
        <v>121</v>
      </c>
      <c r="D192">
        <v>20</v>
      </c>
      <c r="E192" t="s">
        <v>1641</v>
      </c>
    </row>
    <row r="193" spans="1:5" hidden="1">
      <c r="A193" t="s">
        <v>87</v>
      </c>
      <c r="B193">
        <v>6</v>
      </c>
      <c r="C193" t="s">
        <v>122</v>
      </c>
      <c r="D193">
        <v>20</v>
      </c>
      <c r="E193" t="s">
        <v>1641</v>
      </c>
    </row>
    <row r="194" spans="1:5" hidden="1">
      <c r="A194" t="s">
        <v>87</v>
      </c>
      <c r="B194">
        <v>6</v>
      </c>
      <c r="C194" t="s">
        <v>123</v>
      </c>
      <c r="D194">
        <v>20</v>
      </c>
      <c r="E194" t="s">
        <v>1641</v>
      </c>
    </row>
    <row r="195" spans="1:5" hidden="1">
      <c r="A195" t="s">
        <v>87</v>
      </c>
      <c r="B195">
        <v>6</v>
      </c>
      <c r="C195" t="s">
        <v>125</v>
      </c>
      <c r="D195">
        <v>20</v>
      </c>
      <c r="E195" t="s">
        <v>1641</v>
      </c>
    </row>
    <row r="196" spans="1:5" hidden="1">
      <c r="A196" t="s">
        <v>87</v>
      </c>
      <c r="B196">
        <v>6</v>
      </c>
      <c r="C196" t="s">
        <v>126</v>
      </c>
      <c r="D196">
        <v>20</v>
      </c>
      <c r="E196" t="s">
        <v>1641</v>
      </c>
    </row>
    <row r="197" spans="1:5" hidden="1">
      <c r="A197" t="s">
        <v>157</v>
      </c>
      <c r="B197">
        <v>7</v>
      </c>
      <c r="C197" t="s">
        <v>162</v>
      </c>
      <c r="D197">
        <v>705</v>
      </c>
      <c r="E197" t="s">
        <v>1641</v>
      </c>
    </row>
    <row r="198" spans="1:5" hidden="1">
      <c r="A198" t="s">
        <v>157</v>
      </c>
      <c r="B198">
        <v>7</v>
      </c>
      <c r="C198" t="s">
        <v>301</v>
      </c>
      <c r="D198">
        <v>115</v>
      </c>
      <c r="E198" t="s">
        <v>1641</v>
      </c>
    </row>
    <row r="199" spans="1:5" hidden="1">
      <c r="A199" t="s">
        <v>443</v>
      </c>
      <c r="B199">
        <v>7</v>
      </c>
      <c r="C199" t="s">
        <v>445</v>
      </c>
      <c r="D199">
        <v>589</v>
      </c>
      <c r="E199" t="s">
        <v>1641</v>
      </c>
    </row>
    <row r="200" spans="1:5" hidden="1">
      <c r="A200" t="s">
        <v>157</v>
      </c>
      <c r="B200">
        <v>7</v>
      </c>
      <c r="C200" t="s">
        <v>373</v>
      </c>
      <c r="D200">
        <v>800</v>
      </c>
      <c r="E200" t="s">
        <v>1641</v>
      </c>
    </row>
    <row r="201" spans="1:5" hidden="1">
      <c r="A201" t="s">
        <v>447</v>
      </c>
      <c r="B201">
        <v>7</v>
      </c>
      <c r="C201" t="s">
        <v>429</v>
      </c>
      <c r="D201">
        <v>2400</v>
      </c>
      <c r="E201" t="s">
        <v>1641</v>
      </c>
    </row>
    <row r="202" spans="1:5" hidden="1">
      <c r="A202" t="s">
        <v>157</v>
      </c>
      <c r="B202">
        <v>7</v>
      </c>
      <c r="C202" t="s">
        <v>561</v>
      </c>
      <c r="D202">
        <v>2000</v>
      </c>
      <c r="E202" t="s">
        <v>1641</v>
      </c>
    </row>
    <row r="203" spans="1:5" hidden="1">
      <c r="A203" t="s">
        <v>157</v>
      </c>
      <c r="B203">
        <v>7</v>
      </c>
      <c r="C203" t="s">
        <v>178</v>
      </c>
      <c r="D203">
        <v>435</v>
      </c>
      <c r="E203" t="s">
        <v>1641</v>
      </c>
    </row>
    <row r="204" spans="1:5" hidden="1">
      <c r="A204" t="s">
        <v>157</v>
      </c>
      <c r="B204">
        <v>7</v>
      </c>
      <c r="C204" t="s">
        <v>179</v>
      </c>
      <c r="D204">
        <v>320</v>
      </c>
      <c r="E204" t="s">
        <v>1641</v>
      </c>
    </row>
    <row r="205" spans="1:5" hidden="1">
      <c r="A205" t="s">
        <v>157</v>
      </c>
      <c r="B205">
        <v>7</v>
      </c>
      <c r="C205" t="s">
        <v>180</v>
      </c>
      <c r="D205">
        <v>670</v>
      </c>
      <c r="E205" t="s">
        <v>1641</v>
      </c>
    </row>
    <row r="206" spans="1:5" hidden="1">
      <c r="A206" t="s">
        <v>2997</v>
      </c>
      <c r="B206">
        <v>7</v>
      </c>
      <c r="C206" t="s">
        <v>2247</v>
      </c>
      <c r="D206">
        <v>5000</v>
      </c>
      <c r="E206" t="s">
        <v>1641</v>
      </c>
    </row>
    <row r="207" spans="1:5" hidden="1">
      <c r="A207" t="s">
        <v>2997</v>
      </c>
      <c r="B207">
        <v>7</v>
      </c>
      <c r="C207" t="s">
        <v>2248</v>
      </c>
      <c r="D207">
        <v>4995</v>
      </c>
      <c r="E207" t="s">
        <v>1641</v>
      </c>
    </row>
    <row r="208" spans="1:5" hidden="1">
      <c r="A208" t="s">
        <v>2997</v>
      </c>
      <c r="B208">
        <v>7</v>
      </c>
      <c r="C208" t="s">
        <v>2249</v>
      </c>
      <c r="D208">
        <v>5000</v>
      </c>
      <c r="E208" t="s">
        <v>1641</v>
      </c>
    </row>
    <row r="209" spans="1:5" hidden="1">
      <c r="A209" t="s">
        <v>2997</v>
      </c>
      <c r="B209">
        <v>7</v>
      </c>
      <c r="C209" t="s">
        <v>2250</v>
      </c>
      <c r="D209">
        <v>5000</v>
      </c>
      <c r="E209" t="s">
        <v>1641</v>
      </c>
    </row>
    <row r="210" spans="1:5" hidden="1">
      <c r="A210" t="s">
        <v>443</v>
      </c>
      <c r="B210">
        <v>7</v>
      </c>
      <c r="C210" t="s">
        <v>452</v>
      </c>
      <c r="D210">
        <v>100</v>
      </c>
      <c r="E210" t="s">
        <v>1641</v>
      </c>
    </row>
    <row r="211" spans="1:5" hidden="1">
      <c r="A211" t="s">
        <v>85</v>
      </c>
      <c r="B211">
        <v>7</v>
      </c>
      <c r="C211" t="s">
        <v>183</v>
      </c>
      <c r="D211">
        <v>590</v>
      </c>
      <c r="E211" t="s">
        <v>1641</v>
      </c>
    </row>
    <row r="212" spans="1:5" hidden="1">
      <c r="A212" t="s">
        <v>85</v>
      </c>
      <c r="B212">
        <v>7</v>
      </c>
      <c r="C212" t="s">
        <v>266</v>
      </c>
      <c r="D212">
        <v>150</v>
      </c>
      <c r="E212" t="s">
        <v>1641</v>
      </c>
    </row>
    <row r="213" spans="1:5" hidden="1">
      <c r="A213" t="s">
        <v>381</v>
      </c>
      <c r="B213">
        <v>8</v>
      </c>
      <c r="C213" t="s">
        <v>491</v>
      </c>
      <c r="D213">
        <v>250</v>
      </c>
      <c r="E213" t="s">
        <v>1641</v>
      </c>
    </row>
    <row r="214" spans="1:5" hidden="1">
      <c r="A214" t="s">
        <v>191</v>
      </c>
      <c r="B214">
        <v>8</v>
      </c>
      <c r="C214" t="s">
        <v>504</v>
      </c>
      <c r="D214">
        <v>63</v>
      </c>
      <c r="E214" t="s">
        <v>1641</v>
      </c>
    </row>
    <row r="215" spans="1:5" hidden="1">
      <c r="A215" t="s">
        <v>157</v>
      </c>
      <c r="B215">
        <v>8</v>
      </c>
      <c r="C215" t="s">
        <v>158</v>
      </c>
      <c r="D215">
        <v>80</v>
      </c>
      <c r="E215" t="s">
        <v>1641</v>
      </c>
    </row>
    <row r="216" spans="1:5" hidden="1">
      <c r="A216" t="s">
        <v>157</v>
      </c>
      <c r="B216">
        <v>8</v>
      </c>
      <c r="C216" t="s">
        <v>530</v>
      </c>
      <c r="D216">
        <v>500</v>
      </c>
      <c r="E216" t="s">
        <v>1641</v>
      </c>
    </row>
    <row r="217" spans="1:5" hidden="1">
      <c r="A217" t="s">
        <v>7</v>
      </c>
      <c r="B217">
        <v>8</v>
      </c>
      <c r="C217" t="s">
        <v>8</v>
      </c>
      <c r="D217">
        <v>10</v>
      </c>
      <c r="E217" t="s">
        <v>1641</v>
      </c>
    </row>
    <row r="218" spans="1:5" hidden="1">
      <c r="A218" t="s">
        <v>9</v>
      </c>
      <c r="B218">
        <v>8</v>
      </c>
      <c r="C218" t="s">
        <v>10</v>
      </c>
      <c r="D218">
        <v>700</v>
      </c>
      <c r="E218" t="s">
        <v>1641</v>
      </c>
    </row>
    <row r="219" spans="1:5" hidden="1">
      <c r="A219" t="s">
        <v>334</v>
      </c>
      <c r="B219">
        <v>8</v>
      </c>
      <c r="C219" t="s">
        <v>372</v>
      </c>
      <c r="D219">
        <v>3500</v>
      </c>
      <c r="E219" t="s">
        <v>1641</v>
      </c>
    </row>
    <row r="220" spans="1:5" hidden="1">
      <c r="A220" t="s">
        <v>334</v>
      </c>
      <c r="B220">
        <v>8</v>
      </c>
      <c r="C220" t="s">
        <v>393</v>
      </c>
      <c r="D220">
        <v>2000</v>
      </c>
      <c r="E220" t="s">
        <v>1641</v>
      </c>
    </row>
    <row r="221" spans="1:5" hidden="1">
      <c r="A221" t="s">
        <v>9</v>
      </c>
      <c r="B221">
        <v>8</v>
      </c>
      <c r="C221" t="s">
        <v>263</v>
      </c>
      <c r="D221">
        <v>1900</v>
      </c>
      <c r="E221" t="s">
        <v>1641</v>
      </c>
    </row>
    <row r="222" spans="1:5" hidden="1">
      <c r="A222" t="s">
        <v>439</v>
      </c>
      <c r="B222">
        <v>8</v>
      </c>
      <c r="C222" t="s">
        <v>440</v>
      </c>
      <c r="D222">
        <v>2000</v>
      </c>
      <c r="E222" t="s">
        <v>1641</v>
      </c>
    </row>
    <row r="223" spans="1:5" hidden="1">
      <c r="A223" t="s">
        <v>9</v>
      </c>
      <c r="B223">
        <v>8</v>
      </c>
      <c r="C223" t="s">
        <v>167</v>
      </c>
      <c r="D223">
        <v>5000</v>
      </c>
      <c r="E223" t="s">
        <v>1641</v>
      </c>
    </row>
    <row r="224" spans="1:5" hidden="1">
      <c r="A224" t="s">
        <v>9</v>
      </c>
      <c r="B224">
        <v>8</v>
      </c>
      <c r="C224" t="s">
        <v>13</v>
      </c>
      <c r="D224">
        <v>1200</v>
      </c>
      <c r="E224" t="s">
        <v>1641</v>
      </c>
    </row>
    <row r="225" spans="1:5" hidden="1">
      <c r="A225" t="s">
        <v>85</v>
      </c>
      <c r="B225">
        <v>8</v>
      </c>
      <c r="C225" t="s">
        <v>26</v>
      </c>
      <c r="D225">
        <v>300</v>
      </c>
      <c r="E225" t="s">
        <v>1641</v>
      </c>
    </row>
    <row r="226" spans="1:5" hidden="1">
      <c r="A226" t="s">
        <v>87</v>
      </c>
      <c r="B226">
        <v>8</v>
      </c>
      <c r="C226" t="s">
        <v>112</v>
      </c>
      <c r="D226">
        <v>323</v>
      </c>
      <c r="E226" t="s">
        <v>1641</v>
      </c>
    </row>
    <row r="227" spans="1:5" hidden="1">
      <c r="A227" t="s">
        <v>87</v>
      </c>
      <c r="B227">
        <v>8</v>
      </c>
      <c r="C227" t="s">
        <v>113</v>
      </c>
      <c r="D227">
        <v>323</v>
      </c>
      <c r="E227" t="s">
        <v>1641</v>
      </c>
    </row>
    <row r="228" spans="1:5" hidden="1">
      <c r="A228" t="s">
        <v>100</v>
      </c>
      <c r="B228">
        <v>8</v>
      </c>
      <c r="C228" t="s">
        <v>78</v>
      </c>
      <c r="D228">
        <v>300</v>
      </c>
      <c r="E228" t="s">
        <v>1641</v>
      </c>
    </row>
    <row r="229" spans="1:5" hidden="1">
      <c r="A229" t="s">
        <v>87</v>
      </c>
      <c r="B229">
        <v>8</v>
      </c>
      <c r="C229" t="s">
        <v>114</v>
      </c>
      <c r="D229">
        <v>323</v>
      </c>
      <c r="E229" t="s">
        <v>1641</v>
      </c>
    </row>
    <row r="230" spans="1:5" hidden="1">
      <c r="A230" t="s">
        <v>87</v>
      </c>
      <c r="B230">
        <v>8</v>
      </c>
      <c r="C230" t="s">
        <v>115</v>
      </c>
      <c r="D230">
        <v>323</v>
      </c>
      <c r="E230" t="s">
        <v>1641</v>
      </c>
    </row>
    <row r="231" spans="1:5" hidden="1">
      <c r="A231" t="s">
        <v>87</v>
      </c>
      <c r="B231">
        <v>8</v>
      </c>
      <c r="C231" t="s">
        <v>116</v>
      </c>
      <c r="D231">
        <v>323</v>
      </c>
      <c r="E231" t="s">
        <v>1641</v>
      </c>
    </row>
    <row r="232" spans="1:5" hidden="1">
      <c r="A232" t="s">
        <v>79</v>
      </c>
      <c r="B232">
        <v>8</v>
      </c>
      <c r="C232" t="s">
        <v>80</v>
      </c>
      <c r="D232">
        <v>500</v>
      </c>
      <c r="E232" t="s">
        <v>1641</v>
      </c>
    </row>
    <row r="233" spans="1:5" hidden="1">
      <c r="A233" t="s">
        <v>443</v>
      </c>
      <c r="B233">
        <v>8</v>
      </c>
      <c r="C233" t="s">
        <v>445</v>
      </c>
      <c r="D233">
        <v>260</v>
      </c>
      <c r="E233" t="s">
        <v>1641</v>
      </c>
    </row>
    <row r="234" spans="1:5" hidden="1">
      <c r="A234" t="s">
        <v>3</v>
      </c>
      <c r="B234">
        <v>8</v>
      </c>
      <c r="C234" t="s">
        <v>4</v>
      </c>
      <c r="D234">
        <v>1000</v>
      </c>
      <c r="E234" t="s">
        <v>1641</v>
      </c>
    </row>
    <row r="235" spans="1:5" hidden="1">
      <c r="A235" t="s">
        <v>157</v>
      </c>
      <c r="B235">
        <v>8</v>
      </c>
      <c r="C235" t="s">
        <v>373</v>
      </c>
      <c r="D235">
        <v>250</v>
      </c>
      <c r="E235" t="s">
        <v>1641</v>
      </c>
    </row>
    <row r="236" spans="1:5" hidden="1">
      <c r="A236" t="s">
        <v>79</v>
      </c>
      <c r="B236">
        <v>8</v>
      </c>
      <c r="C236" t="s">
        <v>177</v>
      </c>
      <c r="D236">
        <v>700</v>
      </c>
      <c r="E236" t="s">
        <v>1641</v>
      </c>
    </row>
    <row r="237" spans="1:5" hidden="1">
      <c r="A237" t="s">
        <v>185</v>
      </c>
      <c r="B237">
        <v>8</v>
      </c>
      <c r="C237" t="s">
        <v>2033</v>
      </c>
      <c r="D237">
        <v>2700</v>
      </c>
      <c r="E237" t="s">
        <v>1641</v>
      </c>
    </row>
    <row r="238" spans="1:5" hidden="1">
      <c r="A238" t="s">
        <v>2998</v>
      </c>
      <c r="B238">
        <v>8</v>
      </c>
      <c r="C238" t="s">
        <v>2034</v>
      </c>
      <c r="D238">
        <v>1000</v>
      </c>
      <c r="E238" t="s">
        <v>1641</v>
      </c>
    </row>
    <row r="239" spans="1:5" hidden="1">
      <c r="A239" t="s">
        <v>2999</v>
      </c>
      <c r="B239">
        <v>8</v>
      </c>
      <c r="C239" t="s">
        <v>284</v>
      </c>
      <c r="D239">
        <v>312</v>
      </c>
      <c r="E239" t="s">
        <v>1641</v>
      </c>
    </row>
    <row r="240" spans="1:5" hidden="1">
      <c r="A240" t="s">
        <v>2999</v>
      </c>
      <c r="B240">
        <v>8</v>
      </c>
      <c r="C240" t="s">
        <v>285</v>
      </c>
      <c r="D240">
        <v>312</v>
      </c>
      <c r="E240" t="s">
        <v>1641</v>
      </c>
    </row>
    <row r="241" spans="1:5" hidden="1">
      <c r="A241" t="s">
        <v>2999</v>
      </c>
      <c r="B241">
        <v>8</v>
      </c>
      <c r="C241" t="s">
        <v>286</v>
      </c>
      <c r="D241">
        <v>312</v>
      </c>
      <c r="E241" t="s">
        <v>1641</v>
      </c>
    </row>
    <row r="242" spans="1:5" hidden="1">
      <c r="A242" t="s">
        <v>2999</v>
      </c>
      <c r="B242">
        <v>8</v>
      </c>
      <c r="C242" t="s">
        <v>287</v>
      </c>
      <c r="D242">
        <v>312</v>
      </c>
      <c r="E242" t="s">
        <v>1641</v>
      </c>
    </row>
    <row r="243" spans="1:5" hidden="1">
      <c r="A243" t="s">
        <v>157</v>
      </c>
      <c r="B243">
        <v>8</v>
      </c>
      <c r="C243" t="s">
        <v>561</v>
      </c>
      <c r="D243">
        <v>1000</v>
      </c>
      <c r="E243" t="s">
        <v>1641</v>
      </c>
    </row>
    <row r="244" spans="1:5" hidden="1">
      <c r="A244" t="s">
        <v>185</v>
      </c>
      <c r="B244">
        <v>8</v>
      </c>
      <c r="C244" t="s">
        <v>2035</v>
      </c>
      <c r="D244">
        <v>2700</v>
      </c>
      <c r="E244" t="s">
        <v>1641</v>
      </c>
    </row>
    <row r="245" spans="1:5" hidden="1">
      <c r="A245" t="s">
        <v>157</v>
      </c>
      <c r="B245">
        <v>8</v>
      </c>
      <c r="C245" t="s">
        <v>178</v>
      </c>
      <c r="D245">
        <v>170</v>
      </c>
      <c r="E245" t="s">
        <v>1641</v>
      </c>
    </row>
    <row r="246" spans="1:5" hidden="1">
      <c r="A246" t="s">
        <v>157</v>
      </c>
      <c r="B246">
        <v>8</v>
      </c>
      <c r="C246" t="s">
        <v>179</v>
      </c>
      <c r="D246">
        <v>400</v>
      </c>
      <c r="E246" t="s">
        <v>1641</v>
      </c>
    </row>
    <row r="247" spans="1:5" hidden="1">
      <c r="A247" t="s">
        <v>157</v>
      </c>
      <c r="B247">
        <v>8</v>
      </c>
      <c r="C247" t="s">
        <v>180</v>
      </c>
      <c r="D247">
        <v>245</v>
      </c>
      <c r="E247" t="s">
        <v>1641</v>
      </c>
    </row>
    <row r="248" spans="1:5" hidden="1">
      <c r="A248" t="s">
        <v>443</v>
      </c>
      <c r="B248">
        <v>8</v>
      </c>
      <c r="C248" t="s">
        <v>452</v>
      </c>
      <c r="D248">
        <v>250</v>
      </c>
      <c r="E248" t="s">
        <v>1641</v>
      </c>
    </row>
    <row r="249" spans="1:5" hidden="1">
      <c r="A249" t="s">
        <v>401</v>
      </c>
      <c r="B249">
        <v>8</v>
      </c>
      <c r="C249" t="s">
        <v>511</v>
      </c>
      <c r="D249">
        <v>100</v>
      </c>
      <c r="E249" t="s">
        <v>1641</v>
      </c>
    </row>
    <row r="250" spans="1:5" hidden="1">
      <c r="A250" t="s">
        <v>520</v>
      </c>
      <c r="B250">
        <v>8</v>
      </c>
      <c r="C250" t="s">
        <v>2251</v>
      </c>
      <c r="D250">
        <v>5000</v>
      </c>
      <c r="E250" t="s">
        <v>1641</v>
      </c>
    </row>
    <row r="251" spans="1:5" hidden="1">
      <c r="A251" t="s">
        <v>520</v>
      </c>
      <c r="B251">
        <v>8</v>
      </c>
      <c r="C251" t="s">
        <v>2252</v>
      </c>
      <c r="D251">
        <v>5000</v>
      </c>
      <c r="E251" t="s">
        <v>1641</v>
      </c>
    </row>
    <row r="252" spans="1:5" hidden="1">
      <c r="A252" t="s">
        <v>520</v>
      </c>
      <c r="B252">
        <v>8</v>
      </c>
      <c r="C252" t="s">
        <v>2253</v>
      </c>
      <c r="D252">
        <v>5000</v>
      </c>
      <c r="E252" t="s">
        <v>1641</v>
      </c>
    </row>
    <row r="253" spans="1:5" hidden="1">
      <c r="A253" t="s">
        <v>520</v>
      </c>
      <c r="B253">
        <v>8</v>
      </c>
      <c r="C253" t="s">
        <v>2254</v>
      </c>
      <c r="D253">
        <v>5000</v>
      </c>
      <c r="E253" t="s">
        <v>1641</v>
      </c>
    </row>
    <row r="254" spans="1:5" hidden="1">
      <c r="A254" t="s">
        <v>87</v>
      </c>
      <c r="B254">
        <v>8</v>
      </c>
      <c r="C254" t="s">
        <v>121</v>
      </c>
      <c r="D254">
        <v>323</v>
      </c>
      <c r="E254" t="s">
        <v>1641</v>
      </c>
    </row>
    <row r="255" spans="1:5" hidden="1">
      <c r="A255" t="s">
        <v>87</v>
      </c>
      <c r="B255">
        <v>8</v>
      </c>
      <c r="C255" t="s">
        <v>122</v>
      </c>
      <c r="D255">
        <v>323</v>
      </c>
      <c r="E255" t="s">
        <v>1641</v>
      </c>
    </row>
    <row r="256" spans="1:5" hidden="1">
      <c r="A256" t="s">
        <v>87</v>
      </c>
      <c r="B256">
        <v>8</v>
      </c>
      <c r="C256" t="s">
        <v>123</v>
      </c>
      <c r="D256">
        <v>323</v>
      </c>
      <c r="E256" t="s">
        <v>1641</v>
      </c>
    </row>
    <row r="257" spans="1:5" hidden="1">
      <c r="A257" t="s">
        <v>87</v>
      </c>
      <c r="B257">
        <v>8</v>
      </c>
      <c r="C257" t="s">
        <v>124</v>
      </c>
      <c r="D257">
        <v>350</v>
      </c>
      <c r="E257" t="s">
        <v>1641</v>
      </c>
    </row>
    <row r="258" spans="1:5" hidden="1">
      <c r="A258" t="s">
        <v>87</v>
      </c>
      <c r="B258">
        <v>8</v>
      </c>
      <c r="C258" t="s">
        <v>125</v>
      </c>
      <c r="D258">
        <v>323</v>
      </c>
      <c r="E258" t="s">
        <v>1641</v>
      </c>
    </row>
    <row r="259" spans="1:5" hidden="1">
      <c r="A259" t="s">
        <v>87</v>
      </c>
      <c r="B259">
        <v>8</v>
      </c>
      <c r="C259" t="s">
        <v>126</v>
      </c>
      <c r="D259">
        <v>323</v>
      </c>
      <c r="E259" t="s">
        <v>1641</v>
      </c>
    </row>
    <row r="260" spans="1:5" hidden="1">
      <c r="A260" t="s">
        <v>87</v>
      </c>
      <c r="B260">
        <v>8</v>
      </c>
      <c r="C260" t="s">
        <v>184</v>
      </c>
      <c r="D260">
        <v>245</v>
      </c>
      <c r="E260" t="s">
        <v>1641</v>
      </c>
    </row>
    <row r="261" spans="1:5" hidden="1">
      <c r="A261" t="s">
        <v>157</v>
      </c>
      <c r="B261">
        <v>8</v>
      </c>
      <c r="C261" t="s">
        <v>499</v>
      </c>
      <c r="D261">
        <v>300</v>
      </c>
      <c r="E261" t="s">
        <v>1641</v>
      </c>
    </row>
    <row r="262" spans="1:5" hidden="1">
      <c r="A262" t="s">
        <v>85</v>
      </c>
      <c r="B262">
        <v>9</v>
      </c>
      <c r="C262" t="s">
        <v>491</v>
      </c>
      <c r="D262">
        <v>538</v>
      </c>
      <c r="E262" t="s">
        <v>1641</v>
      </c>
    </row>
    <row r="263" spans="1:5" hidden="1">
      <c r="A263" t="s">
        <v>5</v>
      </c>
      <c r="B263">
        <v>9</v>
      </c>
      <c r="C263" t="s">
        <v>538</v>
      </c>
      <c r="D263">
        <v>300</v>
      </c>
      <c r="E263" t="s">
        <v>1641</v>
      </c>
    </row>
    <row r="264" spans="1:5" hidden="1">
      <c r="A264" t="s">
        <v>1714</v>
      </c>
      <c r="B264">
        <v>9</v>
      </c>
      <c r="C264" t="s">
        <v>1715</v>
      </c>
      <c r="D264">
        <v>165</v>
      </c>
      <c r="E264" t="s">
        <v>1641</v>
      </c>
    </row>
    <row r="265" spans="1:5" hidden="1">
      <c r="A265" t="s">
        <v>138</v>
      </c>
      <c r="B265">
        <v>9</v>
      </c>
      <c r="C265" t="s">
        <v>139</v>
      </c>
      <c r="D265">
        <v>1200</v>
      </c>
      <c r="E265" t="s">
        <v>1641</v>
      </c>
    </row>
    <row r="266" spans="1:5" hidden="1">
      <c r="A266" t="s">
        <v>138</v>
      </c>
      <c r="B266">
        <v>9</v>
      </c>
      <c r="C266" t="s">
        <v>363</v>
      </c>
      <c r="D266">
        <v>300</v>
      </c>
      <c r="E266" t="s">
        <v>1641</v>
      </c>
    </row>
    <row r="267" spans="1:5" hidden="1">
      <c r="A267" t="s">
        <v>138</v>
      </c>
      <c r="B267">
        <v>9</v>
      </c>
      <c r="C267" t="s">
        <v>2105</v>
      </c>
      <c r="D267">
        <v>2500</v>
      </c>
      <c r="E267" t="s">
        <v>1641</v>
      </c>
    </row>
    <row r="268" spans="1:5" hidden="1">
      <c r="A268" t="s">
        <v>47</v>
      </c>
      <c r="B268">
        <v>9</v>
      </c>
      <c r="C268" t="s">
        <v>570</v>
      </c>
      <c r="D268">
        <v>300</v>
      </c>
      <c r="E268" t="s">
        <v>1641</v>
      </c>
    </row>
    <row r="269" spans="1:5" hidden="1">
      <c r="A269" t="s">
        <v>138</v>
      </c>
      <c r="B269">
        <v>9</v>
      </c>
      <c r="C269" t="s">
        <v>2165</v>
      </c>
      <c r="D269">
        <v>2500</v>
      </c>
      <c r="E269" t="s">
        <v>1641</v>
      </c>
    </row>
    <row r="270" spans="1:5" hidden="1">
      <c r="A270" t="s">
        <v>5</v>
      </c>
      <c r="B270">
        <v>9</v>
      </c>
      <c r="C270" t="s">
        <v>388</v>
      </c>
      <c r="D270">
        <v>40</v>
      </c>
      <c r="E270" t="s">
        <v>1641</v>
      </c>
    </row>
    <row r="271" spans="1:5" hidden="1">
      <c r="A271" t="s">
        <v>5</v>
      </c>
      <c r="B271">
        <v>9</v>
      </c>
      <c r="C271" t="s">
        <v>389</v>
      </c>
      <c r="D271">
        <v>40</v>
      </c>
      <c r="E271" t="s">
        <v>1641</v>
      </c>
    </row>
    <row r="272" spans="1:5" hidden="1">
      <c r="A272" t="s">
        <v>270</v>
      </c>
      <c r="B272">
        <v>9</v>
      </c>
      <c r="C272" t="s">
        <v>271</v>
      </c>
      <c r="D272">
        <v>30</v>
      </c>
      <c r="E272" t="s">
        <v>1641</v>
      </c>
    </row>
    <row r="273" spans="1:5" hidden="1">
      <c r="A273" t="s">
        <v>138</v>
      </c>
      <c r="B273">
        <v>9</v>
      </c>
      <c r="C273" t="s">
        <v>370</v>
      </c>
      <c r="D273">
        <v>500</v>
      </c>
      <c r="E273" t="s">
        <v>1641</v>
      </c>
    </row>
    <row r="274" spans="1:5" hidden="1">
      <c r="A274" t="s">
        <v>191</v>
      </c>
      <c r="B274">
        <v>9</v>
      </c>
      <c r="C274" t="s">
        <v>504</v>
      </c>
      <c r="D274">
        <v>50</v>
      </c>
      <c r="E274" t="s">
        <v>1641</v>
      </c>
    </row>
    <row r="275" spans="1:5" hidden="1">
      <c r="A275" t="s">
        <v>3000</v>
      </c>
      <c r="B275">
        <v>9</v>
      </c>
      <c r="C275" t="s">
        <v>3001</v>
      </c>
      <c r="D275">
        <v>1200</v>
      </c>
      <c r="E275" t="s">
        <v>1641</v>
      </c>
    </row>
    <row r="276" spans="1:5" hidden="1">
      <c r="A276" t="s">
        <v>157</v>
      </c>
      <c r="B276">
        <v>9</v>
      </c>
      <c r="C276" t="s">
        <v>162</v>
      </c>
      <c r="D276">
        <v>755</v>
      </c>
      <c r="E276" t="s">
        <v>1641</v>
      </c>
    </row>
    <row r="277" spans="1:5" hidden="1">
      <c r="A277" t="s">
        <v>157</v>
      </c>
      <c r="B277">
        <v>9</v>
      </c>
      <c r="C277" t="s">
        <v>530</v>
      </c>
      <c r="D277">
        <v>830</v>
      </c>
      <c r="E277" t="s">
        <v>1641</v>
      </c>
    </row>
    <row r="278" spans="1:5" hidden="1">
      <c r="A278" t="s">
        <v>117</v>
      </c>
      <c r="B278">
        <v>9</v>
      </c>
      <c r="C278" t="s">
        <v>262</v>
      </c>
      <c r="D278">
        <v>3000</v>
      </c>
      <c r="E278" t="s">
        <v>1641</v>
      </c>
    </row>
    <row r="279" spans="1:5" hidden="1">
      <c r="A279" t="s">
        <v>138</v>
      </c>
      <c r="B279">
        <v>9</v>
      </c>
      <c r="C279" t="s">
        <v>391</v>
      </c>
      <c r="D279">
        <v>1400</v>
      </c>
      <c r="E279" t="s">
        <v>1641</v>
      </c>
    </row>
    <row r="280" spans="1:5" hidden="1">
      <c r="A280" t="s">
        <v>365</v>
      </c>
      <c r="B280">
        <v>9</v>
      </c>
      <c r="C280" t="s">
        <v>8</v>
      </c>
      <c r="D280">
        <v>2000</v>
      </c>
      <c r="E280" t="s">
        <v>1641</v>
      </c>
    </row>
    <row r="281" spans="1:5" hidden="1">
      <c r="A281" t="s">
        <v>61</v>
      </c>
      <c r="B281">
        <v>9</v>
      </c>
      <c r="C281" t="s">
        <v>62</v>
      </c>
      <c r="D281">
        <v>415</v>
      </c>
      <c r="E281" t="s">
        <v>1641</v>
      </c>
    </row>
    <row r="282" spans="1:5" hidden="1">
      <c r="A282" t="s">
        <v>165</v>
      </c>
      <c r="B282">
        <v>9</v>
      </c>
      <c r="C282" t="s">
        <v>63</v>
      </c>
      <c r="D282">
        <v>500</v>
      </c>
      <c r="E282" t="s">
        <v>1641</v>
      </c>
    </row>
    <row r="283" spans="1:5" hidden="1">
      <c r="A283" t="s">
        <v>165</v>
      </c>
      <c r="B283">
        <v>9</v>
      </c>
      <c r="C283" t="s">
        <v>64</v>
      </c>
      <c r="D283">
        <v>500</v>
      </c>
      <c r="E283" t="s">
        <v>1641</v>
      </c>
    </row>
    <row r="284" spans="1:5" hidden="1">
      <c r="A284" t="s">
        <v>165</v>
      </c>
      <c r="B284">
        <v>9</v>
      </c>
      <c r="C284" t="s">
        <v>65</v>
      </c>
      <c r="D284">
        <v>200</v>
      </c>
      <c r="E284" t="s">
        <v>1641</v>
      </c>
    </row>
    <row r="285" spans="1:5" hidden="1">
      <c r="A285" t="s">
        <v>165</v>
      </c>
      <c r="B285">
        <v>9</v>
      </c>
      <c r="C285" t="s">
        <v>66</v>
      </c>
      <c r="D285">
        <v>500</v>
      </c>
      <c r="E285" t="s">
        <v>1641</v>
      </c>
    </row>
    <row r="286" spans="1:5" hidden="1">
      <c r="A286" t="s">
        <v>9</v>
      </c>
      <c r="B286">
        <v>9</v>
      </c>
      <c r="C286" t="s">
        <v>10</v>
      </c>
      <c r="D286">
        <v>700</v>
      </c>
      <c r="E286" t="s">
        <v>1641</v>
      </c>
    </row>
    <row r="287" spans="1:5" hidden="1">
      <c r="A287" t="s">
        <v>47</v>
      </c>
      <c r="B287">
        <v>9</v>
      </c>
      <c r="C287" t="s">
        <v>508</v>
      </c>
      <c r="D287">
        <v>2900</v>
      </c>
      <c r="E287" t="s">
        <v>1641</v>
      </c>
    </row>
    <row r="288" spans="1:5" hidden="1">
      <c r="A288" t="s">
        <v>107</v>
      </c>
      <c r="B288">
        <v>9</v>
      </c>
      <c r="C288" t="s">
        <v>574</v>
      </c>
      <c r="D288">
        <v>1820</v>
      </c>
      <c r="E288" t="s">
        <v>1641</v>
      </c>
    </row>
    <row r="289" spans="1:5" hidden="1">
      <c r="A289" t="s">
        <v>9</v>
      </c>
      <c r="B289">
        <v>9</v>
      </c>
      <c r="C289" t="s">
        <v>13</v>
      </c>
      <c r="D289">
        <v>600</v>
      </c>
      <c r="E289" t="s">
        <v>1641</v>
      </c>
    </row>
    <row r="290" spans="1:5" hidden="1">
      <c r="A290" t="s">
        <v>107</v>
      </c>
      <c r="B290">
        <v>9</v>
      </c>
      <c r="C290" t="s">
        <v>76</v>
      </c>
      <c r="D290">
        <v>700</v>
      </c>
      <c r="E290" t="s">
        <v>1641</v>
      </c>
    </row>
    <row r="291" spans="1:5" hidden="1">
      <c r="A291" t="s">
        <v>85</v>
      </c>
      <c r="B291">
        <v>9</v>
      </c>
      <c r="C291" t="s">
        <v>26</v>
      </c>
      <c r="D291">
        <v>300</v>
      </c>
      <c r="E291" t="s">
        <v>1641</v>
      </c>
    </row>
    <row r="292" spans="1:5" hidden="1">
      <c r="A292" t="s">
        <v>11</v>
      </c>
      <c r="B292">
        <v>9</v>
      </c>
      <c r="C292" t="s">
        <v>26</v>
      </c>
      <c r="D292">
        <v>372</v>
      </c>
      <c r="E292" t="s">
        <v>1641</v>
      </c>
    </row>
    <row r="293" spans="1:5" hidden="1">
      <c r="A293" t="s">
        <v>87</v>
      </c>
      <c r="B293">
        <v>9</v>
      </c>
      <c r="C293" t="s">
        <v>112</v>
      </c>
      <c r="D293">
        <v>291</v>
      </c>
      <c r="E293" t="s">
        <v>1641</v>
      </c>
    </row>
    <row r="294" spans="1:5" hidden="1">
      <c r="A294" t="s">
        <v>270</v>
      </c>
      <c r="B294">
        <v>9</v>
      </c>
      <c r="C294" t="s">
        <v>487</v>
      </c>
      <c r="D294">
        <v>400</v>
      </c>
      <c r="E294" t="s">
        <v>1641</v>
      </c>
    </row>
    <row r="295" spans="1:5" hidden="1">
      <c r="A295" t="s">
        <v>87</v>
      </c>
      <c r="B295">
        <v>9</v>
      </c>
      <c r="C295" t="s">
        <v>113</v>
      </c>
      <c r="D295">
        <v>291</v>
      </c>
      <c r="E295" t="s">
        <v>1641</v>
      </c>
    </row>
    <row r="296" spans="1:5" hidden="1">
      <c r="A296" t="s">
        <v>100</v>
      </c>
      <c r="B296">
        <v>9</v>
      </c>
      <c r="C296" t="s">
        <v>78</v>
      </c>
      <c r="D296">
        <v>150</v>
      </c>
      <c r="E296" t="s">
        <v>1641</v>
      </c>
    </row>
    <row r="297" spans="1:5" hidden="1">
      <c r="A297" t="s">
        <v>77</v>
      </c>
      <c r="B297">
        <v>9</v>
      </c>
      <c r="C297" t="s">
        <v>78</v>
      </c>
      <c r="D297">
        <v>100</v>
      </c>
      <c r="E297" t="s">
        <v>1641</v>
      </c>
    </row>
    <row r="298" spans="1:5" hidden="1">
      <c r="A298" t="s">
        <v>87</v>
      </c>
      <c r="B298">
        <v>9</v>
      </c>
      <c r="C298" t="s">
        <v>114</v>
      </c>
      <c r="D298">
        <v>291</v>
      </c>
      <c r="E298" t="s">
        <v>1641</v>
      </c>
    </row>
    <row r="299" spans="1:5" hidden="1">
      <c r="A299" t="s">
        <v>87</v>
      </c>
      <c r="B299">
        <v>9</v>
      </c>
      <c r="C299" t="s">
        <v>115</v>
      </c>
      <c r="D299">
        <v>291</v>
      </c>
      <c r="E299" t="s">
        <v>1641</v>
      </c>
    </row>
    <row r="300" spans="1:5" hidden="1">
      <c r="A300" t="s">
        <v>87</v>
      </c>
      <c r="B300">
        <v>9</v>
      </c>
      <c r="C300" t="s">
        <v>116</v>
      </c>
      <c r="D300">
        <v>291</v>
      </c>
      <c r="E300" t="s">
        <v>1641</v>
      </c>
    </row>
    <row r="301" spans="1:5" hidden="1">
      <c r="A301" t="s">
        <v>79</v>
      </c>
      <c r="B301">
        <v>9</v>
      </c>
      <c r="C301" t="s">
        <v>80</v>
      </c>
      <c r="D301">
        <v>225</v>
      </c>
      <c r="E301" t="s">
        <v>1641</v>
      </c>
    </row>
    <row r="302" spans="1:5" hidden="1">
      <c r="A302" t="s">
        <v>270</v>
      </c>
      <c r="B302">
        <v>9</v>
      </c>
      <c r="C302" t="s">
        <v>80</v>
      </c>
      <c r="D302">
        <v>60</v>
      </c>
      <c r="E302" t="s">
        <v>1641</v>
      </c>
    </row>
    <row r="303" spans="1:5" hidden="1">
      <c r="A303" t="s">
        <v>443</v>
      </c>
      <c r="B303">
        <v>9</v>
      </c>
      <c r="C303" t="s">
        <v>445</v>
      </c>
      <c r="D303">
        <v>603</v>
      </c>
      <c r="E303" t="s">
        <v>1641</v>
      </c>
    </row>
    <row r="304" spans="1:5" hidden="1">
      <c r="A304" t="s">
        <v>79</v>
      </c>
      <c r="B304">
        <v>9</v>
      </c>
      <c r="C304" t="s">
        <v>319</v>
      </c>
      <c r="D304">
        <v>800</v>
      </c>
      <c r="E304" t="s">
        <v>1641</v>
      </c>
    </row>
    <row r="305" spans="1:5" hidden="1">
      <c r="A305" t="s">
        <v>360</v>
      </c>
      <c r="B305">
        <v>9</v>
      </c>
      <c r="C305" t="s">
        <v>305</v>
      </c>
      <c r="D305">
        <v>800</v>
      </c>
      <c r="E305" t="s">
        <v>1641</v>
      </c>
    </row>
    <row r="306" spans="1:5" hidden="1">
      <c r="A306" t="s">
        <v>304</v>
      </c>
      <c r="B306">
        <v>9</v>
      </c>
      <c r="C306" t="s">
        <v>305</v>
      </c>
      <c r="D306">
        <v>100</v>
      </c>
      <c r="E306" t="s">
        <v>1641</v>
      </c>
    </row>
    <row r="307" spans="1:5" hidden="1">
      <c r="A307" t="s">
        <v>360</v>
      </c>
      <c r="B307">
        <v>9</v>
      </c>
      <c r="C307" t="s">
        <v>306</v>
      </c>
      <c r="D307">
        <v>800</v>
      </c>
      <c r="E307" t="s">
        <v>1641</v>
      </c>
    </row>
    <row r="308" spans="1:5" hidden="1">
      <c r="A308" t="s">
        <v>304</v>
      </c>
      <c r="B308">
        <v>9</v>
      </c>
      <c r="C308" t="s">
        <v>306</v>
      </c>
      <c r="D308">
        <v>100</v>
      </c>
      <c r="E308" t="s">
        <v>1641</v>
      </c>
    </row>
    <row r="309" spans="1:5" hidden="1">
      <c r="A309" t="s">
        <v>360</v>
      </c>
      <c r="B309">
        <v>9</v>
      </c>
      <c r="C309" t="s">
        <v>307</v>
      </c>
      <c r="D309">
        <v>1600</v>
      </c>
      <c r="E309" t="s">
        <v>1641</v>
      </c>
    </row>
    <row r="310" spans="1:5" hidden="1">
      <c r="A310" t="s">
        <v>304</v>
      </c>
      <c r="B310">
        <v>9</v>
      </c>
      <c r="C310" t="s">
        <v>307</v>
      </c>
      <c r="D310">
        <v>200</v>
      </c>
      <c r="E310" t="s">
        <v>1641</v>
      </c>
    </row>
    <row r="311" spans="1:5" hidden="1">
      <c r="A311" t="s">
        <v>360</v>
      </c>
      <c r="B311">
        <v>9</v>
      </c>
      <c r="C311" t="s">
        <v>308</v>
      </c>
      <c r="D311">
        <v>800</v>
      </c>
      <c r="E311" t="s">
        <v>1641</v>
      </c>
    </row>
    <row r="312" spans="1:5" hidden="1">
      <c r="A312" t="s">
        <v>304</v>
      </c>
      <c r="B312">
        <v>9</v>
      </c>
      <c r="C312" t="s">
        <v>308</v>
      </c>
      <c r="D312">
        <v>100</v>
      </c>
      <c r="E312" t="s">
        <v>1641</v>
      </c>
    </row>
    <row r="313" spans="1:5" hidden="1">
      <c r="A313" t="s">
        <v>360</v>
      </c>
      <c r="B313">
        <v>9</v>
      </c>
      <c r="C313" t="s">
        <v>309</v>
      </c>
      <c r="D313">
        <v>800</v>
      </c>
      <c r="E313" t="s">
        <v>1641</v>
      </c>
    </row>
    <row r="314" spans="1:5" hidden="1">
      <c r="A314" t="s">
        <v>304</v>
      </c>
      <c r="B314">
        <v>9</v>
      </c>
      <c r="C314" t="s">
        <v>309</v>
      </c>
      <c r="D314">
        <v>100</v>
      </c>
      <c r="E314" t="s">
        <v>1641</v>
      </c>
    </row>
    <row r="315" spans="1:5" hidden="1">
      <c r="A315" t="s">
        <v>117</v>
      </c>
      <c r="B315">
        <v>9</v>
      </c>
      <c r="C315" t="s">
        <v>118</v>
      </c>
      <c r="D315">
        <v>1350</v>
      </c>
      <c r="E315" t="s">
        <v>1641</v>
      </c>
    </row>
    <row r="316" spans="1:5" hidden="1">
      <c r="A316" t="s">
        <v>117</v>
      </c>
      <c r="B316">
        <v>9</v>
      </c>
      <c r="C316" t="s">
        <v>176</v>
      </c>
      <c r="D316">
        <v>1500</v>
      </c>
      <c r="E316" t="s">
        <v>1641</v>
      </c>
    </row>
    <row r="317" spans="1:5" hidden="1">
      <c r="A317" t="s">
        <v>157</v>
      </c>
      <c r="B317">
        <v>9</v>
      </c>
      <c r="C317" t="s">
        <v>373</v>
      </c>
      <c r="D317">
        <v>1000</v>
      </c>
      <c r="E317" t="s">
        <v>1641</v>
      </c>
    </row>
    <row r="318" spans="1:5" hidden="1">
      <c r="A318" t="s">
        <v>191</v>
      </c>
      <c r="B318">
        <v>9</v>
      </c>
      <c r="C318" t="s">
        <v>192</v>
      </c>
      <c r="D318">
        <v>14</v>
      </c>
      <c r="E318" t="s">
        <v>1641</v>
      </c>
    </row>
    <row r="319" spans="1:5" hidden="1">
      <c r="A319" t="s">
        <v>61</v>
      </c>
      <c r="B319">
        <v>9</v>
      </c>
      <c r="C319" t="s">
        <v>192</v>
      </c>
      <c r="D319">
        <v>45</v>
      </c>
      <c r="E319" t="s">
        <v>1641</v>
      </c>
    </row>
    <row r="320" spans="1:5" hidden="1">
      <c r="A320" t="s">
        <v>117</v>
      </c>
      <c r="B320">
        <v>9</v>
      </c>
      <c r="C320" t="s">
        <v>406</v>
      </c>
      <c r="D320">
        <v>2400</v>
      </c>
      <c r="E320" t="s">
        <v>1641</v>
      </c>
    </row>
    <row r="321" spans="1:5" hidden="1">
      <c r="A321" t="s">
        <v>2998</v>
      </c>
      <c r="B321">
        <v>9</v>
      </c>
      <c r="C321" t="s">
        <v>2034</v>
      </c>
      <c r="D321">
        <v>1000</v>
      </c>
      <c r="E321" t="s">
        <v>1641</v>
      </c>
    </row>
    <row r="322" spans="1:5" hidden="1">
      <c r="A322" t="s">
        <v>283</v>
      </c>
      <c r="B322">
        <v>9</v>
      </c>
      <c r="C322" t="s">
        <v>284</v>
      </c>
      <c r="D322">
        <v>1200</v>
      </c>
      <c r="E322" t="s">
        <v>1641</v>
      </c>
    </row>
    <row r="323" spans="1:5" hidden="1">
      <c r="A323" t="s">
        <v>283</v>
      </c>
      <c r="B323">
        <v>9</v>
      </c>
      <c r="C323" t="s">
        <v>285</v>
      </c>
      <c r="D323">
        <v>1200</v>
      </c>
      <c r="E323" t="s">
        <v>1641</v>
      </c>
    </row>
    <row r="324" spans="1:5" hidden="1">
      <c r="A324" t="s">
        <v>283</v>
      </c>
      <c r="B324">
        <v>9</v>
      </c>
      <c r="C324" t="s">
        <v>286</v>
      </c>
      <c r="D324">
        <v>1200</v>
      </c>
      <c r="E324" t="s">
        <v>1641</v>
      </c>
    </row>
    <row r="325" spans="1:5" hidden="1">
      <c r="A325" t="s">
        <v>283</v>
      </c>
      <c r="B325">
        <v>9</v>
      </c>
      <c r="C325" t="s">
        <v>287</v>
      </c>
      <c r="D325">
        <v>1200</v>
      </c>
      <c r="E325" t="s">
        <v>1641</v>
      </c>
    </row>
    <row r="326" spans="1:5" hidden="1">
      <c r="A326" t="s">
        <v>447</v>
      </c>
      <c r="B326">
        <v>9</v>
      </c>
      <c r="C326" t="s">
        <v>428</v>
      </c>
      <c r="D326">
        <v>2400</v>
      </c>
      <c r="E326" t="s">
        <v>1641</v>
      </c>
    </row>
    <row r="327" spans="1:5" hidden="1">
      <c r="A327" t="s">
        <v>157</v>
      </c>
      <c r="B327">
        <v>9</v>
      </c>
      <c r="C327" t="s">
        <v>561</v>
      </c>
      <c r="D327">
        <v>1000</v>
      </c>
      <c r="E327" t="s">
        <v>1641</v>
      </c>
    </row>
    <row r="328" spans="1:5" hidden="1">
      <c r="A328" t="s">
        <v>157</v>
      </c>
      <c r="B328">
        <v>9</v>
      </c>
      <c r="C328" t="s">
        <v>178</v>
      </c>
      <c r="D328">
        <v>480</v>
      </c>
      <c r="E328" t="s">
        <v>1641</v>
      </c>
    </row>
    <row r="329" spans="1:5" hidden="1">
      <c r="A329" t="s">
        <v>157</v>
      </c>
      <c r="B329">
        <v>9</v>
      </c>
      <c r="C329" t="s">
        <v>179</v>
      </c>
      <c r="D329">
        <v>320</v>
      </c>
      <c r="E329" t="s">
        <v>1641</v>
      </c>
    </row>
    <row r="330" spans="1:5" hidden="1">
      <c r="A330" t="s">
        <v>157</v>
      </c>
      <c r="B330">
        <v>9</v>
      </c>
      <c r="C330" t="s">
        <v>180</v>
      </c>
      <c r="D330">
        <v>360</v>
      </c>
      <c r="E330" t="s">
        <v>1641</v>
      </c>
    </row>
    <row r="331" spans="1:5" hidden="1">
      <c r="A331" t="s">
        <v>5</v>
      </c>
      <c r="B331">
        <v>9</v>
      </c>
      <c r="C331" t="s">
        <v>181</v>
      </c>
      <c r="D331">
        <v>500</v>
      </c>
      <c r="E331" t="s">
        <v>1641</v>
      </c>
    </row>
    <row r="332" spans="1:5" hidden="1">
      <c r="A332" t="s">
        <v>5</v>
      </c>
      <c r="B332">
        <v>9</v>
      </c>
      <c r="C332" t="s">
        <v>182</v>
      </c>
      <c r="D332">
        <v>1300</v>
      </c>
      <c r="E332" t="s">
        <v>1641</v>
      </c>
    </row>
    <row r="333" spans="1:5" hidden="1">
      <c r="A333" t="s">
        <v>5</v>
      </c>
      <c r="B333">
        <v>9</v>
      </c>
      <c r="C333" t="s">
        <v>81</v>
      </c>
      <c r="D333">
        <v>1000</v>
      </c>
      <c r="E333" t="s">
        <v>1641</v>
      </c>
    </row>
    <row r="334" spans="1:5" hidden="1">
      <c r="A334" t="s">
        <v>443</v>
      </c>
      <c r="B334">
        <v>9</v>
      </c>
      <c r="C334" t="s">
        <v>448</v>
      </c>
      <c r="D334">
        <v>220</v>
      </c>
      <c r="E334" t="s">
        <v>1641</v>
      </c>
    </row>
    <row r="335" spans="1:5" hidden="1">
      <c r="A335" t="s">
        <v>264</v>
      </c>
      <c r="B335">
        <v>9</v>
      </c>
      <c r="C335" t="s">
        <v>376</v>
      </c>
      <c r="D335">
        <v>400</v>
      </c>
      <c r="E335" t="s">
        <v>1641</v>
      </c>
    </row>
    <row r="336" spans="1:5" hidden="1">
      <c r="A336" t="s">
        <v>264</v>
      </c>
      <c r="B336">
        <v>9</v>
      </c>
      <c r="C336" t="s">
        <v>377</v>
      </c>
      <c r="D336">
        <v>350</v>
      </c>
      <c r="E336" t="s">
        <v>1641</v>
      </c>
    </row>
    <row r="337" spans="1:5" hidden="1">
      <c r="A337" t="s">
        <v>264</v>
      </c>
      <c r="B337">
        <v>9</v>
      </c>
      <c r="C337" t="s">
        <v>265</v>
      </c>
      <c r="D337">
        <v>2360</v>
      </c>
      <c r="E337" t="s">
        <v>1641</v>
      </c>
    </row>
    <row r="338" spans="1:5" hidden="1">
      <c r="A338" t="s">
        <v>3000</v>
      </c>
      <c r="B338">
        <v>9</v>
      </c>
      <c r="C338" t="s">
        <v>2038</v>
      </c>
      <c r="D338">
        <v>3300</v>
      </c>
      <c r="E338" t="s">
        <v>1641</v>
      </c>
    </row>
    <row r="339" spans="1:5" hidden="1">
      <c r="A339" t="s">
        <v>87</v>
      </c>
      <c r="B339">
        <v>9</v>
      </c>
      <c r="C339" t="s">
        <v>121</v>
      </c>
      <c r="D339">
        <v>291</v>
      </c>
      <c r="E339" t="s">
        <v>1641</v>
      </c>
    </row>
    <row r="340" spans="1:5" hidden="1">
      <c r="A340" t="s">
        <v>87</v>
      </c>
      <c r="B340">
        <v>9</v>
      </c>
      <c r="C340" t="s">
        <v>122</v>
      </c>
      <c r="D340">
        <v>291</v>
      </c>
      <c r="E340" t="s">
        <v>1641</v>
      </c>
    </row>
    <row r="341" spans="1:5" hidden="1">
      <c r="A341" t="s">
        <v>87</v>
      </c>
      <c r="B341">
        <v>9</v>
      </c>
      <c r="C341" t="s">
        <v>123</v>
      </c>
      <c r="D341">
        <v>291</v>
      </c>
      <c r="E341" t="s">
        <v>1641</v>
      </c>
    </row>
    <row r="342" spans="1:5" hidden="1">
      <c r="A342" t="s">
        <v>87</v>
      </c>
      <c r="B342">
        <v>9</v>
      </c>
      <c r="C342" t="s">
        <v>124</v>
      </c>
      <c r="D342">
        <v>700</v>
      </c>
      <c r="E342" t="s">
        <v>1641</v>
      </c>
    </row>
    <row r="343" spans="1:5" hidden="1">
      <c r="A343" t="s">
        <v>87</v>
      </c>
      <c r="B343">
        <v>9</v>
      </c>
      <c r="C343" t="s">
        <v>125</v>
      </c>
      <c r="D343">
        <v>291</v>
      </c>
      <c r="E343" t="s">
        <v>1641</v>
      </c>
    </row>
    <row r="344" spans="1:5" hidden="1">
      <c r="A344" t="s">
        <v>87</v>
      </c>
      <c r="B344">
        <v>9</v>
      </c>
      <c r="C344" t="s">
        <v>126</v>
      </c>
      <c r="D344">
        <v>291</v>
      </c>
      <c r="E344" t="s">
        <v>1641</v>
      </c>
    </row>
    <row r="345" spans="1:5" hidden="1">
      <c r="A345" t="s">
        <v>87</v>
      </c>
      <c r="B345">
        <v>9</v>
      </c>
      <c r="C345" t="s">
        <v>378</v>
      </c>
      <c r="D345">
        <v>309</v>
      </c>
      <c r="E345" t="s">
        <v>1641</v>
      </c>
    </row>
    <row r="346" spans="1:5" hidden="1">
      <c r="A346" t="s">
        <v>85</v>
      </c>
      <c r="B346">
        <v>9</v>
      </c>
      <c r="C346" t="s">
        <v>183</v>
      </c>
      <c r="D346">
        <v>1510</v>
      </c>
      <c r="E346" t="s">
        <v>1641</v>
      </c>
    </row>
    <row r="347" spans="1:5" hidden="1">
      <c r="A347" t="s">
        <v>87</v>
      </c>
      <c r="B347">
        <v>9</v>
      </c>
      <c r="C347" t="s">
        <v>184</v>
      </c>
      <c r="D347">
        <v>245</v>
      </c>
      <c r="E347" t="s">
        <v>1641</v>
      </c>
    </row>
    <row r="348" spans="1:5" hidden="1">
      <c r="A348" t="s">
        <v>85</v>
      </c>
      <c r="B348">
        <v>9</v>
      </c>
      <c r="C348" t="s">
        <v>266</v>
      </c>
      <c r="D348">
        <v>810</v>
      </c>
      <c r="E348" t="s">
        <v>1641</v>
      </c>
    </row>
    <row r="349" spans="1:5" hidden="1">
      <c r="A349" t="s">
        <v>100</v>
      </c>
      <c r="B349">
        <v>9</v>
      </c>
      <c r="C349" t="s">
        <v>127</v>
      </c>
      <c r="D349">
        <v>60</v>
      </c>
      <c r="E349" t="s">
        <v>1641</v>
      </c>
    </row>
    <row r="350" spans="1:5" hidden="1">
      <c r="A350" t="s">
        <v>87</v>
      </c>
      <c r="B350">
        <v>9</v>
      </c>
      <c r="C350" t="s">
        <v>112</v>
      </c>
      <c r="D350">
        <v>132</v>
      </c>
      <c r="E350" t="s">
        <v>1641</v>
      </c>
    </row>
    <row r="351" spans="1:5" hidden="1">
      <c r="A351" t="s">
        <v>87</v>
      </c>
      <c r="B351">
        <v>9</v>
      </c>
      <c r="C351" t="s">
        <v>113</v>
      </c>
      <c r="D351">
        <v>132</v>
      </c>
      <c r="E351" t="s">
        <v>1641</v>
      </c>
    </row>
    <row r="352" spans="1:5" hidden="1">
      <c r="A352" t="s">
        <v>87</v>
      </c>
      <c r="B352">
        <v>9</v>
      </c>
      <c r="C352" t="s">
        <v>114</v>
      </c>
      <c r="D352">
        <v>132</v>
      </c>
      <c r="E352" t="s">
        <v>1641</v>
      </c>
    </row>
    <row r="353" spans="1:5" hidden="1">
      <c r="A353" t="s">
        <v>87</v>
      </c>
      <c r="B353">
        <v>9</v>
      </c>
      <c r="C353" t="s">
        <v>115</v>
      </c>
      <c r="D353">
        <v>132</v>
      </c>
      <c r="E353" t="s">
        <v>1641</v>
      </c>
    </row>
    <row r="354" spans="1:5" hidden="1">
      <c r="A354" t="s">
        <v>87</v>
      </c>
      <c r="B354">
        <v>9</v>
      </c>
      <c r="C354" t="s">
        <v>116</v>
      </c>
      <c r="D354">
        <v>132</v>
      </c>
      <c r="E354" t="s">
        <v>1641</v>
      </c>
    </row>
    <row r="355" spans="1:5" hidden="1">
      <c r="A355" t="s">
        <v>87</v>
      </c>
      <c r="B355">
        <v>9</v>
      </c>
      <c r="C355" t="s">
        <v>121</v>
      </c>
      <c r="D355">
        <v>132</v>
      </c>
      <c r="E355" t="s">
        <v>1641</v>
      </c>
    </row>
    <row r="356" spans="1:5" hidden="1">
      <c r="A356" t="s">
        <v>87</v>
      </c>
      <c r="B356">
        <v>9</v>
      </c>
      <c r="C356" t="s">
        <v>122</v>
      </c>
      <c r="D356">
        <v>132</v>
      </c>
      <c r="E356" t="s">
        <v>1641</v>
      </c>
    </row>
    <row r="357" spans="1:5" hidden="1">
      <c r="A357" t="s">
        <v>87</v>
      </c>
      <c r="B357">
        <v>9</v>
      </c>
      <c r="C357" t="s">
        <v>123</v>
      </c>
      <c r="D357">
        <v>132</v>
      </c>
      <c r="E357" t="s">
        <v>1641</v>
      </c>
    </row>
    <row r="358" spans="1:5" hidden="1">
      <c r="A358" t="s">
        <v>87</v>
      </c>
      <c r="B358">
        <v>9</v>
      </c>
      <c r="C358" t="s">
        <v>125</v>
      </c>
      <c r="D358">
        <v>132</v>
      </c>
      <c r="E358" t="s">
        <v>1641</v>
      </c>
    </row>
    <row r="359" spans="1:5" hidden="1">
      <c r="A359" t="s">
        <v>87</v>
      </c>
      <c r="B359">
        <v>9</v>
      </c>
      <c r="C359" t="s">
        <v>126</v>
      </c>
      <c r="D359">
        <v>132</v>
      </c>
      <c r="E359" t="s">
        <v>1641</v>
      </c>
    </row>
    <row r="360" spans="1:5" hidden="1">
      <c r="A360" t="s">
        <v>401</v>
      </c>
      <c r="B360">
        <v>10</v>
      </c>
      <c r="C360" t="s">
        <v>3002</v>
      </c>
      <c r="D360">
        <v>500</v>
      </c>
      <c r="E360" t="s">
        <v>1641</v>
      </c>
    </row>
    <row r="361" spans="1:5" hidden="1">
      <c r="A361" t="s">
        <v>401</v>
      </c>
      <c r="B361">
        <v>10</v>
      </c>
      <c r="C361" t="s">
        <v>1705</v>
      </c>
      <c r="D361">
        <v>400</v>
      </c>
      <c r="E361" t="s">
        <v>1641</v>
      </c>
    </row>
    <row r="362" spans="1:5" hidden="1">
      <c r="A362" t="s">
        <v>130</v>
      </c>
      <c r="B362">
        <v>10</v>
      </c>
      <c r="C362" t="s">
        <v>131</v>
      </c>
      <c r="D362">
        <v>800</v>
      </c>
      <c r="E362" t="s">
        <v>1641</v>
      </c>
    </row>
    <row r="363" spans="1:5" hidden="1">
      <c r="A363" t="s">
        <v>130</v>
      </c>
      <c r="B363">
        <v>10</v>
      </c>
      <c r="C363" t="s">
        <v>321</v>
      </c>
      <c r="D363">
        <v>1300</v>
      </c>
      <c r="E363" t="s">
        <v>1641</v>
      </c>
    </row>
    <row r="364" spans="1:5" hidden="1">
      <c r="A364" t="s">
        <v>401</v>
      </c>
      <c r="B364">
        <v>10</v>
      </c>
      <c r="C364" t="s">
        <v>3003</v>
      </c>
      <c r="D364">
        <v>500</v>
      </c>
      <c r="E364" t="s">
        <v>1641</v>
      </c>
    </row>
    <row r="365" spans="1:5" hidden="1">
      <c r="A365" t="s">
        <v>130</v>
      </c>
      <c r="B365">
        <v>10</v>
      </c>
      <c r="C365" t="s">
        <v>3004</v>
      </c>
      <c r="D365">
        <v>200</v>
      </c>
      <c r="E365" t="s">
        <v>1641</v>
      </c>
    </row>
    <row r="366" spans="1:5" hidden="1">
      <c r="A366" t="s">
        <v>130</v>
      </c>
      <c r="B366">
        <v>10</v>
      </c>
      <c r="C366" t="s">
        <v>145</v>
      </c>
      <c r="D366">
        <v>600</v>
      </c>
      <c r="E366" t="s">
        <v>1641</v>
      </c>
    </row>
    <row r="367" spans="1:5" hidden="1">
      <c r="A367" t="s">
        <v>100</v>
      </c>
      <c r="B367">
        <v>10</v>
      </c>
      <c r="C367" t="s">
        <v>101</v>
      </c>
      <c r="D367">
        <v>100</v>
      </c>
      <c r="E367" t="s">
        <v>1641</v>
      </c>
    </row>
    <row r="368" spans="1:5" hidden="1">
      <c r="A368" t="s">
        <v>103</v>
      </c>
      <c r="B368">
        <v>10</v>
      </c>
      <c r="C368" t="s">
        <v>104</v>
      </c>
      <c r="D368">
        <v>500</v>
      </c>
      <c r="E368" t="s">
        <v>1641</v>
      </c>
    </row>
    <row r="369" spans="1:5" hidden="1">
      <c r="A369" t="s">
        <v>100</v>
      </c>
      <c r="B369">
        <v>10</v>
      </c>
      <c r="C369" t="s">
        <v>527</v>
      </c>
      <c r="D369">
        <v>100</v>
      </c>
      <c r="E369" t="s">
        <v>1641</v>
      </c>
    </row>
    <row r="370" spans="1:5" hidden="1">
      <c r="A370" t="s">
        <v>157</v>
      </c>
      <c r="B370">
        <v>10</v>
      </c>
      <c r="C370" t="s">
        <v>162</v>
      </c>
      <c r="D370">
        <v>465</v>
      </c>
      <c r="E370" t="s">
        <v>1641</v>
      </c>
    </row>
    <row r="371" spans="1:5" hidden="1">
      <c r="A371" t="s">
        <v>494</v>
      </c>
      <c r="B371">
        <v>10</v>
      </c>
      <c r="C371" t="s">
        <v>164</v>
      </c>
      <c r="D371">
        <v>500</v>
      </c>
      <c r="E371" t="s">
        <v>1641</v>
      </c>
    </row>
    <row r="372" spans="1:5" hidden="1">
      <c r="A372" t="s">
        <v>9</v>
      </c>
      <c r="B372">
        <v>10</v>
      </c>
      <c r="C372" t="s">
        <v>10</v>
      </c>
      <c r="D372">
        <v>500</v>
      </c>
      <c r="E372" t="s">
        <v>1641</v>
      </c>
    </row>
    <row r="373" spans="1:5" hidden="1">
      <c r="A373" t="s">
        <v>9</v>
      </c>
      <c r="B373">
        <v>10</v>
      </c>
      <c r="C373" t="s">
        <v>74</v>
      </c>
      <c r="D373">
        <v>4100</v>
      </c>
      <c r="E373" t="s">
        <v>1641</v>
      </c>
    </row>
    <row r="374" spans="1:5" hidden="1">
      <c r="A374" t="s">
        <v>9</v>
      </c>
      <c r="B374">
        <v>10</v>
      </c>
      <c r="C374" t="s">
        <v>75</v>
      </c>
      <c r="D374">
        <v>4000</v>
      </c>
      <c r="E374" t="s">
        <v>1641</v>
      </c>
    </row>
    <row r="375" spans="1:5" hidden="1">
      <c r="A375" t="s">
        <v>9</v>
      </c>
      <c r="B375">
        <v>10</v>
      </c>
      <c r="C375" t="s">
        <v>462</v>
      </c>
      <c r="D375">
        <v>2700</v>
      </c>
      <c r="E375" t="s">
        <v>1641</v>
      </c>
    </row>
    <row r="376" spans="1:5" hidden="1">
      <c r="A376" t="s">
        <v>9</v>
      </c>
      <c r="B376">
        <v>10</v>
      </c>
      <c r="C376" t="s">
        <v>463</v>
      </c>
      <c r="D376">
        <v>2700</v>
      </c>
      <c r="E376" t="s">
        <v>1641</v>
      </c>
    </row>
    <row r="377" spans="1:5" hidden="1">
      <c r="A377" t="s">
        <v>9</v>
      </c>
      <c r="B377">
        <v>10</v>
      </c>
      <c r="C377" t="s">
        <v>464</v>
      </c>
      <c r="D377">
        <v>2700</v>
      </c>
      <c r="E377" t="s">
        <v>1641</v>
      </c>
    </row>
    <row r="378" spans="1:5" hidden="1">
      <c r="A378" t="s">
        <v>11</v>
      </c>
      <c r="B378">
        <v>10</v>
      </c>
      <c r="C378" t="s">
        <v>15</v>
      </c>
      <c r="D378">
        <v>9000</v>
      </c>
      <c r="E378" t="s">
        <v>1641</v>
      </c>
    </row>
    <row r="379" spans="1:5" hidden="1">
      <c r="A379" t="s">
        <v>11</v>
      </c>
      <c r="B379">
        <v>10</v>
      </c>
      <c r="C379" t="s">
        <v>16</v>
      </c>
      <c r="D379">
        <v>7000</v>
      </c>
      <c r="E379" t="s">
        <v>1641</v>
      </c>
    </row>
    <row r="380" spans="1:5" hidden="1">
      <c r="A380" t="s">
        <v>11</v>
      </c>
      <c r="B380">
        <v>10</v>
      </c>
      <c r="C380" t="s">
        <v>18</v>
      </c>
      <c r="D380">
        <v>23900</v>
      </c>
      <c r="E380" t="s">
        <v>1641</v>
      </c>
    </row>
    <row r="381" spans="1:5" hidden="1">
      <c r="A381" t="s">
        <v>11</v>
      </c>
      <c r="B381">
        <v>10</v>
      </c>
      <c r="C381" t="s">
        <v>26</v>
      </c>
      <c r="D381">
        <v>529</v>
      </c>
      <c r="E381" t="s">
        <v>1641</v>
      </c>
    </row>
    <row r="382" spans="1:5" hidden="1">
      <c r="A382" t="s">
        <v>87</v>
      </c>
      <c r="B382">
        <v>10</v>
      </c>
      <c r="C382" t="s">
        <v>112</v>
      </c>
      <c r="D382">
        <v>75</v>
      </c>
      <c r="E382" t="s">
        <v>1641</v>
      </c>
    </row>
    <row r="383" spans="1:5" hidden="1">
      <c r="A383" t="s">
        <v>87</v>
      </c>
      <c r="B383">
        <v>10</v>
      </c>
      <c r="C383" t="s">
        <v>113</v>
      </c>
      <c r="D383">
        <v>75</v>
      </c>
      <c r="E383" t="s">
        <v>1641</v>
      </c>
    </row>
    <row r="384" spans="1:5" hidden="1">
      <c r="A384" t="s">
        <v>100</v>
      </c>
      <c r="B384">
        <v>10</v>
      </c>
      <c r="C384" t="s">
        <v>78</v>
      </c>
      <c r="D384">
        <v>350</v>
      </c>
      <c r="E384" t="s">
        <v>1641</v>
      </c>
    </row>
    <row r="385" spans="1:5" hidden="1">
      <c r="A385" t="s">
        <v>87</v>
      </c>
      <c r="B385">
        <v>10</v>
      </c>
      <c r="C385" t="s">
        <v>114</v>
      </c>
      <c r="D385">
        <v>75</v>
      </c>
      <c r="E385" t="s">
        <v>1641</v>
      </c>
    </row>
    <row r="386" spans="1:5" hidden="1">
      <c r="A386" t="s">
        <v>87</v>
      </c>
      <c r="B386">
        <v>10</v>
      </c>
      <c r="C386" t="s">
        <v>115</v>
      </c>
      <c r="D386">
        <v>75</v>
      </c>
      <c r="E386" t="s">
        <v>1641</v>
      </c>
    </row>
    <row r="387" spans="1:5" hidden="1">
      <c r="A387" t="s">
        <v>87</v>
      </c>
      <c r="B387">
        <v>10</v>
      </c>
      <c r="C387" t="s">
        <v>116</v>
      </c>
      <c r="D387">
        <v>75</v>
      </c>
      <c r="E387" t="s">
        <v>1641</v>
      </c>
    </row>
    <row r="388" spans="1:5" hidden="1">
      <c r="A388" t="s">
        <v>443</v>
      </c>
      <c r="B388">
        <v>10</v>
      </c>
      <c r="C388" t="s">
        <v>444</v>
      </c>
      <c r="D388">
        <v>160</v>
      </c>
      <c r="E388" t="s">
        <v>1641</v>
      </c>
    </row>
    <row r="389" spans="1:5" hidden="1">
      <c r="A389" t="s">
        <v>443</v>
      </c>
      <c r="B389">
        <v>10</v>
      </c>
      <c r="C389" t="s">
        <v>445</v>
      </c>
      <c r="D389">
        <v>310</v>
      </c>
      <c r="E389" t="s">
        <v>1641</v>
      </c>
    </row>
    <row r="390" spans="1:5" hidden="1">
      <c r="A390" t="s">
        <v>157</v>
      </c>
      <c r="B390">
        <v>10</v>
      </c>
      <c r="C390" t="s">
        <v>373</v>
      </c>
      <c r="D390">
        <v>500</v>
      </c>
      <c r="E390" t="s">
        <v>1641</v>
      </c>
    </row>
    <row r="391" spans="1:5" hidden="1">
      <c r="A391" t="s">
        <v>185</v>
      </c>
      <c r="B391">
        <v>10</v>
      </c>
      <c r="C391" t="s">
        <v>446</v>
      </c>
      <c r="D391">
        <v>500</v>
      </c>
      <c r="E391" t="s">
        <v>1641</v>
      </c>
    </row>
    <row r="392" spans="1:5" hidden="1">
      <c r="A392" t="s">
        <v>401</v>
      </c>
      <c r="B392">
        <v>10</v>
      </c>
      <c r="C392" t="s">
        <v>560</v>
      </c>
      <c r="D392">
        <v>2200</v>
      </c>
      <c r="E392" t="s">
        <v>1641</v>
      </c>
    </row>
    <row r="393" spans="1:5" hidden="1">
      <c r="A393" t="s">
        <v>283</v>
      </c>
      <c r="B393">
        <v>10</v>
      </c>
      <c r="C393" t="s">
        <v>284</v>
      </c>
      <c r="D393">
        <v>600</v>
      </c>
      <c r="E393" t="s">
        <v>1641</v>
      </c>
    </row>
    <row r="394" spans="1:5" hidden="1">
      <c r="A394" t="s">
        <v>283</v>
      </c>
      <c r="B394">
        <v>10</v>
      </c>
      <c r="C394" t="s">
        <v>285</v>
      </c>
      <c r="D394">
        <v>600</v>
      </c>
      <c r="E394" t="s">
        <v>1641</v>
      </c>
    </row>
    <row r="395" spans="1:5" hidden="1">
      <c r="A395" t="s">
        <v>283</v>
      </c>
      <c r="B395">
        <v>10</v>
      </c>
      <c r="C395" t="s">
        <v>286</v>
      </c>
      <c r="D395">
        <v>600</v>
      </c>
      <c r="E395" t="s">
        <v>1641</v>
      </c>
    </row>
    <row r="396" spans="1:5" hidden="1">
      <c r="A396" t="s">
        <v>283</v>
      </c>
      <c r="B396">
        <v>10</v>
      </c>
      <c r="C396" t="s">
        <v>287</v>
      </c>
      <c r="D396">
        <v>600</v>
      </c>
      <c r="E396" t="s">
        <v>1641</v>
      </c>
    </row>
    <row r="397" spans="1:5" hidden="1">
      <c r="A397" t="s">
        <v>103</v>
      </c>
      <c r="B397">
        <v>10</v>
      </c>
      <c r="C397" t="s">
        <v>428</v>
      </c>
      <c r="D397">
        <v>600</v>
      </c>
      <c r="E397" t="s">
        <v>1641</v>
      </c>
    </row>
    <row r="398" spans="1:5" hidden="1">
      <c r="A398" t="s">
        <v>103</v>
      </c>
      <c r="B398">
        <v>10</v>
      </c>
      <c r="C398" t="s">
        <v>429</v>
      </c>
      <c r="D398">
        <v>600</v>
      </c>
      <c r="E398" t="s">
        <v>1641</v>
      </c>
    </row>
    <row r="399" spans="1:5" hidden="1">
      <c r="A399" t="s">
        <v>157</v>
      </c>
      <c r="B399">
        <v>10</v>
      </c>
      <c r="C399" t="s">
        <v>561</v>
      </c>
      <c r="D399">
        <v>1000</v>
      </c>
      <c r="E399" t="s">
        <v>1641</v>
      </c>
    </row>
    <row r="400" spans="1:5" hidden="1">
      <c r="A400" t="s">
        <v>157</v>
      </c>
      <c r="B400">
        <v>10</v>
      </c>
      <c r="C400" t="s">
        <v>178</v>
      </c>
      <c r="D400">
        <v>240</v>
      </c>
      <c r="E400" t="s">
        <v>1641</v>
      </c>
    </row>
    <row r="401" spans="1:5" hidden="1">
      <c r="A401" t="s">
        <v>157</v>
      </c>
      <c r="B401">
        <v>10</v>
      </c>
      <c r="C401" t="s">
        <v>179</v>
      </c>
      <c r="D401">
        <v>160</v>
      </c>
      <c r="E401" t="s">
        <v>1641</v>
      </c>
    </row>
    <row r="402" spans="1:5" hidden="1">
      <c r="A402" t="s">
        <v>157</v>
      </c>
      <c r="B402">
        <v>10</v>
      </c>
      <c r="C402" t="s">
        <v>180</v>
      </c>
      <c r="D402">
        <v>230</v>
      </c>
      <c r="E402" t="s">
        <v>1641</v>
      </c>
    </row>
    <row r="403" spans="1:5" hidden="1">
      <c r="A403" t="s">
        <v>5</v>
      </c>
      <c r="B403">
        <v>10</v>
      </c>
      <c r="C403" t="s">
        <v>181</v>
      </c>
      <c r="D403">
        <v>800</v>
      </c>
      <c r="E403" t="s">
        <v>1641</v>
      </c>
    </row>
    <row r="404" spans="1:5" hidden="1">
      <c r="A404" t="s">
        <v>5</v>
      </c>
      <c r="B404">
        <v>10</v>
      </c>
      <c r="C404" t="s">
        <v>182</v>
      </c>
      <c r="D404">
        <v>800</v>
      </c>
      <c r="E404" t="s">
        <v>1641</v>
      </c>
    </row>
    <row r="405" spans="1:5" hidden="1">
      <c r="A405" t="s">
        <v>5</v>
      </c>
      <c r="B405">
        <v>10</v>
      </c>
      <c r="C405" t="s">
        <v>81</v>
      </c>
      <c r="D405">
        <v>600</v>
      </c>
      <c r="E405" t="s">
        <v>1641</v>
      </c>
    </row>
    <row r="406" spans="1:5" hidden="1">
      <c r="A406" t="s">
        <v>443</v>
      </c>
      <c r="B406">
        <v>10</v>
      </c>
      <c r="C406" t="s">
        <v>448</v>
      </c>
      <c r="D406">
        <v>200</v>
      </c>
      <c r="E406" t="s">
        <v>1641</v>
      </c>
    </row>
    <row r="407" spans="1:5" hidden="1">
      <c r="A407" t="s">
        <v>443</v>
      </c>
      <c r="B407">
        <v>10</v>
      </c>
      <c r="C407" t="s">
        <v>452</v>
      </c>
      <c r="D407">
        <v>20</v>
      </c>
      <c r="E407" t="s">
        <v>1641</v>
      </c>
    </row>
    <row r="408" spans="1:5" hidden="1">
      <c r="A408" t="s">
        <v>130</v>
      </c>
      <c r="B408">
        <v>10</v>
      </c>
      <c r="C408" t="s">
        <v>511</v>
      </c>
      <c r="D408">
        <v>1600</v>
      </c>
      <c r="E408" t="s">
        <v>1641</v>
      </c>
    </row>
    <row r="409" spans="1:5" hidden="1">
      <c r="A409" t="s">
        <v>401</v>
      </c>
      <c r="B409">
        <v>10</v>
      </c>
      <c r="C409" t="s">
        <v>511</v>
      </c>
      <c r="D409">
        <v>1500</v>
      </c>
      <c r="E409" t="s">
        <v>1641</v>
      </c>
    </row>
    <row r="410" spans="1:5" hidden="1">
      <c r="A410" t="s">
        <v>166</v>
      </c>
      <c r="B410">
        <v>10</v>
      </c>
      <c r="C410" t="s">
        <v>3005</v>
      </c>
      <c r="D410">
        <v>5000</v>
      </c>
      <c r="E410" t="s">
        <v>1641</v>
      </c>
    </row>
    <row r="411" spans="1:5" hidden="1">
      <c r="A411" t="s">
        <v>87</v>
      </c>
      <c r="B411">
        <v>10</v>
      </c>
      <c r="C411" t="s">
        <v>121</v>
      </c>
      <c r="D411">
        <v>75</v>
      </c>
      <c r="E411" t="s">
        <v>1641</v>
      </c>
    </row>
    <row r="412" spans="1:5" hidden="1">
      <c r="A412" t="s">
        <v>87</v>
      </c>
      <c r="B412">
        <v>10</v>
      </c>
      <c r="C412" t="s">
        <v>122</v>
      </c>
      <c r="D412">
        <v>75</v>
      </c>
      <c r="E412" t="s">
        <v>1641</v>
      </c>
    </row>
    <row r="413" spans="1:5" hidden="1">
      <c r="A413" t="s">
        <v>87</v>
      </c>
      <c r="B413">
        <v>10</v>
      </c>
      <c r="C413" t="s">
        <v>123</v>
      </c>
      <c r="D413">
        <v>75</v>
      </c>
      <c r="E413" t="s">
        <v>1641</v>
      </c>
    </row>
    <row r="414" spans="1:5" hidden="1">
      <c r="A414" t="s">
        <v>87</v>
      </c>
      <c r="B414">
        <v>10</v>
      </c>
      <c r="C414" t="s">
        <v>125</v>
      </c>
      <c r="D414">
        <v>75</v>
      </c>
      <c r="E414" t="s">
        <v>1641</v>
      </c>
    </row>
    <row r="415" spans="1:5" hidden="1">
      <c r="A415" t="s">
        <v>87</v>
      </c>
      <c r="B415">
        <v>10</v>
      </c>
      <c r="C415" t="s">
        <v>378</v>
      </c>
      <c r="D415">
        <v>280</v>
      </c>
      <c r="E415" t="s">
        <v>1641</v>
      </c>
    </row>
    <row r="416" spans="1:5" hidden="1">
      <c r="A416" t="s">
        <v>87</v>
      </c>
      <c r="B416">
        <v>10</v>
      </c>
      <c r="C416" t="s">
        <v>184</v>
      </c>
      <c r="D416">
        <v>175</v>
      </c>
      <c r="E416" t="s">
        <v>1641</v>
      </c>
    </row>
    <row r="417" spans="1:5" hidden="1">
      <c r="A417" t="s">
        <v>185</v>
      </c>
      <c r="B417">
        <v>10</v>
      </c>
      <c r="C417" t="s">
        <v>186</v>
      </c>
      <c r="D417">
        <v>1000</v>
      </c>
      <c r="E417" t="s">
        <v>1641</v>
      </c>
    </row>
    <row r="418" spans="1:5" hidden="1">
      <c r="A418" t="s">
        <v>401</v>
      </c>
      <c r="B418">
        <v>10</v>
      </c>
      <c r="C418" t="s">
        <v>562</v>
      </c>
      <c r="D418">
        <v>3600</v>
      </c>
      <c r="E418" t="s">
        <v>1641</v>
      </c>
    </row>
    <row r="419" spans="1:5" hidden="1">
      <c r="A419" t="s">
        <v>130</v>
      </c>
      <c r="B419">
        <v>10</v>
      </c>
      <c r="C419" t="s">
        <v>411</v>
      </c>
      <c r="D419">
        <v>5000</v>
      </c>
      <c r="E419" t="s">
        <v>1641</v>
      </c>
    </row>
    <row r="420" spans="1:5" hidden="1">
      <c r="A420" t="s">
        <v>185</v>
      </c>
      <c r="B420">
        <v>10</v>
      </c>
      <c r="C420" t="s">
        <v>3006</v>
      </c>
      <c r="D420">
        <v>240</v>
      </c>
      <c r="E420" t="s">
        <v>1641</v>
      </c>
    </row>
    <row r="421" spans="1:5" hidden="1">
      <c r="A421" t="s">
        <v>100</v>
      </c>
      <c r="B421">
        <v>10</v>
      </c>
      <c r="C421" t="s">
        <v>127</v>
      </c>
      <c r="D421">
        <v>60</v>
      </c>
      <c r="E421" t="s">
        <v>1641</v>
      </c>
    </row>
    <row r="422" spans="1:5" hidden="1">
      <c r="A422" t="s">
        <v>103</v>
      </c>
      <c r="B422">
        <v>10</v>
      </c>
      <c r="C422" t="s">
        <v>2224</v>
      </c>
      <c r="D422">
        <v>500</v>
      </c>
      <c r="E422" t="s">
        <v>1641</v>
      </c>
    </row>
    <row r="423" spans="1:5" hidden="1">
      <c r="A423" t="s">
        <v>5</v>
      </c>
      <c r="B423">
        <v>11</v>
      </c>
      <c r="C423" t="s">
        <v>538</v>
      </c>
      <c r="D423">
        <v>240</v>
      </c>
      <c r="E423" t="s">
        <v>1641</v>
      </c>
    </row>
    <row r="424" spans="1:5" hidden="1">
      <c r="A424" t="s">
        <v>1714</v>
      </c>
      <c r="B424">
        <v>11</v>
      </c>
      <c r="C424" t="s">
        <v>1715</v>
      </c>
      <c r="D424">
        <v>106</v>
      </c>
      <c r="E424" t="s">
        <v>1641</v>
      </c>
    </row>
    <row r="425" spans="1:5" hidden="1">
      <c r="A425" t="s">
        <v>188</v>
      </c>
      <c r="B425">
        <v>11</v>
      </c>
      <c r="C425" t="s">
        <v>189</v>
      </c>
      <c r="D425">
        <v>100</v>
      </c>
      <c r="E425" t="s">
        <v>1641</v>
      </c>
    </row>
    <row r="426" spans="1:5" hidden="1">
      <c r="A426" t="s">
        <v>147</v>
      </c>
      <c r="B426">
        <v>11</v>
      </c>
      <c r="C426" t="s">
        <v>148</v>
      </c>
      <c r="D426">
        <v>1000</v>
      </c>
      <c r="E426" t="s">
        <v>1641</v>
      </c>
    </row>
    <row r="427" spans="1:5" hidden="1">
      <c r="A427" t="s">
        <v>270</v>
      </c>
      <c r="B427">
        <v>11</v>
      </c>
      <c r="C427" t="s">
        <v>271</v>
      </c>
      <c r="D427">
        <v>45</v>
      </c>
      <c r="E427" t="s">
        <v>1641</v>
      </c>
    </row>
    <row r="428" spans="1:5" hidden="1">
      <c r="A428" t="s">
        <v>435</v>
      </c>
      <c r="B428">
        <v>11</v>
      </c>
      <c r="C428" t="s">
        <v>458</v>
      </c>
      <c r="D428">
        <v>120</v>
      </c>
      <c r="E428" t="s">
        <v>1641</v>
      </c>
    </row>
    <row r="429" spans="1:5" hidden="1">
      <c r="A429" t="s">
        <v>157</v>
      </c>
      <c r="B429">
        <v>11</v>
      </c>
      <c r="C429" t="s">
        <v>201</v>
      </c>
      <c r="D429">
        <v>130</v>
      </c>
      <c r="E429" t="s">
        <v>1641</v>
      </c>
    </row>
    <row r="430" spans="1:5" hidden="1">
      <c r="A430" t="s">
        <v>100</v>
      </c>
      <c r="B430">
        <v>11</v>
      </c>
      <c r="C430" t="s">
        <v>527</v>
      </c>
      <c r="D430">
        <v>95</v>
      </c>
      <c r="E430" t="s">
        <v>1641</v>
      </c>
    </row>
    <row r="431" spans="1:5" hidden="1">
      <c r="A431" t="s">
        <v>157</v>
      </c>
      <c r="B431">
        <v>11</v>
      </c>
      <c r="C431" t="s">
        <v>162</v>
      </c>
      <c r="D431">
        <v>400</v>
      </c>
      <c r="E431" t="s">
        <v>1641</v>
      </c>
    </row>
    <row r="432" spans="1:5" hidden="1">
      <c r="A432" t="s">
        <v>157</v>
      </c>
      <c r="B432">
        <v>11</v>
      </c>
      <c r="C432" t="s">
        <v>530</v>
      </c>
      <c r="D432">
        <v>160</v>
      </c>
      <c r="E432" t="s">
        <v>1641</v>
      </c>
    </row>
    <row r="433" spans="1:5" hidden="1">
      <c r="A433" t="s">
        <v>365</v>
      </c>
      <c r="B433">
        <v>11</v>
      </c>
      <c r="C433" t="s">
        <v>8</v>
      </c>
      <c r="D433">
        <v>1000</v>
      </c>
      <c r="E433" t="s">
        <v>1641</v>
      </c>
    </row>
    <row r="434" spans="1:5" hidden="1">
      <c r="A434" t="s">
        <v>61</v>
      </c>
      <c r="B434">
        <v>11</v>
      </c>
      <c r="C434" t="s">
        <v>62</v>
      </c>
      <c r="D434">
        <v>300</v>
      </c>
      <c r="E434" t="s">
        <v>1641</v>
      </c>
    </row>
    <row r="435" spans="1:5" hidden="1">
      <c r="A435" t="s">
        <v>53</v>
      </c>
      <c r="B435">
        <v>11</v>
      </c>
      <c r="C435" t="s">
        <v>63</v>
      </c>
      <c r="D435">
        <v>500</v>
      </c>
      <c r="E435" t="s">
        <v>1641</v>
      </c>
    </row>
    <row r="436" spans="1:5" hidden="1">
      <c r="A436" t="s">
        <v>53</v>
      </c>
      <c r="B436">
        <v>11</v>
      </c>
      <c r="C436" t="s">
        <v>64</v>
      </c>
      <c r="D436">
        <v>500</v>
      </c>
      <c r="E436" t="s">
        <v>1641</v>
      </c>
    </row>
    <row r="437" spans="1:5" hidden="1">
      <c r="A437" t="s">
        <v>53</v>
      </c>
      <c r="B437">
        <v>11</v>
      </c>
      <c r="C437" t="s">
        <v>65</v>
      </c>
      <c r="D437">
        <v>500</v>
      </c>
      <c r="E437" t="s">
        <v>1641</v>
      </c>
    </row>
    <row r="438" spans="1:5" hidden="1">
      <c r="A438" t="s">
        <v>53</v>
      </c>
      <c r="B438">
        <v>11</v>
      </c>
      <c r="C438" t="s">
        <v>66</v>
      </c>
      <c r="D438">
        <v>500</v>
      </c>
      <c r="E438" t="s">
        <v>1641</v>
      </c>
    </row>
    <row r="439" spans="1:5" hidden="1">
      <c r="A439" t="s">
        <v>47</v>
      </c>
      <c r="B439">
        <v>11</v>
      </c>
      <c r="C439" t="s">
        <v>333</v>
      </c>
      <c r="D439">
        <v>3000</v>
      </c>
      <c r="E439" t="s">
        <v>1641</v>
      </c>
    </row>
    <row r="440" spans="1:5" hidden="1">
      <c r="A440" t="s">
        <v>135</v>
      </c>
      <c r="B440">
        <v>11</v>
      </c>
      <c r="C440" t="s">
        <v>279</v>
      </c>
      <c r="D440">
        <v>7400</v>
      </c>
      <c r="E440" t="s">
        <v>1641</v>
      </c>
    </row>
    <row r="441" spans="1:5" hidden="1">
      <c r="A441" t="s">
        <v>47</v>
      </c>
      <c r="B441">
        <v>11</v>
      </c>
      <c r="C441" t="s">
        <v>279</v>
      </c>
      <c r="D441">
        <v>4000</v>
      </c>
      <c r="E441" t="s">
        <v>1641</v>
      </c>
    </row>
    <row r="442" spans="1:5" hidden="1">
      <c r="A442" t="s">
        <v>72</v>
      </c>
      <c r="B442">
        <v>11</v>
      </c>
      <c r="C442" t="s">
        <v>73</v>
      </c>
      <c r="D442">
        <v>5000</v>
      </c>
      <c r="E442" t="s">
        <v>1641</v>
      </c>
    </row>
    <row r="443" spans="1:5" hidden="1">
      <c r="A443" t="s">
        <v>394</v>
      </c>
      <c r="B443">
        <v>11</v>
      </c>
      <c r="C443" t="s">
        <v>395</v>
      </c>
      <c r="D443">
        <v>6600</v>
      </c>
      <c r="E443" t="s">
        <v>1641</v>
      </c>
    </row>
    <row r="444" spans="1:5" hidden="1">
      <c r="A444" t="s">
        <v>87</v>
      </c>
      <c r="B444">
        <v>11</v>
      </c>
      <c r="C444" t="s">
        <v>112</v>
      </c>
      <c r="D444">
        <v>144</v>
      </c>
      <c r="E444" t="s">
        <v>1641</v>
      </c>
    </row>
    <row r="445" spans="1:5" hidden="1">
      <c r="A445" t="s">
        <v>270</v>
      </c>
      <c r="B445">
        <v>11</v>
      </c>
      <c r="C445" t="s">
        <v>487</v>
      </c>
      <c r="D445">
        <v>500</v>
      </c>
      <c r="E445" t="s">
        <v>1641</v>
      </c>
    </row>
    <row r="446" spans="1:5" hidden="1">
      <c r="A446" t="s">
        <v>87</v>
      </c>
      <c r="B446">
        <v>11</v>
      </c>
      <c r="C446" t="s">
        <v>113</v>
      </c>
      <c r="D446">
        <v>144</v>
      </c>
      <c r="E446" t="s">
        <v>1641</v>
      </c>
    </row>
    <row r="447" spans="1:5" hidden="1">
      <c r="A447" t="s">
        <v>77</v>
      </c>
      <c r="B447">
        <v>11</v>
      </c>
      <c r="C447" t="s">
        <v>78</v>
      </c>
      <c r="D447">
        <v>100</v>
      </c>
      <c r="E447" t="s">
        <v>1641</v>
      </c>
    </row>
    <row r="448" spans="1:5" hidden="1">
      <c r="A448" t="s">
        <v>87</v>
      </c>
      <c r="B448">
        <v>11</v>
      </c>
      <c r="C448" t="s">
        <v>114</v>
      </c>
      <c r="D448">
        <v>144</v>
      </c>
      <c r="E448" t="s">
        <v>1641</v>
      </c>
    </row>
    <row r="449" spans="1:5" hidden="1">
      <c r="A449" t="s">
        <v>87</v>
      </c>
      <c r="B449">
        <v>11</v>
      </c>
      <c r="C449" t="s">
        <v>115</v>
      </c>
      <c r="D449">
        <v>144</v>
      </c>
      <c r="E449" t="s">
        <v>1641</v>
      </c>
    </row>
    <row r="450" spans="1:5" hidden="1">
      <c r="A450" t="s">
        <v>87</v>
      </c>
      <c r="B450">
        <v>11</v>
      </c>
      <c r="C450" t="s">
        <v>116</v>
      </c>
      <c r="D450">
        <v>144</v>
      </c>
      <c r="E450" t="s">
        <v>1641</v>
      </c>
    </row>
    <row r="451" spans="1:5" hidden="1">
      <c r="A451" t="s">
        <v>157</v>
      </c>
      <c r="B451">
        <v>11</v>
      </c>
      <c r="C451" t="s">
        <v>373</v>
      </c>
      <c r="D451">
        <v>250</v>
      </c>
      <c r="E451" t="s">
        <v>1641</v>
      </c>
    </row>
    <row r="452" spans="1:5" hidden="1">
      <c r="A452" t="s">
        <v>163</v>
      </c>
      <c r="B452">
        <v>11</v>
      </c>
      <c r="C452" t="s">
        <v>374</v>
      </c>
      <c r="D452">
        <v>1800</v>
      </c>
      <c r="E452" t="s">
        <v>1641</v>
      </c>
    </row>
    <row r="453" spans="1:5" hidden="1">
      <c r="A453" t="s">
        <v>89</v>
      </c>
      <c r="B453">
        <v>11</v>
      </c>
      <c r="C453" t="s">
        <v>120</v>
      </c>
      <c r="D453">
        <v>800</v>
      </c>
      <c r="E453" t="s">
        <v>1641</v>
      </c>
    </row>
    <row r="454" spans="1:5" hidden="1">
      <c r="A454" t="s">
        <v>2998</v>
      </c>
      <c r="B454">
        <v>11</v>
      </c>
      <c r="C454" t="s">
        <v>2034</v>
      </c>
      <c r="D454">
        <v>1000</v>
      </c>
      <c r="E454" t="s">
        <v>1641</v>
      </c>
    </row>
    <row r="455" spans="1:5" hidden="1">
      <c r="A455" t="s">
        <v>157</v>
      </c>
      <c r="B455">
        <v>11</v>
      </c>
      <c r="C455" t="s">
        <v>561</v>
      </c>
      <c r="D455">
        <v>600</v>
      </c>
      <c r="E455" t="s">
        <v>1641</v>
      </c>
    </row>
    <row r="456" spans="1:5" hidden="1">
      <c r="A456" t="s">
        <v>157</v>
      </c>
      <c r="B456">
        <v>11</v>
      </c>
      <c r="C456" t="s">
        <v>178</v>
      </c>
      <c r="D456">
        <v>230</v>
      </c>
      <c r="E456" t="s">
        <v>1641</v>
      </c>
    </row>
    <row r="457" spans="1:5" hidden="1">
      <c r="A457" t="s">
        <v>157</v>
      </c>
      <c r="B457">
        <v>11</v>
      </c>
      <c r="C457" t="s">
        <v>179</v>
      </c>
      <c r="D457">
        <v>240</v>
      </c>
      <c r="E457" t="s">
        <v>1641</v>
      </c>
    </row>
    <row r="458" spans="1:5" hidden="1">
      <c r="A458" t="s">
        <v>157</v>
      </c>
      <c r="B458">
        <v>11</v>
      </c>
      <c r="C458" t="s">
        <v>180</v>
      </c>
      <c r="D458">
        <v>240</v>
      </c>
      <c r="E458" t="s">
        <v>1641</v>
      </c>
    </row>
    <row r="459" spans="1:5" hidden="1">
      <c r="A459" t="s">
        <v>443</v>
      </c>
      <c r="B459">
        <v>11</v>
      </c>
      <c r="C459" t="s">
        <v>448</v>
      </c>
      <c r="D459">
        <v>100</v>
      </c>
      <c r="E459" t="s">
        <v>1641</v>
      </c>
    </row>
    <row r="460" spans="1:5" hidden="1">
      <c r="A460" t="s">
        <v>443</v>
      </c>
      <c r="B460">
        <v>11</v>
      </c>
      <c r="C460" t="s">
        <v>452</v>
      </c>
      <c r="D460">
        <v>40</v>
      </c>
      <c r="E460" t="s">
        <v>1641</v>
      </c>
    </row>
    <row r="461" spans="1:5" hidden="1">
      <c r="A461" t="s">
        <v>135</v>
      </c>
      <c r="B461">
        <v>11</v>
      </c>
      <c r="C461" t="s">
        <v>288</v>
      </c>
      <c r="D461">
        <v>1700</v>
      </c>
      <c r="E461" t="s">
        <v>1641</v>
      </c>
    </row>
    <row r="462" spans="1:5" hidden="1">
      <c r="A462" t="s">
        <v>87</v>
      </c>
      <c r="B462">
        <v>11</v>
      </c>
      <c r="C462" t="s">
        <v>121</v>
      </c>
      <c r="D462">
        <v>144</v>
      </c>
      <c r="E462" t="s">
        <v>1641</v>
      </c>
    </row>
    <row r="463" spans="1:5" hidden="1">
      <c r="A463" t="s">
        <v>87</v>
      </c>
      <c r="B463">
        <v>11</v>
      </c>
      <c r="C463" t="s">
        <v>122</v>
      </c>
      <c r="D463">
        <v>144</v>
      </c>
      <c r="E463" t="s">
        <v>1641</v>
      </c>
    </row>
    <row r="464" spans="1:5" hidden="1">
      <c r="A464" t="s">
        <v>87</v>
      </c>
      <c r="B464">
        <v>11</v>
      </c>
      <c r="C464" t="s">
        <v>123</v>
      </c>
      <c r="D464">
        <v>144</v>
      </c>
      <c r="E464" t="s">
        <v>1641</v>
      </c>
    </row>
    <row r="465" spans="1:5" hidden="1">
      <c r="A465" t="s">
        <v>87</v>
      </c>
      <c r="B465">
        <v>11</v>
      </c>
      <c r="C465" t="s">
        <v>124</v>
      </c>
      <c r="D465">
        <v>350</v>
      </c>
      <c r="E465" t="s">
        <v>1641</v>
      </c>
    </row>
    <row r="466" spans="1:5" hidden="1">
      <c r="A466" t="s">
        <v>87</v>
      </c>
      <c r="B466">
        <v>11</v>
      </c>
      <c r="C466" t="s">
        <v>125</v>
      </c>
      <c r="D466">
        <v>144</v>
      </c>
      <c r="E466" t="s">
        <v>1641</v>
      </c>
    </row>
    <row r="467" spans="1:5" hidden="1">
      <c r="A467" t="s">
        <v>87</v>
      </c>
      <c r="B467">
        <v>11</v>
      </c>
      <c r="C467" t="s">
        <v>126</v>
      </c>
      <c r="D467">
        <v>144</v>
      </c>
      <c r="E467" t="s">
        <v>1641</v>
      </c>
    </row>
    <row r="468" spans="1:5" hidden="1">
      <c r="A468" t="s">
        <v>87</v>
      </c>
      <c r="B468">
        <v>11</v>
      </c>
      <c r="C468" t="s">
        <v>378</v>
      </c>
      <c r="D468">
        <v>175</v>
      </c>
      <c r="E468" t="s">
        <v>1641</v>
      </c>
    </row>
    <row r="469" spans="1:5" hidden="1">
      <c r="A469" t="s">
        <v>87</v>
      </c>
      <c r="B469">
        <v>11</v>
      </c>
      <c r="C469" t="s">
        <v>184</v>
      </c>
      <c r="D469">
        <v>175</v>
      </c>
      <c r="E469" t="s">
        <v>1641</v>
      </c>
    </row>
    <row r="470" spans="1:5" hidden="1">
      <c r="A470" t="s">
        <v>163</v>
      </c>
      <c r="B470">
        <v>11</v>
      </c>
      <c r="C470" t="s">
        <v>533</v>
      </c>
      <c r="D470">
        <v>209</v>
      </c>
      <c r="E470" t="s">
        <v>1641</v>
      </c>
    </row>
    <row r="471" spans="1:5" hidden="1">
      <c r="A471" t="s">
        <v>100</v>
      </c>
      <c r="B471">
        <v>11</v>
      </c>
      <c r="C471" t="s">
        <v>455</v>
      </c>
      <c r="D471">
        <v>53</v>
      </c>
      <c r="E471" t="s">
        <v>1641</v>
      </c>
    </row>
    <row r="472" spans="1:5" hidden="1">
      <c r="A472" t="s">
        <v>340</v>
      </c>
      <c r="B472">
        <v>11</v>
      </c>
      <c r="C472" t="s">
        <v>341</v>
      </c>
      <c r="D472">
        <v>2300</v>
      </c>
      <c r="E472" t="s">
        <v>1641</v>
      </c>
    </row>
    <row r="473" spans="1:5" hidden="1">
      <c r="A473" t="s">
        <v>340</v>
      </c>
      <c r="B473">
        <v>11</v>
      </c>
      <c r="C473" t="s">
        <v>342</v>
      </c>
      <c r="D473">
        <v>600</v>
      </c>
      <c r="E473" t="s">
        <v>1641</v>
      </c>
    </row>
    <row r="474" spans="1:5" hidden="1">
      <c r="A474" t="s">
        <v>340</v>
      </c>
      <c r="B474">
        <v>11</v>
      </c>
      <c r="C474" t="s">
        <v>343</v>
      </c>
      <c r="D474">
        <v>2300</v>
      </c>
      <c r="E474" t="s">
        <v>1641</v>
      </c>
    </row>
    <row r="475" spans="1:5" hidden="1">
      <c r="A475" t="s">
        <v>340</v>
      </c>
      <c r="B475">
        <v>11</v>
      </c>
      <c r="C475" t="s">
        <v>344</v>
      </c>
      <c r="D475">
        <v>600</v>
      </c>
      <c r="E475" t="s">
        <v>1641</v>
      </c>
    </row>
    <row r="476" spans="1:5" hidden="1">
      <c r="A476" t="s">
        <v>340</v>
      </c>
      <c r="B476">
        <v>11</v>
      </c>
      <c r="C476" t="s">
        <v>521</v>
      </c>
      <c r="D476">
        <v>2300</v>
      </c>
      <c r="E476" t="s">
        <v>1641</v>
      </c>
    </row>
    <row r="477" spans="1:5" hidden="1">
      <c r="A477" t="s">
        <v>340</v>
      </c>
      <c r="B477">
        <v>11</v>
      </c>
      <c r="C477" t="s">
        <v>2041</v>
      </c>
      <c r="D477">
        <v>600</v>
      </c>
      <c r="E477" t="s">
        <v>1641</v>
      </c>
    </row>
    <row r="478" spans="1:5" hidden="1">
      <c r="A478" t="s">
        <v>340</v>
      </c>
      <c r="B478">
        <v>11</v>
      </c>
      <c r="C478" t="s">
        <v>522</v>
      </c>
      <c r="D478">
        <v>2300</v>
      </c>
      <c r="E478" t="s">
        <v>1641</v>
      </c>
    </row>
    <row r="479" spans="1:5" hidden="1">
      <c r="A479" t="s">
        <v>340</v>
      </c>
      <c r="B479">
        <v>11</v>
      </c>
      <c r="C479" t="s">
        <v>2042</v>
      </c>
      <c r="D479">
        <v>600</v>
      </c>
      <c r="E479" t="s">
        <v>1641</v>
      </c>
    </row>
    <row r="480" spans="1:5" hidden="1">
      <c r="A480" t="s">
        <v>340</v>
      </c>
      <c r="B480">
        <v>11</v>
      </c>
      <c r="C480" t="s">
        <v>345</v>
      </c>
      <c r="D480">
        <v>2300</v>
      </c>
      <c r="E480" t="s">
        <v>1641</v>
      </c>
    </row>
    <row r="481" spans="1:5" hidden="1">
      <c r="A481" t="s">
        <v>340</v>
      </c>
      <c r="B481">
        <v>11</v>
      </c>
      <c r="C481" t="s">
        <v>346</v>
      </c>
      <c r="D481">
        <v>600</v>
      </c>
      <c r="E481" t="s">
        <v>1641</v>
      </c>
    </row>
    <row r="482" spans="1:5" hidden="1">
      <c r="A482" t="s">
        <v>340</v>
      </c>
      <c r="B482">
        <v>11</v>
      </c>
      <c r="C482" t="s">
        <v>347</v>
      </c>
      <c r="D482">
        <v>2300</v>
      </c>
      <c r="E482" t="s">
        <v>1641</v>
      </c>
    </row>
    <row r="483" spans="1:5" hidden="1">
      <c r="A483" t="s">
        <v>340</v>
      </c>
      <c r="B483">
        <v>11</v>
      </c>
      <c r="C483" t="s">
        <v>348</v>
      </c>
      <c r="D483">
        <v>600</v>
      </c>
      <c r="E483" t="s">
        <v>1641</v>
      </c>
    </row>
    <row r="484" spans="1:5" hidden="1">
      <c r="A484" t="s">
        <v>147</v>
      </c>
      <c r="B484">
        <v>11</v>
      </c>
      <c r="C484" t="s">
        <v>187</v>
      </c>
      <c r="D484">
        <v>156</v>
      </c>
      <c r="E484" t="s">
        <v>1641</v>
      </c>
    </row>
    <row r="485" spans="1:5" hidden="1">
      <c r="A485" t="s">
        <v>61</v>
      </c>
      <c r="B485">
        <v>12</v>
      </c>
      <c r="C485" t="s">
        <v>62</v>
      </c>
      <c r="D485">
        <v>250</v>
      </c>
      <c r="E485" t="s">
        <v>1641</v>
      </c>
    </row>
    <row r="486" spans="1:5" hidden="1">
      <c r="A486" t="s">
        <v>85</v>
      </c>
      <c r="B486">
        <v>13</v>
      </c>
      <c r="C486" t="s">
        <v>491</v>
      </c>
      <c r="D486">
        <v>300</v>
      </c>
      <c r="E486" t="s">
        <v>1641</v>
      </c>
    </row>
    <row r="487" spans="1:5" hidden="1">
      <c r="A487" t="s">
        <v>185</v>
      </c>
      <c r="B487">
        <v>13</v>
      </c>
      <c r="C487" t="s">
        <v>2021</v>
      </c>
      <c r="D487">
        <v>100</v>
      </c>
      <c r="E487" t="s">
        <v>1641</v>
      </c>
    </row>
    <row r="488" spans="1:5" hidden="1">
      <c r="A488" t="s">
        <v>367</v>
      </c>
      <c r="B488">
        <v>13</v>
      </c>
      <c r="C488" t="s">
        <v>189</v>
      </c>
      <c r="D488">
        <v>900</v>
      </c>
      <c r="E488" t="s">
        <v>1641</v>
      </c>
    </row>
    <row r="489" spans="1:5" hidden="1">
      <c r="A489" t="s">
        <v>1707</v>
      </c>
      <c r="B489">
        <v>13</v>
      </c>
      <c r="C489" t="s">
        <v>1708</v>
      </c>
      <c r="D489">
        <v>400</v>
      </c>
      <c r="E489" t="s">
        <v>1641</v>
      </c>
    </row>
    <row r="490" spans="1:5" hidden="1">
      <c r="A490" t="s">
        <v>435</v>
      </c>
      <c r="B490">
        <v>13</v>
      </c>
      <c r="C490" t="s">
        <v>458</v>
      </c>
      <c r="D490">
        <v>200</v>
      </c>
      <c r="E490" t="s">
        <v>1641</v>
      </c>
    </row>
    <row r="491" spans="1:5" hidden="1">
      <c r="A491" t="s">
        <v>87</v>
      </c>
      <c r="B491">
        <v>13</v>
      </c>
      <c r="C491" t="s">
        <v>152</v>
      </c>
      <c r="D491">
        <v>5</v>
      </c>
      <c r="E491" t="s">
        <v>1641</v>
      </c>
    </row>
    <row r="492" spans="1:5" hidden="1">
      <c r="A492" t="s">
        <v>130</v>
      </c>
      <c r="B492">
        <v>13</v>
      </c>
      <c r="C492" t="s">
        <v>155</v>
      </c>
      <c r="D492">
        <v>100</v>
      </c>
      <c r="E492" t="s">
        <v>1641</v>
      </c>
    </row>
    <row r="493" spans="1:5" hidden="1">
      <c r="A493" t="s">
        <v>157</v>
      </c>
      <c r="B493">
        <v>13</v>
      </c>
      <c r="C493" t="s">
        <v>158</v>
      </c>
      <c r="D493">
        <v>60</v>
      </c>
      <c r="E493" t="s">
        <v>1641</v>
      </c>
    </row>
    <row r="494" spans="1:5" hidden="1">
      <c r="A494" t="s">
        <v>157</v>
      </c>
      <c r="B494">
        <v>13</v>
      </c>
      <c r="C494" t="s">
        <v>161</v>
      </c>
      <c r="D494">
        <v>50</v>
      </c>
      <c r="E494" t="s">
        <v>1641</v>
      </c>
    </row>
    <row r="495" spans="1:5" hidden="1">
      <c r="A495" t="s">
        <v>157</v>
      </c>
      <c r="B495">
        <v>13</v>
      </c>
      <c r="C495" t="s">
        <v>162</v>
      </c>
      <c r="D495">
        <v>340</v>
      </c>
      <c r="E495" t="s">
        <v>1641</v>
      </c>
    </row>
    <row r="496" spans="1:5" hidden="1">
      <c r="A496" t="s">
        <v>157</v>
      </c>
      <c r="B496">
        <v>13</v>
      </c>
      <c r="C496" t="s">
        <v>530</v>
      </c>
      <c r="D496">
        <v>1000</v>
      </c>
      <c r="E496" t="s">
        <v>1641</v>
      </c>
    </row>
    <row r="497" spans="1:5" hidden="1">
      <c r="A497" t="s">
        <v>494</v>
      </c>
      <c r="B497">
        <v>13</v>
      </c>
      <c r="C497" t="s">
        <v>164</v>
      </c>
      <c r="D497">
        <v>2400</v>
      </c>
      <c r="E497" t="s">
        <v>1641</v>
      </c>
    </row>
    <row r="498" spans="1:5" hidden="1">
      <c r="A498" t="s">
        <v>7</v>
      </c>
      <c r="B498">
        <v>13</v>
      </c>
      <c r="C498" t="s">
        <v>8</v>
      </c>
      <c r="D498">
        <v>20</v>
      </c>
      <c r="E498" t="s">
        <v>1641</v>
      </c>
    </row>
    <row r="499" spans="1:5" hidden="1">
      <c r="A499" t="s">
        <v>61</v>
      </c>
      <c r="B499">
        <v>13</v>
      </c>
      <c r="C499" t="s">
        <v>62</v>
      </c>
      <c r="D499">
        <v>250</v>
      </c>
      <c r="E499" t="s">
        <v>1641</v>
      </c>
    </row>
    <row r="500" spans="1:5" hidden="1">
      <c r="A500" t="s">
        <v>9</v>
      </c>
      <c r="B500">
        <v>13</v>
      </c>
      <c r="C500" t="s">
        <v>10</v>
      </c>
      <c r="D500">
        <v>600</v>
      </c>
      <c r="E500" t="s">
        <v>1641</v>
      </c>
    </row>
    <row r="501" spans="1:5" hidden="1">
      <c r="A501" t="s">
        <v>9</v>
      </c>
      <c r="B501">
        <v>13</v>
      </c>
      <c r="C501" t="s">
        <v>68</v>
      </c>
      <c r="D501">
        <v>500</v>
      </c>
      <c r="E501" t="s">
        <v>1641</v>
      </c>
    </row>
    <row r="502" spans="1:5" hidden="1">
      <c r="A502" t="s">
        <v>9</v>
      </c>
      <c r="B502">
        <v>13</v>
      </c>
      <c r="C502" t="s">
        <v>69</v>
      </c>
      <c r="D502">
        <v>500</v>
      </c>
      <c r="E502" t="s">
        <v>1641</v>
      </c>
    </row>
    <row r="503" spans="1:5" hidden="1">
      <c r="A503" t="s">
        <v>9</v>
      </c>
      <c r="B503">
        <v>13</v>
      </c>
      <c r="C503" t="s">
        <v>70</v>
      </c>
      <c r="D503">
        <v>500</v>
      </c>
      <c r="E503" t="s">
        <v>1641</v>
      </c>
    </row>
    <row r="504" spans="1:5" hidden="1">
      <c r="A504" t="s">
        <v>9</v>
      </c>
      <c r="B504">
        <v>13</v>
      </c>
      <c r="C504" t="s">
        <v>167</v>
      </c>
      <c r="D504">
        <v>3000</v>
      </c>
      <c r="E504" t="s">
        <v>1641</v>
      </c>
    </row>
    <row r="505" spans="1:5" hidden="1">
      <c r="A505" t="s">
        <v>9</v>
      </c>
      <c r="B505">
        <v>13</v>
      </c>
      <c r="C505" t="s">
        <v>13</v>
      </c>
      <c r="D505">
        <v>1600</v>
      </c>
      <c r="E505" t="s">
        <v>1641</v>
      </c>
    </row>
    <row r="506" spans="1:5" hidden="1">
      <c r="A506" t="s">
        <v>87</v>
      </c>
      <c r="B506">
        <v>13</v>
      </c>
      <c r="C506" t="s">
        <v>112</v>
      </c>
      <c r="D506">
        <v>364</v>
      </c>
      <c r="E506" t="s">
        <v>1641</v>
      </c>
    </row>
    <row r="507" spans="1:5" hidden="1">
      <c r="A507" t="s">
        <v>87</v>
      </c>
      <c r="B507">
        <v>13</v>
      </c>
      <c r="C507" t="s">
        <v>113</v>
      </c>
      <c r="D507">
        <v>364</v>
      </c>
      <c r="E507" t="s">
        <v>1641</v>
      </c>
    </row>
    <row r="508" spans="1:5" hidden="1">
      <c r="A508" t="s">
        <v>509</v>
      </c>
      <c r="B508">
        <v>13</v>
      </c>
      <c r="C508" t="s">
        <v>510</v>
      </c>
      <c r="D508">
        <v>3000</v>
      </c>
      <c r="E508" t="s">
        <v>1641</v>
      </c>
    </row>
    <row r="509" spans="1:5" hidden="1">
      <c r="A509" t="s">
        <v>100</v>
      </c>
      <c r="B509">
        <v>13</v>
      </c>
      <c r="C509" t="s">
        <v>78</v>
      </c>
      <c r="D509">
        <v>20</v>
      </c>
      <c r="E509" t="s">
        <v>1641</v>
      </c>
    </row>
    <row r="510" spans="1:5" hidden="1">
      <c r="A510" t="s">
        <v>509</v>
      </c>
      <c r="B510">
        <v>13</v>
      </c>
      <c r="C510" t="s">
        <v>1702</v>
      </c>
      <c r="D510">
        <v>4000</v>
      </c>
      <c r="E510" t="s">
        <v>1641</v>
      </c>
    </row>
    <row r="511" spans="1:5" hidden="1">
      <c r="A511" t="s">
        <v>87</v>
      </c>
      <c r="B511">
        <v>13</v>
      </c>
      <c r="C511" t="s">
        <v>114</v>
      </c>
      <c r="D511">
        <v>364</v>
      </c>
      <c r="E511" t="s">
        <v>1641</v>
      </c>
    </row>
    <row r="512" spans="1:5" hidden="1">
      <c r="A512" t="s">
        <v>87</v>
      </c>
      <c r="B512">
        <v>13</v>
      </c>
      <c r="C512" t="s">
        <v>115</v>
      </c>
      <c r="D512">
        <v>364</v>
      </c>
      <c r="E512" t="s">
        <v>1641</v>
      </c>
    </row>
    <row r="513" spans="1:5" hidden="1">
      <c r="A513" t="s">
        <v>87</v>
      </c>
      <c r="B513">
        <v>13</v>
      </c>
      <c r="C513" t="s">
        <v>116</v>
      </c>
      <c r="D513">
        <v>364</v>
      </c>
      <c r="E513" t="s">
        <v>1641</v>
      </c>
    </row>
    <row r="514" spans="1:5" hidden="1">
      <c r="A514" t="s">
        <v>443</v>
      </c>
      <c r="B514">
        <v>13</v>
      </c>
      <c r="C514" t="s">
        <v>445</v>
      </c>
      <c r="D514">
        <v>450</v>
      </c>
      <c r="E514" t="s">
        <v>1641</v>
      </c>
    </row>
    <row r="515" spans="1:5" hidden="1">
      <c r="A515" t="s">
        <v>3</v>
      </c>
      <c r="B515">
        <v>13</v>
      </c>
      <c r="C515" t="s">
        <v>4</v>
      </c>
      <c r="D515">
        <v>1000</v>
      </c>
      <c r="E515" t="s">
        <v>1641</v>
      </c>
    </row>
    <row r="516" spans="1:5" hidden="1">
      <c r="A516" t="s">
        <v>79</v>
      </c>
      <c r="B516">
        <v>13</v>
      </c>
      <c r="C516" t="s">
        <v>303</v>
      </c>
      <c r="D516">
        <v>1300</v>
      </c>
      <c r="E516" t="s">
        <v>1641</v>
      </c>
    </row>
    <row r="517" spans="1:5" hidden="1">
      <c r="A517" t="s">
        <v>280</v>
      </c>
      <c r="B517">
        <v>13</v>
      </c>
      <c r="C517" t="s">
        <v>118</v>
      </c>
      <c r="D517">
        <v>500</v>
      </c>
      <c r="E517" t="s">
        <v>1641</v>
      </c>
    </row>
    <row r="518" spans="1:5" hidden="1">
      <c r="A518" t="s">
        <v>157</v>
      </c>
      <c r="B518">
        <v>13</v>
      </c>
      <c r="C518" t="s">
        <v>373</v>
      </c>
      <c r="D518">
        <v>750</v>
      </c>
      <c r="E518" t="s">
        <v>1641</v>
      </c>
    </row>
    <row r="519" spans="1:5" hidden="1">
      <c r="A519" t="s">
        <v>185</v>
      </c>
      <c r="B519">
        <v>13</v>
      </c>
      <c r="C519" t="s">
        <v>446</v>
      </c>
      <c r="D519">
        <v>1000</v>
      </c>
      <c r="E519" t="s">
        <v>1641</v>
      </c>
    </row>
    <row r="520" spans="1:5" hidden="1">
      <c r="A520" t="s">
        <v>283</v>
      </c>
      <c r="B520">
        <v>13</v>
      </c>
      <c r="C520" t="s">
        <v>284</v>
      </c>
      <c r="D520">
        <v>800</v>
      </c>
      <c r="E520" t="s">
        <v>1641</v>
      </c>
    </row>
    <row r="521" spans="1:5" hidden="1">
      <c r="A521" t="s">
        <v>2999</v>
      </c>
      <c r="B521">
        <v>13</v>
      </c>
      <c r="C521" t="s">
        <v>284</v>
      </c>
      <c r="D521">
        <v>576</v>
      </c>
      <c r="E521" t="s">
        <v>1641</v>
      </c>
    </row>
    <row r="522" spans="1:5" hidden="1">
      <c r="A522" t="s">
        <v>283</v>
      </c>
      <c r="B522">
        <v>13</v>
      </c>
      <c r="C522" t="s">
        <v>285</v>
      </c>
      <c r="D522">
        <v>800</v>
      </c>
      <c r="E522" t="s">
        <v>1641</v>
      </c>
    </row>
    <row r="523" spans="1:5" hidden="1">
      <c r="A523" t="s">
        <v>2999</v>
      </c>
      <c r="B523">
        <v>13</v>
      </c>
      <c r="C523" t="s">
        <v>285</v>
      </c>
      <c r="D523">
        <v>576</v>
      </c>
      <c r="E523" t="s">
        <v>1641</v>
      </c>
    </row>
    <row r="524" spans="1:5" hidden="1">
      <c r="A524" t="s">
        <v>283</v>
      </c>
      <c r="B524">
        <v>13</v>
      </c>
      <c r="C524" t="s">
        <v>286</v>
      </c>
      <c r="D524">
        <v>800</v>
      </c>
      <c r="E524" t="s">
        <v>1641</v>
      </c>
    </row>
    <row r="525" spans="1:5" hidden="1">
      <c r="A525" t="s">
        <v>2999</v>
      </c>
      <c r="B525">
        <v>13</v>
      </c>
      <c r="C525" t="s">
        <v>286</v>
      </c>
      <c r="D525">
        <v>576</v>
      </c>
      <c r="E525" t="s">
        <v>1641</v>
      </c>
    </row>
    <row r="526" spans="1:5" hidden="1">
      <c r="A526" t="s">
        <v>283</v>
      </c>
      <c r="B526">
        <v>13</v>
      </c>
      <c r="C526" t="s">
        <v>287</v>
      </c>
      <c r="D526">
        <v>800</v>
      </c>
      <c r="E526" t="s">
        <v>1641</v>
      </c>
    </row>
    <row r="527" spans="1:5" hidden="1">
      <c r="A527" t="s">
        <v>2999</v>
      </c>
      <c r="B527">
        <v>13</v>
      </c>
      <c r="C527" t="s">
        <v>287</v>
      </c>
      <c r="D527">
        <v>576</v>
      </c>
      <c r="E527" t="s">
        <v>1641</v>
      </c>
    </row>
    <row r="528" spans="1:5" hidden="1">
      <c r="A528" t="s">
        <v>157</v>
      </c>
      <c r="B528">
        <v>13</v>
      </c>
      <c r="C528" t="s">
        <v>178</v>
      </c>
      <c r="D528">
        <v>200</v>
      </c>
      <c r="E528" t="s">
        <v>1641</v>
      </c>
    </row>
    <row r="529" spans="1:5" hidden="1">
      <c r="A529" t="s">
        <v>157</v>
      </c>
      <c r="B529">
        <v>13</v>
      </c>
      <c r="C529" t="s">
        <v>179</v>
      </c>
      <c r="D529">
        <v>480</v>
      </c>
      <c r="E529" t="s">
        <v>1641</v>
      </c>
    </row>
    <row r="530" spans="1:5" hidden="1">
      <c r="A530" t="s">
        <v>157</v>
      </c>
      <c r="B530">
        <v>13</v>
      </c>
      <c r="C530" t="s">
        <v>180</v>
      </c>
      <c r="D530">
        <v>510</v>
      </c>
      <c r="E530" t="s">
        <v>1641</v>
      </c>
    </row>
    <row r="531" spans="1:5" hidden="1">
      <c r="A531" t="s">
        <v>443</v>
      </c>
      <c r="B531">
        <v>13</v>
      </c>
      <c r="C531" t="s">
        <v>448</v>
      </c>
      <c r="D531">
        <v>180</v>
      </c>
      <c r="E531" t="s">
        <v>1641</v>
      </c>
    </row>
    <row r="532" spans="1:5" hidden="1">
      <c r="A532" t="s">
        <v>87</v>
      </c>
      <c r="B532">
        <v>13</v>
      </c>
      <c r="C532" t="s">
        <v>121</v>
      </c>
      <c r="D532">
        <v>364</v>
      </c>
      <c r="E532" t="s">
        <v>1641</v>
      </c>
    </row>
    <row r="533" spans="1:5" hidden="1">
      <c r="A533" t="s">
        <v>87</v>
      </c>
      <c r="B533">
        <v>13</v>
      </c>
      <c r="C533" t="s">
        <v>122</v>
      </c>
      <c r="D533">
        <v>364</v>
      </c>
      <c r="E533" t="s">
        <v>1641</v>
      </c>
    </row>
    <row r="534" spans="1:5" hidden="1">
      <c r="A534" t="s">
        <v>87</v>
      </c>
      <c r="B534">
        <v>13</v>
      </c>
      <c r="C534" t="s">
        <v>123</v>
      </c>
      <c r="D534">
        <v>364</v>
      </c>
      <c r="E534" t="s">
        <v>1641</v>
      </c>
    </row>
    <row r="535" spans="1:5" hidden="1">
      <c r="A535" t="s">
        <v>87</v>
      </c>
      <c r="B535">
        <v>13</v>
      </c>
      <c r="C535" t="s">
        <v>124</v>
      </c>
      <c r="D535">
        <v>350</v>
      </c>
      <c r="E535" t="s">
        <v>1641</v>
      </c>
    </row>
    <row r="536" spans="1:5" hidden="1">
      <c r="A536" t="s">
        <v>87</v>
      </c>
      <c r="B536">
        <v>13</v>
      </c>
      <c r="C536" t="s">
        <v>125</v>
      </c>
      <c r="D536">
        <v>364</v>
      </c>
      <c r="E536" t="s">
        <v>1641</v>
      </c>
    </row>
    <row r="537" spans="1:5" hidden="1">
      <c r="A537" t="s">
        <v>87</v>
      </c>
      <c r="B537">
        <v>13</v>
      </c>
      <c r="C537" t="s">
        <v>126</v>
      </c>
      <c r="D537">
        <v>364</v>
      </c>
      <c r="E537" t="s">
        <v>1641</v>
      </c>
    </row>
    <row r="538" spans="1:5" hidden="1">
      <c r="A538" t="s">
        <v>87</v>
      </c>
      <c r="B538">
        <v>13</v>
      </c>
      <c r="C538" t="s">
        <v>378</v>
      </c>
      <c r="D538">
        <v>365</v>
      </c>
      <c r="E538" t="s">
        <v>1641</v>
      </c>
    </row>
    <row r="539" spans="1:5" hidden="1">
      <c r="A539" t="s">
        <v>85</v>
      </c>
      <c r="B539">
        <v>13</v>
      </c>
      <c r="C539" t="s">
        <v>183</v>
      </c>
      <c r="D539">
        <v>70</v>
      </c>
      <c r="E539" t="s">
        <v>1641</v>
      </c>
    </row>
    <row r="540" spans="1:5" hidden="1">
      <c r="A540" t="s">
        <v>87</v>
      </c>
      <c r="B540">
        <v>13</v>
      </c>
      <c r="C540" t="s">
        <v>184</v>
      </c>
      <c r="D540">
        <v>135</v>
      </c>
      <c r="E540" t="s">
        <v>1641</v>
      </c>
    </row>
    <row r="541" spans="1:5" hidden="1">
      <c r="A541" t="s">
        <v>85</v>
      </c>
      <c r="B541">
        <v>13</v>
      </c>
      <c r="C541" t="s">
        <v>266</v>
      </c>
      <c r="D541">
        <v>600</v>
      </c>
      <c r="E541" t="s">
        <v>1641</v>
      </c>
    </row>
    <row r="542" spans="1:5" hidden="1">
      <c r="A542" t="s">
        <v>185</v>
      </c>
      <c r="B542">
        <v>13</v>
      </c>
      <c r="C542" t="s">
        <v>186</v>
      </c>
      <c r="D542">
        <v>2000</v>
      </c>
      <c r="E542" t="s">
        <v>1641</v>
      </c>
    </row>
    <row r="543" spans="1:5" hidden="1">
      <c r="A543" t="s">
        <v>2996</v>
      </c>
      <c r="B543">
        <v>13</v>
      </c>
      <c r="C543" t="s">
        <v>411</v>
      </c>
      <c r="D543">
        <v>5000</v>
      </c>
      <c r="E543" t="s">
        <v>1641</v>
      </c>
    </row>
    <row r="544" spans="1:5" hidden="1">
      <c r="A544" t="s">
        <v>100</v>
      </c>
      <c r="B544">
        <v>13</v>
      </c>
      <c r="C544" t="s">
        <v>455</v>
      </c>
      <c r="D544">
        <v>53</v>
      </c>
      <c r="E544" t="s">
        <v>1641</v>
      </c>
    </row>
    <row r="545" spans="1:5" hidden="1">
      <c r="A545" t="s">
        <v>185</v>
      </c>
      <c r="B545">
        <v>13</v>
      </c>
      <c r="C545" t="s">
        <v>3006</v>
      </c>
      <c r="D545">
        <v>60</v>
      </c>
      <c r="E545" t="s">
        <v>1641</v>
      </c>
    </row>
    <row r="546" spans="1:5" hidden="1">
      <c r="A546" t="s">
        <v>280</v>
      </c>
      <c r="B546">
        <v>13</v>
      </c>
      <c r="C546" t="s">
        <v>3007</v>
      </c>
      <c r="D546">
        <v>600</v>
      </c>
      <c r="E546" t="s">
        <v>1641</v>
      </c>
    </row>
    <row r="547" spans="1:5" hidden="1">
      <c r="A547" t="s">
        <v>100</v>
      </c>
      <c r="B547">
        <v>13</v>
      </c>
      <c r="C547" t="s">
        <v>127</v>
      </c>
      <c r="D547">
        <v>50</v>
      </c>
      <c r="E547" t="s">
        <v>1641</v>
      </c>
    </row>
    <row r="548" spans="1:5" hidden="1">
      <c r="A548" t="s">
        <v>157</v>
      </c>
      <c r="B548">
        <v>13</v>
      </c>
      <c r="C548" t="s">
        <v>380</v>
      </c>
      <c r="D548">
        <v>50</v>
      </c>
      <c r="E548" t="s">
        <v>1641</v>
      </c>
    </row>
    <row r="549" spans="1:5" hidden="1">
      <c r="A549" t="s">
        <v>157</v>
      </c>
      <c r="B549">
        <v>13</v>
      </c>
      <c r="C549" t="s">
        <v>3008</v>
      </c>
      <c r="D549">
        <v>80</v>
      </c>
      <c r="E549" t="s">
        <v>1641</v>
      </c>
    </row>
    <row r="550" spans="1:5" hidden="1">
      <c r="A550" t="s">
        <v>85</v>
      </c>
      <c r="B550">
        <v>14</v>
      </c>
      <c r="C550" t="s">
        <v>86</v>
      </c>
      <c r="D550">
        <v>84</v>
      </c>
      <c r="E550" t="s">
        <v>1641</v>
      </c>
    </row>
    <row r="551" spans="1:5" hidden="1">
      <c r="A551" t="s">
        <v>85</v>
      </c>
      <c r="B551">
        <v>14</v>
      </c>
      <c r="C551" t="s">
        <v>3009</v>
      </c>
      <c r="D551">
        <v>400</v>
      </c>
      <c r="E551" t="s">
        <v>1641</v>
      </c>
    </row>
    <row r="552" spans="1:5" hidden="1">
      <c r="A552" t="s">
        <v>87</v>
      </c>
      <c r="B552">
        <v>14</v>
      </c>
      <c r="C552" t="s">
        <v>112</v>
      </c>
      <c r="D552">
        <v>132</v>
      </c>
      <c r="E552" t="s">
        <v>1641</v>
      </c>
    </row>
    <row r="553" spans="1:5" hidden="1">
      <c r="A553" t="s">
        <v>87</v>
      </c>
      <c r="B553">
        <v>14</v>
      </c>
      <c r="C553" t="s">
        <v>113</v>
      </c>
      <c r="D553">
        <v>132</v>
      </c>
      <c r="E553" t="s">
        <v>1641</v>
      </c>
    </row>
    <row r="554" spans="1:5" hidden="1">
      <c r="A554" t="s">
        <v>87</v>
      </c>
      <c r="B554">
        <v>14</v>
      </c>
      <c r="C554" t="s">
        <v>114</v>
      </c>
      <c r="D554">
        <v>132</v>
      </c>
      <c r="E554" t="s">
        <v>1641</v>
      </c>
    </row>
    <row r="555" spans="1:5" hidden="1">
      <c r="A555" t="s">
        <v>87</v>
      </c>
      <c r="B555">
        <v>14</v>
      </c>
      <c r="C555" t="s">
        <v>115</v>
      </c>
      <c r="D555">
        <v>132</v>
      </c>
      <c r="E555" t="s">
        <v>1641</v>
      </c>
    </row>
    <row r="556" spans="1:5" hidden="1">
      <c r="A556" t="s">
        <v>87</v>
      </c>
      <c r="B556">
        <v>14</v>
      </c>
      <c r="C556" t="s">
        <v>116</v>
      </c>
      <c r="D556">
        <v>132</v>
      </c>
      <c r="E556" t="s">
        <v>1641</v>
      </c>
    </row>
    <row r="557" spans="1:5" hidden="1">
      <c r="A557" t="s">
        <v>79</v>
      </c>
      <c r="B557">
        <v>14</v>
      </c>
      <c r="C557" t="s">
        <v>319</v>
      </c>
      <c r="D557">
        <v>800</v>
      </c>
      <c r="E557" t="s">
        <v>1641</v>
      </c>
    </row>
    <row r="558" spans="1:5" hidden="1">
      <c r="A558" t="s">
        <v>394</v>
      </c>
      <c r="B558">
        <v>14</v>
      </c>
      <c r="C558" t="s">
        <v>408</v>
      </c>
      <c r="D558">
        <v>25</v>
      </c>
      <c r="E558" t="s">
        <v>1641</v>
      </c>
    </row>
    <row r="559" spans="1:5" hidden="1">
      <c r="A559" t="s">
        <v>394</v>
      </c>
      <c r="B559">
        <v>14</v>
      </c>
      <c r="C559" t="s">
        <v>409</v>
      </c>
      <c r="D559">
        <v>25</v>
      </c>
      <c r="E559" t="s">
        <v>1641</v>
      </c>
    </row>
    <row r="560" spans="1:5" hidden="1">
      <c r="A560" t="s">
        <v>87</v>
      </c>
      <c r="B560">
        <v>14</v>
      </c>
      <c r="C560" t="s">
        <v>121</v>
      </c>
      <c r="D560">
        <v>132</v>
      </c>
      <c r="E560" t="s">
        <v>1641</v>
      </c>
    </row>
    <row r="561" spans="1:5" hidden="1">
      <c r="A561" t="s">
        <v>87</v>
      </c>
      <c r="B561">
        <v>14</v>
      </c>
      <c r="C561" t="s">
        <v>122</v>
      </c>
      <c r="D561">
        <v>132</v>
      </c>
      <c r="E561" t="s">
        <v>1641</v>
      </c>
    </row>
    <row r="562" spans="1:5" hidden="1">
      <c r="A562" t="s">
        <v>87</v>
      </c>
      <c r="B562">
        <v>14</v>
      </c>
      <c r="C562" t="s">
        <v>123</v>
      </c>
      <c r="D562">
        <v>132</v>
      </c>
      <c r="E562" t="s">
        <v>1641</v>
      </c>
    </row>
    <row r="563" spans="1:5" hidden="1">
      <c r="A563" t="s">
        <v>87</v>
      </c>
      <c r="B563">
        <v>14</v>
      </c>
      <c r="C563" t="s">
        <v>125</v>
      </c>
      <c r="D563">
        <v>132</v>
      </c>
      <c r="E563" t="s">
        <v>1641</v>
      </c>
    </row>
    <row r="564" spans="1:5" hidden="1">
      <c r="A564" t="s">
        <v>87</v>
      </c>
      <c r="B564">
        <v>14</v>
      </c>
      <c r="C564" t="s">
        <v>126</v>
      </c>
      <c r="D564">
        <v>132</v>
      </c>
      <c r="E564" t="s">
        <v>1641</v>
      </c>
    </row>
    <row r="565" spans="1:5" hidden="1">
      <c r="A565" t="s">
        <v>297</v>
      </c>
      <c r="B565">
        <v>15</v>
      </c>
      <c r="C565" t="s">
        <v>526</v>
      </c>
      <c r="D565">
        <v>100</v>
      </c>
      <c r="E565" t="s">
        <v>1641</v>
      </c>
    </row>
    <row r="566" spans="1:5" hidden="1">
      <c r="A566" t="s">
        <v>96</v>
      </c>
      <c r="B566">
        <v>15</v>
      </c>
      <c r="C566" t="s">
        <v>97</v>
      </c>
      <c r="D566">
        <v>400</v>
      </c>
      <c r="E566" t="s">
        <v>1641</v>
      </c>
    </row>
    <row r="567" spans="1:5" hidden="1">
      <c r="A567" t="s">
        <v>443</v>
      </c>
      <c r="B567">
        <v>15</v>
      </c>
      <c r="C567" t="s">
        <v>3010</v>
      </c>
      <c r="D567">
        <v>2</v>
      </c>
      <c r="E567" t="s">
        <v>1641</v>
      </c>
    </row>
    <row r="568" spans="1:5" hidden="1">
      <c r="A568" t="s">
        <v>61</v>
      </c>
      <c r="B568">
        <v>15</v>
      </c>
      <c r="C568" t="s">
        <v>62</v>
      </c>
      <c r="D568">
        <v>200</v>
      </c>
      <c r="E568" t="s">
        <v>1641</v>
      </c>
    </row>
    <row r="569" spans="1:5" hidden="1">
      <c r="A569" t="s">
        <v>107</v>
      </c>
      <c r="B569">
        <v>15</v>
      </c>
      <c r="C569" t="s">
        <v>574</v>
      </c>
      <c r="D569">
        <v>980</v>
      </c>
      <c r="E569" t="s">
        <v>1641</v>
      </c>
    </row>
    <row r="570" spans="1:5" hidden="1">
      <c r="A570" t="s">
        <v>107</v>
      </c>
      <c r="B570">
        <v>15</v>
      </c>
      <c r="C570" t="s">
        <v>76</v>
      </c>
      <c r="D570">
        <v>1000</v>
      </c>
      <c r="E570" t="s">
        <v>1641</v>
      </c>
    </row>
    <row r="571" spans="1:5" hidden="1">
      <c r="A571" t="s">
        <v>96</v>
      </c>
      <c r="B571">
        <v>15</v>
      </c>
      <c r="C571" t="s">
        <v>110</v>
      </c>
      <c r="D571">
        <v>1000</v>
      </c>
      <c r="E571" t="s">
        <v>1641</v>
      </c>
    </row>
    <row r="572" spans="1:5" hidden="1">
      <c r="A572" t="s">
        <v>96</v>
      </c>
      <c r="B572">
        <v>15</v>
      </c>
      <c r="C572" t="s">
        <v>111</v>
      </c>
      <c r="D572">
        <v>2000</v>
      </c>
      <c r="E572" t="s">
        <v>1641</v>
      </c>
    </row>
    <row r="573" spans="1:5" hidden="1">
      <c r="A573" t="s">
        <v>334</v>
      </c>
      <c r="B573">
        <v>15</v>
      </c>
      <c r="C573" t="s">
        <v>531</v>
      </c>
      <c r="D573">
        <v>2000</v>
      </c>
      <c r="E573" t="s">
        <v>1641</v>
      </c>
    </row>
    <row r="574" spans="1:5" hidden="1">
      <c r="A574" t="s">
        <v>87</v>
      </c>
      <c r="B574">
        <v>15</v>
      </c>
      <c r="C574" t="s">
        <v>112</v>
      </c>
      <c r="D574">
        <v>209</v>
      </c>
      <c r="E574" t="s">
        <v>1641</v>
      </c>
    </row>
    <row r="575" spans="1:5" hidden="1">
      <c r="A575" t="s">
        <v>87</v>
      </c>
      <c r="B575">
        <v>15</v>
      </c>
      <c r="C575" t="s">
        <v>113</v>
      </c>
      <c r="D575">
        <v>209</v>
      </c>
      <c r="E575" t="s">
        <v>1641</v>
      </c>
    </row>
    <row r="576" spans="1:5" hidden="1">
      <c r="A576" t="s">
        <v>87</v>
      </c>
      <c r="B576">
        <v>15</v>
      </c>
      <c r="C576" t="s">
        <v>114</v>
      </c>
      <c r="D576">
        <v>209</v>
      </c>
      <c r="E576" t="s">
        <v>1641</v>
      </c>
    </row>
    <row r="577" spans="1:5" hidden="1">
      <c r="A577" t="s">
        <v>87</v>
      </c>
      <c r="B577">
        <v>15</v>
      </c>
      <c r="C577" t="s">
        <v>115</v>
      </c>
      <c r="D577">
        <v>209</v>
      </c>
      <c r="E577" t="s">
        <v>1641</v>
      </c>
    </row>
    <row r="578" spans="1:5" hidden="1">
      <c r="A578" t="s">
        <v>87</v>
      </c>
      <c r="B578">
        <v>15</v>
      </c>
      <c r="C578" t="s">
        <v>116</v>
      </c>
      <c r="D578">
        <v>209</v>
      </c>
      <c r="E578" t="s">
        <v>1641</v>
      </c>
    </row>
    <row r="579" spans="1:5" hidden="1">
      <c r="A579" t="s">
        <v>79</v>
      </c>
      <c r="B579">
        <v>15</v>
      </c>
      <c r="C579" t="s">
        <v>302</v>
      </c>
      <c r="D579">
        <v>600</v>
      </c>
      <c r="E579" t="s">
        <v>1641</v>
      </c>
    </row>
    <row r="580" spans="1:5" hidden="1">
      <c r="A580" t="s">
        <v>443</v>
      </c>
      <c r="B580">
        <v>15</v>
      </c>
      <c r="C580" t="s">
        <v>444</v>
      </c>
      <c r="D580">
        <v>165</v>
      </c>
      <c r="E580" t="s">
        <v>1641</v>
      </c>
    </row>
    <row r="581" spans="1:5" hidden="1">
      <c r="A581" t="s">
        <v>443</v>
      </c>
      <c r="B581">
        <v>15</v>
      </c>
      <c r="C581" t="s">
        <v>445</v>
      </c>
      <c r="D581">
        <v>1013</v>
      </c>
      <c r="E581" t="s">
        <v>1641</v>
      </c>
    </row>
    <row r="582" spans="1:5" hidden="1">
      <c r="A582" t="s">
        <v>79</v>
      </c>
      <c r="B582">
        <v>15</v>
      </c>
      <c r="C582" t="s">
        <v>303</v>
      </c>
      <c r="D582">
        <v>350</v>
      </c>
      <c r="E582" t="s">
        <v>1641</v>
      </c>
    </row>
    <row r="583" spans="1:5" hidden="1">
      <c r="A583" t="s">
        <v>96</v>
      </c>
      <c r="B583">
        <v>15</v>
      </c>
      <c r="C583" t="s">
        <v>119</v>
      </c>
      <c r="D583">
        <v>2500</v>
      </c>
      <c r="E583" t="s">
        <v>1641</v>
      </c>
    </row>
    <row r="584" spans="1:5" hidden="1">
      <c r="A584" t="s">
        <v>79</v>
      </c>
      <c r="B584">
        <v>15</v>
      </c>
      <c r="C584" t="s">
        <v>177</v>
      </c>
      <c r="D584">
        <v>800</v>
      </c>
      <c r="E584" t="s">
        <v>1641</v>
      </c>
    </row>
    <row r="585" spans="1:5" hidden="1">
      <c r="A585" t="s">
        <v>488</v>
      </c>
      <c r="B585">
        <v>15</v>
      </c>
      <c r="C585" t="s">
        <v>337</v>
      </c>
      <c r="D585">
        <v>3000</v>
      </c>
      <c r="E585" t="s">
        <v>1641</v>
      </c>
    </row>
    <row r="586" spans="1:5" hidden="1">
      <c r="A586" t="s">
        <v>488</v>
      </c>
      <c r="B586">
        <v>15</v>
      </c>
      <c r="C586" t="s">
        <v>338</v>
      </c>
      <c r="D586">
        <v>3000</v>
      </c>
      <c r="E586" t="s">
        <v>1641</v>
      </c>
    </row>
    <row r="587" spans="1:5" hidden="1">
      <c r="A587" t="s">
        <v>157</v>
      </c>
      <c r="B587">
        <v>15</v>
      </c>
      <c r="C587" t="s">
        <v>178</v>
      </c>
      <c r="D587">
        <v>200</v>
      </c>
      <c r="E587" t="s">
        <v>1641</v>
      </c>
    </row>
    <row r="588" spans="1:5" hidden="1">
      <c r="A588" t="s">
        <v>157</v>
      </c>
      <c r="B588">
        <v>15</v>
      </c>
      <c r="C588" t="s">
        <v>180</v>
      </c>
      <c r="D588">
        <v>200</v>
      </c>
      <c r="E588" t="s">
        <v>1641</v>
      </c>
    </row>
    <row r="589" spans="1:5" hidden="1">
      <c r="A589" t="s">
        <v>443</v>
      </c>
      <c r="B589">
        <v>15</v>
      </c>
      <c r="C589" t="s">
        <v>448</v>
      </c>
      <c r="D589">
        <v>450</v>
      </c>
      <c r="E589" t="s">
        <v>1641</v>
      </c>
    </row>
    <row r="590" spans="1:5" hidden="1">
      <c r="A590" t="s">
        <v>443</v>
      </c>
      <c r="B590">
        <v>15</v>
      </c>
      <c r="C590" t="s">
        <v>452</v>
      </c>
      <c r="D590">
        <v>70</v>
      </c>
      <c r="E590" t="s">
        <v>1641</v>
      </c>
    </row>
    <row r="591" spans="1:5" hidden="1">
      <c r="A591" t="s">
        <v>87</v>
      </c>
      <c r="B591">
        <v>15</v>
      </c>
      <c r="C591" t="s">
        <v>121</v>
      </c>
      <c r="D591">
        <v>209</v>
      </c>
      <c r="E591" t="s">
        <v>1641</v>
      </c>
    </row>
    <row r="592" spans="1:5" hidden="1">
      <c r="A592" t="s">
        <v>87</v>
      </c>
      <c r="B592">
        <v>15</v>
      </c>
      <c r="C592" t="s">
        <v>122</v>
      </c>
      <c r="D592">
        <v>209</v>
      </c>
      <c r="E592" t="s">
        <v>1641</v>
      </c>
    </row>
    <row r="593" spans="1:5" hidden="1">
      <c r="A593" t="s">
        <v>87</v>
      </c>
      <c r="B593">
        <v>15</v>
      </c>
      <c r="C593" t="s">
        <v>123</v>
      </c>
      <c r="D593">
        <v>209</v>
      </c>
      <c r="E593" t="s">
        <v>1641</v>
      </c>
    </row>
    <row r="594" spans="1:5" hidden="1">
      <c r="A594" t="s">
        <v>87</v>
      </c>
      <c r="B594">
        <v>15</v>
      </c>
      <c r="C594" t="s">
        <v>125</v>
      </c>
      <c r="D594">
        <v>209</v>
      </c>
      <c r="E594" t="s">
        <v>1641</v>
      </c>
    </row>
    <row r="595" spans="1:5" hidden="1">
      <c r="A595" t="s">
        <v>87</v>
      </c>
      <c r="B595">
        <v>15</v>
      </c>
      <c r="C595" t="s">
        <v>126</v>
      </c>
      <c r="D595">
        <v>284</v>
      </c>
      <c r="E595" t="s">
        <v>1641</v>
      </c>
    </row>
    <row r="596" spans="1:5" hidden="1">
      <c r="A596" t="s">
        <v>87</v>
      </c>
      <c r="B596">
        <v>15</v>
      </c>
      <c r="C596" t="s">
        <v>378</v>
      </c>
      <c r="D596">
        <v>284</v>
      </c>
      <c r="E596" t="s">
        <v>1641</v>
      </c>
    </row>
    <row r="597" spans="1:5" hidden="1">
      <c r="A597" t="s">
        <v>85</v>
      </c>
      <c r="B597">
        <v>15</v>
      </c>
      <c r="C597" t="s">
        <v>183</v>
      </c>
      <c r="D597">
        <v>335</v>
      </c>
      <c r="E597" t="s">
        <v>1641</v>
      </c>
    </row>
    <row r="598" spans="1:5" hidden="1">
      <c r="A598" t="s">
        <v>87</v>
      </c>
      <c r="B598">
        <v>15</v>
      </c>
      <c r="C598" t="s">
        <v>184</v>
      </c>
      <c r="D598">
        <v>165</v>
      </c>
      <c r="E598" t="s">
        <v>1641</v>
      </c>
    </row>
    <row r="599" spans="1:5" hidden="1">
      <c r="A599" t="s">
        <v>85</v>
      </c>
      <c r="B599">
        <v>15</v>
      </c>
      <c r="C599" t="s">
        <v>266</v>
      </c>
      <c r="D599">
        <v>600</v>
      </c>
      <c r="E599" t="s">
        <v>1641</v>
      </c>
    </row>
    <row r="600" spans="1:5" hidden="1">
      <c r="A600" t="s">
        <v>354</v>
      </c>
      <c r="B600">
        <v>16</v>
      </c>
      <c r="C600" t="s">
        <v>412</v>
      </c>
      <c r="D600">
        <v>2570</v>
      </c>
      <c r="E600" t="s">
        <v>1641</v>
      </c>
    </row>
    <row r="601" spans="1:5" hidden="1">
      <c r="A601" t="s">
        <v>354</v>
      </c>
      <c r="B601">
        <v>16</v>
      </c>
      <c r="C601" t="s">
        <v>384</v>
      </c>
      <c r="D601">
        <v>2500</v>
      </c>
      <c r="E601" t="s">
        <v>1641</v>
      </c>
    </row>
    <row r="602" spans="1:5" hidden="1">
      <c r="A602" t="s">
        <v>354</v>
      </c>
      <c r="B602">
        <v>16</v>
      </c>
      <c r="C602" t="s">
        <v>385</v>
      </c>
      <c r="D602">
        <v>7000</v>
      </c>
      <c r="E602" t="s">
        <v>1641</v>
      </c>
    </row>
    <row r="603" spans="1:5" hidden="1">
      <c r="A603" t="s">
        <v>354</v>
      </c>
      <c r="B603">
        <v>16</v>
      </c>
      <c r="C603" t="s">
        <v>357</v>
      </c>
      <c r="D603">
        <v>2000</v>
      </c>
      <c r="E603" t="s">
        <v>1641</v>
      </c>
    </row>
    <row r="604" spans="1:5" hidden="1">
      <c r="A604" t="s">
        <v>354</v>
      </c>
      <c r="B604">
        <v>16</v>
      </c>
      <c r="C604" t="s">
        <v>415</v>
      </c>
      <c r="D604">
        <v>4000</v>
      </c>
      <c r="E604" t="s">
        <v>1641</v>
      </c>
    </row>
    <row r="605" spans="1:5" hidden="1">
      <c r="A605" t="s">
        <v>354</v>
      </c>
      <c r="B605">
        <v>16</v>
      </c>
      <c r="C605" t="s">
        <v>358</v>
      </c>
      <c r="D605">
        <v>7000</v>
      </c>
      <c r="E605" t="s">
        <v>1641</v>
      </c>
    </row>
    <row r="606" spans="1:5" hidden="1">
      <c r="A606" t="s">
        <v>138</v>
      </c>
      <c r="B606">
        <v>16</v>
      </c>
      <c r="C606" t="s">
        <v>363</v>
      </c>
      <c r="D606">
        <v>1000</v>
      </c>
      <c r="E606" t="s">
        <v>1641</v>
      </c>
    </row>
    <row r="607" spans="1:5" hidden="1">
      <c r="A607" t="s">
        <v>138</v>
      </c>
      <c r="B607">
        <v>16</v>
      </c>
      <c r="C607" t="s">
        <v>143</v>
      </c>
      <c r="D607">
        <v>500</v>
      </c>
      <c r="E607" t="s">
        <v>1641</v>
      </c>
    </row>
    <row r="608" spans="1:5" hidden="1">
      <c r="A608" t="s">
        <v>354</v>
      </c>
      <c r="B608">
        <v>16</v>
      </c>
      <c r="C608" t="s">
        <v>2108</v>
      </c>
      <c r="D608">
        <v>2500</v>
      </c>
      <c r="E608" t="s">
        <v>1641</v>
      </c>
    </row>
    <row r="609" spans="1:5" hidden="1">
      <c r="A609" t="s">
        <v>354</v>
      </c>
      <c r="B609">
        <v>16</v>
      </c>
      <c r="C609" t="s">
        <v>1756</v>
      </c>
      <c r="D609">
        <v>3800</v>
      </c>
      <c r="E609" t="s">
        <v>1641</v>
      </c>
    </row>
    <row r="610" spans="1:5" hidden="1">
      <c r="A610" t="s">
        <v>354</v>
      </c>
      <c r="B610">
        <v>16</v>
      </c>
      <c r="C610" t="s">
        <v>364</v>
      </c>
      <c r="D610">
        <v>5000</v>
      </c>
      <c r="E610" t="s">
        <v>1641</v>
      </c>
    </row>
    <row r="611" spans="1:5" hidden="1">
      <c r="A611" t="s">
        <v>45</v>
      </c>
      <c r="B611">
        <v>16</v>
      </c>
      <c r="C611" t="s">
        <v>46</v>
      </c>
      <c r="D611">
        <v>2500</v>
      </c>
      <c r="E611" t="s">
        <v>1641</v>
      </c>
    </row>
    <row r="612" spans="1:5" hidden="1">
      <c r="A612" t="s">
        <v>45</v>
      </c>
      <c r="B612">
        <v>16</v>
      </c>
      <c r="C612" t="s">
        <v>2169</v>
      </c>
      <c r="D612">
        <v>2500</v>
      </c>
      <c r="E612" t="s">
        <v>1641</v>
      </c>
    </row>
    <row r="613" spans="1:5" hidden="1">
      <c r="A613" t="s">
        <v>45</v>
      </c>
      <c r="B613">
        <v>16</v>
      </c>
      <c r="C613" t="s">
        <v>2170</v>
      </c>
      <c r="D613">
        <v>2000</v>
      </c>
      <c r="E613" t="s">
        <v>1641</v>
      </c>
    </row>
    <row r="614" spans="1:5" hidden="1">
      <c r="A614" t="s">
        <v>3011</v>
      </c>
      <c r="B614">
        <v>16</v>
      </c>
      <c r="C614" t="s">
        <v>2173</v>
      </c>
      <c r="D614">
        <v>827</v>
      </c>
      <c r="E614" t="s">
        <v>1641</v>
      </c>
    </row>
    <row r="615" spans="1:5" hidden="1">
      <c r="A615" t="s">
        <v>138</v>
      </c>
      <c r="B615">
        <v>16</v>
      </c>
      <c r="C615" t="s">
        <v>370</v>
      </c>
      <c r="D615">
        <v>800</v>
      </c>
      <c r="E615" t="s">
        <v>1641</v>
      </c>
    </row>
    <row r="616" spans="1:5" hidden="1">
      <c r="A616" t="s">
        <v>45</v>
      </c>
      <c r="B616">
        <v>16</v>
      </c>
      <c r="C616" t="s">
        <v>57</v>
      </c>
      <c r="D616">
        <v>2000</v>
      </c>
      <c r="E616" t="s">
        <v>1641</v>
      </c>
    </row>
    <row r="617" spans="1:5" hidden="1">
      <c r="A617" t="s">
        <v>494</v>
      </c>
      <c r="B617">
        <v>16</v>
      </c>
      <c r="C617" t="s">
        <v>164</v>
      </c>
      <c r="D617">
        <v>1450</v>
      </c>
      <c r="E617" t="s">
        <v>1641</v>
      </c>
    </row>
    <row r="618" spans="1:5" hidden="1">
      <c r="A618" t="s">
        <v>7</v>
      </c>
      <c r="B618">
        <v>16</v>
      </c>
      <c r="C618" t="s">
        <v>8</v>
      </c>
      <c r="D618">
        <v>40</v>
      </c>
      <c r="E618" t="s">
        <v>1641</v>
      </c>
    </row>
    <row r="619" spans="1:5" hidden="1">
      <c r="A619" t="s">
        <v>165</v>
      </c>
      <c r="B619">
        <v>16</v>
      </c>
      <c r="C619" t="s">
        <v>63</v>
      </c>
      <c r="D619">
        <v>700</v>
      </c>
      <c r="E619" t="s">
        <v>1641</v>
      </c>
    </row>
    <row r="620" spans="1:5" hidden="1">
      <c r="A620" t="s">
        <v>165</v>
      </c>
      <c r="B620">
        <v>16</v>
      </c>
      <c r="C620" t="s">
        <v>64</v>
      </c>
      <c r="D620">
        <v>700</v>
      </c>
      <c r="E620" t="s">
        <v>1641</v>
      </c>
    </row>
    <row r="621" spans="1:5" hidden="1">
      <c r="A621" t="s">
        <v>165</v>
      </c>
      <c r="B621">
        <v>16</v>
      </c>
      <c r="C621" t="s">
        <v>65</v>
      </c>
      <c r="D621">
        <v>1000</v>
      </c>
      <c r="E621" t="s">
        <v>1641</v>
      </c>
    </row>
    <row r="622" spans="1:5" hidden="1">
      <c r="A622" t="s">
        <v>165</v>
      </c>
      <c r="B622">
        <v>16</v>
      </c>
      <c r="C622" t="s">
        <v>66</v>
      </c>
      <c r="D622">
        <v>700</v>
      </c>
      <c r="E622" t="s">
        <v>1641</v>
      </c>
    </row>
    <row r="623" spans="1:5" hidden="1">
      <c r="A623" t="s">
        <v>9</v>
      </c>
      <c r="B623">
        <v>16</v>
      </c>
      <c r="C623" t="s">
        <v>10</v>
      </c>
      <c r="D623">
        <v>250</v>
      </c>
      <c r="E623" t="s">
        <v>1641</v>
      </c>
    </row>
    <row r="624" spans="1:5" hidden="1">
      <c r="A624" t="s">
        <v>135</v>
      </c>
      <c r="B624">
        <v>16</v>
      </c>
      <c r="C624" t="s">
        <v>279</v>
      </c>
      <c r="D624">
        <v>6400</v>
      </c>
      <c r="E624" t="s">
        <v>1641</v>
      </c>
    </row>
    <row r="625" spans="1:5" hidden="1">
      <c r="A625" t="s">
        <v>9</v>
      </c>
      <c r="B625">
        <v>16</v>
      </c>
      <c r="C625" t="s">
        <v>68</v>
      </c>
      <c r="D625">
        <v>500</v>
      </c>
      <c r="E625" t="s">
        <v>1641</v>
      </c>
    </row>
    <row r="626" spans="1:5" hidden="1">
      <c r="A626" t="s">
        <v>9</v>
      </c>
      <c r="B626">
        <v>16</v>
      </c>
      <c r="C626" t="s">
        <v>69</v>
      </c>
      <c r="D626">
        <v>500</v>
      </c>
      <c r="E626" t="s">
        <v>1641</v>
      </c>
    </row>
    <row r="627" spans="1:5" hidden="1">
      <c r="A627" t="s">
        <v>9</v>
      </c>
      <c r="B627">
        <v>16</v>
      </c>
      <c r="C627" t="s">
        <v>70</v>
      </c>
      <c r="D627">
        <v>500</v>
      </c>
      <c r="E627" t="s">
        <v>1641</v>
      </c>
    </row>
    <row r="628" spans="1:5" hidden="1">
      <c r="A628" t="s">
        <v>9</v>
      </c>
      <c r="B628">
        <v>16</v>
      </c>
      <c r="C628" t="s">
        <v>263</v>
      </c>
      <c r="D628">
        <v>4800</v>
      </c>
      <c r="E628" t="s">
        <v>1641</v>
      </c>
    </row>
    <row r="629" spans="1:5" hidden="1">
      <c r="A629" t="s">
        <v>9</v>
      </c>
      <c r="B629">
        <v>16</v>
      </c>
      <c r="C629" t="s">
        <v>2234</v>
      </c>
      <c r="D629">
        <v>1300</v>
      </c>
      <c r="E629" t="s">
        <v>1641</v>
      </c>
    </row>
    <row r="630" spans="1:5" hidden="1">
      <c r="A630" t="s">
        <v>9</v>
      </c>
      <c r="B630">
        <v>16</v>
      </c>
      <c r="C630" t="s">
        <v>167</v>
      </c>
      <c r="D630">
        <v>4800</v>
      </c>
      <c r="E630" t="s">
        <v>1641</v>
      </c>
    </row>
    <row r="631" spans="1:5" hidden="1">
      <c r="A631" t="s">
        <v>9</v>
      </c>
      <c r="B631">
        <v>16</v>
      </c>
      <c r="C631" t="s">
        <v>13</v>
      </c>
      <c r="D631">
        <v>2800</v>
      </c>
      <c r="E631" t="s">
        <v>1641</v>
      </c>
    </row>
    <row r="632" spans="1:5" hidden="1">
      <c r="A632" t="s">
        <v>9</v>
      </c>
      <c r="B632">
        <v>16</v>
      </c>
      <c r="C632" t="s">
        <v>76</v>
      </c>
      <c r="D632">
        <v>260</v>
      </c>
      <c r="E632" t="s">
        <v>1641</v>
      </c>
    </row>
    <row r="633" spans="1:5" hidden="1">
      <c r="A633" t="s">
        <v>11</v>
      </c>
      <c r="B633">
        <v>16</v>
      </c>
      <c r="C633" t="s">
        <v>15</v>
      </c>
      <c r="D633">
        <v>1600</v>
      </c>
      <c r="E633" t="s">
        <v>1641</v>
      </c>
    </row>
    <row r="634" spans="1:5" hidden="1">
      <c r="A634" t="s">
        <v>11</v>
      </c>
      <c r="B634">
        <v>16</v>
      </c>
      <c r="C634" t="s">
        <v>16</v>
      </c>
      <c r="D634">
        <v>4100</v>
      </c>
      <c r="E634" t="s">
        <v>1641</v>
      </c>
    </row>
    <row r="635" spans="1:5" hidden="1">
      <c r="A635" t="s">
        <v>11</v>
      </c>
      <c r="B635">
        <v>16</v>
      </c>
      <c r="C635" t="s">
        <v>26</v>
      </c>
      <c r="D635">
        <v>500</v>
      </c>
      <c r="E635" t="s">
        <v>1641</v>
      </c>
    </row>
    <row r="636" spans="1:5" hidden="1">
      <c r="A636" t="s">
        <v>11</v>
      </c>
      <c r="B636">
        <v>16</v>
      </c>
      <c r="C636" t="s">
        <v>27</v>
      </c>
      <c r="D636">
        <v>13700</v>
      </c>
      <c r="E636" t="s">
        <v>1641</v>
      </c>
    </row>
    <row r="637" spans="1:5" hidden="1">
      <c r="A637" t="s">
        <v>11</v>
      </c>
      <c r="B637">
        <v>16</v>
      </c>
      <c r="C637" t="s">
        <v>172</v>
      </c>
      <c r="D637">
        <v>1300</v>
      </c>
      <c r="E637" t="s">
        <v>1641</v>
      </c>
    </row>
    <row r="638" spans="1:5" hidden="1">
      <c r="A638" t="s">
        <v>354</v>
      </c>
      <c r="B638">
        <v>16</v>
      </c>
      <c r="C638" t="s">
        <v>397</v>
      </c>
      <c r="D638">
        <v>3000</v>
      </c>
      <c r="E638" t="s">
        <v>1641</v>
      </c>
    </row>
    <row r="639" spans="1:5" hidden="1">
      <c r="A639" t="s">
        <v>354</v>
      </c>
      <c r="B639">
        <v>16</v>
      </c>
      <c r="C639" t="s">
        <v>400</v>
      </c>
      <c r="D639">
        <v>26500</v>
      </c>
      <c r="E639" t="s">
        <v>1641</v>
      </c>
    </row>
    <row r="640" spans="1:5" hidden="1">
      <c r="A640" t="s">
        <v>11</v>
      </c>
      <c r="B640">
        <v>16</v>
      </c>
      <c r="C640" t="s">
        <v>38</v>
      </c>
      <c r="D640">
        <v>3000</v>
      </c>
      <c r="E640" t="s">
        <v>1641</v>
      </c>
    </row>
    <row r="641" spans="1:5" hidden="1">
      <c r="A641" t="s">
        <v>11</v>
      </c>
      <c r="B641">
        <v>16</v>
      </c>
      <c r="C641" t="s">
        <v>42</v>
      </c>
      <c r="D641">
        <v>22100</v>
      </c>
      <c r="E641" t="s">
        <v>1641</v>
      </c>
    </row>
    <row r="642" spans="1:5" hidden="1">
      <c r="A642" t="s">
        <v>11</v>
      </c>
      <c r="B642">
        <v>16</v>
      </c>
      <c r="C642" t="s">
        <v>43</v>
      </c>
      <c r="D642">
        <v>5000</v>
      </c>
      <c r="E642" t="s">
        <v>1641</v>
      </c>
    </row>
    <row r="643" spans="1:5" hidden="1">
      <c r="A643" t="s">
        <v>334</v>
      </c>
      <c r="B643">
        <v>16</v>
      </c>
      <c r="C643" t="s">
        <v>43</v>
      </c>
      <c r="D643">
        <v>535</v>
      </c>
      <c r="E643" t="s">
        <v>1641</v>
      </c>
    </row>
    <row r="644" spans="1:5" hidden="1">
      <c r="A644" t="s">
        <v>11</v>
      </c>
      <c r="B644">
        <v>16</v>
      </c>
      <c r="C644" t="s">
        <v>174</v>
      </c>
      <c r="D644">
        <v>21600</v>
      </c>
      <c r="E644" t="s">
        <v>1641</v>
      </c>
    </row>
    <row r="645" spans="1:5" hidden="1">
      <c r="A645" t="s">
        <v>354</v>
      </c>
      <c r="B645">
        <v>16</v>
      </c>
      <c r="C645" t="s">
        <v>426</v>
      </c>
      <c r="D645">
        <v>2400</v>
      </c>
      <c r="E645" t="s">
        <v>1641</v>
      </c>
    </row>
    <row r="646" spans="1:5" hidden="1">
      <c r="A646" t="s">
        <v>334</v>
      </c>
      <c r="B646">
        <v>16</v>
      </c>
      <c r="C646" t="s">
        <v>531</v>
      </c>
      <c r="D646">
        <v>2020</v>
      </c>
      <c r="E646" t="s">
        <v>1641</v>
      </c>
    </row>
    <row r="647" spans="1:5" hidden="1">
      <c r="A647" t="s">
        <v>79</v>
      </c>
      <c r="B647">
        <v>16</v>
      </c>
      <c r="C647" t="s">
        <v>80</v>
      </c>
      <c r="D647">
        <v>275</v>
      </c>
      <c r="E647" t="s">
        <v>1641</v>
      </c>
    </row>
    <row r="648" spans="1:5" hidden="1">
      <c r="A648" t="s">
        <v>79</v>
      </c>
      <c r="B648">
        <v>16</v>
      </c>
      <c r="C648" t="s">
        <v>319</v>
      </c>
      <c r="D648">
        <v>1500</v>
      </c>
      <c r="E648" t="s">
        <v>1641</v>
      </c>
    </row>
    <row r="649" spans="1:5" hidden="1">
      <c r="A649" t="s">
        <v>117</v>
      </c>
      <c r="B649">
        <v>16</v>
      </c>
      <c r="C649" t="s">
        <v>319</v>
      </c>
      <c r="D649">
        <v>20</v>
      </c>
      <c r="E649" t="s">
        <v>1641</v>
      </c>
    </row>
    <row r="650" spans="1:5" hidden="1">
      <c r="A650" t="s">
        <v>79</v>
      </c>
      <c r="B650">
        <v>16</v>
      </c>
      <c r="C650" t="s">
        <v>303</v>
      </c>
      <c r="D650">
        <v>400</v>
      </c>
      <c r="E650" t="s">
        <v>1641</v>
      </c>
    </row>
    <row r="651" spans="1:5" hidden="1">
      <c r="A651" t="s">
        <v>163</v>
      </c>
      <c r="B651">
        <v>16</v>
      </c>
      <c r="C651" t="s">
        <v>374</v>
      </c>
      <c r="D651">
        <v>3000</v>
      </c>
      <c r="E651" t="s">
        <v>1641</v>
      </c>
    </row>
    <row r="652" spans="1:5" hidden="1">
      <c r="A652" t="s">
        <v>157</v>
      </c>
      <c r="B652">
        <v>16</v>
      </c>
      <c r="C652" t="s">
        <v>178</v>
      </c>
      <c r="D652">
        <v>180</v>
      </c>
      <c r="E652" t="s">
        <v>1641</v>
      </c>
    </row>
    <row r="653" spans="1:5" hidden="1">
      <c r="A653" t="s">
        <v>157</v>
      </c>
      <c r="B653">
        <v>16</v>
      </c>
      <c r="C653" t="s">
        <v>180</v>
      </c>
      <c r="D653">
        <v>30</v>
      </c>
      <c r="E653" t="s">
        <v>1641</v>
      </c>
    </row>
    <row r="654" spans="1:5" hidden="1">
      <c r="A654" t="s">
        <v>3011</v>
      </c>
      <c r="B654">
        <v>16</v>
      </c>
      <c r="C654" t="s">
        <v>2244</v>
      </c>
      <c r="D654">
        <v>3900</v>
      </c>
      <c r="E654" t="s">
        <v>1641</v>
      </c>
    </row>
    <row r="655" spans="1:5" hidden="1">
      <c r="A655" t="s">
        <v>443</v>
      </c>
      <c r="B655">
        <v>16</v>
      </c>
      <c r="C655" t="s">
        <v>448</v>
      </c>
      <c r="D655">
        <v>60</v>
      </c>
      <c r="E655" t="s">
        <v>1641</v>
      </c>
    </row>
    <row r="656" spans="1:5" hidden="1">
      <c r="A656" t="s">
        <v>45</v>
      </c>
      <c r="B656">
        <v>16</v>
      </c>
      <c r="C656" t="s">
        <v>84</v>
      </c>
      <c r="D656">
        <v>800</v>
      </c>
      <c r="E656" t="s">
        <v>1641</v>
      </c>
    </row>
    <row r="657" spans="1:5" hidden="1">
      <c r="A657" t="s">
        <v>45</v>
      </c>
      <c r="B657">
        <v>16</v>
      </c>
      <c r="C657" t="s">
        <v>3012</v>
      </c>
      <c r="D657">
        <v>660</v>
      </c>
      <c r="E657" t="s">
        <v>1641</v>
      </c>
    </row>
    <row r="658" spans="1:5" hidden="1">
      <c r="A658" t="s">
        <v>157</v>
      </c>
      <c r="B658">
        <v>16</v>
      </c>
      <c r="C658" t="s">
        <v>380</v>
      </c>
      <c r="D658">
        <v>25</v>
      </c>
      <c r="E658" t="s">
        <v>1641</v>
      </c>
    </row>
    <row r="659" spans="1:5" hidden="1">
      <c r="A659" t="s">
        <v>157</v>
      </c>
      <c r="B659">
        <v>16</v>
      </c>
      <c r="C659" t="s">
        <v>3008</v>
      </c>
      <c r="D659">
        <v>80</v>
      </c>
      <c r="E659" t="s">
        <v>1641</v>
      </c>
    </row>
    <row r="660" spans="1:5" hidden="1">
      <c r="A660" t="s">
        <v>520</v>
      </c>
      <c r="B660">
        <v>16</v>
      </c>
      <c r="C660" t="s">
        <v>3013</v>
      </c>
      <c r="D660">
        <v>80</v>
      </c>
      <c r="E660" t="s">
        <v>1641</v>
      </c>
    </row>
    <row r="661" spans="1:5" hidden="1">
      <c r="A661" t="s">
        <v>87</v>
      </c>
      <c r="B661">
        <v>17</v>
      </c>
      <c r="C661" t="s">
        <v>3014</v>
      </c>
      <c r="D661">
        <v>15</v>
      </c>
      <c r="E661" t="s">
        <v>1641</v>
      </c>
    </row>
    <row r="662" spans="1:5" hidden="1">
      <c r="A662" t="s">
        <v>5</v>
      </c>
      <c r="B662">
        <v>17</v>
      </c>
      <c r="C662" t="s">
        <v>2083</v>
      </c>
      <c r="D662">
        <v>800</v>
      </c>
      <c r="E662" t="s">
        <v>1641</v>
      </c>
    </row>
    <row r="663" spans="1:5" hidden="1">
      <c r="A663" t="s">
        <v>87</v>
      </c>
      <c r="B663">
        <v>17</v>
      </c>
      <c r="C663" t="s">
        <v>88</v>
      </c>
      <c r="D663">
        <v>25</v>
      </c>
      <c r="E663" t="s">
        <v>1641</v>
      </c>
    </row>
    <row r="664" spans="1:5" hidden="1">
      <c r="A664" t="s">
        <v>1714</v>
      </c>
      <c r="B664">
        <v>17</v>
      </c>
      <c r="C664" t="s">
        <v>1715</v>
      </c>
      <c r="D664">
        <v>39</v>
      </c>
      <c r="E664" t="s">
        <v>1641</v>
      </c>
    </row>
    <row r="665" spans="1:5" hidden="1">
      <c r="A665" t="s">
        <v>3015</v>
      </c>
      <c r="B665">
        <v>17</v>
      </c>
      <c r="C665" t="s">
        <v>2090</v>
      </c>
      <c r="D665">
        <v>25</v>
      </c>
      <c r="E665" t="s">
        <v>1641</v>
      </c>
    </row>
    <row r="666" spans="1:5" hidden="1">
      <c r="A666" t="s">
        <v>304</v>
      </c>
      <c r="B666">
        <v>17</v>
      </c>
      <c r="C666" t="s">
        <v>361</v>
      </c>
      <c r="D666">
        <v>10</v>
      </c>
      <c r="E666" t="s">
        <v>1641</v>
      </c>
    </row>
    <row r="667" spans="1:5" hidden="1">
      <c r="A667" t="s">
        <v>79</v>
      </c>
      <c r="B667">
        <v>17</v>
      </c>
      <c r="C667" t="s">
        <v>3016</v>
      </c>
      <c r="D667">
        <v>10</v>
      </c>
      <c r="E667" t="s">
        <v>1641</v>
      </c>
    </row>
    <row r="668" spans="1:5" hidden="1">
      <c r="A668" t="s">
        <v>147</v>
      </c>
      <c r="B668">
        <v>17</v>
      </c>
      <c r="C668" t="s">
        <v>3017</v>
      </c>
      <c r="D668">
        <v>10</v>
      </c>
      <c r="E668" t="s">
        <v>1641</v>
      </c>
    </row>
    <row r="669" spans="1:5" hidden="1">
      <c r="A669" t="s">
        <v>138</v>
      </c>
      <c r="B669">
        <v>17</v>
      </c>
      <c r="C669" t="s">
        <v>143</v>
      </c>
      <c r="D669">
        <v>25</v>
      </c>
      <c r="E669" t="s">
        <v>1641</v>
      </c>
    </row>
    <row r="670" spans="1:5" hidden="1">
      <c r="A670" t="s">
        <v>3015</v>
      </c>
      <c r="B670">
        <v>17</v>
      </c>
      <c r="C670" t="s">
        <v>2130</v>
      </c>
      <c r="D670">
        <v>100</v>
      </c>
      <c r="E670" t="s">
        <v>1641</v>
      </c>
    </row>
    <row r="671" spans="1:5" hidden="1">
      <c r="A671" t="s">
        <v>304</v>
      </c>
      <c r="B671">
        <v>17</v>
      </c>
      <c r="C671" t="s">
        <v>368</v>
      </c>
      <c r="D671">
        <v>10</v>
      </c>
      <c r="E671" t="s">
        <v>1641</v>
      </c>
    </row>
    <row r="672" spans="1:5" hidden="1">
      <c r="A672" t="s">
        <v>157</v>
      </c>
      <c r="B672">
        <v>17</v>
      </c>
      <c r="C672" t="s">
        <v>499</v>
      </c>
      <c r="D672">
        <v>10</v>
      </c>
      <c r="E672" t="s">
        <v>1641</v>
      </c>
    </row>
    <row r="673" spans="1:5" hidden="1">
      <c r="A673" t="s">
        <v>135</v>
      </c>
      <c r="B673">
        <v>17</v>
      </c>
      <c r="C673" t="s">
        <v>2168</v>
      </c>
      <c r="D673">
        <v>2500</v>
      </c>
      <c r="E673" t="s">
        <v>1641</v>
      </c>
    </row>
    <row r="674" spans="1:5" hidden="1">
      <c r="A674" t="s">
        <v>147</v>
      </c>
      <c r="B674">
        <v>17</v>
      </c>
      <c r="C674" t="s">
        <v>151</v>
      </c>
      <c r="D674">
        <v>10</v>
      </c>
      <c r="E674" t="s">
        <v>1641</v>
      </c>
    </row>
    <row r="675" spans="1:5" hidden="1">
      <c r="A675" t="s">
        <v>100</v>
      </c>
      <c r="B675">
        <v>17</v>
      </c>
      <c r="C675" t="s">
        <v>101</v>
      </c>
      <c r="D675">
        <v>25</v>
      </c>
      <c r="E675" t="s">
        <v>1641</v>
      </c>
    </row>
    <row r="676" spans="1:5" hidden="1">
      <c r="A676" t="s">
        <v>147</v>
      </c>
      <c r="B676">
        <v>17</v>
      </c>
      <c r="C676" t="s">
        <v>2008</v>
      </c>
      <c r="D676">
        <v>15</v>
      </c>
      <c r="E676" t="s">
        <v>1641</v>
      </c>
    </row>
    <row r="677" spans="1:5" hidden="1">
      <c r="A677" t="s">
        <v>87</v>
      </c>
      <c r="B677">
        <v>17</v>
      </c>
      <c r="C677" t="s">
        <v>275</v>
      </c>
      <c r="D677">
        <v>10</v>
      </c>
      <c r="E677" t="s">
        <v>1641</v>
      </c>
    </row>
    <row r="678" spans="1:5" hidden="1">
      <c r="A678" t="s">
        <v>157</v>
      </c>
      <c r="B678">
        <v>17</v>
      </c>
      <c r="C678" t="s">
        <v>530</v>
      </c>
      <c r="D678">
        <v>500</v>
      </c>
      <c r="E678" t="s">
        <v>1641</v>
      </c>
    </row>
    <row r="679" spans="1:5" hidden="1">
      <c r="A679" t="s">
        <v>117</v>
      </c>
      <c r="B679">
        <v>17</v>
      </c>
      <c r="C679" t="s">
        <v>262</v>
      </c>
      <c r="D679">
        <v>600</v>
      </c>
      <c r="E679" t="s">
        <v>1641</v>
      </c>
    </row>
    <row r="680" spans="1:5" hidden="1">
      <c r="A680" t="s">
        <v>390</v>
      </c>
      <c r="B680">
        <v>17</v>
      </c>
      <c r="C680" t="s">
        <v>391</v>
      </c>
      <c r="D680">
        <v>2000</v>
      </c>
      <c r="E680" t="s">
        <v>1641</v>
      </c>
    </row>
    <row r="681" spans="1:5" hidden="1">
      <c r="A681" t="s">
        <v>7</v>
      </c>
      <c r="B681">
        <v>17</v>
      </c>
      <c r="C681" t="s">
        <v>8</v>
      </c>
      <c r="D681">
        <v>464</v>
      </c>
      <c r="E681" t="s">
        <v>1641</v>
      </c>
    </row>
    <row r="682" spans="1:5" hidden="1">
      <c r="A682" t="s">
        <v>365</v>
      </c>
      <c r="B682">
        <v>17</v>
      </c>
      <c r="C682" t="s">
        <v>8</v>
      </c>
      <c r="D682">
        <v>834</v>
      </c>
      <c r="E682" t="s">
        <v>1641</v>
      </c>
    </row>
    <row r="683" spans="1:5" hidden="1">
      <c r="A683" t="s">
        <v>478</v>
      </c>
      <c r="B683">
        <v>17</v>
      </c>
      <c r="C683" t="s">
        <v>2263</v>
      </c>
      <c r="D683">
        <v>300</v>
      </c>
      <c r="E683" t="s">
        <v>1641</v>
      </c>
    </row>
    <row r="684" spans="1:5" hidden="1">
      <c r="A684" t="s">
        <v>478</v>
      </c>
      <c r="B684">
        <v>17</v>
      </c>
      <c r="C684" t="s">
        <v>2264</v>
      </c>
      <c r="D684">
        <v>300</v>
      </c>
      <c r="E684" t="s">
        <v>1641</v>
      </c>
    </row>
    <row r="685" spans="1:5" hidden="1">
      <c r="A685" t="s">
        <v>390</v>
      </c>
      <c r="B685">
        <v>17</v>
      </c>
      <c r="C685" t="s">
        <v>392</v>
      </c>
      <c r="D685">
        <v>3000</v>
      </c>
      <c r="E685" t="s">
        <v>1641</v>
      </c>
    </row>
    <row r="686" spans="1:5" hidden="1">
      <c r="A686" t="s">
        <v>157</v>
      </c>
      <c r="B686">
        <v>17</v>
      </c>
      <c r="C686" t="s">
        <v>438</v>
      </c>
      <c r="D686">
        <v>600</v>
      </c>
      <c r="E686" t="s">
        <v>1641</v>
      </c>
    </row>
    <row r="687" spans="1:5" hidden="1">
      <c r="A687" t="s">
        <v>47</v>
      </c>
      <c r="B687">
        <v>17</v>
      </c>
      <c r="C687" t="s">
        <v>279</v>
      </c>
      <c r="D687">
        <v>9100</v>
      </c>
      <c r="E687" t="s">
        <v>1641</v>
      </c>
    </row>
    <row r="688" spans="1:5" hidden="1">
      <c r="A688" t="s">
        <v>9</v>
      </c>
      <c r="B688">
        <v>17</v>
      </c>
      <c r="C688" t="s">
        <v>68</v>
      </c>
      <c r="D688">
        <v>500</v>
      </c>
      <c r="E688" t="s">
        <v>1641</v>
      </c>
    </row>
    <row r="689" spans="1:5" hidden="1">
      <c r="A689" t="s">
        <v>9</v>
      </c>
      <c r="B689">
        <v>17</v>
      </c>
      <c r="C689" t="s">
        <v>69</v>
      </c>
      <c r="D689">
        <v>500</v>
      </c>
      <c r="E689" t="s">
        <v>1641</v>
      </c>
    </row>
    <row r="690" spans="1:5" hidden="1">
      <c r="A690" t="s">
        <v>9</v>
      </c>
      <c r="B690">
        <v>17</v>
      </c>
      <c r="C690" t="s">
        <v>70</v>
      </c>
      <c r="D690">
        <v>500</v>
      </c>
      <c r="E690" t="s">
        <v>1641</v>
      </c>
    </row>
    <row r="691" spans="1:5" hidden="1">
      <c r="A691" t="s">
        <v>9</v>
      </c>
      <c r="B691">
        <v>17</v>
      </c>
      <c r="C691" t="s">
        <v>74</v>
      </c>
      <c r="D691">
        <v>500</v>
      </c>
      <c r="E691" t="s">
        <v>1641</v>
      </c>
    </row>
    <row r="692" spans="1:5" hidden="1">
      <c r="A692" t="s">
        <v>9</v>
      </c>
      <c r="B692">
        <v>17</v>
      </c>
      <c r="C692" t="s">
        <v>76</v>
      </c>
      <c r="D692">
        <v>740</v>
      </c>
      <c r="E692" t="s">
        <v>1641</v>
      </c>
    </row>
    <row r="693" spans="1:5" hidden="1">
      <c r="A693" t="s">
        <v>334</v>
      </c>
      <c r="B693">
        <v>17</v>
      </c>
      <c r="C693" t="s">
        <v>26</v>
      </c>
      <c r="D693">
        <v>455</v>
      </c>
      <c r="E693" t="s">
        <v>1641</v>
      </c>
    </row>
    <row r="694" spans="1:5" hidden="1">
      <c r="A694" t="s">
        <v>11</v>
      </c>
      <c r="B694">
        <v>17</v>
      </c>
      <c r="C694" t="s">
        <v>474</v>
      </c>
      <c r="D694">
        <v>6000</v>
      </c>
      <c r="E694" t="s">
        <v>1641</v>
      </c>
    </row>
    <row r="695" spans="1:5" hidden="1">
      <c r="A695" t="s">
        <v>334</v>
      </c>
      <c r="B695">
        <v>17</v>
      </c>
      <c r="C695" t="s">
        <v>531</v>
      </c>
      <c r="D695">
        <v>1000</v>
      </c>
      <c r="E695" t="s">
        <v>1641</v>
      </c>
    </row>
    <row r="696" spans="1:5" hidden="1">
      <c r="A696" t="s">
        <v>87</v>
      </c>
      <c r="B696">
        <v>17</v>
      </c>
      <c r="C696" t="s">
        <v>112</v>
      </c>
      <c r="D696">
        <v>265</v>
      </c>
      <c r="E696" t="s">
        <v>1641</v>
      </c>
    </row>
    <row r="697" spans="1:5" hidden="1">
      <c r="A697" t="s">
        <v>157</v>
      </c>
      <c r="B697">
        <v>17</v>
      </c>
      <c r="C697" t="s">
        <v>3018</v>
      </c>
      <c r="D697">
        <v>25</v>
      </c>
      <c r="E697" t="s">
        <v>1641</v>
      </c>
    </row>
    <row r="698" spans="1:5" hidden="1">
      <c r="A698" t="s">
        <v>87</v>
      </c>
      <c r="B698">
        <v>17</v>
      </c>
      <c r="C698" t="s">
        <v>113</v>
      </c>
      <c r="D698">
        <v>265</v>
      </c>
      <c r="E698" t="s">
        <v>1641</v>
      </c>
    </row>
    <row r="699" spans="1:5" hidden="1">
      <c r="A699" t="s">
        <v>100</v>
      </c>
      <c r="B699">
        <v>17</v>
      </c>
      <c r="C699" t="s">
        <v>78</v>
      </c>
      <c r="D699">
        <v>500</v>
      </c>
      <c r="E699" t="s">
        <v>1641</v>
      </c>
    </row>
    <row r="700" spans="1:5" hidden="1">
      <c r="A700" t="s">
        <v>77</v>
      </c>
      <c r="B700">
        <v>17</v>
      </c>
      <c r="C700" t="s">
        <v>78</v>
      </c>
      <c r="D700">
        <v>100</v>
      </c>
      <c r="E700" t="s">
        <v>1641</v>
      </c>
    </row>
    <row r="701" spans="1:5" hidden="1">
      <c r="A701" t="s">
        <v>509</v>
      </c>
      <c r="B701">
        <v>17</v>
      </c>
      <c r="C701" t="s">
        <v>1702</v>
      </c>
      <c r="D701">
        <v>100</v>
      </c>
      <c r="E701" t="s">
        <v>1641</v>
      </c>
    </row>
    <row r="702" spans="1:5" hidden="1">
      <c r="A702" t="s">
        <v>87</v>
      </c>
      <c r="B702">
        <v>17</v>
      </c>
      <c r="C702" t="s">
        <v>114</v>
      </c>
      <c r="D702">
        <v>265</v>
      </c>
      <c r="E702" t="s">
        <v>1641</v>
      </c>
    </row>
    <row r="703" spans="1:5" hidden="1">
      <c r="A703" t="s">
        <v>87</v>
      </c>
      <c r="B703">
        <v>17</v>
      </c>
      <c r="C703" t="s">
        <v>115</v>
      </c>
      <c r="D703">
        <v>265</v>
      </c>
      <c r="E703" t="s">
        <v>1641</v>
      </c>
    </row>
    <row r="704" spans="1:5" hidden="1">
      <c r="A704" t="s">
        <v>87</v>
      </c>
      <c r="B704">
        <v>17</v>
      </c>
      <c r="C704" t="s">
        <v>116</v>
      </c>
      <c r="D704">
        <v>265</v>
      </c>
      <c r="E704" t="s">
        <v>1641</v>
      </c>
    </row>
    <row r="705" spans="1:5" hidden="1">
      <c r="A705" t="s">
        <v>159</v>
      </c>
      <c r="B705">
        <v>17</v>
      </c>
      <c r="C705" t="s">
        <v>80</v>
      </c>
      <c r="D705">
        <v>350</v>
      </c>
      <c r="E705" t="s">
        <v>1641</v>
      </c>
    </row>
    <row r="706" spans="1:5" hidden="1">
      <c r="A706" t="s">
        <v>79</v>
      </c>
      <c r="B706">
        <v>17</v>
      </c>
      <c r="C706" t="s">
        <v>302</v>
      </c>
      <c r="D706">
        <v>20</v>
      </c>
      <c r="E706" t="s">
        <v>1641</v>
      </c>
    </row>
    <row r="707" spans="1:5" hidden="1">
      <c r="A707" t="s">
        <v>3</v>
      </c>
      <c r="B707">
        <v>17</v>
      </c>
      <c r="C707" t="s">
        <v>4</v>
      </c>
      <c r="D707">
        <v>1000</v>
      </c>
      <c r="E707" t="s">
        <v>1641</v>
      </c>
    </row>
    <row r="708" spans="1:5" hidden="1">
      <c r="A708" t="s">
        <v>79</v>
      </c>
      <c r="B708">
        <v>17</v>
      </c>
      <c r="C708" t="s">
        <v>303</v>
      </c>
      <c r="D708">
        <v>1000</v>
      </c>
      <c r="E708" t="s">
        <v>1641</v>
      </c>
    </row>
    <row r="709" spans="1:5" hidden="1">
      <c r="A709" t="s">
        <v>304</v>
      </c>
      <c r="B709">
        <v>17</v>
      </c>
      <c r="C709" t="s">
        <v>305</v>
      </c>
      <c r="D709">
        <v>10</v>
      </c>
      <c r="E709" t="s">
        <v>1641</v>
      </c>
    </row>
    <row r="710" spans="1:5" hidden="1">
      <c r="A710" t="s">
        <v>304</v>
      </c>
      <c r="B710">
        <v>17</v>
      </c>
      <c r="C710" t="s">
        <v>306</v>
      </c>
      <c r="D710">
        <v>50</v>
      </c>
      <c r="E710" t="s">
        <v>1641</v>
      </c>
    </row>
    <row r="711" spans="1:5" hidden="1">
      <c r="A711" t="s">
        <v>117</v>
      </c>
      <c r="B711">
        <v>17</v>
      </c>
      <c r="C711" t="s">
        <v>118</v>
      </c>
      <c r="D711">
        <v>500</v>
      </c>
      <c r="E711" t="s">
        <v>1641</v>
      </c>
    </row>
    <row r="712" spans="1:5" hidden="1">
      <c r="A712" t="s">
        <v>117</v>
      </c>
      <c r="B712">
        <v>17</v>
      </c>
      <c r="C712" t="s">
        <v>176</v>
      </c>
      <c r="D712">
        <v>500</v>
      </c>
      <c r="E712" t="s">
        <v>1641</v>
      </c>
    </row>
    <row r="713" spans="1:5" hidden="1">
      <c r="A713" t="s">
        <v>87</v>
      </c>
      <c r="B713">
        <v>17</v>
      </c>
      <c r="C713" t="s">
        <v>2012</v>
      </c>
      <c r="D713">
        <v>50</v>
      </c>
      <c r="E713" t="s">
        <v>1641</v>
      </c>
    </row>
    <row r="714" spans="1:5" hidden="1">
      <c r="A714" t="s">
        <v>185</v>
      </c>
      <c r="B714">
        <v>17</v>
      </c>
      <c r="C714" t="s">
        <v>446</v>
      </c>
      <c r="D714">
        <v>10</v>
      </c>
      <c r="E714" t="s">
        <v>1641</v>
      </c>
    </row>
    <row r="715" spans="1:5" hidden="1">
      <c r="A715" t="s">
        <v>11</v>
      </c>
      <c r="B715">
        <v>17</v>
      </c>
      <c r="C715" t="s">
        <v>408</v>
      </c>
      <c r="D715">
        <v>100</v>
      </c>
      <c r="E715" t="s">
        <v>1641</v>
      </c>
    </row>
    <row r="716" spans="1:5" hidden="1">
      <c r="A716" t="s">
        <v>390</v>
      </c>
      <c r="B716">
        <v>17</v>
      </c>
      <c r="C716" t="s">
        <v>410</v>
      </c>
      <c r="D716">
        <v>3000</v>
      </c>
      <c r="E716" t="s">
        <v>1641</v>
      </c>
    </row>
    <row r="717" spans="1:5" hidden="1">
      <c r="A717" t="s">
        <v>2999</v>
      </c>
      <c r="B717">
        <v>17</v>
      </c>
      <c r="C717" t="s">
        <v>284</v>
      </c>
      <c r="D717">
        <v>312</v>
      </c>
      <c r="E717" t="s">
        <v>1641</v>
      </c>
    </row>
    <row r="718" spans="1:5" hidden="1">
      <c r="A718" t="s">
        <v>2999</v>
      </c>
      <c r="B718">
        <v>17</v>
      </c>
      <c r="C718" t="s">
        <v>285</v>
      </c>
      <c r="D718">
        <v>312</v>
      </c>
      <c r="E718" t="s">
        <v>1641</v>
      </c>
    </row>
    <row r="719" spans="1:5" hidden="1">
      <c r="A719" t="s">
        <v>2999</v>
      </c>
      <c r="B719">
        <v>17</v>
      </c>
      <c r="C719" t="s">
        <v>286</v>
      </c>
      <c r="D719">
        <v>312</v>
      </c>
      <c r="E719" t="s">
        <v>1641</v>
      </c>
    </row>
    <row r="720" spans="1:5" hidden="1">
      <c r="A720" t="s">
        <v>2999</v>
      </c>
      <c r="B720">
        <v>17</v>
      </c>
      <c r="C720" t="s">
        <v>287</v>
      </c>
      <c r="D720">
        <v>312</v>
      </c>
      <c r="E720" t="s">
        <v>1641</v>
      </c>
    </row>
    <row r="721" spans="1:5" hidden="1">
      <c r="A721" t="s">
        <v>157</v>
      </c>
      <c r="B721">
        <v>17</v>
      </c>
      <c r="C721" t="s">
        <v>178</v>
      </c>
      <c r="D721">
        <v>235</v>
      </c>
      <c r="E721" t="s">
        <v>1641</v>
      </c>
    </row>
    <row r="722" spans="1:5" hidden="1">
      <c r="A722" t="s">
        <v>157</v>
      </c>
      <c r="B722">
        <v>17</v>
      </c>
      <c r="C722" t="s">
        <v>179</v>
      </c>
      <c r="D722">
        <v>160</v>
      </c>
      <c r="E722" t="s">
        <v>1641</v>
      </c>
    </row>
    <row r="723" spans="1:5" hidden="1">
      <c r="A723" t="s">
        <v>157</v>
      </c>
      <c r="B723">
        <v>17</v>
      </c>
      <c r="C723" t="s">
        <v>180</v>
      </c>
      <c r="D723">
        <v>195</v>
      </c>
      <c r="E723" t="s">
        <v>1641</v>
      </c>
    </row>
    <row r="724" spans="1:5" hidden="1">
      <c r="A724" t="s">
        <v>5</v>
      </c>
      <c r="B724">
        <v>17</v>
      </c>
      <c r="C724" t="s">
        <v>181</v>
      </c>
      <c r="D724">
        <v>600</v>
      </c>
      <c r="E724" t="s">
        <v>1641</v>
      </c>
    </row>
    <row r="725" spans="1:5" hidden="1">
      <c r="A725" t="s">
        <v>5</v>
      </c>
      <c r="B725">
        <v>17</v>
      </c>
      <c r="C725" t="s">
        <v>182</v>
      </c>
      <c r="D725">
        <v>600</v>
      </c>
      <c r="E725" t="s">
        <v>1641</v>
      </c>
    </row>
    <row r="726" spans="1:5" hidden="1">
      <c r="A726" t="s">
        <v>5</v>
      </c>
      <c r="B726">
        <v>17</v>
      </c>
      <c r="C726" t="s">
        <v>81</v>
      </c>
      <c r="D726">
        <v>500</v>
      </c>
      <c r="E726" t="s">
        <v>1641</v>
      </c>
    </row>
    <row r="727" spans="1:5" hidden="1">
      <c r="A727" t="s">
        <v>79</v>
      </c>
      <c r="B727">
        <v>17</v>
      </c>
      <c r="C727" t="s">
        <v>3019</v>
      </c>
      <c r="D727">
        <v>100</v>
      </c>
      <c r="E727" t="s">
        <v>1641</v>
      </c>
    </row>
    <row r="728" spans="1:5" hidden="1">
      <c r="A728" t="s">
        <v>264</v>
      </c>
      <c r="B728">
        <v>17</v>
      </c>
      <c r="C728" t="s">
        <v>265</v>
      </c>
      <c r="D728">
        <v>600</v>
      </c>
      <c r="E728" t="s">
        <v>1641</v>
      </c>
    </row>
    <row r="729" spans="1:5" hidden="1">
      <c r="A729" t="s">
        <v>87</v>
      </c>
      <c r="B729">
        <v>17</v>
      </c>
      <c r="C729" t="s">
        <v>121</v>
      </c>
      <c r="D729">
        <v>265</v>
      </c>
      <c r="E729" t="s">
        <v>1641</v>
      </c>
    </row>
    <row r="730" spans="1:5" hidden="1">
      <c r="A730" t="s">
        <v>87</v>
      </c>
      <c r="B730">
        <v>17</v>
      </c>
      <c r="C730" t="s">
        <v>122</v>
      </c>
      <c r="D730">
        <v>265</v>
      </c>
      <c r="E730" t="s">
        <v>1641</v>
      </c>
    </row>
    <row r="731" spans="1:5" hidden="1">
      <c r="A731" t="s">
        <v>87</v>
      </c>
      <c r="B731">
        <v>17</v>
      </c>
      <c r="C731" t="s">
        <v>123</v>
      </c>
      <c r="D731">
        <v>274</v>
      </c>
      <c r="E731" t="s">
        <v>1641</v>
      </c>
    </row>
    <row r="732" spans="1:5" hidden="1">
      <c r="A732" t="s">
        <v>87</v>
      </c>
      <c r="B732">
        <v>17</v>
      </c>
      <c r="C732" t="s">
        <v>124</v>
      </c>
      <c r="D732">
        <v>340</v>
      </c>
      <c r="E732" t="s">
        <v>1641</v>
      </c>
    </row>
    <row r="733" spans="1:5" hidden="1">
      <c r="A733" t="s">
        <v>87</v>
      </c>
      <c r="B733">
        <v>17</v>
      </c>
      <c r="C733" t="s">
        <v>125</v>
      </c>
      <c r="D733">
        <v>265</v>
      </c>
      <c r="E733" t="s">
        <v>1641</v>
      </c>
    </row>
    <row r="734" spans="1:5" hidden="1">
      <c r="A734" t="s">
        <v>87</v>
      </c>
      <c r="B734">
        <v>17</v>
      </c>
      <c r="C734" t="s">
        <v>126</v>
      </c>
      <c r="D734">
        <v>265</v>
      </c>
      <c r="E734" t="s">
        <v>1641</v>
      </c>
    </row>
    <row r="735" spans="1:5" hidden="1">
      <c r="A735" t="s">
        <v>87</v>
      </c>
      <c r="B735">
        <v>17</v>
      </c>
      <c r="C735" t="s">
        <v>378</v>
      </c>
      <c r="D735">
        <v>300</v>
      </c>
      <c r="E735" t="s">
        <v>1641</v>
      </c>
    </row>
    <row r="736" spans="1:5" hidden="1">
      <c r="A736" t="s">
        <v>3020</v>
      </c>
      <c r="B736">
        <v>17</v>
      </c>
      <c r="C736" t="s">
        <v>378</v>
      </c>
      <c r="D736">
        <v>48</v>
      </c>
      <c r="E736" t="s">
        <v>1641</v>
      </c>
    </row>
    <row r="737" spans="1:5" hidden="1">
      <c r="A737" t="s">
        <v>87</v>
      </c>
      <c r="B737">
        <v>17</v>
      </c>
      <c r="C737" t="s">
        <v>184</v>
      </c>
      <c r="D737">
        <v>526</v>
      </c>
      <c r="E737" t="s">
        <v>1641</v>
      </c>
    </row>
    <row r="738" spans="1:5" hidden="1">
      <c r="A738" t="s">
        <v>3020</v>
      </c>
      <c r="B738">
        <v>17</v>
      </c>
      <c r="C738" t="s">
        <v>184</v>
      </c>
      <c r="D738">
        <v>68</v>
      </c>
      <c r="E738" t="s">
        <v>1641</v>
      </c>
    </row>
    <row r="739" spans="1:5" hidden="1">
      <c r="A739" t="s">
        <v>365</v>
      </c>
      <c r="B739">
        <v>17</v>
      </c>
      <c r="C739" t="s">
        <v>3021</v>
      </c>
      <c r="D739">
        <v>470</v>
      </c>
      <c r="E739" t="s">
        <v>1641</v>
      </c>
    </row>
    <row r="740" spans="1:5" hidden="1">
      <c r="A740" t="s">
        <v>157</v>
      </c>
      <c r="B740">
        <v>17</v>
      </c>
      <c r="C740" t="s">
        <v>3008</v>
      </c>
      <c r="D740">
        <v>80</v>
      </c>
      <c r="E740" t="s">
        <v>1641</v>
      </c>
    </row>
    <row r="741" spans="1:5" hidden="1">
      <c r="A741" t="s">
        <v>11</v>
      </c>
      <c r="B741">
        <v>17</v>
      </c>
      <c r="C741" t="s">
        <v>15</v>
      </c>
      <c r="D741">
        <v>500</v>
      </c>
      <c r="E741" t="s">
        <v>1641</v>
      </c>
    </row>
    <row r="742" spans="1:5" hidden="1">
      <c r="A742" t="s">
        <v>157</v>
      </c>
      <c r="B742">
        <v>18</v>
      </c>
      <c r="C742" t="s">
        <v>201</v>
      </c>
      <c r="D742">
        <v>80</v>
      </c>
      <c r="E742" t="s">
        <v>1641</v>
      </c>
    </row>
    <row r="743" spans="1:5" hidden="1">
      <c r="A743" t="s">
        <v>157</v>
      </c>
      <c r="B743">
        <v>18</v>
      </c>
      <c r="C743" t="s">
        <v>530</v>
      </c>
      <c r="D743">
        <v>500</v>
      </c>
      <c r="E743" t="s">
        <v>1641</v>
      </c>
    </row>
    <row r="744" spans="1:5" hidden="1">
      <c r="A744" t="s">
        <v>157</v>
      </c>
      <c r="B744">
        <v>18</v>
      </c>
      <c r="C744" t="s">
        <v>438</v>
      </c>
      <c r="D744">
        <v>215</v>
      </c>
      <c r="E744" t="s">
        <v>1641</v>
      </c>
    </row>
    <row r="745" spans="1:5" hidden="1">
      <c r="A745" t="s">
        <v>87</v>
      </c>
      <c r="B745">
        <v>18</v>
      </c>
      <c r="C745" t="s">
        <v>112</v>
      </c>
      <c r="D745">
        <v>180</v>
      </c>
      <c r="E745" t="s">
        <v>1641</v>
      </c>
    </row>
    <row r="746" spans="1:5" hidden="1">
      <c r="A746" t="s">
        <v>87</v>
      </c>
      <c r="B746">
        <v>18</v>
      </c>
      <c r="C746" t="s">
        <v>113</v>
      </c>
      <c r="D746">
        <v>180</v>
      </c>
      <c r="E746" t="s">
        <v>1641</v>
      </c>
    </row>
    <row r="747" spans="1:5" hidden="1">
      <c r="A747" t="s">
        <v>87</v>
      </c>
      <c r="B747">
        <v>18</v>
      </c>
      <c r="C747" t="s">
        <v>114</v>
      </c>
      <c r="D747">
        <v>180</v>
      </c>
      <c r="E747" t="s">
        <v>1641</v>
      </c>
    </row>
    <row r="748" spans="1:5" hidden="1">
      <c r="A748" t="s">
        <v>87</v>
      </c>
      <c r="B748">
        <v>18</v>
      </c>
      <c r="C748" t="s">
        <v>115</v>
      </c>
      <c r="D748">
        <v>180</v>
      </c>
      <c r="E748" t="s">
        <v>1641</v>
      </c>
    </row>
    <row r="749" spans="1:5" hidden="1">
      <c r="A749" t="s">
        <v>87</v>
      </c>
      <c r="B749">
        <v>18</v>
      </c>
      <c r="C749" t="s">
        <v>116</v>
      </c>
      <c r="D749">
        <v>180</v>
      </c>
      <c r="E749" t="s">
        <v>1641</v>
      </c>
    </row>
    <row r="750" spans="1:5" hidden="1">
      <c r="A750" t="s">
        <v>191</v>
      </c>
      <c r="B750">
        <v>18</v>
      </c>
      <c r="C750" t="s">
        <v>192</v>
      </c>
      <c r="D750">
        <v>268</v>
      </c>
      <c r="E750" t="s">
        <v>1641</v>
      </c>
    </row>
    <row r="751" spans="1:5" hidden="1">
      <c r="A751" t="s">
        <v>157</v>
      </c>
      <c r="B751">
        <v>18</v>
      </c>
      <c r="C751" t="s">
        <v>178</v>
      </c>
      <c r="D751">
        <v>135</v>
      </c>
      <c r="E751" t="s">
        <v>1641</v>
      </c>
    </row>
    <row r="752" spans="1:5" hidden="1">
      <c r="A752" t="s">
        <v>157</v>
      </c>
      <c r="B752">
        <v>18</v>
      </c>
      <c r="C752" t="s">
        <v>179</v>
      </c>
      <c r="D752">
        <v>80</v>
      </c>
      <c r="E752" t="s">
        <v>1641</v>
      </c>
    </row>
    <row r="753" spans="1:5" hidden="1">
      <c r="A753" t="s">
        <v>157</v>
      </c>
      <c r="B753">
        <v>18</v>
      </c>
      <c r="C753" t="s">
        <v>180</v>
      </c>
      <c r="D753">
        <v>145</v>
      </c>
      <c r="E753" t="s">
        <v>1641</v>
      </c>
    </row>
    <row r="754" spans="1:5" hidden="1">
      <c r="A754" t="s">
        <v>87</v>
      </c>
      <c r="B754">
        <v>18</v>
      </c>
      <c r="C754" t="s">
        <v>121</v>
      </c>
      <c r="D754">
        <v>180</v>
      </c>
      <c r="E754" t="s">
        <v>1641</v>
      </c>
    </row>
    <row r="755" spans="1:5" hidden="1">
      <c r="A755" t="s">
        <v>87</v>
      </c>
      <c r="B755">
        <v>18</v>
      </c>
      <c r="C755" t="s">
        <v>122</v>
      </c>
      <c r="D755">
        <v>180</v>
      </c>
      <c r="E755" t="s">
        <v>1641</v>
      </c>
    </row>
    <row r="756" spans="1:5" hidden="1">
      <c r="A756" t="s">
        <v>87</v>
      </c>
      <c r="B756">
        <v>18</v>
      </c>
      <c r="C756" t="s">
        <v>123</v>
      </c>
      <c r="D756">
        <v>180</v>
      </c>
      <c r="E756" t="s">
        <v>1641</v>
      </c>
    </row>
    <row r="757" spans="1:5" hidden="1">
      <c r="A757" t="s">
        <v>87</v>
      </c>
      <c r="B757">
        <v>18</v>
      </c>
      <c r="C757" t="s">
        <v>125</v>
      </c>
      <c r="D757">
        <v>180</v>
      </c>
      <c r="E757" t="s">
        <v>1641</v>
      </c>
    </row>
    <row r="758" spans="1:5" hidden="1">
      <c r="A758" t="s">
        <v>87</v>
      </c>
      <c r="B758">
        <v>18</v>
      </c>
      <c r="C758" t="s">
        <v>126</v>
      </c>
      <c r="D758">
        <v>180</v>
      </c>
      <c r="E758" t="s">
        <v>1641</v>
      </c>
    </row>
    <row r="759" spans="1:5" hidden="1">
      <c r="A759" t="s">
        <v>157</v>
      </c>
      <c r="B759">
        <v>18</v>
      </c>
      <c r="C759" t="s">
        <v>3008</v>
      </c>
      <c r="D759">
        <v>80</v>
      </c>
      <c r="E759" t="s">
        <v>1641</v>
      </c>
    </row>
    <row r="760" spans="1:5" hidden="1">
      <c r="A760" t="s">
        <v>85</v>
      </c>
      <c r="B760">
        <v>23</v>
      </c>
      <c r="C760" t="s">
        <v>26</v>
      </c>
      <c r="D760">
        <v>300</v>
      </c>
      <c r="E760" t="s">
        <v>1641</v>
      </c>
    </row>
    <row r="761" spans="1:5" hidden="1">
      <c r="A761" t="s">
        <v>87</v>
      </c>
      <c r="B761">
        <v>23</v>
      </c>
      <c r="C761" t="s">
        <v>112</v>
      </c>
      <c r="D761">
        <v>125</v>
      </c>
      <c r="E761" t="s">
        <v>1641</v>
      </c>
    </row>
    <row r="762" spans="1:5" hidden="1">
      <c r="A762" t="s">
        <v>87</v>
      </c>
      <c r="B762">
        <v>23</v>
      </c>
      <c r="C762" t="s">
        <v>113</v>
      </c>
      <c r="D762">
        <v>125</v>
      </c>
      <c r="E762" t="s">
        <v>1641</v>
      </c>
    </row>
    <row r="763" spans="1:5" hidden="1">
      <c r="A763" t="s">
        <v>87</v>
      </c>
      <c r="B763">
        <v>23</v>
      </c>
      <c r="C763" t="s">
        <v>114</v>
      </c>
      <c r="D763">
        <v>125</v>
      </c>
      <c r="E763" t="s">
        <v>1641</v>
      </c>
    </row>
    <row r="764" spans="1:5" hidden="1">
      <c r="A764" t="s">
        <v>87</v>
      </c>
      <c r="B764">
        <v>23</v>
      </c>
      <c r="C764" t="s">
        <v>115</v>
      </c>
      <c r="D764">
        <v>125</v>
      </c>
      <c r="E764" t="s">
        <v>1641</v>
      </c>
    </row>
    <row r="765" spans="1:5" hidden="1">
      <c r="A765" t="s">
        <v>87</v>
      </c>
      <c r="B765">
        <v>23</v>
      </c>
      <c r="C765" t="s">
        <v>116</v>
      </c>
      <c r="D765">
        <v>125</v>
      </c>
      <c r="E765" t="s">
        <v>1641</v>
      </c>
    </row>
    <row r="766" spans="1:5" hidden="1">
      <c r="A766" t="s">
        <v>157</v>
      </c>
      <c r="B766">
        <v>23</v>
      </c>
      <c r="C766" t="s">
        <v>178</v>
      </c>
      <c r="D766">
        <v>100</v>
      </c>
      <c r="E766" t="s">
        <v>1641</v>
      </c>
    </row>
    <row r="767" spans="1:5" hidden="1">
      <c r="A767" t="s">
        <v>157</v>
      </c>
      <c r="B767">
        <v>23</v>
      </c>
      <c r="C767" t="s">
        <v>180</v>
      </c>
      <c r="D767">
        <v>250</v>
      </c>
      <c r="E767" t="s">
        <v>1641</v>
      </c>
    </row>
    <row r="768" spans="1:5" hidden="1">
      <c r="A768" t="s">
        <v>87</v>
      </c>
      <c r="B768">
        <v>23</v>
      </c>
      <c r="C768" t="s">
        <v>121</v>
      </c>
      <c r="D768">
        <v>125</v>
      </c>
      <c r="E768" t="s">
        <v>1641</v>
      </c>
    </row>
    <row r="769" spans="1:5" hidden="1">
      <c r="A769" t="s">
        <v>87</v>
      </c>
      <c r="B769">
        <v>23</v>
      </c>
      <c r="C769" t="s">
        <v>122</v>
      </c>
      <c r="D769">
        <v>125</v>
      </c>
      <c r="E769" t="s">
        <v>1641</v>
      </c>
    </row>
    <row r="770" spans="1:5" hidden="1">
      <c r="A770" t="s">
        <v>87</v>
      </c>
      <c r="B770">
        <v>23</v>
      </c>
      <c r="C770" t="s">
        <v>123</v>
      </c>
      <c r="D770">
        <v>125</v>
      </c>
      <c r="E770" t="s">
        <v>1641</v>
      </c>
    </row>
    <row r="771" spans="1:5" hidden="1">
      <c r="A771" t="s">
        <v>87</v>
      </c>
      <c r="B771">
        <v>23</v>
      </c>
      <c r="C771" t="s">
        <v>124</v>
      </c>
      <c r="D771">
        <v>340</v>
      </c>
      <c r="E771" t="s">
        <v>1641</v>
      </c>
    </row>
    <row r="772" spans="1:5" hidden="1">
      <c r="A772" t="s">
        <v>87</v>
      </c>
      <c r="B772">
        <v>23</v>
      </c>
      <c r="C772" t="s">
        <v>125</v>
      </c>
      <c r="D772">
        <v>125</v>
      </c>
      <c r="E772" t="s">
        <v>1641</v>
      </c>
    </row>
    <row r="773" spans="1:5" hidden="1">
      <c r="A773" t="s">
        <v>87</v>
      </c>
      <c r="B773">
        <v>23</v>
      </c>
      <c r="C773" t="s">
        <v>126</v>
      </c>
      <c r="D773">
        <v>125</v>
      </c>
      <c r="E773" t="s">
        <v>1641</v>
      </c>
    </row>
    <row r="774" spans="1:5" hidden="1">
      <c r="A774" t="s">
        <v>87</v>
      </c>
      <c r="B774">
        <v>23</v>
      </c>
      <c r="C774" t="s">
        <v>378</v>
      </c>
      <c r="D774">
        <v>280</v>
      </c>
      <c r="E774" t="s">
        <v>1641</v>
      </c>
    </row>
    <row r="775" spans="1:5" hidden="1">
      <c r="A775" t="s">
        <v>85</v>
      </c>
      <c r="B775">
        <v>23</v>
      </c>
      <c r="C775" t="s">
        <v>183</v>
      </c>
      <c r="D775">
        <v>325</v>
      </c>
      <c r="E775" t="s">
        <v>1641</v>
      </c>
    </row>
    <row r="776" spans="1:5" hidden="1">
      <c r="A776" t="s">
        <v>87</v>
      </c>
      <c r="B776">
        <v>23</v>
      </c>
      <c r="C776" t="s">
        <v>184</v>
      </c>
      <c r="D776">
        <v>245</v>
      </c>
      <c r="E776" t="s">
        <v>1641</v>
      </c>
    </row>
    <row r="777" spans="1:5" hidden="1">
      <c r="A777" t="s">
        <v>85</v>
      </c>
      <c r="B777">
        <v>23</v>
      </c>
      <c r="C777" t="s">
        <v>266</v>
      </c>
      <c r="D777">
        <v>318</v>
      </c>
      <c r="E777" t="s">
        <v>1641</v>
      </c>
    </row>
    <row r="778" spans="1:5" hidden="1">
      <c r="A778" t="s">
        <v>354</v>
      </c>
      <c r="B778">
        <v>24</v>
      </c>
      <c r="C778" t="s">
        <v>2052</v>
      </c>
      <c r="D778">
        <v>500</v>
      </c>
      <c r="E778" t="s">
        <v>1641</v>
      </c>
    </row>
    <row r="779" spans="1:5" hidden="1">
      <c r="A779" t="s">
        <v>270</v>
      </c>
      <c r="B779">
        <v>24</v>
      </c>
      <c r="C779" t="s">
        <v>2210</v>
      </c>
      <c r="D779">
        <v>150</v>
      </c>
      <c r="E779" t="s">
        <v>1641</v>
      </c>
    </row>
    <row r="780" spans="1:5" hidden="1">
      <c r="A780" t="s">
        <v>100</v>
      </c>
      <c r="B780">
        <v>24</v>
      </c>
      <c r="C780" t="s">
        <v>527</v>
      </c>
      <c r="D780">
        <v>100</v>
      </c>
      <c r="E780" t="s">
        <v>1641</v>
      </c>
    </row>
    <row r="781" spans="1:5" hidden="1">
      <c r="A781" t="s">
        <v>494</v>
      </c>
      <c r="B781">
        <v>24</v>
      </c>
      <c r="C781" t="s">
        <v>164</v>
      </c>
      <c r="D781">
        <v>1450</v>
      </c>
      <c r="E781" t="s">
        <v>1641</v>
      </c>
    </row>
    <row r="782" spans="1:5" hidden="1">
      <c r="A782" t="s">
        <v>9</v>
      </c>
      <c r="B782">
        <v>24</v>
      </c>
      <c r="C782" t="s">
        <v>10</v>
      </c>
      <c r="D782">
        <v>100</v>
      </c>
      <c r="E782" t="s">
        <v>1641</v>
      </c>
    </row>
    <row r="783" spans="1:5" hidden="1">
      <c r="A783" t="s">
        <v>9</v>
      </c>
      <c r="B783">
        <v>24</v>
      </c>
      <c r="C783" t="s">
        <v>68</v>
      </c>
      <c r="D783">
        <v>1000</v>
      </c>
      <c r="E783" t="s">
        <v>1641</v>
      </c>
    </row>
    <row r="784" spans="1:5" hidden="1">
      <c r="A784" t="s">
        <v>9</v>
      </c>
      <c r="B784">
        <v>24</v>
      </c>
      <c r="C784" t="s">
        <v>69</v>
      </c>
      <c r="D784">
        <v>1000</v>
      </c>
      <c r="E784" t="s">
        <v>1641</v>
      </c>
    </row>
    <row r="785" spans="1:5" hidden="1">
      <c r="A785" t="s">
        <v>9</v>
      </c>
      <c r="B785">
        <v>24</v>
      </c>
      <c r="C785" t="s">
        <v>70</v>
      </c>
      <c r="D785">
        <v>1000</v>
      </c>
      <c r="E785" t="s">
        <v>1641</v>
      </c>
    </row>
    <row r="786" spans="1:5" hidden="1">
      <c r="A786" t="s">
        <v>270</v>
      </c>
      <c r="B786">
        <v>24</v>
      </c>
      <c r="C786" t="s">
        <v>487</v>
      </c>
      <c r="D786">
        <v>300</v>
      </c>
      <c r="E786" t="s">
        <v>1641</v>
      </c>
    </row>
    <row r="787" spans="1:5" hidden="1">
      <c r="A787" t="s">
        <v>79</v>
      </c>
      <c r="B787">
        <v>24</v>
      </c>
      <c r="C787" t="s">
        <v>80</v>
      </c>
      <c r="D787">
        <v>400</v>
      </c>
      <c r="E787" t="s">
        <v>1641</v>
      </c>
    </row>
    <row r="788" spans="1:5" hidden="1">
      <c r="A788" t="s">
        <v>79</v>
      </c>
      <c r="B788">
        <v>24</v>
      </c>
      <c r="C788" t="s">
        <v>302</v>
      </c>
      <c r="D788">
        <v>1500</v>
      </c>
      <c r="E788" t="s">
        <v>1641</v>
      </c>
    </row>
    <row r="789" spans="1:5" hidden="1">
      <c r="A789" t="s">
        <v>79</v>
      </c>
      <c r="B789">
        <v>24</v>
      </c>
      <c r="C789" t="s">
        <v>303</v>
      </c>
      <c r="D789">
        <v>575</v>
      </c>
      <c r="E789" t="s">
        <v>1641</v>
      </c>
    </row>
    <row r="790" spans="1:5" hidden="1">
      <c r="A790" t="s">
        <v>475</v>
      </c>
      <c r="B790">
        <v>24</v>
      </c>
      <c r="C790" t="s">
        <v>476</v>
      </c>
      <c r="D790">
        <v>240</v>
      </c>
      <c r="E790" t="s">
        <v>1641</v>
      </c>
    </row>
    <row r="791" spans="1:5" hidden="1">
      <c r="A791" t="s">
        <v>185</v>
      </c>
      <c r="B791">
        <v>24</v>
      </c>
      <c r="C791" t="s">
        <v>446</v>
      </c>
      <c r="D791">
        <v>1000</v>
      </c>
      <c r="E791" t="s">
        <v>1641</v>
      </c>
    </row>
    <row r="792" spans="1:5" hidden="1">
      <c r="A792" t="s">
        <v>2998</v>
      </c>
      <c r="B792">
        <v>24</v>
      </c>
      <c r="C792" t="s">
        <v>2034</v>
      </c>
      <c r="D792">
        <v>1000</v>
      </c>
      <c r="E792" t="s">
        <v>1641</v>
      </c>
    </row>
    <row r="793" spans="1:5" hidden="1">
      <c r="A793" t="s">
        <v>3022</v>
      </c>
      <c r="B793">
        <v>24</v>
      </c>
      <c r="C793" t="s">
        <v>428</v>
      </c>
      <c r="D793">
        <v>600</v>
      </c>
      <c r="E793" t="s">
        <v>1641</v>
      </c>
    </row>
    <row r="794" spans="1:5" hidden="1">
      <c r="A794" t="s">
        <v>3022</v>
      </c>
      <c r="B794">
        <v>24</v>
      </c>
      <c r="C794" t="s">
        <v>429</v>
      </c>
      <c r="D794">
        <v>600</v>
      </c>
      <c r="E794" t="s">
        <v>1641</v>
      </c>
    </row>
    <row r="795" spans="1:5" hidden="1">
      <c r="A795" t="s">
        <v>316</v>
      </c>
      <c r="B795">
        <v>24</v>
      </c>
      <c r="C795" t="s">
        <v>2246</v>
      </c>
      <c r="D795">
        <v>1700</v>
      </c>
      <c r="E795" t="s">
        <v>1641</v>
      </c>
    </row>
    <row r="796" spans="1:5" hidden="1">
      <c r="A796" t="s">
        <v>316</v>
      </c>
      <c r="B796">
        <v>24</v>
      </c>
      <c r="C796" t="s">
        <v>579</v>
      </c>
      <c r="D796">
        <v>2284</v>
      </c>
      <c r="E796" t="s">
        <v>1641</v>
      </c>
    </row>
    <row r="797" spans="1:5" hidden="1">
      <c r="A797" t="s">
        <v>185</v>
      </c>
      <c r="B797">
        <v>24</v>
      </c>
      <c r="C797" t="s">
        <v>186</v>
      </c>
      <c r="D797">
        <v>2000</v>
      </c>
      <c r="E797" t="s">
        <v>1641</v>
      </c>
    </row>
    <row r="798" spans="1:5" hidden="1">
      <c r="A798" t="s">
        <v>147</v>
      </c>
      <c r="B798">
        <v>24</v>
      </c>
      <c r="C798" t="s">
        <v>187</v>
      </c>
      <c r="D798">
        <v>156</v>
      </c>
      <c r="E798" t="s">
        <v>1641</v>
      </c>
    </row>
    <row r="799" spans="1:5" hidden="1">
      <c r="A799" t="s">
        <v>316</v>
      </c>
      <c r="B799">
        <v>24</v>
      </c>
      <c r="C799" t="s">
        <v>320</v>
      </c>
      <c r="D799">
        <v>700</v>
      </c>
      <c r="E799" t="s">
        <v>1641</v>
      </c>
    </row>
    <row r="800" spans="1:5" hidden="1">
      <c r="A800" t="s">
        <v>381</v>
      </c>
      <c r="B800">
        <v>25</v>
      </c>
      <c r="C800" t="s">
        <v>491</v>
      </c>
      <c r="D800">
        <v>550</v>
      </c>
      <c r="E800" t="s">
        <v>1641</v>
      </c>
    </row>
    <row r="801" spans="1:5" hidden="1">
      <c r="A801" t="s">
        <v>270</v>
      </c>
      <c r="B801">
        <v>25</v>
      </c>
      <c r="C801" t="s">
        <v>271</v>
      </c>
      <c r="D801">
        <v>45</v>
      </c>
      <c r="E801" t="s">
        <v>1641</v>
      </c>
    </row>
    <row r="802" spans="1:5" hidden="1">
      <c r="A802" t="s">
        <v>157</v>
      </c>
      <c r="B802">
        <v>25</v>
      </c>
      <c r="C802" t="s">
        <v>530</v>
      </c>
      <c r="D802">
        <v>500</v>
      </c>
      <c r="E802" t="s">
        <v>1641</v>
      </c>
    </row>
    <row r="803" spans="1:5" hidden="1">
      <c r="A803" t="s">
        <v>165</v>
      </c>
      <c r="B803">
        <v>25</v>
      </c>
      <c r="C803" t="s">
        <v>63</v>
      </c>
      <c r="D803">
        <v>500</v>
      </c>
      <c r="E803" t="s">
        <v>1641</v>
      </c>
    </row>
    <row r="804" spans="1:5" hidden="1">
      <c r="A804" t="s">
        <v>165</v>
      </c>
      <c r="B804">
        <v>25</v>
      </c>
      <c r="C804" t="s">
        <v>64</v>
      </c>
      <c r="D804">
        <v>300</v>
      </c>
      <c r="E804" t="s">
        <v>1641</v>
      </c>
    </row>
    <row r="805" spans="1:5" hidden="1">
      <c r="A805" t="s">
        <v>165</v>
      </c>
      <c r="B805">
        <v>25</v>
      </c>
      <c r="C805" t="s">
        <v>65</v>
      </c>
      <c r="D805">
        <v>500</v>
      </c>
      <c r="E805" t="s">
        <v>1641</v>
      </c>
    </row>
    <row r="806" spans="1:5" hidden="1">
      <c r="A806" t="s">
        <v>165</v>
      </c>
      <c r="B806">
        <v>25</v>
      </c>
      <c r="C806" t="s">
        <v>66</v>
      </c>
      <c r="D806">
        <v>500</v>
      </c>
      <c r="E806" t="s">
        <v>1641</v>
      </c>
    </row>
    <row r="807" spans="1:5" hidden="1">
      <c r="A807" t="s">
        <v>9</v>
      </c>
      <c r="B807">
        <v>25</v>
      </c>
      <c r="C807" t="s">
        <v>167</v>
      </c>
      <c r="D807">
        <v>2000</v>
      </c>
      <c r="E807" t="s">
        <v>1641</v>
      </c>
    </row>
    <row r="808" spans="1:5" hidden="1">
      <c r="A808" t="s">
        <v>9</v>
      </c>
      <c r="B808">
        <v>25</v>
      </c>
      <c r="C808" t="s">
        <v>528</v>
      </c>
      <c r="D808">
        <v>6000</v>
      </c>
      <c r="E808" t="s">
        <v>1641</v>
      </c>
    </row>
    <row r="809" spans="1:5" hidden="1">
      <c r="A809" t="s">
        <v>270</v>
      </c>
      <c r="B809">
        <v>25</v>
      </c>
      <c r="C809" t="s">
        <v>487</v>
      </c>
      <c r="D809">
        <v>200</v>
      </c>
      <c r="E809" t="s">
        <v>1641</v>
      </c>
    </row>
    <row r="810" spans="1:5" hidden="1">
      <c r="A810" t="s">
        <v>509</v>
      </c>
      <c r="B810">
        <v>25</v>
      </c>
      <c r="C810" t="s">
        <v>510</v>
      </c>
      <c r="D810">
        <v>2000</v>
      </c>
      <c r="E810" t="s">
        <v>1641</v>
      </c>
    </row>
    <row r="811" spans="1:5" hidden="1">
      <c r="A811" t="s">
        <v>509</v>
      </c>
      <c r="B811">
        <v>25</v>
      </c>
      <c r="C811" t="s">
        <v>1702</v>
      </c>
      <c r="D811">
        <v>1750</v>
      </c>
      <c r="E811" t="s">
        <v>1641</v>
      </c>
    </row>
    <row r="812" spans="1:5" hidden="1">
      <c r="A812" t="s">
        <v>79</v>
      </c>
      <c r="B812">
        <v>25</v>
      </c>
      <c r="C812" t="s">
        <v>80</v>
      </c>
      <c r="D812">
        <v>225</v>
      </c>
      <c r="E812" t="s">
        <v>1641</v>
      </c>
    </row>
    <row r="813" spans="1:5" hidden="1">
      <c r="A813" t="s">
        <v>79</v>
      </c>
      <c r="B813">
        <v>25</v>
      </c>
      <c r="C813" t="s">
        <v>302</v>
      </c>
      <c r="D813">
        <v>500</v>
      </c>
      <c r="E813" t="s">
        <v>1641</v>
      </c>
    </row>
    <row r="814" spans="1:5" hidden="1">
      <c r="A814" t="s">
        <v>96</v>
      </c>
      <c r="B814">
        <v>25</v>
      </c>
      <c r="C814" t="s">
        <v>119</v>
      </c>
      <c r="D814">
        <v>1800</v>
      </c>
      <c r="E814" t="s">
        <v>1641</v>
      </c>
    </row>
    <row r="815" spans="1:5" hidden="1">
      <c r="A815" t="s">
        <v>2998</v>
      </c>
      <c r="B815">
        <v>25</v>
      </c>
      <c r="C815" t="s">
        <v>2034</v>
      </c>
      <c r="D815">
        <v>700</v>
      </c>
      <c r="E815" t="s">
        <v>1641</v>
      </c>
    </row>
    <row r="816" spans="1:5" hidden="1">
      <c r="A816" t="s">
        <v>559</v>
      </c>
      <c r="B816">
        <v>25</v>
      </c>
      <c r="C816" t="s">
        <v>282</v>
      </c>
      <c r="D816">
        <v>900</v>
      </c>
      <c r="E816" t="s">
        <v>1641</v>
      </c>
    </row>
    <row r="817" spans="1:5" hidden="1">
      <c r="A817" t="s">
        <v>559</v>
      </c>
      <c r="B817">
        <v>25</v>
      </c>
      <c r="C817" t="s">
        <v>560</v>
      </c>
      <c r="D817">
        <v>900</v>
      </c>
      <c r="E817" t="s">
        <v>1641</v>
      </c>
    </row>
    <row r="818" spans="1:5" hidden="1">
      <c r="A818" t="s">
        <v>157</v>
      </c>
      <c r="B818">
        <v>25</v>
      </c>
      <c r="C818" t="s">
        <v>178</v>
      </c>
      <c r="D818">
        <v>150</v>
      </c>
      <c r="E818" t="s">
        <v>1641</v>
      </c>
    </row>
    <row r="819" spans="1:5" hidden="1">
      <c r="A819" t="s">
        <v>157</v>
      </c>
      <c r="B819">
        <v>25</v>
      </c>
      <c r="C819" t="s">
        <v>180</v>
      </c>
      <c r="D819">
        <v>250</v>
      </c>
      <c r="E819" t="s">
        <v>1641</v>
      </c>
    </row>
    <row r="820" spans="1:5" hidden="1">
      <c r="A820" t="s">
        <v>45</v>
      </c>
      <c r="B820">
        <v>25</v>
      </c>
      <c r="C820" t="s">
        <v>3023</v>
      </c>
      <c r="D820">
        <v>1000</v>
      </c>
      <c r="E820" t="s">
        <v>1641</v>
      </c>
    </row>
    <row r="821" spans="1:5" hidden="1">
      <c r="A821" t="s">
        <v>3024</v>
      </c>
      <c r="B821">
        <v>25</v>
      </c>
      <c r="C821" t="s">
        <v>532</v>
      </c>
      <c r="D821">
        <v>500</v>
      </c>
      <c r="E821" t="s">
        <v>1641</v>
      </c>
    </row>
    <row r="822" spans="1:5" hidden="1">
      <c r="A822" t="s">
        <v>79</v>
      </c>
      <c r="B822">
        <v>25</v>
      </c>
      <c r="C822" t="s">
        <v>519</v>
      </c>
      <c r="D822">
        <v>100</v>
      </c>
      <c r="E822" t="s">
        <v>1641</v>
      </c>
    </row>
    <row r="823" spans="1:5" hidden="1">
      <c r="A823" t="s">
        <v>157</v>
      </c>
      <c r="B823">
        <v>26</v>
      </c>
      <c r="C823" t="s">
        <v>530</v>
      </c>
      <c r="D823">
        <v>1000</v>
      </c>
      <c r="E823" t="s">
        <v>1641</v>
      </c>
    </row>
    <row r="824" spans="1:5" hidden="1">
      <c r="A824" t="s">
        <v>157</v>
      </c>
      <c r="B824">
        <v>26</v>
      </c>
      <c r="C824" t="s">
        <v>178</v>
      </c>
      <c r="D824">
        <v>210</v>
      </c>
      <c r="E824" t="s">
        <v>1641</v>
      </c>
    </row>
    <row r="825" spans="1:5" hidden="1">
      <c r="A825" t="s">
        <v>157</v>
      </c>
      <c r="B825">
        <v>26</v>
      </c>
      <c r="C825" t="s">
        <v>179</v>
      </c>
      <c r="D825">
        <v>240</v>
      </c>
      <c r="E825" t="s">
        <v>1641</v>
      </c>
    </row>
    <row r="826" spans="1:5" hidden="1">
      <c r="A826" t="s">
        <v>157</v>
      </c>
      <c r="B826">
        <v>26</v>
      </c>
      <c r="C826" t="s">
        <v>180</v>
      </c>
      <c r="D826">
        <v>366</v>
      </c>
      <c r="E826" t="s">
        <v>1641</v>
      </c>
    </row>
    <row r="827" spans="1:5" hidden="1">
      <c r="A827" t="s">
        <v>157</v>
      </c>
      <c r="B827">
        <v>26</v>
      </c>
      <c r="C827" t="s">
        <v>3008</v>
      </c>
      <c r="D827">
        <v>160</v>
      </c>
      <c r="E827" t="s">
        <v>1641</v>
      </c>
    </row>
    <row r="828" spans="1:5" hidden="1">
      <c r="A828" t="s">
        <v>157</v>
      </c>
      <c r="B828">
        <v>26</v>
      </c>
      <c r="C828" t="s">
        <v>477</v>
      </c>
      <c r="D828">
        <v>300</v>
      </c>
      <c r="E828" t="s">
        <v>1641</v>
      </c>
    </row>
    <row r="829" spans="1:5" hidden="1">
      <c r="A829" t="s">
        <v>157</v>
      </c>
      <c r="B829">
        <v>26</v>
      </c>
      <c r="C829" t="s">
        <v>456</v>
      </c>
      <c r="D829">
        <v>300</v>
      </c>
      <c r="E829" t="s">
        <v>1641</v>
      </c>
    </row>
    <row r="830" spans="1:5" hidden="1">
      <c r="A830" t="s">
        <v>354</v>
      </c>
      <c r="B830">
        <v>27</v>
      </c>
      <c r="C830" t="s">
        <v>2052</v>
      </c>
      <c r="D830">
        <v>7500</v>
      </c>
      <c r="E830" t="s">
        <v>1641</v>
      </c>
    </row>
    <row r="831" spans="1:5" hidden="1">
      <c r="A831" t="s">
        <v>401</v>
      </c>
      <c r="B831">
        <v>27</v>
      </c>
      <c r="C831" t="s">
        <v>3002</v>
      </c>
      <c r="D831">
        <v>100</v>
      </c>
      <c r="E831" t="s">
        <v>1641</v>
      </c>
    </row>
    <row r="832" spans="1:5" hidden="1">
      <c r="A832" t="s">
        <v>5</v>
      </c>
      <c r="B832">
        <v>27</v>
      </c>
      <c r="C832" t="s">
        <v>538</v>
      </c>
      <c r="D832">
        <v>219</v>
      </c>
      <c r="E832" t="s">
        <v>1641</v>
      </c>
    </row>
    <row r="833" spans="1:5" hidden="1">
      <c r="A833" t="s">
        <v>289</v>
      </c>
      <c r="B833">
        <v>27</v>
      </c>
      <c r="C833" t="s">
        <v>290</v>
      </c>
      <c r="D833">
        <v>500</v>
      </c>
      <c r="E833" t="s">
        <v>1641</v>
      </c>
    </row>
    <row r="834" spans="1:5" hidden="1">
      <c r="A834" t="s">
        <v>289</v>
      </c>
      <c r="B834">
        <v>27</v>
      </c>
      <c r="C834" t="s">
        <v>2077</v>
      </c>
      <c r="D834">
        <v>500</v>
      </c>
      <c r="E834" t="s">
        <v>1641</v>
      </c>
    </row>
    <row r="835" spans="1:5" hidden="1">
      <c r="A835" t="s">
        <v>89</v>
      </c>
      <c r="B835">
        <v>27</v>
      </c>
      <c r="C835" t="s">
        <v>3025</v>
      </c>
      <c r="D835">
        <v>700</v>
      </c>
      <c r="E835" t="s">
        <v>1641</v>
      </c>
    </row>
    <row r="836" spans="1:5" hidden="1">
      <c r="A836" t="s">
        <v>5</v>
      </c>
      <c r="B836">
        <v>27</v>
      </c>
      <c r="C836" t="s">
        <v>2083</v>
      </c>
      <c r="D836">
        <v>150</v>
      </c>
      <c r="E836" t="s">
        <v>1641</v>
      </c>
    </row>
    <row r="837" spans="1:5" hidden="1">
      <c r="A837" t="s">
        <v>3026</v>
      </c>
      <c r="B837">
        <v>27</v>
      </c>
      <c r="C837" t="s">
        <v>2098</v>
      </c>
      <c r="D837">
        <v>200</v>
      </c>
      <c r="E837" t="s">
        <v>1641</v>
      </c>
    </row>
    <row r="838" spans="1:5" hidden="1">
      <c r="A838" t="s">
        <v>3026</v>
      </c>
      <c r="B838">
        <v>27</v>
      </c>
      <c r="C838" t="s">
        <v>2019</v>
      </c>
      <c r="D838">
        <v>790</v>
      </c>
      <c r="E838" t="s">
        <v>1641</v>
      </c>
    </row>
    <row r="839" spans="1:5" hidden="1">
      <c r="A839" t="s">
        <v>354</v>
      </c>
      <c r="B839">
        <v>27</v>
      </c>
      <c r="C839" t="s">
        <v>557</v>
      </c>
      <c r="D839">
        <v>2500</v>
      </c>
      <c r="E839" t="s">
        <v>1641</v>
      </c>
    </row>
    <row r="840" spans="1:5" hidden="1">
      <c r="A840" t="s">
        <v>354</v>
      </c>
      <c r="B840">
        <v>27</v>
      </c>
      <c r="C840" t="s">
        <v>3027</v>
      </c>
      <c r="D840">
        <v>2500</v>
      </c>
      <c r="E840" t="s">
        <v>1641</v>
      </c>
    </row>
    <row r="841" spans="1:5" hidden="1">
      <c r="A841" t="s">
        <v>354</v>
      </c>
      <c r="B841">
        <v>27</v>
      </c>
      <c r="C841" t="s">
        <v>2113</v>
      </c>
      <c r="D841">
        <v>2500</v>
      </c>
      <c r="E841" t="s">
        <v>1641</v>
      </c>
    </row>
    <row r="842" spans="1:5" hidden="1">
      <c r="A842" t="s">
        <v>292</v>
      </c>
      <c r="B842">
        <v>27</v>
      </c>
      <c r="C842" t="s">
        <v>2119</v>
      </c>
      <c r="D842">
        <v>1300</v>
      </c>
      <c r="E842" t="s">
        <v>1641</v>
      </c>
    </row>
    <row r="843" spans="1:5" hidden="1">
      <c r="A843" t="s">
        <v>100</v>
      </c>
      <c r="B843">
        <v>27</v>
      </c>
      <c r="C843" t="s">
        <v>190</v>
      </c>
      <c r="D843">
        <v>210</v>
      </c>
      <c r="E843" t="s">
        <v>1641</v>
      </c>
    </row>
    <row r="844" spans="1:5" hidden="1">
      <c r="A844" t="s">
        <v>270</v>
      </c>
      <c r="B844">
        <v>27</v>
      </c>
      <c r="C844" t="s">
        <v>271</v>
      </c>
      <c r="D844">
        <v>30</v>
      </c>
      <c r="E844" t="s">
        <v>1641</v>
      </c>
    </row>
    <row r="845" spans="1:5" hidden="1">
      <c r="A845" t="s">
        <v>85</v>
      </c>
      <c r="B845">
        <v>27</v>
      </c>
      <c r="C845" t="s">
        <v>273</v>
      </c>
      <c r="D845">
        <v>165</v>
      </c>
      <c r="E845" t="s">
        <v>1641</v>
      </c>
    </row>
    <row r="846" spans="1:5" hidden="1">
      <c r="A846" t="s">
        <v>89</v>
      </c>
      <c r="B846">
        <v>27</v>
      </c>
      <c r="C846" t="s">
        <v>2185</v>
      </c>
      <c r="D846">
        <v>200</v>
      </c>
      <c r="E846" t="s">
        <v>1641</v>
      </c>
    </row>
    <row r="847" spans="1:5" hidden="1">
      <c r="A847" t="s">
        <v>85</v>
      </c>
      <c r="B847">
        <v>27</v>
      </c>
      <c r="C847" t="s">
        <v>105</v>
      </c>
      <c r="D847">
        <v>108</v>
      </c>
      <c r="E847" t="s">
        <v>1641</v>
      </c>
    </row>
    <row r="848" spans="1:5" hidden="1">
      <c r="A848" t="s">
        <v>89</v>
      </c>
      <c r="B848">
        <v>27</v>
      </c>
      <c r="C848" t="s">
        <v>106</v>
      </c>
      <c r="D848">
        <v>2500</v>
      </c>
      <c r="E848" t="s">
        <v>1641</v>
      </c>
    </row>
    <row r="849" spans="1:5" hidden="1">
      <c r="A849" t="s">
        <v>100</v>
      </c>
      <c r="B849">
        <v>27</v>
      </c>
      <c r="C849" t="s">
        <v>527</v>
      </c>
      <c r="D849">
        <v>100</v>
      </c>
      <c r="E849" t="s">
        <v>1641</v>
      </c>
    </row>
    <row r="850" spans="1:5" hidden="1">
      <c r="A850" t="s">
        <v>117</v>
      </c>
      <c r="B850">
        <v>27</v>
      </c>
      <c r="C850" t="s">
        <v>262</v>
      </c>
      <c r="D850">
        <v>450</v>
      </c>
      <c r="E850" t="s">
        <v>1641</v>
      </c>
    </row>
    <row r="851" spans="1:5" hidden="1">
      <c r="A851" t="s">
        <v>7</v>
      </c>
      <c r="B851">
        <v>27</v>
      </c>
      <c r="C851" t="s">
        <v>8</v>
      </c>
      <c r="D851">
        <v>1482</v>
      </c>
      <c r="E851" t="s">
        <v>1641</v>
      </c>
    </row>
    <row r="852" spans="1:5" hidden="1">
      <c r="A852" t="s">
        <v>365</v>
      </c>
      <c r="B852">
        <v>27</v>
      </c>
      <c r="C852" t="s">
        <v>8</v>
      </c>
      <c r="D852">
        <v>166</v>
      </c>
      <c r="E852" t="s">
        <v>1641</v>
      </c>
    </row>
    <row r="853" spans="1:5" hidden="1">
      <c r="A853" t="s">
        <v>61</v>
      </c>
      <c r="B853">
        <v>27</v>
      </c>
      <c r="C853" t="s">
        <v>62</v>
      </c>
      <c r="D853">
        <v>530</v>
      </c>
      <c r="E853" t="s">
        <v>1641</v>
      </c>
    </row>
    <row r="854" spans="1:5" hidden="1">
      <c r="A854" t="s">
        <v>270</v>
      </c>
      <c r="B854">
        <v>27</v>
      </c>
      <c r="C854" t="s">
        <v>62</v>
      </c>
      <c r="D854">
        <v>350</v>
      </c>
      <c r="E854" t="s">
        <v>1641</v>
      </c>
    </row>
    <row r="855" spans="1:5" hidden="1">
      <c r="A855" t="s">
        <v>9</v>
      </c>
      <c r="B855">
        <v>27</v>
      </c>
      <c r="C855" t="s">
        <v>10</v>
      </c>
      <c r="D855">
        <v>850</v>
      </c>
      <c r="E855" t="s">
        <v>1641</v>
      </c>
    </row>
    <row r="856" spans="1:5" hidden="1">
      <c r="A856" t="s">
        <v>157</v>
      </c>
      <c r="B856">
        <v>27</v>
      </c>
      <c r="C856" t="s">
        <v>438</v>
      </c>
      <c r="D856">
        <v>1000</v>
      </c>
      <c r="E856" t="s">
        <v>1641</v>
      </c>
    </row>
    <row r="857" spans="1:5" hidden="1">
      <c r="A857" t="s">
        <v>58</v>
      </c>
      <c r="B857">
        <v>27</v>
      </c>
      <c r="C857" t="s">
        <v>548</v>
      </c>
      <c r="D857">
        <v>5000</v>
      </c>
      <c r="E857" t="s">
        <v>1641</v>
      </c>
    </row>
    <row r="858" spans="1:5" hidden="1">
      <c r="A858" t="s">
        <v>439</v>
      </c>
      <c r="B858">
        <v>27</v>
      </c>
      <c r="C858" t="s">
        <v>440</v>
      </c>
      <c r="D858">
        <v>800</v>
      </c>
      <c r="E858" t="s">
        <v>1641</v>
      </c>
    </row>
    <row r="859" spans="1:5" hidden="1">
      <c r="A859" t="s">
        <v>107</v>
      </c>
      <c r="B859">
        <v>27</v>
      </c>
      <c r="C859" t="s">
        <v>574</v>
      </c>
      <c r="D859">
        <v>140</v>
      </c>
      <c r="E859" t="s">
        <v>1641</v>
      </c>
    </row>
    <row r="860" spans="1:5" hidden="1">
      <c r="A860" t="s">
        <v>9</v>
      </c>
      <c r="B860">
        <v>27</v>
      </c>
      <c r="C860" t="s">
        <v>75</v>
      </c>
      <c r="D860">
        <v>1300</v>
      </c>
      <c r="E860" t="s">
        <v>1641</v>
      </c>
    </row>
    <row r="861" spans="1:5" hidden="1">
      <c r="A861" t="s">
        <v>107</v>
      </c>
      <c r="B861">
        <v>27</v>
      </c>
      <c r="C861" t="s">
        <v>76</v>
      </c>
      <c r="D861">
        <v>1299</v>
      </c>
      <c r="E861" t="s">
        <v>1641</v>
      </c>
    </row>
    <row r="862" spans="1:5" hidden="1">
      <c r="A862" t="s">
        <v>11</v>
      </c>
      <c r="B862">
        <v>27</v>
      </c>
      <c r="C862" t="s">
        <v>20</v>
      </c>
      <c r="D862">
        <v>10000</v>
      </c>
      <c r="E862" t="s">
        <v>1641</v>
      </c>
    </row>
    <row r="863" spans="1:5" hidden="1">
      <c r="A863" t="s">
        <v>85</v>
      </c>
      <c r="B863">
        <v>27</v>
      </c>
      <c r="C863" t="s">
        <v>26</v>
      </c>
      <c r="D863">
        <v>500</v>
      </c>
      <c r="E863" t="s">
        <v>1641</v>
      </c>
    </row>
    <row r="864" spans="1:5" hidden="1">
      <c r="A864" t="s">
        <v>334</v>
      </c>
      <c r="B864">
        <v>27</v>
      </c>
      <c r="C864" t="s">
        <v>474</v>
      </c>
      <c r="D864">
        <v>1400</v>
      </c>
      <c r="E864" t="s">
        <v>1641</v>
      </c>
    </row>
    <row r="865" spans="1:5" hidden="1">
      <c r="A865" t="s">
        <v>354</v>
      </c>
      <c r="B865">
        <v>27</v>
      </c>
      <c r="C865" t="s">
        <v>425</v>
      </c>
      <c r="D865">
        <v>800</v>
      </c>
      <c r="E865" t="s">
        <v>1641</v>
      </c>
    </row>
    <row r="866" spans="1:5" hidden="1">
      <c r="A866" t="s">
        <v>11</v>
      </c>
      <c r="B866">
        <v>27</v>
      </c>
      <c r="C866" t="s">
        <v>531</v>
      </c>
      <c r="D866">
        <v>10000</v>
      </c>
      <c r="E866" t="s">
        <v>1641</v>
      </c>
    </row>
    <row r="867" spans="1:5" hidden="1">
      <c r="A867" t="s">
        <v>87</v>
      </c>
      <c r="B867">
        <v>27</v>
      </c>
      <c r="C867" t="s">
        <v>112</v>
      </c>
      <c r="D867">
        <v>183</v>
      </c>
      <c r="E867" t="s">
        <v>1641</v>
      </c>
    </row>
    <row r="868" spans="1:5" hidden="1">
      <c r="A868" t="s">
        <v>3028</v>
      </c>
      <c r="B868">
        <v>27</v>
      </c>
      <c r="C868" t="s">
        <v>487</v>
      </c>
      <c r="D868">
        <v>300</v>
      </c>
      <c r="E868" t="s">
        <v>1641</v>
      </c>
    </row>
    <row r="869" spans="1:5" hidden="1">
      <c r="A869" t="s">
        <v>87</v>
      </c>
      <c r="B869">
        <v>27</v>
      </c>
      <c r="C869" t="s">
        <v>113</v>
      </c>
      <c r="D869">
        <v>183</v>
      </c>
      <c r="E869" t="s">
        <v>1641</v>
      </c>
    </row>
    <row r="870" spans="1:5" hidden="1">
      <c r="A870" t="s">
        <v>100</v>
      </c>
      <c r="B870">
        <v>27</v>
      </c>
      <c r="C870" t="s">
        <v>78</v>
      </c>
      <c r="D870">
        <v>190</v>
      </c>
      <c r="E870" t="s">
        <v>1641</v>
      </c>
    </row>
    <row r="871" spans="1:5" hidden="1">
      <c r="A871" t="s">
        <v>77</v>
      </c>
      <c r="B871">
        <v>27</v>
      </c>
      <c r="C871" t="s">
        <v>78</v>
      </c>
      <c r="D871">
        <v>100</v>
      </c>
      <c r="E871" t="s">
        <v>1641</v>
      </c>
    </row>
    <row r="872" spans="1:5" hidden="1">
      <c r="A872" t="s">
        <v>87</v>
      </c>
      <c r="B872">
        <v>27</v>
      </c>
      <c r="C872" t="s">
        <v>114</v>
      </c>
      <c r="D872">
        <v>183</v>
      </c>
      <c r="E872" t="s">
        <v>1641</v>
      </c>
    </row>
    <row r="873" spans="1:5" hidden="1">
      <c r="A873" t="s">
        <v>87</v>
      </c>
      <c r="B873">
        <v>27</v>
      </c>
      <c r="C873" t="s">
        <v>115</v>
      </c>
      <c r="D873">
        <v>183</v>
      </c>
      <c r="E873" t="s">
        <v>1641</v>
      </c>
    </row>
    <row r="874" spans="1:5" hidden="1">
      <c r="A874" t="s">
        <v>87</v>
      </c>
      <c r="B874">
        <v>27</v>
      </c>
      <c r="C874" t="s">
        <v>116</v>
      </c>
      <c r="D874">
        <v>183</v>
      </c>
      <c r="E874" t="s">
        <v>1641</v>
      </c>
    </row>
    <row r="875" spans="1:5" hidden="1">
      <c r="A875" t="s">
        <v>159</v>
      </c>
      <c r="B875">
        <v>27</v>
      </c>
      <c r="C875" t="s">
        <v>80</v>
      </c>
      <c r="D875">
        <v>350</v>
      </c>
      <c r="E875" t="s">
        <v>1641</v>
      </c>
    </row>
    <row r="876" spans="1:5" hidden="1">
      <c r="A876" t="s">
        <v>443</v>
      </c>
      <c r="B876">
        <v>27</v>
      </c>
      <c r="C876" t="s">
        <v>444</v>
      </c>
      <c r="D876">
        <v>190</v>
      </c>
      <c r="E876" t="s">
        <v>1641</v>
      </c>
    </row>
    <row r="877" spans="1:5" hidden="1">
      <c r="A877" t="s">
        <v>443</v>
      </c>
      <c r="B877">
        <v>27</v>
      </c>
      <c r="C877" t="s">
        <v>445</v>
      </c>
      <c r="D877">
        <v>789</v>
      </c>
      <c r="E877" t="s">
        <v>1641</v>
      </c>
    </row>
    <row r="878" spans="1:5" hidden="1">
      <c r="A878" t="s">
        <v>117</v>
      </c>
      <c r="B878">
        <v>27</v>
      </c>
      <c r="C878" t="s">
        <v>319</v>
      </c>
      <c r="D878">
        <v>50</v>
      </c>
      <c r="E878" t="s">
        <v>1641</v>
      </c>
    </row>
    <row r="879" spans="1:5" hidden="1">
      <c r="A879" t="s">
        <v>475</v>
      </c>
      <c r="B879">
        <v>27</v>
      </c>
      <c r="C879" t="s">
        <v>476</v>
      </c>
      <c r="D879">
        <v>960</v>
      </c>
      <c r="E879" t="s">
        <v>1641</v>
      </c>
    </row>
    <row r="880" spans="1:5" hidden="1">
      <c r="A880" t="s">
        <v>304</v>
      </c>
      <c r="B880">
        <v>27</v>
      </c>
      <c r="C880" t="s">
        <v>305</v>
      </c>
      <c r="D880">
        <v>950</v>
      </c>
      <c r="E880" t="s">
        <v>1641</v>
      </c>
    </row>
    <row r="881" spans="1:5" hidden="1">
      <c r="A881" t="s">
        <v>304</v>
      </c>
      <c r="B881">
        <v>27</v>
      </c>
      <c r="C881" t="s">
        <v>306</v>
      </c>
      <c r="D881">
        <v>950</v>
      </c>
      <c r="E881" t="s">
        <v>1641</v>
      </c>
    </row>
    <row r="882" spans="1:5" hidden="1">
      <c r="A882" t="s">
        <v>304</v>
      </c>
      <c r="B882">
        <v>27</v>
      </c>
      <c r="C882" t="s">
        <v>307</v>
      </c>
      <c r="D882">
        <v>1700</v>
      </c>
      <c r="E882" t="s">
        <v>1641</v>
      </c>
    </row>
    <row r="883" spans="1:5" hidden="1">
      <c r="A883" t="s">
        <v>304</v>
      </c>
      <c r="B883">
        <v>27</v>
      </c>
      <c r="C883" t="s">
        <v>308</v>
      </c>
      <c r="D883">
        <v>1000</v>
      </c>
      <c r="E883" t="s">
        <v>1641</v>
      </c>
    </row>
    <row r="884" spans="1:5" hidden="1">
      <c r="A884" t="s">
        <v>304</v>
      </c>
      <c r="B884">
        <v>27</v>
      </c>
      <c r="C884" t="s">
        <v>309</v>
      </c>
      <c r="D884">
        <v>1000</v>
      </c>
      <c r="E884" t="s">
        <v>1641</v>
      </c>
    </row>
    <row r="885" spans="1:5" hidden="1">
      <c r="A885" t="s">
        <v>117</v>
      </c>
      <c r="B885">
        <v>27</v>
      </c>
      <c r="C885" t="s">
        <v>118</v>
      </c>
      <c r="D885">
        <v>550</v>
      </c>
      <c r="E885" t="s">
        <v>1641</v>
      </c>
    </row>
    <row r="886" spans="1:5" hidden="1">
      <c r="A886" t="s">
        <v>117</v>
      </c>
      <c r="B886">
        <v>27</v>
      </c>
      <c r="C886" t="s">
        <v>176</v>
      </c>
      <c r="D886">
        <v>400</v>
      </c>
      <c r="E886" t="s">
        <v>1641</v>
      </c>
    </row>
    <row r="887" spans="1:5" hidden="1">
      <c r="A887" t="s">
        <v>117</v>
      </c>
      <c r="B887">
        <v>27</v>
      </c>
      <c r="C887" t="s">
        <v>406</v>
      </c>
      <c r="D887">
        <v>600</v>
      </c>
      <c r="E887" t="s">
        <v>1641</v>
      </c>
    </row>
    <row r="888" spans="1:5" hidden="1">
      <c r="A888" t="s">
        <v>185</v>
      </c>
      <c r="B888">
        <v>27</v>
      </c>
      <c r="C888" t="s">
        <v>2033</v>
      </c>
      <c r="D888">
        <v>1500</v>
      </c>
      <c r="E888" t="s">
        <v>1641</v>
      </c>
    </row>
    <row r="889" spans="1:5" hidden="1">
      <c r="A889" t="s">
        <v>2998</v>
      </c>
      <c r="B889">
        <v>27</v>
      </c>
      <c r="C889" t="s">
        <v>2034</v>
      </c>
      <c r="D889">
        <v>1000</v>
      </c>
      <c r="E889" t="s">
        <v>1641</v>
      </c>
    </row>
    <row r="890" spans="1:5" hidden="1">
      <c r="A890" t="s">
        <v>185</v>
      </c>
      <c r="B890">
        <v>27</v>
      </c>
      <c r="C890" t="s">
        <v>2035</v>
      </c>
      <c r="D890">
        <v>23</v>
      </c>
      <c r="E890" t="s">
        <v>1641</v>
      </c>
    </row>
    <row r="891" spans="1:5" hidden="1">
      <c r="A891" t="s">
        <v>5</v>
      </c>
      <c r="B891">
        <v>27</v>
      </c>
      <c r="C891" t="s">
        <v>181</v>
      </c>
      <c r="D891">
        <v>1722</v>
      </c>
      <c r="E891" t="s">
        <v>1641</v>
      </c>
    </row>
    <row r="892" spans="1:5" hidden="1">
      <c r="A892" t="s">
        <v>5</v>
      </c>
      <c r="B892">
        <v>27</v>
      </c>
      <c r="C892" t="s">
        <v>182</v>
      </c>
      <c r="D892">
        <v>660</v>
      </c>
      <c r="E892" t="s">
        <v>1641</v>
      </c>
    </row>
    <row r="893" spans="1:5" hidden="1">
      <c r="A893" t="s">
        <v>5</v>
      </c>
      <c r="B893">
        <v>27</v>
      </c>
      <c r="C893" t="s">
        <v>81</v>
      </c>
      <c r="D893">
        <v>800</v>
      </c>
      <c r="E893" t="s">
        <v>1641</v>
      </c>
    </row>
    <row r="894" spans="1:5" hidden="1">
      <c r="A894" t="s">
        <v>82</v>
      </c>
      <c r="B894">
        <v>27</v>
      </c>
      <c r="C894" t="s">
        <v>83</v>
      </c>
      <c r="D894">
        <v>5300</v>
      </c>
      <c r="E894" t="s">
        <v>1641</v>
      </c>
    </row>
    <row r="895" spans="1:5" hidden="1">
      <c r="A895" t="s">
        <v>316</v>
      </c>
      <c r="B895">
        <v>27</v>
      </c>
      <c r="C895" t="s">
        <v>2246</v>
      </c>
      <c r="D895">
        <v>400</v>
      </c>
      <c r="E895" t="s">
        <v>1641</v>
      </c>
    </row>
    <row r="896" spans="1:5" hidden="1">
      <c r="A896" t="s">
        <v>443</v>
      </c>
      <c r="B896">
        <v>27</v>
      </c>
      <c r="C896" t="s">
        <v>448</v>
      </c>
      <c r="D896">
        <v>510</v>
      </c>
      <c r="E896" t="s">
        <v>1641</v>
      </c>
    </row>
    <row r="897" spans="1:5" hidden="1">
      <c r="A897" t="s">
        <v>443</v>
      </c>
      <c r="B897">
        <v>27</v>
      </c>
      <c r="C897" t="s">
        <v>452</v>
      </c>
      <c r="D897">
        <v>70</v>
      </c>
      <c r="E897" t="s">
        <v>1641</v>
      </c>
    </row>
    <row r="898" spans="1:5" hidden="1">
      <c r="A898" t="s">
        <v>401</v>
      </c>
      <c r="B898">
        <v>27</v>
      </c>
      <c r="C898" t="s">
        <v>511</v>
      </c>
      <c r="D898">
        <v>100</v>
      </c>
      <c r="E898" t="s">
        <v>1641</v>
      </c>
    </row>
    <row r="899" spans="1:5" hidden="1">
      <c r="A899" t="s">
        <v>85</v>
      </c>
      <c r="B899">
        <v>27</v>
      </c>
      <c r="C899" t="s">
        <v>532</v>
      </c>
      <c r="D899">
        <v>230</v>
      </c>
      <c r="E899" t="s">
        <v>1641</v>
      </c>
    </row>
    <row r="900" spans="1:5" hidden="1">
      <c r="A900" t="s">
        <v>264</v>
      </c>
      <c r="B900">
        <v>27</v>
      </c>
      <c r="C900" t="s">
        <v>265</v>
      </c>
      <c r="D900">
        <v>400</v>
      </c>
      <c r="E900" t="s">
        <v>1641</v>
      </c>
    </row>
    <row r="901" spans="1:5" hidden="1">
      <c r="A901" t="s">
        <v>520</v>
      </c>
      <c r="B901">
        <v>27</v>
      </c>
      <c r="C901" t="s">
        <v>2251</v>
      </c>
      <c r="D901">
        <v>400</v>
      </c>
      <c r="E901" t="s">
        <v>1641</v>
      </c>
    </row>
    <row r="902" spans="1:5" hidden="1">
      <c r="A902" t="s">
        <v>520</v>
      </c>
      <c r="B902">
        <v>27</v>
      </c>
      <c r="C902" t="s">
        <v>2252</v>
      </c>
      <c r="D902">
        <v>400</v>
      </c>
      <c r="E902" t="s">
        <v>1641</v>
      </c>
    </row>
    <row r="903" spans="1:5" hidden="1">
      <c r="A903" t="s">
        <v>520</v>
      </c>
      <c r="B903">
        <v>27</v>
      </c>
      <c r="C903" t="s">
        <v>2253</v>
      </c>
      <c r="D903">
        <v>400</v>
      </c>
      <c r="E903" t="s">
        <v>1641</v>
      </c>
    </row>
    <row r="904" spans="1:5" hidden="1">
      <c r="A904" t="s">
        <v>520</v>
      </c>
      <c r="B904">
        <v>27</v>
      </c>
      <c r="C904" t="s">
        <v>2254</v>
      </c>
      <c r="D904">
        <v>400</v>
      </c>
      <c r="E904" t="s">
        <v>1641</v>
      </c>
    </row>
    <row r="905" spans="1:5" hidden="1">
      <c r="A905" t="s">
        <v>87</v>
      </c>
      <c r="B905">
        <v>27</v>
      </c>
      <c r="C905" t="s">
        <v>121</v>
      </c>
      <c r="D905">
        <v>183</v>
      </c>
      <c r="E905" t="s">
        <v>1641</v>
      </c>
    </row>
    <row r="906" spans="1:5" hidden="1">
      <c r="A906" t="s">
        <v>87</v>
      </c>
      <c r="B906">
        <v>27</v>
      </c>
      <c r="C906" t="s">
        <v>122</v>
      </c>
      <c r="D906">
        <v>183</v>
      </c>
      <c r="E906" t="s">
        <v>1641</v>
      </c>
    </row>
    <row r="907" spans="1:5" hidden="1">
      <c r="A907" t="s">
        <v>87</v>
      </c>
      <c r="B907">
        <v>27</v>
      </c>
      <c r="C907" t="s">
        <v>123</v>
      </c>
      <c r="D907">
        <v>183</v>
      </c>
      <c r="E907" t="s">
        <v>1641</v>
      </c>
    </row>
    <row r="908" spans="1:5" hidden="1">
      <c r="A908" t="s">
        <v>87</v>
      </c>
      <c r="B908">
        <v>27</v>
      </c>
      <c r="C908" t="s">
        <v>125</v>
      </c>
      <c r="D908">
        <v>183</v>
      </c>
      <c r="E908" t="s">
        <v>1641</v>
      </c>
    </row>
    <row r="909" spans="1:5" hidden="1">
      <c r="A909" t="s">
        <v>87</v>
      </c>
      <c r="B909">
        <v>27</v>
      </c>
      <c r="C909" t="s">
        <v>126</v>
      </c>
      <c r="D909">
        <v>183</v>
      </c>
      <c r="E909" t="s">
        <v>1641</v>
      </c>
    </row>
    <row r="910" spans="1:5" hidden="1">
      <c r="A910" t="s">
        <v>87</v>
      </c>
      <c r="B910">
        <v>27</v>
      </c>
      <c r="C910" t="s">
        <v>378</v>
      </c>
      <c r="D910">
        <v>175</v>
      </c>
      <c r="E910" t="s">
        <v>1641</v>
      </c>
    </row>
    <row r="911" spans="1:5" hidden="1">
      <c r="A911" t="s">
        <v>85</v>
      </c>
      <c r="B911">
        <v>27</v>
      </c>
      <c r="C911" t="s">
        <v>183</v>
      </c>
      <c r="D911">
        <v>860</v>
      </c>
      <c r="E911" t="s">
        <v>1641</v>
      </c>
    </row>
    <row r="912" spans="1:5" hidden="1">
      <c r="A912" t="s">
        <v>87</v>
      </c>
      <c r="B912">
        <v>27</v>
      </c>
      <c r="C912" t="s">
        <v>184</v>
      </c>
      <c r="D912">
        <v>175</v>
      </c>
      <c r="E912" t="s">
        <v>1641</v>
      </c>
    </row>
    <row r="913" spans="1:5" hidden="1">
      <c r="A913" t="s">
        <v>85</v>
      </c>
      <c r="B913">
        <v>27</v>
      </c>
      <c r="C913" t="s">
        <v>266</v>
      </c>
      <c r="D913">
        <v>600</v>
      </c>
      <c r="E913" t="s">
        <v>1641</v>
      </c>
    </row>
    <row r="914" spans="1:5" hidden="1">
      <c r="A914" t="s">
        <v>130</v>
      </c>
      <c r="B914">
        <v>27</v>
      </c>
      <c r="C914" t="s">
        <v>411</v>
      </c>
      <c r="D914">
        <v>2800</v>
      </c>
      <c r="E914" t="s">
        <v>1641</v>
      </c>
    </row>
    <row r="915" spans="1:5" hidden="1">
      <c r="A915" t="s">
        <v>100</v>
      </c>
      <c r="B915">
        <v>27</v>
      </c>
      <c r="C915" t="s">
        <v>455</v>
      </c>
      <c r="D915">
        <v>193</v>
      </c>
      <c r="E915" t="s">
        <v>1641</v>
      </c>
    </row>
    <row r="916" spans="1:5" hidden="1">
      <c r="A916" t="s">
        <v>5</v>
      </c>
      <c r="B916">
        <v>27</v>
      </c>
      <c r="C916" t="s">
        <v>2040</v>
      </c>
      <c r="D916">
        <v>100</v>
      </c>
      <c r="E916" t="s">
        <v>1641</v>
      </c>
    </row>
    <row r="917" spans="1:5" hidden="1">
      <c r="A917" t="s">
        <v>185</v>
      </c>
      <c r="B917">
        <v>27</v>
      </c>
      <c r="C917" t="s">
        <v>3006</v>
      </c>
      <c r="D917">
        <v>200</v>
      </c>
      <c r="E917" t="s">
        <v>1641</v>
      </c>
    </row>
    <row r="918" spans="1:5" hidden="1">
      <c r="A918" t="s">
        <v>520</v>
      </c>
      <c r="B918">
        <v>27</v>
      </c>
      <c r="C918" t="s">
        <v>342</v>
      </c>
      <c r="D918">
        <v>1000</v>
      </c>
      <c r="E918" t="s">
        <v>1641</v>
      </c>
    </row>
    <row r="919" spans="1:5" hidden="1">
      <c r="A919" t="s">
        <v>520</v>
      </c>
      <c r="B919">
        <v>27</v>
      </c>
      <c r="C919" t="s">
        <v>2041</v>
      </c>
      <c r="D919">
        <v>1000</v>
      </c>
      <c r="E919" t="s">
        <v>1641</v>
      </c>
    </row>
    <row r="920" spans="1:5" hidden="1">
      <c r="A920" t="s">
        <v>520</v>
      </c>
      <c r="B920">
        <v>27</v>
      </c>
      <c r="C920" t="s">
        <v>346</v>
      </c>
      <c r="D920">
        <v>1000</v>
      </c>
      <c r="E920" t="s">
        <v>1641</v>
      </c>
    </row>
    <row r="921" spans="1:5" hidden="1">
      <c r="A921" t="s">
        <v>3029</v>
      </c>
      <c r="B921">
        <v>27</v>
      </c>
      <c r="C921" t="s">
        <v>3030</v>
      </c>
      <c r="D921">
        <v>500</v>
      </c>
      <c r="E921" t="s">
        <v>1641</v>
      </c>
    </row>
    <row r="922" spans="1:5" hidden="1">
      <c r="A922" t="s">
        <v>3029</v>
      </c>
      <c r="B922">
        <v>27</v>
      </c>
      <c r="C922" t="s">
        <v>3031</v>
      </c>
      <c r="D922">
        <v>500</v>
      </c>
      <c r="E922" t="s">
        <v>1641</v>
      </c>
    </row>
    <row r="923" spans="1:5" hidden="1">
      <c r="A923" t="s">
        <v>3026</v>
      </c>
      <c r="B923">
        <v>27</v>
      </c>
      <c r="C923" t="s">
        <v>3032</v>
      </c>
      <c r="D923">
        <v>25</v>
      </c>
      <c r="E923" t="s">
        <v>1641</v>
      </c>
    </row>
    <row r="924" spans="1:5" hidden="1">
      <c r="A924" t="s">
        <v>365</v>
      </c>
      <c r="B924">
        <v>27</v>
      </c>
      <c r="C924" t="s">
        <v>2043</v>
      </c>
      <c r="D924">
        <v>480</v>
      </c>
      <c r="E924" t="s">
        <v>1641</v>
      </c>
    </row>
    <row r="925" spans="1:5" hidden="1">
      <c r="A925" t="s">
        <v>89</v>
      </c>
      <c r="B925">
        <v>27</v>
      </c>
      <c r="C925" t="s">
        <v>523</v>
      </c>
      <c r="D925">
        <v>900</v>
      </c>
      <c r="E925" t="s">
        <v>1641</v>
      </c>
    </row>
    <row r="926" spans="1:5" hidden="1">
      <c r="A926" t="s">
        <v>89</v>
      </c>
      <c r="B926">
        <v>27</v>
      </c>
      <c r="C926" t="s">
        <v>524</v>
      </c>
      <c r="D926">
        <v>900</v>
      </c>
      <c r="E926" t="s">
        <v>1641</v>
      </c>
    </row>
    <row r="927" spans="1:5" hidden="1">
      <c r="A927" t="s">
        <v>354</v>
      </c>
      <c r="B927">
        <v>28</v>
      </c>
      <c r="C927" t="s">
        <v>2056</v>
      </c>
      <c r="D927">
        <v>3600</v>
      </c>
      <c r="E927" t="s">
        <v>1641</v>
      </c>
    </row>
    <row r="928" spans="1:5" hidden="1">
      <c r="A928" t="s">
        <v>354</v>
      </c>
      <c r="B928">
        <v>28</v>
      </c>
      <c r="C928" t="s">
        <v>355</v>
      </c>
      <c r="D928">
        <v>2000</v>
      </c>
      <c r="E928" t="s">
        <v>1641</v>
      </c>
    </row>
    <row r="929" spans="1:5" hidden="1">
      <c r="A929" t="s">
        <v>87</v>
      </c>
      <c r="B929">
        <v>28</v>
      </c>
      <c r="C929" t="s">
        <v>193</v>
      </c>
      <c r="D929">
        <v>200</v>
      </c>
      <c r="E929" t="s">
        <v>1641</v>
      </c>
    </row>
    <row r="930" spans="1:5" hidden="1">
      <c r="A930" t="s">
        <v>270</v>
      </c>
      <c r="B930">
        <v>28</v>
      </c>
      <c r="C930" t="s">
        <v>271</v>
      </c>
      <c r="D930">
        <v>45</v>
      </c>
      <c r="E930" t="s">
        <v>1641</v>
      </c>
    </row>
    <row r="931" spans="1:5" hidden="1">
      <c r="A931" t="s">
        <v>87</v>
      </c>
      <c r="B931">
        <v>28</v>
      </c>
      <c r="C931" t="s">
        <v>152</v>
      </c>
      <c r="D931">
        <v>12</v>
      </c>
      <c r="E931" t="s">
        <v>1641</v>
      </c>
    </row>
    <row r="932" spans="1:5" hidden="1">
      <c r="A932" t="s">
        <v>87</v>
      </c>
      <c r="B932">
        <v>28</v>
      </c>
      <c r="C932" t="s">
        <v>156</v>
      </c>
      <c r="D932">
        <v>300</v>
      </c>
      <c r="E932" t="s">
        <v>1641</v>
      </c>
    </row>
    <row r="933" spans="1:5" hidden="1">
      <c r="A933" t="s">
        <v>191</v>
      </c>
      <c r="B933">
        <v>28</v>
      </c>
      <c r="C933" t="s">
        <v>504</v>
      </c>
      <c r="D933">
        <v>26</v>
      </c>
      <c r="E933" t="s">
        <v>1641</v>
      </c>
    </row>
    <row r="934" spans="1:5" hidden="1">
      <c r="A934" t="s">
        <v>100</v>
      </c>
      <c r="B934">
        <v>28</v>
      </c>
      <c r="C934" t="s">
        <v>527</v>
      </c>
      <c r="D934">
        <v>80</v>
      </c>
      <c r="E934" t="s">
        <v>1641</v>
      </c>
    </row>
    <row r="935" spans="1:5" hidden="1">
      <c r="A935" t="s">
        <v>191</v>
      </c>
      <c r="B935">
        <v>28</v>
      </c>
      <c r="C935" t="s">
        <v>505</v>
      </c>
      <c r="D935">
        <v>37</v>
      </c>
      <c r="E935" t="s">
        <v>1641</v>
      </c>
    </row>
    <row r="936" spans="1:5" hidden="1">
      <c r="A936" t="s">
        <v>61</v>
      </c>
      <c r="B936">
        <v>28</v>
      </c>
      <c r="C936" t="s">
        <v>62</v>
      </c>
      <c r="D936">
        <v>200</v>
      </c>
      <c r="E936" t="s">
        <v>1641</v>
      </c>
    </row>
    <row r="937" spans="1:5" hidden="1">
      <c r="A937" t="s">
        <v>53</v>
      </c>
      <c r="B937">
        <v>28</v>
      </c>
      <c r="C937" t="s">
        <v>63</v>
      </c>
      <c r="D937">
        <v>1000</v>
      </c>
      <c r="E937" t="s">
        <v>1641</v>
      </c>
    </row>
    <row r="938" spans="1:5" hidden="1">
      <c r="A938" t="s">
        <v>53</v>
      </c>
      <c r="B938">
        <v>28</v>
      </c>
      <c r="C938" t="s">
        <v>64</v>
      </c>
      <c r="D938">
        <v>1000</v>
      </c>
      <c r="E938" t="s">
        <v>1641</v>
      </c>
    </row>
    <row r="939" spans="1:5" hidden="1">
      <c r="A939" t="s">
        <v>53</v>
      </c>
      <c r="B939">
        <v>28</v>
      </c>
      <c r="C939" t="s">
        <v>65</v>
      </c>
      <c r="D939">
        <v>1000</v>
      </c>
      <c r="E939" t="s">
        <v>1641</v>
      </c>
    </row>
    <row r="940" spans="1:5" hidden="1">
      <c r="A940" t="s">
        <v>53</v>
      </c>
      <c r="B940">
        <v>28</v>
      </c>
      <c r="C940" t="s">
        <v>66</v>
      </c>
      <c r="D940">
        <v>1000</v>
      </c>
      <c r="E940" t="s">
        <v>1641</v>
      </c>
    </row>
    <row r="941" spans="1:5" hidden="1">
      <c r="A941" t="s">
        <v>270</v>
      </c>
      <c r="B941">
        <v>28</v>
      </c>
      <c r="C941" t="s">
        <v>335</v>
      </c>
      <c r="D941">
        <v>500</v>
      </c>
      <c r="E941" t="s">
        <v>1641</v>
      </c>
    </row>
    <row r="942" spans="1:5" hidden="1">
      <c r="A942" t="s">
        <v>72</v>
      </c>
      <c r="B942">
        <v>28</v>
      </c>
      <c r="C942" t="s">
        <v>73</v>
      </c>
      <c r="D942">
        <v>6500</v>
      </c>
      <c r="E942" t="s">
        <v>1641</v>
      </c>
    </row>
    <row r="943" spans="1:5" hidden="1">
      <c r="A943" t="s">
        <v>107</v>
      </c>
      <c r="B943">
        <v>28</v>
      </c>
      <c r="C943" t="s">
        <v>76</v>
      </c>
      <c r="D943">
        <v>850</v>
      </c>
      <c r="E943" t="s">
        <v>1641</v>
      </c>
    </row>
    <row r="944" spans="1:5" hidden="1">
      <c r="A944" t="s">
        <v>11</v>
      </c>
      <c r="B944">
        <v>28</v>
      </c>
      <c r="C944" t="s">
        <v>474</v>
      </c>
      <c r="D944">
        <v>4000</v>
      </c>
      <c r="E944" t="s">
        <v>1641</v>
      </c>
    </row>
    <row r="945" spans="1:5" hidden="1">
      <c r="A945" t="s">
        <v>87</v>
      </c>
      <c r="B945">
        <v>28</v>
      </c>
      <c r="C945" t="s">
        <v>112</v>
      </c>
      <c r="D945">
        <v>671</v>
      </c>
      <c r="E945" t="s">
        <v>1641</v>
      </c>
    </row>
    <row r="946" spans="1:5" hidden="1">
      <c r="A946" t="s">
        <v>270</v>
      </c>
      <c r="B946">
        <v>28</v>
      </c>
      <c r="C946" t="s">
        <v>487</v>
      </c>
      <c r="D946">
        <v>300</v>
      </c>
      <c r="E946" t="s">
        <v>1641</v>
      </c>
    </row>
    <row r="947" spans="1:5" hidden="1">
      <c r="A947" t="s">
        <v>87</v>
      </c>
      <c r="B947">
        <v>28</v>
      </c>
      <c r="C947" t="s">
        <v>113</v>
      </c>
      <c r="D947">
        <v>671</v>
      </c>
      <c r="E947" t="s">
        <v>1641</v>
      </c>
    </row>
    <row r="948" spans="1:5" hidden="1">
      <c r="A948" t="s">
        <v>87</v>
      </c>
      <c r="B948">
        <v>28</v>
      </c>
      <c r="C948" t="s">
        <v>114</v>
      </c>
      <c r="D948">
        <v>671</v>
      </c>
      <c r="E948" t="s">
        <v>1641</v>
      </c>
    </row>
    <row r="949" spans="1:5" hidden="1">
      <c r="A949" t="s">
        <v>87</v>
      </c>
      <c r="B949">
        <v>28</v>
      </c>
      <c r="C949" t="s">
        <v>115</v>
      </c>
      <c r="D949">
        <v>671</v>
      </c>
      <c r="E949" t="s">
        <v>1641</v>
      </c>
    </row>
    <row r="950" spans="1:5" hidden="1">
      <c r="A950" t="s">
        <v>87</v>
      </c>
      <c r="B950">
        <v>28</v>
      </c>
      <c r="C950" t="s">
        <v>116</v>
      </c>
      <c r="D950">
        <v>671</v>
      </c>
      <c r="E950" t="s">
        <v>1641</v>
      </c>
    </row>
    <row r="951" spans="1:5" hidden="1">
      <c r="A951" t="s">
        <v>443</v>
      </c>
      <c r="B951">
        <v>28</v>
      </c>
      <c r="C951" t="s">
        <v>444</v>
      </c>
      <c r="D951">
        <v>89</v>
      </c>
      <c r="E951" t="s">
        <v>1641</v>
      </c>
    </row>
    <row r="952" spans="1:5" hidden="1">
      <c r="A952" t="s">
        <v>443</v>
      </c>
      <c r="B952">
        <v>28</v>
      </c>
      <c r="C952" t="s">
        <v>445</v>
      </c>
      <c r="D952">
        <v>716</v>
      </c>
      <c r="E952" t="s">
        <v>1641</v>
      </c>
    </row>
    <row r="953" spans="1:5" hidden="1">
      <c r="A953" t="s">
        <v>191</v>
      </c>
      <c r="B953">
        <v>28</v>
      </c>
      <c r="C953" t="s">
        <v>192</v>
      </c>
      <c r="D953">
        <v>697</v>
      </c>
      <c r="E953" t="s">
        <v>1641</v>
      </c>
    </row>
    <row r="954" spans="1:5" hidden="1">
      <c r="A954" t="s">
        <v>185</v>
      </c>
      <c r="B954">
        <v>28</v>
      </c>
      <c r="C954" t="s">
        <v>446</v>
      </c>
      <c r="D954">
        <v>1000</v>
      </c>
      <c r="E954" t="s">
        <v>1641</v>
      </c>
    </row>
    <row r="955" spans="1:5" hidden="1">
      <c r="A955" t="s">
        <v>157</v>
      </c>
      <c r="B955">
        <v>28</v>
      </c>
      <c r="C955" t="s">
        <v>178</v>
      </c>
      <c r="D955">
        <v>220</v>
      </c>
      <c r="E955" t="s">
        <v>1641</v>
      </c>
    </row>
    <row r="956" spans="1:5" hidden="1">
      <c r="A956" t="s">
        <v>157</v>
      </c>
      <c r="B956">
        <v>28</v>
      </c>
      <c r="C956" t="s">
        <v>179</v>
      </c>
      <c r="D956">
        <v>160</v>
      </c>
      <c r="E956" t="s">
        <v>1641</v>
      </c>
    </row>
    <row r="957" spans="1:5" hidden="1">
      <c r="A957" t="s">
        <v>157</v>
      </c>
      <c r="B957">
        <v>28</v>
      </c>
      <c r="C957" t="s">
        <v>180</v>
      </c>
      <c r="D957">
        <v>240</v>
      </c>
      <c r="E957" t="s">
        <v>1641</v>
      </c>
    </row>
    <row r="958" spans="1:5" hidden="1">
      <c r="A958" t="s">
        <v>443</v>
      </c>
      <c r="B958">
        <v>28</v>
      </c>
      <c r="C958" t="s">
        <v>448</v>
      </c>
      <c r="D958">
        <v>350</v>
      </c>
      <c r="E958" t="s">
        <v>1641</v>
      </c>
    </row>
    <row r="959" spans="1:5" hidden="1">
      <c r="A959" t="s">
        <v>443</v>
      </c>
      <c r="B959">
        <v>28</v>
      </c>
      <c r="C959" t="s">
        <v>452</v>
      </c>
      <c r="D959">
        <v>10</v>
      </c>
      <c r="E959" t="s">
        <v>1641</v>
      </c>
    </row>
    <row r="960" spans="1:5" hidden="1">
      <c r="A960" t="s">
        <v>85</v>
      </c>
      <c r="B960">
        <v>28</v>
      </c>
      <c r="C960" t="s">
        <v>532</v>
      </c>
      <c r="D960">
        <v>150</v>
      </c>
      <c r="E960" t="s">
        <v>1641</v>
      </c>
    </row>
    <row r="961" spans="1:5" hidden="1">
      <c r="A961" t="s">
        <v>87</v>
      </c>
      <c r="B961">
        <v>28</v>
      </c>
      <c r="C961" t="s">
        <v>121</v>
      </c>
      <c r="D961">
        <v>671</v>
      </c>
      <c r="E961" t="s">
        <v>1641</v>
      </c>
    </row>
    <row r="962" spans="1:5" hidden="1">
      <c r="A962" t="s">
        <v>87</v>
      </c>
      <c r="B962">
        <v>28</v>
      </c>
      <c r="C962" t="s">
        <v>122</v>
      </c>
      <c r="D962">
        <v>671</v>
      </c>
      <c r="E962" t="s">
        <v>1641</v>
      </c>
    </row>
    <row r="963" spans="1:5" hidden="1">
      <c r="A963" t="s">
        <v>87</v>
      </c>
      <c r="B963">
        <v>28</v>
      </c>
      <c r="C963" t="s">
        <v>123</v>
      </c>
      <c r="D963">
        <v>671</v>
      </c>
      <c r="E963" t="s">
        <v>1641</v>
      </c>
    </row>
    <row r="964" spans="1:5" hidden="1">
      <c r="A964" t="s">
        <v>87</v>
      </c>
      <c r="B964">
        <v>28</v>
      </c>
      <c r="C964" t="s">
        <v>124</v>
      </c>
      <c r="D964">
        <v>865</v>
      </c>
      <c r="E964" t="s">
        <v>1641</v>
      </c>
    </row>
    <row r="965" spans="1:5" hidden="1">
      <c r="A965" t="s">
        <v>87</v>
      </c>
      <c r="B965">
        <v>28</v>
      </c>
      <c r="C965" t="s">
        <v>125</v>
      </c>
      <c r="D965">
        <v>671</v>
      </c>
      <c r="E965" t="s">
        <v>1641</v>
      </c>
    </row>
    <row r="966" spans="1:5" hidden="1">
      <c r="A966" t="s">
        <v>87</v>
      </c>
      <c r="B966">
        <v>28</v>
      </c>
      <c r="C966" t="s">
        <v>126</v>
      </c>
      <c r="D966">
        <v>671</v>
      </c>
      <c r="E966" t="s">
        <v>1641</v>
      </c>
    </row>
    <row r="967" spans="1:5" hidden="1">
      <c r="A967" t="s">
        <v>87</v>
      </c>
      <c r="B967">
        <v>28</v>
      </c>
      <c r="C967" t="s">
        <v>378</v>
      </c>
      <c r="D967">
        <v>525</v>
      </c>
      <c r="E967" t="s">
        <v>1641</v>
      </c>
    </row>
    <row r="968" spans="1:5" hidden="1">
      <c r="A968" t="s">
        <v>85</v>
      </c>
      <c r="B968">
        <v>28</v>
      </c>
      <c r="C968" t="s">
        <v>183</v>
      </c>
      <c r="D968">
        <v>170</v>
      </c>
      <c r="E968" t="s">
        <v>1641</v>
      </c>
    </row>
    <row r="969" spans="1:5" hidden="1">
      <c r="A969" t="s">
        <v>87</v>
      </c>
      <c r="B969">
        <v>28</v>
      </c>
      <c r="C969" t="s">
        <v>184</v>
      </c>
      <c r="D969">
        <v>920</v>
      </c>
      <c r="E969" t="s">
        <v>1641</v>
      </c>
    </row>
    <row r="970" spans="1:5" hidden="1">
      <c r="A970" t="s">
        <v>85</v>
      </c>
      <c r="B970">
        <v>28</v>
      </c>
      <c r="C970" t="s">
        <v>266</v>
      </c>
      <c r="D970">
        <v>255</v>
      </c>
      <c r="E970" t="s">
        <v>1641</v>
      </c>
    </row>
    <row r="971" spans="1:5" hidden="1">
      <c r="A971" t="s">
        <v>185</v>
      </c>
      <c r="B971">
        <v>28</v>
      </c>
      <c r="C971" t="s">
        <v>186</v>
      </c>
      <c r="D971">
        <v>2000</v>
      </c>
      <c r="E971" t="s">
        <v>1641</v>
      </c>
    </row>
    <row r="972" spans="1:5" hidden="1">
      <c r="A972" t="s">
        <v>130</v>
      </c>
      <c r="B972">
        <v>28</v>
      </c>
      <c r="C972" t="s">
        <v>411</v>
      </c>
      <c r="D972">
        <v>1200</v>
      </c>
      <c r="E972" t="s">
        <v>1641</v>
      </c>
    </row>
    <row r="973" spans="1:5" hidden="1">
      <c r="A973" t="s">
        <v>2996</v>
      </c>
      <c r="B973">
        <v>28</v>
      </c>
      <c r="C973" t="s">
        <v>411</v>
      </c>
      <c r="D973">
        <v>5000</v>
      </c>
      <c r="E973" t="s">
        <v>1641</v>
      </c>
    </row>
    <row r="974" spans="1:5" hidden="1">
      <c r="A974" t="s">
        <v>100</v>
      </c>
      <c r="B974">
        <v>28</v>
      </c>
      <c r="C974" t="s">
        <v>455</v>
      </c>
      <c r="D974">
        <v>70</v>
      </c>
      <c r="E974" t="s">
        <v>1641</v>
      </c>
    </row>
    <row r="975" spans="1:5" hidden="1">
      <c r="A975" t="s">
        <v>563</v>
      </c>
      <c r="B975">
        <v>28</v>
      </c>
      <c r="C975" t="s">
        <v>564</v>
      </c>
      <c r="D975">
        <v>850</v>
      </c>
      <c r="E975" t="s">
        <v>1641</v>
      </c>
    </row>
    <row r="976" spans="1:5" hidden="1">
      <c r="A976" t="s">
        <v>563</v>
      </c>
      <c r="B976">
        <v>28</v>
      </c>
      <c r="C976" t="s">
        <v>565</v>
      </c>
      <c r="D976">
        <v>850</v>
      </c>
      <c r="E976" t="s">
        <v>1641</v>
      </c>
    </row>
    <row r="977" spans="1:5" hidden="1">
      <c r="A977" t="s">
        <v>563</v>
      </c>
      <c r="B977">
        <v>28</v>
      </c>
      <c r="C977" t="s">
        <v>566</v>
      </c>
      <c r="D977">
        <v>850</v>
      </c>
      <c r="E977" t="s">
        <v>1641</v>
      </c>
    </row>
    <row r="978" spans="1:5" hidden="1">
      <c r="A978" t="s">
        <v>563</v>
      </c>
      <c r="B978">
        <v>28</v>
      </c>
      <c r="C978" t="s">
        <v>567</v>
      </c>
      <c r="D978">
        <v>850</v>
      </c>
      <c r="E978" t="s">
        <v>1641</v>
      </c>
    </row>
    <row r="979" spans="1:5" hidden="1">
      <c r="A979" t="s">
        <v>340</v>
      </c>
      <c r="B979">
        <v>28</v>
      </c>
      <c r="C979" t="s">
        <v>341</v>
      </c>
      <c r="D979">
        <v>2400</v>
      </c>
      <c r="E979" t="s">
        <v>1641</v>
      </c>
    </row>
    <row r="980" spans="1:5" hidden="1">
      <c r="A980" t="s">
        <v>147</v>
      </c>
      <c r="B980">
        <v>28</v>
      </c>
      <c r="C980" t="s">
        <v>187</v>
      </c>
      <c r="D980">
        <v>156</v>
      </c>
      <c r="E980" t="s">
        <v>1641</v>
      </c>
    </row>
    <row r="981" spans="1:5" hidden="1">
      <c r="A981" t="s">
        <v>3028</v>
      </c>
      <c r="B981">
        <v>29</v>
      </c>
      <c r="C981" t="s">
        <v>3033</v>
      </c>
      <c r="D981">
        <v>960</v>
      </c>
      <c r="E981" t="s">
        <v>1641</v>
      </c>
    </row>
    <row r="982" spans="1:5" hidden="1">
      <c r="A982" t="s">
        <v>3034</v>
      </c>
      <c r="B982">
        <v>29</v>
      </c>
      <c r="C982" t="s">
        <v>3033</v>
      </c>
      <c r="D982">
        <v>1000</v>
      </c>
      <c r="E982" t="s">
        <v>1641</v>
      </c>
    </row>
    <row r="983" spans="1:5" hidden="1">
      <c r="A983" t="s">
        <v>135</v>
      </c>
      <c r="B983">
        <v>29</v>
      </c>
      <c r="C983" t="s">
        <v>136</v>
      </c>
      <c r="D983">
        <v>2500</v>
      </c>
      <c r="E983" t="s">
        <v>1641</v>
      </c>
    </row>
    <row r="984" spans="1:5" hidden="1">
      <c r="A984" t="s">
        <v>135</v>
      </c>
      <c r="B984">
        <v>29</v>
      </c>
      <c r="C984" t="s">
        <v>269</v>
      </c>
      <c r="D984">
        <v>500</v>
      </c>
      <c r="E984" t="s">
        <v>1641</v>
      </c>
    </row>
    <row r="985" spans="1:5" hidden="1">
      <c r="A985" t="s">
        <v>3034</v>
      </c>
      <c r="B985">
        <v>29</v>
      </c>
      <c r="C985" t="s">
        <v>2122</v>
      </c>
      <c r="D985">
        <v>600</v>
      </c>
      <c r="E985" t="s">
        <v>1641</v>
      </c>
    </row>
    <row r="986" spans="1:5" hidden="1">
      <c r="A986" t="s">
        <v>135</v>
      </c>
      <c r="B986">
        <v>29</v>
      </c>
      <c r="C986" t="s">
        <v>449</v>
      </c>
      <c r="D986">
        <v>1300</v>
      </c>
      <c r="E986" t="s">
        <v>1641</v>
      </c>
    </row>
    <row r="987" spans="1:5" hidden="1">
      <c r="A987" t="s">
        <v>135</v>
      </c>
      <c r="B987">
        <v>29</v>
      </c>
      <c r="C987" t="s">
        <v>2166</v>
      </c>
      <c r="D987">
        <v>2500</v>
      </c>
      <c r="E987" t="s">
        <v>1641</v>
      </c>
    </row>
    <row r="988" spans="1:5" hidden="1">
      <c r="A988" t="s">
        <v>135</v>
      </c>
      <c r="B988">
        <v>29</v>
      </c>
      <c r="C988" t="s">
        <v>2167</v>
      </c>
      <c r="D988">
        <v>5000</v>
      </c>
      <c r="E988" t="s">
        <v>1641</v>
      </c>
    </row>
    <row r="989" spans="1:5" hidden="1">
      <c r="A989" t="s">
        <v>85</v>
      </c>
      <c r="B989">
        <v>29</v>
      </c>
      <c r="C989" t="s">
        <v>273</v>
      </c>
      <c r="D989">
        <v>156</v>
      </c>
      <c r="E989" t="s">
        <v>1641</v>
      </c>
    </row>
    <row r="990" spans="1:5" hidden="1">
      <c r="A990" t="s">
        <v>135</v>
      </c>
      <c r="B990">
        <v>29</v>
      </c>
      <c r="C990" t="s">
        <v>2188</v>
      </c>
      <c r="D990">
        <v>7500</v>
      </c>
      <c r="E990" t="s">
        <v>1641</v>
      </c>
    </row>
    <row r="991" spans="1:5" hidden="1">
      <c r="A991" t="s">
        <v>85</v>
      </c>
      <c r="B991">
        <v>29</v>
      </c>
      <c r="C991" t="s">
        <v>105</v>
      </c>
      <c r="D991">
        <v>108</v>
      </c>
      <c r="E991" t="s">
        <v>1641</v>
      </c>
    </row>
    <row r="992" spans="1:5" hidden="1">
      <c r="A992" t="s">
        <v>157</v>
      </c>
      <c r="B992">
        <v>29</v>
      </c>
      <c r="C992" t="s">
        <v>199</v>
      </c>
      <c r="D992">
        <v>290</v>
      </c>
      <c r="E992" t="s">
        <v>1641</v>
      </c>
    </row>
    <row r="993" spans="1:5" hidden="1">
      <c r="A993" t="s">
        <v>135</v>
      </c>
      <c r="B993">
        <v>29</v>
      </c>
      <c r="C993" t="s">
        <v>276</v>
      </c>
      <c r="D993">
        <v>1300</v>
      </c>
      <c r="E993" t="s">
        <v>1641</v>
      </c>
    </row>
    <row r="994" spans="1:5" hidden="1">
      <c r="A994" t="s">
        <v>191</v>
      </c>
      <c r="B994">
        <v>29</v>
      </c>
      <c r="C994" t="s">
        <v>505</v>
      </c>
      <c r="D994">
        <v>13</v>
      </c>
      <c r="E994" t="s">
        <v>1641</v>
      </c>
    </row>
    <row r="995" spans="1:5" hidden="1">
      <c r="A995" t="s">
        <v>135</v>
      </c>
      <c r="B995">
        <v>29</v>
      </c>
      <c r="C995" t="s">
        <v>278</v>
      </c>
      <c r="D995">
        <v>1750</v>
      </c>
      <c r="E995" t="s">
        <v>1641</v>
      </c>
    </row>
    <row r="996" spans="1:5" hidden="1">
      <c r="A996" t="s">
        <v>117</v>
      </c>
      <c r="B996">
        <v>29</v>
      </c>
      <c r="C996" t="s">
        <v>262</v>
      </c>
      <c r="D996">
        <v>1200</v>
      </c>
      <c r="E996" t="s">
        <v>1641</v>
      </c>
    </row>
    <row r="997" spans="1:5" hidden="1">
      <c r="A997" t="s">
        <v>270</v>
      </c>
      <c r="B997">
        <v>29</v>
      </c>
      <c r="C997" t="s">
        <v>329</v>
      </c>
      <c r="D997">
        <v>210</v>
      </c>
      <c r="E997" t="s">
        <v>1641</v>
      </c>
    </row>
    <row r="998" spans="1:5" hidden="1">
      <c r="A998" t="s">
        <v>61</v>
      </c>
      <c r="B998">
        <v>29</v>
      </c>
      <c r="C998" t="s">
        <v>62</v>
      </c>
      <c r="D998">
        <v>140</v>
      </c>
      <c r="E998" t="s">
        <v>1641</v>
      </c>
    </row>
    <row r="999" spans="1:5" hidden="1">
      <c r="A999" t="s">
        <v>135</v>
      </c>
      <c r="B999">
        <v>29</v>
      </c>
      <c r="C999" t="s">
        <v>333</v>
      </c>
      <c r="D999">
        <v>6900</v>
      </c>
      <c r="E999" t="s">
        <v>1641</v>
      </c>
    </row>
    <row r="1000" spans="1:5" hidden="1">
      <c r="A1000" t="s">
        <v>3034</v>
      </c>
      <c r="B1000">
        <v>29</v>
      </c>
      <c r="C1000" t="s">
        <v>440</v>
      </c>
      <c r="D1000">
        <v>4000</v>
      </c>
      <c r="E1000" t="s">
        <v>1641</v>
      </c>
    </row>
    <row r="1001" spans="1:5" hidden="1">
      <c r="A1001" t="s">
        <v>270</v>
      </c>
      <c r="B1001">
        <v>29</v>
      </c>
      <c r="C1001" t="s">
        <v>335</v>
      </c>
      <c r="D1001">
        <v>500</v>
      </c>
      <c r="E1001" t="s">
        <v>1641</v>
      </c>
    </row>
    <row r="1002" spans="1:5" hidden="1">
      <c r="A1002" t="s">
        <v>11</v>
      </c>
      <c r="B1002">
        <v>29</v>
      </c>
      <c r="C1002" t="s">
        <v>396</v>
      </c>
      <c r="D1002">
        <v>6000</v>
      </c>
      <c r="E1002" t="s">
        <v>1641</v>
      </c>
    </row>
    <row r="1003" spans="1:5" hidden="1">
      <c r="A1003" t="s">
        <v>334</v>
      </c>
      <c r="B1003">
        <v>29</v>
      </c>
      <c r="C1003" t="s">
        <v>396</v>
      </c>
      <c r="D1003">
        <v>5000</v>
      </c>
      <c r="E1003" t="s">
        <v>1641</v>
      </c>
    </row>
    <row r="1004" spans="1:5" hidden="1">
      <c r="A1004" t="s">
        <v>334</v>
      </c>
      <c r="B1004">
        <v>29</v>
      </c>
      <c r="C1004" t="s">
        <v>43</v>
      </c>
      <c r="D1004">
        <v>4465</v>
      </c>
      <c r="E1004" t="s">
        <v>1641</v>
      </c>
    </row>
    <row r="1005" spans="1:5" hidden="1">
      <c r="A1005" t="s">
        <v>334</v>
      </c>
      <c r="B1005">
        <v>29</v>
      </c>
      <c r="C1005" t="s">
        <v>531</v>
      </c>
      <c r="D1005">
        <v>1020</v>
      </c>
      <c r="E1005" t="s">
        <v>1641</v>
      </c>
    </row>
    <row r="1006" spans="1:5" hidden="1">
      <c r="A1006" t="s">
        <v>87</v>
      </c>
      <c r="B1006">
        <v>29</v>
      </c>
      <c r="C1006" t="s">
        <v>112</v>
      </c>
      <c r="D1006">
        <v>540</v>
      </c>
      <c r="E1006" t="s">
        <v>1641</v>
      </c>
    </row>
    <row r="1007" spans="1:5" hidden="1">
      <c r="A1007" t="s">
        <v>270</v>
      </c>
      <c r="B1007">
        <v>29</v>
      </c>
      <c r="C1007" t="s">
        <v>487</v>
      </c>
      <c r="D1007">
        <v>300</v>
      </c>
      <c r="E1007" t="s">
        <v>1641</v>
      </c>
    </row>
    <row r="1008" spans="1:5" hidden="1">
      <c r="A1008" t="s">
        <v>87</v>
      </c>
      <c r="B1008">
        <v>29</v>
      </c>
      <c r="C1008" t="s">
        <v>113</v>
      </c>
      <c r="D1008">
        <v>372</v>
      </c>
      <c r="E1008" t="s">
        <v>1641</v>
      </c>
    </row>
    <row r="1009" spans="1:5" hidden="1">
      <c r="A1009" t="s">
        <v>3028</v>
      </c>
      <c r="B1009">
        <v>29</v>
      </c>
      <c r="C1009" t="s">
        <v>3035</v>
      </c>
      <c r="D1009">
        <v>500</v>
      </c>
      <c r="E1009" t="s">
        <v>1641</v>
      </c>
    </row>
    <row r="1010" spans="1:5" hidden="1">
      <c r="A1010" t="s">
        <v>576</v>
      </c>
      <c r="B1010">
        <v>29</v>
      </c>
      <c r="C1010" t="s">
        <v>3035</v>
      </c>
      <c r="D1010">
        <v>50</v>
      </c>
      <c r="E1010" t="s">
        <v>1641</v>
      </c>
    </row>
    <row r="1011" spans="1:5" hidden="1">
      <c r="A1011" t="s">
        <v>3028</v>
      </c>
      <c r="B1011">
        <v>29</v>
      </c>
      <c r="C1011" t="s">
        <v>2241</v>
      </c>
      <c r="D1011">
        <v>500</v>
      </c>
      <c r="E1011" t="s">
        <v>1641</v>
      </c>
    </row>
    <row r="1012" spans="1:5" hidden="1">
      <c r="A1012" t="s">
        <v>576</v>
      </c>
      <c r="B1012">
        <v>29</v>
      </c>
      <c r="C1012" t="s">
        <v>2241</v>
      </c>
      <c r="D1012">
        <v>50</v>
      </c>
      <c r="E1012" t="s">
        <v>1641</v>
      </c>
    </row>
    <row r="1013" spans="1:5" hidden="1">
      <c r="A1013" t="s">
        <v>441</v>
      </c>
      <c r="B1013">
        <v>29</v>
      </c>
      <c r="C1013" t="s">
        <v>442</v>
      </c>
      <c r="D1013">
        <v>4500</v>
      </c>
      <c r="E1013" t="s">
        <v>1641</v>
      </c>
    </row>
    <row r="1014" spans="1:5" hidden="1">
      <c r="A1014" t="s">
        <v>100</v>
      </c>
      <c r="B1014">
        <v>29</v>
      </c>
      <c r="C1014" t="s">
        <v>78</v>
      </c>
      <c r="D1014">
        <v>410</v>
      </c>
      <c r="E1014" t="s">
        <v>1641</v>
      </c>
    </row>
    <row r="1015" spans="1:5" hidden="1">
      <c r="A1015" t="s">
        <v>87</v>
      </c>
      <c r="B1015">
        <v>29</v>
      </c>
      <c r="C1015" t="s">
        <v>114</v>
      </c>
      <c r="D1015">
        <v>540</v>
      </c>
      <c r="E1015" t="s">
        <v>1641</v>
      </c>
    </row>
    <row r="1016" spans="1:5" hidden="1">
      <c r="A1016" t="s">
        <v>87</v>
      </c>
      <c r="B1016">
        <v>29</v>
      </c>
      <c r="C1016" t="s">
        <v>115</v>
      </c>
      <c r="D1016">
        <v>540</v>
      </c>
      <c r="E1016" t="s">
        <v>1641</v>
      </c>
    </row>
    <row r="1017" spans="1:5" hidden="1">
      <c r="A1017" t="s">
        <v>87</v>
      </c>
      <c r="B1017">
        <v>29</v>
      </c>
      <c r="C1017" t="s">
        <v>116</v>
      </c>
      <c r="D1017">
        <v>540</v>
      </c>
      <c r="E1017" t="s">
        <v>1641</v>
      </c>
    </row>
    <row r="1018" spans="1:5" hidden="1">
      <c r="A1018" t="s">
        <v>3</v>
      </c>
      <c r="B1018">
        <v>29</v>
      </c>
      <c r="C1018" t="s">
        <v>4</v>
      </c>
      <c r="D1018">
        <v>1000</v>
      </c>
      <c r="E1018" t="s">
        <v>1641</v>
      </c>
    </row>
    <row r="1019" spans="1:5" hidden="1">
      <c r="A1019" t="s">
        <v>79</v>
      </c>
      <c r="B1019">
        <v>29</v>
      </c>
      <c r="C1019" t="s">
        <v>303</v>
      </c>
      <c r="D1019">
        <v>1300</v>
      </c>
      <c r="E1019" t="s">
        <v>1641</v>
      </c>
    </row>
    <row r="1020" spans="1:5" hidden="1">
      <c r="A1020" t="s">
        <v>475</v>
      </c>
      <c r="B1020">
        <v>29</v>
      </c>
      <c r="C1020" t="s">
        <v>476</v>
      </c>
      <c r="D1020">
        <v>1920</v>
      </c>
      <c r="E1020" t="s">
        <v>1641</v>
      </c>
    </row>
    <row r="1021" spans="1:5" hidden="1">
      <c r="A1021" t="s">
        <v>304</v>
      </c>
      <c r="B1021">
        <v>29</v>
      </c>
      <c r="C1021" t="s">
        <v>305</v>
      </c>
      <c r="D1021">
        <v>500</v>
      </c>
      <c r="E1021" t="s">
        <v>1641</v>
      </c>
    </row>
    <row r="1022" spans="1:5" hidden="1">
      <c r="A1022" t="s">
        <v>304</v>
      </c>
      <c r="B1022">
        <v>29</v>
      </c>
      <c r="C1022" t="s">
        <v>306</v>
      </c>
      <c r="D1022">
        <v>500</v>
      </c>
      <c r="E1022" t="s">
        <v>1641</v>
      </c>
    </row>
    <row r="1023" spans="1:5" hidden="1">
      <c r="A1023" t="s">
        <v>304</v>
      </c>
      <c r="B1023">
        <v>29</v>
      </c>
      <c r="C1023" t="s">
        <v>307</v>
      </c>
      <c r="D1023">
        <v>1124</v>
      </c>
      <c r="E1023" t="s">
        <v>1641</v>
      </c>
    </row>
    <row r="1024" spans="1:5" hidden="1">
      <c r="A1024" t="s">
        <v>304</v>
      </c>
      <c r="B1024">
        <v>29</v>
      </c>
      <c r="C1024" t="s">
        <v>308</v>
      </c>
      <c r="D1024">
        <v>850</v>
      </c>
      <c r="E1024" t="s">
        <v>1641</v>
      </c>
    </row>
    <row r="1025" spans="1:5" hidden="1">
      <c r="A1025" t="s">
        <v>304</v>
      </c>
      <c r="B1025">
        <v>29</v>
      </c>
      <c r="C1025" t="s">
        <v>309</v>
      </c>
      <c r="D1025">
        <v>850</v>
      </c>
      <c r="E1025" t="s">
        <v>1641</v>
      </c>
    </row>
    <row r="1026" spans="1:5" hidden="1">
      <c r="A1026" t="s">
        <v>401</v>
      </c>
      <c r="B1026">
        <v>29</v>
      </c>
      <c r="C1026" t="s">
        <v>405</v>
      </c>
      <c r="D1026">
        <v>500</v>
      </c>
      <c r="E1026" t="s">
        <v>1641</v>
      </c>
    </row>
    <row r="1027" spans="1:5" hidden="1">
      <c r="A1027" t="s">
        <v>117</v>
      </c>
      <c r="B1027">
        <v>29</v>
      </c>
      <c r="C1027" t="s">
        <v>176</v>
      </c>
      <c r="D1027">
        <v>500</v>
      </c>
      <c r="E1027" t="s">
        <v>1641</v>
      </c>
    </row>
    <row r="1028" spans="1:5" hidden="1">
      <c r="A1028" t="s">
        <v>191</v>
      </c>
      <c r="B1028">
        <v>29</v>
      </c>
      <c r="C1028" t="s">
        <v>192</v>
      </c>
      <c r="D1028">
        <v>2013</v>
      </c>
      <c r="E1028" t="s">
        <v>1641</v>
      </c>
    </row>
    <row r="1029" spans="1:5" hidden="1">
      <c r="A1029" t="s">
        <v>61</v>
      </c>
      <c r="B1029">
        <v>29</v>
      </c>
      <c r="C1029" t="s">
        <v>192</v>
      </c>
      <c r="D1029">
        <v>340</v>
      </c>
      <c r="E1029" t="s">
        <v>1641</v>
      </c>
    </row>
    <row r="1030" spans="1:5" hidden="1">
      <c r="A1030" t="s">
        <v>117</v>
      </c>
      <c r="B1030">
        <v>29</v>
      </c>
      <c r="C1030" t="s">
        <v>406</v>
      </c>
      <c r="D1030">
        <v>2800</v>
      </c>
      <c r="E1030" t="s">
        <v>1641</v>
      </c>
    </row>
    <row r="1031" spans="1:5" hidden="1">
      <c r="A1031" t="s">
        <v>2998</v>
      </c>
      <c r="B1031">
        <v>29</v>
      </c>
      <c r="C1031" t="s">
        <v>2034</v>
      </c>
      <c r="D1031">
        <v>1000</v>
      </c>
      <c r="E1031" t="s">
        <v>1641</v>
      </c>
    </row>
    <row r="1032" spans="1:5" hidden="1">
      <c r="A1032" t="s">
        <v>157</v>
      </c>
      <c r="B1032">
        <v>29</v>
      </c>
      <c r="C1032" t="s">
        <v>561</v>
      </c>
      <c r="D1032">
        <v>1200</v>
      </c>
      <c r="E1032" t="s">
        <v>1641</v>
      </c>
    </row>
    <row r="1033" spans="1:5" hidden="1">
      <c r="A1033" t="s">
        <v>157</v>
      </c>
      <c r="B1033">
        <v>29</v>
      </c>
      <c r="C1033" t="s">
        <v>178</v>
      </c>
      <c r="D1033">
        <v>195</v>
      </c>
      <c r="E1033" t="s">
        <v>1641</v>
      </c>
    </row>
    <row r="1034" spans="1:5" hidden="1">
      <c r="A1034" t="s">
        <v>157</v>
      </c>
      <c r="B1034">
        <v>29</v>
      </c>
      <c r="C1034" t="s">
        <v>179</v>
      </c>
      <c r="D1034">
        <v>400</v>
      </c>
      <c r="E1034" t="s">
        <v>1641</v>
      </c>
    </row>
    <row r="1035" spans="1:5" hidden="1">
      <c r="A1035" t="s">
        <v>157</v>
      </c>
      <c r="B1035">
        <v>29</v>
      </c>
      <c r="C1035" t="s">
        <v>180</v>
      </c>
      <c r="D1035">
        <v>195</v>
      </c>
      <c r="E1035" t="s">
        <v>1641</v>
      </c>
    </row>
    <row r="1036" spans="1:5" hidden="1">
      <c r="A1036" t="s">
        <v>5</v>
      </c>
      <c r="B1036">
        <v>29</v>
      </c>
      <c r="C1036" t="s">
        <v>181</v>
      </c>
      <c r="D1036">
        <v>500</v>
      </c>
      <c r="E1036" t="s">
        <v>1641</v>
      </c>
    </row>
    <row r="1037" spans="1:5" hidden="1">
      <c r="A1037" t="s">
        <v>5</v>
      </c>
      <c r="B1037">
        <v>29</v>
      </c>
      <c r="C1037" t="s">
        <v>182</v>
      </c>
      <c r="D1037">
        <v>500</v>
      </c>
      <c r="E1037" t="s">
        <v>1641</v>
      </c>
    </row>
    <row r="1038" spans="1:5" hidden="1">
      <c r="A1038" t="s">
        <v>5</v>
      </c>
      <c r="B1038">
        <v>29</v>
      </c>
      <c r="C1038" t="s">
        <v>81</v>
      </c>
      <c r="D1038">
        <v>700</v>
      </c>
      <c r="E1038" t="s">
        <v>1641</v>
      </c>
    </row>
    <row r="1039" spans="1:5" hidden="1">
      <c r="A1039" t="s">
        <v>264</v>
      </c>
      <c r="B1039">
        <v>29</v>
      </c>
      <c r="C1039" t="s">
        <v>265</v>
      </c>
      <c r="D1039">
        <v>800</v>
      </c>
      <c r="E1039" t="s">
        <v>1641</v>
      </c>
    </row>
    <row r="1040" spans="1:5" hidden="1">
      <c r="A1040" t="s">
        <v>87</v>
      </c>
      <c r="B1040">
        <v>29</v>
      </c>
      <c r="C1040" t="s">
        <v>121</v>
      </c>
      <c r="D1040">
        <v>540</v>
      </c>
      <c r="E1040" t="s">
        <v>1641</v>
      </c>
    </row>
    <row r="1041" spans="1:5" hidden="1">
      <c r="A1041" t="s">
        <v>87</v>
      </c>
      <c r="B1041">
        <v>29</v>
      </c>
      <c r="C1041" t="s">
        <v>122</v>
      </c>
      <c r="D1041">
        <v>540</v>
      </c>
      <c r="E1041" t="s">
        <v>1641</v>
      </c>
    </row>
    <row r="1042" spans="1:5" hidden="1">
      <c r="A1042" t="s">
        <v>87</v>
      </c>
      <c r="B1042">
        <v>29</v>
      </c>
      <c r="C1042" t="s">
        <v>123</v>
      </c>
      <c r="D1042">
        <v>540</v>
      </c>
      <c r="E1042" t="s">
        <v>1641</v>
      </c>
    </row>
    <row r="1043" spans="1:5" hidden="1">
      <c r="A1043" t="s">
        <v>87</v>
      </c>
      <c r="B1043">
        <v>29</v>
      </c>
      <c r="C1043" t="s">
        <v>125</v>
      </c>
      <c r="D1043">
        <v>540</v>
      </c>
      <c r="E1043" t="s">
        <v>1641</v>
      </c>
    </row>
    <row r="1044" spans="1:5" hidden="1">
      <c r="A1044" t="s">
        <v>87</v>
      </c>
      <c r="B1044">
        <v>29</v>
      </c>
      <c r="C1044" t="s">
        <v>126</v>
      </c>
      <c r="D1044">
        <v>540</v>
      </c>
      <c r="E1044" t="s">
        <v>1641</v>
      </c>
    </row>
    <row r="1045" spans="1:5" hidden="1">
      <c r="A1045" t="s">
        <v>87</v>
      </c>
      <c r="B1045">
        <v>29</v>
      </c>
      <c r="C1045" t="s">
        <v>378</v>
      </c>
      <c r="D1045">
        <v>130</v>
      </c>
      <c r="E1045" t="s">
        <v>1641</v>
      </c>
    </row>
    <row r="1046" spans="1:5" hidden="1">
      <c r="A1046" t="s">
        <v>87</v>
      </c>
      <c r="B1046">
        <v>29</v>
      </c>
      <c r="C1046" t="s">
        <v>184</v>
      </c>
      <c r="D1046">
        <v>490</v>
      </c>
      <c r="E1046" t="s">
        <v>1641</v>
      </c>
    </row>
    <row r="1047" spans="1:5" hidden="1">
      <c r="A1047" t="s">
        <v>3034</v>
      </c>
      <c r="B1047">
        <v>29</v>
      </c>
      <c r="C1047" t="s">
        <v>3036</v>
      </c>
      <c r="D1047">
        <v>880</v>
      </c>
      <c r="E1047" t="s">
        <v>1641</v>
      </c>
    </row>
    <row r="1048" spans="1:5" hidden="1">
      <c r="A1048" t="s">
        <v>147</v>
      </c>
      <c r="B1048">
        <v>29</v>
      </c>
      <c r="C1048" t="s">
        <v>187</v>
      </c>
      <c r="D1048">
        <v>24</v>
      </c>
      <c r="E1048" t="s">
        <v>1641</v>
      </c>
    </row>
    <row r="1049" spans="1:5" hidden="1">
      <c r="A1049" t="s">
        <v>85</v>
      </c>
      <c r="B1049">
        <v>30</v>
      </c>
      <c r="C1049" t="s">
        <v>86</v>
      </c>
      <c r="D1049">
        <v>192</v>
      </c>
      <c r="E1049" t="s">
        <v>1641</v>
      </c>
    </row>
    <row r="1050" spans="1:5" hidden="1">
      <c r="A1050" t="s">
        <v>354</v>
      </c>
      <c r="B1050">
        <v>30</v>
      </c>
      <c r="C1050" t="s">
        <v>2047</v>
      </c>
      <c r="D1050">
        <v>2570</v>
      </c>
      <c r="E1050" t="s">
        <v>1641</v>
      </c>
    </row>
    <row r="1051" spans="1:5" hidden="1">
      <c r="A1051" t="s">
        <v>354</v>
      </c>
      <c r="B1051">
        <v>30</v>
      </c>
      <c r="C1051" t="s">
        <v>492</v>
      </c>
      <c r="D1051">
        <v>3600</v>
      </c>
      <c r="E1051" t="s">
        <v>1641</v>
      </c>
    </row>
    <row r="1052" spans="1:5" hidden="1">
      <c r="A1052" t="s">
        <v>354</v>
      </c>
      <c r="B1052">
        <v>30</v>
      </c>
      <c r="C1052" t="s">
        <v>493</v>
      </c>
      <c r="D1052">
        <v>5600</v>
      </c>
      <c r="E1052" t="s">
        <v>1641</v>
      </c>
    </row>
    <row r="1053" spans="1:5" hidden="1">
      <c r="A1053" t="s">
        <v>354</v>
      </c>
      <c r="B1053">
        <v>30</v>
      </c>
      <c r="C1053" t="s">
        <v>2058</v>
      </c>
      <c r="D1053">
        <v>2500</v>
      </c>
      <c r="E1053" t="s">
        <v>1641</v>
      </c>
    </row>
    <row r="1054" spans="1:5" hidden="1">
      <c r="A1054" t="s">
        <v>354</v>
      </c>
      <c r="B1054">
        <v>30</v>
      </c>
      <c r="C1054" t="s">
        <v>2059</v>
      </c>
      <c r="D1054">
        <v>5000</v>
      </c>
      <c r="E1054" t="s">
        <v>1641</v>
      </c>
    </row>
    <row r="1055" spans="1:5" hidden="1">
      <c r="A1055" t="s">
        <v>354</v>
      </c>
      <c r="B1055">
        <v>30</v>
      </c>
      <c r="C1055" t="s">
        <v>356</v>
      </c>
      <c r="D1055">
        <v>2000</v>
      </c>
      <c r="E1055" t="s">
        <v>1641</v>
      </c>
    </row>
    <row r="1056" spans="1:5" hidden="1">
      <c r="A1056" t="s">
        <v>354</v>
      </c>
      <c r="B1056">
        <v>30</v>
      </c>
      <c r="C1056" t="s">
        <v>2060</v>
      </c>
      <c r="D1056">
        <v>2000</v>
      </c>
      <c r="E1056" t="s">
        <v>1641</v>
      </c>
    </row>
    <row r="1057" spans="1:5" hidden="1">
      <c r="A1057" t="s">
        <v>9</v>
      </c>
      <c r="B1057">
        <v>30</v>
      </c>
      <c r="C1057" t="s">
        <v>321</v>
      </c>
      <c r="D1057">
        <v>5900</v>
      </c>
      <c r="E1057" t="s">
        <v>1641</v>
      </c>
    </row>
    <row r="1058" spans="1:5" hidden="1">
      <c r="A1058" t="s">
        <v>5</v>
      </c>
      <c r="B1058">
        <v>30</v>
      </c>
      <c r="C1058" t="s">
        <v>2083</v>
      </c>
      <c r="D1058">
        <v>100</v>
      </c>
      <c r="E1058" t="s">
        <v>1641</v>
      </c>
    </row>
    <row r="1059" spans="1:5" hidden="1">
      <c r="A1059" t="s">
        <v>1714</v>
      </c>
      <c r="B1059">
        <v>30</v>
      </c>
      <c r="C1059" t="s">
        <v>1715</v>
      </c>
      <c r="D1059">
        <v>251</v>
      </c>
      <c r="E1059" t="s">
        <v>1641</v>
      </c>
    </row>
    <row r="1060" spans="1:5" hidden="1">
      <c r="A1060" t="s">
        <v>85</v>
      </c>
      <c r="B1060">
        <v>30</v>
      </c>
      <c r="C1060" t="s">
        <v>91</v>
      </c>
      <c r="D1060">
        <v>128</v>
      </c>
      <c r="E1060" t="s">
        <v>1641</v>
      </c>
    </row>
    <row r="1061" spans="1:5" hidden="1">
      <c r="A1061" t="s">
        <v>85</v>
      </c>
      <c r="B1061">
        <v>30</v>
      </c>
      <c r="C1061" t="s">
        <v>92</v>
      </c>
      <c r="D1061">
        <v>400</v>
      </c>
      <c r="E1061" t="s">
        <v>1641</v>
      </c>
    </row>
    <row r="1062" spans="1:5" hidden="1">
      <c r="A1062" t="s">
        <v>3037</v>
      </c>
      <c r="B1062">
        <v>30</v>
      </c>
      <c r="C1062" t="s">
        <v>2023</v>
      </c>
      <c r="D1062">
        <v>1000</v>
      </c>
      <c r="E1062" t="s">
        <v>1641</v>
      </c>
    </row>
    <row r="1063" spans="1:5" hidden="1">
      <c r="A1063" t="s">
        <v>3037</v>
      </c>
      <c r="B1063">
        <v>30</v>
      </c>
      <c r="C1063" t="s">
        <v>2024</v>
      </c>
      <c r="D1063">
        <v>1000</v>
      </c>
      <c r="E1063" t="s">
        <v>1641</v>
      </c>
    </row>
    <row r="1064" spans="1:5" hidden="1">
      <c r="A1064" t="s">
        <v>157</v>
      </c>
      <c r="B1064">
        <v>30</v>
      </c>
      <c r="C1064" t="s">
        <v>466</v>
      </c>
      <c r="D1064">
        <v>180</v>
      </c>
      <c r="E1064" t="s">
        <v>1641</v>
      </c>
    </row>
    <row r="1065" spans="1:5" hidden="1">
      <c r="A1065" t="s">
        <v>270</v>
      </c>
      <c r="B1065">
        <v>30</v>
      </c>
      <c r="C1065" t="s">
        <v>271</v>
      </c>
      <c r="D1065">
        <v>45</v>
      </c>
      <c r="E1065" t="s">
        <v>1641</v>
      </c>
    </row>
    <row r="1066" spans="1:5" hidden="1">
      <c r="A1066" t="s">
        <v>157</v>
      </c>
      <c r="B1066">
        <v>30</v>
      </c>
      <c r="C1066" t="s">
        <v>201</v>
      </c>
      <c r="D1066">
        <v>80</v>
      </c>
      <c r="E1066" t="s">
        <v>1641</v>
      </c>
    </row>
    <row r="1067" spans="1:5" hidden="1">
      <c r="A1067" t="s">
        <v>191</v>
      </c>
      <c r="B1067">
        <v>30</v>
      </c>
      <c r="C1067" t="s">
        <v>505</v>
      </c>
      <c r="D1067">
        <v>31</v>
      </c>
      <c r="E1067" t="s">
        <v>1641</v>
      </c>
    </row>
    <row r="1068" spans="1:5" hidden="1">
      <c r="A1068" t="s">
        <v>157</v>
      </c>
      <c r="B1068">
        <v>30</v>
      </c>
      <c r="C1068" t="s">
        <v>162</v>
      </c>
      <c r="D1068">
        <v>300</v>
      </c>
      <c r="E1068" t="s">
        <v>1641</v>
      </c>
    </row>
    <row r="1069" spans="1:5" hidden="1">
      <c r="A1069" t="s">
        <v>157</v>
      </c>
      <c r="B1069">
        <v>30</v>
      </c>
      <c r="C1069" t="s">
        <v>530</v>
      </c>
      <c r="D1069">
        <v>1000</v>
      </c>
      <c r="E1069" t="s">
        <v>1641</v>
      </c>
    </row>
    <row r="1070" spans="1:5" hidden="1">
      <c r="A1070" t="s">
        <v>163</v>
      </c>
      <c r="B1070">
        <v>30</v>
      </c>
      <c r="C1070" t="s">
        <v>164</v>
      </c>
      <c r="D1070">
        <v>265</v>
      </c>
      <c r="E1070" t="s">
        <v>1641</v>
      </c>
    </row>
    <row r="1071" spans="1:5" hidden="1">
      <c r="A1071" t="s">
        <v>390</v>
      </c>
      <c r="B1071">
        <v>30</v>
      </c>
      <c r="C1071" t="s">
        <v>391</v>
      </c>
      <c r="D1071">
        <v>3600</v>
      </c>
      <c r="E1071" t="s">
        <v>1641</v>
      </c>
    </row>
    <row r="1072" spans="1:5" hidden="1">
      <c r="A1072" t="s">
        <v>270</v>
      </c>
      <c r="B1072">
        <v>30</v>
      </c>
      <c r="C1072" t="s">
        <v>329</v>
      </c>
      <c r="D1072">
        <v>150</v>
      </c>
      <c r="E1072" t="s">
        <v>1641</v>
      </c>
    </row>
    <row r="1073" spans="1:5" hidden="1">
      <c r="A1073" t="s">
        <v>478</v>
      </c>
      <c r="B1073">
        <v>30</v>
      </c>
      <c r="C1073" t="s">
        <v>2263</v>
      </c>
      <c r="D1073">
        <v>1000</v>
      </c>
      <c r="E1073" t="s">
        <v>1641</v>
      </c>
    </row>
    <row r="1074" spans="1:5" hidden="1">
      <c r="A1074" t="s">
        <v>478</v>
      </c>
      <c r="B1074">
        <v>30</v>
      </c>
      <c r="C1074" t="s">
        <v>2264</v>
      </c>
      <c r="D1074">
        <v>1000</v>
      </c>
      <c r="E1074" t="s">
        <v>1641</v>
      </c>
    </row>
    <row r="1075" spans="1:5" hidden="1">
      <c r="A1075" t="s">
        <v>47</v>
      </c>
      <c r="B1075">
        <v>30</v>
      </c>
      <c r="C1075" t="s">
        <v>508</v>
      </c>
      <c r="D1075">
        <v>4640</v>
      </c>
      <c r="E1075" t="s">
        <v>1641</v>
      </c>
    </row>
    <row r="1076" spans="1:5" hidden="1">
      <c r="A1076" t="s">
        <v>390</v>
      </c>
      <c r="B1076">
        <v>30</v>
      </c>
      <c r="C1076" t="s">
        <v>392</v>
      </c>
      <c r="D1076">
        <v>2600</v>
      </c>
      <c r="E1076" t="s">
        <v>1641</v>
      </c>
    </row>
    <row r="1077" spans="1:5" hidden="1">
      <c r="A1077" t="s">
        <v>157</v>
      </c>
      <c r="B1077">
        <v>30</v>
      </c>
      <c r="C1077" t="s">
        <v>438</v>
      </c>
      <c r="D1077">
        <v>200</v>
      </c>
      <c r="E1077" t="s">
        <v>1641</v>
      </c>
    </row>
    <row r="1078" spans="1:5" hidden="1">
      <c r="A1078" t="s">
        <v>9</v>
      </c>
      <c r="B1078">
        <v>30</v>
      </c>
      <c r="C1078" t="s">
        <v>2265</v>
      </c>
      <c r="D1078">
        <v>7100</v>
      </c>
      <c r="E1078" t="s">
        <v>1641</v>
      </c>
    </row>
    <row r="1079" spans="1:5" hidden="1">
      <c r="A1079" t="s">
        <v>11</v>
      </c>
      <c r="B1079">
        <v>30</v>
      </c>
      <c r="C1079" t="s">
        <v>14</v>
      </c>
      <c r="D1079">
        <v>5000</v>
      </c>
      <c r="E1079" t="s">
        <v>1641</v>
      </c>
    </row>
    <row r="1080" spans="1:5" hidden="1">
      <c r="A1080" t="s">
        <v>11</v>
      </c>
      <c r="B1080">
        <v>30</v>
      </c>
      <c r="C1080" t="s">
        <v>20</v>
      </c>
      <c r="D1080">
        <v>5000</v>
      </c>
      <c r="E1080" t="s">
        <v>1641</v>
      </c>
    </row>
    <row r="1081" spans="1:5" hidden="1">
      <c r="A1081" t="s">
        <v>85</v>
      </c>
      <c r="B1081">
        <v>30</v>
      </c>
      <c r="C1081" t="s">
        <v>26</v>
      </c>
      <c r="D1081">
        <v>500</v>
      </c>
      <c r="E1081" t="s">
        <v>1641</v>
      </c>
    </row>
    <row r="1082" spans="1:5" hidden="1">
      <c r="A1082" t="s">
        <v>96</v>
      </c>
      <c r="B1082">
        <v>30</v>
      </c>
      <c r="C1082" t="s">
        <v>1712</v>
      </c>
      <c r="D1082">
        <v>3000</v>
      </c>
      <c r="E1082" t="s">
        <v>1641</v>
      </c>
    </row>
    <row r="1083" spans="1:5" hidden="1">
      <c r="A1083" t="s">
        <v>354</v>
      </c>
      <c r="B1083">
        <v>30</v>
      </c>
      <c r="C1083" t="s">
        <v>397</v>
      </c>
      <c r="D1083">
        <v>4140</v>
      </c>
      <c r="E1083" t="s">
        <v>1641</v>
      </c>
    </row>
    <row r="1084" spans="1:5" hidden="1">
      <c r="A1084" t="s">
        <v>354</v>
      </c>
      <c r="B1084">
        <v>30</v>
      </c>
      <c r="C1084" t="s">
        <v>422</v>
      </c>
      <c r="D1084">
        <v>14700</v>
      </c>
      <c r="E1084" t="s">
        <v>1641</v>
      </c>
    </row>
    <row r="1085" spans="1:5" hidden="1">
      <c r="A1085" t="s">
        <v>354</v>
      </c>
      <c r="B1085">
        <v>30</v>
      </c>
      <c r="C1085" t="s">
        <v>423</v>
      </c>
      <c r="D1085">
        <v>1200</v>
      </c>
      <c r="E1085" t="s">
        <v>1641</v>
      </c>
    </row>
    <row r="1086" spans="1:5" hidden="1">
      <c r="A1086" t="s">
        <v>11</v>
      </c>
      <c r="B1086">
        <v>30</v>
      </c>
      <c r="C1086" t="s">
        <v>40</v>
      </c>
      <c r="D1086">
        <v>2500</v>
      </c>
      <c r="E1086" t="s">
        <v>1641</v>
      </c>
    </row>
    <row r="1087" spans="1:5" hidden="1">
      <c r="A1087" t="s">
        <v>354</v>
      </c>
      <c r="B1087">
        <v>30</v>
      </c>
      <c r="C1087" t="s">
        <v>424</v>
      </c>
      <c r="D1087">
        <v>1300</v>
      </c>
      <c r="E1087" t="s">
        <v>1641</v>
      </c>
    </row>
    <row r="1088" spans="1:5" hidden="1">
      <c r="A1088" t="s">
        <v>11</v>
      </c>
      <c r="B1088">
        <v>30</v>
      </c>
      <c r="C1088" t="s">
        <v>41</v>
      </c>
      <c r="D1088">
        <v>2000</v>
      </c>
      <c r="E1088" t="s">
        <v>1641</v>
      </c>
    </row>
    <row r="1089" spans="1:5" hidden="1">
      <c r="A1089" t="s">
        <v>354</v>
      </c>
      <c r="B1089">
        <v>30</v>
      </c>
      <c r="C1089" t="s">
        <v>474</v>
      </c>
      <c r="D1089">
        <v>13500</v>
      </c>
      <c r="E1089" t="s">
        <v>1641</v>
      </c>
    </row>
    <row r="1090" spans="1:5" hidden="1">
      <c r="A1090" t="s">
        <v>11</v>
      </c>
      <c r="B1090">
        <v>30</v>
      </c>
      <c r="C1090" t="s">
        <v>175</v>
      </c>
      <c r="D1090">
        <v>2500</v>
      </c>
      <c r="E1090" t="s">
        <v>1641</v>
      </c>
    </row>
    <row r="1091" spans="1:5" hidden="1">
      <c r="A1091" t="s">
        <v>87</v>
      </c>
      <c r="B1091">
        <v>30</v>
      </c>
      <c r="C1091" t="s">
        <v>112</v>
      </c>
      <c r="D1091">
        <v>336</v>
      </c>
      <c r="E1091" t="s">
        <v>1641</v>
      </c>
    </row>
    <row r="1092" spans="1:5" hidden="1">
      <c r="A1092" t="s">
        <v>87</v>
      </c>
      <c r="B1092">
        <v>30</v>
      </c>
      <c r="C1092" t="s">
        <v>113</v>
      </c>
      <c r="D1092">
        <v>336</v>
      </c>
      <c r="E1092" t="s">
        <v>1641</v>
      </c>
    </row>
    <row r="1093" spans="1:5" hidden="1">
      <c r="A1093" t="s">
        <v>100</v>
      </c>
      <c r="B1093">
        <v>30</v>
      </c>
      <c r="C1093" t="s">
        <v>78</v>
      </c>
      <c r="D1093">
        <v>10</v>
      </c>
      <c r="E1093" t="s">
        <v>1641</v>
      </c>
    </row>
    <row r="1094" spans="1:5" hidden="1">
      <c r="A1094" t="s">
        <v>87</v>
      </c>
      <c r="B1094">
        <v>30</v>
      </c>
      <c r="C1094" t="s">
        <v>114</v>
      </c>
      <c r="D1094">
        <v>336</v>
      </c>
      <c r="E1094" t="s">
        <v>1641</v>
      </c>
    </row>
    <row r="1095" spans="1:5" hidden="1">
      <c r="A1095" t="s">
        <v>87</v>
      </c>
      <c r="B1095">
        <v>30</v>
      </c>
      <c r="C1095" t="s">
        <v>115</v>
      </c>
      <c r="D1095">
        <v>336</v>
      </c>
      <c r="E1095" t="s">
        <v>1641</v>
      </c>
    </row>
    <row r="1096" spans="1:5" hidden="1">
      <c r="A1096" t="s">
        <v>87</v>
      </c>
      <c r="B1096">
        <v>30</v>
      </c>
      <c r="C1096" t="s">
        <v>116</v>
      </c>
      <c r="D1096">
        <v>336</v>
      </c>
      <c r="E1096" t="s">
        <v>1641</v>
      </c>
    </row>
    <row r="1097" spans="1:5" hidden="1">
      <c r="A1097" t="s">
        <v>3</v>
      </c>
      <c r="B1097">
        <v>30</v>
      </c>
      <c r="C1097" t="s">
        <v>4</v>
      </c>
      <c r="D1097">
        <v>800</v>
      </c>
      <c r="E1097" t="s">
        <v>1641</v>
      </c>
    </row>
    <row r="1098" spans="1:5" hidden="1">
      <c r="A1098" t="s">
        <v>79</v>
      </c>
      <c r="B1098">
        <v>30</v>
      </c>
      <c r="C1098" t="s">
        <v>319</v>
      </c>
      <c r="D1098">
        <v>1000</v>
      </c>
      <c r="E1098" t="s">
        <v>1641</v>
      </c>
    </row>
    <row r="1099" spans="1:5" hidden="1">
      <c r="A1099" t="s">
        <v>475</v>
      </c>
      <c r="B1099">
        <v>30</v>
      </c>
      <c r="C1099" t="s">
        <v>476</v>
      </c>
      <c r="D1099">
        <v>360</v>
      </c>
      <c r="E1099" t="s">
        <v>1641</v>
      </c>
    </row>
    <row r="1100" spans="1:5" hidden="1">
      <c r="A1100" t="s">
        <v>191</v>
      </c>
      <c r="B1100">
        <v>30</v>
      </c>
      <c r="C1100" t="s">
        <v>192</v>
      </c>
      <c r="D1100">
        <v>942</v>
      </c>
      <c r="E1100" t="s">
        <v>1641</v>
      </c>
    </row>
    <row r="1101" spans="1:5" hidden="1">
      <c r="A1101" t="s">
        <v>163</v>
      </c>
      <c r="B1101">
        <v>30</v>
      </c>
      <c r="C1101" t="s">
        <v>375</v>
      </c>
      <c r="D1101">
        <v>2000</v>
      </c>
      <c r="E1101" t="s">
        <v>1641</v>
      </c>
    </row>
    <row r="1102" spans="1:5" hidden="1">
      <c r="A1102" t="s">
        <v>390</v>
      </c>
      <c r="B1102">
        <v>30</v>
      </c>
      <c r="C1102" t="s">
        <v>375</v>
      </c>
      <c r="D1102">
        <v>2200</v>
      </c>
      <c r="E1102" t="s">
        <v>1641</v>
      </c>
    </row>
    <row r="1103" spans="1:5" hidden="1">
      <c r="A1103" t="s">
        <v>390</v>
      </c>
      <c r="B1103">
        <v>30</v>
      </c>
      <c r="C1103" t="s">
        <v>410</v>
      </c>
      <c r="D1103">
        <v>3600</v>
      </c>
      <c r="E1103" t="s">
        <v>1641</v>
      </c>
    </row>
    <row r="1104" spans="1:5" hidden="1">
      <c r="A1104" t="s">
        <v>283</v>
      </c>
      <c r="B1104">
        <v>30</v>
      </c>
      <c r="C1104" t="s">
        <v>284</v>
      </c>
      <c r="D1104">
        <v>700</v>
      </c>
      <c r="E1104" t="s">
        <v>1641</v>
      </c>
    </row>
    <row r="1105" spans="1:5" hidden="1">
      <c r="A1105" t="s">
        <v>2999</v>
      </c>
      <c r="B1105">
        <v>30</v>
      </c>
      <c r="C1105" t="s">
        <v>284</v>
      </c>
      <c r="D1105">
        <v>288</v>
      </c>
      <c r="E1105" t="s">
        <v>1641</v>
      </c>
    </row>
    <row r="1106" spans="1:5" hidden="1">
      <c r="A1106" t="s">
        <v>283</v>
      </c>
      <c r="B1106">
        <v>30</v>
      </c>
      <c r="C1106" t="s">
        <v>285</v>
      </c>
      <c r="D1106">
        <v>700</v>
      </c>
      <c r="E1106" t="s">
        <v>1641</v>
      </c>
    </row>
    <row r="1107" spans="1:5" hidden="1">
      <c r="A1107" t="s">
        <v>2999</v>
      </c>
      <c r="B1107">
        <v>30</v>
      </c>
      <c r="C1107" t="s">
        <v>285</v>
      </c>
      <c r="D1107">
        <v>288</v>
      </c>
      <c r="E1107" t="s">
        <v>1641</v>
      </c>
    </row>
    <row r="1108" spans="1:5" hidden="1">
      <c r="A1108" t="s">
        <v>283</v>
      </c>
      <c r="B1108">
        <v>30</v>
      </c>
      <c r="C1108" t="s">
        <v>286</v>
      </c>
      <c r="D1108">
        <v>700</v>
      </c>
      <c r="E1108" t="s">
        <v>1641</v>
      </c>
    </row>
    <row r="1109" spans="1:5" hidden="1">
      <c r="A1109" t="s">
        <v>2999</v>
      </c>
      <c r="B1109">
        <v>30</v>
      </c>
      <c r="C1109" t="s">
        <v>286</v>
      </c>
      <c r="D1109">
        <v>288</v>
      </c>
      <c r="E1109" t="s">
        <v>1641</v>
      </c>
    </row>
    <row r="1110" spans="1:5" hidden="1">
      <c r="A1110" t="s">
        <v>283</v>
      </c>
      <c r="B1110">
        <v>30</v>
      </c>
      <c r="C1110" t="s">
        <v>287</v>
      </c>
      <c r="D1110">
        <v>700</v>
      </c>
      <c r="E1110" t="s">
        <v>1641</v>
      </c>
    </row>
    <row r="1111" spans="1:5" hidden="1">
      <c r="A1111" t="s">
        <v>2999</v>
      </c>
      <c r="B1111">
        <v>30</v>
      </c>
      <c r="C1111" t="s">
        <v>287</v>
      </c>
      <c r="D1111">
        <v>288</v>
      </c>
      <c r="E1111" t="s">
        <v>1641</v>
      </c>
    </row>
    <row r="1112" spans="1:5" hidden="1">
      <c r="A1112" t="s">
        <v>96</v>
      </c>
      <c r="B1112">
        <v>30</v>
      </c>
      <c r="C1112" t="s">
        <v>1699</v>
      </c>
      <c r="D1112">
        <v>3000</v>
      </c>
      <c r="E1112" t="s">
        <v>1641</v>
      </c>
    </row>
    <row r="1113" spans="1:5" hidden="1">
      <c r="A1113" t="s">
        <v>157</v>
      </c>
      <c r="B1113">
        <v>30</v>
      </c>
      <c r="C1113" t="s">
        <v>178</v>
      </c>
      <c r="D1113">
        <v>320</v>
      </c>
      <c r="E1113" t="s">
        <v>1641</v>
      </c>
    </row>
    <row r="1114" spans="1:5" hidden="1">
      <c r="A1114" t="s">
        <v>157</v>
      </c>
      <c r="B1114">
        <v>30</v>
      </c>
      <c r="C1114" t="s">
        <v>179</v>
      </c>
      <c r="D1114">
        <v>320</v>
      </c>
      <c r="E1114" t="s">
        <v>1641</v>
      </c>
    </row>
    <row r="1115" spans="1:5" hidden="1">
      <c r="A1115" t="s">
        <v>157</v>
      </c>
      <c r="B1115">
        <v>30</v>
      </c>
      <c r="C1115" t="s">
        <v>180</v>
      </c>
      <c r="D1115">
        <v>250</v>
      </c>
      <c r="E1115" t="s">
        <v>1641</v>
      </c>
    </row>
    <row r="1116" spans="1:5" hidden="1">
      <c r="A1116" t="s">
        <v>5</v>
      </c>
      <c r="B1116">
        <v>30</v>
      </c>
      <c r="C1116" t="s">
        <v>181</v>
      </c>
      <c r="D1116">
        <v>500</v>
      </c>
      <c r="E1116" t="s">
        <v>1641</v>
      </c>
    </row>
    <row r="1117" spans="1:5" hidden="1">
      <c r="A1117" t="s">
        <v>5</v>
      </c>
      <c r="B1117">
        <v>30</v>
      </c>
      <c r="C1117" t="s">
        <v>182</v>
      </c>
      <c r="D1117">
        <v>500</v>
      </c>
      <c r="E1117" t="s">
        <v>1641</v>
      </c>
    </row>
    <row r="1118" spans="1:5" hidden="1">
      <c r="A1118" t="s">
        <v>5</v>
      </c>
      <c r="B1118">
        <v>30</v>
      </c>
      <c r="C1118" t="s">
        <v>81</v>
      </c>
      <c r="D1118">
        <v>1300</v>
      </c>
      <c r="E1118" t="s">
        <v>1641</v>
      </c>
    </row>
    <row r="1119" spans="1:5" hidden="1">
      <c r="A1119" t="s">
        <v>85</v>
      </c>
      <c r="B1119">
        <v>30</v>
      </c>
      <c r="C1119" t="s">
        <v>532</v>
      </c>
      <c r="D1119">
        <v>420</v>
      </c>
      <c r="E1119" t="s">
        <v>1641</v>
      </c>
    </row>
    <row r="1120" spans="1:5" hidden="1">
      <c r="A1120" t="s">
        <v>576</v>
      </c>
      <c r="B1120">
        <v>30</v>
      </c>
      <c r="C1120" t="s">
        <v>580</v>
      </c>
      <c r="D1120">
        <v>80</v>
      </c>
      <c r="E1120" t="s">
        <v>1641</v>
      </c>
    </row>
    <row r="1121" spans="1:5" hidden="1">
      <c r="A1121" t="s">
        <v>87</v>
      </c>
      <c r="B1121">
        <v>30</v>
      </c>
      <c r="C1121" t="s">
        <v>121</v>
      </c>
      <c r="D1121">
        <v>174</v>
      </c>
      <c r="E1121" t="s">
        <v>1641</v>
      </c>
    </row>
    <row r="1122" spans="1:5" hidden="1">
      <c r="A1122" t="s">
        <v>87</v>
      </c>
      <c r="B1122">
        <v>30</v>
      </c>
      <c r="C1122" t="s">
        <v>122</v>
      </c>
      <c r="D1122">
        <v>336</v>
      </c>
      <c r="E1122" t="s">
        <v>1641</v>
      </c>
    </row>
    <row r="1123" spans="1:5" hidden="1">
      <c r="A1123" t="s">
        <v>87</v>
      </c>
      <c r="B1123">
        <v>30</v>
      </c>
      <c r="C1123" t="s">
        <v>123</v>
      </c>
      <c r="D1123">
        <v>336</v>
      </c>
      <c r="E1123" t="s">
        <v>1641</v>
      </c>
    </row>
    <row r="1124" spans="1:5" hidden="1">
      <c r="A1124" t="s">
        <v>87</v>
      </c>
      <c r="B1124">
        <v>30</v>
      </c>
      <c r="C1124" t="s">
        <v>125</v>
      </c>
      <c r="D1124">
        <v>336</v>
      </c>
      <c r="E1124" t="s">
        <v>1641</v>
      </c>
    </row>
    <row r="1125" spans="1:5" hidden="1">
      <c r="A1125" t="s">
        <v>87</v>
      </c>
      <c r="B1125">
        <v>30</v>
      </c>
      <c r="C1125" t="s">
        <v>126</v>
      </c>
      <c r="D1125">
        <v>336</v>
      </c>
      <c r="E1125" t="s">
        <v>1641</v>
      </c>
    </row>
    <row r="1126" spans="1:5" hidden="1">
      <c r="A1126" t="s">
        <v>87</v>
      </c>
      <c r="B1126">
        <v>30</v>
      </c>
      <c r="C1126" t="s">
        <v>378</v>
      </c>
      <c r="D1126">
        <v>100</v>
      </c>
      <c r="E1126" t="s">
        <v>1641</v>
      </c>
    </row>
    <row r="1127" spans="1:5" hidden="1">
      <c r="A1127" t="s">
        <v>85</v>
      </c>
      <c r="B1127">
        <v>30</v>
      </c>
      <c r="C1127" t="s">
        <v>183</v>
      </c>
      <c r="D1127">
        <v>37</v>
      </c>
      <c r="E1127" t="s">
        <v>1641</v>
      </c>
    </row>
    <row r="1128" spans="1:5" hidden="1">
      <c r="A1128" t="s">
        <v>87</v>
      </c>
      <c r="B1128">
        <v>30</v>
      </c>
      <c r="C1128" t="s">
        <v>184</v>
      </c>
      <c r="D1128">
        <v>350</v>
      </c>
      <c r="E1128" t="s">
        <v>1641</v>
      </c>
    </row>
    <row r="1129" spans="1:5" hidden="1">
      <c r="A1129" t="s">
        <v>85</v>
      </c>
      <c r="B1129">
        <v>30</v>
      </c>
      <c r="C1129" t="s">
        <v>266</v>
      </c>
      <c r="D1129">
        <v>606</v>
      </c>
      <c r="E1129" t="s">
        <v>1641</v>
      </c>
    </row>
    <row r="1130" spans="1:5" hidden="1">
      <c r="A1130" t="s">
        <v>87</v>
      </c>
      <c r="B1130">
        <v>30</v>
      </c>
      <c r="C1130" t="s">
        <v>2039</v>
      </c>
      <c r="D1130">
        <v>500</v>
      </c>
      <c r="E1130" t="s">
        <v>1641</v>
      </c>
    </row>
    <row r="1131" spans="1:5" hidden="1">
      <c r="A1131" t="s">
        <v>53</v>
      </c>
      <c r="B1131">
        <v>30</v>
      </c>
      <c r="C1131" t="s">
        <v>534</v>
      </c>
      <c r="D1131">
        <v>300</v>
      </c>
      <c r="E1131" t="s">
        <v>1641</v>
      </c>
    </row>
    <row r="1132" spans="1:5" hidden="1">
      <c r="A1132" t="s">
        <v>53</v>
      </c>
      <c r="B1132">
        <v>30</v>
      </c>
      <c r="C1132" t="s">
        <v>535</v>
      </c>
      <c r="D1132">
        <v>100</v>
      </c>
      <c r="E1132" t="s">
        <v>1641</v>
      </c>
    </row>
    <row r="1133" spans="1:5" hidden="1">
      <c r="A1133" t="s">
        <v>53</v>
      </c>
      <c r="B1133">
        <v>30</v>
      </c>
      <c r="C1133" t="s">
        <v>536</v>
      </c>
      <c r="D1133">
        <v>200</v>
      </c>
      <c r="E1133" t="s">
        <v>1641</v>
      </c>
    </row>
    <row r="1134" spans="1:5" hidden="1">
      <c r="A1134" t="s">
        <v>53</v>
      </c>
      <c r="B1134">
        <v>30</v>
      </c>
      <c r="C1134" t="s">
        <v>537</v>
      </c>
      <c r="D1134">
        <v>118</v>
      </c>
      <c r="E1134" t="s">
        <v>1641</v>
      </c>
    </row>
    <row r="1135" spans="1:5" hidden="1">
      <c r="A1135" t="s">
        <v>100</v>
      </c>
      <c r="B1135">
        <v>30</v>
      </c>
      <c r="C1135" t="s">
        <v>455</v>
      </c>
      <c r="D1135">
        <v>81</v>
      </c>
      <c r="E1135" t="s">
        <v>1641</v>
      </c>
    </row>
    <row r="1136" spans="1:5" hidden="1">
      <c r="A1136" t="s">
        <v>157</v>
      </c>
      <c r="B1136">
        <v>30</v>
      </c>
      <c r="C1136" t="s">
        <v>380</v>
      </c>
      <c r="D1136">
        <v>49</v>
      </c>
      <c r="E1136" t="s">
        <v>1641</v>
      </c>
    </row>
    <row r="1137" spans="1:5" hidden="1">
      <c r="A1137" t="s">
        <v>354</v>
      </c>
      <c r="B1137">
        <v>30</v>
      </c>
      <c r="C1137" t="s">
        <v>400</v>
      </c>
      <c r="D1137">
        <v>2100</v>
      </c>
      <c r="E1137" t="s">
        <v>1641</v>
      </c>
    </row>
    <row r="1138" spans="1:5" hidden="1">
      <c r="A1138" t="s">
        <v>571</v>
      </c>
      <c r="B1138">
        <v>31</v>
      </c>
      <c r="C1138" t="s">
        <v>3038</v>
      </c>
      <c r="D1138">
        <v>400</v>
      </c>
      <c r="E1138" t="s">
        <v>1641</v>
      </c>
    </row>
    <row r="1139" spans="1:5" hidden="1">
      <c r="A1139" t="s">
        <v>85</v>
      </c>
      <c r="B1139">
        <v>31</v>
      </c>
      <c r="C1139" t="s">
        <v>86</v>
      </c>
      <c r="D1139">
        <v>94</v>
      </c>
      <c r="E1139" t="s">
        <v>1641</v>
      </c>
    </row>
    <row r="1140" spans="1:5" hidden="1">
      <c r="A1140" t="s">
        <v>354</v>
      </c>
      <c r="B1140">
        <v>31</v>
      </c>
      <c r="C1140" t="s">
        <v>356</v>
      </c>
      <c r="D1140">
        <v>5500</v>
      </c>
      <c r="E1140" t="s">
        <v>1641</v>
      </c>
    </row>
    <row r="1141" spans="1:5" hidden="1">
      <c r="A1141" t="s">
        <v>354</v>
      </c>
      <c r="B1141">
        <v>31</v>
      </c>
      <c r="C1141" t="s">
        <v>358</v>
      </c>
      <c r="D1141">
        <v>3000</v>
      </c>
      <c r="E1141" t="s">
        <v>1641</v>
      </c>
    </row>
    <row r="1142" spans="1:5" hidden="1">
      <c r="A1142" t="s">
        <v>571</v>
      </c>
      <c r="B1142">
        <v>31</v>
      </c>
      <c r="C1142" t="s">
        <v>3039</v>
      </c>
      <c r="D1142">
        <v>380</v>
      </c>
      <c r="E1142" t="s">
        <v>1641</v>
      </c>
    </row>
    <row r="1143" spans="1:5" hidden="1">
      <c r="A1143" t="s">
        <v>85</v>
      </c>
      <c r="B1143">
        <v>31</v>
      </c>
      <c r="C1143" t="s">
        <v>91</v>
      </c>
      <c r="D1143">
        <v>122</v>
      </c>
      <c r="E1143" t="s">
        <v>1641</v>
      </c>
    </row>
    <row r="1144" spans="1:5" hidden="1">
      <c r="A1144" t="s">
        <v>571</v>
      </c>
      <c r="B1144">
        <v>31</v>
      </c>
      <c r="C1144" t="s">
        <v>3040</v>
      </c>
      <c r="D1144">
        <v>75</v>
      </c>
      <c r="E1144" t="s">
        <v>1641</v>
      </c>
    </row>
    <row r="1145" spans="1:5" hidden="1">
      <c r="A1145" t="s">
        <v>475</v>
      </c>
      <c r="B1145">
        <v>31</v>
      </c>
      <c r="C1145" t="s">
        <v>3041</v>
      </c>
      <c r="D1145">
        <v>50</v>
      </c>
      <c r="E1145" t="s">
        <v>1641</v>
      </c>
    </row>
    <row r="1146" spans="1:5" hidden="1">
      <c r="A1146" t="s">
        <v>354</v>
      </c>
      <c r="B1146">
        <v>31</v>
      </c>
      <c r="C1146" t="s">
        <v>556</v>
      </c>
      <c r="D1146">
        <v>3700</v>
      </c>
      <c r="E1146" t="s">
        <v>1641</v>
      </c>
    </row>
    <row r="1147" spans="1:5" hidden="1">
      <c r="A1147" t="s">
        <v>571</v>
      </c>
      <c r="B1147">
        <v>31</v>
      </c>
      <c r="C1147" t="s">
        <v>3042</v>
      </c>
      <c r="D1147">
        <v>185</v>
      </c>
      <c r="E1147" t="s">
        <v>1641</v>
      </c>
    </row>
    <row r="1148" spans="1:5" hidden="1">
      <c r="A1148" t="s">
        <v>571</v>
      </c>
      <c r="B1148">
        <v>31</v>
      </c>
      <c r="C1148" t="s">
        <v>3043</v>
      </c>
      <c r="D1148">
        <v>200</v>
      </c>
      <c r="E1148" t="s">
        <v>1641</v>
      </c>
    </row>
    <row r="1149" spans="1:5" hidden="1">
      <c r="A1149" t="s">
        <v>571</v>
      </c>
      <c r="B1149">
        <v>31</v>
      </c>
      <c r="C1149" t="s">
        <v>3044</v>
      </c>
      <c r="D1149">
        <v>115</v>
      </c>
      <c r="E1149" t="s">
        <v>1641</v>
      </c>
    </row>
    <row r="1150" spans="1:5" hidden="1">
      <c r="A1150" t="s">
        <v>443</v>
      </c>
      <c r="B1150">
        <v>31</v>
      </c>
      <c r="C1150" t="s">
        <v>450</v>
      </c>
      <c r="D1150">
        <v>25</v>
      </c>
      <c r="E1150" t="s">
        <v>1641</v>
      </c>
    </row>
    <row r="1151" spans="1:5" hidden="1">
      <c r="A1151" t="s">
        <v>3045</v>
      </c>
      <c r="B1151">
        <v>31</v>
      </c>
      <c r="C1151" t="s">
        <v>2189</v>
      </c>
      <c r="D1151">
        <v>1500</v>
      </c>
      <c r="E1151" t="s">
        <v>1641</v>
      </c>
    </row>
    <row r="1152" spans="1:5" hidden="1">
      <c r="A1152" t="s">
        <v>85</v>
      </c>
      <c r="B1152">
        <v>31</v>
      </c>
      <c r="C1152" t="s">
        <v>105</v>
      </c>
      <c r="D1152">
        <v>1</v>
      </c>
      <c r="E1152" t="s">
        <v>1641</v>
      </c>
    </row>
    <row r="1153" spans="1:5" hidden="1">
      <c r="A1153" t="s">
        <v>283</v>
      </c>
      <c r="B1153">
        <v>31</v>
      </c>
      <c r="C1153" t="s">
        <v>467</v>
      </c>
      <c r="D1153">
        <v>200</v>
      </c>
      <c r="E1153" t="s">
        <v>1641</v>
      </c>
    </row>
    <row r="1154" spans="1:5" hidden="1">
      <c r="A1154" t="s">
        <v>283</v>
      </c>
      <c r="B1154">
        <v>31</v>
      </c>
      <c r="C1154" t="s">
        <v>468</v>
      </c>
      <c r="D1154">
        <v>300</v>
      </c>
      <c r="E1154" t="s">
        <v>1641</v>
      </c>
    </row>
    <row r="1155" spans="1:5" hidden="1">
      <c r="A1155" t="s">
        <v>283</v>
      </c>
      <c r="B1155">
        <v>31</v>
      </c>
      <c r="C1155" t="s">
        <v>469</v>
      </c>
      <c r="D1155">
        <v>100</v>
      </c>
      <c r="E1155" t="s">
        <v>1641</v>
      </c>
    </row>
    <row r="1156" spans="1:5" hidden="1">
      <c r="A1156" t="s">
        <v>283</v>
      </c>
      <c r="B1156">
        <v>31</v>
      </c>
      <c r="C1156" t="s">
        <v>470</v>
      </c>
      <c r="D1156">
        <v>100</v>
      </c>
      <c r="E1156" t="s">
        <v>1641</v>
      </c>
    </row>
    <row r="1157" spans="1:5" hidden="1">
      <c r="A1157" t="s">
        <v>443</v>
      </c>
      <c r="B1157">
        <v>31</v>
      </c>
      <c r="C1157" t="s">
        <v>451</v>
      </c>
      <c r="D1157">
        <v>200</v>
      </c>
      <c r="E1157" t="s">
        <v>1641</v>
      </c>
    </row>
    <row r="1158" spans="1:5" hidden="1">
      <c r="A1158" t="s">
        <v>354</v>
      </c>
      <c r="B1158">
        <v>31</v>
      </c>
      <c r="C1158" t="s">
        <v>2204</v>
      </c>
      <c r="D1158">
        <v>2500</v>
      </c>
      <c r="E1158" t="s">
        <v>1641</v>
      </c>
    </row>
    <row r="1159" spans="1:5" hidden="1">
      <c r="A1159" t="s">
        <v>157</v>
      </c>
      <c r="B1159">
        <v>31</v>
      </c>
      <c r="C1159" t="s">
        <v>161</v>
      </c>
      <c r="D1159">
        <v>30</v>
      </c>
      <c r="E1159" t="s">
        <v>1641</v>
      </c>
    </row>
    <row r="1160" spans="1:5" hidden="1">
      <c r="A1160" t="s">
        <v>157</v>
      </c>
      <c r="B1160">
        <v>31</v>
      </c>
      <c r="C1160" t="s">
        <v>162</v>
      </c>
      <c r="D1160">
        <v>450</v>
      </c>
      <c r="E1160" t="s">
        <v>1641</v>
      </c>
    </row>
    <row r="1161" spans="1:5" hidden="1">
      <c r="A1161" t="s">
        <v>281</v>
      </c>
      <c r="B1161">
        <v>31</v>
      </c>
      <c r="C1161" t="s">
        <v>3046</v>
      </c>
      <c r="D1161">
        <v>10</v>
      </c>
      <c r="E1161" t="s">
        <v>1641</v>
      </c>
    </row>
    <row r="1162" spans="1:5" hidden="1">
      <c r="A1162" t="s">
        <v>117</v>
      </c>
      <c r="B1162">
        <v>31</v>
      </c>
      <c r="C1162" t="s">
        <v>262</v>
      </c>
      <c r="D1162">
        <v>50</v>
      </c>
      <c r="E1162" t="s">
        <v>1641</v>
      </c>
    </row>
    <row r="1163" spans="1:5" hidden="1">
      <c r="A1163" t="s">
        <v>7</v>
      </c>
      <c r="B1163">
        <v>31</v>
      </c>
      <c r="C1163" t="s">
        <v>8</v>
      </c>
      <c r="D1163">
        <v>72</v>
      </c>
      <c r="E1163" t="s">
        <v>1641</v>
      </c>
    </row>
    <row r="1164" spans="1:5" hidden="1">
      <c r="A1164" t="s">
        <v>365</v>
      </c>
      <c r="B1164">
        <v>31</v>
      </c>
      <c r="C1164" t="s">
        <v>62</v>
      </c>
      <c r="D1164">
        <v>1000</v>
      </c>
      <c r="E1164" t="s">
        <v>1641</v>
      </c>
    </row>
    <row r="1165" spans="1:5" hidden="1">
      <c r="A1165" t="s">
        <v>61</v>
      </c>
      <c r="B1165">
        <v>31</v>
      </c>
      <c r="C1165" t="s">
        <v>62</v>
      </c>
      <c r="D1165">
        <v>195</v>
      </c>
      <c r="E1165" t="s">
        <v>1641</v>
      </c>
    </row>
    <row r="1166" spans="1:5" hidden="1">
      <c r="A1166" t="s">
        <v>3047</v>
      </c>
      <c r="B1166">
        <v>31</v>
      </c>
      <c r="C1166" t="s">
        <v>2263</v>
      </c>
      <c r="D1166">
        <v>1000</v>
      </c>
      <c r="E1166" t="s">
        <v>1641</v>
      </c>
    </row>
    <row r="1167" spans="1:5" hidden="1">
      <c r="A1167" t="s">
        <v>3047</v>
      </c>
      <c r="B1167">
        <v>31</v>
      </c>
      <c r="C1167" t="s">
        <v>2264</v>
      </c>
      <c r="D1167">
        <v>1000</v>
      </c>
      <c r="E1167" t="s">
        <v>1641</v>
      </c>
    </row>
    <row r="1168" spans="1:5" hidden="1">
      <c r="A1168" t="s">
        <v>53</v>
      </c>
      <c r="B1168">
        <v>31</v>
      </c>
      <c r="C1168" t="s">
        <v>63</v>
      </c>
      <c r="D1168">
        <v>600</v>
      </c>
      <c r="E1168" t="s">
        <v>1641</v>
      </c>
    </row>
    <row r="1169" spans="1:5" hidden="1">
      <c r="A1169" t="s">
        <v>9</v>
      </c>
      <c r="B1169">
        <v>31</v>
      </c>
      <c r="C1169" t="s">
        <v>10</v>
      </c>
      <c r="D1169">
        <v>500</v>
      </c>
      <c r="E1169" t="s">
        <v>1641</v>
      </c>
    </row>
    <row r="1170" spans="1:5" hidden="1">
      <c r="A1170" t="s">
        <v>157</v>
      </c>
      <c r="B1170">
        <v>31</v>
      </c>
      <c r="C1170" t="s">
        <v>438</v>
      </c>
      <c r="D1170">
        <v>800</v>
      </c>
      <c r="E1170" t="s">
        <v>1641</v>
      </c>
    </row>
    <row r="1171" spans="1:5" hidden="1">
      <c r="A1171" t="s">
        <v>107</v>
      </c>
      <c r="B1171">
        <v>31</v>
      </c>
      <c r="C1171" t="s">
        <v>574</v>
      </c>
      <c r="D1171">
        <v>560</v>
      </c>
      <c r="E1171" t="s">
        <v>1641</v>
      </c>
    </row>
    <row r="1172" spans="1:5" hidden="1">
      <c r="A1172" t="s">
        <v>11</v>
      </c>
      <c r="B1172">
        <v>31</v>
      </c>
      <c r="C1172" t="s">
        <v>18</v>
      </c>
      <c r="D1172">
        <v>3000</v>
      </c>
      <c r="E1172" t="s">
        <v>1641</v>
      </c>
    </row>
    <row r="1173" spans="1:5" hidden="1">
      <c r="A1173" t="s">
        <v>11</v>
      </c>
      <c r="B1173">
        <v>31</v>
      </c>
      <c r="C1173" t="s">
        <v>20</v>
      </c>
      <c r="D1173">
        <v>6000</v>
      </c>
      <c r="E1173" t="s">
        <v>1641</v>
      </c>
    </row>
    <row r="1174" spans="1:5" hidden="1">
      <c r="A1174" t="s">
        <v>11</v>
      </c>
      <c r="B1174">
        <v>31</v>
      </c>
      <c r="C1174" t="s">
        <v>25</v>
      </c>
      <c r="D1174">
        <v>2700</v>
      </c>
      <c r="E1174" t="s">
        <v>1641</v>
      </c>
    </row>
    <row r="1175" spans="1:5" hidden="1">
      <c r="A1175" t="s">
        <v>11</v>
      </c>
      <c r="B1175">
        <v>31</v>
      </c>
      <c r="C1175" t="s">
        <v>26</v>
      </c>
      <c r="D1175">
        <v>495</v>
      </c>
      <c r="E1175" t="s">
        <v>1641</v>
      </c>
    </row>
    <row r="1176" spans="1:5" hidden="1">
      <c r="A1176" t="s">
        <v>96</v>
      </c>
      <c r="B1176">
        <v>31</v>
      </c>
      <c r="C1176" t="s">
        <v>1712</v>
      </c>
      <c r="D1176">
        <v>2500</v>
      </c>
      <c r="E1176" t="s">
        <v>1641</v>
      </c>
    </row>
    <row r="1177" spans="1:5" hidden="1">
      <c r="A1177" t="s">
        <v>96</v>
      </c>
      <c r="B1177">
        <v>31</v>
      </c>
      <c r="C1177" t="s">
        <v>1698</v>
      </c>
      <c r="D1177">
        <v>2500</v>
      </c>
      <c r="E1177" t="s">
        <v>1641</v>
      </c>
    </row>
    <row r="1178" spans="1:5" hidden="1">
      <c r="A1178" t="s">
        <v>11</v>
      </c>
      <c r="B1178">
        <v>31</v>
      </c>
      <c r="C1178" t="s">
        <v>30</v>
      </c>
      <c r="D1178">
        <v>3050</v>
      </c>
      <c r="E1178" t="s">
        <v>1641</v>
      </c>
    </row>
    <row r="1179" spans="1:5" hidden="1">
      <c r="A1179" t="s">
        <v>11</v>
      </c>
      <c r="B1179">
        <v>31</v>
      </c>
      <c r="C1179" t="s">
        <v>422</v>
      </c>
      <c r="D1179">
        <v>500</v>
      </c>
      <c r="E1179" t="s">
        <v>1641</v>
      </c>
    </row>
    <row r="1180" spans="1:5" hidden="1">
      <c r="A1180" t="s">
        <v>354</v>
      </c>
      <c r="B1180">
        <v>31</v>
      </c>
      <c r="C1180" t="s">
        <v>423</v>
      </c>
      <c r="D1180">
        <v>9800</v>
      </c>
      <c r="E1180" t="s">
        <v>1641</v>
      </c>
    </row>
    <row r="1181" spans="1:5" hidden="1">
      <c r="A1181" t="s">
        <v>11</v>
      </c>
      <c r="B1181">
        <v>31</v>
      </c>
      <c r="C1181" t="s">
        <v>36</v>
      </c>
      <c r="D1181">
        <v>3050</v>
      </c>
      <c r="E1181" t="s">
        <v>1641</v>
      </c>
    </row>
    <row r="1182" spans="1:5" hidden="1">
      <c r="A1182" t="s">
        <v>11</v>
      </c>
      <c r="B1182">
        <v>31</v>
      </c>
      <c r="C1182" t="s">
        <v>37</v>
      </c>
      <c r="D1182">
        <v>3050</v>
      </c>
      <c r="E1182" t="s">
        <v>1641</v>
      </c>
    </row>
    <row r="1183" spans="1:5" hidden="1">
      <c r="A1183" t="s">
        <v>11</v>
      </c>
      <c r="B1183">
        <v>31</v>
      </c>
      <c r="C1183" t="s">
        <v>38</v>
      </c>
      <c r="D1183">
        <v>1600</v>
      </c>
      <c r="E1183" t="s">
        <v>1641</v>
      </c>
    </row>
    <row r="1184" spans="1:5" hidden="1">
      <c r="A1184" t="s">
        <v>354</v>
      </c>
      <c r="B1184">
        <v>31</v>
      </c>
      <c r="C1184" t="s">
        <v>424</v>
      </c>
      <c r="D1184">
        <v>7000</v>
      </c>
      <c r="E1184" t="s">
        <v>1641</v>
      </c>
    </row>
    <row r="1185" spans="1:5" hidden="1">
      <c r="A1185" t="s">
        <v>11</v>
      </c>
      <c r="B1185">
        <v>31</v>
      </c>
      <c r="C1185" t="s">
        <v>424</v>
      </c>
      <c r="D1185">
        <v>3000</v>
      </c>
      <c r="E1185" t="s">
        <v>1641</v>
      </c>
    </row>
    <row r="1186" spans="1:5" hidden="1">
      <c r="A1186" t="s">
        <v>354</v>
      </c>
      <c r="B1186">
        <v>31</v>
      </c>
      <c r="C1186" t="s">
        <v>474</v>
      </c>
      <c r="D1186">
        <v>7200</v>
      </c>
      <c r="E1186" t="s">
        <v>1641</v>
      </c>
    </row>
    <row r="1187" spans="1:5" hidden="1">
      <c r="A1187" t="s">
        <v>11</v>
      </c>
      <c r="B1187">
        <v>31</v>
      </c>
      <c r="C1187" t="s">
        <v>175</v>
      </c>
      <c r="D1187">
        <v>3000</v>
      </c>
      <c r="E1187" t="s">
        <v>1641</v>
      </c>
    </row>
    <row r="1188" spans="1:5" hidden="1">
      <c r="A1188" t="s">
        <v>87</v>
      </c>
      <c r="B1188">
        <v>31</v>
      </c>
      <c r="C1188" t="s">
        <v>112</v>
      </c>
      <c r="D1188">
        <v>554</v>
      </c>
      <c r="E1188" t="s">
        <v>1641</v>
      </c>
    </row>
    <row r="1189" spans="1:5" hidden="1">
      <c r="A1189" t="s">
        <v>87</v>
      </c>
      <c r="B1189">
        <v>31</v>
      </c>
      <c r="C1189" t="s">
        <v>113</v>
      </c>
      <c r="D1189">
        <v>554</v>
      </c>
      <c r="E1189" t="s">
        <v>1641</v>
      </c>
    </row>
    <row r="1190" spans="1:5" hidden="1">
      <c r="A1190" t="s">
        <v>87</v>
      </c>
      <c r="B1190">
        <v>31</v>
      </c>
      <c r="C1190" t="s">
        <v>114</v>
      </c>
      <c r="D1190">
        <v>554</v>
      </c>
      <c r="E1190" t="s">
        <v>1641</v>
      </c>
    </row>
    <row r="1191" spans="1:5" hidden="1">
      <c r="A1191" t="s">
        <v>87</v>
      </c>
      <c r="B1191">
        <v>31</v>
      </c>
      <c r="C1191" t="s">
        <v>115</v>
      </c>
      <c r="D1191">
        <v>554</v>
      </c>
      <c r="E1191" t="s">
        <v>1641</v>
      </c>
    </row>
    <row r="1192" spans="1:5" hidden="1">
      <c r="A1192" t="s">
        <v>87</v>
      </c>
      <c r="B1192">
        <v>31</v>
      </c>
      <c r="C1192" t="s">
        <v>116</v>
      </c>
      <c r="D1192">
        <v>554</v>
      </c>
      <c r="E1192" t="s">
        <v>1641</v>
      </c>
    </row>
    <row r="1193" spans="1:5" hidden="1">
      <c r="A1193" t="s">
        <v>159</v>
      </c>
      <c r="B1193">
        <v>31</v>
      </c>
      <c r="C1193" t="s">
        <v>80</v>
      </c>
      <c r="D1193">
        <v>600</v>
      </c>
      <c r="E1193" t="s">
        <v>1641</v>
      </c>
    </row>
    <row r="1194" spans="1:5" hidden="1">
      <c r="A1194" t="s">
        <v>79</v>
      </c>
      <c r="B1194">
        <v>31</v>
      </c>
      <c r="C1194" t="s">
        <v>302</v>
      </c>
      <c r="D1194">
        <v>10</v>
      </c>
      <c r="E1194" t="s">
        <v>1641</v>
      </c>
    </row>
    <row r="1195" spans="1:5" hidden="1">
      <c r="A1195" t="s">
        <v>443</v>
      </c>
      <c r="B1195">
        <v>31</v>
      </c>
      <c r="C1195" t="s">
        <v>444</v>
      </c>
      <c r="D1195">
        <v>296</v>
      </c>
      <c r="E1195" t="s">
        <v>1641</v>
      </c>
    </row>
    <row r="1196" spans="1:5" hidden="1">
      <c r="A1196" t="s">
        <v>443</v>
      </c>
      <c r="B1196">
        <v>31</v>
      </c>
      <c r="C1196" t="s">
        <v>445</v>
      </c>
      <c r="D1196">
        <v>1799</v>
      </c>
      <c r="E1196" t="s">
        <v>1641</v>
      </c>
    </row>
    <row r="1197" spans="1:5" hidden="1">
      <c r="A1197" t="s">
        <v>79</v>
      </c>
      <c r="B1197">
        <v>31</v>
      </c>
      <c r="C1197" t="s">
        <v>319</v>
      </c>
      <c r="D1197">
        <v>10</v>
      </c>
      <c r="E1197" t="s">
        <v>1641</v>
      </c>
    </row>
    <row r="1198" spans="1:5" hidden="1">
      <c r="A1198" t="s">
        <v>79</v>
      </c>
      <c r="B1198">
        <v>31</v>
      </c>
      <c r="C1198" t="s">
        <v>303</v>
      </c>
      <c r="D1198">
        <v>10</v>
      </c>
      <c r="E1198" t="s">
        <v>1641</v>
      </c>
    </row>
    <row r="1199" spans="1:5" hidden="1">
      <c r="A1199" t="s">
        <v>475</v>
      </c>
      <c r="B1199">
        <v>31</v>
      </c>
      <c r="C1199" t="s">
        <v>476</v>
      </c>
      <c r="D1199">
        <v>1420</v>
      </c>
      <c r="E1199" t="s">
        <v>1641</v>
      </c>
    </row>
    <row r="1200" spans="1:5" hidden="1">
      <c r="A1200" t="s">
        <v>117</v>
      </c>
      <c r="B1200">
        <v>31</v>
      </c>
      <c r="C1200" t="s">
        <v>176</v>
      </c>
      <c r="D1200">
        <v>800</v>
      </c>
      <c r="E1200" t="s">
        <v>1641</v>
      </c>
    </row>
    <row r="1201" spans="1:5" hidden="1">
      <c r="A1201" t="s">
        <v>191</v>
      </c>
      <c r="B1201">
        <v>31</v>
      </c>
      <c r="C1201" t="s">
        <v>192</v>
      </c>
      <c r="D1201">
        <v>233</v>
      </c>
      <c r="E1201" t="s">
        <v>1641</v>
      </c>
    </row>
    <row r="1202" spans="1:5" hidden="1">
      <c r="A1202" t="s">
        <v>1710</v>
      </c>
      <c r="B1202">
        <v>31</v>
      </c>
      <c r="C1202" t="s">
        <v>1711</v>
      </c>
      <c r="D1202">
        <v>50</v>
      </c>
      <c r="E1202" t="s">
        <v>1641</v>
      </c>
    </row>
    <row r="1203" spans="1:5" hidden="1">
      <c r="A1203" t="s">
        <v>185</v>
      </c>
      <c r="B1203">
        <v>31</v>
      </c>
      <c r="C1203" t="s">
        <v>446</v>
      </c>
      <c r="D1203">
        <v>1600</v>
      </c>
      <c r="E1203" t="s">
        <v>1641</v>
      </c>
    </row>
    <row r="1204" spans="1:5" hidden="1">
      <c r="A1204" t="s">
        <v>11</v>
      </c>
      <c r="B1204">
        <v>31</v>
      </c>
      <c r="C1204" t="s">
        <v>409</v>
      </c>
      <c r="D1204">
        <v>100</v>
      </c>
      <c r="E1204" t="s">
        <v>1641</v>
      </c>
    </row>
    <row r="1205" spans="1:5" hidden="1">
      <c r="A1205" t="s">
        <v>283</v>
      </c>
      <c r="B1205">
        <v>31</v>
      </c>
      <c r="C1205" t="s">
        <v>284</v>
      </c>
      <c r="D1205">
        <v>800</v>
      </c>
      <c r="E1205" t="s">
        <v>1641</v>
      </c>
    </row>
    <row r="1206" spans="1:5" hidden="1">
      <c r="A1206" t="s">
        <v>283</v>
      </c>
      <c r="B1206">
        <v>31</v>
      </c>
      <c r="C1206" t="s">
        <v>285</v>
      </c>
      <c r="D1206">
        <v>800</v>
      </c>
      <c r="E1206" t="s">
        <v>1641</v>
      </c>
    </row>
    <row r="1207" spans="1:5" hidden="1">
      <c r="A1207" t="s">
        <v>283</v>
      </c>
      <c r="B1207">
        <v>31</v>
      </c>
      <c r="C1207" t="s">
        <v>286</v>
      </c>
      <c r="D1207">
        <v>800</v>
      </c>
      <c r="E1207" t="s">
        <v>1641</v>
      </c>
    </row>
    <row r="1208" spans="1:5" hidden="1">
      <c r="A1208" t="s">
        <v>283</v>
      </c>
      <c r="B1208">
        <v>31</v>
      </c>
      <c r="C1208" t="s">
        <v>287</v>
      </c>
      <c r="D1208">
        <v>800</v>
      </c>
      <c r="E1208" t="s">
        <v>1641</v>
      </c>
    </row>
    <row r="1209" spans="1:5" hidden="1">
      <c r="A1209" t="s">
        <v>157</v>
      </c>
      <c r="B1209">
        <v>31</v>
      </c>
      <c r="C1209" t="s">
        <v>561</v>
      </c>
      <c r="D1209">
        <v>900</v>
      </c>
      <c r="E1209" t="s">
        <v>1641</v>
      </c>
    </row>
    <row r="1210" spans="1:5" hidden="1">
      <c r="A1210" t="s">
        <v>96</v>
      </c>
      <c r="B1210">
        <v>31</v>
      </c>
      <c r="C1210" t="s">
        <v>1699</v>
      </c>
      <c r="D1210">
        <v>2500</v>
      </c>
      <c r="E1210" t="s">
        <v>1641</v>
      </c>
    </row>
    <row r="1211" spans="1:5" hidden="1">
      <c r="A1211" t="s">
        <v>157</v>
      </c>
      <c r="B1211">
        <v>31</v>
      </c>
      <c r="C1211" t="s">
        <v>178</v>
      </c>
      <c r="D1211">
        <v>530</v>
      </c>
      <c r="E1211" t="s">
        <v>1641</v>
      </c>
    </row>
    <row r="1212" spans="1:5" hidden="1">
      <c r="A1212" t="s">
        <v>157</v>
      </c>
      <c r="B1212">
        <v>31</v>
      </c>
      <c r="C1212" t="s">
        <v>179</v>
      </c>
      <c r="D1212">
        <v>640</v>
      </c>
      <c r="E1212" t="s">
        <v>1641</v>
      </c>
    </row>
    <row r="1213" spans="1:5" hidden="1">
      <c r="A1213" t="s">
        <v>157</v>
      </c>
      <c r="B1213">
        <v>31</v>
      </c>
      <c r="C1213" t="s">
        <v>180</v>
      </c>
      <c r="D1213">
        <v>270</v>
      </c>
      <c r="E1213" t="s">
        <v>1641</v>
      </c>
    </row>
    <row r="1214" spans="1:5" hidden="1">
      <c r="A1214" t="s">
        <v>5</v>
      </c>
      <c r="B1214">
        <v>31</v>
      </c>
      <c r="C1214" t="s">
        <v>181</v>
      </c>
      <c r="D1214">
        <v>498</v>
      </c>
      <c r="E1214" t="s">
        <v>1641</v>
      </c>
    </row>
    <row r="1215" spans="1:5" hidden="1">
      <c r="A1215" t="s">
        <v>5</v>
      </c>
      <c r="B1215">
        <v>31</v>
      </c>
      <c r="C1215" t="s">
        <v>182</v>
      </c>
      <c r="D1215">
        <v>640</v>
      </c>
      <c r="E1215" t="s">
        <v>1641</v>
      </c>
    </row>
    <row r="1216" spans="1:5" hidden="1">
      <c r="A1216" t="s">
        <v>443</v>
      </c>
      <c r="B1216">
        <v>31</v>
      </c>
      <c r="C1216" t="s">
        <v>448</v>
      </c>
      <c r="D1216">
        <v>750</v>
      </c>
      <c r="E1216" t="s">
        <v>1641</v>
      </c>
    </row>
    <row r="1217" spans="1:5" hidden="1">
      <c r="A1217" t="s">
        <v>443</v>
      </c>
      <c r="B1217">
        <v>31</v>
      </c>
      <c r="C1217" t="s">
        <v>452</v>
      </c>
      <c r="D1217">
        <v>110</v>
      </c>
      <c r="E1217" t="s">
        <v>1641</v>
      </c>
    </row>
    <row r="1218" spans="1:5" hidden="1">
      <c r="A1218" t="s">
        <v>264</v>
      </c>
      <c r="B1218">
        <v>31</v>
      </c>
      <c r="C1218" t="s">
        <v>377</v>
      </c>
      <c r="D1218">
        <v>650</v>
      </c>
      <c r="E1218" t="s">
        <v>1641</v>
      </c>
    </row>
    <row r="1219" spans="1:5" hidden="1">
      <c r="A1219" t="s">
        <v>264</v>
      </c>
      <c r="B1219">
        <v>31</v>
      </c>
      <c r="C1219" t="s">
        <v>265</v>
      </c>
      <c r="D1219">
        <v>200</v>
      </c>
      <c r="E1219" t="s">
        <v>1641</v>
      </c>
    </row>
    <row r="1220" spans="1:5" hidden="1">
      <c r="A1220" t="s">
        <v>87</v>
      </c>
      <c r="B1220">
        <v>31</v>
      </c>
      <c r="C1220" t="s">
        <v>121</v>
      </c>
      <c r="D1220">
        <v>554</v>
      </c>
      <c r="E1220" t="s">
        <v>1641</v>
      </c>
    </row>
    <row r="1221" spans="1:5" hidden="1">
      <c r="A1221" t="s">
        <v>87</v>
      </c>
      <c r="B1221">
        <v>31</v>
      </c>
      <c r="C1221" t="s">
        <v>122</v>
      </c>
      <c r="D1221">
        <v>559</v>
      </c>
      <c r="E1221" t="s">
        <v>1641</v>
      </c>
    </row>
    <row r="1222" spans="1:5" hidden="1">
      <c r="A1222" t="s">
        <v>87</v>
      </c>
      <c r="B1222">
        <v>31</v>
      </c>
      <c r="C1222" t="s">
        <v>123</v>
      </c>
      <c r="D1222">
        <v>555</v>
      </c>
      <c r="E1222" t="s">
        <v>1641</v>
      </c>
    </row>
    <row r="1223" spans="1:5" hidden="1">
      <c r="A1223" t="s">
        <v>87</v>
      </c>
      <c r="B1223">
        <v>31</v>
      </c>
      <c r="C1223" t="s">
        <v>125</v>
      </c>
      <c r="D1223">
        <v>554</v>
      </c>
      <c r="E1223" t="s">
        <v>1641</v>
      </c>
    </row>
    <row r="1224" spans="1:5" hidden="1">
      <c r="A1224" t="s">
        <v>87</v>
      </c>
      <c r="B1224">
        <v>31</v>
      </c>
      <c r="C1224" t="s">
        <v>126</v>
      </c>
      <c r="D1224">
        <v>554</v>
      </c>
      <c r="E1224" t="s">
        <v>1641</v>
      </c>
    </row>
    <row r="1225" spans="1:5" hidden="1">
      <c r="A1225" t="s">
        <v>87</v>
      </c>
      <c r="B1225">
        <v>31</v>
      </c>
      <c r="C1225" t="s">
        <v>378</v>
      </c>
      <c r="D1225">
        <v>295</v>
      </c>
      <c r="E1225" t="s">
        <v>1641</v>
      </c>
    </row>
    <row r="1226" spans="1:5" hidden="1">
      <c r="A1226" t="s">
        <v>3020</v>
      </c>
      <c r="B1226">
        <v>31</v>
      </c>
      <c r="C1226" t="s">
        <v>378</v>
      </c>
      <c r="D1226">
        <v>2</v>
      </c>
      <c r="E1226" t="s">
        <v>1641</v>
      </c>
    </row>
    <row r="1227" spans="1:5" hidden="1">
      <c r="A1227" t="s">
        <v>85</v>
      </c>
      <c r="B1227">
        <v>31</v>
      </c>
      <c r="C1227" t="s">
        <v>183</v>
      </c>
      <c r="D1227">
        <v>581</v>
      </c>
      <c r="E1227" t="s">
        <v>1641</v>
      </c>
    </row>
    <row r="1228" spans="1:5" hidden="1">
      <c r="A1228" t="s">
        <v>87</v>
      </c>
      <c r="B1228">
        <v>31</v>
      </c>
      <c r="C1228" t="s">
        <v>184</v>
      </c>
      <c r="D1228">
        <v>220</v>
      </c>
      <c r="E1228" t="s">
        <v>1641</v>
      </c>
    </row>
    <row r="1229" spans="1:5" hidden="1">
      <c r="A1229" t="s">
        <v>3020</v>
      </c>
      <c r="B1229">
        <v>31</v>
      </c>
      <c r="C1229" t="s">
        <v>184</v>
      </c>
      <c r="D1229">
        <v>2</v>
      </c>
      <c r="E1229" t="s">
        <v>1641</v>
      </c>
    </row>
    <row r="1230" spans="1:5" hidden="1">
      <c r="A1230" t="s">
        <v>85</v>
      </c>
      <c r="B1230">
        <v>31</v>
      </c>
      <c r="C1230" t="s">
        <v>266</v>
      </c>
      <c r="D1230">
        <v>300</v>
      </c>
      <c r="E1230" t="s">
        <v>1641</v>
      </c>
    </row>
    <row r="1231" spans="1:5" hidden="1">
      <c r="A1231" t="s">
        <v>185</v>
      </c>
      <c r="B1231">
        <v>31</v>
      </c>
      <c r="C1231" t="s">
        <v>186</v>
      </c>
      <c r="D1231">
        <v>3200</v>
      </c>
      <c r="E1231" t="s">
        <v>1641</v>
      </c>
    </row>
    <row r="1232" spans="1:5" hidden="1">
      <c r="A1232" t="s">
        <v>5</v>
      </c>
      <c r="B1232">
        <v>31</v>
      </c>
      <c r="C1232" t="s">
        <v>2040</v>
      </c>
      <c r="D1232">
        <v>400</v>
      </c>
      <c r="E1232" t="s">
        <v>1641</v>
      </c>
    </row>
    <row r="1233" spans="1:5" hidden="1">
      <c r="A1233" t="s">
        <v>520</v>
      </c>
      <c r="B1233">
        <v>31</v>
      </c>
      <c r="C1233" t="s">
        <v>344</v>
      </c>
      <c r="D1233">
        <v>1000</v>
      </c>
      <c r="E1233" t="s">
        <v>1641</v>
      </c>
    </row>
    <row r="1234" spans="1:5" hidden="1">
      <c r="A1234" t="s">
        <v>520</v>
      </c>
      <c r="B1234">
        <v>31</v>
      </c>
      <c r="C1234" t="s">
        <v>2042</v>
      </c>
      <c r="D1234">
        <v>1000</v>
      </c>
      <c r="E1234" t="s">
        <v>1641</v>
      </c>
    </row>
    <row r="1235" spans="1:5" hidden="1">
      <c r="A1235" t="s">
        <v>520</v>
      </c>
      <c r="B1235">
        <v>31</v>
      </c>
      <c r="C1235" t="s">
        <v>348</v>
      </c>
      <c r="D1235">
        <v>1000</v>
      </c>
      <c r="E1235" t="s">
        <v>1641</v>
      </c>
    </row>
    <row r="1236" spans="1:5" hidden="1">
      <c r="A1236" t="s">
        <v>157</v>
      </c>
      <c r="B1236">
        <v>31</v>
      </c>
      <c r="C1236" t="s">
        <v>380</v>
      </c>
      <c r="D1236">
        <v>15</v>
      </c>
      <c r="E1236" t="s">
        <v>1641</v>
      </c>
    </row>
    <row r="1237" spans="1:5" hidden="1">
      <c r="A1237" t="s">
        <v>316</v>
      </c>
      <c r="B1237">
        <v>31</v>
      </c>
      <c r="C1237" t="s">
        <v>320</v>
      </c>
      <c r="D1237">
        <v>100</v>
      </c>
      <c r="E1237" t="s">
        <v>1641</v>
      </c>
    </row>
    <row r="1238" spans="1:5" hidden="1">
      <c r="A1238" t="s">
        <v>571</v>
      </c>
      <c r="B1238">
        <v>31</v>
      </c>
      <c r="C1238" t="s">
        <v>3048</v>
      </c>
      <c r="D1238">
        <v>115</v>
      </c>
      <c r="E1238" t="s">
        <v>1641</v>
      </c>
    </row>
    <row r="1239" spans="1:5" hidden="1">
      <c r="A1239" t="s">
        <v>354</v>
      </c>
      <c r="B1239">
        <v>31</v>
      </c>
      <c r="C1239" t="s">
        <v>412</v>
      </c>
      <c r="D1239">
        <v>3530</v>
      </c>
      <c r="E1239" t="s">
        <v>1641</v>
      </c>
    </row>
    <row r="1240" spans="1:5" hidden="1">
      <c r="A1240" t="s">
        <v>354</v>
      </c>
      <c r="B1240">
        <v>31</v>
      </c>
      <c r="C1240" t="s">
        <v>2056</v>
      </c>
      <c r="D1240">
        <v>1400</v>
      </c>
      <c r="E1240" t="s">
        <v>1641</v>
      </c>
    </row>
    <row r="1241" spans="1:5" hidden="1">
      <c r="A1241" t="s">
        <v>354</v>
      </c>
      <c r="B1241">
        <v>31</v>
      </c>
      <c r="C1241" t="s">
        <v>553</v>
      </c>
      <c r="D1241">
        <v>13400</v>
      </c>
      <c r="E1241" t="s">
        <v>1641</v>
      </c>
    </row>
    <row r="1242" spans="1:5" hidden="1">
      <c r="A1242" t="s">
        <v>304</v>
      </c>
      <c r="B1242">
        <v>31</v>
      </c>
      <c r="C1242" t="s">
        <v>305</v>
      </c>
      <c r="D1242">
        <v>550</v>
      </c>
      <c r="E1242" t="s">
        <v>1641</v>
      </c>
    </row>
    <row r="1243" spans="1:5" hidden="1">
      <c r="A1243" t="s">
        <v>304</v>
      </c>
      <c r="B1243">
        <v>31</v>
      </c>
      <c r="C1243" t="s">
        <v>306</v>
      </c>
      <c r="D1243">
        <v>550</v>
      </c>
      <c r="E1243" t="s">
        <v>1641</v>
      </c>
    </row>
    <row r="1244" spans="1:5" hidden="1">
      <c r="A1244" t="s">
        <v>304</v>
      </c>
      <c r="B1244">
        <v>31</v>
      </c>
      <c r="C1244" t="s">
        <v>307</v>
      </c>
      <c r="D1244">
        <v>1176</v>
      </c>
      <c r="E1244" t="s">
        <v>1641</v>
      </c>
    </row>
    <row r="1245" spans="1:5" hidden="1">
      <c r="A1245" t="s">
        <v>304</v>
      </c>
      <c r="B1245">
        <v>31</v>
      </c>
      <c r="C1245" t="s">
        <v>308</v>
      </c>
      <c r="D1245">
        <v>150</v>
      </c>
      <c r="E1245" t="s">
        <v>1641</v>
      </c>
    </row>
    <row r="1246" spans="1:5" hidden="1">
      <c r="A1246" t="s">
        <v>304</v>
      </c>
      <c r="B1246">
        <v>31</v>
      </c>
      <c r="C1246" t="s">
        <v>309</v>
      </c>
      <c r="D1246">
        <v>150</v>
      </c>
      <c r="E1246" t="s">
        <v>1641</v>
      </c>
    </row>
    <row r="1247" spans="1:5" hidden="1">
      <c r="A1247" t="s">
        <v>316</v>
      </c>
      <c r="B1247">
        <v>31</v>
      </c>
      <c r="C1247" t="s">
        <v>2246</v>
      </c>
      <c r="D1247">
        <v>400</v>
      </c>
      <c r="E1247" t="s">
        <v>1641</v>
      </c>
    </row>
    <row r="1248" spans="1:5" hidden="1">
      <c r="A1248" t="s">
        <v>316</v>
      </c>
      <c r="B1248">
        <v>31</v>
      </c>
      <c r="C1248" t="s">
        <v>579</v>
      </c>
      <c r="D1248">
        <v>216</v>
      </c>
      <c r="E1248" t="s">
        <v>1641</v>
      </c>
    </row>
    <row r="1249" spans="1:5" hidden="1">
      <c r="A1249" t="s">
        <v>11</v>
      </c>
      <c r="B1249">
        <v>31</v>
      </c>
      <c r="C1249" t="s">
        <v>474</v>
      </c>
      <c r="D1249">
        <v>10000</v>
      </c>
      <c r="E1249" t="s">
        <v>1641</v>
      </c>
    </row>
    <row r="1250" spans="1:5" hidden="1">
      <c r="A1250" t="s">
        <v>354</v>
      </c>
      <c r="B1250">
        <v>31</v>
      </c>
      <c r="C1250" t="s">
        <v>2060</v>
      </c>
      <c r="D1250">
        <v>500</v>
      </c>
      <c r="E1250" t="s">
        <v>1641</v>
      </c>
    </row>
    <row r="1251" spans="1:5" hidden="1">
      <c r="A1251" t="s">
        <v>47</v>
      </c>
      <c r="B1251">
        <v>31</v>
      </c>
      <c r="C1251" t="s">
        <v>98</v>
      </c>
      <c r="D1251">
        <v>37</v>
      </c>
      <c r="E1251" t="s">
        <v>1641</v>
      </c>
    </row>
    <row r="1252" spans="1:5" hidden="1">
      <c r="A1252" t="s">
        <v>85</v>
      </c>
      <c r="B1252">
        <v>31</v>
      </c>
      <c r="C1252" t="s">
        <v>26</v>
      </c>
      <c r="D1252">
        <v>380</v>
      </c>
      <c r="E1252" t="s">
        <v>1641</v>
      </c>
    </row>
    <row r="1253" spans="1:5" hidden="1">
      <c r="A1253" t="s">
        <v>96</v>
      </c>
      <c r="B1253">
        <v>31</v>
      </c>
      <c r="C1253" t="s">
        <v>1698</v>
      </c>
      <c r="D1253">
        <v>3000</v>
      </c>
      <c r="E1253" t="s">
        <v>1641</v>
      </c>
    </row>
    <row r="1254" spans="1:5" hidden="1">
      <c r="A1254" t="s">
        <v>354</v>
      </c>
      <c r="B1254">
        <v>31</v>
      </c>
      <c r="C1254" t="s">
        <v>397</v>
      </c>
      <c r="D1254">
        <v>1260</v>
      </c>
      <c r="E1254" t="s">
        <v>1641</v>
      </c>
    </row>
    <row r="1255" spans="1:5" hidden="1">
      <c r="A1255" t="s">
        <v>89</v>
      </c>
      <c r="B1255">
        <v>31</v>
      </c>
      <c r="C1255" t="s">
        <v>581</v>
      </c>
      <c r="D1255">
        <v>900</v>
      </c>
      <c r="E1255" t="s">
        <v>1641</v>
      </c>
    </row>
    <row r="1256" spans="1:5" hidden="1">
      <c r="A1256" t="s">
        <v>407</v>
      </c>
      <c r="B1256">
        <v>31</v>
      </c>
      <c r="C1256" t="s">
        <v>177</v>
      </c>
      <c r="D1256">
        <v>20</v>
      </c>
      <c r="E1256" t="s">
        <v>1641</v>
      </c>
    </row>
    <row r="1257" spans="1:5" hidden="1">
      <c r="A1257" t="s">
        <v>334</v>
      </c>
      <c r="B1257">
        <v>31</v>
      </c>
      <c r="C1257" t="s">
        <v>424</v>
      </c>
      <c r="D1257">
        <v>10000</v>
      </c>
      <c r="E1257" t="s">
        <v>1641</v>
      </c>
    </row>
    <row r="1258" spans="1:5" hidden="1">
      <c r="A1258" t="s">
        <v>576</v>
      </c>
      <c r="B1258">
        <v>31</v>
      </c>
      <c r="C1258" t="s">
        <v>3035</v>
      </c>
      <c r="D1258">
        <v>250</v>
      </c>
      <c r="E1258" t="s">
        <v>1641</v>
      </c>
    </row>
    <row r="1259" spans="1:5" hidden="1">
      <c r="A1259" t="s">
        <v>576</v>
      </c>
      <c r="B1259">
        <v>31</v>
      </c>
      <c r="C1259" t="s">
        <v>2241</v>
      </c>
      <c r="D1259">
        <v>250</v>
      </c>
      <c r="E1259" t="s">
        <v>1641</v>
      </c>
    </row>
    <row r="1260" spans="1:5" hidden="1">
      <c r="A1260" t="s">
        <v>381</v>
      </c>
      <c r="B1260">
        <v>31</v>
      </c>
      <c r="C1260" t="s">
        <v>491</v>
      </c>
      <c r="D1260">
        <v>250</v>
      </c>
      <c r="E1260" t="s">
        <v>1641</v>
      </c>
    </row>
    <row r="1261" spans="1:5" hidden="1">
      <c r="A1261" t="s">
        <v>3049</v>
      </c>
      <c r="B1261">
        <v>31</v>
      </c>
      <c r="C1261" t="s">
        <v>2020</v>
      </c>
      <c r="D1261">
        <v>1000</v>
      </c>
      <c r="E1261" t="s">
        <v>1641</v>
      </c>
    </row>
    <row r="1262" spans="1:5" hidden="1">
      <c r="A1262" t="s">
        <v>135</v>
      </c>
      <c r="B1262">
        <v>31</v>
      </c>
      <c r="C1262" t="s">
        <v>2168</v>
      </c>
      <c r="D1262">
        <v>2500</v>
      </c>
      <c r="E1262" t="s">
        <v>1641</v>
      </c>
    </row>
    <row r="1263" spans="1:5" hidden="1">
      <c r="A1263" t="s">
        <v>270</v>
      </c>
      <c r="B1263">
        <v>31</v>
      </c>
      <c r="C1263" t="s">
        <v>329</v>
      </c>
      <c r="D1263">
        <v>150</v>
      </c>
      <c r="E1263" t="s">
        <v>1641</v>
      </c>
    </row>
    <row r="1264" spans="1:5" hidden="1">
      <c r="A1264" t="s">
        <v>9</v>
      </c>
      <c r="B1264">
        <v>31</v>
      </c>
      <c r="C1264" t="s">
        <v>10</v>
      </c>
      <c r="D1264">
        <v>500</v>
      </c>
      <c r="E1264" t="s">
        <v>1641</v>
      </c>
    </row>
    <row r="1265" spans="1:5" hidden="1">
      <c r="A1265" t="s">
        <v>72</v>
      </c>
      <c r="B1265">
        <v>31</v>
      </c>
      <c r="C1265" t="s">
        <v>73</v>
      </c>
      <c r="D1265">
        <v>1700</v>
      </c>
      <c r="E1265" t="s">
        <v>1641</v>
      </c>
    </row>
    <row r="1266" spans="1:5" hidden="1">
      <c r="A1266" t="s">
        <v>9</v>
      </c>
      <c r="B1266">
        <v>31</v>
      </c>
      <c r="C1266" t="s">
        <v>75</v>
      </c>
      <c r="D1266">
        <v>1300</v>
      </c>
      <c r="E1266" t="s">
        <v>1641</v>
      </c>
    </row>
    <row r="1267" spans="1:5" hidden="1">
      <c r="A1267" t="s">
        <v>11</v>
      </c>
      <c r="B1267">
        <v>31</v>
      </c>
      <c r="C1267" t="s">
        <v>15</v>
      </c>
      <c r="D1267">
        <v>500</v>
      </c>
      <c r="E1267" t="s">
        <v>1641</v>
      </c>
    </row>
    <row r="1268" spans="1:5" hidden="1">
      <c r="A1268" t="s">
        <v>334</v>
      </c>
      <c r="B1268">
        <v>31</v>
      </c>
      <c r="C1268" t="s">
        <v>396</v>
      </c>
      <c r="D1268">
        <v>5000</v>
      </c>
      <c r="E1268" t="s">
        <v>1641</v>
      </c>
    </row>
    <row r="1269" spans="1:5" hidden="1">
      <c r="A1269" t="s">
        <v>334</v>
      </c>
      <c r="B1269">
        <v>31</v>
      </c>
      <c r="C1269" t="s">
        <v>43</v>
      </c>
      <c r="D1269">
        <v>4465</v>
      </c>
      <c r="E1269" t="s">
        <v>1641</v>
      </c>
    </row>
    <row r="1270" spans="1:5" hidden="1">
      <c r="A1270" t="s">
        <v>334</v>
      </c>
      <c r="B1270">
        <v>31</v>
      </c>
      <c r="C1270" t="s">
        <v>531</v>
      </c>
      <c r="D1270">
        <v>1020</v>
      </c>
      <c r="E1270" t="s">
        <v>1641</v>
      </c>
    </row>
    <row r="1271" spans="1:5" hidden="1">
      <c r="A1271" t="s">
        <v>100</v>
      </c>
      <c r="B1271">
        <v>31</v>
      </c>
      <c r="C1271" t="s">
        <v>78</v>
      </c>
      <c r="D1271">
        <v>120</v>
      </c>
      <c r="E1271" t="s">
        <v>1641</v>
      </c>
    </row>
    <row r="1272" spans="1:5" hidden="1">
      <c r="A1272" t="s">
        <v>159</v>
      </c>
      <c r="B1272">
        <v>31</v>
      </c>
      <c r="C1272" t="s">
        <v>80</v>
      </c>
      <c r="D1272">
        <v>100</v>
      </c>
      <c r="E1272" t="s">
        <v>1641</v>
      </c>
    </row>
    <row r="1273" spans="1:5" hidden="1">
      <c r="A1273" t="s">
        <v>407</v>
      </c>
      <c r="B1273">
        <v>31</v>
      </c>
      <c r="C1273" t="s">
        <v>177</v>
      </c>
      <c r="D1273">
        <v>3380</v>
      </c>
      <c r="E1273" t="s">
        <v>1641</v>
      </c>
    </row>
    <row r="1274" spans="1:5" hidden="1">
      <c r="A1274" t="s">
        <v>185</v>
      </c>
      <c r="B1274">
        <v>31</v>
      </c>
      <c r="C1274" t="s">
        <v>2033</v>
      </c>
      <c r="D1274">
        <v>1200</v>
      </c>
      <c r="E1274" t="s">
        <v>1641</v>
      </c>
    </row>
    <row r="1275" spans="1:5" hidden="1">
      <c r="A1275" t="s">
        <v>163</v>
      </c>
      <c r="B1275">
        <v>31</v>
      </c>
      <c r="C1275" t="s">
        <v>375</v>
      </c>
      <c r="D1275">
        <v>2000</v>
      </c>
      <c r="E1275" t="s">
        <v>1641</v>
      </c>
    </row>
    <row r="1276" spans="1:5" hidden="1">
      <c r="A1276" t="s">
        <v>185</v>
      </c>
      <c r="B1276">
        <v>31</v>
      </c>
      <c r="C1276" t="s">
        <v>2035</v>
      </c>
      <c r="D1276">
        <v>1957</v>
      </c>
      <c r="E1276" t="s">
        <v>1641</v>
      </c>
    </row>
    <row r="1277" spans="1:5" hidden="1">
      <c r="A1277" t="s">
        <v>53</v>
      </c>
      <c r="B1277">
        <v>31</v>
      </c>
      <c r="C1277" t="s">
        <v>537</v>
      </c>
      <c r="D1277">
        <v>282</v>
      </c>
      <c r="E1277" t="s">
        <v>1641</v>
      </c>
    </row>
    <row r="1278" spans="1:5" hidden="1">
      <c r="A1278" t="s">
        <v>3026</v>
      </c>
      <c r="B1278">
        <v>31</v>
      </c>
      <c r="C1278" t="s">
        <v>3032</v>
      </c>
      <c r="D1278">
        <v>137</v>
      </c>
      <c r="E1278" t="s">
        <v>1641</v>
      </c>
    </row>
    <row r="1279" spans="1:5" hidden="1">
      <c r="A1279" t="s">
        <v>61</v>
      </c>
      <c r="B1279">
        <v>31</v>
      </c>
      <c r="C1279" t="s">
        <v>525</v>
      </c>
      <c r="D1279">
        <v>85</v>
      </c>
      <c r="E1279" t="s">
        <v>1641</v>
      </c>
    </row>
    <row r="1280" spans="1:5" hidden="1">
      <c r="A1280" t="s">
        <v>11</v>
      </c>
      <c r="B1280">
        <v>31</v>
      </c>
      <c r="C1280" t="s">
        <v>173</v>
      </c>
      <c r="D1280">
        <v>2000</v>
      </c>
      <c r="E1280" t="s">
        <v>1641</v>
      </c>
    </row>
    <row r="1281" spans="1:5" hidden="1">
      <c r="A1281" t="s">
        <v>11</v>
      </c>
      <c r="B1281">
        <v>31</v>
      </c>
      <c r="C1281" t="s">
        <v>422</v>
      </c>
      <c r="D1281">
        <v>4500</v>
      </c>
      <c r="E1281" t="s">
        <v>1641</v>
      </c>
    </row>
    <row r="1282" spans="1:5" hidden="1">
      <c r="A1282" t="s">
        <v>11</v>
      </c>
      <c r="B1282">
        <v>31</v>
      </c>
      <c r="C1282" t="s">
        <v>423</v>
      </c>
      <c r="D1282">
        <v>5000</v>
      </c>
      <c r="E1282" t="s">
        <v>1641</v>
      </c>
    </row>
    <row r="1283" spans="1:5" hidden="1">
      <c r="A1283" t="s">
        <v>270</v>
      </c>
      <c r="B1283">
        <v>31</v>
      </c>
      <c r="C1283" t="s">
        <v>2210</v>
      </c>
      <c r="D1283">
        <v>300</v>
      </c>
      <c r="E1283" t="s">
        <v>1641</v>
      </c>
    </row>
    <row r="1284" spans="1:5" hidden="1">
      <c r="A1284" t="s">
        <v>72</v>
      </c>
      <c r="B1284">
        <v>31</v>
      </c>
      <c r="C1284" t="s">
        <v>73</v>
      </c>
      <c r="D1284">
        <v>800</v>
      </c>
      <c r="E1284" t="s">
        <v>1641</v>
      </c>
    </row>
    <row r="1285" spans="1:5" hidden="1">
      <c r="A1285" t="s">
        <v>11</v>
      </c>
      <c r="B1285">
        <v>31</v>
      </c>
      <c r="C1285" t="s">
        <v>396</v>
      </c>
      <c r="D1285">
        <v>5000</v>
      </c>
      <c r="E1285" t="s">
        <v>1641</v>
      </c>
    </row>
    <row r="1286" spans="1:5" hidden="1">
      <c r="A1286" t="s">
        <v>100</v>
      </c>
      <c r="B1286">
        <v>31</v>
      </c>
      <c r="C1286" t="s">
        <v>78</v>
      </c>
      <c r="D1286">
        <v>160</v>
      </c>
      <c r="E1286" t="s">
        <v>1641</v>
      </c>
    </row>
    <row r="1287" spans="1:5" hidden="1">
      <c r="A1287" t="s">
        <v>53</v>
      </c>
      <c r="B1287">
        <v>31</v>
      </c>
      <c r="C1287" t="s">
        <v>534</v>
      </c>
      <c r="D1287">
        <v>200</v>
      </c>
      <c r="E1287" t="s">
        <v>1641</v>
      </c>
    </row>
    <row r="1288" spans="1:5" hidden="1">
      <c r="A1288" t="s">
        <v>53</v>
      </c>
      <c r="B1288">
        <v>31</v>
      </c>
      <c r="C1288" t="s">
        <v>535</v>
      </c>
      <c r="D1288">
        <v>400</v>
      </c>
      <c r="E1288" t="s">
        <v>1641</v>
      </c>
    </row>
    <row r="1289" spans="1:5" hidden="1">
      <c r="A1289" t="s">
        <v>53</v>
      </c>
      <c r="B1289">
        <v>31</v>
      </c>
      <c r="C1289" t="s">
        <v>536</v>
      </c>
      <c r="D1289">
        <v>200</v>
      </c>
      <c r="E1289" t="s">
        <v>1641</v>
      </c>
    </row>
    <row r="1290" spans="1:5" hidden="1">
      <c r="A1290" t="s">
        <v>3045</v>
      </c>
      <c r="B1290">
        <v>31</v>
      </c>
      <c r="C1290" t="s">
        <v>2189</v>
      </c>
      <c r="D1290">
        <v>430</v>
      </c>
      <c r="E1290" t="s">
        <v>1641</v>
      </c>
    </row>
    <row r="1291" spans="1:5" hidden="1">
      <c r="A1291" t="s">
        <v>61</v>
      </c>
      <c r="B1291">
        <v>31</v>
      </c>
      <c r="C1291" t="s">
        <v>487</v>
      </c>
      <c r="D1291">
        <v>270</v>
      </c>
      <c r="E1291" t="s">
        <v>1641</v>
      </c>
    </row>
    <row r="1292" spans="1:5" hidden="1">
      <c r="A1292" t="s">
        <v>270</v>
      </c>
      <c r="B1292">
        <v>31</v>
      </c>
      <c r="C1292" t="s">
        <v>1700</v>
      </c>
      <c r="D1292">
        <v>100</v>
      </c>
      <c r="E1292" t="s">
        <v>1641</v>
      </c>
    </row>
    <row r="1293" spans="1:5" hidden="1">
      <c r="A1293" t="s">
        <v>326</v>
      </c>
      <c r="B1293">
        <v>31</v>
      </c>
      <c r="C1293" t="s">
        <v>2120</v>
      </c>
      <c r="D1293">
        <v>2500</v>
      </c>
      <c r="E1293" t="s">
        <v>1641</v>
      </c>
    </row>
    <row r="1294" spans="1:5" hidden="1">
      <c r="A1294" t="s">
        <v>163</v>
      </c>
      <c r="B1294">
        <v>31</v>
      </c>
      <c r="C1294" t="s">
        <v>433</v>
      </c>
      <c r="D1294">
        <v>743</v>
      </c>
      <c r="E1294" t="s">
        <v>1641</v>
      </c>
    </row>
    <row r="1295" spans="1:5" hidden="1">
      <c r="A1295" t="s">
        <v>53</v>
      </c>
      <c r="B1295">
        <v>31</v>
      </c>
      <c r="C1295" t="s">
        <v>63</v>
      </c>
      <c r="D1295">
        <v>400</v>
      </c>
      <c r="E1295" t="s">
        <v>1641</v>
      </c>
    </row>
    <row r="1296" spans="1:5" hidden="1">
      <c r="A1296" t="s">
        <v>61</v>
      </c>
      <c r="B1296">
        <v>31</v>
      </c>
      <c r="C1296" t="s">
        <v>487</v>
      </c>
      <c r="D1296">
        <v>200</v>
      </c>
      <c r="E1296" t="s">
        <v>1641</v>
      </c>
    </row>
    <row r="1297" spans="1:5" hidden="1">
      <c r="A1297" t="s">
        <v>559</v>
      </c>
      <c r="B1297">
        <v>31</v>
      </c>
      <c r="C1297" t="s">
        <v>3050</v>
      </c>
      <c r="D1297">
        <v>900</v>
      </c>
      <c r="E1297" t="s">
        <v>1641</v>
      </c>
    </row>
    <row r="1298" spans="1:5" hidden="1">
      <c r="A1298" t="s">
        <v>559</v>
      </c>
      <c r="B1298">
        <v>31</v>
      </c>
      <c r="C1298" t="s">
        <v>562</v>
      </c>
      <c r="D1298">
        <v>900</v>
      </c>
      <c r="E1298" t="s">
        <v>1641</v>
      </c>
    </row>
    <row r="1299" spans="1:5" hidden="1">
      <c r="A1299" t="s">
        <v>100</v>
      </c>
      <c r="B1299">
        <v>31</v>
      </c>
      <c r="C1299" t="s">
        <v>455</v>
      </c>
      <c r="D1299">
        <v>50</v>
      </c>
      <c r="E1299" t="s">
        <v>1641</v>
      </c>
    </row>
    <row r="1300" spans="1:5" hidden="1">
      <c r="A1300" t="s">
        <v>61</v>
      </c>
      <c r="B1300">
        <v>31</v>
      </c>
      <c r="C1300" t="s">
        <v>585</v>
      </c>
      <c r="D1300">
        <v>25</v>
      </c>
      <c r="E1300" t="s">
        <v>1641</v>
      </c>
    </row>
    <row r="1301" spans="1:5" hidden="1">
      <c r="A1301" t="s">
        <v>11</v>
      </c>
      <c r="B1301">
        <v>31</v>
      </c>
      <c r="C1301" t="s">
        <v>397</v>
      </c>
      <c r="D1301">
        <v>5000</v>
      </c>
      <c r="E1301" t="s">
        <v>1641</v>
      </c>
    </row>
    <row r="1302" spans="1:5" hidden="1">
      <c r="A1302" t="s">
        <v>11</v>
      </c>
      <c r="B1302">
        <v>31</v>
      </c>
      <c r="C1302" t="s">
        <v>422</v>
      </c>
      <c r="D1302">
        <v>500</v>
      </c>
      <c r="E1302" t="s">
        <v>1641</v>
      </c>
    </row>
    <row r="1303" spans="1:5" hidden="1">
      <c r="A1303" t="s">
        <v>11</v>
      </c>
      <c r="B1303">
        <v>31</v>
      </c>
      <c r="C1303" t="s">
        <v>400</v>
      </c>
      <c r="D1303">
        <v>5000</v>
      </c>
      <c r="E1303" t="s">
        <v>1641</v>
      </c>
    </row>
    <row r="1304" spans="1:5" hidden="1">
      <c r="A1304" t="s">
        <v>188</v>
      </c>
      <c r="B1304">
        <v>31</v>
      </c>
      <c r="C1304" t="s">
        <v>2123</v>
      </c>
      <c r="D1304">
        <v>2000</v>
      </c>
      <c r="E1304" t="s">
        <v>1641</v>
      </c>
    </row>
    <row r="1305" spans="1:5" hidden="1">
      <c r="A1305" t="s">
        <v>188</v>
      </c>
      <c r="B1305">
        <v>31</v>
      </c>
      <c r="C1305" t="s">
        <v>189</v>
      </c>
      <c r="D1305">
        <v>500</v>
      </c>
      <c r="E1305" t="s">
        <v>1641</v>
      </c>
    </row>
    <row r="1306" spans="1:5" hidden="1">
      <c r="A1306" t="s">
        <v>96</v>
      </c>
      <c r="B1306">
        <v>31</v>
      </c>
      <c r="C1306" t="s">
        <v>97</v>
      </c>
      <c r="D1306">
        <v>900</v>
      </c>
      <c r="E1306" t="s">
        <v>1641</v>
      </c>
    </row>
    <row r="1307" spans="1:5" hidden="1">
      <c r="A1307" t="s">
        <v>100</v>
      </c>
      <c r="B1307">
        <v>31</v>
      </c>
      <c r="C1307" t="s">
        <v>190</v>
      </c>
      <c r="D1307">
        <v>178</v>
      </c>
      <c r="E1307" t="s">
        <v>1641</v>
      </c>
    </row>
    <row r="1308" spans="1:5" hidden="1">
      <c r="A1308" t="s">
        <v>61</v>
      </c>
      <c r="B1308">
        <v>31</v>
      </c>
      <c r="C1308" t="s">
        <v>62</v>
      </c>
      <c r="D1308">
        <v>145</v>
      </c>
      <c r="E1308" t="s">
        <v>1641</v>
      </c>
    </row>
    <row r="1309" spans="1:5" hidden="1">
      <c r="A1309" t="s">
        <v>9</v>
      </c>
      <c r="B1309">
        <v>31</v>
      </c>
      <c r="C1309" t="s">
        <v>10</v>
      </c>
      <c r="D1309">
        <v>350</v>
      </c>
      <c r="E1309" t="s">
        <v>1641</v>
      </c>
    </row>
    <row r="1310" spans="1:5" hidden="1">
      <c r="A1310" t="s">
        <v>9</v>
      </c>
      <c r="B1310">
        <v>31</v>
      </c>
      <c r="C1310" t="s">
        <v>167</v>
      </c>
      <c r="D1310">
        <v>1800</v>
      </c>
      <c r="E1310" t="s">
        <v>1641</v>
      </c>
    </row>
    <row r="1311" spans="1:5" hidden="1">
      <c r="A1311" t="s">
        <v>9</v>
      </c>
      <c r="B1311">
        <v>31</v>
      </c>
      <c r="C1311" t="s">
        <v>13</v>
      </c>
      <c r="D1311">
        <v>1000</v>
      </c>
      <c r="E1311" t="s">
        <v>1641</v>
      </c>
    </row>
    <row r="1312" spans="1:5" hidden="1">
      <c r="A1312" t="s">
        <v>107</v>
      </c>
      <c r="B1312">
        <v>31</v>
      </c>
      <c r="C1312" t="s">
        <v>76</v>
      </c>
      <c r="D1312">
        <v>1040</v>
      </c>
      <c r="E1312" t="s">
        <v>1641</v>
      </c>
    </row>
    <row r="1313" spans="1:5" hidden="1">
      <c r="A1313" t="s">
        <v>100</v>
      </c>
      <c r="B1313">
        <v>31</v>
      </c>
      <c r="C1313" t="s">
        <v>78</v>
      </c>
      <c r="D1313">
        <v>290</v>
      </c>
      <c r="E1313" t="s">
        <v>1641</v>
      </c>
    </row>
    <row r="1314" spans="1:5" hidden="1">
      <c r="A1314" t="s">
        <v>77</v>
      </c>
      <c r="B1314">
        <v>31</v>
      </c>
      <c r="C1314" t="s">
        <v>78</v>
      </c>
      <c r="D1314">
        <v>200</v>
      </c>
      <c r="E1314" t="s">
        <v>1641</v>
      </c>
    </row>
    <row r="1315" spans="1:5" hidden="1">
      <c r="A1315" t="s">
        <v>79</v>
      </c>
      <c r="B1315">
        <v>31</v>
      </c>
      <c r="C1315" t="s">
        <v>302</v>
      </c>
      <c r="D1315">
        <v>680</v>
      </c>
      <c r="E1315" t="s">
        <v>1641</v>
      </c>
    </row>
    <row r="1316" spans="1:5" hidden="1">
      <c r="A1316" t="s">
        <v>79</v>
      </c>
      <c r="B1316">
        <v>31</v>
      </c>
      <c r="C1316" t="s">
        <v>319</v>
      </c>
      <c r="D1316">
        <v>1700</v>
      </c>
      <c r="E1316" t="s">
        <v>1641</v>
      </c>
    </row>
    <row r="1317" spans="1:5" hidden="1">
      <c r="A1317" t="s">
        <v>117</v>
      </c>
      <c r="B1317">
        <v>31</v>
      </c>
      <c r="C1317" t="s">
        <v>319</v>
      </c>
      <c r="D1317">
        <v>30</v>
      </c>
      <c r="E1317" t="s">
        <v>1641</v>
      </c>
    </row>
    <row r="1318" spans="1:5" hidden="1">
      <c r="A1318" t="s">
        <v>79</v>
      </c>
      <c r="B1318">
        <v>31</v>
      </c>
      <c r="C1318" t="s">
        <v>303</v>
      </c>
      <c r="D1318">
        <v>875</v>
      </c>
      <c r="E1318" t="s">
        <v>1641</v>
      </c>
    </row>
    <row r="1319" spans="1:5" hidden="1">
      <c r="A1319" t="s">
        <v>280</v>
      </c>
      <c r="B1319">
        <v>31</v>
      </c>
      <c r="C1319" t="s">
        <v>118</v>
      </c>
      <c r="D1319">
        <v>1000</v>
      </c>
      <c r="E1319" t="s">
        <v>1641</v>
      </c>
    </row>
    <row r="1320" spans="1:5" hidden="1">
      <c r="A1320" t="s">
        <v>96</v>
      </c>
      <c r="B1320">
        <v>31</v>
      </c>
      <c r="C1320" t="s">
        <v>119</v>
      </c>
      <c r="D1320">
        <v>1700</v>
      </c>
      <c r="E1320" t="s">
        <v>1641</v>
      </c>
    </row>
    <row r="1321" spans="1:5" hidden="1">
      <c r="A1321" t="s">
        <v>2998</v>
      </c>
      <c r="B1321">
        <v>31</v>
      </c>
      <c r="C1321" t="s">
        <v>2034</v>
      </c>
      <c r="D1321">
        <v>1000</v>
      </c>
      <c r="E1321" t="s">
        <v>1641</v>
      </c>
    </row>
    <row r="1322" spans="1:5" hidden="1">
      <c r="A1322" t="s">
        <v>2999</v>
      </c>
      <c r="B1322">
        <v>31</v>
      </c>
      <c r="C1322" t="s">
        <v>284</v>
      </c>
      <c r="D1322">
        <v>312</v>
      </c>
      <c r="E1322" t="s">
        <v>1641</v>
      </c>
    </row>
    <row r="1323" spans="1:5" hidden="1">
      <c r="A1323" t="s">
        <v>2999</v>
      </c>
      <c r="B1323">
        <v>31</v>
      </c>
      <c r="C1323" t="s">
        <v>285</v>
      </c>
      <c r="D1323">
        <v>312</v>
      </c>
      <c r="E1323" t="s">
        <v>1641</v>
      </c>
    </row>
    <row r="1324" spans="1:5" hidden="1">
      <c r="A1324" t="s">
        <v>2999</v>
      </c>
      <c r="B1324">
        <v>31</v>
      </c>
      <c r="C1324" t="s">
        <v>286</v>
      </c>
      <c r="D1324">
        <v>312</v>
      </c>
      <c r="E1324" t="s">
        <v>1641</v>
      </c>
    </row>
    <row r="1325" spans="1:5" hidden="1">
      <c r="A1325" t="s">
        <v>2999</v>
      </c>
      <c r="B1325">
        <v>31</v>
      </c>
      <c r="C1325" t="s">
        <v>287</v>
      </c>
      <c r="D1325">
        <v>312</v>
      </c>
      <c r="E1325" t="s">
        <v>1641</v>
      </c>
    </row>
    <row r="1326" spans="1:5" hidden="1">
      <c r="A1326" t="s">
        <v>100</v>
      </c>
      <c r="B1326">
        <v>31</v>
      </c>
      <c r="C1326" t="s">
        <v>455</v>
      </c>
      <c r="D1326">
        <v>19</v>
      </c>
      <c r="E1326" t="s">
        <v>1641</v>
      </c>
    </row>
    <row r="1327" spans="1:5" hidden="1">
      <c r="A1327" t="s">
        <v>354</v>
      </c>
      <c r="B1327">
        <v>31</v>
      </c>
      <c r="C1327" t="s">
        <v>474</v>
      </c>
      <c r="D1327">
        <v>7000</v>
      </c>
      <c r="E1327" t="s">
        <v>1641</v>
      </c>
    </row>
    <row r="1328" spans="1:5" hidden="1">
      <c r="A1328" t="s">
        <v>334</v>
      </c>
      <c r="B1328">
        <v>31</v>
      </c>
      <c r="C1328" t="s">
        <v>396</v>
      </c>
      <c r="D1328">
        <v>5000</v>
      </c>
      <c r="E1328" t="s">
        <v>1641</v>
      </c>
    </row>
    <row r="1329" spans="1:5" hidden="1">
      <c r="A1329" t="s">
        <v>3028</v>
      </c>
      <c r="B1329">
        <v>31</v>
      </c>
      <c r="C1329" t="s">
        <v>487</v>
      </c>
      <c r="D1329">
        <v>300</v>
      </c>
      <c r="E1329" t="s">
        <v>1641</v>
      </c>
    </row>
    <row r="1330" spans="1:5" hidden="1">
      <c r="A1330" t="s">
        <v>87</v>
      </c>
      <c r="B1330">
        <v>31</v>
      </c>
      <c r="C1330" t="s">
        <v>125</v>
      </c>
      <c r="D1330">
        <v>8</v>
      </c>
      <c r="E1330" t="s">
        <v>1641</v>
      </c>
    </row>
    <row r="1331" spans="1:5" hidden="1">
      <c r="A1331" t="s">
        <v>100</v>
      </c>
      <c r="B1331">
        <v>31</v>
      </c>
      <c r="C1331" t="s">
        <v>527</v>
      </c>
      <c r="D1331">
        <v>200</v>
      </c>
      <c r="E1331" t="s">
        <v>1641</v>
      </c>
    </row>
    <row r="1332" spans="1:5" hidden="1">
      <c r="A1332" t="s">
        <v>107</v>
      </c>
      <c r="B1332">
        <v>31</v>
      </c>
      <c r="C1332" t="s">
        <v>76</v>
      </c>
      <c r="D1332">
        <v>1020</v>
      </c>
      <c r="E1332" t="s">
        <v>1641</v>
      </c>
    </row>
    <row r="1333" spans="1:5" hidden="1">
      <c r="A1333" t="s">
        <v>5</v>
      </c>
      <c r="B1333">
        <v>31</v>
      </c>
      <c r="C1333" t="s">
        <v>181</v>
      </c>
      <c r="D1333">
        <v>800</v>
      </c>
      <c r="E1333" t="s">
        <v>1641</v>
      </c>
    </row>
    <row r="1334" spans="1:5" hidden="1">
      <c r="A1334" t="s">
        <v>5</v>
      </c>
      <c r="B1334">
        <v>31</v>
      </c>
      <c r="C1334" t="s">
        <v>182</v>
      </c>
      <c r="D1334">
        <v>560</v>
      </c>
      <c r="E1334" t="s">
        <v>1641</v>
      </c>
    </row>
    <row r="1335" spans="1:5" hidden="1">
      <c r="A1335" t="s">
        <v>100</v>
      </c>
      <c r="B1335">
        <v>31</v>
      </c>
      <c r="C1335" t="s">
        <v>127</v>
      </c>
      <c r="D1335">
        <v>60</v>
      </c>
      <c r="E1335" t="s">
        <v>1641</v>
      </c>
    </row>
    <row r="1336" spans="1:5" hidden="1">
      <c r="A1336" t="s">
        <v>334</v>
      </c>
      <c r="B1336">
        <v>31</v>
      </c>
      <c r="C1336" t="s">
        <v>474</v>
      </c>
      <c r="D1336">
        <v>10000</v>
      </c>
      <c r="E1336" t="s">
        <v>1641</v>
      </c>
    </row>
    <row r="1337" spans="1:5" hidden="1">
      <c r="A1337" t="s">
        <v>61</v>
      </c>
      <c r="B1337">
        <v>31</v>
      </c>
      <c r="C1337" t="s">
        <v>525</v>
      </c>
      <c r="D1337">
        <v>60</v>
      </c>
      <c r="E1337" t="s">
        <v>1641</v>
      </c>
    </row>
    <row r="1338" spans="1:5" hidden="1">
      <c r="A1338" t="s">
        <v>270</v>
      </c>
      <c r="B1338">
        <v>31</v>
      </c>
      <c r="C1338" t="s">
        <v>575</v>
      </c>
      <c r="D1338">
        <v>500</v>
      </c>
      <c r="E1338" t="s">
        <v>1641</v>
      </c>
    </row>
    <row r="1339" spans="1:5" hidden="1">
      <c r="A1339" t="s">
        <v>354</v>
      </c>
      <c r="B1339">
        <v>31</v>
      </c>
      <c r="C1339" t="s">
        <v>397</v>
      </c>
      <c r="D1339">
        <v>4140</v>
      </c>
      <c r="E1339" t="s">
        <v>1641</v>
      </c>
    </row>
    <row r="1340" spans="1:5" hidden="1">
      <c r="A1340" t="s">
        <v>354</v>
      </c>
      <c r="B1340">
        <v>31</v>
      </c>
      <c r="C1340" t="s">
        <v>422</v>
      </c>
      <c r="D1340">
        <v>14700</v>
      </c>
      <c r="E1340" t="s">
        <v>1641</v>
      </c>
    </row>
    <row r="1341" spans="1:5" hidden="1">
      <c r="A1341" t="s">
        <v>354</v>
      </c>
      <c r="B1341">
        <v>31</v>
      </c>
      <c r="C1341" t="s">
        <v>423</v>
      </c>
      <c r="D1341">
        <v>1200</v>
      </c>
      <c r="E1341" t="s">
        <v>1641</v>
      </c>
    </row>
    <row r="1342" spans="1:5" hidden="1">
      <c r="A1342" t="s">
        <v>354</v>
      </c>
      <c r="B1342">
        <v>31</v>
      </c>
      <c r="C1342" t="s">
        <v>474</v>
      </c>
      <c r="D1342">
        <v>13500</v>
      </c>
      <c r="E1342" t="s">
        <v>1641</v>
      </c>
    </row>
    <row r="1343" spans="1:5" hidden="1">
      <c r="A1343" t="s">
        <v>354</v>
      </c>
      <c r="B1343">
        <v>31</v>
      </c>
      <c r="C1343" t="s">
        <v>430</v>
      </c>
      <c r="D1343">
        <v>1300</v>
      </c>
      <c r="E1343" t="s">
        <v>1641</v>
      </c>
    </row>
    <row r="1344" spans="1:5" hidden="1">
      <c r="A1344" t="s">
        <v>157</v>
      </c>
      <c r="B1344">
        <v>31</v>
      </c>
      <c r="C1344" t="s">
        <v>3051</v>
      </c>
      <c r="D1344">
        <v>100</v>
      </c>
      <c r="E1344" t="s">
        <v>1641</v>
      </c>
    </row>
    <row r="1345" spans="1:5" hidden="1">
      <c r="A1345" t="s">
        <v>157</v>
      </c>
      <c r="B1345">
        <v>31</v>
      </c>
      <c r="C1345" t="s">
        <v>569</v>
      </c>
      <c r="D1345">
        <v>200</v>
      </c>
      <c r="E1345" t="s">
        <v>1641</v>
      </c>
    </row>
    <row r="1346" spans="1:5" hidden="1">
      <c r="A1346" t="s">
        <v>85</v>
      </c>
      <c r="B1346">
        <v>31</v>
      </c>
      <c r="C1346" t="s">
        <v>3052</v>
      </c>
      <c r="D1346">
        <v>5</v>
      </c>
      <c r="E1346" t="s">
        <v>1641</v>
      </c>
    </row>
    <row r="1347" spans="1:5" hidden="1">
      <c r="A1347" t="s">
        <v>85</v>
      </c>
      <c r="B1347">
        <v>31</v>
      </c>
      <c r="C1347" t="s">
        <v>3053</v>
      </c>
      <c r="D1347">
        <v>5</v>
      </c>
      <c r="E1347" t="s">
        <v>1641</v>
      </c>
    </row>
    <row r="1348" spans="1:5" hidden="1">
      <c r="A1348" t="s">
        <v>85</v>
      </c>
      <c r="B1348">
        <v>31</v>
      </c>
      <c r="C1348" t="s">
        <v>3054</v>
      </c>
      <c r="D1348">
        <v>5</v>
      </c>
      <c r="E1348" t="s">
        <v>1641</v>
      </c>
    </row>
    <row r="1349" spans="1:5" hidden="1">
      <c r="A1349" t="s">
        <v>85</v>
      </c>
      <c r="B1349">
        <v>31</v>
      </c>
      <c r="C1349" t="s">
        <v>3055</v>
      </c>
      <c r="D1349">
        <v>5</v>
      </c>
      <c r="E1349" t="s">
        <v>1641</v>
      </c>
    </row>
    <row r="1350" spans="1:5" hidden="1">
      <c r="A1350" t="s">
        <v>157</v>
      </c>
      <c r="B1350">
        <v>31</v>
      </c>
      <c r="C1350" t="s">
        <v>3056</v>
      </c>
      <c r="D1350">
        <v>200</v>
      </c>
      <c r="E1350" t="s">
        <v>1641</v>
      </c>
    </row>
    <row r="1351" spans="1:5" hidden="1">
      <c r="A1351" t="s">
        <v>157</v>
      </c>
      <c r="B1351">
        <v>31</v>
      </c>
      <c r="C1351" t="s">
        <v>2228</v>
      </c>
      <c r="D1351">
        <v>100</v>
      </c>
      <c r="E1351" t="s">
        <v>1641</v>
      </c>
    </row>
    <row r="1352" spans="1:5" hidden="1">
      <c r="A1352" t="s">
        <v>157</v>
      </c>
      <c r="B1352">
        <v>31</v>
      </c>
      <c r="C1352" t="s">
        <v>3057</v>
      </c>
      <c r="D1352">
        <v>100</v>
      </c>
      <c r="E1352" t="s">
        <v>1641</v>
      </c>
    </row>
    <row r="1353" spans="1:5" hidden="1">
      <c r="A1353" t="s">
        <v>270</v>
      </c>
      <c r="B1353">
        <v>31</v>
      </c>
      <c r="C1353" t="s">
        <v>558</v>
      </c>
      <c r="D1353">
        <v>60</v>
      </c>
      <c r="E1353" t="s">
        <v>1641</v>
      </c>
    </row>
    <row r="1354" spans="1:5" hidden="1">
      <c r="A1354" t="s">
        <v>47</v>
      </c>
      <c r="B1354">
        <v>31</v>
      </c>
      <c r="C1354" t="s">
        <v>98</v>
      </c>
      <c r="D1354">
        <v>163</v>
      </c>
      <c r="E1354" t="s">
        <v>1641</v>
      </c>
    </row>
    <row r="1355" spans="1:5" hidden="1">
      <c r="A1355" t="s">
        <v>159</v>
      </c>
      <c r="B1355">
        <v>31</v>
      </c>
      <c r="C1355" t="s">
        <v>80</v>
      </c>
      <c r="D1355">
        <v>100</v>
      </c>
      <c r="E1355" t="s">
        <v>1641</v>
      </c>
    </row>
    <row r="1356" spans="1:5" hidden="1">
      <c r="A1356" t="s">
        <v>1714</v>
      </c>
      <c r="B1356">
        <v>31</v>
      </c>
      <c r="C1356" t="s">
        <v>1715</v>
      </c>
      <c r="D1356">
        <v>251</v>
      </c>
      <c r="E1356" t="s">
        <v>1641</v>
      </c>
    </row>
    <row r="1357" spans="1:5" hidden="1">
      <c r="A1357" t="s">
        <v>354</v>
      </c>
      <c r="B1357">
        <v>31</v>
      </c>
      <c r="C1357" t="s">
        <v>553</v>
      </c>
      <c r="D1357">
        <v>2700</v>
      </c>
      <c r="E1357" t="s">
        <v>1641</v>
      </c>
    </row>
    <row r="1358" spans="1:5" hidden="1">
      <c r="A1358" t="s">
        <v>1714</v>
      </c>
      <c r="B1358">
        <v>31</v>
      </c>
      <c r="C1358" t="s">
        <v>1715</v>
      </c>
      <c r="D1358">
        <v>160</v>
      </c>
      <c r="E1358" t="s">
        <v>1641</v>
      </c>
    </row>
    <row r="1359" spans="1:5" hidden="1">
      <c r="A1359" t="s">
        <v>573</v>
      </c>
      <c r="B1359">
        <v>31</v>
      </c>
      <c r="C1359" t="s">
        <v>504</v>
      </c>
      <c r="D1359">
        <v>130</v>
      </c>
      <c r="E1359" t="s">
        <v>1641</v>
      </c>
    </row>
    <row r="1360" spans="1:5" hidden="1">
      <c r="A1360" t="s">
        <v>573</v>
      </c>
      <c r="B1360">
        <v>31</v>
      </c>
      <c r="C1360" t="s">
        <v>505</v>
      </c>
      <c r="D1360">
        <v>20</v>
      </c>
      <c r="E1360" t="s">
        <v>1641</v>
      </c>
    </row>
    <row r="1361" spans="1:5" hidden="1">
      <c r="A1361" t="s">
        <v>573</v>
      </c>
      <c r="B1361">
        <v>31</v>
      </c>
      <c r="C1361" t="s">
        <v>62</v>
      </c>
      <c r="D1361">
        <v>127</v>
      </c>
      <c r="E1361" t="s">
        <v>1641</v>
      </c>
    </row>
    <row r="1362" spans="1:5" hidden="1">
      <c r="A1362" t="s">
        <v>47</v>
      </c>
      <c r="B1362">
        <v>31</v>
      </c>
      <c r="C1362" t="s">
        <v>393</v>
      </c>
      <c r="D1362">
        <v>5000</v>
      </c>
      <c r="E1362" t="s">
        <v>1641</v>
      </c>
    </row>
    <row r="1363" spans="1:5" hidden="1">
      <c r="A1363" t="s">
        <v>270</v>
      </c>
      <c r="B1363">
        <v>31</v>
      </c>
      <c r="C1363" t="s">
        <v>575</v>
      </c>
      <c r="D1363">
        <v>500</v>
      </c>
      <c r="E1363" t="s">
        <v>1641</v>
      </c>
    </row>
    <row r="1364" spans="1:5" hidden="1">
      <c r="A1364" t="s">
        <v>11</v>
      </c>
      <c r="B1364">
        <v>31</v>
      </c>
      <c r="C1364" t="s">
        <v>396</v>
      </c>
      <c r="D1364">
        <v>5000</v>
      </c>
      <c r="E1364" t="s">
        <v>1641</v>
      </c>
    </row>
    <row r="1365" spans="1:5" hidden="1">
      <c r="A1365" t="s">
        <v>334</v>
      </c>
      <c r="B1365">
        <v>31</v>
      </c>
      <c r="C1365" t="s">
        <v>423</v>
      </c>
      <c r="D1365">
        <v>5400</v>
      </c>
      <c r="E1365" t="s">
        <v>1641</v>
      </c>
    </row>
    <row r="1366" spans="1:5" hidden="1">
      <c r="A1366" t="s">
        <v>571</v>
      </c>
      <c r="B1366">
        <v>31</v>
      </c>
      <c r="C1366" t="s">
        <v>578</v>
      </c>
      <c r="D1366">
        <v>2250</v>
      </c>
      <c r="E1366" t="s">
        <v>1641</v>
      </c>
    </row>
    <row r="1367" spans="1:5" hidden="1">
      <c r="A1367" t="s">
        <v>159</v>
      </c>
      <c r="B1367">
        <v>31</v>
      </c>
      <c r="C1367" t="s">
        <v>80</v>
      </c>
      <c r="D1367">
        <v>500</v>
      </c>
      <c r="E1367" t="s">
        <v>1641</v>
      </c>
    </row>
    <row r="1368" spans="1:5" hidden="1">
      <c r="A1368" t="s">
        <v>336</v>
      </c>
      <c r="B1368">
        <v>31</v>
      </c>
      <c r="C1368" t="s">
        <v>337</v>
      </c>
      <c r="D1368">
        <v>250</v>
      </c>
      <c r="E1368" t="s">
        <v>1641</v>
      </c>
    </row>
    <row r="1369" spans="1:5" hidden="1">
      <c r="A1369" t="s">
        <v>5</v>
      </c>
      <c r="B1369">
        <v>31</v>
      </c>
      <c r="C1369" t="s">
        <v>181</v>
      </c>
      <c r="D1369">
        <v>702</v>
      </c>
      <c r="E1369" t="s">
        <v>1641</v>
      </c>
    </row>
    <row r="1370" spans="1:5" hidden="1">
      <c r="A1370" t="s">
        <v>100</v>
      </c>
      <c r="B1370">
        <v>31</v>
      </c>
      <c r="C1370" t="s">
        <v>310</v>
      </c>
      <c r="D1370">
        <v>1000</v>
      </c>
      <c r="E1370" t="s">
        <v>1641</v>
      </c>
    </row>
    <row r="1371" spans="1:5" hidden="1">
      <c r="A1371" t="s">
        <v>87</v>
      </c>
      <c r="B1371">
        <v>31</v>
      </c>
      <c r="C1371" t="s">
        <v>125</v>
      </c>
      <c r="D1371">
        <v>8</v>
      </c>
      <c r="E1371" t="s">
        <v>1641</v>
      </c>
    </row>
    <row r="1372" spans="1:5" hidden="1">
      <c r="A1372" t="s">
        <v>79</v>
      </c>
      <c r="B1372">
        <v>31</v>
      </c>
      <c r="C1372" t="s">
        <v>519</v>
      </c>
      <c r="D1372">
        <v>500</v>
      </c>
      <c r="E1372" t="s">
        <v>1641</v>
      </c>
    </row>
    <row r="1373" spans="1:5" hidden="1">
      <c r="A1373" t="s">
        <v>79</v>
      </c>
      <c r="B1373">
        <v>31</v>
      </c>
      <c r="C1373" t="s">
        <v>453</v>
      </c>
      <c r="D1373">
        <v>700</v>
      </c>
      <c r="E1373" t="s">
        <v>1641</v>
      </c>
    </row>
    <row r="1374" spans="1:5" hidden="1">
      <c r="A1374" t="s">
        <v>79</v>
      </c>
      <c r="B1374">
        <v>31</v>
      </c>
      <c r="C1374" t="s">
        <v>454</v>
      </c>
      <c r="D1374">
        <v>700</v>
      </c>
      <c r="E1374" t="s">
        <v>1641</v>
      </c>
    </row>
    <row r="1375" spans="1:5" hidden="1">
      <c r="A1375" t="s">
        <v>191</v>
      </c>
      <c r="B1375">
        <v>31</v>
      </c>
      <c r="C1375" t="s">
        <v>585</v>
      </c>
      <c r="D1375">
        <v>45</v>
      </c>
      <c r="E1375" t="s">
        <v>1641</v>
      </c>
    </row>
    <row r="1376" spans="1:5">
      <c r="A1376" t="s">
        <v>3058</v>
      </c>
      <c r="B1376">
        <v>0</v>
      </c>
      <c r="C1376" t="s">
        <v>382</v>
      </c>
      <c r="D1376">
        <v>1300</v>
      </c>
      <c r="E1376" t="s">
        <v>1641</v>
      </c>
    </row>
    <row r="1377" spans="1:5">
      <c r="A1377" t="s">
        <v>3058</v>
      </c>
      <c r="B1377">
        <v>0</v>
      </c>
      <c r="C1377" t="s">
        <v>491</v>
      </c>
      <c r="D1377">
        <v>1050</v>
      </c>
      <c r="E1377" t="s">
        <v>1641</v>
      </c>
    </row>
    <row r="1378" spans="1:5">
      <c r="A1378" t="s">
        <v>3058</v>
      </c>
      <c r="B1378">
        <v>0</v>
      </c>
      <c r="C1378" t="s">
        <v>129</v>
      </c>
      <c r="D1378">
        <v>500</v>
      </c>
      <c r="E1378" t="s">
        <v>1641</v>
      </c>
    </row>
    <row r="1379" spans="1:5">
      <c r="A1379" t="s">
        <v>3058</v>
      </c>
      <c r="B1379">
        <v>0</v>
      </c>
      <c r="C1379" t="s">
        <v>86</v>
      </c>
      <c r="D1379">
        <v>476</v>
      </c>
      <c r="E1379" t="s">
        <v>1641</v>
      </c>
    </row>
    <row r="1380" spans="1:5">
      <c r="A1380" t="s">
        <v>3058</v>
      </c>
      <c r="B1380">
        <v>0</v>
      </c>
      <c r="C1380" t="s">
        <v>383</v>
      </c>
      <c r="D1380">
        <v>900</v>
      </c>
      <c r="E1380" t="s">
        <v>1641</v>
      </c>
    </row>
    <row r="1381" spans="1:5">
      <c r="A1381" t="s">
        <v>3058</v>
      </c>
      <c r="B1381">
        <v>0</v>
      </c>
      <c r="C1381" t="s">
        <v>412</v>
      </c>
      <c r="D1381">
        <v>300</v>
      </c>
      <c r="E1381" t="s">
        <v>1641</v>
      </c>
    </row>
    <row r="1382" spans="1:5">
      <c r="A1382" t="s">
        <v>3058</v>
      </c>
      <c r="B1382">
        <v>0</v>
      </c>
      <c r="C1382" t="s">
        <v>413</v>
      </c>
      <c r="D1382">
        <v>1300</v>
      </c>
      <c r="E1382" t="s">
        <v>1641</v>
      </c>
    </row>
    <row r="1383" spans="1:5">
      <c r="A1383" t="s">
        <v>3058</v>
      </c>
      <c r="B1383">
        <v>0</v>
      </c>
      <c r="C1383" t="s">
        <v>384</v>
      </c>
      <c r="D1383">
        <v>2500</v>
      </c>
      <c r="E1383" t="s">
        <v>1641</v>
      </c>
    </row>
    <row r="1384" spans="1:5">
      <c r="A1384" t="s">
        <v>3058</v>
      </c>
      <c r="B1384">
        <v>0</v>
      </c>
      <c r="C1384" t="s">
        <v>385</v>
      </c>
      <c r="D1384">
        <v>8000</v>
      </c>
      <c r="E1384" t="s">
        <v>1641</v>
      </c>
    </row>
    <row r="1385" spans="1:5">
      <c r="A1385" t="s">
        <v>3058</v>
      </c>
      <c r="B1385">
        <v>0</v>
      </c>
      <c r="C1385" t="s">
        <v>553</v>
      </c>
      <c r="D1385">
        <v>10100</v>
      </c>
      <c r="E1385" t="s">
        <v>1641</v>
      </c>
    </row>
    <row r="1386" spans="1:5">
      <c r="A1386" t="s">
        <v>3058</v>
      </c>
      <c r="B1386">
        <v>0</v>
      </c>
      <c r="C1386" t="s">
        <v>492</v>
      </c>
      <c r="D1386">
        <v>3850</v>
      </c>
      <c r="E1386" t="s">
        <v>1641</v>
      </c>
    </row>
    <row r="1387" spans="1:5">
      <c r="A1387" t="s">
        <v>3058</v>
      </c>
      <c r="B1387">
        <v>0</v>
      </c>
      <c r="C1387" t="s">
        <v>493</v>
      </c>
      <c r="D1387">
        <v>1600</v>
      </c>
      <c r="E1387" t="s">
        <v>1641</v>
      </c>
    </row>
    <row r="1388" spans="1:5">
      <c r="A1388" t="s">
        <v>3058</v>
      </c>
      <c r="B1388">
        <v>0</v>
      </c>
      <c r="C1388" t="s">
        <v>414</v>
      </c>
      <c r="D1388">
        <v>1700</v>
      </c>
      <c r="E1388" t="s">
        <v>1641</v>
      </c>
    </row>
    <row r="1389" spans="1:5">
      <c r="A1389" t="s">
        <v>3058</v>
      </c>
      <c r="B1389">
        <v>0</v>
      </c>
      <c r="C1389" t="s">
        <v>355</v>
      </c>
      <c r="D1389">
        <v>5600</v>
      </c>
      <c r="E1389" t="s">
        <v>1641</v>
      </c>
    </row>
    <row r="1390" spans="1:5">
      <c r="A1390" t="s">
        <v>3058</v>
      </c>
      <c r="B1390">
        <v>0</v>
      </c>
      <c r="C1390" t="s">
        <v>356</v>
      </c>
      <c r="D1390">
        <v>6220</v>
      </c>
      <c r="E1390" t="s">
        <v>1641</v>
      </c>
    </row>
    <row r="1391" spans="1:5">
      <c r="A1391" t="s">
        <v>3058</v>
      </c>
      <c r="B1391">
        <v>0</v>
      </c>
      <c r="C1391" t="s">
        <v>357</v>
      </c>
      <c r="D1391">
        <v>900</v>
      </c>
      <c r="E1391" t="s">
        <v>1641</v>
      </c>
    </row>
    <row r="1392" spans="1:5">
      <c r="A1392" t="s">
        <v>3058</v>
      </c>
      <c r="B1392">
        <v>0</v>
      </c>
      <c r="C1392" t="s">
        <v>415</v>
      </c>
      <c r="D1392">
        <v>2000</v>
      </c>
      <c r="E1392" t="s">
        <v>1641</v>
      </c>
    </row>
    <row r="1393" spans="1:5">
      <c r="A1393" t="s">
        <v>3058</v>
      </c>
      <c r="B1393">
        <v>0</v>
      </c>
      <c r="C1393" t="s">
        <v>358</v>
      </c>
      <c r="D1393">
        <v>10200</v>
      </c>
      <c r="E1393" t="s">
        <v>1641</v>
      </c>
    </row>
    <row r="1394" spans="1:5">
      <c r="A1394" t="s">
        <v>3058</v>
      </c>
      <c r="B1394">
        <v>0</v>
      </c>
      <c r="C1394" t="s">
        <v>1705</v>
      </c>
      <c r="D1394">
        <v>90</v>
      </c>
      <c r="E1394" t="s">
        <v>1641</v>
      </c>
    </row>
    <row r="1395" spans="1:5">
      <c r="A1395" t="s">
        <v>3058</v>
      </c>
      <c r="B1395">
        <v>0</v>
      </c>
      <c r="C1395" t="s">
        <v>554</v>
      </c>
      <c r="D1395">
        <v>280</v>
      </c>
      <c r="E1395" t="s">
        <v>1641</v>
      </c>
    </row>
    <row r="1396" spans="1:5">
      <c r="A1396" t="s">
        <v>3058</v>
      </c>
      <c r="B1396">
        <v>0</v>
      </c>
      <c r="C1396" t="s">
        <v>538</v>
      </c>
      <c r="D1396">
        <v>630</v>
      </c>
      <c r="E1396" t="s">
        <v>1641</v>
      </c>
    </row>
    <row r="1397" spans="1:5">
      <c r="A1397" t="s">
        <v>3058</v>
      </c>
      <c r="B1397">
        <v>0</v>
      </c>
      <c r="C1397" t="s">
        <v>555</v>
      </c>
      <c r="D1397">
        <v>490</v>
      </c>
      <c r="E1397" t="s">
        <v>1641</v>
      </c>
    </row>
    <row r="1398" spans="1:5">
      <c r="A1398" t="s">
        <v>3058</v>
      </c>
      <c r="B1398">
        <v>0</v>
      </c>
      <c r="C1398" t="s">
        <v>290</v>
      </c>
      <c r="D1398">
        <v>1000</v>
      </c>
      <c r="E1398" t="s">
        <v>1641</v>
      </c>
    </row>
    <row r="1399" spans="1:5">
      <c r="A1399" t="s">
        <v>3058</v>
      </c>
      <c r="B1399">
        <v>0</v>
      </c>
      <c r="C1399" t="s">
        <v>291</v>
      </c>
      <c r="D1399">
        <v>900</v>
      </c>
      <c r="E1399" t="s">
        <v>1641</v>
      </c>
    </row>
    <row r="1400" spans="1:5">
      <c r="A1400" t="s">
        <v>3058</v>
      </c>
      <c r="B1400">
        <v>0</v>
      </c>
      <c r="C1400" t="s">
        <v>131</v>
      </c>
      <c r="D1400">
        <v>1800</v>
      </c>
      <c r="E1400" t="s">
        <v>1641</v>
      </c>
    </row>
    <row r="1401" spans="1:5">
      <c r="A1401" t="s">
        <v>3058</v>
      </c>
      <c r="B1401">
        <v>0</v>
      </c>
      <c r="C1401" t="s">
        <v>321</v>
      </c>
      <c r="D1401">
        <v>4000</v>
      </c>
      <c r="E1401" t="s">
        <v>1641</v>
      </c>
    </row>
    <row r="1402" spans="1:5">
      <c r="A1402" t="s">
        <v>3058</v>
      </c>
      <c r="B1402">
        <v>0</v>
      </c>
      <c r="C1402" t="s">
        <v>193</v>
      </c>
      <c r="D1402">
        <v>866</v>
      </c>
      <c r="E1402" t="s">
        <v>1641</v>
      </c>
    </row>
    <row r="1403" spans="1:5">
      <c r="A1403" t="s">
        <v>3058</v>
      </c>
      <c r="B1403">
        <v>0</v>
      </c>
      <c r="C1403" t="s">
        <v>132</v>
      </c>
      <c r="D1403">
        <v>1000</v>
      </c>
      <c r="E1403" t="s">
        <v>1641</v>
      </c>
    </row>
    <row r="1404" spans="1:5">
      <c r="A1404" t="s">
        <v>3058</v>
      </c>
      <c r="B1404">
        <v>0</v>
      </c>
      <c r="C1404" t="s">
        <v>539</v>
      </c>
      <c r="D1404">
        <v>1250</v>
      </c>
      <c r="E1404" t="s">
        <v>1641</v>
      </c>
    </row>
    <row r="1405" spans="1:5">
      <c r="A1405" t="s">
        <v>3058</v>
      </c>
      <c r="B1405">
        <v>0</v>
      </c>
      <c r="C1405" t="s">
        <v>293</v>
      </c>
      <c r="D1405">
        <v>3150</v>
      </c>
      <c r="E1405" t="s">
        <v>1641</v>
      </c>
    </row>
    <row r="1406" spans="1:5">
      <c r="A1406" t="s">
        <v>3058</v>
      </c>
      <c r="B1406">
        <v>0</v>
      </c>
      <c r="C1406" t="s">
        <v>294</v>
      </c>
      <c r="D1406">
        <v>1411</v>
      </c>
      <c r="E1406" t="s">
        <v>1641</v>
      </c>
    </row>
    <row r="1407" spans="1:5">
      <c r="A1407" t="s">
        <v>3058</v>
      </c>
      <c r="B1407">
        <v>0</v>
      </c>
      <c r="C1407" t="s">
        <v>88</v>
      </c>
      <c r="D1407">
        <v>840</v>
      </c>
      <c r="E1407" t="s">
        <v>1641</v>
      </c>
    </row>
    <row r="1408" spans="1:5">
      <c r="A1408" t="s">
        <v>3058</v>
      </c>
      <c r="B1408">
        <v>0</v>
      </c>
      <c r="C1408" t="s">
        <v>322</v>
      </c>
      <c r="D1408">
        <v>150</v>
      </c>
      <c r="E1408" t="s">
        <v>1641</v>
      </c>
    </row>
    <row r="1409" spans="1:5">
      <c r="A1409" t="s">
        <v>3058</v>
      </c>
      <c r="B1409">
        <v>0</v>
      </c>
      <c r="C1409" t="s">
        <v>323</v>
      </c>
      <c r="D1409">
        <v>1795</v>
      </c>
      <c r="E1409" t="s">
        <v>1641</v>
      </c>
    </row>
    <row r="1410" spans="1:5">
      <c r="A1410" t="s">
        <v>3058</v>
      </c>
      <c r="B1410">
        <v>0</v>
      </c>
      <c r="C1410" t="s">
        <v>90</v>
      </c>
      <c r="D1410">
        <v>600</v>
      </c>
      <c r="E1410" t="s">
        <v>1641</v>
      </c>
    </row>
    <row r="1411" spans="1:5">
      <c r="A1411" t="s">
        <v>3058</v>
      </c>
      <c r="B1411">
        <v>0</v>
      </c>
      <c r="C1411" t="s">
        <v>359</v>
      </c>
      <c r="D1411">
        <v>230</v>
      </c>
      <c r="E1411" t="s">
        <v>1641</v>
      </c>
    </row>
    <row r="1412" spans="1:5">
      <c r="A1412" t="s">
        <v>3058</v>
      </c>
      <c r="B1412">
        <v>0</v>
      </c>
      <c r="C1412" t="s">
        <v>569</v>
      </c>
      <c r="D1412">
        <v>515</v>
      </c>
      <c r="E1412" t="s">
        <v>1641</v>
      </c>
    </row>
    <row r="1413" spans="1:5">
      <c r="A1413" t="s">
        <v>3058</v>
      </c>
      <c r="B1413">
        <v>0</v>
      </c>
      <c r="C1413" t="s">
        <v>133</v>
      </c>
      <c r="D1413">
        <v>450</v>
      </c>
      <c r="E1413" t="s">
        <v>1641</v>
      </c>
    </row>
    <row r="1414" spans="1:5">
      <c r="A1414" t="s">
        <v>3058</v>
      </c>
      <c r="B1414">
        <v>0</v>
      </c>
      <c r="C1414" t="s">
        <v>134</v>
      </c>
      <c r="D1414">
        <v>760</v>
      </c>
      <c r="E1414" t="s">
        <v>1641</v>
      </c>
    </row>
    <row r="1415" spans="1:5">
      <c r="A1415" t="s">
        <v>3058</v>
      </c>
      <c r="B1415">
        <v>0</v>
      </c>
      <c r="C1415" t="s">
        <v>1715</v>
      </c>
      <c r="D1415">
        <v>898</v>
      </c>
      <c r="E1415" t="s">
        <v>1641</v>
      </c>
    </row>
    <row r="1416" spans="1:5">
      <c r="A1416" t="s">
        <v>3058</v>
      </c>
      <c r="B1416">
        <v>0</v>
      </c>
      <c r="C1416" t="s">
        <v>91</v>
      </c>
      <c r="D1416">
        <v>400</v>
      </c>
      <c r="E1416" t="s">
        <v>1641</v>
      </c>
    </row>
    <row r="1417" spans="1:5">
      <c r="A1417" t="s">
        <v>3058</v>
      </c>
      <c r="B1417">
        <v>0</v>
      </c>
      <c r="C1417" t="s">
        <v>526</v>
      </c>
      <c r="D1417">
        <v>1000</v>
      </c>
      <c r="E1417" t="s">
        <v>1641</v>
      </c>
    </row>
    <row r="1418" spans="1:5">
      <c r="A1418" t="s">
        <v>3058</v>
      </c>
      <c r="B1418">
        <v>0</v>
      </c>
      <c r="C1418" t="s">
        <v>194</v>
      </c>
      <c r="D1418">
        <v>300</v>
      </c>
      <c r="E1418" t="s">
        <v>1641</v>
      </c>
    </row>
    <row r="1419" spans="1:5">
      <c r="A1419" t="s">
        <v>3058</v>
      </c>
      <c r="B1419">
        <v>0</v>
      </c>
      <c r="C1419" t="s">
        <v>136</v>
      </c>
      <c r="D1419">
        <v>1200</v>
      </c>
      <c r="E1419" t="s">
        <v>1641</v>
      </c>
    </row>
    <row r="1420" spans="1:5">
      <c r="A1420" t="s">
        <v>3058</v>
      </c>
      <c r="B1420">
        <v>0</v>
      </c>
      <c r="C1420" t="s">
        <v>137</v>
      </c>
      <c r="D1420">
        <v>1100</v>
      </c>
      <c r="E1420" t="s">
        <v>1641</v>
      </c>
    </row>
    <row r="1421" spans="1:5">
      <c r="A1421" t="s">
        <v>3058</v>
      </c>
      <c r="B1421">
        <v>0</v>
      </c>
      <c r="C1421" t="s">
        <v>495</v>
      </c>
      <c r="D1421">
        <v>1000</v>
      </c>
      <c r="E1421" t="s">
        <v>1641</v>
      </c>
    </row>
    <row r="1422" spans="1:5">
      <c r="A1422" t="s">
        <v>3058</v>
      </c>
      <c r="B1422">
        <v>0</v>
      </c>
      <c r="C1422" t="s">
        <v>361</v>
      </c>
      <c r="D1422">
        <v>600</v>
      </c>
      <c r="E1422" t="s">
        <v>1641</v>
      </c>
    </row>
    <row r="1423" spans="1:5">
      <c r="A1423" t="s">
        <v>3058</v>
      </c>
      <c r="B1423">
        <v>0</v>
      </c>
      <c r="C1423" t="s">
        <v>269</v>
      </c>
      <c r="D1423">
        <v>600</v>
      </c>
      <c r="E1423" t="s">
        <v>1641</v>
      </c>
    </row>
    <row r="1424" spans="1:5">
      <c r="A1424" t="s">
        <v>3058</v>
      </c>
      <c r="B1424">
        <v>0</v>
      </c>
      <c r="C1424" t="s">
        <v>139</v>
      </c>
      <c r="D1424">
        <v>1000</v>
      </c>
      <c r="E1424" t="s">
        <v>1641</v>
      </c>
    </row>
    <row r="1425" spans="1:5">
      <c r="A1425" t="s">
        <v>3058</v>
      </c>
      <c r="B1425">
        <v>0</v>
      </c>
      <c r="C1425" t="s">
        <v>362</v>
      </c>
      <c r="D1425">
        <v>1100</v>
      </c>
      <c r="E1425" t="s">
        <v>1641</v>
      </c>
    </row>
    <row r="1426" spans="1:5">
      <c r="A1426" t="s">
        <v>3058</v>
      </c>
      <c r="B1426">
        <v>0</v>
      </c>
      <c r="C1426" t="s">
        <v>140</v>
      </c>
      <c r="D1426">
        <v>1000</v>
      </c>
      <c r="E1426" t="s">
        <v>1641</v>
      </c>
    </row>
    <row r="1427" spans="1:5">
      <c r="A1427" t="s">
        <v>3058</v>
      </c>
      <c r="B1427">
        <v>0</v>
      </c>
      <c r="C1427" t="s">
        <v>92</v>
      </c>
      <c r="D1427">
        <v>222</v>
      </c>
      <c r="E1427" t="s">
        <v>1641</v>
      </c>
    </row>
    <row r="1428" spans="1:5">
      <c r="A1428" t="s">
        <v>3058</v>
      </c>
      <c r="B1428">
        <v>0</v>
      </c>
      <c r="C1428" t="s">
        <v>432</v>
      </c>
      <c r="D1428">
        <v>1100</v>
      </c>
      <c r="E1428" t="s">
        <v>1641</v>
      </c>
    </row>
    <row r="1429" spans="1:5">
      <c r="A1429" t="s">
        <v>3058</v>
      </c>
      <c r="B1429">
        <v>0</v>
      </c>
      <c r="C1429" t="s">
        <v>363</v>
      </c>
      <c r="D1429">
        <v>600</v>
      </c>
      <c r="E1429" t="s">
        <v>1641</v>
      </c>
    </row>
    <row r="1430" spans="1:5">
      <c r="A1430" t="s">
        <v>3058</v>
      </c>
      <c r="B1430">
        <v>0</v>
      </c>
      <c r="C1430" t="s">
        <v>141</v>
      </c>
      <c r="D1430">
        <v>1250</v>
      </c>
      <c r="E1430" t="s">
        <v>1641</v>
      </c>
    </row>
    <row r="1431" spans="1:5">
      <c r="A1431" t="s">
        <v>3058</v>
      </c>
      <c r="B1431">
        <v>0</v>
      </c>
      <c r="C1431" t="s">
        <v>295</v>
      </c>
      <c r="D1431">
        <v>700</v>
      </c>
      <c r="E1431" t="s">
        <v>1641</v>
      </c>
    </row>
    <row r="1432" spans="1:5">
      <c r="A1432" t="s">
        <v>3058</v>
      </c>
      <c r="B1432">
        <v>0</v>
      </c>
      <c r="C1432" t="s">
        <v>296</v>
      </c>
      <c r="D1432">
        <v>1000</v>
      </c>
      <c r="E1432" t="s">
        <v>1641</v>
      </c>
    </row>
    <row r="1433" spans="1:5">
      <c r="A1433" t="s">
        <v>3058</v>
      </c>
      <c r="B1433">
        <v>0</v>
      </c>
      <c r="C1433" t="s">
        <v>416</v>
      </c>
      <c r="D1433">
        <v>1100</v>
      </c>
      <c r="E1433" t="s">
        <v>1641</v>
      </c>
    </row>
    <row r="1434" spans="1:5">
      <c r="A1434" t="s">
        <v>3058</v>
      </c>
      <c r="B1434">
        <v>0</v>
      </c>
      <c r="C1434" t="s">
        <v>195</v>
      </c>
      <c r="D1434">
        <v>720</v>
      </c>
      <c r="E1434" t="s">
        <v>1641</v>
      </c>
    </row>
    <row r="1435" spans="1:5">
      <c r="A1435" t="s">
        <v>3058</v>
      </c>
      <c r="B1435">
        <v>0</v>
      </c>
      <c r="C1435" t="s">
        <v>142</v>
      </c>
      <c r="D1435">
        <v>900</v>
      </c>
      <c r="E1435" t="s">
        <v>1641</v>
      </c>
    </row>
    <row r="1436" spans="1:5">
      <c r="A1436" t="s">
        <v>3058</v>
      </c>
      <c r="B1436">
        <v>0</v>
      </c>
      <c r="C1436" t="s">
        <v>298</v>
      </c>
      <c r="D1436">
        <v>1000</v>
      </c>
      <c r="E1436" t="s">
        <v>1641</v>
      </c>
    </row>
    <row r="1437" spans="1:5">
      <c r="A1437" t="s">
        <v>3058</v>
      </c>
      <c r="B1437">
        <v>0</v>
      </c>
      <c r="C1437" t="s">
        <v>1706</v>
      </c>
      <c r="D1437">
        <v>250</v>
      </c>
      <c r="E1437" t="s">
        <v>1641</v>
      </c>
    </row>
    <row r="1438" spans="1:5">
      <c r="A1438" t="s">
        <v>3058</v>
      </c>
      <c r="B1438">
        <v>0</v>
      </c>
      <c r="C1438" t="s">
        <v>143</v>
      </c>
      <c r="D1438">
        <v>500</v>
      </c>
      <c r="E1438" t="s">
        <v>1641</v>
      </c>
    </row>
    <row r="1439" spans="1:5">
      <c r="A1439" t="s">
        <v>3058</v>
      </c>
      <c r="B1439">
        <v>0</v>
      </c>
      <c r="C1439" t="s">
        <v>479</v>
      </c>
      <c r="D1439">
        <v>36000</v>
      </c>
      <c r="E1439" t="s">
        <v>1641</v>
      </c>
    </row>
    <row r="1440" spans="1:5">
      <c r="A1440" t="s">
        <v>3058</v>
      </c>
      <c r="B1440">
        <v>0</v>
      </c>
      <c r="C1440" t="s">
        <v>324</v>
      </c>
      <c r="D1440">
        <v>5200</v>
      </c>
      <c r="E1440" t="s">
        <v>1641</v>
      </c>
    </row>
    <row r="1441" spans="1:5">
      <c r="A1441" t="s">
        <v>3058</v>
      </c>
      <c r="B1441">
        <v>0</v>
      </c>
      <c r="C1441" t="s">
        <v>496</v>
      </c>
      <c r="D1441">
        <v>500</v>
      </c>
      <c r="E1441" t="s">
        <v>1641</v>
      </c>
    </row>
    <row r="1442" spans="1:5">
      <c r="A1442" t="s">
        <v>3058</v>
      </c>
      <c r="B1442">
        <v>0</v>
      </c>
      <c r="C1442" t="s">
        <v>556</v>
      </c>
      <c r="D1442">
        <v>5000</v>
      </c>
      <c r="E1442" t="s">
        <v>1641</v>
      </c>
    </row>
    <row r="1443" spans="1:5">
      <c r="A1443" t="s">
        <v>3058</v>
      </c>
      <c r="B1443">
        <v>0</v>
      </c>
      <c r="C1443" t="s">
        <v>364</v>
      </c>
      <c r="D1443">
        <v>6000</v>
      </c>
      <c r="E1443" t="s">
        <v>1641</v>
      </c>
    </row>
    <row r="1444" spans="1:5">
      <c r="A1444" t="s">
        <v>3058</v>
      </c>
      <c r="B1444">
        <v>0</v>
      </c>
      <c r="C1444" t="s">
        <v>386</v>
      </c>
      <c r="D1444">
        <v>500</v>
      </c>
      <c r="E1444" t="s">
        <v>1641</v>
      </c>
    </row>
    <row r="1445" spans="1:5">
      <c r="A1445" t="s">
        <v>3058</v>
      </c>
      <c r="B1445">
        <v>0</v>
      </c>
      <c r="C1445" t="s">
        <v>557</v>
      </c>
      <c r="D1445">
        <v>3000</v>
      </c>
      <c r="E1445" t="s">
        <v>1641</v>
      </c>
    </row>
    <row r="1446" spans="1:5">
      <c r="A1446" t="s">
        <v>3058</v>
      </c>
      <c r="B1446">
        <v>0</v>
      </c>
      <c r="C1446" t="s">
        <v>1700</v>
      </c>
      <c r="D1446">
        <v>69</v>
      </c>
      <c r="E1446" t="s">
        <v>1641</v>
      </c>
    </row>
    <row r="1447" spans="1:5">
      <c r="A1447" t="s">
        <v>3058</v>
      </c>
      <c r="B1447">
        <v>0</v>
      </c>
      <c r="C1447" t="s">
        <v>93</v>
      </c>
      <c r="D1447">
        <v>350</v>
      </c>
      <c r="E1447" t="s">
        <v>1641</v>
      </c>
    </row>
    <row r="1448" spans="1:5">
      <c r="A1448" t="s">
        <v>3058</v>
      </c>
      <c r="B1448">
        <v>0</v>
      </c>
      <c r="C1448" t="s">
        <v>497</v>
      </c>
      <c r="D1448">
        <v>1000</v>
      </c>
      <c r="E1448" t="s">
        <v>1641</v>
      </c>
    </row>
    <row r="1449" spans="1:5">
      <c r="A1449" t="s">
        <v>3058</v>
      </c>
      <c r="B1449">
        <v>0</v>
      </c>
      <c r="C1449" t="s">
        <v>570</v>
      </c>
      <c r="D1449">
        <v>600</v>
      </c>
      <c r="E1449" t="s">
        <v>1641</v>
      </c>
    </row>
    <row r="1450" spans="1:5">
      <c r="A1450" t="s">
        <v>3058</v>
      </c>
      <c r="B1450">
        <v>0</v>
      </c>
      <c r="C1450" t="s">
        <v>94</v>
      </c>
      <c r="D1450">
        <v>1020</v>
      </c>
      <c r="E1450" t="s">
        <v>1641</v>
      </c>
    </row>
    <row r="1451" spans="1:5">
      <c r="A1451" t="s">
        <v>3058</v>
      </c>
      <c r="B1451">
        <v>0</v>
      </c>
      <c r="C1451" t="s">
        <v>196</v>
      </c>
      <c r="D1451">
        <v>420</v>
      </c>
      <c r="E1451" t="s">
        <v>1641</v>
      </c>
    </row>
    <row r="1452" spans="1:5">
      <c r="A1452" t="s">
        <v>3058</v>
      </c>
      <c r="B1452">
        <v>0</v>
      </c>
      <c r="C1452" t="s">
        <v>498</v>
      </c>
      <c r="D1452">
        <v>800</v>
      </c>
      <c r="E1452" t="s">
        <v>1641</v>
      </c>
    </row>
    <row r="1453" spans="1:5">
      <c r="A1453" t="s">
        <v>3058</v>
      </c>
      <c r="B1453">
        <v>0</v>
      </c>
      <c r="C1453" t="s">
        <v>95</v>
      </c>
      <c r="D1453">
        <v>500</v>
      </c>
      <c r="E1453" t="s">
        <v>1641</v>
      </c>
    </row>
    <row r="1454" spans="1:5">
      <c r="A1454" t="s">
        <v>3058</v>
      </c>
      <c r="B1454">
        <v>0</v>
      </c>
      <c r="C1454" t="s">
        <v>299</v>
      </c>
      <c r="D1454">
        <v>2000</v>
      </c>
      <c r="E1454" t="s">
        <v>1641</v>
      </c>
    </row>
    <row r="1455" spans="1:5">
      <c r="A1455" t="s">
        <v>3058</v>
      </c>
      <c r="B1455">
        <v>0</v>
      </c>
      <c r="C1455" t="s">
        <v>366</v>
      </c>
      <c r="D1455">
        <v>2000</v>
      </c>
      <c r="E1455" t="s">
        <v>1641</v>
      </c>
    </row>
    <row r="1456" spans="1:5">
      <c r="A1456" t="s">
        <v>3058</v>
      </c>
      <c r="B1456">
        <v>0</v>
      </c>
      <c r="C1456" t="s">
        <v>417</v>
      </c>
      <c r="D1456">
        <v>800</v>
      </c>
      <c r="E1456" t="s">
        <v>1641</v>
      </c>
    </row>
    <row r="1457" spans="1:5">
      <c r="A1457" t="s">
        <v>3058</v>
      </c>
      <c r="B1457">
        <v>0</v>
      </c>
      <c r="C1457" t="s">
        <v>457</v>
      </c>
      <c r="D1457">
        <v>600</v>
      </c>
      <c r="E1457" t="s">
        <v>1641</v>
      </c>
    </row>
    <row r="1458" spans="1:5">
      <c r="A1458" t="s">
        <v>3058</v>
      </c>
      <c r="B1458">
        <v>0</v>
      </c>
      <c r="C1458" t="s">
        <v>189</v>
      </c>
      <c r="D1458">
        <v>650</v>
      </c>
      <c r="E1458" t="s">
        <v>1641</v>
      </c>
    </row>
    <row r="1459" spans="1:5">
      <c r="A1459" t="s">
        <v>3058</v>
      </c>
      <c r="B1459">
        <v>0</v>
      </c>
      <c r="C1459" t="s">
        <v>368</v>
      </c>
      <c r="D1459">
        <v>600</v>
      </c>
      <c r="E1459" t="s">
        <v>1641</v>
      </c>
    </row>
    <row r="1460" spans="1:5">
      <c r="A1460" t="s">
        <v>3058</v>
      </c>
      <c r="B1460">
        <v>0</v>
      </c>
      <c r="C1460" t="s">
        <v>325</v>
      </c>
      <c r="D1460">
        <v>1000</v>
      </c>
      <c r="E1460" t="s">
        <v>1641</v>
      </c>
    </row>
    <row r="1461" spans="1:5">
      <c r="A1461" t="s">
        <v>3058</v>
      </c>
      <c r="B1461">
        <v>0</v>
      </c>
      <c r="C1461" t="s">
        <v>313</v>
      </c>
      <c r="D1461">
        <v>2000</v>
      </c>
      <c r="E1461" t="s">
        <v>1641</v>
      </c>
    </row>
    <row r="1462" spans="1:5">
      <c r="A1462" t="s">
        <v>3058</v>
      </c>
      <c r="B1462">
        <v>0</v>
      </c>
      <c r="C1462" t="s">
        <v>314</v>
      </c>
      <c r="D1462">
        <v>2000</v>
      </c>
      <c r="E1462" t="s">
        <v>1641</v>
      </c>
    </row>
    <row r="1463" spans="1:5">
      <c r="A1463" t="s">
        <v>3058</v>
      </c>
      <c r="B1463">
        <v>0</v>
      </c>
      <c r="C1463" t="s">
        <v>433</v>
      </c>
      <c r="D1463">
        <v>910</v>
      </c>
      <c r="E1463" t="s">
        <v>1641</v>
      </c>
    </row>
    <row r="1464" spans="1:5">
      <c r="A1464" t="s">
        <v>3058</v>
      </c>
      <c r="B1464">
        <v>0</v>
      </c>
      <c r="C1464" t="s">
        <v>97</v>
      </c>
      <c r="D1464">
        <v>7100</v>
      </c>
      <c r="E1464" t="s">
        <v>1641</v>
      </c>
    </row>
    <row r="1465" spans="1:5">
      <c r="A1465" t="s">
        <v>3058</v>
      </c>
      <c r="B1465">
        <v>0</v>
      </c>
      <c r="C1465" t="s">
        <v>387</v>
      </c>
      <c r="D1465">
        <v>1100</v>
      </c>
      <c r="E1465" t="s">
        <v>1641</v>
      </c>
    </row>
    <row r="1466" spans="1:5">
      <c r="A1466" t="s">
        <v>3058</v>
      </c>
      <c r="B1466">
        <v>0</v>
      </c>
      <c r="C1466" t="s">
        <v>499</v>
      </c>
      <c r="D1466">
        <v>300</v>
      </c>
      <c r="E1466" t="s">
        <v>1641</v>
      </c>
    </row>
    <row r="1467" spans="1:5">
      <c r="A1467" t="s">
        <v>3058</v>
      </c>
      <c r="B1467">
        <v>0</v>
      </c>
      <c r="C1467" t="s">
        <v>480</v>
      </c>
      <c r="D1467">
        <v>3000</v>
      </c>
      <c r="E1467" t="s">
        <v>1641</v>
      </c>
    </row>
    <row r="1468" spans="1:5">
      <c r="A1468" t="s">
        <v>3058</v>
      </c>
      <c r="B1468">
        <v>0</v>
      </c>
      <c r="C1468" t="s">
        <v>197</v>
      </c>
      <c r="D1468">
        <v>2300</v>
      </c>
      <c r="E1468" t="s">
        <v>1641</v>
      </c>
    </row>
    <row r="1469" spans="1:5">
      <c r="A1469" t="s">
        <v>3058</v>
      </c>
      <c r="B1469">
        <v>0</v>
      </c>
      <c r="C1469" t="s">
        <v>98</v>
      </c>
      <c r="D1469">
        <v>600</v>
      </c>
      <c r="E1469" t="s">
        <v>1641</v>
      </c>
    </row>
    <row r="1470" spans="1:5">
      <c r="A1470" t="s">
        <v>3058</v>
      </c>
      <c r="B1470">
        <v>0</v>
      </c>
      <c r="C1470" t="s">
        <v>500</v>
      </c>
      <c r="D1470">
        <v>339</v>
      </c>
      <c r="E1470" t="s">
        <v>1641</v>
      </c>
    </row>
    <row r="1471" spans="1:5">
      <c r="A1471" t="s">
        <v>3058</v>
      </c>
      <c r="B1471">
        <v>0</v>
      </c>
      <c r="C1471" t="s">
        <v>481</v>
      </c>
      <c r="D1471">
        <v>18000</v>
      </c>
      <c r="E1471" t="s">
        <v>1641</v>
      </c>
    </row>
    <row r="1472" spans="1:5">
      <c r="A1472" t="s">
        <v>3058</v>
      </c>
      <c r="B1472">
        <v>0</v>
      </c>
      <c r="C1472" t="s">
        <v>482</v>
      </c>
      <c r="D1472">
        <v>18000</v>
      </c>
      <c r="E1472" t="s">
        <v>1641</v>
      </c>
    </row>
    <row r="1473" spans="1:5">
      <c r="A1473" t="s">
        <v>3058</v>
      </c>
      <c r="B1473">
        <v>0</v>
      </c>
      <c r="C1473" t="s">
        <v>144</v>
      </c>
      <c r="D1473">
        <v>400</v>
      </c>
      <c r="E1473" t="s">
        <v>1641</v>
      </c>
    </row>
    <row r="1474" spans="1:5">
      <c r="A1474" t="s">
        <v>3058</v>
      </c>
      <c r="B1474">
        <v>0</v>
      </c>
      <c r="C1474" t="s">
        <v>418</v>
      </c>
      <c r="D1474">
        <v>2700</v>
      </c>
      <c r="E1474" t="s">
        <v>1641</v>
      </c>
    </row>
    <row r="1475" spans="1:5">
      <c r="A1475" t="s">
        <v>3058</v>
      </c>
      <c r="B1475">
        <v>0</v>
      </c>
      <c r="C1475" t="s">
        <v>419</v>
      </c>
      <c r="D1475">
        <v>1000</v>
      </c>
      <c r="E1475" t="s">
        <v>1641</v>
      </c>
    </row>
    <row r="1476" spans="1:5">
      <c r="A1476" t="s">
        <v>3058</v>
      </c>
      <c r="B1476">
        <v>0</v>
      </c>
      <c r="C1476" t="s">
        <v>145</v>
      </c>
      <c r="D1476">
        <v>700</v>
      </c>
      <c r="E1476" t="s">
        <v>1641</v>
      </c>
    </row>
    <row r="1477" spans="1:5">
      <c r="A1477" t="s">
        <v>3058</v>
      </c>
      <c r="B1477">
        <v>0</v>
      </c>
      <c r="C1477" t="s">
        <v>146</v>
      </c>
      <c r="D1477">
        <v>2300</v>
      </c>
      <c r="E1477" t="s">
        <v>1641</v>
      </c>
    </row>
    <row r="1478" spans="1:5">
      <c r="A1478" t="s">
        <v>3058</v>
      </c>
      <c r="B1478">
        <v>0</v>
      </c>
      <c r="C1478" t="s">
        <v>99</v>
      </c>
      <c r="D1478">
        <v>287</v>
      </c>
      <c r="E1478" t="s">
        <v>1641</v>
      </c>
    </row>
    <row r="1479" spans="1:5">
      <c r="A1479" t="s">
        <v>3058</v>
      </c>
      <c r="B1479">
        <v>0</v>
      </c>
      <c r="C1479" t="s">
        <v>529</v>
      </c>
      <c r="D1479">
        <v>50</v>
      </c>
      <c r="E1479" t="s">
        <v>1641</v>
      </c>
    </row>
    <row r="1480" spans="1:5">
      <c r="A1480" t="s">
        <v>3058</v>
      </c>
      <c r="B1480">
        <v>0</v>
      </c>
      <c r="C1480" t="s">
        <v>315</v>
      </c>
      <c r="D1480">
        <v>1100</v>
      </c>
      <c r="E1480" t="s">
        <v>1641</v>
      </c>
    </row>
    <row r="1481" spans="1:5">
      <c r="A1481" t="s">
        <v>3058</v>
      </c>
      <c r="B1481">
        <v>0</v>
      </c>
      <c r="C1481" t="s">
        <v>483</v>
      </c>
      <c r="D1481">
        <v>100</v>
      </c>
      <c r="E1481" t="s">
        <v>1641</v>
      </c>
    </row>
    <row r="1482" spans="1:5">
      <c r="A1482" t="s">
        <v>3058</v>
      </c>
      <c r="B1482">
        <v>0</v>
      </c>
      <c r="C1482" t="s">
        <v>148</v>
      </c>
      <c r="D1482">
        <v>1400</v>
      </c>
      <c r="E1482" t="s">
        <v>1641</v>
      </c>
    </row>
    <row r="1483" spans="1:5">
      <c r="A1483" t="s">
        <v>3058</v>
      </c>
      <c r="B1483">
        <v>0</v>
      </c>
      <c r="C1483" t="s">
        <v>572</v>
      </c>
      <c r="D1483">
        <v>50</v>
      </c>
      <c r="E1483" t="s">
        <v>1641</v>
      </c>
    </row>
    <row r="1484" spans="1:5">
      <c r="A1484" t="s">
        <v>3058</v>
      </c>
      <c r="B1484">
        <v>0</v>
      </c>
      <c r="C1484" t="s">
        <v>369</v>
      </c>
      <c r="D1484">
        <v>1200</v>
      </c>
      <c r="E1484" t="s">
        <v>1641</v>
      </c>
    </row>
    <row r="1485" spans="1:5">
      <c r="A1485" t="s">
        <v>3058</v>
      </c>
      <c r="B1485">
        <v>0</v>
      </c>
      <c r="C1485" t="s">
        <v>46</v>
      </c>
      <c r="D1485">
        <v>2500</v>
      </c>
      <c r="E1485" t="s">
        <v>1641</v>
      </c>
    </row>
    <row r="1486" spans="1:5">
      <c r="A1486" t="s">
        <v>3058</v>
      </c>
      <c r="B1486">
        <v>0</v>
      </c>
      <c r="C1486" t="s">
        <v>449</v>
      </c>
      <c r="D1486">
        <v>1200</v>
      </c>
      <c r="E1486" t="s">
        <v>1641</v>
      </c>
    </row>
    <row r="1487" spans="1:5">
      <c r="A1487" t="s">
        <v>3058</v>
      </c>
      <c r="B1487">
        <v>0</v>
      </c>
      <c r="C1487" t="s">
        <v>48</v>
      </c>
      <c r="D1487">
        <v>1500</v>
      </c>
      <c r="E1487" t="s">
        <v>1641</v>
      </c>
    </row>
    <row r="1488" spans="1:5">
      <c r="A1488" t="s">
        <v>3058</v>
      </c>
      <c r="B1488">
        <v>0</v>
      </c>
      <c r="C1488" t="s">
        <v>49</v>
      </c>
      <c r="D1488">
        <v>1000</v>
      </c>
      <c r="E1488" t="s">
        <v>1641</v>
      </c>
    </row>
    <row r="1489" spans="1:5">
      <c r="A1489" t="s">
        <v>3058</v>
      </c>
      <c r="B1489">
        <v>0</v>
      </c>
      <c r="C1489" t="s">
        <v>50</v>
      </c>
      <c r="D1489">
        <v>1000</v>
      </c>
      <c r="E1489" t="s">
        <v>1641</v>
      </c>
    </row>
    <row r="1490" spans="1:5">
      <c r="A1490" t="s">
        <v>3058</v>
      </c>
      <c r="B1490">
        <v>0</v>
      </c>
      <c r="C1490" t="s">
        <v>51</v>
      </c>
      <c r="D1490">
        <v>1000</v>
      </c>
      <c r="E1490" t="s">
        <v>1641</v>
      </c>
    </row>
    <row r="1491" spans="1:5">
      <c r="A1491" t="s">
        <v>3058</v>
      </c>
      <c r="B1491">
        <v>0</v>
      </c>
      <c r="C1491" t="s">
        <v>52</v>
      </c>
      <c r="D1491">
        <v>1000</v>
      </c>
      <c r="E1491" t="s">
        <v>1641</v>
      </c>
    </row>
    <row r="1492" spans="1:5">
      <c r="A1492" t="s">
        <v>3058</v>
      </c>
      <c r="B1492">
        <v>0</v>
      </c>
      <c r="C1492" t="s">
        <v>484</v>
      </c>
      <c r="D1492">
        <v>3000</v>
      </c>
      <c r="E1492" t="s">
        <v>1641</v>
      </c>
    </row>
    <row r="1493" spans="1:5">
      <c r="A1493" t="s">
        <v>3058</v>
      </c>
      <c r="B1493">
        <v>0</v>
      </c>
      <c r="C1493" t="s">
        <v>54</v>
      </c>
      <c r="D1493">
        <v>600</v>
      </c>
      <c r="E1493" t="s">
        <v>1641</v>
      </c>
    </row>
    <row r="1494" spans="1:5">
      <c r="A1494" t="s">
        <v>3058</v>
      </c>
      <c r="B1494">
        <v>0</v>
      </c>
      <c r="C1494" t="s">
        <v>190</v>
      </c>
      <c r="D1494">
        <v>316</v>
      </c>
      <c r="E1494" t="s">
        <v>1641</v>
      </c>
    </row>
    <row r="1495" spans="1:5">
      <c r="A1495" t="s">
        <v>3058</v>
      </c>
      <c r="B1495">
        <v>0</v>
      </c>
      <c r="C1495" t="s">
        <v>434</v>
      </c>
      <c r="D1495">
        <v>610</v>
      </c>
      <c r="E1495" t="s">
        <v>1641</v>
      </c>
    </row>
    <row r="1496" spans="1:5">
      <c r="A1496" t="s">
        <v>3058</v>
      </c>
      <c r="B1496">
        <v>0</v>
      </c>
      <c r="C1496" t="s">
        <v>540</v>
      </c>
      <c r="D1496">
        <v>100</v>
      </c>
      <c r="E1496" t="s">
        <v>1641</v>
      </c>
    </row>
    <row r="1497" spans="1:5">
      <c r="A1497" t="s">
        <v>3058</v>
      </c>
      <c r="B1497">
        <v>0</v>
      </c>
      <c r="C1497" t="s">
        <v>149</v>
      </c>
      <c r="D1497">
        <v>450</v>
      </c>
      <c r="E1497" t="s">
        <v>1641</v>
      </c>
    </row>
    <row r="1498" spans="1:5">
      <c r="A1498" t="s">
        <v>3058</v>
      </c>
      <c r="B1498">
        <v>0</v>
      </c>
      <c r="C1498" t="s">
        <v>466</v>
      </c>
      <c r="D1498">
        <v>170</v>
      </c>
      <c r="E1498" t="s">
        <v>1641</v>
      </c>
    </row>
    <row r="1499" spans="1:5">
      <c r="A1499" t="s">
        <v>3058</v>
      </c>
      <c r="B1499">
        <v>0</v>
      </c>
      <c r="C1499" t="s">
        <v>1708</v>
      </c>
      <c r="D1499">
        <v>380</v>
      </c>
      <c r="E1499" t="s">
        <v>1641</v>
      </c>
    </row>
    <row r="1500" spans="1:5">
      <c r="A1500" t="s">
        <v>3058</v>
      </c>
      <c r="B1500">
        <v>0</v>
      </c>
      <c r="C1500" t="s">
        <v>150</v>
      </c>
      <c r="D1500">
        <v>700</v>
      </c>
      <c r="E1500" t="s">
        <v>1641</v>
      </c>
    </row>
    <row r="1501" spans="1:5">
      <c r="A1501" t="s">
        <v>3058</v>
      </c>
      <c r="B1501">
        <v>0</v>
      </c>
      <c r="C1501" t="s">
        <v>151</v>
      </c>
      <c r="D1501">
        <v>600</v>
      </c>
      <c r="E1501" t="s">
        <v>1641</v>
      </c>
    </row>
    <row r="1502" spans="1:5">
      <c r="A1502" t="s">
        <v>3058</v>
      </c>
      <c r="B1502">
        <v>0</v>
      </c>
      <c r="C1502" t="s">
        <v>541</v>
      </c>
      <c r="D1502">
        <v>500</v>
      </c>
      <c r="E1502" t="s">
        <v>1641</v>
      </c>
    </row>
    <row r="1503" spans="1:5">
      <c r="A1503" t="s">
        <v>3058</v>
      </c>
      <c r="B1503">
        <v>0</v>
      </c>
      <c r="C1503" t="s">
        <v>542</v>
      </c>
      <c r="D1503">
        <v>500</v>
      </c>
      <c r="E1503" t="s">
        <v>1641</v>
      </c>
    </row>
    <row r="1504" spans="1:5">
      <c r="A1504" t="s">
        <v>3058</v>
      </c>
      <c r="B1504">
        <v>0</v>
      </c>
      <c r="C1504" t="s">
        <v>388</v>
      </c>
      <c r="D1504">
        <v>200</v>
      </c>
      <c r="E1504" t="s">
        <v>1641</v>
      </c>
    </row>
    <row r="1505" spans="1:5">
      <c r="A1505" t="s">
        <v>3058</v>
      </c>
      <c r="B1505">
        <v>0</v>
      </c>
      <c r="C1505" t="s">
        <v>389</v>
      </c>
      <c r="D1505">
        <v>200</v>
      </c>
      <c r="E1505" t="s">
        <v>1641</v>
      </c>
    </row>
    <row r="1506" spans="1:5">
      <c r="A1506" t="s">
        <v>3058</v>
      </c>
      <c r="B1506">
        <v>0</v>
      </c>
      <c r="C1506" t="s">
        <v>6</v>
      </c>
      <c r="D1506">
        <v>1000</v>
      </c>
      <c r="E1506" t="s">
        <v>1641</v>
      </c>
    </row>
    <row r="1507" spans="1:5">
      <c r="A1507" t="s">
        <v>3058</v>
      </c>
      <c r="B1507">
        <v>0</v>
      </c>
      <c r="C1507" t="s">
        <v>55</v>
      </c>
      <c r="D1507">
        <v>950</v>
      </c>
      <c r="E1507" t="s">
        <v>1641</v>
      </c>
    </row>
    <row r="1508" spans="1:5">
      <c r="A1508" t="s">
        <v>3058</v>
      </c>
      <c r="B1508">
        <v>0</v>
      </c>
      <c r="C1508" t="s">
        <v>450</v>
      </c>
      <c r="D1508">
        <v>235</v>
      </c>
      <c r="E1508" t="s">
        <v>1641</v>
      </c>
    </row>
    <row r="1509" spans="1:5">
      <c r="A1509" t="s">
        <v>3058</v>
      </c>
      <c r="B1509">
        <v>0</v>
      </c>
      <c r="C1509" t="s">
        <v>271</v>
      </c>
      <c r="D1509">
        <v>285</v>
      </c>
      <c r="E1509" t="s">
        <v>1641</v>
      </c>
    </row>
    <row r="1510" spans="1:5">
      <c r="A1510" t="s">
        <v>3058</v>
      </c>
      <c r="B1510">
        <v>0</v>
      </c>
      <c r="C1510" t="s">
        <v>198</v>
      </c>
      <c r="D1510">
        <v>800</v>
      </c>
      <c r="E1510" t="s">
        <v>1641</v>
      </c>
    </row>
    <row r="1511" spans="1:5">
      <c r="A1511" t="s">
        <v>3058</v>
      </c>
      <c r="B1511">
        <v>0</v>
      </c>
      <c r="C1511" t="s">
        <v>56</v>
      </c>
      <c r="D1511">
        <v>250</v>
      </c>
      <c r="E1511" t="s">
        <v>1641</v>
      </c>
    </row>
    <row r="1512" spans="1:5">
      <c r="A1512" t="s">
        <v>3058</v>
      </c>
      <c r="B1512">
        <v>0</v>
      </c>
      <c r="C1512" t="s">
        <v>272</v>
      </c>
      <c r="D1512">
        <v>800</v>
      </c>
      <c r="E1512" t="s">
        <v>1641</v>
      </c>
    </row>
    <row r="1513" spans="1:5">
      <c r="A1513" t="s">
        <v>3058</v>
      </c>
      <c r="B1513">
        <v>0</v>
      </c>
      <c r="C1513" t="s">
        <v>101</v>
      </c>
      <c r="D1513">
        <v>1300</v>
      </c>
      <c r="E1513" t="s">
        <v>1641</v>
      </c>
    </row>
    <row r="1514" spans="1:5">
      <c r="A1514" t="s">
        <v>3058</v>
      </c>
      <c r="B1514">
        <v>0</v>
      </c>
      <c r="C1514" t="s">
        <v>501</v>
      </c>
      <c r="D1514">
        <v>393</v>
      </c>
      <c r="E1514" t="s">
        <v>1641</v>
      </c>
    </row>
    <row r="1515" spans="1:5">
      <c r="A1515" t="s">
        <v>3058</v>
      </c>
      <c r="B1515">
        <v>0</v>
      </c>
      <c r="C1515" t="s">
        <v>1709</v>
      </c>
      <c r="D1515">
        <v>1400</v>
      </c>
      <c r="E1515" t="s">
        <v>1641</v>
      </c>
    </row>
    <row r="1516" spans="1:5">
      <c r="A1516" t="s">
        <v>3058</v>
      </c>
      <c r="B1516">
        <v>0</v>
      </c>
      <c r="C1516" t="s">
        <v>458</v>
      </c>
      <c r="D1516">
        <v>380</v>
      </c>
      <c r="E1516" t="s">
        <v>1641</v>
      </c>
    </row>
    <row r="1517" spans="1:5">
      <c r="A1517" t="s">
        <v>3058</v>
      </c>
      <c r="B1517">
        <v>0</v>
      </c>
      <c r="C1517" t="s">
        <v>436</v>
      </c>
      <c r="D1517">
        <v>340</v>
      </c>
      <c r="E1517" t="s">
        <v>1641</v>
      </c>
    </row>
    <row r="1518" spans="1:5">
      <c r="A1518" t="s">
        <v>3058</v>
      </c>
      <c r="B1518">
        <v>0</v>
      </c>
      <c r="C1518" t="s">
        <v>300</v>
      </c>
      <c r="D1518">
        <v>800</v>
      </c>
      <c r="E1518" t="s">
        <v>1641</v>
      </c>
    </row>
    <row r="1519" spans="1:5">
      <c r="A1519" t="s">
        <v>3058</v>
      </c>
      <c r="B1519">
        <v>0</v>
      </c>
      <c r="C1519" t="s">
        <v>370</v>
      </c>
      <c r="D1519">
        <v>100</v>
      </c>
      <c r="E1519" t="s">
        <v>1641</v>
      </c>
    </row>
    <row r="1520" spans="1:5">
      <c r="A1520" t="s">
        <v>3058</v>
      </c>
      <c r="B1520">
        <v>0</v>
      </c>
      <c r="C1520" t="s">
        <v>459</v>
      </c>
      <c r="D1520">
        <v>500</v>
      </c>
      <c r="E1520" t="s">
        <v>1641</v>
      </c>
    </row>
    <row r="1521" spans="1:5">
      <c r="A1521" t="s">
        <v>3058</v>
      </c>
      <c r="B1521">
        <v>0</v>
      </c>
      <c r="C1521" t="s">
        <v>152</v>
      </c>
      <c r="D1521">
        <v>304</v>
      </c>
      <c r="E1521" t="s">
        <v>1641</v>
      </c>
    </row>
    <row r="1522" spans="1:5">
      <c r="A1522" t="s">
        <v>3058</v>
      </c>
      <c r="B1522">
        <v>0</v>
      </c>
      <c r="C1522" t="s">
        <v>485</v>
      </c>
      <c r="D1522">
        <v>900</v>
      </c>
      <c r="E1522" t="s">
        <v>1641</v>
      </c>
    </row>
    <row r="1523" spans="1:5">
      <c r="A1523" t="s">
        <v>3058</v>
      </c>
      <c r="B1523">
        <v>0</v>
      </c>
      <c r="C1523" t="s">
        <v>273</v>
      </c>
      <c r="D1523">
        <v>1030</v>
      </c>
      <c r="E1523" t="s">
        <v>1641</v>
      </c>
    </row>
    <row r="1524" spans="1:5">
      <c r="A1524" t="s">
        <v>3058</v>
      </c>
      <c r="B1524">
        <v>0</v>
      </c>
      <c r="C1524" t="s">
        <v>57</v>
      </c>
      <c r="D1524">
        <v>1500</v>
      </c>
      <c r="E1524" t="s">
        <v>1641</v>
      </c>
    </row>
    <row r="1525" spans="1:5">
      <c r="A1525" t="s">
        <v>3058</v>
      </c>
      <c r="B1525">
        <v>0</v>
      </c>
      <c r="C1525" t="s">
        <v>327</v>
      </c>
      <c r="D1525">
        <v>5000</v>
      </c>
      <c r="E1525" t="s">
        <v>1641</v>
      </c>
    </row>
    <row r="1526" spans="1:5">
      <c r="A1526" t="s">
        <v>3058</v>
      </c>
      <c r="B1526">
        <v>0</v>
      </c>
      <c r="C1526" t="s">
        <v>460</v>
      </c>
      <c r="D1526">
        <v>2700</v>
      </c>
      <c r="E1526" t="s">
        <v>1641</v>
      </c>
    </row>
    <row r="1527" spans="1:5">
      <c r="A1527" t="s">
        <v>3058</v>
      </c>
      <c r="B1527">
        <v>0</v>
      </c>
      <c r="C1527" t="s">
        <v>461</v>
      </c>
      <c r="D1527">
        <v>200</v>
      </c>
      <c r="E1527" t="s">
        <v>1641</v>
      </c>
    </row>
    <row r="1528" spans="1:5">
      <c r="A1528" t="s">
        <v>3058</v>
      </c>
      <c r="B1528">
        <v>0</v>
      </c>
      <c r="C1528" t="s">
        <v>274</v>
      </c>
      <c r="D1528">
        <v>700</v>
      </c>
      <c r="E1528" t="s">
        <v>1641</v>
      </c>
    </row>
    <row r="1529" spans="1:5">
      <c r="A1529" t="s">
        <v>3058</v>
      </c>
      <c r="B1529">
        <v>0</v>
      </c>
      <c r="C1529" t="s">
        <v>102</v>
      </c>
      <c r="D1529">
        <v>2500</v>
      </c>
      <c r="E1529" t="s">
        <v>1641</v>
      </c>
    </row>
    <row r="1530" spans="1:5">
      <c r="A1530" t="s">
        <v>3058</v>
      </c>
      <c r="B1530">
        <v>0</v>
      </c>
      <c r="C1530" t="s">
        <v>543</v>
      </c>
      <c r="D1530">
        <v>2900</v>
      </c>
      <c r="E1530" t="s">
        <v>1641</v>
      </c>
    </row>
    <row r="1531" spans="1:5">
      <c r="A1531" t="s">
        <v>3058</v>
      </c>
      <c r="B1531">
        <v>0</v>
      </c>
      <c r="C1531" t="s">
        <v>544</v>
      </c>
      <c r="D1531">
        <v>2700</v>
      </c>
      <c r="E1531" t="s">
        <v>1641</v>
      </c>
    </row>
    <row r="1532" spans="1:5">
      <c r="A1532" t="s">
        <v>3058</v>
      </c>
      <c r="B1532">
        <v>0</v>
      </c>
      <c r="C1532" t="s">
        <v>371</v>
      </c>
      <c r="D1532">
        <v>1200</v>
      </c>
      <c r="E1532" t="s">
        <v>1641</v>
      </c>
    </row>
    <row r="1533" spans="1:5">
      <c r="A1533" t="s">
        <v>3058</v>
      </c>
      <c r="B1533">
        <v>0</v>
      </c>
      <c r="C1533" t="s">
        <v>104</v>
      </c>
      <c r="D1533">
        <v>500</v>
      </c>
      <c r="E1533" t="s">
        <v>1641</v>
      </c>
    </row>
    <row r="1534" spans="1:5">
      <c r="A1534" t="s">
        <v>3058</v>
      </c>
      <c r="B1534">
        <v>0</v>
      </c>
      <c r="C1534" t="s">
        <v>105</v>
      </c>
      <c r="D1534">
        <v>88</v>
      </c>
      <c r="E1534" t="s">
        <v>1641</v>
      </c>
    </row>
    <row r="1535" spans="1:5">
      <c r="A1535" t="s">
        <v>3058</v>
      </c>
      <c r="B1535">
        <v>0</v>
      </c>
      <c r="C1535" t="s">
        <v>328</v>
      </c>
      <c r="D1535">
        <v>800</v>
      </c>
      <c r="E1535" t="s">
        <v>1641</v>
      </c>
    </row>
    <row r="1536" spans="1:5">
      <c r="A1536" t="s">
        <v>3058</v>
      </c>
      <c r="B1536">
        <v>0</v>
      </c>
      <c r="C1536" t="s">
        <v>153</v>
      </c>
      <c r="D1536">
        <v>800</v>
      </c>
      <c r="E1536" t="s">
        <v>1641</v>
      </c>
    </row>
    <row r="1537" spans="1:5">
      <c r="A1537" t="s">
        <v>3058</v>
      </c>
      <c r="B1537">
        <v>0</v>
      </c>
      <c r="C1537" t="s">
        <v>545</v>
      </c>
      <c r="D1537">
        <v>1300</v>
      </c>
      <c r="E1537" t="s">
        <v>1641</v>
      </c>
    </row>
    <row r="1538" spans="1:5">
      <c r="A1538" t="s">
        <v>3058</v>
      </c>
      <c r="B1538">
        <v>0</v>
      </c>
      <c r="C1538" t="s">
        <v>106</v>
      </c>
      <c r="D1538">
        <v>33300</v>
      </c>
      <c r="E1538" t="s">
        <v>1641</v>
      </c>
    </row>
    <row r="1539" spans="1:5">
      <c r="A1539" t="s">
        <v>3058</v>
      </c>
      <c r="B1539">
        <v>0</v>
      </c>
      <c r="C1539" t="s">
        <v>154</v>
      </c>
      <c r="D1539">
        <v>1600</v>
      </c>
      <c r="E1539" t="s">
        <v>1641</v>
      </c>
    </row>
    <row r="1540" spans="1:5">
      <c r="A1540" t="s">
        <v>3058</v>
      </c>
      <c r="B1540">
        <v>0</v>
      </c>
      <c r="C1540" t="s">
        <v>467</v>
      </c>
      <c r="D1540">
        <v>400</v>
      </c>
      <c r="E1540" t="s">
        <v>1641</v>
      </c>
    </row>
    <row r="1541" spans="1:5">
      <c r="A1541" t="s">
        <v>3058</v>
      </c>
      <c r="B1541">
        <v>0</v>
      </c>
      <c r="C1541" t="s">
        <v>468</v>
      </c>
      <c r="D1541">
        <v>300</v>
      </c>
      <c r="E1541" t="s">
        <v>1641</v>
      </c>
    </row>
    <row r="1542" spans="1:5">
      <c r="A1542" t="s">
        <v>3058</v>
      </c>
      <c r="B1542">
        <v>0</v>
      </c>
      <c r="C1542" t="s">
        <v>469</v>
      </c>
      <c r="D1542">
        <v>200</v>
      </c>
      <c r="E1542" t="s">
        <v>1641</v>
      </c>
    </row>
    <row r="1543" spans="1:5">
      <c r="A1543" t="s">
        <v>3058</v>
      </c>
      <c r="B1543">
        <v>0</v>
      </c>
      <c r="C1543" t="s">
        <v>470</v>
      </c>
      <c r="D1543">
        <v>200</v>
      </c>
      <c r="E1543" t="s">
        <v>1641</v>
      </c>
    </row>
    <row r="1544" spans="1:5">
      <c r="A1544" t="s">
        <v>3058</v>
      </c>
      <c r="B1544">
        <v>0</v>
      </c>
      <c r="C1544" t="s">
        <v>199</v>
      </c>
      <c r="D1544">
        <v>520</v>
      </c>
      <c r="E1544" t="s">
        <v>1641</v>
      </c>
    </row>
    <row r="1545" spans="1:5">
      <c r="A1545" t="s">
        <v>3058</v>
      </c>
      <c r="B1545">
        <v>0</v>
      </c>
      <c r="C1545" t="s">
        <v>317</v>
      </c>
      <c r="D1545">
        <v>1100</v>
      </c>
      <c r="E1545" t="s">
        <v>1641</v>
      </c>
    </row>
    <row r="1546" spans="1:5">
      <c r="A1546" t="s">
        <v>3058</v>
      </c>
      <c r="B1546">
        <v>0</v>
      </c>
      <c r="C1546" t="s">
        <v>318</v>
      </c>
      <c r="D1546">
        <v>1100</v>
      </c>
      <c r="E1546" t="s">
        <v>1641</v>
      </c>
    </row>
    <row r="1547" spans="1:5">
      <c r="A1547" t="s">
        <v>3058</v>
      </c>
      <c r="B1547">
        <v>0</v>
      </c>
      <c r="C1547" t="s">
        <v>420</v>
      </c>
      <c r="D1547">
        <v>1300</v>
      </c>
      <c r="E1547" t="s">
        <v>1641</v>
      </c>
    </row>
    <row r="1548" spans="1:5">
      <c r="A1548" t="s">
        <v>3058</v>
      </c>
      <c r="B1548">
        <v>0</v>
      </c>
      <c r="C1548" t="s">
        <v>421</v>
      </c>
      <c r="D1548">
        <v>1000</v>
      </c>
      <c r="E1548" t="s">
        <v>1641</v>
      </c>
    </row>
    <row r="1549" spans="1:5">
      <c r="A1549" t="s">
        <v>3058</v>
      </c>
      <c r="B1549">
        <v>0</v>
      </c>
      <c r="C1549" t="s">
        <v>275</v>
      </c>
      <c r="D1549">
        <v>150</v>
      </c>
      <c r="E1549" t="s">
        <v>1641</v>
      </c>
    </row>
    <row r="1550" spans="1:5">
      <c r="A1550" t="s">
        <v>3058</v>
      </c>
      <c r="B1550">
        <v>0</v>
      </c>
      <c r="C1550" t="s">
        <v>451</v>
      </c>
      <c r="D1550">
        <v>510</v>
      </c>
      <c r="E1550" t="s">
        <v>1641</v>
      </c>
    </row>
    <row r="1551" spans="1:5">
      <c r="A1551" t="s">
        <v>3058</v>
      </c>
      <c r="B1551">
        <v>0</v>
      </c>
      <c r="C1551" t="s">
        <v>59</v>
      </c>
      <c r="D1551">
        <v>1100</v>
      </c>
      <c r="E1551" t="s">
        <v>1641</v>
      </c>
    </row>
    <row r="1552" spans="1:5">
      <c r="A1552" t="s">
        <v>3058</v>
      </c>
      <c r="B1552">
        <v>0</v>
      </c>
      <c r="C1552" t="s">
        <v>502</v>
      </c>
      <c r="D1552">
        <v>1400</v>
      </c>
      <c r="E1552" t="s">
        <v>1641</v>
      </c>
    </row>
    <row r="1553" spans="1:5">
      <c r="A1553" t="s">
        <v>3058</v>
      </c>
      <c r="B1553">
        <v>0</v>
      </c>
      <c r="C1553" t="s">
        <v>155</v>
      </c>
      <c r="D1553">
        <v>1500</v>
      </c>
      <c r="E1553" t="s">
        <v>1641</v>
      </c>
    </row>
    <row r="1554" spans="1:5">
      <c r="A1554" t="s">
        <v>3058</v>
      </c>
      <c r="B1554">
        <v>0</v>
      </c>
      <c r="C1554" t="s">
        <v>156</v>
      </c>
      <c r="D1554">
        <v>768</v>
      </c>
      <c r="E1554" t="s">
        <v>1641</v>
      </c>
    </row>
    <row r="1555" spans="1:5">
      <c r="A1555" t="s">
        <v>3058</v>
      </c>
      <c r="B1555">
        <v>0</v>
      </c>
      <c r="C1555" t="s">
        <v>546</v>
      </c>
      <c r="D1555">
        <v>1000</v>
      </c>
      <c r="E1555" t="s">
        <v>1641</v>
      </c>
    </row>
    <row r="1556" spans="1:5">
      <c r="A1556" t="s">
        <v>3058</v>
      </c>
      <c r="B1556">
        <v>0</v>
      </c>
      <c r="C1556" t="s">
        <v>547</v>
      </c>
      <c r="D1556">
        <v>1300</v>
      </c>
      <c r="E1556" t="s">
        <v>1641</v>
      </c>
    </row>
    <row r="1557" spans="1:5">
      <c r="A1557" t="s">
        <v>3058</v>
      </c>
      <c r="B1557">
        <v>0</v>
      </c>
      <c r="C1557" t="s">
        <v>200</v>
      </c>
      <c r="D1557">
        <v>1000</v>
      </c>
      <c r="E1557" t="s">
        <v>1641</v>
      </c>
    </row>
    <row r="1558" spans="1:5">
      <c r="A1558" t="s">
        <v>3058</v>
      </c>
      <c r="B1558">
        <v>0</v>
      </c>
      <c r="C1558" t="s">
        <v>437</v>
      </c>
      <c r="D1558">
        <v>1100</v>
      </c>
      <c r="E1558" t="s">
        <v>1641</v>
      </c>
    </row>
    <row r="1559" spans="1:5">
      <c r="A1559" t="s">
        <v>3058</v>
      </c>
      <c r="B1559">
        <v>0</v>
      </c>
      <c r="C1559" t="s">
        <v>503</v>
      </c>
      <c r="D1559">
        <v>600</v>
      </c>
      <c r="E1559" t="s">
        <v>1641</v>
      </c>
    </row>
    <row r="1560" spans="1:5">
      <c r="A1560" t="s">
        <v>3058</v>
      </c>
      <c r="B1560">
        <v>0</v>
      </c>
      <c r="C1560" t="s">
        <v>504</v>
      </c>
      <c r="D1560">
        <v>478</v>
      </c>
      <c r="E1560" t="s">
        <v>1641</v>
      </c>
    </row>
    <row r="1561" spans="1:5">
      <c r="A1561" t="s">
        <v>3058</v>
      </c>
      <c r="B1561">
        <v>0</v>
      </c>
      <c r="C1561" t="s">
        <v>60</v>
      </c>
      <c r="D1561">
        <v>1400</v>
      </c>
      <c r="E1561" t="s">
        <v>1641</v>
      </c>
    </row>
    <row r="1562" spans="1:5">
      <c r="A1562" t="s">
        <v>3058</v>
      </c>
      <c r="B1562">
        <v>0</v>
      </c>
      <c r="C1562" t="s">
        <v>201</v>
      </c>
      <c r="D1562">
        <v>240</v>
      </c>
      <c r="E1562" t="s">
        <v>1641</v>
      </c>
    </row>
    <row r="1563" spans="1:5">
      <c r="A1563" t="s">
        <v>3058</v>
      </c>
      <c r="B1563">
        <v>0</v>
      </c>
      <c r="C1563" t="s">
        <v>158</v>
      </c>
      <c r="D1563">
        <v>220</v>
      </c>
      <c r="E1563" t="s">
        <v>1641</v>
      </c>
    </row>
    <row r="1564" spans="1:5">
      <c r="A1564" t="s">
        <v>3058</v>
      </c>
      <c r="B1564">
        <v>0</v>
      </c>
      <c r="C1564" t="s">
        <v>160</v>
      </c>
      <c r="D1564">
        <v>1700</v>
      </c>
      <c r="E1564" t="s">
        <v>1641</v>
      </c>
    </row>
    <row r="1565" spans="1:5">
      <c r="A1565" t="s">
        <v>3058</v>
      </c>
      <c r="B1565">
        <v>0</v>
      </c>
      <c r="C1565" t="s">
        <v>276</v>
      </c>
      <c r="D1565">
        <v>1500</v>
      </c>
      <c r="E1565" t="s">
        <v>1641</v>
      </c>
    </row>
    <row r="1566" spans="1:5">
      <c r="A1566" t="s">
        <v>3058</v>
      </c>
      <c r="B1566">
        <v>0</v>
      </c>
      <c r="C1566" t="s">
        <v>277</v>
      </c>
      <c r="D1566">
        <v>500</v>
      </c>
      <c r="E1566" t="s">
        <v>1641</v>
      </c>
    </row>
    <row r="1567" spans="1:5">
      <c r="A1567" t="s">
        <v>3058</v>
      </c>
      <c r="B1567">
        <v>0</v>
      </c>
      <c r="C1567" t="s">
        <v>527</v>
      </c>
      <c r="D1567">
        <v>200</v>
      </c>
      <c r="E1567" t="s">
        <v>1641</v>
      </c>
    </row>
    <row r="1568" spans="1:5">
      <c r="A1568" t="s">
        <v>3058</v>
      </c>
      <c r="B1568">
        <v>0</v>
      </c>
      <c r="C1568" t="s">
        <v>161</v>
      </c>
      <c r="D1568">
        <v>338</v>
      </c>
      <c r="E1568" t="s">
        <v>1641</v>
      </c>
    </row>
    <row r="1569" spans="1:5">
      <c r="A1569" t="s">
        <v>3058</v>
      </c>
      <c r="B1569">
        <v>0</v>
      </c>
      <c r="C1569" t="s">
        <v>505</v>
      </c>
      <c r="D1569">
        <v>325</v>
      </c>
      <c r="E1569" t="s">
        <v>1641</v>
      </c>
    </row>
    <row r="1570" spans="1:5">
      <c r="A1570" t="s">
        <v>3058</v>
      </c>
      <c r="B1570">
        <v>0</v>
      </c>
      <c r="C1570" t="s">
        <v>558</v>
      </c>
      <c r="D1570">
        <v>60</v>
      </c>
      <c r="E1570" t="s">
        <v>1641</v>
      </c>
    </row>
    <row r="1571" spans="1:5">
      <c r="A1571" t="s">
        <v>3058</v>
      </c>
      <c r="B1571">
        <v>0</v>
      </c>
      <c r="C1571" t="s">
        <v>471</v>
      </c>
      <c r="D1571">
        <v>300</v>
      </c>
      <c r="E1571" t="s">
        <v>1641</v>
      </c>
    </row>
    <row r="1572" spans="1:5">
      <c r="A1572" t="s">
        <v>3058</v>
      </c>
      <c r="B1572">
        <v>0</v>
      </c>
      <c r="C1572" t="s">
        <v>202</v>
      </c>
      <c r="D1572">
        <v>500</v>
      </c>
      <c r="E1572" t="s">
        <v>1641</v>
      </c>
    </row>
    <row r="1573" spans="1:5">
      <c r="A1573" t="s">
        <v>3058</v>
      </c>
      <c r="B1573">
        <v>0</v>
      </c>
      <c r="C1573" t="s">
        <v>203</v>
      </c>
      <c r="D1573">
        <v>500</v>
      </c>
      <c r="E1573" t="s">
        <v>1641</v>
      </c>
    </row>
    <row r="1574" spans="1:5">
      <c r="A1574" t="s">
        <v>3058</v>
      </c>
      <c r="B1574">
        <v>0</v>
      </c>
      <c r="C1574" t="s">
        <v>204</v>
      </c>
      <c r="D1574">
        <v>500</v>
      </c>
      <c r="E1574" t="s">
        <v>1641</v>
      </c>
    </row>
    <row r="1575" spans="1:5">
      <c r="A1575" t="s">
        <v>3058</v>
      </c>
      <c r="B1575">
        <v>0</v>
      </c>
      <c r="C1575" t="s">
        <v>205</v>
      </c>
      <c r="D1575">
        <v>500</v>
      </c>
      <c r="E1575" t="s">
        <v>1641</v>
      </c>
    </row>
    <row r="1576" spans="1:5">
      <c r="A1576" t="s">
        <v>3058</v>
      </c>
      <c r="B1576">
        <v>0</v>
      </c>
      <c r="C1576" t="s">
        <v>206</v>
      </c>
      <c r="D1576">
        <v>500</v>
      </c>
      <c r="E1576" t="s">
        <v>1641</v>
      </c>
    </row>
    <row r="1577" spans="1:5">
      <c r="A1577" t="s">
        <v>3058</v>
      </c>
      <c r="B1577">
        <v>0</v>
      </c>
      <c r="C1577" t="s">
        <v>207</v>
      </c>
      <c r="D1577">
        <v>500</v>
      </c>
      <c r="E1577" t="s">
        <v>1641</v>
      </c>
    </row>
    <row r="1578" spans="1:5">
      <c r="A1578" t="s">
        <v>3058</v>
      </c>
      <c r="B1578">
        <v>0</v>
      </c>
      <c r="C1578" t="s">
        <v>208</v>
      </c>
      <c r="D1578">
        <v>500</v>
      </c>
      <c r="E1578" t="s">
        <v>1641</v>
      </c>
    </row>
    <row r="1579" spans="1:5">
      <c r="A1579" t="s">
        <v>3058</v>
      </c>
      <c r="B1579">
        <v>0</v>
      </c>
      <c r="C1579" t="s">
        <v>209</v>
      </c>
      <c r="D1579">
        <v>500</v>
      </c>
      <c r="E1579" t="s">
        <v>1641</v>
      </c>
    </row>
    <row r="1580" spans="1:5">
      <c r="A1580" t="s">
        <v>3058</v>
      </c>
      <c r="B1580">
        <v>0</v>
      </c>
      <c r="C1580" t="s">
        <v>210</v>
      </c>
      <c r="D1580">
        <v>500</v>
      </c>
      <c r="E1580" t="s">
        <v>1641</v>
      </c>
    </row>
    <row r="1581" spans="1:5">
      <c r="A1581" t="s">
        <v>3058</v>
      </c>
      <c r="B1581">
        <v>0</v>
      </c>
      <c r="C1581" t="s">
        <v>211</v>
      </c>
      <c r="D1581">
        <v>1500</v>
      </c>
      <c r="E1581" t="s">
        <v>1641</v>
      </c>
    </row>
    <row r="1582" spans="1:5">
      <c r="A1582" t="s">
        <v>3058</v>
      </c>
      <c r="B1582">
        <v>0</v>
      </c>
      <c r="C1582" t="s">
        <v>212</v>
      </c>
      <c r="D1582">
        <v>500</v>
      </c>
      <c r="E1582" t="s">
        <v>1641</v>
      </c>
    </row>
    <row r="1583" spans="1:5">
      <c r="A1583" t="s">
        <v>3058</v>
      </c>
      <c r="B1583">
        <v>0</v>
      </c>
      <c r="C1583" t="s">
        <v>213</v>
      </c>
      <c r="D1583">
        <v>1000</v>
      </c>
      <c r="E1583" t="s">
        <v>1641</v>
      </c>
    </row>
    <row r="1584" spans="1:5">
      <c r="A1584" t="s">
        <v>3058</v>
      </c>
      <c r="B1584">
        <v>0</v>
      </c>
      <c r="C1584" t="s">
        <v>214</v>
      </c>
      <c r="D1584">
        <v>500</v>
      </c>
      <c r="E1584" t="s">
        <v>1641</v>
      </c>
    </row>
    <row r="1585" spans="1:5">
      <c r="A1585" t="s">
        <v>3058</v>
      </c>
      <c r="B1585">
        <v>0</v>
      </c>
      <c r="C1585" t="s">
        <v>215</v>
      </c>
      <c r="D1585">
        <v>500</v>
      </c>
      <c r="E1585" t="s">
        <v>1641</v>
      </c>
    </row>
    <row r="1586" spans="1:5">
      <c r="A1586" t="s">
        <v>3058</v>
      </c>
      <c r="B1586">
        <v>0</v>
      </c>
      <c r="C1586" t="s">
        <v>216</v>
      </c>
      <c r="D1586">
        <v>500</v>
      </c>
      <c r="E1586" t="s">
        <v>1641</v>
      </c>
    </row>
    <row r="1587" spans="1:5">
      <c r="A1587" t="s">
        <v>3058</v>
      </c>
      <c r="B1587">
        <v>0</v>
      </c>
      <c r="C1587" t="s">
        <v>217</v>
      </c>
      <c r="D1587">
        <v>500</v>
      </c>
      <c r="E1587" t="s">
        <v>1641</v>
      </c>
    </row>
    <row r="1588" spans="1:5">
      <c r="A1588" t="s">
        <v>3058</v>
      </c>
      <c r="B1588">
        <v>0</v>
      </c>
      <c r="C1588" t="s">
        <v>218</v>
      </c>
      <c r="D1588">
        <v>500</v>
      </c>
      <c r="E1588" t="s">
        <v>1641</v>
      </c>
    </row>
    <row r="1589" spans="1:5">
      <c r="A1589" t="s">
        <v>3058</v>
      </c>
      <c r="B1589">
        <v>0</v>
      </c>
      <c r="C1589" t="s">
        <v>219</v>
      </c>
      <c r="D1589">
        <v>500</v>
      </c>
      <c r="E1589" t="s">
        <v>1641</v>
      </c>
    </row>
    <row r="1590" spans="1:5">
      <c r="A1590" t="s">
        <v>3058</v>
      </c>
      <c r="B1590">
        <v>0</v>
      </c>
      <c r="C1590" t="s">
        <v>220</v>
      </c>
      <c r="D1590">
        <v>500</v>
      </c>
      <c r="E1590" t="s">
        <v>1641</v>
      </c>
    </row>
    <row r="1591" spans="1:5">
      <c r="A1591" t="s">
        <v>3058</v>
      </c>
      <c r="B1591">
        <v>0</v>
      </c>
      <c r="C1591" t="s">
        <v>221</v>
      </c>
      <c r="D1591">
        <v>500</v>
      </c>
      <c r="E1591" t="s">
        <v>1641</v>
      </c>
    </row>
    <row r="1592" spans="1:5">
      <c r="A1592" t="s">
        <v>3058</v>
      </c>
      <c r="B1592">
        <v>0</v>
      </c>
      <c r="C1592" t="s">
        <v>222</v>
      </c>
      <c r="D1592">
        <v>500</v>
      </c>
      <c r="E1592" t="s">
        <v>1641</v>
      </c>
    </row>
    <row r="1593" spans="1:5">
      <c r="A1593" t="s">
        <v>3058</v>
      </c>
      <c r="B1593">
        <v>0</v>
      </c>
      <c r="C1593" t="s">
        <v>223</v>
      </c>
      <c r="D1593">
        <v>500</v>
      </c>
      <c r="E1593" t="s">
        <v>1641</v>
      </c>
    </row>
    <row r="1594" spans="1:5">
      <c r="A1594" t="s">
        <v>3058</v>
      </c>
      <c r="B1594">
        <v>0</v>
      </c>
      <c r="C1594" t="s">
        <v>224</v>
      </c>
      <c r="D1594">
        <v>500</v>
      </c>
      <c r="E1594" t="s">
        <v>1641</v>
      </c>
    </row>
    <row r="1595" spans="1:5">
      <c r="A1595" t="s">
        <v>3058</v>
      </c>
      <c r="B1595">
        <v>0</v>
      </c>
      <c r="C1595" t="s">
        <v>225</v>
      </c>
      <c r="D1595">
        <v>500</v>
      </c>
      <c r="E1595" t="s">
        <v>1641</v>
      </c>
    </row>
    <row r="1596" spans="1:5">
      <c r="A1596" t="s">
        <v>3058</v>
      </c>
      <c r="B1596">
        <v>0</v>
      </c>
      <c r="C1596" t="s">
        <v>226</v>
      </c>
      <c r="D1596">
        <v>500</v>
      </c>
      <c r="E1596" t="s">
        <v>1641</v>
      </c>
    </row>
    <row r="1597" spans="1:5">
      <c r="A1597" t="s">
        <v>3058</v>
      </c>
      <c r="B1597">
        <v>0</v>
      </c>
      <c r="C1597" t="s">
        <v>227</v>
      </c>
      <c r="D1597">
        <v>500</v>
      </c>
      <c r="E1597" t="s">
        <v>1641</v>
      </c>
    </row>
    <row r="1598" spans="1:5">
      <c r="A1598" t="s">
        <v>3058</v>
      </c>
      <c r="B1598">
        <v>0</v>
      </c>
      <c r="C1598" t="s">
        <v>228</v>
      </c>
      <c r="D1598">
        <v>250</v>
      </c>
      <c r="E1598" t="s">
        <v>1641</v>
      </c>
    </row>
    <row r="1599" spans="1:5">
      <c r="A1599" t="s">
        <v>3058</v>
      </c>
      <c r="B1599">
        <v>0</v>
      </c>
      <c r="C1599" t="s">
        <v>229</v>
      </c>
      <c r="D1599">
        <v>250</v>
      </c>
      <c r="E1599" t="s">
        <v>1641</v>
      </c>
    </row>
    <row r="1600" spans="1:5">
      <c r="A1600" t="s">
        <v>3058</v>
      </c>
      <c r="B1600">
        <v>0</v>
      </c>
      <c r="C1600" t="s">
        <v>230</v>
      </c>
      <c r="D1600">
        <v>250</v>
      </c>
      <c r="E1600" t="s">
        <v>1641</v>
      </c>
    </row>
    <row r="1601" spans="1:5">
      <c r="A1601" t="s">
        <v>3058</v>
      </c>
      <c r="B1601">
        <v>0</v>
      </c>
      <c r="C1601" t="s">
        <v>231</v>
      </c>
      <c r="D1601">
        <v>250</v>
      </c>
      <c r="E1601" t="s">
        <v>1641</v>
      </c>
    </row>
    <row r="1602" spans="1:5">
      <c r="A1602" t="s">
        <v>3058</v>
      </c>
      <c r="B1602">
        <v>0</v>
      </c>
      <c r="C1602" t="s">
        <v>232</v>
      </c>
      <c r="D1602">
        <v>250</v>
      </c>
      <c r="E1602" t="s">
        <v>1641</v>
      </c>
    </row>
    <row r="1603" spans="1:5">
      <c r="A1603" t="s">
        <v>3058</v>
      </c>
      <c r="B1603">
        <v>0</v>
      </c>
      <c r="C1603" t="s">
        <v>233</v>
      </c>
      <c r="D1603">
        <v>250</v>
      </c>
      <c r="E1603" t="s">
        <v>1641</v>
      </c>
    </row>
    <row r="1604" spans="1:5">
      <c r="A1604" t="s">
        <v>3058</v>
      </c>
      <c r="B1604">
        <v>0</v>
      </c>
      <c r="C1604" t="s">
        <v>234</v>
      </c>
      <c r="D1604">
        <v>250</v>
      </c>
      <c r="E1604" t="s">
        <v>1641</v>
      </c>
    </row>
    <row r="1605" spans="1:5">
      <c r="A1605" t="s">
        <v>3058</v>
      </c>
      <c r="B1605">
        <v>0</v>
      </c>
      <c r="C1605" t="s">
        <v>235</v>
      </c>
      <c r="D1605">
        <v>250</v>
      </c>
      <c r="E1605" t="s">
        <v>1641</v>
      </c>
    </row>
    <row r="1606" spans="1:5">
      <c r="A1606" t="s">
        <v>3058</v>
      </c>
      <c r="B1606">
        <v>0</v>
      </c>
      <c r="C1606" t="s">
        <v>236</v>
      </c>
      <c r="D1606">
        <v>1000</v>
      </c>
      <c r="E1606" t="s">
        <v>1641</v>
      </c>
    </row>
    <row r="1607" spans="1:5">
      <c r="A1607" t="s">
        <v>3058</v>
      </c>
      <c r="B1607">
        <v>0</v>
      </c>
      <c r="C1607" t="s">
        <v>237</v>
      </c>
      <c r="D1607">
        <v>1500</v>
      </c>
      <c r="E1607" t="s">
        <v>1641</v>
      </c>
    </row>
    <row r="1608" spans="1:5">
      <c r="A1608" t="s">
        <v>3058</v>
      </c>
      <c r="B1608">
        <v>0</v>
      </c>
      <c r="C1608" t="s">
        <v>238</v>
      </c>
      <c r="D1608">
        <v>500</v>
      </c>
      <c r="E1608" t="s">
        <v>1641</v>
      </c>
    </row>
    <row r="1609" spans="1:5">
      <c r="A1609" t="s">
        <v>3058</v>
      </c>
      <c r="B1609">
        <v>0</v>
      </c>
      <c r="C1609" t="s">
        <v>239</v>
      </c>
      <c r="D1609">
        <v>500</v>
      </c>
      <c r="E1609" t="s">
        <v>1641</v>
      </c>
    </row>
    <row r="1610" spans="1:5">
      <c r="A1610" t="s">
        <v>3058</v>
      </c>
      <c r="B1610">
        <v>0</v>
      </c>
      <c r="C1610" t="s">
        <v>240</v>
      </c>
      <c r="D1610">
        <v>3000</v>
      </c>
      <c r="E1610" t="s">
        <v>1641</v>
      </c>
    </row>
    <row r="1611" spans="1:5">
      <c r="A1611" t="s">
        <v>3058</v>
      </c>
      <c r="B1611">
        <v>0</v>
      </c>
      <c r="C1611" t="s">
        <v>241</v>
      </c>
      <c r="D1611">
        <v>11500</v>
      </c>
      <c r="E1611" t="s">
        <v>1641</v>
      </c>
    </row>
    <row r="1612" spans="1:5">
      <c r="A1612" t="s">
        <v>3058</v>
      </c>
      <c r="B1612">
        <v>0</v>
      </c>
      <c r="C1612" t="s">
        <v>242</v>
      </c>
      <c r="D1612">
        <v>500</v>
      </c>
      <c r="E1612" t="s">
        <v>1641</v>
      </c>
    </row>
    <row r="1613" spans="1:5">
      <c r="A1613" t="s">
        <v>3058</v>
      </c>
      <c r="B1613">
        <v>0</v>
      </c>
      <c r="C1613" t="s">
        <v>243</v>
      </c>
      <c r="D1613">
        <v>500</v>
      </c>
      <c r="E1613" t="s">
        <v>1641</v>
      </c>
    </row>
    <row r="1614" spans="1:5">
      <c r="A1614" t="s">
        <v>3058</v>
      </c>
      <c r="B1614">
        <v>0</v>
      </c>
      <c r="C1614" t="s">
        <v>244</v>
      </c>
      <c r="D1614">
        <v>2500</v>
      </c>
      <c r="E1614" t="s">
        <v>1641</v>
      </c>
    </row>
    <row r="1615" spans="1:5">
      <c r="A1615" t="s">
        <v>3058</v>
      </c>
      <c r="B1615">
        <v>0</v>
      </c>
      <c r="C1615" t="s">
        <v>245</v>
      </c>
      <c r="D1615">
        <v>2500</v>
      </c>
      <c r="E1615" t="s">
        <v>1641</v>
      </c>
    </row>
    <row r="1616" spans="1:5">
      <c r="A1616" t="s">
        <v>3058</v>
      </c>
      <c r="B1616">
        <v>0</v>
      </c>
      <c r="C1616" t="s">
        <v>246</v>
      </c>
      <c r="D1616">
        <v>2500</v>
      </c>
      <c r="E1616" t="s">
        <v>1641</v>
      </c>
    </row>
    <row r="1617" spans="1:5">
      <c r="A1617" t="s">
        <v>3058</v>
      </c>
      <c r="B1617">
        <v>0</v>
      </c>
      <c r="C1617" t="s">
        <v>247</v>
      </c>
      <c r="D1617">
        <v>2500</v>
      </c>
      <c r="E1617" t="s">
        <v>1641</v>
      </c>
    </row>
    <row r="1618" spans="1:5">
      <c r="A1618" t="s">
        <v>3058</v>
      </c>
      <c r="B1618">
        <v>0</v>
      </c>
      <c r="C1618" t="s">
        <v>248</v>
      </c>
      <c r="D1618">
        <v>1500</v>
      </c>
      <c r="E1618" t="s">
        <v>1641</v>
      </c>
    </row>
    <row r="1619" spans="1:5">
      <c r="A1619" t="s">
        <v>3058</v>
      </c>
      <c r="B1619">
        <v>0</v>
      </c>
      <c r="C1619" t="s">
        <v>249</v>
      </c>
      <c r="D1619">
        <v>1000</v>
      </c>
      <c r="E1619" t="s">
        <v>1641</v>
      </c>
    </row>
    <row r="1620" spans="1:5">
      <c r="A1620" t="s">
        <v>3058</v>
      </c>
      <c r="B1620">
        <v>0</v>
      </c>
      <c r="C1620" t="s">
        <v>250</v>
      </c>
      <c r="D1620">
        <v>1000</v>
      </c>
      <c r="E1620" t="s">
        <v>1641</v>
      </c>
    </row>
    <row r="1621" spans="1:5">
      <c r="A1621" t="s">
        <v>3058</v>
      </c>
      <c r="B1621">
        <v>0</v>
      </c>
      <c r="C1621" t="s">
        <v>251</v>
      </c>
      <c r="D1621">
        <v>500</v>
      </c>
      <c r="E1621" t="s">
        <v>1641</v>
      </c>
    </row>
    <row r="1622" spans="1:5">
      <c r="A1622" t="s">
        <v>3058</v>
      </c>
      <c r="B1622">
        <v>0</v>
      </c>
      <c r="C1622" t="s">
        <v>252</v>
      </c>
      <c r="D1622">
        <v>500</v>
      </c>
      <c r="E1622" t="s">
        <v>1641</v>
      </c>
    </row>
    <row r="1623" spans="1:5">
      <c r="A1623" t="s">
        <v>3058</v>
      </c>
      <c r="B1623">
        <v>0</v>
      </c>
      <c r="C1623" t="s">
        <v>253</v>
      </c>
      <c r="D1623">
        <v>2000</v>
      </c>
      <c r="E1623" t="s">
        <v>1641</v>
      </c>
    </row>
    <row r="1624" spans="1:5">
      <c r="A1624" t="s">
        <v>3058</v>
      </c>
      <c r="B1624">
        <v>0</v>
      </c>
      <c r="C1624" t="s">
        <v>254</v>
      </c>
      <c r="D1624">
        <v>500</v>
      </c>
      <c r="E1624" t="s">
        <v>1641</v>
      </c>
    </row>
    <row r="1625" spans="1:5">
      <c r="A1625" t="s">
        <v>3058</v>
      </c>
      <c r="B1625">
        <v>0</v>
      </c>
      <c r="C1625" t="s">
        <v>255</v>
      </c>
      <c r="D1625">
        <v>500</v>
      </c>
      <c r="E1625" t="s">
        <v>1641</v>
      </c>
    </row>
    <row r="1626" spans="1:5">
      <c r="A1626" t="s">
        <v>3058</v>
      </c>
      <c r="B1626">
        <v>0</v>
      </c>
      <c r="C1626" t="s">
        <v>256</v>
      </c>
      <c r="D1626">
        <v>500</v>
      </c>
      <c r="E1626" t="s">
        <v>1641</v>
      </c>
    </row>
    <row r="1627" spans="1:5">
      <c r="A1627" t="s">
        <v>3058</v>
      </c>
      <c r="B1627">
        <v>0</v>
      </c>
      <c r="C1627" t="s">
        <v>257</v>
      </c>
      <c r="D1627">
        <v>500</v>
      </c>
      <c r="E1627" t="s">
        <v>1641</v>
      </c>
    </row>
    <row r="1628" spans="1:5">
      <c r="A1628" t="s">
        <v>3058</v>
      </c>
      <c r="B1628">
        <v>0</v>
      </c>
      <c r="C1628" t="s">
        <v>258</v>
      </c>
      <c r="D1628">
        <v>500</v>
      </c>
      <c r="E1628" t="s">
        <v>1641</v>
      </c>
    </row>
    <row r="1629" spans="1:5">
      <c r="A1629" t="s">
        <v>3058</v>
      </c>
      <c r="B1629">
        <v>0</v>
      </c>
      <c r="C1629" t="s">
        <v>259</v>
      </c>
      <c r="D1629">
        <v>500</v>
      </c>
      <c r="E1629" t="s">
        <v>1641</v>
      </c>
    </row>
    <row r="1630" spans="1:5">
      <c r="A1630" t="s">
        <v>3058</v>
      </c>
      <c r="B1630">
        <v>0</v>
      </c>
      <c r="C1630" t="s">
        <v>260</v>
      </c>
      <c r="D1630">
        <v>500</v>
      </c>
      <c r="E1630" t="s">
        <v>1641</v>
      </c>
    </row>
    <row r="1631" spans="1:5">
      <c r="A1631" t="s">
        <v>3058</v>
      </c>
      <c r="B1631">
        <v>0</v>
      </c>
      <c r="C1631" t="s">
        <v>261</v>
      </c>
      <c r="D1631">
        <v>500</v>
      </c>
      <c r="E1631" t="s">
        <v>1641</v>
      </c>
    </row>
    <row r="1632" spans="1:5">
      <c r="A1632" t="s">
        <v>3058</v>
      </c>
      <c r="B1632">
        <v>0</v>
      </c>
      <c r="C1632" t="s">
        <v>278</v>
      </c>
      <c r="D1632">
        <v>900</v>
      </c>
      <c r="E1632" t="s">
        <v>1641</v>
      </c>
    </row>
    <row r="1633" spans="1:5">
      <c r="A1633" t="s">
        <v>3058</v>
      </c>
      <c r="B1633">
        <v>0</v>
      </c>
      <c r="C1633" t="s">
        <v>506</v>
      </c>
      <c r="D1633">
        <v>15</v>
      </c>
      <c r="E1633" t="s">
        <v>1641</v>
      </c>
    </row>
    <row r="1634" spans="1:5">
      <c r="A1634" t="s">
        <v>3058</v>
      </c>
      <c r="B1634">
        <v>0</v>
      </c>
      <c r="C1634" t="s">
        <v>507</v>
      </c>
      <c r="D1634">
        <v>15</v>
      </c>
      <c r="E1634" t="s">
        <v>1641</v>
      </c>
    </row>
    <row r="1635" spans="1:5">
      <c r="A1635" t="s">
        <v>3058</v>
      </c>
      <c r="B1635">
        <v>0</v>
      </c>
      <c r="C1635" t="s">
        <v>162</v>
      </c>
      <c r="D1635">
        <v>2538</v>
      </c>
      <c r="E1635" t="s">
        <v>1641</v>
      </c>
    </row>
    <row r="1636" spans="1:5">
      <c r="A1636" t="s">
        <v>3058</v>
      </c>
      <c r="B1636">
        <v>0</v>
      </c>
      <c r="C1636" t="s">
        <v>530</v>
      </c>
      <c r="D1636">
        <v>2000</v>
      </c>
      <c r="E1636" t="s">
        <v>1641</v>
      </c>
    </row>
    <row r="1637" spans="1:5">
      <c r="A1637" t="s">
        <v>3058</v>
      </c>
      <c r="B1637">
        <v>0</v>
      </c>
      <c r="C1637" t="s">
        <v>164</v>
      </c>
      <c r="D1637">
        <v>5880</v>
      </c>
      <c r="E1637" t="s">
        <v>1641</v>
      </c>
    </row>
    <row r="1638" spans="1:5">
      <c r="A1638" t="s">
        <v>3058</v>
      </c>
      <c r="B1638">
        <v>0</v>
      </c>
      <c r="C1638" t="s">
        <v>262</v>
      </c>
      <c r="D1638">
        <v>4800</v>
      </c>
      <c r="E1638" t="s">
        <v>1641</v>
      </c>
    </row>
    <row r="1639" spans="1:5">
      <c r="A1639" t="s">
        <v>3058</v>
      </c>
      <c r="B1639">
        <v>0</v>
      </c>
      <c r="C1639" t="s">
        <v>391</v>
      </c>
      <c r="D1639">
        <v>7000</v>
      </c>
      <c r="E1639" t="s">
        <v>1641</v>
      </c>
    </row>
    <row r="1640" spans="1:5">
      <c r="A1640" t="s">
        <v>3058</v>
      </c>
      <c r="B1640">
        <v>0</v>
      </c>
      <c r="C1640" t="s">
        <v>329</v>
      </c>
      <c r="D1640">
        <v>2970</v>
      </c>
      <c r="E1640" t="s">
        <v>1641</v>
      </c>
    </row>
    <row r="1641" spans="1:5">
      <c r="A1641" t="s">
        <v>3058</v>
      </c>
      <c r="B1641">
        <v>0</v>
      </c>
      <c r="C1641" t="s">
        <v>8</v>
      </c>
      <c r="D1641">
        <v>5663</v>
      </c>
      <c r="E1641" t="s">
        <v>1641</v>
      </c>
    </row>
    <row r="1642" spans="1:5">
      <c r="A1642" t="s">
        <v>3058</v>
      </c>
      <c r="B1642">
        <v>0</v>
      </c>
      <c r="C1642" t="s">
        <v>62</v>
      </c>
      <c r="D1642">
        <v>5781</v>
      </c>
      <c r="E1642" t="s">
        <v>1641</v>
      </c>
    </row>
    <row r="1643" spans="1:5">
      <c r="A1643" t="s">
        <v>3058</v>
      </c>
      <c r="B1643">
        <v>0</v>
      </c>
      <c r="C1643" t="s">
        <v>63</v>
      </c>
      <c r="D1643">
        <v>5038</v>
      </c>
      <c r="E1643" t="s">
        <v>1641</v>
      </c>
    </row>
    <row r="1644" spans="1:5">
      <c r="A1644" t="s">
        <v>3058</v>
      </c>
      <c r="B1644">
        <v>0</v>
      </c>
      <c r="C1644" t="s">
        <v>64</v>
      </c>
      <c r="D1644">
        <v>5595</v>
      </c>
      <c r="E1644" t="s">
        <v>1641</v>
      </c>
    </row>
    <row r="1645" spans="1:5">
      <c r="A1645" t="s">
        <v>3058</v>
      </c>
      <c r="B1645">
        <v>0</v>
      </c>
      <c r="C1645" t="s">
        <v>65</v>
      </c>
      <c r="D1645">
        <v>6015</v>
      </c>
      <c r="E1645" t="s">
        <v>1641</v>
      </c>
    </row>
    <row r="1646" spans="1:5">
      <c r="A1646" t="s">
        <v>3058</v>
      </c>
      <c r="B1646">
        <v>0</v>
      </c>
      <c r="C1646" t="s">
        <v>66</v>
      </c>
      <c r="D1646">
        <v>5580</v>
      </c>
      <c r="E1646" t="s">
        <v>1641</v>
      </c>
    </row>
    <row r="1647" spans="1:5">
      <c r="A1647" t="s">
        <v>3058</v>
      </c>
      <c r="B1647">
        <v>0</v>
      </c>
      <c r="C1647" t="s">
        <v>10</v>
      </c>
      <c r="D1647">
        <v>5215</v>
      </c>
      <c r="E1647" t="s">
        <v>1641</v>
      </c>
    </row>
    <row r="1648" spans="1:5">
      <c r="A1648" t="s">
        <v>3058</v>
      </c>
      <c r="B1648">
        <v>0</v>
      </c>
      <c r="C1648" t="s">
        <v>12</v>
      </c>
      <c r="D1648">
        <v>14800</v>
      </c>
      <c r="E1648" t="s">
        <v>1641</v>
      </c>
    </row>
    <row r="1649" spans="1:5">
      <c r="A1649" t="s">
        <v>3058</v>
      </c>
      <c r="B1649">
        <v>0</v>
      </c>
      <c r="C1649" t="s">
        <v>372</v>
      </c>
      <c r="D1649">
        <v>6335</v>
      </c>
      <c r="E1649" t="s">
        <v>1641</v>
      </c>
    </row>
    <row r="1650" spans="1:5">
      <c r="A1650" t="s">
        <v>3058</v>
      </c>
      <c r="B1650">
        <v>0</v>
      </c>
      <c r="C1650" t="s">
        <v>508</v>
      </c>
      <c r="D1650">
        <v>2000</v>
      </c>
      <c r="E1650" t="s">
        <v>1641</v>
      </c>
    </row>
    <row r="1651" spans="1:5">
      <c r="A1651" t="s">
        <v>3058</v>
      </c>
      <c r="B1651">
        <v>0</v>
      </c>
      <c r="C1651" t="s">
        <v>330</v>
      </c>
      <c r="D1651">
        <v>14000</v>
      </c>
      <c r="E1651" t="s">
        <v>1641</v>
      </c>
    </row>
    <row r="1652" spans="1:5">
      <c r="A1652" t="s">
        <v>3058</v>
      </c>
      <c r="B1652">
        <v>0</v>
      </c>
      <c r="C1652" t="s">
        <v>392</v>
      </c>
      <c r="D1652">
        <v>7000</v>
      </c>
      <c r="E1652" t="s">
        <v>1641</v>
      </c>
    </row>
    <row r="1653" spans="1:5">
      <c r="A1653" t="s">
        <v>3058</v>
      </c>
      <c r="B1653">
        <v>0</v>
      </c>
      <c r="C1653" t="s">
        <v>331</v>
      </c>
      <c r="D1653">
        <v>6000</v>
      </c>
      <c r="E1653" t="s">
        <v>1641</v>
      </c>
    </row>
    <row r="1654" spans="1:5">
      <c r="A1654" t="s">
        <v>3058</v>
      </c>
      <c r="B1654">
        <v>0</v>
      </c>
      <c r="C1654" t="s">
        <v>438</v>
      </c>
      <c r="D1654">
        <v>5000</v>
      </c>
      <c r="E1654" t="s">
        <v>1641</v>
      </c>
    </row>
    <row r="1655" spans="1:5">
      <c r="A1655" t="s">
        <v>3058</v>
      </c>
      <c r="B1655">
        <v>0</v>
      </c>
      <c r="C1655" t="s">
        <v>332</v>
      </c>
      <c r="D1655">
        <v>22000</v>
      </c>
      <c r="E1655" t="s">
        <v>1641</v>
      </c>
    </row>
    <row r="1656" spans="1:5">
      <c r="A1656" t="s">
        <v>3058</v>
      </c>
      <c r="B1656">
        <v>0</v>
      </c>
      <c r="C1656" t="s">
        <v>333</v>
      </c>
      <c r="D1656">
        <v>21500</v>
      </c>
      <c r="E1656" t="s">
        <v>1641</v>
      </c>
    </row>
    <row r="1657" spans="1:5">
      <c r="A1657" t="s">
        <v>3058</v>
      </c>
      <c r="B1657">
        <v>0</v>
      </c>
      <c r="C1657" t="s">
        <v>279</v>
      </c>
      <c r="D1657">
        <v>46000</v>
      </c>
      <c r="E1657" t="s">
        <v>1641</v>
      </c>
    </row>
    <row r="1658" spans="1:5">
      <c r="A1658" t="s">
        <v>3058</v>
      </c>
      <c r="B1658">
        <v>0</v>
      </c>
      <c r="C1658" t="s">
        <v>393</v>
      </c>
      <c r="D1658">
        <v>5000</v>
      </c>
      <c r="E1658" t="s">
        <v>1641</v>
      </c>
    </row>
    <row r="1659" spans="1:5">
      <c r="A1659" t="s">
        <v>3058</v>
      </c>
      <c r="B1659">
        <v>0</v>
      </c>
      <c r="C1659" t="s">
        <v>67</v>
      </c>
      <c r="D1659">
        <v>41600</v>
      </c>
      <c r="E1659" t="s">
        <v>1641</v>
      </c>
    </row>
    <row r="1660" spans="1:5">
      <c r="A1660" t="s">
        <v>3058</v>
      </c>
      <c r="B1660">
        <v>0</v>
      </c>
      <c r="C1660" t="s">
        <v>68</v>
      </c>
      <c r="D1660">
        <v>6500</v>
      </c>
      <c r="E1660" t="s">
        <v>1641</v>
      </c>
    </row>
    <row r="1661" spans="1:5">
      <c r="A1661" t="s">
        <v>3058</v>
      </c>
      <c r="B1661">
        <v>0</v>
      </c>
      <c r="C1661" t="s">
        <v>69</v>
      </c>
      <c r="D1661">
        <v>6500</v>
      </c>
      <c r="E1661" t="s">
        <v>1641</v>
      </c>
    </row>
    <row r="1662" spans="1:5">
      <c r="A1662" t="s">
        <v>3058</v>
      </c>
      <c r="B1662">
        <v>0</v>
      </c>
      <c r="C1662" t="s">
        <v>70</v>
      </c>
      <c r="D1662">
        <v>6457</v>
      </c>
      <c r="E1662" t="s">
        <v>1641</v>
      </c>
    </row>
    <row r="1663" spans="1:5">
      <c r="A1663" t="s">
        <v>3058</v>
      </c>
      <c r="B1663">
        <v>0</v>
      </c>
      <c r="C1663" t="s">
        <v>71</v>
      </c>
      <c r="D1663">
        <v>5500</v>
      </c>
      <c r="E1663" t="s">
        <v>1641</v>
      </c>
    </row>
    <row r="1664" spans="1:5">
      <c r="A1664" t="s">
        <v>3058</v>
      </c>
      <c r="B1664">
        <v>0</v>
      </c>
      <c r="C1664" t="s">
        <v>108</v>
      </c>
      <c r="D1664">
        <v>6900</v>
      </c>
      <c r="E1664" t="s">
        <v>1641</v>
      </c>
    </row>
    <row r="1665" spans="1:5">
      <c r="A1665" t="s">
        <v>3058</v>
      </c>
      <c r="B1665">
        <v>0</v>
      </c>
      <c r="C1665" t="s">
        <v>548</v>
      </c>
      <c r="D1665">
        <v>5000</v>
      </c>
      <c r="E1665" t="s">
        <v>1641</v>
      </c>
    </row>
    <row r="1666" spans="1:5">
      <c r="A1666" t="s">
        <v>3058</v>
      </c>
      <c r="B1666">
        <v>0</v>
      </c>
      <c r="C1666" t="s">
        <v>263</v>
      </c>
      <c r="D1666">
        <v>18495</v>
      </c>
      <c r="E1666" t="s">
        <v>1641</v>
      </c>
    </row>
    <row r="1667" spans="1:5">
      <c r="A1667" t="s">
        <v>3058</v>
      </c>
      <c r="B1667">
        <v>0</v>
      </c>
      <c r="C1667" t="s">
        <v>440</v>
      </c>
      <c r="D1667">
        <v>4450</v>
      </c>
      <c r="E1667" t="s">
        <v>1641</v>
      </c>
    </row>
    <row r="1668" spans="1:5">
      <c r="A1668" t="s">
        <v>3058</v>
      </c>
      <c r="B1668">
        <v>0</v>
      </c>
      <c r="C1668" t="s">
        <v>167</v>
      </c>
      <c r="D1668">
        <v>19500</v>
      </c>
      <c r="E1668" t="s">
        <v>1641</v>
      </c>
    </row>
    <row r="1669" spans="1:5">
      <c r="A1669" t="s">
        <v>3058</v>
      </c>
      <c r="B1669">
        <v>0</v>
      </c>
      <c r="C1669" t="s">
        <v>574</v>
      </c>
      <c r="D1669">
        <v>840</v>
      </c>
      <c r="E1669" t="s">
        <v>1641</v>
      </c>
    </row>
    <row r="1670" spans="1:5">
      <c r="A1670" t="s">
        <v>3058</v>
      </c>
      <c r="B1670">
        <v>0</v>
      </c>
      <c r="C1670" t="s">
        <v>575</v>
      </c>
      <c r="D1670">
        <v>2300</v>
      </c>
      <c r="E1670" t="s">
        <v>1641</v>
      </c>
    </row>
    <row r="1671" spans="1:5">
      <c r="A1671" t="s">
        <v>3058</v>
      </c>
      <c r="B1671">
        <v>0</v>
      </c>
      <c r="C1671" t="s">
        <v>335</v>
      </c>
      <c r="D1671">
        <v>2000</v>
      </c>
      <c r="E1671" t="s">
        <v>1641</v>
      </c>
    </row>
    <row r="1672" spans="1:5">
      <c r="A1672" t="s">
        <v>3058</v>
      </c>
      <c r="B1672">
        <v>0</v>
      </c>
      <c r="C1672" t="s">
        <v>13</v>
      </c>
      <c r="D1672">
        <v>10600</v>
      </c>
      <c r="E1672" t="s">
        <v>1641</v>
      </c>
    </row>
    <row r="1673" spans="1:5">
      <c r="A1673" t="s">
        <v>3058</v>
      </c>
      <c r="B1673">
        <v>0</v>
      </c>
      <c r="C1673" t="s">
        <v>73</v>
      </c>
      <c r="D1673">
        <v>14000</v>
      </c>
      <c r="E1673" t="s">
        <v>1641</v>
      </c>
    </row>
    <row r="1674" spans="1:5">
      <c r="A1674" t="s">
        <v>3058</v>
      </c>
      <c r="B1674">
        <v>0</v>
      </c>
      <c r="C1674" t="s">
        <v>74</v>
      </c>
      <c r="D1674">
        <v>7000</v>
      </c>
      <c r="E1674" t="s">
        <v>1641</v>
      </c>
    </row>
    <row r="1675" spans="1:5">
      <c r="A1675" t="s">
        <v>3058</v>
      </c>
      <c r="B1675">
        <v>0</v>
      </c>
      <c r="C1675" t="s">
        <v>528</v>
      </c>
      <c r="D1675">
        <v>2800</v>
      </c>
      <c r="E1675" t="s">
        <v>1641</v>
      </c>
    </row>
    <row r="1676" spans="1:5">
      <c r="A1676" t="s">
        <v>3058</v>
      </c>
      <c r="B1676">
        <v>0</v>
      </c>
      <c r="C1676" t="s">
        <v>75</v>
      </c>
      <c r="D1676">
        <v>16898</v>
      </c>
      <c r="E1676" t="s">
        <v>1641</v>
      </c>
    </row>
    <row r="1677" spans="1:5">
      <c r="A1677" t="s">
        <v>3058</v>
      </c>
      <c r="B1677">
        <v>0</v>
      </c>
      <c r="C1677" t="s">
        <v>109</v>
      </c>
      <c r="D1677">
        <v>6900</v>
      </c>
      <c r="E1677" t="s">
        <v>1641</v>
      </c>
    </row>
    <row r="1678" spans="1:5">
      <c r="A1678" t="s">
        <v>3058</v>
      </c>
      <c r="B1678">
        <v>0</v>
      </c>
      <c r="C1678" t="s">
        <v>462</v>
      </c>
      <c r="D1678">
        <v>3600</v>
      </c>
      <c r="E1678" t="s">
        <v>1641</v>
      </c>
    </row>
    <row r="1679" spans="1:5">
      <c r="A1679" t="s">
        <v>3058</v>
      </c>
      <c r="B1679">
        <v>0</v>
      </c>
      <c r="C1679" t="s">
        <v>463</v>
      </c>
      <c r="D1679">
        <v>3600</v>
      </c>
      <c r="E1679" t="s">
        <v>1641</v>
      </c>
    </row>
    <row r="1680" spans="1:5">
      <c r="A1680" t="s">
        <v>3058</v>
      </c>
      <c r="B1680">
        <v>0</v>
      </c>
      <c r="C1680" t="s">
        <v>464</v>
      </c>
      <c r="D1680">
        <v>3600</v>
      </c>
      <c r="E1680" t="s">
        <v>1641</v>
      </c>
    </row>
    <row r="1681" spans="1:5">
      <c r="A1681" t="s">
        <v>3058</v>
      </c>
      <c r="B1681">
        <v>0</v>
      </c>
      <c r="C1681" t="s">
        <v>486</v>
      </c>
      <c r="D1681">
        <v>3000</v>
      </c>
      <c r="E1681" t="s">
        <v>1641</v>
      </c>
    </row>
    <row r="1682" spans="1:5">
      <c r="A1682" t="s">
        <v>3058</v>
      </c>
      <c r="B1682">
        <v>0</v>
      </c>
      <c r="C1682" t="s">
        <v>395</v>
      </c>
      <c r="D1682">
        <v>4000</v>
      </c>
      <c r="E1682" t="s">
        <v>1641</v>
      </c>
    </row>
    <row r="1683" spans="1:5">
      <c r="A1683" t="s">
        <v>3058</v>
      </c>
      <c r="B1683">
        <v>0</v>
      </c>
      <c r="C1683" t="s">
        <v>301</v>
      </c>
      <c r="D1683">
        <v>4080</v>
      </c>
      <c r="E1683" t="s">
        <v>1641</v>
      </c>
    </row>
    <row r="1684" spans="1:5">
      <c r="A1684" t="s">
        <v>3058</v>
      </c>
      <c r="B1684">
        <v>0</v>
      </c>
      <c r="C1684" t="s">
        <v>76</v>
      </c>
      <c r="D1684">
        <v>4440</v>
      </c>
      <c r="E1684" t="s">
        <v>1641</v>
      </c>
    </row>
    <row r="1685" spans="1:5">
      <c r="A1685" t="s">
        <v>3058</v>
      </c>
      <c r="B1685">
        <v>0</v>
      </c>
      <c r="C1685" t="s">
        <v>168</v>
      </c>
      <c r="D1685">
        <v>4000</v>
      </c>
      <c r="E1685" t="s">
        <v>1641</v>
      </c>
    </row>
    <row r="1686" spans="1:5">
      <c r="A1686" t="s">
        <v>3058</v>
      </c>
      <c r="B1686">
        <v>0</v>
      </c>
      <c r="C1686" t="s">
        <v>14</v>
      </c>
      <c r="D1686">
        <v>10800</v>
      </c>
      <c r="E1686" t="s">
        <v>1641</v>
      </c>
    </row>
    <row r="1687" spans="1:5">
      <c r="A1687" t="s">
        <v>3058</v>
      </c>
      <c r="B1687">
        <v>0</v>
      </c>
      <c r="C1687" t="s">
        <v>15</v>
      </c>
      <c r="D1687">
        <v>6000</v>
      </c>
      <c r="E1687" t="s">
        <v>1641</v>
      </c>
    </row>
    <row r="1688" spans="1:5">
      <c r="A1688" t="s">
        <v>3058</v>
      </c>
      <c r="B1688">
        <v>0</v>
      </c>
      <c r="C1688" t="s">
        <v>472</v>
      </c>
      <c r="D1688">
        <v>2700</v>
      </c>
      <c r="E1688" t="s">
        <v>1641</v>
      </c>
    </row>
    <row r="1689" spans="1:5">
      <c r="A1689" t="s">
        <v>3058</v>
      </c>
      <c r="B1689">
        <v>0</v>
      </c>
      <c r="C1689" t="s">
        <v>16</v>
      </c>
      <c r="D1689">
        <v>17100</v>
      </c>
      <c r="E1689" t="s">
        <v>1641</v>
      </c>
    </row>
    <row r="1690" spans="1:5">
      <c r="A1690" t="s">
        <v>3058</v>
      </c>
      <c r="B1690">
        <v>0</v>
      </c>
      <c r="C1690" t="s">
        <v>17</v>
      </c>
      <c r="D1690">
        <v>1000</v>
      </c>
      <c r="E1690" t="s">
        <v>1641</v>
      </c>
    </row>
    <row r="1691" spans="1:5">
      <c r="A1691" t="s">
        <v>3058</v>
      </c>
      <c r="B1691">
        <v>0</v>
      </c>
      <c r="C1691" t="s">
        <v>18</v>
      </c>
      <c r="D1691">
        <v>14800</v>
      </c>
      <c r="E1691" t="s">
        <v>1641</v>
      </c>
    </row>
    <row r="1692" spans="1:5">
      <c r="A1692" t="s">
        <v>3058</v>
      </c>
      <c r="B1692">
        <v>0</v>
      </c>
      <c r="C1692" t="s">
        <v>396</v>
      </c>
      <c r="D1692">
        <v>32080</v>
      </c>
      <c r="E1692" t="s">
        <v>1641</v>
      </c>
    </row>
    <row r="1693" spans="1:5">
      <c r="A1693" t="s">
        <v>3058</v>
      </c>
      <c r="B1693">
        <v>0</v>
      </c>
      <c r="C1693" t="s">
        <v>19</v>
      </c>
      <c r="D1693">
        <v>13560</v>
      </c>
      <c r="E1693" t="s">
        <v>1641</v>
      </c>
    </row>
    <row r="1694" spans="1:5">
      <c r="A1694" t="s">
        <v>3058</v>
      </c>
      <c r="B1694">
        <v>0</v>
      </c>
      <c r="C1694" t="s">
        <v>20</v>
      </c>
      <c r="D1694">
        <v>9500</v>
      </c>
      <c r="E1694" t="s">
        <v>1641</v>
      </c>
    </row>
    <row r="1695" spans="1:5">
      <c r="A1695" t="s">
        <v>3058</v>
      </c>
      <c r="B1695">
        <v>0</v>
      </c>
      <c r="C1695" t="s">
        <v>21</v>
      </c>
      <c r="D1695">
        <v>4500</v>
      </c>
      <c r="E1695" t="s">
        <v>1641</v>
      </c>
    </row>
    <row r="1696" spans="1:5">
      <c r="A1696" t="s">
        <v>3058</v>
      </c>
      <c r="B1696">
        <v>0</v>
      </c>
      <c r="C1696" t="s">
        <v>22</v>
      </c>
      <c r="D1696">
        <v>6000</v>
      </c>
      <c r="E1696" t="s">
        <v>1641</v>
      </c>
    </row>
    <row r="1697" spans="1:5">
      <c r="A1697" t="s">
        <v>3058</v>
      </c>
      <c r="B1697">
        <v>0</v>
      </c>
      <c r="C1697" t="s">
        <v>23</v>
      </c>
      <c r="D1697">
        <v>6000</v>
      </c>
      <c r="E1697" t="s">
        <v>1641</v>
      </c>
    </row>
    <row r="1698" spans="1:5">
      <c r="A1698" t="s">
        <v>3058</v>
      </c>
      <c r="B1698">
        <v>0</v>
      </c>
      <c r="C1698" t="s">
        <v>1701</v>
      </c>
      <c r="D1698">
        <v>2500</v>
      </c>
      <c r="E1698" t="s">
        <v>1641</v>
      </c>
    </row>
    <row r="1699" spans="1:5">
      <c r="A1699" t="s">
        <v>3058</v>
      </c>
      <c r="B1699">
        <v>0</v>
      </c>
      <c r="C1699" t="s">
        <v>169</v>
      </c>
      <c r="D1699">
        <v>1500</v>
      </c>
      <c r="E1699" t="s">
        <v>1641</v>
      </c>
    </row>
    <row r="1700" spans="1:5">
      <c r="A1700" t="s">
        <v>3058</v>
      </c>
      <c r="B1700">
        <v>0</v>
      </c>
      <c r="C1700" t="s">
        <v>24</v>
      </c>
      <c r="D1700">
        <v>3000</v>
      </c>
      <c r="E1700" t="s">
        <v>1641</v>
      </c>
    </row>
    <row r="1701" spans="1:5">
      <c r="A1701" t="s">
        <v>3058</v>
      </c>
      <c r="B1701">
        <v>0</v>
      </c>
      <c r="C1701" t="s">
        <v>170</v>
      </c>
      <c r="D1701">
        <v>5000</v>
      </c>
      <c r="E1701" t="s">
        <v>1641</v>
      </c>
    </row>
    <row r="1702" spans="1:5">
      <c r="A1702" t="s">
        <v>3058</v>
      </c>
      <c r="B1702">
        <v>0</v>
      </c>
      <c r="C1702" t="s">
        <v>25</v>
      </c>
      <c r="D1702">
        <v>3800</v>
      </c>
      <c r="E1702" t="s">
        <v>1641</v>
      </c>
    </row>
    <row r="1703" spans="1:5">
      <c r="A1703" t="s">
        <v>3058</v>
      </c>
      <c r="B1703">
        <v>0</v>
      </c>
      <c r="C1703" t="s">
        <v>171</v>
      </c>
      <c r="D1703">
        <v>1300</v>
      </c>
      <c r="E1703" t="s">
        <v>1641</v>
      </c>
    </row>
    <row r="1704" spans="1:5">
      <c r="A1704" t="s">
        <v>3058</v>
      </c>
      <c r="B1704">
        <v>0</v>
      </c>
      <c r="C1704" t="s">
        <v>26</v>
      </c>
      <c r="D1704">
        <v>2679</v>
      </c>
      <c r="E1704" t="s">
        <v>1641</v>
      </c>
    </row>
    <row r="1705" spans="1:5">
      <c r="A1705" t="s">
        <v>3058</v>
      </c>
      <c r="B1705">
        <v>0</v>
      </c>
      <c r="C1705" t="s">
        <v>1712</v>
      </c>
      <c r="D1705">
        <v>7800</v>
      </c>
      <c r="E1705" t="s">
        <v>1641</v>
      </c>
    </row>
    <row r="1706" spans="1:5">
      <c r="A1706" t="s">
        <v>3058</v>
      </c>
      <c r="B1706">
        <v>0</v>
      </c>
      <c r="C1706" t="s">
        <v>27</v>
      </c>
      <c r="D1706">
        <v>21700</v>
      </c>
      <c r="E1706" t="s">
        <v>1641</v>
      </c>
    </row>
    <row r="1707" spans="1:5">
      <c r="A1707" t="s">
        <v>3058</v>
      </c>
      <c r="B1707">
        <v>0</v>
      </c>
      <c r="C1707" t="s">
        <v>1698</v>
      </c>
      <c r="D1707">
        <v>9150</v>
      </c>
      <c r="E1707" t="s">
        <v>1641</v>
      </c>
    </row>
    <row r="1708" spans="1:5">
      <c r="A1708" t="s">
        <v>3058</v>
      </c>
      <c r="B1708">
        <v>0</v>
      </c>
      <c r="C1708" t="s">
        <v>28</v>
      </c>
      <c r="D1708">
        <v>10930</v>
      </c>
      <c r="E1708" t="s">
        <v>1641</v>
      </c>
    </row>
    <row r="1709" spans="1:5">
      <c r="A1709" t="s">
        <v>3058</v>
      </c>
      <c r="B1709">
        <v>0</v>
      </c>
      <c r="C1709" t="s">
        <v>110</v>
      </c>
      <c r="D1709">
        <v>1000</v>
      </c>
      <c r="E1709" t="s">
        <v>1641</v>
      </c>
    </row>
    <row r="1710" spans="1:5">
      <c r="A1710" t="s">
        <v>3058</v>
      </c>
      <c r="B1710">
        <v>0</v>
      </c>
      <c r="C1710" t="s">
        <v>172</v>
      </c>
      <c r="D1710">
        <v>2000</v>
      </c>
      <c r="E1710" t="s">
        <v>1641</v>
      </c>
    </row>
    <row r="1711" spans="1:5">
      <c r="A1711" t="s">
        <v>3058</v>
      </c>
      <c r="B1711">
        <v>0</v>
      </c>
      <c r="C1711" t="s">
        <v>29</v>
      </c>
      <c r="D1711">
        <v>7000</v>
      </c>
      <c r="E1711" t="s">
        <v>1641</v>
      </c>
    </row>
    <row r="1712" spans="1:5">
      <c r="A1712" t="s">
        <v>3058</v>
      </c>
      <c r="B1712">
        <v>0</v>
      </c>
      <c r="C1712" t="s">
        <v>111</v>
      </c>
      <c r="D1712">
        <v>5400</v>
      </c>
      <c r="E1712" t="s">
        <v>1641</v>
      </c>
    </row>
    <row r="1713" spans="1:5">
      <c r="A1713" t="s">
        <v>3058</v>
      </c>
      <c r="B1713">
        <v>0</v>
      </c>
      <c r="C1713" t="s">
        <v>173</v>
      </c>
      <c r="D1713">
        <v>1800</v>
      </c>
      <c r="E1713" t="s">
        <v>1641</v>
      </c>
    </row>
    <row r="1714" spans="1:5">
      <c r="A1714" t="s">
        <v>3058</v>
      </c>
      <c r="B1714">
        <v>0</v>
      </c>
      <c r="C1714" t="s">
        <v>30</v>
      </c>
      <c r="D1714">
        <v>3250</v>
      </c>
      <c r="E1714" t="s">
        <v>1641</v>
      </c>
    </row>
    <row r="1715" spans="1:5">
      <c r="A1715" t="s">
        <v>3058</v>
      </c>
      <c r="B1715">
        <v>0</v>
      </c>
      <c r="C1715" t="s">
        <v>397</v>
      </c>
      <c r="D1715">
        <v>11340</v>
      </c>
      <c r="E1715" t="s">
        <v>1641</v>
      </c>
    </row>
    <row r="1716" spans="1:5">
      <c r="A1716" t="s">
        <v>3058</v>
      </c>
      <c r="B1716">
        <v>0</v>
      </c>
      <c r="C1716" t="s">
        <v>31</v>
      </c>
      <c r="D1716">
        <v>6000</v>
      </c>
      <c r="E1716" t="s">
        <v>1641</v>
      </c>
    </row>
    <row r="1717" spans="1:5">
      <c r="A1717" t="s">
        <v>3058</v>
      </c>
      <c r="B1717">
        <v>0</v>
      </c>
      <c r="C1717" t="s">
        <v>577</v>
      </c>
      <c r="D1717">
        <v>15000</v>
      </c>
      <c r="E1717" t="s">
        <v>1641</v>
      </c>
    </row>
    <row r="1718" spans="1:5">
      <c r="A1718" t="s">
        <v>3058</v>
      </c>
      <c r="B1718">
        <v>0</v>
      </c>
      <c r="C1718" t="s">
        <v>422</v>
      </c>
      <c r="D1718">
        <v>500</v>
      </c>
      <c r="E1718" t="s">
        <v>1641</v>
      </c>
    </row>
    <row r="1719" spans="1:5">
      <c r="A1719" t="s">
        <v>3058</v>
      </c>
      <c r="B1719">
        <v>0</v>
      </c>
      <c r="C1719" t="s">
        <v>32</v>
      </c>
      <c r="D1719">
        <v>12400</v>
      </c>
      <c r="E1719" t="s">
        <v>1641</v>
      </c>
    </row>
    <row r="1720" spans="1:5">
      <c r="A1720" t="s">
        <v>3058</v>
      </c>
      <c r="B1720">
        <v>0</v>
      </c>
      <c r="C1720" t="s">
        <v>33</v>
      </c>
      <c r="D1720">
        <v>5000</v>
      </c>
      <c r="E1720" t="s">
        <v>1641</v>
      </c>
    </row>
    <row r="1721" spans="1:5">
      <c r="A1721" t="s">
        <v>3058</v>
      </c>
      <c r="B1721">
        <v>0</v>
      </c>
      <c r="C1721" t="s">
        <v>34</v>
      </c>
      <c r="D1721">
        <v>5000</v>
      </c>
      <c r="E1721" t="s">
        <v>1641</v>
      </c>
    </row>
    <row r="1722" spans="1:5">
      <c r="A1722" t="s">
        <v>3058</v>
      </c>
      <c r="B1722">
        <v>0</v>
      </c>
      <c r="C1722" t="s">
        <v>35</v>
      </c>
      <c r="D1722">
        <v>5000</v>
      </c>
      <c r="E1722" t="s">
        <v>1641</v>
      </c>
    </row>
    <row r="1723" spans="1:5">
      <c r="A1723" t="s">
        <v>3058</v>
      </c>
      <c r="B1723">
        <v>0</v>
      </c>
      <c r="C1723" t="s">
        <v>398</v>
      </c>
      <c r="D1723">
        <v>19800</v>
      </c>
      <c r="E1723" t="s">
        <v>1641</v>
      </c>
    </row>
    <row r="1724" spans="1:5">
      <c r="A1724" t="s">
        <v>3058</v>
      </c>
      <c r="B1724">
        <v>0</v>
      </c>
      <c r="C1724" t="s">
        <v>399</v>
      </c>
      <c r="D1724">
        <v>1000</v>
      </c>
      <c r="E1724" t="s">
        <v>1641</v>
      </c>
    </row>
    <row r="1725" spans="1:5">
      <c r="A1725" t="s">
        <v>3058</v>
      </c>
      <c r="B1725">
        <v>0</v>
      </c>
      <c r="C1725" t="s">
        <v>423</v>
      </c>
      <c r="D1725">
        <v>12400</v>
      </c>
      <c r="E1725" t="s">
        <v>1641</v>
      </c>
    </row>
    <row r="1726" spans="1:5">
      <c r="A1726" t="s">
        <v>3058</v>
      </c>
      <c r="B1726">
        <v>0</v>
      </c>
      <c r="C1726" t="s">
        <v>400</v>
      </c>
      <c r="D1726">
        <v>37900</v>
      </c>
      <c r="E1726" t="s">
        <v>1641</v>
      </c>
    </row>
    <row r="1727" spans="1:5">
      <c r="A1727" t="s">
        <v>3058</v>
      </c>
      <c r="B1727">
        <v>0</v>
      </c>
      <c r="C1727" t="s">
        <v>36</v>
      </c>
      <c r="D1727">
        <v>3250</v>
      </c>
      <c r="E1727" t="s">
        <v>1641</v>
      </c>
    </row>
    <row r="1728" spans="1:5">
      <c r="A1728" t="s">
        <v>3058</v>
      </c>
      <c r="B1728">
        <v>0</v>
      </c>
      <c r="C1728" t="s">
        <v>37</v>
      </c>
      <c r="D1728">
        <v>3150</v>
      </c>
      <c r="E1728" t="s">
        <v>1641</v>
      </c>
    </row>
    <row r="1729" spans="1:5">
      <c r="A1729" t="s">
        <v>3058</v>
      </c>
      <c r="B1729">
        <v>0</v>
      </c>
      <c r="C1729" t="s">
        <v>38</v>
      </c>
      <c r="D1729">
        <v>4610</v>
      </c>
      <c r="E1729" t="s">
        <v>1641</v>
      </c>
    </row>
    <row r="1730" spans="1:5">
      <c r="A1730" t="s">
        <v>3058</v>
      </c>
      <c r="B1730">
        <v>0</v>
      </c>
      <c r="C1730" t="s">
        <v>39</v>
      </c>
      <c r="D1730">
        <v>4000</v>
      </c>
      <c r="E1730" t="s">
        <v>1641</v>
      </c>
    </row>
    <row r="1731" spans="1:5">
      <c r="A1731" t="s">
        <v>3058</v>
      </c>
      <c r="B1731">
        <v>0</v>
      </c>
      <c r="C1731" t="s">
        <v>40</v>
      </c>
      <c r="D1731">
        <v>1920</v>
      </c>
      <c r="E1731" t="s">
        <v>1641</v>
      </c>
    </row>
    <row r="1732" spans="1:5">
      <c r="A1732" t="s">
        <v>3058</v>
      </c>
      <c r="B1732">
        <v>0</v>
      </c>
      <c r="C1732" t="s">
        <v>424</v>
      </c>
      <c r="D1732">
        <v>3000</v>
      </c>
      <c r="E1732" t="s">
        <v>1641</v>
      </c>
    </row>
    <row r="1733" spans="1:5">
      <c r="A1733" t="s">
        <v>3058</v>
      </c>
      <c r="B1733">
        <v>0</v>
      </c>
      <c r="C1733" t="s">
        <v>41</v>
      </c>
      <c r="D1733">
        <v>7000</v>
      </c>
      <c r="E1733" t="s">
        <v>1641</v>
      </c>
    </row>
    <row r="1734" spans="1:5">
      <c r="A1734" t="s">
        <v>3058</v>
      </c>
      <c r="B1734">
        <v>0</v>
      </c>
      <c r="C1734" t="s">
        <v>42</v>
      </c>
      <c r="D1734">
        <v>25600</v>
      </c>
      <c r="E1734" t="s">
        <v>1641</v>
      </c>
    </row>
    <row r="1735" spans="1:5">
      <c r="A1735" t="s">
        <v>3058</v>
      </c>
      <c r="B1735">
        <v>0</v>
      </c>
      <c r="C1735" t="s">
        <v>473</v>
      </c>
      <c r="D1735">
        <v>3000</v>
      </c>
      <c r="E1735" t="s">
        <v>1641</v>
      </c>
    </row>
    <row r="1736" spans="1:5">
      <c r="A1736" t="s">
        <v>3058</v>
      </c>
      <c r="B1736">
        <v>0</v>
      </c>
      <c r="C1736" t="s">
        <v>43</v>
      </c>
      <c r="D1736">
        <v>3800</v>
      </c>
      <c r="E1736" t="s">
        <v>1641</v>
      </c>
    </row>
    <row r="1737" spans="1:5">
      <c r="A1737" t="s">
        <v>3058</v>
      </c>
      <c r="B1737">
        <v>0</v>
      </c>
      <c r="C1737" t="s">
        <v>474</v>
      </c>
      <c r="D1737">
        <v>26100</v>
      </c>
      <c r="E1737" t="s">
        <v>1641</v>
      </c>
    </row>
    <row r="1738" spans="1:5">
      <c r="A1738" t="s">
        <v>3058</v>
      </c>
      <c r="B1738">
        <v>0</v>
      </c>
      <c r="C1738" t="s">
        <v>174</v>
      </c>
      <c r="D1738">
        <v>12000</v>
      </c>
      <c r="E1738" t="s">
        <v>1641</v>
      </c>
    </row>
    <row r="1739" spans="1:5">
      <c r="A1739" t="s">
        <v>3058</v>
      </c>
      <c r="B1739">
        <v>0</v>
      </c>
      <c r="C1739" t="s">
        <v>425</v>
      </c>
      <c r="D1739">
        <v>500</v>
      </c>
      <c r="E1739" t="s">
        <v>1641</v>
      </c>
    </row>
    <row r="1740" spans="1:5">
      <c r="A1740" t="s">
        <v>3058</v>
      </c>
      <c r="B1740">
        <v>0</v>
      </c>
      <c r="C1740" t="s">
        <v>175</v>
      </c>
      <c r="D1740">
        <v>5000</v>
      </c>
      <c r="E1740" t="s">
        <v>1641</v>
      </c>
    </row>
    <row r="1741" spans="1:5">
      <c r="A1741" t="s">
        <v>3058</v>
      </c>
      <c r="B1741">
        <v>0</v>
      </c>
      <c r="C1741" t="s">
        <v>426</v>
      </c>
      <c r="D1741">
        <v>2500</v>
      </c>
      <c r="E1741" t="s">
        <v>1641</v>
      </c>
    </row>
    <row r="1742" spans="1:5">
      <c r="A1742" t="s">
        <v>3058</v>
      </c>
      <c r="B1742">
        <v>0</v>
      </c>
      <c r="C1742" t="s">
        <v>531</v>
      </c>
      <c r="D1742">
        <v>1000</v>
      </c>
      <c r="E1742" t="s">
        <v>1641</v>
      </c>
    </row>
    <row r="1743" spans="1:5">
      <c r="A1743" t="s">
        <v>3058</v>
      </c>
      <c r="B1743">
        <v>0</v>
      </c>
      <c r="C1743" t="s">
        <v>112</v>
      </c>
      <c r="D1743">
        <v>5316</v>
      </c>
      <c r="E1743" t="s">
        <v>1641</v>
      </c>
    </row>
    <row r="1744" spans="1:5">
      <c r="A1744" t="s">
        <v>3058</v>
      </c>
      <c r="B1744">
        <v>0</v>
      </c>
      <c r="C1744" t="s">
        <v>487</v>
      </c>
      <c r="D1744">
        <v>1100</v>
      </c>
      <c r="E1744" t="s">
        <v>1641</v>
      </c>
    </row>
    <row r="1745" spans="1:5">
      <c r="A1745" t="s">
        <v>3058</v>
      </c>
      <c r="B1745">
        <v>0</v>
      </c>
      <c r="C1745" t="s">
        <v>427</v>
      </c>
      <c r="D1745">
        <v>1200</v>
      </c>
      <c r="E1745" t="s">
        <v>1641</v>
      </c>
    </row>
    <row r="1746" spans="1:5">
      <c r="A1746" t="s">
        <v>3058</v>
      </c>
      <c r="B1746">
        <v>0</v>
      </c>
      <c r="C1746" t="s">
        <v>113</v>
      </c>
      <c r="D1746">
        <v>5316</v>
      </c>
      <c r="E1746" t="s">
        <v>1641</v>
      </c>
    </row>
    <row r="1747" spans="1:5">
      <c r="A1747" t="s">
        <v>3058</v>
      </c>
      <c r="B1747">
        <v>0</v>
      </c>
      <c r="C1747" t="s">
        <v>442</v>
      </c>
      <c r="D1747">
        <v>5500</v>
      </c>
      <c r="E1747" t="s">
        <v>1641</v>
      </c>
    </row>
    <row r="1748" spans="1:5">
      <c r="A1748" t="s">
        <v>3058</v>
      </c>
      <c r="B1748">
        <v>0</v>
      </c>
      <c r="C1748" t="s">
        <v>510</v>
      </c>
      <c r="D1748">
        <v>4000</v>
      </c>
      <c r="E1748" t="s">
        <v>1641</v>
      </c>
    </row>
    <row r="1749" spans="1:5">
      <c r="A1749" t="s">
        <v>3058</v>
      </c>
      <c r="B1749">
        <v>0</v>
      </c>
      <c r="C1749" t="s">
        <v>78</v>
      </c>
      <c r="D1749">
        <v>5930</v>
      </c>
      <c r="E1749" t="s">
        <v>1641</v>
      </c>
    </row>
    <row r="1750" spans="1:5">
      <c r="A1750" t="s">
        <v>3058</v>
      </c>
      <c r="B1750">
        <v>0</v>
      </c>
      <c r="C1750" t="s">
        <v>1702</v>
      </c>
      <c r="D1750">
        <v>1600</v>
      </c>
      <c r="E1750" t="s">
        <v>1641</v>
      </c>
    </row>
    <row r="1751" spans="1:5">
      <c r="A1751" t="s">
        <v>3058</v>
      </c>
      <c r="B1751">
        <v>0</v>
      </c>
      <c r="C1751" t="s">
        <v>114</v>
      </c>
      <c r="D1751">
        <v>5316</v>
      </c>
      <c r="E1751" t="s">
        <v>1641</v>
      </c>
    </row>
    <row r="1752" spans="1:5">
      <c r="A1752" t="s">
        <v>3058</v>
      </c>
      <c r="B1752">
        <v>0</v>
      </c>
      <c r="C1752" t="s">
        <v>115</v>
      </c>
      <c r="D1752">
        <v>5316</v>
      </c>
      <c r="E1752" t="s">
        <v>1641</v>
      </c>
    </row>
    <row r="1753" spans="1:5">
      <c r="A1753" t="s">
        <v>3058</v>
      </c>
      <c r="B1753">
        <v>0</v>
      </c>
      <c r="C1753" t="s">
        <v>116</v>
      </c>
      <c r="D1753">
        <v>5316</v>
      </c>
      <c r="E1753" t="s">
        <v>1641</v>
      </c>
    </row>
    <row r="1754" spans="1:5">
      <c r="A1754" t="s">
        <v>3058</v>
      </c>
      <c r="B1754">
        <v>0</v>
      </c>
      <c r="C1754" t="s">
        <v>578</v>
      </c>
      <c r="D1754">
        <v>1869</v>
      </c>
      <c r="E1754" t="s">
        <v>1641</v>
      </c>
    </row>
    <row r="1755" spans="1:5">
      <c r="A1755" t="s">
        <v>3058</v>
      </c>
      <c r="B1755">
        <v>0</v>
      </c>
      <c r="C1755" t="s">
        <v>80</v>
      </c>
      <c r="D1755">
        <v>5900</v>
      </c>
      <c r="E1755" t="s">
        <v>1641</v>
      </c>
    </row>
    <row r="1756" spans="1:5">
      <c r="A1756" t="s">
        <v>3058</v>
      </c>
      <c r="B1756">
        <v>0</v>
      </c>
      <c r="C1756" t="s">
        <v>302</v>
      </c>
      <c r="D1756">
        <v>6860</v>
      </c>
      <c r="E1756" t="s">
        <v>1641</v>
      </c>
    </row>
    <row r="1757" spans="1:5">
      <c r="A1757" t="s">
        <v>3058</v>
      </c>
      <c r="B1757">
        <v>0</v>
      </c>
      <c r="C1757" t="s">
        <v>444</v>
      </c>
      <c r="D1757">
        <v>2589</v>
      </c>
      <c r="E1757" t="s">
        <v>1641</v>
      </c>
    </row>
    <row r="1758" spans="1:5">
      <c r="A1758" t="s">
        <v>3058</v>
      </c>
      <c r="B1758">
        <v>0</v>
      </c>
      <c r="C1758" t="s">
        <v>445</v>
      </c>
      <c r="D1758">
        <v>8463</v>
      </c>
      <c r="E1758" t="s">
        <v>1641</v>
      </c>
    </row>
    <row r="1759" spans="1:5">
      <c r="A1759" t="s">
        <v>3058</v>
      </c>
      <c r="B1759">
        <v>0</v>
      </c>
      <c r="C1759" t="s">
        <v>4</v>
      </c>
      <c r="D1759">
        <v>5000</v>
      </c>
      <c r="E1759" t="s">
        <v>1641</v>
      </c>
    </row>
    <row r="1760" spans="1:5">
      <c r="A1760" t="s">
        <v>3058</v>
      </c>
      <c r="B1760">
        <v>0</v>
      </c>
      <c r="C1760" t="s">
        <v>319</v>
      </c>
      <c r="D1760">
        <v>7220</v>
      </c>
      <c r="E1760" t="s">
        <v>1641</v>
      </c>
    </row>
    <row r="1761" spans="1:5">
      <c r="A1761" t="s">
        <v>3058</v>
      </c>
      <c r="B1761">
        <v>0</v>
      </c>
      <c r="C1761" t="s">
        <v>303</v>
      </c>
      <c r="D1761">
        <v>5650</v>
      </c>
      <c r="E1761" t="s">
        <v>1641</v>
      </c>
    </row>
    <row r="1762" spans="1:5">
      <c r="A1762" t="s">
        <v>3058</v>
      </c>
      <c r="B1762">
        <v>0</v>
      </c>
      <c r="C1762" t="s">
        <v>476</v>
      </c>
      <c r="D1762">
        <v>4980</v>
      </c>
      <c r="E1762" t="s">
        <v>1641</v>
      </c>
    </row>
    <row r="1763" spans="1:5">
      <c r="A1763" t="s">
        <v>3058</v>
      </c>
      <c r="B1763">
        <v>0</v>
      </c>
      <c r="C1763" t="s">
        <v>305</v>
      </c>
      <c r="D1763">
        <v>4800</v>
      </c>
      <c r="E1763" t="s">
        <v>1641</v>
      </c>
    </row>
    <row r="1764" spans="1:5">
      <c r="A1764" t="s">
        <v>3058</v>
      </c>
      <c r="B1764">
        <v>0</v>
      </c>
      <c r="C1764" t="s">
        <v>306</v>
      </c>
      <c r="D1764">
        <v>4800</v>
      </c>
      <c r="E1764" t="s">
        <v>1641</v>
      </c>
    </row>
    <row r="1765" spans="1:5">
      <c r="A1765" t="s">
        <v>3058</v>
      </c>
      <c r="B1765">
        <v>0</v>
      </c>
      <c r="C1765" t="s">
        <v>307</v>
      </c>
      <c r="D1765">
        <v>9600</v>
      </c>
      <c r="E1765" t="s">
        <v>1641</v>
      </c>
    </row>
    <row r="1766" spans="1:5">
      <c r="A1766" t="s">
        <v>3058</v>
      </c>
      <c r="B1766">
        <v>0</v>
      </c>
      <c r="C1766" t="s">
        <v>308</v>
      </c>
      <c r="D1766">
        <v>4800</v>
      </c>
      <c r="E1766" t="s">
        <v>1641</v>
      </c>
    </row>
    <row r="1767" spans="1:5">
      <c r="A1767" t="s">
        <v>3058</v>
      </c>
      <c r="B1767">
        <v>0</v>
      </c>
      <c r="C1767" t="s">
        <v>309</v>
      </c>
      <c r="D1767">
        <v>4800</v>
      </c>
      <c r="E1767" t="s">
        <v>1641</v>
      </c>
    </row>
    <row r="1768" spans="1:5">
      <c r="A1768" t="s">
        <v>3058</v>
      </c>
      <c r="B1768">
        <v>0</v>
      </c>
      <c r="C1768" t="s">
        <v>402</v>
      </c>
      <c r="D1768">
        <v>1000</v>
      </c>
      <c r="E1768" t="s">
        <v>1641</v>
      </c>
    </row>
    <row r="1769" spans="1:5">
      <c r="A1769" t="s">
        <v>3058</v>
      </c>
      <c r="B1769">
        <v>0</v>
      </c>
      <c r="C1769" t="s">
        <v>403</v>
      </c>
      <c r="D1769">
        <v>1000</v>
      </c>
      <c r="E1769" t="s">
        <v>1641</v>
      </c>
    </row>
    <row r="1770" spans="1:5">
      <c r="A1770" t="s">
        <v>3058</v>
      </c>
      <c r="B1770">
        <v>0</v>
      </c>
      <c r="C1770" t="s">
        <v>404</v>
      </c>
      <c r="D1770">
        <v>1000</v>
      </c>
      <c r="E1770" t="s">
        <v>1641</v>
      </c>
    </row>
    <row r="1771" spans="1:5">
      <c r="A1771" t="s">
        <v>3058</v>
      </c>
      <c r="B1771">
        <v>0</v>
      </c>
      <c r="C1771" t="s">
        <v>405</v>
      </c>
      <c r="D1771">
        <v>1100</v>
      </c>
      <c r="E1771" t="s">
        <v>1641</v>
      </c>
    </row>
    <row r="1772" spans="1:5">
      <c r="A1772" t="s">
        <v>3058</v>
      </c>
      <c r="B1772">
        <v>0</v>
      </c>
      <c r="C1772" t="s">
        <v>118</v>
      </c>
      <c r="D1772">
        <v>6080</v>
      </c>
      <c r="E1772" t="s">
        <v>1641</v>
      </c>
    </row>
    <row r="1773" spans="1:5">
      <c r="A1773" t="s">
        <v>3058</v>
      </c>
      <c r="B1773">
        <v>0</v>
      </c>
      <c r="C1773" t="s">
        <v>176</v>
      </c>
      <c r="D1773">
        <v>4710</v>
      </c>
      <c r="E1773" t="s">
        <v>1641</v>
      </c>
    </row>
    <row r="1774" spans="1:5">
      <c r="A1774" t="s">
        <v>3058</v>
      </c>
      <c r="B1774">
        <v>0</v>
      </c>
      <c r="C1774" t="s">
        <v>373</v>
      </c>
      <c r="D1774">
        <v>5565</v>
      </c>
      <c r="E1774" t="s">
        <v>1641</v>
      </c>
    </row>
    <row r="1775" spans="1:5">
      <c r="A1775" t="s">
        <v>3058</v>
      </c>
      <c r="B1775">
        <v>0</v>
      </c>
      <c r="C1775" t="s">
        <v>192</v>
      </c>
      <c r="D1775">
        <v>4150</v>
      </c>
      <c r="E1775" t="s">
        <v>1641</v>
      </c>
    </row>
    <row r="1776" spans="1:5">
      <c r="A1776" t="s">
        <v>3058</v>
      </c>
      <c r="B1776">
        <v>0</v>
      </c>
      <c r="C1776" t="s">
        <v>1711</v>
      </c>
      <c r="D1776">
        <v>4000</v>
      </c>
      <c r="E1776" t="s">
        <v>1641</v>
      </c>
    </row>
    <row r="1777" spans="1:5">
      <c r="A1777" t="s">
        <v>3058</v>
      </c>
      <c r="B1777">
        <v>0</v>
      </c>
      <c r="C1777" t="s">
        <v>406</v>
      </c>
      <c r="D1777">
        <v>7500</v>
      </c>
      <c r="E1777" t="s">
        <v>1641</v>
      </c>
    </row>
    <row r="1778" spans="1:5">
      <c r="A1778" t="s">
        <v>3058</v>
      </c>
      <c r="B1778">
        <v>0</v>
      </c>
      <c r="C1778" t="s">
        <v>374</v>
      </c>
      <c r="D1778">
        <v>4110</v>
      </c>
      <c r="E1778" t="s">
        <v>1641</v>
      </c>
    </row>
    <row r="1779" spans="1:5">
      <c r="A1779" t="s">
        <v>3058</v>
      </c>
      <c r="B1779">
        <v>0</v>
      </c>
      <c r="C1779" t="s">
        <v>119</v>
      </c>
      <c r="D1779">
        <v>4350</v>
      </c>
      <c r="E1779" t="s">
        <v>1641</v>
      </c>
    </row>
    <row r="1780" spans="1:5">
      <c r="A1780" t="s">
        <v>3058</v>
      </c>
      <c r="B1780">
        <v>0</v>
      </c>
      <c r="C1780" t="s">
        <v>177</v>
      </c>
      <c r="D1780">
        <v>7350</v>
      </c>
      <c r="E1780" t="s">
        <v>1641</v>
      </c>
    </row>
    <row r="1781" spans="1:5">
      <c r="A1781" t="s">
        <v>3058</v>
      </c>
      <c r="B1781">
        <v>0</v>
      </c>
      <c r="C1781" t="s">
        <v>446</v>
      </c>
      <c r="D1781">
        <v>4000</v>
      </c>
      <c r="E1781" t="s">
        <v>1641</v>
      </c>
    </row>
    <row r="1782" spans="1:5">
      <c r="A1782" t="s">
        <v>3058</v>
      </c>
      <c r="B1782">
        <v>0</v>
      </c>
      <c r="C1782" t="s">
        <v>120</v>
      </c>
      <c r="D1782">
        <v>2500</v>
      </c>
      <c r="E1782" t="s">
        <v>1641</v>
      </c>
    </row>
    <row r="1783" spans="1:5">
      <c r="A1783" t="s">
        <v>3058</v>
      </c>
      <c r="B1783">
        <v>0</v>
      </c>
      <c r="C1783" t="s">
        <v>282</v>
      </c>
      <c r="D1783">
        <v>4500</v>
      </c>
      <c r="E1783" t="s">
        <v>1641</v>
      </c>
    </row>
    <row r="1784" spans="1:5">
      <c r="A1784" t="s">
        <v>3058</v>
      </c>
      <c r="B1784">
        <v>0</v>
      </c>
      <c r="C1784" t="s">
        <v>560</v>
      </c>
      <c r="D1784">
        <v>2700</v>
      </c>
      <c r="E1784" t="s">
        <v>1641</v>
      </c>
    </row>
    <row r="1785" spans="1:5">
      <c r="A1785" t="s">
        <v>3058</v>
      </c>
      <c r="B1785">
        <v>0</v>
      </c>
      <c r="C1785" t="s">
        <v>408</v>
      </c>
      <c r="D1785">
        <v>1000</v>
      </c>
      <c r="E1785" t="s">
        <v>1641</v>
      </c>
    </row>
    <row r="1786" spans="1:5">
      <c r="A1786" t="s">
        <v>3058</v>
      </c>
      <c r="B1786">
        <v>0</v>
      </c>
      <c r="C1786" t="s">
        <v>409</v>
      </c>
      <c r="D1786">
        <v>1000</v>
      </c>
      <c r="E1786" t="s">
        <v>1641</v>
      </c>
    </row>
    <row r="1787" spans="1:5">
      <c r="A1787" t="s">
        <v>3058</v>
      </c>
      <c r="B1787">
        <v>0</v>
      </c>
      <c r="C1787" t="s">
        <v>375</v>
      </c>
      <c r="D1787">
        <v>5100</v>
      </c>
      <c r="E1787" t="s">
        <v>1641</v>
      </c>
    </row>
    <row r="1788" spans="1:5">
      <c r="A1788" t="s">
        <v>3058</v>
      </c>
      <c r="B1788">
        <v>0</v>
      </c>
      <c r="C1788" t="s">
        <v>410</v>
      </c>
      <c r="D1788">
        <v>6200</v>
      </c>
      <c r="E1788" t="s">
        <v>1641</v>
      </c>
    </row>
    <row r="1789" spans="1:5">
      <c r="A1789" t="s">
        <v>3058</v>
      </c>
      <c r="B1789">
        <v>0</v>
      </c>
      <c r="C1789" t="s">
        <v>284</v>
      </c>
      <c r="D1789">
        <v>3000</v>
      </c>
      <c r="E1789" t="s">
        <v>1641</v>
      </c>
    </row>
    <row r="1790" spans="1:5">
      <c r="A1790" t="s">
        <v>3058</v>
      </c>
      <c r="B1790">
        <v>0</v>
      </c>
      <c r="C1790" t="s">
        <v>285</v>
      </c>
      <c r="D1790">
        <v>3000</v>
      </c>
      <c r="E1790" t="s">
        <v>1641</v>
      </c>
    </row>
    <row r="1791" spans="1:5">
      <c r="A1791" t="s">
        <v>3058</v>
      </c>
      <c r="B1791">
        <v>0</v>
      </c>
      <c r="C1791" t="s">
        <v>286</v>
      </c>
      <c r="D1791">
        <v>3000</v>
      </c>
      <c r="E1791" t="s">
        <v>1641</v>
      </c>
    </row>
    <row r="1792" spans="1:5">
      <c r="A1792" t="s">
        <v>3058</v>
      </c>
      <c r="B1792">
        <v>0</v>
      </c>
      <c r="C1792" t="s">
        <v>287</v>
      </c>
      <c r="D1792">
        <v>3000</v>
      </c>
      <c r="E1792" t="s">
        <v>1641</v>
      </c>
    </row>
    <row r="1793" spans="1:5">
      <c r="A1793" t="s">
        <v>3058</v>
      </c>
      <c r="B1793">
        <v>0</v>
      </c>
      <c r="C1793" t="s">
        <v>337</v>
      </c>
      <c r="D1793">
        <v>5430</v>
      </c>
      <c r="E1793" t="s">
        <v>1641</v>
      </c>
    </row>
    <row r="1794" spans="1:5">
      <c r="A1794" t="s">
        <v>3058</v>
      </c>
      <c r="B1794">
        <v>0</v>
      </c>
      <c r="C1794" t="s">
        <v>338</v>
      </c>
      <c r="D1794">
        <v>5803</v>
      </c>
      <c r="E1794" t="s">
        <v>1641</v>
      </c>
    </row>
    <row r="1795" spans="1:5">
      <c r="A1795" t="s">
        <v>3058</v>
      </c>
      <c r="B1795">
        <v>0</v>
      </c>
      <c r="C1795" t="s">
        <v>428</v>
      </c>
      <c r="D1795">
        <v>9826</v>
      </c>
      <c r="E1795" t="s">
        <v>1641</v>
      </c>
    </row>
    <row r="1796" spans="1:5">
      <c r="A1796" t="s">
        <v>3058</v>
      </c>
      <c r="B1796">
        <v>0</v>
      </c>
      <c r="C1796" t="s">
        <v>429</v>
      </c>
      <c r="D1796">
        <v>9826</v>
      </c>
      <c r="E1796" t="s">
        <v>1641</v>
      </c>
    </row>
    <row r="1797" spans="1:5">
      <c r="A1797" t="s">
        <v>3058</v>
      </c>
      <c r="B1797">
        <v>0</v>
      </c>
      <c r="C1797" t="s">
        <v>561</v>
      </c>
      <c r="D1797">
        <v>1220</v>
      </c>
      <c r="E1797" t="s">
        <v>1641</v>
      </c>
    </row>
    <row r="1798" spans="1:5">
      <c r="A1798" t="s">
        <v>3058</v>
      </c>
      <c r="B1798">
        <v>0</v>
      </c>
      <c r="C1798" t="s">
        <v>1699</v>
      </c>
      <c r="D1798">
        <v>9400</v>
      </c>
      <c r="E1798" t="s">
        <v>1641</v>
      </c>
    </row>
    <row r="1799" spans="1:5">
      <c r="A1799" t="s">
        <v>3058</v>
      </c>
      <c r="B1799">
        <v>0</v>
      </c>
      <c r="C1799" t="s">
        <v>430</v>
      </c>
      <c r="D1799">
        <v>5000</v>
      </c>
      <c r="E1799" t="s">
        <v>1641</v>
      </c>
    </row>
    <row r="1800" spans="1:5">
      <c r="A1800" t="s">
        <v>3058</v>
      </c>
      <c r="B1800">
        <v>0</v>
      </c>
      <c r="C1800" t="s">
        <v>178</v>
      </c>
      <c r="D1800">
        <v>4600</v>
      </c>
      <c r="E1800" t="s">
        <v>1641</v>
      </c>
    </row>
    <row r="1801" spans="1:5">
      <c r="A1801" t="s">
        <v>3058</v>
      </c>
      <c r="B1801">
        <v>0</v>
      </c>
      <c r="C1801" t="s">
        <v>179</v>
      </c>
      <c r="D1801">
        <v>3670</v>
      </c>
      <c r="E1801" t="s">
        <v>1641</v>
      </c>
    </row>
    <row r="1802" spans="1:5">
      <c r="A1802" t="s">
        <v>3058</v>
      </c>
      <c r="B1802">
        <v>0</v>
      </c>
      <c r="C1802" t="s">
        <v>180</v>
      </c>
      <c r="D1802">
        <v>5009</v>
      </c>
      <c r="E1802" t="s">
        <v>1641</v>
      </c>
    </row>
    <row r="1803" spans="1:5">
      <c r="A1803" t="s">
        <v>3058</v>
      </c>
      <c r="B1803">
        <v>0</v>
      </c>
      <c r="C1803" t="s">
        <v>44</v>
      </c>
      <c r="D1803">
        <v>6000</v>
      </c>
      <c r="E1803" t="s">
        <v>1641</v>
      </c>
    </row>
    <row r="1804" spans="1:5">
      <c r="A1804" t="s">
        <v>3058</v>
      </c>
      <c r="B1804">
        <v>0</v>
      </c>
      <c r="C1804" t="s">
        <v>431</v>
      </c>
      <c r="D1804">
        <v>2500</v>
      </c>
      <c r="E1804" t="s">
        <v>1641</v>
      </c>
    </row>
    <row r="1805" spans="1:5">
      <c r="A1805" t="s">
        <v>3058</v>
      </c>
      <c r="B1805">
        <v>0</v>
      </c>
      <c r="C1805" t="s">
        <v>181</v>
      </c>
      <c r="D1805">
        <v>5800</v>
      </c>
      <c r="E1805" t="s">
        <v>1641</v>
      </c>
    </row>
    <row r="1806" spans="1:5">
      <c r="A1806" t="s">
        <v>3058</v>
      </c>
      <c r="B1806">
        <v>0</v>
      </c>
      <c r="C1806" t="s">
        <v>182</v>
      </c>
      <c r="D1806">
        <v>5680</v>
      </c>
      <c r="E1806" t="s">
        <v>1641</v>
      </c>
    </row>
    <row r="1807" spans="1:5">
      <c r="A1807" t="s">
        <v>3058</v>
      </c>
      <c r="B1807">
        <v>0</v>
      </c>
      <c r="C1807" t="s">
        <v>81</v>
      </c>
      <c r="D1807">
        <v>4300</v>
      </c>
      <c r="E1807" t="s">
        <v>1641</v>
      </c>
    </row>
    <row r="1808" spans="1:5">
      <c r="A1808" t="s">
        <v>3058</v>
      </c>
      <c r="B1808">
        <v>0</v>
      </c>
      <c r="C1808" t="s">
        <v>83</v>
      </c>
      <c r="D1808">
        <v>8600</v>
      </c>
      <c r="E1808" t="s">
        <v>1641</v>
      </c>
    </row>
    <row r="1809" spans="1:5">
      <c r="A1809" t="s">
        <v>3058</v>
      </c>
      <c r="B1809">
        <v>0</v>
      </c>
      <c r="C1809" t="s">
        <v>310</v>
      </c>
      <c r="D1809">
        <v>8666</v>
      </c>
      <c r="E1809" t="s">
        <v>1641</v>
      </c>
    </row>
    <row r="1810" spans="1:5">
      <c r="A1810" t="s">
        <v>3058</v>
      </c>
      <c r="B1810">
        <v>0</v>
      </c>
      <c r="C1810" t="s">
        <v>579</v>
      </c>
      <c r="D1810">
        <v>216</v>
      </c>
      <c r="E1810" t="s">
        <v>1641</v>
      </c>
    </row>
    <row r="1811" spans="1:5">
      <c r="A1811" t="s">
        <v>3058</v>
      </c>
      <c r="B1811">
        <v>0</v>
      </c>
      <c r="C1811" t="s">
        <v>448</v>
      </c>
      <c r="D1811">
        <v>4543</v>
      </c>
      <c r="E1811" t="s">
        <v>1641</v>
      </c>
    </row>
    <row r="1812" spans="1:5">
      <c r="A1812" t="s">
        <v>3058</v>
      </c>
      <c r="B1812">
        <v>0</v>
      </c>
      <c r="C1812" t="s">
        <v>452</v>
      </c>
      <c r="D1812">
        <v>627</v>
      </c>
      <c r="E1812" t="s">
        <v>1641</v>
      </c>
    </row>
    <row r="1813" spans="1:5">
      <c r="A1813" t="s">
        <v>3058</v>
      </c>
      <c r="B1813">
        <v>0</v>
      </c>
      <c r="C1813" t="s">
        <v>511</v>
      </c>
      <c r="D1813">
        <v>6600</v>
      </c>
      <c r="E1813" t="s">
        <v>1641</v>
      </c>
    </row>
    <row r="1814" spans="1:5">
      <c r="A1814" t="s">
        <v>3058</v>
      </c>
      <c r="B1814">
        <v>0</v>
      </c>
      <c r="C1814" t="s">
        <v>512</v>
      </c>
      <c r="D1814">
        <v>1000</v>
      </c>
      <c r="E1814" t="s">
        <v>1641</v>
      </c>
    </row>
    <row r="1815" spans="1:5">
      <c r="A1815" t="s">
        <v>3058</v>
      </c>
      <c r="B1815">
        <v>0</v>
      </c>
      <c r="C1815" t="s">
        <v>376</v>
      </c>
      <c r="D1815">
        <v>7000</v>
      </c>
      <c r="E1815" t="s">
        <v>1641</v>
      </c>
    </row>
    <row r="1816" spans="1:5">
      <c r="A1816" t="s">
        <v>3058</v>
      </c>
      <c r="B1816">
        <v>0</v>
      </c>
      <c r="C1816" t="s">
        <v>513</v>
      </c>
      <c r="D1816">
        <v>1000</v>
      </c>
      <c r="E1816" t="s">
        <v>1641</v>
      </c>
    </row>
    <row r="1817" spans="1:5">
      <c r="A1817" t="s">
        <v>3058</v>
      </c>
      <c r="B1817">
        <v>0</v>
      </c>
      <c r="C1817" t="s">
        <v>339</v>
      </c>
      <c r="D1817">
        <v>4400</v>
      </c>
      <c r="E1817" t="s">
        <v>1641</v>
      </c>
    </row>
    <row r="1818" spans="1:5">
      <c r="A1818" t="s">
        <v>3058</v>
      </c>
      <c r="B1818">
        <v>0</v>
      </c>
      <c r="C1818" t="s">
        <v>532</v>
      </c>
      <c r="D1818">
        <v>1095</v>
      </c>
      <c r="E1818" t="s">
        <v>1641</v>
      </c>
    </row>
    <row r="1819" spans="1:5">
      <c r="A1819" t="s">
        <v>3058</v>
      </c>
      <c r="B1819">
        <v>0</v>
      </c>
      <c r="C1819" t="s">
        <v>377</v>
      </c>
      <c r="D1819">
        <v>1000</v>
      </c>
      <c r="E1819" t="s">
        <v>1641</v>
      </c>
    </row>
    <row r="1820" spans="1:5">
      <c r="A1820" t="s">
        <v>3058</v>
      </c>
      <c r="B1820">
        <v>0</v>
      </c>
      <c r="C1820" t="s">
        <v>265</v>
      </c>
      <c r="D1820">
        <v>3600</v>
      </c>
      <c r="E1820" t="s">
        <v>1641</v>
      </c>
    </row>
    <row r="1821" spans="1:5">
      <c r="A1821" t="s">
        <v>3058</v>
      </c>
      <c r="B1821">
        <v>0</v>
      </c>
      <c r="C1821" t="s">
        <v>84</v>
      </c>
      <c r="D1821">
        <v>1000</v>
      </c>
      <c r="E1821" t="s">
        <v>1641</v>
      </c>
    </row>
    <row r="1822" spans="1:5">
      <c r="A1822" t="s">
        <v>3058</v>
      </c>
      <c r="B1822">
        <v>0</v>
      </c>
      <c r="C1822" t="s">
        <v>514</v>
      </c>
      <c r="D1822">
        <v>1000</v>
      </c>
      <c r="E1822" t="s">
        <v>1641</v>
      </c>
    </row>
    <row r="1823" spans="1:5">
      <c r="A1823" t="s">
        <v>3058</v>
      </c>
      <c r="B1823">
        <v>0</v>
      </c>
      <c r="C1823" t="s">
        <v>580</v>
      </c>
      <c r="D1823">
        <v>2420</v>
      </c>
      <c r="E1823" t="s">
        <v>1641</v>
      </c>
    </row>
    <row r="1824" spans="1:5">
      <c r="A1824" t="s">
        <v>3058</v>
      </c>
      <c r="B1824">
        <v>0</v>
      </c>
      <c r="C1824" t="s">
        <v>515</v>
      </c>
      <c r="D1824">
        <v>15</v>
      </c>
      <c r="E1824" t="s">
        <v>1641</v>
      </c>
    </row>
    <row r="1825" spans="1:5">
      <c r="A1825" t="s">
        <v>3058</v>
      </c>
      <c r="B1825">
        <v>0</v>
      </c>
      <c r="C1825" t="s">
        <v>516</v>
      </c>
      <c r="D1825">
        <v>15</v>
      </c>
      <c r="E1825" t="s">
        <v>1641</v>
      </c>
    </row>
    <row r="1826" spans="1:5">
      <c r="A1826" t="s">
        <v>3058</v>
      </c>
      <c r="B1826">
        <v>0</v>
      </c>
      <c r="C1826" t="s">
        <v>517</v>
      </c>
      <c r="D1826">
        <v>15</v>
      </c>
      <c r="E1826" t="s">
        <v>1641</v>
      </c>
    </row>
    <row r="1827" spans="1:5">
      <c r="A1827" t="s">
        <v>3058</v>
      </c>
      <c r="B1827">
        <v>0</v>
      </c>
      <c r="C1827" t="s">
        <v>518</v>
      </c>
      <c r="D1827">
        <v>2600</v>
      </c>
      <c r="E1827" t="s">
        <v>1641</v>
      </c>
    </row>
    <row r="1828" spans="1:5">
      <c r="A1828" t="s">
        <v>3058</v>
      </c>
      <c r="B1828">
        <v>0</v>
      </c>
      <c r="C1828" t="s">
        <v>288</v>
      </c>
      <c r="D1828">
        <v>10200</v>
      </c>
      <c r="E1828" t="s">
        <v>1641</v>
      </c>
    </row>
    <row r="1829" spans="1:5">
      <c r="A1829" t="s">
        <v>3058</v>
      </c>
      <c r="B1829">
        <v>0</v>
      </c>
      <c r="C1829" t="s">
        <v>121</v>
      </c>
      <c r="D1829">
        <v>5316</v>
      </c>
      <c r="E1829" t="s">
        <v>1641</v>
      </c>
    </row>
    <row r="1830" spans="1:5">
      <c r="A1830" t="s">
        <v>3058</v>
      </c>
      <c r="B1830">
        <v>0</v>
      </c>
      <c r="C1830" t="s">
        <v>122</v>
      </c>
      <c r="D1830">
        <v>5322</v>
      </c>
      <c r="E1830" t="s">
        <v>1641</v>
      </c>
    </row>
    <row r="1831" spans="1:5">
      <c r="A1831" t="s">
        <v>3058</v>
      </c>
      <c r="B1831">
        <v>0</v>
      </c>
      <c r="C1831" t="s">
        <v>123</v>
      </c>
      <c r="D1831">
        <v>5316</v>
      </c>
      <c r="E1831" t="s">
        <v>1641</v>
      </c>
    </row>
    <row r="1832" spans="1:5">
      <c r="A1832" t="s">
        <v>3058</v>
      </c>
      <c r="B1832">
        <v>0</v>
      </c>
      <c r="C1832" t="s">
        <v>124</v>
      </c>
      <c r="D1832">
        <v>6075</v>
      </c>
      <c r="E1832" t="s">
        <v>1641</v>
      </c>
    </row>
    <row r="1833" spans="1:5">
      <c r="A1833" t="s">
        <v>3058</v>
      </c>
      <c r="B1833">
        <v>0</v>
      </c>
      <c r="C1833" t="s">
        <v>125</v>
      </c>
      <c r="D1833">
        <v>5316</v>
      </c>
      <c r="E1833" t="s">
        <v>1641</v>
      </c>
    </row>
    <row r="1834" spans="1:5">
      <c r="A1834" t="s">
        <v>3058</v>
      </c>
      <c r="B1834">
        <v>0</v>
      </c>
      <c r="C1834" t="s">
        <v>126</v>
      </c>
      <c r="D1834">
        <v>5316</v>
      </c>
      <c r="E1834" t="s">
        <v>1641</v>
      </c>
    </row>
    <row r="1835" spans="1:5">
      <c r="A1835" t="s">
        <v>3058</v>
      </c>
      <c r="B1835">
        <v>0</v>
      </c>
      <c r="C1835" t="s">
        <v>378</v>
      </c>
      <c r="D1835">
        <v>3104</v>
      </c>
      <c r="E1835" t="s">
        <v>1641</v>
      </c>
    </row>
    <row r="1836" spans="1:5">
      <c r="A1836" t="s">
        <v>3058</v>
      </c>
      <c r="B1836">
        <v>0</v>
      </c>
      <c r="C1836" t="s">
        <v>183</v>
      </c>
      <c r="D1836">
        <v>3892</v>
      </c>
      <c r="E1836" t="s">
        <v>1641</v>
      </c>
    </row>
    <row r="1837" spans="1:5">
      <c r="A1837" t="s">
        <v>3058</v>
      </c>
      <c r="B1837">
        <v>0</v>
      </c>
      <c r="C1837" t="s">
        <v>184</v>
      </c>
      <c r="D1837">
        <v>3184</v>
      </c>
      <c r="E1837" t="s">
        <v>1641</v>
      </c>
    </row>
    <row r="1838" spans="1:5">
      <c r="A1838" t="s">
        <v>3058</v>
      </c>
      <c r="B1838">
        <v>0</v>
      </c>
      <c r="C1838" t="s">
        <v>266</v>
      </c>
      <c r="D1838">
        <v>3381</v>
      </c>
      <c r="E1838" t="s">
        <v>1641</v>
      </c>
    </row>
    <row r="1839" spans="1:5">
      <c r="A1839" t="s">
        <v>3058</v>
      </c>
      <c r="B1839">
        <v>0</v>
      </c>
      <c r="C1839" t="s">
        <v>186</v>
      </c>
      <c r="D1839">
        <v>4060</v>
      </c>
      <c r="E1839" t="s">
        <v>1641</v>
      </c>
    </row>
    <row r="1840" spans="1:5">
      <c r="A1840" t="s">
        <v>3058</v>
      </c>
      <c r="B1840">
        <v>0</v>
      </c>
      <c r="C1840" t="s">
        <v>562</v>
      </c>
      <c r="D1840">
        <v>2700</v>
      </c>
      <c r="E1840" t="s">
        <v>1641</v>
      </c>
    </row>
    <row r="1841" spans="1:5">
      <c r="A1841" t="s">
        <v>3058</v>
      </c>
      <c r="B1841">
        <v>0</v>
      </c>
      <c r="C1841" t="s">
        <v>411</v>
      </c>
      <c r="D1841">
        <v>18300</v>
      </c>
      <c r="E1841" t="s">
        <v>1641</v>
      </c>
    </row>
    <row r="1842" spans="1:5">
      <c r="A1842" t="s">
        <v>3058</v>
      </c>
      <c r="B1842">
        <v>0</v>
      </c>
      <c r="C1842" t="s">
        <v>465</v>
      </c>
      <c r="D1842">
        <v>600</v>
      </c>
      <c r="E1842" t="s">
        <v>1641</v>
      </c>
    </row>
    <row r="1843" spans="1:5">
      <c r="A1843" t="s">
        <v>3058</v>
      </c>
      <c r="B1843">
        <v>0</v>
      </c>
      <c r="C1843" t="s">
        <v>533</v>
      </c>
      <c r="D1843">
        <v>391</v>
      </c>
      <c r="E1843" t="s">
        <v>1641</v>
      </c>
    </row>
    <row r="1844" spans="1:5">
      <c r="A1844" t="s">
        <v>3058</v>
      </c>
      <c r="B1844">
        <v>0</v>
      </c>
      <c r="C1844" t="s">
        <v>534</v>
      </c>
      <c r="D1844">
        <v>300</v>
      </c>
      <c r="E1844" t="s">
        <v>1641</v>
      </c>
    </row>
    <row r="1845" spans="1:5">
      <c r="A1845" t="s">
        <v>3058</v>
      </c>
      <c r="B1845">
        <v>0</v>
      </c>
      <c r="C1845" t="s">
        <v>535</v>
      </c>
      <c r="D1845">
        <v>500</v>
      </c>
      <c r="E1845" t="s">
        <v>1641</v>
      </c>
    </row>
    <row r="1846" spans="1:5">
      <c r="A1846" t="s">
        <v>3058</v>
      </c>
      <c r="B1846">
        <v>0</v>
      </c>
      <c r="C1846" t="s">
        <v>549</v>
      </c>
      <c r="D1846">
        <v>600</v>
      </c>
      <c r="E1846" t="s">
        <v>1641</v>
      </c>
    </row>
    <row r="1847" spans="1:5">
      <c r="A1847" t="s">
        <v>3058</v>
      </c>
      <c r="B1847">
        <v>0</v>
      </c>
      <c r="C1847" t="s">
        <v>550</v>
      </c>
      <c r="D1847">
        <v>600</v>
      </c>
      <c r="E1847" t="s">
        <v>1641</v>
      </c>
    </row>
    <row r="1848" spans="1:5">
      <c r="A1848" t="s">
        <v>3058</v>
      </c>
      <c r="B1848">
        <v>0</v>
      </c>
      <c r="C1848" t="s">
        <v>489</v>
      </c>
      <c r="D1848">
        <v>500</v>
      </c>
      <c r="E1848" t="s">
        <v>1641</v>
      </c>
    </row>
    <row r="1849" spans="1:5">
      <c r="A1849" t="s">
        <v>3058</v>
      </c>
      <c r="B1849">
        <v>0</v>
      </c>
      <c r="C1849" t="s">
        <v>490</v>
      </c>
      <c r="D1849">
        <v>500</v>
      </c>
      <c r="E1849" t="s">
        <v>1641</v>
      </c>
    </row>
    <row r="1850" spans="1:5">
      <c r="A1850" t="s">
        <v>3058</v>
      </c>
      <c r="B1850">
        <v>0</v>
      </c>
      <c r="C1850" t="s">
        <v>519</v>
      </c>
      <c r="D1850">
        <v>500</v>
      </c>
      <c r="E1850" t="s">
        <v>1641</v>
      </c>
    </row>
    <row r="1851" spans="1:5">
      <c r="A1851" t="s">
        <v>3058</v>
      </c>
      <c r="B1851">
        <v>0</v>
      </c>
      <c r="C1851" t="s">
        <v>536</v>
      </c>
      <c r="D1851">
        <v>400</v>
      </c>
      <c r="E1851" t="s">
        <v>1641</v>
      </c>
    </row>
    <row r="1852" spans="1:5">
      <c r="A1852" t="s">
        <v>3058</v>
      </c>
      <c r="B1852">
        <v>0</v>
      </c>
      <c r="C1852" t="s">
        <v>537</v>
      </c>
      <c r="D1852">
        <v>482</v>
      </c>
      <c r="E1852" t="s">
        <v>1641</v>
      </c>
    </row>
    <row r="1853" spans="1:5">
      <c r="A1853" t="s">
        <v>3058</v>
      </c>
      <c r="B1853">
        <v>0</v>
      </c>
      <c r="C1853" t="s">
        <v>551</v>
      </c>
      <c r="D1853">
        <v>600</v>
      </c>
      <c r="E1853" t="s">
        <v>1641</v>
      </c>
    </row>
    <row r="1854" spans="1:5">
      <c r="A1854" t="s">
        <v>3058</v>
      </c>
      <c r="B1854">
        <v>0</v>
      </c>
      <c r="C1854" t="s">
        <v>552</v>
      </c>
      <c r="D1854">
        <v>600</v>
      </c>
      <c r="E1854" t="s">
        <v>1641</v>
      </c>
    </row>
    <row r="1855" spans="1:5">
      <c r="A1855" t="s">
        <v>3058</v>
      </c>
      <c r="B1855">
        <v>0</v>
      </c>
      <c r="C1855" t="s">
        <v>453</v>
      </c>
      <c r="D1855">
        <v>600</v>
      </c>
      <c r="E1855" t="s">
        <v>1641</v>
      </c>
    </row>
    <row r="1856" spans="1:5">
      <c r="A1856" t="s">
        <v>3058</v>
      </c>
      <c r="B1856">
        <v>0</v>
      </c>
      <c r="C1856" t="s">
        <v>454</v>
      </c>
      <c r="D1856">
        <v>600</v>
      </c>
      <c r="E1856" t="s">
        <v>1641</v>
      </c>
    </row>
    <row r="1857" spans="1:5">
      <c r="A1857" t="s">
        <v>3058</v>
      </c>
      <c r="B1857">
        <v>0</v>
      </c>
      <c r="C1857" t="s">
        <v>455</v>
      </c>
      <c r="D1857">
        <v>350</v>
      </c>
      <c r="E1857" t="s">
        <v>1641</v>
      </c>
    </row>
    <row r="1858" spans="1:5">
      <c r="A1858" t="s">
        <v>3058</v>
      </c>
      <c r="B1858">
        <v>0</v>
      </c>
      <c r="C1858" t="s">
        <v>564</v>
      </c>
      <c r="D1858">
        <v>800</v>
      </c>
      <c r="E1858" t="s">
        <v>1641</v>
      </c>
    </row>
    <row r="1859" spans="1:5">
      <c r="A1859" t="s">
        <v>3058</v>
      </c>
      <c r="B1859">
        <v>0</v>
      </c>
      <c r="C1859" t="s">
        <v>565</v>
      </c>
      <c r="D1859">
        <v>800</v>
      </c>
      <c r="E1859" t="s">
        <v>1641</v>
      </c>
    </row>
    <row r="1860" spans="1:5">
      <c r="A1860" t="s">
        <v>3058</v>
      </c>
      <c r="B1860">
        <v>0</v>
      </c>
      <c r="C1860" t="s">
        <v>566</v>
      </c>
      <c r="D1860">
        <v>800</v>
      </c>
      <c r="E1860" t="s">
        <v>1641</v>
      </c>
    </row>
    <row r="1861" spans="1:5">
      <c r="A1861" t="s">
        <v>3058</v>
      </c>
      <c r="B1861">
        <v>0</v>
      </c>
      <c r="C1861" t="s">
        <v>567</v>
      </c>
      <c r="D1861">
        <v>800</v>
      </c>
      <c r="E1861" t="s">
        <v>1641</v>
      </c>
    </row>
    <row r="1862" spans="1:5">
      <c r="A1862" t="s">
        <v>3058</v>
      </c>
      <c r="B1862">
        <v>0</v>
      </c>
      <c r="C1862" t="s">
        <v>1713</v>
      </c>
      <c r="D1862">
        <v>500</v>
      </c>
      <c r="E1862" t="s">
        <v>1641</v>
      </c>
    </row>
    <row r="1863" spans="1:5">
      <c r="A1863" t="s">
        <v>3058</v>
      </c>
      <c r="B1863">
        <v>0</v>
      </c>
      <c r="C1863" t="s">
        <v>341</v>
      </c>
      <c r="D1863">
        <v>1250</v>
      </c>
      <c r="E1863" t="s">
        <v>1641</v>
      </c>
    </row>
    <row r="1864" spans="1:5">
      <c r="A1864" t="s">
        <v>3058</v>
      </c>
      <c r="B1864">
        <v>0</v>
      </c>
      <c r="C1864" t="s">
        <v>342</v>
      </c>
      <c r="D1864">
        <v>50</v>
      </c>
      <c r="E1864" t="s">
        <v>1641</v>
      </c>
    </row>
    <row r="1865" spans="1:5">
      <c r="A1865" t="s">
        <v>3058</v>
      </c>
      <c r="B1865">
        <v>0</v>
      </c>
      <c r="C1865" t="s">
        <v>343</v>
      </c>
      <c r="D1865">
        <v>1250</v>
      </c>
      <c r="E1865" t="s">
        <v>1641</v>
      </c>
    </row>
    <row r="1866" spans="1:5">
      <c r="A1866" t="s">
        <v>3058</v>
      </c>
      <c r="B1866">
        <v>0</v>
      </c>
      <c r="C1866" t="s">
        <v>344</v>
      </c>
      <c r="D1866">
        <v>50</v>
      </c>
      <c r="E1866" t="s">
        <v>1641</v>
      </c>
    </row>
    <row r="1867" spans="1:5">
      <c r="A1867" t="s">
        <v>3058</v>
      </c>
      <c r="B1867">
        <v>0</v>
      </c>
      <c r="C1867" t="s">
        <v>521</v>
      </c>
      <c r="D1867">
        <v>1000</v>
      </c>
      <c r="E1867" t="s">
        <v>1641</v>
      </c>
    </row>
    <row r="1868" spans="1:5">
      <c r="A1868" t="s">
        <v>3058</v>
      </c>
      <c r="B1868">
        <v>0</v>
      </c>
      <c r="C1868" t="s">
        <v>522</v>
      </c>
      <c r="D1868">
        <v>1000</v>
      </c>
      <c r="E1868" t="s">
        <v>1641</v>
      </c>
    </row>
    <row r="1869" spans="1:5">
      <c r="A1869" t="s">
        <v>3058</v>
      </c>
      <c r="B1869">
        <v>0</v>
      </c>
      <c r="C1869" t="s">
        <v>345</v>
      </c>
      <c r="D1869">
        <v>1250</v>
      </c>
      <c r="E1869" t="s">
        <v>1641</v>
      </c>
    </row>
    <row r="1870" spans="1:5">
      <c r="A1870" t="s">
        <v>3058</v>
      </c>
      <c r="B1870">
        <v>0</v>
      </c>
      <c r="C1870" t="s">
        <v>346</v>
      </c>
      <c r="D1870">
        <v>50</v>
      </c>
      <c r="E1870" t="s">
        <v>1641</v>
      </c>
    </row>
    <row r="1871" spans="1:5">
      <c r="A1871" t="s">
        <v>3058</v>
      </c>
      <c r="B1871">
        <v>0</v>
      </c>
      <c r="C1871" t="s">
        <v>347</v>
      </c>
      <c r="D1871">
        <v>1250</v>
      </c>
      <c r="E1871" t="s">
        <v>1641</v>
      </c>
    </row>
    <row r="1872" spans="1:5">
      <c r="A1872" t="s">
        <v>3058</v>
      </c>
      <c r="B1872">
        <v>0</v>
      </c>
      <c r="C1872" t="s">
        <v>348</v>
      </c>
      <c r="D1872">
        <v>50</v>
      </c>
      <c r="E1872" t="s">
        <v>1641</v>
      </c>
    </row>
    <row r="1873" spans="1:5">
      <c r="A1873" t="s">
        <v>3058</v>
      </c>
      <c r="B1873">
        <v>0</v>
      </c>
      <c r="C1873" t="s">
        <v>568</v>
      </c>
      <c r="D1873">
        <v>800</v>
      </c>
      <c r="E1873" t="s">
        <v>1641</v>
      </c>
    </row>
    <row r="1874" spans="1:5">
      <c r="A1874" t="s">
        <v>3058</v>
      </c>
      <c r="B1874">
        <v>0</v>
      </c>
      <c r="C1874" t="s">
        <v>581</v>
      </c>
      <c r="D1874">
        <v>1100</v>
      </c>
      <c r="E1874" t="s">
        <v>1641</v>
      </c>
    </row>
    <row r="1875" spans="1:5">
      <c r="A1875" t="s">
        <v>3058</v>
      </c>
      <c r="B1875">
        <v>0</v>
      </c>
      <c r="C1875" t="s">
        <v>187</v>
      </c>
      <c r="D1875">
        <v>346</v>
      </c>
      <c r="E1875" t="s">
        <v>1641</v>
      </c>
    </row>
    <row r="1876" spans="1:5">
      <c r="A1876" t="s">
        <v>3058</v>
      </c>
      <c r="B1876">
        <v>0</v>
      </c>
      <c r="C1876" t="s">
        <v>311</v>
      </c>
      <c r="D1876">
        <v>710</v>
      </c>
      <c r="E1876" t="s">
        <v>1641</v>
      </c>
    </row>
    <row r="1877" spans="1:5">
      <c r="A1877" t="s">
        <v>3058</v>
      </c>
      <c r="B1877">
        <v>0</v>
      </c>
      <c r="C1877" t="s">
        <v>312</v>
      </c>
      <c r="D1877">
        <v>720</v>
      </c>
      <c r="E1877" t="s">
        <v>1641</v>
      </c>
    </row>
    <row r="1878" spans="1:5">
      <c r="A1878" t="s">
        <v>3058</v>
      </c>
      <c r="B1878">
        <v>0</v>
      </c>
      <c r="C1878" t="s">
        <v>582</v>
      </c>
      <c r="D1878">
        <v>400</v>
      </c>
      <c r="E1878" t="s">
        <v>1641</v>
      </c>
    </row>
    <row r="1879" spans="1:5">
      <c r="A1879" t="s">
        <v>3058</v>
      </c>
      <c r="B1879">
        <v>0</v>
      </c>
      <c r="C1879" t="s">
        <v>127</v>
      </c>
      <c r="D1879">
        <v>1014</v>
      </c>
      <c r="E1879" t="s">
        <v>1641</v>
      </c>
    </row>
    <row r="1880" spans="1:5">
      <c r="A1880" t="s">
        <v>3058</v>
      </c>
      <c r="B1880">
        <v>0</v>
      </c>
      <c r="C1880" t="s">
        <v>379</v>
      </c>
      <c r="D1880">
        <v>240</v>
      </c>
      <c r="E1880" t="s">
        <v>1641</v>
      </c>
    </row>
    <row r="1881" spans="1:5">
      <c r="A1881" t="s">
        <v>3058</v>
      </c>
      <c r="B1881">
        <v>0</v>
      </c>
      <c r="C1881" t="s">
        <v>267</v>
      </c>
      <c r="D1881">
        <v>500</v>
      </c>
      <c r="E1881" t="s">
        <v>1641</v>
      </c>
    </row>
    <row r="1882" spans="1:5">
      <c r="A1882" t="s">
        <v>3058</v>
      </c>
      <c r="B1882">
        <v>0</v>
      </c>
      <c r="C1882" t="s">
        <v>583</v>
      </c>
      <c r="D1882">
        <v>250</v>
      </c>
      <c r="E1882" t="s">
        <v>1641</v>
      </c>
    </row>
    <row r="1883" spans="1:5">
      <c r="A1883" t="s">
        <v>3058</v>
      </c>
      <c r="B1883">
        <v>0</v>
      </c>
      <c r="C1883" t="s">
        <v>584</v>
      </c>
      <c r="D1883">
        <v>250</v>
      </c>
      <c r="E1883" t="s">
        <v>1641</v>
      </c>
    </row>
    <row r="1884" spans="1:5">
      <c r="A1884" t="s">
        <v>3058</v>
      </c>
      <c r="B1884">
        <v>0</v>
      </c>
      <c r="C1884" t="s">
        <v>128</v>
      </c>
      <c r="D1884">
        <v>585</v>
      </c>
      <c r="E1884" t="s">
        <v>1641</v>
      </c>
    </row>
    <row r="1885" spans="1:5">
      <c r="A1885" t="s">
        <v>3058</v>
      </c>
      <c r="B1885">
        <v>0</v>
      </c>
      <c r="C1885" t="s">
        <v>1703</v>
      </c>
      <c r="D1885">
        <v>2500</v>
      </c>
      <c r="E1885" t="s">
        <v>1641</v>
      </c>
    </row>
    <row r="1886" spans="1:5">
      <c r="A1886" t="s">
        <v>3058</v>
      </c>
      <c r="B1886">
        <v>0</v>
      </c>
      <c r="C1886" t="s">
        <v>1704</v>
      </c>
      <c r="D1886">
        <v>1000</v>
      </c>
      <c r="E1886" t="s">
        <v>1641</v>
      </c>
    </row>
    <row r="1887" spans="1:5">
      <c r="A1887" t="s">
        <v>3058</v>
      </c>
      <c r="B1887">
        <v>0</v>
      </c>
      <c r="C1887" t="s">
        <v>523</v>
      </c>
      <c r="D1887">
        <v>1100</v>
      </c>
      <c r="E1887" t="s">
        <v>1641</v>
      </c>
    </row>
    <row r="1888" spans="1:5">
      <c r="A1888" t="s">
        <v>3058</v>
      </c>
      <c r="B1888">
        <v>0</v>
      </c>
      <c r="C1888" t="s">
        <v>524</v>
      </c>
      <c r="D1888">
        <v>1100</v>
      </c>
      <c r="E1888" t="s">
        <v>1641</v>
      </c>
    </row>
    <row r="1889" spans="1:5">
      <c r="A1889" t="s">
        <v>3058</v>
      </c>
      <c r="B1889">
        <v>0</v>
      </c>
      <c r="C1889" t="s">
        <v>268</v>
      </c>
      <c r="D1889">
        <v>500</v>
      </c>
      <c r="E1889" t="s">
        <v>1641</v>
      </c>
    </row>
    <row r="1890" spans="1:5">
      <c r="A1890" t="s">
        <v>3058</v>
      </c>
      <c r="B1890">
        <v>0</v>
      </c>
      <c r="C1890" t="s">
        <v>380</v>
      </c>
      <c r="D1890">
        <v>195</v>
      </c>
      <c r="E1890" t="s">
        <v>1641</v>
      </c>
    </row>
    <row r="1891" spans="1:5">
      <c r="A1891" t="s">
        <v>3058</v>
      </c>
      <c r="B1891">
        <v>0</v>
      </c>
      <c r="C1891" t="s">
        <v>585</v>
      </c>
      <c r="D1891">
        <v>95</v>
      </c>
      <c r="E1891" t="s">
        <v>1641</v>
      </c>
    </row>
    <row r="1892" spans="1:5">
      <c r="A1892" t="s">
        <v>3058</v>
      </c>
      <c r="B1892">
        <v>0</v>
      </c>
      <c r="C1892" t="s">
        <v>525</v>
      </c>
      <c r="D1892">
        <v>190</v>
      </c>
      <c r="E1892" t="s">
        <v>1641</v>
      </c>
    </row>
    <row r="1893" spans="1:5">
      <c r="A1893" t="s">
        <v>3058</v>
      </c>
      <c r="B1893">
        <v>0</v>
      </c>
      <c r="C1893" t="s">
        <v>320</v>
      </c>
      <c r="D1893">
        <v>750</v>
      </c>
      <c r="E1893" t="s">
        <v>1641</v>
      </c>
    </row>
    <row r="1894" spans="1:5">
      <c r="A1894" t="s">
        <v>3058</v>
      </c>
      <c r="B1894">
        <v>0</v>
      </c>
      <c r="C1894" t="s">
        <v>477</v>
      </c>
      <c r="D1894">
        <v>400</v>
      </c>
      <c r="E1894" t="s">
        <v>1641</v>
      </c>
    </row>
    <row r="1895" spans="1:5">
      <c r="A1895" t="s">
        <v>3058</v>
      </c>
      <c r="B1895">
        <v>0</v>
      </c>
      <c r="C1895" t="s">
        <v>456</v>
      </c>
      <c r="D1895">
        <v>235</v>
      </c>
      <c r="E1895" t="s">
        <v>1641</v>
      </c>
    </row>
    <row r="1896" spans="1:5">
      <c r="A1896" t="s">
        <v>3058</v>
      </c>
      <c r="B1896">
        <v>0</v>
      </c>
      <c r="C1896" t="s">
        <v>349</v>
      </c>
      <c r="D1896">
        <v>500</v>
      </c>
      <c r="E1896" t="s">
        <v>1641</v>
      </c>
    </row>
    <row r="1897" spans="1:5">
      <c r="A1897" t="s">
        <v>3058</v>
      </c>
      <c r="B1897">
        <v>0</v>
      </c>
      <c r="C1897" t="s">
        <v>350</v>
      </c>
      <c r="D1897">
        <v>250</v>
      </c>
      <c r="E1897" t="s">
        <v>1641</v>
      </c>
    </row>
    <row r="1898" spans="1:5">
      <c r="A1898" t="s">
        <v>3058</v>
      </c>
      <c r="B1898">
        <v>0</v>
      </c>
      <c r="C1898" t="s">
        <v>351</v>
      </c>
      <c r="D1898">
        <v>250</v>
      </c>
      <c r="E1898" t="s">
        <v>1641</v>
      </c>
    </row>
    <row r="1899" spans="1:5">
      <c r="A1899" t="s">
        <v>3058</v>
      </c>
      <c r="B1899">
        <v>0</v>
      </c>
      <c r="C1899" t="s">
        <v>352</v>
      </c>
      <c r="D1899">
        <v>50</v>
      </c>
      <c r="E1899" t="s">
        <v>1641</v>
      </c>
    </row>
    <row r="1900" spans="1:5">
      <c r="A1900" t="s">
        <v>3058</v>
      </c>
      <c r="B1900">
        <v>0</v>
      </c>
      <c r="C1900" t="s">
        <v>353</v>
      </c>
      <c r="D1900">
        <v>50</v>
      </c>
      <c r="E1900" t="s">
        <v>1641</v>
      </c>
    </row>
    <row r="1901" spans="1:5" hidden="1">
      <c r="A1901" t="s">
        <v>85</v>
      </c>
      <c r="B1901">
        <v>6</v>
      </c>
      <c r="C1901" t="s">
        <v>491</v>
      </c>
      <c r="D1901">
        <v>-238</v>
      </c>
      <c r="E1901" t="s">
        <v>1642</v>
      </c>
    </row>
    <row r="1902" spans="1:5" hidden="1">
      <c r="A1902" t="s">
        <v>85</v>
      </c>
      <c r="B1902">
        <v>8</v>
      </c>
      <c r="C1902" t="s">
        <v>491</v>
      </c>
      <c r="D1902">
        <v>-300</v>
      </c>
      <c r="E1902" t="s">
        <v>1642</v>
      </c>
    </row>
    <row r="1903" spans="1:5" hidden="1">
      <c r="A1903" t="s">
        <v>85</v>
      </c>
      <c r="B1903">
        <v>9</v>
      </c>
      <c r="C1903" t="s">
        <v>491</v>
      </c>
      <c r="D1903">
        <v>-300</v>
      </c>
      <c r="E1903" t="s">
        <v>1642</v>
      </c>
    </row>
    <row r="1904" spans="1:5" hidden="1">
      <c r="A1904" t="s">
        <v>100</v>
      </c>
      <c r="B1904">
        <v>7</v>
      </c>
      <c r="C1904" t="s">
        <v>101</v>
      </c>
      <c r="D1904">
        <v>-100</v>
      </c>
      <c r="E1904" t="s">
        <v>1642</v>
      </c>
    </row>
    <row r="1905" spans="1:5" hidden="1">
      <c r="A1905" t="s">
        <v>85</v>
      </c>
      <c r="B1905">
        <v>29</v>
      </c>
      <c r="C1905" t="s">
        <v>273</v>
      </c>
      <c r="D1905">
        <v>-165</v>
      </c>
      <c r="E1905" t="s">
        <v>1642</v>
      </c>
    </row>
    <row r="1906" spans="1:5" hidden="1">
      <c r="A1906" t="s">
        <v>85</v>
      </c>
      <c r="B1906">
        <v>29</v>
      </c>
      <c r="C1906" t="s">
        <v>105</v>
      </c>
      <c r="D1906">
        <v>-108</v>
      </c>
      <c r="E1906" t="s">
        <v>1642</v>
      </c>
    </row>
    <row r="1907" spans="1:5" hidden="1">
      <c r="A1907" t="s">
        <v>191</v>
      </c>
      <c r="B1907">
        <v>28</v>
      </c>
      <c r="C1907" t="s">
        <v>504</v>
      </c>
      <c r="D1907">
        <v>-63</v>
      </c>
      <c r="E1907" t="s">
        <v>1642</v>
      </c>
    </row>
    <row r="1908" spans="1:5" hidden="1">
      <c r="A1908" t="s">
        <v>443</v>
      </c>
      <c r="B1908">
        <v>15</v>
      </c>
      <c r="C1908" t="s">
        <v>3010</v>
      </c>
      <c r="D1908">
        <v>-2</v>
      </c>
      <c r="E1908" t="s">
        <v>1642</v>
      </c>
    </row>
    <row r="1909" spans="1:5" hidden="1">
      <c r="A1909" t="s">
        <v>157</v>
      </c>
      <c r="B1909">
        <v>29</v>
      </c>
      <c r="C1909" t="s">
        <v>530</v>
      </c>
      <c r="D1909">
        <v>-500</v>
      </c>
      <c r="E1909" t="s">
        <v>1642</v>
      </c>
    </row>
    <row r="1910" spans="1:5" hidden="1">
      <c r="A1910" t="s">
        <v>270</v>
      </c>
      <c r="B1910">
        <v>30</v>
      </c>
      <c r="C1910" t="s">
        <v>329</v>
      </c>
      <c r="D1910">
        <v>-150</v>
      </c>
      <c r="E1910" t="s">
        <v>1642</v>
      </c>
    </row>
    <row r="1911" spans="1:5" hidden="1">
      <c r="A1911" t="s">
        <v>270</v>
      </c>
      <c r="B1911">
        <v>31</v>
      </c>
      <c r="C1911" t="s">
        <v>329</v>
      </c>
      <c r="D1911">
        <v>-150</v>
      </c>
      <c r="E1911" t="s">
        <v>1642</v>
      </c>
    </row>
    <row r="1912" spans="1:5" hidden="1">
      <c r="A1912" t="s">
        <v>9</v>
      </c>
      <c r="B1912">
        <v>28</v>
      </c>
      <c r="C1912" t="s">
        <v>10</v>
      </c>
      <c r="D1912">
        <v>-95</v>
      </c>
      <c r="E1912" t="s">
        <v>1642</v>
      </c>
    </row>
    <row r="1913" spans="1:5" hidden="1">
      <c r="A1913" t="s">
        <v>9</v>
      </c>
      <c r="B1913">
        <v>30</v>
      </c>
      <c r="C1913" t="s">
        <v>10</v>
      </c>
      <c r="D1913">
        <v>-500</v>
      </c>
      <c r="E1913" t="s">
        <v>1642</v>
      </c>
    </row>
    <row r="1914" spans="1:5" hidden="1">
      <c r="A1914" t="s">
        <v>157</v>
      </c>
      <c r="B1914">
        <v>30</v>
      </c>
      <c r="C1914" t="s">
        <v>279</v>
      </c>
      <c r="D1914">
        <v>-16000</v>
      </c>
      <c r="E1914" t="s">
        <v>1642</v>
      </c>
    </row>
    <row r="1915" spans="1:5" hidden="1">
      <c r="A1915" t="s">
        <v>9</v>
      </c>
      <c r="B1915">
        <v>28</v>
      </c>
      <c r="C1915" t="s">
        <v>68</v>
      </c>
      <c r="D1915">
        <v>-58</v>
      </c>
      <c r="E1915" t="s">
        <v>1642</v>
      </c>
    </row>
    <row r="1916" spans="1:5" hidden="1">
      <c r="A1916" t="s">
        <v>9</v>
      </c>
      <c r="B1916">
        <v>28</v>
      </c>
      <c r="C1916" t="s">
        <v>69</v>
      </c>
      <c r="D1916">
        <v>-14</v>
      </c>
      <c r="E1916" t="s">
        <v>1642</v>
      </c>
    </row>
    <row r="1917" spans="1:5" hidden="1">
      <c r="A1917" t="s">
        <v>9</v>
      </c>
      <c r="B1917">
        <v>28</v>
      </c>
      <c r="C1917" t="s">
        <v>70</v>
      </c>
      <c r="D1917">
        <v>-15</v>
      </c>
      <c r="E1917" t="s">
        <v>1642</v>
      </c>
    </row>
    <row r="1918" spans="1:5" hidden="1">
      <c r="A1918" t="s">
        <v>9</v>
      </c>
      <c r="B1918">
        <v>28</v>
      </c>
      <c r="C1918" t="s">
        <v>263</v>
      </c>
      <c r="D1918">
        <v>-5</v>
      </c>
      <c r="E1918" t="s">
        <v>1642</v>
      </c>
    </row>
    <row r="1919" spans="1:5" hidden="1">
      <c r="A1919" t="s">
        <v>3059</v>
      </c>
      <c r="B1919">
        <v>3</v>
      </c>
      <c r="C1919" t="s">
        <v>335</v>
      </c>
      <c r="D1919">
        <v>-1500</v>
      </c>
      <c r="E1919" t="s">
        <v>1642</v>
      </c>
    </row>
    <row r="1920" spans="1:5" hidden="1">
      <c r="A1920" t="s">
        <v>9</v>
      </c>
      <c r="B1920">
        <v>2</v>
      </c>
      <c r="C1920" t="s">
        <v>75</v>
      </c>
      <c r="D1920">
        <v>2625</v>
      </c>
      <c r="E1920" t="s">
        <v>1642</v>
      </c>
    </row>
    <row r="1921" spans="1:5" hidden="1">
      <c r="A1921" t="s">
        <v>9</v>
      </c>
      <c r="B1921">
        <v>30</v>
      </c>
      <c r="C1921" t="s">
        <v>75</v>
      </c>
      <c r="D1921">
        <v>-1300</v>
      </c>
      <c r="E1921" t="s">
        <v>1642</v>
      </c>
    </row>
    <row r="1922" spans="1:5" hidden="1">
      <c r="A1922" t="s">
        <v>107</v>
      </c>
      <c r="B1922">
        <v>31</v>
      </c>
      <c r="C1922" t="s">
        <v>76</v>
      </c>
      <c r="D1922">
        <v>-1040</v>
      </c>
      <c r="E1922" t="s">
        <v>1642</v>
      </c>
    </row>
    <row r="1923" spans="1:5" hidden="1">
      <c r="A1923" t="s">
        <v>354</v>
      </c>
      <c r="B1923">
        <v>30</v>
      </c>
      <c r="C1923" t="s">
        <v>397</v>
      </c>
      <c r="D1923">
        <v>-4140</v>
      </c>
      <c r="E1923" t="s">
        <v>1642</v>
      </c>
    </row>
    <row r="1924" spans="1:5" hidden="1">
      <c r="A1924" t="s">
        <v>354</v>
      </c>
      <c r="B1924">
        <v>30</v>
      </c>
      <c r="C1924" t="s">
        <v>422</v>
      </c>
      <c r="D1924">
        <v>-14700</v>
      </c>
      <c r="E1924" t="s">
        <v>1642</v>
      </c>
    </row>
    <row r="1925" spans="1:5" hidden="1">
      <c r="A1925" t="s">
        <v>354</v>
      </c>
      <c r="B1925">
        <v>30</v>
      </c>
      <c r="C1925" t="s">
        <v>423</v>
      </c>
      <c r="D1925">
        <v>-1200</v>
      </c>
      <c r="E1925" t="s">
        <v>1642</v>
      </c>
    </row>
    <row r="1926" spans="1:5" hidden="1">
      <c r="A1926" t="s">
        <v>354</v>
      </c>
      <c r="B1926">
        <v>30</v>
      </c>
      <c r="C1926" t="s">
        <v>424</v>
      </c>
      <c r="D1926">
        <v>-1300</v>
      </c>
      <c r="E1926" t="s">
        <v>1642</v>
      </c>
    </row>
    <row r="1927" spans="1:5" hidden="1">
      <c r="A1927" t="s">
        <v>354</v>
      </c>
      <c r="B1927">
        <v>30</v>
      </c>
      <c r="C1927" t="s">
        <v>474</v>
      </c>
      <c r="D1927">
        <v>-13500</v>
      </c>
      <c r="E1927" t="s">
        <v>1642</v>
      </c>
    </row>
    <row r="1928" spans="1:5" hidden="1">
      <c r="A1928" t="s">
        <v>87</v>
      </c>
      <c r="B1928">
        <v>3</v>
      </c>
      <c r="C1928" t="s">
        <v>112</v>
      </c>
      <c r="D1928">
        <v>-170</v>
      </c>
      <c r="E1928" t="s">
        <v>1642</v>
      </c>
    </row>
    <row r="1929" spans="1:5" hidden="1">
      <c r="A1929" t="s">
        <v>87</v>
      </c>
      <c r="B1929">
        <v>29</v>
      </c>
      <c r="C1929" t="s">
        <v>112</v>
      </c>
      <c r="D1929">
        <v>-186</v>
      </c>
      <c r="E1929" t="s">
        <v>1642</v>
      </c>
    </row>
    <row r="1930" spans="1:5" hidden="1">
      <c r="A1930" t="s">
        <v>87</v>
      </c>
      <c r="B1930">
        <v>30</v>
      </c>
      <c r="C1930" t="s">
        <v>112</v>
      </c>
      <c r="D1930">
        <v>-180</v>
      </c>
      <c r="E1930" t="s">
        <v>1642</v>
      </c>
    </row>
    <row r="1931" spans="1:5" hidden="1">
      <c r="A1931" t="s">
        <v>87</v>
      </c>
      <c r="B1931">
        <v>3</v>
      </c>
      <c r="C1931" t="s">
        <v>113</v>
      </c>
      <c r="D1931">
        <v>-170</v>
      </c>
      <c r="E1931" t="s">
        <v>1642</v>
      </c>
    </row>
    <row r="1932" spans="1:5" hidden="1">
      <c r="A1932" t="s">
        <v>87</v>
      </c>
      <c r="B1932">
        <v>29</v>
      </c>
      <c r="C1932" t="s">
        <v>113</v>
      </c>
      <c r="D1932">
        <v>-18</v>
      </c>
      <c r="E1932" t="s">
        <v>1642</v>
      </c>
    </row>
    <row r="1933" spans="1:5" hidden="1">
      <c r="A1933" t="s">
        <v>87</v>
      </c>
      <c r="B1933">
        <v>30</v>
      </c>
      <c r="C1933" t="s">
        <v>113</v>
      </c>
      <c r="D1933">
        <v>-180</v>
      </c>
      <c r="E1933" t="s">
        <v>1642</v>
      </c>
    </row>
    <row r="1934" spans="1:5" hidden="1">
      <c r="A1934" t="s">
        <v>87</v>
      </c>
      <c r="B1934">
        <v>3</v>
      </c>
      <c r="C1934" t="s">
        <v>114</v>
      </c>
      <c r="D1934">
        <v>-170</v>
      </c>
      <c r="E1934" t="s">
        <v>1642</v>
      </c>
    </row>
    <row r="1935" spans="1:5" hidden="1">
      <c r="A1935" t="s">
        <v>87</v>
      </c>
      <c r="B1935">
        <v>29</v>
      </c>
      <c r="C1935" t="s">
        <v>114</v>
      </c>
      <c r="D1935">
        <v>-186</v>
      </c>
      <c r="E1935" t="s">
        <v>1642</v>
      </c>
    </row>
    <row r="1936" spans="1:5" hidden="1">
      <c r="A1936" t="s">
        <v>87</v>
      </c>
      <c r="B1936">
        <v>30</v>
      </c>
      <c r="C1936" t="s">
        <v>114</v>
      </c>
      <c r="D1936">
        <v>-180</v>
      </c>
      <c r="E1936" t="s">
        <v>1642</v>
      </c>
    </row>
    <row r="1937" spans="1:5" hidden="1">
      <c r="A1937" t="s">
        <v>87</v>
      </c>
      <c r="B1937">
        <v>3</v>
      </c>
      <c r="C1937" t="s">
        <v>115</v>
      </c>
      <c r="D1937">
        <v>-170</v>
      </c>
      <c r="E1937" t="s">
        <v>1642</v>
      </c>
    </row>
    <row r="1938" spans="1:5" hidden="1">
      <c r="A1938" t="s">
        <v>87</v>
      </c>
      <c r="B1938">
        <v>29</v>
      </c>
      <c r="C1938" t="s">
        <v>115</v>
      </c>
      <c r="D1938">
        <v>-186</v>
      </c>
      <c r="E1938" t="s">
        <v>1642</v>
      </c>
    </row>
    <row r="1939" spans="1:5" hidden="1">
      <c r="A1939" t="s">
        <v>87</v>
      </c>
      <c r="B1939">
        <v>30</v>
      </c>
      <c r="C1939" t="s">
        <v>115</v>
      </c>
      <c r="D1939">
        <v>-180</v>
      </c>
      <c r="E1939" t="s">
        <v>1642</v>
      </c>
    </row>
    <row r="1940" spans="1:5" hidden="1">
      <c r="A1940" t="s">
        <v>87</v>
      </c>
      <c r="B1940">
        <v>3</v>
      </c>
      <c r="C1940" t="s">
        <v>116</v>
      </c>
      <c r="D1940">
        <v>-170</v>
      </c>
      <c r="E1940" t="s">
        <v>1642</v>
      </c>
    </row>
    <row r="1941" spans="1:5" hidden="1">
      <c r="A1941" t="s">
        <v>87</v>
      </c>
      <c r="B1941">
        <v>29</v>
      </c>
      <c r="C1941" t="s">
        <v>116</v>
      </c>
      <c r="D1941">
        <v>-186</v>
      </c>
      <c r="E1941" t="s">
        <v>1642</v>
      </c>
    </row>
    <row r="1942" spans="1:5" hidden="1">
      <c r="A1942" t="s">
        <v>87</v>
      </c>
      <c r="B1942">
        <v>30</v>
      </c>
      <c r="C1942" t="s">
        <v>116</v>
      </c>
      <c r="D1942">
        <v>-180</v>
      </c>
      <c r="E1942" t="s">
        <v>1642</v>
      </c>
    </row>
    <row r="1943" spans="1:5" hidden="1">
      <c r="A1943" t="s">
        <v>270</v>
      </c>
      <c r="B1943">
        <v>9</v>
      </c>
      <c r="C1943" t="s">
        <v>80</v>
      </c>
      <c r="D1943">
        <v>-60</v>
      </c>
      <c r="E1943" t="s">
        <v>1642</v>
      </c>
    </row>
    <row r="1944" spans="1:5" hidden="1">
      <c r="A1944" t="s">
        <v>159</v>
      </c>
      <c r="B1944">
        <v>28</v>
      </c>
      <c r="C1944" t="s">
        <v>80</v>
      </c>
      <c r="D1944">
        <v>-450</v>
      </c>
      <c r="E1944" t="s">
        <v>1642</v>
      </c>
    </row>
    <row r="1945" spans="1:5" hidden="1">
      <c r="A1945" t="s">
        <v>79</v>
      </c>
      <c r="B1945">
        <v>31</v>
      </c>
      <c r="C1945" t="s">
        <v>302</v>
      </c>
      <c r="D1945">
        <v>-20</v>
      </c>
      <c r="E1945" t="s">
        <v>1642</v>
      </c>
    </row>
    <row r="1946" spans="1:5" hidden="1">
      <c r="A1946" t="s">
        <v>443</v>
      </c>
      <c r="B1946">
        <v>28</v>
      </c>
      <c r="C1946" t="s">
        <v>444</v>
      </c>
      <c r="D1946">
        <v>-349</v>
      </c>
      <c r="E1946" t="s">
        <v>1642</v>
      </c>
    </row>
    <row r="1947" spans="1:5" hidden="1">
      <c r="A1947" t="s">
        <v>443</v>
      </c>
      <c r="B1947">
        <v>28</v>
      </c>
      <c r="C1947" t="s">
        <v>445</v>
      </c>
      <c r="D1947">
        <v>-739</v>
      </c>
      <c r="E1947" t="s">
        <v>1642</v>
      </c>
    </row>
    <row r="1948" spans="1:5" hidden="1">
      <c r="A1948" t="s">
        <v>117</v>
      </c>
      <c r="B1948">
        <v>4</v>
      </c>
      <c r="C1948" t="s">
        <v>319</v>
      </c>
      <c r="D1948">
        <v>-20</v>
      </c>
      <c r="E1948" t="s">
        <v>1642</v>
      </c>
    </row>
    <row r="1949" spans="1:5" hidden="1">
      <c r="A1949" t="s">
        <v>61</v>
      </c>
      <c r="B1949">
        <v>28</v>
      </c>
      <c r="C1949" t="s">
        <v>192</v>
      </c>
      <c r="D1949">
        <v>-44</v>
      </c>
      <c r="E1949" t="s">
        <v>1642</v>
      </c>
    </row>
    <row r="1950" spans="1:5" hidden="1">
      <c r="A1950" t="s">
        <v>185</v>
      </c>
      <c r="B1950">
        <v>27</v>
      </c>
      <c r="C1950" t="s">
        <v>2033</v>
      </c>
      <c r="D1950">
        <v>-1500</v>
      </c>
      <c r="E1950" t="s">
        <v>1642</v>
      </c>
    </row>
    <row r="1951" spans="1:5" hidden="1">
      <c r="A1951" t="s">
        <v>185</v>
      </c>
      <c r="B1951">
        <v>31</v>
      </c>
      <c r="C1951" t="s">
        <v>2033</v>
      </c>
      <c r="D1951">
        <v>-1200</v>
      </c>
      <c r="E1951" t="s">
        <v>1642</v>
      </c>
    </row>
    <row r="1952" spans="1:5" hidden="1">
      <c r="A1952" t="s">
        <v>283</v>
      </c>
      <c r="B1952">
        <v>6</v>
      </c>
      <c r="C1952" t="s">
        <v>284</v>
      </c>
      <c r="D1952">
        <v>-600</v>
      </c>
      <c r="E1952" t="s">
        <v>1642</v>
      </c>
    </row>
    <row r="1953" spans="1:5" hidden="1">
      <c r="A1953" t="s">
        <v>283</v>
      </c>
      <c r="B1953">
        <v>6</v>
      </c>
      <c r="C1953" t="s">
        <v>285</v>
      </c>
      <c r="D1953">
        <v>-600</v>
      </c>
      <c r="E1953" t="s">
        <v>1642</v>
      </c>
    </row>
    <row r="1954" spans="1:5" hidden="1">
      <c r="A1954" t="s">
        <v>283</v>
      </c>
      <c r="B1954">
        <v>6</v>
      </c>
      <c r="C1954" t="s">
        <v>286</v>
      </c>
      <c r="D1954">
        <v>-600</v>
      </c>
      <c r="E1954" t="s">
        <v>1642</v>
      </c>
    </row>
    <row r="1955" spans="1:5" hidden="1">
      <c r="A1955" t="s">
        <v>283</v>
      </c>
      <c r="B1955">
        <v>6</v>
      </c>
      <c r="C1955" t="s">
        <v>287</v>
      </c>
      <c r="D1955">
        <v>-600</v>
      </c>
      <c r="E1955" t="s">
        <v>1642</v>
      </c>
    </row>
    <row r="1956" spans="1:5" hidden="1">
      <c r="A1956" t="s">
        <v>103</v>
      </c>
      <c r="B1956">
        <v>13</v>
      </c>
      <c r="C1956" t="s">
        <v>428</v>
      </c>
      <c r="D1956">
        <v>-1980</v>
      </c>
      <c r="E1956" t="s">
        <v>1642</v>
      </c>
    </row>
    <row r="1957" spans="1:5" hidden="1">
      <c r="A1957" t="s">
        <v>103</v>
      </c>
      <c r="B1957">
        <v>1</v>
      </c>
      <c r="C1957" t="s">
        <v>429</v>
      </c>
      <c r="D1957">
        <v>-700</v>
      </c>
      <c r="E1957" t="s">
        <v>1642</v>
      </c>
    </row>
    <row r="1958" spans="1:5" hidden="1">
      <c r="A1958" t="s">
        <v>103</v>
      </c>
      <c r="B1958">
        <v>13</v>
      </c>
      <c r="C1958" t="s">
        <v>429</v>
      </c>
      <c r="D1958">
        <v>-1280</v>
      </c>
      <c r="E1958" t="s">
        <v>1642</v>
      </c>
    </row>
    <row r="1959" spans="1:5" hidden="1">
      <c r="A1959" t="s">
        <v>185</v>
      </c>
      <c r="B1959">
        <v>27</v>
      </c>
      <c r="C1959" t="s">
        <v>2035</v>
      </c>
      <c r="D1959">
        <v>-23</v>
      </c>
      <c r="E1959" t="s">
        <v>1642</v>
      </c>
    </row>
    <row r="1960" spans="1:5" hidden="1">
      <c r="A1960" t="s">
        <v>185</v>
      </c>
      <c r="B1960">
        <v>31</v>
      </c>
      <c r="C1960" t="s">
        <v>2035</v>
      </c>
      <c r="D1960">
        <v>-1957</v>
      </c>
      <c r="E1960" t="s">
        <v>1642</v>
      </c>
    </row>
    <row r="1961" spans="1:5" hidden="1">
      <c r="A1961" t="s">
        <v>157</v>
      </c>
      <c r="B1961">
        <v>29</v>
      </c>
      <c r="C1961" t="s">
        <v>178</v>
      </c>
      <c r="D1961">
        <v>-150</v>
      </c>
      <c r="E1961" t="s">
        <v>1642</v>
      </c>
    </row>
    <row r="1962" spans="1:5" hidden="1">
      <c r="A1962" t="s">
        <v>157</v>
      </c>
      <c r="B1962">
        <v>29</v>
      </c>
      <c r="C1962" t="s">
        <v>180</v>
      </c>
      <c r="D1962">
        <v>-250</v>
      </c>
      <c r="E1962" t="s">
        <v>1642</v>
      </c>
    </row>
    <row r="1963" spans="1:5" hidden="1">
      <c r="A1963" t="s">
        <v>5</v>
      </c>
      <c r="B1963">
        <v>31</v>
      </c>
      <c r="C1963" t="s">
        <v>181</v>
      </c>
      <c r="D1963">
        <v>-822</v>
      </c>
      <c r="E1963" t="s">
        <v>1642</v>
      </c>
    </row>
    <row r="1964" spans="1:5" hidden="1">
      <c r="A1964" t="s">
        <v>5</v>
      </c>
      <c r="B1964">
        <v>31</v>
      </c>
      <c r="C1964" t="s">
        <v>182</v>
      </c>
      <c r="D1964">
        <v>-560</v>
      </c>
      <c r="E1964" t="s">
        <v>1642</v>
      </c>
    </row>
    <row r="1965" spans="1:5" hidden="1">
      <c r="A1965" t="s">
        <v>443</v>
      </c>
      <c r="B1965">
        <v>28</v>
      </c>
      <c r="C1965" t="s">
        <v>448</v>
      </c>
      <c r="D1965">
        <v>-420</v>
      </c>
      <c r="E1965" t="s">
        <v>1642</v>
      </c>
    </row>
    <row r="1966" spans="1:5" hidden="1">
      <c r="A1966" t="s">
        <v>87</v>
      </c>
      <c r="B1966">
        <v>3</v>
      </c>
      <c r="C1966" t="s">
        <v>121</v>
      </c>
      <c r="D1966">
        <v>-170</v>
      </c>
      <c r="E1966" t="s">
        <v>1642</v>
      </c>
    </row>
    <row r="1967" spans="1:5" hidden="1">
      <c r="A1967" t="s">
        <v>87</v>
      </c>
      <c r="B1967">
        <v>29</v>
      </c>
      <c r="C1967" t="s">
        <v>121</v>
      </c>
      <c r="D1967">
        <v>-186</v>
      </c>
      <c r="E1967" t="s">
        <v>1642</v>
      </c>
    </row>
    <row r="1968" spans="1:5" hidden="1">
      <c r="A1968" t="s">
        <v>87</v>
      </c>
      <c r="B1968">
        <v>30</v>
      </c>
      <c r="C1968" t="s">
        <v>121</v>
      </c>
      <c r="D1968">
        <v>-18</v>
      </c>
      <c r="E1968" t="s">
        <v>1642</v>
      </c>
    </row>
    <row r="1969" spans="1:5" hidden="1">
      <c r="A1969" t="s">
        <v>87</v>
      </c>
      <c r="B1969">
        <v>3</v>
      </c>
      <c r="C1969" t="s">
        <v>122</v>
      </c>
      <c r="D1969">
        <v>-170</v>
      </c>
      <c r="E1969" t="s">
        <v>1642</v>
      </c>
    </row>
    <row r="1970" spans="1:5" hidden="1">
      <c r="A1970" t="s">
        <v>87</v>
      </c>
      <c r="B1970">
        <v>29</v>
      </c>
      <c r="C1970" t="s">
        <v>122</v>
      </c>
      <c r="D1970">
        <v>-186</v>
      </c>
      <c r="E1970" t="s">
        <v>1642</v>
      </c>
    </row>
    <row r="1971" spans="1:5" hidden="1">
      <c r="A1971" t="s">
        <v>87</v>
      </c>
      <c r="B1971">
        <v>30</v>
      </c>
      <c r="C1971" t="s">
        <v>122</v>
      </c>
      <c r="D1971">
        <v>-180</v>
      </c>
      <c r="E1971" t="s">
        <v>1642</v>
      </c>
    </row>
    <row r="1972" spans="1:5" hidden="1">
      <c r="A1972" t="s">
        <v>87</v>
      </c>
      <c r="B1972">
        <v>3</v>
      </c>
      <c r="C1972" t="s">
        <v>123</v>
      </c>
      <c r="D1972">
        <v>-170</v>
      </c>
      <c r="E1972" t="s">
        <v>1642</v>
      </c>
    </row>
    <row r="1973" spans="1:5" hidden="1">
      <c r="A1973" t="s">
        <v>87</v>
      </c>
      <c r="B1973">
        <v>29</v>
      </c>
      <c r="C1973" t="s">
        <v>123</v>
      </c>
      <c r="D1973">
        <v>-186</v>
      </c>
      <c r="E1973" t="s">
        <v>1642</v>
      </c>
    </row>
    <row r="1974" spans="1:5" hidden="1">
      <c r="A1974" t="s">
        <v>87</v>
      </c>
      <c r="B1974">
        <v>30</v>
      </c>
      <c r="C1974" t="s">
        <v>123</v>
      </c>
      <c r="D1974">
        <v>-180</v>
      </c>
      <c r="E1974" t="s">
        <v>1642</v>
      </c>
    </row>
    <row r="1975" spans="1:5" hidden="1">
      <c r="A1975" t="s">
        <v>87</v>
      </c>
      <c r="B1975">
        <v>3</v>
      </c>
      <c r="C1975" t="s">
        <v>124</v>
      </c>
      <c r="D1975">
        <v>-350</v>
      </c>
      <c r="E1975" t="s">
        <v>1642</v>
      </c>
    </row>
    <row r="1976" spans="1:5" hidden="1">
      <c r="A1976" t="s">
        <v>87</v>
      </c>
      <c r="B1976">
        <v>3</v>
      </c>
      <c r="C1976" t="s">
        <v>125</v>
      </c>
      <c r="D1976">
        <v>-170</v>
      </c>
      <c r="E1976" t="s">
        <v>1642</v>
      </c>
    </row>
    <row r="1977" spans="1:5" hidden="1">
      <c r="A1977" t="s">
        <v>87</v>
      </c>
      <c r="B1977">
        <v>29</v>
      </c>
      <c r="C1977" t="s">
        <v>125</v>
      </c>
      <c r="D1977">
        <v>-186</v>
      </c>
      <c r="E1977" t="s">
        <v>1642</v>
      </c>
    </row>
    <row r="1978" spans="1:5" hidden="1">
      <c r="A1978" t="s">
        <v>87</v>
      </c>
      <c r="B1978">
        <v>30</v>
      </c>
      <c r="C1978" t="s">
        <v>125</v>
      </c>
      <c r="D1978">
        <v>-180</v>
      </c>
      <c r="E1978" t="s">
        <v>1642</v>
      </c>
    </row>
    <row r="1979" spans="1:5" hidden="1">
      <c r="A1979" t="s">
        <v>87</v>
      </c>
      <c r="B1979">
        <v>3</v>
      </c>
      <c r="C1979" t="s">
        <v>126</v>
      </c>
      <c r="D1979">
        <v>-170</v>
      </c>
      <c r="E1979" t="s">
        <v>1642</v>
      </c>
    </row>
    <row r="1980" spans="1:5" hidden="1">
      <c r="A1980" t="s">
        <v>87</v>
      </c>
      <c r="B1980">
        <v>29</v>
      </c>
      <c r="C1980" t="s">
        <v>126</v>
      </c>
      <c r="D1980">
        <v>-186</v>
      </c>
      <c r="E1980" t="s">
        <v>1642</v>
      </c>
    </row>
    <row r="1981" spans="1:5" hidden="1">
      <c r="A1981" t="s">
        <v>87</v>
      </c>
      <c r="B1981">
        <v>30</v>
      </c>
      <c r="C1981" t="s">
        <v>126</v>
      </c>
      <c r="D1981">
        <v>-180</v>
      </c>
      <c r="E1981" t="s">
        <v>1642</v>
      </c>
    </row>
    <row r="1982" spans="1:5" hidden="1">
      <c r="A1982" t="s">
        <v>100</v>
      </c>
      <c r="B1982">
        <v>28</v>
      </c>
      <c r="C1982" t="s">
        <v>455</v>
      </c>
      <c r="D1982">
        <v>-100</v>
      </c>
      <c r="E1982" t="s">
        <v>1642</v>
      </c>
    </row>
    <row r="1983" spans="1:5" hidden="1">
      <c r="A1983" t="s">
        <v>100</v>
      </c>
      <c r="B1983">
        <v>7</v>
      </c>
      <c r="C1983" t="s">
        <v>127</v>
      </c>
      <c r="D1983">
        <v>-60</v>
      </c>
      <c r="E1983" t="s">
        <v>1642</v>
      </c>
    </row>
    <row r="1984" spans="1:5">
      <c r="A1984" t="s">
        <v>3058</v>
      </c>
      <c r="B1984">
        <v>0</v>
      </c>
      <c r="C1984" t="s">
        <v>88</v>
      </c>
      <c r="D1984">
        <v>-350</v>
      </c>
      <c r="E1984" t="s">
        <v>1642</v>
      </c>
    </row>
    <row r="1985" spans="1:5">
      <c r="A1985" t="s">
        <v>3058</v>
      </c>
      <c r="B1985">
        <v>0</v>
      </c>
      <c r="C1985" t="s">
        <v>195</v>
      </c>
      <c r="D1985">
        <v>-210</v>
      </c>
      <c r="E1985" t="s">
        <v>1642</v>
      </c>
    </row>
    <row r="1986" spans="1:5">
      <c r="A1986" t="s">
        <v>3058</v>
      </c>
      <c r="B1986">
        <v>0</v>
      </c>
      <c r="C1986" t="s">
        <v>572</v>
      </c>
      <c r="D1986">
        <v>-50</v>
      </c>
      <c r="E1986" t="s">
        <v>1642</v>
      </c>
    </row>
    <row r="1987" spans="1:5">
      <c r="A1987" t="s">
        <v>3058</v>
      </c>
      <c r="B1987">
        <v>0</v>
      </c>
      <c r="C1987" t="s">
        <v>160</v>
      </c>
      <c r="D1987">
        <v>-450</v>
      </c>
      <c r="E1987" t="s">
        <v>1642</v>
      </c>
    </row>
    <row r="1988" spans="1:5">
      <c r="A1988" t="s">
        <v>3058</v>
      </c>
      <c r="B1988">
        <v>0</v>
      </c>
      <c r="C1988" t="s">
        <v>527</v>
      </c>
      <c r="D1988">
        <v>-200</v>
      </c>
      <c r="E1988" t="s">
        <v>1642</v>
      </c>
    </row>
    <row r="1989" spans="1:5">
      <c r="A1989" t="s">
        <v>3058</v>
      </c>
      <c r="B1989">
        <v>0</v>
      </c>
      <c r="C1989" t="s">
        <v>62</v>
      </c>
      <c r="D1989">
        <v>-106</v>
      </c>
      <c r="E1989" t="s">
        <v>1642</v>
      </c>
    </row>
    <row r="1990" spans="1:5">
      <c r="A1990" t="s">
        <v>3058</v>
      </c>
      <c r="B1990">
        <v>0</v>
      </c>
      <c r="C1990" t="s">
        <v>68</v>
      </c>
      <c r="D1990">
        <v>-342</v>
      </c>
      <c r="E1990" t="s">
        <v>1642</v>
      </c>
    </row>
    <row r="1991" spans="1:5">
      <c r="A1991" t="s">
        <v>3058</v>
      </c>
      <c r="B1991">
        <v>0</v>
      </c>
      <c r="C1991" t="s">
        <v>69</v>
      </c>
      <c r="D1991">
        <v>-386</v>
      </c>
      <c r="E1991" t="s">
        <v>1642</v>
      </c>
    </row>
    <row r="1992" spans="1:5">
      <c r="A1992" t="s">
        <v>3058</v>
      </c>
      <c r="B1992">
        <v>0</v>
      </c>
      <c r="C1992" t="s">
        <v>70</v>
      </c>
      <c r="D1992">
        <v>-342</v>
      </c>
      <c r="E1992" t="s">
        <v>1642</v>
      </c>
    </row>
    <row r="1993" spans="1:5">
      <c r="A1993" t="s">
        <v>3058</v>
      </c>
      <c r="B1993">
        <v>0</v>
      </c>
      <c r="C1993" t="s">
        <v>167</v>
      </c>
      <c r="D1993">
        <v>-2000</v>
      </c>
      <c r="E1993" t="s">
        <v>1642</v>
      </c>
    </row>
    <row r="1994" spans="1:5">
      <c r="A1994" t="s">
        <v>3058</v>
      </c>
      <c r="B1994">
        <v>0</v>
      </c>
      <c r="C1994" t="s">
        <v>335</v>
      </c>
      <c r="D1994">
        <v>-500</v>
      </c>
      <c r="E1994" t="s">
        <v>1642</v>
      </c>
    </row>
    <row r="1995" spans="1:5">
      <c r="A1995" t="s">
        <v>3058</v>
      </c>
      <c r="B1995">
        <v>0</v>
      </c>
      <c r="C1995" t="s">
        <v>25</v>
      </c>
      <c r="D1995">
        <v>-2100</v>
      </c>
      <c r="E1995" t="s">
        <v>1642</v>
      </c>
    </row>
    <row r="1996" spans="1:5">
      <c r="A1996" t="s">
        <v>3058</v>
      </c>
      <c r="B1996">
        <v>0</v>
      </c>
      <c r="C1996" t="s">
        <v>26</v>
      </c>
      <c r="D1996">
        <v>-2279</v>
      </c>
      <c r="E1996" t="s">
        <v>1642</v>
      </c>
    </row>
    <row r="1997" spans="1:5">
      <c r="A1997" t="s">
        <v>3058</v>
      </c>
      <c r="B1997">
        <v>0</v>
      </c>
      <c r="C1997" t="s">
        <v>1698</v>
      </c>
      <c r="D1997">
        <v>-1350</v>
      </c>
      <c r="E1997" t="s">
        <v>1642</v>
      </c>
    </row>
    <row r="1998" spans="1:5">
      <c r="A1998" t="s">
        <v>3058</v>
      </c>
      <c r="B1998">
        <v>0</v>
      </c>
      <c r="C1998" t="s">
        <v>30</v>
      </c>
      <c r="D1998">
        <v>-950</v>
      </c>
      <c r="E1998" t="s">
        <v>1642</v>
      </c>
    </row>
    <row r="1999" spans="1:5">
      <c r="A1999" t="s">
        <v>3058</v>
      </c>
      <c r="B1999">
        <v>0</v>
      </c>
      <c r="C1999" t="s">
        <v>398</v>
      </c>
      <c r="D1999">
        <v>-2600</v>
      </c>
      <c r="E1999" t="s">
        <v>1642</v>
      </c>
    </row>
    <row r="2000" spans="1:5">
      <c r="A2000" t="s">
        <v>3058</v>
      </c>
      <c r="B2000">
        <v>0</v>
      </c>
      <c r="C2000" t="s">
        <v>36</v>
      </c>
      <c r="D2000">
        <v>-950</v>
      </c>
      <c r="E2000" t="s">
        <v>1642</v>
      </c>
    </row>
    <row r="2001" spans="1:5">
      <c r="A2001" t="s">
        <v>3058</v>
      </c>
      <c r="B2001">
        <v>0</v>
      </c>
      <c r="C2001" t="s">
        <v>37</v>
      </c>
      <c r="D2001">
        <v>-850</v>
      </c>
      <c r="E2001" t="s">
        <v>1642</v>
      </c>
    </row>
    <row r="2002" spans="1:5">
      <c r="A2002" t="s">
        <v>3058</v>
      </c>
      <c r="B2002">
        <v>0</v>
      </c>
      <c r="C2002" t="s">
        <v>38</v>
      </c>
      <c r="D2002">
        <v>-2100</v>
      </c>
      <c r="E2002" t="s">
        <v>1642</v>
      </c>
    </row>
    <row r="2003" spans="1:5">
      <c r="A2003" t="s">
        <v>3058</v>
      </c>
      <c r="B2003">
        <v>0</v>
      </c>
      <c r="C2003" t="s">
        <v>43</v>
      </c>
      <c r="D2003">
        <v>-3000</v>
      </c>
      <c r="E2003" t="s">
        <v>1642</v>
      </c>
    </row>
    <row r="2004" spans="1:5">
      <c r="A2004" t="s">
        <v>3058</v>
      </c>
      <c r="B2004">
        <v>0</v>
      </c>
      <c r="C2004" t="s">
        <v>80</v>
      </c>
      <c r="D2004">
        <v>-500</v>
      </c>
      <c r="E2004" t="s">
        <v>1642</v>
      </c>
    </row>
    <row r="2005" spans="1:5">
      <c r="A2005" t="s">
        <v>3058</v>
      </c>
      <c r="B2005">
        <v>0</v>
      </c>
      <c r="C2005" t="s">
        <v>192</v>
      </c>
      <c r="D2005">
        <v>-100</v>
      </c>
      <c r="E2005" t="s">
        <v>1642</v>
      </c>
    </row>
    <row r="2006" spans="1:5">
      <c r="A2006" t="s">
        <v>3058</v>
      </c>
      <c r="B2006">
        <v>0</v>
      </c>
      <c r="C2006" t="s">
        <v>1699</v>
      </c>
      <c r="D2006">
        <v>-1600</v>
      </c>
      <c r="E2006" t="s">
        <v>1642</v>
      </c>
    </row>
    <row r="2007" spans="1:5">
      <c r="A2007" t="s">
        <v>3058</v>
      </c>
      <c r="B2007">
        <v>0</v>
      </c>
      <c r="C2007" t="s">
        <v>180</v>
      </c>
      <c r="D2007">
        <v>-100</v>
      </c>
      <c r="E2007" t="s">
        <v>1642</v>
      </c>
    </row>
    <row r="2008" spans="1:5">
      <c r="A2008" t="s">
        <v>3058</v>
      </c>
      <c r="B2008">
        <v>0</v>
      </c>
      <c r="C2008" t="s">
        <v>511</v>
      </c>
      <c r="D2008">
        <v>-100</v>
      </c>
      <c r="E2008" t="s">
        <v>1642</v>
      </c>
    </row>
    <row r="2009" spans="1:5">
      <c r="A2009" t="s">
        <v>3058</v>
      </c>
      <c r="B2009">
        <v>0</v>
      </c>
      <c r="C2009" t="s">
        <v>525</v>
      </c>
      <c r="D2009">
        <v>-95</v>
      </c>
      <c r="E2009" t="s">
        <v>1642</v>
      </c>
    </row>
    <row r="2010" spans="1:5" hidden="1">
      <c r="A2010" t="s">
        <v>3060</v>
      </c>
      <c r="B2010">
        <v>1</v>
      </c>
      <c r="C2010" t="s">
        <v>2107</v>
      </c>
      <c r="D2010">
        <v>5000</v>
      </c>
      <c r="E2010" t="s">
        <v>1998</v>
      </c>
    </row>
    <row r="2011" spans="1:5" hidden="1">
      <c r="A2011" t="s">
        <v>3060</v>
      </c>
      <c r="B2011">
        <v>1</v>
      </c>
      <c r="C2011" t="s">
        <v>1720</v>
      </c>
      <c r="D2011">
        <v>1500</v>
      </c>
      <c r="E2011" t="s">
        <v>1998</v>
      </c>
    </row>
    <row r="2012" spans="1:5" hidden="1">
      <c r="A2012" t="s">
        <v>1716</v>
      </c>
      <c r="B2012">
        <v>3</v>
      </c>
      <c r="C2012" t="s">
        <v>1734</v>
      </c>
      <c r="D2012">
        <v>3000</v>
      </c>
      <c r="E2012" t="s">
        <v>1998</v>
      </c>
    </row>
    <row r="2013" spans="1:5" hidden="1">
      <c r="A2013" t="s">
        <v>1716</v>
      </c>
      <c r="B2013">
        <v>3</v>
      </c>
      <c r="C2013" t="s">
        <v>1735</v>
      </c>
      <c r="D2013">
        <v>1200</v>
      </c>
      <c r="E2013" t="s">
        <v>1998</v>
      </c>
    </row>
    <row r="2014" spans="1:5" hidden="1">
      <c r="A2014" t="s">
        <v>1716</v>
      </c>
      <c r="B2014">
        <v>3</v>
      </c>
      <c r="C2014" t="s">
        <v>1736</v>
      </c>
      <c r="D2014">
        <v>4000</v>
      </c>
      <c r="E2014" t="s">
        <v>1998</v>
      </c>
    </row>
    <row r="2015" spans="1:5" hidden="1">
      <c r="A2015" t="s">
        <v>1716</v>
      </c>
      <c r="B2015">
        <v>3</v>
      </c>
      <c r="C2015" t="s">
        <v>1737</v>
      </c>
      <c r="D2015">
        <v>600</v>
      </c>
      <c r="E2015" t="s">
        <v>1998</v>
      </c>
    </row>
    <row r="2016" spans="1:5" hidden="1">
      <c r="A2016" t="s">
        <v>1716</v>
      </c>
      <c r="B2016">
        <v>3</v>
      </c>
      <c r="C2016" t="s">
        <v>1740</v>
      </c>
      <c r="D2016">
        <v>1100</v>
      </c>
      <c r="E2016" t="s">
        <v>1998</v>
      </c>
    </row>
    <row r="2017" spans="1:5" hidden="1">
      <c r="A2017" t="s">
        <v>1716</v>
      </c>
      <c r="B2017">
        <v>3</v>
      </c>
      <c r="C2017" t="s">
        <v>1741</v>
      </c>
      <c r="D2017">
        <v>984</v>
      </c>
      <c r="E2017" t="s">
        <v>1998</v>
      </c>
    </row>
    <row r="2018" spans="1:5" hidden="1">
      <c r="A2018" t="s">
        <v>1716</v>
      </c>
      <c r="B2018">
        <v>3</v>
      </c>
      <c r="C2018" t="s">
        <v>2073</v>
      </c>
      <c r="D2018">
        <v>800</v>
      </c>
      <c r="E2018" t="s">
        <v>1998</v>
      </c>
    </row>
    <row r="2019" spans="1:5" hidden="1">
      <c r="A2019" t="s">
        <v>1716</v>
      </c>
      <c r="B2019">
        <v>3</v>
      </c>
      <c r="C2019" t="s">
        <v>1742</v>
      </c>
      <c r="D2019">
        <v>2000</v>
      </c>
      <c r="E2019" t="s">
        <v>1998</v>
      </c>
    </row>
    <row r="2020" spans="1:5" hidden="1">
      <c r="A2020" t="s">
        <v>1716</v>
      </c>
      <c r="B2020">
        <v>3</v>
      </c>
      <c r="C2020" t="s">
        <v>1743</v>
      </c>
      <c r="D2020">
        <v>1300</v>
      </c>
      <c r="E2020" t="s">
        <v>1998</v>
      </c>
    </row>
    <row r="2021" spans="1:5" hidden="1">
      <c r="A2021" t="s">
        <v>1716</v>
      </c>
      <c r="B2021">
        <v>3</v>
      </c>
      <c r="C2021" t="s">
        <v>1744</v>
      </c>
      <c r="D2021">
        <v>700</v>
      </c>
      <c r="E2021" t="s">
        <v>1998</v>
      </c>
    </row>
    <row r="2022" spans="1:5" hidden="1">
      <c r="A2022" t="s">
        <v>1716</v>
      </c>
      <c r="B2022">
        <v>3</v>
      </c>
      <c r="C2022" t="s">
        <v>1745</v>
      </c>
      <c r="D2022">
        <v>720</v>
      </c>
      <c r="E2022" t="s">
        <v>1998</v>
      </c>
    </row>
    <row r="2023" spans="1:5" hidden="1">
      <c r="A2023" t="s">
        <v>1716</v>
      </c>
      <c r="B2023">
        <v>3</v>
      </c>
      <c r="C2023" t="s">
        <v>1746</v>
      </c>
      <c r="D2023">
        <v>800</v>
      </c>
      <c r="E2023" t="s">
        <v>1998</v>
      </c>
    </row>
    <row r="2024" spans="1:5" hidden="1">
      <c r="A2024" t="s">
        <v>1716</v>
      </c>
      <c r="B2024">
        <v>3</v>
      </c>
      <c r="C2024" t="s">
        <v>1748</v>
      </c>
      <c r="D2024">
        <v>287</v>
      </c>
      <c r="E2024" t="s">
        <v>1998</v>
      </c>
    </row>
    <row r="2025" spans="1:5" hidden="1">
      <c r="A2025" t="s">
        <v>1716</v>
      </c>
      <c r="B2025">
        <v>3</v>
      </c>
      <c r="C2025" t="s">
        <v>1750</v>
      </c>
      <c r="D2025">
        <v>900</v>
      </c>
      <c r="E2025" t="s">
        <v>1998</v>
      </c>
    </row>
    <row r="2026" spans="1:5" hidden="1">
      <c r="A2026" t="s">
        <v>1716</v>
      </c>
      <c r="B2026">
        <v>3</v>
      </c>
      <c r="C2026" t="s">
        <v>1751</v>
      </c>
      <c r="D2026">
        <v>900</v>
      </c>
      <c r="E2026" t="s">
        <v>1998</v>
      </c>
    </row>
    <row r="2027" spans="1:5" hidden="1">
      <c r="A2027" t="s">
        <v>1716</v>
      </c>
      <c r="B2027">
        <v>3</v>
      </c>
      <c r="C2027" t="s">
        <v>1752</v>
      </c>
      <c r="D2027">
        <v>650</v>
      </c>
      <c r="E2027" t="s">
        <v>1998</v>
      </c>
    </row>
    <row r="2028" spans="1:5" hidden="1">
      <c r="A2028" t="s">
        <v>1716</v>
      </c>
      <c r="B2028">
        <v>3</v>
      </c>
      <c r="C2028" t="s">
        <v>1753</v>
      </c>
      <c r="D2028">
        <v>5200</v>
      </c>
      <c r="E2028" t="s">
        <v>1998</v>
      </c>
    </row>
    <row r="2029" spans="1:5" hidden="1">
      <c r="A2029" t="s">
        <v>1716</v>
      </c>
      <c r="B2029">
        <v>3</v>
      </c>
      <c r="C2029" t="s">
        <v>2107</v>
      </c>
      <c r="D2029">
        <v>600</v>
      </c>
      <c r="E2029" t="s">
        <v>1998</v>
      </c>
    </row>
    <row r="2030" spans="1:5" hidden="1">
      <c r="A2030" t="s">
        <v>1716</v>
      </c>
      <c r="B2030">
        <v>3</v>
      </c>
      <c r="C2030" t="s">
        <v>1757</v>
      </c>
      <c r="D2030">
        <v>1000</v>
      </c>
      <c r="E2030" t="s">
        <v>1998</v>
      </c>
    </row>
    <row r="2031" spans="1:5" hidden="1">
      <c r="A2031" t="s">
        <v>1716</v>
      </c>
      <c r="B2031">
        <v>3</v>
      </c>
      <c r="C2031" t="s">
        <v>2117</v>
      </c>
      <c r="D2031">
        <v>500</v>
      </c>
      <c r="E2031" t="s">
        <v>1998</v>
      </c>
    </row>
    <row r="2032" spans="1:5" hidden="1">
      <c r="A2032" t="s">
        <v>1716</v>
      </c>
      <c r="B2032">
        <v>3</v>
      </c>
      <c r="C2032" t="s">
        <v>1760</v>
      </c>
      <c r="D2032">
        <v>175</v>
      </c>
      <c r="E2032" t="s">
        <v>1998</v>
      </c>
    </row>
    <row r="2033" spans="1:5" hidden="1">
      <c r="A2033" t="s">
        <v>1716</v>
      </c>
      <c r="B2033">
        <v>3</v>
      </c>
      <c r="C2033" t="s">
        <v>1761</v>
      </c>
      <c r="D2033">
        <v>1250</v>
      </c>
      <c r="E2033" t="s">
        <v>1998</v>
      </c>
    </row>
    <row r="2034" spans="1:5" hidden="1">
      <c r="A2034" t="s">
        <v>1716</v>
      </c>
      <c r="B2034">
        <v>3</v>
      </c>
      <c r="C2034" t="s">
        <v>1718</v>
      </c>
      <c r="D2034">
        <v>2500</v>
      </c>
      <c r="E2034" t="s">
        <v>1998</v>
      </c>
    </row>
    <row r="2035" spans="1:5" hidden="1">
      <c r="A2035" t="s">
        <v>1716</v>
      </c>
      <c r="B2035">
        <v>3</v>
      </c>
      <c r="C2035" t="s">
        <v>1762</v>
      </c>
      <c r="D2035">
        <v>500</v>
      </c>
      <c r="E2035" t="s">
        <v>1998</v>
      </c>
    </row>
    <row r="2036" spans="1:5" hidden="1">
      <c r="A2036" t="s">
        <v>1716</v>
      </c>
      <c r="B2036">
        <v>3</v>
      </c>
      <c r="C2036" t="s">
        <v>1763</v>
      </c>
      <c r="D2036">
        <v>360</v>
      </c>
      <c r="E2036" t="s">
        <v>1998</v>
      </c>
    </row>
    <row r="2037" spans="1:5" hidden="1">
      <c r="A2037" t="s">
        <v>1716</v>
      </c>
      <c r="B2037">
        <v>3</v>
      </c>
      <c r="C2037" t="s">
        <v>1764</v>
      </c>
      <c r="D2037">
        <v>650</v>
      </c>
      <c r="E2037" t="s">
        <v>1998</v>
      </c>
    </row>
    <row r="2038" spans="1:5" hidden="1">
      <c r="A2038" t="s">
        <v>1716</v>
      </c>
      <c r="B2038">
        <v>3</v>
      </c>
      <c r="C2038" t="s">
        <v>1765</v>
      </c>
      <c r="D2038">
        <v>800</v>
      </c>
      <c r="E2038" t="s">
        <v>1998</v>
      </c>
    </row>
    <row r="2039" spans="1:5" hidden="1">
      <c r="A2039" t="s">
        <v>1716</v>
      </c>
      <c r="B2039">
        <v>3</v>
      </c>
      <c r="C2039" t="s">
        <v>1767</v>
      </c>
      <c r="D2039">
        <v>1000</v>
      </c>
      <c r="E2039" t="s">
        <v>1998</v>
      </c>
    </row>
    <row r="2040" spans="1:5" hidden="1">
      <c r="A2040" t="s">
        <v>1716</v>
      </c>
      <c r="B2040">
        <v>3</v>
      </c>
      <c r="C2040" t="s">
        <v>1768</v>
      </c>
      <c r="D2040">
        <v>250</v>
      </c>
      <c r="E2040" t="s">
        <v>1998</v>
      </c>
    </row>
    <row r="2041" spans="1:5" hidden="1">
      <c r="A2041" t="s">
        <v>1716</v>
      </c>
      <c r="B2041">
        <v>3</v>
      </c>
      <c r="C2041" t="s">
        <v>2134</v>
      </c>
      <c r="D2041">
        <v>1000</v>
      </c>
      <c r="E2041" t="s">
        <v>1998</v>
      </c>
    </row>
    <row r="2042" spans="1:5" hidden="1">
      <c r="A2042" t="s">
        <v>1716</v>
      </c>
      <c r="B2042">
        <v>3</v>
      </c>
      <c r="C2042" t="s">
        <v>1770</v>
      </c>
      <c r="D2042">
        <v>600</v>
      </c>
      <c r="E2042" t="s">
        <v>1998</v>
      </c>
    </row>
    <row r="2043" spans="1:5" hidden="1">
      <c r="A2043" t="s">
        <v>1716</v>
      </c>
      <c r="B2043">
        <v>3</v>
      </c>
      <c r="C2043" t="s">
        <v>1771</v>
      </c>
      <c r="D2043">
        <v>900</v>
      </c>
      <c r="E2043" t="s">
        <v>1998</v>
      </c>
    </row>
    <row r="2044" spans="1:5" hidden="1">
      <c r="A2044" t="s">
        <v>1716</v>
      </c>
      <c r="B2044">
        <v>3</v>
      </c>
      <c r="C2044" t="s">
        <v>1776</v>
      </c>
      <c r="D2044">
        <v>2100</v>
      </c>
      <c r="E2044" t="s">
        <v>1998</v>
      </c>
    </row>
    <row r="2045" spans="1:5" hidden="1">
      <c r="A2045" t="s">
        <v>1716</v>
      </c>
      <c r="B2045">
        <v>3</v>
      </c>
      <c r="C2045" t="s">
        <v>1777</v>
      </c>
      <c r="D2045">
        <v>2290</v>
      </c>
      <c r="E2045" t="s">
        <v>1998</v>
      </c>
    </row>
    <row r="2046" spans="1:5" hidden="1">
      <c r="A2046" t="s">
        <v>1716</v>
      </c>
      <c r="B2046">
        <v>3</v>
      </c>
      <c r="C2046" t="s">
        <v>1724</v>
      </c>
      <c r="D2046">
        <v>810</v>
      </c>
      <c r="E2046" t="s">
        <v>1998</v>
      </c>
    </row>
    <row r="2047" spans="1:5" hidden="1">
      <c r="A2047" t="s">
        <v>1716</v>
      </c>
      <c r="B2047">
        <v>3</v>
      </c>
      <c r="C2047" t="s">
        <v>2147</v>
      </c>
      <c r="D2047">
        <v>125</v>
      </c>
      <c r="E2047" t="s">
        <v>1998</v>
      </c>
    </row>
    <row r="2048" spans="1:5" hidden="1">
      <c r="A2048" t="s">
        <v>1716</v>
      </c>
      <c r="B2048">
        <v>3</v>
      </c>
      <c r="C2048" t="s">
        <v>1778</v>
      </c>
      <c r="D2048">
        <v>1145</v>
      </c>
      <c r="E2048" t="s">
        <v>1998</v>
      </c>
    </row>
    <row r="2049" spans="1:5" hidden="1">
      <c r="A2049" t="s">
        <v>1716</v>
      </c>
      <c r="B2049">
        <v>3</v>
      </c>
      <c r="C2049" t="s">
        <v>2152</v>
      </c>
      <c r="D2049">
        <v>800</v>
      </c>
      <c r="E2049" t="s">
        <v>1998</v>
      </c>
    </row>
    <row r="2050" spans="1:5" hidden="1">
      <c r="A2050" t="s">
        <v>1716</v>
      </c>
      <c r="B2050">
        <v>3</v>
      </c>
      <c r="C2050" t="s">
        <v>1779</v>
      </c>
      <c r="D2050">
        <v>160</v>
      </c>
      <c r="E2050" t="s">
        <v>1998</v>
      </c>
    </row>
    <row r="2051" spans="1:5" hidden="1">
      <c r="A2051" t="s">
        <v>1716</v>
      </c>
      <c r="B2051">
        <v>3</v>
      </c>
      <c r="C2051" t="s">
        <v>3061</v>
      </c>
      <c r="D2051">
        <v>338</v>
      </c>
      <c r="E2051" t="s">
        <v>1998</v>
      </c>
    </row>
    <row r="2052" spans="1:5" hidden="1">
      <c r="A2052" t="s">
        <v>1716</v>
      </c>
      <c r="B2052">
        <v>3</v>
      </c>
      <c r="C2052" t="s">
        <v>2156</v>
      </c>
      <c r="D2052">
        <v>1500</v>
      </c>
      <c r="E2052" t="s">
        <v>1998</v>
      </c>
    </row>
    <row r="2053" spans="1:5" hidden="1">
      <c r="A2053" t="s">
        <v>1716</v>
      </c>
      <c r="B2053">
        <v>3</v>
      </c>
      <c r="C2053" t="s">
        <v>2157</v>
      </c>
      <c r="D2053">
        <v>300</v>
      </c>
      <c r="E2053" t="s">
        <v>1998</v>
      </c>
    </row>
    <row r="2054" spans="1:5" hidden="1">
      <c r="A2054" t="s">
        <v>1716</v>
      </c>
      <c r="B2054">
        <v>3</v>
      </c>
      <c r="C2054" t="s">
        <v>2158</v>
      </c>
      <c r="D2054">
        <v>300</v>
      </c>
      <c r="E2054" t="s">
        <v>1998</v>
      </c>
    </row>
    <row r="2055" spans="1:5" hidden="1">
      <c r="A2055" t="s">
        <v>1716</v>
      </c>
      <c r="B2055">
        <v>3</v>
      </c>
      <c r="C2055" t="s">
        <v>1781</v>
      </c>
      <c r="D2055">
        <v>180</v>
      </c>
      <c r="E2055" t="s">
        <v>1998</v>
      </c>
    </row>
    <row r="2056" spans="1:5" hidden="1">
      <c r="A2056" t="s">
        <v>1716</v>
      </c>
      <c r="B2056">
        <v>3</v>
      </c>
      <c r="C2056" t="s">
        <v>1783</v>
      </c>
      <c r="D2056">
        <v>840</v>
      </c>
      <c r="E2056" t="s">
        <v>1998</v>
      </c>
    </row>
    <row r="2057" spans="1:5" hidden="1">
      <c r="A2057" t="s">
        <v>1716</v>
      </c>
      <c r="B2057">
        <v>3</v>
      </c>
      <c r="C2057" t="s">
        <v>1784</v>
      </c>
      <c r="D2057">
        <v>1100</v>
      </c>
      <c r="E2057" t="s">
        <v>1998</v>
      </c>
    </row>
    <row r="2058" spans="1:5" hidden="1">
      <c r="A2058" t="s">
        <v>1716</v>
      </c>
      <c r="B2058">
        <v>3</v>
      </c>
      <c r="C2058" t="s">
        <v>1785</v>
      </c>
      <c r="D2058">
        <v>1000</v>
      </c>
      <c r="E2058" t="s">
        <v>1998</v>
      </c>
    </row>
    <row r="2059" spans="1:5" hidden="1">
      <c r="A2059" t="s">
        <v>1716</v>
      </c>
      <c r="B2059">
        <v>3</v>
      </c>
      <c r="C2059" t="s">
        <v>1786</v>
      </c>
      <c r="D2059">
        <v>500</v>
      </c>
      <c r="E2059" t="s">
        <v>1998</v>
      </c>
    </row>
    <row r="2060" spans="1:5" hidden="1">
      <c r="A2060" t="s">
        <v>1716</v>
      </c>
      <c r="B2060">
        <v>3</v>
      </c>
      <c r="C2060" t="s">
        <v>1787</v>
      </c>
      <c r="D2060">
        <v>2000</v>
      </c>
      <c r="E2060" t="s">
        <v>1998</v>
      </c>
    </row>
    <row r="2061" spans="1:5" hidden="1">
      <c r="A2061" t="s">
        <v>1716</v>
      </c>
      <c r="B2061">
        <v>3</v>
      </c>
      <c r="C2061" t="s">
        <v>1788</v>
      </c>
      <c r="D2061">
        <v>800</v>
      </c>
      <c r="E2061" t="s">
        <v>1998</v>
      </c>
    </row>
    <row r="2062" spans="1:5" hidden="1">
      <c r="A2062" t="s">
        <v>1716</v>
      </c>
      <c r="B2062">
        <v>3</v>
      </c>
      <c r="C2062" t="s">
        <v>2197</v>
      </c>
      <c r="D2062">
        <v>2000</v>
      </c>
      <c r="E2062" t="s">
        <v>1998</v>
      </c>
    </row>
    <row r="2063" spans="1:5" hidden="1">
      <c r="A2063" t="s">
        <v>1716</v>
      </c>
      <c r="B2063">
        <v>3</v>
      </c>
      <c r="C2063" t="s">
        <v>1789</v>
      </c>
      <c r="D2063">
        <v>1000</v>
      </c>
      <c r="E2063" t="s">
        <v>1998</v>
      </c>
    </row>
    <row r="2064" spans="1:5" hidden="1">
      <c r="A2064" t="s">
        <v>1716</v>
      </c>
      <c r="B2064">
        <v>3</v>
      </c>
      <c r="C2064" t="s">
        <v>1723</v>
      </c>
      <c r="D2064">
        <v>1000</v>
      </c>
      <c r="E2064" t="s">
        <v>1998</v>
      </c>
    </row>
    <row r="2065" spans="1:5" hidden="1">
      <c r="A2065" t="s">
        <v>1716</v>
      </c>
      <c r="B2065">
        <v>3</v>
      </c>
      <c r="C2065" t="s">
        <v>1726</v>
      </c>
      <c r="D2065">
        <v>2120</v>
      </c>
      <c r="E2065" t="s">
        <v>1998</v>
      </c>
    </row>
    <row r="2066" spans="1:5" hidden="1">
      <c r="A2066" t="s">
        <v>1716</v>
      </c>
      <c r="B2066">
        <v>3</v>
      </c>
      <c r="C2066" t="s">
        <v>1793</v>
      </c>
      <c r="D2066">
        <v>10000</v>
      </c>
      <c r="E2066" t="s">
        <v>1998</v>
      </c>
    </row>
    <row r="2067" spans="1:5" hidden="1">
      <c r="A2067" t="s">
        <v>1716</v>
      </c>
      <c r="B2067">
        <v>3</v>
      </c>
      <c r="C2067" t="s">
        <v>1794</v>
      </c>
      <c r="D2067">
        <v>2000</v>
      </c>
      <c r="E2067" t="s">
        <v>1998</v>
      </c>
    </row>
    <row r="2068" spans="1:5" hidden="1">
      <c r="A2068" t="s">
        <v>1716</v>
      </c>
      <c r="B2068">
        <v>3</v>
      </c>
      <c r="C2068" t="s">
        <v>1730</v>
      </c>
      <c r="D2068">
        <v>400</v>
      </c>
      <c r="E2068" t="s">
        <v>1998</v>
      </c>
    </row>
    <row r="2069" spans="1:5" hidden="1">
      <c r="A2069" t="s">
        <v>1716</v>
      </c>
      <c r="B2069">
        <v>3</v>
      </c>
      <c r="C2069" t="s">
        <v>1795</v>
      </c>
      <c r="D2069">
        <v>1800</v>
      </c>
      <c r="E2069" t="s">
        <v>1998</v>
      </c>
    </row>
    <row r="2070" spans="1:5" hidden="1">
      <c r="A2070" t="s">
        <v>1716</v>
      </c>
      <c r="B2070">
        <v>3</v>
      </c>
      <c r="C2070" t="s">
        <v>1722</v>
      </c>
      <c r="D2070">
        <v>6000</v>
      </c>
      <c r="E2070" t="s">
        <v>1998</v>
      </c>
    </row>
    <row r="2071" spans="1:5" hidden="1">
      <c r="A2071" t="s">
        <v>1716</v>
      </c>
      <c r="B2071">
        <v>3</v>
      </c>
      <c r="C2071" t="s">
        <v>1797</v>
      </c>
      <c r="D2071">
        <v>1500</v>
      </c>
      <c r="E2071" t="s">
        <v>1998</v>
      </c>
    </row>
    <row r="2072" spans="1:5" hidden="1">
      <c r="A2072" t="s">
        <v>1716</v>
      </c>
      <c r="B2072">
        <v>3</v>
      </c>
      <c r="C2072" t="s">
        <v>1799</v>
      </c>
      <c r="D2072">
        <v>1500</v>
      </c>
      <c r="E2072" t="s">
        <v>1998</v>
      </c>
    </row>
    <row r="2073" spans="1:5" hidden="1">
      <c r="A2073" t="s">
        <v>1716</v>
      </c>
      <c r="B2073">
        <v>6</v>
      </c>
      <c r="C2073" t="s">
        <v>1800</v>
      </c>
      <c r="D2073">
        <v>5000</v>
      </c>
      <c r="E2073" t="s">
        <v>1998</v>
      </c>
    </row>
    <row r="2074" spans="1:5" hidden="1">
      <c r="A2074" t="s">
        <v>1716</v>
      </c>
      <c r="B2074">
        <v>6</v>
      </c>
      <c r="C2074" t="s">
        <v>1801</v>
      </c>
      <c r="D2074">
        <v>5000</v>
      </c>
      <c r="E2074" t="s">
        <v>1998</v>
      </c>
    </row>
    <row r="2075" spans="1:5" hidden="1">
      <c r="A2075" t="s">
        <v>1716</v>
      </c>
      <c r="B2075">
        <v>6</v>
      </c>
      <c r="C2075" t="s">
        <v>1802</v>
      </c>
      <c r="D2075">
        <v>5000</v>
      </c>
      <c r="E2075" t="s">
        <v>1998</v>
      </c>
    </row>
    <row r="2076" spans="1:5" hidden="1">
      <c r="A2076" t="s">
        <v>1716</v>
      </c>
      <c r="B2076">
        <v>6</v>
      </c>
      <c r="C2076" t="s">
        <v>1723</v>
      </c>
      <c r="D2076">
        <v>2000</v>
      </c>
      <c r="E2076" t="s">
        <v>1998</v>
      </c>
    </row>
    <row r="2077" spans="1:5" hidden="1">
      <c r="A2077" t="s">
        <v>1716</v>
      </c>
      <c r="B2077">
        <v>6</v>
      </c>
      <c r="C2077" t="s">
        <v>1794</v>
      </c>
      <c r="D2077">
        <v>10000</v>
      </c>
      <c r="E2077" t="s">
        <v>1998</v>
      </c>
    </row>
    <row r="2078" spans="1:5" hidden="1">
      <c r="A2078" t="s">
        <v>1716</v>
      </c>
      <c r="B2078">
        <v>6</v>
      </c>
      <c r="C2078" t="s">
        <v>1804</v>
      </c>
      <c r="D2078">
        <v>28000</v>
      </c>
      <c r="E2078" t="s">
        <v>1998</v>
      </c>
    </row>
    <row r="2079" spans="1:5" hidden="1">
      <c r="A2079" t="s">
        <v>3062</v>
      </c>
      <c r="B2079">
        <v>8</v>
      </c>
      <c r="C2079" t="s">
        <v>2241</v>
      </c>
      <c r="D2079">
        <v>2000</v>
      </c>
      <c r="E2079" t="s">
        <v>1998</v>
      </c>
    </row>
    <row r="2080" spans="1:5" hidden="1">
      <c r="A2080" t="s">
        <v>1716</v>
      </c>
      <c r="B2080">
        <v>9</v>
      </c>
      <c r="C2080" t="s">
        <v>1805</v>
      </c>
      <c r="D2080">
        <v>12500</v>
      </c>
      <c r="E2080" t="s">
        <v>1998</v>
      </c>
    </row>
    <row r="2081" spans="1:5" hidden="1">
      <c r="A2081" t="s">
        <v>1716</v>
      </c>
      <c r="B2081">
        <v>15</v>
      </c>
      <c r="C2081" t="s">
        <v>1726</v>
      </c>
      <c r="D2081">
        <v>2840</v>
      </c>
      <c r="E2081" t="s">
        <v>1998</v>
      </c>
    </row>
    <row r="2082" spans="1:5" hidden="1">
      <c r="A2082" t="s">
        <v>1716</v>
      </c>
      <c r="B2082">
        <v>15</v>
      </c>
      <c r="C2082" t="s">
        <v>2241</v>
      </c>
      <c r="D2082">
        <v>2998</v>
      </c>
      <c r="E2082" t="s">
        <v>1998</v>
      </c>
    </row>
    <row r="2083" spans="1:5" hidden="1">
      <c r="A2083" t="s">
        <v>1716</v>
      </c>
      <c r="B2083">
        <v>15</v>
      </c>
      <c r="C2083" t="s">
        <v>1797</v>
      </c>
      <c r="D2083">
        <v>2000</v>
      </c>
      <c r="E2083" t="s">
        <v>1998</v>
      </c>
    </row>
    <row r="2084" spans="1:5" hidden="1">
      <c r="A2084" t="s">
        <v>1716</v>
      </c>
      <c r="B2084">
        <v>15</v>
      </c>
      <c r="C2084" t="s">
        <v>1799</v>
      </c>
      <c r="D2084">
        <v>2000</v>
      </c>
      <c r="E2084" t="s">
        <v>1998</v>
      </c>
    </row>
    <row r="2085" spans="1:5" hidden="1">
      <c r="A2085" t="s">
        <v>1716</v>
      </c>
      <c r="B2085">
        <v>27</v>
      </c>
      <c r="C2085" t="s">
        <v>1723</v>
      </c>
      <c r="D2085">
        <v>3000</v>
      </c>
      <c r="E2085" t="s">
        <v>1998</v>
      </c>
    </row>
    <row r="2086" spans="1:5" hidden="1">
      <c r="A2086" t="s">
        <v>1716</v>
      </c>
      <c r="B2086">
        <v>27</v>
      </c>
      <c r="C2086" t="s">
        <v>1730</v>
      </c>
      <c r="D2086">
        <v>1800</v>
      </c>
      <c r="E2086" t="s">
        <v>1998</v>
      </c>
    </row>
    <row r="2087" spans="1:5" hidden="1">
      <c r="A2087" t="s">
        <v>1716</v>
      </c>
      <c r="B2087">
        <v>27</v>
      </c>
      <c r="C2087" t="s">
        <v>1795</v>
      </c>
      <c r="D2087">
        <v>2400</v>
      </c>
      <c r="E2087" t="s">
        <v>1998</v>
      </c>
    </row>
    <row r="2088" spans="1:5" hidden="1">
      <c r="A2088" t="s">
        <v>1716</v>
      </c>
      <c r="B2088">
        <v>28</v>
      </c>
      <c r="C2088" t="s">
        <v>1727</v>
      </c>
      <c r="D2088">
        <v>1000</v>
      </c>
      <c r="E2088" t="s">
        <v>1998</v>
      </c>
    </row>
    <row r="2089" spans="1:5" hidden="1">
      <c r="A2089" t="s">
        <v>1716</v>
      </c>
      <c r="B2089">
        <v>28</v>
      </c>
      <c r="C2089" t="s">
        <v>1717</v>
      </c>
      <c r="D2089">
        <v>400</v>
      </c>
      <c r="E2089" t="s">
        <v>1998</v>
      </c>
    </row>
    <row r="2090" spans="1:5" hidden="1">
      <c r="A2090" t="s">
        <v>1716</v>
      </c>
      <c r="B2090">
        <v>30</v>
      </c>
      <c r="C2090" t="s">
        <v>1717</v>
      </c>
      <c r="D2090">
        <v>3000</v>
      </c>
      <c r="E2090" t="s">
        <v>1998</v>
      </c>
    </row>
    <row r="2091" spans="1:5" hidden="1">
      <c r="A2091" t="s">
        <v>1716</v>
      </c>
      <c r="B2091">
        <v>30</v>
      </c>
      <c r="C2091" t="s">
        <v>1779</v>
      </c>
      <c r="D2091">
        <v>500</v>
      </c>
      <c r="E2091" t="s">
        <v>1998</v>
      </c>
    </row>
    <row r="2092" spans="1:5">
      <c r="A2092" t="s">
        <v>3058</v>
      </c>
      <c r="B2092">
        <v>0</v>
      </c>
      <c r="C2092" t="s">
        <v>1731</v>
      </c>
      <c r="D2092">
        <v>2000</v>
      </c>
      <c r="E2092" t="s">
        <v>1998</v>
      </c>
    </row>
    <row r="2093" spans="1:5">
      <c r="A2093" t="s">
        <v>3058</v>
      </c>
      <c r="B2093">
        <v>0</v>
      </c>
      <c r="C2093" t="s">
        <v>1732</v>
      </c>
      <c r="D2093">
        <v>400</v>
      </c>
      <c r="E2093" t="s">
        <v>1998</v>
      </c>
    </row>
    <row r="2094" spans="1:5">
      <c r="A2094" t="s">
        <v>3058</v>
      </c>
      <c r="B2094">
        <v>0</v>
      </c>
      <c r="C2094" t="s">
        <v>1733</v>
      </c>
      <c r="D2094">
        <v>4000</v>
      </c>
      <c r="E2094" t="s">
        <v>1998</v>
      </c>
    </row>
    <row r="2095" spans="1:5">
      <c r="A2095" t="s">
        <v>3058</v>
      </c>
      <c r="B2095">
        <v>0</v>
      </c>
      <c r="C2095" t="s">
        <v>1734</v>
      </c>
      <c r="D2095">
        <v>550</v>
      </c>
      <c r="E2095" t="s">
        <v>1998</v>
      </c>
    </row>
    <row r="2096" spans="1:5">
      <c r="A2096" t="s">
        <v>3058</v>
      </c>
      <c r="B2096">
        <v>0</v>
      </c>
      <c r="C2096" t="s">
        <v>1735</v>
      </c>
      <c r="D2096">
        <v>1400</v>
      </c>
      <c r="E2096" t="s">
        <v>1998</v>
      </c>
    </row>
    <row r="2097" spans="1:5">
      <c r="A2097" t="s">
        <v>3058</v>
      </c>
      <c r="B2097">
        <v>0</v>
      </c>
      <c r="C2097" t="s">
        <v>1736</v>
      </c>
      <c r="D2097">
        <v>3000</v>
      </c>
      <c r="E2097" t="s">
        <v>1998</v>
      </c>
    </row>
    <row r="2098" spans="1:5">
      <c r="A2098" t="s">
        <v>3058</v>
      </c>
      <c r="B2098">
        <v>0</v>
      </c>
      <c r="C2098" t="s">
        <v>1737</v>
      </c>
      <c r="D2098">
        <v>750</v>
      </c>
      <c r="E2098" t="s">
        <v>1998</v>
      </c>
    </row>
    <row r="2099" spans="1:5">
      <c r="A2099" t="s">
        <v>3058</v>
      </c>
      <c r="B2099">
        <v>0</v>
      </c>
      <c r="C2099" t="s">
        <v>1738</v>
      </c>
      <c r="D2099">
        <v>1000</v>
      </c>
      <c r="E2099" t="s">
        <v>1998</v>
      </c>
    </row>
    <row r="2100" spans="1:5">
      <c r="A2100" t="s">
        <v>3058</v>
      </c>
      <c r="B2100">
        <v>0</v>
      </c>
      <c r="C2100" t="s">
        <v>1739</v>
      </c>
      <c r="D2100">
        <v>1000</v>
      </c>
      <c r="E2100" t="s">
        <v>1998</v>
      </c>
    </row>
    <row r="2101" spans="1:5">
      <c r="A2101" t="s">
        <v>3058</v>
      </c>
      <c r="B2101">
        <v>0</v>
      </c>
      <c r="C2101" t="s">
        <v>1740</v>
      </c>
      <c r="D2101">
        <v>600</v>
      </c>
      <c r="E2101" t="s">
        <v>1998</v>
      </c>
    </row>
    <row r="2102" spans="1:5">
      <c r="A2102" t="s">
        <v>3058</v>
      </c>
      <c r="B2102">
        <v>0</v>
      </c>
      <c r="C2102" t="s">
        <v>1741</v>
      </c>
      <c r="D2102">
        <v>300</v>
      </c>
      <c r="E2102" t="s">
        <v>1998</v>
      </c>
    </row>
    <row r="2103" spans="1:5">
      <c r="A2103" t="s">
        <v>3058</v>
      </c>
      <c r="B2103">
        <v>0</v>
      </c>
      <c r="C2103" t="s">
        <v>1742</v>
      </c>
      <c r="D2103">
        <v>1400</v>
      </c>
      <c r="E2103" t="s">
        <v>1998</v>
      </c>
    </row>
    <row r="2104" spans="1:5">
      <c r="A2104" t="s">
        <v>3058</v>
      </c>
      <c r="B2104">
        <v>0</v>
      </c>
      <c r="C2104" t="s">
        <v>1727</v>
      </c>
      <c r="D2104">
        <v>700</v>
      </c>
      <c r="E2104" t="s">
        <v>1998</v>
      </c>
    </row>
    <row r="2105" spans="1:5">
      <c r="A2105" t="s">
        <v>3058</v>
      </c>
      <c r="B2105">
        <v>0</v>
      </c>
      <c r="C2105" t="s">
        <v>1743</v>
      </c>
      <c r="D2105">
        <v>700</v>
      </c>
      <c r="E2105" t="s">
        <v>1998</v>
      </c>
    </row>
    <row r="2106" spans="1:5">
      <c r="A2106" t="s">
        <v>3058</v>
      </c>
      <c r="B2106">
        <v>0</v>
      </c>
      <c r="C2106" t="s">
        <v>1744</v>
      </c>
      <c r="D2106">
        <v>400</v>
      </c>
      <c r="E2106" t="s">
        <v>1998</v>
      </c>
    </row>
    <row r="2107" spans="1:5">
      <c r="A2107" t="s">
        <v>3058</v>
      </c>
      <c r="B2107">
        <v>0</v>
      </c>
      <c r="C2107" t="s">
        <v>1745</v>
      </c>
      <c r="D2107">
        <v>820</v>
      </c>
      <c r="E2107" t="s">
        <v>1998</v>
      </c>
    </row>
    <row r="2108" spans="1:5">
      <c r="A2108" t="s">
        <v>3058</v>
      </c>
      <c r="B2108">
        <v>0</v>
      </c>
      <c r="C2108" t="s">
        <v>1746</v>
      </c>
      <c r="D2108">
        <v>700</v>
      </c>
      <c r="E2108" t="s">
        <v>1998</v>
      </c>
    </row>
    <row r="2109" spans="1:5">
      <c r="A2109" t="s">
        <v>3058</v>
      </c>
      <c r="B2109">
        <v>0</v>
      </c>
      <c r="C2109" t="s">
        <v>1747</v>
      </c>
      <c r="D2109">
        <v>1000</v>
      </c>
      <c r="E2109" t="s">
        <v>1998</v>
      </c>
    </row>
    <row r="2110" spans="1:5">
      <c r="A2110" t="s">
        <v>3058</v>
      </c>
      <c r="B2110">
        <v>0</v>
      </c>
      <c r="C2110" t="s">
        <v>1748</v>
      </c>
      <c r="D2110">
        <v>600</v>
      </c>
      <c r="E2110" t="s">
        <v>1998</v>
      </c>
    </row>
    <row r="2111" spans="1:5">
      <c r="A2111" t="s">
        <v>3058</v>
      </c>
      <c r="B2111">
        <v>0</v>
      </c>
      <c r="C2111" t="s">
        <v>1749</v>
      </c>
      <c r="D2111">
        <v>1000</v>
      </c>
      <c r="E2111" t="s">
        <v>1998</v>
      </c>
    </row>
    <row r="2112" spans="1:5">
      <c r="A2112" t="s">
        <v>3058</v>
      </c>
      <c r="B2112">
        <v>0</v>
      </c>
      <c r="C2112" t="s">
        <v>1750</v>
      </c>
      <c r="D2112">
        <v>600</v>
      </c>
      <c r="E2112" t="s">
        <v>1998</v>
      </c>
    </row>
    <row r="2113" spans="1:5">
      <c r="A2113" t="s">
        <v>3058</v>
      </c>
      <c r="B2113">
        <v>0</v>
      </c>
      <c r="C2113" t="s">
        <v>1751</v>
      </c>
      <c r="D2113">
        <v>700</v>
      </c>
      <c r="E2113" t="s">
        <v>1998</v>
      </c>
    </row>
    <row r="2114" spans="1:5">
      <c r="A2114" t="s">
        <v>3058</v>
      </c>
      <c r="B2114">
        <v>0</v>
      </c>
      <c r="C2114" t="s">
        <v>1752</v>
      </c>
      <c r="D2114">
        <v>600</v>
      </c>
      <c r="E2114" t="s">
        <v>1998</v>
      </c>
    </row>
    <row r="2115" spans="1:5">
      <c r="A2115" t="s">
        <v>3058</v>
      </c>
      <c r="B2115">
        <v>0</v>
      </c>
      <c r="C2115" t="s">
        <v>1753</v>
      </c>
      <c r="D2115">
        <v>2887</v>
      </c>
      <c r="E2115" t="s">
        <v>1998</v>
      </c>
    </row>
    <row r="2116" spans="1:5">
      <c r="A2116" t="s">
        <v>3058</v>
      </c>
      <c r="B2116">
        <v>0</v>
      </c>
      <c r="C2116" t="s">
        <v>1717</v>
      </c>
      <c r="D2116">
        <v>8500</v>
      </c>
      <c r="E2116" t="s">
        <v>1998</v>
      </c>
    </row>
    <row r="2117" spans="1:5">
      <c r="A2117" t="s">
        <v>3058</v>
      </c>
      <c r="B2117">
        <v>0</v>
      </c>
      <c r="C2117" t="s">
        <v>1754</v>
      </c>
      <c r="D2117">
        <v>400</v>
      </c>
      <c r="E2117" t="s">
        <v>1998</v>
      </c>
    </row>
    <row r="2118" spans="1:5">
      <c r="A2118" t="s">
        <v>3058</v>
      </c>
      <c r="B2118">
        <v>0</v>
      </c>
      <c r="C2118" t="s">
        <v>1755</v>
      </c>
      <c r="D2118">
        <v>5450</v>
      </c>
      <c r="E2118" t="s">
        <v>1998</v>
      </c>
    </row>
    <row r="2119" spans="1:5">
      <c r="A2119" t="s">
        <v>3058</v>
      </c>
      <c r="B2119">
        <v>0</v>
      </c>
      <c r="C2119" t="s">
        <v>1756</v>
      </c>
      <c r="D2119">
        <v>2000</v>
      </c>
      <c r="E2119" t="s">
        <v>1998</v>
      </c>
    </row>
    <row r="2120" spans="1:5">
      <c r="A2120" t="s">
        <v>3058</v>
      </c>
      <c r="B2120">
        <v>0</v>
      </c>
      <c r="C2120" t="s">
        <v>1757</v>
      </c>
      <c r="D2120">
        <v>500</v>
      </c>
      <c r="E2120" t="s">
        <v>1998</v>
      </c>
    </row>
    <row r="2121" spans="1:5">
      <c r="A2121" t="s">
        <v>3058</v>
      </c>
      <c r="B2121">
        <v>0</v>
      </c>
      <c r="C2121" t="s">
        <v>1758</v>
      </c>
      <c r="D2121">
        <v>4800</v>
      </c>
      <c r="E2121" t="s">
        <v>1998</v>
      </c>
    </row>
    <row r="2122" spans="1:5">
      <c r="A2122" t="s">
        <v>3058</v>
      </c>
      <c r="B2122">
        <v>0</v>
      </c>
      <c r="C2122" t="s">
        <v>1759</v>
      </c>
      <c r="D2122">
        <v>1000</v>
      </c>
      <c r="E2122" t="s">
        <v>1998</v>
      </c>
    </row>
    <row r="2123" spans="1:5">
      <c r="A2123" t="s">
        <v>3058</v>
      </c>
      <c r="B2123">
        <v>0</v>
      </c>
      <c r="C2123" t="s">
        <v>1760</v>
      </c>
      <c r="D2123">
        <v>700</v>
      </c>
      <c r="E2123" t="s">
        <v>1998</v>
      </c>
    </row>
    <row r="2124" spans="1:5">
      <c r="A2124" t="s">
        <v>3058</v>
      </c>
      <c r="B2124">
        <v>0</v>
      </c>
      <c r="C2124" t="s">
        <v>1806</v>
      </c>
      <c r="D2124">
        <v>1000</v>
      </c>
      <c r="E2124" t="s">
        <v>1998</v>
      </c>
    </row>
    <row r="2125" spans="1:5">
      <c r="A2125" t="s">
        <v>3058</v>
      </c>
      <c r="B2125">
        <v>0</v>
      </c>
      <c r="C2125" t="s">
        <v>1761</v>
      </c>
      <c r="D2125">
        <v>1250</v>
      </c>
      <c r="E2125" t="s">
        <v>1998</v>
      </c>
    </row>
    <row r="2126" spans="1:5">
      <c r="A2126" t="s">
        <v>3058</v>
      </c>
      <c r="B2126">
        <v>0</v>
      </c>
      <c r="C2126" t="s">
        <v>1718</v>
      </c>
      <c r="D2126">
        <v>17500</v>
      </c>
      <c r="E2126" t="s">
        <v>1998</v>
      </c>
    </row>
    <row r="2127" spans="1:5">
      <c r="A2127" t="s">
        <v>3058</v>
      </c>
      <c r="B2127">
        <v>0</v>
      </c>
      <c r="C2127" t="s">
        <v>1762</v>
      </c>
      <c r="D2127">
        <v>1000</v>
      </c>
      <c r="E2127" t="s">
        <v>1998</v>
      </c>
    </row>
    <row r="2128" spans="1:5">
      <c r="A2128" t="s">
        <v>3058</v>
      </c>
      <c r="B2128">
        <v>0</v>
      </c>
      <c r="C2128" t="s">
        <v>1763</v>
      </c>
      <c r="D2128">
        <v>600</v>
      </c>
      <c r="E2128" t="s">
        <v>1998</v>
      </c>
    </row>
    <row r="2129" spans="1:5">
      <c r="A2129" t="s">
        <v>3058</v>
      </c>
      <c r="B2129">
        <v>0</v>
      </c>
      <c r="C2129" t="s">
        <v>1764</v>
      </c>
      <c r="D2129">
        <v>500</v>
      </c>
      <c r="E2129" t="s">
        <v>1998</v>
      </c>
    </row>
    <row r="2130" spans="1:5">
      <c r="A2130" t="s">
        <v>3058</v>
      </c>
      <c r="B2130">
        <v>0</v>
      </c>
      <c r="C2130" t="s">
        <v>1765</v>
      </c>
      <c r="D2130">
        <v>1592</v>
      </c>
      <c r="E2130" t="s">
        <v>1998</v>
      </c>
    </row>
    <row r="2131" spans="1:5">
      <c r="A2131" t="s">
        <v>3058</v>
      </c>
      <c r="B2131">
        <v>0</v>
      </c>
      <c r="C2131" t="s">
        <v>1766</v>
      </c>
      <c r="D2131">
        <v>1080</v>
      </c>
      <c r="E2131" t="s">
        <v>1998</v>
      </c>
    </row>
    <row r="2132" spans="1:5">
      <c r="A2132" t="s">
        <v>3058</v>
      </c>
      <c r="B2132">
        <v>0</v>
      </c>
      <c r="C2132" t="s">
        <v>1767</v>
      </c>
      <c r="D2132">
        <v>500</v>
      </c>
      <c r="E2132" t="s">
        <v>1998</v>
      </c>
    </row>
    <row r="2133" spans="1:5">
      <c r="A2133" t="s">
        <v>3058</v>
      </c>
      <c r="B2133">
        <v>0</v>
      </c>
      <c r="C2133" t="s">
        <v>1768</v>
      </c>
      <c r="D2133">
        <v>620</v>
      </c>
      <c r="E2133" t="s">
        <v>1998</v>
      </c>
    </row>
    <row r="2134" spans="1:5">
      <c r="A2134" t="s">
        <v>3058</v>
      </c>
      <c r="B2134">
        <v>0</v>
      </c>
      <c r="C2134" t="s">
        <v>314</v>
      </c>
      <c r="D2134">
        <v>3000</v>
      </c>
      <c r="E2134" t="s">
        <v>1998</v>
      </c>
    </row>
    <row r="2135" spans="1:5">
      <c r="A2135" t="s">
        <v>3058</v>
      </c>
      <c r="B2135">
        <v>0</v>
      </c>
      <c r="C2135" t="s">
        <v>1769</v>
      </c>
      <c r="D2135">
        <v>1000</v>
      </c>
      <c r="E2135" t="s">
        <v>1998</v>
      </c>
    </row>
    <row r="2136" spans="1:5">
      <c r="A2136" t="s">
        <v>3058</v>
      </c>
      <c r="B2136">
        <v>0</v>
      </c>
      <c r="C2136" t="s">
        <v>1800</v>
      </c>
      <c r="D2136">
        <v>13000</v>
      </c>
      <c r="E2136" t="s">
        <v>1998</v>
      </c>
    </row>
    <row r="2137" spans="1:5">
      <c r="A2137" t="s">
        <v>3058</v>
      </c>
      <c r="B2137">
        <v>0</v>
      </c>
      <c r="C2137" t="s">
        <v>1801</v>
      </c>
      <c r="D2137">
        <v>13000</v>
      </c>
      <c r="E2137" t="s">
        <v>1998</v>
      </c>
    </row>
    <row r="2138" spans="1:5">
      <c r="A2138" t="s">
        <v>3058</v>
      </c>
      <c r="B2138">
        <v>0</v>
      </c>
      <c r="C2138" t="s">
        <v>1770</v>
      </c>
      <c r="D2138">
        <v>700</v>
      </c>
      <c r="E2138" t="s">
        <v>1998</v>
      </c>
    </row>
    <row r="2139" spans="1:5">
      <c r="A2139" t="s">
        <v>3058</v>
      </c>
      <c r="B2139">
        <v>0</v>
      </c>
      <c r="C2139" t="s">
        <v>1771</v>
      </c>
      <c r="D2139">
        <v>700</v>
      </c>
      <c r="E2139" t="s">
        <v>1998</v>
      </c>
    </row>
    <row r="2140" spans="1:5">
      <c r="A2140" t="s">
        <v>3058</v>
      </c>
      <c r="B2140">
        <v>0</v>
      </c>
      <c r="C2140" t="s">
        <v>1772</v>
      </c>
      <c r="D2140">
        <v>1099</v>
      </c>
      <c r="E2140" t="s">
        <v>1998</v>
      </c>
    </row>
    <row r="2141" spans="1:5">
      <c r="A2141" t="s">
        <v>3058</v>
      </c>
      <c r="B2141">
        <v>0</v>
      </c>
      <c r="C2141" t="s">
        <v>1728</v>
      </c>
      <c r="D2141">
        <v>1000</v>
      </c>
      <c r="E2141" t="s">
        <v>1998</v>
      </c>
    </row>
    <row r="2142" spans="1:5">
      <c r="A2142" t="s">
        <v>3058</v>
      </c>
      <c r="B2142">
        <v>0</v>
      </c>
      <c r="C2142" t="s">
        <v>1773</v>
      </c>
      <c r="D2142">
        <v>1000</v>
      </c>
      <c r="E2142" t="s">
        <v>1998</v>
      </c>
    </row>
    <row r="2143" spans="1:5">
      <c r="A2143" t="s">
        <v>3058</v>
      </c>
      <c r="B2143">
        <v>0</v>
      </c>
      <c r="C2143" t="s">
        <v>1774</v>
      </c>
      <c r="D2143">
        <v>1000</v>
      </c>
      <c r="E2143" t="s">
        <v>1998</v>
      </c>
    </row>
    <row r="2144" spans="1:5">
      <c r="A2144" t="s">
        <v>3058</v>
      </c>
      <c r="B2144">
        <v>0</v>
      </c>
      <c r="C2144" t="s">
        <v>1775</v>
      </c>
      <c r="D2144">
        <v>1000</v>
      </c>
      <c r="E2144" t="s">
        <v>1998</v>
      </c>
    </row>
    <row r="2145" spans="1:5">
      <c r="A2145" t="s">
        <v>3058</v>
      </c>
      <c r="B2145">
        <v>0</v>
      </c>
      <c r="C2145" t="s">
        <v>1729</v>
      </c>
      <c r="D2145">
        <v>1000</v>
      </c>
      <c r="E2145" t="s">
        <v>1998</v>
      </c>
    </row>
    <row r="2146" spans="1:5">
      <c r="A2146" t="s">
        <v>3058</v>
      </c>
      <c r="B2146">
        <v>0</v>
      </c>
      <c r="C2146" t="s">
        <v>1802</v>
      </c>
      <c r="D2146">
        <v>9990</v>
      </c>
      <c r="E2146" t="s">
        <v>1998</v>
      </c>
    </row>
    <row r="2147" spans="1:5">
      <c r="A2147" t="s">
        <v>3058</v>
      </c>
      <c r="B2147">
        <v>0</v>
      </c>
      <c r="C2147" t="s">
        <v>1776</v>
      </c>
      <c r="D2147">
        <v>1300</v>
      </c>
      <c r="E2147" t="s">
        <v>1998</v>
      </c>
    </row>
    <row r="2148" spans="1:5">
      <c r="A2148" t="s">
        <v>3058</v>
      </c>
      <c r="B2148">
        <v>0</v>
      </c>
      <c r="C2148" t="s">
        <v>1777</v>
      </c>
      <c r="D2148">
        <v>1400</v>
      </c>
      <c r="E2148" t="s">
        <v>1998</v>
      </c>
    </row>
    <row r="2149" spans="1:5">
      <c r="A2149" t="s">
        <v>3058</v>
      </c>
      <c r="B2149">
        <v>0</v>
      </c>
      <c r="C2149" t="s">
        <v>1724</v>
      </c>
      <c r="D2149">
        <v>989</v>
      </c>
      <c r="E2149" t="s">
        <v>1998</v>
      </c>
    </row>
    <row r="2150" spans="1:5">
      <c r="A2150" t="s">
        <v>3058</v>
      </c>
      <c r="B2150">
        <v>0</v>
      </c>
      <c r="C2150" t="s">
        <v>1719</v>
      </c>
      <c r="D2150">
        <v>1597</v>
      </c>
      <c r="E2150" t="s">
        <v>1998</v>
      </c>
    </row>
    <row r="2151" spans="1:5">
      <c r="A2151" t="s">
        <v>3058</v>
      </c>
      <c r="B2151">
        <v>0</v>
      </c>
      <c r="C2151" t="s">
        <v>1778</v>
      </c>
      <c r="D2151">
        <v>1400</v>
      </c>
      <c r="E2151" t="s">
        <v>1998</v>
      </c>
    </row>
    <row r="2152" spans="1:5">
      <c r="A2152" t="s">
        <v>3058</v>
      </c>
      <c r="B2152">
        <v>0</v>
      </c>
      <c r="C2152" t="s">
        <v>1779</v>
      </c>
      <c r="D2152">
        <v>709</v>
      </c>
      <c r="E2152" t="s">
        <v>1998</v>
      </c>
    </row>
    <row r="2153" spans="1:5">
      <c r="A2153" t="s">
        <v>3058</v>
      </c>
      <c r="B2153">
        <v>0</v>
      </c>
      <c r="C2153" t="s">
        <v>1780</v>
      </c>
      <c r="D2153">
        <v>4725</v>
      </c>
      <c r="E2153" t="s">
        <v>1998</v>
      </c>
    </row>
    <row r="2154" spans="1:5">
      <c r="A2154" t="s">
        <v>3058</v>
      </c>
      <c r="B2154">
        <v>0</v>
      </c>
      <c r="C2154" t="s">
        <v>1781</v>
      </c>
      <c r="D2154">
        <v>791</v>
      </c>
      <c r="E2154" t="s">
        <v>1998</v>
      </c>
    </row>
    <row r="2155" spans="1:5">
      <c r="A2155" t="s">
        <v>3058</v>
      </c>
      <c r="B2155">
        <v>0</v>
      </c>
      <c r="C2155" t="s">
        <v>1725</v>
      </c>
      <c r="D2155">
        <v>1099</v>
      </c>
      <c r="E2155" t="s">
        <v>1998</v>
      </c>
    </row>
    <row r="2156" spans="1:5">
      <c r="A2156" t="s">
        <v>3058</v>
      </c>
      <c r="B2156">
        <v>0</v>
      </c>
      <c r="C2156" t="s">
        <v>1782</v>
      </c>
      <c r="D2156">
        <v>600</v>
      </c>
      <c r="E2156" t="s">
        <v>1998</v>
      </c>
    </row>
    <row r="2157" spans="1:5">
      <c r="A2157" t="s">
        <v>3058</v>
      </c>
      <c r="B2157">
        <v>0</v>
      </c>
      <c r="C2157" t="s">
        <v>1803</v>
      </c>
      <c r="D2157">
        <v>308</v>
      </c>
      <c r="E2157" t="s">
        <v>1998</v>
      </c>
    </row>
    <row r="2158" spans="1:5">
      <c r="A2158" t="s">
        <v>3058</v>
      </c>
      <c r="B2158">
        <v>0</v>
      </c>
      <c r="C2158" t="s">
        <v>370</v>
      </c>
      <c r="D2158">
        <v>200</v>
      </c>
      <c r="E2158" t="s">
        <v>1998</v>
      </c>
    </row>
    <row r="2159" spans="1:5">
      <c r="A2159" t="s">
        <v>3058</v>
      </c>
      <c r="B2159">
        <v>0</v>
      </c>
      <c r="C2159" t="s">
        <v>1783</v>
      </c>
      <c r="D2159">
        <v>720</v>
      </c>
      <c r="E2159" t="s">
        <v>1998</v>
      </c>
    </row>
    <row r="2160" spans="1:5">
      <c r="A2160" t="s">
        <v>3058</v>
      </c>
      <c r="B2160">
        <v>0</v>
      </c>
      <c r="C2160" t="s">
        <v>1720</v>
      </c>
      <c r="D2160">
        <v>800</v>
      </c>
      <c r="E2160" t="s">
        <v>1998</v>
      </c>
    </row>
    <row r="2161" spans="1:5">
      <c r="A2161" t="s">
        <v>3058</v>
      </c>
      <c r="B2161">
        <v>0</v>
      </c>
      <c r="C2161" t="s">
        <v>1784</v>
      </c>
      <c r="D2161">
        <v>700</v>
      </c>
      <c r="E2161" t="s">
        <v>1998</v>
      </c>
    </row>
    <row r="2162" spans="1:5">
      <c r="A2162" t="s">
        <v>3058</v>
      </c>
      <c r="B2162">
        <v>0</v>
      </c>
      <c r="C2162" t="s">
        <v>1785</v>
      </c>
      <c r="D2162">
        <v>1000</v>
      </c>
      <c r="E2162" t="s">
        <v>1998</v>
      </c>
    </row>
    <row r="2163" spans="1:5">
      <c r="A2163" t="s">
        <v>3058</v>
      </c>
      <c r="B2163">
        <v>0</v>
      </c>
      <c r="C2163" t="s">
        <v>1786</v>
      </c>
      <c r="D2163">
        <v>500</v>
      </c>
      <c r="E2163" t="s">
        <v>1998</v>
      </c>
    </row>
    <row r="2164" spans="1:5">
      <c r="A2164" t="s">
        <v>3058</v>
      </c>
      <c r="B2164">
        <v>0</v>
      </c>
      <c r="C2164" t="s">
        <v>1787</v>
      </c>
      <c r="D2164">
        <v>1000</v>
      </c>
      <c r="E2164" t="s">
        <v>1998</v>
      </c>
    </row>
    <row r="2165" spans="1:5">
      <c r="A2165" t="s">
        <v>3058</v>
      </c>
      <c r="B2165">
        <v>0</v>
      </c>
      <c r="C2165" t="s">
        <v>1788</v>
      </c>
      <c r="D2165">
        <v>700</v>
      </c>
      <c r="E2165" t="s">
        <v>1998</v>
      </c>
    </row>
    <row r="2166" spans="1:5">
      <c r="A2166" t="s">
        <v>3058</v>
      </c>
      <c r="B2166">
        <v>0</v>
      </c>
      <c r="C2166" t="s">
        <v>1721</v>
      </c>
      <c r="D2166">
        <v>2000</v>
      </c>
      <c r="E2166" t="s">
        <v>1998</v>
      </c>
    </row>
    <row r="2167" spans="1:5">
      <c r="A2167" t="s">
        <v>3058</v>
      </c>
      <c r="B2167">
        <v>0</v>
      </c>
      <c r="C2167" t="s">
        <v>1789</v>
      </c>
      <c r="D2167">
        <v>700</v>
      </c>
      <c r="E2167" t="s">
        <v>1998</v>
      </c>
    </row>
    <row r="2168" spans="1:5">
      <c r="A2168" t="s">
        <v>3058</v>
      </c>
      <c r="B2168">
        <v>0</v>
      </c>
      <c r="C2168" t="s">
        <v>1790</v>
      </c>
      <c r="D2168">
        <v>600</v>
      </c>
      <c r="E2168" t="s">
        <v>1998</v>
      </c>
    </row>
    <row r="2169" spans="1:5">
      <c r="A2169" t="s">
        <v>3058</v>
      </c>
      <c r="B2169">
        <v>0</v>
      </c>
      <c r="C2169" t="s">
        <v>1791</v>
      </c>
      <c r="D2169">
        <v>500</v>
      </c>
      <c r="E2169" t="s">
        <v>1998</v>
      </c>
    </row>
    <row r="2170" spans="1:5">
      <c r="A2170" t="s">
        <v>3058</v>
      </c>
      <c r="B2170">
        <v>0</v>
      </c>
      <c r="C2170" t="s">
        <v>1792</v>
      </c>
      <c r="D2170">
        <v>800</v>
      </c>
      <c r="E2170" t="s">
        <v>1998</v>
      </c>
    </row>
    <row r="2171" spans="1:5">
      <c r="A2171" t="s">
        <v>3058</v>
      </c>
      <c r="B2171">
        <v>0</v>
      </c>
      <c r="C2171" t="s">
        <v>1723</v>
      </c>
      <c r="D2171">
        <v>6000</v>
      </c>
      <c r="E2171" t="s">
        <v>1998</v>
      </c>
    </row>
    <row r="2172" spans="1:5">
      <c r="A2172" t="s">
        <v>3058</v>
      </c>
      <c r="B2172">
        <v>0</v>
      </c>
      <c r="C2172" t="s">
        <v>1726</v>
      </c>
      <c r="D2172">
        <v>5038</v>
      </c>
      <c r="E2172" t="s">
        <v>1998</v>
      </c>
    </row>
    <row r="2173" spans="1:5">
      <c r="A2173" t="s">
        <v>3058</v>
      </c>
      <c r="B2173">
        <v>0</v>
      </c>
      <c r="C2173" t="s">
        <v>1793</v>
      </c>
      <c r="D2173">
        <v>5000</v>
      </c>
      <c r="E2173" t="s">
        <v>1998</v>
      </c>
    </row>
    <row r="2174" spans="1:5">
      <c r="A2174" t="s">
        <v>3058</v>
      </c>
      <c r="B2174">
        <v>0</v>
      </c>
      <c r="C2174" t="s">
        <v>1794</v>
      </c>
      <c r="D2174">
        <v>3000</v>
      </c>
      <c r="E2174" t="s">
        <v>1998</v>
      </c>
    </row>
    <row r="2175" spans="1:5">
      <c r="A2175" t="s">
        <v>3058</v>
      </c>
      <c r="B2175">
        <v>0</v>
      </c>
      <c r="C2175" t="s">
        <v>1804</v>
      </c>
      <c r="D2175">
        <v>2000</v>
      </c>
      <c r="E2175" t="s">
        <v>1998</v>
      </c>
    </row>
    <row r="2176" spans="1:5">
      <c r="A2176" t="s">
        <v>3058</v>
      </c>
      <c r="B2176">
        <v>0</v>
      </c>
      <c r="C2176" t="s">
        <v>1805</v>
      </c>
      <c r="D2176">
        <v>2500</v>
      </c>
      <c r="E2176" t="s">
        <v>1998</v>
      </c>
    </row>
    <row r="2177" spans="1:5">
      <c r="A2177" t="s">
        <v>3058</v>
      </c>
      <c r="B2177">
        <v>0</v>
      </c>
      <c r="C2177" t="s">
        <v>1730</v>
      </c>
      <c r="D2177">
        <v>7600</v>
      </c>
      <c r="E2177" t="s">
        <v>1998</v>
      </c>
    </row>
    <row r="2178" spans="1:5">
      <c r="A2178" t="s">
        <v>3058</v>
      </c>
      <c r="B2178">
        <v>0</v>
      </c>
      <c r="C2178" t="s">
        <v>1795</v>
      </c>
      <c r="D2178">
        <v>2600</v>
      </c>
      <c r="E2178" t="s">
        <v>1998</v>
      </c>
    </row>
    <row r="2179" spans="1:5">
      <c r="A2179" t="s">
        <v>3058</v>
      </c>
      <c r="B2179">
        <v>0</v>
      </c>
      <c r="C2179" t="s">
        <v>1796</v>
      </c>
      <c r="D2179">
        <v>2700</v>
      </c>
      <c r="E2179" t="s">
        <v>1998</v>
      </c>
    </row>
    <row r="2180" spans="1:5">
      <c r="A2180" t="s">
        <v>3058</v>
      </c>
      <c r="B2180">
        <v>0</v>
      </c>
      <c r="C2180" t="s">
        <v>1722</v>
      </c>
      <c r="D2180">
        <v>12800</v>
      </c>
      <c r="E2180" t="s">
        <v>1998</v>
      </c>
    </row>
    <row r="2181" spans="1:5">
      <c r="A2181" t="s">
        <v>3058</v>
      </c>
      <c r="B2181">
        <v>0</v>
      </c>
      <c r="C2181" t="s">
        <v>1797</v>
      </c>
      <c r="D2181">
        <v>6500</v>
      </c>
      <c r="E2181" t="s">
        <v>1998</v>
      </c>
    </row>
    <row r="2182" spans="1:5">
      <c r="A2182" t="s">
        <v>3058</v>
      </c>
      <c r="B2182">
        <v>0</v>
      </c>
      <c r="C2182" t="s">
        <v>1798</v>
      </c>
      <c r="D2182">
        <v>13749</v>
      </c>
      <c r="E2182" t="s">
        <v>1998</v>
      </c>
    </row>
    <row r="2183" spans="1:5">
      <c r="A2183" t="s">
        <v>3058</v>
      </c>
      <c r="B2183">
        <v>0</v>
      </c>
      <c r="C2183" t="s">
        <v>580</v>
      </c>
      <c r="D2183">
        <v>11001</v>
      </c>
      <c r="E2183" t="s">
        <v>1998</v>
      </c>
    </row>
    <row r="2184" spans="1:5">
      <c r="A2184" t="s">
        <v>3058</v>
      </c>
      <c r="B2184">
        <v>0</v>
      </c>
      <c r="C2184" t="s">
        <v>1799</v>
      </c>
      <c r="D2184">
        <v>6500</v>
      </c>
      <c r="E2184" t="s">
        <v>1998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L648"/>
  <sheetViews>
    <sheetView workbookViewId="0">
      <pane xSplit="6" ySplit="4" topLeftCell="G546" activePane="bottomRight" state="frozen"/>
      <selection pane="topRight" activeCell="G1" sqref="G1"/>
      <selection pane="bottomLeft" activeCell="A5" sqref="A5"/>
      <selection pane="bottomRight" activeCell="G3" sqref="G3"/>
    </sheetView>
  </sheetViews>
  <sheetFormatPr defaultRowHeight="12"/>
  <cols>
    <col min="1" max="1" width="7.7109375" style="1" bestFit="1" customWidth="1"/>
    <col min="2" max="2" width="40.7109375" style="2" customWidth="1"/>
    <col min="3" max="3" width="10" style="2" bestFit="1" customWidth="1"/>
    <col min="4" max="4" width="14.5703125" style="2" bestFit="1" customWidth="1"/>
    <col min="5" max="5" width="22.85546875" style="4" customWidth="1"/>
    <col min="6" max="6" width="5.42578125" style="4" bestFit="1" customWidth="1"/>
    <col min="7" max="7" width="5" style="1" bestFit="1" customWidth="1"/>
    <col min="8" max="8" width="4.42578125" style="1" customWidth="1"/>
    <col min="9" max="9" width="4.42578125" style="1" bestFit="1" customWidth="1"/>
    <col min="10" max="11" width="5.28515625" style="1" customWidth="1"/>
    <col min="12" max="12" width="5.28515625" style="1" bestFit="1" customWidth="1"/>
    <col min="13" max="13" width="4.42578125" style="1" bestFit="1" customWidth="1"/>
    <col min="14" max="14" width="4.140625" style="1" bestFit="1" customWidth="1"/>
    <col min="15" max="16" width="5.28515625" style="1" bestFit="1" customWidth="1"/>
    <col min="17" max="17" width="5" style="1" bestFit="1" customWidth="1"/>
    <col min="18" max="18" width="5" style="1" customWidth="1"/>
    <col min="19" max="19" width="5" style="1" bestFit="1" customWidth="1"/>
    <col min="20" max="20" width="5.28515625" style="1" bestFit="1" customWidth="1"/>
    <col min="21" max="21" width="5" style="1" bestFit="1" customWidth="1"/>
    <col min="22" max="23" width="5.28515625" style="1" bestFit="1" customWidth="1"/>
    <col min="24" max="25" width="5" style="1" bestFit="1" customWidth="1"/>
    <col min="26" max="26" width="5.28515625" style="1" bestFit="1" customWidth="1"/>
    <col min="27" max="27" width="5" style="1" bestFit="1" customWidth="1"/>
    <col min="28" max="28" width="5.28515625" style="1" bestFit="1" customWidth="1"/>
    <col min="29" max="29" width="5" style="1" bestFit="1" customWidth="1"/>
    <col min="30" max="31" width="5.28515625" style="1" bestFit="1" customWidth="1"/>
    <col min="32" max="32" width="5" style="1" bestFit="1" customWidth="1"/>
    <col min="33" max="33" width="5" style="1" customWidth="1"/>
    <col min="34" max="34" width="5" style="1" bestFit="1" customWidth="1"/>
    <col min="35" max="35" width="5" style="1" customWidth="1"/>
    <col min="36" max="36" width="5.28515625" style="1" bestFit="1" customWidth="1"/>
    <col min="37" max="37" width="7.140625" style="1" bestFit="1" customWidth="1"/>
    <col min="38" max="38" width="6.85546875" style="1" customWidth="1"/>
    <col min="39" max="16384" width="9.140625" style="1"/>
  </cols>
  <sheetData>
    <row r="1" spans="1:38" ht="27" thickBot="1">
      <c r="A1" s="32" t="s">
        <v>1674</v>
      </c>
      <c r="B1" s="32"/>
      <c r="G1" s="34" t="s">
        <v>2978</v>
      </c>
      <c r="H1" s="34"/>
      <c r="I1" s="34"/>
      <c r="J1" s="34"/>
      <c r="K1" s="34"/>
      <c r="L1" s="13" t="s">
        <v>1641</v>
      </c>
      <c r="M1" s="21" t="s">
        <v>1998</v>
      </c>
      <c r="N1" s="20" t="s">
        <v>1642</v>
      </c>
      <c r="O1" s="18" t="s">
        <v>2979</v>
      </c>
      <c r="P1" s="19" t="s">
        <v>2977</v>
      </c>
    </row>
    <row r="2" spans="1:38" ht="13.5" thickTop="1">
      <c r="D2" s="33" t="s">
        <v>2002</v>
      </c>
      <c r="E2" s="33"/>
    </row>
    <row r="3" spans="1:38" ht="30.75" customHeight="1">
      <c r="G3" s="7" t="str">
        <f>MID(CHOOSE(WEEKDAY(DATE(MasterSheet!$B1,MasterSheet!$A1,Table_ExternalData_1[[#Headers],[1]])),"Sunday","Monday","Tuesday","Wednesday","Thursday","Friday","Saturday"),1,3)</f>
        <v>Sun</v>
      </c>
      <c r="H3" s="7" t="str">
        <f>MID(CHOOSE(WEEKDAY(DATE(MasterSheet!$B1,MasterSheet!$A1,Table_ExternalData_1[[#Headers],[2]])),"Sunday","Monday","Tuesday","Wednesday","Thursday","Friday","Saturday"),1,3)</f>
        <v>Mon</v>
      </c>
      <c r="I3" s="7" t="str">
        <f>MID(CHOOSE(WEEKDAY(DATE(MasterSheet!$B1,MasterSheet!$A1,Table_ExternalData_1[[#Headers],[3]])),"Sunday","Monday","Tuesday","Wednesday","Thursday","Friday","Saturday"),1,3)</f>
        <v>Tue</v>
      </c>
      <c r="J3" s="7" t="str">
        <f>MID(CHOOSE(WEEKDAY(DATE(MasterSheet!$B1,MasterSheet!$A1,Table_ExternalData_1[[#Headers],[4]])),"Sunday","Monday","Tuesday","Wednesday","Thursday","Friday","Saturday"),1,3)</f>
        <v>Wed</v>
      </c>
      <c r="K3" s="7" t="str">
        <f>MID(CHOOSE(WEEKDAY(DATE(MasterSheet!$B1,MasterSheet!$A1,Table_ExternalData_1[[#Headers],[5]])),"Sunday","Monday","Tuesday","Wednesday","Thursday","Friday","Saturday"),1,3)</f>
        <v>Thu</v>
      </c>
      <c r="L3" s="7" t="str">
        <f>MID(CHOOSE(WEEKDAY(DATE(MasterSheet!$B1,MasterSheet!$A1,Table_ExternalData_1[[#Headers],[2]])),"Sunday","Monday","Tuesday","Wednesday","Thursday","Friday","Saturday"),1,3)</f>
        <v>Mon</v>
      </c>
      <c r="M3" s="7" t="str">
        <f>MID(CHOOSE(WEEKDAY(DATE(MasterSheet!$B1,MasterSheet!$A1,Table_ExternalData_1[[#Headers],[3]])),"Sunday","Monday","Tuesday","Wednesday","Thursday","Friday","Saturday"),1,3)</f>
        <v>Tue</v>
      </c>
      <c r="N3" s="7" t="str">
        <f>MID(CHOOSE(WEEKDAY(DATE(MasterSheet!$B1,MasterSheet!$A1,Table_ExternalData_1[[#Headers],[4]])),"Sunday","Monday","Tuesday","Wednesday","Thursday","Friday","Saturday"),1,3)</f>
        <v>Wed</v>
      </c>
      <c r="O3" s="7" t="str">
        <f>MID(CHOOSE(WEEKDAY(DATE(MasterSheet!$B1,MasterSheet!$A1,Table_ExternalData_1[[#Headers],[5]])),"Sunday","Monday","Tuesday","Wednesday","Thursday","Friday","Saturday"),1,3)</f>
        <v>Thu</v>
      </c>
      <c r="P3" s="7" t="str">
        <f>MID(CHOOSE(WEEKDAY(DATE(MasterSheet!$B1,MasterSheet!$A1,Table_ExternalData_1[[#Headers],[6]])),"Sunday","Monday","Tuesday","Wednesday","Thursday","Friday","Saturday"),1,3)</f>
        <v>Fri</v>
      </c>
      <c r="Q3" s="7" t="str">
        <f>MID(CHOOSE(WEEKDAY(DATE(MasterSheet!$B1,MasterSheet!$A1,Table_ExternalData_1[[#Headers],[3]])),"Sunday","Monday","Tuesday","Wednesday","Thursday","Friday","Saturday"),1,3)</f>
        <v>Tue</v>
      </c>
      <c r="R3" s="7" t="str">
        <f>MID(CHOOSE(WEEKDAY(DATE(MasterSheet!$B1,MasterSheet!$A1,Table_ExternalData_1[[#Headers],[4]])),"Sunday","Monday","Tuesday","Wednesday","Thursday","Friday","Saturday"),1,3)</f>
        <v>Wed</v>
      </c>
      <c r="S3" s="7" t="str">
        <f>MID(CHOOSE(WEEKDAY(DATE(MasterSheet!$B1,MasterSheet!$A1,Table_ExternalData_1[[#Headers],[5]])),"Sunday","Monday","Tuesday","Wednesday","Thursday","Friday","Saturday"),1,3)</f>
        <v>Thu</v>
      </c>
      <c r="T3" s="7" t="str">
        <f>MID(CHOOSE(WEEKDAY(DATE(MasterSheet!$B1,MasterSheet!$A1,Table_ExternalData_1[[#Headers],[6]])),"Sunday","Monday","Tuesday","Wednesday","Thursday","Friday","Saturday"),1,3)</f>
        <v>Fri</v>
      </c>
      <c r="U3" s="7" t="str">
        <f>MID(CHOOSE(WEEKDAY(DATE(MasterSheet!$B1,MasterSheet!$A1,Table_ExternalData_1[[#Headers],[7]])),"Sunday","Monday","Tuesday","Wednesday","Thursday","Friday","Saturday"),1,3)</f>
        <v>Sat</v>
      </c>
      <c r="V3" s="7" t="str">
        <f>MID(CHOOSE(WEEKDAY(DATE(MasterSheet!$B1,MasterSheet!$A1,Table_ExternalData_1[[#Headers],[4]])),"Sunday","Monday","Tuesday","Wednesday","Thursday","Friday","Saturday"),1,3)</f>
        <v>Wed</v>
      </c>
      <c r="W3" s="7" t="str">
        <f>MID(CHOOSE(WEEKDAY(DATE(MasterSheet!$B1,MasterSheet!$A1,Table_ExternalData_1[[#Headers],[5]])),"Sunday","Monday","Tuesday","Wednesday","Thursday","Friday","Saturday"),1,3)</f>
        <v>Thu</v>
      </c>
      <c r="X3" s="7" t="str">
        <f>MID(CHOOSE(WEEKDAY(DATE(MasterSheet!$B1,MasterSheet!$A1,Table_ExternalData_1[[#Headers],[6]])),"Sunday","Monday","Tuesday","Wednesday","Thursday","Friday","Saturday"),1,3)</f>
        <v>Fri</v>
      </c>
      <c r="Y3" s="7" t="str">
        <f>MID(CHOOSE(WEEKDAY(DATE(MasterSheet!$B1,MasterSheet!$A1,Table_ExternalData_1[[#Headers],[7]])),"Sunday","Monday","Tuesday","Wednesday","Thursday","Friday","Saturday"),1,3)</f>
        <v>Sat</v>
      </c>
      <c r="Z3" s="7" t="str">
        <f>MID(CHOOSE(WEEKDAY(DATE(MasterSheet!$B1,MasterSheet!$A1,Table_ExternalData_1[[#Headers],[8]])),"Sunday","Monday","Tuesday","Wednesday","Thursday","Friday","Saturday"),1,3)</f>
        <v>Sun</v>
      </c>
      <c r="AA3" s="7" t="str">
        <f>MID(CHOOSE(WEEKDAY(DATE(MasterSheet!$B1,MasterSheet!$A1,Table_ExternalData_1[[#Headers],[5]])),"Sunday","Monday","Tuesday","Wednesday","Thursday","Friday","Saturday"),1,3)</f>
        <v>Thu</v>
      </c>
      <c r="AB3" s="7" t="str">
        <f>MID(CHOOSE(WEEKDAY(DATE(MasterSheet!$B1,MasterSheet!$A1,Table_ExternalData_1[[#Headers],[6]])),"Sunday","Monday","Tuesday","Wednesday","Thursday","Friday","Saturday"),1,3)</f>
        <v>Fri</v>
      </c>
      <c r="AC3" s="7" t="str">
        <f>MID(CHOOSE(WEEKDAY(DATE(MasterSheet!$B1,MasterSheet!$A1,Table_ExternalData_1[[#Headers],[7]])),"Sunday","Monday","Tuesday","Wednesday","Thursday","Friday","Saturday"),1,3)</f>
        <v>Sat</v>
      </c>
      <c r="AD3" s="7" t="str">
        <f>MID(CHOOSE(WEEKDAY(DATE(MasterSheet!$B1,MasterSheet!$A1,Table_ExternalData_1[[#Headers],[8]])),"Sunday","Monday","Tuesday","Wednesday","Thursday","Friday","Saturday"),1,3)</f>
        <v>Sun</v>
      </c>
      <c r="AE3" s="7" t="str">
        <f>MID(CHOOSE(WEEKDAY(DATE(MasterSheet!$B1,MasterSheet!$A1,Table_ExternalData_1[[#Headers],[9]])),"Sunday","Monday","Tuesday","Wednesday","Thursday","Friday","Saturday"),1,3)</f>
        <v>Mon</v>
      </c>
      <c r="AF3" s="7" t="str">
        <f>MID(CHOOSE(WEEKDAY(DATE(MasterSheet!$B1,MasterSheet!$A1,Table_ExternalData_1[[#Headers],[6]])),"Sunday","Monday","Tuesday","Wednesday","Thursday","Friday","Saturday"),1,3)</f>
        <v>Fri</v>
      </c>
      <c r="AG3" s="7" t="str">
        <f>MID(CHOOSE(WEEKDAY(DATE(MasterSheet!$B1,MasterSheet!$A1,Table_ExternalData_1[[#Headers],[7]])),"Sunday","Monday","Tuesday","Wednesday","Thursday","Friday","Saturday"),1,3)</f>
        <v>Sat</v>
      </c>
      <c r="AH3" s="7" t="str">
        <f>MID(CHOOSE(WEEKDAY(DATE(MasterSheet!$B1,MasterSheet!$A1,Table_ExternalData_1[[#Headers],[8]])),"Sunday","Monday","Tuesday","Wednesday","Thursday","Friday","Saturday"),1,3)</f>
        <v>Sun</v>
      </c>
      <c r="AI3" s="7" t="str">
        <f>MID(CHOOSE(WEEKDAY(DATE(MasterSheet!$B1,MasterSheet!$A1,Table_ExternalData_1[[#Headers],[9]])),"Sunday","Monday","Tuesday","Wednesday","Thursday","Friday","Saturday"),1,3)</f>
        <v>Mon</v>
      </c>
      <c r="AJ3" s="7" t="str">
        <f>MID(CHOOSE(WEEKDAY(DATE(MasterSheet!$B1,MasterSheet!$A1,Table_ExternalData_1[[#Headers],[10]])),"Sunday","Monday","Tuesday","Wednesday","Thursday","Friday","Saturday"),1,3)</f>
        <v>Tue</v>
      </c>
      <c r="AK3" s="7" t="str">
        <f>MID(CHOOSE(WEEKDAY(DATE(MasterSheet!$B1,MasterSheet!$A1,Table_ExternalData_1[[#Headers],[7]])),"Sunday","Monday","Tuesday","Wednesday","Thursday","Friday","Saturday"),1,3)</f>
        <v>Sat</v>
      </c>
    </row>
    <row r="4" spans="1:38" s="2" customFormat="1" ht="24">
      <c r="A4" s="9" t="s">
        <v>1999</v>
      </c>
      <c r="B4" s="2" t="s">
        <v>586</v>
      </c>
      <c r="C4" s="2" t="s">
        <v>587</v>
      </c>
      <c r="D4" s="2" t="s">
        <v>588</v>
      </c>
      <c r="E4" s="2" t="s">
        <v>589</v>
      </c>
      <c r="F4" s="5" t="s">
        <v>1640</v>
      </c>
      <c r="G4" s="2" t="s">
        <v>1643</v>
      </c>
      <c r="H4" s="2" t="s">
        <v>1644</v>
      </c>
      <c r="I4" s="2" t="s">
        <v>1645</v>
      </c>
      <c r="J4" s="2" t="s">
        <v>1646</v>
      </c>
      <c r="K4" s="2" t="s">
        <v>1647</v>
      </c>
      <c r="L4" s="2" t="s">
        <v>1648</v>
      </c>
      <c r="M4" s="2" t="s">
        <v>1649</v>
      </c>
      <c r="N4" s="2" t="s">
        <v>1650</v>
      </c>
      <c r="O4" s="2" t="s">
        <v>1651</v>
      </c>
      <c r="P4" s="2" t="s">
        <v>1652</v>
      </c>
      <c r="Q4" s="2" t="s">
        <v>1653</v>
      </c>
      <c r="R4" s="2" t="s">
        <v>1654</v>
      </c>
      <c r="S4" s="2" t="s">
        <v>1655</v>
      </c>
      <c r="T4" s="2" t="s">
        <v>1656</v>
      </c>
      <c r="U4" s="2" t="s">
        <v>1657</v>
      </c>
      <c r="V4" s="2" t="s">
        <v>1658</v>
      </c>
      <c r="W4" s="2" t="s">
        <v>1659</v>
      </c>
      <c r="X4" s="2" t="s">
        <v>1660</v>
      </c>
      <c r="Y4" s="2" t="s">
        <v>1661</v>
      </c>
      <c r="Z4" s="2" t="s">
        <v>1662</v>
      </c>
      <c r="AA4" s="2" t="s">
        <v>1663</v>
      </c>
      <c r="AB4" s="2" t="s">
        <v>1664</v>
      </c>
      <c r="AC4" s="2" t="s">
        <v>1665</v>
      </c>
      <c r="AD4" s="2" t="s">
        <v>1666</v>
      </c>
      <c r="AE4" s="2" t="s">
        <v>1667</v>
      </c>
      <c r="AF4" s="2" t="s">
        <v>1668</v>
      </c>
      <c r="AG4" s="2" t="s">
        <v>1669</v>
      </c>
      <c r="AH4" s="2" t="s">
        <v>1670</v>
      </c>
      <c r="AI4" s="2" t="s">
        <v>1671</v>
      </c>
      <c r="AJ4" s="2" t="s">
        <v>1672</v>
      </c>
      <c r="AK4" s="2" t="s">
        <v>1673</v>
      </c>
      <c r="AL4" s="2" t="s">
        <v>1638</v>
      </c>
    </row>
    <row r="5" spans="1:38" hidden="1">
      <c r="A5" s="8" t="s">
        <v>2000</v>
      </c>
      <c r="B5" s="3" t="s">
        <v>590</v>
      </c>
      <c r="C5" s="3" t="s">
        <v>129</v>
      </c>
      <c r="D5" s="3" t="s">
        <v>591</v>
      </c>
      <c r="E5" s="3" t="s">
        <v>592</v>
      </c>
      <c r="F5" s="8" t="s">
        <v>1641</v>
      </c>
      <c r="G5" s="6">
        <f>SUMIFS(GQList,GIList,Table_ExternalData_1[[#This Row],[Item_key]],GDList,Table_ExternalData_1[[#Headers],[1]])</f>
        <v>0</v>
      </c>
      <c r="H5" s="6">
        <f>SUMIFS(GQList,GIList,Table_ExternalData_1[[#This Row],[Item_key]],GDList,Table_ExternalData_1[[#Headers],[2]])</f>
        <v>0</v>
      </c>
      <c r="I5" s="6">
        <f>SUMIFS(GQList,GIList,Table_ExternalData_1[[#This Row],[Item_key]],GDList,Table_ExternalData_1[[#Headers],[3]])</f>
        <v>0</v>
      </c>
      <c r="J5" s="6">
        <f>SUMIFS(GQList,GIList,Table_ExternalData_1[[#This Row],[Item_key]],GDList,Table_ExternalData_1[[#Headers],[4]])</f>
        <v>0</v>
      </c>
      <c r="K5" s="6">
        <f>SUMIFS(GQList,GIList,Table_ExternalData_1[[#This Row],[Item_key]],GDList,Table_ExternalData_1[[#Headers],[5]])</f>
        <v>0</v>
      </c>
      <c r="L5" s="6">
        <f>SUMIFS(GQList,GIList,Table_ExternalData_1[[#This Row],[Item_key]],GDList,Table_ExternalData_1[[#Headers],[6]])</f>
        <v>0</v>
      </c>
      <c r="M5" s="6">
        <f>SUMIFS(GQList,GIList,Table_ExternalData_1[[#This Row],[Item_key]],GDList,Table_ExternalData_1[[#Headers],[7]])</f>
        <v>0</v>
      </c>
      <c r="N5" s="6">
        <f>SUMIFS(GQList,GIList,Table_ExternalData_1[[#This Row],[Item_key]],GDList,Table_ExternalData_1[[#Headers],[8]])</f>
        <v>0</v>
      </c>
      <c r="O5" s="6">
        <f>SUMIFS(GQList,GIList,Table_ExternalData_1[[#This Row],[Item_key]],GDList,Table_ExternalData_1[[#Headers],[9]])</f>
        <v>0</v>
      </c>
      <c r="P5" s="6">
        <f>SUMIFS(GQList,GIList,Table_ExternalData_1[[#This Row],[Item_key]],GDList,Table_ExternalData_1[[#Headers],[10]])</f>
        <v>0</v>
      </c>
      <c r="Q5" s="6">
        <f>SUMIFS(GQList,GIList,Table_ExternalData_1[[#This Row],[Item_key]],GDList,Table_ExternalData_1[[#Headers],[11]])</f>
        <v>0</v>
      </c>
      <c r="R5" s="6">
        <f>SUMIFS(GQList,GIList,Table_ExternalData_1[[#This Row],[Item_key]],GDList,Table_ExternalData_1[[#Headers],[12]])</f>
        <v>0</v>
      </c>
      <c r="S5" s="6">
        <f>SUMIFS(GQList,GIList,Table_ExternalData_1[[#This Row],[Item_key]],GDList,Table_ExternalData_1[[#Headers],[13]])</f>
        <v>0</v>
      </c>
      <c r="T5" s="6">
        <f>SUMIFS(GQList,GIList,Table_ExternalData_1[[#This Row],[Item_key]],GDList,Table_ExternalData_1[[#Headers],[14]])</f>
        <v>0</v>
      </c>
      <c r="U5" s="6">
        <f>SUMIFS(GQList,GIList,Table_ExternalData_1[[#This Row],[Item_key]],GDList,Table_ExternalData_1[[#Headers],[15]])</f>
        <v>0</v>
      </c>
      <c r="V5" s="6">
        <f>SUMIFS(GQList,GIList,Table_ExternalData_1[[#This Row],[Item_key]],GDList,Table_ExternalData_1[[#Headers],[16]])</f>
        <v>0</v>
      </c>
      <c r="W5" s="6">
        <f>SUMIFS(GQList,GIList,Table_ExternalData_1[[#This Row],[Item_key]],GDList,Table_ExternalData_1[[#Headers],[17]])</f>
        <v>0</v>
      </c>
      <c r="X5" s="6">
        <f>SUMIFS(GQList,GIList,Table_ExternalData_1[[#This Row],[Item_key]],GDList,Table_ExternalData_1[[#Headers],[18]])</f>
        <v>0</v>
      </c>
      <c r="Y5" s="6">
        <f>SUMIFS(GQList,GIList,Table_ExternalData_1[[#This Row],[Item_key]],GDList,Table_ExternalData_1[[#Headers],[19]])</f>
        <v>0</v>
      </c>
      <c r="Z5" s="6">
        <f>SUMIFS(GQList,GIList,Table_ExternalData_1[[#This Row],[Item_key]],GDList,Table_ExternalData_1[[#Headers],[20]])</f>
        <v>0</v>
      </c>
      <c r="AA5" s="6">
        <f>SUMIFS(GQList,GIList,Table_ExternalData_1[[#This Row],[Item_key]],GDList,Table_ExternalData_1[[#Headers],[21]])</f>
        <v>0</v>
      </c>
      <c r="AB5" s="6">
        <f>SUMIFS(GQList,GIList,Table_ExternalData_1[[#This Row],[Item_key]],GDList,Table_ExternalData_1[[#Headers],[22]])</f>
        <v>0</v>
      </c>
      <c r="AC5" s="6">
        <f>SUMIFS(GQList,GIList,Table_ExternalData_1[[#This Row],[Item_key]],GDList,Table_ExternalData_1[[#Headers],[23]])</f>
        <v>0</v>
      </c>
      <c r="AD5" s="6">
        <f>SUMIFS(GQList,GIList,Table_ExternalData_1[[#This Row],[Item_key]],GDList,Table_ExternalData_1[[#Headers],[24]])</f>
        <v>0</v>
      </c>
      <c r="AE5" s="6">
        <f>SUMIFS(GQList,GIList,Table_ExternalData_1[[#This Row],[Item_key]],GDList,Table_ExternalData_1[[#Headers],[25]])</f>
        <v>0</v>
      </c>
      <c r="AF5" s="6">
        <f>SUMIFS(GQList,GIList,Table_ExternalData_1[[#This Row],[Item_key]],GDList,Table_ExternalData_1[[#Headers],[26]])</f>
        <v>0</v>
      </c>
      <c r="AG5" s="6">
        <f>SUMIFS(GQList,GIList,Table_ExternalData_1[[#This Row],[Item_key]],GDList,Table_ExternalData_1[[#Headers],[27]])</f>
        <v>0</v>
      </c>
      <c r="AH5" s="6">
        <f>SUMIFS(GQList,GIList,Table_ExternalData_1[[#This Row],[Item_key]],GDList,Table_ExternalData_1[[#Headers],[28]])</f>
        <v>0</v>
      </c>
      <c r="AI5" s="6">
        <f>SUMIFS(GQList,GIList,Table_ExternalData_1[[#This Row],[Item_key]],GDList,Table_ExternalData_1[[#Headers],[29]])</f>
        <v>0</v>
      </c>
      <c r="AJ5" s="6">
        <f>SUMIFS(GQList,GIList,Table_ExternalData_1[[#This Row],[Item_key]],GDList,Table_ExternalData_1[[#Headers],[30]])</f>
        <v>0</v>
      </c>
      <c r="AK5" s="6">
        <f>SUMIFS(GQList,GIList,Table_ExternalData_1[[#This Row],[Item_key]],GDList,Table_ExternalData_1[[#Headers],[31]])</f>
        <v>0</v>
      </c>
      <c r="AL5" s="6">
        <f>SUM(Table_ExternalData_1[[#This Row],[1]:[31]])</f>
        <v>0</v>
      </c>
    </row>
    <row r="6" spans="1:38" hidden="1">
      <c r="A6" s="8" t="s">
        <v>2000</v>
      </c>
      <c r="B6" s="3" t="s">
        <v>590</v>
      </c>
      <c r="C6" s="3" t="s">
        <v>150</v>
      </c>
      <c r="D6" s="3" t="s">
        <v>593</v>
      </c>
      <c r="E6" s="3" t="s">
        <v>594</v>
      </c>
      <c r="F6" s="8" t="s">
        <v>1641</v>
      </c>
      <c r="G6" s="6">
        <f>SUMIFS(GQList,GIList,Table_ExternalData_1[[#This Row],[Item_key]],GDList,Table_ExternalData_1[[#Headers],[1]])</f>
        <v>0</v>
      </c>
      <c r="H6" s="6">
        <f>SUMIFS(GQList,GIList,Table_ExternalData_1[[#This Row],[Item_key]],GDList,Table_ExternalData_1[[#Headers],[2]])</f>
        <v>0</v>
      </c>
      <c r="I6" s="6">
        <f>SUMIFS(GQList,GIList,Table_ExternalData_1[[#This Row],[Item_key]],GDList,Table_ExternalData_1[[#Headers],[3]])</f>
        <v>0</v>
      </c>
      <c r="J6" s="6">
        <f>SUMIFS(GQList,GIList,Table_ExternalData_1[[#This Row],[Item_key]],GDList,Table_ExternalData_1[[#Headers],[4]])</f>
        <v>0</v>
      </c>
      <c r="K6" s="6">
        <f>SUMIFS(GQList,GIList,Table_ExternalData_1[[#This Row],[Item_key]],GDList,Table_ExternalData_1[[#Headers],[5]])</f>
        <v>0</v>
      </c>
      <c r="L6" s="6">
        <f>SUMIFS(GQList,GIList,Table_ExternalData_1[[#This Row],[Item_key]],GDList,Table_ExternalData_1[[#Headers],[6]])</f>
        <v>0</v>
      </c>
      <c r="M6" s="6">
        <f>SUMIFS(GQList,GIList,Table_ExternalData_1[[#This Row],[Item_key]],GDList,Table_ExternalData_1[[#Headers],[7]])</f>
        <v>0</v>
      </c>
      <c r="N6" s="6">
        <f>SUMIFS(GQList,GIList,Table_ExternalData_1[[#This Row],[Item_key]],GDList,Table_ExternalData_1[[#Headers],[8]])</f>
        <v>0</v>
      </c>
      <c r="O6" s="6">
        <f>SUMIFS(GQList,GIList,Table_ExternalData_1[[#This Row],[Item_key]],GDList,Table_ExternalData_1[[#Headers],[9]])</f>
        <v>0</v>
      </c>
      <c r="P6" s="6">
        <f>SUMIFS(GQList,GIList,Table_ExternalData_1[[#This Row],[Item_key]],GDList,Table_ExternalData_1[[#Headers],[10]])</f>
        <v>0</v>
      </c>
      <c r="Q6" s="6">
        <f>SUMIFS(GQList,GIList,Table_ExternalData_1[[#This Row],[Item_key]],GDList,Table_ExternalData_1[[#Headers],[11]])</f>
        <v>0</v>
      </c>
      <c r="R6" s="6">
        <f>SUMIFS(GQList,GIList,Table_ExternalData_1[[#This Row],[Item_key]],GDList,Table_ExternalData_1[[#Headers],[12]])</f>
        <v>0</v>
      </c>
      <c r="S6" s="6">
        <f>SUMIFS(GQList,GIList,Table_ExternalData_1[[#This Row],[Item_key]],GDList,Table_ExternalData_1[[#Headers],[13]])</f>
        <v>0</v>
      </c>
      <c r="T6" s="6">
        <f>SUMIFS(GQList,GIList,Table_ExternalData_1[[#This Row],[Item_key]],GDList,Table_ExternalData_1[[#Headers],[14]])</f>
        <v>0</v>
      </c>
      <c r="U6" s="6">
        <f>SUMIFS(GQList,GIList,Table_ExternalData_1[[#This Row],[Item_key]],GDList,Table_ExternalData_1[[#Headers],[15]])</f>
        <v>0</v>
      </c>
      <c r="V6" s="6">
        <f>SUMIFS(GQList,GIList,Table_ExternalData_1[[#This Row],[Item_key]],GDList,Table_ExternalData_1[[#Headers],[16]])</f>
        <v>0</v>
      </c>
      <c r="W6" s="6">
        <f>SUMIFS(GQList,GIList,Table_ExternalData_1[[#This Row],[Item_key]],GDList,Table_ExternalData_1[[#Headers],[17]])</f>
        <v>0</v>
      </c>
      <c r="X6" s="6">
        <f>SUMIFS(GQList,GIList,Table_ExternalData_1[[#This Row],[Item_key]],GDList,Table_ExternalData_1[[#Headers],[18]])</f>
        <v>0</v>
      </c>
      <c r="Y6" s="6">
        <f>SUMIFS(GQList,GIList,Table_ExternalData_1[[#This Row],[Item_key]],GDList,Table_ExternalData_1[[#Headers],[19]])</f>
        <v>0</v>
      </c>
      <c r="Z6" s="6">
        <f>SUMIFS(GQList,GIList,Table_ExternalData_1[[#This Row],[Item_key]],GDList,Table_ExternalData_1[[#Headers],[20]])</f>
        <v>0</v>
      </c>
      <c r="AA6" s="6">
        <f>SUMIFS(GQList,GIList,Table_ExternalData_1[[#This Row],[Item_key]],GDList,Table_ExternalData_1[[#Headers],[21]])</f>
        <v>0</v>
      </c>
      <c r="AB6" s="6">
        <f>SUMIFS(GQList,GIList,Table_ExternalData_1[[#This Row],[Item_key]],GDList,Table_ExternalData_1[[#Headers],[22]])</f>
        <v>0</v>
      </c>
      <c r="AC6" s="6">
        <f>SUMIFS(GQList,GIList,Table_ExternalData_1[[#This Row],[Item_key]],GDList,Table_ExternalData_1[[#Headers],[23]])</f>
        <v>0</v>
      </c>
      <c r="AD6" s="6">
        <f>SUMIFS(GQList,GIList,Table_ExternalData_1[[#This Row],[Item_key]],GDList,Table_ExternalData_1[[#Headers],[24]])</f>
        <v>0</v>
      </c>
      <c r="AE6" s="6">
        <f>SUMIFS(GQList,GIList,Table_ExternalData_1[[#This Row],[Item_key]],GDList,Table_ExternalData_1[[#Headers],[25]])</f>
        <v>0</v>
      </c>
      <c r="AF6" s="6">
        <f>SUMIFS(GQList,GIList,Table_ExternalData_1[[#This Row],[Item_key]],GDList,Table_ExternalData_1[[#Headers],[26]])</f>
        <v>0</v>
      </c>
      <c r="AG6" s="6">
        <f>SUMIFS(GQList,GIList,Table_ExternalData_1[[#This Row],[Item_key]],GDList,Table_ExternalData_1[[#Headers],[27]])</f>
        <v>0</v>
      </c>
      <c r="AH6" s="6">
        <f>SUMIFS(GQList,GIList,Table_ExternalData_1[[#This Row],[Item_key]],GDList,Table_ExternalData_1[[#Headers],[28]])</f>
        <v>0</v>
      </c>
      <c r="AI6" s="6">
        <f>SUMIFS(GQList,GIList,Table_ExternalData_1[[#This Row],[Item_key]],GDList,Table_ExternalData_1[[#Headers],[29]])</f>
        <v>0</v>
      </c>
      <c r="AJ6" s="6">
        <f>SUMIFS(GQList,GIList,Table_ExternalData_1[[#This Row],[Item_key]],GDList,Table_ExternalData_1[[#Headers],[30]])</f>
        <v>0</v>
      </c>
      <c r="AK6" s="6">
        <f>SUMIFS(GQList,GIList,Table_ExternalData_1[[#This Row],[Item_key]],GDList,Table_ExternalData_1[[#Headers],[31]])</f>
        <v>0</v>
      </c>
      <c r="AL6" s="6">
        <f>SUM(Table_ExternalData_1[[#This Row],[1]:[31]])</f>
        <v>0</v>
      </c>
    </row>
    <row r="7" spans="1:38" hidden="1">
      <c r="A7" s="8" t="s">
        <v>2000</v>
      </c>
      <c r="B7" s="3" t="s">
        <v>590</v>
      </c>
      <c r="C7" s="3" t="s">
        <v>459</v>
      </c>
      <c r="D7" s="3" t="s">
        <v>595</v>
      </c>
      <c r="E7" s="3" t="s">
        <v>596</v>
      </c>
      <c r="F7" s="8" t="s">
        <v>1641</v>
      </c>
      <c r="G7" s="6">
        <f>SUMIFS(GQList,GIList,Table_ExternalData_1[[#This Row],[Item_key]],GDList,Table_ExternalData_1[[#Headers],[1]])</f>
        <v>0</v>
      </c>
      <c r="H7" s="6">
        <f>SUMIFS(GQList,GIList,Table_ExternalData_1[[#This Row],[Item_key]],GDList,Table_ExternalData_1[[#Headers],[2]])</f>
        <v>0</v>
      </c>
      <c r="I7" s="6">
        <f>SUMIFS(GQList,GIList,Table_ExternalData_1[[#This Row],[Item_key]],GDList,Table_ExternalData_1[[#Headers],[3]])</f>
        <v>0</v>
      </c>
      <c r="J7" s="6">
        <f>SUMIFS(GQList,GIList,Table_ExternalData_1[[#This Row],[Item_key]],GDList,Table_ExternalData_1[[#Headers],[4]])</f>
        <v>0</v>
      </c>
      <c r="K7" s="6">
        <f>SUMIFS(GQList,GIList,Table_ExternalData_1[[#This Row],[Item_key]],GDList,Table_ExternalData_1[[#Headers],[5]])</f>
        <v>0</v>
      </c>
      <c r="L7" s="6">
        <f>SUMIFS(GQList,GIList,Table_ExternalData_1[[#This Row],[Item_key]],GDList,Table_ExternalData_1[[#Headers],[6]])</f>
        <v>0</v>
      </c>
      <c r="M7" s="6">
        <f>SUMIFS(GQList,GIList,Table_ExternalData_1[[#This Row],[Item_key]],GDList,Table_ExternalData_1[[#Headers],[7]])</f>
        <v>0</v>
      </c>
      <c r="N7" s="6">
        <f>SUMIFS(GQList,GIList,Table_ExternalData_1[[#This Row],[Item_key]],GDList,Table_ExternalData_1[[#Headers],[8]])</f>
        <v>0</v>
      </c>
      <c r="O7" s="6">
        <f>SUMIFS(GQList,GIList,Table_ExternalData_1[[#This Row],[Item_key]],GDList,Table_ExternalData_1[[#Headers],[9]])</f>
        <v>0</v>
      </c>
      <c r="P7" s="6">
        <f>SUMIFS(GQList,GIList,Table_ExternalData_1[[#This Row],[Item_key]],GDList,Table_ExternalData_1[[#Headers],[10]])</f>
        <v>0</v>
      </c>
      <c r="Q7" s="6">
        <f>SUMIFS(GQList,GIList,Table_ExternalData_1[[#This Row],[Item_key]],GDList,Table_ExternalData_1[[#Headers],[11]])</f>
        <v>0</v>
      </c>
      <c r="R7" s="6">
        <f>SUMIFS(GQList,GIList,Table_ExternalData_1[[#This Row],[Item_key]],GDList,Table_ExternalData_1[[#Headers],[12]])</f>
        <v>0</v>
      </c>
      <c r="S7" s="6">
        <f>SUMIFS(GQList,GIList,Table_ExternalData_1[[#This Row],[Item_key]],GDList,Table_ExternalData_1[[#Headers],[13]])</f>
        <v>0</v>
      </c>
      <c r="T7" s="6">
        <f>SUMIFS(GQList,GIList,Table_ExternalData_1[[#This Row],[Item_key]],GDList,Table_ExternalData_1[[#Headers],[14]])</f>
        <v>0</v>
      </c>
      <c r="U7" s="6">
        <f>SUMIFS(GQList,GIList,Table_ExternalData_1[[#This Row],[Item_key]],GDList,Table_ExternalData_1[[#Headers],[15]])</f>
        <v>0</v>
      </c>
      <c r="V7" s="6">
        <f>SUMIFS(GQList,GIList,Table_ExternalData_1[[#This Row],[Item_key]],GDList,Table_ExternalData_1[[#Headers],[16]])</f>
        <v>0</v>
      </c>
      <c r="W7" s="6">
        <f>SUMIFS(GQList,GIList,Table_ExternalData_1[[#This Row],[Item_key]],GDList,Table_ExternalData_1[[#Headers],[17]])</f>
        <v>0</v>
      </c>
      <c r="X7" s="6">
        <f>SUMIFS(GQList,GIList,Table_ExternalData_1[[#This Row],[Item_key]],GDList,Table_ExternalData_1[[#Headers],[18]])</f>
        <v>0</v>
      </c>
      <c r="Y7" s="6">
        <f>SUMIFS(GQList,GIList,Table_ExternalData_1[[#This Row],[Item_key]],GDList,Table_ExternalData_1[[#Headers],[19]])</f>
        <v>0</v>
      </c>
      <c r="Z7" s="6">
        <f>SUMIFS(GQList,GIList,Table_ExternalData_1[[#This Row],[Item_key]],GDList,Table_ExternalData_1[[#Headers],[20]])</f>
        <v>0</v>
      </c>
      <c r="AA7" s="6">
        <f>SUMIFS(GQList,GIList,Table_ExternalData_1[[#This Row],[Item_key]],GDList,Table_ExternalData_1[[#Headers],[21]])</f>
        <v>0</v>
      </c>
      <c r="AB7" s="6">
        <f>SUMIFS(GQList,GIList,Table_ExternalData_1[[#This Row],[Item_key]],GDList,Table_ExternalData_1[[#Headers],[22]])</f>
        <v>0</v>
      </c>
      <c r="AC7" s="6">
        <f>SUMIFS(GQList,GIList,Table_ExternalData_1[[#This Row],[Item_key]],GDList,Table_ExternalData_1[[#Headers],[23]])</f>
        <v>0</v>
      </c>
      <c r="AD7" s="6">
        <f>SUMIFS(GQList,GIList,Table_ExternalData_1[[#This Row],[Item_key]],GDList,Table_ExternalData_1[[#Headers],[24]])</f>
        <v>0</v>
      </c>
      <c r="AE7" s="6">
        <f>SUMIFS(GQList,GIList,Table_ExternalData_1[[#This Row],[Item_key]],GDList,Table_ExternalData_1[[#Headers],[25]])</f>
        <v>0</v>
      </c>
      <c r="AF7" s="6">
        <f>SUMIFS(GQList,GIList,Table_ExternalData_1[[#This Row],[Item_key]],GDList,Table_ExternalData_1[[#Headers],[26]])</f>
        <v>0</v>
      </c>
      <c r="AG7" s="6">
        <f>SUMIFS(GQList,GIList,Table_ExternalData_1[[#This Row],[Item_key]],GDList,Table_ExternalData_1[[#Headers],[27]])</f>
        <v>0</v>
      </c>
      <c r="AH7" s="6">
        <f>SUMIFS(GQList,GIList,Table_ExternalData_1[[#This Row],[Item_key]],GDList,Table_ExternalData_1[[#Headers],[28]])</f>
        <v>0</v>
      </c>
      <c r="AI7" s="6">
        <f>SUMIFS(GQList,GIList,Table_ExternalData_1[[#This Row],[Item_key]],GDList,Table_ExternalData_1[[#Headers],[29]])</f>
        <v>0</v>
      </c>
      <c r="AJ7" s="6">
        <f>SUMIFS(GQList,GIList,Table_ExternalData_1[[#This Row],[Item_key]],GDList,Table_ExternalData_1[[#Headers],[30]])</f>
        <v>0</v>
      </c>
      <c r="AK7" s="6">
        <f>SUMIFS(GQList,GIList,Table_ExternalData_1[[#This Row],[Item_key]],GDList,Table_ExternalData_1[[#Headers],[31]])</f>
        <v>0</v>
      </c>
      <c r="AL7" s="6">
        <f>SUM(Table_ExternalData_1[[#This Row],[1]:[31]])</f>
        <v>0</v>
      </c>
    </row>
    <row r="8" spans="1:38" hidden="1">
      <c r="A8" s="8" t="s">
        <v>2000</v>
      </c>
      <c r="B8" s="3" t="s">
        <v>597</v>
      </c>
      <c r="C8" s="3" t="s">
        <v>526</v>
      </c>
      <c r="D8" s="3" t="s">
        <v>598</v>
      </c>
      <c r="E8" s="3" t="s">
        <v>599</v>
      </c>
      <c r="F8" s="8" t="s">
        <v>1641</v>
      </c>
      <c r="G8" s="6">
        <f>SUMIFS(GQList,GIList,Table_ExternalData_1[[#This Row],[Item_key]],GDList,Table_ExternalData_1[[#Headers],[1]])</f>
        <v>0</v>
      </c>
      <c r="H8" s="6">
        <f>SUMIFS(GQList,GIList,Table_ExternalData_1[[#This Row],[Item_key]],GDList,Table_ExternalData_1[[#Headers],[2]])</f>
        <v>0</v>
      </c>
      <c r="I8" s="6">
        <f>SUMIFS(GQList,GIList,Table_ExternalData_1[[#This Row],[Item_key]],GDList,Table_ExternalData_1[[#Headers],[3]])</f>
        <v>0</v>
      </c>
      <c r="J8" s="6">
        <f>SUMIFS(GQList,GIList,Table_ExternalData_1[[#This Row],[Item_key]],GDList,Table_ExternalData_1[[#Headers],[4]])</f>
        <v>0</v>
      </c>
      <c r="K8" s="6">
        <f>SUMIFS(GQList,GIList,Table_ExternalData_1[[#This Row],[Item_key]],GDList,Table_ExternalData_1[[#Headers],[5]])</f>
        <v>0</v>
      </c>
      <c r="L8" s="6">
        <f>SUMIFS(GQList,GIList,Table_ExternalData_1[[#This Row],[Item_key]],GDList,Table_ExternalData_1[[#Headers],[6]])</f>
        <v>0</v>
      </c>
      <c r="M8" s="6">
        <f>SUMIFS(GQList,GIList,Table_ExternalData_1[[#This Row],[Item_key]],GDList,Table_ExternalData_1[[#Headers],[7]])</f>
        <v>0</v>
      </c>
      <c r="N8" s="6">
        <f>SUMIFS(GQList,GIList,Table_ExternalData_1[[#This Row],[Item_key]],GDList,Table_ExternalData_1[[#Headers],[8]])</f>
        <v>0</v>
      </c>
      <c r="O8" s="6">
        <f>SUMIFS(GQList,GIList,Table_ExternalData_1[[#This Row],[Item_key]],GDList,Table_ExternalData_1[[#Headers],[9]])</f>
        <v>0</v>
      </c>
      <c r="P8" s="6">
        <f>SUMIFS(GQList,GIList,Table_ExternalData_1[[#This Row],[Item_key]],GDList,Table_ExternalData_1[[#Headers],[10]])</f>
        <v>0</v>
      </c>
      <c r="Q8" s="6">
        <f>SUMIFS(GQList,GIList,Table_ExternalData_1[[#This Row],[Item_key]],GDList,Table_ExternalData_1[[#Headers],[11]])</f>
        <v>0</v>
      </c>
      <c r="R8" s="6">
        <f>SUMIFS(GQList,GIList,Table_ExternalData_1[[#This Row],[Item_key]],GDList,Table_ExternalData_1[[#Headers],[12]])</f>
        <v>0</v>
      </c>
      <c r="S8" s="6">
        <f>SUMIFS(GQList,GIList,Table_ExternalData_1[[#This Row],[Item_key]],GDList,Table_ExternalData_1[[#Headers],[13]])</f>
        <v>0</v>
      </c>
      <c r="T8" s="6">
        <f>SUMIFS(GQList,GIList,Table_ExternalData_1[[#This Row],[Item_key]],GDList,Table_ExternalData_1[[#Headers],[14]])</f>
        <v>0</v>
      </c>
      <c r="U8" s="6">
        <f>SUMIFS(GQList,GIList,Table_ExternalData_1[[#This Row],[Item_key]],GDList,Table_ExternalData_1[[#Headers],[15]])</f>
        <v>100</v>
      </c>
      <c r="V8" s="6">
        <f>SUMIFS(GQList,GIList,Table_ExternalData_1[[#This Row],[Item_key]],GDList,Table_ExternalData_1[[#Headers],[16]])</f>
        <v>0</v>
      </c>
      <c r="W8" s="6">
        <f>SUMIFS(GQList,GIList,Table_ExternalData_1[[#This Row],[Item_key]],GDList,Table_ExternalData_1[[#Headers],[17]])</f>
        <v>0</v>
      </c>
      <c r="X8" s="6">
        <f>SUMIFS(GQList,GIList,Table_ExternalData_1[[#This Row],[Item_key]],GDList,Table_ExternalData_1[[#Headers],[18]])</f>
        <v>0</v>
      </c>
      <c r="Y8" s="6">
        <f>SUMIFS(GQList,GIList,Table_ExternalData_1[[#This Row],[Item_key]],GDList,Table_ExternalData_1[[#Headers],[19]])</f>
        <v>0</v>
      </c>
      <c r="Z8" s="6">
        <f>SUMIFS(GQList,GIList,Table_ExternalData_1[[#This Row],[Item_key]],GDList,Table_ExternalData_1[[#Headers],[20]])</f>
        <v>0</v>
      </c>
      <c r="AA8" s="6">
        <f>SUMIFS(GQList,GIList,Table_ExternalData_1[[#This Row],[Item_key]],GDList,Table_ExternalData_1[[#Headers],[21]])</f>
        <v>0</v>
      </c>
      <c r="AB8" s="6">
        <f>SUMIFS(GQList,GIList,Table_ExternalData_1[[#This Row],[Item_key]],GDList,Table_ExternalData_1[[#Headers],[22]])</f>
        <v>0</v>
      </c>
      <c r="AC8" s="6">
        <f>SUMIFS(GQList,GIList,Table_ExternalData_1[[#This Row],[Item_key]],GDList,Table_ExternalData_1[[#Headers],[23]])</f>
        <v>0</v>
      </c>
      <c r="AD8" s="6">
        <f>SUMIFS(GQList,GIList,Table_ExternalData_1[[#This Row],[Item_key]],GDList,Table_ExternalData_1[[#Headers],[24]])</f>
        <v>0</v>
      </c>
      <c r="AE8" s="6">
        <f>SUMIFS(GQList,GIList,Table_ExternalData_1[[#This Row],[Item_key]],GDList,Table_ExternalData_1[[#Headers],[25]])</f>
        <v>0</v>
      </c>
      <c r="AF8" s="6">
        <f>SUMIFS(GQList,GIList,Table_ExternalData_1[[#This Row],[Item_key]],GDList,Table_ExternalData_1[[#Headers],[26]])</f>
        <v>0</v>
      </c>
      <c r="AG8" s="6">
        <f>SUMIFS(GQList,GIList,Table_ExternalData_1[[#This Row],[Item_key]],GDList,Table_ExternalData_1[[#Headers],[27]])</f>
        <v>0</v>
      </c>
      <c r="AH8" s="6">
        <f>SUMIFS(GQList,GIList,Table_ExternalData_1[[#This Row],[Item_key]],GDList,Table_ExternalData_1[[#Headers],[28]])</f>
        <v>0</v>
      </c>
      <c r="AI8" s="6">
        <f>SUMIFS(GQList,GIList,Table_ExternalData_1[[#This Row],[Item_key]],GDList,Table_ExternalData_1[[#Headers],[29]])</f>
        <v>0</v>
      </c>
      <c r="AJ8" s="6">
        <f>SUMIFS(GQList,GIList,Table_ExternalData_1[[#This Row],[Item_key]],GDList,Table_ExternalData_1[[#Headers],[30]])</f>
        <v>0</v>
      </c>
      <c r="AK8" s="6">
        <f>SUMIFS(GQList,GIList,Table_ExternalData_1[[#This Row],[Item_key]],GDList,Table_ExternalData_1[[#Headers],[31]])</f>
        <v>0</v>
      </c>
      <c r="AL8" s="6">
        <f>SUM(Table_ExternalData_1[[#This Row],[1]:[31]])</f>
        <v>100</v>
      </c>
    </row>
    <row r="9" spans="1:38" hidden="1">
      <c r="A9" s="8" t="s">
        <v>2000</v>
      </c>
      <c r="B9" s="3" t="s">
        <v>597</v>
      </c>
      <c r="C9" s="3" t="s">
        <v>298</v>
      </c>
      <c r="D9" s="3" t="s">
        <v>600</v>
      </c>
      <c r="E9" s="3" t="s">
        <v>601</v>
      </c>
      <c r="F9" s="8" t="s">
        <v>1641</v>
      </c>
      <c r="G9" s="6">
        <f>SUMIFS(GQList,GIList,Table_ExternalData_1[[#This Row],[Item_key]],GDList,Table_ExternalData_1[[#Headers],[1]])</f>
        <v>0</v>
      </c>
      <c r="H9" s="6">
        <f>SUMIFS(GQList,GIList,Table_ExternalData_1[[#This Row],[Item_key]],GDList,Table_ExternalData_1[[#Headers],[2]])</f>
        <v>0</v>
      </c>
      <c r="I9" s="6">
        <f>SUMIFS(GQList,GIList,Table_ExternalData_1[[#This Row],[Item_key]],GDList,Table_ExternalData_1[[#Headers],[3]])</f>
        <v>0</v>
      </c>
      <c r="J9" s="6">
        <f>SUMIFS(GQList,GIList,Table_ExternalData_1[[#This Row],[Item_key]],GDList,Table_ExternalData_1[[#Headers],[4]])</f>
        <v>0</v>
      </c>
      <c r="K9" s="6">
        <f>SUMIFS(GQList,GIList,Table_ExternalData_1[[#This Row],[Item_key]],GDList,Table_ExternalData_1[[#Headers],[5]])</f>
        <v>0</v>
      </c>
      <c r="L9" s="6">
        <f>SUMIFS(GQList,GIList,Table_ExternalData_1[[#This Row],[Item_key]],GDList,Table_ExternalData_1[[#Headers],[6]])</f>
        <v>0</v>
      </c>
      <c r="M9" s="6">
        <f>SUMIFS(GQList,GIList,Table_ExternalData_1[[#This Row],[Item_key]],GDList,Table_ExternalData_1[[#Headers],[7]])</f>
        <v>0</v>
      </c>
      <c r="N9" s="6">
        <f>SUMIFS(GQList,GIList,Table_ExternalData_1[[#This Row],[Item_key]],GDList,Table_ExternalData_1[[#Headers],[8]])</f>
        <v>0</v>
      </c>
      <c r="O9" s="6">
        <f>SUMIFS(GQList,GIList,Table_ExternalData_1[[#This Row],[Item_key]],GDList,Table_ExternalData_1[[#Headers],[9]])</f>
        <v>0</v>
      </c>
      <c r="P9" s="6">
        <f>SUMIFS(GQList,GIList,Table_ExternalData_1[[#This Row],[Item_key]],GDList,Table_ExternalData_1[[#Headers],[10]])</f>
        <v>0</v>
      </c>
      <c r="Q9" s="6">
        <f>SUMIFS(GQList,GIList,Table_ExternalData_1[[#This Row],[Item_key]],GDList,Table_ExternalData_1[[#Headers],[11]])</f>
        <v>0</v>
      </c>
      <c r="R9" s="6">
        <f>SUMIFS(GQList,GIList,Table_ExternalData_1[[#This Row],[Item_key]],GDList,Table_ExternalData_1[[#Headers],[12]])</f>
        <v>0</v>
      </c>
      <c r="S9" s="6">
        <f>SUMIFS(GQList,GIList,Table_ExternalData_1[[#This Row],[Item_key]],GDList,Table_ExternalData_1[[#Headers],[13]])</f>
        <v>0</v>
      </c>
      <c r="T9" s="6">
        <f>SUMIFS(GQList,GIList,Table_ExternalData_1[[#This Row],[Item_key]],GDList,Table_ExternalData_1[[#Headers],[14]])</f>
        <v>0</v>
      </c>
      <c r="U9" s="6">
        <f>SUMIFS(GQList,GIList,Table_ExternalData_1[[#This Row],[Item_key]],GDList,Table_ExternalData_1[[#Headers],[15]])</f>
        <v>0</v>
      </c>
      <c r="V9" s="6">
        <f>SUMIFS(GQList,GIList,Table_ExternalData_1[[#This Row],[Item_key]],GDList,Table_ExternalData_1[[#Headers],[16]])</f>
        <v>0</v>
      </c>
      <c r="W9" s="6">
        <f>SUMIFS(GQList,GIList,Table_ExternalData_1[[#This Row],[Item_key]],GDList,Table_ExternalData_1[[#Headers],[17]])</f>
        <v>0</v>
      </c>
      <c r="X9" s="6">
        <f>SUMIFS(GQList,GIList,Table_ExternalData_1[[#This Row],[Item_key]],GDList,Table_ExternalData_1[[#Headers],[18]])</f>
        <v>0</v>
      </c>
      <c r="Y9" s="6">
        <f>SUMIFS(GQList,GIList,Table_ExternalData_1[[#This Row],[Item_key]],GDList,Table_ExternalData_1[[#Headers],[19]])</f>
        <v>0</v>
      </c>
      <c r="Z9" s="6">
        <f>SUMIFS(GQList,GIList,Table_ExternalData_1[[#This Row],[Item_key]],GDList,Table_ExternalData_1[[#Headers],[20]])</f>
        <v>0</v>
      </c>
      <c r="AA9" s="6">
        <f>SUMIFS(GQList,GIList,Table_ExternalData_1[[#This Row],[Item_key]],GDList,Table_ExternalData_1[[#Headers],[21]])</f>
        <v>0</v>
      </c>
      <c r="AB9" s="6">
        <f>SUMIFS(GQList,GIList,Table_ExternalData_1[[#This Row],[Item_key]],GDList,Table_ExternalData_1[[#Headers],[22]])</f>
        <v>0</v>
      </c>
      <c r="AC9" s="6">
        <f>SUMIFS(GQList,GIList,Table_ExternalData_1[[#This Row],[Item_key]],GDList,Table_ExternalData_1[[#Headers],[23]])</f>
        <v>0</v>
      </c>
      <c r="AD9" s="6">
        <f>SUMIFS(GQList,GIList,Table_ExternalData_1[[#This Row],[Item_key]],GDList,Table_ExternalData_1[[#Headers],[24]])</f>
        <v>0</v>
      </c>
      <c r="AE9" s="6">
        <f>SUMIFS(GQList,GIList,Table_ExternalData_1[[#This Row],[Item_key]],GDList,Table_ExternalData_1[[#Headers],[25]])</f>
        <v>0</v>
      </c>
      <c r="AF9" s="6">
        <f>SUMIFS(GQList,GIList,Table_ExternalData_1[[#This Row],[Item_key]],GDList,Table_ExternalData_1[[#Headers],[26]])</f>
        <v>0</v>
      </c>
      <c r="AG9" s="6">
        <f>SUMIFS(GQList,GIList,Table_ExternalData_1[[#This Row],[Item_key]],GDList,Table_ExternalData_1[[#Headers],[27]])</f>
        <v>0</v>
      </c>
      <c r="AH9" s="6">
        <f>SUMIFS(GQList,GIList,Table_ExternalData_1[[#This Row],[Item_key]],GDList,Table_ExternalData_1[[#Headers],[28]])</f>
        <v>0</v>
      </c>
      <c r="AI9" s="6">
        <f>SUMIFS(GQList,GIList,Table_ExternalData_1[[#This Row],[Item_key]],GDList,Table_ExternalData_1[[#Headers],[29]])</f>
        <v>0</v>
      </c>
      <c r="AJ9" s="6">
        <f>SUMIFS(GQList,GIList,Table_ExternalData_1[[#This Row],[Item_key]],GDList,Table_ExternalData_1[[#Headers],[30]])</f>
        <v>0</v>
      </c>
      <c r="AK9" s="6">
        <f>SUMIFS(GQList,GIList,Table_ExternalData_1[[#This Row],[Item_key]],GDList,Table_ExternalData_1[[#Headers],[31]])</f>
        <v>0</v>
      </c>
      <c r="AL9" s="6">
        <f>SUM(Table_ExternalData_1[[#This Row],[1]:[31]])</f>
        <v>0</v>
      </c>
    </row>
    <row r="10" spans="1:38" hidden="1">
      <c r="A10" s="8" t="s">
        <v>2000</v>
      </c>
      <c r="B10" s="3" t="s">
        <v>597</v>
      </c>
      <c r="C10" s="3" t="s">
        <v>299</v>
      </c>
      <c r="D10" s="3" t="s">
        <v>602</v>
      </c>
      <c r="E10" s="3" t="s">
        <v>603</v>
      </c>
      <c r="F10" s="8" t="s">
        <v>1641</v>
      </c>
      <c r="G10" s="6">
        <f>SUMIFS(GQList,GIList,Table_ExternalData_1[[#This Row],[Item_key]],GDList,Table_ExternalData_1[[#Headers],[1]])</f>
        <v>0</v>
      </c>
      <c r="H10" s="6">
        <f>SUMIFS(GQList,GIList,Table_ExternalData_1[[#This Row],[Item_key]],GDList,Table_ExternalData_1[[#Headers],[2]])</f>
        <v>0</v>
      </c>
      <c r="I10" s="6">
        <f>SUMIFS(GQList,GIList,Table_ExternalData_1[[#This Row],[Item_key]],GDList,Table_ExternalData_1[[#Headers],[3]])</f>
        <v>0</v>
      </c>
      <c r="J10" s="6">
        <f>SUMIFS(GQList,GIList,Table_ExternalData_1[[#This Row],[Item_key]],GDList,Table_ExternalData_1[[#Headers],[4]])</f>
        <v>0</v>
      </c>
      <c r="K10" s="6">
        <f>SUMIFS(GQList,GIList,Table_ExternalData_1[[#This Row],[Item_key]],GDList,Table_ExternalData_1[[#Headers],[5]])</f>
        <v>0</v>
      </c>
      <c r="L10" s="6">
        <f>SUMIFS(GQList,GIList,Table_ExternalData_1[[#This Row],[Item_key]],GDList,Table_ExternalData_1[[#Headers],[6]])</f>
        <v>0</v>
      </c>
      <c r="M10" s="6">
        <f>SUMIFS(GQList,GIList,Table_ExternalData_1[[#This Row],[Item_key]],GDList,Table_ExternalData_1[[#Headers],[7]])</f>
        <v>0</v>
      </c>
      <c r="N10" s="6">
        <f>SUMIFS(GQList,GIList,Table_ExternalData_1[[#This Row],[Item_key]],GDList,Table_ExternalData_1[[#Headers],[8]])</f>
        <v>0</v>
      </c>
      <c r="O10" s="6">
        <f>SUMIFS(GQList,GIList,Table_ExternalData_1[[#This Row],[Item_key]],GDList,Table_ExternalData_1[[#Headers],[9]])</f>
        <v>0</v>
      </c>
      <c r="P10" s="6">
        <f>SUMIFS(GQList,GIList,Table_ExternalData_1[[#This Row],[Item_key]],GDList,Table_ExternalData_1[[#Headers],[10]])</f>
        <v>0</v>
      </c>
      <c r="Q10" s="6">
        <f>SUMIFS(GQList,GIList,Table_ExternalData_1[[#This Row],[Item_key]],GDList,Table_ExternalData_1[[#Headers],[11]])</f>
        <v>0</v>
      </c>
      <c r="R10" s="6">
        <f>SUMIFS(GQList,GIList,Table_ExternalData_1[[#This Row],[Item_key]],GDList,Table_ExternalData_1[[#Headers],[12]])</f>
        <v>0</v>
      </c>
      <c r="S10" s="6">
        <f>SUMIFS(GQList,GIList,Table_ExternalData_1[[#This Row],[Item_key]],GDList,Table_ExternalData_1[[#Headers],[13]])</f>
        <v>0</v>
      </c>
      <c r="T10" s="6">
        <f>SUMIFS(GQList,GIList,Table_ExternalData_1[[#This Row],[Item_key]],GDList,Table_ExternalData_1[[#Headers],[14]])</f>
        <v>0</v>
      </c>
      <c r="U10" s="6">
        <f>SUMIFS(GQList,GIList,Table_ExternalData_1[[#This Row],[Item_key]],GDList,Table_ExternalData_1[[#Headers],[15]])</f>
        <v>0</v>
      </c>
      <c r="V10" s="6">
        <f>SUMIFS(GQList,GIList,Table_ExternalData_1[[#This Row],[Item_key]],GDList,Table_ExternalData_1[[#Headers],[16]])</f>
        <v>0</v>
      </c>
      <c r="W10" s="6">
        <f>SUMIFS(GQList,GIList,Table_ExternalData_1[[#This Row],[Item_key]],GDList,Table_ExternalData_1[[#Headers],[17]])</f>
        <v>0</v>
      </c>
      <c r="X10" s="6">
        <f>SUMIFS(GQList,GIList,Table_ExternalData_1[[#This Row],[Item_key]],GDList,Table_ExternalData_1[[#Headers],[18]])</f>
        <v>0</v>
      </c>
      <c r="Y10" s="6">
        <f>SUMIFS(GQList,GIList,Table_ExternalData_1[[#This Row],[Item_key]],GDList,Table_ExternalData_1[[#Headers],[19]])</f>
        <v>0</v>
      </c>
      <c r="Z10" s="6">
        <f>SUMIFS(GQList,GIList,Table_ExternalData_1[[#This Row],[Item_key]],GDList,Table_ExternalData_1[[#Headers],[20]])</f>
        <v>0</v>
      </c>
      <c r="AA10" s="6">
        <f>SUMIFS(GQList,GIList,Table_ExternalData_1[[#This Row],[Item_key]],GDList,Table_ExternalData_1[[#Headers],[21]])</f>
        <v>0</v>
      </c>
      <c r="AB10" s="6">
        <f>SUMIFS(GQList,GIList,Table_ExternalData_1[[#This Row],[Item_key]],GDList,Table_ExternalData_1[[#Headers],[22]])</f>
        <v>0</v>
      </c>
      <c r="AC10" s="6">
        <f>SUMIFS(GQList,GIList,Table_ExternalData_1[[#This Row],[Item_key]],GDList,Table_ExternalData_1[[#Headers],[23]])</f>
        <v>0</v>
      </c>
      <c r="AD10" s="6">
        <f>SUMIFS(GQList,GIList,Table_ExternalData_1[[#This Row],[Item_key]],GDList,Table_ExternalData_1[[#Headers],[24]])</f>
        <v>0</v>
      </c>
      <c r="AE10" s="6">
        <f>SUMIFS(GQList,GIList,Table_ExternalData_1[[#This Row],[Item_key]],GDList,Table_ExternalData_1[[#Headers],[25]])</f>
        <v>0</v>
      </c>
      <c r="AF10" s="6">
        <f>SUMIFS(GQList,GIList,Table_ExternalData_1[[#This Row],[Item_key]],GDList,Table_ExternalData_1[[#Headers],[26]])</f>
        <v>0</v>
      </c>
      <c r="AG10" s="6">
        <f>SUMIFS(GQList,GIList,Table_ExternalData_1[[#This Row],[Item_key]],GDList,Table_ExternalData_1[[#Headers],[27]])</f>
        <v>0</v>
      </c>
      <c r="AH10" s="6">
        <f>SUMIFS(GQList,GIList,Table_ExternalData_1[[#This Row],[Item_key]],GDList,Table_ExternalData_1[[#Headers],[28]])</f>
        <v>0</v>
      </c>
      <c r="AI10" s="6">
        <f>SUMIFS(GQList,GIList,Table_ExternalData_1[[#This Row],[Item_key]],GDList,Table_ExternalData_1[[#Headers],[29]])</f>
        <v>0</v>
      </c>
      <c r="AJ10" s="6">
        <f>SUMIFS(GQList,GIList,Table_ExternalData_1[[#This Row],[Item_key]],GDList,Table_ExternalData_1[[#Headers],[30]])</f>
        <v>0</v>
      </c>
      <c r="AK10" s="6">
        <f>SUMIFS(GQList,GIList,Table_ExternalData_1[[#This Row],[Item_key]],GDList,Table_ExternalData_1[[#Headers],[31]])</f>
        <v>0</v>
      </c>
      <c r="AL10" s="6">
        <f>SUM(Table_ExternalData_1[[#This Row],[1]:[31]])</f>
        <v>0</v>
      </c>
    </row>
    <row r="11" spans="1:38" hidden="1">
      <c r="A11" s="8" t="s">
        <v>2000</v>
      </c>
      <c r="B11" s="3" t="s">
        <v>597</v>
      </c>
      <c r="C11" s="3" t="s">
        <v>300</v>
      </c>
      <c r="D11" s="3" t="s">
        <v>604</v>
      </c>
      <c r="E11" s="3" t="s">
        <v>605</v>
      </c>
      <c r="F11" s="8" t="s">
        <v>1641</v>
      </c>
      <c r="G11" s="6">
        <f>SUMIFS(GQList,GIList,Table_ExternalData_1[[#This Row],[Item_key]],GDList,Table_ExternalData_1[[#Headers],[1]])</f>
        <v>0</v>
      </c>
      <c r="H11" s="6">
        <f>SUMIFS(GQList,GIList,Table_ExternalData_1[[#This Row],[Item_key]],GDList,Table_ExternalData_1[[#Headers],[2]])</f>
        <v>0</v>
      </c>
      <c r="I11" s="6">
        <f>SUMIFS(GQList,GIList,Table_ExternalData_1[[#This Row],[Item_key]],GDList,Table_ExternalData_1[[#Headers],[3]])</f>
        <v>0</v>
      </c>
      <c r="J11" s="6">
        <f>SUMIFS(GQList,GIList,Table_ExternalData_1[[#This Row],[Item_key]],GDList,Table_ExternalData_1[[#Headers],[4]])</f>
        <v>0</v>
      </c>
      <c r="K11" s="6">
        <f>SUMIFS(GQList,GIList,Table_ExternalData_1[[#This Row],[Item_key]],GDList,Table_ExternalData_1[[#Headers],[5]])</f>
        <v>0</v>
      </c>
      <c r="L11" s="6">
        <f>SUMIFS(GQList,GIList,Table_ExternalData_1[[#This Row],[Item_key]],GDList,Table_ExternalData_1[[#Headers],[6]])</f>
        <v>0</v>
      </c>
      <c r="M11" s="6">
        <f>SUMIFS(GQList,GIList,Table_ExternalData_1[[#This Row],[Item_key]],GDList,Table_ExternalData_1[[#Headers],[7]])</f>
        <v>0</v>
      </c>
      <c r="N11" s="6">
        <f>SUMIFS(GQList,GIList,Table_ExternalData_1[[#This Row],[Item_key]],GDList,Table_ExternalData_1[[#Headers],[8]])</f>
        <v>0</v>
      </c>
      <c r="O11" s="6">
        <f>SUMIFS(GQList,GIList,Table_ExternalData_1[[#This Row],[Item_key]],GDList,Table_ExternalData_1[[#Headers],[9]])</f>
        <v>0</v>
      </c>
      <c r="P11" s="6">
        <f>SUMIFS(GQList,GIList,Table_ExternalData_1[[#This Row],[Item_key]],GDList,Table_ExternalData_1[[#Headers],[10]])</f>
        <v>0</v>
      </c>
      <c r="Q11" s="6">
        <f>SUMIFS(GQList,GIList,Table_ExternalData_1[[#This Row],[Item_key]],GDList,Table_ExternalData_1[[#Headers],[11]])</f>
        <v>0</v>
      </c>
      <c r="R11" s="6">
        <f>SUMIFS(GQList,GIList,Table_ExternalData_1[[#This Row],[Item_key]],GDList,Table_ExternalData_1[[#Headers],[12]])</f>
        <v>0</v>
      </c>
      <c r="S11" s="6">
        <f>SUMIFS(GQList,GIList,Table_ExternalData_1[[#This Row],[Item_key]],GDList,Table_ExternalData_1[[#Headers],[13]])</f>
        <v>0</v>
      </c>
      <c r="T11" s="6">
        <f>SUMIFS(GQList,GIList,Table_ExternalData_1[[#This Row],[Item_key]],GDList,Table_ExternalData_1[[#Headers],[14]])</f>
        <v>0</v>
      </c>
      <c r="U11" s="6">
        <f>SUMIFS(GQList,GIList,Table_ExternalData_1[[#This Row],[Item_key]],GDList,Table_ExternalData_1[[#Headers],[15]])</f>
        <v>0</v>
      </c>
      <c r="V11" s="6">
        <f>SUMIFS(GQList,GIList,Table_ExternalData_1[[#This Row],[Item_key]],GDList,Table_ExternalData_1[[#Headers],[16]])</f>
        <v>0</v>
      </c>
      <c r="W11" s="6">
        <f>SUMIFS(GQList,GIList,Table_ExternalData_1[[#This Row],[Item_key]],GDList,Table_ExternalData_1[[#Headers],[17]])</f>
        <v>0</v>
      </c>
      <c r="X11" s="6">
        <f>SUMIFS(GQList,GIList,Table_ExternalData_1[[#This Row],[Item_key]],GDList,Table_ExternalData_1[[#Headers],[18]])</f>
        <v>0</v>
      </c>
      <c r="Y11" s="6">
        <f>SUMIFS(GQList,GIList,Table_ExternalData_1[[#This Row],[Item_key]],GDList,Table_ExternalData_1[[#Headers],[19]])</f>
        <v>0</v>
      </c>
      <c r="Z11" s="6">
        <f>SUMIFS(GQList,GIList,Table_ExternalData_1[[#This Row],[Item_key]],GDList,Table_ExternalData_1[[#Headers],[20]])</f>
        <v>0</v>
      </c>
      <c r="AA11" s="6">
        <f>SUMIFS(GQList,GIList,Table_ExternalData_1[[#This Row],[Item_key]],GDList,Table_ExternalData_1[[#Headers],[21]])</f>
        <v>0</v>
      </c>
      <c r="AB11" s="6">
        <f>SUMIFS(GQList,GIList,Table_ExternalData_1[[#This Row],[Item_key]],GDList,Table_ExternalData_1[[#Headers],[22]])</f>
        <v>0</v>
      </c>
      <c r="AC11" s="6">
        <f>SUMIFS(GQList,GIList,Table_ExternalData_1[[#This Row],[Item_key]],GDList,Table_ExternalData_1[[#Headers],[23]])</f>
        <v>0</v>
      </c>
      <c r="AD11" s="6">
        <f>SUMIFS(GQList,GIList,Table_ExternalData_1[[#This Row],[Item_key]],GDList,Table_ExternalData_1[[#Headers],[24]])</f>
        <v>0</v>
      </c>
      <c r="AE11" s="6">
        <f>SUMIFS(GQList,GIList,Table_ExternalData_1[[#This Row],[Item_key]],GDList,Table_ExternalData_1[[#Headers],[25]])</f>
        <v>0</v>
      </c>
      <c r="AF11" s="6">
        <f>SUMIFS(GQList,GIList,Table_ExternalData_1[[#This Row],[Item_key]],GDList,Table_ExternalData_1[[#Headers],[26]])</f>
        <v>0</v>
      </c>
      <c r="AG11" s="6">
        <f>SUMIFS(GQList,GIList,Table_ExternalData_1[[#This Row],[Item_key]],GDList,Table_ExternalData_1[[#Headers],[27]])</f>
        <v>0</v>
      </c>
      <c r="AH11" s="6">
        <f>SUMIFS(GQList,GIList,Table_ExternalData_1[[#This Row],[Item_key]],GDList,Table_ExternalData_1[[#Headers],[28]])</f>
        <v>0</v>
      </c>
      <c r="AI11" s="6">
        <f>SUMIFS(GQList,GIList,Table_ExternalData_1[[#This Row],[Item_key]],GDList,Table_ExternalData_1[[#Headers],[29]])</f>
        <v>0</v>
      </c>
      <c r="AJ11" s="6">
        <f>SUMIFS(GQList,GIList,Table_ExternalData_1[[#This Row],[Item_key]],GDList,Table_ExternalData_1[[#Headers],[30]])</f>
        <v>0</v>
      </c>
      <c r="AK11" s="6">
        <f>SUMIFS(GQList,GIList,Table_ExternalData_1[[#This Row],[Item_key]],GDList,Table_ExternalData_1[[#Headers],[31]])</f>
        <v>0</v>
      </c>
      <c r="AL11" s="6">
        <f>SUM(Table_ExternalData_1[[#This Row],[1]:[31]])</f>
        <v>0</v>
      </c>
    </row>
    <row r="12" spans="1:38" hidden="1">
      <c r="A12" s="8" t="s">
        <v>2000</v>
      </c>
      <c r="B12" s="3" t="s">
        <v>606</v>
      </c>
      <c r="C12" s="3" t="s">
        <v>480</v>
      </c>
      <c r="D12" s="3" t="s">
        <v>607</v>
      </c>
      <c r="E12" s="3" t="s">
        <v>608</v>
      </c>
      <c r="F12" s="8" t="s">
        <v>1641</v>
      </c>
      <c r="G12" s="6">
        <f>SUMIFS(GQList,GIList,Table_ExternalData_1[[#This Row],[Item_key]],GDList,Table_ExternalData_1[[#Headers],[1]])</f>
        <v>0</v>
      </c>
      <c r="H12" s="6">
        <f>SUMIFS(GQList,GIList,Table_ExternalData_1[[#This Row],[Item_key]],GDList,Table_ExternalData_1[[#Headers],[2]])</f>
        <v>0</v>
      </c>
      <c r="I12" s="6">
        <f>SUMIFS(GQList,GIList,Table_ExternalData_1[[#This Row],[Item_key]],GDList,Table_ExternalData_1[[#Headers],[3]])</f>
        <v>0</v>
      </c>
      <c r="J12" s="6">
        <f>SUMIFS(GQList,GIList,Table_ExternalData_1[[#This Row],[Item_key]],GDList,Table_ExternalData_1[[#Headers],[4]])</f>
        <v>0</v>
      </c>
      <c r="K12" s="6">
        <f>SUMIFS(GQList,GIList,Table_ExternalData_1[[#This Row],[Item_key]],GDList,Table_ExternalData_1[[#Headers],[5]])</f>
        <v>0</v>
      </c>
      <c r="L12" s="6">
        <f>SUMIFS(GQList,GIList,Table_ExternalData_1[[#This Row],[Item_key]],GDList,Table_ExternalData_1[[#Headers],[6]])</f>
        <v>0</v>
      </c>
      <c r="M12" s="6">
        <f>SUMIFS(GQList,GIList,Table_ExternalData_1[[#This Row],[Item_key]],GDList,Table_ExternalData_1[[#Headers],[7]])</f>
        <v>0</v>
      </c>
      <c r="N12" s="6">
        <f>SUMIFS(GQList,GIList,Table_ExternalData_1[[#This Row],[Item_key]],GDList,Table_ExternalData_1[[#Headers],[8]])</f>
        <v>0</v>
      </c>
      <c r="O12" s="6">
        <f>SUMIFS(GQList,GIList,Table_ExternalData_1[[#This Row],[Item_key]],GDList,Table_ExternalData_1[[#Headers],[9]])</f>
        <v>0</v>
      </c>
      <c r="P12" s="6">
        <f>SUMIFS(GQList,GIList,Table_ExternalData_1[[#This Row],[Item_key]],GDList,Table_ExternalData_1[[#Headers],[10]])</f>
        <v>0</v>
      </c>
      <c r="Q12" s="6">
        <f>SUMIFS(GQList,GIList,Table_ExternalData_1[[#This Row],[Item_key]],GDList,Table_ExternalData_1[[#Headers],[11]])</f>
        <v>0</v>
      </c>
      <c r="R12" s="6">
        <f>SUMIFS(GQList,GIList,Table_ExternalData_1[[#This Row],[Item_key]],GDList,Table_ExternalData_1[[#Headers],[12]])</f>
        <v>0</v>
      </c>
      <c r="S12" s="6">
        <f>SUMIFS(GQList,GIList,Table_ExternalData_1[[#This Row],[Item_key]],GDList,Table_ExternalData_1[[#Headers],[13]])</f>
        <v>0</v>
      </c>
      <c r="T12" s="6">
        <f>SUMIFS(GQList,GIList,Table_ExternalData_1[[#This Row],[Item_key]],GDList,Table_ExternalData_1[[#Headers],[14]])</f>
        <v>0</v>
      </c>
      <c r="U12" s="6">
        <f>SUMIFS(GQList,GIList,Table_ExternalData_1[[#This Row],[Item_key]],GDList,Table_ExternalData_1[[#Headers],[15]])</f>
        <v>0</v>
      </c>
      <c r="V12" s="6">
        <f>SUMIFS(GQList,GIList,Table_ExternalData_1[[#This Row],[Item_key]],GDList,Table_ExternalData_1[[#Headers],[16]])</f>
        <v>0</v>
      </c>
      <c r="W12" s="6">
        <f>SUMIFS(GQList,GIList,Table_ExternalData_1[[#This Row],[Item_key]],GDList,Table_ExternalData_1[[#Headers],[17]])</f>
        <v>0</v>
      </c>
      <c r="X12" s="6">
        <f>SUMIFS(GQList,GIList,Table_ExternalData_1[[#This Row],[Item_key]],GDList,Table_ExternalData_1[[#Headers],[18]])</f>
        <v>0</v>
      </c>
      <c r="Y12" s="6">
        <f>SUMIFS(GQList,GIList,Table_ExternalData_1[[#This Row],[Item_key]],GDList,Table_ExternalData_1[[#Headers],[19]])</f>
        <v>0</v>
      </c>
      <c r="Z12" s="6">
        <f>SUMIFS(GQList,GIList,Table_ExternalData_1[[#This Row],[Item_key]],GDList,Table_ExternalData_1[[#Headers],[20]])</f>
        <v>0</v>
      </c>
      <c r="AA12" s="6">
        <f>SUMIFS(GQList,GIList,Table_ExternalData_1[[#This Row],[Item_key]],GDList,Table_ExternalData_1[[#Headers],[21]])</f>
        <v>0</v>
      </c>
      <c r="AB12" s="6">
        <f>SUMIFS(GQList,GIList,Table_ExternalData_1[[#This Row],[Item_key]],GDList,Table_ExternalData_1[[#Headers],[22]])</f>
        <v>0</v>
      </c>
      <c r="AC12" s="6">
        <f>SUMIFS(GQList,GIList,Table_ExternalData_1[[#This Row],[Item_key]],GDList,Table_ExternalData_1[[#Headers],[23]])</f>
        <v>0</v>
      </c>
      <c r="AD12" s="6">
        <f>SUMIFS(GQList,GIList,Table_ExternalData_1[[#This Row],[Item_key]],GDList,Table_ExternalData_1[[#Headers],[24]])</f>
        <v>0</v>
      </c>
      <c r="AE12" s="6">
        <f>SUMIFS(GQList,GIList,Table_ExternalData_1[[#This Row],[Item_key]],GDList,Table_ExternalData_1[[#Headers],[25]])</f>
        <v>0</v>
      </c>
      <c r="AF12" s="6">
        <f>SUMIFS(GQList,GIList,Table_ExternalData_1[[#This Row],[Item_key]],GDList,Table_ExternalData_1[[#Headers],[26]])</f>
        <v>0</v>
      </c>
      <c r="AG12" s="6">
        <f>SUMIFS(GQList,GIList,Table_ExternalData_1[[#This Row],[Item_key]],GDList,Table_ExternalData_1[[#Headers],[27]])</f>
        <v>0</v>
      </c>
      <c r="AH12" s="6">
        <f>SUMIFS(GQList,GIList,Table_ExternalData_1[[#This Row],[Item_key]],GDList,Table_ExternalData_1[[#Headers],[28]])</f>
        <v>0</v>
      </c>
      <c r="AI12" s="6">
        <f>SUMIFS(GQList,GIList,Table_ExternalData_1[[#This Row],[Item_key]],GDList,Table_ExternalData_1[[#Headers],[29]])</f>
        <v>0</v>
      </c>
      <c r="AJ12" s="6">
        <f>SUMIFS(GQList,GIList,Table_ExternalData_1[[#This Row],[Item_key]],GDList,Table_ExternalData_1[[#Headers],[30]])</f>
        <v>0</v>
      </c>
      <c r="AK12" s="6">
        <f>SUMIFS(GQList,GIList,Table_ExternalData_1[[#This Row],[Item_key]],GDList,Table_ExternalData_1[[#Headers],[31]])</f>
        <v>0</v>
      </c>
      <c r="AL12" s="6">
        <f>SUM(Table_ExternalData_1[[#This Row],[1]:[31]])</f>
        <v>0</v>
      </c>
    </row>
    <row r="13" spans="1:38" hidden="1">
      <c r="A13" s="8" t="s">
        <v>2000</v>
      </c>
      <c r="B13" s="3" t="s">
        <v>606</v>
      </c>
      <c r="C13" s="3" t="s">
        <v>484</v>
      </c>
      <c r="D13" s="3" t="s">
        <v>609</v>
      </c>
      <c r="E13" s="3" t="s">
        <v>610</v>
      </c>
      <c r="F13" s="8" t="s">
        <v>1641</v>
      </c>
      <c r="G13" s="6">
        <f>SUMIFS(GQList,GIList,Table_ExternalData_1[[#This Row],[Item_key]],GDList,Table_ExternalData_1[[#Headers],[1]])</f>
        <v>0</v>
      </c>
      <c r="H13" s="6">
        <f>SUMIFS(GQList,GIList,Table_ExternalData_1[[#This Row],[Item_key]],GDList,Table_ExternalData_1[[#Headers],[2]])</f>
        <v>0</v>
      </c>
      <c r="I13" s="6">
        <f>SUMIFS(GQList,GIList,Table_ExternalData_1[[#This Row],[Item_key]],GDList,Table_ExternalData_1[[#Headers],[3]])</f>
        <v>0</v>
      </c>
      <c r="J13" s="6">
        <f>SUMIFS(GQList,GIList,Table_ExternalData_1[[#This Row],[Item_key]],GDList,Table_ExternalData_1[[#Headers],[4]])</f>
        <v>0</v>
      </c>
      <c r="K13" s="6">
        <f>SUMIFS(GQList,GIList,Table_ExternalData_1[[#This Row],[Item_key]],GDList,Table_ExternalData_1[[#Headers],[5]])</f>
        <v>0</v>
      </c>
      <c r="L13" s="6">
        <f>SUMIFS(GQList,GIList,Table_ExternalData_1[[#This Row],[Item_key]],GDList,Table_ExternalData_1[[#Headers],[6]])</f>
        <v>0</v>
      </c>
      <c r="M13" s="6">
        <f>SUMIFS(GQList,GIList,Table_ExternalData_1[[#This Row],[Item_key]],GDList,Table_ExternalData_1[[#Headers],[7]])</f>
        <v>0</v>
      </c>
      <c r="N13" s="6">
        <f>SUMIFS(GQList,GIList,Table_ExternalData_1[[#This Row],[Item_key]],GDList,Table_ExternalData_1[[#Headers],[8]])</f>
        <v>0</v>
      </c>
      <c r="O13" s="6">
        <f>SUMIFS(GQList,GIList,Table_ExternalData_1[[#This Row],[Item_key]],GDList,Table_ExternalData_1[[#Headers],[9]])</f>
        <v>0</v>
      </c>
      <c r="P13" s="6">
        <f>SUMIFS(GQList,GIList,Table_ExternalData_1[[#This Row],[Item_key]],GDList,Table_ExternalData_1[[#Headers],[10]])</f>
        <v>0</v>
      </c>
      <c r="Q13" s="6">
        <f>SUMIFS(GQList,GIList,Table_ExternalData_1[[#This Row],[Item_key]],GDList,Table_ExternalData_1[[#Headers],[11]])</f>
        <v>0</v>
      </c>
      <c r="R13" s="6">
        <f>SUMIFS(GQList,GIList,Table_ExternalData_1[[#This Row],[Item_key]],GDList,Table_ExternalData_1[[#Headers],[12]])</f>
        <v>0</v>
      </c>
      <c r="S13" s="6">
        <f>SUMIFS(GQList,GIList,Table_ExternalData_1[[#This Row],[Item_key]],GDList,Table_ExternalData_1[[#Headers],[13]])</f>
        <v>0</v>
      </c>
      <c r="T13" s="6">
        <f>SUMIFS(GQList,GIList,Table_ExternalData_1[[#This Row],[Item_key]],GDList,Table_ExternalData_1[[#Headers],[14]])</f>
        <v>0</v>
      </c>
      <c r="U13" s="6">
        <f>SUMIFS(GQList,GIList,Table_ExternalData_1[[#This Row],[Item_key]],GDList,Table_ExternalData_1[[#Headers],[15]])</f>
        <v>0</v>
      </c>
      <c r="V13" s="6">
        <f>SUMIFS(GQList,GIList,Table_ExternalData_1[[#This Row],[Item_key]],GDList,Table_ExternalData_1[[#Headers],[16]])</f>
        <v>0</v>
      </c>
      <c r="W13" s="6">
        <f>SUMIFS(GQList,GIList,Table_ExternalData_1[[#This Row],[Item_key]],GDList,Table_ExternalData_1[[#Headers],[17]])</f>
        <v>0</v>
      </c>
      <c r="X13" s="6">
        <f>SUMIFS(GQList,GIList,Table_ExternalData_1[[#This Row],[Item_key]],GDList,Table_ExternalData_1[[#Headers],[18]])</f>
        <v>0</v>
      </c>
      <c r="Y13" s="6">
        <f>SUMIFS(GQList,GIList,Table_ExternalData_1[[#This Row],[Item_key]],GDList,Table_ExternalData_1[[#Headers],[19]])</f>
        <v>0</v>
      </c>
      <c r="Z13" s="6">
        <f>SUMIFS(GQList,GIList,Table_ExternalData_1[[#This Row],[Item_key]],GDList,Table_ExternalData_1[[#Headers],[20]])</f>
        <v>0</v>
      </c>
      <c r="AA13" s="6">
        <f>SUMIFS(GQList,GIList,Table_ExternalData_1[[#This Row],[Item_key]],GDList,Table_ExternalData_1[[#Headers],[21]])</f>
        <v>0</v>
      </c>
      <c r="AB13" s="6">
        <f>SUMIFS(GQList,GIList,Table_ExternalData_1[[#This Row],[Item_key]],GDList,Table_ExternalData_1[[#Headers],[22]])</f>
        <v>0</v>
      </c>
      <c r="AC13" s="6">
        <f>SUMIFS(GQList,GIList,Table_ExternalData_1[[#This Row],[Item_key]],GDList,Table_ExternalData_1[[#Headers],[23]])</f>
        <v>0</v>
      </c>
      <c r="AD13" s="6">
        <f>SUMIFS(GQList,GIList,Table_ExternalData_1[[#This Row],[Item_key]],GDList,Table_ExternalData_1[[#Headers],[24]])</f>
        <v>0</v>
      </c>
      <c r="AE13" s="6">
        <f>SUMIFS(GQList,GIList,Table_ExternalData_1[[#This Row],[Item_key]],GDList,Table_ExternalData_1[[#Headers],[25]])</f>
        <v>0</v>
      </c>
      <c r="AF13" s="6">
        <f>SUMIFS(GQList,GIList,Table_ExternalData_1[[#This Row],[Item_key]],GDList,Table_ExternalData_1[[#Headers],[26]])</f>
        <v>0</v>
      </c>
      <c r="AG13" s="6">
        <f>SUMIFS(GQList,GIList,Table_ExternalData_1[[#This Row],[Item_key]],GDList,Table_ExternalData_1[[#Headers],[27]])</f>
        <v>0</v>
      </c>
      <c r="AH13" s="6">
        <f>SUMIFS(GQList,GIList,Table_ExternalData_1[[#This Row],[Item_key]],GDList,Table_ExternalData_1[[#Headers],[28]])</f>
        <v>0</v>
      </c>
      <c r="AI13" s="6">
        <f>SUMIFS(GQList,GIList,Table_ExternalData_1[[#This Row],[Item_key]],GDList,Table_ExternalData_1[[#Headers],[29]])</f>
        <v>0</v>
      </c>
      <c r="AJ13" s="6">
        <f>SUMIFS(GQList,GIList,Table_ExternalData_1[[#This Row],[Item_key]],GDList,Table_ExternalData_1[[#Headers],[30]])</f>
        <v>0</v>
      </c>
      <c r="AK13" s="6">
        <f>SUMIFS(GQList,GIList,Table_ExternalData_1[[#This Row],[Item_key]],GDList,Table_ExternalData_1[[#Headers],[31]])</f>
        <v>0</v>
      </c>
      <c r="AL13" s="6">
        <f>SUM(Table_ExternalData_1[[#This Row],[1]:[31]])</f>
        <v>0</v>
      </c>
    </row>
    <row r="14" spans="1:38" hidden="1">
      <c r="A14" s="8" t="s">
        <v>2000</v>
      </c>
      <c r="B14" s="3" t="s">
        <v>611</v>
      </c>
      <c r="C14" s="3" t="s">
        <v>386</v>
      </c>
      <c r="D14" s="3" t="s">
        <v>612</v>
      </c>
      <c r="E14" s="3" t="s">
        <v>613</v>
      </c>
      <c r="F14" s="8" t="s">
        <v>1641</v>
      </c>
      <c r="G14" s="6">
        <f>SUMIFS(GQList,GIList,Table_ExternalData_1[[#This Row],[Item_key]],GDList,Table_ExternalData_1[[#Headers],[1]])</f>
        <v>0</v>
      </c>
      <c r="H14" s="6">
        <f>SUMIFS(GQList,GIList,Table_ExternalData_1[[#This Row],[Item_key]],GDList,Table_ExternalData_1[[#Headers],[2]])</f>
        <v>0</v>
      </c>
      <c r="I14" s="6">
        <f>SUMIFS(GQList,GIList,Table_ExternalData_1[[#This Row],[Item_key]],GDList,Table_ExternalData_1[[#Headers],[3]])</f>
        <v>0</v>
      </c>
      <c r="J14" s="6">
        <f>SUMIFS(GQList,GIList,Table_ExternalData_1[[#This Row],[Item_key]],GDList,Table_ExternalData_1[[#Headers],[4]])</f>
        <v>0</v>
      </c>
      <c r="K14" s="6">
        <f>SUMIFS(GQList,GIList,Table_ExternalData_1[[#This Row],[Item_key]],GDList,Table_ExternalData_1[[#Headers],[5]])</f>
        <v>0</v>
      </c>
      <c r="L14" s="6">
        <f>SUMIFS(GQList,GIList,Table_ExternalData_1[[#This Row],[Item_key]],GDList,Table_ExternalData_1[[#Headers],[6]])</f>
        <v>0</v>
      </c>
      <c r="M14" s="6">
        <f>SUMIFS(GQList,GIList,Table_ExternalData_1[[#This Row],[Item_key]],GDList,Table_ExternalData_1[[#Headers],[7]])</f>
        <v>0</v>
      </c>
      <c r="N14" s="6">
        <f>SUMIFS(GQList,GIList,Table_ExternalData_1[[#This Row],[Item_key]],GDList,Table_ExternalData_1[[#Headers],[8]])</f>
        <v>0</v>
      </c>
      <c r="O14" s="6">
        <f>SUMIFS(GQList,GIList,Table_ExternalData_1[[#This Row],[Item_key]],GDList,Table_ExternalData_1[[#Headers],[9]])</f>
        <v>0</v>
      </c>
      <c r="P14" s="6">
        <f>SUMIFS(GQList,GIList,Table_ExternalData_1[[#This Row],[Item_key]],GDList,Table_ExternalData_1[[#Headers],[10]])</f>
        <v>0</v>
      </c>
      <c r="Q14" s="6">
        <f>SUMIFS(GQList,GIList,Table_ExternalData_1[[#This Row],[Item_key]],GDList,Table_ExternalData_1[[#Headers],[11]])</f>
        <v>0</v>
      </c>
      <c r="R14" s="6">
        <f>SUMIFS(GQList,GIList,Table_ExternalData_1[[#This Row],[Item_key]],GDList,Table_ExternalData_1[[#Headers],[12]])</f>
        <v>0</v>
      </c>
      <c r="S14" s="6">
        <f>SUMIFS(GQList,GIList,Table_ExternalData_1[[#This Row],[Item_key]],GDList,Table_ExternalData_1[[#Headers],[13]])</f>
        <v>0</v>
      </c>
      <c r="T14" s="6">
        <f>SUMIFS(GQList,GIList,Table_ExternalData_1[[#This Row],[Item_key]],GDList,Table_ExternalData_1[[#Headers],[14]])</f>
        <v>0</v>
      </c>
      <c r="U14" s="6">
        <f>SUMIFS(GQList,GIList,Table_ExternalData_1[[#This Row],[Item_key]],GDList,Table_ExternalData_1[[#Headers],[15]])</f>
        <v>0</v>
      </c>
      <c r="V14" s="6">
        <f>SUMIFS(GQList,GIList,Table_ExternalData_1[[#This Row],[Item_key]],GDList,Table_ExternalData_1[[#Headers],[16]])</f>
        <v>0</v>
      </c>
      <c r="W14" s="6">
        <f>SUMIFS(GQList,GIList,Table_ExternalData_1[[#This Row],[Item_key]],GDList,Table_ExternalData_1[[#Headers],[17]])</f>
        <v>0</v>
      </c>
      <c r="X14" s="6">
        <f>SUMIFS(GQList,GIList,Table_ExternalData_1[[#This Row],[Item_key]],GDList,Table_ExternalData_1[[#Headers],[18]])</f>
        <v>0</v>
      </c>
      <c r="Y14" s="6">
        <f>SUMIFS(GQList,GIList,Table_ExternalData_1[[#This Row],[Item_key]],GDList,Table_ExternalData_1[[#Headers],[19]])</f>
        <v>0</v>
      </c>
      <c r="Z14" s="6">
        <f>SUMIFS(GQList,GIList,Table_ExternalData_1[[#This Row],[Item_key]],GDList,Table_ExternalData_1[[#Headers],[20]])</f>
        <v>0</v>
      </c>
      <c r="AA14" s="6">
        <f>SUMIFS(GQList,GIList,Table_ExternalData_1[[#This Row],[Item_key]],GDList,Table_ExternalData_1[[#Headers],[21]])</f>
        <v>0</v>
      </c>
      <c r="AB14" s="6">
        <f>SUMIFS(GQList,GIList,Table_ExternalData_1[[#This Row],[Item_key]],GDList,Table_ExternalData_1[[#Headers],[22]])</f>
        <v>0</v>
      </c>
      <c r="AC14" s="6">
        <f>SUMIFS(GQList,GIList,Table_ExternalData_1[[#This Row],[Item_key]],GDList,Table_ExternalData_1[[#Headers],[23]])</f>
        <v>0</v>
      </c>
      <c r="AD14" s="6">
        <f>SUMIFS(GQList,GIList,Table_ExternalData_1[[#This Row],[Item_key]],GDList,Table_ExternalData_1[[#Headers],[24]])</f>
        <v>0</v>
      </c>
      <c r="AE14" s="6">
        <f>SUMIFS(GQList,GIList,Table_ExternalData_1[[#This Row],[Item_key]],GDList,Table_ExternalData_1[[#Headers],[25]])</f>
        <v>0</v>
      </c>
      <c r="AF14" s="6">
        <f>SUMIFS(GQList,GIList,Table_ExternalData_1[[#This Row],[Item_key]],GDList,Table_ExternalData_1[[#Headers],[26]])</f>
        <v>0</v>
      </c>
      <c r="AG14" s="6">
        <f>SUMIFS(GQList,GIList,Table_ExternalData_1[[#This Row],[Item_key]],GDList,Table_ExternalData_1[[#Headers],[27]])</f>
        <v>0</v>
      </c>
      <c r="AH14" s="6">
        <f>SUMIFS(GQList,GIList,Table_ExternalData_1[[#This Row],[Item_key]],GDList,Table_ExternalData_1[[#Headers],[28]])</f>
        <v>0</v>
      </c>
      <c r="AI14" s="6">
        <f>SUMIFS(GQList,GIList,Table_ExternalData_1[[#This Row],[Item_key]],GDList,Table_ExternalData_1[[#Headers],[29]])</f>
        <v>0</v>
      </c>
      <c r="AJ14" s="6">
        <f>SUMIFS(GQList,GIList,Table_ExternalData_1[[#This Row],[Item_key]],GDList,Table_ExternalData_1[[#Headers],[30]])</f>
        <v>0</v>
      </c>
      <c r="AK14" s="6">
        <f>SUMIFS(GQList,GIList,Table_ExternalData_1[[#This Row],[Item_key]],GDList,Table_ExternalData_1[[#Headers],[31]])</f>
        <v>0</v>
      </c>
      <c r="AL14" s="6">
        <f>SUM(Table_ExternalData_1[[#This Row],[1]:[31]])</f>
        <v>0</v>
      </c>
    </row>
    <row r="15" spans="1:38" hidden="1">
      <c r="A15" s="8" t="s">
        <v>2000</v>
      </c>
      <c r="B15" s="3" t="s">
        <v>611</v>
      </c>
      <c r="C15" s="3" t="s">
        <v>387</v>
      </c>
      <c r="D15" s="3" t="s">
        <v>614</v>
      </c>
      <c r="E15" s="3" t="s">
        <v>615</v>
      </c>
      <c r="F15" s="8" t="s">
        <v>1641</v>
      </c>
      <c r="G15" s="6">
        <f>SUMIFS(GQList,GIList,Table_ExternalData_1[[#This Row],[Item_key]],GDList,Table_ExternalData_1[[#Headers],[1]])</f>
        <v>0</v>
      </c>
      <c r="H15" s="6">
        <f>SUMIFS(GQList,GIList,Table_ExternalData_1[[#This Row],[Item_key]],GDList,Table_ExternalData_1[[#Headers],[2]])</f>
        <v>0</v>
      </c>
      <c r="I15" s="6">
        <f>SUMIFS(GQList,GIList,Table_ExternalData_1[[#This Row],[Item_key]],GDList,Table_ExternalData_1[[#Headers],[3]])</f>
        <v>0</v>
      </c>
      <c r="J15" s="6">
        <f>SUMIFS(GQList,GIList,Table_ExternalData_1[[#This Row],[Item_key]],GDList,Table_ExternalData_1[[#Headers],[4]])</f>
        <v>0</v>
      </c>
      <c r="K15" s="6">
        <f>SUMIFS(GQList,GIList,Table_ExternalData_1[[#This Row],[Item_key]],GDList,Table_ExternalData_1[[#Headers],[5]])</f>
        <v>0</v>
      </c>
      <c r="L15" s="6">
        <f>SUMIFS(GQList,GIList,Table_ExternalData_1[[#This Row],[Item_key]],GDList,Table_ExternalData_1[[#Headers],[6]])</f>
        <v>0</v>
      </c>
      <c r="M15" s="6">
        <f>SUMIFS(GQList,GIList,Table_ExternalData_1[[#This Row],[Item_key]],GDList,Table_ExternalData_1[[#Headers],[7]])</f>
        <v>0</v>
      </c>
      <c r="N15" s="6">
        <f>SUMIFS(GQList,GIList,Table_ExternalData_1[[#This Row],[Item_key]],GDList,Table_ExternalData_1[[#Headers],[8]])</f>
        <v>0</v>
      </c>
      <c r="O15" s="6">
        <f>SUMIFS(GQList,GIList,Table_ExternalData_1[[#This Row],[Item_key]],GDList,Table_ExternalData_1[[#Headers],[9]])</f>
        <v>0</v>
      </c>
      <c r="P15" s="6">
        <f>SUMIFS(GQList,GIList,Table_ExternalData_1[[#This Row],[Item_key]],GDList,Table_ExternalData_1[[#Headers],[10]])</f>
        <v>0</v>
      </c>
      <c r="Q15" s="6">
        <f>SUMIFS(GQList,GIList,Table_ExternalData_1[[#This Row],[Item_key]],GDList,Table_ExternalData_1[[#Headers],[11]])</f>
        <v>0</v>
      </c>
      <c r="R15" s="6">
        <f>SUMIFS(GQList,GIList,Table_ExternalData_1[[#This Row],[Item_key]],GDList,Table_ExternalData_1[[#Headers],[12]])</f>
        <v>0</v>
      </c>
      <c r="S15" s="6">
        <f>SUMIFS(GQList,GIList,Table_ExternalData_1[[#This Row],[Item_key]],GDList,Table_ExternalData_1[[#Headers],[13]])</f>
        <v>0</v>
      </c>
      <c r="T15" s="6">
        <f>SUMIFS(GQList,GIList,Table_ExternalData_1[[#This Row],[Item_key]],GDList,Table_ExternalData_1[[#Headers],[14]])</f>
        <v>0</v>
      </c>
      <c r="U15" s="6">
        <f>SUMIFS(GQList,GIList,Table_ExternalData_1[[#This Row],[Item_key]],GDList,Table_ExternalData_1[[#Headers],[15]])</f>
        <v>0</v>
      </c>
      <c r="V15" s="6">
        <f>SUMIFS(GQList,GIList,Table_ExternalData_1[[#This Row],[Item_key]],GDList,Table_ExternalData_1[[#Headers],[16]])</f>
        <v>0</v>
      </c>
      <c r="W15" s="6">
        <f>SUMIFS(GQList,GIList,Table_ExternalData_1[[#This Row],[Item_key]],GDList,Table_ExternalData_1[[#Headers],[17]])</f>
        <v>0</v>
      </c>
      <c r="X15" s="6">
        <f>SUMIFS(GQList,GIList,Table_ExternalData_1[[#This Row],[Item_key]],GDList,Table_ExternalData_1[[#Headers],[18]])</f>
        <v>0</v>
      </c>
      <c r="Y15" s="6">
        <f>SUMIFS(GQList,GIList,Table_ExternalData_1[[#This Row],[Item_key]],GDList,Table_ExternalData_1[[#Headers],[19]])</f>
        <v>0</v>
      </c>
      <c r="Z15" s="6">
        <f>SUMIFS(GQList,GIList,Table_ExternalData_1[[#This Row],[Item_key]],GDList,Table_ExternalData_1[[#Headers],[20]])</f>
        <v>0</v>
      </c>
      <c r="AA15" s="6">
        <f>SUMIFS(GQList,GIList,Table_ExternalData_1[[#This Row],[Item_key]],GDList,Table_ExternalData_1[[#Headers],[21]])</f>
        <v>0</v>
      </c>
      <c r="AB15" s="6">
        <f>SUMIFS(GQList,GIList,Table_ExternalData_1[[#This Row],[Item_key]],GDList,Table_ExternalData_1[[#Headers],[22]])</f>
        <v>0</v>
      </c>
      <c r="AC15" s="6">
        <f>SUMIFS(GQList,GIList,Table_ExternalData_1[[#This Row],[Item_key]],GDList,Table_ExternalData_1[[#Headers],[23]])</f>
        <v>0</v>
      </c>
      <c r="AD15" s="6">
        <f>SUMIFS(GQList,GIList,Table_ExternalData_1[[#This Row],[Item_key]],GDList,Table_ExternalData_1[[#Headers],[24]])</f>
        <v>0</v>
      </c>
      <c r="AE15" s="6">
        <f>SUMIFS(GQList,GIList,Table_ExternalData_1[[#This Row],[Item_key]],GDList,Table_ExternalData_1[[#Headers],[25]])</f>
        <v>0</v>
      </c>
      <c r="AF15" s="6">
        <f>SUMIFS(GQList,GIList,Table_ExternalData_1[[#This Row],[Item_key]],GDList,Table_ExternalData_1[[#Headers],[26]])</f>
        <v>0</v>
      </c>
      <c r="AG15" s="6">
        <f>SUMIFS(GQList,GIList,Table_ExternalData_1[[#This Row],[Item_key]],GDList,Table_ExternalData_1[[#Headers],[27]])</f>
        <v>0</v>
      </c>
      <c r="AH15" s="6">
        <f>SUMIFS(GQList,GIList,Table_ExternalData_1[[#This Row],[Item_key]],GDList,Table_ExternalData_1[[#Headers],[28]])</f>
        <v>0</v>
      </c>
      <c r="AI15" s="6">
        <f>SUMIFS(GQList,GIList,Table_ExternalData_1[[#This Row],[Item_key]],GDList,Table_ExternalData_1[[#Headers],[29]])</f>
        <v>0</v>
      </c>
      <c r="AJ15" s="6">
        <f>SUMIFS(GQList,GIList,Table_ExternalData_1[[#This Row],[Item_key]],GDList,Table_ExternalData_1[[#Headers],[30]])</f>
        <v>0</v>
      </c>
      <c r="AK15" s="6">
        <f>SUMIFS(GQList,GIList,Table_ExternalData_1[[#This Row],[Item_key]],GDList,Table_ExternalData_1[[#Headers],[31]])</f>
        <v>0</v>
      </c>
      <c r="AL15" s="6">
        <f>SUM(Table_ExternalData_1[[#This Row],[1]:[31]])</f>
        <v>0</v>
      </c>
    </row>
    <row r="16" spans="1:38" hidden="1">
      <c r="A16" s="8" t="s">
        <v>2000</v>
      </c>
      <c r="B16" s="3" t="s">
        <v>611</v>
      </c>
      <c r="C16" s="3" t="s">
        <v>540</v>
      </c>
      <c r="D16" s="3" t="s">
        <v>616</v>
      </c>
      <c r="E16" s="3" t="s">
        <v>617</v>
      </c>
      <c r="F16" s="8" t="s">
        <v>1641</v>
      </c>
      <c r="G16" s="6">
        <f>SUMIFS(GQList,GIList,Table_ExternalData_1[[#This Row],[Item_key]],GDList,Table_ExternalData_1[[#Headers],[1]])</f>
        <v>0</v>
      </c>
      <c r="H16" s="6">
        <f>SUMIFS(GQList,GIList,Table_ExternalData_1[[#This Row],[Item_key]],GDList,Table_ExternalData_1[[#Headers],[2]])</f>
        <v>0</v>
      </c>
      <c r="I16" s="6">
        <f>SUMIFS(GQList,GIList,Table_ExternalData_1[[#This Row],[Item_key]],GDList,Table_ExternalData_1[[#Headers],[3]])</f>
        <v>0</v>
      </c>
      <c r="J16" s="6">
        <f>SUMIFS(GQList,GIList,Table_ExternalData_1[[#This Row],[Item_key]],GDList,Table_ExternalData_1[[#Headers],[4]])</f>
        <v>0</v>
      </c>
      <c r="K16" s="6">
        <f>SUMIFS(GQList,GIList,Table_ExternalData_1[[#This Row],[Item_key]],GDList,Table_ExternalData_1[[#Headers],[5]])</f>
        <v>0</v>
      </c>
      <c r="L16" s="6">
        <f>SUMIFS(GQList,GIList,Table_ExternalData_1[[#This Row],[Item_key]],GDList,Table_ExternalData_1[[#Headers],[6]])</f>
        <v>0</v>
      </c>
      <c r="M16" s="6">
        <f>SUMIFS(GQList,GIList,Table_ExternalData_1[[#This Row],[Item_key]],GDList,Table_ExternalData_1[[#Headers],[7]])</f>
        <v>0</v>
      </c>
      <c r="N16" s="6">
        <f>SUMIFS(GQList,GIList,Table_ExternalData_1[[#This Row],[Item_key]],GDList,Table_ExternalData_1[[#Headers],[8]])</f>
        <v>0</v>
      </c>
      <c r="O16" s="6">
        <f>SUMIFS(GQList,GIList,Table_ExternalData_1[[#This Row],[Item_key]],GDList,Table_ExternalData_1[[#Headers],[9]])</f>
        <v>0</v>
      </c>
      <c r="P16" s="6">
        <f>SUMIFS(GQList,GIList,Table_ExternalData_1[[#This Row],[Item_key]],GDList,Table_ExternalData_1[[#Headers],[10]])</f>
        <v>0</v>
      </c>
      <c r="Q16" s="6">
        <f>SUMIFS(GQList,GIList,Table_ExternalData_1[[#This Row],[Item_key]],GDList,Table_ExternalData_1[[#Headers],[11]])</f>
        <v>0</v>
      </c>
      <c r="R16" s="6">
        <f>SUMIFS(GQList,GIList,Table_ExternalData_1[[#This Row],[Item_key]],GDList,Table_ExternalData_1[[#Headers],[12]])</f>
        <v>0</v>
      </c>
      <c r="S16" s="6">
        <f>SUMIFS(GQList,GIList,Table_ExternalData_1[[#This Row],[Item_key]],GDList,Table_ExternalData_1[[#Headers],[13]])</f>
        <v>0</v>
      </c>
      <c r="T16" s="6">
        <f>SUMIFS(GQList,GIList,Table_ExternalData_1[[#This Row],[Item_key]],GDList,Table_ExternalData_1[[#Headers],[14]])</f>
        <v>0</v>
      </c>
      <c r="U16" s="6">
        <f>SUMIFS(GQList,GIList,Table_ExternalData_1[[#This Row],[Item_key]],GDList,Table_ExternalData_1[[#Headers],[15]])</f>
        <v>0</v>
      </c>
      <c r="V16" s="6">
        <f>SUMIFS(GQList,GIList,Table_ExternalData_1[[#This Row],[Item_key]],GDList,Table_ExternalData_1[[#Headers],[16]])</f>
        <v>0</v>
      </c>
      <c r="W16" s="6">
        <f>SUMIFS(GQList,GIList,Table_ExternalData_1[[#This Row],[Item_key]],GDList,Table_ExternalData_1[[#Headers],[17]])</f>
        <v>0</v>
      </c>
      <c r="X16" s="6">
        <f>SUMIFS(GQList,GIList,Table_ExternalData_1[[#This Row],[Item_key]],GDList,Table_ExternalData_1[[#Headers],[18]])</f>
        <v>0</v>
      </c>
      <c r="Y16" s="6">
        <f>SUMIFS(GQList,GIList,Table_ExternalData_1[[#This Row],[Item_key]],GDList,Table_ExternalData_1[[#Headers],[19]])</f>
        <v>0</v>
      </c>
      <c r="Z16" s="6">
        <f>SUMIFS(GQList,GIList,Table_ExternalData_1[[#This Row],[Item_key]],GDList,Table_ExternalData_1[[#Headers],[20]])</f>
        <v>0</v>
      </c>
      <c r="AA16" s="6">
        <f>SUMIFS(GQList,GIList,Table_ExternalData_1[[#This Row],[Item_key]],GDList,Table_ExternalData_1[[#Headers],[21]])</f>
        <v>0</v>
      </c>
      <c r="AB16" s="6">
        <f>SUMIFS(GQList,GIList,Table_ExternalData_1[[#This Row],[Item_key]],GDList,Table_ExternalData_1[[#Headers],[22]])</f>
        <v>0</v>
      </c>
      <c r="AC16" s="6">
        <f>SUMIFS(GQList,GIList,Table_ExternalData_1[[#This Row],[Item_key]],GDList,Table_ExternalData_1[[#Headers],[23]])</f>
        <v>0</v>
      </c>
      <c r="AD16" s="6">
        <f>SUMIFS(GQList,GIList,Table_ExternalData_1[[#This Row],[Item_key]],GDList,Table_ExternalData_1[[#Headers],[24]])</f>
        <v>0</v>
      </c>
      <c r="AE16" s="6">
        <f>SUMIFS(GQList,GIList,Table_ExternalData_1[[#This Row],[Item_key]],GDList,Table_ExternalData_1[[#Headers],[25]])</f>
        <v>0</v>
      </c>
      <c r="AF16" s="6">
        <f>SUMIFS(GQList,GIList,Table_ExternalData_1[[#This Row],[Item_key]],GDList,Table_ExternalData_1[[#Headers],[26]])</f>
        <v>0</v>
      </c>
      <c r="AG16" s="6">
        <f>SUMIFS(GQList,GIList,Table_ExternalData_1[[#This Row],[Item_key]],GDList,Table_ExternalData_1[[#Headers],[27]])</f>
        <v>0</v>
      </c>
      <c r="AH16" s="6">
        <f>SUMIFS(GQList,GIList,Table_ExternalData_1[[#This Row],[Item_key]],GDList,Table_ExternalData_1[[#Headers],[28]])</f>
        <v>0</v>
      </c>
      <c r="AI16" s="6">
        <f>SUMIFS(GQList,GIList,Table_ExternalData_1[[#This Row],[Item_key]],GDList,Table_ExternalData_1[[#Headers],[29]])</f>
        <v>0</v>
      </c>
      <c r="AJ16" s="6">
        <f>SUMIFS(GQList,GIList,Table_ExternalData_1[[#This Row],[Item_key]],GDList,Table_ExternalData_1[[#Headers],[30]])</f>
        <v>0</v>
      </c>
      <c r="AK16" s="6">
        <f>SUMIFS(GQList,GIList,Table_ExternalData_1[[#This Row],[Item_key]],GDList,Table_ExternalData_1[[#Headers],[31]])</f>
        <v>0</v>
      </c>
      <c r="AL16" s="6">
        <f>SUM(Table_ExternalData_1[[#This Row],[1]:[31]])</f>
        <v>0</v>
      </c>
    </row>
    <row r="17" spans="1:38" hidden="1">
      <c r="A17" s="8" t="s">
        <v>2000</v>
      </c>
      <c r="B17" s="3" t="s">
        <v>611</v>
      </c>
      <c r="C17" s="3" t="s">
        <v>546</v>
      </c>
      <c r="D17" s="3" t="s">
        <v>618</v>
      </c>
      <c r="E17" s="3" t="s">
        <v>619</v>
      </c>
      <c r="F17" s="8" t="s">
        <v>1641</v>
      </c>
      <c r="G17" s="6">
        <f>SUMIFS(GQList,GIList,Table_ExternalData_1[[#This Row],[Item_key]],GDList,Table_ExternalData_1[[#Headers],[1]])</f>
        <v>0</v>
      </c>
      <c r="H17" s="6">
        <f>SUMIFS(GQList,GIList,Table_ExternalData_1[[#This Row],[Item_key]],GDList,Table_ExternalData_1[[#Headers],[2]])</f>
        <v>0</v>
      </c>
      <c r="I17" s="6">
        <f>SUMIFS(GQList,GIList,Table_ExternalData_1[[#This Row],[Item_key]],GDList,Table_ExternalData_1[[#Headers],[3]])</f>
        <v>0</v>
      </c>
      <c r="J17" s="6">
        <f>SUMIFS(GQList,GIList,Table_ExternalData_1[[#This Row],[Item_key]],GDList,Table_ExternalData_1[[#Headers],[4]])</f>
        <v>0</v>
      </c>
      <c r="K17" s="6">
        <f>SUMIFS(GQList,GIList,Table_ExternalData_1[[#This Row],[Item_key]],GDList,Table_ExternalData_1[[#Headers],[5]])</f>
        <v>0</v>
      </c>
      <c r="L17" s="6">
        <f>SUMIFS(GQList,GIList,Table_ExternalData_1[[#This Row],[Item_key]],GDList,Table_ExternalData_1[[#Headers],[6]])</f>
        <v>0</v>
      </c>
      <c r="M17" s="6">
        <f>SUMIFS(GQList,GIList,Table_ExternalData_1[[#This Row],[Item_key]],GDList,Table_ExternalData_1[[#Headers],[7]])</f>
        <v>0</v>
      </c>
      <c r="N17" s="6">
        <f>SUMIFS(GQList,GIList,Table_ExternalData_1[[#This Row],[Item_key]],GDList,Table_ExternalData_1[[#Headers],[8]])</f>
        <v>0</v>
      </c>
      <c r="O17" s="6">
        <f>SUMIFS(GQList,GIList,Table_ExternalData_1[[#This Row],[Item_key]],GDList,Table_ExternalData_1[[#Headers],[9]])</f>
        <v>0</v>
      </c>
      <c r="P17" s="6">
        <f>SUMIFS(GQList,GIList,Table_ExternalData_1[[#This Row],[Item_key]],GDList,Table_ExternalData_1[[#Headers],[10]])</f>
        <v>0</v>
      </c>
      <c r="Q17" s="6">
        <f>SUMIFS(GQList,GIList,Table_ExternalData_1[[#This Row],[Item_key]],GDList,Table_ExternalData_1[[#Headers],[11]])</f>
        <v>0</v>
      </c>
      <c r="R17" s="6">
        <f>SUMIFS(GQList,GIList,Table_ExternalData_1[[#This Row],[Item_key]],GDList,Table_ExternalData_1[[#Headers],[12]])</f>
        <v>0</v>
      </c>
      <c r="S17" s="6">
        <f>SUMIFS(GQList,GIList,Table_ExternalData_1[[#This Row],[Item_key]],GDList,Table_ExternalData_1[[#Headers],[13]])</f>
        <v>0</v>
      </c>
      <c r="T17" s="6">
        <f>SUMIFS(GQList,GIList,Table_ExternalData_1[[#This Row],[Item_key]],GDList,Table_ExternalData_1[[#Headers],[14]])</f>
        <v>0</v>
      </c>
      <c r="U17" s="6">
        <f>SUMIFS(GQList,GIList,Table_ExternalData_1[[#This Row],[Item_key]],GDList,Table_ExternalData_1[[#Headers],[15]])</f>
        <v>0</v>
      </c>
      <c r="V17" s="6">
        <f>SUMIFS(GQList,GIList,Table_ExternalData_1[[#This Row],[Item_key]],GDList,Table_ExternalData_1[[#Headers],[16]])</f>
        <v>0</v>
      </c>
      <c r="W17" s="6">
        <f>SUMIFS(GQList,GIList,Table_ExternalData_1[[#This Row],[Item_key]],GDList,Table_ExternalData_1[[#Headers],[17]])</f>
        <v>0</v>
      </c>
      <c r="X17" s="6">
        <f>SUMIFS(GQList,GIList,Table_ExternalData_1[[#This Row],[Item_key]],GDList,Table_ExternalData_1[[#Headers],[18]])</f>
        <v>0</v>
      </c>
      <c r="Y17" s="6">
        <f>SUMIFS(GQList,GIList,Table_ExternalData_1[[#This Row],[Item_key]],GDList,Table_ExternalData_1[[#Headers],[19]])</f>
        <v>0</v>
      </c>
      <c r="Z17" s="6">
        <f>SUMIFS(GQList,GIList,Table_ExternalData_1[[#This Row],[Item_key]],GDList,Table_ExternalData_1[[#Headers],[20]])</f>
        <v>0</v>
      </c>
      <c r="AA17" s="6">
        <f>SUMIFS(GQList,GIList,Table_ExternalData_1[[#This Row],[Item_key]],GDList,Table_ExternalData_1[[#Headers],[21]])</f>
        <v>0</v>
      </c>
      <c r="AB17" s="6">
        <f>SUMIFS(GQList,GIList,Table_ExternalData_1[[#This Row],[Item_key]],GDList,Table_ExternalData_1[[#Headers],[22]])</f>
        <v>0</v>
      </c>
      <c r="AC17" s="6">
        <f>SUMIFS(GQList,GIList,Table_ExternalData_1[[#This Row],[Item_key]],GDList,Table_ExternalData_1[[#Headers],[23]])</f>
        <v>0</v>
      </c>
      <c r="AD17" s="6">
        <f>SUMIFS(GQList,GIList,Table_ExternalData_1[[#This Row],[Item_key]],GDList,Table_ExternalData_1[[#Headers],[24]])</f>
        <v>0</v>
      </c>
      <c r="AE17" s="6">
        <f>SUMIFS(GQList,GIList,Table_ExternalData_1[[#This Row],[Item_key]],GDList,Table_ExternalData_1[[#Headers],[25]])</f>
        <v>0</v>
      </c>
      <c r="AF17" s="6">
        <f>SUMIFS(GQList,GIList,Table_ExternalData_1[[#This Row],[Item_key]],GDList,Table_ExternalData_1[[#Headers],[26]])</f>
        <v>0</v>
      </c>
      <c r="AG17" s="6">
        <f>SUMIFS(GQList,GIList,Table_ExternalData_1[[#This Row],[Item_key]],GDList,Table_ExternalData_1[[#Headers],[27]])</f>
        <v>0</v>
      </c>
      <c r="AH17" s="6">
        <f>SUMIFS(GQList,GIList,Table_ExternalData_1[[#This Row],[Item_key]],GDList,Table_ExternalData_1[[#Headers],[28]])</f>
        <v>0</v>
      </c>
      <c r="AI17" s="6">
        <f>SUMIFS(GQList,GIList,Table_ExternalData_1[[#This Row],[Item_key]],GDList,Table_ExternalData_1[[#Headers],[29]])</f>
        <v>0</v>
      </c>
      <c r="AJ17" s="6">
        <f>SUMIFS(GQList,GIList,Table_ExternalData_1[[#This Row],[Item_key]],GDList,Table_ExternalData_1[[#Headers],[30]])</f>
        <v>0</v>
      </c>
      <c r="AK17" s="6">
        <f>SUMIFS(GQList,GIList,Table_ExternalData_1[[#This Row],[Item_key]],GDList,Table_ExternalData_1[[#Headers],[31]])</f>
        <v>0</v>
      </c>
      <c r="AL17" s="6">
        <f>SUM(Table_ExternalData_1[[#This Row],[1]:[31]])</f>
        <v>0</v>
      </c>
    </row>
    <row r="18" spans="1:38" hidden="1">
      <c r="A18" s="8" t="s">
        <v>2000</v>
      </c>
      <c r="B18" s="3" t="s">
        <v>611</v>
      </c>
      <c r="C18" s="3" t="s">
        <v>547</v>
      </c>
      <c r="D18" s="3" t="s">
        <v>620</v>
      </c>
      <c r="E18" s="3" t="s">
        <v>621</v>
      </c>
      <c r="F18" s="8" t="s">
        <v>1641</v>
      </c>
      <c r="G18" s="6">
        <f>SUMIFS(GQList,GIList,Table_ExternalData_1[[#This Row],[Item_key]],GDList,Table_ExternalData_1[[#Headers],[1]])</f>
        <v>0</v>
      </c>
      <c r="H18" s="6">
        <f>SUMIFS(GQList,GIList,Table_ExternalData_1[[#This Row],[Item_key]],GDList,Table_ExternalData_1[[#Headers],[2]])</f>
        <v>0</v>
      </c>
      <c r="I18" s="6">
        <f>SUMIFS(GQList,GIList,Table_ExternalData_1[[#This Row],[Item_key]],GDList,Table_ExternalData_1[[#Headers],[3]])</f>
        <v>0</v>
      </c>
      <c r="J18" s="6">
        <f>SUMIFS(GQList,GIList,Table_ExternalData_1[[#This Row],[Item_key]],GDList,Table_ExternalData_1[[#Headers],[4]])</f>
        <v>0</v>
      </c>
      <c r="K18" s="6">
        <f>SUMIFS(GQList,GIList,Table_ExternalData_1[[#This Row],[Item_key]],GDList,Table_ExternalData_1[[#Headers],[5]])</f>
        <v>0</v>
      </c>
      <c r="L18" s="6">
        <f>SUMIFS(GQList,GIList,Table_ExternalData_1[[#This Row],[Item_key]],GDList,Table_ExternalData_1[[#Headers],[6]])</f>
        <v>0</v>
      </c>
      <c r="M18" s="6">
        <f>SUMIFS(GQList,GIList,Table_ExternalData_1[[#This Row],[Item_key]],GDList,Table_ExternalData_1[[#Headers],[7]])</f>
        <v>0</v>
      </c>
      <c r="N18" s="6">
        <f>SUMIFS(GQList,GIList,Table_ExternalData_1[[#This Row],[Item_key]],GDList,Table_ExternalData_1[[#Headers],[8]])</f>
        <v>0</v>
      </c>
      <c r="O18" s="6">
        <f>SUMIFS(GQList,GIList,Table_ExternalData_1[[#This Row],[Item_key]],GDList,Table_ExternalData_1[[#Headers],[9]])</f>
        <v>0</v>
      </c>
      <c r="P18" s="6">
        <f>SUMIFS(GQList,GIList,Table_ExternalData_1[[#This Row],[Item_key]],GDList,Table_ExternalData_1[[#Headers],[10]])</f>
        <v>0</v>
      </c>
      <c r="Q18" s="6">
        <f>SUMIFS(GQList,GIList,Table_ExternalData_1[[#This Row],[Item_key]],GDList,Table_ExternalData_1[[#Headers],[11]])</f>
        <v>0</v>
      </c>
      <c r="R18" s="6">
        <f>SUMIFS(GQList,GIList,Table_ExternalData_1[[#This Row],[Item_key]],GDList,Table_ExternalData_1[[#Headers],[12]])</f>
        <v>0</v>
      </c>
      <c r="S18" s="6">
        <f>SUMIFS(GQList,GIList,Table_ExternalData_1[[#This Row],[Item_key]],GDList,Table_ExternalData_1[[#Headers],[13]])</f>
        <v>0</v>
      </c>
      <c r="T18" s="6">
        <f>SUMIFS(GQList,GIList,Table_ExternalData_1[[#This Row],[Item_key]],GDList,Table_ExternalData_1[[#Headers],[14]])</f>
        <v>0</v>
      </c>
      <c r="U18" s="6">
        <f>SUMIFS(GQList,GIList,Table_ExternalData_1[[#This Row],[Item_key]],GDList,Table_ExternalData_1[[#Headers],[15]])</f>
        <v>0</v>
      </c>
      <c r="V18" s="6">
        <f>SUMIFS(GQList,GIList,Table_ExternalData_1[[#This Row],[Item_key]],GDList,Table_ExternalData_1[[#Headers],[16]])</f>
        <v>0</v>
      </c>
      <c r="W18" s="6">
        <f>SUMIFS(GQList,GIList,Table_ExternalData_1[[#This Row],[Item_key]],GDList,Table_ExternalData_1[[#Headers],[17]])</f>
        <v>0</v>
      </c>
      <c r="X18" s="6">
        <f>SUMIFS(GQList,GIList,Table_ExternalData_1[[#This Row],[Item_key]],GDList,Table_ExternalData_1[[#Headers],[18]])</f>
        <v>0</v>
      </c>
      <c r="Y18" s="6">
        <f>SUMIFS(GQList,GIList,Table_ExternalData_1[[#This Row],[Item_key]],GDList,Table_ExternalData_1[[#Headers],[19]])</f>
        <v>0</v>
      </c>
      <c r="Z18" s="6">
        <f>SUMIFS(GQList,GIList,Table_ExternalData_1[[#This Row],[Item_key]],GDList,Table_ExternalData_1[[#Headers],[20]])</f>
        <v>0</v>
      </c>
      <c r="AA18" s="6">
        <f>SUMIFS(GQList,GIList,Table_ExternalData_1[[#This Row],[Item_key]],GDList,Table_ExternalData_1[[#Headers],[21]])</f>
        <v>0</v>
      </c>
      <c r="AB18" s="6">
        <f>SUMIFS(GQList,GIList,Table_ExternalData_1[[#This Row],[Item_key]],GDList,Table_ExternalData_1[[#Headers],[22]])</f>
        <v>0</v>
      </c>
      <c r="AC18" s="6">
        <f>SUMIFS(GQList,GIList,Table_ExternalData_1[[#This Row],[Item_key]],GDList,Table_ExternalData_1[[#Headers],[23]])</f>
        <v>0</v>
      </c>
      <c r="AD18" s="6">
        <f>SUMIFS(GQList,GIList,Table_ExternalData_1[[#This Row],[Item_key]],GDList,Table_ExternalData_1[[#Headers],[24]])</f>
        <v>0</v>
      </c>
      <c r="AE18" s="6">
        <f>SUMIFS(GQList,GIList,Table_ExternalData_1[[#This Row],[Item_key]],GDList,Table_ExternalData_1[[#Headers],[25]])</f>
        <v>0</v>
      </c>
      <c r="AF18" s="6">
        <f>SUMIFS(GQList,GIList,Table_ExternalData_1[[#This Row],[Item_key]],GDList,Table_ExternalData_1[[#Headers],[26]])</f>
        <v>0</v>
      </c>
      <c r="AG18" s="6">
        <f>SUMIFS(GQList,GIList,Table_ExternalData_1[[#This Row],[Item_key]],GDList,Table_ExternalData_1[[#Headers],[27]])</f>
        <v>0</v>
      </c>
      <c r="AH18" s="6">
        <f>SUMIFS(GQList,GIList,Table_ExternalData_1[[#This Row],[Item_key]],GDList,Table_ExternalData_1[[#Headers],[28]])</f>
        <v>0</v>
      </c>
      <c r="AI18" s="6">
        <f>SUMIFS(GQList,GIList,Table_ExternalData_1[[#This Row],[Item_key]],GDList,Table_ExternalData_1[[#Headers],[29]])</f>
        <v>0</v>
      </c>
      <c r="AJ18" s="6">
        <f>SUMIFS(GQList,GIList,Table_ExternalData_1[[#This Row],[Item_key]],GDList,Table_ExternalData_1[[#Headers],[30]])</f>
        <v>0</v>
      </c>
      <c r="AK18" s="6">
        <f>SUMIFS(GQList,GIList,Table_ExternalData_1[[#This Row],[Item_key]],GDList,Table_ExternalData_1[[#Headers],[31]])</f>
        <v>0</v>
      </c>
      <c r="AL18" s="6">
        <f>SUM(Table_ExternalData_1[[#This Row],[1]:[31]])</f>
        <v>0</v>
      </c>
    </row>
    <row r="19" spans="1:38" hidden="1">
      <c r="A19" s="8" t="s">
        <v>2000</v>
      </c>
      <c r="B19" s="3" t="s">
        <v>611</v>
      </c>
      <c r="C19" s="3" t="s">
        <v>408</v>
      </c>
      <c r="D19" s="3" t="s">
        <v>627</v>
      </c>
      <c r="E19" s="3" t="s">
        <v>628</v>
      </c>
      <c r="F19" s="8" t="s">
        <v>1641</v>
      </c>
      <c r="G19" s="6">
        <f>SUMIFS(GQList,GIList,Table_ExternalData_1[[#This Row],[Item_key]],GDList,Table_ExternalData_1[[#Headers],[1]])</f>
        <v>0</v>
      </c>
      <c r="H19" s="6">
        <f>SUMIFS(GQList,GIList,Table_ExternalData_1[[#This Row],[Item_key]],GDList,Table_ExternalData_1[[#Headers],[2]])</f>
        <v>0</v>
      </c>
      <c r="I19" s="6">
        <f>SUMIFS(GQList,GIList,Table_ExternalData_1[[#This Row],[Item_key]],GDList,Table_ExternalData_1[[#Headers],[3]])</f>
        <v>0</v>
      </c>
      <c r="J19" s="6">
        <f>SUMIFS(GQList,GIList,Table_ExternalData_1[[#This Row],[Item_key]],GDList,Table_ExternalData_1[[#Headers],[4]])</f>
        <v>600</v>
      </c>
      <c r="K19" s="6">
        <f>SUMIFS(GQList,GIList,Table_ExternalData_1[[#This Row],[Item_key]],GDList,Table_ExternalData_1[[#Headers],[5]])</f>
        <v>0</v>
      </c>
      <c r="L19" s="6">
        <f>SUMIFS(GQList,GIList,Table_ExternalData_1[[#This Row],[Item_key]],GDList,Table_ExternalData_1[[#Headers],[6]])</f>
        <v>0</v>
      </c>
      <c r="M19" s="6">
        <f>SUMIFS(GQList,GIList,Table_ExternalData_1[[#This Row],[Item_key]],GDList,Table_ExternalData_1[[#Headers],[7]])</f>
        <v>0</v>
      </c>
      <c r="N19" s="6">
        <f>SUMIFS(GQList,GIList,Table_ExternalData_1[[#This Row],[Item_key]],GDList,Table_ExternalData_1[[#Headers],[8]])</f>
        <v>0</v>
      </c>
      <c r="O19" s="6">
        <f>SUMIFS(GQList,GIList,Table_ExternalData_1[[#This Row],[Item_key]],GDList,Table_ExternalData_1[[#Headers],[9]])</f>
        <v>0</v>
      </c>
      <c r="P19" s="6">
        <f>SUMIFS(GQList,GIList,Table_ExternalData_1[[#This Row],[Item_key]],GDList,Table_ExternalData_1[[#Headers],[10]])</f>
        <v>0</v>
      </c>
      <c r="Q19" s="6">
        <f>SUMIFS(GQList,GIList,Table_ExternalData_1[[#This Row],[Item_key]],GDList,Table_ExternalData_1[[#Headers],[11]])</f>
        <v>0</v>
      </c>
      <c r="R19" s="6">
        <f>SUMIFS(GQList,GIList,Table_ExternalData_1[[#This Row],[Item_key]],GDList,Table_ExternalData_1[[#Headers],[12]])</f>
        <v>0</v>
      </c>
      <c r="S19" s="6">
        <f>SUMIFS(GQList,GIList,Table_ExternalData_1[[#This Row],[Item_key]],GDList,Table_ExternalData_1[[#Headers],[13]])</f>
        <v>0</v>
      </c>
      <c r="T19" s="6">
        <f>SUMIFS(GQList,GIList,Table_ExternalData_1[[#This Row],[Item_key]],GDList,Table_ExternalData_1[[#Headers],[14]])</f>
        <v>25</v>
      </c>
      <c r="U19" s="6">
        <f>SUMIFS(GQList,GIList,Table_ExternalData_1[[#This Row],[Item_key]],GDList,Table_ExternalData_1[[#Headers],[15]])</f>
        <v>0</v>
      </c>
      <c r="V19" s="6">
        <f>SUMIFS(GQList,GIList,Table_ExternalData_1[[#This Row],[Item_key]],GDList,Table_ExternalData_1[[#Headers],[16]])</f>
        <v>0</v>
      </c>
      <c r="W19" s="6">
        <f>SUMIFS(GQList,GIList,Table_ExternalData_1[[#This Row],[Item_key]],GDList,Table_ExternalData_1[[#Headers],[17]])</f>
        <v>100</v>
      </c>
      <c r="X19" s="6">
        <f>SUMIFS(GQList,GIList,Table_ExternalData_1[[#This Row],[Item_key]],GDList,Table_ExternalData_1[[#Headers],[18]])</f>
        <v>0</v>
      </c>
      <c r="Y19" s="6">
        <f>SUMIFS(GQList,GIList,Table_ExternalData_1[[#This Row],[Item_key]],GDList,Table_ExternalData_1[[#Headers],[19]])</f>
        <v>0</v>
      </c>
      <c r="Z19" s="6">
        <f>SUMIFS(GQList,GIList,Table_ExternalData_1[[#This Row],[Item_key]],GDList,Table_ExternalData_1[[#Headers],[20]])</f>
        <v>0</v>
      </c>
      <c r="AA19" s="6">
        <f>SUMIFS(GQList,GIList,Table_ExternalData_1[[#This Row],[Item_key]],GDList,Table_ExternalData_1[[#Headers],[21]])</f>
        <v>0</v>
      </c>
      <c r="AB19" s="6">
        <f>SUMIFS(GQList,GIList,Table_ExternalData_1[[#This Row],[Item_key]],GDList,Table_ExternalData_1[[#Headers],[22]])</f>
        <v>0</v>
      </c>
      <c r="AC19" s="6">
        <f>SUMIFS(GQList,GIList,Table_ExternalData_1[[#This Row],[Item_key]],GDList,Table_ExternalData_1[[#Headers],[23]])</f>
        <v>0</v>
      </c>
      <c r="AD19" s="6">
        <f>SUMIFS(GQList,GIList,Table_ExternalData_1[[#This Row],[Item_key]],GDList,Table_ExternalData_1[[#Headers],[24]])</f>
        <v>0</v>
      </c>
      <c r="AE19" s="6">
        <f>SUMIFS(GQList,GIList,Table_ExternalData_1[[#This Row],[Item_key]],GDList,Table_ExternalData_1[[#Headers],[25]])</f>
        <v>0</v>
      </c>
      <c r="AF19" s="6">
        <f>SUMIFS(GQList,GIList,Table_ExternalData_1[[#This Row],[Item_key]],GDList,Table_ExternalData_1[[#Headers],[26]])</f>
        <v>0</v>
      </c>
      <c r="AG19" s="6">
        <f>SUMIFS(GQList,GIList,Table_ExternalData_1[[#This Row],[Item_key]],GDList,Table_ExternalData_1[[#Headers],[27]])</f>
        <v>0</v>
      </c>
      <c r="AH19" s="6">
        <f>SUMIFS(GQList,GIList,Table_ExternalData_1[[#This Row],[Item_key]],GDList,Table_ExternalData_1[[#Headers],[28]])</f>
        <v>0</v>
      </c>
      <c r="AI19" s="6">
        <f>SUMIFS(GQList,GIList,Table_ExternalData_1[[#This Row],[Item_key]],GDList,Table_ExternalData_1[[#Headers],[29]])</f>
        <v>0</v>
      </c>
      <c r="AJ19" s="6">
        <f>SUMIFS(GQList,GIList,Table_ExternalData_1[[#This Row],[Item_key]],GDList,Table_ExternalData_1[[#Headers],[30]])</f>
        <v>0</v>
      </c>
      <c r="AK19" s="6">
        <f>SUMIFS(GQList,GIList,Table_ExternalData_1[[#This Row],[Item_key]],GDList,Table_ExternalData_1[[#Headers],[31]])</f>
        <v>0</v>
      </c>
      <c r="AL19" s="6">
        <f>SUM(Table_ExternalData_1[[#This Row],[1]:[31]])</f>
        <v>725</v>
      </c>
    </row>
    <row r="20" spans="1:38" hidden="1">
      <c r="A20" s="8" t="s">
        <v>2000</v>
      </c>
      <c r="B20" s="3" t="s">
        <v>611</v>
      </c>
      <c r="C20" s="3" t="s">
        <v>409</v>
      </c>
      <c r="D20" s="3" t="s">
        <v>629</v>
      </c>
      <c r="E20" s="3" t="s">
        <v>630</v>
      </c>
      <c r="F20" s="8" t="s">
        <v>1641</v>
      </c>
      <c r="G20" s="6">
        <f>SUMIFS(GQList,GIList,Table_ExternalData_1[[#This Row],[Item_key]],GDList,Table_ExternalData_1[[#Headers],[1]])</f>
        <v>0</v>
      </c>
      <c r="H20" s="6">
        <f>SUMIFS(GQList,GIList,Table_ExternalData_1[[#This Row],[Item_key]],GDList,Table_ExternalData_1[[#Headers],[2]])</f>
        <v>0</v>
      </c>
      <c r="I20" s="6">
        <f>SUMIFS(GQList,GIList,Table_ExternalData_1[[#This Row],[Item_key]],GDList,Table_ExternalData_1[[#Headers],[3]])</f>
        <v>0</v>
      </c>
      <c r="J20" s="6">
        <f>SUMIFS(GQList,GIList,Table_ExternalData_1[[#This Row],[Item_key]],GDList,Table_ExternalData_1[[#Headers],[4]])</f>
        <v>600</v>
      </c>
      <c r="K20" s="6">
        <f>SUMIFS(GQList,GIList,Table_ExternalData_1[[#This Row],[Item_key]],GDList,Table_ExternalData_1[[#Headers],[5]])</f>
        <v>0</v>
      </c>
      <c r="L20" s="6">
        <f>SUMIFS(GQList,GIList,Table_ExternalData_1[[#This Row],[Item_key]],GDList,Table_ExternalData_1[[#Headers],[6]])</f>
        <v>0</v>
      </c>
      <c r="M20" s="6">
        <f>SUMIFS(GQList,GIList,Table_ExternalData_1[[#This Row],[Item_key]],GDList,Table_ExternalData_1[[#Headers],[7]])</f>
        <v>0</v>
      </c>
      <c r="N20" s="6">
        <f>SUMIFS(GQList,GIList,Table_ExternalData_1[[#This Row],[Item_key]],GDList,Table_ExternalData_1[[#Headers],[8]])</f>
        <v>0</v>
      </c>
      <c r="O20" s="6">
        <f>SUMIFS(GQList,GIList,Table_ExternalData_1[[#This Row],[Item_key]],GDList,Table_ExternalData_1[[#Headers],[9]])</f>
        <v>0</v>
      </c>
      <c r="P20" s="6">
        <f>SUMIFS(GQList,GIList,Table_ExternalData_1[[#This Row],[Item_key]],GDList,Table_ExternalData_1[[#Headers],[10]])</f>
        <v>0</v>
      </c>
      <c r="Q20" s="6">
        <f>SUMIFS(GQList,GIList,Table_ExternalData_1[[#This Row],[Item_key]],GDList,Table_ExternalData_1[[#Headers],[11]])</f>
        <v>0</v>
      </c>
      <c r="R20" s="6">
        <f>SUMIFS(GQList,GIList,Table_ExternalData_1[[#This Row],[Item_key]],GDList,Table_ExternalData_1[[#Headers],[12]])</f>
        <v>0</v>
      </c>
      <c r="S20" s="6">
        <f>SUMIFS(GQList,GIList,Table_ExternalData_1[[#This Row],[Item_key]],GDList,Table_ExternalData_1[[#Headers],[13]])</f>
        <v>0</v>
      </c>
      <c r="T20" s="6">
        <f>SUMIFS(GQList,GIList,Table_ExternalData_1[[#This Row],[Item_key]],GDList,Table_ExternalData_1[[#Headers],[14]])</f>
        <v>25</v>
      </c>
      <c r="U20" s="6">
        <f>SUMIFS(GQList,GIList,Table_ExternalData_1[[#This Row],[Item_key]],GDList,Table_ExternalData_1[[#Headers],[15]])</f>
        <v>0</v>
      </c>
      <c r="V20" s="6">
        <f>SUMIFS(GQList,GIList,Table_ExternalData_1[[#This Row],[Item_key]],GDList,Table_ExternalData_1[[#Headers],[16]])</f>
        <v>0</v>
      </c>
      <c r="W20" s="6">
        <f>SUMIFS(GQList,GIList,Table_ExternalData_1[[#This Row],[Item_key]],GDList,Table_ExternalData_1[[#Headers],[17]])</f>
        <v>0</v>
      </c>
      <c r="X20" s="6">
        <f>SUMIFS(GQList,GIList,Table_ExternalData_1[[#This Row],[Item_key]],GDList,Table_ExternalData_1[[#Headers],[18]])</f>
        <v>0</v>
      </c>
      <c r="Y20" s="6">
        <f>SUMIFS(GQList,GIList,Table_ExternalData_1[[#This Row],[Item_key]],GDList,Table_ExternalData_1[[#Headers],[19]])</f>
        <v>0</v>
      </c>
      <c r="Z20" s="6">
        <f>SUMIFS(GQList,GIList,Table_ExternalData_1[[#This Row],[Item_key]],GDList,Table_ExternalData_1[[#Headers],[20]])</f>
        <v>0</v>
      </c>
      <c r="AA20" s="6">
        <f>SUMIFS(GQList,GIList,Table_ExternalData_1[[#This Row],[Item_key]],GDList,Table_ExternalData_1[[#Headers],[21]])</f>
        <v>0</v>
      </c>
      <c r="AB20" s="6">
        <f>SUMIFS(GQList,GIList,Table_ExternalData_1[[#This Row],[Item_key]],GDList,Table_ExternalData_1[[#Headers],[22]])</f>
        <v>0</v>
      </c>
      <c r="AC20" s="6">
        <f>SUMIFS(GQList,GIList,Table_ExternalData_1[[#This Row],[Item_key]],GDList,Table_ExternalData_1[[#Headers],[23]])</f>
        <v>0</v>
      </c>
      <c r="AD20" s="6">
        <f>SUMIFS(GQList,GIList,Table_ExternalData_1[[#This Row],[Item_key]],GDList,Table_ExternalData_1[[#Headers],[24]])</f>
        <v>0</v>
      </c>
      <c r="AE20" s="6">
        <f>SUMIFS(GQList,GIList,Table_ExternalData_1[[#This Row],[Item_key]],GDList,Table_ExternalData_1[[#Headers],[25]])</f>
        <v>0</v>
      </c>
      <c r="AF20" s="6">
        <f>SUMIFS(GQList,GIList,Table_ExternalData_1[[#This Row],[Item_key]],GDList,Table_ExternalData_1[[#Headers],[26]])</f>
        <v>0</v>
      </c>
      <c r="AG20" s="6">
        <f>SUMIFS(GQList,GIList,Table_ExternalData_1[[#This Row],[Item_key]],GDList,Table_ExternalData_1[[#Headers],[27]])</f>
        <v>0</v>
      </c>
      <c r="AH20" s="6">
        <f>SUMIFS(GQList,GIList,Table_ExternalData_1[[#This Row],[Item_key]],GDList,Table_ExternalData_1[[#Headers],[28]])</f>
        <v>0</v>
      </c>
      <c r="AI20" s="6">
        <f>SUMIFS(GQList,GIList,Table_ExternalData_1[[#This Row],[Item_key]],GDList,Table_ExternalData_1[[#Headers],[29]])</f>
        <v>0</v>
      </c>
      <c r="AJ20" s="6">
        <f>SUMIFS(GQList,GIList,Table_ExternalData_1[[#This Row],[Item_key]],GDList,Table_ExternalData_1[[#Headers],[30]])</f>
        <v>0</v>
      </c>
      <c r="AK20" s="6">
        <f>SUMIFS(GQList,GIList,Table_ExternalData_1[[#This Row],[Item_key]],GDList,Table_ExternalData_1[[#Headers],[31]])</f>
        <v>100</v>
      </c>
      <c r="AL20" s="6">
        <f>SUM(Table_ExternalData_1[[#This Row],[1]:[31]])</f>
        <v>725</v>
      </c>
    </row>
    <row r="21" spans="1:38" ht="24">
      <c r="A21" s="8" t="s">
        <v>2001</v>
      </c>
      <c r="B21" s="3" t="s">
        <v>622</v>
      </c>
      <c r="C21" s="3" t="s">
        <v>382</v>
      </c>
      <c r="D21" s="3" t="s">
        <v>623</v>
      </c>
      <c r="E21" s="3" t="s">
        <v>624</v>
      </c>
      <c r="F21" s="8" t="s">
        <v>1641</v>
      </c>
      <c r="G21" s="6">
        <f>SUMIFS(GQList,GIList,Table_ExternalData_1[[#This Row],[Item_key]],GDList,Table_ExternalData_1[[#Headers],[1]])</f>
        <v>0</v>
      </c>
      <c r="H21" s="6">
        <f>SUMIFS(GQList,GIList,Table_ExternalData_1[[#This Row],[Item_key]],GDList,Table_ExternalData_1[[#Headers],[2]])</f>
        <v>0</v>
      </c>
      <c r="I21" s="6">
        <f>SUMIFS(GQList,GIList,Table_ExternalData_1[[#This Row],[Item_key]],GDList,Table_ExternalData_1[[#Headers],[3]])</f>
        <v>0</v>
      </c>
      <c r="J21" s="6">
        <f>SUMIFS(GQList,GIList,Table_ExternalData_1[[#This Row],[Item_key]],GDList,Table_ExternalData_1[[#Headers],[4]])</f>
        <v>0</v>
      </c>
      <c r="K21" s="6">
        <f>SUMIFS(GQList,GIList,Table_ExternalData_1[[#This Row],[Item_key]],GDList,Table_ExternalData_1[[#Headers],[5]])</f>
        <v>0</v>
      </c>
      <c r="L21" s="6">
        <f>SUMIFS(GQList,GIList,Table_ExternalData_1[[#This Row],[Item_key]],GDList,Table_ExternalData_1[[#Headers],[6]])</f>
        <v>529</v>
      </c>
      <c r="M21" s="6">
        <f>SUMIFS(GQList,GIList,Table_ExternalData_1[[#This Row],[Item_key]],GDList,Table_ExternalData_1[[#Headers],[7]])</f>
        <v>0</v>
      </c>
      <c r="N21" s="6">
        <f>SUMIFS(GQList,GIList,Table_ExternalData_1[[#This Row],[Item_key]],GDList,Table_ExternalData_1[[#Headers],[8]])</f>
        <v>0</v>
      </c>
      <c r="O21" s="6">
        <f>SUMIFS(GQList,GIList,Table_ExternalData_1[[#This Row],[Item_key]],GDList,Table_ExternalData_1[[#Headers],[9]])</f>
        <v>0</v>
      </c>
      <c r="P21" s="6">
        <f>SUMIFS(GQList,GIList,Table_ExternalData_1[[#This Row],[Item_key]],GDList,Table_ExternalData_1[[#Headers],[10]])</f>
        <v>0</v>
      </c>
      <c r="Q21" s="6">
        <f>SUMIFS(GQList,GIList,Table_ExternalData_1[[#This Row],[Item_key]],GDList,Table_ExternalData_1[[#Headers],[11]])</f>
        <v>0</v>
      </c>
      <c r="R21" s="6">
        <f>SUMIFS(GQList,GIList,Table_ExternalData_1[[#This Row],[Item_key]],GDList,Table_ExternalData_1[[#Headers],[12]])</f>
        <v>0</v>
      </c>
      <c r="S21" s="6">
        <f>SUMIFS(GQList,GIList,Table_ExternalData_1[[#This Row],[Item_key]],GDList,Table_ExternalData_1[[#Headers],[13]])</f>
        <v>0</v>
      </c>
      <c r="T21" s="6">
        <f>SUMIFS(GQList,GIList,Table_ExternalData_1[[#This Row],[Item_key]],GDList,Table_ExternalData_1[[#Headers],[14]])</f>
        <v>0</v>
      </c>
      <c r="U21" s="6">
        <f>SUMIFS(GQList,GIList,Table_ExternalData_1[[#This Row],[Item_key]],GDList,Table_ExternalData_1[[#Headers],[15]])</f>
        <v>0</v>
      </c>
      <c r="V21" s="6">
        <f>SUMIFS(GQList,GIList,Table_ExternalData_1[[#This Row],[Item_key]],GDList,Table_ExternalData_1[[#Headers],[16]])</f>
        <v>0</v>
      </c>
      <c r="W21" s="6">
        <f>SUMIFS(GQList,GIList,Table_ExternalData_1[[#This Row],[Item_key]],GDList,Table_ExternalData_1[[#Headers],[17]])</f>
        <v>0</v>
      </c>
      <c r="X21" s="6">
        <f>SUMIFS(GQList,GIList,Table_ExternalData_1[[#This Row],[Item_key]],GDList,Table_ExternalData_1[[#Headers],[18]])</f>
        <v>0</v>
      </c>
      <c r="Y21" s="6">
        <f>SUMIFS(GQList,GIList,Table_ExternalData_1[[#This Row],[Item_key]],GDList,Table_ExternalData_1[[#Headers],[19]])</f>
        <v>0</v>
      </c>
      <c r="Z21" s="6">
        <f>SUMIFS(GQList,GIList,Table_ExternalData_1[[#This Row],[Item_key]],GDList,Table_ExternalData_1[[#Headers],[20]])</f>
        <v>0</v>
      </c>
      <c r="AA21" s="6">
        <f>SUMIFS(GQList,GIList,Table_ExternalData_1[[#This Row],[Item_key]],GDList,Table_ExternalData_1[[#Headers],[21]])</f>
        <v>0</v>
      </c>
      <c r="AB21" s="6">
        <f>SUMIFS(GQList,GIList,Table_ExternalData_1[[#This Row],[Item_key]],GDList,Table_ExternalData_1[[#Headers],[22]])</f>
        <v>0</v>
      </c>
      <c r="AC21" s="6">
        <f>SUMIFS(GQList,GIList,Table_ExternalData_1[[#This Row],[Item_key]],GDList,Table_ExternalData_1[[#Headers],[23]])</f>
        <v>0</v>
      </c>
      <c r="AD21" s="6">
        <f>SUMIFS(GQList,GIList,Table_ExternalData_1[[#This Row],[Item_key]],GDList,Table_ExternalData_1[[#Headers],[24]])</f>
        <v>0</v>
      </c>
      <c r="AE21" s="6">
        <f>SUMIFS(GQList,GIList,Table_ExternalData_1[[#This Row],[Item_key]],GDList,Table_ExternalData_1[[#Headers],[25]])</f>
        <v>0</v>
      </c>
      <c r="AF21" s="6">
        <f>SUMIFS(GQList,GIList,Table_ExternalData_1[[#This Row],[Item_key]],GDList,Table_ExternalData_1[[#Headers],[26]])</f>
        <v>0</v>
      </c>
      <c r="AG21" s="6">
        <f>SUMIFS(GQList,GIList,Table_ExternalData_1[[#This Row],[Item_key]],GDList,Table_ExternalData_1[[#Headers],[27]])</f>
        <v>0</v>
      </c>
      <c r="AH21" s="6">
        <f>SUMIFS(GQList,GIList,Table_ExternalData_1[[#This Row],[Item_key]],GDList,Table_ExternalData_1[[#Headers],[28]])</f>
        <v>0</v>
      </c>
      <c r="AI21" s="6">
        <f>SUMIFS(GQList,GIList,Table_ExternalData_1[[#This Row],[Item_key]],GDList,Table_ExternalData_1[[#Headers],[29]])</f>
        <v>0</v>
      </c>
      <c r="AJ21" s="6">
        <f>SUMIFS(GQList,GIList,Table_ExternalData_1[[#This Row],[Item_key]],GDList,Table_ExternalData_1[[#Headers],[30]])</f>
        <v>0</v>
      </c>
      <c r="AK21" s="6">
        <f>SUMIFS(GQList,GIList,Table_ExternalData_1[[#This Row],[Item_key]],GDList,Table_ExternalData_1[[#Headers],[31]])</f>
        <v>0</v>
      </c>
      <c r="AL21" s="6">
        <f>SUM(Table_ExternalData_1[[#This Row],[1]:[31]])</f>
        <v>529</v>
      </c>
    </row>
    <row r="22" spans="1:38" ht="24">
      <c r="A22" s="8" t="s">
        <v>2001</v>
      </c>
      <c r="B22" s="3" t="s">
        <v>622</v>
      </c>
      <c r="C22" s="3" t="s">
        <v>491</v>
      </c>
      <c r="D22" s="3" t="s">
        <v>625</v>
      </c>
      <c r="E22" s="3" t="s">
        <v>626</v>
      </c>
      <c r="F22" s="8" t="s">
        <v>1641</v>
      </c>
      <c r="G22" s="6">
        <f>SUMIFS(GQList,GIList,Table_ExternalData_1[[#This Row],[Item_key]],GDList,Table_ExternalData_1[[#Headers],[1]])</f>
        <v>0</v>
      </c>
      <c r="H22" s="6">
        <f>SUMIFS(GQList,GIList,Table_ExternalData_1[[#This Row],[Item_key]],GDList,Table_ExternalData_1[[#Headers],[2]])</f>
        <v>0</v>
      </c>
      <c r="I22" s="6">
        <f>SUMIFS(GQList,GIList,Table_ExternalData_1[[#This Row],[Item_key]],GDList,Table_ExternalData_1[[#Headers],[3]])</f>
        <v>0</v>
      </c>
      <c r="J22" s="6">
        <f>SUMIFS(GQList,GIList,Table_ExternalData_1[[#This Row],[Item_key]],GDList,Table_ExternalData_1[[#Headers],[4]])</f>
        <v>0</v>
      </c>
      <c r="K22" s="6">
        <f>SUMIFS(GQList,GIList,Table_ExternalData_1[[#This Row],[Item_key]],GDList,Table_ExternalData_1[[#Headers],[5]])</f>
        <v>0</v>
      </c>
      <c r="L22" s="6">
        <f>SUMIFS(GQList,GIList,Table_ExternalData_1[[#This Row],[Item_key]],GDList,Table_ExternalData_1[[#Headers],[6]])</f>
        <v>-238</v>
      </c>
      <c r="M22" s="6">
        <f>SUMIFS(GQList,GIList,Table_ExternalData_1[[#This Row],[Item_key]],GDList,Table_ExternalData_1[[#Headers],[7]])</f>
        <v>0</v>
      </c>
      <c r="N22" s="6">
        <f>SUMIFS(GQList,GIList,Table_ExternalData_1[[#This Row],[Item_key]],GDList,Table_ExternalData_1[[#Headers],[8]])</f>
        <v>-50</v>
      </c>
      <c r="O22" s="6">
        <f>SUMIFS(GQList,GIList,Table_ExternalData_1[[#This Row],[Item_key]],GDList,Table_ExternalData_1[[#Headers],[9]])</f>
        <v>238</v>
      </c>
      <c r="P22" s="6">
        <f>SUMIFS(GQList,GIList,Table_ExternalData_1[[#This Row],[Item_key]],GDList,Table_ExternalData_1[[#Headers],[10]])</f>
        <v>0</v>
      </c>
      <c r="Q22" s="6">
        <f>SUMIFS(GQList,GIList,Table_ExternalData_1[[#This Row],[Item_key]],GDList,Table_ExternalData_1[[#Headers],[11]])</f>
        <v>0</v>
      </c>
      <c r="R22" s="6">
        <f>SUMIFS(GQList,GIList,Table_ExternalData_1[[#This Row],[Item_key]],GDList,Table_ExternalData_1[[#Headers],[12]])</f>
        <v>0</v>
      </c>
      <c r="S22" s="6">
        <f>SUMIFS(GQList,GIList,Table_ExternalData_1[[#This Row],[Item_key]],GDList,Table_ExternalData_1[[#Headers],[13]])</f>
        <v>300</v>
      </c>
      <c r="T22" s="6">
        <f>SUMIFS(GQList,GIList,Table_ExternalData_1[[#This Row],[Item_key]],GDList,Table_ExternalData_1[[#Headers],[14]])</f>
        <v>0</v>
      </c>
      <c r="U22" s="6">
        <f>SUMIFS(GQList,GIList,Table_ExternalData_1[[#This Row],[Item_key]],GDList,Table_ExternalData_1[[#Headers],[15]])</f>
        <v>0</v>
      </c>
      <c r="V22" s="6">
        <f>SUMIFS(GQList,GIList,Table_ExternalData_1[[#This Row],[Item_key]],GDList,Table_ExternalData_1[[#Headers],[16]])</f>
        <v>0</v>
      </c>
      <c r="W22" s="6">
        <f>SUMIFS(GQList,GIList,Table_ExternalData_1[[#This Row],[Item_key]],GDList,Table_ExternalData_1[[#Headers],[17]])</f>
        <v>0</v>
      </c>
      <c r="X22" s="6">
        <f>SUMIFS(GQList,GIList,Table_ExternalData_1[[#This Row],[Item_key]],GDList,Table_ExternalData_1[[#Headers],[18]])</f>
        <v>0</v>
      </c>
      <c r="Y22" s="6">
        <f>SUMIFS(GQList,GIList,Table_ExternalData_1[[#This Row],[Item_key]],GDList,Table_ExternalData_1[[#Headers],[19]])</f>
        <v>0</v>
      </c>
      <c r="Z22" s="6">
        <f>SUMIFS(GQList,GIList,Table_ExternalData_1[[#This Row],[Item_key]],GDList,Table_ExternalData_1[[#Headers],[20]])</f>
        <v>0</v>
      </c>
      <c r="AA22" s="6">
        <f>SUMIFS(GQList,GIList,Table_ExternalData_1[[#This Row],[Item_key]],GDList,Table_ExternalData_1[[#Headers],[21]])</f>
        <v>0</v>
      </c>
      <c r="AB22" s="6">
        <f>SUMIFS(GQList,GIList,Table_ExternalData_1[[#This Row],[Item_key]],GDList,Table_ExternalData_1[[#Headers],[22]])</f>
        <v>0</v>
      </c>
      <c r="AC22" s="6">
        <f>SUMIFS(GQList,GIList,Table_ExternalData_1[[#This Row],[Item_key]],GDList,Table_ExternalData_1[[#Headers],[23]])</f>
        <v>0</v>
      </c>
      <c r="AD22" s="6">
        <f>SUMIFS(GQList,GIList,Table_ExternalData_1[[#This Row],[Item_key]],GDList,Table_ExternalData_1[[#Headers],[24]])</f>
        <v>0</v>
      </c>
      <c r="AE22" s="6">
        <f>SUMIFS(GQList,GIList,Table_ExternalData_1[[#This Row],[Item_key]],GDList,Table_ExternalData_1[[#Headers],[25]])</f>
        <v>550</v>
      </c>
      <c r="AF22" s="6">
        <f>SUMIFS(GQList,GIList,Table_ExternalData_1[[#This Row],[Item_key]],GDList,Table_ExternalData_1[[#Headers],[26]])</f>
        <v>0</v>
      </c>
      <c r="AG22" s="6">
        <f>SUMIFS(GQList,GIList,Table_ExternalData_1[[#This Row],[Item_key]],GDList,Table_ExternalData_1[[#Headers],[27]])</f>
        <v>0</v>
      </c>
      <c r="AH22" s="6">
        <f>SUMIFS(GQList,GIList,Table_ExternalData_1[[#This Row],[Item_key]],GDList,Table_ExternalData_1[[#Headers],[28]])</f>
        <v>0</v>
      </c>
      <c r="AI22" s="6">
        <f>SUMIFS(GQList,GIList,Table_ExternalData_1[[#This Row],[Item_key]],GDList,Table_ExternalData_1[[#Headers],[29]])</f>
        <v>0</v>
      </c>
      <c r="AJ22" s="6">
        <f>SUMIFS(GQList,GIList,Table_ExternalData_1[[#This Row],[Item_key]],GDList,Table_ExternalData_1[[#Headers],[30]])</f>
        <v>0</v>
      </c>
      <c r="AK22" s="6">
        <f>SUMIFS(GQList,GIList,Table_ExternalData_1[[#This Row],[Item_key]],GDList,Table_ExternalData_1[[#Headers],[31]])</f>
        <v>250</v>
      </c>
      <c r="AL22" s="6">
        <f>SUM(Table_ExternalData_1[[#This Row],[1]:[31]])</f>
        <v>1050</v>
      </c>
    </row>
    <row r="23" spans="1:38" ht="24">
      <c r="A23" s="8" t="s">
        <v>2001</v>
      </c>
      <c r="B23" s="3" t="s">
        <v>1675</v>
      </c>
      <c r="C23" s="3" t="s">
        <v>337</v>
      </c>
      <c r="D23" s="3" t="s">
        <v>631</v>
      </c>
      <c r="E23" s="3" t="s">
        <v>632</v>
      </c>
      <c r="F23" s="8" t="s">
        <v>1641</v>
      </c>
      <c r="G23" s="6">
        <f>SUMIFS(GQList,GIList,Table_ExternalData_1[[#This Row],[Item_key]],GDList,Table_ExternalData_1[[#Headers],[1]])</f>
        <v>0</v>
      </c>
      <c r="H23" s="6">
        <f>SUMIFS(GQList,GIList,Table_ExternalData_1[[#This Row],[Item_key]],GDList,Table_ExternalData_1[[#Headers],[2]])</f>
        <v>0</v>
      </c>
      <c r="I23" s="6">
        <f>SUMIFS(GQList,GIList,Table_ExternalData_1[[#This Row],[Item_key]],GDList,Table_ExternalData_1[[#Headers],[3]])</f>
        <v>0</v>
      </c>
      <c r="J23" s="6">
        <f>SUMIFS(GQList,GIList,Table_ExternalData_1[[#This Row],[Item_key]],GDList,Table_ExternalData_1[[#Headers],[4]])</f>
        <v>0</v>
      </c>
      <c r="K23" s="6">
        <f>SUMIFS(GQList,GIList,Table_ExternalData_1[[#This Row],[Item_key]],GDList,Table_ExternalData_1[[#Headers],[5]])</f>
        <v>0</v>
      </c>
      <c r="L23" s="6">
        <f>SUMIFS(GQList,GIList,Table_ExternalData_1[[#This Row],[Item_key]],GDList,Table_ExternalData_1[[#Headers],[6]])</f>
        <v>0</v>
      </c>
      <c r="M23" s="6">
        <f>SUMIFS(GQList,GIList,Table_ExternalData_1[[#This Row],[Item_key]],GDList,Table_ExternalData_1[[#Headers],[7]])</f>
        <v>0</v>
      </c>
      <c r="N23" s="6">
        <f>SUMIFS(GQList,GIList,Table_ExternalData_1[[#This Row],[Item_key]],GDList,Table_ExternalData_1[[#Headers],[8]])</f>
        <v>0</v>
      </c>
      <c r="O23" s="6">
        <f>SUMIFS(GQList,GIList,Table_ExternalData_1[[#This Row],[Item_key]],GDList,Table_ExternalData_1[[#Headers],[9]])</f>
        <v>0</v>
      </c>
      <c r="P23" s="6">
        <f>SUMIFS(GQList,GIList,Table_ExternalData_1[[#This Row],[Item_key]],GDList,Table_ExternalData_1[[#Headers],[10]])</f>
        <v>0</v>
      </c>
      <c r="Q23" s="6">
        <f>SUMIFS(GQList,GIList,Table_ExternalData_1[[#This Row],[Item_key]],GDList,Table_ExternalData_1[[#Headers],[11]])</f>
        <v>0</v>
      </c>
      <c r="R23" s="6">
        <f>SUMIFS(GQList,GIList,Table_ExternalData_1[[#This Row],[Item_key]],GDList,Table_ExternalData_1[[#Headers],[12]])</f>
        <v>0</v>
      </c>
      <c r="S23" s="6">
        <f>SUMIFS(GQList,GIList,Table_ExternalData_1[[#This Row],[Item_key]],GDList,Table_ExternalData_1[[#Headers],[13]])</f>
        <v>0</v>
      </c>
      <c r="T23" s="6">
        <f>SUMIFS(GQList,GIList,Table_ExternalData_1[[#This Row],[Item_key]],GDList,Table_ExternalData_1[[#Headers],[14]])</f>
        <v>0</v>
      </c>
      <c r="U23" s="6">
        <f>SUMIFS(GQList,GIList,Table_ExternalData_1[[#This Row],[Item_key]],GDList,Table_ExternalData_1[[#Headers],[15]])</f>
        <v>3000</v>
      </c>
      <c r="V23" s="6">
        <f>SUMIFS(GQList,GIList,Table_ExternalData_1[[#This Row],[Item_key]],GDList,Table_ExternalData_1[[#Headers],[16]])</f>
        <v>0</v>
      </c>
      <c r="W23" s="6">
        <f>SUMIFS(GQList,GIList,Table_ExternalData_1[[#This Row],[Item_key]],GDList,Table_ExternalData_1[[#Headers],[17]])</f>
        <v>0</v>
      </c>
      <c r="X23" s="6">
        <f>SUMIFS(GQList,GIList,Table_ExternalData_1[[#This Row],[Item_key]],GDList,Table_ExternalData_1[[#Headers],[18]])</f>
        <v>0</v>
      </c>
      <c r="Y23" s="6">
        <f>SUMIFS(GQList,GIList,Table_ExternalData_1[[#This Row],[Item_key]],GDList,Table_ExternalData_1[[#Headers],[19]])</f>
        <v>0</v>
      </c>
      <c r="Z23" s="6">
        <f>SUMIFS(GQList,GIList,Table_ExternalData_1[[#This Row],[Item_key]],GDList,Table_ExternalData_1[[#Headers],[20]])</f>
        <v>0</v>
      </c>
      <c r="AA23" s="6">
        <f>SUMIFS(GQList,GIList,Table_ExternalData_1[[#This Row],[Item_key]],GDList,Table_ExternalData_1[[#Headers],[21]])</f>
        <v>0</v>
      </c>
      <c r="AB23" s="6">
        <f>SUMIFS(GQList,GIList,Table_ExternalData_1[[#This Row],[Item_key]],GDList,Table_ExternalData_1[[#Headers],[22]])</f>
        <v>0</v>
      </c>
      <c r="AC23" s="6">
        <f>SUMIFS(GQList,GIList,Table_ExternalData_1[[#This Row],[Item_key]],GDList,Table_ExternalData_1[[#Headers],[23]])</f>
        <v>0</v>
      </c>
      <c r="AD23" s="6">
        <f>SUMIFS(GQList,GIList,Table_ExternalData_1[[#This Row],[Item_key]],GDList,Table_ExternalData_1[[#Headers],[24]])</f>
        <v>0</v>
      </c>
      <c r="AE23" s="6">
        <f>SUMIFS(GQList,GIList,Table_ExternalData_1[[#This Row],[Item_key]],GDList,Table_ExternalData_1[[#Headers],[25]])</f>
        <v>0</v>
      </c>
      <c r="AF23" s="6">
        <f>SUMIFS(GQList,GIList,Table_ExternalData_1[[#This Row],[Item_key]],GDList,Table_ExternalData_1[[#Headers],[26]])</f>
        <v>0</v>
      </c>
      <c r="AG23" s="6">
        <f>SUMIFS(GQList,GIList,Table_ExternalData_1[[#This Row],[Item_key]],GDList,Table_ExternalData_1[[#Headers],[27]])</f>
        <v>0</v>
      </c>
      <c r="AH23" s="6">
        <f>SUMIFS(GQList,GIList,Table_ExternalData_1[[#This Row],[Item_key]],GDList,Table_ExternalData_1[[#Headers],[28]])</f>
        <v>0</v>
      </c>
      <c r="AI23" s="6">
        <f>SUMIFS(GQList,GIList,Table_ExternalData_1[[#This Row],[Item_key]],GDList,Table_ExternalData_1[[#Headers],[29]])</f>
        <v>0</v>
      </c>
      <c r="AJ23" s="6">
        <f>SUMIFS(GQList,GIList,Table_ExternalData_1[[#This Row],[Item_key]],GDList,Table_ExternalData_1[[#Headers],[30]])</f>
        <v>0</v>
      </c>
      <c r="AK23" s="6">
        <f>SUMIFS(GQList,GIList,Table_ExternalData_1[[#This Row],[Item_key]],GDList,Table_ExternalData_1[[#Headers],[31]])</f>
        <v>250</v>
      </c>
      <c r="AL23" s="6">
        <f>SUM(Table_ExternalData_1[[#This Row],[1]:[31]])</f>
        <v>3250</v>
      </c>
    </row>
    <row r="24" spans="1:38" ht="24">
      <c r="A24" s="8" t="s">
        <v>2001</v>
      </c>
      <c r="B24" s="3" t="s">
        <v>1675</v>
      </c>
      <c r="C24" s="3" t="s">
        <v>338</v>
      </c>
      <c r="D24" s="3" t="s">
        <v>633</v>
      </c>
      <c r="E24" s="3" t="s">
        <v>634</v>
      </c>
      <c r="F24" s="8" t="s">
        <v>1641</v>
      </c>
      <c r="G24" s="6">
        <f>SUMIFS(GQList,GIList,Table_ExternalData_1[[#This Row],[Item_key]],GDList,Table_ExternalData_1[[#Headers],[1]])</f>
        <v>0</v>
      </c>
      <c r="H24" s="6">
        <f>SUMIFS(GQList,GIList,Table_ExternalData_1[[#This Row],[Item_key]],GDList,Table_ExternalData_1[[#Headers],[2]])</f>
        <v>0</v>
      </c>
      <c r="I24" s="6">
        <f>SUMIFS(GQList,GIList,Table_ExternalData_1[[#This Row],[Item_key]],GDList,Table_ExternalData_1[[#Headers],[3]])</f>
        <v>0</v>
      </c>
      <c r="J24" s="6">
        <f>SUMIFS(GQList,GIList,Table_ExternalData_1[[#This Row],[Item_key]],GDList,Table_ExternalData_1[[#Headers],[4]])</f>
        <v>0</v>
      </c>
      <c r="K24" s="6">
        <f>SUMIFS(GQList,GIList,Table_ExternalData_1[[#This Row],[Item_key]],GDList,Table_ExternalData_1[[#Headers],[5]])</f>
        <v>0</v>
      </c>
      <c r="L24" s="6">
        <f>SUMIFS(GQList,GIList,Table_ExternalData_1[[#This Row],[Item_key]],GDList,Table_ExternalData_1[[#Headers],[6]])</f>
        <v>0</v>
      </c>
      <c r="M24" s="6">
        <f>SUMIFS(GQList,GIList,Table_ExternalData_1[[#This Row],[Item_key]],GDList,Table_ExternalData_1[[#Headers],[7]])</f>
        <v>0</v>
      </c>
      <c r="N24" s="6">
        <f>SUMIFS(GQList,GIList,Table_ExternalData_1[[#This Row],[Item_key]],GDList,Table_ExternalData_1[[#Headers],[8]])</f>
        <v>0</v>
      </c>
      <c r="O24" s="6">
        <f>SUMIFS(GQList,GIList,Table_ExternalData_1[[#This Row],[Item_key]],GDList,Table_ExternalData_1[[#Headers],[9]])</f>
        <v>0</v>
      </c>
      <c r="P24" s="6">
        <f>SUMIFS(GQList,GIList,Table_ExternalData_1[[#This Row],[Item_key]],GDList,Table_ExternalData_1[[#Headers],[10]])</f>
        <v>0</v>
      </c>
      <c r="Q24" s="6">
        <f>SUMIFS(GQList,GIList,Table_ExternalData_1[[#This Row],[Item_key]],GDList,Table_ExternalData_1[[#Headers],[11]])</f>
        <v>0</v>
      </c>
      <c r="R24" s="6">
        <f>SUMIFS(GQList,GIList,Table_ExternalData_1[[#This Row],[Item_key]],GDList,Table_ExternalData_1[[#Headers],[12]])</f>
        <v>0</v>
      </c>
      <c r="S24" s="6">
        <f>SUMIFS(GQList,GIList,Table_ExternalData_1[[#This Row],[Item_key]],GDList,Table_ExternalData_1[[#Headers],[13]])</f>
        <v>0</v>
      </c>
      <c r="T24" s="6">
        <f>SUMIFS(GQList,GIList,Table_ExternalData_1[[#This Row],[Item_key]],GDList,Table_ExternalData_1[[#Headers],[14]])</f>
        <v>0</v>
      </c>
      <c r="U24" s="6">
        <f>SUMIFS(GQList,GIList,Table_ExternalData_1[[#This Row],[Item_key]],GDList,Table_ExternalData_1[[#Headers],[15]])</f>
        <v>3000</v>
      </c>
      <c r="V24" s="6">
        <f>SUMIFS(GQList,GIList,Table_ExternalData_1[[#This Row],[Item_key]],GDList,Table_ExternalData_1[[#Headers],[16]])</f>
        <v>0</v>
      </c>
      <c r="W24" s="6">
        <f>SUMIFS(GQList,GIList,Table_ExternalData_1[[#This Row],[Item_key]],GDList,Table_ExternalData_1[[#Headers],[17]])</f>
        <v>0</v>
      </c>
      <c r="X24" s="6">
        <f>SUMIFS(GQList,GIList,Table_ExternalData_1[[#This Row],[Item_key]],GDList,Table_ExternalData_1[[#Headers],[18]])</f>
        <v>0</v>
      </c>
      <c r="Y24" s="6">
        <f>SUMIFS(GQList,GIList,Table_ExternalData_1[[#This Row],[Item_key]],GDList,Table_ExternalData_1[[#Headers],[19]])</f>
        <v>0</v>
      </c>
      <c r="Z24" s="6">
        <f>SUMIFS(GQList,GIList,Table_ExternalData_1[[#This Row],[Item_key]],GDList,Table_ExternalData_1[[#Headers],[20]])</f>
        <v>0</v>
      </c>
      <c r="AA24" s="6">
        <f>SUMIFS(GQList,GIList,Table_ExternalData_1[[#This Row],[Item_key]],GDList,Table_ExternalData_1[[#Headers],[21]])</f>
        <v>0</v>
      </c>
      <c r="AB24" s="6">
        <f>SUMIFS(GQList,GIList,Table_ExternalData_1[[#This Row],[Item_key]],GDList,Table_ExternalData_1[[#Headers],[22]])</f>
        <v>0</v>
      </c>
      <c r="AC24" s="6">
        <f>SUMIFS(GQList,GIList,Table_ExternalData_1[[#This Row],[Item_key]],GDList,Table_ExternalData_1[[#Headers],[23]])</f>
        <v>0</v>
      </c>
      <c r="AD24" s="6">
        <f>SUMIFS(GQList,GIList,Table_ExternalData_1[[#This Row],[Item_key]],GDList,Table_ExternalData_1[[#Headers],[24]])</f>
        <v>0</v>
      </c>
      <c r="AE24" s="6">
        <f>SUMIFS(GQList,GIList,Table_ExternalData_1[[#This Row],[Item_key]],GDList,Table_ExternalData_1[[#Headers],[25]])</f>
        <v>0</v>
      </c>
      <c r="AF24" s="6">
        <f>SUMIFS(GQList,GIList,Table_ExternalData_1[[#This Row],[Item_key]],GDList,Table_ExternalData_1[[#Headers],[26]])</f>
        <v>0</v>
      </c>
      <c r="AG24" s="6">
        <f>SUMIFS(GQList,GIList,Table_ExternalData_1[[#This Row],[Item_key]],GDList,Table_ExternalData_1[[#Headers],[27]])</f>
        <v>0</v>
      </c>
      <c r="AH24" s="6">
        <f>SUMIFS(GQList,GIList,Table_ExternalData_1[[#This Row],[Item_key]],GDList,Table_ExternalData_1[[#Headers],[28]])</f>
        <v>0</v>
      </c>
      <c r="AI24" s="6">
        <f>SUMIFS(GQList,GIList,Table_ExternalData_1[[#This Row],[Item_key]],GDList,Table_ExternalData_1[[#Headers],[29]])</f>
        <v>0</v>
      </c>
      <c r="AJ24" s="6">
        <f>SUMIFS(GQList,GIList,Table_ExternalData_1[[#This Row],[Item_key]],GDList,Table_ExternalData_1[[#Headers],[30]])</f>
        <v>0</v>
      </c>
      <c r="AK24" s="6">
        <f>SUMIFS(GQList,GIList,Table_ExternalData_1[[#This Row],[Item_key]],GDList,Table_ExternalData_1[[#Headers],[31]])</f>
        <v>0</v>
      </c>
      <c r="AL24" s="6">
        <f>SUM(Table_ExternalData_1[[#This Row],[1]:[31]])</f>
        <v>3000</v>
      </c>
    </row>
    <row r="25" spans="1:38" ht="24">
      <c r="A25" s="8" t="s">
        <v>2001</v>
      </c>
      <c r="B25" s="3" t="s">
        <v>635</v>
      </c>
      <c r="C25" s="3" t="s">
        <v>8</v>
      </c>
      <c r="D25" s="3" t="s">
        <v>636</v>
      </c>
      <c r="E25" s="3" t="s">
        <v>637</v>
      </c>
      <c r="F25" s="8" t="s">
        <v>1641</v>
      </c>
      <c r="G25" s="6">
        <f>SUMIFS(GQList,GIList,Table_ExternalData_1[[#This Row],[Item_key]],GDList,Table_ExternalData_1[[#Headers],[1]])</f>
        <v>0</v>
      </c>
      <c r="H25" s="6">
        <f>SUMIFS(GQList,GIList,Table_ExternalData_1[[#This Row],[Item_key]],GDList,Table_ExternalData_1[[#Headers],[2]])</f>
        <v>0</v>
      </c>
      <c r="I25" s="6">
        <f>SUMIFS(GQList,GIList,Table_ExternalData_1[[#This Row],[Item_key]],GDList,Table_ExternalData_1[[#Headers],[3]])</f>
        <v>0</v>
      </c>
      <c r="J25" s="6">
        <f>SUMIFS(GQList,GIList,Table_ExternalData_1[[#This Row],[Item_key]],GDList,Table_ExternalData_1[[#Headers],[4]])</f>
        <v>0</v>
      </c>
      <c r="K25" s="6">
        <f>SUMIFS(GQList,GIList,Table_ExternalData_1[[#This Row],[Item_key]],GDList,Table_ExternalData_1[[#Headers],[5]])</f>
        <v>0</v>
      </c>
      <c r="L25" s="6">
        <f>SUMIFS(GQList,GIList,Table_ExternalData_1[[#This Row],[Item_key]],GDList,Table_ExternalData_1[[#Headers],[6]])</f>
        <v>0</v>
      </c>
      <c r="M25" s="6">
        <f>SUMIFS(GQList,GIList,Table_ExternalData_1[[#This Row],[Item_key]],GDList,Table_ExternalData_1[[#Headers],[7]])</f>
        <v>0</v>
      </c>
      <c r="N25" s="6">
        <f>SUMIFS(GQList,GIList,Table_ExternalData_1[[#This Row],[Item_key]],GDList,Table_ExternalData_1[[#Headers],[8]])</f>
        <v>10</v>
      </c>
      <c r="O25" s="6">
        <f>SUMIFS(GQList,GIList,Table_ExternalData_1[[#This Row],[Item_key]],GDList,Table_ExternalData_1[[#Headers],[9]])</f>
        <v>2000</v>
      </c>
      <c r="P25" s="6">
        <f>SUMIFS(GQList,GIList,Table_ExternalData_1[[#This Row],[Item_key]],GDList,Table_ExternalData_1[[#Headers],[10]])</f>
        <v>0</v>
      </c>
      <c r="Q25" s="6">
        <f>SUMIFS(GQList,GIList,Table_ExternalData_1[[#This Row],[Item_key]],GDList,Table_ExternalData_1[[#Headers],[11]])</f>
        <v>1000</v>
      </c>
      <c r="R25" s="6">
        <f>SUMIFS(GQList,GIList,Table_ExternalData_1[[#This Row],[Item_key]],GDList,Table_ExternalData_1[[#Headers],[12]])</f>
        <v>0</v>
      </c>
      <c r="S25" s="6">
        <f>SUMIFS(GQList,GIList,Table_ExternalData_1[[#This Row],[Item_key]],GDList,Table_ExternalData_1[[#Headers],[13]])</f>
        <v>20</v>
      </c>
      <c r="T25" s="6">
        <f>SUMIFS(GQList,GIList,Table_ExternalData_1[[#This Row],[Item_key]],GDList,Table_ExternalData_1[[#Headers],[14]])</f>
        <v>0</v>
      </c>
      <c r="U25" s="6">
        <f>SUMIFS(GQList,GIList,Table_ExternalData_1[[#This Row],[Item_key]],GDList,Table_ExternalData_1[[#Headers],[15]])</f>
        <v>0</v>
      </c>
      <c r="V25" s="6">
        <f>SUMIFS(GQList,GIList,Table_ExternalData_1[[#This Row],[Item_key]],GDList,Table_ExternalData_1[[#Headers],[16]])</f>
        <v>40</v>
      </c>
      <c r="W25" s="6">
        <f>SUMIFS(GQList,GIList,Table_ExternalData_1[[#This Row],[Item_key]],GDList,Table_ExternalData_1[[#Headers],[17]])</f>
        <v>1298</v>
      </c>
      <c r="X25" s="6">
        <f>SUMIFS(GQList,GIList,Table_ExternalData_1[[#This Row],[Item_key]],GDList,Table_ExternalData_1[[#Headers],[18]])</f>
        <v>0</v>
      </c>
      <c r="Y25" s="6">
        <f>SUMIFS(GQList,GIList,Table_ExternalData_1[[#This Row],[Item_key]],GDList,Table_ExternalData_1[[#Headers],[19]])</f>
        <v>0</v>
      </c>
      <c r="Z25" s="6">
        <f>SUMIFS(GQList,GIList,Table_ExternalData_1[[#This Row],[Item_key]],GDList,Table_ExternalData_1[[#Headers],[20]])</f>
        <v>0</v>
      </c>
      <c r="AA25" s="6">
        <f>SUMIFS(GQList,GIList,Table_ExternalData_1[[#This Row],[Item_key]],GDList,Table_ExternalData_1[[#Headers],[21]])</f>
        <v>0</v>
      </c>
      <c r="AB25" s="6">
        <f>SUMIFS(GQList,GIList,Table_ExternalData_1[[#This Row],[Item_key]],GDList,Table_ExternalData_1[[#Headers],[22]])</f>
        <v>0</v>
      </c>
      <c r="AC25" s="6">
        <f>SUMIFS(GQList,GIList,Table_ExternalData_1[[#This Row],[Item_key]],GDList,Table_ExternalData_1[[#Headers],[23]])</f>
        <v>0</v>
      </c>
      <c r="AD25" s="6">
        <f>SUMIFS(GQList,GIList,Table_ExternalData_1[[#This Row],[Item_key]],GDList,Table_ExternalData_1[[#Headers],[24]])</f>
        <v>0</v>
      </c>
      <c r="AE25" s="6">
        <f>SUMIFS(GQList,GIList,Table_ExternalData_1[[#This Row],[Item_key]],GDList,Table_ExternalData_1[[#Headers],[25]])</f>
        <v>0</v>
      </c>
      <c r="AF25" s="6">
        <f>SUMIFS(GQList,GIList,Table_ExternalData_1[[#This Row],[Item_key]],GDList,Table_ExternalData_1[[#Headers],[26]])</f>
        <v>0</v>
      </c>
      <c r="AG25" s="6">
        <f>SUMIFS(GQList,GIList,Table_ExternalData_1[[#This Row],[Item_key]],GDList,Table_ExternalData_1[[#Headers],[27]])</f>
        <v>1648</v>
      </c>
      <c r="AH25" s="6">
        <f>SUMIFS(GQList,GIList,Table_ExternalData_1[[#This Row],[Item_key]],GDList,Table_ExternalData_1[[#Headers],[28]])</f>
        <v>0</v>
      </c>
      <c r="AI25" s="6">
        <f>SUMIFS(GQList,GIList,Table_ExternalData_1[[#This Row],[Item_key]],GDList,Table_ExternalData_1[[#Headers],[29]])</f>
        <v>0</v>
      </c>
      <c r="AJ25" s="6">
        <f>SUMIFS(GQList,GIList,Table_ExternalData_1[[#This Row],[Item_key]],GDList,Table_ExternalData_1[[#Headers],[30]])</f>
        <v>0</v>
      </c>
      <c r="AK25" s="6">
        <f>SUMIFS(GQList,GIList,Table_ExternalData_1[[#This Row],[Item_key]],GDList,Table_ExternalData_1[[#Headers],[31]])</f>
        <v>72</v>
      </c>
      <c r="AL25" s="6">
        <f>SUM(Table_ExternalData_1[[#This Row],[1]:[31]])</f>
        <v>6088</v>
      </c>
    </row>
    <row r="26" spans="1:38" ht="24" hidden="1">
      <c r="A26" s="8" t="s">
        <v>2000</v>
      </c>
      <c r="B26" s="3" t="s">
        <v>638</v>
      </c>
      <c r="C26" s="3" t="s">
        <v>342</v>
      </c>
      <c r="D26" s="3" t="s">
        <v>652</v>
      </c>
      <c r="E26" s="3" t="s">
        <v>653</v>
      </c>
      <c r="F26" s="8" t="s">
        <v>1641</v>
      </c>
      <c r="G26" s="6">
        <f>SUMIFS(GQList,GIList,Table_ExternalData_1[[#This Row],[Item_key]],GDList,Table_ExternalData_1[[#Headers],[1]])</f>
        <v>0</v>
      </c>
      <c r="H26" s="6">
        <f>SUMIFS(GQList,GIList,Table_ExternalData_1[[#This Row],[Item_key]],GDList,Table_ExternalData_1[[#Headers],[2]])</f>
        <v>0</v>
      </c>
      <c r="I26" s="6">
        <f>SUMIFS(GQList,GIList,Table_ExternalData_1[[#This Row],[Item_key]],GDList,Table_ExternalData_1[[#Headers],[3]])</f>
        <v>0</v>
      </c>
      <c r="J26" s="6">
        <f>SUMIFS(GQList,GIList,Table_ExternalData_1[[#This Row],[Item_key]],GDList,Table_ExternalData_1[[#Headers],[4]])</f>
        <v>0</v>
      </c>
      <c r="K26" s="6">
        <f>SUMIFS(GQList,GIList,Table_ExternalData_1[[#This Row],[Item_key]],GDList,Table_ExternalData_1[[#Headers],[5]])</f>
        <v>0</v>
      </c>
      <c r="L26" s="6">
        <f>SUMIFS(GQList,GIList,Table_ExternalData_1[[#This Row],[Item_key]],GDList,Table_ExternalData_1[[#Headers],[6]])</f>
        <v>0</v>
      </c>
      <c r="M26" s="6">
        <f>SUMIFS(GQList,GIList,Table_ExternalData_1[[#This Row],[Item_key]],GDList,Table_ExternalData_1[[#Headers],[7]])</f>
        <v>0</v>
      </c>
      <c r="N26" s="6">
        <f>SUMIFS(GQList,GIList,Table_ExternalData_1[[#This Row],[Item_key]],GDList,Table_ExternalData_1[[#Headers],[8]])</f>
        <v>0</v>
      </c>
      <c r="O26" s="6">
        <f>SUMIFS(GQList,GIList,Table_ExternalData_1[[#This Row],[Item_key]],GDList,Table_ExternalData_1[[#Headers],[9]])</f>
        <v>0</v>
      </c>
      <c r="P26" s="6">
        <f>SUMIFS(GQList,GIList,Table_ExternalData_1[[#This Row],[Item_key]],GDList,Table_ExternalData_1[[#Headers],[10]])</f>
        <v>0</v>
      </c>
      <c r="Q26" s="6">
        <f>SUMIFS(GQList,GIList,Table_ExternalData_1[[#This Row],[Item_key]],GDList,Table_ExternalData_1[[#Headers],[11]])</f>
        <v>600</v>
      </c>
      <c r="R26" s="6">
        <f>SUMIFS(GQList,GIList,Table_ExternalData_1[[#This Row],[Item_key]],GDList,Table_ExternalData_1[[#Headers],[12]])</f>
        <v>0</v>
      </c>
      <c r="S26" s="6">
        <f>SUMIFS(GQList,GIList,Table_ExternalData_1[[#This Row],[Item_key]],GDList,Table_ExternalData_1[[#Headers],[13]])</f>
        <v>0</v>
      </c>
      <c r="T26" s="6">
        <f>SUMIFS(GQList,GIList,Table_ExternalData_1[[#This Row],[Item_key]],GDList,Table_ExternalData_1[[#Headers],[14]])</f>
        <v>0</v>
      </c>
      <c r="U26" s="6">
        <f>SUMIFS(GQList,GIList,Table_ExternalData_1[[#This Row],[Item_key]],GDList,Table_ExternalData_1[[#Headers],[15]])</f>
        <v>0</v>
      </c>
      <c r="V26" s="6">
        <f>SUMIFS(GQList,GIList,Table_ExternalData_1[[#This Row],[Item_key]],GDList,Table_ExternalData_1[[#Headers],[16]])</f>
        <v>0</v>
      </c>
      <c r="W26" s="6">
        <f>SUMIFS(GQList,GIList,Table_ExternalData_1[[#This Row],[Item_key]],GDList,Table_ExternalData_1[[#Headers],[17]])</f>
        <v>0</v>
      </c>
      <c r="X26" s="6">
        <f>SUMIFS(GQList,GIList,Table_ExternalData_1[[#This Row],[Item_key]],GDList,Table_ExternalData_1[[#Headers],[18]])</f>
        <v>0</v>
      </c>
      <c r="Y26" s="6">
        <f>SUMIFS(GQList,GIList,Table_ExternalData_1[[#This Row],[Item_key]],GDList,Table_ExternalData_1[[#Headers],[19]])</f>
        <v>0</v>
      </c>
      <c r="Z26" s="6">
        <f>SUMIFS(GQList,GIList,Table_ExternalData_1[[#This Row],[Item_key]],GDList,Table_ExternalData_1[[#Headers],[20]])</f>
        <v>0</v>
      </c>
      <c r="AA26" s="6">
        <f>SUMIFS(GQList,GIList,Table_ExternalData_1[[#This Row],[Item_key]],GDList,Table_ExternalData_1[[#Headers],[21]])</f>
        <v>0</v>
      </c>
      <c r="AB26" s="6">
        <f>SUMIFS(GQList,GIList,Table_ExternalData_1[[#This Row],[Item_key]],GDList,Table_ExternalData_1[[#Headers],[22]])</f>
        <v>0</v>
      </c>
      <c r="AC26" s="6">
        <f>SUMIFS(GQList,GIList,Table_ExternalData_1[[#This Row],[Item_key]],GDList,Table_ExternalData_1[[#Headers],[23]])</f>
        <v>0</v>
      </c>
      <c r="AD26" s="6">
        <f>SUMIFS(GQList,GIList,Table_ExternalData_1[[#This Row],[Item_key]],GDList,Table_ExternalData_1[[#Headers],[24]])</f>
        <v>0</v>
      </c>
      <c r="AE26" s="6">
        <f>SUMIFS(GQList,GIList,Table_ExternalData_1[[#This Row],[Item_key]],GDList,Table_ExternalData_1[[#Headers],[25]])</f>
        <v>0</v>
      </c>
      <c r="AF26" s="6">
        <f>SUMIFS(GQList,GIList,Table_ExternalData_1[[#This Row],[Item_key]],GDList,Table_ExternalData_1[[#Headers],[26]])</f>
        <v>0</v>
      </c>
      <c r="AG26" s="6">
        <f>SUMIFS(GQList,GIList,Table_ExternalData_1[[#This Row],[Item_key]],GDList,Table_ExternalData_1[[#Headers],[27]])</f>
        <v>1000</v>
      </c>
      <c r="AH26" s="6">
        <f>SUMIFS(GQList,GIList,Table_ExternalData_1[[#This Row],[Item_key]],GDList,Table_ExternalData_1[[#Headers],[28]])</f>
        <v>0</v>
      </c>
      <c r="AI26" s="6">
        <f>SUMIFS(GQList,GIList,Table_ExternalData_1[[#This Row],[Item_key]],GDList,Table_ExternalData_1[[#Headers],[29]])</f>
        <v>0</v>
      </c>
      <c r="AJ26" s="6">
        <f>SUMIFS(GQList,GIList,Table_ExternalData_1[[#This Row],[Item_key]],GDList,Table_ExternalData_1[[#Headers],[30]])</f>
        <v>0</v>
      </c>
      <c r="AK26" s="6">
        <f>SUMIFS(GQList,GIList,Table_ExternalData_1[[#This Row],[Item_key]],GDList,Table_ExternalData_1[[#Headers],[31]])</f>
        <v>0</v>
      </c>
      <c r="AL26" s="6">
        <f>SUM(Table_ExternalData_1[[#This Row],[1]:[31]])</f>
        <v>1600</v>
      </c>
    </row>
    <row r="27" spans="1:38" ht="24" hidden="1">
      <c r="A27" s="8" t="s">
        <v>2000</v>
      </c>
      <c r="B27" s="3" t="s">
        <v>638</v>
      </c>
      <c r="C27" s="3" t="s">
        <v>344</v>
      </c>
      <c r="D27" s="3" t="s">
        <v>654</v>
      </c>
      <c r="E27" s="3" t="s">
        <v>655</v>
      </c>
      <c r="F27" s="8" t="s">
        <v>1641</v>
      </c>
      <c r="G27" s="6">
        <f>SUMIFS(GQList,GIList,Table_ExternalData_1[[#This Row],[Item_key]],GDList,Table_ExternalData_1[[#Headers],[1]])</f>
        <v>0</v>
      </c>
      <c r="H27" s="6">
        <f>SUMIFS(GQList,GIList,Table_ExternalData_1[[#This Row],[Item_key]],GDList,Table_ExternalData_1[[#Headers],[2]])</f>
        <v>0</v>
      </c>
      <c r="I27" s="6">
        <f>SUMIFS(GQList,GIList,Table_ExternalData_1[[#This Row],[Item_key]],GDList,Table_ExternalData_1[[#Headers],[3]])</f>
        <v>0</v>
      </c>
      <c r="J27" s="6">
        <f>SUMIFS(GQList,GIList,Table_ExternalData_1[[#This Row],[Item_key]],GDList,Table_ExternalData_1[[#Headers],[4]])</f>
        <v>0</v>
      </c>
      <c r="K27" s="6">
        <f>SUMIFS(GQList,GIList,Table_ExternalData_1[[#This Row],[Item_key]],GDList,Table_ExternalData_1[[#Headers],[5]])</f>
        <v>0</v>
      </c>
      <c r="L27" s="6">
        <f>SUMIFS(GQList,GIList,Table_ExternalData_1[[#This Row],[Item_key]],GDList,Table_ExternalData_1[[#Headers],[6]])</f>
        <v>0</v>
      </c>
      <c r="M27" s="6">
        <f>SUMIFS(GQList,GIList,Table_ExternalData_1[[#This Row],[Item_key]],GDList,Table_ExternalData_1[[#Headers],[7]])</f>
        <v>0</v>
      </c>
      <c r="N27" s="6">
        <f>SUMIFS(GQList,GIList,Table_ExternalData_1[[#This Row],[Item_key]],GDList,Table_ExternalData_1[[#Headers],[8]])</f>
        <v>0</v>
      </c>
      <c r="O27" s="6">
        <f>SUMIFS(GQList,GIList,Table_ExternalData_1[[#This Row],[Item_key]],GDList,Table_ExternalData_1[[#Headers],[9]])</f>
        <v>0</v>
      </c>
      <c r="P27" s="6">
        <f>SUMIFS(GQList,GIList,Table_ExternalData_1[[#This Row],[Item_key]],GDList,Table_ExternalData_1[[#Headers],[10]])</f>
        <v>0</v>
      </c>
      <c r="Q27" s="6">
        <f>SUMIFS(GQList,GIList,Table_ExternalData_1[[#This Row],[Item_key]],GDList,Table_ExternalData_1[[#Headers],[11]])</f>
        <v>600</v>
      </c>
      <c r="R27" s="6">
        <f>SUMIFS(GQList,GIList,Table_ExternalData_1[[#This Row],[Item_key]],GDList,Table_ExternalData_1[[#Headers],[12]])</f>
        <v>0</v>
      </c>
      <c r="S27" s="6">
        <f>SUMIFS(GQList,GIList,Table_ExternalData_1[[#This Row],[Item_key]],GDList,Table_ExternalData_1[[#Headers],[13]])</f>
        <v>0</v>
      </c>
      <c r="T27" s="6">
        <f>SUMIFS(GQList,GIList,Table_ExternalData_1[[#This Row],[Item_key]],GDList,Table_ExternalData_1[[#Headers],[14]])</f>
        <v>0</v>
      </c>
      <c r="U27" s="6">
        <f>SUMIFS(GQList,GIList,Table_ExternalData_1[[#This Row],[Item_key]],GDList,Table_ExternalData_1[[#Headers],[15]])</f>
        <v>0</v>
      </c>
      <c r="V27" s="6">
        <f>SUMIFS(GQList,GIList,Table_ExternalData_1[[#This Row],[Item_key]],GDList,Table_ExternalData_1[[#Headers],[16]])</f>
        <v>0</v>
      </c>
      <c r="W27" s="6">
        <f>SUMIFS(GQList,GIList,Table_ExternalData_1[[#This Row],[Item_key]],GDList,Table_ExternalData_1[[#Headers],[17]])</f>
        <v>0</v>
      </c>
      <c r="X27" s="6">
        <f>SUMIFS(GQList,GIList,Table_ExternalData_1[[#This Row],[Item_key]],GDList,Table_ExternalData_1[[#Headers],[18]])</f>
        <v>0</v>
      </c>
      <c r="Y27" s="6">
        <f>SUMIFS(GQList,GIList,Table_ExternalData_1[[#This Row],[Item_key]],GDList,Table_ExternalData_1[[#Headers],[19]])</f>
        <v>0</v>
      </c>
      <c r="Z27" s="6">
        <f>SUMIFS(GQList,GIList,Table_ExternalData_1[[#This Row],[Item_key]],GDList,Table_ExternalData_1[[#Headers],[20]])</f>
        <v>0</v>
      </c>
      <c r="AA27" s="6">
        <f>SUMIFS(GQList,GIList,Table_ExternalData_1[[#This Row],[Item_key]],GDList,Table_ExternalData_1[[#Headers],[21]])</f>
        <v>0</v>
      </c>
      <c r="AB27" s="6">
        <f>SUMIFS(GQList,GIList,Table_ExternalData_1[[#This Row],[Item_key]],GDList,Table_ExternalData_1[[#Headers],[22]])</f>
        <v>0</v>
      </c>
      <c r="AC27" s="6">
        <f>SUMIFS(GQList,GIList,Table_ExternalData_1[[#This Row],[Item_key]],GDList,Table_ExternalData_1[[#Headers],[23]])</f>
        <v>0</v>
      </c>
      <c r="AD27" s="6">
        <f>SUMIFS(GQList,GIList,Table_ExternalData_1[[#This Row],[Item_key]],GDList,Table_ExternalData_1[[#Headers],[24]])</f>
        <v>0</v>
      </c>
      <c r="AE27" s="6">
        <f>SUMIFS(GQList,GIList,Table_ExternalData_1[[#This Row],[Item_key]],GDList,Table_ExternalData_1[[#Headers],[25]])</f>
        <v>0</v>
      </c>
      <c r="AF27" s="6">
        <f>SUMIFS(GQList,GIList,Table_ExternalData_1[[#This Row],[Item_key]],GDList,Table_ExternalData_1[[#Headers],[26]])</f>
        <v>0</v>
      </c>
      <c r="AG27" s="6">
        <f>SUMIFS(GQList,GIList,Table_ExternalData_1[[#This Row],[Item_key]],GDList,Table_ExternalData_1[[#Headers],[27]])</f>
        <v>0</v>
      </c>
      <c r="AH27" s="6">
        <f>SUMIFS(GQList,GIList,Table_ExternalData_1[[#This Row],[Item_key]],GDList,Table_ExternalData_1[[#Headers],[28]])</f>
        <v>0</v>
      </c>
      <c r="AI27" s="6">
        <f>SUMIFS(GQList,GIList,Table_ExternalData_1[[#This Row],[Item_key]],GDList,Table_ExternalData_1[[#Headers],[29]])</f>
        <v>0</v>
      </c>
      <c r="AJ27" s="6">
        <f>SUMIFS(GQList,GIList,Table_ExternalData_1[[#This Row],[Item_key]],GDList,Table_ExternalData_1[[#Headers],[30]])</f>
        <v>0</v>
      </c>
      <c r="AK27" s="6">
        <f>SUMIFS(GQList,GIList,Table_ExternalData_1[[#This Row],[Item_key]],GDList,Table_ExternalData_1[[#Headers],[31]])</f>
        <v>1000</v>
      </c>
      <c r="AL27" s="6">
        <f>SUM(Table_ExternalData_1[[#This Row],[1]:[31]])</f>
        <v>1600</v>
      </c>
    </row>
    <row r="28" spans="1:38" ht="24" hidden="1">
      <c r="A28" s="8" t="s">
        <v>2000</v>
      </c>
      <c r="B28" s="3" t="s">
        <v>638</v>
      </c>
      <c r="C28" s="3" t="s">
        <v>346</v>
      </c>
      <c r="D28" s="3" t="s">
        <v>662</v>
      </c>
      <c r="E28" s="3" t="s">
        <v>663</v>
      </c>
      <c r="F28" s="8" t="s">
        <v>1641</v>
      </c>
      <c r="G28" s="6">
        <f>SUMIFS(GQList,GIList,Table_ExternalData_1[[#This Row],[Item_key]],GDList,Table_ExternalData_1[[#Headers],[1]])</f>
        <v>0</v>
      </c>
      <c r="H28" s="6">
        <f>SUMIFS(GQList,GIList,Table_ExternalData_1[[#This Row],[Item_key]],GDList,Table_ExternalData_1[[#Headers],[2]])</f>
        <v>0</v>
      </c>
      <c r="I28" s="6">
        <f>SUMIFS(GQList,GIList,Table_ExternalData_1[[#This Row],[Item_key]],GDList,Table_ExternalData_1[[#Headers],[3]])</f>
        <v>0</v>
      </c>
      <c r="J28" s="6">
        <f>SUMIFS(GQList,GIList,Table_ExternalData_1[[#This Row],[Item_key]],GDList,Table_ExternalData_1[[#Headers],[4]])</f>
        <v>0</v>
      </c>
      <c r="K28" s="6">
        <f>SUMIFS(GQList,GIList,Table_ExternalData_1[[#This Row],[Item_key]],GDList,Table_ExternalData_1[[#Headers],[5]])</f>
        <v>0</v>
      </c>
      <c r="L28" s="6">
        <f>SUMIFS(GQList,GIList,Table_ExternalData_1[[#This Row],[Item_key]],GDList,Table_ExternalData_1[[#Headers],[6]])</f>
        <v>0</v>
      </c>
      <c r="M28" s="6">
        <f>SUMIFS(GQList,GIList,Table_ExternalData_1[[#This Row],[Item_key]],GDList,Table_ExternalData_1[[#Headers],[7]])</f>
        <v>0</v>
      </c>
      <c r="N28" s="6">
        <f>SUMIFS(GQList,GIList,Table_ExternalData_1[[#This Row],[Item_key]],GDList,Table_ExternalData_1[[#Headers],[8]])</f>
        <v>0</v>
      </c>
      <c r="O28" s="6">
        <f>SUMIFS(GQList,GIList,Table_ExternalData_1[[#This Row],[Item_key]],GDList,Table_ExternalData_1[[#Headers],[9]])</f>
        <v>0</v>
      </c>
      <c r="P28" s="6">
        <f>SUMIFS(GQList,GIList,Table_ExternalData_1[[#This Row],[Item_key]],GDList,Table_ExternalData_1[[#Headers],[10]])</f>
        <v>0</v>
      </c>
      <c r="Q28" s="6">
        <f>SUMIFS(GQList,GIList,Table_ExternalData_1[[#This Row],[Item_key]],GDList,Table_ExternalData_1[[#Headers],[11]])</f>
        <v>600</v>
      </c>
      <c r="R28" s="6">
        <f>SUMIFS(GQList,GIList,Table_ExternalData_1[[#This Row],[Item_key]],GDList,Table_ExternalData_1[[#Headers],[12]])</f>
        <v>0</v>
      </c>
      <c r="S28" s="6">
        <f>SUMIFS(GQList,GIList,Table_ExternalData_1[[#This Row],[Item_key]],GDList,Table_ExternalData_1[[#Headers],[13]])</f>
        <v>0</v>
      </c>
      <c r="T28" s="6">
        <f>SUMIFS(GQList,GIList,Table_ExternalData_1[[#This Row],[Item_key]],GDList,Table_ExternalData_1[[#Headers],[14]])</f>
        <v>0</v>
      </c>
      <c r="U28" s="6">
        <f>SUMIFS(GQList,GIList,Table_ExternalData_1[[#This Row],[Item_key]],GDList,Table_ExternalData_1[[#Headers],[15]])</f>
        <v>0</v>
      </c>
      <c r="V28" s="6">
        <f>SUMIFS(GQList,GIList,Table_ExternalData_1[[#This Row],[Item_key]],GDList,Table_ExternalData_1[[#Headers],[16]])</f>
        <v>0</v>
      </c>
      <c r="W28" s="6">
        <f>SUMIFS(GQList,GIList,Table_ExternalData_1[[#This Row],[Item_key]],GDList,Table_ExternalData_1[[#Headers],[17]])</f>
        <v>0</v>
      </c>
      <c r="X28" s="6">
        <f>SUMIFS(GQList,GIList,Table_ExternalData_1[[#This Row],[Item_key]],GDList,Table_ExternalData_1[[#Headers],[18]])</f>
        <v>0</v>
      </c>
      <c r="Y28" s="6">
        <f>SUMIFS(GQList,GIList,Table_ExternalData_1[[#This Row],[Item_key]],GDList,Table_ExternalData_1[[#Headers],[19]])</f>
        <v>0</v>
      </c>
      <c r="Z28" s="6">
        <f>SUMIFS(GQList,GIList,Table_ExternalData_1[[#This Row],[Item_key]],GDList,Table_ExternalData_1[[#Headers],[20]])</f>
        <v>0</v>
      </c>
      <c r="AA28" s="6">
        <f>SUMIFS(GQList,GIList,Table_ExternalData_1[[#This Row],[Item_key]],GDList,Table_ExternalData_1[[#Headers],[21]])</f>
        <v>0</v>
      </c>
      <c r="AB28" s="6">
        <f>SUMIFS(GQList,GIList,Table_ExternalData_1[[#This Row],[Item_key]],GDList,Table_ExternalData_1[[#Headers],[22]])</f>
        <v>0</v>
      </c>
      <c r="AC28" s="6">
        <f>SUMIFS(GQList,GIList,Table_ExternalData_1[[#This Row],[Item_key]],GDList,Table_ExternalData_1[[#Headers],[23]])</f>
        <v>0</v>
      </c>
      <c r="AD28" s="6">
        <f>SUMIFS(GQList,GIList,Table_ExternalData_1[[#This Row],[Item_key]],GDList,Table_ExternalData_1[[#Headers],[24]])</f>
        <v>0</v>
      </c>
      <c r="AE28" s="6">
        <f>SUMIFS(GQList,GIList,Table_ExternalData_1[[#This Row],[Item_key]],GDList,Table_ExternalData_1[[#Headers],[25]])</f>
        <v>0</v>
      </c>
      <c r="AF28" s="6">
        <f>SUMIFS(GQList,GIList,Table_ExternalData_1[[#This Row],[Item_key]],GDList,Table_ExternalData_1[[#Headers],[26]])</f>
        <v>0</v>
      </c>
      <c r="AG28" s="6">
        <f>SUMIFS(GQList,GIList,Table_ExternalData_1[[#This Row],[Item_key]],GDList,Table_ExternalData_1[[#Headers],[27]])</f>
        <v>1000</v>
      </c>
      <c r="AH28" s="6">
        <f>SUMIFS(GQList,GIList,Table_ExternalData_1[[#This Row],[Item_key]],GDList,Table_ExternalData_1[[#Headers],[28]])</f>
        <v>0</v>
      </c>
      <c r="AI28" s="6">
        <f>SUMIFS(GQList,GIList,Table_ExternalData_1[[#This Row],[Item_key]],GDList,Table_ExternalData_1[[#Headers],[29]])</f>
        <v>0</v>
      </c>
      <c r="AJ28" s="6">
        <f>SUMIFS(GQList,GIList,Table_ExternalData_1[[#This Row],[Item_key]],GDList,Table_ExternalData_1[[#Headers],[30]])</f>
        <v>0</v>
      </c>
      <c r="AK28" s="6">
        <f>SUMIFS(GQList,GIList,Table_ExternalData_1[[#This Row],[Item_key]],GDList,Table_ExternalData_1[[#Headers],[31]])</f>
        <v>0</v>
      </c>
      <c r="AL28" s="6">
        <f>SUM(Table_ExternalData_1[[#This Row],[1]:[31]])</f>
        <v>1600</v>
      </c>
    </row>
    <row r="29" spans="1:38" ht="24" hidden="1">
      <c r="A29" s="8" t="s">
        <v>2000</v>
      </c>
      <c r="B29" s="3" t="s">
        <v>638</v>
      </c>
      <c r="C29" s="3" t="s">
        <v>348</v>
      </c>
      <c r="D29" s="3" t="s">
        <v>666</v>
      </c>
      <c r="E29" s="3" t="s">
        <v>667</v>
      </c>
      <c r="F29" s="8" t="s">
        <v>1641</v>
      </c>
      <c r="G29" s="6">
        <f>SUMIFS(GQList,GIList,Table_ExternalData_1[[#This Row],[Item_key]],GDList,Table_ExternalData_1[[#Headers],[1]])</f>
        <v>0</v>
      </c>
      <c r="H29" s="6">
        <f>SUMIFS(GQList,GIList,Table_ExternalData_1[[#This Row],[Item_key]],GDList,Table_ExternalData_1[[#Headers],[2]])</f>
        <v>0</v>
      </c>
      <c r="I29" s="6">
        <f>SUMIFS(GQList,GIList,Table_ExternalData_1[[#This Row],[Item_key]],GDList,Table_ExternalData_1[[#Headers],[3]])</f>
        <v>0</v>
      </c>
      <c r="J29" s="6">
        <f>SUMIFS(GQList,GIList,Table_ExternalData_1[[#This Row],[Item_key]],GDList,Table_ExternalData_1[[#Headers],[4]])</f>
        <v>0</v>
      </c>
      <c r="K29" s="6">
        <f>SUMIFS(GQList,GIList,Table_ExternalData_1[[#This Row],[Item_key]],GDList,Table_ExternalData_1[[#Headers],[5]])</f>
        <v>0</v>
      </c>
      <c r="L29" s="6">
        <f>SUMIFS(GQList,GIList,Table_ExternalData_1[[#This Row],[Item_key]],GDList,Table_ExternalData_1[[#Headers],[6]])</f>
        <v>0</v>
      </c>
      <c r="M29" s="6">
        <f>SUMIFS(GQList,GIList,Table_ExternalData_1[[#This Row],[Item_key]],GDList,Table_ExternalData_1[[#Headers],[7]])</f>
        <v>0</v>
      </c>
      <c r="N29" s="6">
        <f>SUMIFS(GQList,GIList,Table_ExternalData_1[[#This Row],[Item_key]],GDList,Table_ExternalData_1[[#Headers],[8]])</f>
        <v>0</v>
      </c>
      <c r="O29" s="6">
        <f>SUMIFS(GQList,GIList,Table_ExternalData_1[[#This Row],[Item_key]],GDList,Table_ExternalData_1[[#Headers],[9]])</f>
        <v>0</v>
      </c>
      <c r="P29" s="6">
        <f>SUMIFS(GQList,GIList,Table_ExternalData_1[[#This Row],[Item_key]],GDList,Table_ExternalData_1[[#Headers],[10]])</f>
        <v>0</v>
      </c>
      <c r="Q29" s="6">
        <f>SUMIFS(GQList,GIList,Table_ExternalData_1[[#This Row],[Item_key]],GDList,Table_ExternalData_1[[#Headers],[11]])</f>
        <v>600</v>
      </c>
      <c r="R29" s="6">
        <f>SUMIFS(GQList,GIList,Table_ExternalData_1[[#This Row],[Item_key]],GDList,Table_ExternalData_1[[#Headers],[12]])</f>
        <v>0</v>
      </c>
      <c r="S29" s="6">
        <f>SUMIFS(GQList,GIList,Table_ExternalData_1[[#This Row],[Item_key]],GDList,Table_ExternalData_1[[#Headers],[13]])</f>
        <v>0</v>
      </c>
      <c r="T29" s="6">
        <f>SUMIFS(GQList,GIList,Table_ExternalData_1[[#This Row],[Item_key]],GDList,Table_ExternalData_1[[#Headers],[14]])</f>
        <v>0</v>
      </c>
      <c r="U29" s="6">
        <f>SUMIFS(GQList,GIList,Table_ExternalData_1[[#This Row],[Item_key]],GDList,Table_ExternalData_1[[#Headers],[15]])</f>
        <v>0</v>
      </c>
      <c r="V29" s="6">
        <f>SUMIFS(GQList,GIList,Table_ExternalData_1[[#This Row],[Item_key]],GDList,Table_ExternalData_1[[#Headers],[16]])</f>
        <v>0</v>
      </c>
      <c r="W29" s="6">
        <f>SUMIFS(GQList,GIList,Table_ExternalData_1[[#This Row],[Item_key]],GDList,Table_ExternalData_1[[#Headers],[17]])</f>
        <v>0</v>
      </c>
      <c r="X29" s="6">
        <f>SUMIFS(GQList,GIList,Table_ExternalData_1[[#This Row],[Item_key]],GDList,Table_ExternalData_1[[#Headers],[18]])</f>
        <v>0</v>
      </c>
      <c r="Y29" s="6">
        <f>SUMIFS(GQList,GIList,Table_ExternalData_1[[#This Row],[Item_key]],GDList,Table_ExternalData_1[[#Headers],[19]])</f>
        <v>0</v>
      </c>
      <c r="Z29" s="6">
        <f>SUMIFS(GQList,GIList,Table_ExternalData_1[[#This Row],[Item_key]],GDList,Table_ExternalData_1[[#Headers],[20]])</f>
        <v>0</v>
      </c>
      <c r="AA29" s="6">
        <f>SUMIFS(GQList,GIList,Table_ExternalData_1[[#This Row],[Item_key]],GDList,Table_ExternalData_1[[#Headers],[21]])</f>
        <v>0</v>
      </c>
      <c r="AB29" s="6">
        <f>SUMIFS(GQList,GIList,Table_ExternalData_1[[#This Row],[Item_key]],GDList,Table_ExternalData_1[[#Headers],[22]])</f>
        <v>0</v>
      </c>
      <c r="AC29" s="6">
        <f>SUMIFS(GQList,GIList,Table_ExternalData_1[[#This Row],[Item_key]],GDList,Table_ExternalData_1[[#Headers],[23]])</f>
        <v>0</v>
      </c>
      <c r="AD29" s="6">
        <f>SUMIFS(GQList,GIList,Table_ExternalData_1[[#This Row],[Item_key]],GDList,Table_ExternalData_1[[#Headers],[24]])</f>
        <v>0</v>
      </c>
      <c r="AE29" s="6">
        <f>SUMIFS(GQList,GIList,Table_ExternalData_1[[#This Row],[Item_key]],GDList,Table_ExternalData_1[[#Headers],[25]])</f>
        <v>0</v>
      </c>
      <c r="AF29" s="6">
        <f>SUMIFS(GQList,GIList,Table_ExternalData_1[[#This Row],[Item_key]],GDList,Table_ExternalData_1[[#Headers],[26]])</f>
        <v>0</v>
      </c>
      <c r="AG29" s="6">
        <f>SUMIFS(GQList,GIList,Table_ExternalData_1[[#This Row],[Item_key]],GDList,Table_ExternalData_1[[#Headers],[27]])</f>
        <v>0</v>
      </c>
      <c r="AH29" s="6">
        <f>SUMIFS(GQList,GIList,Table_ExternalData_1[[#This Row],[Item_key]],GDList,Table_ExternalData_1[[#Headers],[28]])</f>
        <v>0</v>
      </c>
      <c r="AI29" s="6">
        <f>SUMIFS(GQList,GIList,Table_ExternalData_1[[#This Row],[Item_key]],GDList,Table_ExternalData_1[[#Headers],[29]])</f>
        <v>0</v>
      </c>
      <c r="AJ29" s="6">
        <f>SUMIFS(GQList,GIList,Table_ExternalData_1[[#This Row],[Item_key]],GDList,Table_ExternalData_1[[#Headers],[30]])</f>
        <v>0</v>
      </c>
      <c r="AK29" s="6">
        <f>SUMIFS(GQList,GIList,Table_ExternalData_1[[#This Row],[Item_key]],GDList,Table_ExternalData_1[[#Headers],[31]])</f>
        <v>1000</v>
      </c>
      <c r="AL29" s="6">
        <f>SUM(Table_ExternalData_1[[#This Row],[1]:[31]])</f>
        <v>1600</v>
      </c>
    </row>
    <row r="30" spans="1:38" ht="24" hidden="1">
      <c r="A30" s="8" t="s">
        <v>2000</v>
      </c>
      <c r="B30" s="3" t="s">
        <v>638</v>
      </c>
      <c r="C30" s="3" t="s">
        <v>1703</v>
      </c>
      <c r="D30" s="3" t="s">
        <v>1807</v>
      </c>
      <c r="E30" s="3" t="s">
        <v>1808</v>
      </c>
      <c r="F30" s="8" t="s">
        <v>1641</v>
      </c>
      <c r="G30" s="6">
        <f>SUMIFS(GQList,GIList,Table_ExternalData_1[[#This Row],[Item_key]],GDList,Table_ExternalData_1[[#Headers],[1]])</f>
        <v>0</v>
      </c>
      <c r="H30" s="6">
        <f>SUMIFS(GQList,GIList,Table_ExternalData_1[[#This Row],[Item_key]],GDList,Table_ExternalData_1[[#Headers],[2]])</f>
        <v>0</v>
      </c>
      <c r="I30" s="6">
        <f>SUMIFS(GQList,GIList,Table_ExternalData_1[[#This Row],[Item_key]],GDList,Table_ExternalData_1[[#Headers],[3]])</f>
        <v>0</v>
      </c>
      <c r="J30" s="6">
        <f>SUMIFS(GQList,GIList,Table_ExternalData_1[[#This Row],[Item_key]],GDList,Table_ExternalData_1[[#Headers],[4]])</f>
        <v>0</v>
      </c>
      <c r="K30" s="6">
        <f>SUMIFS(GQList,GIList,Table_ExternalData_1[[#This Row],[Item_key]],GDList,Table_ExternalData_1[[#Headers],[5]])</f>
        <v>0</v>
      </c>
      <c r="L30" s="6">
        <f>SUMIFS(GQList,GIList,Table_ExternalData_1[[#This Row],[Item_key]],GDList,Table_ExternalData_1[[#Headers],[6]])</f>
        <v>0</v>
      </c>
      <c r="M30" s="6">
        <f>SUMIFS(GQList,GIList,Table_ExternalData_1[[#This Row],[Item_key]],GDList,Table_ExternalData_1[[#Headers],[7]])</f>
        <v>0</v>
      </c>
      <c r="N30" s="6">
        <f>SUMIFS(GQList,GIList,Table_ExternalData_1[[#This Row],[Item_key]],GDList,Table_ExternalData_1[[#Headers],[8]])</f>
        <v>0</v>
      </c>
      <c r="O30" s="6">
        <f>SUMIFS(GQList,GIList,Table_ExternalData_1[[#This Row],[Item_key]],GDList,Table_ExternalData_1[[#Headers],[9]])</f>
        <v>0</v>
      </c>
      <c r="P30" s="6">
        <f>SUMIFS(GQList,GIList,Table_ExternalData_1[[#This Row],[Item_key]],GDList,Table_ExternalData_1[[#Headers],[10]])</f>
        <v>0</v>
      </c>
      <c r="Q30" s="6">
        <f>SUMIFS(GQList,GIList,Table_ExternalData_1[[#This Row],[Item_key]],GDList,Table_ExternalData_1[[#Headers],[11]])</f>
        <v>0</v>
      </c>
      <c r="R30" s="6">
        <f>SUMIFS(GQList,GIList,Table_ExternalData_1[[#This Row],[Item_key]],GDList,Table_ExternalData_1[[#Headers],[12]])</f>
        <v>0</v>
      </c>
      <c r="S30" s="6">
        <f>SUMIFS(GQList,GIList,Table_ExternalData_1[[#This Row],[Item_key]],GDList,Table_ExternalData_1[[#Headers],[13]])</f>
        <v>0</v>
      </c>
      <c r="T30" s="6">
        <f>SUMIFS(GQList,GIList,Table_ExternalData_1[[#This Row],[Item_key]],GDList,Table_ExternalData_1[[#Headers],[14]])</f>
        <v>0</v>
      </c>
      <c r="U30" s="6">
        <f>SUMIFS(GQList,GIList,Table_ExternalData_1[[#This Row],[Item_key]],GDList,Table_ExternalData_1[[#Headers],[15]])</f>
        <v>0</v>
      </c>
      <c r="V30" s="6">
        <f>SUMIFS(GQList,GIList,Table_ExternalData_1[[#This Row],[Item_key]],GDList,Table_ExternalData_1[[#Headers],[16]])</f>
        <v>0</v>
      </c>
      <c r="W30" s="6">
        <f>SUMIFS(GQList,GIList,Table_ExternalData_1[[#This Row],[Item_key]],GDList,Table_ExternalData_1[[#Headers],[17]])</f>
        <v>0</v>
      </c>
      <c r="X30" s="6">
        <f>SUMIFS(GQList,GIList,Table_ExternalData_1[[#This Row],[Item_key]],GDList,Table_ExternalData_1[[#Headers],[18]])</f>
        <v>0</v>
      </c>
      <c r="Y30" s="6">
        <f>SUMIFS(GQList,GIList,Table_ExternalData_1[[#This Row],[Item_key]],GDList,Table_ExternalData_1[[#Headers],[19]])</f>
        <v>0</v>
      </c>
      <c r="Z30" s="6">
        <f>SUMIFS(GQList,GIList,Table_ExternalData_1[[#This Row],[Item_key]],GDList,Table_ExternalData_1[[#Headers],[20]])</f>
        <v>0</v>
      </c>
      <c r="AA30" s="6">
        <f>SUMIFS(GQList,GIList,Table_ExternalData_1[[#This Row],[Item_key]],GDList,Table_ExternalData_1[[#Headers],[21]])</f>
        <v>0</v>
      </c>
      <c r="AB30" s="6">
        <f>SUMIFS(GQList,GIList,Table_ExternalData_1[[#This Row],[Item_key]],GDList,Table_ExternalData_1[[#Headers],[22]])</f>
        <v>0</v>
      </c>
      <c r="AC30" s="6">
        <f>SUMIFS(GQList,GIList,Table_ExternalData_1[[#This Row],[Item_key]],GDList,Table_ExternalData_1[[#Headers],[23]])</f>
        <v>0</v>
      </c>
      <c r="AD30" s="6">
        <f>SUMIFS(GQList,GIList,Table_ExternalData_1[[#This Row],[Item_key]],GDList,Table_ExternalData_1[[#Headers],[24]])</f>
        <v>0</v>
      </c>
      <c r="AE30" s="6">
        <f>SUMIFS(GQList,GIList,Table_ExternalData_1[[#This Row],[Item_key]],GDList,Table_ExternalData_1[[#Headers],[25]])</f>
        <v>0</v>
      </c>
      <c r="AF30" s="6">
        <f>SUMIFS(GQList,GIList,Table_ExternalData_1[[#This Row],[Item_key]],GDList,Table_ExternalData_1[[#Headers],[26]])</f>
        <v>0</v>
      </c>
      <c r="AG30" s="6">
        <f>SUMIFS(GQList,GIList,Table_ExternalData_1[[#This Row],[Item_key]],GDList,Table_ExternalData_1[[#Headers],[27]])</f>
        <v>0</v>
      </c>
      <c r="AH30" s="6">
        <f>SUMIFS(GQList,GIList,Table_ExternalData_1[[#This Row],[Item_key]],GDList,Table_ExternalData_1[[#Headers],[28]])</f>
        <v>0</v>
      </c>
      <c r="AI30" s="6">
        <f>SUMIFS(GQList,GIList,Table_ExternalData_1[[#This Row],[Item_key]],GDList,Table_ExternalData_1[[#Headers],[29]])</f>
        <v>0</v>
      </c>
      <c r="AJ30" s="6">
        <f>SUMIFS(GQList,GIList,Table_ExternalData_1[[#This Row],[Item_key]],GDList,Table_ExternalData_1[[#Headers],[30]])</f>
        <v>0</v>
      </c>
      <c r="AK30" s="6">
        <f>SUMIFS(GQList,GIList,Table_ExternalData_1[[#This Row],[Item_key]],GDList,Table_ExternalData_1[[#Headers],[31]])</f>
        <v>0</v>
      </c>
      <c r="AL30" s="6">
        <f>SUM(Table_ExternalData_1[[#This Row],[1]:[31]])</f>
        <v>0</v>
      </c>
    </row>
    <row r="31" spans="1:38" hidden="1">
      <c r="A31" s="8" t="s">
        <v>2000</v>
      </c>
      <c r="B31" s="3" t="s">
        <v>638</v>
      </c>
      <c r="C31" s="3" t="s">
        <v>1704</v>
      </c>
      <c r="D31" s="3" t="s">
        <v>1809</v>
      </c>
      <c r="E31" s="3" t="s">
        <v>1810</v>
      </c>
      <c r="F31" s="8" t="s">
        <v>1641</v>
      </c>
      <c r="G31" s="6">
        <f>SUMIFS(GQList,GIList,Table_ExternalData_1[[#This Row],[Item_key]],GDList,Table_ExternalData_1[[#Headers],[1]])</f>
        <v>0</v>
      </c>
      <c r="H31" s="6">
        <f>SUMIFS(GQList,GIList,Table_ExternalData_1[[#This Row],[Item_key]],GDList,Table_ExternalData_1[[#Headers],[2]])</f>
        <v>0</v>
      </c>
      <c r="I31" s="6">
        <f>SUMIFS(GQList,GIList,Table_ExternalData_1[[#This Row],[Item_key]],GDList,Table_ExternalData_1[[#Headers],[3]])</f>
        <v>0</v>
      </c>
      <c r="J31" s="6">
        <f>SUMIFS(GQList,GIList,Table_ExternalData_1[[#This Row],[Item_key]],GDList,Table_ExternalData_1[[#Headers],[4]])</f>
        <v>0</v>
      </c>
      <c r="K31" s="6">
        <f>SUMIFS(GQList,GIList,Table_ExternalData_1[[#This Row],[Item_key]],GDList,Table_ExternalData_1[[#Headers],[5]])</f>
        <v>0</v>
      </c>
      <c r="L31" s="6">
        <f>SUMIFS(GQList,GIList,Table_ExternalData_1[[#This Row],[Item_key]],GDList,Table_ExternalData_1[[#Headers],[6]])</f>
        <v>0</v>
      </c>
      <c r="M31" s="6">
        <f>SUMIFS(GQList,GIList,Table_ExternalData_1[[#This Row],[Item_key]],GDList,Table_ExternalData_1[[#Headers],[7]])</f>
        <v>0</v>
      </c>
      <c r="N31" s="6">
        <f>SUMIFS(GQList,GIList,Table_ExternalData_1[[#This Row],[Item_key]],GDList,Table_ExternalData_1[[#Headers],[8]])</f>
        <v>0</v>
      </c>
      <c r="O31" s="6">
        <f>SUMIFS(GQList,GIList,Table_ExternalData_1[[#This Row],[Item_key]],GDList,Table_ExternalData_1[[#Headers],[9]])</f>
        <v>0</v>
      </c>
      <c r="P31" s="6">
        <f>SUMIFS(GQList,GIList,Table_ExternalData_1[[#This Row],[Item_key]],GDList,Table_ExternalData_1[[#Headers],[10]])</f>
        <v>0</v>
      </c>
      <c r="Q31" s="6">
        <f>SUMIFS(GQList,GIList,Table_ExternalData_1[[#This Row],[Item_key]],GDList,Table_ExternalData_1[[#Headers],[11]])</f>
        <v>0</v>
      </c>
      <c r="R31" s="6">
        <f>SUMIFS(GQList,GIList,Table_ExternalData_1[[#This Row],[Item_key]],GDList,Table_ExternalData_1[[#Headers],[12]])</f>
        <v>0</v>
      </c>
      <c r="S31" s="6">
        <f>SUMIFS(GQList,GIList,Table_ExternalData_1[[#This Row],[Item_key]],GDList,Table_ExternalData_1[[#Headers],[13]])</f>
        <v>0</v>
      </c>
      <c r="T31" s="6">
        <f>SUMIFS(GQList,GIList,Table_ExternalData_1[[#This Row],[Item_key]],GDList,Table_ExternalData_1[[#Headers],[14]])</f>
        <v>0</v>
      </c>
      <c r="U31" s="6">
        <f>SUMIFS(GQList,GIList,Table_ExternalData_1[[#This Row],[Item_key]],GDList,Table_ExternalData_1[[#Headers],[15]])</f>
        <v>0</v>
      </c>
      <c r="V31" s="6">
        <f>SUMIFS(GQList,GIList,Table_ExternalData_1[[#This Row],[Item_key]],GDList,Table_ExternalData_1[[#Headers],[16]])</f>
        <v>0</v>
      </c>
      <c r="W31" s="6">
        <f>SUMIFS(GQList,GIList,Table_ExternalData_1[[#This Row],[Item_key]],GDList,Table_ExternalData_1[[#Headers],[17]])</f>
        <v>0</v>
      </c>
      <c r="X31" s="6">
        <f>SUMIFS(GQList,GIList,Table_ExternalData_1[[#This Row],[Item_key]],GDList,Table_ExternalData_1[[#Headers],[18]])</f>
        <v>0</v>
      </c>
      <c r="Y31" s="6">
        <f>SUMIFS(GQList,GIList,Table_ExternalData_1[[#This Row],[Item_key]],GDList,Table_ExternalData_1[[#Headers],[19]])</f>
        <v>0</v>
      </c>
      <c r="Z31" s="6">
        <f>SUMIFS(GQList,GIList,Table_ExternalData_1[[#This Row],[Item_key]],GDList,Table_ExternalData_1[[#Headers],[20]])</f>
        <v>0</v>
      </c>
      <c r="AA31" s="6">
        <f>SUMIFS(GQList,GIList,Table_ExternalData_1[[#This Row],[Item_key]],GDList,Table_ExternalData_1[[#Headers],[21]])</f>
        <v>0</v>
      </c>
      <c r="AB31" s="6">
        <f>SUMIFS(GQList,GIList,Table_ExternalData_1[[#This Row],[Item_key]],GDList,Table_ExternalData_1[[#Headers],[22]])</f>
        <v>0</v>
      </c>
      <c r="AC31" s="6">
        <f>SUMIFS(GQList,GIList,Table_ExternalData_1[[#This Row],[Item_key]],GDList,Table_ExternalData_1[[#Headers],[23]])</f>
        <v>0</v>
      </c>
      <c r="AD31" s="6">
        <f>SUMIFS(GQList,GIList,Table_ExternalData_1[[#This Row],[Item_key]],GDList,Table_ExternalData_1[[#Headers],[24]])</f>
        <v>0</v>
      </c>
      <c r="AE31" s="6">
        <f>SUMIFS(GQList,GIList,Table_ExternalData_1[[#This Row],[Item_key]],GDList,Table_ExternalData_1[[#Headers],[25]])</f>
        <v>0</v>
      </c>
      <c r="AF31" s="6">
        <f>SUMIFS(GQList,GIList,Table_ExternalData_1[[#This Row],[Item_key]],GDList,Table_ExternalData_1[[#Headers],[26]])</f>
        <v>0</v>
      </c>
      <c r="AG31" s="6">
        <f>SUMIFS(GQList,GIList,Table_ExternalData_1[[#This Row],[Item_key]],GDList,Table_ExternalData_1[[#Headers],[27]])</f>
        <v>0</v>
      </c>
      <c r="AH31" s="6">
        <f>SUMIFS(GQList,GIList,Table_ExternalData_1[[#This Row],[Item_key]],GDList,Table_ExternalData_1[[#Headers],[28]])</f>
        <v>0</v>
      </c>
      <c r="AI31" s="6">
        <f>SUMIFS(GQList,GIList,Table_ExternalData_1[[#This Row],[Item_key]],GDList,Table_ExternalData_1[[#Headers],[29]])</f>
        <v>0</v>
      </c>
      <c r="AJ31" s="6">
        <f>SUMIFS(GQList,GIList,Table_ExternalData_1[[#This Row],[Item_key]],GDList,Table_ExternalData_1[[#Headers],[30]])</f>
        <v>0</v>
      </c>
      <c r="AK31" s="6">
        <f>SUMIFS(GQList,GIList,Table_ExternalData_1[[#This Row],[Item_key]],GDList,Table_ExternalData_1[[#Headers],[31]])</f>
        <v>0</v>
      </c>
      <c r="AL31" s="6">
        <f>SUM(Table_ExternalData_1[[#This Row],[1]:[31]])</f>
        <v>0</v>
      </c>
    </row>
    <row r="32" spans="1:38" ht="24" hidden="1">
      <c r="A32" s="8" t="s">
        <v>2000</v>
      </c>
      <c r="B32" s="3" t="s">
        <v>638</v>
      </c>
      <c r="C32" s="3" t="s">
        <v>350</v>
      </c>
      <c r="D32" s="3" t="s">
        <v>639</v>
      </c>
      <c r="E32" s="3" t="s">
        <v>640</v>
      </c>
      <c r="F32" s="8" t="s">
        <v>1641</v>
      </c>
      <c r="G32" s="6">
        <f>SUMIFS(GQList,GIList,Table_ExternalData_1[[#This Row],[Item_key]],GDList,Table_ExternalData_1[[#Headers],[1]])</f>
        <v>0</v>
      </c>
      <c r="H32" s="6">
        <f>SUMIFS(GQList,GIList,Table_ExternalData_1[[#This Row],[Item_key]],GDList,Table_ExternalData_1[[#Headers],[2]])</f>
        <v>0</v>
      </c>
      <c r="I32" s="6">
        <f>SUMIFS(GQList,GIList,Table_ExternalData_1[[#This Row],[Item_key]],GDList,Table_ExternalData_1[[#Headers],[3]])</f>
        <v>0</v>
      </c>
      <c r="J32" s="6">
        <f>SUMIFS(GQList,GIList,Table_ExternalData_1[[#This Row],[Item_key]],GDList,Table_ExternalData_1[[#Headers],[4]])</f>
        <v>0</v>
      </c>
      <c r="K32" s="6">
        <f>SUMIFS(GQList,GIList,Table_ExternalData_1[[#This Row],[Item_key]],GDList,Table_ExternalData_1[[#Headers],[5]])</f>
        <v>0</v>
      </c>
      <c r="L32" s="6">
        <f>SUMIFS(GQList,GIList,Table_ExternalData_1[[#This Row],[Item_key]],GDList,Table_ExternalData_1[[#Headers],[6]])</f>
        <v>0</v>
      </c>
      <c r="M32" s="6">
        <f>SUMIFS(GQList,GIList,Table_ExternalData_1[[#This Row],[Item_key]],GDList,Table_ExternalData_1[[#Headers],[7]])</f>
        <v>0</v>
      </c>
      <c r="N32" s="6">
        <f>SUMIFS(GQList,GIList,Table_ExternalData_1[[#This Row],[Item_key]],GDList,Table_ExternalData_1[[#Headers],[8]])</f>
        <v>0</v>
      </c>
      <c r="O32" s="6">
        <f>SUMIFS(GQList,GIList,Table_ExternalData_1[[#This Row],[Item_key]],GDList,Table_ExternalData_1[[#Headers],[9]])</f>
        <v>0</v>
      </c>
      <c r="P32" s="6">
        <f>SUMIFS(GQList,GIList,Table_ExternalData_1[[#This Row],[Item_key]],GDList,Table_ExternalData_1[[#Headers],[10]])</f>
        <v>0</v>
      </c>
      <c r="Q32" s="6">
        <f>SUMIFS(GQList,GIList,Table_ExternalData_1[[#This Row],[Item_key]],GDList,Table_ExternalData_1[[#Headers],[11]])</f>
        <v>0</v>
      </c>
      <c r="R32" s="6">
        <f>SUMIFS(GQList,GIList,Table_ExternalData_1[[#This Row],[Item_key]],GDList,Table_ExternalData_1[[#Headers],[12]])</f>
        <v>0</v>
      </c>
      <c r="S32" s="6">
        <f>SUMIFS(GQList,GIList,Table_ExternalData_1[[#This Row],[Item_key]],GDList,Table_ExternalData_1[[#Headers],[13]])</f>
        <v>0</v>
      </c>
      <c r="T32" s="6">
        <f>SUMIFS(GQList,GIList,Table_ExternalData_1[[#This Row],[Item_key]],GDList,Table_ExternalData_1[[#Headers],[14]])</f>
        <v>0</v>
      </c>
      <c r="U32" s="6">
        <f>SUMIFS(GQList,GIList,Table_ExternalData_1[[#This Row],[Item_key]],GDList,Table_ExternalData_1[[#Headers],[15]])</f>
        <v>0</v>
      </c>
      <c r="V32" s="6">
        <f>SUMIFS(GQList,GIList,Table_ExternalData_1[[#This Row],[Item_key]],GDList,Table_ExternalData_1[[#Headers],[16]])</f>
        <v>0</v>
      </c>
      <c r="W32" s="6">
        <f>SUMIFS(GQList,GIList,Table_ExternalData_1[[#This Row],[Item_key]],GDList,Table_ExternalData_1[[#Headers],[17]])</f>
        <v>0</v>
      </c>
      <c r="X32" s="6">
        <f>SUMIFS(GQList,GIList,Table_ExternalData_1[[#This Row],[Item_key]],GDList,Table_ExternalData_1[[#Headers],[18]])</f>
        <v>0</v>
      </c>
      <c r="Y32" s="6">
        <f>SUMIFS(GQList,GIList,Table_ExternalData_1[[#This Row],[Item_key]],GDList,Table_ExternalData_1[[#Headers],[19]])</f>
        <v>0</v>
      </c>
      <c r="Z32" s="6">
        <f>SUMIFS(GQList,GIList,Table_ExternalData_1[[#This Row],[Item_key]],GDList,Table_ExternalData_1[[#Headers],[20]])</f>
        <v>0</v>
      </c>
      <c r="AA32" s="6">
        <f>SUMIFS(GQList,GIList,Table_ExternalData_1[[#This Row],[Item_key]],GDList,Table_ExternalData_1[[#Headers],[21]])</f>
        <v>0</v>
      </c>
      <c r="AB32" s="6">
        <f>SUMIFS(GQList,GIList,Table_ExternalData_1[[#This Row],[Item_key]],GDList,Table_ExternalData_1[[#Headers],[22]])</f>
        <v>0</v>
      </c>
      <c r="AC32" s="6">
        <f>SUMIFS(GQList,GIList,Table_ExternalData_1[[#This Row],[Item_key]],GDList,Table_ExternalData_1[[#Headers],[23]])</f>
        <v>0</v>
      </c>
      <c r="AD32" s="6">
        <f>SUMIFS(GQList,GIList,Table_ExternalData_1[[#This Row],[Item_key]],GDList,Table_ExternalData_1[[#Headers],[24]])</f>
        <v>0</v>
      </c>
      <c r="AE32" s="6">
        <f>SUMIFS(GQList,GIList,Table_ExternalData_1[[#This Row],[Item_key]],GDList,Table_ExternalData_1[[#Headers],[25]])</f>
        <v>0</v>
      </c>
      <c r="AF32" s="6">
        <f>SUMIFS(GQList,GIList,Table_ExternalData_1[[#This Row],[Item_key]],GDList,Table_ExternalData_1[[#Headers],[26]])</f>
        <v>0</v>
      </c>
      <c r="AG32" s="6">
        <f>SUMIFS(GQList,GIList,Table_ExternalData_1[[#This Row],[Item_key]],GDList,Table_ExternalData_1[[#Headers],[27]])</f>
        <v>0</v>
      </c>
      <c r="AH32" s="6">
        <f>SUMIFS(GQList,GIList,Table_ExternalData_1[[#This Row],[Item_key]],GDList,Table_ExternalData_1[[#Headers],[28]])</f>
        <v>0</v>
      </c>
      <c r="AI32" s="6">
        <f>SUMIFS(GQList,GIList,Table_ExternalData_1[[#This Row],[Item_key]],GDList,Table_ExternalData_1[[#Headers],[29]])</f>
        <v>0</v>
      </c>
      <c r="AJ32" s="6">
        <f>SUMIFS(GQList,GIList,Table_ExternalData_1[[#This Row],[Item_key]],GDList,Table_ExternalData_1[[#Headers],[30]])</f>
        <v>0</v>
      </c>
      <c r="AK32" s="6">
        <f>SUMIFS(GQList,GIList,Table_ExternalData_1[[#This Row],[Item_key]],GDList,Table_ExternalData_1[[#Headers],[31]])</f>
        <v>0</v>
      </c>
      <c r="AL32" s="6">
        <f>SUM(Table_ExternalData_1[[#This Row],[1]:[31]])</f>
        <v>0</v>
      </c>
    </row>
    <row r="33" spans="1:38" ht="24" hidden="1">
      <c r="A33" s="8" t="s">
        <v>2000</v>
      </c>
      <c r="B33" s="3" t="s">
        <v>638</v>
      </c>
      <c r="C33" s="3" t="s">
        <v>351</v>
      </c>
      <c r="D33" s="3" t="s">
        <v>641</v>
      </c>
      <c r="E33" s="3" t="s">
        <v>642</v>
      </c>
      <c r="F33" s="8" t="s">
        <v>1641</v>
      </c>
      <c r="G33" s="6">
        <f>SUMIFS(GQList,GIList,Table_ExternalData_1[[#This Row],[Item_key]],GDList,Table_ExternalData_1[[#Headers],[1]])</f>
        <v>0</v>
      </c>
      <c r="H33" s="6">
        <f>SUMIFS(GQList,GIList,Table_ExternalData_1[[#This Row],[Item_key]],GDList,Table_ExternalData_1[[#Headers],[2]])</f>
        <v>0</v>
      </c>
      <c r="I33" s="6">
        <f>SUMIFS(GQList,GIList,Table_ExternalData_1[[#This Row],[Item_key]],GDList,Table_ExternalData_1[[#Headers],[3]])</f>
        <v>0</v>
      </c>
      <c r="J33" s="6">
        <f>SUMIFS(GQList,GIList,Table_ExternalData_1[[#This Row],[Item_key]],GDList,Table_ExternalData_1[[#Headers],[4]])</f>
        <v>0</v>
      </c>
      <c r="K33" s="6">
        <f>SUMIFS(GQList,GIList,Table_ExternalData_1[[#This Row],[Item_key]],GDList,Table_ExternalData_1[[#Headers],[5]])</f>
        <v>0</v>
      </c>
      <c r="L33" s="6">
        <f>SUMIFS(GQList,GIList,Table_ExternalData_1[[#This Row],[Item_key]],GDList,Table_ExternalData_1[[#Headers],[6]])</f>
        <v>0</v>
      </c>
      <c r="M33" s="6">
        <f>SUMIFS(GQList,GIList,Table_ExternalData_1[[#This Row],[Item_key]],GDList,Table_ExternalData_1[[#Headers],[7]])</f>
        <v>0</v>
      </c>
      <c r="N33" s="6">
        <f>SUMIFS(GQList,GIList,Table_ExternalData_1[[#This Row],[Item_key]],GDList,Table_ExternalData_1[[#Headers],[8]])</f>
        <v>0</v>
      </c>
      <c r="O33" s="6">
        <f>SUMIFS(GQList,GIList,Table_ExternalData_1[[#This Row],[Item_key]],GDList,Table_ExternalData_1[[#Headers],[9]])</f>
        <v>0</v>
      </c>
      <c r="P33" s="6">
        <f>SUMIFS(GQList,GIList,Table_ExternalData_1[[#This Row],[Item_key]],GDList,Table_ExternalData_1[[#Headers],[10]])</f>
        <v>0</v>
      </c>
      <c r="Q33" s="6">
        <f>SUMIFS(GQList,GIList,Table_ExternalData_1[[#This Row],[Item_key]],GDList,Table_ExternalData_1[[#Headers],[11]])</f>
        <v>0</v>
      </c>
      <c r="R33" s="6">
        <f>SUMIFS(GQList,GIList,Table_ExternalData_1[[#This Row],[Item_key]],GDList,Table_ExternalData_1[[#Headers],[12]])</f>
        <v>0</v>
      </c>
      <c r="S33" s="6">
        <f>SUMIFS(GQList,GIList,Table_ExternalData_1[[#This Row],[Item_key]],GDList,Table_ExternalData_1[[#Headers],[13]])</f>
        <v>0</v>
      </c>
      <c r="T33" s="6">
        <f>SUMIFS(GQList,GIList,Table_ExternalData_1[[#This Row],[Item_key]],GDList,Table_ExternalData_1[[#Headers],[14]])</f>
        <v>0</v>
      </c>
      <c r="U33" s="6">
        <f>SUMIFS(GQList,GIList,Table_ExternalData_1[[#This Row],[Item_key]],GDList,Table_ExternalData_1[[#Headers],[15]])</f>
        <v>0</v>
      </c>
      <c r="V33" s="6">
        <f>SUMIFS(GQList,GIList,Table_ExternalData_1[[#This Row],[Item_key]],GDList,Table_ExternalData_1[[#Headers],[16]])</f>
        <v>0</v>
      </c>
      <c r="W33" s="6">
        <f>SUMIFS(GQList,GIList,Table_ExternalData_1[[#This Row],[Item_key]],GDList,Table_ExternalData_1[[#Headers],[17]])</f>
        <v>0</v>
      </c>
      <c r="X33" s="6">
        <f>SUMIFS(GQList,GIList,Table_ExternalData_1[[#This Row],[Item_key]],GDList,Table_ExternalData_1[[#Headers],[18]])</f>
        <v>0</v>
      </c>
      <c r="Y33" s="6">
        <f>SUMIFS(GQList,GIList,Table_ExternalData_1[[#This Row],[Item_key]],GDList,Table_ExternalData_1[[#Headers],[19]])</f>
        <v>0</v>
      </c>
      <c r="Z33" s="6">
        <f>SUMIFS(GQList,GIList,Table_ExternalData_1[[#This Row],[Item_key]],GDList,Table_ExternalData_1[[#Headers],[20]])</f>
        <v>0</v>
      </c>
      <c r="AA33" s="6">
        <f>SUMIFS(GQList,GIList,Table_ExternalData_1[[#This Row],[Item_key]],GDList,Table_ExternalData_1[[#Headers],[21]])</f>
        <v>0</v>
      </c>
      <c r="AB33" s="6">
        <f>SUMIFS(GQList,GIList,Table_ExternalData_1[[#This Row],[Item_key]],GDList,Table_ExternalData_1[[#Headers],[22]])</f>
        <v>0</v>
      </c>
      <c r="AC33" s="6">
        <f>SUMIFS(GQList,GIList,Table_ExternalData_1[[#This Row],[Item_key]],GDList,Table_ExternalData_1[[#Headers],[23]])</f>
        <v>0</v>
      </c>
      <c r="AD33" s="6">
        <f>SUMIFS(GQList,GIList,Table_ExternalData_1[[#This Row],[Item_key]],GDList,Table_ExternalData_1[[#Headers],[24]])</f>
        <v>0</v>
      </c>
      <c r="AE33" s="6">
        <f>SUMIFS(GQList,GIList,Table_ExternalData_1[[#This Row],[Item_key]],GDList,Table_ExternalData_1[[#Headers],[25]])</f>
        <v>0</v>
      </c>
      <c r="AF33" s="6">
        <f>SUMIFS(GQList,GIList,Table_ExternalData_1[[#This Row],[Item_key]],GDList,Table_ExternalData_1[[#Headers],[26]])</f>
        <v>0</v>
      </c>
      <c r="AG33" s="6">
        <f>SUMIFS(GQList,GIList,Table_ExternalData_1[[#This Row],[Item_key]],GDList,Table_ExternalData_1[[#Headers],[27]])</f>
        <v>0</v>
      </c>
      <c r="AH33" s="6">
        <f>SUMIFS(GQList,GIList,Table_ExternalData_1[[#This Row],[Item_key]],GDList,Table_ExternalData_1[[#Headers],[28]])</f>
        <v>0</v>
      </c>
      <c r="AI33" s="6">
        <f>SUMIFS(GQList,GIList,Table_ExternalData_1[[#This Row],[Item_key]],GDList,Table_ExternalData_1[[#Headers],[29]])</f>
        <v>0</v>
      </c>
      <c r="AJ33" s="6">
        <f>SUMIFS(GQList,GIList,Table_ExternalData_1[[#This Row],[Item_key]],GDList,Table_ExternalData_1[[#Headers],[30]])</f>
        <v>0</v>
      </c>
      <c r="AK33" s="6">
        <f>SUMIFS(GQList,GIList,Table_ExternalData_1[[#This Row],[Item_key]],GDList,Table_ExternalData_1[[#Headers],[31]])</f>
        <v>0</v>
      </c>
      <c r="AL33" s="6">
        <f>SUM(Table_ExternalData_1[[#This Row],[1]:[31]])</f>
        <v>0</v>
      </c>
    </row>
    <row r="34" spans="1:38" hidden="1">
      <c r="A34" s="8" t="s">
        <v>2000</v>
      </c>
      <c r="B34" s="3" t="s">
        <v>638</v>
      </c>
      <c r="C34" s="3" t="s">
        <v>352</v>
      </c>
      <c r="D34" s="3" t="s">
        <v>643</v>
      </c>
      <c r="E34" s="3" t="s">
        <v>644</v>
      </c>
      <c r="F34" s="8" t="s">
        <v>1641</v>
      </c>
      <c r="G34" s="6">
        <f>SUMIFS(GQList,GIList,Table_ExternalData_1[[#This Row],[Item_key]],GDList,Table_ExternalData_1[[#Headers],[1]])</f>
        <v>0</v>
      </c>
      <c r="H34" s="6">
        <f>SUMIFS(GQList,GIList,Table_ExternalData_1[[#This Row],[Item_key]],GDList,Table_ExternalData_1[[#Headers],[2]])</f>
        <v>0</v>
      </c>
      <c r="I34" s="6">
        <f>SUMIFS(GQList,GIList,Table_ExternalData_1[[#This Row],[Item_key]],GDList,Table_ExternalData_1[[#Headers],[3]])</f>
        <v>0</v>
      </c>
      <c r="J34" s="6">
        <f>SUMIFS(GQList,GIList,Table_ExternalData_1[[#This Row],[Item_key]],GDList,Table_ExternalData_1[[#Headers],[4]])</f>
        <v>0</v>
      </c>
      <c r="K34" s="6">
        <f>SUMIFS(GQList,GIList,Table_ExternalData_1[[#This Row],[Item_key]],GDList,Table_ExternalData_1[[#Headers],[5]])</f>
        <v>0</v>
      </c>
      <c r="L34" s="6">
        <f>SUMIFS(GQList,GIList,Table_ExternalData_1[[#This Row],[Item_key]],GDList,Table_ExternalData_1[[#Headers],[6]])</f>
        <v>0</v>
      </c>
      <c r="M34" s="6">
        <f>SUMIFS(GQList,GIList,Table_ExternalData_1[[#This Row],[Item_key]],GDList,Table_ExternalData_1[[#Headers],[7]])</f>
        <v>0</v>
      </c>
      <c r="N34" s="6">
        <f>SUMIFS(GQList,GIList,Table_ExternalData_1[[#This Row],[Item_key]],GDList,Table_ExternalData_1[[#Headers],[8]])</f>
        <v>0</v>
      </c>
      <c r="O34" s="6">
        <f>SUMIFS(GQList,GIList,Table_ExternalData_1[[#This Row],[Item_key]],GDList,Table_ExternalData_1[[#Headers],[9]])</f>
        <v>0</v>
      </c>
      <c r="P34" s="6">
        <f>SUMIFS(GQList,GIList,Table_ExternalData_1[[#This Row],[Item_key]],GDList,Table_ExternalData_1[[#Headers],[10]])</f>
        <v>0</v>
      </c>
      <c r="Q34" s="6">
        <f>SUMIFS(GQList,GIList,Table_ExternalData_1[[#This Row],[Item_key]],GDList,Table_ExternalData_1[[#Headers],[11]])</f>
        <v>0</v>
      </c>
      <c r="R34" s="6">
        <f>SUMIFS(GQList,GIList,Table_ExternalData_1[[#This Row],[Item_key]],GDList,Table_ExternalData_1[[#Headers],[12]])</f>
        <v>0</v>
      </c>
      <c r="S34" s="6">
        <f>SUMIFS(GQList,GIList,Table_ExternalData_1[[#This Row],[Item_key]],GDList,Table_ExternalData_1[[#Headers],[13]])</f>
        <v>0</v>
      </c>
      <c r="T34" s="6">
        <f>SUMIFS(GQList,GIList,Table_ExternalData_1[[#This Row],[Item_key]],GDList,Table_ExternalData_1[[#Headers],[14]])</f>
        <v>0</v>
      </c>
      <c r="U34" s="6">
        <f>SUMIFS(GQList,GIList,Table_ExternalData_1[[#This Row],[Item_key]],GDList,Table_ExternalData_1[[#Headers],[15]])</f>
        <v>0</v>
      </c>
      <c r="V34" s="6">
        <f>SUMIFS(GQList,GIList,Table_ExternalData_1[[#This Row],[Item_key]],GDList,Table_ExternalData_1[[#Headers],[16]])</f>
        <v>0</v>
      </c>
      <c r="W34" s="6">
        <f>SUMIFS(GQList,GIList,Table_ExternalData_1[[#This Row],[Item_key]],GDList,Table_ExternalData_1[[#Headers],[17]])</f>
        <v>0</v>
      </c>
      <c r="X34" s="6">
        <f>SUMIFS(GQList,GIList,Table_ExternalData_1[[#This Row],[Item_key]],GDList,Table_ExternalData_1[[#Headers],[18]])</f>
        <v>0</v>
      </c>
      <c r="Y34" s="6">
        <f>SUMIFS(GQList,GIList,Table_ExternalData_1[[#This Row],[Item_key]],GDList,Table_ExternalData_1[[#Headers],[19]])</f>
        <v>0</v>
      </c>
      <c r="Z34" s="6">
        <f>SUMIFS(GQList,GIList,Table_ExternalData_1[[#This Row],[Item_key]],GDList,Table_ExternalData_1[[#Headers],[20]])</f>
        <v>0</v>
      </c>
      <c r="AA34" s="6">
        <f>SUMIFS(GQList,GIList,Table_ExternalData_1[[#This Row],[Item_key]],GDList,Table_ExternalData_1[[#Headers],[21]])</f>
        <v>0</v>
      </c>
      <c r="AB34" s="6">
        <f>SUMIFS(GQList,GIList,Table_ExternalData_1[[#This Row],[Item_key]],GDList,Table_ExternalData_1[[#Headers],[22]])</f>
        <v>0</v>
      </c>
      <c r="AC34" s="6">
        <f>SUMIFS(GQList,GIList,Table_ExternalData_1[[#This Row],[Item_key]],GDList,Table_ExternalData_1[[#Headers],[23]])</f>
        <v>0</v>
      </c>
      <c r="AD34" s="6">
        <f>SUMIFS(GQList,GIList,Table_ExternalData_1[[#This Row],[Item_key]],GDList,Table_ExternalData_1[[#Headers],[24]])</f>
        <v>0</v>
      </c>
      <c r="AE34" s="6">
        <f>SUMIFS(GQList,GIList,Table_ExternalData_1[[#This Row],[Item_key]],GDList,Table_ExternalData_1[[#Headers],[25]])</f>
        <v>0</v>
      </c>
      <c r="AF34" s="6">
        <f>SUMIFS(GQList,GIList,Table_ExternalData_1[[#This Row],[Item_key]],GDList,Table_ExternalData_1[[#Headers],[26]])</f>
        <v>0</v>
      </c>
      <c r="AG34" s="6">
        <f>SUMIFS(GQList,GIList,Table_ExternalData_1[[#This Row],[Item_key]],GDList,Table_ExternalData_1[[#Headers],[27]])</f>
        <v>0</v>
      </c>
      <c r="AH34" s="6">
        <f>SUMIFS(GQList,GIList,Table_ExternalData_1[[#This Row],[Item_key]],GDList,Table_ExternalData_1[[#Headers],[28]])</f>
        <v>0</v>
      </c>
      <c r="AI34" s="6">
        <f>SUMIFS(GQList,GIList,Table_ExternalData_1[[#This Row],[Item_key]],GDList,Table_ExternalData_1[[#Headers],[29]])</f>
        <v>0</v>
      </c>
      <c r="AJ34" s="6">
        <f>SUMIFS(GQList,GIList,Table_ExternalData_1[[#This Row],[Item_key]],GDList,Table_ExternalData_1[[#Headers],[30]])</f>
        <v>0</v>
      </c>
      <c r="AK34" s="6">
        <f>SUMIFS(GQList,GIList,Table_ExternalData_1[[#This Row],[Item_key]],GDList,Table_ExternalData_1[[#Headers],[31]])</f>
        <v>0</v>
      </c>
      <c r="AL34" s="6">
        <f>SUM(Table_ExternalData_1[[#This Row],[1]:[31]])</f>
        <v>0</v>
      </c>
    </row>
    <row r="35" spans="1:38" hidden="1">
      <c r="A35" s="8" t="s">
        <v>2000</v>
      </c>
      <c r="B35" s="3" t="s">
        <v>638</v>
      </c>
      <c r="C35" s="3" t="s">
        <v>353</v>
      </c>
      <c r="D35" s="3" t="s">
        <v>645</v>
      </c>
      <c r="E35" s="3" t="s">
        <v>646</v>
      </c>
      <c r="F35" s="8" t="s">
        <v>1641</v>
      </c>
      <c r="G35" s="6">
        <f>SUMIFS(GQList,GIList,Table_ExternalData_1[[#This Row],[Item_key]],GDList,Table_ExternalData_1[[#Headers],[1]])</f>
        <v>0</v>
      </c>
      <c r="H35" s="6">
        <f>SUMIFS(GQList,GIList,Table_ExternalData_1[[#This Row],[Item_key]],GDList,Table_ExternalData_1[[#Headers],[2]])</f>
        <v>0</v>
      </c>
      <c r="I35" s="6">
        <f>SUMIFS(GQList,GIList,Table_ExternalData_1[[#This Row],[Item_key]],GDList,Table_ExternalData_1[[#Headers],[3]])</f>
        <v>0</v>
      </c>
      <c r="J35" s="6">
        <f>SUMIFS(GQList,GIList,Table_ExternalData_1[[#This Row],[Item_key]],GDList,Table_ExternalData_1[[#Headers],[4]])</f>
        <v>0</v>
      </c>
      <c r="K35" s="6">
        <f>SUMIFS(GQList,GIList,Table_ExternalData_1[[#This Row],[Item_key]],GDList,Table_ExternalData_1[[#Headers],[5]])</f>
        <v>0</v>
      </c>
      <c r="L35" s="6">
        <f>SUMIFS(GQList,GIList,Table_ExternalData_1[[#This Row],[Item_key]],GDList,Table_ExternalData_1[[#Headers],[6]])</f>
        <v>0</v>
      </c>
      <c r="M35" s="6">
        <f>SUMIFS(GQList,GIList,Table_ExternalData_1[[#This Row],[Item_key]],GDList,Table_ExternalData_1[[#Headers],[7]])</f>
        <v>0</v>
      </c>
      <c r="N35" s="6">
        <f>SUMIFS(GQList,GIList,Table_ExternalData_1[[#This Row],[Item_key]],GDList,Table_ExternalData_1[[#Headers],[8]])</f>
        <v>0</v>
      </c>
      <c r="O35" s="6">
        <f>SUMIFS(GQList,GIList,Table_ExternalData_1[[#This Row],[Item_key]],GDList,Table_ExternalData_1[[#Headers],[9]])</f>
        <v>0</v>
      </c>
      <c r="P35" s="6">
        <f>SUMIFS(GQList,GIList,Table_ExternalData_1[[#This Row],[Item_key]],GDList,Table_ExternalData_1[[#Headers],[10]])</f>
        <v>0</v>
      </c>
      <c r="Q35" s="6">
        <f>SUMIFS(GQList,GIList,Table_ExternalData_1[[#This Row],[Item_key]],GDList,Table_ExternalData_1[[#Headers],[11]])</f>
        <v>0</v>
      </c>
      <c r="R35" s="6">
        <f>SUMIFS(GQList,GIList,Table_ExternalData_1[[#This Row],[Item_key]],GDList,Table_ExternalData_1[[#Headers],[12]])</f>
        <v>0</v>
      </c>
      <c r="S35" s="6">
        <f>SUMIFS(GQList,GIList,Table_ExternalData_1[[#This Row],[Item_key]],GDList,Table_ExternalData_1[[#Headers],[13]])</f>
        <v>0</v>
      </c>
      <c r="T35" s="6">
        <f>SUMIFS(GQList,GIList,Table_ExternalData_1[[#This Row],[Item_key]],GDList,Table_ExternalData_1[[#Headers],[14]])</f>
        <v>0</v>
      </c>
      <c r="U35" s="6">
        <f>SUMIFS(GQList,GIList,Table_ExternalData_1[[#This Row],[Item_key]],GDList,Table_ExternalData_1[[#Headers],[15]])</f>
        <v>0</v>
      </c>
      <c r="V35" s="6">
        <f>SUMIFS(GQList,GIList,Table_ExternalData_1[[#This Row],[Item_key]],GDList,Table_ExternalData_1[[#Headers],[16]])</f>
        <v>0</v>
      </c>
      <c r="W35" s="6">
        <f>SUMIFS(GQList,GIList,Table_ExternalData_1[[#This Row],[Item_key]],GDList,Table_ExternalData_1[[#Headers],[17]])</f>
        <v>0</v>
      </c>
      <c r="X35" s="6">
        <f>SUMIFS(GQList,GIList,Table_ExternalData_1[[#This Row],[Item_key]],GDList,Table_ExternalData_1[[#Headers],[18]])</f>
        <v>0</v>
      </c>
      <c r="Y35" s="6">
        <f>SUMIFS(GQList,GIList,Table_ExternalData_1[[#This Row],[Item_key]],GDList,Table_ExternalData_1[[#Headers],[19]])</f>
        <v>0</v>
      </c>
      <c r="Z35" s="6">
        <f>SUMIFS(GQList,GIList,Table_ExternalData_1[[#This Row],[Item_key]],GDList,Table_ExternalData_1[[#Headers],[20]])</f>
        <v>0</v>
      </c>
      <c r="AA35" s="6">
        <f>SUMIFS(GQList,GIList,Table_ExternalData_1[[#This Row],[Item_key]],GDList,Table_ExternalData_1[[#Headers],[21]])</f>
        <v>0</v>
      </c>
      <c r="AB35" s="6">
        <f>SUMIFS(GQList,GIList,Table_ExternalData_1[[#This Row],[Item_key]],GDList,Table_ExternalData_1[[#Headers],[22]])</f>
        <v>0</v>
      </c>
      <c r="AC35" s="6">
        <f>SUMIFS(GQList,GIList,Table_ExternalData_1[[#This Row],[Item_key]],GDList,Table_ExternalData_1[[#Headers],[23]])</f>
        <v>0</v>
      </c>
      <c r="AD35" s="6">
        <f>SUMIFS(GQList,GIList,Table_ExternalData_1[[#This Row],[Item_key]],GDList,Table_ExternalData_1[[#Headers],[24]])</f>
        <v>0</v>
      </c>
      <c r="AE35" s="6">
        <f>SUMIFS(GQList,GIList,Table_ExternalData_1[[#This Row],[Item_key]],GDList,Table_ExternalData_1[[#Headers],[25]])</f>
        <v>0</v>
      </c>
      <c r="AF35" s="6">
        <f>SUMIFS(GQList,GIList,Table_ExternalData_1[[#This Row],[Item_key]],GDList,Table_ExternalData_1[[#Headers],[26]])</f>
        <v>0</v>
      </c>
      <c r="AG35" s="6">
        <f>SUMIFS(GQList,GIList,Table_ExternalData_1[[#This Row],[Item_key]],GDList,Table_ExternalData_1[[#Headers],[27]])</f>
        <v>0</v>
      </c>
      <c r="AH35" s="6">
        <f>SUMIFS(GQList,GIList,Table_ExternalData_1[[#This Row],[Item_key]],GDList,Table_ExternalData_1[[#Headers],[28]])</f>
        <v>0</v>
      </c>
      <c r="AI35" s="6">
        <f>SUMIFS(GQList,GIList,Table_ExternalData_1[[#This Row],[Item_key]],GDList,Table_ExternalData_1[[#Headers],[29]])</f>
        <v>0</v>
      </c>
      <c r="AJ35" s="6">
        <f>SUMIFS(GQList,GIList,Table_ExternalData_1[[#This Row],[Item_key]],GDList,Table_ExternalData_1[[#Headers],[30]])</f>
        <v>0</v>
      </c>
      <c r="AK35" s="6">
        <f>SUMIFS(GQList,GIList,Table_ExternalData_1[[#This Row],[Item_key]],GDList,Table_ExternalData_1[[#Headers],[31]])</f>
        <v>0</v>
      </c>
      <c r="AL35" s="6">
        <f>SUM(Table_ExternalData_1[[#This Row],[1]:[31]])</f>
        <v>0</v>
      </c>
    </row>
    <row r="36" spans="1:38" ht="24">
      <c r="A36" s="8" t="s">
        <v>2001</v>
      </c>
      <c r="B36" s="3" t="s">
        <v>649</v>
      </c>
      <c r="C36" s="3" t="s">
        <v>341</v>
      </c>
      <c r="D36" s="3" t="s">
        <v>650</v>
      </c>
      <c r="E36" s="3" t="s">
        <v>651</v>
      </c>
      <c r="F36" s="8" t="s">
        <v>1641</v>
      </c>
      <c r="G36" s="6">
        <f>SUMIFS(GQList,GIList,Table_ExternalData_1[[#This Row],[Item_key]],GDList,Table_ExternalData_1[[#Headers],[1]])</f>
        <v>0</v>
      </c>
      <c r="H36" s="6">
        <f>SUMIFS(GQList,GIList,Table_ExternalData_1[[#This Row],[Item_key]],GDList,Table_ExternalData_1[[#Headers],[2]])</f>
        <v>0</v>
      </c>
      <c r="I36" s="6">
        <f>SUMIFS(GQList,GIList,Table_ExternalData_1[[#This Row],[Item_key]],GDList,Table_ExternalData_1[[#Headers],[3]])</f>
        <v>700</v>
      </c>
      <c r="J36" s="6">
        <f>SUMIFS(GQList,GIList,Table_ExternalData_1[[#This Row],[Item_key]],GDList,Table_ExternalData_1[[#Headers],[4]])</f>
        <v>0</v>
      </c>
      <c r="K36" s="6">
        <f>SUMIFS(GQList,GIList,Table_ExternalData_1[[#This Row],[Item_key]],GDList,Table_ExternalData_1[[#Headers],[5]])</f>
        <v>0</v>
      </c>
      <c r="L36" s="6">
        <f>SUMIFS(GQList,GIList,Table_ExternalData_1[[#This Row],[Item_key]],GDList,Table_ExternalData_1[[#Headers],[6]])</f>
        <v>0</v>
      </c>
      <c r="M36" s="6">
        <f>SUMIFS(GQList,GIList,Table_ExternalData_1[[#This Row],[Item_key]],GDList,Table_ExternalData_1[[#Headers],[7]])</f>
        <v>0</v>
      </c>
      <c r="N36" s="6">
        <f>SUMIFS(GQList,GIList,Table_ExternalData_1[[#This Row],[Item_key]],GDList,Table_ExternalData_1[[#Headers],[8]])</f>
        <v>0</v>
      </c>
      <c r="O36" s="6">
        <f>SUMIFS(GQList,GIList,Table_ExternalData_1[[#This Row],[Item_key]],GDList,Table_ExternalData_1[[#Headers],[9]])</f>
        <v>0</v>
      </c>
      <c r="P36" s="6">
        <f>SUMIFS(GQList,GIList,Table_ExternalData_1[[#This Row],[Item_key]],GDList,Table_ExternalData_1[[#Headers],[10]])</f>
        <v>0</v>
      </c>
      <c r="Q36" s="6">
        <f>SUMIFS(GQList,GIList,Table_ExternalData_1[[#This Row],[Item_key]],GDList,Table_ExternalData_1[[#Headers],[11]])</f>
        <v>2300</v>
      </c>
      <c r="R36" s="6">
        <f>SUMIFS(GQList,GIList,Table_ExternalData_1[[#This Row],[Item_key]],GDList,Table_ExternalData_1[[#Headers],[12]])</f>
        <v>0</v>
      </c>
      <c r="S36" s="6">
        <f>SUMIFS(GQList,GIList,Table_ExternalData_1[[#This Row],[Item_key]],GDList,Table_ExternalData_1[[#Headers],[13]])</f>
        <v>0</v>
      </c>
      <c r="T36" s="6">
        <f>SUMIFS(GQList,GIList,Table_ExternalData_1[[#This Row],[Item_key]],GDList,Table_ExternalData_1[[#Headers],[14]])</f>
        <v>0</v>
      </c>
      <c r="U36" s="6">
        <f>SUMIFS(GQList,GIList,Table_ExternalData_1[[#This Row],[Item_key]],GDList,Table_ExternalData_1[[#Headers],[15]])</f>
        <v>0</v>
      </c>
      <c r="V36" s="6">
        <f>SUMIFS(GQList,GIList,Table_ExternalData_1[[#This Row],[Item_key]],GDList,Table_ExternalData_1[[#Headers],[16]])</f>
        <v>0</v>
      </c>
      <c r="W36" s="6">
        <f>SUMIFS(GQList,GIList,Table_ExternalData_1[[#This Row],[Item_key]],GDList,Table_ExternalData_1[[#Headers],[17]])</f>
        <v>0</v>
      </c>
      <c r="X36" s="6">
        <f>SUMIFS(GQList,GIList,Table_ExternalData_1[[#This Row],[Item_key]],GDList,Table_ExternalData_1[[#Headers],[18]])</f>
        <v>0</v>
      </c>
      <c r="Y36" s="6">
        <f>SUMIFS(GQList,GIList,Table_ExternalData_1[[#This Row],[Item_key]],GDList,Table_ExternalData_1[[#Headers],[19]])</f>
        <v>0</v>
      </c>
      <c r="Z36" s="6">
        <f>SUMIFS(GQList,GIList,Table_ExternalData_1[[#This Row],[Item_key]],GDList,Table_ExternalData_1[[#Headers],[20]])</f>
        <v>0</v>
      </c>
      <c r="AA36" s="6">
        <f>SUMIFS(GQList,GIList,Table_ExternalData_1[[#This Row],[Item_key]],GDList,Table_ExternalData_1[[#Headers],[21]])</f>
        <v>0</v>
      </c>
      <c r="AB36" s="6">
        <f>SUMIFS(GQList,GIList,Table_ExternalData_1[[#This Row],[Item_key]],GDList,Table_ExternalData_1[[#Headers],[22]])</f>
        <v>0</v>
      </c>
      <c r="AC36" s="6">
        <f>SUMIFS(GQList,GIList,Table_ExternalData_1[[#This Row],[Item_key]],GDList,Table_ExternalData_1[[#Headers],[23]])</f>
        <v>0</v>
      </c>
      <c r="AD36" s="6">
        <f>SUMIFS(GQList,GIList,Table_ExternalData_1[[#This Row],[Item_key]],GDList,Table_ExternalData_1[[#Headers],[24]])</f>
        <v>0</v>
      </c>
      <c r="AE36" s="6">
        <f>SUMIFS(GQList,GIList,Table_ExternalData_1[[#This Row],[Item_key]],GDList,Table_ExternalData_1[[#Headers],[25]])</f>
        <v>0</v>
      </c>
      <c r="AF36" s="6">
        <f>SUMIFS(GQList,GIList,Table_ExternalData_1[[#This Row],[Item_key]],GDList,Table_ExternalData_1[[#Headers],[26]])</f>
        <v>0</v>
      </c>
      <c r="AG36" s="6">
        <f>SUMIFS(GQList,GIList,Table_ExternalData_1[[#This Row],[Item_key]],GDList,Table_ExternalData_1[[#Headers],[27]])</f>
        <v>0</v>
      </c>
      <c r="AH36" s="6">
        <f>SUMIFS(GQList,GIList,Table_ExternalData_1[[#This Row],[Item_key]],GDList,Table_ExternalData_1[[#Headers],[28]])</f>
        <v>2400</v>
      </c>
      <c r="AI36" s="6">
        <f>SUMIFS(GQList,GIList,Table_ExternalData_1[[#This Row],[Item_key]],GDList,Table_ExternalData_1[[#Headers],[29]])</f>
        <v>0</v>
      </c>
      <c r="AJ36" s="6">
        <f>SUMIFS(GQList,GIList,Table_ExternalData_1[[#This Row],[Item_key]],GDList,Table_ExternalData_1[[#Headers],[30]])</f>
        <v>0</v>
      </c>
      <c r="AK36" s="6">
        <f>SUMIFS(GQList,GIList,Table_ExternalData_1[[#This Row],[Item_key]],GDList,Table_ExternalData_1[[#Headers],[31]])</f>
        <v>0</v>
      </c>
      <c r="AL36" s="6">
        <f>SUM(Table_ExternalData_1[[#This Row],[1]:[31]])</f>
        <v>5400</v>
      </c>
    </row>
    <row r="37" spans="1:38" ht="24">
      <c r="A37" s="8" t="s">
        <v>2001</v>
      </c>
      <c r="B37" s="3" t="s">
        <v>649</v>
      </c>
      <c r="C37" s="3" t="s">
        <v>343</v>
      </c>
      <c r="D37" s="3" t="s">
        <v>647</v>
      </c>
      <c r="E37" s="3" t="s">
        <v>648</v>
      </c>
      <c r="F37" s="8" t="s">
        <v>1641</v>
      </c>
      <c r="G37" s="6">
        <f>SUMIFS(GQList,GIList,Table_ExternalData_1[[#This Row],[Item_key]],GDList,Table_ExternalData_1[[#Headers],[1]])</f>
        <v>0</v>
      </c>
      <c r="H37" s="6">
        <f>SUMIFS(GQList,GIList,Table_ExternalData_1[[#This Row],[Item_key]],GDList,Table_ExternalData_1[[#Headers],[2]])</f>
        <v>0</v>
      </c>
      <c r="I37" s="6">
        <f>SUMIFS(GQList,GIList,Table_ExternalData_1[[#This Row],[Item_key]],GDList,Table_ExternalData_1[[#Headers],[3]])</f>
        <v>1100</v>
      </c>
      <c r="J37" s="6">
        <f>SUMIFS(GQList,GIList,Table_ExternalData_1[[#This Row],[Item_key]],GDList,Table_ExternalData_1[[#Headers],[4]])</f>
        <v>2000</v>
      </c>
      <c r="K37" s="6">
        <f>SUMIFS(GQList,GIList,Table_ExternalData_1[[#This Row],[Item_key]],GDList,Table_ExternalData_1[[#Headers],[5]])</f>
        <v>0</v>
      </c>
      <c r="L37" s="6">
        <f>SUMIFS(GQList,GIList,Table_ExternalData_1[[#This Row],[Item_key]],GDList,Table_ExternalData_1[[#Headers],[6]])</f>
        <v>0</v>
      </c>
      <c r="M37" s="6">
        <f>SUMIFS(GQList,GIList,Table_ExternalData_1[[#This Row],[Item_key]],GDList,Table_ExternalData_1[[#Headers],[7]])</f>
        <v>0</v>
      </c>
      <c r="N37" s="6">
        <f>SUMIFS(GQList,GIList,Table_ExternalData_1[[#This Row],[Item_key]],GDList,Table_ExternalData_1[[#Headers],[8]])</f>
        <v>0</v>
      </c>
      <c r="O37" s="6">
        <f>SUMIFS(GQList,GIList,Table_ExternalData_1[[#This Row],[Item_key]],GDList,Table_ExternalData_1[[#Headers],[9]])</f>
        <v>0</v>
      </c>
      <c r="P37" s="6">
        <f>SUMIFS(GQList,GIList,Table_ExternalData_1[[#This Row],[Item_key]],GDList,Table_ExternalData_1[[#Headers],[10]])</f>
        <v>0</v>
      </c>
      <c r="Q37" s="6">
        <f>SUMIFS(GQList,GIList,Table_ExternalData_1[[#This Row],[Item_key]],GDList,Table_ExternalData_1[[#Headers],[11]])</f>
        <v>2300</v>
      </c>
      <c r="R37" s="6">
        <f>SUMIFS(GQList,GIList,Table_ExternalData_1[[#This Row],[Item_key]],GDList,Table_ExternalData_1[[#Headers],[12]])</f>
        <v>0</v>
      </c>
      <c r="S37" s="6">
        <f>SUMIFS(GQList,GIList,Table_ExternalData_1[[#This Row],[Item_key]],GDList,Table_ExternalData_1[[#Headers],[13]])</f>
        <v>0</v>
      </c>
      <c r="T37" s="6">
        <f>SUMIFS(GQList,GIList,Table_ExternalData_1[[#This Row],[Item_key]],GDList,Table_ExternalData_1[[#Headers],[14]])</f>
        <v>0</v>
      </c>
      <c r="U37" s="6">
        <f>SUMIFS(GQList,GIList,Table_ExternalData_1[[#This Row],[Item_key]],GDList,Table_ExternalData_1[[#Headers],[15]])</f>
        <v>0</v>
      </c>
      <c r="V37" s="6">
        <f>SUMIFS(GQList,GIList,Table_ExternalData_1[[#This Row],[Item_key]],GDList,Table_ExternalData_1[[#Headers],[16]])</f>
        <v>0</v>
      </c>
      <c r="W37" s="6">
        <f>SUMIFS(GQList,GIList,Table_ExternalData_1[[#This Row],[Item_key]],GDList,Table_ExternalData_1[[#Headers],[17]])</f>
        <v>0</v>
      </c>
      <c r="X37" s="6">
        <f>SUMIFS(GQList,GIList,Table_ExternalData_1[[#This Row],[Item_key]],GDList,Table_ExternalData_1[[#Headers],[18]])</f>
        <v>0</v>
      </c>
      <c r="Y37" s="6">
        <f>SUMIFS(GQList,GIList,Table_ExternalData_1[[#This Row],[Item_key]],GDList,Table_ExternalData_1[[#Headers],[19]])</f>
        <v>0</v>
      </c>
      <c r="Z37" s="6">
        <f>SUMIFS(GQList,GIList,Table_ExternalData_1[[#This Row],[Item_key]],GDList,Table_ExternalData_1[[#Headers],[20]])</f>
        <v>0</v>
      </c>
      <c r="AA37" s="6">
        <f>SUMIFS(GQList,GIList,Table_ExternalData_1[[#This Row],[Item_key]],GDList,Table_ExternalData_1[[#Headers],[21]])</f>
        <v>0</v>
      </c>
      <c r="AB37" s="6">
        <f>SUMIFS(GQList,GIList,Table_ExternalData_1[[#This Row],[Item_key]],GDList,Table_ExternalData_1[[#Headers],[22]])</f>
        <v>0</v>
      </c>
      <c r="AC37" s="6">
        <f>SUMIFS(GQList,GIList,Table_ExternalData_1[[#This Row],[Item_key]],GDList,Table_ExternalData_1[[#Headers],[23]])</f>
        <v>0</v>
      </c>
      <c r="AD37" s="6">
        <f>SUMIFS(GQList,GIList,Table_ExternalData_1[[#This Row],[Item_key]],GDList,Table_ExternalData_1[[#Headers],[24]])</f>
        <v>0</v>
      </c>
      <c r="AE37" s="6">
        <f>SUMIFS(GQList,GIList,Table_ExternalData_1[[#This Row],[Item_key]],GDList,Table_ExternalData_1[[#Headers],[25]])</f>
        <v>0</v>
      </c>
      <c r="AF37" s="6">
        <f>SUMIFS(GQList,GIList,Table_ExternalData_1[[#This Row],[Item_key]],GDList,Table_ExternalData_1[[#Headers],[26]])</f>
        <v>0</v>
      </c>
      <c r="AG37" s="6">
        <f>SUMIFS(GQList,GIList,Table_ExternalData_1[[#This Row],[Item_key]],GDList,Table_ExternalData_1[[#Headers],[27]])</f>
        <v>0</v>
      </c>
      <c r="AH37" s="6">
        <f>SUMIFS(GQList,GIList,Table_ExternalData_1[[#This Row],[Item_key]],GDList,Table_ExternalData_1[[#Headers],[28]])</f>
        <v>0</v>
      </c>
      <c r="AI37" s="6">
        <f>SUMIFS(GQList,GIList,Table_ExternalData_1[[#This Row],[Item_key]],GDList,Table_ExternalData_1[[#Headers],[29]])</f>
        <v>0</v>
      </c>
      <c r="AJ37" s="6">
        <f>SUMIFS(GQList,GIList,Table_ExternalData_1[[#This Row],[Item_key]],GDList,Table_ExternalData_1[[#Headers],[30]])</f>
        <v>0</v>
      </c>
      <c r="AK37" s="6">
        <f>SUMIFS(GQList,GIList,Table_ExternalData_1[[#This Row],[Item_key]],GDList,Table_ExternalData_1[[#Headers],[31]])</f>
        <v>0</v>
      </c>
      <c r="AL37" s="6">
        <f>SUM(Table_ExternalData_1[[#This Row],[1]:[31]])</f>
        <v>5400</v>
      </c>
    </row>
    <row r="38" spans="1:38" ht="24">
      <c r="A38" s="8" t="s">
        <v>2001</v>
      </c>
      <c r="B38" s="3" t="s">
        <v>649</v>
      </c>
      <c r="C38" s="3" t="s">
        <v>345</v>
      </c>
      <c r="D38" s="3" t="s">
        <v>660</v>
      </c>
      <c r="E38" s="3" t="s">
        <v>661</v>
      </c>
      <c r="F38" s="8" t="s">
        <v>1641</v>
      </c>
      <c r="G38" s="6">
        <f>SUMIFS(GQList,GIList,Table_ExternalData_1[[#This Row],[Item_key]],GDList,Table_ExternalData_1[[#Headers],[1]])</f>
        <v>0</v>
      </c>
      <c r="H38" s="6">
        <f>SUMIFS(GQList,GIList,Table_ExternalData_1[[#This Row],[Item_key]],GDList,Table_ExternalData_1[[#Headers],[2]])</f>
        <v>0</v>
      </c>
      <c r="I38" s="6">
        <f>SUMIFS(GQList,GIList,Table_ExternalData_1[[#This Row],[Item_key]],GDList,Table_ExternalData_1[[#Headers],[3]])</f>
        <v>1100</v>
      </c>
      <c r="J38" s="6">
        <f>SUMIFS(GQList,GIList,Table_ExternalData_1[[#This Row],[Item_key]],GDList,Table_ExternalData_1[[#Headers],[4]])</f>
        <v>2000</v>
      </c>
      <c r="K38" s="6">
        <f>SUMIFS(GQList,GIList,Table_ExternalData_1[[#This Row],[Item_key]],GDList,Table_ExternalData_1[[#Headers],[5]])</f>
        <v>0</v>
      </c>
      <c r="L38" s="6">
        <f>SUMIFS(GQList,GIList,Table_ExternalData_1[[#This Row],[Item_key]],GDList,Table_ExternalData_1[[#Headers],[6]])</f>
        <v>0</v>
      </c>
      <c r="M38" s="6">
        <f>SUMIFS(GQList,GIList,Table_ExternalData_1[[#This Row],[Item_key]],GDList,Table_ExternalData_1[[#Headers],[7]])</f>
        <v>0</v>
      </c>
      <c r="N38" s="6">
        <f>SUMIFS(GQList,GIList,Table_ExternalData_1[[#This Row],[Item_key]],GDList,Table_ExternalData_1[[#Headers],[8]])</f>
        <v>0</v>
      </c>
      <c r="O38" s="6">
        <f>SUMIFS(GQList,GIList,Table_ExternalData_1[[#This Row],[Item_key]],GDList,Table_ExternalData_1[[#Headers],[9]])</f>
        <v>0</v>
      </c>
      <c r="P38" s="6">
        <f>SUMIFS(GQList,GIList,Table_ExternalData_1[[#This Row],[Item_key]],GDList,Table_ExternalData_1[[#Headers],[10]])</f>
        <v>0</v>
      </c>
      <c r="Q38" s="6">
        <f>SUMIFS(GQList,GIList,Table_ExternalData_1[[#This Row],[Item_key]],GDList,Table_ExternalData_1[[#Headers],[11]])</f>
        <v>2300</v>
      </c>
      <c r="R38" s="6">
        <f>SUMIFS(GQList,GIList,Table_ExternalData_1[[#This Row],[Item_key]],GDList,Table_ExternalData_1[[#Headers],[12]])</f>
        <v>0</v>
      </c>
      <c r="S38" s="6">
        <f>SUMIFS(GQList,GIList,Table_ExternalData_1[[#This Row],[Item_key]],GDList,Table_ExternalData_1[[#Headers],[13]])</f>
        <v>0</v>
      </c>
      <c r="T38" s="6">
        <f>SUMIFS(GQList,GIList,Table_ExternalData_1[[#This Row],[Item_key]],GDList,Table_ExternalData_1[[#Headers],[14]])</f>
        <v>0</v>
      </c>
      <c r="U38" s="6">
        <f>SUMIFS(GQList,GIList,Table_ExternalData_1[[#This Row],[Item_key]],GDList,Table_ExternalData_1[[#Headers],[15]])</f>
        <v>0</v>
      </c>
      <c r="V38" s="6">
        <f>SUMIFS(GQList,GIList,Table_ExternalData_1[[#This Row],[Item_key]],GDList,Table_ExternalData_1[[#Headers],[16]])</f>
        <v>0</v>
      </c>
      <c r="W38" s="6">
        <f>SUMIFS(GQList,GIList,Table_ExternalData_1[[#This Row],[Item_key]],GDList,Table_ExternalData_1[[#Headers],[17]])</f>
        <v>0</v>
      </c>
      <c r="X38" s="6">
        <f>SUMIFS(GQList,GIList,Table_ExternalData_1[[#This Row],[Item_key]],GDList,Table_ExternalData_1[[#Headers],[18]])</f>
        <v>0</v>
      </c>
      <c r="Y38" s="6">
        <f>SUMIFS(GQList,GIList,Table_ExternalData_1[[#This Row],[Item_key]],GDList,Table_ExternalData_1[[#Headers],[19]])</f>
        <v>0</v>
      </c>
      <c r="Z38" s="6">
        <f>SUMIFS(GQList,GIList,Table_ExternalData_1[[#This Row],[Item_key]],GDList,Table_ExternalData_1[[#Headers],[20]])</f>
        <v>0</v>
      </c>
      <c r="AA38" s="6">
        <f>SUMIFS(GQList,GIList,Table_ExternalData_1[[#This Row],[Item_key]],GDList,Table_ExternalData_1[[#Headers],[21]])</f>
        <v>0</v>
      </c>
      <c r="AB38" s="6">
        <f>SUMIFS(GQList,GIList,Table_ExternalData_1[[#This Row],[Item_key]],GDList,Table_ExternalData_1[[#Headers],[22]])</f>
        <v>0</v>
      </c>
      <c r="AC38" s="6">
        <f>SUMIFS(GQList,GIList,Table_ExternalData_1[[#This Row],[Item_key]],GDList,Table_ExternalData_1[[#Headers],[23]])</f>
        <v>0</v>
      </c>
      <c r="AD38" s="6">
        <f>SUMIFS(GQList,GIList,Table_ExternalData_1[[#This Row],[Item_key]],GDList,Table_ExternalData_1[[#Headers],[24]])</f>
        <v>0</v>
      </c>
      <c r="AE38" s="6">
        <f>SUMIFS(GQList,GIList,Table_ExternalData_1[[#This Row],[Item_key]],GDList,Table_ExternalData_1[[#Headers],[25]])</f>
        <v>0</v>
      </c>
      <c r="AF38" s="6">
        <f>SUMIFS(GQList,GIList,Table_ExternalData_1[[#This Row],[Item_key]],GDList,Table_ExternalData_1[[#Headers],[26]])</f>
        <v>0</v>
      </c>
      <c r="AG38" s="6">
        <f>SUMIFS(GQList,GIList,Table_ExternalData_1[[#This Row],[Item_key]],GDList,Table_ExternalData_1[[#Headers],[27]])</f>
        <v>0</v>
      </c>
      <c r="AH38" s="6">
        <f>SUMIFS(GQList,GIList,Table_ExternalData_1[[#This Row],[Item_key]],GDList,Table_ExternalData_1[[#Headers],[28]])</f>
        <v>0</v>
      </c>
      <c r="AI38" s="6">
        <f>SUMIFS(GQList,GIList,Table_ExternalData_1[[#This Row],[Item_key]],GDList,Table_ExternalData_1[[#Headers],[29]])</f>
        <v>0</v>
      </c>
      <c r="AJ38" s="6">
        <f>SUMIFS(GQList,GIList,Table_ExternalData_1[[#This Row],[Item_key]],GDList,Table_ExternalData_1[[#Headers],[30]])</f>
        <v>0</v>
      </c>
      <c r="AK38" s="6">
        <f>SUMIFS(GQList,GIList,Table_ExternalData_1[[#This Row],[Item_key]],GDList,Table_ExternalData_1[[#Headers],[31]])</f>
        <v>0</v>
      </c>
      <c r="AL38" s="6">
        <f>SUM(Table_ExternalData_1[[#This Row],[1]:[31]])</f>
        <v>5400</v>
      </c>
    </row>
    <row r="39" spans="1:38" ht="24">
      <c r="A39" s="8" t="s">
        <v>2001</v>
      </c>
      <c r="B39" s="3" t="s">
        <v>649</v>
      </c>
      <c r="C39" s="3" t="s">
        <v>347</v>
      </c>
      <c r="D39" s="3" t="s">
        <v>664</v>
      </c>
      <c r="E39" s="3" t="s">
        <v>665</v>
      </c>
      <c r="F39" s="8" t="s">
        <v>1641</v>
      </c>
      <c r="G39" s="6">
        <f>SUMIFS(GQList,GIList,Table_ExternalData_1[[#This Row],[Item_key]],GDList,Table_ExternalData_1[[#Headers],[1]])</f>
        <v>0</v>
      </c>
      <c r="H39" s="6">
        <f>SUMIFS(GQList,GIList,Table_ExternalData_1[[#This Row],[Item_key]],GDList,Table_ExternalData_1[[#Headers],[2]])</f>
        <v>0</v>
      </c>
      <c r="I39" s="6">
        <f>SUMIFS(GQList,GIList,Table_ExternalData_1[[#This Row],[Item_key]],GDList,Table_ExternalData_1[[#Headers],[3]])</f>
        <v>1100</v>
      </c>
      <c r="J39" s="6">
        <f>SUMIFS(GQList,GIList,Table_ExternalData_1[[#This Row],[Item_key]],GDList,Table_ExternalData_1[[#Headers],[4]])</f>
        <v>2000</v>
      </c>
      <c r="K39" s="6">
        <f>SUMIFS(GQList,GIList,Table_ExternalData_1[[#This Row],[Item_key]],GDList,Table_ExternalData_1[[#Headers],[5]])</f>
        <v>0</v>
      </c>
      <c r="L39" s="6">
        <f>SUMIFS(GQList,GIList,Table_ExternalData_1[[#This Row],[Item_key]],GDList,Table_ExternalData_1[[#Headers],[6]])</f>
        <v>0</v>
      </c>
      <c r="M39" s="6">
        <f>SUMIFS(GQList,GIList,Table_ExternalData_1[[#This Row],[Item_key]],GDList,Table_ExternalData_1[[#Headers],[7]])</f>
        <v>0</v>
      </c>
      <c r="N39" s="6">
        <f>SUMIFS(GQList,GIList,Table_ExternalData_1[[#This Row],[Item_key]],GDList,Table_ExternalData_1[[#Headers],[8]])</f>
        <v>0</v>
      </c>
      <c r="O39" s="6">
        <f>SUMIFS(GQList,GIList,Table_ExternalData_1[[#This Row],[Item_key]],GDList,Table_ExternalData_1[[#Headers],[9]])</f>
        <v>0</v>
      </c>
      <c r="P39" s="6">
        <f>SUMIFS(GQList,GIList,Table_ExternalData_1[[#This Row],[Item_key]],GDList,Table_ExternalData_1[[#Headers],[10]])</f>
        <v>0</v>
      </c>
      <c r="Q39" s="6">
        <f>SUMIFS(GQList,GIList,Table_ExternalData_1[[#This Row],[Item_key]],GDList,Table_ExternalData_1[[#Headers],[11]])</f>
        <v>2300</v>
      </c>
      <c r="R39" s="6">
        <f>SUMIFS(GQList,GIList,Table_ExternalData_1[[#This Row],[Item_key]],GDList,Table_ExternalData_1[[#Headers],[12]])</f>
        <v>0</v>
      </c>
      <c r="S39" s="6">
        <f>SUMIFS(GQList,GIList,Table_ExternalData_1[[#This Row],[Item_key]],GDList,Table_ExternalData_1[[#Headers],[13]])</f>
        <v>0</v>
      </c>
      <c r="T39" s="6">
        <f>SUMIFS(GQList,GIList,Table_ExternalData_1[[#This Row],[Item_key]],GDList,Table_ExternalData_1[[#Headers],[14]])</f>
        <v>0</v>
      </c>
      <c r="U39" s="6">
        <f>SUMIFS(GQList,GIList,Table_ExternalData_1[[#This Row],[Item_key]],GDList,Table_ExternalData_1[[#Headers],[15]])</f>
        <v>0</v>
      </c>
      <c r="V39" s="6">
        <f>SUMIFS(GQList,GIList,Table_ExternalData_1[[#This Row],[Item_key]],GDList,Table_ExternalData_1[[#Headers],[16]])</f>
        <v>0</v>
      </c>
      <c r="W39" s="6">
        <f>SUMIFS(GQList,GIList,Table_ExternalData_1[[#This Row],[Item_key]],GDList,Table_ExternalData_1[[#Headers],[17]])</f>
        <v>0</v>
      </c>
      <c r="X39" s="6">
        <f>SUMIFS(GQList,GIList,Table_ExternalData_1[[#This Row],[Item_key]],GDList,Table_ExternalData_1[[#Headers],[18]])</f>
        <v>0</v>
      </c>
      <c r="Y39" s="6">
        <f>SUMIFS(GQList,GIList,Table_ExternalData_1[[#This Row],[Item_key]],GDList,Table_ExternalData_1[[#Headers],[19]])</f>
        <v>0</v>
      </c>
      <c r="Z39" s="6">
        <f>SUMIFS(GQList,GIList,Table_ExternalData_1[[#This Row],[Item_key]],GDList,Table_ExternalData_1[[#Headers],[20]])</f>
        <v>0</v>
      </c>
      <c r="AA39" s="6">
        <f>SUMIFS(GQList,GIList,Table_ExternalData_1[[#This Row],[Item_key]],GDList,Table_ExternalData_1[[#Headers],[21]])</f>
        <v>0</v>
      </c>
      <c r="AB39" s="6">
        <f>SUMIFS(GQList,GIList,Table_ExternalData_1[[#This Row],[Item_key]],GDList,Table_ExternalData_1[[#Headers],[22]])</f>
        <v>0</v>
      </c>
      <c r="AC39" s="6">
        <f>SUMIFS(GQList,GIList,Table_ExternalData_1[[#This Row],[Item_key]],GDList,Table_ExternalData_1[[#Headers],[23]])</f>
        <v>0</v>
      </c>
      <c r="AD39" s="6">
        <f>SUMIFS(GQList,GIList,Table_ExternalData_1[[#This Row],[Item_key]],GDList,Table_ExternalData_1[[#Headers],[24]])</f>
        <v>0</v>
      </c>
      <c r="AE39" s="6">
        <f>SUMIFS(GQList,GIList,Table_ExternalData_1[[#This Row],[Item_key]],GDList,Table_ExternalData_1[[#Headers],[25]])</f>
        <v>0</v>
      </c>
      <c r="AF39" s="6">
        <f>SUMIFS(GQList,GIList,Table_ExternalData_1[[#This Row],[Item_key]],GDList,Table_ExternalData_1[[#Headers],[26]])</f>
        <v>0</v>
      </c>
      <c r="AG39" s="6">
        <f>SUMIFS(GQList,GIList,Table_ExternalData_1[[#This Row],[Item_key]],GDList,Table_ExternalData_1[[#Headers],[27]])</f>
        <v>0</v>
      </c>
      <c r="AH39" s="6">
        <f>SUMIFS(GQList,GIList,Table_ExternalData_1[[#This Row],[Item_key]],GDList,Table_ExternalData_1[[#Headers],[28]])</f>
        <v>0</v>
      </c>
      <c r="AI39" s="6">
        <f>SUMIFS(GQList,GIList,Table_ExternalData_1[[#This Row],[Item_key]],GDList,Table_ExternalData_1[[#Headers],[29]])</f>
        <v>0</v>
      </c>
      <c r="AJ39" s="6">
        <f>SUMIFS(GQList,GIList,Table_ExternalData_1[[#This Row],[Item_key]],GDList,Table_ExternalData_1[[#Headers],[30]])</f>
        <v>0</v>
      </c>
      <c r="AK39" s="6">
        <f>SUMIFS(GQList,GIList,Table_ExternalData_1[[#This Row],[Item_key]],GDList,Table_ExternalData_1[[#Headers],[31]])</f>
        <v>0</v>
      </c>
      <c r="AL39" s="6">
        <f>SUM(Table_ExternalData_1[[#This Row],[1]:[31]])</f>
        <v>5400</v>
      </c>
    </row>
    <row r="40" spans="1:38" hidden="1">
      <c r="A40" s="8" t="s">
        <v>2000</v>
      </c>
      <c r="B40" s="3" t="s">
        <v>670</v>
      </c>
      <c r="C40" s="3" t="s">
        <v>151</v>
      </c>
      <c r="D40" s="3" t="s">
        <v>671</v>
      </c>
      <c r="E40" s="3" t="s">
        <v>672</v>
      </c>
      <c r="F40" s="8" t="s">
        <v>1641</v>
      </c>
      <c r="G40" s="6">
        <f>SUMIFS(GQList,GIList,Table_ExternalData_1[[#This Row],[Item_key]],GDList,Table_ExternalData_1[[#Headers],[1]])</f>
        <v>0</v>
      </c>
      <c r="H40" s="6">
        <f>SUMIFS(GQList,GIList,Table_ExternalData_1[[#This Row],[Item_key]],GDList,Table_ExternalData_1[[#Headers],[2]])</f>
        <v>0</v>
      </c>
      <c r="I40" s="6">
        <f>SUMIFS(GQList,GIList,Table_ExternalData_1[[#This Row],[Item_key]],GDList,Table_ExternalData_1[[#Headers],[3]])</f>
        <v>0</v>
      </c>
      <c r="J40" s="6">
        <f>SUMIFS(GQList,GIList,Table_ExternalData_1[[#This Row],[Item_key]],GDList,Table_ExternalData_1[[#Headers],[4]])</f>
        <v>0</v>
      </c>
      <c r="K40" s="6">
        <f>SUMIFS(GQList,GIList,Table_ExternalData_1[[#This Row],[Item_key]],GDList,Table_ExternalData_1[[#Headers],[5]])</f>
        <v>0</v>
      </c>
      <c r="L40" s="6">
        <f>SUMIFS(GQList,GIList,Table_ExternalData_1[[#This Row],[Item_key]],GDList,Table_ExternalData_1[[#Headers],[6]])</f>
        <v>0</v>
      </c>
      <c r="M40" s="6">
        <f>SUMIFS(GQList,GIList,Table_ExternalData_1[[#This Row],[Item_key]],GDList,Table_ExternalData_1[[#Headers],[7]])</f>
        <v>0</v>
      </c>
      <c r="N40" s="6">
        <f>SUMIFS(GQList,GIList,Table_ExternalData_1[[#This Row],[Item_key]],GDList,Table_ExternalData_1[[#Headers],[8]])</f>
        <v>0</v>
      </c>
      <c r="O40" s="6">
        <f>SUMIFS(GQList,GIList,Table_ExternalData_1[[#This Row],[Item_key]],GDList,Table_ExternalData_1[[#Headers],[9]])</f>
        <v>0</v>
      </c>
      <c r="P40" s="6">
        <f>SUMIFS(GQList,GIList,Table_ExternalData_1[[#This Row],[Item_key]],GDList,Table_ExternalData_1[[#Headers],[10]])</f>
        <v>0</v>
      </c>
      <c r="Q40" s="6">
        <f>SUMIFS(GQList,GIList,Table_ExternalData_1[[#This Row],[Item_key]],GDList,Table_ExternalData_1[[#Headers],[11]])</f>
        <v>0</v>
      </c>
      <c r="R40" s="6">
        <f>SUMIFS(GQList,GIList,Table_ExternalData_1[[#This Row],[Item_key]],GDList,Table_ExternalData_1[[#Headers],[12]])</f>
        <v>0</v>
      </c>
      <c r="S40" s="6">
        <f>SUMIFS(GQList,GIList,Table_ExternalData_1[[#This Row],[Item_key]],GDList,Table_ExternalData_1[[#Headers],[13]])</f>
        <v>0</v>
      </c>
      <c r="T40" s="6">
        <f>SUMIFS(GQList,GIList,Table_ExternalData_1[[#This Row],[Item_key]],GDList,Table_ExternalData_1[[#Headers],[14]])</f>
        <v>0</v>
      </c>
      <c r="U40" s="6">
        <f>SUMIFS(GQList,GIList,Table_ExternalData_1[[#This Row],[Item_key]],GDList,Table_ExternalData_1[[#Headers],[15]])</f>
        <v>0</v>
      </c>
      <c r="V40" s="6">
        <f>SUMIFS(GQList,GIList,Table_ExternalData_1[[#This Row],[Item_key]],GDList,Table_ExternalData_1[[#Headers],[16]])</f>
        <v>0</v>
      </c>
      <c r="W40" s="6">
        <f>SUMIFS(GQList,GIList,Table_ExternalData_1[[#This Row],[Item_key]],GDList,Table_ExternalData_1[[#Headers],[17]])</f>
        <v>10</v>
      </c>
      <c r="X40" s="6">
        <f>SUMIFS(GQList,GIList,Table_ExternalData_1[[#This Row],[Item_key]],GDList,Table_ExternalData_1[[#Headers],[18]])</f>
        <v>0</v>
      </c>
      <c r="Y40" s="6">
        <f>SUMIFS(GQList,GIList,Table_ExternalData_1[[#This Row],[Item_key]],GDList,Table_ExternalData_1[[#Headers],[19]])</f>
        <v>0</v>
      </c>
      <c r="Z40" s="6">
        <f>SUMIFS(GQList,GIList,Table_ExternalData_1[[#This Row],[Item_key]],GDList,Table_ExternalData_1[[#Headers],[20]])</f>
        <v>0</v>
      </c>
      <c r="AA40" s="6">
        <f>SUMIFS(GQList,GIList,Table_ExternalData_1[[#This Row],[Item_key]],GDList,Table_ExternalData_1[[#Headers],[21]])</f>
        <v>0</v>
      </c>
      <c r="AB40" s="6">
        <f>SUMIFS(GQList,GIList,Table_ExternalData_1[[#This Row],[Item_key]],GDList,Table_ExternalData_1[[#Headers],[22]])</f>
        <v>0</v>
      </c>
      <c r="AC40" s="6">
        <f>SUMIFS(GQList,GIList,Table_ExternalData_1[[#This Row],[Item_key]],GDList,Table_ExternalData_1[[#Headers],[23]])</f>
        <v>0</v>
      </c>
      <c r="AD40" s="6">
        <f>SUMIFS(GQList,GIList,Table_ExternalData_1[[#This Row],[Item_key]],GDList,Table_ExternalData_1[[#Headers],[24]])</f>
        <v>0</v>
      </c>
      <c r="AE40" s="6">
        <f>SUMIFS(GQList,GIList,Table_ExternalData_1[[#This Row],[Item_key]],GDList,Table_ExternalData_1[[#Headers],[25]])</f>
        <v>0</v>
      </c>
      <c r="AF40" s="6">
        <f>SUMIFS(GQList,GIList,Table_ExternalData_1[[#This Row],[Item_key]],GDList,Table_ExternalData_1[[#Headers],[26]])</f>
        <v>0</v>
      </c>
      <c r="AG40" s="6">
        <f>SUMIFS(GQList,GIList,Table_ExternalData_1[[#This Row],[Item_key]],GDList,Table_ExternalData_1[[#Headers],[27]])</f>
        <v>0</v>
      </c>
      <c r="AH40" s="6">
        <f>SUMIFS(GQList,GIList,Table_ExternalData_1[[#This Row],[Item_key]],GDList,Table_ExternalData_1[[#Headers],[28]])</f>
        <v>0</v>
      </c>
      <c r="AI40" s="6">
        <f>SUMIFS(GQList,GIList,Table_ExternalData_1[[#This Row],[Item_key]],GDList,Table_ExternalData_1[[#Headers],[29]])</f>
        <v>0</v>
      </c>
      <c r="AJ40" s="6">
        <f>SUMIFS(GQList,GIList,Table_ExternalData_1[[#This Row],[Item_key]],GDList,Table_ExternalData_1[[#Headers],[30]])</f>
        <v>0</v>
      </c>
      <c r="AK40" s="6">
        <f>SUMIFS(GQList,GIList,Table_ExternalData_1[[#This Row],[Item_key]],GDList,Table_ExternalData_1[[#Headers],[31]])</f>
        <v>0</v>
      </c>
      <c r="AL40" s="6">
        <f>SUM(Table_ExternalData_1[[#This Row],[1]:[31]])</f>
        <v>10</v>
      </c>
    </row>
    <row r="41" spans="1:38" hidden="1">
      <c r="A41" s="8" t="s">
        <v>2000</v>
      </c>
      <c r="B41" s="3" t="s">
        <v>670</v>
      </c>
      <c r="C41" s="3" t="s">
        <v>187</v>
      </c>
      <c r="D41" s="3" t="s">
        <v>673</v>
      </c>
      <c r="E41" s="3" t="s">
        <v>674</v>
      </c>
      <c r="F41" s="8" t="s">
        <v>1641</v>
      </c>
      <c r="G41" s="6">
        <f>SUMIFS(GQList,GIList,Table_ExternalData_1[[#This Row],[Item_key]],GDList,Table_ExternalData_1[[#Headers],[1]])</f>
        <v>0</v>
      </c>
      <c r="H41" s="6">
        <f>SUMIFS(GQList,GIList,Table_ExternalData_1[[#This Row],[Item_key]],GDList,Table_ExternalData_1[[#Headers],[2]])</f>
        <v>0</v>
      </c>
      <c r="I41" s="6">
        <f>SUMIFS(GQList,GIList,Table_ExternalData_1[[#This Row],[Item_key]],GDList,Table_ExternalData_1[[#Headers],[3]])</f>
        <v>0</v>
      </c>
      <c r="J41" s="6">
        <f>SUMIFS(GQList,GIList,Table_ExternalData_1[[#This Row],[Item_key]],GDList,Table_ExternalData_1[[#Headers],[4]])</f>
        <v>0</v>
      </c>
      <c r="K41" s="6">
        <f>SUMIFS(GQList,GIList,Table_ExternalData_1[[#This Row],[Item_key]],GDList,Table_ExternalData_1[[#Headers],[5]])</f>
        <v>0</v>
      </c>
      <c r="L41" s="6">
        <f>SUMIFS(GQList,GIList,Table_ExternalData_1[[#This Row],[Item_key]],GDList,Table_ExternalData_1[[#Headers],[6]])</f>
        <v>0</v>
      </c>
      <c r="M41" s="6">
        <f>SUMIFS(GQList,GIList,Table_ExternalData_1[[#This Row],[Item_key]],GDList,Table_ExternalData_1[[#Headers],[7]])</f>
        <v>0</v>
      </c>
      <c r="N41" s="6">
        <f>SUMIFS(GQList,GIList,Table_ExternalData_1[[#This Row],[Item_key]],GDList,Table_ExternalData_1[[#Headers],[8]])</f>
        <v>0</v>
      </c>
      <c r="O41" s="6">
        <f>SUMIFS(GQList,GIList,Table_ExternalData_1[[#This Row],[Item_key]],GDList,Table_ExternalData_1[[#Headers],[9]])</f>
        <v>0</v>
      </c>
      <c r="P41" s="6">
        <f>SUMIFS(GQList,GIList,Table_ExternalData_1[[#This Row],[Item_key]],GDList,Table_ExternalData_1[[#Headers],[10]])</f>
        <v>0</v>
      </c>
      <c r="Q41" s="6">
        <f>SUMIFS(GQList,GIList,Table_ExternalData_1[[#This Row],[Item_key]],GDList,Table_ExternalData_1[[#Headers],[11]])</f>
        <v>156</v>
      </c>
      <c r="R41" s="6">
        <f>SUMIFS(GQList,GIList,Table_ExternalData_1[[#This Row],[Item_key]],GDList,Table_ExternalData_1[[#Headers],[12]])</f>
        <v>0</v>
      </c>
      <c r="S41" s="6">
        <f>SUMIFS(GQList,GIList,Table_ExternalData_1[[#This Row],[Item_key]],GDList,Table_ExternalData_1[[#Headers],[13]])</f>
        <v>0</v>
      </c>
      <c r="T41" s="6">
        <f>SUMIFS(GQList,GIList,Table_ExternalData_1[[#This Row],[Item_key]],GDList,Table_ExternalData_1[[#Headers],[14]])</f>
        <v>0</v>
      </c>
      <c r="U41" s="6">
        <f>SUMIFS(GQList,GIList,Table_ExternalData_1[[#This Row],[Item_key]],GDList,Table_ExternalData_1[[#Headers],[15]])</f>
        <v>0</v>
      </c>
      <c r="V41" s="6">
        <f>SUMIFS(GQList,GIList,Table_ExternalData_1[[#This Row],[Item_key]],GDList,Table_ExternalData_1[[#Headers],[16]])</f>
        <v>0</v>
      </c>
      <c r="W41" s="6">
        <f>SUMIFS(GQList,GIList,Table_ExternalData_1[[#This Row],[Item_key]],GDList,Table_ExternalData_1[[#Headers],[17]])</f>
        <v>0</v>
      </c>
      <c r="X41" s="6">
        <f>SUMIFS(GQList,GIList,Table_ExternalData_1[[#This Row],[Item_key]],GDList,Table_ExternalData_1[[#Headers],[18]])</f>
        <v>0</v>
      </c>
      <c r="Y41" s="6">
        <f>SUMIFS(GQList,GIList,Table_ExternalData_1[[#This Row],[Item_key]],GDList,Table_ExternalData_1[[#Headers],[19]])</f>
        <v>0</v>
      </c>
      <c r="Z41" s="6">
        <f>SUMIFS(GQList,GIList,Table_ExternalData_1[[#This Row],[Item_key]],GDList,Table_ExternalData_1[[#Headers],[20]])</f>
        <v>0</v>
      </c>
      <c r="AA41" s="6">
        <f>SUMIFS(GQList,GIList,Table_ExternalData_1[[#This Row],[Item_key]],GDList,Table_ExternalData_1[[#Headers],[21]])</f>
        <v>0</v>
      </c>
      <c r="AB41" s="6">
        <f>SUMIFS(GQList,GIList,Table_ExternalData_1[[#This Row],[Item_key]],GDList,Table_ExternalData_1[[#Headers],[22]])</f>
        <v>0</v>
      </c>
      <c r="AC41" s="6">
        <f>SUMIFS(GQList,GIList,Table_ExternalData_1[[#This Row],[Item_key]],GDList,Table_ExternalData_1[[#Headers],[23]])</f>
        <v>0</v>
      </c>
      <c r="AD41" s="6">
        <f>SUMIFS(GQList,GIList,Table_ExternalData_1[[#This Row],[Item_key]],GDList,Table_ExternalData_1[[#Headers],[24]])</f>
        <v>156</v>
      </c>
      <c r="AE41" s="6">
        <f>SUMIFS(GQList,GIList,Table_ExternalData_1[[#This Row],[Item_key]],GDList,Table_ExternalData_1[[#Headers],[25]])</f>
        <v>0</v>
      </c>
      <c r="AF41" s="6">
        <f>SUMIFS(GQList,GIList,Table_ExternalData_1[[#This Row],[Item_key]],GDList,Table_ExternalData_1[[#Headers],[26]])</f>
        <v>0</v>
      </c>
      <c r="AG41" s="6">
        <f>SUMIFS(GQList,GIList,Table_ExternalData_1[[#This Row],[Item_key]],GDList,Table_ExternalData_1[[#Headers],[27]])</f>
        <v>0</v>
      </c>
      <c r="AH41" s="6">
        <f>SUMIFS(GQList,GIList,Table_ExternalData_1[[#This Row],[Item_key]],GDList,Table_ExternalData_1[[#Headers],[28]])</f>
        <v>156</v>
      </c>
      <c r="AI41" s="6">
        <f>SUMIFS(GQList,GIList,Table_ExternalData_1[[#This Row],[Item_key]],GDList,Table_ExternalData_1[[#Headers],[29]])</f>
        <v>24</v>
      </c>
      <c r="AJ41" s="6">
        <f>SUMIFS(GQList,GIList,Table_ExternalData_1[[#This Row],[Item_key]],GDList,Table_ExternalData_1[[#Headers],[30]])</f>
        <v>0</v>
      </c>
      <c r="AK41" s="6">
        <f>SUMIFS(GQList,GIList,Table_ExternalData_1[[#This Row],[Item_key]],GDList,Table_ExternalData_1[[#Headers],[31]])</f>
        <v>0</v>
      </c>
      <c r="AL41" s="6">
        <f>SUM(Table_ExternalData_1[[#This Row],[1]:[31]])</f>
        <v>492</v>
      </c>
    </row>
    <row r="42" spans="1:38">
      <c r="A42" s="8" t="s">
        <v>2001</v>
      </c>
      <c r="B42" s="3" t="s">
        <v>675</v>
      </c>
      <c r="C42" s="3" t="s">
        <v>148</v>
      </c>
      <c r="D42" s="3" t="s">
        <v>676</v>
      </c>
      <c r="E42" s="3" t="s">
        <v>677</v>
      </c>
      <c r="F42" s="8" t="s">
        <v>1641</v>
      </c>
      <c r="G42" s="6">
        <f>SUMIFS(GQList,GIList,Table_ExternalData_1[[#This Row],[Item_key]],GDList,Table_ExternalData_1[[#Headers],[1]])</f>
        <v>0</v>
      </c>
      <c r="H42" s="6">
        <f>SUMIFS(GQList,GIList,Table_ExternalData_1[[#This Row],[Item_key]],GDList,Table_ExternalData_1[[#Headers],[2]])</f>
        <v>0</v>
      </c>
      <c r="I42" s="6">
        <f>SUMIFS(GQList,GIList,Table_ExternalData_1[[#This Row],[Item_key]],GDList,Table_ExternalData_1[[#Headers],[3]])</f>
        <v>0</v>
      </c>
      <c r="J42" s="6">
        <f>SUMIFS(GQList,GIList,Table_ExternalData_1[[#This Row],[Item_key]],GDList,Table_ExternalData_1[[#Headers],[4]])</f>
        <v>0</v>
      </c>
      <c r="K42" s="6">
        <f>SUMIFS(GQList,GIList,Table_ExternalData_1[[#This Row],[Item_key]],GDList,Table_ExternalData_1[[#Headers],[5]])</f>
        <v>0</v>
      </c>
      <c r="L42" s="6">
        <f>SUMIFS(GQList,GIList,Table_ExternalData_1[[#This Row],[Item_key]],GDList,Table_ExternalData_1[[#Headers],[6]])</f>
        <v>0</v>
      </c>
      <c r="M42" s="6">
        <f>SUMIFS(GQList,GIList,Table_ExternalData_1[[#This Row],[Item_key]],GDList,Table_ExternalData_1[[#Headers],[7]])</f>
        <v>0</v>
      </c>
      <c r="N42" s="6">
        <f>SUMIFS(GQList,GIList,Table_ExternalData_1[[#This Row],[Item_key]],GDList,Table_ExternalData_1[[#Headers],[8]])</f>
        <v>0</v>
      </c>
      <c r="O42" s="6">
        <f>SUMIFS(GQList,GIList,Table_ExternalData_1[[#This Row],[Item_key]],GDList,Table_ExternalData_1[[#Headers],[9]])</f>
        <v>0</v>
      </c>
      <c r="P42" s="6">
        <f>SUMIFS(GQList,GIList,Table_ExternalData_1[[#This Row],[Item_key]],GDList,Table_ExternalData_1[[#Headers],[10]])</f>
        <v>0</v>
      </c>
      <c r="Q42" s="6">
        <f>SUMIFS(GQList,GIList,Table_ExternalData_1[[#This Row],[Item_key]],GDList,Table_ExternalData_1[[#Headers],[11]])</f>
        <v>1000</v>
      </c>
      <c r="R42" s="6">
        <f>SUMIFS(GQList,GIList,Table_ExternalData_1[[#This Row],[Item_key]],GDList,Table_ExternalData_1[[#Headers],[12]])</f>
        <v>0</v>
      </c>
      <c r="S42" s="6">
        <f>SUMIFS(GQList,GIList,Table_ExternalData_1[[#This Row],[Item_key]],GDList,Table_ExternalData_1[[#Headers],[13]])</f>
        <v>0</v>
      </c>
      <c r="T42" s="6">
        <f>SUMIFS(GQList,GIList,Table_ExternalData_1[[#This Row],[Item_key]],GDList,Table_ExternalData_1[[#Headers],[14]])</f>
        <v>0</v>
      </c>
      <c r="U42" s="6">
        <f>SUMIFS(GQList,GIList,Table_ExternalData_1[[#This Row],[Item_key]],GDList,Table_ExternalData_1[[#Headers],[15]])</f>
        <v>0</v>
      </c>
      <c r="V42" s="6">
        <f>SUMIFS(GQList,GIList,Table_ExternalData_1[[#This Row],[Item_key]],GDList,Table_ExternalData_1[[#Headers],[16]])</f>
        <v>0</v>
      </c>
      <c r="W42" s="6">
        <f>SUMIFS(GQList,GIList,Table_ExternalData_1[[#This Row],[Item_key]],GDList,Table_ExternalData_1[[#Headers],[17]])</f>
        <v>0</v>
      </c>
      <c r="X42" s="6">
        <f>SUMIFS(GQList,GIList,Table_ExternalData_1[[#This Row],[Item_key]],GDList,Table_ExternalData_1[[#Headers],[18]])</f>
        <v>0</v>
      </c>
      <c r="Y42" s="6">
        <f>SUMIFS(GQList,GIList,Table_ExternalData_1[[#This Row],[Item_key]],GDList,Table_ExternalData_1[[#Headers],[19]])</f>
        <v>0</v>
      </c>
      <c r="Z42" s="6">
        <f>SUMIFS(GQList,GIList,Table_ExternalData_1[[#This Row],[Item_key]],GDList,Table_ExternalData_1[[#Headers],[20]])</f>
        <v>0</v>
      </c>
      <c r="AA42" s="6">
        <f>SUMIFS(GQList,GIList,Table_ExternalData_1[[#This Row],[Item_key]],GDList,Table_ExternalData_1[[#Headers],[21]])</f>
        <v>0</v>
      </c>
      <c r="AB42" s="6">
        <f>SUMIFS(GQList,GIList,Table_ExternalData_1[[#This Row],[Item_key]],GDList,Table_ExternalData_1[[#Headers],[22]])</f>
        <v>0</v>
      </c>
      <c r="AC42" s="6">
        <f>SUMIFS(GQList,GIList,Table_ExternalData_1[[#This Row],[Item_key]],GDList,Table_ExternalData_1[[#Headers],[23]])</f>
        <v>0</v>
      </c>
      <c r="AD42" s="6">
        <f>SUMIFS(GQList,GIList,Table_ExternalData_1[[#This Row],[Item_key]],GDList,Table_ExternalData_1[[#Headers],[24]])</f>
        <v>0</v>
      </c>
      <c r="AE42" s="6">
        <f>SUMIFS(GQList,GIList,Table_ExternalData_1[[#This Row],[Item_key]],GDList,Table_ExternalData_1[[#Headers],[25]])</f>
        <v>0</v>
      </c>
      <c r="AF42" s="6">
        <f>SUMIFS(GQList,GIList,Table_ExternalData_1[[#This Row],[Item_key]],GDList,Table_ExternalData_1[[#Headers],[26]])</f>
        <v>0</v>
      </c>
      <c r="AG42" s="6">
        <f>SUMIFS(GQList,GIList,Table_ExternalData_1[[#This Row],[Item_key]],GDList,Table_ExternalData_1[[#Headers],[27]])</f>
        <v>0</v>
      </c>
      <c r="AH42" s="6">
        <f>SUMIFS(GQList,GIList,Table_ExternalData_1[[#This Row],[Item_key]],GDList,Table_ExternalData_1[[#Headers],[28]])</f>
        <v>0</v>
      </c>
      <c r="AI42" s="6">
        <f>SUMIFS(GQList,GIList,Table_ExternalData_1[[#This Row],[Item_key]],GDList,Table_ExternalData_1[[#Headers],[29]])</f>
        <v>0</v>
      </c>
      <c r="AJ42" s="6">
        <f>SUMIFS(GQList,GIList,Table_ExternalData_1[[#This Row],[Item_key]],GDList,Table_ExternalData_1[[#Headers],[30]])</f>
        <v>0</v>
      </c>
      <c r="AK42" s="6">
        <f>SUMIFS(GQList,GIList,Table_ExternalData_1[[#This Row],[Item_key]],GDList,Table_ExternalData_1[[#Headers],[31]])</f>
        <v>0</v>
      </c>
      <c r="AL42" s="6">
        <f>SUM(Table_ExternalData_1[[#This Row],[1]:[31]])</f>
        <v>1000</v>
      </c>
    </row>
    <row r="43" spans="1:38" hidden="1">
      <c r="A43" s="8" t="s">
        <v>2000</v>
      </c>
      <c r="B43" s="3" t="s">
        <v>678</v>
      </c>
      <c r="C43" s="3" t="s">
        <v>317</v>
      </c>
      <c r="D43" s="3" t="s">
        <v>679</v>
      </c>
      <c r="E43" s="3" t="s">
        <v>680</v>
      </c>
      <c r="F43" s="8" t="s">
        <v>1641</v>
      </c>
      <c r="G43" s="6">
        <f>SUMIFS(GQList,GIList,Table_ExternalData_1[[#This Row],[Item_key]],GDList,Table_ExternalData_1[[#Headers],[1]])</f>
        <v>0</v>
      </c>
      <c r="H43" s="6">
        <f>SUMIFS(GQList,GIList,Table_ExternalData_1[[#This Row],[Item_key]],GDList,Table_ExternalData_1[[#Headers],[2]])</f>
        <v>0</v>
      </c>
      <c r="I43" s="6">
        <f>SUMIFS(GQList,GIList,Table_ExternalData_1[[#This Row],[Item_key]],GDList,Table_ExternalData_1[[#Headers],[3]])</f>
        <v>0</v>
      </c>
      <c r="J43" s="6">
        <f>SUMIFS(GQList,GIList,Table_ExternalData_1[[#This Row],[Item_key]],GDList,Table_ExternalData_1[[#Headers],[4]])</f>
        <v>0</v>
      </c>
      <c r="K43" s="6">
        <f>SUMIFS(GQList,GIList,Table_ExternalData_1[[#This Row],[Item_key]],GDList,Table_ExternalData_1[[#Headers],[5]])</f>
        <v>0</v>
      </c>
      <c r="L43" s="6">
        <f>SUMIFS(GQList,GIList,Table_ExternalData_1[[#This Row],[Item_key]],GDList,Table_ExternalData_1[[#Headers],[6]])</f>
        <v>0</v>
      </c>
      <c r="M43" s="6">
        <f>SUMIFS(GQList,GIList,Table_ExternalData_1[[#This Row],[Item_key]],GDList,Table_ExternalData_1[[#Headers],[7]])</f>
        <v>0</v>
      </c>
      <c r="N43" s="6">
        <f>SUMIFS(GQList,GIList,Table_ExternalData_1[[#This Row],[Item_key]],GDList,Table_ExternalData_1[[#Headers],[8]])</f>
        <v>0</v>
      </c>
      <c r="O43" s="6">
        <f>SUMIFS(GQList,GIList,Table_ExternalData_1[[#This Row],[Item_key]],GDList,Table_ExternalData_1[[#Headers],[9]])</f>
        <v>0</v>
      </c>
      <c r="P43" s="6">
        <f>SUMIFS(GQList,GIList,Table_ExternalData_1[[#This Row],[Item_key]],GDList,Table_ExternalData_1[[#Headers],[10]])</f>
        <v>0</v>
      </c>
      <c r="Q43" s="6">
        <f>SUMIFS(GQList,GIList,Table_ExternalData_1[[#This Row],[Item_key]],GDList,Table_ExternalData_1[[#Headers],[11]])</f>
        <v>0</v>
      </c>
      <c r="R43" s="6">
        <f>SUMIFS(GQList,GIList,Table_ExternalData_1[[#This Row],[Item_key]],GDList,Table_ExternalData_1[[#Headers],[12]])</f>
        <v>0</v>
      </c>
      <c r="S43" s="6">
        <f>SUMIFS(GQList,GIList,Table_ExternalData_1[[#This Row],[Item_key]],GDList,Table_ExternalData_1[[#Headers],[13]])</f>
        <v>0</v>
      </c>
      <c r="T43" s="6">
        <f>SUMIFS(GQList,GIList,Table_ExternalData_1[[#This Row],[Item_key]],GDList,Table_ExternalData_1[[#Headers],[14]])</f>
        <v>0</v>
      </c>
      <c r="U43" s="6">
        <f>SUMIFS(GQList,GIList,Table_ExternalData_1[[#This Row],[Item_key]],GDList,Table_ExternalData_1[[#Headers],[15]])</f>
        <v>0</v>
      </c>
      <c r="V43" s="6">
        <f>SUMIFS(GQList,GIList,Table_ExternalData_1[[#This Row],[Item_key]],GDList,Table_ExternalData_1[[#Headers],[16]])</f>
        <v>0</v>
      </c>
      <c r="W43" s="6">
        <f>SUMIFS(GQList,GIList,Table_ExternalData_1[[#This Row],[Item_key]],GDList,Table_ExternalData_1[[#Headers],[17]])</f>
        <v>0</v>
      </c>
      <c r="X43" s="6">
        <f>SUMIFS(GQList,GIList,Table_ExternalData_1[[#This Row],[Item_key]],GDList,Table_ExternalData_1[[#Headers],[18]])</f>
        <v>0</v>
      </c>
      <c r="Y43" s="6">
        <f>SUMIFS(GQList,GIList,Table_ExternalData_1[[#This Row],[Item_key]],GDList,Table_ExternalData_1[[#Headers],[19]])</f>
        <v>0</v>
      </c>
      <c r="Z43" s="6">
        <f>SUMIFS(GQList,GIList,Table_ExternalData_1[[#This Row],[Item_key]],GDList,Table_ExternalData_1[[#Headers],[20]])</f>
        <v>0</v>
      </c>
      <c r="AA43" s="6">
        <f>SUMIFS(GQList,GIList,Table_ExternalData_1[[#This Row],[Item_key]],GDList,Table_ExternalData_1[[#Headers],[21]])</f>
        <v>0</v>
      </c>
      <c r="AB43" s="6">
        <f>SUMIFS(GQList,GIList,Table_ExternalData_1[[#This Row],[Item_key]],GDList,Table_ExternalData_1[[#Headers],[22]])</f>
        <v>0</v>
      </c>
      <c r="AC43" s="6">
        <f>SUMIFS(GQList,GIList,Table_ExternalData_1[[#This Row],[Item_key]],GDList,Table_ExternalData_1[[#Headers],[23]])</f>
        <v>0</v>
      </c>
      <c r="AD43" s="6">
        <f>SUMIFS(GQList,GIList,Table_ExternalData_1[[#This Row],[Item_key]],GDList,Table_ExternalData_1[[#Headers],[24]])</f>
        <v>0</v>
      </c>
      <c r="AE43" s="6">
        <f>SUMIFS(GQList,GIList,Table_ExternalData_1[[#This Row],[Item_key]],GDList,Table_ExternalData_1[[#Headers],[25]])</f>
        <v>0</v>
      </c>
      <c r="AF43" s="6">
        <f>SUMIFS(GQList,GIList,Table_ExternalData_1[[#This Row],[Item_key]],GDList,Table_ExternalData_1[[#Headers],[26]])</f>
        <v>0</v>
      </c>
      <c r="AG43" s="6">
        <f>SUMIFS(GQList,GIList,Table_ExternalData_1[[#This Row],[Item_key]],GDList,Table_ExternalData_1[[#Headers],[27]])</f>
        <v>0</v>
      </c>
      <c r="AH43" s="6">
        <f>SUMIFS(GQList,GIList,Table_ExternalData_1[[#This Row],[Item_key]],GDList,Table_ExternalData_1[[#Headers],[28]])</f>
        <v>0</v>
      </c>
      <c r="AI43" s="6">
        <f>SUMIFS(GQList,GIList,Table_ExternalData_1[[#This Row],[Item_key]],GDList,Table_ExternalData_1[[#Headers],[29]])</f>
        <v>0</v>
      </c>
      <c r="AJ43" s="6">
        <f>SUMIFS(GQList,GIList,Table_ExternalData_1[[#This Row],[Item_key]],GDList,Table_ExternalData_1[[#Headers],[30]])</f>
        <v>0</v>
      </c>
      <c r="AK43" s="6">
        <f>SUMIFS(GQList,GIList,Table_ExternalData_1[[#This Row],[Item_key]],GDList,Table_ExternalData_1[[#Headers],[31]])</f>
        <v>0</v>
      </c>
      <c r="AL43" s="6">
        <f>SUM(Table_ExternalData_1[[#This Row],[1]:[31]])</f>
        <v>0</v>
      </c>
    </row>
    <row r="44" spans="1:38" hidden="1">
      <c r="A44" s="8" t="s">
        <v>2000</v>
      </c>
      <c r="B44" s="3" t="s">
        <v>678</v>
      </c>
      <c r="C44" s="3" t="s">
        <v>318</v>
      </c>
      <c r="D44" s="3" t="s">
        <v>681</v>
      </c>
      <c r="E44" s="3" t="s">
        <v>682</v>
      </c>
      <c r="F44" s="8" t="s">
        <v>1641</v>
      </c>
      <c r="G44" s="6">
        <f>SUMIFS(GQList,GIList,Table_ExternalData_1[[#This Row],[Item_key]],GDList,Table_ExternalData_1[[#Headers],[1]])</f>
        <v>0</v>
      </c>
      <c r="H44" s="6">
        <f>SUMIFS(GQList,GIList,Table_ExternalData_1[[#This Row],[Item_key]],GDList,Table_ExternalData_1[[#Headers],[2]])</f>
        <v>0</v>
      </c>
      <c r="I44" s="6">
        <f>SUMIFS(GQList,GIList,Table_ExternalData_1[[#This Row],[Item_key]],GDList,Table_ExternalData_1[[#Headers],[3]])</f>
        <v>0</v>
      </c>
      <c r="J44" s="6">
        <f>SUMIFS(GQList,GIList,Table_ExternalData_1[[#This Row],[Item_key]],GDList,Table_ExternalData_1[[#Headers],[4]])</f>
        <v>0</v>
      </c>
      <c r="K44" s="6">
        <f>SUMIFS(GQList,GIList,Table_ExternalData_1[[#This Row],[Item_key]],GDList,Table_ExternalData_1[[#Headers],[5]])</f>
        <v>0</v>
      </c>
      <c r="L44" s="6">
        <f>SUMIFS(GQList,GIList,Table_ExternalData_1[[#This Row],[Item_key]],GDList,Table_ExternalData_1[[#Headers],[6]])</f>
        <v>0</v>
      </c>
      <c r="M44" s="6">
        <f>SUMIFS(GQList,GIList,Table_ExternalData_1[[#This Row],[Item_key]],GDList,Table_ExternalData_1[[#Headers],[7]])</f>
        <v>0</v>
      </c>
      <c r="N44" s="6">
        <f>SUMIFS(GQList,GIList,Table_ExternalData_1[[#This Row],[Item_key]],GDList,Table_ExternalData_1[[#Headers],[8]])</f>
        <v>0</v>
      </c>
      <c r="O44" s="6">
        <f>SUMIFS(GQList,GIList,Table_ExternalData_1[[#This Row],[Item_key]],GDList,Table_ExternalData_1[[#Headers],[9]])</f>
        <v>0</v>
      </c>
      <c r="P44" s="6">
        <f>SUMIFS(GQList,GIList,Table_ExternalData_1[[#This Row],[Item_key]],GDList,Table_ExternalData_1[[#Headers],[10]])</f>
        <v>0</v>
      </c>
      <c r="Q44" s="6">
        <f>SUMIFS(GQList,GIList,Table_ExternalData_1[[#This Row],[Item_key]],GDList,Table_ExternalData_1[[#Headers],[11]])</f>
        <v>0</v>
      </c>
      <c r="R44" s="6">
        <f>SUMIFS(GQList,GIList,Table_ExternalData_1[[#This Row],[Item_key]],GDList,Table_ExternalData_1[[#Headers],[12]])</f>
        <v>0</v>
      </c>
      <c r="S44" s="6">
        <f>SUMIFS(GQList,GIList,Table_ExternalData_1[[#This Row],[Item_key]],GDList,Table_ExternalData_1[[#Headers],[13]])</f>
        <v>0</v>
      </c>
      <c r="T44" s="6">
        <f>SUMIFS(GQList,GIList,Table_ExternalData_1[[#This Row],[Item_key]],GDList,Table_ExternalData_1[[#Headers],[14]])</f>
        <v>0</v>
      </c>
      <c r="U44" s="6">
        <f>SUMIFS(GQList,GIList,Table_ExternalData_1[[#This Row],[Item_key]],GDList,Table_ExternalData_1[[#Headers],[15]])</f>
        <v>0</v>
      </c>
      <c r="V44" s="6">
        <f>SUMIFS(GQList,GIList,Table_ExternalData_1[[#This Row],[Item_key]],GDList,Table_ExternalData_1[[#Headers],[16]])</f>
        <v>0</v>
      </c>
      <c r="W44" s="6">
        <f>SUMIFS(GQList,GIList,Table_ExternalData_1[[#This Row],[Item_key]],GDList,Table_ExternalData_1[[#Headers],[17]])</f>
        <v>0</v>
      </c>
      <c r="X44" s="6">
        <f>SUMIFS(GQList,GIList,Table_ExternalData_1[[#This Row],[Item_key]],GDList,Table_ExternalData_1[[#Headers],[18]])</f>
        <v>0</v>
      </c>
      <c r="Y44" s="6">
        <f>SUMIFS(GQList,GIList,Table_ExternalData_1[[#This Row],[Item_key]],GDList,Table_ExternalData_1[[#Headers],[19]])</f>
        <v>0</v>
      </c>
      <c r="Z44" s="6">
        <f>SUMIFS(GQList,GIList,Table_ExternalData_1[[#This Row],[Item_key]],GDList,Table_ExternalData_1[[#Headers],[20]])</f>
        <v>0</v>
      </c>
      <c r="AA44" s="6">
        <f>SUMIFS(GQList,GIList,Table_ExternalData_1[[#This Row],[Item_key]],GDList,Table_ExternalData_1[[#Headers],[21]])</f>
        <v>0</v>
      </c>
      <c r="AB44" s="6">
        <f>SUMIFS(GQList,GIList,Table_ExternalData_1[[#This Row],[Item_key]],GDList,Table_ExternalData_1[[#Headers],[22]])</f>
        <v>0</v>
      </c>
      <c r="AC44" s="6">
        <f>SUMIFS(GQList,GIList,Table_ExternalData_1[[#This Row],[Item_key]],GDList,Table_ExternalData_1[[#Headers],[23]])</f>
        <v>0</v>
      </c>
      <c r="AD44" s="6">
        <f>SUMIFS(GQList,GIList,Table_ExternalData_1[[#This Row],[Item_key]],GDList,Table_ExternalData_1[[#Headers],[24]])</f>
        <v>0</v>
      </c>
      <c r="AE44" s="6">
        <f>SUMIFS(GQList,GIList,Table_ExternalData_1[[#This Row],[Item_key]],GDList,Table_ExternalData_1[[#Headers],[25]])</f>
        <v>0</v>
      </c>
      <c r="AF44" s="6">
        <f>SUMIFS(GQList,GIList,Table_ExternalData_1[[#This Row],[Item_key]],GDList,Table_ExternalData_1[[#Headers],[26]])</f>
        <v>0</v>
      </c>
      <c r="AG44" s="6">
        <f>SUMIFS(GQList,GIList,Table_ExternalData_1[[#This Row],[Item_key]],GDList,Table_ExternalData_1[[#Headers],[27]])</f>
        <v>0</v>
      </c>
      <c r="AH44" s="6">
        <f>SUMIFS(GQList,GIList,Table_ExternalData_1[[#This Row],[Item_key]],GDList,Table_ExternalData_1[[#Headers],[28]])</f>
        <v>0</v>
      </c>
      <c r="AI44" s="6">
        <f>SUMIFS(GQList,GIList,Table_ExternalData_1[[#This Row],[Item_key]],GDList,Table_ExternalData_1[[#Headers],[29]])</f>
        <v>0</v>
      </c>
      <c r="AJ44" s="6">
        <f>SUMIFS(GQList,GIList,Table_ExternalData_1[[#This Row],[Item_key]],GDList,Table_ExternalData_1[[#Headers],[30]])</f>
        <v>0</v>
      </c>
      <c r="AK44" s="6">
        <f>SUMIFS(GQList,GIList,Table_ExternalData_1[[#This Row],[Item_key]],GDList,Table_ExternalData_1[[#Headers],[31]])</f>
        <v>0</v>
      </c>
      <c r="AL44" s="6">
        <f>SUM(Table_ExternalData_1[[#This Row],[1]:[31]])</f>
        <v>0</v>
      </c>
    </row>
    <row r="45" spans="1:38" hidden="1">
      <c r="A45" s="8" t="s">
        <v>2000</v>
      </c>
      <c r="B45" s="3" t="s">
        <v>678</v>
      </c>
      <c r="C45" s="3" t="s">
        <v>579</v>
      </c>
      <c r="D45" s="3" t="s">
        <v>683</v>
      </c>
      <c r="E45" s="3" t="s">
        <v>684</v>
      </c>
      <c r="F45" s="8" t="s">
        <v>1641</v>
      </c>
      <c r="G45" s="6">
        <f>SUMIFS(GQList,GIList,Table_ExternalData_1[[#This Row],[Item_key]],GDList,Table_ExternalData_1[[#Headers],[1]])</f>
        <v>0</v>
      </c>
      <c r="H45" s="6">
        <f>SUMIFS(GQList,GIList,Table_ExternalData_1[[#This Row],[Item_key]],GDList,Table_ExternalData_1[[#Headers],[2]])</f>
        <v>0</v>
      </c>
      <c r="I45" s="6">
        <f>SUMIFS(GQList,GIList,Table_ExternalData_1[[#This Row],[Item_key]],GDList,Table_ExternalData_1[[#Headers],[3]])</f>
        <v>0</v>
      </c>
      <c r="J45" s="6">
        <f>SUMIFS(GQList,GIList,Table_ExternalData_1[[#This Row],[Item_key]],GDList,Table_ExternalData_1[[#Headers],[4]])</f>
        <v>0</v>
      </c>
      <c r="K45" s="6">
        <f>SUMIFS(GQList,GIList,Table_ExternalData_1[[#This Row],[Item_key]],GDList,Table_ExternalData_1[[#Headers],[5]])</f>
        <v>0</v>
      </c>
      <c r="L45" s="6">
        <f>SUMIFS(GQList,GIList,Table_ExternalData_1[[#This Row],[Item_key]],GDList,Table_ExternalData_1[[#Headers],[6]])</f>
        <v>0</v>
      </c>
      <c r="M45" s="6">
        <f>SUMIFS(GQList,GIList,Table_ExternalData_1[[#This Row],[Item_key]],GDList,Table_ExternalData_1[[#Headers],[7]])</f>
        <v>0</v>
      </c>
      <c r="N45" s="6">
        <f>SUMIFS(GQList,GIList,Table_ExternalData_1[[#This Row],[Item_key]],GDList,Table_ExternalData_1[[#Headers],[8]])</f>
        <v>0</v>
      </c>
      <c r="O45" s="6">
        <f>SUMIFS(GQList,GIList,Table_ExternalData_1[[#This Row],[Item_key]],GDList,Table_ExternalData_1[[#Headers],[9]])</f>
        <v>0</v>
      </c>
      <c r="P45" s="6">
        <f>SUMIFS(GQList,GIList,Table_ExternalData_1[[#This Row],[Item_key]],GDList,Table_ExternalData_1[[#Headers],[10]])</f>
        <v>0</v>
      </c>
      <c r="Q45" s="6">
        <f>SUMIFS(GQList,GIList,Table_ExternalData_1[[#This Row],[Item_key]],GDList,Table_ExternalData_1[[#Headers],[11]])</f>
        <v>0</v>
      </c>
      <c r="R45" s="6">
        <f>SUMIFS(GQList,GIList,Table_ExternalData_1[[#This Row],[Item_key]],GDList,Table_ExternalData_1[[#Headers],[12]])</f>
        <v>0</v>
      </c>
      <c r="S45" s="6">
        <f>SUMIFS(GQList,GIList,Table_ExternalData_1[[#This Row],[Item_key]],GDList,Table_ExternalData_1[[#Headers],[13]])</f>
        <v>0</v>
      </c>
      <c r="T45" s="6">
        <f>SUMIFS(GQList,GIList,Table_ExternalData_1[[#This Row],[Item_key]],GDList,Table_ExternalData_1[[#Headers],[14]])</f>
        <v>0</v>
      </c>
      <c r="U45" s="6">
        <f>SUMIFS(GQList,GIList,Table_ExternalData_1[[#This Row],[Item_key]],GDList,Table_ExternalData_1[[#Headers],[15]])</f>
        <v>0</v>
      </c>
      <c r="V45" s="6">
        <f>SUMIFS(GQList,GIList,Table_ExternalData_1[[#This Row],[Item_key]],GDList,Table_ExternalData_1[[#Headers],[16]])</f>
        <v>0</v>
      </c>
      <c r="W45" s="6">
        <f>SUMIFS(GQList,GIList,Table_ExternalData_1[[#This Row],[Item_key]],GDList,Table_ExternalData_1[[#Headers],[17]])</f>
        <v>0</v>
      </c>
      <c r="X45" s="6">
        <f>SUMIFS(GQList,GIList,Table_ExternalData_1[[#This Row],[Item_key]],GDList,Table_ExternalData_1[[#Headers],[18]])</f>
        <v>0</v>
      </c>
      <c r="Y45" s="6">
        <f>SUMIFS(GQList,GIList,Table_ExternalData_1[[#This Row],[Item_key]],GDList,Table_ExternalData_1[[#Headers],[19]])</f>
        <v>0</v>
      </c>
      <c r="Z45" s="6">
        <f>SUMIFS(GQList,GIList,Table_ExternalData_1[[#This Row],[Item_key]],GDList,Table_ExternalData_1[[#Headers],[20]])</f>
        <v>0</v>
      </c>
      <c r="AA45" s="6">
        <f>SUMIFS(GQList,GIList,Table_ExternalData_1[[#This Row],[Item_key]],GDList,Table_ExternalData_1[[#Headers],[21]])</f>
        <v>0</v>
      </c>
      <c r="AB45" s="6">
        <f>SUMIFS(GQList,GIList,Table_ExternalData_1[[#This Row],[Item_key]],GDList,Table_ExternalData_1[[#Headers],[22]])</f>
        <v>0</v>
      </c>
      <c r="AC45" s="6">
        <f>SUMIFS(GQList,GIList,Table_ExternalData_1[[#This Row],[Item_key]],GDList,Table_ExternalData_1[[#Headers],[23]])</f>
        <v>0</v>
      </c>
      <c r="AD45" s="6">
        <f>SUMIFS(GQList,GIList,Table_ExternalData_1[[#This Row],[Item_key]],GDList,Table_ExternalData_1[[#Headers],[24]])</f>
        <v>2284</v>
      </c>
      <c r="AE45" s="6">
        <f>SUMIFS(GQList,GIList,Table_ExternalData_1[[#This Row],[Item_key]],GDList,Table_ExternalData_1[[#Headers],[25]])</f>
        <v>0</v>
      </c>
      <c r="AF45" s="6">
        <f>SUMIFS(GQList,GIList,Table_ExternalData_1[[#This Row],[Item_key]],GDList,Table_ExternalData_1[[#Headers],[26]])</f>
        <v>0</v>
      </c>
      <c r="AG45" s="6">
        <f>SUMIFS(GQList,GIList,Table_ExternalData_1[[#This Row],[Item_key]],GDList,Table_ExternalData_1[[#Headers],[27]])</f>
        <v>0</v>
      </c>
      <c r="AH45" s="6">
        <f>SUMIFS(GQList,GIList,Table_ExternalData_1[[#This Row],[Item_key]],GDList,Table_ExternalData_1[[#Headers],[28]])</f>
        <v>0</v>
      </c>
      <c r="AI45" s="6">
        <f>SUMIFS(GQList,GIList,Table_ExternalData_1[[#This Row],[Item_key]],GDList,Table_ExternalData_1[[#Headers],[29]])</f>
        <v>0</v>
      </c>
      <c r="AJ45" s="6">
        <f>SUMIFS(GQList,GIList,Table_ExternalData_1[[#This Row],[Item_key]],GDList,Table_ExternalData_1[[#Headers],[30]])</f>
        <v>0</v>
      </c>
      <c r="AK45" s="6">
        <f>SUMIFS(GQList,GIList,Table_ExternalData_1[[#This Row],[Item_key]],GDList,Table_ExternalData_1[[#Headers],[31]])</f>
        <v>216</v>
      </c>
      <c r="AL45" s="6">
        <f>SUM(Table_ExternalData_1[[#This Row],[1]:[31]])</f>
        <v>2500</v>
      </c>
    </row>
    <row r="46" spans="1:38" hidden="1">
      <c r="A46" s="8" t="s">
        <v>2000</v>
      </c>
      <c r="B46" s="3" t="s">
        <v>678</v>
      </c>
      <c r="C46" s="3" t="s">
        <v>320</v>
      </c>
      <c r="D46" s="3" t="s">
        <v>685</v>
      </c>
      <c r="E46" s="3" t="s">
        <v>686</v>
      </c>
      <c r="F46" s="8" t="s">
        <v>1641</v>
      </c>
      <c r="G46" s="6">
        <f>SUMIFS(GQList,GIList,Table_ExternalData_1[[#This Row],[Item_key]],GDList,Table_ExternalData_1[[#Headers],[1]])</f>
        <v>0</v>
      </c>
      <c r="H46" s="6">
        <f>SUMIFS(GQList,GIList,Table_ExternalData_1[[#This Row],[Item_key]],GDList,Table_ExternalData_1[[#Headers],[2]])</f>
        <v>0</v>
      </c>
      <c r="I46" s="6">
        <f>SUMIFS(GQList,GIList,Table_ExternalData_1[[#This Row],[Item_key]],GDList,Table_ExternalData_1[[#Headers],[3]])</f>
        <v>0</v>
      </c>
      <c r="J46" s="6">
        <f>SUMIFS(GQList,GIList,Table_ExternalData_1[[#This Row],[Item_key]],GDList,Table_ExternalData_1[[#Headers],[4]])</f>
        <v>0</v>
      </c>
      <c r="K46" s="6">
        <f>SUMIFS(GQList,GIList,Table_ExternalData_1[[#This Row],[Item_key]],GDList,Table_ExternalData_1[[#Headers],[5]])</f>
        <v>0</v>
      </c>
      <c r="L46" s="6">
        <f>SUMIFS(GQList,GIList,Table_ExternalData_1[[#This Row],[Item_key]],GDList,Table_ExternalData_1[[#Headers],[6]])</f>
        <v>0</v>
      </c>
      <c r="M46" s="6">
        <f>SUMIFS(GQList,GIList,Table_ExternalData_1[[#This Row],[Item_key]],GDList,Table_ExternalData_1[[#Headers],[7]])</f>
        <v>0</v>
      </c>
      <c r="N46" s="6">
        <f>SUMIFS(GQList,GIList,Table_ExternalData_1[[#This Row],[Item_key]],GDList,Table_ExternalData_1[[#Headers],[8]])</f>
        <v>0</v>
      </c>
      <c r="O46" s="6">
        <f>SUMIFS(GQList,GIList,Table_ExternalData_1[[#This Row],[Item_key]],GDList,Table_ExternalData_1[[#Headers],[9]])</f>
        <v>0</v>
      </c>
      <c r="P46" s="6">
        <f>SUMIFS(GQList,GIList,Table_ExternalData_1[[#This Row],[Item_key]],GDList,Table_ExternalData_1[[#Headers],[10]])</f>
        <v>0</v>
      </c>
      <c r="Q46" s="6">
        <f>SUMIFS(GQList,GIList,Table_ExternalData_1[[#This Row],[Item_key]],GDList,Table_ExternalData_1[[#Headers],[11]])</f>
        <v>0</v>
      </c>
      <c r="R46" s="6">
        <f>SUMIFS(GQList,GIList,Table_ExternalData_1[[#This Row],[Item_key]],GDList,Table_ExternalData_1[[#Headers],[12]])</f>
        <v>0</v>
      </c>
      <c r="S46" s="6">
        <f>SUMIFS(GQList,GIList,Table_ExternalData_1[[#This Row],[Item_key]],GDList,Table_ExternalData_1[[#Headers],[13]])</f>
        <v>0</v>
      </c>
      <c r="T46" s="6">
        <f>SUMIFS(GQList,GIList,Table_ExternalData_1[[#This Row],[Item_key]],GDList,Table_ExternalData_1[[#Headers],[14]])</f>
        <v>0</v>
      </c>
      <c r="U46" s="6">
        <f>SUMIFS(GQList,GIList,Table_ExternalData_1[[#This Row],[Item_key]],GDList,Table_ExternalData_1[[#Headers],[15]])</f>
        <v>0</v>
      </c>
      <c r="V46" s="6">
        <f>SUMIFS(GQList,GIList,Table_ExternalData_1[[#This Row],[Item_key]],GDList,Table_ExternalData_1[[#Headers],[16]])</f>
        <v>0</v>
      </c>
      <c r="W46" s="6">
        <f>SUMIFS(GQList,GIList,Table_ExternalData_1[[#This Row],[Item_key]],GDList,Table_ExternalData_1[[#Headers],[17]])</f>
        <v>0</v>
      </c>
      <c r="X46" s="6">
        <f>SUMIFS(GQList,GIList,Table_ExternalData_1[[#This Row],[Item_key]],GDList,Table_ExternalData_1[[#Headers],[18]])</f>
        <v>0</v>
      </c>
      <c r="Y46" s="6">
        <f>SUMIFS(GQList,GIList,Table_ExternalData_1[[#This Row],[Item_key]],GDList,Table_ExternalData_1[[#Headers],[19]])</f>
        <v>0</v>
      </c>
      <c r="Z46" s="6">
        <f>SUMIFS(GQList,GIList,Table_ExternalData_1[[#This Row],[Item_key]],GDList,Table_ExternalData_1[[#Headers],[20]])</f>
        <v>0</v>
      </c>
      <c r="AA46" s="6">
        <f>SUMIFS(GQList,GIList,Table_ExternalData_1[[#This Row],[Item_key]],GDList,Table_ExternalData_1[[#Headers],[21]])</f>
        <v>0</v>
      </c>
      <c r="AB46" s="6">
        <f>SUMIFS(GQList,GIList,Table_ExternalData_1[[#This Row],[Item_key]],GDList,Table_ExternalData_1[[#Headers],[22]])</f>
        <v>0</v>
      </c>
      <c r="AC46" s="6">
        <f>SUMIFS(GQList,GIList,Table_ExternalData_1[[#This Row],[Item_key]],GDList,Table_ExternalData_1[[#Headers],[23]])</f>
        <v>0</v>
      </c>
      <c r="AD46" s="6">
        <f>SUMIFS(GQList,GIList,Table_ExternalData_1[[#This Row],[Item_key]],GDList,Table_ExternalData_1[[#Headers],[24]])</f>
        <v>700</v>
      </c>
      <c r="AE46" s="6">
        <f>SUMIFS(GQList,GIList,Table_ExternalData_1[[#This Row],[Item_key]],GDList,Table_ExternalData_1[[#Headers],[25]])</f>
        <v>0</v>
      </c>
      <c r="AF46" s="6">
        <f>SUMIFS(GQList,GIList,Table_ExternalData_1[[#This Row],[Item_key]],GDList,Table_ExternalData_1[[#Headers],[26]])</f>
        <v>0</v>
      </c>
      <c r="AG46" s="6">
        <f>SUMIFS(GQList,GIList,Table_ExternalData_1[[#This Row],[Item_key]],GDList,Table_ExternalData_1[[#Headers],[27]])</f>
        <v>0</v>
      </c>
      <c r="AH46" s="6">
        <f>SUMIFS(GQList,GIList,Table_ExternalData_1[[#This Row],[Item_key]],GDList,Table_ExternalData_1[[#Headers],[28]])</f>
        <v>0</v>
      </c>
      <c r="AI46" s="6">
        <f>SUMIFS(GQList,GIList,Table_ExternalData_1[[#This Row],[Item_key]],GDList,Table_ExternalData_1[[#Headers],[29]])</f>
        <v>0</v>
      </c>
      <c r="AJ46" s="6">
        <f>SUMIFS(GQList,GIList,Table_ExternalData_1[[#This Row],[Item_key]],GDList,Table_ExternalData_1[[#Headers],[30]])</f>
        <v>0</v>
      </c>
      <c r="AK46" s="6">
        <f>SUMIFS(GQList,GIList,Table_ExternalData_1[[#This Row],[Item_key]],GDList,Table_ExternalData_1[[#Headers],[31]])</f>
        <v>100</v>
      </c>
      <c r="AL46" s="6">
        <f>SUM(Table_ExternalData_1[[#This Row],[1]:[31]])</f>
        <v>800</v>
      </c>
    </row>
    <row r="47" spans="1:38" hidden="1">
      <c r="A47" s="8" t="s">
        <v>2000</v>
      </c>
      <c r="B47" s="3" t="s">
        <v>687</v>
      </c>
      <c r="C47" s="3" t="s">
        <v>564</v>
      </c>
      <c r="D47" s="3" t="s">
        <v>688</v>
      </c>
      <c r="E47" s="3" t="s">
        <v>689</v>
      </c>
      <c r="F47" s="8" t="s">
        <v>1641</v>
      </c>
      <c r="G47" s="6">
        <f>SUMIFS(GQList,GIList,Table_ExternalData_1[[#This Row],[Item_key]],GDList,Table_ExternalData_1[[#Headers],[1]])</f>
        <v>0</v>
      </c>
      <c r="H47" s="6">
        <f>SUMIFS(GQList,GIList,Table_ExternalData_1[[#This Row],[Item_key]],GDList,Table_ExternalData_1[[#Headers],[2]])</f>
        <v>0</v>
      </c>
      <c r="I47" s="6">
        <f>SUMIFS(GQList,GIList,Table_ExternalData_1[[#This Row],[Item_key]],GDList,Table_ExternalData_1[[#Headers],[3]])</f>
        <v>0</v>
      </c>
      <c r="J47" s="6">
        <f>SUMIFS(GQList,GIList,Table_ExternalData_1[[#This Row],[Item_key]],GDList,Table_ExternalData_1[[#Headers],[4]])</f>
        <v>0</v>
      </c>
      <c r="K47" s="6">
        <f>SUMIFS(GQList,GIList,Table_ExternalData_1[[#This Row],[Item_key]],GDList,Table_ExternalData_1[[#Headers],[5]])</f>
        <v>0</v>
      </c>
      <c r="L47" s="6">
        <f>SUMIFS(GQList,GIList,Table_ExternalData_1[[#This Row],[Item_key]],GDList,Table_ExternalData_1[[#Headers],[6]])</f>
        <v>0</v>
      </c>
      <c r="M47" s="6">
        <f>SUMIFS(GQList,GIList,Table_ExternalData_1[[#This Row],[Item_key]],GDList,Table_ExternalData_1[[#Headers],[7]])</f>
        <v>0</v>
      </c>
      <c r="N47" s="6">
        <f>SUMIFS(GQList,GIList,Table_ExternalData_1[[#This Row],[Item_key]],GDList,Table_ExternalData_1[[#Headers],[8]])</f>
        <v>0</v>
      </c>
      <c r="O47" s="6">
        <f>SUMIFS(GQList,GIList,Table_ExternalData_1[[#This Row],[Item_key]],GDList,Table_ExternalData_1[[#Headers],[9]])</f>
        <v>0</v>
      </c>
      <c r="P47" s="6">
        <f>SUMIFS(GQList,GIList,Table_ExternalData_1[[#This Row],[Item_key]],GDList,Table_ExternalData_1[[#Headers],[10]])</f>
        <v>0</v>
      </c>
      <c r="Q47" s="6">
        <f>SUMIFS(GQList,GIList,Table_ExternalData_1[[#This Row],[Item_key]],GDList,Table_ExternalData_1[[#Headers],[11]])</f>
        <v>0</v>
      </c>
      <c r="R47" s="6">
        <f>SUMIFS(GQList,GIList,Table_ExternalData_1[[#This Row],[Item_key]],GDList,Table_ExternalData_1[[#Headers],[12]])</f>
        <v>0</v>
      </c>
      <c r="S47" s="6">
        <f>SUMIFS(GQList,GIList,Table_ExternalData_1[[#This Row],[Item_key]],GDList,Table_ExternalData_1[[#Headers],[13]])</f>
        <v>0</v>
      </c>
      <c r="T47" s="6">
        <f>SUMIFS(GQList,GIList,Table_ExternalData_1[[#This Row],[Item_key]],GDList,Table_ExternalData_1[[#Headers],[14]])</f>
        <v>0</v>
      </c>
      <c r="U47" s="6">
        <f>SUMIFS(GQList,GIList,Table_ExternalData_1[[#This Row],[Item_key]],GDList,Table_ExternalData_1[[#Headers],[15]])</f>
        <v>0</v>
      </c>
      <c r="V47" s="6">
        <f>SUMIFS(GQList,GIList,Table_ExternalData_1[[#This Row],[Item_key]],GDList,Table_ExternalData_1[[#Headers],[16]])</f>
        <v>0</v>
      </c>
      <c r="W47" s="6">
        <f>SUMIFS(GQList,GIList,Table_ExternalData_1[[#This Row],[Item_key]],GDList,Table_ExternalData_1[[#Headers],[17]])</f>
        <v>0</v>
      </c>
      <c r="X47" s="6">
        <f>SUMIFS(GQList,GIList,Table_ExternalData_1[[#This Row],[Item_key]],GDList,Table_ExternalData_1[[#Headers],[18]])</f>
        <v>0</v>
      </c>
      <c r="Y47" s="6">
        <f>SUMIFS(GQList,GIList,Table_ExternalData_1[[#This Row],[Item_key]],GDList,Table_ExternalData_1[[#Headers],[19]])</f>
        <v>0</v>
      </c>
      <c r="Z47" s="6">
        <f>SUMIFS(GQList,GIList,Table_ExternalData_1[[#This Row],[Item_key]],GDList,Table_ExternalData_1[[#Headers],[20]])</f>
        <v>0</v>
      </c>
      <c r="AA47" s="6">
        <f>SUMIFS(GQList,GIList,Table_ExternalData_1[[#This Row],[Item_key]],GDList,Table_ExternalData_1[[#Headers],[21]])</f>
        <v>0</v>
      </c>
      <c r="AB47" s="6">
        <f>SUMIFS(GQList,GIList,Table_ExternalData_1[[#This Row],[Item_key]],GDList,Table_ExternalData_1[[#Headers],[22]])</f>
        <v>0</v>
      </c>
      <c r="AC47" s="6">
        <f>SUMIFS(GQList,GIList,Table_ExternalData_1[[#This Row],[Item_key]],GDList,Table_ExternalData_1[[#Headers],[23]])</f>
        <v>0</v>
      </c>
      <c r="AD47" s="6">
        <f>SUMIFS(GQList,GIList,Table_ExternalData_1[[#This Row],[Item_key]],GDList,Table_ExternalData_1[[#Headers],[24]])</f>
        <v>0</v>
      </c>
      <c r="AE47" s="6">
        <f>SUMIFS(GQList,GIList,Table_ExternalData_1[[#This Row],[Item_key]],GDList,Table_ExternalData_1[[#Headers],[25]])</f>
        <v>0</v>
      </c>
      <c r="AF47" s="6">
        <f>SUMIFS(GQList,GIList,Table_ExternalData_1[[#This Row],[Item_key]],GDList,Table_ExternalData_1[[#Headers],[26]])</f>
        <v>0</v>
      </c>
      <c r="AG47" s="6">
        <f>SUMIFS(GQList,GIList,Table_ExternalData_1[[#This Row],[Item_key]],GDList,Table_ExternalData_1[[#Headers],[27]])</f>
        <v>0</v>
      </c>
      <c r="AH47" s="6">
        <f>SUMIFS(GQList,GIList,Table_ExternalData_1[[#This Row],[Item_key]],GDList,Table_ExternalData_1[[#Headers],[28]])</f>
        <v>850</v>
      </c>
      <c r="AI47" s="6">
        <f>SUMIFS(GQList,GIList,Table_ExternalData_1[[#This Row],[Item_key]],GDList,Table_ExternalData_1[[#Headers],[29]])</f>
        <v>0</v>
      </c>
      <c r="AJ47" s="6">
        <f>SUMIFS(GQList,GIList,Table_ExternalData_1[[#This Row],[Item_key]],GDList,Table_ExternalData_1[[#Headers],[30]])</f>
        <v>0</v>
      </c>
      <c r="AK47" s="6">
        <f>SUMIFS(GQList,GIList,Table_ExternalData_1[[#This Row],[Item_key]],GDList,Table_ExternalData_1[[#Headers],[31]])</f>
        <v>0</v>
      </c>
      <c r="AL47" s="6">
        <f>SUM(Table_ExternalData_1[[#This Row],[1]:[31]])</f>
        <v>850</v>
      </c>
    </row>
    <row r="48" spans="1:38" hidden="1">
      <c r="A48" s="8" t="s">
        <v>2000</v>
      </c>
      <c r="B48" s="3" t="s">
        <v>687</v>
      </c>
      <c r="C48" s="3" t="s">
        <v>565</v>
      </c>
      <c r="D48" s="3" t="s">
        <v>690</v>
      </c>
      <c r="E48" s="3" t="s">
        <v>691</v>
      </c>
      <c r="F48" s="8" t="s">
        <v>1641</v>
      </c>
      <c r="G48" s="6">
        <f>SUMIFS(GQList,GIList,Table_ExternalData_1[[#This Row],[Item_key]],GDList,Table_ExternalData_1[[#Headers],[1]])</f>
        <v>0</v>
      </c>
      <c r="H48" s="6">
        <f>SUMIFS(GQList,GIList,Table_ExternalData_1[[#This Row],[Item_key]],GDList,Table_ExternalData_1[[#Headers],[2]])</f>
        <v>0</v>
      </c>
      <c r="I48" s="6">
        <f>SUMIFS(GQList,GIList,Table_ExternalData_1[[#This Row],[Item_key]],GDList,Table_ExternalData_1[[#Headers],[3]])</f>
        <v>0</v>
      </c>
      <c r="J48" s="6">
        <f>SUMIFS(GQList,GIList,Table_ExternalData_1[[#This Row],[Item_key]],GDList,Table_ExternalData_1[[#Headers],[4]])</f>
        <v>0</v>
      </c>
      <c r="K48" s="6">
        <f>SUMIFS(GQList,GIList,Table_ExternalData_1[[#This Row],[Item_key]],GDList,Table_ExternalData_1[[#Headers],[5]])</f>
        <v>0</v>
      </c>
      <c r="L48" s="6">
        <f>SUMIFS(GQList,GIList,Table_ExternalData_1[[#This Row],[Item_key]],GDList,Table_ExternalData_1[[#Headers],[6]])</f>
        <v>0</v>
      </c>
      <c r="M48" s="6">
        <f>SUMIFS(GQList,GIList,Table_ExternalData_1[[#This Row],[Item_key]],GDList,Table_ExternalData_1[[#Headers],[7]])</f>
        <v>0</v>
      </c>
      <c r="N48" s="6">
        <f>SUMIFS(GQList,GIList,Table_ExternalData_1[[#This Row],[Item_key]],GDList,Table_ExternalData_1[[#Headers],[8]])</f>
        <v>0</v>
      </c>
      <c r="O48" s="6">
        <f>SUMIFS(GQList,GIList,Table_ExternalData_1[[#This Row],[Item_key]],GDList,Table_ExternalData_1[[#Headers],[9]])</f>
        <v>0</v>
      </c>
      <c r="P48" s="6">
        <f>SUMIFS(GQList,GIList,Table_ExternalData_1[[#This Row],[Item_key]],GDList,Table_ExternalData_1[[#Headers],[10]])</f>
        <v>0</v>
      </c>
      <c r="Q48" s="6">
        <f>SUMIFS(GQList,GIList,Table_ExternalData_1[[#This Row],[Item_key]],GDList,Table_ExternalData_1[[#Headers],[11]])</f>
        <v>0</v>
      </c>
      <c r="R48" s="6">
        <f>SUMIFS(GQList,GIList,Table_ExternalData_1[[#This Row],[Item_key]],GDList,Table_ExternalData_1[[#Headers],[12]])</f>
        <v>0</v>
      </c>
      <c r="S48" s="6">
        <f>SUMIFS(GQList,GIList,Table_ExternalData_1[[#This Row],[Item_key]],GDList,Table_ExternalData_1[[#Headers],[13]])</f>
        <v>0</v>
      </c>
      <c r="T48" s="6">
        <f>SUMIFS(GQList,GIList,Table_ExternalData_1[[#This Row],[Item_key]],GDList,Table_ExternalData_1[[#Headers],[14]])</f>
        <v>0</v>
      </c>
      <c r="U48" s="6">
        <f>SUMIFS(GQList,GIList,Table_ExternalData_1[[#This Row],[Item_key]],GDList,Table_ExternalData_1[[#Headers],[15]])</f>
        <v>0</v>
      </c>
      <c r="V48" s="6">
        <f>SUMIFS(GQList,GIList,Table_ExternalData_1[[#This Row],[Item_key]],GDList,Table_ExternalData_1[[#Headers],[16]])</f>
        <v>0</v>
      </c>
      <c r="W48" s="6">
        <f>SUMIFS(GQList,GIList,Table_ExternalData_1[[#This Row],[Item_key]],GDList,Table_ExternalData_1[[#Headers],[17]])</f>
        <v>0</v>
      </c>
      <c r="X48" s="6">
        <f>SUMIFS(GQList,GIList,Table_ExternalData_1[[#This Row],[Item_key]],GDList,Table_ExternalData_1[[#Headers],[18]])</f>
        <v>0</v>
      </c>
      <c r="Y48" s="6">
        <f>SUMIFS(GQList,GIList,Table_ExternalData_1[[#This Row],[Item_key]],GDList,Table_ExternalData_1[[#Headers],[19]])</f>
        <v>0</v>
      </c>
      <c r="Z48" s="6">
        <f>SUMIFS(GQList,GIList,Table_ExternalData_1[[#This Row],[Item_key]],GDList,Table_ExternalData_1[[#Headers],[20]])</f>
        <v>0</v>
      </c>
      <c r="AA48" s="6">
        <f>SUMIFS(GQList,GIList,Table_ExternalData_1[[#This Row],[Item_key]],GDList,Table_ExternalData_1[[#Headers],[21]])</f>
        <v>0</v>
      </c>
      <c r="AB48" s="6">
        <f>SUMIFS(GQList,GIList,Table_ExternalData_1[[#This Row],[Item_key]],GDList,Table_ExternalData_1[[#Headers],[22]])</f>
        <v>0</v>
      </c>
      <c r="AC48" s="6">
        <f>SUMIFS(GQList,GIList,Table_ExternalData_1[[#This Row],[Item_key]],GDList,Table_ExternalData_1[[#Headers],[23]])</f>
        <v>0</v>
      </c>
      <c r="AD48" s="6">
        <f>SUMIFS(GQList,GIList,Table_ExternalData_1[[#This Row],[Item_key]],GDList,Table_ExternalData_1[[#Headers],[24]])</f>
        <v>0</v>
      </c>
      <c r="AE48" s="6">
        <f>SUMIFS(GQList,GIList,Table_ExternalData_1[[#This Row],[Item_key]],GDList,Table_ExternalData_1[[#Headers],[25]])</f>
        <v>0</v>
      </c>
      <c r="AF48" s="6">
        <f>SUMIFS(GQList,GIList,Table_ExternalData_1[[#This Row],[Item_key]],GDList,Table_ExternalData_1[[#Headers],[26]])</f>
        <v>0</v>
      </c>
      <c r="AG48" s="6">
        <f>SUMIFS(GQList,GIList,Table_ExternalData_1[[#This Row],[Item_key]],GDList,Table_ExternalData_1[[#Headers],[27]])</f>
        <v>0</v>
      </c>
      <c r="AH48" s="6">
        <f>SUMIFS(GQList,GIList,Table_ExternalData_1[[#This Row],[Item_key]],GDList,Table_ExternalData_1[[#Headers],[28]])</f>
        <v>850</v>
      </c>
      <c r="AI48" s="6">
        <f>SUMIFS(GQList,GIList,Table_ExternalData_1[[#This Row],[Item_key]],GDList,Table_ExternalData_1[[#Headers],[29]])</f>
        <v>0</v>
      </c>
      <c r="AJ48" s="6">
        <f>SUMIFS(GQList,GIList,Table_ExternalData_1[[#This Row],[Item_key]],GDList,Table_ExternalData_1[[#Headers],[30]])</f>
        <v>0</v>
      </c>
      <c r="AK48" s="6">
        <f>SUMIFS(GQList,GIList,Table_ExternalData_1[[#This Row],[Item_key]],GDList,Table_ExternalData_1[[#Headers],[31]])</f>
        <v>0</v>
      </c>
      <c r="AL48" s="6">
        <f>SUM(Table_ExternalData_1[[#This Row],[1]:[31]])</f>
        <v>850</v>
      </c>
    </row>
    <row r="49" spans="1:38" hidden="1">
      <c r="A49" s="8" t="s">
        <v>2000</v>
      </c>
      <c r="B49" s="3" t="s">
        <v>687</v>
      </c>
      <c r="C49" s="3" t="s">
        <v>566</v>
      </c>
      <c r="D49" s="3" t="s">
        <v>692</v>
      </c>
      <c r="E49" s="3" t="s">
        <v>693</v>
      </c>
      <c r="F49" s="8" t="s">
        <v>1641</v>
      </c>
      <c r="G49" s="6">
        <f>SUMIFS(GQList,GIList,Table_ExternalData_1[[#This Row],[Item_key]],GDList,Table_ExternalData_1[[#Headers],[1]])</f>
        <v>0</v>
      </c>
      <c r="H49" s="6">
        <f>SUMIFS(GQList,GIList,Table_ExternalData_1[[#This Row],[Item_key]],GDList,Table_ExternalData_1[[#Headers],[2]])</f>
        <v>0</v>
      </c>
      <c r="I49" s="6">
        <f>SUMIFS(GQList,GIList,Table_ExternalData_1[[#This Row],[Item_key]],GDList,Table_ExternalData_1[[#Headers],[3]])</f>
        <v>0</v>
      </c>
      <c r="J49" s="6">
        <f>SUMIFS(GQList,GIList,Table_ExternalData_1[[#This Row],[Item_key]],GDList,Table_ExternalData_1[[#Headers],[4]])</f>
        <v>0</v>
      </c>
      <c r="K49" s="6">
        <f>SUMIFS(GQList,GIList,Table_ExternalData_1[[#This Row],[Item_key]],GDList,Table_ExternalData_1[[#Headers],[5]])</f>
        <v>0</v>
      </c>
      <c r="L49" s="6">
        <f>SUMIFS(GQList,GIList,Table_ExternalData_1[[#This Row],[Item_key]],GDList,Table_ExternalData_1[[#Headers],[6]])</f>
        <v>0</v>
      </c>
      <c r="M49" s="6">
        <f>SUMIFS(GQList,GIList,Table_ExternalData_1[[#This Row],[Item_key]],GDList,Table_ExternalData_1[[#Headers],[7]])</f>
        <v>0</v>
      </c>
      <c r="N49" s="6">
        <f>SUMIFS(GQList,GIList,Table_ExternalData_1[[#This Row],[Item_key]],GDList,Table_ExternalData_1[[#Headers],[8]])</f>
        <v>0</v>
      </c>
      <c r="O49" s="6">
        <f>SUMIFS(GQList,GIList,Table_ExternalData_1[[#This Row],[Item_key]],GDList,Table_ExternalData_1[[#Headers],[9]])</f>
        <v>0</v>
      </c>
      <c r="P49" s="6">
        <f>SUMIFS(GQList,GIList,Table_ExternalData_1[[#This Row],[Item_key]],GDList,Table_ExternalData_1[[#Headers],[10]])</f>
        <v>0</v>
      </c>
      <c r="Q49" s="6">
        <f>SUMIFS(GQList,GIList,Table_ExternalData_1[[#This Row],[Item_key]],GDList,Table_ExternalData_1[[#Headers],[11]])</f>
        <v>0</v>
      </c>
      <c r="R49" s="6">
        <f>SUMIFS(GQList,GIList,Table_ExternalData_1[[#This Row],[Item_key]],GDList,Table_ExternalData_1[[#Headers],[12]])</f>
        <v>0</v>
      </c>
      <c r="S49" s="6">
        <f>SUMIFS(GQList,GIList,Table_ExternalData_1[[#This Row],[Item_key]],GDList,Table_ExternalData_1[[#Headers],[13]])</f>
        <v>0</v>
      </c>
      <c r="T49" s="6">
        <f>SUMIFS(GQList,GIList,Table_ExternalData_1[[#This Row],[Item_key]],GDList,Table_ExternalData_1[[#Headers],[14]])</f>
        <v>0</v>
      </c>
      <c r="U49" s="6">
        <f>SUMIFS(GQList,GIList,Table_ExternalData_1[[#This Row],[Item_key]],GDList,Table_ExternalData_1[[#Headers],[15]])</f>
        <v>0</v>
      </c>
      <c r="V49" s="6">
        <f>SUMIFS(GQList,GIList,Table_ExternalData_1[[#This Row],[Item_key]],GDList,Table_ExternalData_1[[#Headers],[16]])</f>
        <v>0</v>
      </c>
      <c r="W49" s="6">
        <f>SUMIFS(GQList,GIList,Table_ExternalData_1[[#This Row],[Item_key]],GDList,Table_ExternalData_1[[#Headers],[17]])</f>
        <v>0</v>
      </c>
      <c r="X49" s="6">
        <f>SUMIFS(GQList,GIList,Table_ExternalData_1[[#This Row],[Item_key]],GDList,Table_ExternalData_1[[#Headers],[18]])</f>
        <v>0</v>
      </c>
      <c r="Y49" s="6">
        <f>SUMIFS(GQList,GIList,Table_ExternalData_1[[#This Row],[Item_key]],GDList,Table_ExternalData_1[[#Headers],[19]])</f>
        <v>0</v>
      </c>
      <c r="Z49" s="6">
        <f>SUMIFS(GQList,GIList,Table_ExternalData_1[[#This Row],[Item_key]],GDList,Table_ExternalData_1[[#Headers],[20]])</f>
        <v>0</v>
      </c>
      <c r="AA49" s="6">
        <f>SUMIFS(GQList,GIList,Table_ExternalData_1[[#This Row],[Item_key]],GDList,Table_ExternalData_1[[#Headers],[21]])</f>
        <v>0</v>
      </c>
      <c r="AB49" s="6">
        <f>SUMIFS(GQList,GIList,Table_ExternalData_1[[#This Row],[Item_key]],GDList,Table_ExternalData_1[[#Headers],[22]])</f>
        <v>0</v>
      </c>
      <c r="AC49" s="6">
        <f>SUMIFS(GQList,GIList,Table_ExternalData_1[[#This Row],[Item_key]],GDList,Table_ExternalData_1[[#Headers],[23]])</f>
        <v>0</v>
      </c>
      <c r="AD49" s="6">
        <f>SUMIFS(GQList,GIList,Table_ExternalData_1[[#This Row],[Item_key]],GDList,Table_ExternalData_1[[#Headers],[24]])</f>
        <v>0</v>
      </c>
      <c r="AE49" s="6">
        <f>SUMIFS(GQList,GIList,Table_ExternalData_1[[#This Row],[Item_key]],GDList,Table_ExternalData_1[[#Headers],[25]])</f>
        <v>0</v>
      </c>
      <c r="AF49" s="6">
        <f>SUMIFS(GQList,GIList,Table_ExternalData_1[[#This Row],[Item_key]],GDList,Table_ExternalData_1[[#Headers],[26]])</f>
        <v>0</v>
      </c>
      <c r="AG49" s="6">
        <f>SUMIFS(GQList,GIList,Table_ExternalData_1[[#This Row],[Item_key]],GDList,Table_ExternalData_1[[#Headers],[27]])</f>
        <v>0</v>
      </c>
      <c r="AH49" s="6">
        <f>SUMIFS(GQList,GIList,Table_ExternalData_1[[#This Row],[Item_key]],GDList,Table_ExternalData_1[[#Headers],[28]])</f>
        <v>850</v>
      </c>
      <c r="AI49" s="6">
        <f>SUMIFS(GQList,GIList,Table_ExternalData_1[[#This Row],[Item_key]],GDList,Table_ExternalData_1[[#Headers],[29]])</f>
        <v>0</v>
      </c>
      <c r="AJ49" s="6">
        <f>SUMIFS(GQList,GIList,Table_ExternalData_1[[#This Row],[Item_key]],GDList,Table_ExternalData_1[[#Headers],[30]])</f>
        <v>0</v>
      </c>
      <c r="AK49" s="6">
        <f>SUMIFS(GQList,GIList,Table_ExternalData_1[[#This Row],[Item_key]],GDList,Table_ExternalData_1[[#Headers],[31]])</f>
        <v>0</v>
      </c>
      <c r="AL49" s="6">
        <f>SUM(Table_ExternalData_1[[#This Row],[1]:[31]])</f>
        <v>850</v>
      </c>
    </row>
    <row r="50" spans="1:38" hidden="1">
      <c r="A50" s="8" t="s">
        <v>2000</v>
      </c>
      <c r="B50" s="3" t="s">
        <v>687</v>
      </c>
      <c r="C50" s="3" t="s">
        <v>567</v>
      </c>
      <c r="D50" s="3" t="s">
        <v>694</v>
      </c>
      <c r="E50" s="3" t="s">
        <v>695</v>
      </c>
      <c r="F50" s="8" t="s">
        <v>1641</v>
      </c>
      <c r="G50" s="6">
        <f>SUMIFS(GQList,GIList,Table_ExternalData_1[[#This Row],[Item_key]],GDList,Table_ExternalData_1[[#Headers],[1]])</f>
        <v>0</v>
      </c>
      <c r="H50" s="6">
        <f>SUMIFS(GQList,GIList,Table_ExternalData_1[[#This Row],[Item_key]],GDList,Table_ExternalData_1[[#Headers],[2]])</f>
        <v>0</v>
      </c>
      <c r="I50" s="6">
        <f>SUMIFS(GQList,GIList,Table_ExternalData_1[[#This Row],[Item_key]],GDList,Table_ExternalData_1[[#Headers],[3]])</f>
        <v>0</v>
      </c>
      <c r="J50" s="6">
        <f>SUMIFS(GQList,GIList,Table_ExternalData_1[[#This Row],[Item_key]],GDList,Table_ExternalData_1[[#Headers],[4]])</f>
        <v>0</v>
      </c>
      <c r="K50" s="6">
        <f>SUMIFS(GQList,GIList,Table_ExternalData_1[[#This Row],[Item_key]],GDList,Table_ExternalData_1[[#Headers],[5]])</f>
        <v>0</v>
      </c>
      <c r="L50" s="6">
        <f>SUMIFS(GQList,GIList,Table_ExternalData_1[[#This Row],[Item_key]],GDList,Table_ExternalData_1[[#Headers],[6]])</f>
        <v>0</v>
      </c>
      <c r="M50" s="6">
        <f>SUMIFS(GQList,GIList,Table_ExternalData_1[[#This Row],[Item_key]],GDList,Table_ExternalData_1[[#Headers],[7]])</f>
        <v>0</v>
      </c>
      <c r="N50" s="6">
        <f>SUMIFS(GQList,GIList,Table_ExternalData_1[[#This Row],[Item_key]],GDList,Table_ExternalData_1[[#Headers],[8]])</f>
        <v>0</v>
      </c>
      <c r="O50" s="6">
        <f>SUMIFS(GQList,GIList,Table_ExternalData_1[[#This Row],[Item_key]],GDList,Table_ExternalData_1[[#Headers],[9]])</f>
        <v>0</v>
      </c>
      <c r="P50" s="6">
        <f>SUMIFS(GQList,GIList,Table_ExternalData_1[[#This Row],[Item_key]],GDList,Table_ExternalData_1[[#Headers],[10]])</f>
        <v>0</v>
      </c>
      <c r="Q50" s="6">
        <f>SUMIFS(GQList,GIList,Table_ExternalData_1[[#This Row],[Item_key]],GDList,Table_ExternalData_1[[#Headers],[11]])</f>
        <v>0</v>
      </c>
      <c r="R50" s="6">
        <f>SUMIFS(GQList,GIList,Table_ExternalData_1[[#This Row],[Item_key]],GDList,Table_ExternalData_1[[#Headers],[12]])</f>
        <v>0</v>
      </c>
      <c r="S50" s="6">
        <f>SUMIFS(GQList,GIList,Table_ExternalData_1[[#This Row],[Item_key]],GDList,Table_ExternalData_1[[#Headers],[13]])</f>
        <v>0</v>
      </c>
      <c r="T50" s="6">
        <f>SUMIFS(GQList,GIList,Table_ExternalData_1[[#This Row],[Item_key]],GDList,Table_ExternalData_1[[#Headers],[14]])</f>
        <v>0</v>
      </c>
      <c r="U50" s="6">
        <f>SUMIFS(GQList,GIList,Table_ExternalData_1[[#This Row],[Item_key]],GDList,Table_ExternalData_1[[#Headers],[15]])</f>
        <v>0</v>
      </c>
      <c r="V50" s="6">
        <f>SUMIFS(GQList,GIList,Table_ExternalData_1[[#This Row],[Item_key]],GDList,Table_ExternalData_1[[#Headers],[16]])</f>
        <v>0</v>
      </c>
      <c r="W50" s="6">
        <f>SUMIFS(GQList,GIList,Table_ExternalData_1[[#This Row],[Item_key]],GDList,Table_ExternalData_1[[#Headers],[17]])</f>
        <v>0</v>
      </c>
      <c r="X50" s="6">
        <f>SUMIFS(GQList,GIList,Table_ExternalData_1[[#This Row],[Item_key]],GDList,Table_ExternalData_1[[#Headers],[18]])</f>
        <v>0</v>
      </c>
      <c r="Y50" s="6">
        <f>SUMIFS(GQList,GIList,Table_ExternalData_1[[#This Row],[Item_key]],GDList,Table_ExternalData_1[[#Headers],[19]])</f>
        <v>0</v>
      </c>
      <c r="Z50" s="6">
        <f>SUMIFS(GQList,GIList,Table_ExternalData_1[[#This Row],[Item_key]],GDList,Table_ExternalData_1[[#Headers],[20]])</f>
        <v>0</v>
      </c>
      <c r="AA50" s="6">
        <f>SUMIFS(GQList,GIList,Table_ExternalData_1[[#This Row],[Item_key]],GDList,Table_ExternalData_1[[#Headers],[21]])</f>
        <v>0</v>
      </c>
      <c r="AB50" s="6">
        <f>SUMIFS(GQList,GIList,Table_ExternalData_1[[#This Row],[Item_key]],GDList,Table_ExternalData_1[[#Headers],[22]])</f>
        <v>0</v>
      </c>
      <c r="AC50" s="6">
        <f>SUMIFS(GQList,GIList,Table_ExternalData_1[[#This Row],[Item_key]],GDList,Table_ExternalData_1[[#Headers],[23]])</f>
        <v>0</v>
      </c>
      <c r="AD50" s="6">
        <f>SUMIFS(GQList,GIList,Table_ExternalData_1[[#This Row],[Item_key]],GDList,Table_ExternalData_1[[#Headers],[24]])</f>
        <v>0</v>
      </c>
      <c r="AE50" s="6">
        <f>SUMIFS(GQList,GIList,Table_ExternalData_1[[#This Row],[Item_key]],GDList,Table_ExternalData_1[[#Headers],[25]])</f>
        <v>0</v>
      </c>
      <c r="AF50" s="6">
        <f>SUMIFS(GQList,GIList,Table_ExternalData_1[[#This Row],[Item_key]],GDList,Table_ExternalData_1[[#Headers],[26]])</f>
        <v>0</v>
      </c>
      <c r="AG50" s="6">
        <f>SUMIFS(GQList,GIList,Table_ExternalData_1[[#This Row],[Item_key]],GDList,Table_ExternalData_1[[#Headers],[27]])</f>
        <v>0</v>
      </c>
      <c r="AH50" s="6">
        <f>SUMIFS(GQList,GIList,Table_ExternalData_1[[#This Row],[Item_key]],GDList,Table_ExternalData_1[[#Headers],[28]])</f>
        <v>850</v>
      </c>
      <c r="AI50" s="6">
        <f>SUMIFS(GQList,GIList,Table_ExternalData_1[[#This Row],[Item_key]],GDList,Table_ExternalData_1[[#Headers],[29]])</f>
        <v>0</v>
      </c>
      <c r="AJ50" s="6">
        <f>SUMIFS(GQList,GIList,Table_ExternalData_1[[#This Row],[Item_key]],GDList,Table_ExternalData_1[[#Headers],[30]])</f>
        <v>0</v>
      </c>
      <c r="AK50" s="6">
        <f>SUMIFS(GQList,GIList,Table_ExternalData_1[[#This Row],[Item_key]],GDList,Table_ExternalData_1[[#Headers],[31]])</f>
        <v>0</v>
      </c>
      <c r="AL50" s="6">
        <f>SUM(Table_ExternalData_1[[#This Row],[1]:[31]])</f>
        <v>850</v>
      </c>
    </row>
    <row r="51" spans="1:38" hidden="1">
      <c r="A51" s="8" t="s">
        <v>2000</v>
      </c>
      <c r="B51" s="3" t="s">
        <v>687</v>
      </c>
      <c r="C51" s="3" t="s">
        <v>568</v>
      </c>
      <c r="D51" s="3" t="s">
        <v>696</v>
      </c>
      <c r="E51" s="3" t="s">
        <v>697</v>
      </c>
      <c r="F51" s="8" t="s">
        <v>1641</v>
      </c>
      <c r="G51" s="6">
        <f>SUMIFS(GQList,GIList,Table_ExternalData_1[[#This Row],[Item_key]],GDList,Table_ExternalData_1[[#Headers],[1]])</f>
        <v>0</v>
      </c>
      <c r="H51" s="6">
        <f>SUMIFS(GQList,GIList,Table_ExternalData_1[[#This Row],[Item_key]],GDList,Table_ExternalData_1[[#Headers],[2]])</f>
        <v>0</v>
      </c>
      <c r="I51" s="6">
        <f>SUMIFS(GQList,GIList,Table_ExternalData_1[[#This Row],[Item_key]],GDList,Table_ExternalData_1[[#Headers],[3]])</f>
        <v>0</v>
      </c>
      <c r="J51" s="6">
        <f>SUMIFS(GQList,GIList,Table_ExternalData_1[[#This Row],[Item_key]],GDList,Table_ExternalData_1[[#Headers],[4]])</f>
        <v>0</v>
      </c>
      <c r="K51" s="6">
        <f>SUMIFS(GQList,GIList,Table_ExternalData_1[[#This Row],[Item_key]],GDList,Table_ExternalData_1[[#Headers],[5]])</f>
        <v>0</v>
      </c>
      <c r="L51" s="6">
        <f>SUMIFS(GQList,GIList,Table_ExternalData_1[[#This Row],[Item_key]],GDList,Table_ExternalData_1[[#Headers],[6]])</f>
        <v>0</v>
      </c>
      <c r="M51" s="6">
        <f>SUMIFS(GQList,GIList,Table_ExternalData_1[[#This Row],[Item_key]],GDList,Table_ExternalData_1[[#Headers],[7]])</f>
        <v>0</v>
      </c>
      <c r="N51" s="6">
        <f>SUMIFS(GQList,GIList,Table_ExternalData_1[[#This Row],[Item_key]],GDList,Table_ExternalData_1[[#Headers],[8]])</f>
        <v>0</v>
      </c>
      <c r="O51" s="6">
        <f>SUMIFS(GQList,GIList,Table_ExternalData_1[[#This Row],[Item_key]],GDList,Table_ExternalData_1[[#Headers],[9]])</f>
        <v>0</v>
      </c>
      <c r="P51" s="6">
        <f>SUMIFS(GQList,GIList,Table_ExternalData_1[[#This Row],[Item_key]],GDList,Table_ExternalData_1[[#Headers],[10]])</f>
        <v>0</v>
      </c>
      <c r="Q51" s="6">
        <f>SUMIFS(GQList,GIList,Table_ExternalData_1[[#This Row],[Item_key]],GDList,Table_ExternalData_1[[#Headers],[11]])</f>
        <v>0</v>
      </c>
      <c r="R51" s="6">
        <f>SUMIFS(GQList,GIList,Table_ExternalData_1[[#This Row],[Item_key]],GDList,Table_ExternalData_1[[#Headers],[12]])</f>
        <v>0</v>
      </c>
      <c r="S51" s="6">
        <f>SUMIFS(GQList,GIList,Table_ExternalData_1[[#This Row],[Item_key]],GDList,Table_ExternalData_1[[#Headers],[13]])</f>
        <v>0</v>
      </c>
      <c r="T51" s="6">
        <f>SUMIFS(GQList,GIList,Table_ExternalData_1[[#This Row],[Item_key]],GDList,Table_ExternalData_1[[#Headers],[14]])</f>
        <v>0</v>
      </c>
      <c r="U51" s="6">
        <f>SUMIFS(GQList,GIList,Table_ExternalData_1[[#This Row],[Item_key]],GDList,Table_ExternalData_1[[#Headers],[15]])</f>
        <v>0</v>
      </c>
      <c r="V51" s="6">
        <f>SUMIFS(GQList,GIList,Table_ExternalData_1[[#This Row],[Item_key]],GDList,Table_ExternalData_1[[#Headers],[16]])</f>
        <v>0</v>
      </c>
      <c r="W51" s="6">
        <f>SUMIFS(GQList,GIList,Table_ExternalData_1[[#This Row],[Item_key]],GDList,Table_ExternalData_1[[#Headers],[17]])</f>
        <v>0</v>
      </c>
      <c r="X51" s="6">
        <f>SUMIFS(GQList,GIList,Table_ExternalData_1[[#This Row],[Item_key]],GDList,Table_ExternalData_1[[#Headers],[18]])</f>
        <v>0</v>
      </c>
      <c r="Y51" s="6">
        <f>SUMIFS(GQList,GIList,Table_ExternalData_1[[#This Row],[Item_key]],GDList,Table_ExternalData_1[[#Headers],[19]])</f>
        <v>0</v>
      </c>
      <c r="Z51" s="6">
        <f>SUMIFS(GQList,GIList,Table_ExternalData_1[[#This Row],[Item_key]],GDList,Table_ExternalData_1[[#Headers],[20]])</f>
        <v>0</v>
      </c>
      <c r="AA51" s="6">
        <f>SUMIFS(GQList,GIList,Table_ExternalData_1[[#This Row],[Item_key]],GDList,Table_ExternalData_1[[#Headers],[21]])</f>
        <v>0</v>
      </c>
      <c r="AB51" s="6">
        <f>SUMIFS(GQList,GIList,Table_ExternalData_1[[#This Row],[Item_key]],GDList,Table_ExternalData_1[[#Headers],[22]])</f>
        <v>0</v>
      </c>
      <c r="AC51" s="6">
        <f>SUMIFS(GQList,GIList,Table_ExternalData_1[[#This Row],[Item_key]],GDList,Table_ExternalData_1[[#Headers],[23]])</f>
        <v>0</v>
      </c>
      <c r="AD51" s="6">
        <f>SUMIFS(GQList,GIList,Table_ExternalData_1[[#This Row],[Item_key]],GDList,Table_ExternalData_1[[#Headers],[24]])</f>
        <v>0</v>
      </c>
      <c r="AE51" s="6">
        <f>SUMIFS(GQList,GIList,Table_ExternalData_1[[#This Row],[Item_key]],GDList,Table_ExternalData_1[[#Headers],[25]])</f>
        <v>0</v>
      </c>
      <c r="AF51" s="6">
        <f>SUMIFS(GQList,GIList,Table_ExternalData_1[[#This Row],[Item_key]],GDList,Table_ExternalData_1[[#Headers],[26]])</f>
        <v>0</v>
      </c>
      <c r="AG51" s="6">
        <f>SUMIFS(GQList,GIList,Table_ExternalData_1[[#This Row],[Item_key]],GDList,Table_ExternalData_1[[#Headers],[27]])</f>
        <v>0</v>
      </c>
      <c r="AH51" s="6">
        <f>SUMIFS(GQList,GIList,Table_ExternalData_1[[#This Row],[Item_key]],GDList,Table_ExternalData_1[[#Headers],[28]])</f>
        <v>0</v>
      </c>
      <c r="AI51" s="6">
        <f>SUMIFS(GQList,GIList,Table_ExternalData_1[[#This Row],[Item_key]],GDList,Table_ExternalData_1[[#Headers],[29]])</f>
        <v>0</v>
      </c>
      <c r="AJ51" s="6">
        <f>SUMIFS(GQList,GIList,Table_ExternalData_1[[#This Row],[Item_key]],GDList,Table_ExternalData_1[[#Headers],[30]])</f>
        <v>0</v>
      </c>
      <c r="AK51" s="6">
        <f>SUMIFS(GQList,GIList,Table_ExternalData_1[[#This Row],[Item_key]],GDList,Table_ExternalData_1[[#Headers],[31]])</f>
        <v>0</v>
      </c>
      <c r="AL51" s="6">
        <f>SUM(Table_ExternalData_1[[#This Row],[1]:[31]])</f>
        <v>0</v>
      </c>
    </row>
    <row r="52" spans="1:38" hidden="1">
      <c r="A52" s="8" t="s">
        <v>2000</v>
      </c>
      <c r="B52" s="3" t="s">
        <v>698</v>
      </c>
      <c r="C52" s="3" t="s">
        <v>139</v>
      </c>
      <c r="D52" s="3" t="s">
        <v>699</v>
      </c>
      <c r="E52" s="3" t="s">
        <v>700</v>
      </c>
      <c r="F52" s="8" t="s">
        <v>1641</v>
      </c>
      <c r="G52" s="6">
        <f>SUMIFS(GQList,GIList,Table_ExternalData_1[[#This Row],[Item_key]],GDList,Table_ExternalData_1[[#Headers],[1]])</f>
        <v>0</v>
      </c>
      <c r="H52" s="6">
        <f>SUMIFS(GQList,GIList,Table_ExternalData_1[[#This Row],[Item_key]],GDList,Table_ExternalData_1[[#Headers],[2]])</f>
        <v>0</v>
      </c>
      <c r="I52" s="6">
        <f>SUMIFS(GQList,GIList,Table_ExternalData_1[[#This Row],[Item_key]],GDList,Table_ExternalData_1[[#Headers],[3]])</f>
        <v>0</v>
      </c>
      <c r="J52" s="6">
        <f>SUMIFS(GQList,GIList,Table_ExternalData_1[[#This Row],[Item_key]],GDList,Table_ExternalData_1[[#Headers],[4]])</f>
        <v>0</v>
      </c>
      <c r="K52" s="6">
        <f>SUMIFS(GQList,GIList,Table_ExternalData_1[[#This Row],[Item_key]],GDList,Table_ExternalData_1[[#Headers],[5]])</f>
        <v>0</v>
      </c>
      <c r="L52" s="6">
        <f>SUMIFS(GQList,GIList,Table_ExternalData_1[[#This Row],[Item_key]],GDList,Table_ExternalData_1[[#Headers],[6]])</f>
        <v>0</v>
      </c>
      <c r="M52" s="6">
        <f>SUMIFS(GQList,GIList,Table_ExternalData_1[[#This Row],[Item_key]],GDList,Table_ExternalData_1[[#Headers],[7]])</f>
        <v>0</v>
      </c>
      <c r="N52" s="6">
        <f>SUMIFS(GQList,GIList,Table_ExternalData_1[[#This Row],[Item_key]],GDList,Table_ExternalData_1[[#Headers],[8]])</f>
        <v>0</v>
      </c>
      <c r="O52" s="6">
        <f>SUMIFS(GQList,GIList,Table_ExternalData_1[[#This Row],[Item_key]],GDList,Table_ExternalData_1[[#Headers],[9]])</f>
        <v>1200</v>
      </c>
      <c r="P52" s="6">
        <f>SUMIFS(GQList,GIList,Table_ExternalData_1[[#This Row],[Item_key]],GDList,Table_ExternalData_1[[#Headers],[10]])</f>
        <v>0</v>
      </c>
      <c r="Q52" s="6">
        <f>SUMIFS(GQList,GIList,Table_ExternalData_1[[#This Row],[Item_key]],GDList,Table_ExternalData_1[[#Headers],[11]])</f>
        <v>0</v>
      </c>
      <c r="R52" s="6">
        <f>SUMIFS(GQList,GIList,Table_ExternalData_1[[#This Row],[Item_key]],GDList,Table_ExternalData_1[[#Headers],[12]])</f>
        <v>0</v>
      </c>
      <c r="S52" s="6">
        <f>SUMIFS(GQList,GIList,Table_ExternalData_1[[#This Row],[Item_key]],GDList,Table_ExternalData_1[[#Headers],[13]])</f>
        <v>0</v>
      </c>
      <c r="T52" s="6">
        <f>SUMIFS(GQList,GIList,Table_ExternalData_1[[#This Row],[Item_key]],GDList,Table_ExternalData_1[[#Headers],[14]])</f>
        <v>0</v>
      </c>
      <c r="U52" s="6">
        <f>SUMIFS(GQList,GIList,Table_ExternalData_1[[#This Row],[Item_key]],GDList,Table_ExternalData_1[[#Headers],[15]])</f>
        <v>0</v>
      </c>
      <c r="V52" s="6">
        <f>SUMIFS(GQList,GIList,Table_ExternalData_1[[#This Row],[Item_key]],GDList,Table_ExternalData_1[[#Headers],[16]])</f>
        <v>0</v>
      </c>
      <c r="W52" s="6">
        <f>SUMIFS(GQList,GIList,Table_ExternalData_1[[#This Row],[Item_key]],GDList,Table_ExternalData_1[[#Headers],[17]])</f>
        <v>0</v>
      </c>
      <c r="X52" s="6">
        <f>SUMIFS(GQList,GIList,Table_ExternalData_1[[#This Row],[Item_key]],GDList,Table_ExternalData_1[[#Headers],[18]])</f>
        <v>0</v>
      </c>
      <c r="Y52" s="6">
        <f>SUMIFS(GQList,GIList,Table_ExternalData_1[[#This Row],[Item_key]],GDList,Table_ExternalData_1[[#Headers],[19]])</f>
        <v>0</v>
      </c>
      <c r="Z52" s="6">
        <f>SUMIFS(GQList,GIList,Table_ExternalData_1[[#This Row],[Item_key]],GDList,Table_ExternalData_1[[#Headers],[20]])</f>
        <v>0</v>
      </c>
      <c r="AA52" s="6">
        <f>SUMIFS(GQList,GIList,Table_ExternalData_1[[#This Row],[Item_key]],GDList,Table_ExternalData_1[[#Headers],[21]])</f>
        <v>0</v>
      </c>
      <c r="AB52" s="6">
        <f>SUMIFS(GQList,GIList,Table_ExternalData_1[[#This Row],[Item_key]],GDList,Table_ExternalData_1[[#Headers],[22]])</f>
        <v>0</v>
      </c>
      <c r="AC52" s="6">
        <f>SUMIFS(GQList,GIList,Table_ExternalData_1[[#This Row],[Item_key]],GDList,Table_ExternalData_1[[#Headers],[23]])</f>
        <v>0</v>
      </c>
      <c r="AD52" s="6">
        <f>SUMIFS(GQList,GIList,Table_ExternalData_1[[#This Row],[Item_key]],GDList,Table_ExternalData_1[[#Headers],[24]])</f>
        <v>0</v>
      </c>
      <c r="AE52" s="6">
        <f>SUMIFS(GQList,GIList,Table_ExternalData_1[[#This Row],[Item_key]],GDList,Table_ExternalData_1[[#Headers],[25]])</f>
        <v>0</v>
      </c>
      <c r="AF52" s="6">
        <f>SUMIFS(GQList,GIList,Table_ExternalData_1[[#This Row],[Item_key]],GDList,Table_ExternalData_1[[#Headers],[26]])</f>
        <v>0</v>
      </c>
      <c r="AG52" s="6">
        <f>SUMIFS(GQList,GIList,Table_ExternalData_1[[#This Row],[Item_key]],GDList,Table_ExternalData_1[[#Headers],[27]])</f>
        <v>0</v>
      </c>
      <c r="AH52" s="6">
        <f>SUMIFS(GQList,GIList,Table_ExternalData_1[[#This Row],[Item_key]],GDList,Table_ExternalData_1[[#Headers],[28]])</f>
        <v>0</v>
      </c>
      <c r="AI52" s="6">
        <f>SUMIFS(GQList,GIList,Table_ExternalData_1[[#This Row],[Item_key]],GDList,Table_ExternalData_1[[#Headers],[29]])</f>
        <v>0</v>
      </c>
      <c r="AJ52" s="6">
        <f>SUMIFS(GQList,GIList,Table_ExternalData_1[[#This Row],[Item_key]],GDList,Table_ExternalData_1[[#Headers],[30]])</f>
        <v>0</v>
      </c>
      <c r="AK52" s="6">
        <f>SUMIFS(GQList,GIList,Table_ExternalData_1[[#This Row],[Item_key]],GDList,Table_ExternalData_1[[#Headers],[31]])</f>
        <v>0</v>
      </c>
      <c r="AL52" s="6">
        <f>SUM(Table_ExternalData_1[[#This Row],[1]:[31]])</f>
        <v>1200</v>
      </c>
    </row>
    <row r="53" spans="1:38" hidden="1">
      <c r="A53" s="8" t="s">
        <v>2000</v>
      </c>
      <c r="B53" s="3" t="s">
        <v>698</v>
      </c>
      <c r="C53" s="3" t="s">
        <v>362</v>
      </c>
      <c r="D53" s="3" t="s">
        <v>701</v>
      </c>
      <c r="E53" s="3" t="s">
        <v>702</v>
      </c>
      <c r="F53" s="8" t="s">
        <v>1641</v>
      </c>
      <c r="G53" s="6">
        <f>SUMIFS(GQList,GIList,Table_ExternalData_1[[#This Row],[Item_key]],GDList,Table_ExternalData_1[[#Headers],[1]])</f>
        <v>0</v>
      </c>
      <c r="H53" s="6">
        <f>SUMIFS(GQList,GIList,Table_ExternalData_1[[#This Row],[Item_key]],GDList,Table_ExternalData_1[[#Headers],[2]])</f>
        <v>0</v>
      </c>
      <c r="I53" s="6">
        <f>SUMIFS(GQList,GIList,Table_ExternalData_1[[#This Row],[Item_key]],GDList,Table_ExternalData_1[[#Headers],[3]])</f>
        <v>0</v>
      </c>
      <c r="J53" s="6">
        <f>SUMIFS(GQList,GIList,Table_ExternalData_1[[#This Row],[Item_key]],GDList,Table_ExternalData_1[[#Headers],[4]])</f>
        <v>0</v>
      </c>
      <c r="K53" s="6">
        <f>SUMIFS(GQList,GIList,Table_ExternalData_1[[#This Row],[Item_key]],GDList,Table_ExternalData_1[[#Headers],[5]])</f>
        <v>0</v>
      </c>
      <c r="L53" s="6">
        <f>SUMIFS(GQList,GIList,Table_ExternalData_1[[#This Row],[Item_key]],GDList,Table_ExternalData_1[[#Headers],[6]])</f>
        <v>0</v>
      </c>
      <c r="M53" s="6">
        <f>SUMIFS(GQList,GIList,Table_ExternalData_1[[#This Row],[Item_key]],GDList,Table_ExternalData_1[[#Headers],[7]])</f>
        <v>0</v>
      </c>
      <c r="N53" s="6">
        <f>SUMIFS(GQList,GIList,Table_ExternalData_1[[#This Row],[Item_key]],GDList,Table_ExternalData_1[[#Headers],[8]])</f>
        <v>0</v>
      </c>
      <c r="O53" s="6">
        <f>SUMIFS(GQList,GIList,Table_ExternalData_1[[#This Row],[Item_key]],GDList,Table_ExternalData_1[[#Headers],[9]])</f>
        <v>0</v>
      </c>
      <c r="P53" s="6">
        <f>SUMIFS(GQList,GIList,Table_ExternalData_1[[#This Row],[Item_key]],GDList,Table_ExternalData_1[[#Headers],[10]])</f>
        <v>0</v>
      </c>
      <c r="Q53" s="6">
        <f>SUMIFS(GQList,GIList,Table_ExternalData_1[[#This Row],[Item_key]],GDList,Table_ExternalData_1[[#Headers],[11]])</f>
        <v>0</v>
      </c>
      <c r="R53" s="6">
        <f>SUMIFS(GQList,GIList,Table_ExternalData_1[[#This Row],[Item_key]],GDList,Table_ExternalData_1[[#Headers],[12]])</f>
        <v>0</v>
      </c>
      <c r="S53" s="6">
        <f>SUMIFS(GQList,GIList,Table_ExternalData_1[[#This Row],[Item_key]],GDList,Table_ExternalData_1[[#Headers],[13]])</f>
        <v>0</v>
      </c>
      <c r="T53" s="6">
        <f>SUMIFS(GQList,GIList,Table_ExternalData_1[[#This Row],[Item_key]],GDList,Table_ExternalData_1[[#Headers],[14]])</f>
        <v>0</v>
      </c>
      <c r="U53" s="6">
        <f>SUMIFS(GQList,GIList,Table_ExternalData_1[[#This Row],[Item_key]],GDList,Table_ExternalData_1[[#Headers],[15]])</f>
        <v>0</v>
      </c>
      <c r="V53" s="6">
        <f>SUMIFS(GQList,GIList,Table_ExternalData_1[[#This Row],[Item_key]],GDList,Table_ExternalData_1[[#Headers],[16]])</f>
        <v>0</v>
      </c>
      <c r="W53" s="6">
        <f>SUMIFS(GQList,GIList,Table_ExternalData_1[[#This Row],[Item_key]],GDList,Table_ExternalData_1[[#Headers],[17]])</f>
        <v>0</v>
      </c>
      <c r="X53" s="6">
        <f>SUMIFS(GQList,GIList,Table_ExternalData_1[[#This Row],[Item_key]],GDList,Table_ExternalData_1[[#Headers],[18]])</f>
        <v>0</v>
      </c>
      <c r="Y53" s="6">
        <f>SUMIFS(GQList,GIList,Table_ExternalData_1[[#This Row],[Item_key]],GDList,Table_ExternalData_1[[#Headers],[19]])</f>
        <v>0</v>
      </c>
      <c r="Z53" s="6">
        <f>SUMIFS(GQList,GIList,Table_ExternalData_1[[#This Row],[Item_key]],GDList,Table_ExternalData_1[[#Headers],[20]])</f>
        <v>0</v>
      </c>
      <c r="AA53" s="6">
        <f>SUMIFS(GQList,GIList,Table_ExternalData_1[[#This Row],[Item_key]],GDList,Table_ExternalData_1[[#Headers],[21]])</f>
        <v>0</v>
      </c>
      <c r="AB53" s="6">
        <f>SUMIFS(GQList,GIList,Table_ExternalData_1[[#This Row],[Item_key]],GDList,Table_ExternalData_1[[#Headers],[22]])</f>
        <v>0</v>
      </c>
      <c r="AC53" s="6">
        <f>SUMIFS(GQList,GIList,Table_ExternalData_1[[#This Row],[Item_key]],GDList,Table_ExternalData_1[[#Headers],[23]])</f>
        <v>0</v>
      </c>
      <c r="AD53" s="6">
        <f>SUMIFS(GQList,GIList,Table_ExternalData_1[[#This Row],[Item_key]],GDList,Table_ExternalData_1[[#Headers],[24]])</f>
        <v>0</v>
      </c>
      <c r="AE53" s="6">
        <f>SUMIFS(GQList,GIList,Table_ExternalData_1[[#This Row],[Item_key]],GDList,Table_ExternalData_1[[#Headers],[25]])</f>
        <v>0</v>
      </c>
      <c r="AF53" s="6">
        <f>SUMIFS(GQList,GIList,Table_ExternalData_1[[#This Row],[Item_key]],GDList,Table_ExternalData_1[[#Headers],[26]])</f>
        <v>0</v>
      </c>
      <c r="AG53" s="6">
        <f>SUMIFS(GQList,GIList,Table_ExternalData_1[[#This Row],[Item_key]],GDList,Table_ExternalData_1[[#Headers],[27]])</f>
        <v>0</v>
      </c>
      <c r="AH53" s="6">
        <f>SUMIFS(GQList,GIList,Table_ExternalData_1[[#This Row],[Item_key]],GDList,Table_ExternalData_1[[#Headers],[28]])</f>
        <v>0</v>
      </c>
      <c r="AI53" s="6">
        <f>SUMIFS(GQList,GIList,Table_ExternalData_1[[#This Row],[Item_key]],GDList,Table_ExternalData_1[[#Headers],[29]])</f>
        <v>0</v>
      </c>
      <c r="AJ53" s="6">
        <f>SUMIFS(GQList,GIList,Table_ExternalData_1[[#This Row],[Item_key]],GDList,Table_ExternalData_1[[#Headers],[30]])</f>
        <v>0</v>
      </c>
      <c r="AK53" s="6">
        <f>SUMIFS(GQList,GIList,Table_ExternalData_1[[#This Row],[Item_key]],GDList,Table_ExternalData_1[[#Headers],[31]])</f>
        <v>0</v>
      </c>
      <c r="AL53" s="6">
        <f>SUM(Table_ExternalData_1[[#This Row],[1]:[31]])</f>
        <v>0</v>
      </c>
    </row>
    <row r="54" spans="1:38" hidden="1">
      <c r="A54" s="8" t="s">
        <v>2000</v>
      </c>
      <c r="B54" s="3" t="s">
        <v>698</v>
      </c>
      <c r="C54" s="3" t="s">
        <v>140</v>
      </c>
      <c r="D54" s="3" t="s">
        <v>703</v>
      </c>
      <c r="E54" s="3" t="s">
        <v>704</v>
      </c>
      <c r="F54" s="8" t="s">
        <v>1641</v>
      </c>
      <c r="G54" s="6">
        <f>SUMIFS(GQList,GIList,Table_ExternalData_1[[#This Row],[Item_key]],GDList,Table_ExternalData_1[[#Headers],[1]])</f>
        <v>0</v>
      </c>
      <c r="H54" s="6">
        <f>SUMIFS(GQList,GIList,Table_ExternalData_1[[#This Row],[Item_key]],GDList,Table_ExternalData_1[[#Headers],[2]])</f>
        <v>0</v>
      </c>
      <c r="I54" s="6">
        <f>SUMIFS(GQList,GIList,Table_ExternalData_1[[#This Row],[Item_key]],GDList,Table_ExternalData_1[[#Headers],[3]])</f>
        <v>0</v>
      </c>
      <c r="J54" s="6">
        <f>SUMIFS(GQList,GIList,Table_ExternalData_1[[#This Row],[Item_key]],GDList,Table_ExternalData_1[[#Headers],[4]])</f>
        <v>0</v>
      </c>
      <c r="K54" s="6">
        <f>SUMIFS(GQList,GIList,Table_ExternalData_1[[#This Row],[Item_key]],GDList,Table_ExternalData_1[[#Headers],[5]])</f>
        <v>0</v>
      </c>
      <c r="L54" s="6">
        <f>SUMIFS(GQList,GIList,Table_ExternalData_1[[#This Row],[Item_key]],GDList,Table_ExternalData_1[[#Headers],[6]])</f>
        <v>0</v>
      </c>
      <c r="M54" s="6">
        <f>SUMIFS(GQList,GIList,Table_ExternalData_1[[#This Row],[Item_key]],GDList,Table_ExternalData_1[[#Headers],[7]])</f>
        <v>0</v>
      </c>
      <c r="N54" s="6">
        <f>SUMIFS(GQList,GIList,Table_ExternalData_1[[#This Row],[Item_key]],GDList,Table_ExternalData_1[[#Headers],[8]])</f>
        <v>0</v>
      </c>
      <c r="O54" s="6">
        <f>SUMIFS(GQList,GIList,Table_ExternalData_1[[#This Row],[Item_key]],GDList,Table_ExternalData_1[[#Headers],[9]])</f>
        <v>0</v>
      </c>
      <c r="P54" s="6">
        <f>SUMIFS(GQList,GIList,Table_ExternalData_1[[#This Row],[Item_key]],GDList,Table_ExternalData_1[[#Headers],[10]])</f>
        <v>0</v>
      </c>
      <c r="Q54" s="6">
        <f>SUMIFS(GQList,GIList,Table_ExternalData_1[[#This Row],[Item_key]],GDList,Table_ExternalData_1[[#Headers],[11]])</f>
        <v>0</v>
      </c>
      <c r="R54" s="6">
        <f>SUMIFS(GQList,GIList,Table_ExternalData_1[[#This Row],[Item_key]],GDList,Table_ExternalData_1[[#Headers],[12]])</f>
        <v>0</v>
      </c>
      <c r="S54" s="6">
        <f>SUMIFS(GQList,GIList,Table_ExternalData_1[[#This Row],[Item_key]],GDList,Table_ExternalData_1[[#Headers],[13]])</f>
        <v>0</v>
      </c>
      <c r="T54" s="6">
        <f>SUMIFS(GQList,GIList,Table_ExternalData_1[[#This Row],[Item_key]],GDList,Table_ExternalData_1[[#Headers],[14]])</f>
        <v>0</v>
      </c>
      <c r="U54" s="6">
        <f>SUMIFS(GQList,GIList,Table_ExternalData_1[[#This Row],[Item_key]],GDList,Table_ExternalData_1[[#Headers],[15]])</f>
        <v>0</v>
      </c>
      <c r="V54" s="6">
        <f>SUMIFS(GQList,GIList,Table_ExternalData_1[[#This Row],[Item_key]],GDList,Table_ExternalData_1[[#Headers],[16]])</f>
        <v>0</v>
      </c>
      <c r="W54" s="6">
        <f>SUMIFS(GQList,GIList,Table_ExternalData_1[[#This Row],[Item_key]],GDList,Table_ExternalData_1[[#Headers],[17]])</f>
        <v>0</v>
      </c>
      <c r="X54" s="6">
        <f>SUMIFS(GQList,GIList,Table_ExternalData_1[[#This Row],[Item_key]],GDList,Table_ExternalData_1[[#Headers],[18]])</f>
        <v>0</v>
      </c>
      <c r="Y54" s="6">
        <f>SUMIFS(GQList,GIList,Table_ExternalData_1[[#This Row],[Item_key]],GDList,Table_ExternalData_1[[#Headers],[19]])</f>
        <v>0</v>
      </c>
      <c r="Z54" s="6">
        <f>SUMIFS(GQList,GIList,Table_ExternalData_1[[#This Row],[Item_key]],GDList,Table_ExternalData_1[[#Headers],[20]])</f>
        <v>0</v>
      </c>
      <c r="AA54" s="6">
        <f>SUMIFS(GQList,GIList,Table_ExternalData_1[[#This Row],[Item_key]],GDList,Table_ExternalData_1[[#Headers],[21]])</f>
        <v>0</v>
      </c>
      <c r="AB54" s="6">
        <f>SUMIFS(GQList,GIList,Table_ExternalData_1[[#This Row],[Item_key]],GDList,Table_ExternalData_1[[#Headers],[22]])</f>
        <v>0</v>
      </c>
      <c r="AC54" s="6">
        <f>SUMIFS(GQList,GIList,Table_ExternalData_1[[#This Row],[Item_key]],GDList,Table_ExternalData_1[[#Headers],[23]])</f>
        <v>0</v>
      </c>
      <c r="AD54" s="6">
        <f>SUMIFS(GQList,GIList,Table_ExternalData_1[[#This Row],[Item_key]],GDList,Table_ExternalData_1[[#Headers],[24]])</f>
        <v>0</v>
      </c>
      <c r="AE54" s="6">
        <f>SUMIFS(GQList,GIList,Table_ExternalData_1[[#This Row],[Item_key]],GDList,Table_ExternalData_1[[#Headers],[25]])</f>
        <v>0</v>
      </c>
      <c r="AF54" s="6">
        <f>SUMIFS(GQList,GIList,Table_ExternalData_1[[#This Row],[Item_key]],GDList,Table_ExternalData_1[[#Headers],[26]])</f>
        <v>0</v>
      </c>
      <c r="AG54" s="6">
        <f>SUMIFS(GQList,GIList,Table_ExternalData_1[[#This Row],[Item_key]],GDList,Table_ExternalData_1[[#Headers],[27]])</f>
        <v>0</v>
      </c>
      <c r="AH54" s="6">
        <f>SUMIFS(GQList,GIList,Table_ExternalData_1[[#This Row],[Item_key]],GDList,Table_ExternalData_1[[#Headers],[28]])</f>
        <v>0</v>
      </c>
      <c r="AI54" s="6">
        <f>SUMIFS(GQList,GIList,Table_ExternalData_1[[#This Row],[Item_key]],GDList,Table_ExternalData_1[[#Headers],[29]])</f>
        <v>0</v>
      </c>
      <c r="AJ54" s="6">
        <f>SUMIFS(GQList,GIList,Table_ExternalData_1[[#This Row],[Item_key]],GDList,Table_ExternalData_1[[#Headers],[30]])</f>
        <v>0</v>
      </c>
      <c r="AK54" s="6">
        <f>SUMIFS(GQList,GIList,Table_ExternalData_1[[#This Row],[Item_key]],GDList,Table_ExternalData_1[[#Headers],[31]])</f>
        <v>0</v>
      </c>
      <c r="AL54" s="6">
        <f>SUM(Table_ExternalData_1[[#This Row],[1]:[31]])</f>
        <v>0</v>
      </c>
    </row>
    <row r="55" spans="1:38" hidden="1">
      <c r="A55" s="8" t="s">
        <v>2000</v>
      </c>
      <c r="B55" s="3" t="s">
        <v>698</v>
      </c>
      <c r="C55" s="3" t="s">
        <v>363</v>
      </c>
      <c r="D55" s="3" t="s">
        <v>705</v>
      </c>
      <c r="E55" s="3" t="s">
        <v>706</v>
      </c>
      <c r="F55" s="8" t="s">
        <v>1641</v>
      </c>
      <c r="G55" s="6">
        <f>SUMIFS(GQList,GIList,Table_ExternalData_1[[#This Row],[Item_key]],GDList,Table_ExternalData_1[[#Headers],[1]])</f>
        <v>0</v>
      </c>
      <c r="H55" s="6">
        <f>SUMIFS(GQList,GIList,Table_ExternalData_1[[#This Row],[Item_key]],GDList,Table_ExternalData_1[[#Headers],[2]])</f>
        <v>0</v>
      </c>
      <c r="I55" s="6">
        <f>SUMIFS(GQList,GIList,Table_ExternalData_1[[#This Row],[Item_key]],GDList,Table_ExternalData_1[[#Headers],[3]])</f>
        <v>0</v>
      </c>
      <c r="J55" s="6">
        <f>SUMIFS(GQList,GIList,Table_ExternalData_1[[#This Row],[Item_key]],GDList,Table_ExternalData_1[[#Headers],[4]])</f>
        <v>0</v>
      </c>
      <c r="K55" s="6">
        <f>SUMIFS(GQList,GIList,Table_ExternalData_1[[#This Row],[Item_key]],GDList,Table_ExternalData_1[[#Headers],[5]])</f>
        <v>0</v>
      </c>
      <c r="L55" s="6">
        <f>SUMIFS(GQList,GIList,Table_ExternalData_1[[#This Row],[Item_key]],GDList,Table_ExternalData_1[[#Headers],[6]])</f>
        <v>0</v>
      </c>
      <c r="M55" s="6">
        <f>SUMIFS(GQList,GIList,Table_ExternalData_1[[#This Row],[Item_key]],GDList,Table_ExternalData_1[[#Headers],[7]])</f>
        <v>0</v>
      </c>
      <c r="N55" s="6">
        <f>SUMIFS(GQList,GIList,Table_ExternalData_1[[#This Row],[Item_key]],GDList,Table_ExternalData_1[[#Headers],[8]])</f>
        <v>0</v>
      </c>
      <c r="O55" s="6">
        <f>SUMIFS(GQList,GIList,Table_ExternalData_1[[#This Row],[Item_key]],GDList,Table_ExternalData_1[[#Headers],[9]])</f>
        <v>300</v>
      </c>
      <c r="P55" s="6">
        <f>SUMIFS(GQList,GIList,Table_ExternalData_1[[#This Row],[Item_key]],GDList,Table_ExternalData_1[[#Headers],[10]])</f>
        <v>0</v>
      </c>
      <c r="Q55" s="6">
        <f>SUMIFS(GQList,GIList,Table_ExternalData_1[[#This Row],[Item_key]],GDList,Table_ExternalData_1[[#Headers],[11]])</f>
        <v>0</v>
      </c>
      <c r="R55" s="6">
        <f>SUMIFS(GQList,GIList,Table_ExternalData_1[[#This Row],[Item_key]],GDList,Table_ExternalData_1[[#Headers],[12]])</f>
        <v>0</v>
      </c>
      <c r="S55" s="6">
        <f>SUMIFS(GQList,GIList,Table_ExternalData_1[[#This Row],[Item_key]],GDList,Table_ExternalData_1[[#Headers],[13]])</f>
        <v>0</v>
      </c>
      <c r="T55" s="6">
        <f>SUMIFS(GQList,GIList,Table_ExternalData_1[[#This Row],[Item_key]],GDList,Table_ExternalData_1[[#Headers],[14]])</f>
        <v>0</v>
      </c>
      <c r="U55" s="6">
        <f>SUMIFS(GQList,GIList,Table_ExternalData_1[[#This Row],[Item_key]],GDList,Table_ExternalData_1[[#Headers],[15]])</f>
        <v>0</v>
      </c>
      <c r="V55" s="6">
        <f>SUMIFS(GQList,GIList,Table_ExternalData_1[[#This Row],[Item_key]],GDList,Table_ExternalData_1[[#Headers],[16]])</f>
        <v>1000</v>
      </c>
      <c r="W55" s="6">
        <f>SUMIFS(GQList,GIList,Table_ExternalData_1[[#This Row],[Item_key]],GDList,Table_ExternalData_1[[#Headers],[17]])</f>
        <v>0</v>
      </c>
      <c r="X55" s="6">
        <f>SUMIFS(GQList,GIList,Table_ExternalData_1[[#This Row],[Item_key]],GDList,Table_ExternalData_1[[#Headers],[18]])</f>
        <v>0</v>
      </c>
      <c r="Y55" s="6">
        <f>SUMIFS(GQList,GIList,Table_ExternalData_1[[#This Row],[Item_key]],GDList,Table_ExternalData_1[[#Headers],[19]])</f>
        <v>0</v>
      </c>
      <c r="Z55" s="6">
        <f>SUMIFS(GQList,GIList,Table_ExternalData_1[[#This Row],[Item_key]],GDList,Table_ExternalData_1[[#Headers],[20]])</f>
        <v>0</v>
      </c>
      <c r="AA55" s="6">
        <f>SUMIFS(GQList,GIList,Table_ExternalData_1[[#This Row],[Item_key]],GDList,Table_ExternalData_1[[#Headers],[21]])</f>
        <v>0</v>
      </c>
      <c r="AB55" s="6">
        <f>SUMIFS(GQList,GIList,Table_ExternalData_1[[#This Row],[Item_key]],GDList,Table_ExternalData_1[[#Headers],[22]])</f>
        <v>0</v>
      </c>
      <c r="AC55" s="6">
        <f>SUMIFS(GQList,GIList,Table_ExternalData_1[[#This Row],[Item_key]],GDList,Table_ExternalData_1[[#Headers],[23]])</f>
        <v>0</v>
      </c>
      <c r="AD55" s="6">
        <f>SUMIFS(GQList,GIList,Table_ExternalData_1[[#This Row],[Item_key]],GDList,Table_ExternalData_1[[#Headers],[24]])</f>
        <v>0</v>
      </c>
      <c r="AE55" s="6">
        <f>SUMIFS(GQList,GIList,Table_ExternalData_1[[#This Row],[Item_key]],GDList,Table_ExternalData_1[[#Headers],[25]])</f>
        <v>0</v>
      </c>
      <c r="AF55" s="6">
        <f>SUMIFS(GQList,GIList,Table_ExternalData_1[[#This Row],[Item_key]],GDList,Table_ExternalData_1[[#Headers],[26]])</f>
        <v>0</v>
      </c>
      <c r="AG55" s="6">
        <f>SUMIFS(GQList,GIList,Table_ExternalData_1[[#This Row],[Item_key]],GDList,Table_ExternalData_1[[#Headers],[27]])</f>
        <v>0</v>
      </c>
      <c r="AH55" s="6">
        <f>SUMIFS(GQList,GIList,Table_ExternalData_1[[#This Row],[Item_key]],GDList,Table_ExternalData_1[[#Headers],[28]])</f>
        <v>0</v>
      </c>
      <c r="AI55" s="6">
        <f>SUMIFS(GQList,GIList,Table_ExternalData_1[[#This Row],[Item_key]],GDList,Table_ExternalData_1[[#Headers],[29]])</f>
        <v>0</v>
      </c>
      <c r="AJ55" s="6">
        <f>SUMIFS(GQList,GIList,Table_ExternalData_1[[#This Row],[Item_key]],GDList,Table_ExternalData_1[[#Headers],[30]])</f>
        <v>0</v>
      </c>
      <c r="AK55" s="6">
        <f>SUMIFS(GQList,GIList,Table_ExternalData_1[[#This Row],[Item_key]],GDList,Table_ExternalData_1[[#Headers],[31]])</f>
        <v>0</v>
      </c>
      <c r="AL55" s="6">
        <f>SUM(Table_ExternalData_1[[#This Row],[1]:[31]])</f>
        <v>1300</v>
      </c>
    </row>
    <row r="56" spans="1:38" hidden="1">
      <c r="A56" s="8" t="s">
        <v>2000</v>
      </c>
      <c r="B56" s="3" t="s">
        <v>698</v>
      </c>
      <c r="C56" s="3" t="s">
        <v>141</v>
      </c>
      <c r="D56" s="3" t="s">
        <v>707</v>
      </c>
      <c r="E56" s="3" t="s">
        <v>708</v>
      </c>
      <c r="F56" s="8" t="s">
        <v>1641</v>
      </c>
      <c r="G56" s="6">
        <f>SUMIFS(GQList,GIList,Table_ExternalData_1[[#This Row],[Item_key]],GDList,Table_ExternalData_1[[#Headers],[1]])</f>
        <v>0</v>
      </c>
      <c r="H56" s="6">
        <f>SUMIFS(GQList,GIList,Table_ExternalData_1[[#This Row],[Item_key]],GDList,Table_ExternalData_1[[#Headers],[2]])</f>
        <v>0</v>
      </c>
      <c r="I56" s="6">
        <f>SUMIFS(GQList,GIList,Table_ExternalData_1[[#This Row],[Item_key]],GDList,Table_ExternalData_1[[#Headers],[3]])</f>
        <v>0</v>
      </c>
      <c r="J56" s="6">
        <f>SUMIFS(GQList,GIList,Table_ExternalData_1[[#This Row],[Item_key]],GDList,Table_ExternalData_1[[#Headers],[4]])</f>
        <v>0</v>
      </c>
      <c r="K56" s="6">
        <f>SUMIFS(GQList,GIList,Table_ExternalData_1[[#This Row],[Item_key]],GDList,Table_ExternalData_1[[#Headers],[5]])</f>
        <v>0</v>
      </c>
      <c r="L56" s="6">
        <f>SUMIFS(GQList,GIList,Table_ExternalData_1[[#This Row],[Item_key]],GDList,Table_ExternalData_1[[#Headers],[6]])</f>
        <v>0</v>
      </c>
      <c r="M56" s="6">
        <f>SUMIFS(GQList,GIList,Table_ExternalData_1[[#This Row],[Item_key]],GDList,Table_ExternalData_1[[#Headers],[7]])</f>
        <v>0</v>
      </c>
      <c r="N56" s="6">
        <f>SUMIFS(GQList,GIList,Table_ExternalData_1[[#This Row],[Item_key]],GDList,Table_ExternalData_1[[#Headers],[8]])</f>
        <v>0</v>
      </c>
      <c r="O56" s="6">
        <f>SUMIFS(GQList,GIList,Table_ExternalData_1[[#This Row],[Item_key]],GDList,Table_ExternalData_1[[#Headers],[9]])</f>
        <v>0</v>
      </c>
      <c r="P56" s="6">
        <f>SUMIFS(GQList,GIList,Table_ExternalData_1[[#This Row],[Item_key]],GDList,Table_ExternalData_1[[#Headers],[10]])</f>
        <v>0</v>
      </c>
      <c r="Q56" s="6">
        <f>SUMIFS(GQList,GIList,Table_ExternalData_1[[#This Row],[Item_key]],GDList,Table_ExternalData_1[[#Headers],[11]])</f>
        <v>0</v>
      </c>
      <c r="R56" s="6">
        <f>SUMIFS(GQList,GIList,Table_ExternalData_1[[#This Row],[Item_key]],GDList,Table_ExternalData_1[[#Headers],[12]])</f>
        <v>0</v>
      </c>
      <c r="S56" s="6">
        <f>SUMIFS(GQList,GIList,Table_ExternalData_1[[#This Row],[Item_key]],GDList,Table_ExternalData_1[[#Headers],[13]])</f>
        <v>0</v>
      </c>
      <c r="T56" s="6">
        <f>SUMIFS(GQList,GIList,Table_ExternalData_1[[#This Row],[Item_key]],GDList,Table_ExternalData_1[[#Headers],[14]])</f>
        <v>0</v>
      </c>
      <c r="U56" s="6">
        <f>SUMIFS(GQList,GIList,Table_ExternalData_1[[#This Row],[Item_key]],GDList,Table_ExternalData_1[[#Headers],[15]])</f>
        <v>0</v>
      </c>
      <c r="V56" s="6">
        <f>SUMIFS(GQList,GIList,Table_ExternalData_1[[#This Row],[Item_key]],GDList,Table_ExternalData_1[[#Headers],[16]])</f>
        <v>0</v>
      </c>
      <c r="W56" s="6">
        <f>SUMIFS(GQList,GIList,Table_ExternalData_1[[#This Row],[Item_key]],GDList,Table_ExternalData_1[[#Headers],[17]])</f>
        <v>0</v>
      </c>
      <c r="X56" s="6">
        <f>SUMIFS(GQList,GIList,Table_ExternalData_1[[#This Row],[Item_key]],GDList,Table_ExternalData_1[[#Headers],[18]])</f>
        <v>0</v>
      </c>
      <c r="Y56" s="6">
        <f>SUMIFS(GQList,GIList,Table_ExternalData_1[[#This Row],[Item_key]],GDList,Table_ExternalData_1[[#Headers],[19]])</f>
        <v>0</v>
      </c>
      <c r="Z56" s="6">
        <f>SUMIFS(GQList,GIList,Table_ExternalData_1[[#This Row],[Item_key]],GDList,Table_ExternalData_1[[#Headers],[20]])</f>
        <v>0</v>
      </c>
      <c r="AA56" s="6">
        <f>SUMIFS(GQList,GIList,Table_ExternalData_1[[#This Row],[Item_key]],GDList,Table_ExternalData_1[[#Headers],[21]])</f>
        <v>0</v>
      </c>
      <c r="AB56" s="6">
        <f>SUMIFS(GQList,GIList,Table_ExternalData_1[[#This Row],[Item_key]],GDList,Table_ExternalData_1[[#Headers],[22]])</f>
        <v>0</v>
      </c>
      <c r="AC56" s="6">
        <f>SUMIFS(GQList,GIList,Table_ExternalData_1[[#This Row],[Item_key]],GDList,Table_ExternalData_1[[#Headers],[23]])</f>
        <v>0</v>
      </c>
      <c r="AD56" s="6">
        <f>SUMIFS(GQList,GIList,Table_ExternalData_1[[#This Row],[Item_key]],GDList,Table_ExternalData_1[[#Headers],[24]])</f>
        <v>0</v>
      </c>
      <c r="AE56" s="6">
        <f>SUMIFS(GQList,GIList,Table_ExternalData_1[[#This Row],[Item_key]],GDList,Table_ExternalData_1[[#Headers],[25]])</f>
        <v>0</v>
      </c>
      <c r="AF56" s="6">
        <f>SUMIFS(GQList,GIList,Table_ExternalData_1[[#This Row],[Item_key]],GDList,Table_ExternalData_1[[#Headers],[26]])</f>
        <v>0</v>
      </c>
      <c r="AG56" s="6">
        <f>SUMIFS(GQList,GIList,Table_ExternalData_1[[#This Row],[Item_key]],GDList,Table_ExternalData_1[[#Headers],[27]])</f>
        <v>0</v>
      </c>
      <c r="AH56" s="6">
        <f>SUMIFS(GQList,GIList,Table_ExternalData_1[[#This Row],[Item_key]],GDList,Table_ExternalData_1[[#Headers],[28]])</f>
        <v>0</v>
      </c>
      <c r="AI56" s="6">
        <f>SUMIFS(GQList,GIList,Table_ExternalData_1[[#This Row],[Item_key]],GDList,Table_ExternalData_1[[#Headers],[29]])</f>
        <v>0</v>
      </c>
      <c r="AJ56" s="6">
        <f>SUMIFS(GQList,GIList,Table_ExternalData_1[[#This Row],[Item_key]],GDList,Table_ExternalData_1[[#Headers],[30]])</f>
        <v>0</v>
      </c>
      <c r="AK56" s="6">
        <f>SUMIFS(GQList,GIList,Table_ExternalData_1[[#This Row],[Item_key]],GDList,Table_ExternalData_1[[#Headers],[31]])</f>
        <v>0</v>
      </c>
      <c r="AL56" s="6">
        <f>SUM(Table_ExternalData_1[[#This Row],[1]:[31]])</f>
        <v>0</v>
      </c>
    </row>
    <row r="57" spans="1:38" hidden="1">
      <c r="A57" s="8" t="s">
        <v>2000</v>
      </c>
      <c r="B57" s="3" t="s">
        <v>698</v>
      </c>
      <c r="C57" s="3" t="s">
        <v>142</v>
      </c>
      <c r="D57" s="3" t="s">
        <v>709</v>
      </c>
      <c r="E57" s="3" t="s">
        <v>710</v>
      </c>
      <c r="F57" s="8" t="s">
        <v>1641</v>
      </c>
      <c r="G57" s="6">
        <f>SUMIFS(GQList,GIList,Table_ExternalData_1[[#This Row],[Item_key]],GDList,Table_ExternalData_1[[#Headers],[1]])</f>
        <v>0</v>
      </c>
      <c r="H57" s="6">
        <f>SUMIFS(GQList,GIList,Table_ExternalData_1[[#This Row],[Item_key]],GDList,Table_ExternalData_1[[#Headers],[2]])</f>
        <v>0</v>
      </c>
      <c r="I57" s="6">
        <f>SUMIFS(GQList,GIList,Table_ExternalData_1[[#This Row],[Item_key]],GDList,Table_ExternalData_1[[#Headers],[3]])</f>
        <v>0</v>
      </c>
      <c r="J57" s="6">
        <f>SUMIFS(GQList,GIList,Table_ExternalData_1[[#This Row],[Item_key]],GDList,Table_ExternalData_1[[#Headers],[4]])</f>
        <v>0</v>
      </c>
      <c r="K57" s="6">
        <f>SUMIFS(GQList,GIList,Table_ExternalData_1[[#This Row],[Item_key]],GDList,Table_ExternalData_1[[#Headers],[5]])</f>
        <v>0</v>
      </c>
      <c r="L57" s="6">
        <f>SUMIFS(GQList,GIList,Table_ExternalData_1[[#This Row],[Item_key]],GDList,Table_ExternalData_1[[#Headers],[6]])</f>
        <v>0</v>
      </c>
      <c r="M57" s="6">
        <f>SUMIFS(GQList,GIList,Table_ExternalData_1[[#This Row],[Item_key]],GDList,Table_ExternalData_1[[#Headers],[7]])</f>
        <v>0</v>
      </c>
      <c r="N57" s="6">
        <f>SUMIFS(GQList,GIList,Table_ExternalData_1[[#This Row],[Item_key]],GDList,Table_ExternalData_1[[#Headers],[8]])</f>
        <v>0</v>
      </c>
      <c r="O57" s="6">
        <f>SUMIFS(GQList,GIList,Table_ExternalData_1[[#This Row],[Item_key]],GDList,Table_ExternalData_1[[#Headers],[9]])</f>
        <v>0</v>
      </c>
      <c r="P57" s="6">
        <f>SUMIFS(GQList,GIList,Table_ExternalData_1[[#This Row],[Item_key]],GDList,Table_ExternalData_1[[#Headers],[10]])</f>
        <v>0</v>
      </c>
      <c r="Q57" s="6">
        <f>SUMIFS(GQList,GIList,Table_ExternalData_1[[#This Row],[Item_key]],GDList,Table_ExternalData_1[[#Headers],[11]])</f>
        <v>0</v>
      </c>
      <c r="R57" s="6">
        <f>SUMIFS(GQList,GIList,Table_ExternalData_1[[#This Row],[Item_key]],GDList,Table_ExternalData_1[[#Headers],[12]])</f>
        <v>0</v>
      </c>
      <c r="S57" s="6">
        <f>SUMIFS(GQList,GIList,Table_ExternalData_1[[#This Row],[Item_key]],GDList,Table_ExternalData_1[[#Headers],[13]])</f>
        <v>0</v>
      </c>
      <c r="T57" s="6">
        <f>SUMIFS(GQList,GIList,Table_ExternalData_1[[#This Row],[Item_key]],GDList,Table_ExternalData_1[[#Headers],[14]])</f>
        <v>0</v>
      </c>
      <c r="U57" s="6">
        <f>SUMIFS(GQList,GIList,Table_ExternalData_1[[#This Row],[Item_key]],GDList,Table_ExternalData_1[[#Headers],[15]])</f>
        <v>0</v>
      </c>
      <c r="V57" s="6">
        <f>SUMIFS(GQList,GIList,Table_ExternalData_1[[#This Row],[Item_key]],GDList,Table_ExternalData_1[[#Headers],[16]])</f>
        <v>0</v>
      </c>
      <c r="W57" s="6">
        <f>SUMIFS(GQList,GIList,Table_ExternalData_1[[#This Row],[Item_key]],GDList,Table_ExternalData_1[[#Headers],[17]])</f>
        <v>0</v>
      </c>
      <c r="X57" s="6">
        <f>SUMIFS(GQList,GIList,Table_ExternalData_1[[#This Row],[Item_key]],GDList,Table_ExternalData_1[[#Headers],[18]])</f>
        <v>0</v>
      </c>
      <c r="Y57" s="6">
        <f>SUMIFS(GQList,GIList,Table_ExternalData_1[[#This Row],[Item_key]],GDList,Table_ExternalData_1[[#Headers],[19]])</f>
        <v>0</v>
      </c>
      <c r="Z57" s="6">
        <f>SUMIFS(GQList,GIList,Table_ExternalData_1[[#This Row],[Item_key]],GDList,Table_ExternalData_1[[#Headers],[20]])</f>
        <v>0</v>
      </c>
      <c r="AA57" s="6">
        <f>SUMIFS(GQList,GIList,Table_ExternalData_1[[#This Row],[Item_key]],GDList,Table_ExternalData_1[[#Headers],[21]])</f>
        <v>0</v>
      </c>
      <c r="AB57" s="6">
        <f>SUMIFS(GQList,GIList,Table_ExternalData_1[[#This Row],[Item_key]],GDList,Table_ExternalData_1[[#Headers],[22]])</f>
        <v>0</v>
      </c>
      <c r="AC57" s="6">
        <f>SUMIFS(GQList,GIList,Table_ExternalData_1[[#This Row],[Item_key]],GDList,Table_ExternalData_1[[#Headers],[23]])</f>
        <v>0</v>
      </c>
      <c r="AD57" s="6">
        <f>SUMIFS(GQList,GIList,Table_ExternalData_1[[#This Row],[Item_key]],GDList,Table_ExternalData_1[[#Headers],[24]])</f>
        <v>0</v>
      </c>
      <c r="AE57" s="6">
        <f>SUMIFS(GQList,GIList,Table_ExternalData_1[[#This Row],[Item_key]],GDList,Table_ExternalData_1[[#Headers],[25]])</f>
        <v>0</v>
      </c>
      <c r="AF57" s="6">
        <f>SUMIFS(GQList,GIList,Table_ExternalData_1[[#This Row],[Item_key]],GDList,Table_ExternalData_1[[#Headers],[26]])</f>
        <v>0</v>
      </c>
      <c r="AG57" s="6">
        <f>SUMIFS(GQList,GIList,Table_ExternalData_1[[#This Row],[Item_key]],GDList,Table_ExternalData_1[[#Headers],[27]])</f>
        <v>0</v>
      </c>
      <c r="AH57" s="6">
        <f>SUMIFS(GQList,GIList,Table_ExternalData_1[[#This Row],[Item_key]],GDList,Table_ExternalData_1[[#Headers],[28]])</f>
        <v>0</v>
      </c>
      <c r="AI57" s="6">
        <f>SUMIFS(GQList,GIList,Table_ExternalData_1[[#This Row],[Item_key]],GDList,Table_ExternalData_1[[#Headers],[29]])</f>
        <v>0</v>
      </c>
      <c r="AJ57" s="6">
        <f>SUMIFS(GQList,GIList,Table_ExternalData_1[[#This Row],[Item_key]],GDList,Table_ExternalData_1[[#Headers],[30]])</f>
        <v>0</v>
      </c>
      <c r="AK57" s="6">
        <f>SUMIFS(GQList,GIList,Table_ExternalData_1[[#This Row],[Item_key]],GDList,Table_ExternalData_1[[#Headers],[31]])</f>
        <v>0</v>
      </c>
      <c r="AL57" s="6">
        <f>SUM(Table_ExternalData_1[[#This Row],[1]:[31]])</f>
        <v>0</v>
      </c>
    </row>
    <row r="58" spans="1:38" hidden="1">
      <c r="A58" s="8" t="s">
        <v>2000</v>
      </c>
      <c r="B58" s="3" t="s">
        <v>698</v>
      </c>
      <c r="C58" s="3" t="s">
        <v>143</v>
      </c>
      <c r="D58" s="3" t="s">
        <v>711</v>
      </c>
      <c r="E58" s="3" t="s">
        <v>712</v>
      </c>
      <c r="F58" s="8" t="s">
        <v>1641</v>
      </c>
      <c r="G58" s="6">
        <f>SUMIFS(GQList,GIList,Table_ExternalData_1[[#This Row],[Item_key]],GDList,Table_ExternalData_1[[#Headers],[1]])</f>
        <v>0</v>
      </c>
      <c r="H58" s="6">
        <f>SUMIFS(GQList,GIList,Table_ExternalData_1[[#This Row],[Item_key]],GDList,Table_ExternalData_1[[#Headers],[2]])</f>
        <v>0</v>
      </c>
      <c r="I58" s="6">
        <f>SUMIFS(GQList,GIList,Table_ExternalData_1[[#This Row],[Item_key]],GDList,Table_ExternalData_1[[#Headers],[3]])</f>
        <v>0</v>
      </c>
      <c r="J58" s="6">
        <f>SUMIFS(GQList,GIList,Table_ExternalData_1[[#This Row],[Item_key]],GDList,Table_ExternalData_1[[#Headers],[4]])</f>
        <v>0</v>
      </c>
      <c r="K58" s="6">
        <f>SUMIFS(GQList,GIList,Table_ExternalData_1[[#This Row],[Item_key]],GDList,Table_ExternalData_1[[#Headers],[5]])</f>
        <v>0</v>
      </c>
      <c r="L58" s="6">
        <f>SUMIFS(GQList,GIList,Table_ExternalData_1[[#This Row],[Item_key]],GDList,Table_ExternalData_1[[#Headers],[6]])</f>
        <v>0</v>
      </c>
      <c r="M58" s="6">
        <f>SUMIFS(GQList,GIList,Table_ExternalData_1[[#This Row],[Item_key]],GDList,Table_ExternalData_1[[#Headers],[7]])</f>
        <v>0</v>
      </c>
      <c r="N58" s="6">
        <f>SUMIFS(GQList,GIList,Table_ExternalData_1[[#This Row],[Item_key]],GDList,Table_ExternalData_1[[#Headers],[8]])</f>
        <v>0</v>
      </c>
      <c r="O58" s="6">
        <f>SUMIFS(GQList,GIList,Table_ExternalData_1[[#This Row],[Item_key]],GDList,Table_ExternalData_1[[#Headers],[9]])</f>
        <v>0</v>
      </c>
      <c r="P58" s="6">
        <f>SUMIFS(GQList,GIList,Table_ExternalData_1[[#This Row],[Item_key]],GDList,Table_ExternalData_1[[#Headers],[10]])</f>
        <v>0</v>
      </c>
      <c r="Q58" s="6">
        <f>SUMIFS(GQList,GIList,Table_ExternalData_1[[#This Row],[Item_key]],GDList,Table_ExternalData_1[[#Headers],[11]])</f>
        <v>0</v>
      </c>
      <c r="R58" s="6">
        <f>SUMIFS(GQList,GIList,Table_ExternalData_1[[#This Row],[Item_key]],GDList,Table_ExternalData_1[[#Headers],[12]])</f>
        <v>0</v>
      </c>
      <c r="S58" s="6">
        <f>SUMIFS(GQList,GIList,Table_ExternalData_1[[#This Row],[Item_key]],GDList,Table_ExternalData_1[[#Headers],[13]])</f>
        <v>0</v>
      </c>
      <c r="T58" s="6">
        <f>SUMIFS(GQList,GIList,Table_ExternalData_1[[#This Row],[Item_key]],GDList,Table_ExternalData_1[[#Headers],[14]])</f>
        <v>0</v>
      </c>
      <c r="U58" s="6">
        <f>SUMIFS(GQList,GIList,Table_ExternalData_1[[#This Row],[Item_key]],GDList,Table_ExternalData_1[[#Headers],[15]])</f>
        <v>0</v>
      </c>
      <c r="V58" s="6">
        <f>SUMIFS(GQList,GIList,Table_ExternalData_1[[#This Row],[Item_key]],GDList,Table_ExternalData_1[[#Headers],[16]])</f>
        <v>500</v>
      </c>
      <c r="W58" s="6">
        <f>SUMIFS(GQList,GIList,Table_ExternalData_1[[#This Row],[Item_key]],GDList,Table_ExternalData_1[[#Headers],[17]])</f>
        <v>25</v>
      </c>
      <c r="X58" s="6">
        <f>SUMIFS(GQList,GIList,Table_ExternalData_1[[#This Row],[Item_key]],GDList,Table_ExternalData_1[[#Headers],[18]])</f>
        <v>0</v>
      </c>
      <c r="Y58" s="6">
        <f>SUMIFS(GQList,GIList,Table_ExternalData_1[[#This Row],[Item_key]],GDList,Table_ExternalData_1[[#Headers],[19]])</f>
        <v>0</v>
      </c>
      <c r="Z58" s="6">
        <f>SUMIFS(GQList,GIList,Table_ExternalData_1[[#This Row],[Item_key]],GDList,Table_ExternalData_1[[#Headers],[20]])</f>
        <v>0</v>
      </c>
      <c r="AA58" s="6">
        <f>SUMIFS(GQList,GIList,Table_ExternalData_1[[#This Row],[Item_key]],GDList,Table_ExternalData_1[[#Headers],[21]])</f>
        <v>0</v>
      </c>
      <c r="AB58" s="6">
        <f>SUMIFS(GQList,GIList,Table_ExternalData_1[[#This Row],[Item_key]],GDList,Table_ExternalData_1[[#Headers],[22]])</f>
        <v>0</v>
      </c>
      <c r="AC58" s="6">
        <f>SUMIFS(GQList,GIList,Table_ExternalData_1[[#This Row],[Item_key]],GDList,Table_ExternalData_1[[#Headers],[23]])</f>
        <v>0</v>
      </c>
      <c r="AD58" s="6">
        <f>SUMIFS(GQList,GIList,Table_ExternalData_1[[#This Row],[Item_key]],GDList,Table_ExternalData_1[[#Headers],[24]])</f>
        <v>0</v>
      </c>
      <c r="AE58" s="6">
        <f>SUMIFS(GQList,GIList,Table_ExternalData_1[[#This Row],[Item_key]],GDList,Table_ExternalData_1[[#Headers],[25]])</f>
        <v>0</v>
      </c>
      <c r="AF58" s="6">
        <f>SUMIFS(GQList,GIList,Table_ExternalData_1[[#This Row],[Item_key]],GDList,Table_ExternalData_1[[#Headers],[26]])</f>
        <v>0</v>
      </c>
      <c r="AG58" s="6">
        <f>SUMIFS(GQList,GIList,Table_ExternalData_1[[#This Row],[Item_key]],GDList,Table_ExternalData_1[[#Headers],[27]])</f>
        <v>0</v>
      </c>
      <c r="AH58" s="6">
        <f>SUMIFS(GQList,GIList,Table_ExternalData_1[[#This Row],[Item_key]],GDList,Table_ExternalData_1[[#Headers],[28]])</f>
        <v>0</v>
      </c>
      <c r="AI58" s="6">
        <f>SUMIFS(GQList,GIList,Table_ExternalData_1[[#This Row],[Item_key]],GDList,Table_ExternalData_1[[#Headers],[29]])</f>
        <v>0</v>
      </c>
      <c r="AJ58" s="6">
        <f>SUMIFS(GQList,GIList,Table_ExternalData_1[[#This Row],[Item_key]],GDList,Table_ExternalData_1[[#Headers],[30]])</f>
        <v>0</v>
      </c>
      <c r="AK58" s="6">
        <f>SUMIFS(GQList,GIList,Table_ExternalData_1[[#This Row],[Item_key]],GDList,Table_ExternalData_1[[#Headers],[31]])</f>
        <v>0</v>
      </c>
      <c r="AL58" s="6">
        <f>SUM(Table_ExternalData_1[[#This Row],[1]:[31]])</f>
        <v>525</v>
      </c>
    </row>
    <row r="59" spans="1:38" ht="24">
      <c r="A59" s="8" t="s">
        <v>2001</v>
      </c>
      <c r="B59" s="3" t="s">
        <v>1811</v>
      </c>
      <c r="C59" s="3" t="s">
        <v>370</v>
      </c>
      <c r="D59" s="3" t="s">
        <v>715</v>
      </c>
      <c r="E59" s="3" t="s">
        <v>716</v>
      </c>
      <c r="F59" s="8" t="s">
        <v>1641</v>
      </c>
      <c r="G59" s="6">
        <f>SUMIFS(GQList,GIList,Table_ExternalData_1[[#This Row],[Item_key]],GDList,Table_ExternalData_1[[#Headers],[1]])</f>
        <v>0</v>
      </c>
      <c r="H59" s="6">
        <f>SUMIFS(GQList,GIList,Table_ExternalData_1[[#This Row],[Item_key]],GDList,Table_ExternalData_1[[#Headers],[2]])</f>
        <v>0</v>
      </c>
      <c r="I59" s="6">
        <f>SUMIFS(GQList,GIList,Table_ExternalData_1[[#This Row],[Item_key]],GDList,Table_ExternalData_1[[#Headers],[3]])</f>
        <v>0</v>
      </c>
      <c r="J59" s="6">
        <f>SUMIFS(GQList,GIList,Table_ExternalData_1[[#This Row],[Item_key]],GDList,Table_ExternalData_1[[#Headers],[4]])</f>
        <v>0</v>
      </c>
      <c r="K59" s="6">
        <f>SUMIFS(GQList,GIList,Table_ExternalData_1[[#This Row],[Item_key]],GDList,Table_ExternalData_1[[#Headers],[5]])</f>
        <v>0</v>
      </c>
      <c r="L59" s="6">
        <f>SUMIFS(GQList,GIList,Table_ExternalData_1[[#This Row],[Item_key]],GDList,Table_ExternalData_1[[#Headers],[6]])</f>
        <v>0</v>
      </c>
      <c r="M59" s="6">
        <f>SUMIFS(GQList,GIList,Table_ExternalData_1[[#This Row],[Item_key]],GDList,Table_ExternalData_1[[#Headers],[7]])</f>
        <v>0</v>
      </c>
      <c r="N59" s="6">
        <f>SUMIFS(GQList,GIList,Table_ExternalData_1[[#This Row],[Item_key]],GDList,Table_ExternalData_1[[#Headers],[8]])</f>
        <v>0</v>
      </c>
      <c r="O59" s="6">
        <f>SUMIFS(GQList,GIList,Table_ExternalData_1[[#This Row],[Item_key]],GDList,Table_ExternalData_1[[#Headers],[9]])</f>
        <v>500</v>
      </c>
      <c r="P59" s="6">
        <f>SUMIFS(GQList,GIList,Table_ExternalData_1[[#This Row],[Item_key]],GDList,Table_ExternalData_1[[#Headers],[10]])</f>
        <v>0</v>
      </c>
      <c r="Q59" s="6">
        <f>SUMIFS(GQList,GIList,Table_ExternalData_1[[#This Row],[Item_key]],GDList,Table_ExternalData_1[[#Headers],[11]])</f>
        <v>0</v>
      </c>
      <c r="R59" s="6">
        <f>SUMIFS(GQList,GIList,Table_ExternalData_1[[#This Row],[Item_key]],GDList,Table_ExternalData_1[[#Headers],[12]])</f>
        <v>0</v>
      </c>
      <c r="S59" s="6">
        <f>SUMIFS(GQList,GIList,Table_ExternalData_1[[#This Row],[Item_key]],GDList,Table_ExternalData_1[[#Headers],[13]])</f>
        <v>0</v>
      </c>
      <c r="T59" s="6">
        <f>SUMIFS(GQList,GIList,Table_ExternalData_1[[#This Row],[Item_key]],GDList,Table_ExternalData_1[[#Headers],[14]])</f>
        <v>0</v>
      </c>
      <c r="U59" s="6">
        <f>SUMIFS(GQList,GIList,Table_ExternalData_1[[#This Row],[Item_key]],GDList,Table_ExternalData_1[[#Headers],[15]])</f>
        <v>0</v>
      </c>
      <c r="V59" s="6">
        <f>SUMIFS(GQList,GIList,Table_ExternalData_1[[#This Row],[Item_key]],GDList,Table_ExternalData_1[[#Headers],[16]])</f>
        <v>800</v>
      </c>
      <c r="W59" s="6">
        <f>SUMIFS(GQList,GIList,Table_ExternalData_1[[#This Row],[Item_key]],GDList,Table_ExternalData_1[[#Headers],[17]])</f>
        <v>0</v>
      </c>
      <c r="X59" s="6">
        <f>SUMIFS(GQList,GIList,Table_ExternalData_1[[#This Row],[Item_key]],GDList,Table_ExternalData_1[[#Headers],[18]])</f>
        <v>0</v>
      </c>
      <c r="Y59" s="6">
        <f>SUMIFS(GQList,GIList,Table_ExternalData_1[[#This Row],[Item_key]],GDList,Table_ExternalData_1[[#Headers],[19]])</f>
        <v>0</v>
      </c>
      <c r="Z59" s="6">
        <f>SUMIFS(GQList,GIList,Table_ExternalData_1[[#This Row],[Item_key]],GDList,Table_ExternalData_1[[#Headers],[20]])</f>
        <v>0</v>
      </c>
      <c r="AA59" s="6">
        <f>SUMIFS(GQList,GIList,Table_ExternalData_1[[#This Row],[Item_key]],GDList,Table_ExternalData_1[[#Headers],[21]])</f>
        <v>0</v>
      </c>
      <c r="AB59" s="6">
        <f>SUMIFS(GQList,GIList,Table_ExternalData_1[[#This Row],[Item_key]],GDList,Table_ExternalData_1[[#Headers],[22]])</f>
        <v>0</v>
      </c>
      <c r="AC59" s="6">
        <f>SUMIFS(GQList,GIList,Table_ExternalData_1[[#This Row],[Item_key]],GDList,Table_ExternalData_1[[#Headers],[23]])</f>
        <v>0</v>
      </c>
      <c r="AD59" s="6">
        <f>SUMIFS(GQList,GIList,Table_ExternalData_1[[#This Row],[Item_key]],GDList,Table_ExternalData_1[[#Headers],[24]])</f>
        <v>0</v>
      </c>
      <c r="AE59" s="6">
        <f>SUMIFS(GQList,GIList,Table_ExternalData_1[[#This Row],[Item_key]],GDList,Table_ExternalData_1[[#Headers],[25]])</f>
        <v>0</v>
      </c>
      <c r="AF59" s="6">
        <f>SUMIFS(GQList,GIList,Table_ExternalData_1[[#This Row],[Item_key]],GDList,Table_ExternalData_1[[#Headers],[26]])</f>
        <v>0</v>
      </c>
      <c r="AG59" s="6">
        <f>SUMIFS(GQList,GIList,Table_ExternalData_1[[#This Row],[Item_key]],GDList,Table_ExternalData_1[[#Headers],[27]])</f>
        <v>0</v>
      </c>
      <c r="AH59" s="6">
        <f>SUMIFS(GQList,GIList,Table_ExternalData_1[[#This Row],[Item_key]],GDList,Table_ExternalData_1[[#Headers],[28]])</f>
        <v>0</v>
      </c>
      <c r="AI59" s="6">
        <f>SUMIFS(GQList,GIList,Table_ExternalData_1[[#This Row],[Item_key]],GDList,Table_ExternalData_1[[#Headers],[29]])</f>
        <v>0</v>
      </c>
      <c r="AJ59" s="6">
        <f>SUMIFS(GQList,GIList,Table_ExternalData_1[[#This Row],[Item_key]],GDList,Table_ExternalData_1[[#Headers],[30]])</f>
        <v>0</v>
      </c>
      <c r="AK59" s="6">
        <f>SUMIFS(GQList,GIList,Table_ExternalData_1[[#This Row],[Item_key]],GDList,Table_ExternalData_1[[#Headers],[31]])</f>
        <v>0</v>
      </c>
      <c r="AL59" s="6">
        <f>SUM(Table_ExternalData_1[[#This Row],[1]:[31]])</f>
        <v>1300</v>
      </c>
    </row>
    <row r="60" spans="1:38" ht="24">
      <c r="A60" s="8" t="s">
        <v>2001</v>
      </c>
      <c r="B60" s="3" t="s">
        <v>1811</v>
      </c>
      <c r="C60" s="3" t="s">
        <v>370</v>
      </c>
      <c r="D60" s="3" t="s">
        <v>715</v>
      </c>
      <c r="E60" s="3" t="s">
        <v>716</v>
      </c>
      <c r="F60" s="8" t="s">
        <v>1998</v>
      </c>
      <c r="G60" s="6">
        <f>SUMIFS(GQList,GIList,Table_ExternalData_1[[#This Row],[Item_key]],GDList,Table_ExternalData_1[[#Headers],[1]])</f>
        <v>0</v>
      </c>
      <c r="H60" s="6">
        <f>SUMIFS(GQList,GIList,Table_ExternalData_1[[#This Row],[Item_key]],GDList,Table_ExternalData_1[[#Headers],[2]])</f>
        <v>0</v>
      </c>
      <c r="I60" s="6">
        <f>SUMIFS(GQList,GIList,Table_ExternalData_1[[#This Row],[Item_key]],GDList,Table_ExternalData_1[[#Headers],[3]])</f>
        <v>0</v>
      </c>
      <c r="J60" s="6">
        <f>SUMIFS(GQList,GIList,Table_ExternalData_1[[#This Row],[Item_key]],GDList,Table_ExternalData_1[[#Headers],[4]])</f>
        <v>0</v>
      </c>
      <c r="K60" s="6">
        <f>SUMIFS(GQList,GIList,Table_ExternalData_1[[#This Row],[Item_key]],GDList,Table_ExternalData_1[[#Headers],[5]])</f>
        <v>0</v>
      </c>
      <c r="L60" s="6">
        <f>SUMIFS(GQList,GIList,Table_ExternalData_1[[#This Row],[Item_key]],GDList,Table_ExternalData_1[[#Headers],[6]])</f>
        <v>0</v>
      </c>
      <c r="M60" s="6">
        <f>SUMIFS(GQList,GIList,Table_ExternalData_1[[#This Row],[Item_key]],GDList,Table_ExternalData_1[[#Headers],[7]])</f>
        <v>0</v>
      </c>
      <c r="N60" s="6">
        <f>SUMIFS(GQList,GIList,Table_ExternalData_1[[#This Row],[Item_key]],GDList,Table_ExternalData_1[[#Headers],[8]])</f>
        <v>0</v>
      </c>
      <c r="O60" s="6">
        <f>SUMIFS(GQList,GIList,Table_ExternalData_1[[#This Row],[Item_key]],GDList,Table_ExternalData_1[[#Headers],[9]])</f>
        <v>500</v>
      </c>
      <c r="P60" s="6">
        <f>SUMIFS(GQList,GIList,Table_ExternalData_1[[#This Row],[Item_key]],GDList,Table_ExternalData_1[[#Headers],[10]])</f>
        <v>0</v>
      </c>
      <c r="Q60" s="6">
        <f>SUMIFS(GQList,GIList,Table_ExternalData_1[[#This Row],[Item_key]],GDList,Table_ExternalData_1[[#Headers],[11]])</f>
        <v>0</v>
      </c>
      <c r="R60" s="6">
        <f>SUMIFS(GQList,GIList,Table_ExternalData_1[[#This Row],[Item_key]],GDList,Table_ExternalData_1[[#Headers],[12]])</f>
        <v>0</v>
      </c>
      <c r="S60" s="6">
        <f>SUMIFS(GQList,GIList,Table_ExternalData_1[[#This Row],[Item_key]],GDList,Table_ExternalData_1[[#Headers],[13]])</f>
        <v>0</v>
      </c>
      <c r="T60" s="6">
        <f>SUMIFS(GQList,GIList,Table_ExternalData_1[[#This Row],[Item_key]],GDList,Table_ExternalData_1[[#Headers],[14]])</f>
        <v>0</v>
      </c>
      <c r="U60" s="6">
        <f>SUMIFS(GQList,GIList,Table_ExternalData_1[[#This Row],[Item_key]],GDList,Table_ExternalData_1[[#Headers],[15]])</f>
        <v>0</v>
      </c>
      <c r="V60" s="6">
        <f>SUMIFS(GQList,GIList,Table_ExternalData_1[[#This Row],[Item_key]],GDList,Table_ExternalData_1[[#Headers],[16]])</f>
        <v>800</v>
      </c>
      <c r="W60" s="6">
        <f>SUMIFS(GQList,GIList,Table_ExternalData_1[[#This Row],[Item_key]],GDList,Table_ExternalData_1[[#Headers],[17]])</f>
        <v>0</v>
      </c>
      <c r="X60" s="6">
        <f>SUMIFS(GQList,GIList,Table_ExternalData_1[[#This Row],[Item_key]],GDList,Table_ExternalData_1[[#Headers],[18]])</f>
        <v>0</v>
      </c>
      <c r="Y60" s="6">
        <f>SUMIFS(GQList,GIList,Table_ExternalData_1[[#This Row],[Item_key]],GDList,Table_ExternalData_1[[#Headers],[19]])</f>
        <v>0</v>
      </c>
      <c r="Z60" s="6">
        <f>SUMIFS(GQList,GIList,Table_ExternalData_1[[#This Row],[Item_key]],GDList,Table_ExternalData_1[[#Headers],[20]])</f>
        <v>0</v>
      </c>
      <c r="AA60" s="6">
        <f>SUMIFS(GQList,GIList,Table_ExternalData_1[[#This Row],[Item_key]],GDList,Table_ExternalData_1[[#Headers],[21]])</f>
        <v>0</v>
      </c>
      <c r="AB60" s="6">
        <f>SUMIFS(GQList,GIList,Table_ExternalData_1[[#This Row],[Item_key]],GDList,Table_ExternalData_1[[#Headers],[22]])</f>
        <v>0</v>
      </c>
      <c r="AC60" s="6">
        <f>SUMIFS(GQList,GIList,Table_ExternalData_1[[#This Row],[Item_key]],GDList,Table_ExternalData_1[[#Headers],[23]])</f>
        <v>0</v>
      </c>
      <c r="AD60" s="6">
        <f>SUMIFS(GQList,GIList,Table_ExternalData_1[[#This Row],[Item_key]],GDList,Table_ExternalData_1[[#Headers],[24]])</f>
        <v>0</v>
      </c>
      <c r="AE60" s="6">
        <f>SUMIFS(GQList,GIList,Table_ExternalData_1[[#This Row],[Item_key]],GDList,Table_ExternalData_1[[#Headers],[25]])</f>
        <v>0</v>
      </c>
      <c r="AF60" s="6">
        <f>SUMIFS(GQList,GIList,Table_ExternalData_1[[#This Row],[Item_key]],GDList,Table_ExternalData_1[[#Headers],[26]])</f>
        <v>0</v>
      </c>
      <c r="AG60" s="6">
        <f>SUMIFS(GQList,GIList,Table_ExternalData_1[[#This Row],[Item_key]],GDList,Table_ExternalData_1[[#Headers],[27]])</f>
        <v>0</v>
      </c>
      <c r="AH60" s="6">
        <f>SUMIFS(GQList,GIList,Table_ExternalData_1[[#This Row],[Item_key]],GDList,Table_ExternalData_1[[#Headers],[28]])</f>
        <v>0</v>
      </c>
      <c r="AI60" s="6">
        <f>SUMIFS(GQList,GIList,Table_ExternalData_1[[#This Row],[Item_key]],GDList,Table_ExternalData_1[[#Headers],[29]])</f>
        <v>0</v>
      </c>
      <c r="AJ60" s="6">
        <f>SUMIFS(GQList,GIList,Table_ExternalData_1[[#This Row],[Item_key]],GDList,Table_ExternalData_1[[#Headers],[30]])</f>
        <v>0</v>
      </c>
      <c r="AK60" s="6">
        <f>SUMIFS(GQList,GIList,Table_ExternalData_1[[#This Row],[Item_key]],GDList,Table_ExternalData_1[[#Headers],[31]])</f>
        <v>0</v>
      </c>
      <c r="AL60" s="6">
        <f>SUM(Table_ExternalData_1[[#This Row],[1]:[31]])</f>
        <v>1300</v>
      </c>
    </row>
    <row r="61" spans="1:38" hidden="1">
      <c r="A61" s="8" t="s">
        <v>2000</v>
      </c>
      <c r="B61" s="3" t="s">
        <v>1812</v>
      </c>
      <c r="C61" s="3" t="s">
        <v>1708</v>
      </c>
      <c r="D61" s="3" t="s">
        <v>1813</v>
      </c>
      <c r="E61" s="3" t="s">
        <v>1814</v>
      </c>
      <c r="F61" s="8" t="s">
        <v>1641</v>
      </c>
      <c r="G61" s="6">
        <f>SUMIFS(GQList,GIList,Table_ExternalData_1[[#This Row],[Item_key]],GDList,Table_ExternalData_1[[#Headers],[1]])</f>
        <v>0</v>
      </c>
      <c r="H61" s="6">
        <f>SUMIFS(GQList,GIList,Table_ExternalData_1[[#This Row],[Item_key]],GDList,Table_ExternalData_1[[#Headers],[2]])</f>
        <v>0</v>
      </c>
      <c r="I61" s="6">
        <f>SUMIFS(GQList,GIList,Table_ExternalData_1[[#This Row],[Item_key]],GDList,Table_ExternalData_1[[#Headers],[3]])</f>
        <v>0</v>
      </c>
      <c r="J61" s="6">
        <f>SUMIFS(GQList,GIList,Table_ExternalData_1[[#This Row],[Item_key]],GDList,Table_ExternalData_1[[#Headers],[4]])</f>
        <v>0</v>
      </c>
      <c r="K61" s="6">
        <f>SUMIFS(GQList,GIList,Table_ExternalData_1[[#This Row],[Item_key]],GDList,Table_ExternalData_1[[#Headers],[5]])</f>
        <v>0</v>
      </c>
      <c r="L61" s="6">
        <f>SUMIFS(GQList,GIList,Table_ExternalData_1[[#This Row],[Item_key]],GDList,Table_ExternalData_1[[#Headers],[6]])</f>
        <v>0</v>
      </c>
      <c r="M61" s="6">
        <f>SUMIFS(GQList,GIList,Table_ExternalData_1[[#This Row],[Item_key]],GDList,Table_ExternalData_1[[#Headers],[7]])</f>
        <v>0</v>
      </c>
      <c r="N61" s="6">
        <f>SUMIFS(GQList,GIList,Table_ExternalData_1[[#This Row],[Item_key]],GDList,Table_ExternalData_1[[#Headers],[8]])</f>
        <v>0</v>
      </c>
      <c r="O61" s="6">
        <f>SUMIFS(GQList,GIList,Table_ExternalData_1[[#This Row],[Item_key]],GDList,Table_ExternalData_1[[#Headers],[9]])</f>
        <v>0</v>
      </c>
      <c r="P61" s="6">
        <f>SUMIFS(GQList,GIList,Table_ExternalData_1[[#This Row],[Item_key]],GDList,Table_ExternalData_1[[#Headers],[10]])</f>
        <v>0</v>
      </c>
      <c r="Q61" s="6">
        <f>SUMIFS(GQList,GIList,Table_ExternalData_1[[#This Row],[Item_key]],GDList,Table_ExternalData_1[[#Headers],[11]])</f>
        <v>0</v>
      </c>
      <c r="R61" s="6">
        <f>SUMIFS(GQList,GIList,Table_ExternalData_1[[#This Row],[Item_key]],GDList,Table_ExternalData_1[[#Headers],[12]])</f>
        <v>0</v>
      </c>
      <c r="S61" s="6">
        <f>SUMIFS(GQList,GIList,Table_ExternalData_1[[#This Row],[Item_key]],GDList,Table_ExternalData_1[[#Headers],[13]])</f>
        <v>400</v>
      </c>
      <c r="T61" s="6">
        <f>SUMIFS(GQList,GIList,Table_ExternalData_1[[#This Row],[Item_key]],GDList,Table_ExternalData_1[[#Headers],[14]])</f>
        <v>0</v>
      </c>
      <c r="U61" s="6">
        <f>SUMIFS(GQList,GIList,Table_ExternalData_1[[#This Row],[Item_key]],GDList,Table_ExternalData_1[[#Headers],[15]])</f>
        <v>0</v>
      </c>
      <c r="V61" s="6">
        <f>SUMIFS(GQList,GIList,Table_ExternalData_1[[#This Row],[Item_key]],GDList,Table_ExternalData_1[[#Headers],[16]])</f>
        <v>0</v>
      </c>
      <c r="W61" s="6">
        <f>SUMIFS(GQList,GIList,Table_ExternalData_1[[#This Row],[Item_key]],GDList,Table_ExternalData_1[[#Headers],[17]])</f>
        <v>0</v>
      </c>
      <c r="X61" s="6">
        <f>SUMIFS(GQList,GIList,Table_ExternalData_1[[#This Row],[Item_key]],GDList,Table_ExternalData_1[[#Headers],[18]])</f>
        <v>0</v>
      </c>
      <c r="Y61" s="6">
        <f>SUMIFS(GQList,GIList,Table_ExternalData_1[[#This Row],[Item_key]],GDList,Table_ExternalData_1[[#Headers],[19]])</f>
        <v>0</v>
      </c>
      <c r="Z61" s="6">
        <f>SUMIFS(GQList,GIList,Table_ExternalData_1[[#This Row],[Item_key]],GDList,Table_ExternalData_1[[#Headers],[20]])</f>
        <v>0</v>
      </c>
      <c r="AA61" s="6">
        <f>SUMIFS(GQList,GIList,Table_ExternalData_1[[#This Row],[Item_key]],GDList,Table_ExternalData_1[[#Headers],[21]])</f>
        <v>0</v>
      </c>
      <c r="AB61" s="6">
        <f>SUMIFS(GQList,GIList,Table_ExternalData_1[[#This Row],[Item_key]],GDList,Table_ExternalData_1[[#Headers],[22]])</f>
        <v>0</v>
      </c>
      <c r="AC61" s="6">
        <f>SUMIFS(GQList,GIList,Table_ExternalData_1[[#This Row],[Item_key]],GDList,Table_ExternalData_1[[#Headers],[23]])</f>
        <v>0</v>
      </c>
      <c r="AD61" s="6">
        <f>SUMIFS(GQList,GIList,Table_ExternalData_1[[#This Row],[Item_key]],GDList,Table_ExternalData_1[[#Headers],[24]])</f>
        <v>0</v>
      </c>
      <c r="AE61" s="6">
        <f>SUMIFS(GQList,GIList,Table_ExternalData_1[[#This Row],[Item_key]],GDList,Table_ExternalData_1[[#Headers],[25]])</f>
        <v>0</v>
      </c>
      <c r="AF61" s="6">
        <f>SUMIFS(GQList,GIList,Table_ExternalData_1[[#This Row],[Item_key]],GDList,Table_ExternalData_1[[#Headers],[26]])</f>
        <v>0</v>
      </c>
      <c r="AG61" s="6">
        <f>SUMIFS(GQList,GIList,Table_ExternalData_1[[#This Row],[Item_key]],GDList,Table_ExternalData_1[[#Headers],[27]])</f>
        <v>0</v>
      </c>
      <c r="AH61" s="6">
        <f>SUMIFS(GQList,GIList,Table_ExternalData_1[[#This Row],[Item_key]],GDList,Table_ExternalData_1[[#Headers],[28]])</f>
        <v>0</v>
      </c>
      <c r="AI61" s="6">
        <f>SUMIFS(GQList,GIList,Table_ExternalData_1[[#This Row],[Item_key]],GDList,Table_ExternalData_1[[#Headers],[29]])</f>
        <v>0</v>
      </c>
      <c r="AJ61" s="6">
        <f>SUMIFS(GQList,GIList,Table_ExternalData_1[[#This Row],[Item_key]],GDList,Table_ExternalData_1[[#Headers],[30]])</f>
        <v>0</v>
      </c>
      <c r="AK61" s="6">
        <f>SUMIFS(GQList,GIList,Table_ExternalData_1[[#This Row],[Item_key]],GDList,Table_ExternalData_1[[#Headers],[31]])</f>
        <v>0</v>
      </c>
      <c r="AL61" s="6">
        <f>SUM(Table_ExternalData_1[[#This Row],[1]:[31]])</f>
        <v>400</v>
      </c>
    </row>
    <row r="62" spans="1:38" hidden="1">
      <c r="A62" s="8" t="s">
        <v>2000</v>
      </c>
      <c r="B62" s="3" t="s">
        <v>1676</v>
      </c>
      <c r="C62" s="3" t="s">
        <v>467</v>
      </c>
      <c r="D62" s="3" t="s">
        <v>723</v>
      </c>
      <c r="E62" s="3" t="s">
        <v>724</v>
      </c>
      <c r="F62" s="8" t="s">
        <v>1641</v>
      </c>
      <c r="G62" s="6">
        <f>SUMIFS(GQList,GIList,Table_ExternalData_1[[#This Row],[Item_key]],GDList,Table_ExternalData_1[[#Headers],[1]])</f>
        <v>0</v>
      </c>
      <c r="H62" s="6">
        <f>SUMIFS(GQList,GIList,Table_ExternalData_1[[#This Row],[Item_key]],GDList,Table_ExternalData_1[[#Headers],[2]])</f>
        <v>0</v>
      </c>
      <c r="I62" s="6">
        <f>SUMIFS(GQList,GIList,Table_ExternalData_1[[#This Row],[Item_key]],GDList,Table_ExternalData_1[[#Headers],[3]])</f>
        <v>0</v>
      </c>
      <c r="J62" s="6">
        <f>SUMIFS(GQList,GIList,Table_ExternalData_1[[#This Row],[Item_key]],GDList,Table_ExternalData_1[[#Headers],[4]])</f>
        <v>0</v>
      </c>
      <c r="K62" s="6">
        <f>SUMIFS(GQList,GIList,Table_ExternalData_1[[#This Row],[Item_key]],GDList,Table_ExternalData_1[[#Headers],[5]])</f>
        <v>0</v>
      </c>
      <c r="L62" s="6">
        <f>SUMIFS(GQList,GIList,Table_ExternalData_1[[#This Row],[Item_key]],GDList,Table_ExternalData_1[[#Headers],[6]])</f>
        <v>0</v>
      </c>
      <c r="M62" s="6">
        <f>SUMIFS(GQList,GIList,Table_ExternalData_1[[#This Row],[Item_key]],GDList,Table_ExternalData_1[[#Headers],[7]])</f>
        <v>0</v>
      </c>
      <c r="N62" s="6">
        <f>SUMIFS(GQList,GIList,Table_ExternalData_1[[#This Row],[Item_key]],GDList,Table_ExternalData_1[[#Headers],[8]])</f>
        <v>0</v>
      </c>
      <c r="O62" s="6">
        <f>SUMIFS(GQList,GIList,Table_ExternalData_1[[#This Row],[Item_key]],GDList,Table_ExternalData_1[[#Headers],[9]])</f>
        <v>0</v>
      </c>
      <c r="P62" s="6">
        <f>SUMIFS(GQList,GIList,Table_ExternalData_1[[#This Row],[Item_key]],GDList,Table_ExternalData_1[[#Headers],[10]])</f>
        <v>0</v>
      </c>
      <c r="Q62" s="6">
        <f>SUMIFS(GQList,GIList,Table_ExternalData_1[[#This Row],[Item_key]],GDList,Table_ExternalData_1[[#Headers],[11]])</f>
        <v>0</v>
      </c>
      <c r="R62" s="6">
        <f>SUMIFS(GQList,GIList,Table_ExternalData_1[[#This Row],[Item_key]],GDList,Table_ExternalData_1[[#Headers],[12]])</f>
        <v>0</v>
      </c>
      <c r="S62" s="6">
        <f>SUMIFS(GQList,GIList,Table_ExternalData_1[[#This Row],[Item_key]],GDList,Table_ExternalData_1[[#Headers],[13]])</f>
        <v>0</v>
      </c>
      <c r="T62" s="6">
        <f>SUMIFS(GQList,GIList,Table_ExternalData_1[[#This Row],[Item_key]],GDList,Table_ExternalData_1[[#Headers],[14]])</f>
        <v>0</v>
      </c>
      <c r="U62" s="6">
        <f>SUMIFS(GQList,GIList,Table_ExternalData_1[[#This Row],[Item_key]],GDList,Table_ExternalData_1[[#Headers],[15]])</f>
        <v>0</v>
      </c>
      <c r="V62" s="6">
        <f>SUMIFS(GQList,GIList,Table_ExternalData_1[[#This Row],[Item_key]],GDList,Table_ExternalData_1[[#Headers],[16]])</f>
        <v>0</v>
      </c>
      <c r="W62" s="6">
        <f>SUMIFS(GQList,GIList,Table_ExternalData_1[[#This Row],[Item_key]],GDList,Table_ExternalData_1[[#Headers],[17]])</f>
        <v>0</v>
      </c>
      <c r="X62" s="6">
        <f>SUMIFS(GQList,GIList,Table_ExternalData_1[[#This Row],[Item_key]],GDList,Table_ExternalData_1[[#Headers],[18]])</f>
        <v>0</v>
      </c>
      <c r="Y62" s="6">
        <f>SUMIFS(GQList,GIList,Table_ExternalData_1[[#This Row],[Item_key]],GDList,Table_ExternalData_1[[#Headers],[19]])</f>
        <v>0</v>
      </c>
      <c r="Z62" s="6">
        <f>SUMIFS(GQList,GIList,Table_ExternalData_1[[#This Row],[Item_key]],GDList,Table_ExternalData_1[[#Headers],[20]])</f>
        <v>0</v>
      </c>
      <c r="AA62" s="6">
        <f>SUMIFS(GQList,GIList,Table_ExternalData_1[[#This Row],[Item_key]],GDList,Table_ExternalData_1[[#Headers],[21]])</f>
        <v>0</v>
      </c>
      <c r="AB62" s="6">
        <f>SUMIFS(GQList,GIList,Table_ExternalData_1[[#This Row],[Item_key]],GDList,Table_ExternalData_1[[#Headers],[22]])</f>
        <v>0</v>
      </c>
      <c r="AC62" s="6">
        <f>SUMIFS(GQList,GIList,Table_ExternalData_1[[#This Row],[Item_key]],GDList,Table_ExternalData_1[[#Headers],[23]])</f>
        <v>0</v>
      </c>
      <c r="AD62" s="6">
        <f>SUMIFS(GQList,GIList,Table_ExternalData_1[[#This Row],[Item_key]],GDList,Table_ExternalData_1[[#Headers],[24]])</f>
        <v>0</v>
      </c>
      <c r="AE62" s="6">
        <f>SUMIFS(GQList,GIList,Table_ExternalData_1[[#This Row],[Item_key]],GDList,Table_ExternalData_1[[#Headers],[25]])</f>
        <v>0</v>
      </c>
      <c r="AF62" s="6">
        <f>SUMIFS(GQList,GIList,Table_ExternalData_1[[#This Row],[Item_key]],GDList,Table_ExternalData_1[[#Headers],[26]])</f>
        <v>0</v>
      </c>
      <c r="AG62" s="6">
        <f>SUMIFS(GQList,GIList,Table_ExternalData_1[[#This Row],[Item_key]],GDList,Table_ExternalData_1[[#Headers],[27]])</f>
        <v>0</v>
      </c>
      <c r="AH62" s="6">
        <f>SUMIFS(GQList,GIList,Table_ExternalData_1[[#This Row],[Item_key]],GDList,Table_ExternalData_1[[#Headers],[28]])</f>
        <v>0</v>
      </c>
      <c r="AI62" s="6">
        <f>SUMIFS(GQList,GIList,Table_ExternalData_1[[#This Row],[Item_key]],GDList,Table_ExternalData_1[[#Headers],[29]])</f>
        <v>0</v>
      </c>
      <c r="AJ62" s="6">
        <f>SUMIFS(GQList,GIList,Table_ExternalData_1[[#This Row],[Item_key]],GDList,Table_ExternalData_1[[#Headers],[30]])</f>
        <v>0</v>
      </c>
      <c r="AK62" s="6">
        <f>SUMIFS(GQList,GIList,Table_ExternalData_1[[#This Row],[Item_key]],GDList,Table_ExternalData_1[[#Headers],[31]])</f>
        <v>200</v>
      </c>
      <c r="AL62" s="6">
        <f>SUM(Table_ExternalData_1[[#This Row],[1]:[31]])</f>
        <v>200</v>
      </c>
    </row>
    <row r="63" spans="1:38" hidden="1">
      <c r="A63" s="8" t="s">
        <v>2000</v>
      </c>
      <c r="B63" s="3" t="s">
        <v>1676</v>
      </c>
      <c r="C63" s="3" t="s">
        <v>468</v>
      </c>
      <c r="D63" s="3" t="s">
        <v>725</v>
      </c>
      <c r="E63" s="3" t="s">
        <v>726</v>
      </c>
      <c r="F63" s="8" t="s">
        <v>1641</v>
      </c>
      <c r="G63" s="6">
        <f>SUMIFS(GQList,GIList,Table_ExternalData_1[[#This Row],[Item_key]],GDList,Table_ExternalData_1[[#Headers],[1]])</f>
        <v>0</v>
      </c>
      <c r="H63" s="6">
        <f>SUMIFS(GQList,GIList,Table_ExternalData_1[[#This Row],[Item_key]],GDList,Table_ExternalData_1[[#Headers],[2]])</f>
        <v>0</v>
      </c>
      <c r="I63" s="6">
        <f>SUMIFS(GQList,GIList,Table_ExternalData_1[[#This Row],[Item_key]],GDList,Table_ExternalData_1[[#Headers],[3]])</f>
        <v>0</v>
      </c>
      <c r="J63" s="6">
        <f>SUMIFS(GQList,GIList,Table_ExternalData_1[[#This Row],[Item_key]],GDList,Table_ExternalData_1[[#Headers],[4]])</f>
        <v>0</v>
      </c>
      <c r="K63" s="6">
        <f>SUMIFS(GQList,GIList,Table_ExternalData_1[[#This Row],[Item_key]],GDList,Table_ExternalData_1[[#Headers],[5]])</f>
        <v>0</v>
      </c>
      <c r="L63" s="6">
        <f>SUMIFS(GQList,GIList,Table_ExternalData_1[[#This Row],[Item_key]],GDList,Table_ExternalData_1[[#Headers],[6]])</f>
        <v>0</v>
      </c>
      <c r="M63" s="6">
        <f>SUMIFS(GQList,GIList,Table_ExternalData_1[[#This Row],[Item_key]],GDList,Table_ExternalData_1[[#Headers],[7]])</f>
        <v>0</v>
      </c>
      <c r="N63" s="6">
        <f>SUMIFS(GQList,GIList,Table_ExternalData_1[[#This Row],[Item_key]],GDList,Table_ExternalData_1[[#Headers],[8]])</f>
        <v>0</v>
      </c>
      <c r="O63" s="6">
        <f>SUMIFS(GQList,GIList,Table_ExternalData_1[[#This Row],[Item_key]],GDList,Table_ExternalData_1[[#Headers],[9]])</f>
        <v>0</v>
      </c>
      <c r="P63" s="6">
        <f>SUMIFS(GQList,GIList,Table_ExternalData_1[[#This Row],[Item_key]],GDList,Table_ExternalData_1[[#Headers],[10]])</f>
        <v>0</v>
      </c>
      <c r="Q63" s="6">
        <f>SUMIFS(GQList,GIList,Table_ExternalData_1[[#This Row],[Item_key]],GDList,Table_ExternalData_1[[#Headers],[11]])</f>
        <v>0</v>
      </c>
      <c r="R63" s="6">
        <f>SUMIFS(GQList,GIList,Table_ExternalData_1[[#This Row],[Item_key]],GDList,Table_ExternalData_1[[#Headers],[12]])</f>
        <v>0</v>
      </c>
      <c r="S63" s="6">
        <f>SUMIFS(GQList,GIList,Table_ExternalData_1[[#This Row],[Item_key]],GDList,Table_ExternalData_1[[#Headers],[13]])</f>
        <v>0</v>
      </c>
      <c r="T63" s="6">
        <f>SUMIFS(GQList,GIList,Table_ExternalData_1[[#This Row],[Item_key]],GDList,Table_ExternalData_1[[#Headers],[14]])</f>
        <v>0</v>
      </c>
      <c r="U63" s="6">
        <f>SUMIFS(GQList,GIList,Table_ExternalData_1[[#This Row],[Item_key]],GDList,Table_ExternalData_1[[#Headers],[15]])</f>
        <v>0</v>
      </c>
      <c r="V63" s="6">
        <f>SUMIFS(GQList,GIList,Table_ExternalData_1[[#This Row],[Item_key]],GDList,Table_ExternalData_1[[#Headers],[16]])</f>
        <v>0</v>
      </c>
      <c r="W63" s="6">
        <f>SUMIFS(GQList,GIList,Table_ExternalData_1[[#This Row],[Item_key]],GDList,Table_ExternalData_1[[#Headers],[17]])</f>
        <v>0</v>
      </c>
      <c r="X63" s="6">
        <f>SUMIFS(GQList,GIList,Table_ExternalData_1[[#This Row],[Item_key]],GDList,Table_ExternalData_1[[#Headers],[18]])</f>
        <v>0</v>
      </c>
      <c r="Y63" s="6">
        <f>SUMIFS(GQList,GIList,Table_ExternalData_1[[#This Row],[Item_key]],GDList,Table_ExternalData_1[[#Headers],[19]])</f>
        <v>0</v>
      </c>
      <c r="Z63" s="6">
        <f>SUMIFS(GQList,GIList,Table_ExternalData_1[[#This Row],[Item_key]],GDList,Table_ExternalData_1[[#Headers],[20]])</f>
        <v>0</v>
      </c>
      <c r="AA63" s="6">
        <f>SUMIFS(GQList,GIList,Table_ExternalData_1[[#This Row],[Item_key]],GDList,Table_ExternalData_1[[#Headers],[21]])</f>
        <v>0</v>
      </c>
      <c r="AB63" s="6">
        <f>SUMIFS(GQList,GIList,Table_ExternalData_1[[#This Row],[Item_key]],GDList,Table_ExternalData_1[[#Headers],[22]])</f>
        <v>0</v>
      </c>
      <c r="AC63" s="6">
        <f>SUMIFS(GQList,GIList,Table_ExternalData_1[[#This Row],[Item_key]],GDList,Table_ExternalData_1[[#Headers],[23]])</f>
        <v>0</v>
      </c>
      <c r="AD63" s="6">
        <f>SUMIFS(GQList,GIList,Table_ExternalData_1[[#This Row],[Item_key]],GDList,Table_ExternalData_1[[#Headers],[24]])</f>
        <v>0</v>
      </c>
      <c r="AE63" s="6">
        <f>SUMIFS(GQList,GIList,Table_ExternalData_1[[#This Row],[Item_key]],GDList,Table_ExternalData_1[[#Headers],[25]])</f>
        <v>0</v>
      </c>
      <c r="AF63" s="6">
        <f>SUMIFS(GQList,GIList,Table_ExternalData_1[[#This Row],[Item_key]],GDList,Table_ExternalData_1[[#Headers],[26]])</f>
        <v>0</v>
      </c>
      <c r="AG63" s="6">
        <f>SUMIFS(GQList,GIList,Table_ExternalData_1[[#This Row],[Item_key]],GDList,Table_ExternalData_1[[#Headers],[27]])</f>
        <v>0</v>
      </c>
      <c r="AH63" s="6">
        <f>SUMIFS(GQList,GIList,Table_ExternalData_1[[#This Row],[Item_key]],GDList,Table_ExternalData_1[[#Headers],[28]])</f>
        <v>0</v>
      </c>
      <c r="AI63" s="6">
        <f>SUMIFS(GQList,GIList,Table_ExternalData_1[[#This Row],[Item_key]],GDList,Table_ExternalData_1[[#Headers],[29]])</f>
        <v>0</v>
      </c>
      <c r="AJ63" s="6">
        <f>SUMIFS(GQList,GIList,Table_ExternalData_1[[#This Row],[Item_key]],GDList,Table_ExternalData_1[[#Headers],[30]])</f>
        <v>0</v>
      </c>
      <c r="AK63" s="6">
        <f>SUMIFS(GQList,GIList,Table_ExternalData_1[[#This Row],[Item_key]],GDList,Table_ExternalData_1[[#Headers],[31]])</f>
        <v>300</v>
      </c>
      <c r="AL63" s="6">
        <f>SUM(Table_ExternalData_1[[#This Row],[1]:[31]])</f>
        <v>300</v>
      </c>
    </row>
    <row r="64" spans="1:38" hidden="1">
      <c r="A64" s="8" t="s">
        <v>2000</v>
      </c>
      <c r="B64" s="3" t="s">
        <v>1676</v>
      </c>
      <c r="C64" s="3" t="s">
        <v>469</v>
      </c>
      <c r="D64" s="3" t="s">
        <v>727</v>
      </c>
      <c r="E64" s="3" t="s">
        <v>728</v>
      </c>
      <c r="F64" s="8" t="s">
        <v>1641</v>
      </c>
      <c r="G64" s="6">
        <f>SUMIFS(GQList,GIList,Table_ExternalData_1[[#This Row],[Item_key]],GDList,Table_ExternalData_1[[#Headers],[1]])</f>
        <v>0</v>
      </c>
      <c r="H64" s="6">
        <f>SUMIFS(GQList,GIList,Table_ExternalData_1[[#This Row],[Item_key]],GDList,Table_ExternalData_1[[#Headers],[2]])</f>
        <v>0</v>
      </c>
      <c r="I64" s="6">
        <f>SUMIFS(GQList,GIList,Table_ExternalData_1[[#This Row],[Item_key]],GDList,Table_ExternalData_1[[#Headers],[3]])</f>
        <v>0</v>
      </c>
      <c r="J64" s="6">
        <f>SUMIFS(GQList,GIList,Table_ExternalData_1[[#This Row],[Item_key]],GDList,Table_ExternalData_1[[#Headers],[4]])</f>
        <v>0</v>
      </c>
      <c r="K64" s="6">
        <f>SUMIFS(GQList,GIList,Table_ExternalData_1[[#This Row],[Item_key]],GDList,Table_ExternalData_1[[#Headers],[5]])</f>
        <v>0</v>
      </c>
      <c r="L64" s="6">
        <f>SUMIFS(GQList,GIList,Table_ExternalData_1[[#This Row],[Item_key]],GDList,Table_ExternalData_1[[#Headers],[6]])</f>
        <v>0</v>
      </c>
      <c r="M64" s="6">
        <f>SUMIFS(GQList,GIList,Table_ExternalData_1[[#This Row],[Item_key]],GDList,Table_ExternalData_1[[#Headers],[7]])</f>
        <v>0</v>
      </c>
      <c r="N64" s="6">
        <f>SUMIFS(GQList,GIList,Table_ExternalData_1[[#This Row],[Item_key]],GDList,Table_ExternalData_1[[#Headers],[8]])</f>
        <v>0</v>
      </c>
      <c r="O64" s="6">
        <f>SUMIFS(GQList,GIList,Table_ExternalData_1[[#This Row],[Item_key]],GDList,Table_ExternalData_1[[#Headers],[9]])</f>
        <v>0</v>
      </c>
      <c r="P64" s="6">
        <f>SUMIFS(GQList,GIList,Table_ExternalData_1[[#This Row],[Item_key]],GDList,Table_ExternalData_1[[#Headers],[10]])</f>
        <v>0</v>
      </c>
      <c r="Q64" s="6">
        <f>SUMIFS(GQList,GIList,Table_ExternalData_1[[#This Row],[Item_key]],GDList,Table_ExternalData_1[[#Headers],[11]])</f>
        <v>0</v>
      </c>
      <c r="R64" s="6">
        <f>SUMIFS(GQList,GIList,Table_ExternalData_1[[#This Row],[Item_key]],GDList,Table_ExternalData_1[[#Headers],[12]])</f>
        <v>0</v>
      </c>
      <c r="S64" s="6">
        <f>SUMIFS(GQList,GIList,Table_ExternalData_1[[#This Row],[Item_key]],GDList,Table_ExternalData_1[[#Headers],[13]])</f>
        <v>0</v>
      </c>
      <c r="T64" s="6">
        <f>SUMIFS(GQList,GIList,Table_ExternalData_1[[#This Row],[Item_key]],GDList,Table_ExternalData_1[[#Headers],[14]])</f>
        <v>0</v>
      </c>
      <c r="U64" s="6">
        <f>SUMIFS(GQList,GIList,Table_ExternalData_1[[#This Row],[Item_key]],GDList,Table_ExternalData_1[[#Headers],[15]])</f>
        <v>0</v>
      </c>
      <c r="V64" s="6">
        <f>SUMIFS(GQList,GIList,Table_ExternalData_1[[#This Row],[Item_key]],GDList,Table_ExternalData_1[[#Headers],[16]])</f>
        <v>0</v>
      </c>
      <c r="W64" s="6">
        <f>SUMIFS(GQList,GIList,Table_ExternalData_1[[#This Row],[Item_key]],GDList,Table_ExternalData_1[[#Headers],[17]])</f>
        <v>0</v>
      </c>
      <c r="X64" s="6">
        <f>SUMIFS(GQList,GIList,Table_ExternalData_1[[#This Row],[Item_key]],GDList,Table_ExternalData_1[[#Headers],[18]])</f>
        <v>0</v>
      </c>
      <c r="Y64" s="6">
        <f>SUMIFS(GQList,GIList,Table_ExternalData_1[[#This Row],[Item_key]],GDList,Table_ExternalData_1[[#Headers],[19]])</f>
        <v>0</v>
      </c>
      <c r="Z64" s="6">
        <f>SUMIFS(GQList,GIList,Table_ExternalData_1[[#This Row],[Item_key]],GDList,Table_ExternalData_1[[#Headers],[20]])</f>
        <v>0</v>
      </c>
      <c r="AA64" s="6">
        <f>SUMIFS(GQList,GIList,Table_ExternalData_1[[#This Row],[Item_key]],GDList,Table_ExternalData_1[[#Headers],[21]])</f>
        <v>0</v>
      </c>
      <c r="AB64" s="6">
        <f>SUMIFS(GQList,GIList,Table_ExternalData_1[[#This Row],[Item_key]],GDList,Table_ExternalData_1[[#Headers],[22]])</f>
        <v>0</v>
      </c>
      <c r="AC64" s="6">
        <f>SUMIFS(GQList,GIList,Table_ExternalData_1[[#This Row],[Item_key]],GDList,Table_ExternalData_1[[#Headers],[23]])</f>
        <v>0</v>
      </c>
      <c r="AD64" s="6">
        <f>SUMIFS(GQList,GIList,Table_ExternalData_1[[#This Row],[Item_key]],GDList,Table_ExternalData_1[[#Headers],[24]])</f>
        <v>0</v>
      </c>
      <c r="AE64" s="6">
        <f>SUMIFS(GQList,GIList,Table_ExternalData_1[[#This Row],[Item_key]],GDList,Table_ExternalData_1[[#Headers],[25]])</f>
        <v>0</v>
      </c>
      <c r="AF64" s="6">
        <f>SUMIFS(GQList,GIList,Table_ExternalData_1[[#This Row],[Item_key]],GDList,Table_ExternalData_1[[#Headers],[26]])</f>
        <v>0</v>
      </c>
      <c r="AG64" s="6">
        <f>SUMIFS(GQList,GIList,Table_ExternalData_1[[#This Row],[Item_key]],GDList,Table_ExternalData_1[[#Headers],[27]])</f>
        <v>0</v>
      </c>
      <c r="AH64" s="6">
        <f>SUMIFS(GQList,GIList,Table_ExternalData_1[[#This Row],[Item_key]],GDList,Table_ExternalData_1[[#Headers],[28]])</f>
        <v>0</v>
      </c>
      <c r="AI64" s="6">
        <f>SUMIFS(GQList,GIList,Table_ExternalData_1[[#This Row],[Item_key]],GDList,Table_ExternalData_1[[#Headers],[29]])</f>
        <v>0</v>
      </c>
      <c r="AJ64" s="6">
        <f>SUMIFS(GQList,GIList,Table_ExternalData_1[[#This Row],[Item_key]],GDList,Table_ExternalData_1[[#Headers],[30]])</f>
        <v>0</v>
      </c>
      <c r="AK64" s="6">
        <f>SUMIFS(GQList,GIList,Table_ExternalData_1[[#This Row],[Item_key]],GDList,Table_ExternalData_1[[#Headers],[31]])</f>
        <v>100</v>
      </c>
      <c r="AL64" s="6">
        <f>SUM(Table_ExternalData_1[[#This Row],[1]:[31]])</f>
        <v>100</v>
      </c>
    </row>
    <row r="65" spans="1:38" hidden="1">
      <c r="A65" s="8" t="s">
        <v>2000</v>
      </c>
      <c r="B65" s="3" t="s">
        <v>1676</v>
      </c>
      <c r="C65" s="3" t="s">
        <v>470</v>
      </c>
      <c r="D65" s="3" t="s">
        <v>729</v>
      </c>
      <c r="E65" s="3" t="s">
        <v>730</v>
      </c>
      <c r="F65" s="8" t="s">
        <v>1641</v>
      </c>
      <c r="G65" s="6">
        <f>SUMIFS(GQList,GIList,Table_ExternalData_1[[#This Row],[Item_key]],GDList,Table_ExternalData_1[[#Headers],[1]])</f>
        <v>0</v>
      </c>
      <c r="H65" s="6">
        <f>SUMIFS(GQList,GIList,Table_ExternalData_1[[#This Row],[Item_key]],GDList,Table_ExternalData_1[[#Headers],[2]])</f>
        <v>0</v>
      </c>
      <c r="I65" s="6">
        <f>SUMIFS(GQList,GIList,Table_ExternalData_1[[#This Row],[Item_key]],GDList,Table_ExternalData_1[[#Headers],[3]])</f>
        <v>0</v>
      </c>
      <c r="J65" s="6">
        <f>SUMIFS(GQList,GIList,Table_ExternalData_1[[#This Row],[Item_key]],GDList,Table_ExternalData_1[[#Headers],[4]])</f>
        <v>0</v>
      </c>
      <c r="K65" s="6">
        <f>SUMIFS(GQList,GIList,Table_ExternalData_1[[#This Row],[Item_key]],GDList,Table_ExternalData_1[[#Headers],[5]])</f>
        <v>0</v>
      </c>
      <c r="L65" s="6">
        <f>SUMIFS(GQList,GIList,Table_ExternalData_1[[#This Row],[Item_key]],GDList,Table_ExternalData_1[[#Headers],[6]])</f>
        <v>0</v>
      </c>
      <c r="M65" s="6">
        <f>SUMIFS(GQList,GIList,Table_ExternalData_1[[#This Row],[Item_key]],GDList,Table_ExternalData_1[[#Headers],[7]])</f>
        <v>0</v>
      </c>
      <c r="N65" s="6">
        <f>SUMIFS(GQList,GIList,Table_ExternalData_1[[#This Row],[Item_key]],GDList,Table_ExternalData_1[[#Headers],[8]])</f>
        <v>0</v>
      </c>
      <c r="O65" s="6">
        <f>SUMIFS(GQList,GIList,Table_ExternalData_1[[#This Row],[Item_key]],GDList,Table_ExternalData_1[[#Headers],[9]])</f>
        <v>0</v>
      </c>
      <c r="P65" s="6">
        <f>SUMIFS(GQList,GIList,Table_ExternalData_1[[#This Row],[Item_key]],GDList,Table_ExternalData_1[[#Headers],[10]])</f>
        <v>0</v>
      </c>
      <c r="Q65" s="6">
        <f>SUMIFS(GQList,GIList,Table_ExternalData_1[[#This Row],[Item_key]],GDList,Table_ExternalData_1[[#Headers],[11]])</f>
        <v>0</v>
      </c>
      <c r="R65" s="6">
        <f>SUMIFS(GQList,GIList,Table_ExternalData_1[[#This Row],[Item_key]],GDList,Table_ExternalData_1[[#Headers],[12]])</f>
        <v>0</v>
      </c>
      <c r="S65" s="6">
        <f>SUMIFS(GQList,GIList,Table_ExternalData_1[[#This Row],[Item_key]],GDList,Table_ExternalData_1[[#Headers],[13]])</f>
        <v>0</v>
      </c>
      <c r="T65" s="6">
        <f>SUMIFS(GQList,GIList,Table_ExternalData_1[[#This Row],[Item_key]],GDList,Table_ExternalData_1[[#Headers],[14]])</f>
        <v>0</v>
      </c>
      <c r="U65" s="6">
        <f>SUMIFS(GQList,GIList,Table_ExternalData_1[[#This Row],[Item_key]],GDList,Table_ExternalData_1[[#Headers],[15]])</f>
        <v>0</v>
      </c>
      <c r="V65" s="6">
        <f>SUMIFS(GQList,GIList,Table_ExternalData_1[[#This Row],[Item_key]],GDList,Table_ExternalData_1[[#Headers],[16]])</f>
        <v>0</v>
      </c>
      <c r="W65" s="6">
        <f>SUMIFS(GQList,GIList,Table_ExternalData_1[[#This Row],[Item_key]],GDList,Table_ExternalData_1[[#Headers],[17]])</f>
        <v>0</v>
      </c>
      <c r="X65" s="6">
        <f>SUMIFS(GQList,GIList,Table_ExternalData_1[[#This Row],[Item_key]],GDList,Table_ExternalData_1[[#Headers],[18]])</f>
        <v>0</v>
      </c>
      <c r="Y65" s="6">
        <f>SUMIFS(GQList,GIList,Table_ExternalData_1[[#This Row],[Item_key]],GDList,Table_ExternalData_1[[#Headers],[19]])</f>
        <v>0</v>
      </c>
      <c r="Z65" s="6">
        <f>SUMIFS(GQList,GIList,Table_ExternalData_1[[#This Row],[Item_key]],GDList,Table_ExternalData_1[[#Headers],[20]])</f>
        <v>0</v>
      </c>
      <c r="AA65" s="6">
        <f>SUMIFS(GQList,GIList,Table_ExternalData_1[[#This Row],[Item_key]],GDList,Table_ExternalData_1[[#Headers],[21]])</f>
        <v>0</v>
      </c>
      <c r="AB65" s="6">
        <f>SUMIFS(GQList,GIList,Table_ExternalData_1[[#This Row],[Item_key]],GDList,Table_ExternalData_1[[#Headers],[22]])</f>
        <v>0</v>
      </c>
      <c r="AC65" s="6">
        <f>SUMIFS(GQList,GIList,Table_ExternalData_1[[#This Row],[Item_key]],GDList,Table_ExternalData_1[[#Headers],[23]])</f>
        <v>0</v>
      </c>
      <c r="AD65" s="6">
        <f>SUMIFS(GQList,GIList,Table_ExternalData_1[[#This Row],[Item_key]],GDList,Table_ExternalData_1[[#Headers],[24]])</f>
        <v>0</v>
      </c>
      <c r="AE65" s="6">
        <f>SUMIFS(GQList,GIList,Table_ExternalData_1[[#This Row],[Item_key]],GDList,Table_ExternalData_1[[#Headers],[25]])</f>
        <v>0</v>
      </c>
      <c r="AF65" s="6">
        <f>SUMIFS(GQList,GIList,Table_ExternalData_1[[#This Row],[Item_key]],GDList,Table_ExternalData_1[[#Headers],[26]])</f>
        <v>0</v>
      </c>
      <c r="AG65" s="6">
        <f>SUMIFS(GQList,GIList,Table_ExternalData_1[[#This Row],[Item_key]],GDList,Table_ExternalData_1[[#Headers],[27]])</f>
        <v>0</v>
      </c>
      <c r="AH65" s="6">
        <f>SUMIFS(GQList,GIList,Table_ExternalData_1[[#This Row],[Item_key]],GDList,Table_ExternalData_1[[#Headers],[28]])</f>
        <v>0</v>
      </c>
      <c r="AI65" s="6">
        <f>SUMIFS(GQList,GIList,Table_ExternalData_1[[#This Row],[Item_key]],GDList,Table_ExternalData_1[[#Headers],[29]])</f>
        <v>0</v>
      </c>
      <c r="AJ65" s="6">
        <f>SUMIFS(GQList,GIList,Table_ExternalData_1[[#This Row],[Item_key]],GDList,Table_ExternalData_1[[#Headers],[30]])</f>
        <v>0</v>
      </c>
      <c r="AK65" s="6">
        <f>SUMIFS(GQList,GIList,Table_ExternalData_1[[#This Row],[Item_key]],GDList,Table_ExternalData_1[[#Headers],[31]])</f>
        <v>100</v>
      </c>
      <c r="AL65" s="6">
        <f>SUM(Table_ExternalData_1[[#This Row],[1]:[31]])</f>
        <v>100</v>
      </c>
    </row>
    <row r="66" spans="1:38" hidden="1">
      <c r="A66" s="8" t="s">
        <v>2000</v>
      </c>
      <c r="B66" s="3" t="s">
        <v>1815</v>
      </c>
      <c r="C66" s="3" t="s">
        <v>1731</v>
      </c>
      <c r="D66" s="3" t="s">
        <v>1816</v>
      </c>
      <c r="E66" s="3" t="s">
        <v>1817</v>
      </c>
      <c r="F66" s="8" t="s">
        <v>1998</v>
      </c>
      <c r="G66" s="6">
        <f>SUMIFS(GQList,GIList,Table_ExternalData_1[[#This Row],[Item_key]],GDList,Table_ExternalData_1[[#Headers],[1]])</f>
        <v>0</v>
      </c>
      <c r="H66" s="6">
        <f>SUMIFS(GQList,GIList,Table_ExternalData_1[[#This Row],[Item_key]],GDList,Table_ExternalData_1[[#Headers],[2]])</f>
        <v>0</v>
      </c>
      <c r="I66" s="6">
        <f>SUMIFS(GQList,GIList,Table_ExternalData_1[[#This Row],[Item_key]],GDList,Table_ExternalData_1[[#Headers],[3]])</f>
        <v>0</v>
      </c>
      <c r="J66" s="6">
        <f>SUMIFS(GQList,GIList,Table_ExternalData_1[[#This Row],[Item_key]],GDList,Table_ExternalData_1[[#Headers],[4]])</f>
        <v>0</v>
      </c>
      <c r="K66" s="6">
        <f>SUMIFS(GQList,GIList,Table_ExternalData_1[[#This Row],[Item_key]],GDList,Table_ExternalData_1[[#Headers],[5]])</f>
        <v>0</v>
      </c>
      <c r="L66" s="6">
        <f>SUMIFS(GQList,GIList,Table_ExternalData_1[[#This Row],[Item_key]],GDList,Table_ExternalData_1[[#Headers],[6]])</f>
        <v>0</v>
      </c>
      <c r="M66" s="6">
        <f>SUMIFS(GQList,GIList,Table_ExternalData_1[[#This Row],[Item_key]],GDList,Table_ExternalData_1[[#Headers],[7]])</f>
        <v>0</v>
      </c>
      <c r="N66" s="6">
        <f>SUMIFS(GQList,GIList,Table_ExternalData_1[[#This Row],[Item_key]],GDList,Table_ExternalData_1[[#Headers],[8]])</f>
        <v>0</v>
      </c>
      <c r="O66" s="6">
        <f>SUMIFS(GQList,GIList,Table_ExternalData_1[[#This Row],[Item_key]],GDList,Table_ExternalData_1[[#Headers],[9]])</f>
        <v>0</v>
      </c>
      <c r="P66" s="6">
        <f>SUMIFS(GQList,GIList,Table_ExternalData_1[[#This Row],[Item_key]],GDList,Table_ExternalData_1[[#Headers],[10]])</f>
        <v>0</v>
      </c>
      <c r="Q66" s="6">
        <f>SUMIFS(GQList,GIList,Table_ExternalData_1[[#This Row],[Item_key]],GDList,Table_ExternalData_1[[#Headers],[11]])</f>
        <v>0</v>
      </c>
      <c r="R66" s="6">
        <f>SUMIFS(GQList,GIList,Table_ExternalData_1[[#This Row],[Item_key]],GDList,Table_ExternalData_1[[#Headers],[12]])</f>
        <v>0</v>
      </c>
      <c r="S66" s="6">
        <f>SUMIFS(GQList,GIList,Table_ExternalData_1[[#This Row],[Item_key]],GDList,Table_ExternalData_1[[#Headers],[13]])</f>
        <v>0</v>
      </c>
      <c r="T66" s="6">
        <f>SUMIFS(GQList,GIList,Table_ExternalData_1[[#This Row],[Item_key]],GDList,Table_ExternalData_1[[#Headers],[14]])</f>
        <v>0</v>
      </c>
      <c r="U66" s="6">
        <f>SUMIFS(GQList,GIList,Table_ExternalData_1[[#This Row],[Item_key]],GDList,Table_ExternalData_1[[#Headers],[15]])</f>
        <v>0</v>
      </c>
      <c r="V66" s="6">
        <f>SUMIFS(GQList,GIList,Table_ExternalData_1[[#This Row],[Item_key]],GDList,Table_ExternalData_1[[#Headers],[16]])</f>
        <v>0</v>
      </c>
      <c r="W66" s="6">
        <f>SUMIFS(GQList,GIList,Table_ExternalData_1[[#This Row],[Item_key]],GDList,Table_ExternalData_1[[#Headers],[17]])</f>
        <v>0</v>
      </c>
      <c r="X66" s="6">
        <f>SUMIFS(GQList,GIList,Table_ExternalData_1[[#This Row],[Item_key]],GDList,Table_ExternalData_1[[#Headers],[18]])</f>
        <v>0</v>
      </c>
      <c r="Y66" s="6">
        <f>SUMIFS(GQList,GIList,Table_ExternalData_1[[#This Row],[Item_key]],GDList,Table_ExternalData_1[[#Headers],[19]])</f>
        <v>0</v>
      </c>
      <c r="Z66" s="6">
        <f>SUMIFS(GQList,GIList,Table_ExternalData_1[[#This Row],[Item_key]],GDList,Table_ExternalData_1[[#Headers],[20]])</f>
        <v>0</v>
      </c>
      <c r="AA66" s="6">
        <f>SUMIFS(GQList,GIList,Table_ExternalData_1[[#This Row],[Item_key]],GDList,Table_ExternalData_1[[#Headers],[21]])</f>
        <v>0</v>
      </c>
      <c r="AB66" s="6">
        <f>SUMIFS(GQList,GIList,Table_ExternalData_1[[#This Row],[Item_key]],GDList,Table_ExternalData_1[[#Headers],[22]])</f>
        <v>0</v>
      </c>
      <c r="AC66" s="6">
        <f>SUMIFS(GQList,GIList,Table_ExternalData_1[[#This Row],[Item_key]],GDList,Table_ExternalData_1[[#Headers],[23]])</f>
        <v>0</v>
      </c>
      <c r="AD66" s="6">
        <f>SUMIFS(GQList,GIList,Table_ExternalData_1[[#This Row],[Item_key]],GDList,Table_ExternalData_1[[#Headers],[24]])</f>
        <v>0</v>
      </c>
      <c r="AE66" s="6">
        <f>SUMIFS(GQList,GIList,Table_ExternalData_1[[#This Row],[Item_key]],GDList,Table_ExternalData_1[[#Headers],[25]])</f>
        <v>0</v>
      </c>
      <c r="AF66" s="6">
        <f>SUMIFS(GQList,GIList,Table_ExternalData_1[[#This Row],[Item_key]],GDList,Table_ExternalData_1[[#Headers],[26]])</f>
        <v>0</v>
      </c>
      <c r="AG66" s="6">
        <f>SUMIFS(GQList,GIList,Table_ExternalData_1[[#This Row],[Item_key]],GDList,Table_ExternalData_1[[#Headers],[27]])</f>
        <v>0</v>
      </c>
      <c r="AH66" s="6">
        <f>SUMIFS(GQList,GIList,Table_ExternalData_1[[#This Row],[Item_key]],GDList,Table_ExternalData_1[[#Headers],[28]])</f>
        <v>0</v>
      </c>
      <c r="AI66" s="6">
        <f>SUMIFS(GQList,GIList,Table_ExternalData_1[[#This Row],[Item_key]],GDList,Table_ExternalData_1[[#Headers],[29]])</f>
        <v>0</v>
      </c>
      <c r="AJ66" s="6">
        <f>SUMIFS(GQList,GIList,Table_ExternalData_1[[#This Row],[Item_key]],GDList,Table_ExternalData_1[[#Headers],[30]])</f>
        <v>0</v>
      </c>
      <c r="AK66" s="6">
        <f>SUMIFS(GQList,GIList,Table_ExternalData_1[[#This Row],[Item_key]],GDList,Table_ExternalData_1[[#Headers],[31]])</f>
        <v>0</v>
      </c>
      <c r="AL66" s="6">
        <f>SUM(Table_ExternalData_1[[#This Row],[1]:[31]])</f>
        <v>0</v>
      </c>
    </row>
    <row r="67" spans="1:38" hidden="1">
      <c r="A67" s="8" t="s">
        <v>2000</v>
      </c>
      <c r="B67" s="3" t="s">
        <v>1815</v>
      </c>
      <c r="C67" s="3" t="s">
        <v>1732</v>
      </c>
      <c r="D67" s="3" t="s">
        <v>1818</v>
      </c>
      <c r="E67" s="3" t="s">
        <v>744</v>
      </c>
      <c r="F67" s="8" t="s">
        <v>1998</v>
      </c>
      <c r="G67" s="6">
        <f>SUMIFS(GQList,GIList,Table_ExternalData_1[[#This Row],[Item_key]],GDList,Table_ExternalData_1[[#Headers],[1]])</f>
        <v>0</v>
      </c>
      <c r="H67" s="6">
        <f>SUMIFS(GQList,GIList,Table_ExternalData_1[[#This Row],[Item_key]],GDList,Table_ExternalData_1[[#Headers],[2]])</f>
        <v>0</v>
      </c>
      <c r="I67" s="6">
        <f>SUMIFS(GQList,GIList,Table_ExternalData_1[[#This Row],[Item_key]],GDList,Table_ExternalData_1[[#Headers],[3]])</f>
        <v>0</v>
      </c>
      <c r="J67" s="6">
        <f>SUMIFS(GQList,GIList,Table_ExternalData_1[[#This Row],[Item_key]],GDList,Table_ExternalData_1[[#Headers],[4]])</f>
        <v>0</v>
      </c>
      <c r="K67" s="6">
        <f>SUMIFS(GQList,GIList,Table_ExternalData_1[[#This Row],[Item_key]],GDList,Table_ExternalData_1[[#Headers],[5]])</f>
        <v>0</v>
      </c>
      <c r="L67" s="6">
        <f>SUMIFS(GQList,GIList,Table_ExternalData_1[[#This Row],[Item_key]],GDList,Table_ExternalData_1[[#Headers],[6]])</f>
        <v>0</v>
      </c>
      <c r="M67" s="6">
        <f>SUMIFS(GQList,GIList,Table_ExternalData_1[[#This Row],[Item_key]],GDList,Table_ExternalData_1[[#Headers],[7]])</f>
        <v>0</v>
      </c>
      <c r="N67" s="6">
        <f>SUMIFS(GQList,GIList,Table_ExternalData_1[[#This Row],[Item_key]],GDList,Table_ExternalData_1[[#Headers],[8]])</f>
        <v>0</v>
      </c>
      <c r="O67" s="6">
        <f>SUMIFS(GQList,GIList,Table_ExternalData_1[[#This Row],[Item_key]],GDList,Table_ExternalData_1[[#Headers],[9]])</f>
        <v>0</v>
      </c>
      <c r="P67" s="6">
        <f>SUMIFS(GQList,GIList,Table_ExternalData_1[[#This Row],[Item_key]],GDList,Table_ExternalData_1[[#Headers],[10]])</f>
        <v>0</v>
      </c>
      <c r="Q67" s="6">
        <f>SUMIFS(GQList,GIList,Table_ExternalData_1[[#This Row],[Item_key]],GDList,Table_ExternalData_1[[#Headers],[11]])</f>
        <v>0</v>
      </c>
      <c r="R67" s="6">
        <f>SUMIFS(GQList,GIList,Table_ExternalData_1[[#This Row],[Item_key]],GDList,Table_ExternalData_1[[#Headers],[12]])</f>
        <v>0</v>
      </c>
      <c r="S67" s="6">
        <f>SUMIFS(GQList,GIList,Table_ExternalData_1[[#This Row],[Item_key]],GDList,Table_ExternalData_1[[#Headers],[13]])</f>
        <v>0</v>
      </c>
      <c r="T67" s="6">
        <f>SUMIFS(GQList,GIList,Table_ExternalData_1[[#This Row],[Item_key]],GDList,Table_ExternalData_1[[#Headers],[14]])</f>
        <v>0</v>
      </c>
      <c r="U67" s="6">
        <f>SUMIFS(GQList,GIList,Table_ExternalData_1[[#This Row],[Item_key]],GDList,Table_ExternalData_1[[#Headers],[15]])</f>
        <v>0</v>
      </c>
      <c r="V67" s="6">
        <f>SUMIFS(GQList,GIList,Table_ExternalData_1[[#This Row],[Item_key]],GDList,Table_ExternalData_1[[#Headers],[16]])</f>
        <v>0</v>
      </c>
      <c r="W67" s="6">
        <f>SUMIFS(GQList,GIList,Table_ExternalData_1[[#This Row],[Item_key]],GDList,Table_ExternalData_1[[#Headers],[17]])</f>
        <v>0</v>
      </c>
      <c r="X67" s="6">
        <f>SUMIFS(GQList,GIList,Table_ExternalData_1[[#This Row],[Item_key]],GDList,Table_ExternalData_1[[#Headers],[18]])</f>
        <v>0</v>
      </c>
      <c r="Y67" s="6">
        <f>SUMIFS(GQList,GIList,Table_ExternalData_1[[#This Row],[Item_key]],GDList,Table_ExternalData_1[[#Headers],[19]])</f>
        <v>0</v>
      </c>
      <c r="Z67" s="6">
        <f>SUMIFS(GQList,GIList,Table_ExternalData_1[[#This Row],[Item_key]],GDList,Table_ExternalData_1[[#Headers],[20]])</f>
        <v>0</v>
      </c>
      <c r="AA67" s="6">
        <f>SUMIFS(GQList,GIList,Table_ExternalData_1[[#This Row],[Item_key]],GDList,Table_ExternalData_1[[#Headers],[21]])</f>
        <v>0</v>
      </c>
      <c r="AB67" s="6">
        <f>SUMIFS(GQList,GIList,Table_ExternalData_1[[#This Row],[Item_key]],GDList,Table_ExternalData_1[[#Headers],[22]])</f>
        <v>0</v>
      </c>
      <c r="AC67" s="6">
        <f>SUMIFS(GQList,GIList,Table_ExternalData_1[[#This Row],[Item_key]],GDList,Table_ExternalData_1[[#Headers],[23]])</f>
        <v>0</v>
      </c>
      <c r="AD67" s="6">
        <f>SUMIFS(GQList,GIList,Table_ExternalData_1[[#This Row],[Item_key]],GDList,Table_ExternalData_1[[#Headers],[24]])</f>
        <v>0</v>
      </c>
      <c r="AE67" s="6">
        <f>SUMIFS(GQList,GIList,Table_ExternalData_1[[#This Row],[Item_key]],GDList,Table_ExternalData_1[[#Headers],[25]])</f>
        <v>0</v>
      </c>
      <c r="AF67" s="6">
        <f>SUMIFS(GQList,GIList,Table_ExternalData_1[[#This Row],[Item_key]],GDList,Table_ExternalData_1[[#Headers],[26]])</f>
        <v>0</v>
      </c>
      <c r="AG67" s="6">
        <f>SUMIFS(GQList,GIList,Table_ExternalData_1[[#This Row],[Item_key]],GDList,Table_ExternalData_1[[#Headers],[27]])</f>
        <v>0</v>
      </c>
      <c r="AH67" s="6">
        <f>SUMIFS(GQList,GIList,Table_ExternalData_1[[#This Row],[Item_key]],GDList,Table_ExternalData_1[[#Headers],[28]])</f>
        <v>0</v>
      </c>
      <c r="AI67" s="6">
        <f>SUMIFS(GQList,GIList,Table_ExternalData_1[[#This Row],[Item_key]],GDList,Table_ExternalData_1[[#Headers],[29]])</f>
        <v>0</v>
      </c>
      <c r="AJ67" s="6">
        <f>SUMIFS(GQList,GIList,Table_ExternalData_1[[#This Row],[Item_key]],GDList,Table_ExternalData_1[[#Headers],[30]])</f>
        <v>0</v>
      </c>
      <c r="AK67" s="6">
        <f>SUMIFS(GQList,GIList,Table_ExternalData_1[[#This Row],[Item_key]],GDList,Table_ExternalData_1[[#Headers],[31]])</f>
        <v>0</v>
      </c>
      <c r="AL67" s="6">
        <f>SUM(Table_ExternalData_1[[#This Row],[1]:[31]])</f>
        <v>0</v>
      </c>
    </row>
    <row r="68" spans="1:38" hidden="1">
      <c r="A68" s="8" t="s">
        <v>2000</v>
      </c>
      <c r="B68" s="3" t="s">
        <v>1815</v>
      </c>
      <c r="C68" s="3" t="s">
        <v>1733</v>
      </c>
      <c r="D68" s="3" t="s">
        <v>1819</v>
      </c>
      <c r="E68" s="3" t="s">
        <v>1817</v>
      </c>
      <c r="F68" s="8" t="s">
        <v>1998</v>
      </c>
      <c r="G68" s="6">
        <f>SUMIFS(GQList,GIList,Table_ExternalData_1[[#This Row],[Item_key]],GDList,Table_ExternalData_1[[#Headers],[1]])</f>
        <v>0</v>
      </c>
      <c r="H68" s="6">
        <f>SUMIFS(GQList,GIList,Table_ExternalData_1[[#This Row],[Item_key]],GDList,Table_ExternalData_1[[#Headers],[2]])</f>
        <v>0</v>
      </c>
      <c r="I68" s="6">
        <f>SUMIFS(GQList,GIList,Table_ExternalData_1[[#This Row],[Item_key]],GDList,Table_ExternalData_1[[#Headers],[3]])</f>
        <v>0</v>
      </c>
      <c r="J68" s="6">
        <f>SUMIFS(GQList,GIList,Table_ExternalData_1[[#This Row],[Item_key]],GDList,Table_ExternalData_1[[#Headers],[4]])</f>
        <v>0</v>
      </c>
      <c r="K68" s="6">
        <f>SUMIFS(GQList,GIList,Table_ExternalData_1[[#This Row],[Item_key]],GDList,Table_ExternalData_1[[#Headers],[5]])</f>
        <v>0</v>
      </c>
      <c r="L68" s="6">
        <f>SUMIFS(GQList,GIList,Table_ExternalData_1[[#This Row],[Item_key]],GDList,Table_ExternalData_1[[#Headers],[6]])</f>
        <v>0</v>
      </c>
      <c r="M68" s="6">
        <f>SUMIFS(GQList,GIList,Table_ExternalData_1[[#This Row],[Item_key]],GDList,Table_ExternalData_1[[#Headers],[7]])</f>
        <v>0</v>
      </c>
      <c r="N68" s="6">
        <f>SUMIFS(GQList,GIList,Table_ExternalData_1[[#This Row],[Item_key]],GDList,Table_ExternalData_1[[#Headers],[8]])</f>
        <v>0</v>
      </c>
      <c r="O68" s="6">
        <f>SUMIFS(GQList,GIList,Table_ExternalData_1[[#This Row],[Item_key]],GDList,Table_ExternalData_1[[#Headers],[9]])</f>
        <v>0</v>
      </c>
      <c r="P68" s="6">
        <f>SUMIFS(GQList,GIList,Table_ExternalData_1[[#This Row],[Item_key]],GDList,Table_ExternalData_1[[#Headers],[10]])</f>
        <v>0</v>
      </c>
      <c r="Q68" s="6">
        <f>SUMIFS(GQList,GIList,Table_ExternalData_1[[#This Row],[Item_key]],GDList,Table_ExternalData_1[[#Headers],[11]])</f>
        <v>0</v>
      </c>
      <c r="R68" s="6">
        <f>SUMIFS(GQList,GIList,Table_ExternalData_1[[#This Row],[Item_key]],GDList,Table_ExternalData_1[[#Headers],[12]])</f>
        <v>0</v>
      </c>
      <c r="S68" s="6">
        <f>SUMIFS(GQList,GIList,Table_ExternalData_1[[#This Row],[Item_key]],GDList,Table_ExternalData_1[[#Headers],[13]])</f>
        <v>0</v>
      </c>
      <c r="T68" s="6">
        <f>SUMIFS(GQList,GIList,Table_ExternalData_1[[#This Row],[Item_key]],GDList,Table_ExternalData_1[[#Headers],[14]])</f>
        <v>0</v>
      </c>
      <c r="U68" s="6">
        <f>SUMIFS(GQList,GIList,Table_ExternalData_1[[#This Row],[Item_key]],GDList,Table_ExternalData_1[[#Headers],[15]])</f>
        <v>0</v>
      </c>
      <c r="V68" s="6">
        <f>SUMIFS(GQList,GIList,Table_ExternalData_1[[#This Row],[Item_key]],GDList,Table_ExternalData_1[[#Headers],[16]])</f>
        <v>0</v>
      </c>
      <c r="W68" s="6">
        <f>SUMIFS(GQList,GIList,Table_ExternalData_1[[#This Row],[Item_key]],GDList,Table_ExternalData_1[[#Headers],[17]])</f>
        <v>0</v>
      </c>
      <c r="X68" s="6">
        <f>SUMIFS(GQList,GIList,Table_ExternalData_1[[#This Row],[Item_key]],GDList,Table_ExternalData_1[[#Headers],[18]])</f>
        <v>0</v>
      </c>
      <c r="Y68" s="6">
        <f>SUMIFS(GQList,GIList,Table_ExternalData_1[[#This Row],[Item_key]],GDList,Table_ExternalData_1[[#Headers],[19]])</f>
        <v>0</v>
      </c>
      <c r="Z68" s="6">
        <f>SUMIFS(GQList,GIList,Table_ExternalData_1[[#This Row],[Item_key]],GDList,Table_ExternalData_1[[#Headers],[20]])</f>
        <v>0</v>
      </c>
      <c r="AA68" s="6">
        <f>SUMIFS(GQList,GIList,Table_ExternalData_1[[#This Row],[Item_key]],GDList,Table_ExternalData_1[[#Headers],[21]])</f>
        <v>0</v>
      </c>
      <c r="AB68" s="6">
        <f>SUMIFS(GQList,GIList,Table_ExternalData_1[[#This Row],[Item_key]],GDList,Table_ExternalData_1[[#Headers],[22]])</f>
        <v>0</v>
      </c>
      <c r="AC68" s="6">
        <f>SUMIFS(GQList,GIList,Table_ExternalData_1[[#This Row],[Item_key]],GDList,Table_ExternalData_1[[#Headers],[23]])</f>
        <v>0</v>
      </c>
      <c r="AD68" s="6">
        <f>SUMIFS(GQList,GIList,Table_ExternalData_1[[#This Row],[Item_key]],GDList,Table_ExternalData_1[[#Headers],[24]])</f>
        <v>0</v>
      </c>
      <c r="AE68" s="6">
        <f>SUMIFS(GQList,GIList,Table_ExternalData_1[[#This Row],[Item_key]],GDList,Table_ExternalData_1[[#Headers],[25]])</f>
        <v>0</v>
      </c>
      <c r="AF68" s="6">
        <f>SUMIFS(GQList,GIList,Table_ExternalData_1[[#This Row],[Item_key]],GDList,Table_ExternalData_1[[#Headers],[26]])</f>
        <v>0</v>
      </c>
      <c r="AG68" s="6">
        <f>SUMIFS(GQList,GIList,Table_ExternalData_1[[#This Row],[Item_key]],GDList,Table_ExternalData_1[[#Headers],[27]])</f>
        <v>0</v>
      </c>
      <c r="AH68" s="6">
        <f>SUMIFS(GQList,GIList,Table_ExternalData_1[[#This Row],[Item_key]],GDList,Table_ExternalData_1[[#Headers],[28]])</f>
        <v>0</v>
      </c>
      <c r="AI68" s="6">
        <f>SUMIFS(GQList,GIList,Table_ExternalData_1[[#This Row],[Item_key]],GDList,Table_ExternalData_1[[#Headers],[29]])</f>
        <v>0</v>
      </c>
      <c r="AJ68" s="6">
        <f>SUMIFS(GQList,GIList,Table_ExternalData_1[[#This Row],[Item_key]],GDList,Table_ExternalData_1[[#Headers],[30]])</f>
        <v>0</v>
      </c>
      <c r="AK68" s="6">
        <f>SUMIFS(GQList,GIList,Table_ExternalData_1[[#This Row],[Item_key]],GDList,Table_ExternalData_1[[#Headers],[31]])</f>
        <v>0</v>
      </c>
      <c r="AL68" s="6">
        <f>SUM(Table_ExternalData_1[[#This Row],[1]:[31]])</f>
        <v>0</v>
      </c>
    </row>
    <row r="69" spans="1:38" hidden="1">
      <c r="A69" s="8" t="s">
        <v>2000</v>
      </c>
      <c r="B69" s="3" t="s">
        <v>1815</v>
      </c>
      <c r="C69" s="3" t="s">
        <v>1734</v>
      </c>
      <c r="D69" s="3" t="s">
        <v>1820</v>
      </c>
      <c r="E69" s="3" t="s">
        <v>748</v>
      </c>
      <c r="F69" s="8" t="s">
        <v>1998</v>
      </c>
      <c r="G69" s="6">
        <f>SUMIFS(GQList,GIList,Table_ExternalData_1[[#This Row],[Item_key]],GDList,Table_ExternalData_1[[#Headers],[1]])</f>
        <v>0</v>
      </c>
      <c r="H69" s="6">
        <f>SUMIFS(GQList,GIList,Table_ExternalData_1[[#This Row],[Item_key]],GDList,Table_ExternalData_1[[#Headers],[2]])</f>
        <v>0</v>
      </c>
      <c r="I69" s="6">
        <f>SUMIFS(GQList,GIList,Table_ExternalData_1[[#This Row],[Item_key]],GDList,Table_ExternalData_1[[#Headers],[3]])</f>
        <v>3000</v>
      </c>
      <c r="J69" s="6">
        <f>SUMIFS(GQList,GIList,Table_ExternalData_1[[#This Row],[Item_key]],GDList,Table_ExternalData_1[[#Headers],[4]])</f>
        <v>0</v>
      </c>
      <c r="K69" s="6">
        <f>SUMIFS(GQList,GIList,Table_ExternalData_1[[#This Row],[Item_key]],GDList,Table_ExternalData_1[[#Headers],[5]])</f>
        <v>0</v>
      </c>
      <c r="L69" s="6">
        <f>SUMIFS(GQList,GIList,Table_ExternalData_1[[#This Row],[Item_key]],GDList,Table_ExternalData_1[[#Headers],[6]])</f>
        <v>0</v>
      </c>
      <c r="M69" s="6">
        <f>SUMIFS(GQList,GIList,Table_ExternalData_1[[#This Row],[Item_key]],GDList,Table_ExternalData_1[[#Headers],[7]])</f>
        <v>0</v>
      </c>
      <c r="N69" s="6">
        <f>SUMIFS(GQList,GIList,Table_ExternalData_1[[#This Row],[Item_key]],GDList,Table_ExternalData_1[[#Headers],[8]])</f>
        <v>0</v>
      </c>
      <c r="O69" s="6">
        <f>SUMIFS(GQList,GIList,Table_ExternalData_1[[#This Row],[Item_key]],GDList,Table_ExternalData_1[[#Headers],[9]])</f>
        <v>0</v>
      </c>
      <c r="P69" s="6">
        <f>SUMIFS(GQList,GIList,Table_ExternalData_1[[#This Row],[Item_key]],GDList,Table_ExternalData_1[[#Headers],[10]])</f>
        <v>0</v>
      </c>
      <c r="Q69" s="6">
        <f>SUMIFS(GQList,GIList,Table_ExternalData_1[[#This Row],[Item_key]],GDList,Table_ExternalData_1[[#Headers],[11]])</f>
        <v>0</v>
      </c>
      <c r="R69" s="6">
        <f>SUMIFS(GQList,GIList,Table_ExternalData_1[[#This Row],[Item_key]],GDList,Table_ExternalData_1[[#Headers],[12]])</f>
        <v>0</v>
      </c>
      <c r="S69" s="6">
        <f>SUMIFS(GQList,GIList,Table_ExternalData_1[[#This Row],[Item_key]],GDList,Table_ExternalData_1[[#Headers],[13]])</f>
        <v>0</v>
      </c>
      <c r="T69" s="6">
        <f>SUMIFS(GQList,GIList,Table_ExternalData_1[[#This Row],[Item_key]],GDList,Table_ExternalData_1[[#Headers],[14]])</f>
        <v>0</v>
      </c>
      <c r="U69" s="6">
        <f>SUMIFS(GQList,GIList,Table_ExternalData_1[[#This Row],[Item_key]],GDList,Table_ExternalData_1[[#Headers],[15]])</f>
        <v>0</v>
      </c>
      <c r="V69" s="6">
        <f>SUMIFS(GQList,GIList,Table_ExternalData_1[[#This Row],[Item_key]],GDList,Table_ExternalData_1[[#Headers],[16]])</f>
        <v>0</v>
      </c>
      <c r="W69" s="6">
        <f>SUMIFS(GQList,GIList,Table_ExternalData_1[[#This Row],[Item_key]],GDList,Table_ExternalData_1[[#Headers],[17]])</f>
        <v>0</v>
      </c>
      <c r="X69" s="6">
        <f>SUMIFS(GQList,GIList,Table_ExternalData_1[[#This Row],[Item_key]],GDList,Table_ExternalData_1[[#Headers],[18]])</f>
        <v>0</v>
      </c>
      <c r="Y69" s="6">
        <f>SUMIFS(GQList,GIList,Table_ExternalData_1[[#This Row],[Item_key]],GDList,Table_ExternalData_1[[#Headers],[19]])</f>
        <v>0</v>
      </c>
      <c r="Z69" s="6">
        <f>SUMIFS(GQList,GIList,Table_ExternalData_1[[#This Row],[Item_key]],GDList,Table_ExternalData_1[[#Headers],[20]])</f>
        <v>0</v>
      </c>
      <c r="AA69" s="6">
        <f>SUMIFS(GQList,GIList,Table_ExternalData_1[[#This Row],[Item_key]],GDList,Table_ExternalData_1[[#Headers],[21]])</f>
        <v>0</v>
      </c>
      <c r="AB69" s="6">
        <f>SUMIFS(GQList,GIList,Table_ExternalData_1[[#This Row],[Item_key]],GDList,Table_ExternalData_1[[#Headers],[22]])</f>
        <v>0</v>
      </c>
      <c r="AC69" s="6">
        <f>SUMIFS(GQList,GIList,Table_ExternalData_1[[#This Row],[Item_key]],GDList,Table_ExternalData_1[[#Headers],[23]])</f>
        <v>0</v>
      </c>
      <c r="AD69" s="6">
        <f>SUMIFS(GQList,GIList,Table_ExternalData_1[[#This Row],[Item_key]],GDList,Table_ExternalData_1[[#Headers],[24]])</f>
        <v>0</v>
      </c>
      <c r="AE69" s="6">
        <f>SUMIFS(GQList,GIList,Table_ExternalData_1[[#This Row],[Item_key]],GDList,Table_ExternalData_1[[#Headers],[25]])</f>
        <v>0</v>
      </c>
      <c r="AF69" s="6">
        <f>SUMIFS(GQList,GIList,Table_ExternalData_1[[#This Row],[Item_key]],GDList,Table_ExternalData_1[[#Headers],[26]])</f>
        <v>0</v>
      </c>
      <c r="AG69" s="6">
        <f>SUMIFS(GQList,GIList,Table_ExternalData_1[[#This Row],[Item_key]],GDList,Table_ExternalData_1[[#Headers],[27]])</f>
        <v>0</v>
      </c>
      <c r="AH69" s="6">
        <f>SUMIFS(GQList,GIList,Table_ExternalData_1[[#This Row],[Item_key]],GDList,Table_ExternalData_1[[#Headers],[28]])</f>
        <v>0</v>
      </c>
      <c r="AI69" s="6">
        <f>SUMIFS(GQList,GIList,Table_ExternalData_1[[#This Row],[Item_key]],GDList,Table_ExternalData_1[[#Headers],[29]])</f>
        <v>0</v>
      </c>
      <c r="AJ69" s="6">
        <f>SUMIFS(GQList,GIList,Table_ExternalData_1[[#This Row],[Item_key]],GDList,Table_ExternalData_1[[#Headers],[30]])</f>
        <v>0</v>
      </c>
      <c r="AK69" s="6">
        <f>SUMIFS(GQList,GIList,Table_ExternalData_1[[#This Row],[Item_key]],GDList,Table_ExternalData_1[[#Headers],[31]])</f>
        <v>0</v>
      </c>
      <c r="AL69" s="6">
        <f>SUM(Table_ExternalData_1[[#This Row],[1]:[31]])</f>
        <v>3000</v>
      </c>
    </row>
    <row r="70" spans="1:38" hidden="1">
      <c r="A70" s="8" t="s">
        <v>2000</v>
      </c>
      <c r="B70" s="3" t="s">
        <v>1815</v>
      </c>
      <c r="C70" s="3" t="s">
        <v>1735</v>
      </c>
      <c r="D70" s="3" t="s">
        <v>1821</v>
      </c>
      <c r="E70" s="3" t="s">
        <v>1822</v>
      </c>
      <c r="F70" s="8" t="s">
        <v>1998</v>
      </c>
      <c r="G70" s="6">
        <f>SUMIFS(GQList,GIList,Table_ExternalData_1[[#This Row],[Item_key]],GDList,Table_ExternalData_1[[#Headers],[1]])</f>
        <v>0</v>
      </c>
      <c r="H70" s="6">
        <f>SUMIFS(GQList,GIList,Table_ExternalData_1[[#This Row],[Item_key]],GDList,Table_ExternalData_1[[#Headers],[2]])</f>
        <v>0</v>
      </c>
      <c r="I70" s="6">
        <f>SUMIFS(GQList,GIList,Table_ExternalData_1[[#This Row],[Item_key]],GDList,Table_ExternalData_1[[#Headers],[3]])</f>
        <v>1200</v>
      </c>
      <c r="J70" s="6">
        <f>SUMIFS(GQList,GIList,Table_ExternalData_1[[#This Row],[Item_key]],GDList,Table_ExternalData_1[[#Headers],[4]])</f>
        <v>0</v>
      </c>
      <c r="K70" s="6">
        <f>SUMIFS(GQList,GIList,Table_ExternalData_1[[#This Row],[Item_key]],GDList,Table_ExternalData_1[[#Headers],[5]])</f>
        <v>0</v>
      </c>
      <c r="L70" s="6">
        <f>SUMIFS(GQList,GIList,Table_ExternalData_1[[#This Row],[Item_key]],GDList,Table_ExternalData_1[[#Headers],[6]])</f>
        <v>0</v>
      </c>
      <c r="M70" s="6">
        <f>SUMIFS(GQList,GIList,Table_ExternalData_1[[#This Row],[Item_key]],GDList,Table_ExternalData_1[[#Headers],[7]])</f>
        <v>0</v>
      </c>
      <c r="N70" s="6">
        <f>SUMIFS(GQList,GIList,Table_ExternalData_1[[#This Row],[Item_key]],GDList,Table_ExternalData_1[[#Headers],[8]])</f>
        <v>0</v>
      </c>
      <c r="O70" s="6">
        <f>SUMIFS(GQList,GIList,Table_ExternalData_1[[#This Row],[Item_key]],GDList,Table_ExternalData_1[[#Headers],[9]])</f>
        <v>0</v>
      </c>
      <c r="P70" s="6">
        <f>SUMIFS(GQList,GIList,Table_ExternalData_1[[#This Row],[Item_key]],GDList,Table_ExternalData_1[[#Headers],[10]])</f>
        <v>0</v>
      </c>
      <c r="Q70" s="6">
        <f>SUMIFS(GQList,GIList,Table_ExternalData_1[[#This Row],[Item_key]],GDList,Table_ExternalData_1[[#Headers],[11]])</f>
        <v>0</v>
      </c>
      <c r="R70" s="6">
        <f>SUMIFS(GQList,GIList,Table_ExternalData_1[[#This Row],[Item_key]],GDList,Table_ExternalData_1[[#Headers],[12]])</f>
        <v>0</v>
      </c>
      <c r="S70" s="6">
        <f>SUMIFS(GQList,GIList,Table_ExternalData_1[[#This Row],[Item_key]],GDList,Table_ExternalData_1[[#Headers],[13]])</f>
        <v>0</v>
      </c>
      <c r="T70" s="6">
        <f>SUMIFS(GQList,GIList,Table_ExternalData_1[[#This Row],[Item_key]],GDList,Table_ExternalData_1[[#Headers],[14]])</f>
        <v>0</v>
      </c>
      <c r="U70" s="6">
        <f>SUMIFS(GQList,GIList,Table_ExternalData_1[[#This Row],[Item_key]],GDList,Table_ExternalData_1[[#Headers],[15]])</f>
        <v>0</v>
      </c>
      <c r="V70" s="6">
        <f>SUMIFS(GQList,GIList,Table_ExternalData_1[[#This Row],[Item_key]],GDList,Table_ExternalData_1[[#Headers],[16]])</f>
        <v>0</v>
      </c>
      <c r="W70" s="6">
        <f>SUMIFS(GQList,GIList,Table_ExternalData_1[[#This Row],[Item_key]],GDList,Table_ExternalData_1[[#Headers],[17]])</f>
        <v>0</v>
      </c>
      <c r="X70" s="6">
        <f>SUMIFS(GQList,GIList,Table_ExternalData_1[[#This Row],[Item_key]],GDList,Table_ExternalData_1[[#Headers],[18]])</f>
        <v>0</v>
      </c>
      <c r="Y70" s="6">
        <f>SUMIFS(GQList,GIList,Table_ExternalData_1[[#This Row],[Item_key]],GDList,Table_ExternalData_1[[#Headers],[19]])</f>
        <v>0</v>
      </c>
      <c r="Z70" s="6">
        <f>SUMIFS(GQList,GIList,Table_ExternalData_1[[#This Row],[Item_key]],GDList,Table_ExternalData_1[[#Headers],[20]])</f>
        <v>0</v>
      </c>
      <c r="AA70" s="6">
        <f>SUMIFS(GQList,GIList,Table_ExternalData_1[[#This Row],[Item_key]],GDList,Table_ExternalData_1[[#Headers],[21]])</f>
        <v>0</v>
      </c>
      <c r="AB70" s="6">
        <f>SUMIFS(GQList,GIList,Table_ExternalData_1[[#This Row],[Item_key]],GDList,Table_ExternalData_1[[#Headers],[22]])</f>
        <v>0</v>
      </c>
      <c r="AC70" s="6">
        <f>SUMIFS(GQList,GIList,Table_ExternalData_1[[#This Row],[Item_key]],GDList,Table_ExternalData_1[[#Headers],[23]])</f>
        <v>0</v>
      </c>
      <c r="AD70" s="6">
        <f>SUMIFS(GQList,GIList,Table_ExternalData_1[[#This Row],[Item_key]],GDList,Table_ExternalData_1[[#Headers],[24]])</f>
        <v>0</v>
      </c>
      <c r="AE70" s="6">
        <f>SUMIFS(GQList,GIList,Table_ExternalData_1[[#This Row],[Item_key]],GDList,Table_ExternalData_1[[#Headers],[25]])</f>
        <v>0</v>
      </c>
      <c r="AF70" s="6">
        <f>SUMIFS(GQList,GIList,Table_ExternalData_1[[#This Row],[Item_key]],GDList,Table_ExternalData_1[[#Headers],[26]])</f>
        <v>0</v>
      </c>
      <c r="AG70" s="6">
        <f>SUMIFS(GQList,GIList,Table_ExternalData_1[[#This Row],[Item_key]],GDList,Table_ExternalData_1[[#Headers],[27]])</f>
        <v>0</v>
      </c>
      <c r="AH70" s="6">
        <f>SUMIFS(GQList,GIList,Table_ExternalData_1[[#This Row],[Item_key]],GDList,Table_ExternalData_1[[#Headers],[28]])</f>
        <v>0</v>
      </c>
      <c r="AI70" s="6">
        <f>SUMIFS(GQList,GIList,Table_ExternalData_1[[#This Row],[Item_key]],GDList,Table_ExternalData_1[[#Headers],[29]])</f>
        <v>0</v>
      </c>
      <c r="AJ70" s="6">
        <f>SUMIFS(GQList,GIList,Table_ExternalData_1[[#This Row],[Item_key]],GDList,Table_ExternalData_1[[#Headers],[30]])</f>
        <v>0</v>
      </c>
      <c r="AK70" s="6">
        <f>SUMIFS(GQList,GIList,Table_ExternalData_1[[#This Row],[Item_key]],GDList,Table_ExternalData_1[[#Headers],[31]])</f>
        <v>0</v>
      </c>
      <c r="AL70" s="6">
        <f>SUM(Table_ExternalData_1[[#This Row],[1]:[31]])</f>
        <v>1200</v>
      </c>
    </row>
    <row r="71" spans="1:38" hidden="1">
      <c r="A71" s="8" t="s">
        <v>2000</v>
      </c>
      <c r="B71" s="3" t="s">
        <v>1815</v>
      </c>
      <c r="C71" s="3" t="s">
        <v>1736</v>
      </c>
      <c r="D71" s="3" t="s">
        <v>1823</v>
      </c>
      <c r="E71" s="3" t="s">
        <v>1822</v>
      </c>
      <c r="F71" s="8" t="s">
        <v>1998</v>
      </c>
      <c r="G71" s="6">
        <f>SUMIFS(GQList,GIList,Table_ExternalData_1[[#This Row],[Item_key]],GDList,Table_ExternalData_1[[#Headers],[1]])</f>
        <v>0</v>
      </c>
      <c r="H71" s="6">
        <f>SUMIFS(GQList,GIList,Table_ExternalData_1[[#This Row],[Item_key]],GDList,Table_ExternalData_1[[#Headers],[2]])</f>
        <v>0</v>
      </c>
      <c r="I71" s="6">
        <f>SUMIFS(GQList,GIList,Table_ExternalData_1[[#This Row],[Item_key]],GDList,Table_ExternalData_1[[#Headers],[3]])</f>
        <v>4000</v>
      </c>
      <c r="J71" s="6">
        <f>SUMIFS(GQList,GIList,Table_ExternalData_1[[#This Row],[Item_key]],GDList,Table_ExternalData_1[[#Headers],[4]])</f>
        <v>0</v>
      </c>
      <c r="K71" s="6">
        <f>SUMIFS(GQList,GIList,Table_ExternalData_1[[#This Row],[Item_key]],GDList,Table_ExternalData_1[[#Headers],[5]])</f>
        <v>0</v>
      </c>
      <c r="L71" s="6">
        <f>SUMIFS(GQList,GIList,Table_ExternalData_1[[#This Row],[Item_key]],GDList,Table_ExternalData_1[[#Headers],[6]])</f>
        <v>0</v>
      </c>
      <c r="M71" s="6">
        <f>SUMIFS(GQList,GIList,Table_ExternalData_1[[#This Row],[Item_key]],GDList,Table_ExternalData_1[[#Headers],[7]])</f>
        <v>0</v>
      </c>
      <c r="N71" s="6">
        <f>SUMIFS(GQList,GIList,Table_ExternalData_1[[#This Row],[Item_key]],GDList,Table_ExternalData_1[[#Headers],[8]])</f>
        <v>0</v>
      </c>
      <c r="O71" s="6">
        <f>SUMIFS(GQList,GIList,Table_ExternalData_1[[#This Row],[Item_key]],GDList,Table_ExternalData_1[[#Headers],[9]])</f>
        <v>0</v>
      </c>
      <c r="P71" s="6">
        <f>SUMIFS(GQList,GIList,Table_ExternalData_1[[#This Row],[Item_key]],GDList,Table_ExternalData_1[[#Headers],[10]])</f>
        <v>0</v>
      </c>
      <c r="Q71" s="6">
        <f>SUMIFS(GQList,GIList,Table_ExternalData_1[[#This Row],[Item_key]],GDList,Table_ExternalData_1[[#Headers],[11]])</f>
        <v>0</v>
      </c>
      <c r="R71" s="6">
        <f>SUMIFS(GQList,GIList,Table_ExternalData_1[[#This Row],[Item_key]],GDList,Table_ExternalData_1[[#Headers],[12]])</f>
        <v>0</v>
      </c>
      <c r="S71" s="6">
        <f>SUMIFS(GQList,GIList,Table_ExternalData_1[[#This Row],[Item_key]],GDList,Table_ExternalData_1[[#Headers],[13]])</f>
        <v>0</v>
      </c>
      <c r="T71" s="6">
        <f>SUMIFS(GQList,GIList,Table_ExternalData_1[[#This Row],[Item_key]],GDList,Table_ExternalData_1[[#Headers],[14]])</f>
        <v>0</v>
      </c>
      <c r="U71" s="6">
        <f>SUMIFS(GQList,GIList,Table_ExternalData_1[[#This Row],[Item_key]],GDList,Table_ExternalData_1[[#Headers],[15]])</f>
        <v>0</v>
      </c>
      <c r="V71" s="6">
        <f>SUMIFS(GQList,GIList,Table_ExternalData_1[[#This Row],[Item_key]],GDList,Table_ExternalData_1[[#Headers],[16]])</f>
        <v>0</v>
      </c>
      <c r="W71" s="6">
        <f>SUMIFS(GQList,GIList,Table_ExternalData_1[[#This Row],[Item_key]],GDList,Table_ExternalData_1[[#Headers],[17]])</f>
        <v>0</v>
      </c>
      <c r="X71" s="6">
        <f>SUMIFS(GQList,GIList,Table_ExternalData_1[[#This Row],[Item_key]],GDList,Table_ExternalData_1[[#Headers],[18]])</f>
        <v>0</v>
      </c>
      <c r="Y71" s="6">
        <f>SUMIFS(GQList,GIList,Table_ExternalData_1[[#This Row],[Item_key]],GDList,Table_ExternalData_1[[#Headers],[19]])</f>
        <v>0</v>
      </c>
      <c r="Z71" s="6">
        <f>SUMIFS(GQList,GIList,Table_ExternalData_1[[#This Row],[Item_key]],GDList,Table_ExternalData_1[[#Headers],[20]])</f>
        <v>0</v>
      </c>
      <c r="AA71" s="6">
        <f>SUMIFS(GQList,GIList,Table_ExternalData_1[[#This Row],[Item_key]],GDList,Table_ExternalData_1[[#Headers],[21]])</f>
        <v>0</v>
      </c>
      <c r="AB71" s="6">
        <f>SUMIFS(GQList,GIList,Table_ExternalData_1[[#This Row],[Item_key]],GDList,Table_ExternalData_1[[#Headers],[22]])</f>
        <v>0</v>
      </c>
      <c r="AC71" s="6">
        <f>SUMIFS(GQList,GIList,Table_ExternalData_1[[#This Row],[Item_key]],GDList,Table_ExternalData_1[[#Headers],[23]])</f>
        <v>0</v>
      </c>
      <c r="AD71" s="6">
        <f>SUMIFS(GQList,GIList,Table_ExternalData_1[[#This Row],[Item_key]],GDList,Table_ExternalData_1[[#Headers],[24]])</f>
        <v>0</v>
      </c>
      <c r="AE71" s="6">
        <f>SUMIFS(GQList,GIList,Table_ExternalData_1[[#This Row],[Item_key]],GDList,Table_ExternalData_1[[#Headers],[25]])</f>
        <v>0</v>
      </c>
      <c r="AF71" s="6">
        <f>SUMIFS(GQList,GIList,Table_ExternalData_1[[#This Row],[Item_key]],GDList,Table_ExternalData_1[[#Headers],[26]])</f>
        <v>0</v>
      </c>
      <c r="AG71" s="6">
        <f>SUMIFS(GQList,GIList,Table_ExternalData_1[[#This Row],[Item_key]],GDList,Table_ExternalData_1[[#Headers],[27]])</f>
        <v>0</v>
      </c>
      <c r="AH71" s="6">
        <f>SUMIFS(GQList,GIList,Table_ExternalData_1[[#This Row],[Item_key]],GDList,Table_ExternalData_1[[#Headers],[28]])</f>
        <v>0</v>
      </c>
      <c r="AI71" s="6">
        <f>SUMIFS(GQList,GIList,Table_ExternalData_1[[#This Row],[Item_key]],GDList,Table_ExternalData_1[[#Headers],[29]])</f>
        <v>0</v>
      </c>
      <c r="AJ71" s="6">
        <f>SUMIFS(GQList,GIList,Table_ExternalData_1[[#This Row],[Item_key]],GDList,Table_ExternalData_1[[#Headers],[30]])</f>
        <v>0</v>
      </c>
      <c r="AK71" s="6">
        <f>SUMIFS(GQList,GIList,Table_ExternalData_1[[#This Row],[Item_key]],GDList,Table_ExternalData_1[[#Headers],[31]])</f>
        <v>0</v>
      </c>
      <c r="AL71" s="6">
        <f>SUM(Table_ExternalData_1[[#This Row],[1]:[31]])</f>
        <v>4000</v>
      </c>
    </row>
    <row r="72" spans="1:38" hidden="1">
      <c r="A72" s="8" t="s">
        <v>2000</v>
      </c>
      <c r="B72" s="3" t="s">
        <v>1815</v>
      </c>
      <c r="C72" s="3" t="s">
        <v>1737</v>
      </c>
      <c r="D72" s="3" t="s">
        <v>1824</v>
      </c>
      <c r="E72" s="3" t="s">
        <v>1825</v>
      </c>
      <c r="F72" s="8" t="s">
        <v>1998</v>
      </c>
      <c r="G72" s="6">
        <f>SUMIFS(GQList,GIList,Table_ExternalData_1[[#This Row],[Item_key]],GDList,Table_ExternalData_1[[#Headers],[1]])</f>
        <v>0</v>
      </c>
      <c r="H72" s="6">
        <f>SUMIFS(GQList,GIList,Table_ExternalData_1[[#This Row],[Item_key]],GDList,Table_ExternalData_1[[#Headers],[2]])</f>
        <v>0</v>
      </c>
      <c r="I72" s="6">
        <f>SUMIFS(GQList,GIList,Table_ExternalData_1[[#This Row],[Item_key]],GDList,Table_ExternalData_1[[#Headers],[3]])</f>
        <v>600</v>
      </c>
      <c r="J72" s="6">
        <f>SUMIFS(GQList,GIList,Table_ExternalData_1[[#This Row],[Item_key]],GDList,Table_ExternalData_1[[#Headers],[4]])</f>
        <v>0</v>
      </c>
      <c r="K72" s="6">
        <f>SUMIFS(GQList,GIList,Table_ExternalData_1[[#This Row],[Item_key]],GDList,Table_ExternalData_1[[#Headers],[5]])</f>
        <v>0</v>
      </c>
      <c r="L72" s="6">
        <f>SUMIFS(GQList,GIList,Table_ExternalData_1[[#This Row],[Item_key]],GDList,Table_ExternalData_1[[#Headers],[6]])</f>
        <v>0</v>
      </c>
      <c r="M72" s="6">
        <f>SUMIFS(GQList,GIList,Table_ExternalData_1[[#This Row],[Item_key]],GDList,Table_ExternalData_1[[#Headers],[7]])</f>
        <v>0</v>
      </c>
      <c r="N72" s="6">
        <f>SUMIFS(GQList,GIList,Table_ExternalData_1[[#This Row],[Item_key]],GDList,Table_ExternalData_1[[#Headers],[8]])</f>
        <v>0</v>
      </c>
      <c r="O72" s="6">
        <f>SUMIFS(GQList,GIList,Table_ExternalData_1[[#This Row],[Item_key]],GDList,Table_ExternalData_1[[#Headers],[9]])</f>
        <v>0</v>
      </c>
      <c r="P72" s="6">
        <f>SUMIFS(GQList,GIList,Table_ExternalData_1[[#This Row],[Item_key]],GDList,Table_ExternalData_1[[#Headers],[10]])</f>
        <v>0</v>
      </c>
      <c r="Q72" s="6">
        <f>SUMIFS(GQList,GIList,Table_ExternalData_1[[#This Row],[Item_key]],GDList,Table_ExternalData_1[[#Headers],[11]])</f>
        <v>0</v>
      </c>
      <c r="R72" s="6">
        <f>SUMIFS(GQList,GIList,Table_ExternalData_1[[#This Row],[Item_key]],GDList,Table_ExternalData_1[[#Headers],[12]])</f>
        <v>0</v>
      </c>
      <c r="S72" s="6">
        <f>SUMIFS(GQList,GIList,Table_ExternalData_1[[#This Row],[Item_key]],GDList,Table_ExternalData_1[[#Headers],[13]])</f>
        <v>0</v>
      </c>
      <c r="T72" s="6">
        <f>SUMIFS(GQList,GIList,Table_ExternalData_1[[#This Row],[Item_key]],GDList,Table_ExternalData_1[[#Headers],[14]])</f>
        <v>0</v>
      </c>
      <c r="U72" s="6">
        <f>SUMIFS(GQList,GIList,Table_ExternalData_1[[#This Row],[Item_key]],GDList,Table_ExternalData_1[[#Headers],[15]])</f>
        <v>0</v>
      </c>
      <c r="V72" s="6">
        <f>SUMIFS(GQList,GIList,Table_ExternalData_1[[#This Row],[Item_key]],GDList,Table_ExternalData_1[[#Headers],[16]])</f>
        <v>0</v>
      </c>
      <c r="W72" s="6">
        <f>SUMIFS(GQList,GIList,Table_ExternalData_1[[#This Row],[Item_key]],GDList,Table_ExternalData_1[[#Headers],[17]])</f>
        <v>0</v>
      </c>
      <c r="X72" s="6">
        <f>SUMIFS(GQList,GIList,Table_ExternalData_1[[#This Row],[Item_key]],GDList,Table_ExternalData_1[[#Headers],[18]])</f>
        <v>0</v>
      </c>
      <c r="Y72" s="6">
        <f>SUMIFS(GQList,GIList,Table_ExternalData_1[[#This Row],[Item_key]],GDList,Table_ExternalData_1[[#Headers],[19]])</f>
        <v>0</v>
      </c>
      <c r="Z72" s="6">
        <f>SUMIFS(GQList,GIList,Table_ExternalData_1[[#This Row],[Item_key]],GDList,Table_ExternalData_1[[#Headers],[20]])</f>
        <v>0</v>
      </c>
      <c r="AA72" s="6">
        <f>SUMIFS(GQList,GIList,Table_ExternalData_1[[#This Row],[Item_key]],GDList,Table_ExternalData_1[[#Headers],[21]])</f>
        <v>0</v>
      </c>
      <c r="AB72" s="6">
        <f>SUMIFS(GQList,GIList,Table_ExternalData_1[[#This Row],[Item_key]],GDList,Table_ExternalData_1[[#Headers],[22]])</f>
        <v>0</v>
      </c>
      <c r="AC72" s="6">
        <f>SUMIFS(GQList,GIList,Table_ExternalData_1[[#This Row],[Item_key]],GDList,Table_ExternalData_1[[#Headers],[23]])</f>
        <v>0</v>
      </c>
      <c r="AD72" s="6">
        <f>SUMIFS(GQList,GIList,Table_ExternalData_1[[#This Row],[Item_key]],GDList,Table_ExternalData_1[[#Headers],[24]])</f>
        <v>0</v>
      </c>
      <c r="AE72" s="6">
        <f>SUMIFS(GQList,GIList,Table_ExternalData_1[[#This Row],[Item_key]],GDList,Table_ExternalData_1[[#Headers],[25]])</f>
        <v>0</v>
      </c>
      <c r="AF72" s="6">
        <f>SUMIFS(GQList,GIList,Table_ExternalData_1[[#This Row],[Item_key]],GDList,Table_ExternalData_1[[#Headers],[26]])</f>
        <v>0</v>
      </c>
      <c r="AG72" s="6">
        <f>SUMIFS(GQList,GIList,Table_ExternalData_1[[#This Row],[Item_key]],GDList,Table_ExternalData_1[[#Headers],[27]])</f>
        <v>0</v>
      </c>
      <c r="AH72" s="6">
        <f>SUMIFS(GQList,GIList,Table_ExternalData_1[[#This Row],[Item_key]],GDList,Table_ExternalData_1[[#Headers],[28]])</f>
        <v>0</v>
      </c>
      <c r="AI72" s="6">
        <f>SUMIFS(GQList,GIList,Table_ExternalData_1[[#This Row],[Item_key]],GDList,Table_ExternalData_1[[#Headers],[29]])</f>
        <v>0</v>
      </c>
      <c r="AJ72" s="6">
        <f>SUMIFS(GQList,GIList,Table_ExternalData_1[[#This Row],[Item_key]],GDList,Table_ExternalData_1[[#Headers],[30]])</f>
        <v>0</v>
      </c>
      <c r="AK72" s="6">
        <f>SUMIFS(GQList,GIList,Table_ExternalData_1[[#This Row],[Item_key]],GDList,Table_ExternalData_1[[#Headers],[31]])</f>
        <v>0</v>
      </c>
      <c r="AL72" s="6">
        <f>SUM(Table_ExternalData_1[[#This Row],[1]:[31]])</f>
        <v>600</v>
      </c>
    </row>
    <row r="73" spans="1:38" hidden="1">
      <c r="A73" s="8" t="s">
        <v>2000</v>
      </c>
      <c r="B73" s="3" t="s">
        <v>1815</v>
      </c>
      <c r="C73" s="3" t="s">
        <v>1738</v>
      </c>
      <c r="D73" s="3" t="s">
        <v>1826</v>
      </c>
      <c r="E73" s="3" t="s">
        <v>1827</v>
      </c>
      <c r="F73" s="8" t="s">
        <v>1998</v>
      </c>
      <c r="G73" s="6">
        <f>SUMIFS(GQList,GIList,Table_ExternalData_1[[#This Row],[Item_key]],GDList,Table_ExternalData_1[[#Headers],[1]])</f>
        <v>0</v>
      </c>
      <c r="H73" s="6">
        <f>SUMIFS(GQList,GIList,Table_ExternalData_1[[#This Row],[Item_key]],GDList,Table_ExternalData_1[[#Headers],[2]])</f>
        <v>0</v>
      </c>
      <c r="I73" s="6">
        <f>SUMIFS(GQList,GIList,Table_ExternalData_1[[#This Row],[Item_key]],GDList,Table_ExternalData_1[[#Headers],[3]])</f>
        <v>0</v>
      </c>
      <c r="J73" s="6">
        <f>SUMIFS(GQList,GIList,Table_ExternalData_1[[#This Row],[Item_key]],GDList,Table_ExternalData_1[[#Headers],[4]])</f>
        <v>0</v>
      </c>
      <c r="K73" s="6">
        <f>SUMIFS(GQList,GIList,Table_ExternalData_1[[#This Row],[Item_key]],GDList,Table_ExternalData_1[[#Headers],[5]])</f>
        <v>0</v>
      </c>
      <c r="L73" s="6">
        <f>SUMIFS(GQList,GIList,Table_ExternalData_1[[#This Row],[Item_key]],GDList,Table_ExternalData_1[[#Headers],[6]])</f>
        <v>0</v>
      </c>
      <c r="M73" s="6">
        <f>SUMIFS(GQList,GIList,Table_ExternalData_1[[#This Row],[Item_key]],GDList,Table_ExternalData_1[[#Headers],[7]])</f>
        <v>0</v>
      </c>
      <c r="N73" s="6">
        <f>SUMIFS(GQList,GIList,Table_ExternalData_1[[#This Row],[Item_key]],GDList,Table_ExternalData_1[[#Headers],[8]])</f>
        <v>0</v>
      </c>
      <c r="O73" s="6">
        <f>SUMIFS(GQList,GIList,Table_ExternalData_1[[#This Row],[Item_key]],GDList,Table_ExternalData_1[[#Headers],[9]])</f>
        <v>0</v>
      </c>
      <c r="P73" s="6">
        <f>SUMIFS(GQList,GIList,Table_ExternalData_1[[#This Row],[Item_key]],GDList,Table_ExternalData_1[[#Headers],[10]])</f>
        <v>0</v>
      </c>
      <c r="Q73" s="6">
        <f>SUMIFS(GQList,GIList,Table_ExternalData_1[[#This Row],[Item_key]],GDList,Table_ExternalData_1[[#Headers],[11]])</f>
        <v>0</v>
      </c>
      <c r="R73" s="6">
        <f>SUMIFS(GQList,GIList,Table_ExternalData_1[[#This Row],[Item_key]],GDList,Table_ExternalData_1[[#Headers],[12]])</f>
        <v>0</v>
      </c>
      <c r="S73" s="6">
        <f>SUMIFS(GQList,GIList,Table_ExternalData_1[[#This Row],[Item_key]],GDList,Table_ExternalData_1[[#Headers],[13]])</f>
        <v>0</v>
      </c>
      <c r="T73" s="6">
        <f>SUMIFS(GQList,GIList,Table_ExternalData_1[[#This Row],[Item_key]],GDList,Table_ExternalData_1[[#Headers],[14]])</f>
        <v>0</v>
      </c>
      <c r="U73" s="6">
        <f>SUMIFS(GQList,GIList,Table_ExternalData_1[[#This Row],[Item_key]],GDList,Table_ExternalData_1[[#Headers],[15]])</f>
        <v>0</v>
      </c>
      <c r="V73" s="6">
        <f>SUMIFS(GQList,GIList,Table_ExternalData_1[[#This Row],[Item_key]],GDList,Table_ExternalData_1[[#Headers],[16]])</f>
        <v>0</v>
      </c>
      <c r="W73" s="6">
        <f>SUMIFS(GQList,GIList,Table_ExternalData_1[[#This Row],[Item_key]],GDList,Table_ExternalData_1[[#Headers],[17]])</f>
        <v>0</v>
      </c>
      <c r="X73" s="6">
        <f>SUMIFS(GQList,GIList,Table_ExternalData_1[[#This Row],[Item_key]],GDList,Table_ExternalData_1[[#Headers],[18]])</f>
        <v>0</v>
      </c>
      <c r="Y73" s="6">
        <f>SUMIFS(GQList,GIList,Table_ExternalData_1[[#This Row],[Item_key]],GDList,Table_ExternalData_1[[#Headers],[19]])</f>
        <v>0</v>
      </c>
      <c r="Z73" s="6">
        <f>SUMIFS(GQList,GIList,Table_ExternalData_1[[#This Row],[Item_key]],GDList,Table_ExternalData_1[[#Headers],[20]])</f>
        <v>0</v>
      </c>
      <c r="AA73" s="6">
        <f>SUMIFS(GQList,GIList,Table_ExternalData_1[[#This Row],[Item_key]],GDList,Table_ExternalData_1[[#Headers],[21]])</f>
        <v>0</v>
      </c>
      <c r="AB73" s="6">
        <f>SUMIFS(GQList,GIList,Table_ExternalData_1[[#This Row],[Item_key]],GDList,Table_ExternalData_1[[#Headers],[22]])</f>
        <v>0</v>
      </c>
      <c r="AC73" s="6">
        <f>SUMIFS(GQList,GIList,Table_ExternalData_1[[#This Row],[Item_key]],GDList,Table_ExternalData_1[[#Headers],[23]])</f>
        <v>0</v>
      </c>
      <c r="AD73" s="6">
        <f>SUMIFS(GQList,GIList,Table_ExternalData_1[[#This Row],[Item_key]],GDList,Table_ExternalData_1[[#Headers],[24]])</f>
        <v>0</v>
      </c>
      <c r="AE73" s="6">
        <f>SUMIFS(GQList,GIList,Table_ExternalData_1[[#This Row],[Item_key]],GDList,Table_ExternalData_1[[#Headers],[25]])</f>
        <v>0</v>
      </c>
      <c r="AF73" s="6">
        <f>SUMIFS(GQList,GIList,Table_ExternalData_1[[#This Row],[Item_key]],GDList,Table_ExternalData_1[[#Headers],[26]])</f>
        <v>0</v>
      </c>
      <c r="AG73" s="6">
        <f>SUMIFS(GQList,GIList,Table_ExternalData_1[[#This Row],[Item_key]],GDList,Table_ExternalData_1[[#Headers],[27]])</f>
        <v>0</v>
      </c>
      <c r="AH73" s="6">
        <f>SUMIFS(GQList,GIList,Table_ExternalData_1[[#This Row],[Item_key]],GDList,Table_ExternalData_1[[#Headers],[28]])</f>
        <v>0</v>
      </c>
      <c r="AI73" s="6">
        <f>SUMIFS(GQList,GIList,Table_ExternalData_1[[#This Row],[Item_key]],GDList,Table_ExternalData_1[[#Headers],[29]])</f>
        <v>0</v>
      </c>
      <c r="AJ73" s="6">
        <f>SUMIFS(GQList,GIList,Table_ExternalData_1[[#This Row],[Item_key]],GDList,Table_ExternalData_1[[#Headers],[30]])</f>
        <v>0</v>
      </c>
      <c r="AK73" s="6">
        <f>SUMIFS(GQList,GIList,Table_ExternalData_1[[#This Row],[Item_key]],GDList,Table_ExternalData_1[[#Headers],[31]])</f>
        <v>0</v>
      </c>
      <c r="AL73" s="6">
        <f>SUM(Table_ExternalData_1[[#This Row],[1]:[31]])</f>
        <v>0</v>
      </c>
    </row>
    <row r="74" spans="1:38" hidden="1">
      <c r="A74" s="8" t="s">
        <v>2000</v>
      </c>
      <c r="B74" s="3" t="s">
        <v>1815</v>
      </c>
      <c r="C74" s="3" t="s">
        <v>1739</v>
      </c>
      <c r="D74" s="3" t="s">
        <v>1828</v>
      </c>
      <c r="E74" s="3" t="s">
        <v>1829</v>
      </c>
      <c r="F74" s="8" t="s">
        <v>1998</v>
      </c>
      <c r="G74" s="6">
        <f>SUMIFS(GQList,GIList,Table_ExternalData_1[[#This Row],[Item_key]],GDList,Table_ExternalData_1[[#Headers],[1]])</f>
        <v>0</v>
      </c>
      <c r="H74" s="6">
        <f>SUMIFS(GQList,GIList,Table_ExternalData_1[[#This Row],[Item_key]],GDList,Table_ExternalData_1[[#Headers],[2]])</f>
        <v>0</v>
      </c>
      <c r="I74" s="6">
        <f>SUMIFS(GQList,GIList,Table_ExternalData_1[[#This Row],[Item_key]],GDList,Table_ExternalData_1[[#Headers],[3]])</f>
        <v>0</v>
      </c>
      <c r="J74" s="6">
        <f>SUMIFS(GQList,GIList,Table_ExternalData_1[[#This Row],[Item_key]],GDList,Table_ExternalData_1[[#Headers],[4]])</f>
        <v>0</v>
      </c>
      <c r="K74" s="6">
        <f>SUMIFS(GQList,GIList,Table_ExternalData_1[[#This Row],[Item_key]],GDList,Table_ExternalData_1[[#Headers],[5]])</f>
        <v>0</v>
      </c>
      <c r="L74" s="6">
        <f>SUMIFS(GQList,GIList,Table_ExternalData_1[[#This Row],[Item_key]],GDList,Table_ExternalData_1[[#Headers],[6]])</f>
        <v>0</v>
      </c>
      <c r="M74" s="6">
        <f>SUMIFS(GQList,GIList,Table_ExternalData_1[[#This Row],[Item_key]],GDList,Table_ExternalData_1[[#Headers],[7]])</f>
        <v>0</v>
      </c>
      <c r="N74" s="6">
        <f>SUMIFS(GQList,GIList,Table_ExternalData_1[[#This Row],[Item_key]],GDList,Table_ExternalData_1[[#Headers],[8]])</f>
        <v>0</v>
      </c>
      <c r="O74" s="6">
        <f>SUMIFS(GQList,GIList,Table_ExternalData_1[[#This Row],[Item_key]],GDList,Table_ExternalData_1[[#Headers],[9]])</f>
        <v>0</v>
      </c>
      <c r="P74" s="6">
        <f>SUMIFS(GQList,GIList,Table_ExternalData_1[[#This Row],[Item_key]],GDList,Table_ExternalData_1[[#Headers],[10]])</f>
        <v>0</v>
      </c>
      <c r="Q74" s="6">
        <f>SUMIFS(GQList,GIList,Table_ExternalData_1[[#This Row],[Item_key]],GDList,Table_ExternalData_1[[#Headers],[11]])</f>
        <v>0</v>
      </c>
      <c r="R74" s="6">
        <f>SUMIFS(GQList,GIList,Table_ExternalData_1[[#This Row],[Item_key]],GDList,Table_ExternalData_1[[#Headers],[12]])</f>
        <v>0</v>
      </c>
      <c r="S74" s="6">
        <f>SUMIFS(GQList,GIList,Table_ExternalData_1[[#This Row],[Item_key]],GDList,Table_ExternalData_1[[#Headers],[13]])</f>
        <v>0</v>
      </c>
      <c r="T74" s="6">
        <f>SUMIFS(GQList,GIList,Table_ExternalData_1[[#This Row],[Item_key]],GDList,Table_ExternalData_1[[#Headers],[14]])</f>
        <v>0</v>
      </c>
      <c r="U74" s="6">
        <f>SUMIFS(GQList,GIList,Table_ExternalData_1[[#This Row],[Item_key]],GDList,Table_ExternalData_1[[#Headers],[15]])</f>
        <v>0</v>
      </c>
      <c r="V74" s="6">
        <f>SUMIFS(GQList,GIList,Table_ExternalData_1[[#This Row],[Item_key]],GDList,Table_ExternalData_1[[#Headers],[16]])</f>
        <v>0</v>
      </c>
      <c r="W74" s="6">
        <f>SUMIFS(GQList,GIList,Table_ExternalData_1[[#This Row],[Item_key]],GDList,Table_ExternalData_1[[#Headers],[17]])</f>
        <v>0</v>
      </c>
      <c r="X74" s="6">
        <f>SUMIFS(GQList,GIList,Table_ExternalData_1[[#This Row],[Item_key]],GDList,Table_ExternalData_1[[#Headers],[18]])</f>
        <v>0</v>
      </c>
      <c r="Y74" s="6">
        <f>SUMIFS(GQList,GIList,Table_ExternalData_1[[#This Row],[Item_key]],GDList,Table_ExternalData_1[[#Headers],[19]])</f>
        <v>0</v>
      </c>
      <c r="Z74" s="6">
        <f>SUMIFS(GQList,GIList,Table_ExternalData_1[[#This Row],[Item_key]],GDList,Table_ExternalData_1[[#Headers],[20]])</f>
        <v>0</v>
      </c>
      <c r="AA74" s="6">
        <f>SUMIFS(GQList,GIList,Table_ExternalData_1[[#This Row],[Item_key]],GDList,Table_ExternalData_1[[#Headers],[21]])</f>
        <v>0</v>
      </c>
      <c r="AB74" s="6">
        <f>SUMIFS(GQList,GIList,Table_ExternalData_1[[#This Row],[Item_key]],GDList,Table_ExternalData_1[[#Headers],[22]])</f>
        <v>0</v>
      </c>
      <c r="AC74" s="6">
        <f>SUMIFS(GQList,GIList,Table_ExternalData_1[[#This Row],[Item_key]],GDList,Table_ExternalData_1[[#Headers],[23]])</f>
        <v>0</v>
      </c>
      <c r="AD74" s="6">
        <f>SUMIFS(GQList,GIList,Table_ExternalData_1[[#This Row],[Item_key]],GDList,Table_ExternalData_1[[#Headers],[24]])</f>
        <v>0</v>
      </c>
      <c r="AE74" s="6">
        <f>SUMIFS(GQList,GIList,Table_ExternalData_1[[#This Row],[Item_key]],GDList,Table_ExternalData_1[[#Headers],[25]])</f>
        <v>0</v>
      </c>
      <c r="AF74" s="6">
        <f>SUMIFS(GQList,GIList,Table_ExternalData_1[[#This Row],[Item_key]],GDList,Table_ExternalData_1[[#Headers],[26]])</f>
        <v>0</v>
      </c>
      <c r="AG74" s="6">
        <f>SUMIFS(GQList,GIList,Table_ExternalData_1[[#This Row],[Item_key]],GDList,Table_ExternalData_1[[#Headers],[27]])</f>
        <v>0</v>
      </c>
      <c r="AH74" s="6">
        <f>SUMIFS(GQList,GIList,Table_ExternalData_1[[#This Row],[Item_key]],GDList,Table_ExternalData_1[[#Headers],[28]])</f>
        <v>0</v>
      </c>
      <c r="AI74" s="6">
        <f>SUMIFS(GQList,GIList,Table_ExternalData_1[[#This Row],[Item_key]],GDList,Table_ExternalData_1[[#Headers],[29]])</f>
        <v>0</v>
      </c>
      <c r="AJ74" s="6">
        <f>SUMIFS(GQList,GIList,Table_ExternalData_1[[#This Row],[Item_key]],GDList,Table_ExternalData_1[[#Headers],[30]])</f>
        <v>0</v>
      </c>
      <c r="AK74" s="6">
        <f>SUMIFS(GQList,GIList,Table_ExternalData_1[[#This Row],[Item_key]],GDList,Table_ExternalData_1[[#Headers],[31]])</f>
        <v>0</v>
      </c>
      <c r="AL74" s="6">
        <f>SUM(Table_ExternalData_1[[#This Row],[1]:[31]])</f>
        <v>0</v>
      </c>
    </row>
    <row r="75" spans="1:38" hidden="1">
      <c r="A75" s="8" t="s">
        <v>2000</v>
      </c>
      <c r="B75" s="3" t="s">
        <v>1815</v>
      </c>
      <c r="C75" s="3" t="s">
        <v>1740</v>
      </c>
      <c r="D75" s="3" t="s">
        <v>1830</v>
      </c>
      <c r="E75" s="3" t="s">
        <v>911</v>
      </c>
      <c r="F75" s="8" t="s">
        <v>1998</v>
      </c>
      <c r="G75" s="6">
        <f>SUMIFS(GQList,GIList,Table_ExternalData_1[[#This Row],[Item_key]],GDList,Table_ExternalData_1[[#Headers],[1]])</f>
        <v>0</v>
      </c>
      <c r="H75" s="6">
        <f>SUMIFS(GQList,GIList,Table_ExternalData_1[[#This Row],[Item_key]],GDList,Table_ExternalData_1[[#Headers],[2]])</f>
        <v>0</v>
      </c>
      <c r="I75" s="6">
        <f>SUMIFS(GQList,GIList,Table_ExternalData_1[[#This Row],[Item_key]],GDList,Table_ExternalData_1[[#Headers],[3]])</f>
        <v>1100</v>
      </c>
      <c r="J75" s="6">
        <f>SUMIFS(GQList,GIList,Table_ExternalData_1[[#This Row],[Item_key]],GDList,Table_ExternalData_1[[#Headers],[4]])</f>
        <v>0</v>
      </c>
      <c r="K75" s="6">
        <f>SUMIFS(GQList,GIList,Table_ExternalData_1[[#This Row],[Item_key]],GDList,Table_ExternalData_1[[#Headers],[5]])</f>
        <v>0</v>
      </c>
      <c r="L75" s="6">
        <f>SUMIFS(GQList,GIList,Table_ExternalData_1[[#This Row],[Item_key]],GDList,Table_ExternalData_1[[#Headers],[6]])</f>
        <v>0</v>
      </c>
      <c r="M75" s="6">
        <f>SUMIFS(GQList,GIList,Table_ExternalData_1[[#This Row],[Item_key]],GDList,Table_ExternalData_1[[#Headers],[7]])</f>
        <v>0</v>
      </c>
      <c r="N75" s="6">
        <f>SUMIFS(GQList,GIList,Table_ExternalData_1[[#This Row],[Item_key]],GDList,Table_ExternalData_1[[#Headers],[8]])</f>
        <v>0</v>
      </c>
      <c r="O75" s="6">
        <f>SUMIFS(GQList,GIList,Table_ExternalData_1[[#This Row],[Item_key]],GDList,Table_ExternalData_1[[#Headers],[9]])</f>
        <v>0</v>
      </c>
      <c r="P75" s="6">
        <f>SUMIFS(GQList,GIList,Table_ExternalData_1[[#This Row],[Item_key]],GDList,Table_ExternalData_1[[#Headers],[10]])</f>
        <v>0</v>
      </c>
      <c r="Q75" s="6">
        <f>SUMIFS(GQList,GIList,Table_ExternalData_1[[#This Row],[Item_key]],GDList,Table_ExternalData_1[[#Headers],[11]])</f>
        <v>0</v>
      </c>
      <c r="R75" s="6">
        <f>SUMIFS(GQList,GIList,Table_ExternalData_1[[#This Row],[Item_key]],GDList,Table_ExternalData_1[[#Headers],[12]])</f>
        <v>0</v>
      </c>
      <c r="S75" s="6">
        <f>SUMIFS(GQList,GIList,Table_ExternalData_1[[#This Row],[Item_key]],GDList,Table_ExternalData_1[[#Headers],[13]])</f>
        <v>0</v>
      </c>
      <c r="T75" s="6">
        <f>SUMIFS(GQList,GIList,Table_ExternalData_1[[#This Row],[Item_key]],GDList,Table_ExternalData_1[[#Headers],[14]])</f>
        <v>0</v>
      </c>
      <c r="U75" s="6">
        <f>SUMIFS(GQList,GIList,Table_ExternalData_1[[#This Row],[Item_key]],GDList,Table_ExternalData_1[[#Headers],[15]])</f>
        <v>0</v>
      </c>
      <c r="V75" s="6">
        <f>SUMIFS(GQList,GIList,Table_ExternalData_1[[#This Row],[Item_key]],GDList,Table_ExternalData_1[[#Headers],[16]])</f>
        <v>0</v>
      </c>
      <c r="W75" s="6">
        <f>SUMIFS(GQList,GIList,Table_ExternalData_1[[#This Row],[Item_key]],GDList,Table_ExternalData_1[[#Headers],[17]])</f>
        <v>0</v>
      </c>
      <c r="X75" s="6">
        <f>SUMIFS(GQList,GIList,Table_ExternalData_1[[#This Row],[Item_key]],GDList,Table_ExternalData_1[[#Headers],[18]])</f>
        <v>0</v>
      </c>
      <c r="Y75" s="6">
        <f>SUMIFS(GQList,GIList,Table_ExternalData_1[[#This Row],[Item_key]],GDList,Table_ExternalData_1[[#Headers],[19]])</f>
        <v>0</v>
      </c>
      <c r="Z75" s="6">
        <f>SUMIFS(GQList,GIList,Table_ExternalData_1[[#This Row],[Item_key]],GDList,Table_ExternalData_1[[#Headers],[20]])</f>
        <v>0</v>
      </c>
      <c r="AA75" s="6">
        <f>SUMIFS(GQList,GIList,Table_ExternalData_1[[#This Row],[Item_key]],GDList,Table_ExternalData_1[[#Headers],[21]])</f>
        <v>0</v>
      </c>
      <c r="AB75" s="6">
        <f>SUMIFS(GQList,GIList,Table_ExternalData_1[[#This Row],[Item_key]],GDList,Table_ExternalData_1[[#Headers],[22]])</f>
        <v>0</v>
      </c>
      <c r="AC75" s="6">
        <f>SUMIFS(GQList,GIList,Table_ExternalData_1[[#This Row],[Item_key]],GDList,Table_ExternalData_1[[#Headers],[23]])</f>
        <v>0</v>
      </c>
      <c r="AD75" s="6">
        <f>SUMIFS(GQList,GIList,Table_ExternalData_1[[#This Row],[Item_key]],GDList,Table_ExternalData_1[[#Headers],[24]])</f>
        <v>0</v>
      </c>
      <c r="AE75" s="6">
        <f>SUMIFS(GQList,GIList,Table_ExternalData_1[[#This Row],[Item_key]],GDList,Table_ExternalData_1[[#Headers],[25]])</f>
        <v>0</v>
      </c>
      <c r="AF75" s="6">
        <f>SUMIFS(GQList,GIList,Table_ExternalData_1[[#This Row],[Item_key]],GDList,Table_ExternalData_1[[#Headers],[26]])</f>
        <v>0</v>
      </c>
      <c r="AG75" s="6">
        <f>SUMIFS(GQList,GIList,Table_ExternalData_1[[#This Row],[Item_key]],GDList,Table_ExternalData_1[[#Headers],[27]])</f>
        <v>0</v>
      </c>
      <c r="AH75" s="6">
        <f>SUMIFS(GQList,GIList,Table_ExternalData_1[[#This Row],[Item_key]],GDList,Table_ExternalData_1[[#Headers],[28]])</f>
        <v>0</v>
      </c>
      <c r="AI75" s="6">
        <f>SUMIFS(GQList,GIList,Table_ExternalData_1[[#This Row],[Item_key]],GDList,Table_ExternalData_1[[#Headers],[29]])</f>
        <v>0</v>
      </c>
      <c r="AJ75" s="6">
        <f>SUMIFS(GQList,GIList,Table_ExternalData_1[[#This Row],[Item_key]],GDList,Table_ExternalData_1[[#Headers],[30]])</f>
        <v>0</v>
      </c>
      <c r="AK75" s="6">
        <f>SUMIFS(GQList,GIList,Table_ExternalData_1[[#This Row],[Item_key]],GDList,Table_ExternalData_1[[#Headers],[31]])</f>
        <v>0</v>
      </c>
      <c r="AL75" s="6">
        <f>SUM(Table_ExternalData_1[[#This Row],[1]:[31]])</f>
        <v>1100</v>
      </c>
    </row>
    <row r="76" spans="1:38" hidden="1">
      <c r="A76" s="8" t="s">
        <v>2000</v>
      </c>
      <c r="B76" s="3" t="s">
        <v>1815</v>
      </c>
      <c r="C76" s="3" t="s">
        <v>1741</v>
      </c>
      <c r="D76" s="3" t="s">
        <v>1831</v>
      </c>
      <c r="E76" s="3" t="s">
        <v>1832</v>
      </c>
      <c r="F76" s="8" t="s">
        <v>1998</v>
      </c>
      <c r="G76" s="6">
        <f>SUMIFS(GQList,GIList,Table_ExternalData_1[[#This Row],[Item_key]],GDList,Table_ExternalData_1[[#Headers],[1]])</f>
        <v>0</v>
      </c>
      <c r="H76" s="6">
        <f>SUMIFS(GQList,GIList,Table_ExternalData_1[[#This Row],[Item_key]],GDList,Table_ExternalData_1[[#Headers],[2]])</f>
        <v>0</v>
      </c>
      <c r="I76" s="6">
        <f>SUMIFS(GQList,GIList,Table_ExternalData_1[[#This Row],[Item_key]],GDList,Table_ExternalData_1[[#Headers],[3]])</f>
        <v>984</v>
      </c>
      <c r="J76" s="6">
        <f>SUMIFS(GQList,GIList,Table_ExternalData_1[[#This Row],[Item_key]],GDList,Table_ExternalData_1[[#Headers],[4]])</f>
        <v>0</v>
      </c>
      <c r="K76" s="6">
        <f>SUMIFS(GQList,GIList,Table_ExternalData_1[[#This Row],[Item_key]],GDList,Table_ExternalData_1[[#Headers],[5]])</f>
        <v>0</v>
      </c>
      <c r="L76" s="6">
        <f>SUMIFS(GQList,GIList,Table_ExternalData_1[[#This Row],[Item_key]],GDList,Table_ExternalData_1[[#Headers],[6]])</f>
        <v>0</v>
      </c>
      <c r="M76" s="6">
        <f>SUMIFS(GQList,GIList,Table_ExternalData_1[[#This Row],[Item_key]],GDList,Table_ExternalData_1[[#Headers],[7]])</f>
        <v>0</v>
      </c>
      <c r="N76" s="6">
        <f>SUMIFS(GQList,GIList,Table_ExternalData_1[[#This Row],[Item_key]],GDList,Table_ExternalData_1[[#Headers],[8]])</f>
        <v>0</v>
      </c>
      <c r="O76" s="6">
        <f>SUMIFS(GQList,GIList,Table_ExternalData_1[[#This Row],[Item_key]],GDList,Table_ExternalData_1[[#Headers],[9]])</f>
        <v>0</v>
      </c>
      <c r="P76" s="6">
        <f>SUMIFS(GQList,GIList,Table_ExternalData_1[[#This Row],[Item_key]],GDList,Table_ExternalData_1[[#Headers],[10]])</f>
        <v>0</v>
      </c>
      <c r="Q76" s="6">
        <f>SUMIFS(GQList,GIList,Table_ExternalData_1[[#This Row],[Item_key]],GDList,Table_ExternalData_1[[#Headers],[11]])</f>
        <v>0</v>
      </c>
      <c r="R76" s="6">
        <f>SUMIFS(GQList,GIList,Table_ExternalData_1[[#This Row],[Item_key]],GDList,Table_ExternalData_1[[#Headers],[12]])</f>
        <v>0</v>
      </c>
      <c r="S76" s="6">
        <f>SUMIFS(GQList,GIList,Table_ExternalData_1[[#This Row],[Item_key]],GDList,Table_ExternalData_1[[#Headers],[13]])</f>
        <v>0</v>
      </c>
      <c r="T76" s="6">
        <f>SUMIFS(GQList,GIList,Table_ExternalData_1[[#This Row],[Item_key]],GDList,Table_ExternalData_1[[#Headers],[14]])</f>
        <v>0</v>
      </c>
      <c r="U76" s="6">
        <f>SUMIFS(GQList,GIList,Table_ExternalData_1[[#This Row],[Item_key]],GDList,Table_ExternalData_1[[#Headers],[15]])</f>
        <v>0</v>
      </c>
      <c r="V76" s="6">
        <f>SUMIFS(GQList,GIList,Table_ExternalData_1[[#This Row],[Item_key]],GDList,Table_ExternalData_1[[#Headers],[16]])</f>
        <v>0</v>
      </c>
      <c r="W76" s="6">
        <f>SUMIFS(GQList,GIList,Table_ExternalData_1[[#This Row],[Item_key]],GDList,Table_ExternalData_1[[#Headers],[17]])</f>
        <v>0</v>
      </c>
      <c r="X76" s="6">
        <f>SUMIFS(GQList,GIList,Table_ExternalData_1[[#This Row],[Item_key]],GDList,Table_ExternalData_1[[#Headers],[18]])</f>
        <v>0</v>
      </c>
      <c r="Y76" s="6">
        <f>SUMIFS(GQList,GIList,Table_ExternalData_1[[#This Row],[Item_key]],GDList,Table_ExternalData_1[[#Headers],[19]])</f>
        <v>0</v>
      </c>
      <c r="Z76" s="6">
        <f>SUMIFS(GQList,GIList,Table_ExternalData_1[[#This Row],[Item_key]],GDList,Table_ExternalData_1[[#Headers],[20]])</f>
        <v>0</v>
      </c>
      <c r="AA76" s="6">
        <f>SUMIFS(GQList,GIList,Table_ExternalData_1[[#This Row],[Item_key]],GDList,Table_ExternalData_1[[#Headers],[21]])</f>
        <v>0</v>
      </c>
      <c r="AB76" s="6">
        <f>SUMIFS(GQList,GIList,Table_ExternalData_1[[#This Row],[Item_key]],GDList,Table_ExternalData_1[[#Headers],[22]])</f>
        <v>0</v>
      </c>
      <c r="AC76" s="6">
        <f>SUMIFS(GQList,GIList,Table_ExternalData_1[[#This Row],[Item_key]],GDList,Table_ExternalData_1[[#Headers],[23]])</f>
        <v>0</v>
      </c>
      <c r="AD76" s="6">
        <f>SUMIFS(GQList,GIList,Table_ExternalData_1[[#This Row],[Item_key]],GDList,Table_ExternalData_1[[#Headers],[24]])</f>
        <v>0</v>
      </c>
      <c r="AE76" s="6">
        <f>SUMIFS(GQList,GIList,Table_ExternalData_1[[#This Row],[Item_key]],GDList,Table_ExternalData_1[[#Headers],[25]])</f>
        <v>0</v>
      </c>
      <c r="AF76" s="6">
        <f>SUMIFS(GQList,GIList,Table_ExternalData_1[[#This Row],[Item_key]],GDList,Table_ExternalData_1[[#Headers],[26]])</f>
        <v>0</v>
      </c>
      <c r="AG76" s="6">
        <f>SUMIFS(GQList,GIList,Table_ExternalData_1[[#This Row],[Item_key]],GDList,Table_ExternalData_1[[#Headers],[27]])</f>
        <v>0</v>
      </c>
      <c r="AH76" s="6">
        <f>SUMIFS(GQList,GIList,Table_ExternalData_1[[#This Row],[Item_key]],GDList,Table_ExternalData_1[[#Headers],[28]])</f>
        <v>0</v>
      </c>
      <c r="AI76" s="6">
        <f>SUMIFS(GQList,GIList,Table_ExternalData_1[[#This Row],[Item_key]],GDList,Table_ExternalData_1[[#Headers],[29]])</f>
        <v>0</v>
      </c>
      <c r="AJ76" s="6">
        <f>SUMIFS(GQList,GIList,Table_ExternalData_1[[#This Row],[Item_key]],GDList,Table_ExternalData_1[[#Headers],[30]])</f>
        <v>0</v>
      </c>
      <c r="AK76" s="6">
        <f>SUMIFS(GQList,GIList,Table_ExternalData_1[[#This Row],[Item_key]],GDList,Table_ExternalData_1[[#Headers],[31]])</f>
        <v>0</v>
      </c>
      <c r="AL76" s="6">
        <f>SUM(Table_ExternalData_1[[#This Row],[1]:[31]])</f>
        <v>984</v>
      </c>
    </row>
    <row r="77" spans="1:38" hidden="1">
      <c r="A77" s="8" t="s">
        <v>2000</v>
      </c>
      <c r="B77" s="3" t="s">
        <v>1815</v>
      </c>
      <c r="C77" s="3" t="s">
        <v>1742</v>
      </c>
      <c r="D77" s="3" t="s">
        <v>1833</v>
      </c>
      <c r="E77" s="3" t="s">
        <v>1834</v>
      </c>
      <c r="F77" s="8" t="s">
        <v>1998</v>
      </c>
      <c r="G77" s="6">
        <f>SUMIFS(GQList,GIList,Table_ExternalData_1[[#This Row],[Item_key]],GDList,Table_ExternalData_1[[#Headers],[1]])</f>
        <v>0</v>
      </c>
      <c r="H77" s="6">
        <f>SUMIFS(GQList,GIList,Table_ExternalData_1[[#This Row],[Item_key]],GDList,Table_ExternalData_1[[#Headers],[2]])</f>
        <v>0</v>
      </c>
      <c r="I77" s="6">
        <f>SUMIFS(GQList,GIList,Table_ExternalData_1[[#This Row],[Item_key]],GDList,Table_ExternalData_1[[#Headers],[3]])</f>
        <v>2000</v>
      </c>
      <c r="J77" s="6">
        <f>SUMIFS(GQList,GIList,Table_ExternalData_1[[#This Row],[Item_key]],GDList,Table_ExternalData_1[[#Headers],[4]])</f>
        <v>0</v>
      </c>
      <c r="K77" s="6">
        <f>SUMIFS(GQList,GIList,Table_ExternalData_1[[#This Row],[Item_key]],GDList,Table_ExternalData_1[[#Headers],[5]])</f>
        <v>0</v>
      </c>
      <c r="L77" s="6">
        <f>SUMIFS(GQList,GIList,Table_ExternalData_1[[#This Row],[Item_key]],GDList,Table_ExternalData_1[[#Headers],[6]])</f>
        <v>0</v>
      </c>
      <c r="M77" s="6">
        <f>SUMIFS(GQList,GIList,Table_ExternalData_1[[#This Row],[Item_key]],GDList,Table_ExternalData_1[[#Headers],[7]])</f>
        <v>0</v>
      </c>
      <c r="N77" s="6">
        <f>SUMIFS(GQList,GIList,Table_ExternalData_1[[#This Row],[Item_key]],GDList,Table_ExternalData_1[[#Headers],[8]])</f>
        <v>0</v>
      </c>
      <c r="O77" s="6">
        <f>SUMIFS(GQList,GIList,Table_ExternalData_1[[#This Row],[Item_key]],GDList,Table_ExternalData_1[[#Headers],[9]])</f>
        <v>0</v>
      </c>
      <c r="P77" s="6">
        <f>SUMIFS(GQList,GIList,Table_ExternalData_1[[#This Row],[Item_key]],GDList,Table_ExternalData_1[[#Headers],[10]])</f>
        <v>0</v>
      </c>
      <c r="Q77" s="6">
        <f>SUMIFS(GQList,GIList,Table_ExternalData_1[[#This Row],[Item_key]],GDList,Table_ExternalData_1[[#Headers],[11]])</f>
        <v>0</v>
      </c>
      <c r="R77" s="6">
        <f>SUMIFS(GQList,GIList,Table_ExternalData_1[[#This Row],[Item_key]],GDList,Table_ExternalData_1[[#Headers],[12]])</f>
        <v>0</v>
      </c>
      <c r="S77" s="6">
        <f>SUMIFS(GQList,GIList,Table_ExternalData_1[[#This Row],[Item_key]],GDList,Table_ExternalData_1[[#Headers],[13]])</f>
        <v>0</v>
      </c>
      <c r="T77" s="6">
        <f>SUMIFS(GQList,GIList,Table_ExternalData_1[[#This Row],[Item_key]],GDList,Table_ExternalData_1[[#Headers],[14]])</f>
        <v>0</v>
      </c>
      <c r="U77" s="6">
        <f>SUMIFS(GQList,GIList,Table_ExternalData_1[[#This Row],[Item_key]],GDList,Table_ExternalData_1[[#Headers],[15]])</f>
        <v>0</v>
      </c>
      <c r="V77" s="6">
        <f>SUMIFS(GQList,GIList,Table_ExternalData_1[[#This Row],[Item_key]],GDList,Table_ExternalData_1[[#Headers],[16]])</f>
        <v>0</v>
      </c>
      <c r="W77" s="6">
        <f>SUMIFS(GQList,GIList,Table_ExternalData_1[[#This Row],[Item_key]],GDList,Table_ExternalData_1[[#Headers],[17]])</f>
        <v>0</v>
      </c>
      <c r="X77" s="6">
        <f>SUMIFS(GQList,GIList,Table_ExternalData_1[[#This Row],[Item_key]],GDList,Table_ExternalData_1[[#Headers],[18]])</f>
        <v>0</v>
      </c>
      <c r="Y77" s="6">
        <f>SUMIFS(GQList,GIList,Table_ExternalData_1[[#This Row],[Item_key]],GDList,Table_ExternalData_1[[#Headers],[19]])</f>
        <v>0</v>
      </c>
      <c r="Z77" s="6">
        <f>SUMIFS(GQList,GIList,Table_ExternalData_1[[#This Row],[Item_key]],GDList,Table_ExternalData_1[[#Headers],[20]])</f>
        <v>0</v>
      </c>
      <c r="AA77" s="6">
        <f>SUMIFS(GQList,GIList,Table_ExternalData_1[[#This Row],[Item_key]],GDList,Table_ExternalData_1[[#Headers],[21]])</f>
        <v>0</v>
      </c>
      <c r="AB77" s="6">
        <f>SUMIFS(GQList,GIList,Table_ExternalData_1[[#This Row],[Item_key]],GDList,Table_ExternalData_1[[#Headers],[22]])</f>
        <v>0</v>
      </c>
      <c r="AC77" s="6">
        <f>SUMIFS(GQList,GIList,Table_ExternalData_1[[#This Row],[Item_key]],GDList,Table_ExternalData_1[[#Headers],[23]])</f>
        <v>0</v>
      </c>
      <c r="AD77" s="6">
        <f>SUMIFS(GQList,GIList,Table_ExternalData_1[[#This Row],[Item_key]],GDList,Table_ExternalData_1[[#Headers],[24]])</f>
        <v>0</v>
      </c>
      <c r="AE77" s="6">
        <f>SUMIFS(GQList,GIList,Table_ExternalData_1[[#This Row],[Item_key]],GDList,Table_ExternalData_1[[#Headers],[25]])</f>
        <v>0</v>
      </c>
      <c r="AF77" s="6">
        <f>SUMIFS(GQList,GIList,Table_ExternalData_1[[#This Row],[Item_key]],GDList,Table_ExternalData_1[[#Headers],[26]])</f>
        <v>0</v>
      </c>
      <c r="AG77" s="6">
        <f>SUMIFS(GQList,GIList,Table_ExternalData_1[[#This Row],[Item_key]],GDList,Table_ExternalData_1[[#Headers],[27]])</f>
        <v>0</v>
      </c>
      <c r="AH77" s="6">
        <f>SUMIFS(GQList,GIList,Table_ExternalData_1[[#This Row],[Item_key]],GDList,Table_ExternalData_1[[#Headers],[28]])</f>
        <v>0</v>
      </c>
      <c r="AI77" s="6">
        <f>SUMIFS(GQList,GIList,Table_ExternalData_1[[#This Row],[Item_key]],GDList,Table_ExternalData_1[[#Headers],[29]])</f>
        <v>0</v>
      </c>
      <c r="AJ77" s="6">
        <f>SUMIFS(GQList,GIList,Table_ExternalData_1[[#This Row],[Item_key]],GDList,Table_ExternalData_1[[#Headers],[30]])</f>
        <v>0</v>
      </c>
      <c r="AK77" s="6">
        <f>SUMIFS(GQList,GIList,Table_ExternalData_1[[#This Row],[Item_key]],GDList,Table_ExternalData_1[[#Headers],[31]])</f>
        <v>0</v>
      </c>
      <c r="AL77" s="6">
        <f>SUM(Table_ExternalData_1[[#This Row],[1]:[31]])</f>
        <v>2000</v>
      </c>
    </row>
    <row r="78" spans="1:38" hidden="1">
      <c r="A78" s="8" t="s">
        <v>2000</v>
      </c>
      <c r="B78" s="3" t="s">
        <v>1815</v>
      </c>
      <c r="C78" s="3" t="s">
        <v>1727</v>
      </c>
      <c r="D78" s="3" t="s">
        <v>1835</v>
      </c>
      <c r="E78" s="3" t="s">
        <v>1834</v>
      </c>
      <c r="F78" s="8" t="s">
        <v>1998</v>
      </c>
      <c r="G78" s="6">
        <f>SUMIFS(GQList,GIList,Table_ExternalData_1[[#This Row],[Item_key]],GDList,Table_ExternalData_1[[#Headers],[1]])</f>
        <v>0</v>
      </c>
      <c r="H78" s="6">
        <f>SUMIFS(GQList,GIList,Table_ExternalData_1[[#This Row],[Item_key]],GDList,Table_ExternalData_1[[#Headers],[2]])</f>
        <v>0</v>
      </c>
      <c r="I78" s="6">
        <f>SUMIFS(GQList,GIList,Table_ExternalData_1[[#This Row],[Item_key]],GDList,Table_ExternalData_1[[#Headers],[3]])</f>
        <v>0</v>
      </c>
      <c r="J78" s="6">
        <f>SUMIFS(GQList,GIList,Table_ExternalData_1[[#This Row],[Item_key]],GDList,Table_ExternalData_1[[#Headers],[4]])</f>
        <v>0</v>
      </c>
      <c r="K78" s="6">
        <f>SUMIFS(GQList,GIList,Table_ExternalData_1[[#This Row],[Item_key]],GDList,Table_ExternalData_1[[#Headers],[5]])</f>
        <v>0</v>
      </c>
      <c r="L78" s="6">
        <f>SUMIFS(GQList,GIList,Table_ExternalData_1[[#This Row],[Item_key]],GDList,Table_ExternalData_1[[#Headers],[6]])</f>
        <v>0</v>
      </c>
      <c r="M78" s="6">
        <f>SUMIFS(GQList,GIList,Table_ExternalData_1[[#This Row],[Item_key]],GDList,Table_ExternalData_1[[#Headers],[7]])</f>
        <v>0</v>
      </c>
      <c r="N78" s="6">
        <f>SUMIFS(GQList,GIList,Table_ExternalData_1[[#This Row],[Item_key]],GDList,Table_ExternalData_1[[#Headers],[8]])</f>
        <v>0</v>
      </c>
      <c r="O78" s="6">
        <f>SUMIFS(GQList,GIList,Table_ExternalData_1[[#This Row],[Item_key]],GDList,Table_ExternalData_1[[#Headers],[9]])</f>
        <v>0</v>
      </c>
      <c r="P78" s="6">
        <f>SUMIFS(GQList,GIList,Table_ExternalData_1[[#This Row],[Item_key]],GDList,Table_ExternalData_1[[#Headers],[10]])</f>
        <v>0</v>
      </c>
      <c r="Q78" s="6">
        <f>SUMIFS(GQList,GIList,Table_ExternalData_1[[#This Row],[Item_key]],GDList,Table_ExternalData_1[[#Headers],[11]])</f>
        <v>0</v>
      </c>
      <c r="R78" s="6">
        <f>SUMIFS(GQList,GIList,Table_ExternalData_1[[#This Row],[Item_key]],GDList,Table_ExternalData_1[[#Headers],[12]])</f>
        <v>0</v>
      </c>
      <c r="S78" s="6">
        <f>SUMIFS(GQList,GIList,Table_ExternalData_1[[#This Row],[Item_key]],GDList,Table_ExternalData_1[[#Headers],[13]])</f>
        <v>0</v>
      </c>
      <c r="T78" s="6">
        <f>SUMIFS(GQList,GIList,Table_ExternalData_1[[#This Row],[Item_key]],GDList,Table_ExternalData_1[[#Headers],[14]])</f>
        <v>0</v>
      </c>
      <c r="U78" s="6">
        <f>SUMIFS(GQList,GIList,Table_ExternalData_1[[#This Row],[Item_key]],GDList,Table_ExternalData_1[[#Headers],[15]])</f>
        <v>0</v>
      </c>
      <c r="V78" s="6">
        <f>SUMIFS(GQList,GIList,Table_ExternalData_1[[#This Row],[Item_key]],GDList,Table_ExternalData_1[[#Headers],[16]])</f>
        <v>0</v>
      </c>
      <c r="W78" s="6">
        <f>SUMIFS(GQList,GIList,Table_ExternalData_1[[#This Row],[Item_key]],GDList,Table_ExternalData_1[[#Headers],[17]])</f>
        <v>0</v>
      </c>
      <c r="X78" s="6">
        <f>SUMIFS(GQList,GIList,Table_ExternalData_1[[#This Row],[Item_key]],GDList,Table_ExternalData_1[[#Headers],[18]])</f>
        <v>0</v>
      </c>
      <c r="Y78" s="6">
        <f>SUMIFS(GQList,GIList,Table_ExternalData_1[[#This Row],[Item_key]],GDList,Table_ExternalData_1[[#Headers],[19]])</f>
        <v>0</v>
      </c>
      <c r="Z78" s="6">
        <f>SUMIFS(GQList,GIList,Table_ExternalData_1[[#This Row],[Item_key]],GDList,Table_ExternalData_1[[#Headers],[20]])</f>
        <v>0</v>
      </c>
      <c r="AA78" s="6">
        <f>SUMIFS(GQList,GIList,Table_ExternalData_1[[#This Row],[Item_key]],GDList,Table_ExternalData_1[[#Headers],[21]])</f>
        <v>0</v>
      </c>
      <c r="AB78" s="6">
        <f>SUMIFS(GQList,GIList,Table_ExternalData_1[[#This Row],[Item_key]],GDList,Table_ExternalData_1[[#Headers],[22]])</f>
        <v>0</v>
      </c>
      <c r="AC78" s="6">
        <f>SUMIFS(GQList,GIList,Table_ExternalData_1[[#This Row],[Item_key]],GDList,Table_ExternalData_1[[#Headers],[23]])</f>
        <v>0</v>
      </c>
      <c r="AD78" s="6">
        <f>SUMIFS(GQList,GIList,Table_ExternalData_1[[#This Row],[Item_key]],GDList,Table_ExternalData_1[[#Headers],[24]])</f>
        <v>0</v>
      </c>
      <c r="AE78" s="6">
        <f>SUMIFS(GQList,GIList,Table_ExternalData_1[[#This Row],[Item_key]],GDList,Table_ExternalData_1[[#Headers],[25]])</f>
        <v>0</v>
      </c>
      <c r="AF78" s="6">
        <f>SUMIFS(GQList,GIList,Table_ExternalData_1[[#This Row],[Item_key]],GDList,Table_ExternalData_1[[#Headers],[26]])</f>
        <v>0</v>
      </c>
      <c r="AG78" s="6">
        <f>SUMIFS(GQList,GIList,Table_ExternalData_1[[#This Row],[Item_key]],GDList,Table_ExternalData_1[[#Headers],[27]])</f>
        <v>0</v>
      </c>
      <c r="AH78" s="6">
        <f>SUMIFS(GQList,GIList,Table_ExternalData_1[[#This Row],[Item_key]],GDList,Table_ExternalData_1[[#Headers],[28]])</f>
        <v>1000</v>
      </c>
      <c r="AI78" s="6">
        <f>SUMIFS(GQList,GIList,Table_ExternalData_1[[#This Row],[Item_key]],GDList,Table_ExternalData_1[[#Headers],[29]])</f>
        <v>0</v>
      </c>
      <c r="AJ78" s="6">
        <f>SUMIFS(GQList,GIList,Table_ExternalData_1[[#This Row],[Item_key]],GDList,Table_ExternalData_1[[#Headers],[30]])</f>
        <v>0</v>
      </c>
      <c r="AK78" s="6">
        <f>SUMIFS(GQList,GIList,Table_ExternalData_1[[#This Row],[Item_key]],GDList,Table_ExternalData_1[[#Headers],[31]])</f>
        <v>0</v>
      </c>
      <c r="AL78" s="6">
        <f>SUM(Table_ExternalData_1[[#This Row],[1]:[31]])</f>
        <v>1000</v>
      </c>
    </row>
    <row r="79" spans="1:38" hidden="1">
      <c r="A79" s="8" t="s">
        <v>2000</v>
      </c>
      <c r="B79" s="3" t="s">
        <v>1815</v>
      </c>
      <c r="C79" s="3" t="s">
        <v>1743</v>
      </c>
      <c r="D79" s="3" t="s">
        <v>1836</v>
      </c>
      <c r="E79" s="3" t="s">
        <v>1174</v>
      </c>
      <c r="F79" s="8" t="s">
        <v>1998</v>
      </c>
      <c r="G79" s="6">
        <f>SUMIFS(GQList,GIList,Table_ExternalData_1[[#This Row],[Item_key]],GDList,Table_ExternalData_1[[#Headers],[1]])</f>
        <v>0</v>
      </c>
      <c r="H79" s="6">
        <f>SUMIFS(GQList,GIList,Table_ExternalData_1[[#This Row],[Item_key]],GDList,Table_ExternalData_1[[#Headers],[2]])</f>
        <v>0</v>
      </c>
      <c r="I79" s="6">
        <f>SUMIFS(GQList,GIList,Table_ExternalData_1[[#This Row],[Item_key]],GDList,Table_ExternalData_1[[#Headers],[3]])</f>
        <v>1300</v>
      </c>
      <c r="J79" s="6">
        <f>SUMIFS(GQList,GIList,Table_ExternalData_1[[#This Row],[Item_key]],GDList,Table_ExternalData_1[[#Headers],[4]])</f>
        <v>0</v>
      </c>
      <c r="K79" s="6">
        <f>SUMIFS(GQList,GIList,Table_ExternalData_1[[#This Row],[Item_key]],GDList,Table_ExternalData_1[[#Headers],[5]])</f>
        <v>0</v>
      </c>
      <c r="L79" s="6">
        <f>SUMIFS(GQList,GIList,Table_ExternalData_1[[#This Row],[Item_key]],GDList,Table_ExternalData_1[[#Headers],[6]])</f>
        <v>0</v>
      </c>
      <c r="M79" s="6">
        <f>SUMIFS(GQList,GIList,Table_ExternalData_1[[#This Row],[Item_key]],GDList,Table_ExternalData_1[[#Headers],[7]])</f>
        <v>0</v>
      </c>
      <c r="N79" s="6">
        <f>SUMIFS(GQList,GIList,Table_ExternalData_1[[#This Row],[Item_key]],GDList,Table_ExternalData_1[[#Headers],[8]])</f>
        <v>0</v>
      </c>
      <c r="O79" s="6">
        <f>SUMIFS(GQList,GIList,Table_ExternalData_1[[#This Row],[Item_key]],GDList,Table_ExternalData_1[[#Headers],[9]])</f>
        <v>0</v>
      </c>
      <c r="P79" s="6">
        <f>SUMIFS(GQList,GIList,Table_ExternalData_1[[#This Row],[Item_key]],GDList,Table_ExternalData_1[[#Headers],[10]])</f>
        <v>0</v>
      </c>
      <c r="Q79" s="6">
        <f>SUMIFS(GQList,GIList,Table_ExternalData_1[[#This Row],[Item_key]],GDList,Table_ExternalData_1[[#Headers],[11]])</f>
        <v>0</v>
      </c>
      <c r="R79" s="6">
        <f>SUMIFS(GQList,GIList,Table_ExternalData_1[[#This Row],[Item_key]],GDList,Table_ExternalData_1[[#Headers],[12]])</f>
        <v>0</v>
      </c>
      <c r="S79" s="6">
        <f>SUMIFS(GQList,GIList,Table_ExternalData_1[[#This Row],[Item_key]],GDList,Table_ExternalData_1[[#Headers],[13]])</f>
        <v>0</v>
      </c>
      <c r="T79" s="6">
        <f>SUMIFS(GQList,GIList,Table_ExternalData_1[[#This Row],[Item_key]],GDList,Table_ExternalData_1[[#Headers],[14]])</f>
        <v>0</v>
      </c>
      <c r="U79" s="6">
        <f>SUMIFS(GQList,GIList,Table_ExternalData_1[[#This Row],[Item_key]],GDList,Table_ExternalData_1[[#Headers],[15]])</f>
        <v>0</v>
      </c>
      <c r="V79" s="6">
        <f>SUMIFS(GQList,GIList,Table_ExternalData_1[[#This Row],[Item_key]],GDList,Table_ExternalData_1[[#Headers],[16]])</f>
        <v>0</v>
      </c>
      <c r="W79" s="6">
        <f>SUMIFS(GQList,GIList,Table_ExternalData_1[[#This Row],[Item_key]],GDList,Table_ExternalData_1[[#Headers],[17]])</f>
        <v>0</v>
      </c>
      <c r="X79" s="6">
        <f>SUMIFS(GQList,GIList,Table_ExternalData_1[[#This Row],[Item_key]],GDList,Table_ExternalData_1[[#Headers],[18]])</f>
        <v>0</v>
      </c>
      <c r="Y79" s="6">
        <f>SUMIFS(GQList,GIList,Table_ExternalData_1[[#This Row],[Item_key]],GDList,Table_ExternalData_1[[#Headers],[19]])</f>
        <v>0</v>
      </c>
      <c r="Z79" s="6">
        <f>SUMIFS(GQList,GIList,Table_ExternalData_1[[#This Row],[Item_key]],GDList,Table_ExternalData_1[[#Headers],[20]])</f>
        <v>0</v>
      </c>
      <c r="AA79" s="6">
        <f>SUMIFS(GQList,GIList,Table_ExternalData_1[[#This Row],[Item_key]],GDList,Table_ExternalData_1[[#Headers],[21]])</f>
        <v>0</v>
      </c>
      <c r="AB79" s="6">
        <f>SUMIFS(GQList,GIList,Table_ExternalData_1[[#This Row],[Item_key]],GDList,Table_ExternalData_1[[#Headers],[22]])</f>
        <v>0</v>
      </c>
      <c r="AC79" s="6">
        <f>SUMIFS(GQList,GIList,Table_ExternalData_1[[#This Row],[Item_key]],GDList,Table_ExternalData_1[[#Headers],[23]])</f>
        <v>0</v>
      </c>
      <c r="AD79" s="6">
        <f>SUMIFS(GQList,GIList,Table_ExternalData_1[[#This Row],[Item_key]],GDList,Table_ExternalData_1[[#Headers],[24]])</f>
        <v>0</v>
      </c>
      <c r="AE79" s="6">
        <f>SUMIFS(GQList,GIList,Table_ExternalData_1[[#This Row],[Item_key]],GDList,Table_ExternalData_1[[#Headers],[25]])</f>
        <v>0</v>
      </c>
      <c r="AF79" s="6">
        <f>SUMIFS(GQList,GIList,Table_ExternalData_1[[#This Row],[Item_key]],GDList,Table_ExternalData_1[[#Headers],[26]])</f>
        <v>0</v>
      </c>
      <c r="AG79" s="6">
        <f>SUMIFS(GQList,GIList,Table_ExternalData_1[[#This Row],[Item_key]],GDList,Table_ExternalData_1[[#Headers],[27]])</f>
        <v>0</v>
      </c>
      <c r="AH79" s="6">
        <f>SUMIFS(GQList,GIList,Table_ExternalData_1[[#This Row],[Item_key]],GDList,Table_ExternalData_1[[#Headers],[28]])</f>
        <v>0</v>
      </c>
      <c r="AI79" s="6">
        <f>SUMIFS(GQList,GIList,Table_ExternalData_1[[#This Row],[Item_key]],GDList,Table_ExternalData_1[[#Headers],[29]])</f>
        <v>0</v>
      </c>
      <c r="AJ79" s="6">
        <f>SUMIFS(GQList,GIList,Table_ExternalData_1[[#This Row],[Item_key]],GDList,Table_ExternalData_1[[#Headers],[30]])</f>
        <v>0</v>
      </c>
      <c r="AK79" s="6">
        <f>SUMIFS(GQList,GIList,Table_ExternalData_1[[#This Row],[Item_key]],GDList,Table_ExternalData_1[[#Headers],[31]])</f>
        <v>0</v>
      </c>
      <c r="AL79" s="6">
        <f>SUM(Table_ExternalData_1[[#This Row],[1]:[31]])</f>
        <v>1300</v>
      </c>
    </row>
    <row r="80" spans="1:38" hidden="1">
      <c r="A80" s="8" t="s">
        <v>2000</v>
      </c>
      <c r="B80" s="3" t="s">
        <v>1815</v>
      </c>
      <c r="C80" s="3" t="s">
        <v>1744</v>
      </c>
      <c r="D80" s="3" t="s">
        <v>1837</v>
      </c>
      <c r="E80" s="3" t="s">
        <v>1174</v>
      </c>
      <c r="F80" s="8" t="s">
        <v>1998</v>
      </c>
      <c r="G80" s="6">
        <f>SUMIFS(GQList,GIList,Table_ExternalData_1[[#This Row],[Item_key]],GDList,Table_ExternalData_1[[#Headers],[1]])</f>
        <v>0</v>
      </c>
      <c r="H80" s="6">
        <f>SUMIFS(GQList,GIList,Table_ExternalData_1[[#This Row],[Item_key]],GDList,Table_ExternalData_1[[#Headers],[2]])</f>
        <v>0</v>
      </c>
      <c r="I80" s="6">
        <f>SUMIFS(GQList,GIList,Table_ExternalData_1[[#This Row],[Item_key]],GDList,Table_ExternalData_1[[#Headers],[3]])</f>
        <v>700</v>
      </c>
      <c r="J80" s="6">
        <f>SUMIFS(GQList,GIList,Table_ExternalData_1[[#This Row],[Item_key]],GDList,Table_ExternalData_1[[#Headers],[4]])</f>
        <v>0</v>
      </c>
      <c r="K80" s="6">
        <f>SUMIFS(GQList,GIList,Table_ExternalData_1[[#This Row],[Item_key]],GDList,Table_ExternalData_1[[#Headers],[5]])</f>
        <v>0</v>
      </c>
      <c r="L80" s="6">
        <f>SUMIFS(GQList,GIList,Table_ExternalData_1[[#This Row],[Item_key]],GDList,Table_ExternalData_1[[#Headers],[6]])</f>
        <v>0</v>
      </c>
      <c r="M80" s="6">
        <f>SUMIFS(GQList,GIList,Table_ExternalData_1[[#This Row],[Item_key]],GDList,Table_ExternalData_1[[#Headers],[7]])</f>
        <v>0</v>
      </c>
      <c r="N80" s="6">
        <f>SUMIFS(GQList,GIList,Table_ExternalData_1[[#This Row],[Item_key]],GDList,Table_ExternalData_1[[#Headers],[8]])</f>
        <v>0</v>
      </c>
      <c r="O80" s="6">
        <f>SUMIFS(GQList,GIList,Table_ExternalData_1[[#This Row],[Item_key]],GDList,Table_ExternalData_1[[#Headers],[9]])</f>
        <v>0</v>
      </c>
      <c r="P80" s="6">
        <f>SUMIFS(GQList,GIList,Table_ExternalData_1[[#This Row],[Item_key]],GDList,Table_ExternalData_1[[#Headers],[10]])</f>
        <v>0</v>
      </c>
      <c r="Q80" s="6">
        <f>SUMIFS(GQList,GIList,Table_ExternalData_1[[#This Row],[Item_key]],GDList,Table_ExternalData_1[[#Headers],[11]])</f>
        <v>0</v>
      </c>
      <c r="R80" s="6">
        <f>SUMIFS(GQList,GIList,Table_ExternalData_1[[#This Row],[Item_key]],GDList,Table_ExternalData_1[[#Headers],[12]])</f>
        <v>0</v>
      </c>
      <c r="S80" s="6">
        <f>SUMIFS(GQList,GIList,Table_ExternalData_1[[#This Row],[Item_key]],GDList,Table_ExternalData_1[[#Headers],[13]])</f>
        <v>0</v>
      </c>
      <c r="T80" s="6">
        <f>SUMIFS(GQList,GIList,Table_ExternalData_1[[#This Row],[Item_key]],GDList,Table_ExternalData_1[[#Headers],[14]])</f>
        <v>0</v>
      </c>
      <c r="U80" s="6">
        <f>SUMIFS(GQList,GIList,Table_ExternalData_1[[#This Row],[Item_key]],GDList,Table_ExternalData_1[[#Headers],[15]])</f>
        <v>0</v>
      </c>
      <c r="V80" s="6">
        <f>SUMIFS(GQList,GIList,Table_ExternalData_1[[#This Row],[Item_key]],GDList,Table_ExternalData_1[[#Headers],[16]])</f>
        <v>0</v>
      </c>
      <c r="W80" s="6">
        <f>SUMIFS(GQList,GIList,Table_ExternalData_1[[#This Row],[Item_key]],GDList,Table_ExternalData_1[[#Headers],[17]])</f>
        <v>0</v>
      </c>
      <c r="X80" s="6">
        <f>SUMIFS(GQList,GIList,Table_ExternalData_1[[#This Row],[Item_key]],GDList,Table_ExternalData_1[[#Headers],[18]])</f>
        <v>0</v>
      </c>
      <c r="Y80" s="6">
        <f>SUMIFS(GQList,GIList,Table_ExternalData_1[[#This Row],[Item_key]],GDList,Table_ExternalData_1[[#Headers],[19]])</f>
        <v>0</v>
      </c>
      <c r="Z80" s="6">
        <f>SUMIFS(GQList,GIList,Table_ExternalData_1[[#This Row],[Item_key]],GDList,Table_ExternalData_1[[#Headers],[20]])</f>
        <v>0</v>
      </c>
      <c r="AA80" s="6">
        <f>SUMIFS(GQList,GIList,Table_ExternalData_1[[#This Row],[Item_key]],GDList,Table_ExternalData_1[[#Headers],[21]])</f>
        <v>0</v>
      </c>
      <c r="AB80" s="6">
        <f>SUMIFS(GQList,GIList,Table_ExternalData_1[[#This Row],[Item_key]],GDList,Table_ExternalData_1[[#Headers],[22]])</f>
        <v>0</v>
      </c>
      <c r="AC80" s="6">
        <f>SUMIFS(GQList,GIList,Table_ExternalData_1[[#This Row],[Item_key]],GDList,Table_ExternalData_1[[#Headers],[23]])</f>
        <v>0</v>
      </c>
      <c r="AD80" s="6">
        <f>SUMIFS(GQList,GIList,Table_ExternalData_1[[#This Row],[Item_key]],GDList,Table_ExternalData_1[[#Headers],[24]])</f>
        <v>0</v>
      </c>
      <c r="AE80" s="6">
        <f>SUMIFS(GQList,GIList,Table_ExternalData_1[[#This Row],[Item_key]],GDList,Table_ExternalData_1[[#Headers],[25]])</f>
        <v>0</v>
      </c>
      <c r="AF80" s="6">
        <f>SUMIFS(GQList,GIList,Table_ExternalData_1[[#This Row],[Item_key]],GDList,Table_ExternalData_1[[#Headers],[26]])</f>
        <v>0</v>
      </c>
      <c r="AG80" s="6">
        <f>SUMIFS(GQList,GIList,Table_ExternalData_1[[#This Row],[Item_key]],GDList,Table_ExternalData_1[[#Headers],[27]])</f>
        <v>0</v>
      </c>
      <c r="AH80" s="6">
        <f>SUMIFS(GQList,GIList,Table_ExternalData_1[[#This Row],[Item_key]],GDList,Table_ExternalData_1[[#Headers],[28]])</f>
        <v>0</v>
      </c>
      <c r="AI80" s="6">
        <f>SUMIFS(GQList,GIList,Table_ExternalData_1[[#This Row],[Item_key]],GDList,Table_ExternalData_1[[#Headers],[29]])</f>
        <v>0</v>
      </c>
      <c r="AJ80" s="6">
        <f>SUMIFS(GQList,GIList,Table_ExternalData_1[[#This Row],[Item_key]],GDList,Table_ExternalData_1[[#Headers],[30]])</f>
        <v>0</v>
      </c>
      <c r="AK80" s="6">
        <f>SUMIFS(GQList,GIList,Table_ExternalData_1[[#This Row],[Item_key]],GDList,Table_ExternalData_1[[#Headers],[31]])</f>
        <v>0</v>
      </c>
      <c r="AL80" s="6">
        <f>SUM(Table_ExternalData_1[[#This Row],[1]:[31]])</f>
        <v>700</v>
      </c>
    </row>
    <row r="81" spans="1:38" hidden="1">
      <c r="A81" s="8" t="s">
        <v>2000</v>
      </c>
      <c r="B81" s="3" t="s">
        <v>1815</v>
      </c>
      <c r="C81" s="3" t="s">
        <v>1745</v>
      </c>
      <c r="D81" s="3" t="s">
        <v>1838</v>
      </c>
      <c r="E81" s="3" t="s">
        <v>1839</v>
      </c>
      <c r="F81" s="8" t="s">
        <v>1998</v>
      </c>
      <c r="G81" s="6">
        <f>SUMIFS(GQList,GIList,Table_ExternalData_1[[#This Row],[Item_key]],GDList,Table_ExternalData_1[[#Headers],[1]])</f>
        <v>0</v>
      </c>
      <c r="H81" s="6">
        <f>SUMIFS(GQList,GIList,Table_ExternalData_1[[#This Row],[Item_key]],GDList,Table_ExternalData_1[[#Headers],[2]])</f>
        <v>0</v>
      </c>
      <c r="I81" s="6">
        <f>SUMIFS(GQList,GIList,Table_ExternalData_1[[#This Row],[Item_key]],GDList,Table_ExternalData_1[[#Headers],[3]])</f>
        <v>720</v>
      </c>
      <c r="J81" s="6">
        <f>SUMIFS(GQList,GIList,Table_ExternalData_1[[#This Row],[Item_key]],GDList,Table_ExternalData_1[[#Headers],[4]])</f>
        <v>0</v>
      </c>
      <c r="K81" s="6">
        <f>SUMIFS(GQList,GIList,Table_ExternalData_1[[#This Row],[Item_key]],GDList,Table_ExternalData_1[[#Headers],[5]])</f>
        <v>0</v>
      </c>
      <c r="L81" s="6">
        <f>SUMIFS(GQList,GIList,Table_ExternalData_1[[#This Row],[Item_key]],GDList,Table_ExternalData_1[[#Headers],[6]])</f>
        <v>0</v>
      </c>
      <c r="M81" s="6">
        <f>SUMIFS(GQList,GIList,Table_ExternalData_1[[#This Row],[Item_key]],GDList,Table_ExternalData_1[[#Headers],[7]])</f>
        <v>0</v>
      </c>
      <c r="N81" s="6">
        <f>SUMIFS(GQList,GIList,Table_ExternalData_1[[#This Row],[Item_key]],GDList,Table_ExternalData_1[[#Headers],[8]])</f>
        <v>0</v>
      </c>
      <c r="O81" s="6">
        <f>SUMIFS(GQList,GIList,Table_ExternalData_1[[#This Row],[Item_key]],GDList,Table_ExternalData_1[[#Headers],[9]])</f>
        <v>0</v>
      </c>
      <c r="P81" s="6">
        <f>SUMIFS(GQList,GIList,Table_ExternalData_1[[#This Row],[Item_key]],GDList,Table_ExternalData_1[[#Headers],[10]])</f>
        <v>0</v>
      </c>
      <c r="Q81" s="6">
        <f>SUMIFS(GQList,GIList,Table_ExternalData_1[[#This Row],[Item_key]],GDList,Table_ExternalData_1[[#Headers],[11]])</f>
        <v>0</v>
      </c>
      <c r="R81" s="6">
        <f>SUMIFS(GQList,GIList,Table_ExternalData_1[[#This Row],[Item_key]],GDList,Table_ExternalData_1[[#Headers],[12]])</f>
        <v>0</v>
      </c>
      <c r="S81" s="6">
        <f>SUMIFS(GQList,GIList,Table_ExternalData_1[[#This Row],[Item_key]],GDList,Table_ExternalData_1[[#Headers],[13]])</f>
        <v>0</v>
      </c>
      <c r="T81" s="6">
        <f>SUMIFS(GQList,GIList,Table_ExternalData_1[[#This Row],[Item_key]],GDList,Table_ExternalData_1[[#Headers],[14]])</f>
        <v>0</v>
      </c>
      <c r="U81" s="6">
        <f>SUMIFS(GQList,GIList,Table_ExternalData_1[[#This Row],[Item_key]],GDList,Table_ExternalData_1[[#Headers],[15]])</f>
        <v>0</v>
      </c>
      <c r="V81" s="6">
        <f>SUMIFS(GQList,GIList,Table_ExternalData_1[[#This Row],[Item_key]],GDList,Table_ExternalData_1[[#Headers],[16]])</f>
        <v>0</v>
      </c>
      <c r="W81" s="6">
        <f>SUMIFS(GQList,GIList,Table_ExternalData_1[[#This Row],[Item_key]],GDList,Table_ExternalData_1[[#Headers],[17]])</f>
        <v>0</v>
      </c>
      <c r="X81" s="6">
        <f>SUMIFS(GQList,GIList,Table_ExternalData_1[[#This Row],[Item_key]],GDList,Table_ExternalData_1[[#Headers],[18]])</f>
        <v>0</v>
      </c>
      <c r="Y81" s="6">
        <f>SUMIFS(GQList,GIList,Table_ExternalData_1[[#This Row],[Item_key]],GDList,Table_ExternalData_1[[#Headers],[19]])</f>
        <v>0</v>
      </c>
      <c r="Z81" s="6">
        <f>SUMIFS(GQList,GIList,Table_ExternalData_1[[#This Row],[Item_key]],GDList,Table_ExternalData_1[[#Headers],[20]])</f>
        <v>0</v>
      </c>
      <c r="AA81" s="6">
        <f>SUMIFS(GQList,GIList,Table_ExternalData_1[[#This Row],[Item_key]],GDList,Table_ExternalData_1[[#Headers],[21]])</f>
        <v>0</v>
      </c>
      <c r="AB81" s="6">
        <f>SUMIFS(GQList,GIList,Table_ExternalData_1[[#This Row],[Item_key]],GDList,Table_ExternalData_1[[#Headers],[22]])</f>
        <v>0</v>
      </c>
      <c r="AC81" s="6">
        <f>SUMIFS(GQList,GIList,Table_ExternalData_1[[#This Row],[Item_key]],GDList,Table_ExternalData_1[[#Headers],[23]])</f>
        <v>0</v>
      </c>
      <c r="AD81" s="6">
        <f>SUMIFS(GQList,GIList,Table_ExternalData_1[[#This Row],[Item_key]],GDList,Table_ExternalData_1[[#Headers],[24]])</f>
        <v>0</v>
      </c>
      <c r="AE81" s="6">
        <f>SUMIFS(GQList,GIList,Table_ExternalData_1[[#This Row],[Item_key]],GDList,Table_ExternalData_1[[#Headers],[25]])</f>
        <v>0</v>
      </c>
      <c r="AF81" s="6">
        <f>SUMIFS(GQList,GIList,Table_ExternalData_1[[#This Row],[Item_key]],GDList,Table_ExternalData_1[[#Headers],[26]])</f>
        <v>0</v>
      </c>
      <c r="AG81" s="6">
        <f>SUMIFS(GQList,GIList,Table_ExternalData_1[[#This Row],[Item_key]],GDList,Table_ExternalData_1[[#Headers],[27]])</f>
        <v>0</v>
      </c>
      <c r="AH81" s="6">
        <f>SUMIFS(GQList,GIList,Table_ExternalData_1[[#This Row],[Item_key]],GDList,Table_ExternalData_1[[#Headers],[28]])</f>
        <v>0</v>
      </c>
      <c r="AI81" s="6">
        <f>SUMIFS(GQList,GIList,Table_ExternalData_1[[#This Row],[Item_key]],GDList,Table_ExternalData_1[[#Headers],[29]])</f>
        <v>0</v>
      </c>
      <c r="AJ81" s="6">
        <f>SUMIFS(GQList,GIList,Table_ExternalData_1[[#This Row],[Item_key]],GDList,Table_ExternalData_1[[#Headers],[30]])</f>
        <v>0</v>
      </c>
      <c r="AK81" s="6">
        <f>SUMIFS(GQList,GIList,Table_ExternalData_1[[#This Row],[Item_key]],GDList,Table_ExternalData_1[[#Headers],[31]])</f>
        <v>0</v>
      </c>
      <c r="AL81" s="6">
        <f>SUM(Table_ExternalData_1[[#This Row],[1]:[31]])</f>
        <v>720</v>
      </c>
    </row>
    <row r="82" spans="1:38" hidden="1">
      <c r="A82" s="8" t="s">
        <v>2000</v>
      </c>
      <c r="B82" s="3" t="s">
        <v>1815</v>
      </c>
      <c r="C82" s="3" t="s">
        <v>1746</v>
      </c>
      <c r="D82" s="3" t="s">
        <v>1840</v>
      </c>
      <c r="E82" s="3" t="s">
        <v>1841</v>
      </c>
      <c r="F82" s="8" t="s">
        <v>1998</v>
      </c>
      <c r="G82" s="6">
        <f>SUMIFS(GQList,GIList,Table_ExternalData_1[[#This Row],[Item_key]],GDList,Table_ExternalData_1[[#Headers],[1]])</f>
        <v>0</v>
      </c>
      <c r="H82" s="6">
        <f>SUMIFS(GQList,GIList,Table_ExternalData_1[[#This Row],[Item_key]],GDList,Table_ExternalData_1[[#Headers],[2]])</f>
        <v>0</v>
      </c>
      <c r="I82" s="6">
        <f>SUMIFS(GQList,GIList,Table_ExternalData_1[[#This Row],[Item_key]],GDList,Table_ExternalData_1[[#Headers],[3]])</f>
        <v>800</v>
      </c>
      <c r="J82" s="6">
        <f>SUMIFS(GQList,GIList,Table_ExternalData_1[[#This Row],[Item_key]],GDList,Table_ExternalData_1[[#Headers],[4]])</f>
        <v>0</v>
      </c>
      <c r="K82" s="6">
        <f>SUMIFS(GQList,GIList,Table_ExternalData_1[[#This Row],[Item_key]],GDList,Table_ExternalData_1[[#Headers],[5]])</f>
        <v>0</v>
      </c>
      <c r="L82" s="6">
        <f>SUMIFS(GQList,GIList,Table_ExternalData_1[[#This Row],[Item_key]],GDList,Table_ExternalData_1[[#Headers],[6]])</f>
        <v>0</v>
      </c>
      <c r="M82" s="6">
        <f>SUMIFS(GQList,GIList,Table_ExternalData_1[[#This Row],[Item_key]],GDList,Table_ExternalData_1[[#Headers],[7]])</f>
        <v>0</v>
      </c>
      <c r="N82" s="6">
        <f>SUMIFS(GQList,GIList,Table_ExternalData_1[[#This Row],[Item_key]],GDList,Table_ExternalData_1[[#Headers],[8]])</f>
        <v>0</v>
      </c>
      <c r="O82" s="6">
        <f>SUMIFS(GQList,GIList,Table_ExternalData_1[[#This Row],[Item_key]],GDList,Table_ExternalData_1[[#Headers],[9]])</f>
        <v>0</v>
      </c>
      <c r="P82" s="6">
        <f>SUMIFS(GQList,GIList,Table_ExternalData_1[[#This Row],[Item_key]],GDList,Table_ExternalData_1[[#Headers],[10]])</f>
        <v>0</v>
      </c>
      <c r="Q82" s="6">
        <f>SUMIFS(GQList,GIList,Table_ExternalData_1[[#This Row],[Item_key]],GDList,Table_ExternalData_1[[#Headers],[11]])</f>
        <v>0</v>
      </c>
      <c r="R82" s="6">
        <f>SUMIFS(GQList,GIList,Table_ExternalData_1[[#This Row],[Item_key]],GDList,Table_ExternalData_1[[#Headers],[12]])</f>
        <v>0</v>
      </c>
      <c r="S82" s="6">
        <f>SUMIFS(GQList,GIList,Table_ExternalData_1[[#This Row],[Item_key]],GDList,Table_ExternalData_1[[#Headers],[13]])</f>
        <v>0</v>
      </c>
      <c r="T82" s="6">
        <f>SUMIFS(GQList,GIList,Table_ExternalData_1[[#This Row],[Item_key]],GDList,Table_ExternalData_1[[#Headers],[14]])</f>
        <v>0</v>
      </c>
      <c r="U82" s="6">
        <f>SUMIFS(GQList,GIList,Table_ExternalData_1[[#This Row],[Item_key]],GDList,Table_ExternalData_1[[#Headers],[15]])</f>
        <v>0</v>
      </c>
      <c r="V82" s="6">
        <f>SUMIFS(GQList,GIList,Table_ExternalData_1[[#This Row],[Item_key]],GDList,Table_ExternalData_1[[#Headers],[16]])</f>
        <v>0</v>
      </c>
      <c r="W82" s="6">
        <f>SUMIFS(GQList,GIList,Table_ExternalData_1[[#This Row],[Item_key]],GDList,Table_ExternalData_1[[#Headers],[17]])</f>
        <v>0</v>
      </c>
      <c r="X82" s="6">
        <f>SUMIFS(GQList,GIList,Table_ExternalData_1[[#This Row],[Item_key]],GDList,Table_ExternalData_1[[#Headers],[18]])</f>
        <v>0</v>
      </c>
      <c r="Y82" s="6">
        <f>SUMIFS(GQList,GIList,Table_ExternalData_1[[#This Row],[Item_key]],GDList,Table_ExternalData_1[[#Headers],[19]])</f>
        <v>0</v>
      </c>
      <c r="Z82" s="6">
        <f>SUMIFS(GQList,GIList,Table_ExternalData_1[[#This Row],[Item_key]],GDList,Table_ExternalData_1[[#Headers],[20]])</f>
        <v>0</v>
      </c>
      <c r="AA82" s="6">
        <f>SUMIFS(GQList,GIList,Table_ExternalData_1[[#This Row],[Item_key]],GDList,Table_ExternalData_1[[#Headers],[21]])</f>
        <v>0</v>
      </c>
      <c r="AB82" s="6">
        <f>SUMIFS(GQList,GIList,Table_ExternalData_1[[#This Row],[Item_key]],GDList,Table_ExternalData_1[[#Headers],[22]])</f>
        <v>0</v>
      </c>
      <c r="AC82" s="6">
        <f>SUMIFS(GQList,GIList,Table_ExternalData_1[[#This Row],[Item_key]],GDList,Table_ExternalData_1[[#Headers],[23]])</f>
        <v>0</v>
      </c>
      <c r="AD82" s="6">
        <f>SUMIFS(GQList,GIList,Table_ExternalData_1[[#This Row],[Item_key]],GDList,Table_ExternalData_1[[#Headers],[24]])</f>
        <v>0</v>
      </c>
      <c r="AE82" s="6">
        <f>SUMIFS(GQList,GIList,Table_ExternalData_1[[#This Row],[Item_key]],GDList,Table_ExternalData_1[[#Headers],[25]])</f>
        <v>0</v>
      </c>
      <c r="AF82" s="6">
        <f>SUMIFS(GQList,GIList,Table_ExternalData_1[[#This Row],[Item_key]],GDList,Table_ExternalData_1[[#Headers],[26]])</f>
        <v>0</v>
      </c>
      <c r="AG82" s="6">
        <f>SUMIFS(GQList,GIList,Table_ExternalData_1[[#This Row],[Item_key]],GDList,Table_ExternalData_1[[#Headers],[27]])</f>
        <v>0</v>
      </c>
      <c r="AH82" s="6">
        <f>SUMIFS(GQList,GIList,Table_ExternalData_1[[#This Row],[Item_key]],GDList,Table_ExternalData_1[[#Headers],[28]])</f>
        <v>0</v>
      </c>
      <c r="AI82" s="6">
        <f>SUMIFS(GQList,GIList,Table_ExternalData_1[[#This Row],[Item_key]],GDList,Table_ExternalData_1[[#Headers],[29]])</f>
        <v>0</v>
      </c>
      <c r="AJ82" s="6">
        <f>SUMIFS(GQList,GIList,Table_ExternalData_1[[#This Row],[Item_key]],GDList,Table_ExternalData_1[[#Headers],[30]])</f>
        <v>0</v>
      </c>
      <c r="AK82" s="6">
        <f>SUMIFS(GQList,GIList,Table_ExternalData_1[[#This Row],[Item_key]],GDList,Table_ExternalData_1[[#Headers],[31]])</f>
        <v>0</v>
      </c>
      <c r="AL82" s="6">
        <f>SUM(Table_ExternalData_1[[#This Row],[1]:[31]])</f>
        <v>800</v>
      </c>
    </row>
    <row r="83" spans="1:38" hidden="1">
      <c r="A83" s="8" t="s">
        <v>2000</v>
      </c>
      <c r="B83" s="3" t="s">
        <v>1815</v>
      </c>
      <c r="C83" s="3" t="s">
        <v>1747</v>
      </c>
      <c r="D83" s="3" t="s">
        <v>1842</v>
      </c>
      <c r="E83" s="3" t="s">
        <v>895</v>
      </c>
      <c r="F83" s="8" t="s">
        <v>1998</v>
      </c>
      <c r="G83" s="6">
        <f>SUMIFS(GQList,GIList,Table_ExternalData_1[[#This Row],[Item_key]],GDList,Table_ExternalData_1[[#Headers],[1]])</f>
        <v>0</v>
      </c>
      <c r="H83" s="6">
        <f>SUMIFS(GQList,GIList,Table_ExternalData_1[[#This Row],[Item_key]],GDList,Table_ExternalData_1[[#Headers],[2]])</f>
        <v>0</v>
      </c>
      <c r="I83" s="6">
        <f>SUMIFS(GQList,GIList,Table_ExternalData_1[[#This Row],[Item_key]],GDList,Table_ExternalData_1[[#Headers],[3]])</f>
        <v>0</v>
      </c>
      <c r="J83" s="6">
        <f>SUMIFS(GQList,GIList,Table_ExternalData_1[[#This Row],[Item_key]],GDList,Table_ExternalData_1[[#Headers],[4]])</f>
        <v>0</v>
      </c>
      <c r="K83" s="6">
        <f>SUMIFS(GQList,GIList,Table_ExternalData_1[[#This Row],[Item_key]],GDList,Table_ExternalData_1[[#Headers],[5]])</f>
        <v>0</v>
      </c>
      <c r="L83" s="6">
        <f>SUMIFS(GQList,GIList,Table_ExternalData_1[[#This Row],[Item_key]],GDList,Table_ExternalData_1[[#Headers],[6]])</f>
        <v>0</v>
      </c>
      <c r="M83" s="6">
        <f>SUMIFS(GQList,GIList,Table_ExternalData_1[[#This Row],[Item_key]],GDList,Table_ExternalData_1[[#Headers],[7]])</f>
        <v>0</v>
      </c>
      <c r="N83" s="6">
        <f>SUMIFS(GQList,GIList,Table_ExternalData_1[[#This Row],[Item_key]],GDList,Table_ExternalData_1[[#Headers],[8]])</f>
        <v>0</v>
      </c>
      <c r="O83" s="6">
        <f>SUMIFS(GQList,GIList,Table_ExternalData_1[[#This Row],[Item_key]],GDList,Table_ExternalData_1[[#Headers],[9]])</f>
        <v>0</v>
      </c>
      <c r="P83" s="6">
        <f>SUMIFS(GQList,GIList,Table_ExternalData_1[[#This Row],[Item_key]],GDList,Table_ExternalData_1[[#Headers],[10]])</f>
        <v>0</v>
      </c>
      <c r="Q83" s="6">
        <f>SUMIFS(GQList,GIList,Table_ExternalData_1[[#This Row],[Item_key]],GDList,Table_ExternalData_1[[#Headers],[11]])</f>
        <v>0</v>
      </c>
      <c r="R83" s="6">
        <f>SUMIFS(GQList,GIList,Table_ExternalData_1[[#This Row],[Item_key]],GDList,Table_ExternalData_1[[#Headers],[12]])</f>
        <v>0</v>
      </c>
      <c r="S83" s="6">
        <f>SUMIFS(GQList,GIList,Table_ExternalData_1[[#This Row],[Item_key]],GDList,Table_ExternalData_1[[#Headers],[13]])</f>
        <v>0</v>
      </c>
      <c r="T83" s="6">
        <f>SUMIFS(GQList,GIList,Table_ExternalData_1[[#This Row],[Item_key]],GDList,Table_ExternalData_1[[#Headers],[14]])</f>
        <v>0</v>
      </c>
      <c r="U83" s="6">
        <f>SUMIFS(GQList,GIList,Table_ExternalData_1[[#This Row],[Item_key]],GDList,Table_ExternalData_1[[#Headers],[15]])</f>
        <v>0</v>
      </c>
      <c r="V83" s="6">
        <f>SUMIFS(GQList,GIList,Table_ExternalData_1[[#This Row],[Item_key]],GDList,Table_ExternalData_1[[#Headers],[16]])</f>
        <v>0</v>
      </c>
      <c r="W83" s="6">
        <f>SUMIFS(GQList,GIList,Table_ExternalData_1[[#This Row],[Item_key]],GDList,Table_ExternalData_1[[#Headers],[17]])</f>
        <v>0</v>
      </c>
      <c r="X83" s="6">
        <f>SUMIFS(GQList,GIList,Table_ExternalData_1[[#This Row],[Item_key]],GDList,Table_ExternalData_1[[#Headers],[18]])</f>
        <v>0</v>
      </c>
      <c r="Y83" s="6">
        <f>SUMIFS(GQList,GIList,Table_ExternalData_1[[#This Row],[Item_key]],GDList,Table_ExternalData_1[[#Headers],[19]])</f>
        <v>0</v>
      </c>
      <c r="Z83" s="6">
        <f>SUMIFS(GQList,GIList,Table_ExternalData_1[[#This Row],[Item_key]],GDList,Table_ExternalData_1[[#Headers],[20]])</f>
        <v>0</v>
      </c>
      <c r="AA83" s="6">
        <f>SUMIFS(GQList,GIList,Table_ExternalData_1[[#This Row],[Item_key]],GDList,Table_ExternalData_1[[#Headers],[21]])</f>
        <v>0</v>
      </c>
      <c r="AB83" s="6">
        <f>SUMIFS(GQList,GIList,Table_ExternalData_1[[#This Row],[Item_key]],GDList,Table_ExternalData_1[[#Headers],[22]])</f>
        <v>0</v>
      </c>
      <c r="AC83" s="6">
        <f>SUMIFS(GQList,GIList,Table_ExternalData_1[[#This Row],[Item_key]],GDList,Table_ExternalData_1[[#Headers],[23]])</f>
        <v>0</v>
      </c>
      <c r="AD83" s="6">
        <f>SUMIFS(GQList,GIList,Table_ExternalData_1[[#This Row],[Item_key]],GDList,Table_ExternalData_1[[#Headers],[24]])</f>
        <v>0</v>
      </c>
      <c r="AE83" s="6">
        <f>SUMIFS(GQList,GIList,Table_ExternalData_1[[#This Row],[Item_key]],GDList,Table_ExternalData_1[[#Headers],[25]])</f>
        <v>0</v>
      </c>
      <c r="AF83" s="6">
        <f>SUMIFS(GQList,GIList,Table_ExternalData_1[[#This Row],[Item_key]],GDList,Table_ExternalData_1[[#Headers],[26]])</f>
        <v>0</v>
      </c>
      <c r="AG83" s="6">
        <f>SUMIFS(GQList,GIList,Table_ExternalData_1[[#This Row],[Item_key]],GDList,Table_ExternalData_1[[#Headers],[27]])</f>
        <v>0</v>
      </c>
      <c r="AH83" s="6">
        <f>SUMIFS(GQList,GIList,Table_ExternalData_1[[#This Row],[Item_key]],GDList,Table_ExternalData_1[[#Headers],[28]])</f>
        <v>0</v>
      </c>
      <c r="AI83" s="6">
        <f>SUMIFS(GQList,GIList,Table_ExternalData_1[[#This Row],[Item_key]],GDList,Table_ExternalData_1[[#Headers],[29]])</f>
        <v>0</v>
      </c>
      <c r="AJ83" s="6">
        <f>SUMIFS(GQList,GIList,Table_ExternalData_1[[#This Row],[Item_key]],GDList,Table_ExternalData_1[[#Headers],[30]])</f>
        <v>0</v>
      </c>
      <c r="AK83" s="6">
        <f>SUMIFS(GQList,GIList,Table_ExternalData_1[[#This Row],[Item_key]],GDList,Table_ExternalData_1[[#Headers],[31]])</f>
        <v>0</v>
      </c>
      <c r="AL83" s="6">
        <f>SUM(Table_ExternalData_1[[#This Row],[1]:[31]])</f>
        <v>0</v>
      </c>
    </row>
    <row r="84" spans="1:38" hidden="1">
      <c r="A84" s="8" t="s">
        <v>2000</v>
      </c>
      <c r="B84" s="3" t="s">
        <v>1815</v>
      </c>
      <c r="C84" s="3" t="s">
        <v>1748</v>
      </c>
      <c r="D84" s="3" t="s">
        <v>1843</v>
      </c>
      <c r="E84" s="3" t="s">
        <v>1844</v>
      </c>
      <c r="F84" s="8" t="s">
        <v>1998</v>
      </c>
      <c r="G84" s="6">
        <f>SUMIFS(GQList,GIList,Table_ExternalData_1[[#This Row],[Item_key]],GDList,Table_ExternalData_1[[#Headers],[1]])</f>
        <v>0</v>
      </c>
      <c r="H84" s="6">
        <f>SUMIFS(GQList,GIList,Table_ExternalData_1[[#This Row],[Item_key]],GDList,Table_ExternalData_1[[#Headers],[2]])</f>
        <v>0</v>
      </c>
      <c r="I84" s="6">
        <f>SUMIFS(GQList,GIList,Table_ExternalData_1[[#This Row],[Item_key]],GDList,Table_ExternalData_1[[#Headers],[3]])</f>
        <v>287</v>
      </c>
      <c r="J84" s="6">
        <f>SUMIFS(GQList,GIList,Table_ExternalData_1[[#This Row],[Item_key]],GDList,Table_ExternalData_1[[#Headers],[4]])</f>
        <v>0</v>
      </c>
      <c r="K84" s="6">
        <f>SUMIFS(GQList,GIList,Table_ExternalData_1[[#This Row],[Item_key]],GDList,Table_ExternalData_1[[#Headers],[5]])</f>
        <v>0</v>
      </c>
      <c r="L84" s="6">
        <f>SUMIFS(GQList,GIList,Table_ExternalData_1[[#This Row],[Item_key]],GDList,Table_ExternalData_1[[#Headers],[6]])</f>
        <v>0</v>
      </c>
      <c r="M84" s="6">
        <f>SUMIFS(GQList,GIList,Table_ExternalData_1[[#This Row],[Item_key]],GDList,Table_ExternalData_1[[#Headers],[7]])</f>
        <v>0</v>
      </c>
      <c r="N84" s="6">
        <f>SUMIFS(GQList,GIList,Table_ExternalData_1[[#This Row],[Item_key]],GDList,Table_ExternalData_1[[#Headers],[8]])</f>
        <v>0</v>
      </c>
      <c r="O84" s="6">
        <f>SUMIFS(GQList,GIList,Table_ExternalData_1[[#This Row],[Item_key]],GDList,Table_ExternalData_1[[#Headers],[9]])</f>
        <v>0</v>
      </c>
      <c r="P84" s="6">
        <f>SUMIFS(GQList,GIList,Table_ExternalData_1[[#This Row],[Item_key]],GDList,Table_ExternalData_1[[#Headers],[10]])</f>
        <v>0</v>
      </c>
      <c r="Q84" s="6">
        <f>SUMIFS(GQList,GIList,Table_ExternalData_1[[#This Row],[Item_key]],GDList,Table_ExternalData_1[[#Headers],[11]])</f>
        <v>0</v>
      </c>
      <c r="R84" s="6">
        <f>SUMIFS(GQList,GIList,Table_ExternalData_1[[#This Row],[Item_key]],GDList,Table_ExternalData_1[[#Headers],[12]])</f>
        <v>0</v>
      </c>
      <c r="S84" s="6">
        <f>SUMIFS(GQList,GIList,Table_ExternalData_1[[#This Row],[Item_key]],GDList,Table_ExternalData_1[[#Headers],[13]])</f>
        <v>0</v>
      </c>
      <c r="T84" s="6">
        <f>SUMIFS(GQList,GIList,Table_ExternalData_1[[#This Row],[Item_key]],GDList,Table_ExternalData_1[[#Headers],[14]])</f>
        <v>0</v>
      </c>
      <c r="U84" s="6">
        <f>SUMIFS(GQList,GIList,Table_ExternalData_1[[#This Row],[Item_key]],GDList,Table_ExternalData_1[[#Headers],[15]])</f>
        <v>0</v>
      </c>
      <c r="V84" s="6">
        <f>SUMIFS(GQList,GIList,Table_ExternalData_1[[#This Row],[Item_key]],GDList,Table_ExternalData_1[[#Headers],[16]])</f>
        <v>0</v>
      </c>
      <c r="W84" s="6">
        <f>SUMIFS(GQList,GIList,Table_ExternalData_1[[#This Row],[Item_key]],GDList,Table_ExternalData_1[[#Headers],[17]])</f>
        <v>0</v>
      </c>
      <c r="X84" s="6">
        <f>SUMIFS(GQList,GIList,Table_ExternalData_1[[#This Row],[Item_key]],GDList,Table_ExternalData_1[[#Headers],[18]])</f>
        <v>0</v>
      </c>
      <c r="Y84" s="6">
        <f>SUMIFS(GQList,GIList,Table_ExternalData_1[[#This Row],[Item_key]],GDList,Table_ExternalData_1[[#Headers],[19]])</f>
        <v>0</v>
      </c>
      <c r="Z84" s="6">
        <f>SUMIFS(GQList,GIList,Table_ExternalData_1[[#This Row],[Item_key]],GDList,Table_ExternalData_1[[#Headers],[20]])</f>
        <v>0</v>
      </c>
      <c r="AA84" s="6">
        <f>SUMIFS(GQList,GIList,Table_ExternalData_1[[#This Row],[Item_key]],GDList,Table_ExternalData_1[[#Headers],[21]])</f>
        <v>0</v>
      </c>
      <c r="AB84" s="6">
        <f>SUMIFS(GQList,GIList,Table_ExternalData_1[[#This Row],[Item_key]],GDList,Table_ExternalData_1[[#Headers],[22]])</f>
        <v>0</v>
      </c>
      <c r="AC84" s="6">
        <f>SUMIFS(GQList,GIList,Table_ExternalData_1[[#This Row],[Item_key]],GDList,Table_ExternalData_1[[#Headers],[23]])</f>
        <v>0</v>
      </c>
      <c r="AD84" s="6">
        <f>SUMIFS(GQList,GIList,Table_ExternalData_1[[#This Row],[Item_key]],GDList,Table_ExternalData_1[[#Headers],[24]])</f>
        <v>0</v>
      </c>
      <c r="AE84" s="6">
        <f>SUMIFS(GQList,GIList,Table_ExternalData_1[[#This Row],[Item_key]],GDList,Table_ExternalData_1[[#Headers],[25]])</f>
        <v>0</v>
      </c>
      <c r="AF84" s="6">
        <f>SUMIFS(GQList,GIList,Table_ExternalData_1[[#This Row],[Item_key]],GDList,Table_ExternalData_1[[#Headers],[26]])</f>
        <v>0</v>
      </c>
      <c r="AG84" s="6">
        <f>SUMIFS(GQList,GIList,Table_ExternalData_1[[#This Row],[Item_key]],GDList,Table_ExternalData_1[[#Headers],[27]])</f>
        <v>0</v>
      </c>
      <c r="AH84" s="6">
        <f>SUMIFS(GQList,GIList,Table_ExternalData_1[[#This Row],[Item_key]],GDList,Table_ExternalData_1[[#Headers],[28]])</f>
        <v>0</v>
      </c>
      <c r="AI84" s="6">
        <f>SUMIFS(GQList,GIList,Table_ExternalData_1[[#This Row],[Item_key]],GDList,Table_ExternalData_1[[#Headers],[29]])</f>
        <v>0</v>
      </c>
      <c r="AJ84" s="6">
        <f>SUMIFS(GQList,GIList,Table_ExternalData_1[[#This Row],[Item_key]],GDList,Table_ExternalData_1[[#Headers],[30]])</f>
        <v>0</v>
      </c>
      <c r="AK84" s="6">
        <f>SUMIFS(GQList,GIList,Table_ExternalData_1[[#This Row],[Item_key]],GDList,Table_ExternalData_1[[#Headers],[31]])</f>
        <v>0</v>
      </c>
      <c r="AL84" s="6">
        <f>SUM(Table_ExternalData_1[[#This Row],[1]:[31]])</f>
        <v>287</v>
      </c>
    </row>
    <row r="85" spans="1:38" hidden="1">
      <c r="A85" s="8" t="s">
        <v>2000</v>
      </c>
      <c r="B85" s="3" t="s">
        <v>1815</v>
      </c>
      <c r="C85" s="3" t="s">
        <v>1749</v>
      </c>
      <c r="D85" s="3" t="s">
        <v>1845</v>
      </c>
      <c r="E85" s="3" t="s">
        <v>1846</v>
      </c>
      <c r="F85" s="8" t="s">
        <v>1998</v>
      </c>
      <c r="G85" s="6">
        <f>SUMIFS(GQList,GIList,Table_ExternalData_1[[#This Row],[Item_key]],GDList,Table_ExternalData_1[[#Headers],[1]])</f>
        <v>0</v>
      </c>
      <c r="H85" s="6">
        <f>SUMIFS(GQList,GIList,Table_ExternalData_1[[#This Row],[Item_key]],GDList,Table_ExternalData_1[[#Headers],[2]])</f>
        <v>0</v>
      </c>
      <c r="I85" s="6">
        <f>SUMIFS(GQList,GIList,Table_ExternalData_1[[#This Row],[Item_key]],GDList,Table_ExternalData_1[[#Headers],[3]])</f>
        <v>0</v>
      </c>
      <c r="J85" s="6">
        <f>SUMIFS(GQList,GIList,Table_ExternalData_1[[#This Row],[Item_key]],GDList,Table_ExternalData_1[[#Headers],[4]])</f>
        <v>0</v>
      </c>
      <c r="K85" s="6">
        <f>SUMIFS(GQList,GIList,Table_ExternalData_1[[#This Row],[Item_key]],GDList,Table_ExternalData_1[[#Headers],[5]])</f>
        <v>0</v>
      </c>
      <c r="L85" s="6">
        <f>SUMIFS(GQList,GIList,Table_ExternalData_1[[#This Row],[Item_key]],GDList,Table_ExternalData_1[[#Headers],[6]])</f>
        <v>0</v>
      </c>
      <c r="M85" s="6">
        <f>SUMIFS(GQList,GIList,Table_ExternalData_1[[#This Row],[Item_key]],GDList,Table_ExternalData_1[[#Headers],[7]])</f>
        <v>0</v>
      </c>
      <c r="N85" s="6">
        <f>SUMIFS(GQList,GIList,Table_ExternalData_1[[#This Row],[Item_key]],GDList,Table_ExternalData_1[[#Headers],[8]])</f>
        <v>0</v>
      </c>
      <c r="O85" s="6">
        <f>SUMIFS(GQList,GIList,Table_ExternalData_1[[#This Row],[Item_key]],GDList,Table_ExternalData_1[[#Headers],[9]])</f>
        <v>0</v>
      </c>
      <c r="P85" s="6">
        <f>SUMIFS(GQList,GIList,Table_ExternalData_1[[#This Row],[Item_key]],GDList,Table_ExternalData_1[[#Headers],[10]])</f>
        <v>0</v>
      </c>
      <c r="Q85" s="6">
        <f>SUMIFS(GQList,GIList,Table_ExternalData_1[[#This Row],[Item_key]],GDList,Table_ExternalData_1[[#Headers],[11]])</f>
        <v>0</v>
      </c>
      <c r="R85" s="6">
        <f>SUMIFS(GQList,GIList,Table_ExternalData_1[[#This Row],[Item_key]],GDList,Table_ExternalData_1[[#Headers],[12]])</f>
        <v>0</v>
      </c>
      <c r="S85" s="6">
        <f>SUMIFS(GQList,GIList,Table_ExternalData_1[[#This Row],[Item_key]],GDList,Table_ExternalData_1[[#Headers],[13]])</f>
        <v>0</v>
      </c>
      <c r="T85" s="6">
        <f>SUMIFS(GQList,GIList,Table_ExternalData_1[[#This Row],[Item_key]],GDList,Table_ExternalData_1[[#Headers],[14]])</f>
        <v>0</v>
      </c>
      <c r="U85" s="6">
        <f>SUMIFS(GQList,GIList,Table_ExternalData_1[[#This Row],[Item_key]],GDList,Table_ExternalData_1[[#Headers],[15]])</f>
        <v>0</v>
      </c>
      <c r="V85" s="6">
        <f>SUMIFS(GQList,GIList,Table_ExternalData_1[[#This Row],[Item_key]],GDList,Table_ExternalData_1[[#Headers],[16]])</f>
        <v>0</v>
      </c>
      <c r="W85" s="6">
        <f>SUMIFS(GQList,GIList,Table_ExternalData_1[[#This Row],[Item_key]],GDList,Table_ExternalData_1[[#Headers],[17]])</f>
        <v>0</v>
      </c>
      <c r="X85" s="6">
        <f>SUMIFS(GQList,GIList,Table_ExternalData_1[[#This Row],[Item_key]],GDList,Table_ExternalData_1[[#Headers],[18]])</f>
        <v>0</v>
      </c>
      <c r="Y85" s="6">
        <f>SUMIFS(GQList,GIList,Table_ExternalData_1[[#This Row],[Item_key]],GDList,Table_ExternalData_1[[#Headers],[19]])</f>
        <v>0</v>
      </c>
      <c r="Z85" s="6">
        <f>SUMIFS(GQList,GIList,Table_ExternalData_1[[#This Row],[Item_key]],GDList,Table_ExternalData_1[[#Headers],[20]])</f>
        <v>0</v>
      </c>
      <c r="AA85" s="6">
        <f>SUMIFS(GQList,GIList,Table_ExternalData_1[[#This Row],[Item_key]],GDList,Table_ExternalData_1[[#Headers],[21]])</f>
        <v>0</v>
      </c>
      <c r="AB85" s="6">
        <f>SUMIFS(GQList,GIList,Table_ExternalData_1[[#This Row],[Item_key]],GDList,Table_ExternalData_1[[#Headers],[22]])</f>
        <v>0</v>
      </c>
      <c r="AC85" s="6">
        <f>SUMIFS(GQList,GIList,Table_ExternalData_1[[#This Row],[Item_key]],GDList,Table_ExternalData_1[[#Headers],[23]])</f>
        <v>0</v>
      </c>
      <c r="AD85" s="6">
        <f>SUMIFS(GQList,GIList,Table_ExternalData_1[[#This Row],[Item_key]],GDList,Table_ExternalData_1[[#Headers],[24]])</f>
        <v>0</v>
      </c>
      <c r="AE85" s="6">
        <f>SUMIFS(GQList,GIList,Table_ExternalData_1[[#This Row],[Item_key]],GDList,Table_ExternalData_1[[#Headers],[25]])</f>
        <v>0</v>
      </c>
      <c r="AF85" s="6">
        <f>SUMIFS(GQList,GIList,Table_ExternalData_1[[#This Row],[Item_key]],GDList,Table_ExternalData_1[[#Headers],[26]])</f>
        <v>0</v>
      </c>
      <c r="AG85" s="6">
        <f>SUMIFS(GQList,GIList,Table_ExternalData_1[[#This Row],[Item_key]],GDList,Table_ExternalData_1[[#Headers],[27]])</f>
        <v>0</v>
      </c>
      <c r="AH85" s="6">
        <f>SUMIFS(GQList,GIList,Table_ExternalData_1[[#This Row],[Item_key]],GDList,Table_ExternalData_1[[#Headers],[28]])</f>
        <v>0</v>
      </c>
      <c r="AI85" s="6">
        <f>SUMIFS(GQList,GIList,Table_ExternalData_1[[#This Row],[Item_key]],GDList,Table_ExternalData_1[[#Headers],[29]])</f>
        <v>0</v>
      </c>
      <c r="AJ85" s="6">
        <f>SUMIFS(GQList,GIList,Table_ExternalData_1[[#This Row],[Item_key]],GDList,Table_ExternalData_1[[#Headers],[30]])</f>
        <v>0</v>
      </c>
      <c r="AK85" s="6">
        <f>SUMIFS(GQList,GIList,Table_ExternalData_1[[#This Row],[Item_key]],GDList,Table_ExternalData_1[[#Headers],[31]])</f>
        <v>0</v>
      </c>
      <c r="AL85" s="6">
        <f>SUM(Table_ExternalData_1[[#This Row],[1]:[31]])</f>
        <v>0</v>
      </c>
    </row>
    <row r="86" spans="1:38" hidden="1">
      <c r="A86" s="8" t="s">
        <v>2000</v>
      </c>
      <c r="B86" s="3" t="s">
        <v>1815</v>
      </c>
      <c r="C86" s="3" t="s">
        <v>1750</v>
      </c>
      <c r="D86" s="3" t="s">
        <v>1847</v>
      </c>
      <c r="E86" s="3" t="s">
        <v>1848</v>
      </c>
      <c r="F86" s="8" t="s">
        <v>1998</v>
      </c>
      <c r="G86" s="6">
        <f>SUMIFS(GQList,GIList,Table_ExternalData_1[[#This Row],[Item_key]],GDList,Table_ExternalData_1[[#Headers],[1]])</f>
        <v>0</v>
      </c>
      <c r="H86" s="6">
        <f>SUMIFS(GQList,GIList,Table_ExternalData_1[[#This Row],[Item_key]],GDList,Table_ExternalData_1[[#Headers],[2]])</f>
        <v>0</v>
      </c>
      <c r="I86" s="6">
        <f>SUMIFS(GQList,GIList,Table_ExternalData_1[[#This Row],[Item_key]],GDList,Table_ExternalData_1[[#Headers],[3]])</f>
        <v>900</v>
      </c>
      <c r="J86" s="6">
        <f>SUMIFS(GQList,GIList,Table_ExternalData_1[[#This Row],[Item_key]],GDList,Table_ExternalData_1[[#Headers],[4]])</f>
        <v>0</v>
      </c>
      <c r="K86" s="6">
        <f>SUMIFS(GQList,GIList,Table_ExternalData_1[[#This Row],[Item_key]],GDList,Table_ExternalData_1[[#Headers],[5]])</f>
        <v>0</v>
      </c>
      <c r="L86" s="6">
        <f>SUMIFS(GQList,GIList,Table_ExternalData_1[[#This Row],[Item_key]],GDList,Table_ExternalData_1[[#Headers],[6]])</f>
        <v>0</v>
      </c>
      <c r="M86" s="6">
        <f>SUMIFS(GQList,GIList,Table_ExternalData_1[[#This Row],[Item_key]],GDList,Table_ExternalData_1[[#Headers],[7]])</f>
        <v>0</v>
      </c>
      <c r="N86" s="6">
        <f>SUMIFS(GQList,GIList,Table_ExternalData_1[[#This Row],[Item_key]],GDList,Table_ExternalData_1[[#Headers],[8]])</f>
        <v>0</v>
      </c>
      <c r="O86" s="6">
        <f>SUMIFS(GQList,GIList,Table_ExternalData_1[[#This Row],[Item_key]],GDList,Table_ExternalData_1[[#Headers],[9]])</f>
        <v>0</v>
      </c>
      <c r="P86" s="6">
        <f>SUMIFS(GQList,GIList,Table_ExternalData_1[[#This Row],[Item_key]],GDList,Table_ExternalData_1[[#Headers],[10]])</f>
        <v>0</v>
      </c>
      <c r="Q86" s="6">
        <f>SUMIFS(GQList,GIList,Table_ExternalData_1[[#This Row],[Item_key]],GDList,Table_ExternalData_1[[#Headers],[11]])</f>
        <v>0</v>
      </c>
      <c r="R86" s="6">
        <f>SUMIFS(GQList,GIList,Table_ExternalData_1[[#This Row],[Item_key]],GDList,Table_ExternalData_1[[#Headers],[12]])</f>
        <v>0</v>
      </c>
      <c r="S86" s="6">
        <f>SUMIFS(GQList,GIList,Table_ExternalData_1[[#This Row],[Item_key]],GDList,Table_ExternalData_1[[#Headers],[13]])</f>
        <v>0</v>
      </c>
      <c r="T86" s="6">
        <f>SUMIFS(GQList,GIList,Table_ExternalData_1[[#This Row],[Item_key]],GDList,Table_ExternalData_1[[#Headers],[14]])</f>
        <v>0</v>
      </c>
      <c r="U86" s="6">
        <f>SUMIFS(GQList,GIList,Table_ExternalData_1[[#This Row],[Item_key]],GDList,Table_ExternalData_1[[#Headers],[15]])</f>
        <v>0</v>
      </c>
      <c r="V86" s="6">
        <f>SUMIFS(GQList,GIList,Table_ExternalData_1[[#This Row],[Item_key]],GDList,Table_ExternalData_1[[#Headers],[16]])</f>
        <v>0</v>
      </c>
      <c r="W86" s="6">
        <f>SUMIFS(GQList,GIList,Table_ExternalData_1[[#This Row],[Item_key]],GDList,Table_ExternalData_1[[#Headers],[17]])</f>
        <v>0</v>
      </c>
      <c r="X86" s="6">
        <f>SUMIFS(GQList,GIList,Table_ExternalData_1[[#This Row],[Item_key]],GDList,Table_ExternalData_1[[#Headers],[18]])</f>
        <v>0</v>
      </c>
      <c r="Y86" s="6">
        <f>SUMIFS(GQList,GIList,Table_ExternalData_1[[#This Row],[Item_key]],GDList,Table_ExternalData_1[[#Headers],[19]])</f>
        <v>0</v>
      </c>
      <c r="Z86" s="6">
        <f>SUMIFS(GQList,GIList,Table_ExternalData_1[[#This Row],[Item_key]],GDList,Table_ExternalData_1[[#Headers],[20]])</f>
        <v>0</v>
      </c>
      <c r="AA86" s="6">
        <f>SUMIFS(GQList,GIList,Table_ExternalData_1[[#This Row],[Item_key]],GDList,Table_ExternalData_1[[#Headers],[21]])</f>
        <v>0</v>
      </c>
      <c r="AB86" s="6">
        <f>SUMIFS(GQList,GIList,Table_ExternalData_1[[#This Row],[Item_key]],GDList,Table_ExternalData_1[[#Headers],[22]])</f>
        <v>0</v>
      </c>
      <c r="AC86" s="6">
        <f>SUMIFS(GQList,GIList,Table_ExternalData_1[[#This Row],[Item_key]],GDList,Table_ExternalData_1[[#Headers],[23]])</f>
        <v>0</v>
      </c>
      <c r="AD86" s="6">
        <f>SUMIFS(GQList,GIList,Table_ExternalData_1[[#This Row],[Item_key]],GDList,Table_ExternalData_1[[#Headers],[24]])</f>
        <v>0</v>
      </c>
      <c r="AE86" s="6">
        <f>SUMIFS(GQList,GIList,Table_ExternalData_1[[#This Row],[Item_key]],GDList,Table_ExternalData_1[[#Headers],[25]])</f>
        <v>0</v>
      </c>
      <c r="AF86" s="6">
        <f>SUMIFS(GQList,GIList,Table_ExternalData_1[[#This Row],[Item_key]],GDList,Table_ExternalData_1[[#Headers],[26]])</f>
        <v>0</v>
      </c>
      <c r="AG86" s="6">
        <f>SUMIFS(GQList,GIList,Table_ExternalData_1[[#This Row],[Item_key]],GDList,Table_ExternalData_1[[#Headers],[27]])</f>
        <v>0</v>
      </c>
      <c r="AH86" s="6">
        <f>SUMIFS(GQList,GIList,Table_ExternalData_1[[#This Row],[Item_key]],GDList,Table_ExternalData_1[[#Headers],[28]])</f>
        <v>0</v>
      </c>
      <c r="AI86" s="6">
        <f>SUMIFS(GQList,GIList,Table_ExternalData_1[[#This Row],[Item_key]],GDList,Table_ExternalData_1[[#Headers],[29]])</f>
        <v>0</v>
      </c>
      <c r="AJ86" s="6">
        <f>SUMIFS(GQList,GIList,Table_ExternalData_1[[#This Row],[Item_key]],GDList,Table_ExternalData_1[[#Headers],[30]])</f>
        <v>0</v>
      </c>
      <c r="AK86" s="6">
        <f>SUMIFS(GQList,GIList,Table_ExternalData_1[[#This Row],[Item_key]],GDList,Table_ExternalData_1[[#Headers],[31]])</f>
        <v>0</v>
      </c>
      <c r="AL86" s="6">
        <f>SUM(Table_ExternalData_1[[#This Row],[1]:[31]])</f>
        <v>900</v>
      </c>
    </row>
    <row r="87" spans="1:38" hidden="1">
      <c r="A87" s="8" t="s">
        <v>2000</v>
      </c>
      <c r="B87" s="3" t="s">
        <v>1815</v>
      </c>
      <c r="C87" s="3" t="s">
        <v>1751</v>
      </c>
      <c r="D87" s="3" t="s">
        <v>1849</v>
      </c>
      <c r="E87" s="3" t="s">
        <v>1850</v>
      </c>
      <c r="F87" s="8" t="s">
        <v>1998</v>
      </c>
      <c r="G87" s="6">
        <f>SUMIFS(GQList,GIList,Table_ExternalData_1[[#This Row],[Item_key]],GDList,Table_ExternalData_1[[#Headers],[1]])</f>
        <v>0</v>
      </c>
      <c r="H87" s="6">
        <f>SUMIFS(GQList,GIList,Table_ExternalData_1[[#This Row],[Item_key]],GDList,Table_ExternalData_1[[#Headers],[2]])</f>
        <v>0</v>
      </c>
      <c r="I87" s="6">
        <f>SUMIFS(GQList,GIList,Table_ExternalData_1[[#This Row],[Item_key]],GDList,Table_ExternalData_1[[#Headers],[3]])</f>
        <v>900</v>
      </c>
      <c r="J87" s="6">
        <f>SUMIFS(GQList,GIList,Table_ExternalData_1[[#This Row],[Item_key]],GDList,Table_ExternalData_1[[#Headers],[4]])</f>
        <v>0</v>
      </c>
      <c r="K87" s="6">
        <f>SUMIFS(GQList,GIList,Table_ExternalData_1[[#This Row],[Item_key]],GDList,Table_ExternalData_1[[#Headers],[5]])</f>
        <v>0</v>
      </c>
      <c r="L87" s="6">
        <f>SUMIFS(GQList,GIList,Table_ExternalData_1[[#This Row],[Item_key]],GDList,Table_ExternalData_1[[#Headers],[6]])</f>
        <v>0</v>
      </c>
      <c r="M87" s="6">
        <f>SUMIFS(GQList,GIList,Table_ExternalData_1[[#This Row],[Item_key]],GDList,Table_ExternalData_1[[#Headers],[7]])</f>
        <v>0</v>
      </c>
      <c r="N87" s="6">
        <f>SUMIFS(GQList,GIList,Table_ExternalData_1[[#This Row],[Item_key]],GDList,Table_ExternalData_1[[#Headers],[8]])</f>
        <v>0</v>
      </c>
      <c r="O87" s="6">
        <f>SUMIFS(GQList,GIList,Table_ExternalData_1[[#This Row],[Item_key]],GDList,Table_ExternalData_1[[#Headers],[9]])</f>
        <v>0</v>
      </c>
      <c r="P87" s="6">
        <f>SUMIFS(GQList,GIList,Table_ExternalData_1[[#This Row],[Item_key]],GDList,Table_ExternalData_1[[#Headers],[10]])</f>
        <v>0</v>
      </c>
      <c r="Q87" s="6">
        <f>SUMIFS(GQList,GIList,Table_ExternalData_1[[#This Row],[Item_key]],GDList,Table_ExternalData_1[[#Headers],[11]])</f>
        <v>0</v>
      </c>
      <c r="R87" s="6">
        <f>SUMIFS(GQList,GIList,Table_ExternalData_1[[#This Row],[Item_key]],GDList,Table_ExternalData_1[[#Headers],[12]])</f>
        <v>0</v>
      </c>
      <c r="S87" s="6">
        <f>SUMIFS(GQList,GIList,Table_ExternalData_1[[#This Row],[Item_key]],GDList,Table_ExternalData_1[[#Headers],[13]])</f>
        <v>0</v>
      </c>
      <c r="T87" s="6">
        <f>SUMIFS(GQList,GIList,Table_ExternalData_1[[#This Row],[Item_key]],GDList,Table_ExternalData_1[[#Headers],[14]])</f>
        <v>0</v>
      </c>
      <c r="U87" s="6">
        <f>SUMIFS(GQList,GIList,Table_ExternalData_1[[#This Row],[Item_key]],GDList,Table_ExternalData_1[[#Headers],[15]])</f>
        <v>0</v>
      </c>
      <c r="V87" s="6">
        <f>SUMIFS(GQList,GIList,Table_ExternalData_1[[#This Row],[Item_key]],GDList,Table_ExternalData_1[[#Headers],[16]])</f>
        <v>0</v>
      </c>
      <c r="W87" s="6">
        <f>SUMIFS(GQList,GIList,Table_ExternalData_1[[#This Row],[Item_key]],GDList,Table_ExternalData_1[[#Headers],[17]])</f>
        <v>0</v>
      </c>
      <c r="X87" s="6">
        <f>SUMIFS(GQList,GIList,Table_ExternalData_1[[#This Row],[Item_key]],GDList,Table_ExternalData_1[[#Headers],[18]])</f>
        <v>0</v>
      </c>
      <c r="Y87" s="6">
        <f>SUMIFS(GQList,GIList,Table_ExternalData_1[[#This Row],[Item_key]],GDList,Table_ExternalData_1[[#Headers],[19]])</f>
        <v>0</v>
      </c>
      <c r="Z87" s="6">
        <f>SUMIFS(GQList,GIList,Table_ExternalData_1[[#This Row],[Item_key]],GDList,Table_ExternalData_1[[#Headers],[20]])</f>
        <v>0</v>
      </c>
      <c r="AA87" s="6">
        <f>SUMIFS(GQList,GIList,Table_ExternalData_1[[#This Row],[Item_key]],GDList,Table_ExternalData_1[[#Headers],[21]])</f>
        <v>0</v>
      </c>
      <c r="AB87" s="6">
        <f>SUMIFS(GQList,GIList,Table_ExternalData_1[[#This Row],[Item_key]],GDList,Table_ExternalData_1[[#Headers],[22]])</f>
        <v>0</v>
      </c>
      <c r="AC87" s="6">
        <f>SUMIFS(GQList,GIList,Table_ExternalData_1[[#This Row],[Item_key]],GDList,Table_ExternalData_1[[#Headers],[23]])</f>
        <v>0</v>
      </c>
      <c r="AD87" s="6">
        <f>SUMIFS(GQList,GIList,Table_ExternalData_1[[#This Row],[Item_key]],GDList,Table_ExternalData_1[[#Headers],[24]])</f>
        <v>0</v>
      </c>
      <c r="AE87" s="6">
        <f>SUMIFS(GQList,GIList,Table_ExternalData_1[[#This Row],[Item_key]],GDList,Table_ExternalData_1[[#Headers],[25]])</f>
        <v>0</v>
      </c>
      <c r="AF87" s="6">
        <f>SUMIFS(GQList,GIList,Table_ExternalData_1[[#This Row],[Item_key]],GDList,Table_ExternalData_1[[#Headers],[26]])</f>
        <v>0</v>
      </c>
      <c r="AG87" s="6">
        <f>SUMIFS(GQList,GIList,Table_ExternalData_1[[#This Row],[Item_key]],GDList,Table_ExternalData_1[[#Headers],[27]])</f>
        <v>0</v>
      </c>
      <c r="AH87" s="6">
        <f>SUMIFS(GQList,GIList,Table_ExternalData_1[[#This Row],[Item_key]],GDList,Table_ExternalData_1[[#Headers],[28]])</f>
        <v>0</v>
      </c>
      <c r="AI87" s="6">
        <f>SUMIFS(GQList,GIList,Table_ExternalData_1[[#This Row],[Item_key]],GDList,Table_ExternalData_1[[#Headers],[29]])</f>
        <v>0</v>
      </c>
      <c r="AJ87" s="6">
        <f>SUMIFS(GQList,GIList,Table_ExternalData_1[[#This Row],[Item_key]],GDList,Table_ExternalData_1[[#Headers],[30]])</f>
        <v>0</v>
      </c>
      <c r="AK87" s="6">
        <f>SUMIFS(GQList,GIList,Table_ExternalData_1[[#This Row],[Item_key]],GDList,Table_ExternalData_1[[#Headers],[31]])</f>
        <v>0</v>
      </c>
      <c r="AL87" s="6">
        <f>SUM(Table_ExternalData_1[[#This Row],[1]:[31]])</f>
        <v>900</v>
      </c>
    </row>
    <row r="88" spans="1:38" hidden="1">
      <c r="A88" s="8" t="s">
        <v>2000</v>
      </c>
      <c r="B88" s="3" t="s">
        <v>1815</v>
      </c>
      <c r="C88" s="3" t="s">
        <v>1752</v>
      </c>
      <c r="D88" s="3" t="s">
        <v>1851</v>
      </c>
      <c r="E88" s="3" t="s">
        <v>1852</v>
      </c>
      <c r="F88" s="8" t="s">
        <v>1998</v>
      </c>
      <c r="G88" s="6">
        <f>SUMIFS(GQList,GIList,Table_ExternalData_1[[#This Row],[Item_key]],GDList,Table_ExternalData_1[[#Headers],[1]])</f>
        <v>0</v>
      </c>
      <c r="H88" s="6">
        <f>SUMIFS(GQList,GIList,Table_ExternalData_1[[#This Row],[Item_key]],GDList,Table_ExternalData_1[[#Headers],[2]])</f>
        <v>0</v>
      </c>
      <c r="I88" s="6">
        <f>SUMIFS(GQList,GIList,Table_ExternalData_1[[#This Row],[Item_key]],GDList,Table_ExternalData_1[[#Headers],[3]])</f>
        <v>650</v>
      </c>
      <c r="J88" s="6">
        <f>SUMIFS(GQList,GIList,Table_ExternalData_1[[#This Row],[Item_key]],GDList,Table_ExternalData_1[[#Headers],[4]])</f>
        <v>0</v>
      </c>
      <c r="K88" s="6">
        <f>SUMIFS(GQList,GIList,Table_ExternalData_1[[#This Row],[Item_key]],GDList,Table_ExternalData_1[[#Headers],[5]])</f>
        <v>0</v>
      </c>
      <c r="L88" s="6">
        <f>SUMIFS(GQList,GIList,Table_ExternalData_1[[#This Row],[Item_key]],GDList,Table_ExternalData_1[[#Headers],[6]])</f>
        <v>0</v>
      </c>
      <c r="M88" s="6">
        <f>SUMIFS(GQList,GIList,Table_ExternalData_1[[#This Row],[Item_key]],GDList,Table_ExternalData_1[[#Headers],[7]])</f>
        <v>0</v>
      </c>
      <c r="N88" s="6">
        <f>SUMIFS(GQList,GIList,Table_ExternalData_1[[#This Row],[Item_key]],GDList,Table_ExternalData_1[[#Headers],[8]])</f>
        <v>0</v>
      </c>
      <c r="O88" s="6">
        <f>SUMIFS(GQList,GIList,Table_ExternalData_1[[#This Row],[Item_key]],GDList,Table_ExternalData_1[[#Headers],[9]])</f>
        <v>0</v>
      </c>
      <c r="P88" s="6">
        <f>SUMIFS(GQList,GIList,Table_ExternalData_1[[#This Row],[Item_key]],GDList,Table_ExternalData_1[[#Headers],[10]])</f>
        <v>0</v>
      </c>
      <c r="Q88" s="6">
        <f>SUMIFS(GQList,GIList,Table_ExternalData_1[[#This Row],[Item_key]],GDList,Table_ExternalData_1[[#Headers],[11]])</f>
        <v>0</v>
      </c>
      <c r="R88" s="6">
        <f>SUMIFS(GQList,GIList,Table_ExternalData_1[[#This Row],[Item_key]],GDList,Table_ExternalData_1[[#Headers],[12]])</f>
        <v>0</v>
      </c>
      <c r="S88" s="6">
        <f>SUMIFS(GQList,GIList,Table_ExternalData_1[[#This Row],[Item_key]],GDList,Table_ExternalData_1[[#Headers],[13]])</f>
        <v>0</v>
      </c>
      <c r="T88" s="6">
        <f>SUMIFS(GQList,GIList,Table_ExternalData_1[[#This Row],[Item_key]],GDList,Table_ExternalData_1[[#Headers],[14]])</f>
        <v>0</v>
      </c>
      <c r="U88" s="6">
        <f>SUMIFS(GQList,GIList,Table_ExternalData_1[[#This Row],[Item_key]],GDList,Table_ExternalData_1[[#Headers],[15]])</f>
        <v>0</v>
      </c>
      <c r="V88" s="6">
        <f>SUMIFS(GQList,GIList,Table_ExternalData_1[[#This Row],[Item_key]],GDList,Table_ExternalData_1[[#Headers],[16]])</f>
        <v>0</v>
      </c>
      <c r="W88" s="6">
        <f>SUMIFS(GQList,GIList,Table_ExternalData_1[[#This Row],[Item_key]],GDList,Table_ExternalData_1[[#Headers],[17]])</f>
        <v>0</v>
      </c>
      <c r="X88" s="6">
        <f>SUMIFS(GQList,GIList,Table_ExternalData_1[[#This Row],[Item_key]],GDList,Table_ExternalData_1[[#Headers],[18]])</f>
        <v>0</v>
      </c>
      <c r="Y88" s="6">
        <f>SUMIFS(GQList,GIList,Table_ExternalData_1[[#This Row],[Item_key]],GDList,Table_ExternalData_1[[#Headers],[19]])</f>
        <v>0</v>
      </c>
      <c r="Z88" s="6">
        <f>SUMIFS(GQList,GIList,Table_ExternalData_1[[#This Row],[Item_key]],GDList,Table_ExternalData_1[[#Headers],[20]])</f>
        <v>0</v>
      </c>
      <c r="AA88" s="6">
        <f>SUMIFS(GQList,GIList,Table_ExternalData_1[[#This Row],[Item_key]],GDList,Table_ExternalData_1[[#Headers],[21]])</f>
        <v>0</v>
      </c>
      <c r="AB88" s="6">
        <f>SUMIFS(GQList,GIList,Table_ExternalData_1[[#This Row],[Item_key]],GDList,Table_ExternalData_1[[#Headers],[22]])</f>
        <v>0</v>
      </c>
      <c r="AC88" s="6">
        <f>SUMIFS(GQList,GIList,Table_ExternalData_1[[#This Row],[Item_key]],GDList,Table_ExternalData_1[[#Headers],[23]])</f>
        <v>0</v>
      </c>
      <c r="AD88" s="6">
        <f>SUMIFS(GQList,GIList,Table_ExternalData_1[[#This Row],[Item_key]],GDList,Table_ExternalData_1[[#Headers],[24]])</f>
        <v>0</v>
      </c>
      <c r="AE88" s="6">
        <f>SUMIFS(GQList,GIList,Table_ExternalData_1[[#This Row],[Item_key]],GDList,Table_ExternalData_1[[#Headers],[25]])</f>
        <v>0</v>
      </c>
      <c r="AF88" s="6">
        <f>SUMIFS(GQList,GIList,Table_ExternalData_1[[#This Row],[Item_key]],GDList,Table_ExternalData_1[[#Headers],[26]])</f>
        <v>0</v>
      </c>
      <c r="AG88" s="6">
        <f>SUMIFS(GQList,GIList,Table_ExternalData_1[[#This Row],[Item_key]],GDList,Table_ExternalData_1[[#Headers],[27]])</f>
        <v>0</v>
      </c>
      <c r="AH88" s="6">
        <f>SUMIFS(GQList,GIList,Table_ExternalData_1[[#This Row],[Item_key]],GDList,Table_ExternalData_1[[#Headers],[28]])</f>
        <v>0</v>
      </c>
      <c r="AI88" s="6">
        <f>SUMIFS(GQList,GIList,Table_ExternalData_1[[#This Row],[Item_key]],GDList,Table_ExternalData_1[[#Headers],[29]])</f>
        <v>0</v>
      </c>
      <c r="AJ88" s="6">
        <f>SUMIFS(GQList,GIList,Table_ExternalData_1[[#This Row],[Item_key]],GDList,Table_ExternalData_1[[#Headers],[30]])</f>
        <v>0</v>
      </c>
      <c r="AK88" s="6">
        <f>SUMIFS(GQList,GIList,Table_ExternalData_1[[#This Row],[Item_key]],GDList,Table_ExternalData_1[[#Headers],[31]])</f>
        <v>0</v>
      </c>
      <c r="AL88" s="6">
        <f>SUM(Table_ExternalData_1[[#This Row],[1]:[31]])</f>
        <v>650</v>
      </c>
    </row>
    <row r="89" spans="1:38" ht="24" hidden="1">
      <c r="A89" s="8" t="s">
        <v>2000</v>
      </c>
      <c r="B89" s="3" t="s">
        <v>1815</v>
      </c>
      <c r="C89" s="3" t="s">
        <v>1753</v>
      </c>
      <c r="D89" s="3" t="s">
        <v>1853</v>
      </c>
      <c r="E89" s="3" t="s">
        <v>1854</v>
      </c>
      <c r="F89" s="8" t="s">
        <v>1998</v>
      </c>
      <c r="G89" s="6">
        <f>SUMIFS(GQList,GIList,Table_ExternalData_1[[#This Row],[Item_key]],GDList,Table_ExternalData_1[[#Headers],[1]])</f>
        <v>0</v>
      </c>
      <c r="H89" s="6">
        <f>SUMIFS(GQList,GIList,Table_ExternalData_1[[#This Row],[Item_key]],GDList,Table_ExternalData_1[[#Headers],[2]])</f>
        <v>0</v>
      </c>
      <c r="I89" s="6">
        <f>SUMIFS(GQList,GIList,Table_ExternalData_1[[#This Row],[Item_key]],GDList,Table_ExternalData_1[[#Headers],[3]])</f>
        <v>5200</v>
      </c>
      <c r="J89" s="6">
        <f>SUMIFS(GQList,GIList,Table_ExternalData_1[[#This Row],[Item_key]],GDList,Table_ExternalData_1[[#Headers],[4]])</f>
        <v>0</v>
      </c>
      <c r="K89" s="6">
        <f>SUMIFS(GQList,GIList,Table_ExternalData_1[[#This Row],[Item_key]],GDList,Table_ExternalData_1[[#Headers],[5]])</f>
        <v>0</v>
      </c>
      <c r="L89" s="6">
        <f>SUMIFS(GQList,GIList,Table_ExternalData_1[[#This Row],[Item_key]],GDList,Table_ExternalData_1[[#Headers],[6]])</f>
        <v>0</v>
      </c>
      <c r="M89" s="6">
        <f>SUMIFS(GQList,GIList,Table_ExternalData_1[[#This Row],[Item_key]],GDList,Table_ExternalData_1[[#Headers],[7]])</f>
        <v>0</v>
      </c>
      <c r="N89" s="6">
        <f>SUMIFS(GQList,GIList,Table_ExternalData_1[[#This Row],[Item_key]],GDList,Table_ExternalData_1[[#Headers],[8]])</f>
        <v>0</v>
      </c>
      <c r="O89" s="6">
        <f>SUMIFS(GQList,GIList,Table_ExternalData_1[[#This Row],[Item_key]],GDList,Table_ExternalData_1[[#Headers],[9]])</f>
        <v>0</v>
      </c>
      <c r="P89" s="6">
        <f>SUMIFS(GQList,GIList,Table_ExternalData_1[[#This Row],[Item_key]],GDList,Table_ExternalData_1[[#Headers],[10]])</f>
        <v>0</v>
      </c>
      <c r="Q89" s="6">
        <f>SUMIFS(GQList,GIList,Table_ExternalData_1[[#This Row],[Item_key]],GDList,Table_ExternalData_1[[#Headers],[11]])</f>
        <v>0</v>
      </c>
      <c r="R89" s="6">
        <f>SUMIFS(GQList,GIList,Table_ExternalData_1[[#This Row],[Item_key]],GDList,Table_ExternalData_1[[#Headers],[12]])</f>
        <v>0</v>
      </c>
      <c r="S89" s="6">
        <f>SUMIFS(GQList,GIList,Table_ExternalData_1[[#This Row],[Item_key]],GDList,Table_ExternalData_1[[#Headers],[13]])</f>
        <v>0</v>
      </c>
      <c r="T89" s="6">
        <f>SUMIFS(GQList,GIList,Table_ExternalData_1[[#This Row],[Item_key]],GDList,Table_ExternalData_1[[#Headers],[14]])</f>
        <v>0</v>
      </c>
      <c r="U89" s="6">
        <f>SUMIFS(GQList,GIList,Table_ExternalData_1[[#This Row],[Item_key]],GDList,Table_ExternalData_1[[#Headers],[15]])</f>
        <v>0</v>
      </c>
      <c r="V89" s="6">
        <f>SUMIFS(GQList,GIList,Table_ExternalData_1[[#This Row],[Item_key]],GDList,Table_ExternalData_1[[#Headers],[16]])</f>
        <v>0</v>
      </c>
      <c r="W89" s="6">
        <f>SUMIFS(GQList,GIList,Table_ExternalData_1[[#This Row],[Item_key]],GDList,Table_ExternalData_1[[#Headers],[17]])</f>
        <v>0</v>
      </c>
      <c r="X89" s="6">
        <f>SUMIFS(GQList,GIList,Table_ExternalData_1[[#This Row],[Item_key]],GDList,Table_ExternalData_1[[#Headers],[18]])</f>
        <v>0</v>
      </c>
      <c r="Y89" s="6">
        <f>SUMIFS(GQList,GIList,Table_ExternalData_1[[#This Row],[Item_key]],GDList,Table_ExternalData_1[[#Headers],[19]])</f>
        <v>0</v>
      </c>
      <c r="Z89" s="6">
        <f>SUMIFS(GQList,GIList,Table_ExternalData_1[[#This Row],[Item_key]],GDList,Table_ExternalData_1[[#Headers],[20]])</f>
        <v>0</v>
      </c>
      <c r="AA89" s="6">
        <f>SUMIFS(GQList,GIList,Table_ExternalData_1[[#This Row],[Item_key]],GDList,Table_ExternalData_1[[#Headers],[21]])</f>
        <v>0</v>
      </c>
      <c r="AB89" s="6">
        <f>SUMIFS(GQList,GIList,Table_ExternalData_1[[#This Row],[Item_key]],GDList,Table_ExternalData_1[[#Headers],[22]])</f>
        <v>0</v>
      </c>
      <c r="AC89" s="6">
        <f>SUMIFS(GQList,GIList,Table_ExternalData_1[[#This Row],[Item_key]],GDList,Table_ExternalData_1[[#Headers],[23]])</f>
        <v>0</v>
      </c>
      <c r="AD89" s="6">
        <f>SUMIFS(GQList,GIList,Table_ExternalData_1[[#This Row],[Item_key]],GDList,Table_ExternalData_1[[#Headers],[24]])</f>
        <v>0</v>
      </c>
      <c r="AE89" s="6">
        <f>SUMIFS(GQList,GIList,Table_ExternalData_1[[#This Row],[Item_key]],GDList,Table_ExternalData_1[[#Headers],[25]])</f>
        <v>0</v>
      </c>
      <c r="AF89" s="6">
        <f>SUMIFS(GQList,GIList,Table_ExternalData_1[[#This Row],[Item_key]],GDList,Table_ExternalData_1[[#Headers],[26]])</f>
        <v>0</v>
      </c>
      <c r="AG89" s="6">
        <f>SUMIFS(GQList,GIList,Table_ExternalData_1[[#This Row],[Item_key]],GDList,Table_ExternalData_1[[#Headers],[27]])</f>
        <v>0</v>
      </c>
      <c r="AH89" s="6">
        <f>SUMIFS(GQList,GIList,Table_ExternalData_1[[#This Row],[Item_key]],GDList,Table_ExternalData_1[[#Headers],[28]])</f>
        <v>0</v>
      </c>
      <c r="AI89" s="6">
        <f>SUMIFS(GQList,GIList,Table_ExternalData_1[[#This Row],[Item_key]],GDList,Table_ExternalData_1[[#Headers],[29]])</f>
        <v>0</v>
      </c>
      <c r="AJ89" s="6">
        <f>SUMIFS(GQList,GIList,Table_ExternalData_1[[#This Row],[Item_key]],GDList,Table_ExternalData_1[[#Headers],[30]])</f>
        <v>0</v>
      </c>
      <c r="AK89" s="6">
        <f>SUMIFS(GQList,GIList,Table_ExternalData_1[[#This Row],[Item_key]],GDList,Table_ExternalData_1[[#Headers],[31]])</f>
        <v>0</v>
      </c>
      <c r="AL89" s="6">
        <f>SUM(Table_ExternalData_1[[#This Row],[1]:[31]])</f>
        <v>5200</v>
      </c>
    </row>
    <row r="90" spans="1:38" hidden="1">
      <c r="A90" s="8" t="s">
        <v>2000</v>
      </c>
      <c r="B90" s="3" t="s">
        <v>1815</v>
      </c>
      <c r="C90" s="3" t="s">
        <v>1717</v>
      </c>
      <c r="D90" s="3" t="s">
        <v>1855</v>
      </c>
      <c r="E90" s="3" t="s">
        <v>1856</v>
      </c>
      <c r="F90" s="8" t="s">
        <v>1998</v>
      </c>
      <c r="G90" s="6">
        <f>SUMIFS(GQList,GIList,Table_ExternalData_1[[#This Row],[Item_key]],GDList,Table_ExternalData_1[[#Headers],[1]])</f>
        <v>0</v>
      </c>
      <c r="H90" s="6">
        <f>SUMIFS(GQList,GIList,Table_ExternalData_1[[#This Row],[Item_key]],GDList,Table_ExternalData_1[[#Headers],[2]])</f>
        <v>0</v>
      </c>
      <c r="I90" s="6">
        <f>SUMIFS(GQList,GIList,Table_ExternalData_1[[#This Row],[Item_key]],GDList,Table_ExternalData_1[[#Headers],[3]])</f>
        <v>0</v>
      </c>
      <c r="J90" s="6">
        <f>SUMIFS(GQList,GIList,Table_ExternalData_1[[#This Row],[Item_key]],GDList,Table_ExternalData_1[[#Headers],[4]])</f>
        <v>0</v>
      </c>
      <c r="K90" s="6">
        <f>SUMIFS(GQList,GIList,Table_ExternalData_1[[#This Row],[Item_key]],GDList,Table_ExternalData_1[[#Headers],[5]])</f>
        <v>0</v>
      </c>
      <c r="L90" s="6">
        <f>SUMIFS(GQList,GIList,Table_ExternalData_1[[#This Row],[Item_key]],GDList,Table_ExternalData_1[[#Headers],[6]])</f>
        <v>0</v>
      </c>
      <c r="M90" s="6">
        <f>SUMIFS(GQList,GIList,Table_ExternalData_1[[#This Row],[Item_key]],GDList,Table_ExternalData_1[[#Headers],[7]])</f>
        <v>0</v>
      </c>
      <c r="N90" s="6">
        <f>SUMIFS(GQList,GIList,Table_ExternalData_1[[#This Row],[Item_key]],GDList,Table_ExternalData_1[[#Headers],[8]])</f>
        <v>0</v>
      </c>
      <c r="O90" s="6">
        <f>SUMIFS(GQList,GIList,Table_ExternalData_1[[#This Row],[Item_key]],GDList,Table_ExternalData_1[[#Headers],[9]])</f>
        <v>0</v>
      </c>
      <c r="P90" s="6">
        <f>SUMIFS(GQList,GIList,Table_ExternalData_1[[#This Row],[Item_key]],GDList,Table_ExternalData_1[[#Headers],[10]])</f>
        <v>0</v>
      </c>
      <c r="Q90" s="6">
        <f>SUMIFS(GQList,GIList,Table_ExternalData_1[[#This Row],[Item_key]],GDList,Table_ExternalData_1[[#Headers],[11]])</f>
        <v>0</v>
      </c>
      <c r="R90" s="6">
        <f>SUMIFS(GQList,GIList,Table_ExternalData_1[[#This Row],[Item_key]],GDList,Table_ExternalData_1[[#Headers],[12]])</f>
        <v>0</v>
      </c>
      <c r="S90" s="6">
        <f>SUMIFS(GQList,GIList,Table_ExternalData_1[[#This Row],[Item_key]],GDList,Table_ExternalData_1[[#Headers],[13]])</f>
        <v>0</v>
      </c>
      <c r="T90" s="6">
        <f>SUMIFS(GQList,GIList,Table_ExternalData_1[[#This Row],[Item_key]],GDList,Table_ExternalData_1[[#Headers],[14]])</f>
        <v>0</v>
      </c>
      <c r="U90" s="6">
        <f>SUMIFS(GQList,GIList,Table_ExternalData_1[[#This Row],[Item_key]],GDList,Table_ExternalData_1[[#Headers],[15]])</f>
        <v>0</v>
      </c>
      <c r="V90" s="6">
        <f>SUMIFS(GQList,GIList,Table_ExternalData_1[[#This Row],[Item_key]],GDList,Table_ExternalData_1[[#Headers],[16]])</f>
        <v>0</v>
      </c>
      <c r="W90" s="6">
        <f>SUMIFS(GQList,GIList,Table_ExternalData_1[[#This Row],[Item_key]],GDList,Table_ExternalData_1[[#Headers],[17]])</f>
        <v>0</v>
      </c>
      <c r="X90" s="6">
        <f>SUMIFS(GQList,GIList,Table_ExternalData_1[[#This Row],[Item_key]],GDList,Table_ExternalData_1[[#Headers],[18]])</f>
        <v>0</v>
      </c>
      <c r="Y90" s="6">
        <f>SUMIFS(GQList,GIList,Table_ExternalData_1[[#This Row],[Item_key]],GDList,Table_ExternalData_1[[#Headers],[19]])</f>
        <v>0</v>
      </c>
      <c r="Z90" s="6">
        <f>SUMIFS(GQList,GIList,Table_ExternalData_1[[#This Row],[Item_key]],GDList,Table_ExternalData_1[[#Headers],[20]])</f>
        <v>0</v>
      </c>
      <c r="AA90" s="6">
        <f>SUMIFS(GQList,GIList,Table_ExternalData_1[[#This Row],[Item_key]],GDList,Table_ExternalData_1[[#Headers],[21]])</f>
        <v>0</v>
      </c>
      <c r="AB90" s="6">
        <f>SUMIFS(GQList,GIList,Table_ExternalData_1[[#This Row],[Item_key]],GDList,Table_ExternalData_1[[#Headers],[22]])</f>
        <v>0</v>
      </c>
      <c r="AC90" s="6">
        <f>SUMIFS(GQList,GIList,Table_ExternalData_1[[#This Row],[Item_key]],GDList,Table_ExternalData_1[[#Headers],[23]])</f>
        <v>0</v>
      </c>
      <c r="AD90" s="6">
        <f>SUMIFS(GQList,GIList,Table_ExternalData_1[[#This Row],[Item_key]],GDList,Table_ExternalData_1[[#Headers],[24]])</f>
        <v>0</v>
      </c>
      <c r="AE90" s="6">
        <f>SUMIFS(GQList,GIList,Table_ExternalData_1[[#This Row],[Item_key]],GDList,Table_ExternalData_1[[#Headers],[25]])</f>
        <v>0</v>
      </c>
      <c r="AF90" s="6">
        <f>SUMIFS(GQList,GIList,Table_ExternalData_1[[#This Row],[Item_key]],GDList,Table_ExternalData_1[[#Headers],[26]])</f>
        <v>0</v>
      </c>
      <c r="AG90" s="6">
        <f>SUMIFS(GQList,GIList,Table_ExternalData_1[[#This Row],[Item_key]],GDList,Table_ExternalData_1[[#Headers],[27]])</f>
        <v>0</v>
      </c>
      <c r="AH90" s="6">
        <f>SUMIFS(GQList,GIList,Table_ExternalData_1[[#This Row],[Item_key]],GDList,Table_ExternalData_1[[#Headers],[28]])</f>
        <v>400</v>
      </c>
      <c r="AI90" s="6">
        <f>SUMIFS(GQList,GIList,Table_ExternalData_1[[#This Row],[Item_key]],GDList,Table_ExternalData_1[[#Headers],[29]])</f>
        <v>0</v>
      </c>
      <c r="AJ90" s="6">
        <f>SUMIFS(GQList,GIList,Table_ExternalData_1[[#This Row],[Item_key]],GDList,Table_ExternalData_1[[#Headers],[30]])</f>
        <v>3000</v>
      </c>
      <c r="AK90" s="6">
        <f>SUMIFS(GQList,GIList,Table_ExternalData_1[[#This Row],[Item_key]],GDList,Table_ExternalData_1[[#Headers],[31]])</f>
        <v>0</v>
      </c>
      <c r="AL90" s="6">
        <f>SUM(Table_ExternalData_1[[#This Row],[1]:[31]])</f>
        <v>3400</v>
      </c>
    </row>
    <row r="91" spans="1:38" hidden="1">
      <c r="A91" s="8" t="s">
        <v>2000</v>
      </c>
      <c r="B91" s="3" t="s">
        <v>1815</v>
      </c>
      <c r="C91" s="3" t="s">
        <v>1754</v>
      </c>
      <c r="D91" s="3" t="s">
        <v>1857</v>
      </c>
      <c r="E91" s="3" t="s">
        <v>897</v>
      </c>
      <c r="F91" s="8" t="s">
        <v>1998</v>
      </c>
      <c r="G91" s="6">
        <f>SUMIFS(GQList,GIList,Table_ExternalData_1[[#This Row],[Item_key]],GDList,Table_ExternalData_1[[#Headers],[1]])</f>
        <v>0</v>
      </c>
      <c r="H91" s="6">
        <f>SUMIFS(GQList,GIList,Table_ExternalData_1[[#This Row],[Item_key]],GDList,Table_ExternalData_1[[#Headers],[2]])</f>
        <v>0</v>
      </c>
      <c r="I91" s="6">
        <f>SUMIFS(GQList,GIList,Table_ExternalData_1[[#This Row],[Item_key]],GDList,Table_ExternalData_1[[#Headers],[3]])</f>
        <v>0</v>
      </c>
      <c r="J91" s="6">
        <f>SUMIFS(GQList,GIList,Table_ExternalData_1[[#This Row],[Item_key]],GDList,Table_ExternalData_1[[#Headers],[4]])</f>
        <v>0</v>
      </c>
      <c r="K91" s="6">
        <f>SUMIFS(GQList,GIList,Table_ExternalData_1[[#This Row],[Item_key]],GDList,Table_ExternalData_1[[#Headers],[5]])</f>
        <v>0</v>
      </c>
      <c r="L91" s="6">
        <f>SUMIFS(GQList,GIList,Table_ExternalData_1[[#This Row],[Item_key]],GDList,Table_ExternalData_1[[#Headers],[6]])</f>
        <v>0</v>
      </c>
      <c r="M91" s="6">
        <f>SUMIFS(GQList,GIList,Table_ExternalData_1[[#This Row],[Item_key]],GDList,Table_ExternalData_1[[#Headers],[7]])</f>
        <v>0</v>
      </c>
      <c r="N91" s="6">
        <f>SUMIFS(GQList,GIList,Table_ExternalData_1[[#This Row],[Item_key]],GDList,Table_ExternalData_1[[#Headers],[8]])</f>
        <v>0</v>
      </c>
      <c r="O91" s="6">
        <f>SUMIFS(GQList,GIList,Table_ExternalData_1[[#This Row],[Item_key]],GDList,Table_ExternalData_1[[#Headers],[9]])</f>
        <v>0</v>
      </c>
      <c r="P91" s="6">
        <f>SUMIFS(GQList,GIList,Table_ExternalData_1[[#This Row],[Item_key]],GDList,Table_ExternalData_1[[#Headers],[10]])</f>
        <v>0</v>
      </c>
      <c r="Q91" s="6">
        <f>SUMIFS(GQList,GIList,Table_ExternalData_1[[#This Row],[Item_key]],GDList,Table_ExternalData_1[[#Headers],[11]])</f>
        <v>0</v>
      </c>
      <c r="R91" s="6">
        <f>SUMIFS(GQList,GIList,Table_ExternalData_1[[#This Row],[Item_key]],GDList,Table_ExternalData_1[[#Headers],[12]])</f>
        <v>0</v>
      </c>
      <c r="S91" s="6">
        <f>SUMIFS(GQList,GIList,Table_ExternalData_1[[#This Row],[Item_key]],GDList,Table_ExternalData_1[[#Headers],[13]])</f>
        <v>0</v>
      </c>
      <c r="T91" s="6">
        <f>SUMIFS(GQList,GIList,Table_ExternalData_1[[#This Row],[Item_key]],GDList,Table_ExternalData_1[[#Headers],[14]])</f>
        <v>0</v>
      </c>
      <c r="U91" s="6">
        <f>SUMIFS(GQList,GIList,Table_ExternalData_1[[#This Row],[Item_key]],GDList,Table_ExternalData_1[[#Headers],[15]])</f>
        <v>0</v>
      </c>
      <c r="V91" s="6">
        <f>SUMIFS(GQList,GIList,Table_ExternalData_1[[#This Row],[Item_key]],GDList,Table_ExternalData_1[[#Headers],[16]])</f>
        <v>0</v>
      </c>
      <c r="W91" s="6">
        <f>SUMIFS(GQList,GIList,Table_ExternalData_1[[#This Row],[Item_key]],GDList,Table_ExternalData_1[[#Headers],[17]])</f>
        <v>0</v>
      </c>
      <c r="X91" s="6">
        <f>SUMIFS(GQList,GIList,Table_ExternalData_1[[#This Row],[Item_key]],GDList,Table_ExternalData_1[[#Headers],[18]])</f>
        <v>0</v>
      </c>
      <c r="Y91" s="6">
        <f>SUMIFS(GQList,GIList,Table_ExternalData_1[[#This Row],[Item_key]],GDList,Table_ExternalData_1[[#Headers],[19]])</f>
        <v>0</v>
      </c>
      <c r="Z91" s="6">
        <f>SUMIFS(GQList,GIList,Table_ExternalData_1[[#This Row],[Item_key]],GDList,Table_ExternalData_1[[#Headers],[20]])</f>
        <v>0</v>
      </c>
      <c r="AA91" s="6">
        <f>SUMIFS(GQList,GIList,Table_ExternalData_1[[#This Row],[Item_key]],GDList,Table_ExternalData_1[[#Headers],[21]])</f>
        <v>0</v>
      </c>
      <c r="AB91" s="6">
        <f>SUMIFS(GQList,GIList,Table_ExternalData_1[[#This Row],[Item_key]],GDList,Table_ExternalData_1[[#Headers],[22]])</f>
        <v>0</v>
      </c>
      <c r="AC91" s="6">
        <f>SUMIFS(GQList,GIList,Table_ExternalData_1[[#This Row],[Item_key]],GDList,Table_ExternalData_1[[#Headers],[23]])</f>
        <v>0</v>
      </c>
      <c r="AD91" s="6">
        <f>SUMIFS(GQList,GIList,Table_ExternalData_1[[#This Row],[Item_key]],GDList,Table_ExternalData_1[[#Headers],[24]])</f>
        <v>0</v>
      </c>
      <c r="AE91" s="6">
        <f>SUMIFS(GQList,GIList,Table_ExternalData_1[[#This Row],[Item_key]],GDList,Table_ExternalData_1[[#Headers],[25]])</f>
        <v>0</v>
      </c>
      <c r="AF91" s="6">
        <f>SUMIFS(GQList,GIList,Table_ExternalData_1[[#This Row],[Item_key]],GDList,Table_ExternalData_1[[#Headers],[26]])</f>
        <v>0</v>
      </c>
      <c r="AG91" s="6">
        <f>SUMIFS(GQList,GIList,Table_ExternalData_1[[#This Row],[Item_key]],GDList,Table_ExternalData_1[[#Headers],[27]])</f>
        <v>0</v>
      </c>
      <c r="AH91" s="6">
        <f>SUMIFS(GQList,GIList,Table_ExternalData_1[[#This Row],[Item_key]],GDList,Table_ExternalData_1[[#Headers],[28]])</f>
        <v>0</v>
      </c>
      <c r="AI91" s="6">
        <f>SUMIFS(GQList,GIList,Table_ExternalData_1[[#This Row],[Item_key]],GDList,Table_ExternalData_1[[#Headers],[29]])</f>
        <v>0</v>
      </c>
      <c r="AJ91" s="6">
        <f>SUMIFS(GQList,GIList,Table_ExternalData_1[[#This Row],[Item_key]],GDList,Table_ExternalData_1[[#Headers],[30]])</f>
        <v>0</v>
      </c>
      <c r="AK91" s="6">
        <f>SUMIFS(GQList,GIList,Table_ExternalData_1[[#This Row],[Item_key]],GDList,Table_ExternalData_1[[#Headers],[31]])</f>
        <v>0</v>
      </c>
      <c r="AL91" s="6">
        <f>SUM(Table_ExternalData_1[[#This Row],[1]:[31]])</f>
        <v>0</v>
      </c>
    </row>
    <row r="92" spans="1:38" hidden="1">
      <c r="A92" s="8" t="s">
        <v>2000</v>
      </c>
      <c r="B92" s="3" t="s">
        <v>1815</v>
      </c>
      <c r="C92" s="3" t="s">
        <v>1755</v>
      </c>
      <c r="D92" s="3" t="s">
        <v>1858</v>
      </c>
      <c r="E92" s="3" t="s">
        <v>1859</v>
      </c>
      <c r="F92" s="8" t="s">
        <v>1998</v>
      </c>
      <c r="G92" s="6">
        <f>SUMIFS(GQList,GIList,Table_ExternalData_1[[#This Row],[Item_key]],GDList,Table_ExternalData_1[[#Headers],[1]])</f>
        <v>0</v>
      </c>
      <c r="H92" s="6">
        <f>SUMIFS(GQList,GIList,Table_ExternalData_1[[#This Row],[Item_key]],GDList,Table_ExternalData_1[[#Headers],[2]])</f>
        <v>0</v>
      </c>
      <c r="I92" s="6">
        <f>SUMIFS(GQList,GIList,Table_ExternalData_1[[#This Row],[Item_key]],GDList,Table_ExternalData_1[[#Headers],[3]])</f>
        <v>0</v>
      </c>
      <c r="J92" s="6">
        <f>SUMIFS(GQList,GIList,Table_ExternalData_1[[#This Row],[Item_key]],GDList,Table_ExternalData_1[[#Headers],[4]])</f>
        <v>0</v>
      </c>
      <c r="K92" s="6">
        <f>SUMIFS(GQList,GIList,Table_ExternalData_1[[#This Row],[Item_key]],GDList,Table_ExternalData_1[[#Headers],[5]])</f>
        <v>0</v>
      </c>
      <c r="L92" s="6">
        <f>SUMIFS(GQList,GIList,Table_ExternalData_1[[#This Row],[Item_key]],GDList,Table_ExternalData_1[[#Headers],[6]])</f>
        <v>0</v>
      </c>
      <c r="M92" s="6">
        <f>SUMIFS(GQList,GIList,Table_ExternalData_1[[#This Row],[Item_key]],GDList,Table_ExternalData_1[[#Headers],[7]])</f>
        <v>0</v>
      </c>
      <c r="N92" s="6">
        <f>SUMIFS(GQList,GIList,Table_ExternalData_1[[#This Row],[Item_key]],GDList,Table_ExternalData_1[[#Headers],[8]])</f>
        <v>0</v>
      </c>
      <c r="O92" s="6">
        <f>SUMIFS(GQList,GIList,Table_ExternalData_1[[#This Row],[Item_key]],GDList,Table_ExternalData_1[[#Headers],[9]])</f>
        <v>0</v>
      </c>
      <c r="P92" s="6">
        <f>SUMIFS(GQList,GIList,Table_ExternalData_1[[#This Row],[Item_key]],GDList,Table_ExternalData_1[[#Headers],[10]])</f>
        <v>0</v>
      </c>
      <c r="Q92" s="6">
        <f>SUMIFS(GQList,GIList,Table_ExternalData_1[[#This Row],[Item_key]],GDList,Table_ExternalData_1[[#Headers],[11]])</f>
        <v>0</v>
      </c>
      <c r="R92" s="6">
        <f>SUMIFS(GQList,GIList,Table_ExternalData_1[[#This Row],[Item_key]],GDList,Table_ExternalData_1[[#Headers],[12]])</f>
        <v>0</v>
      </c>
      <c r="S92" s="6">
        <f>SUMIFS(GQList,GIList,Table_ExternalData_1[[#This Row],[Item_key]],GDList,Table_ExternalData_1[[#Headers],[13]])</f>
        <v>0</v>
      </c>
      <c r="T92" s="6">
        <f>SUMIFS(GQList,GIList,Table_ExternalData_1[[#This Row],[Item_key]],GDList,Table_ExternalData_1[[#Headers],[14]])</f>
        <v>0</v>
      </c>
      <c r="U92" s="6">
        <f>SUMIFS(GQList,GIList,Table_ExternalData_1[[#This Row],[Item_key]],GDList,Table_ExternalData_1[[#Headers],[15]])</f>
        <v>0</v>
      </c>
      <c r="V92" s="6">
        <f>SUMIFS(GQList,GIList,Table_ExternalData_1[[#This Row],[Item_key]],GDList,Table_ExternalData_1[[#Headers],[16]])</f>
        <v>0</v>
      </c>
      <c r="W92" s="6">
        <f>SUMIFS(GQList,GIList,Table_ExternalData_1[[#This Row],[Item_key]],GDList,Table_ExternalData_1[[#Headers],[17]])</f>
        <v>0</v>
      </c>
      <c r="X92" s="6">
        <f>SUMIFS(GQList,GIList,Table_ExternalData_1[[#This Row],[Item_key]],GDList,Table_ExternalData_1[[#Headers],[18]])</f>
        <v>0</v>
      </c>
      <c r="Y92" s="6">
        <f>SUMIFS(GQList,GIList,Table_ExternalData_1[[#This Row],[Item_key]],GDList,Table_ExternalData_1[[#Headers],[19]])</f>
        <v>0</v>
      </c>
      <c r="Z92" s="6">
        <f>SUMIFS(GQList,GIList,Table_ExternalData_1[[#This Row],[Item_key]],GDList,Table_ExternalData_1[[#Headers],[20]])</f>
        <v>0</v>
      </c>
      <c r="AA92" s="6">
        <f>SUMIFS(GQList,GIList,Table_ExternalData_1[[#This Row],[Item_key]],GDList,Table_ExternalData_1[[#Headers],[21]])</f>
        <v>0</v>
      </c>
      <c r="AB92" s="6">
        <f>SUMIFS(GQList,GIList,Table_ExternalData_1[[#This Row],[Item_key]],GDList,Table_ExternalData_1[[#Headers],[22]])</f>
        <v>0</v>
      </c>
      <c r="AC92" s="6">
        <f>SUMIFS(GQList,GIList,Table_ExternalData_1[[#This Row],[Item_key]],GDList,Table_ExternalData_1[[#Headers],[23]])</f>
        <v>0</v>
      </c>
      <c r="AD92" s="6">
        <f>SUMIFS(GQList,GIList,Table_ExternalData_1[[#This Row],[Item_key]],GDList,Table_ExternalData_1[[#Headers],[24]])</f>
        <v>0</v>
      </c>
      <c r="AE92" s="6">
        <f>SUMIFS(GQList,GIList,Table_ExternalData_1[[#This Row],[Item_key]],GDList,Table_ExternalData_1[[#Headers],[25]])</f>
        <v>0</v>
      </c>
      <c r="AF92" s="6">
        <f>SUMIFS(GQList,GIList,Table_ExternalData_1[[#This Row],[Item_key]],GDList,Table_ExternalData_1[[#Headers],[26]])</f>
        <v>0</v>
      </c>
      <c r="AG92" s="6">
        <f>SUMIFS(GQList,GIList,Table_ExternalData_1[[#This Row],[Item_key]],GDList,Table_ExternalData_1[[#Headers],[27]])</f>
        <v>0</v>
      </c>
      <c r="AH92" s="6">
        <f>SUMIFS(GQList,GIList,Table_ExternalData_1[[#This Row],[Item_key]],GDList,Table_ExternalData_1[[#Headers],[28]])</f>
        <v>0</v>
      </c>
      <c r="AI92" s="6">
        <f>SUMIFS(GQList,GIList,Table_ExternalData_1[[#This Row],[Item_key]],GDList,Table_ExternalData_1[[#Headers],[29]])</f>
        <v>0</v>
      </c>
      <c r="AJ92" s="6">
        <f>SUMIFS(GQList,GIList,Table_ExternalData_1[[#This Row],[Item_key]],GDList,Table_ExternalData_1[[#Headers],[30]])</f>
        <v>0</v>
      </c>
      <c r="AK92" s="6">
        <f>SUMIFS(GQList,GIList,Table_ExternalData_1[[#This Row],[Item_key]],GDList,Table_ExternalData_1[[#Headers],[31]])</f>
        <v>0</v>
      </c>
      <c r="AL92" s="6">
        <f>SUM(Table_ExternalData_1[[#This Row],[1]:[31]])</f>
        <v>0</v>
      </c>
    </row>
    <row r="93" spans="1:38" hidden="1">
      <c r="A93" s="8" t="s">
        <v>2000</v>
      </c>
      <c r="B93" s="3" t="s">
        <v>1815</v>
      </c>
      <c r="C93" s="3" t="s">
        <v>1756</v>
      </c>
      <c r="D93" s="3" t="s">
        <v>1860</v>
      </c>
      <c r="E93" s="3" t="s">
        <v>751</v>
      </c>
      <c r="F93" s="8" t="s">
        <v>1998</v>
      </c>
      <c r="G93" s="6">
        <f>SUMIFS(GQList,GIList,Table_ExternalData_1[[#This Row],[Item_key]],GDList,Table_ExternalData_1[[#Headers],[1]])</f>
        <v>0</v>
      </c>
      <c r="H93" s="6">
        <f>SUMIFS(GQList,GIList,Table_ExternalData_1[[#This Row],[Item_key]],GDList,Table_ExternalData_1[[#Headers],[2]])</f>
        <v>0</v>
      </c>
      <c r="I93" s="6">
        <f>SUMIFS(GQList,GIList,Table_ExternalData_1[[#This Row],[Item_key]],GDList,Table_ExternalData_1[[#Headers],[3]])</f>
        <v>0</v>
      </c>
      <c r="J93" s="6">
        <f>SUMIFS(GQList,GIList,Table_ExternalData_1[[#This Row],[Item_key]],GDList,Table_ExternalData_1[[#Headers],[4]])</f>
        <v>0</v>
      </c>
      <c r="K93" s="6">
        <f>SUMIFS(GQList,GIList,Table_ExternalData_1[[#This Row],[Item_key]],GDList,Table_ExternalData_1[[#Headers],[5]])</f>
        <v>0</v>
      </c>
      <c r="L93" s="6">
        <f>SUMIFS(GQList,GIList,Table_ExternalData_1[[#This Row],[Item_key]],GDList,Table_ExternalData_1[[#Headers],[6]])</f>
        <v>0</v>
      </c>
      <c r="M93" s="6">
        <f>SUMIFS(GQList,GIList,Table_ExternalData_1[[#This Row],[Item_key]],GDList,Table_ExternalData_1[[#Headers],[7]])</f>
        <v>0</v>
      </c>
      <c r="N93" s="6">
        <f>SUMIFS(GQList,GIList,Table_ExternalData_1[[#This Row],[Item_key]],GDList,Table_ExternalData_1[[#Headers],[8]])</f>
        <v>0</v>
      </c>
      <c r="O93" s="6">
        <f>SUMIFS(GQList,GIList,Table_ExternalData_1[[#This Row],[Item_key]],GDList,Table_ExternalData_1[[#Headers],[9]])</f>
        <v>0</v>
      </c>
      <c r="P93" s="6">
        <f>SUMIFS(GQList,GIList,Table_ExternalData_1[[#This Row],[Item_key]],GDList,Table_ExternalData_1[[#Headers],[10]])</f>
        <v>0</v>
      </c>
      <c r="Q93" s="6">
        <f>SUMIFS(GQList,GIList,Table_ExternalData_1[[#This Row],[Item_key]],GDList,Table_ExternalData_1[[#Headers],[11]])</f>
        <v>0</v>
      </c>
      <c r="R93" s="6">
        <f>SUMIFS(GQList,GIList,Table_ExternalData_1[[#This Row],[Item_key]],GDList,Table_ExternalData_1[[#Headers],[12]])</f>
        <v>0</v>
      </c>
      <c r="S93" s="6">
        <f>SUMIFS(GQList,GIList,Table_ExternalData_1[[#This Row],[Item_key]],GDList,Table_ExternalData_1[[#Headers],[13]])</f>
        <v>0</v>
      </c>
      <c r="T93" s="6">
        <f>SUMIFS(GQList,GIList,Table_ExternalData_1[[#This Row],[Item_key]],GDList,Table_ExternalData_1[[#Headers],[14]])</f>
        <v>0</v>
      </c>
      <c r="U93" s="6">
        <f>SUMIFS(GQList,GIList,Table_ExternalData_1[[#This Row],[Item_key]],GDList,Table_ExternalData_1[[#Headers],[15]])</f>
        <v>0</v>
      </c>
      <c r="V93" s="6">
        <f>SUMIFS(GQList,GIList,Table_ExternalData_1[[#This Row],[Item_key]],GDList,Table_ExternalData_1[[#Headers],[16]])</f>
        <v>3800</v>
      </c>
      <c r="W93" s="6">
        <f>SUMIFS(GQList,GIList,Table_ExternalData_1[[#This Row],[Item_key]],GDList,Table_ExternalData_1[[#Headers],[17]])</f>
        <v>0</v>
      </c>
      <c r="X93" s="6">
        <f>SUMIFS(GQList,GIList,Table_ExternalData_1[[#This Row],[Item_key]],GDList,Table_ExternalData_1[[#Headers],[18]])</f>
        <v>0</v>
      </c>
      <c r="Y93" s="6">
        <f>SUMIFS(GQList,GIList,Table_ExternalData_1[[#This Row],[Item_key]],GDList,Table_ExternalData_1[[#Headers],[19]])</f>
        <v>0</v>
      </c>
      <c r="Z93" s="6">
        <f>SUMIFS(GQList,GIList,Table_ExternalData_1[[#This Row],[Item_key]],GDList,Table_ExternalData_1[[#Headers],[20]])</f>
        <v>0</v>
      </c>
      <c r="AA93" s="6">
        <f>SUMIFS(GQList,GIList,Table_ExternalData_1[[#This Row],[Item_key]],GDList,Table_ExternalData_1[[#Headers],[21]])</f>
        <v>0</v>
      </c>
      <c r="AB93" s="6">
        <f>SUMIFS(GQList,GIList,Table_ExternalData_1[[#This Row],[Item_key]],GDList,Table_ExternalData_1[[#Headers],[22]])</f>
        <v>0</v>
      </c>
      <c r="AC93" s="6">
        <f>SUMIFS(GQList,GIList,Table_ExternalData_1[[#This Row],[Item_key]],GDList,Table_ExternalData_1[[#Headers],[23]])</f>
        <v>0</v>
      </c>
      <c r="AD93" s="6">
        <f>SUMIFS(GQList,GIList,Table_ExternalData_1[[#This Row],[Item_key]],GDList,Table_ExternalData_1[[#Headers],[24]])</f>
        <v>0</v>
      </c>
      <c r="AE93" s="6">
        <f>SUMIFS(GQList,GIList,Table_ExternalData_1[[#This Row],[Item_key]],GDList,Table_ExternalData_1[[#Headers],[25]])</f>
        <v>0</v>
      </c>
      <c r="AF93" s="6">
        <f>SUMIFS(GQList,GIList,Table_ExternalData_1[[#This Row],[Item_key]],GDList,Table_ExternalData_1[[#Headers],[26]])</f>
        <v>0</v>
      </c>
      <c r="AG93" s="6">
        <f>SUMIFS(GQList,GIList,Table_ExternalData_1[[#This Row],[Item_key]],GDList,Table_ExternalData_1[[#Headers],[27]])</f>
        <v>0</v>
      </c>
      <c r="AH93" s="6">
        <f>SUMIFS(GQList,GIList,Table_ExternalData_1[[#This Row],[Item_key]],GDList,Table_ExternalData_1[[#Headers],[28]])</f>
        <v>0</v>
      </c>
      <c r="AI93" s="6">
        <f>SUMIFS(GQList,GIList,Table_ExternalData_1[[#This Row],[Item_key]],GDList,Table_ExternalData_1[[#Headers],[29]])</f>
        <v>0</v>
      </c>
      <c r="AJ93" s="6">
        <f>SUMIFS(GQList,GIList,Table_ExternalData_1[[#This Row],[Item_key]],GDList,Table_ExternalData_1[[#Headers],[30]])</f>
        <v>0</v>
      </c>
      <c r="AK93" s="6">
        <f>SUMIFS(GQList,GIList,Table_ExternalData_1[[#This Row],[Item_key]],GDList,Table_ExternalData_1[[#Headers],[31]])</f>
        <v>0</v>
      </c>
      <c r="AL93" s="6">
        <f>SUM(Table_ExternalData_1[[#This Row],[1]:[31]])</f>
        <v>3800</v>
      </c>
    </row>
    <row r="94" spans="1:38" hidden="1">
      <c r="A94" s="8" t="s">
        <v>2000</v>
      </c>
      <c r="B94" s="3" t="s">
        <v>1815</v>
      </c>
      <c r="C94" s="3" t="s">
        <v>1757</v>
      </c>
      <c r="D94" s="3" t="s">
        <v>1861</v>
      </c>
      <c r="E94" s="3" t="s">
        <v>1862</v>
      </c>
      <c r="F94" s="8" t="s">
        <v>1998</v>
      </c>
      <c r="G94" s="6">
        <f>SUMIFS(GQList,GIList,Table_ExternalData_1[[#This Row],[Item_key]],GDList,Table_ExternalData_1[[#Headers],[1]])</f>
        <v>0</v>
      </c>
      <c r="H94" s="6">
        <f>SUMIFS(GQList,GIList,Table_ExternalData_1[[#This Row],[Item_key]],GDList,Table_ExternalData_1[[#Headers],[2]])</f>
        <v>0</v>
      </c>
      <c r="I94" s="6">
        <f>SUMIFS(GQList,GIList,Table_ExternalData_1[[#This Row],[Item_key]],GDList,Table_ExternalData_1[[#Headers],[3]])</f>
        <v>1000</v>
      </c>
      <c r="J94" s="6">
        <f>SUMIFS(GQList,GIList,Table_ExternalData_1[[#This Row],[Item_key]],GDList,Table_ExternalData_1[[#Headers],[4]])</f>
        <v>0</v>
      </c>
      <c r="K94" s="6">
        <f>SUMIFS(GQList,GIList,Table_ExternalData_1[[#This Row],[Item_key]],GDList,Table_ExternalData_1[[#Headers],[5]])</f>
        <v>0</v>
      </c>
      <c r="L94" s="6">
        <f>SUMIFS(GQList,GIList,Table_ExternalData_1[[#This Row],[Item_key]],GDList,Table_ExternalData_1[[#Headers],[6]])</f>
        <v>0</v>
      </c>
      <c r="M94" s="6">
        <f>SUMIFS(GQList,GIList,Table_ExternalData_1[[#This Row],[Item_key]],GDList,Table_ExternalData_1[[#Headers],[7]])</f>
        <v>0</v>
      </c>
      <c r="N94" s="6">
        <f>SUMIFS(GQList,GIList,Table_ExternalData_1[[#This Row],[Item_key]],GDList,Table_ExternalData_1[[#Headers],[8]])</f>
        <v>0</v>
      </c>
      <c r="O94" s="6">
        <f>SUMIFS(GQList,GIList,Table_ExternalData_1[[#This Row],[Item_key]],GDList,Table_ExternalData_1[[#Headers],[9]])</f>
        <v>0</v>
      </c>
      <c r="P94" s="6">
        <f>SUMIFS(GQList,GIList,Table_ExternalData_1[[#This Row],[Item_key]],GDList,Table_ExternalData_1[[#Headers],[10]])</f>
        <v>0</v>
      </c>
      <c r="Q94" s="6">
        <f>SUMIFS(GQList,GIList,Table_ExternalData_1[[#This Row],[Item_key]],GDList,Table_ExternalData_1[[#Headers],[11]])</f>
        <v>0</v>
      </c>
      <c r="R94" s="6">
        <f>SUMIFS(GQList,GIList,Table_ExternalData_1[[#This Row],[Item_key]],GDList,Table_ExternalData_1[[#Headers],[12]])</f>
        <v>0</v>
      </c>
      <c r="S94" s="6">
        <f>SUMIFS(GQList,GIList,Table_ExternalData_1[[#This Row],[Item_key]],GDList,Table_ExternalData_1[[#Headers],[13]])</f>
        <v>0</v>
      </c>
      <c r="T94" s="6">
        <f>SUMIFS(GQList,GIList,Table_ExternalData_1[[#This Row],[Item_key]],GDList,Table_ExternalData_1[[#Headers],[14]])</f>
        <v>0</v>
      </c>
      <c r="U94" s="6">
        <f>SUMIFS(GQList,GIList,Table_ExternalData_1[[#This Row],[Item_key]],GDList,Table_ExternalData_1[[#Headers],[15]])</f>
        <v>0</v>
      </c>
      <c r="V94" s="6">
        <f>SUMIFS(GQList,GIList,Table_ExternalData_1[[#This Row],[Item_key]],GDList,Table_ExternalData_1[[#Headers],[16]])</f>
        <v>0</v>
      </c>
      <c r="W94" s="6">
        <f>SUMIFS(GQList,GIList,Table_ExternalData_1[[#This Row],[Item_key]],GDList,Table_ExternalData_1[[#Headers],[17]])</f>
        <v>0</v>
      </c>
      <c r="X94" s="6">
        <f>SUMIFS(GQList,GIList,Table_ExternalData_1[[#This Row],[Item_key]],GDList,Table_ExternalData_1[[#Headers],[18]])</f>
        <v>0</v>
      </c>
      <c r="Y94" s="6">
        <f>SUMIFS(GQList,GIList,Table_ExternalData_1[[#This Row],[Item_key]],GDList,Table_ExternalData_1[[#Headers],[19]])</f>
        <v>0</v>
      </c>
      <c r="Z94" s="6">
        <f>SUMIFS(GQList,GIList,Table_ExternalData_1[[#This Row],[Item_key]],GDList,Table_ExternalData_1[[#Headers],[20]])</f>
        <v>0</v>
      </c>
      <c r="AA94" s="6">
        <f>SUMIFS(GQList,GIList,Table_ExternalData_1[[#This Row],[Item_key]],GDList,Table_ExternalData_1[[#Headers],[21]])</f>
        <v>0</v>
      </c>
      <c r="AB94" s="6">
        <f>SUMIFS(GQList,GIList,Table_ExternalData_1[[#This Row],[Item_key]],GDList,Table_ExternalData_1[[#Headers],[22]])</f>
        <v>0</v>
      </c>
      <c r="AC94" s="6">
        <f>SUMIFS(GQList,GIList,Table_ExternalData_1[[#This Row],[Item_key]],GDList,Table_ExternalData_1[[#Headers],[23]])</f>
        <v>0</v>
      </c>
      <c r="AD94" s="6">
        <f>SUMIFS(GQList,GIList,Table_ExternalData_1[[#This Row],[Item_key]],GDList,Table_ExternalData_1[[#Headers],[24]])</f>
        <v>0</v>
      </c>
      <c r="AE94" s="6">
        <f>SUMIFS(GQList,GIList,Table_ExternalData_1[[#This Row],[Item_key]],GDList,Table_ExternalData_1[[#Headers],[25]])</f>
        <v>0</v>
      </c>
      <c r="AF94" s="6">
        <f>SUMIFS(GQList,GIList,Table_ExternalData_1[[#This Row],[Item_key]],GDList,Table_ExternalData_1[[#Headers],[26]])</f>
        <v>0</v>
      </c>
      <c r="AG94" s="6">
        <f>SUMIFS(GQList,GIList,Table_ExternalData_1[[#This Row],[Item_key]],GDList,Table_ExternalData_1[[#Headers],[27]])</f>
        <v>0</v>
      </c>
      <c r="AH94" s="6">
        <f>SUMIFS(GQList,GIList,Table_ExternalData_1[[#This Row],[Item_key]],GDList,Table_ExternalData_1[[#Headers],[28]])</f>
        <v>0</v>
      </c>
      <c r="AI94" s="6">
        <f>SUMIFS(GQList,GIList,Table_ExternalData_1[[#This Row],[Item_key]],GDList,Table_ExternalData_1[[#Headers],[29]])</f>
        <v>0</v>
      </c>
      <c r="AJ94" s="6">
        <f>SUMIFS(GQList,GIList,Table_ExternalData_1[[#This Row],[Item_key]],GDList,Table_ExternalData_1[[#Headers],[30]])</f>
        <v>0</v>
      </c>
      <c r="AK94" s="6">
        <f>SUMIFS(GQList,GIList,Table_ExternalData_1[[#This Row],[Item_key]],GDList,Table_ExternalData_1[[#Headers],[31]])</f>
        <v>0</v>
      </c>
      <c r="AL94" s="6">
        <f>SUM(Table_ExternalData_1[[#This Row],[1]:[31]])</f>
        <v>1000</v>
      </c>
    </row>
    <row r="95" spans="1:38" hidden="1">
      <c r="A95" s="8" t="s">
        <v>2000</v>
      </c>
      <c r="B95" s="3" t="s">
        <v>1815</v>
      </c>
      <c r="C95" s="3" t="s">
        <v>1758</v>
      </c>
      <c r="D95" s="3" t="s">
        <v>1863</v>
      </c>
      <c r="E95" s="3" t="s">
        <v>1862</v>
      </c>
      <c r="F95" s="8" t="s">
        <v>1998</v>
      </c>
      <c r="G95" s="6">
        <f>SUMIFS(GQList,GIList,Table_ExternalData_1[[#This Row],[Item_key]],GDList,Table_ExternalData_1[[#Headers],[1]])</f>
        <v>0</v>
      </c>
      <c r="H95" s="6">
        <f>SUMIFS(GQList,GIList,Table_ExternalData_1[[#This Row],[Item_key]],GDList,Table_ExternalData_1[[#Headers],[2]])</f>
        <v>0</v>
      </c>
      <c r="I95" s="6">
        <f>SUMIFS(GQList,GIList,Table_ExternalData_1[[#This Row],[Item_key]],GDList,Table_ExternalData_1[[#Headers],[3]])</f>
        <v>0</v>
      </c>
      <c r="J95" s="6">
        <f>SUMIFS(GQList,GIList,Table_ExternalData_1[[#This Row],[Item_key]],GDList,Table_ExternalData_1[[#Headers],[4]])</f>
        <v>0</v>
      </c>
      <c r="K95" s="6">
        <f>SUMIFS(GQList,GIList,Table_ExternalData_1[[#This Row],[Item_key]],GDList,Table_ExternalData_1[[#Headers],[5]])</f>
        <v>0</v>
      </c>
      <c r="L95" s="6">
        <f>SUMIFS(GQList,GIList,Table_ExternalData_1[[#This Row],[Item_key]],GDList,Table_ExternalData_1[[#Headers],[6]])</f>
        <v>0</v>
      </c>
      <c r="M95" s="6">
        <f>SUMIFS(GQList,GIList,Table_ExternalData_1[[#This Row],[Item_key]],GDList,Table_ExternalData_1[[#Headers],[7]])</f>
        <v>0</v>
      </c>
      <c r="N95" s="6">
        <f>SUMIFS(GQList,GIList,Table_ExternalData_1[[#This Row],[Item_key]],GDList,Table_ExternalData_1[[#Headers],[8]])</f>
        <v>0</v>
      </c>
      <c r="O95" s="6">
        <f>SUMIFS(GQList,GIList,Table_ExternalData_1[[#This Row],[Item_key]],GDList,Table_ExternalData_1[[#Headers],[9]])</f>
        <v>0</v>
      </c>
      <c r="P95" s="6">
        <f>SUMIFS(GQList,GIList,Table_ExternalData_1[[#This Row],[Item_key]],GDList,Table_ExternalData_1[[#Headers],[10]])</f>
        <v>0</v>
      </c>
      <c r="Q95" s="6">
        <f>SUMIFS(GQList,GIList,Table_ExternalData_1[[#This Row],[Item_key]],GDList,Table_ExternalData_1[[#Headers],[11]])</f>
        <v>0</v>
      </c>
      <c r="R95" s="6">
        <f>SUMIFS(GQList,GIList,Table_ExternalData_1[[#This Row],[Item_key]],GDList,Table_ExternalData_1[[#Headers],[12]])</f>
        <v>0</v>
      </c>
      <c r="S95" s="6">
        <f>SUMIFS(GQList,GIList,Table_ExternalData_1[[#This Row],[Item_key]],GDList,Table_ExternalData_1[[#Headers],[13]])</f>
        <v>0</v>
      </c>
      <c r="T95" s="6">
        <f>SUMIFS(GQList,GIList,Table_ExternalData_1[[#This Row],[Item_key]],GDList,Table_ExternalData_1[[#Headers],[14]])</f>
        <v>0</v>
      </c>
      <c r="U95" s="6">
        <f>SUMIFS(GQList,GIList,Table_ExternalData_1[[#This Row],[Item_key]],GDList,Table_ExternalData_1[[#Headers],[15]])</f>
        <v>0</v>
      </c>
      <c r="V95" s="6">
        <f>SUMIFS(GQList,GIList,Table_ExternalData_1[[#This Row],[Item_key]],GDList,Table_ExternalData_1[[#Headers],[16]])</f>
        <v>0</v>
      </c>
      <c r="W95" s="6">
        <f>SUMIFS(GQList,GIList,Table_ExternalData_1[[#This Row],[Item_key]],GDList,Table_ExternalData_1[[#Headers],[17]])</f>
        <v>0</v>
      </c>
      <c r="X95" s="6">
        <f>SUMIFS(GQList,GIList,Table_ExternalData_1[[#This Row],[Item_key]],GDList,Table_ExternalData_1[[#Headers],[18]])</f>
        <v>0</v>
      </c>
      <c r="Y95" s="6">
        <f>SUMIFS(GQList,GIList,Table_ExternalData_1[[#This Row],[Item_key]],GDList,Table_ExternalData_1[[#Headers],[19]])</f>
        <v>0</v>
      </c>
      <c r="Z95" s="6">
        <f>SUMIFS(GQList,GIList,Table_ExternalData_1[[#This Row],[Item_key]],GDList,Table_ExternalData_1[[#Headers],[20]])</f>
        <v>0</v>
      </c>
      <c r="AA95" s="6">
        <f>SUMIFS(GQList,GIList,Table_ExternalData_1[[#This Row],[Item_key]],GDList,Table_ExternalData_1[[#Headers],[21]])</f>
        <v>0</v>
      </c>
      <c r="AB95" s="6">
        <f>SUMIFS(GQList,GIList,Table_ExternalData_1[[#This Row],[Item_key]],GDList,Table_ExternalData_1[[#Headers],[22]])</f>
        <v>0</v>
      </c>
      <c r="AC95" s="6">
        <f>SUMIFS(GQList,GIList,Table_ExternalData_1[[#This Row],[Item_key]],GDList,Table_ExternalData_1[[#Headers],[23]])</f>
        <v>0</v>
      </c>
      <c r="AD95" s="6">
        <f>SUMIFS(GQList,GIList,Table_ExternalData_1[[#This Row],[Item_key]],GDList,Table_ExternalData_1[[#Headers],[24]])</f>
        <v>0</v>
      </c>
      <c r="AE95" s="6">
        <f>SUMIFS(GQList,GIList,Table_ExternalData_1[[#This Row],[Item_key]],GDList,Table_ExternalData_1[[#Headers],[25]])</f>
        <v>0</v>
      </c>
      <c r="AF95" s="6">
        <f>SUMIFS(GQList,GIList,Table_ExternalData_1[[#This Row],[Item_key]],GDList,Table_ExternalData_1[[#Headers],[26]])</f>
        <v>0</v>
      </c>
      <c r="AG95" s="6">
        <f>SUMIFS(GQList,GIList,Table_ExternalData_1[[#This Row],[Item_key]],GDList,Table_ExternalData_1[[#Headers],[27]])</f>
        <v>0</v>
      </c>
      <c r="AH95" s="6">
        <f>SUMIFS(GQList,GIList,Table_ExternalData_1[[#This Row],[Item_key]],GDList,Table_ExternalData_1[[#Headers],[28]])</f>
        <v>0</v>
      </c>
      <c r="AI95" s="6">
        <f>SUMIFS(GQList,GIList,Table_ExternalData_1[[#This Row],[Item_key]],GDList,Table_ExternalData_1[[#Headers],[29]])</f>
        <v>0</v>
      </c>
      <c r="AJ95" s="6">
        <f>SUMIFS(GQList,GIList,Table_ExternalData_1[[#This Row],[Item_key]],GDList,Table_ExternalData_1[[#Headers],[30]])</f>
        <v>0</v>
      </c>
      <c r="AK95" s="6">
        <f>SUMIFS(GQList,GIList,Table_ExternalData_1[[#This Row],[Item_key]],GDList,Table_ExternalData_1[[#Headers],[31]])</f>
        <v>0</v>
      </c>
      <c r="AL95" s="6">
        <f>SUM(Table_ExternalData_1[[#This Row],[1]:[31]])</f>
        <v>0</v>
      </c>
    </row>
    <row r="96" spans="1:38" hidden="1">
      <c r="A96" s="8" t="s">
        <v>2000</v>
      </c>
      <c r="B96" s="3" t="s">
        <v>1815</v>
      </c>
      <c r="C96" s="3" t="s">
        <v>1759</v>
      </c>
      <c r="D96" s="3" t="s">
        <v>1864</v>
      </c>
      <c r="E96" s="3" t="s">
        <v>1862</v>
      </c>
      <c r="F96" s="8" t="s">
        <v>1998</v>
      </c>
      <c r="G96" s="6">
        <f>SUMIFS(GQList,GIList,Table_ExternalData_1[[#This Row],[Item_key]],GDList,Table_ExternalData_1[[#Headers],[1]])</f>
        <v>0</v>
      </c>
      <c r="H96" s="6">
        <f>SUMIFS(GQList,GIList,Table_ExternalData_1[[#This Row],[Item_key]],GDList,Table_ExternalData_1[[#Headers],[2]])</f>
        <v>0</v>
      </c>
      <c r="I96" s="6">
        <f>SUMIFS(GQList,GIList,Table_ExternalData_1[[#This Row],[Item_key]],GDList,Table_ExternalData_1[[#Headers],[3]])</f>
        <v>0</v>
      </c>
      <c r="J96" s="6">
        <f>SUMIFS(GQList,GIList,Table_ExternalData_1[[#This Row],[Item_key]],GDList,Table_ExternalData_1[[#Headers],[4]])</f>
        <v>0</v>
      </c>
      <c r="K96" s="6">
        <f>SUMIFS(GQList,GIList,Table_ExternalData_1[[#This Row],[Item_key]],GDList,Table_ExternalData_1[[#Headers],[5]])</f>
        <v>0</v>
      </c>
      <c r="L96" s="6">
        <f>SUMIFS(GQList,GIList,Table_ExternalData_1[[#This Row],[Item_key]],GDList,Table_ExternalData_1[[#Headers],[6]])</f>
        <v>0</v>
      </c>
      <c r="M96" s="6">
        <f>SUMIFS(GQList,GIList,Table_ExternalData_1[[#This Row],[Item_key]],GDList,Table_ExternalData_1[[#Headers],[7]])</f>
        <v>0</v>
      </c>
      <c r="N96" s="6">
        <f>SUMIFS(GQList,GIList,Table_ExternalData_1[[#This Row],[Item_key]],GDList,Table_ExternalData_1[[#Headers],[8]])</f>
        <v>0</v>
      </c>
      <c r="O96" s="6">
        <f>SUMIFS(GQList,GIList,Table_ExternalData_1[[#This Row],[Item_key]],GDList,Table_ExternalData_1[[#Headers],[9]])</f>
        <v>0</v>
      </c>
      <c r="P96" s="6">
        <f>SUMIFS(GQList,GIList,Table_ExternalData_1[[#This Row],[Item_key]],GDList,Table_ExternalData_1[[#Headers],[10]])</f>
        <v>0</v>
      </c>
      <c r="Q96" s="6">
        <f>SUMIFS(GQList,GIList,Table_ExternalData_1[[#This Row],[Item_key]],GDList,Table_ExternalData_1[[#Headers],[11]])</f>
        <v>0</v>
      </c>
      <c r="R96" s="6">
        <f>SUMIFS(GQList,GIList,Table_ExternalData_1[[#This Row],[Item_key]],GDList,Table_ExternalData_1[[#Headers],[12]])</f>
        <v>0</v>
      </c>
      <c r="S96" s="6">
        <f>SUMIFS(GQList,GIList,Table_ExternalData_1[[#This Row],[Item_key]],GDList,Table_ExternalData_1[[#Headers],[13]])</f>
        <v>0</v>
      </c>
      <c r="T96" s="6">
        <f>SUMIFS(GQList,GIList,Table_ExternalData_1[[#This Row],[Item_key]],GDList,Table_ExternalData_1[[#Headers],[14]])</f>
        <v>0</v>
      </c>
      <c r="U96" s="6">
        <f>SUMIFS(GQList,GIList,Table_ExternalData_1[[#This Row],[Item_key]],GDList,Table_ExternalData_1[[#Headers],[15]])</f>
        <v>0</v>
      </c>
      <c r="V96" s="6">
        <f>SUMIFS(GQList,GIList,Table_ExternalData_1[[#This Row],[Item_key]],GDList,Table_ExternalData_1[[#Headers],[16]])</f>
        <v>0</v>
      </c>
      <c r="W96" s="6">
        <f>SUMIFS(GQList,GIList,Table_ExternalData_1[[#This Row],[Item_key]],GDList,Table_ExternalData_1[[#Headers],[17]])</f>
        <v>0</v>
      </c>
      <c r="X96" s="6">
        <f>SUMIFS(GQList,GIList,Table_ExternalData_1[[#This Row],[Item_key]],GDList,Table_ExternalData_1[[#Headers],[18]])</f>
        <v>0</v>
      </c>
      <c r="Y96" s="6">
        <f>SUMIFS(GQList,GIList,Table_ExternalData_1[[#This Row],[Item_key]],GDList,Table_ExternalData_1[[#Headers],[19]])</f>
        <v>0</v>
      </c>
      <c r="Z96" s="6">
        <f>SUMIFS(GQList,GIList,Table_ExternalData_1[[#This Row],[Item_key]],GDList,Table_ExternalData_1[[#Headers],[20]])</f>
        <v>0</v>
      </c>
      <c r="AA96" s="6">
        <f>SUMIFS(GQList,GIList,Table_ExternalData_1[[#This Row],[Item_key]],GDList,Table_ExternalData_1[[#Headers],[21]])</f>
        <v>0</v>
      </c>
      <c r="AB96" s="6">
        <f>SUMIFS(GQList,GIList,Table_ExternalData_1[[#This Row],[Item_key]],GDList,Table_ExternalData_1[[#Headers],[22]])</f>
        <v>0</v>
      </c>
      <c r="AC96" s="6">
        <f>SUMIFS(GQList,GIList,Table_ExternalData_1[[#This Row],[Item_key]],GDList,Table_ExternalData_1[[#Headers],[23]])</f>
        <v>0</v>
      </c>
      <c r="AD96" s="6">
        <f>SUMIFS(GQList,GIList,Table_ExternalData_1[[#This Row],[Item_key]],GDList,Table_ExternalData_1[[#Headers],[24]])</f>
        <v>0</v>
      </c>
      <c r="AE96" s="6">
        <f>SUMIFS(GQList,GIList,Table_ExternalData_1[[#This Row],[Item_key]],GDList,Table_ExternalData_1[[#Headers],[25]])</f>
        <v>0</v>
      </c>
      <c r="AF96" s="6">
        <f>SUMIFS(GQList,GIList,Table_ExternalData_1[[#This Row],[Item_key]],GDList,Table_ExternalData_1[[#Headers],[26]])</f>
        <v>0</v>
      </c>
      <c r="AG96" s="6">
        <f>SUMIFS(GQList,GIList,Table_ExternalData_1[[#This Row],[Item_key]],GDList,Table_ExternalData_1[[#Headers],[27]])</f>
        <v>0</v>
      </c>
      <c r="AH96" s="6">
        <f>SUMIFS(GQList,GIList,Table_ExternalData_1[[#This Row],[Item_key]],GDList,Table_ExternalData_1[[#Headers],[28]])</f>
        <v>0</v>
      </c>
      <c r="AI96" s="6">
        <f>SUMIFS(GQList,GIList,Table_ExternalData_1[[#This Row],[Item_key]],GDList,Table_ExternalData_1[[#Headers],[29]])</f>
        <v>0</v>
      </c>
      <c r="AJ96" s="6">
        <f>SUMIFS(GQList,GIList,Table_ExternalData_1[[#This Row],[Item_key]],GDList,Table_ExternalData_1[[#Headers],[30]])</f>
        <v>0</v>
      </c>
      <c r="AK96" s="6">
        <f>SUMIFS(GQList,GIList,Table_ExternalData_1[[#This Row],[Item_key]],GDList,Table_ExternalData_1[[#Headers],[31]])</f>
        <v>0</v>
      </c>
      <c r="AL96" s="6">
        <f>SUM(Table_ExternalData_1[[#This Row],[1]:[31]])</f>
        <v>0</v>
      </c>
    </row>
    <row r="97" spans="1:38" hidden="1">
      <c r="A97" s="8" t="s">
        <v>2000</v>
      </c>
      <c r="B97" s="3" t="s">
        <v>1815</v>
      </c>
      <c r="C97" s="3" t="s">
        <v>1760</v>
      </c>
      <c r="D97" s="3" t="s">
        <v>1865</v>
      </c>
      <c r="E97" s="3" t="s">
        <v>1866</v>
      </c>
      <c r="F97" s="8" t="s">
        <v>1998</v>
      </c>
      <c r="G97" s="6">
        <f>SUMIFS(GQList,GIList,Table_ExternalData_1[[#This Row],[Item_key]],GDList,Table_ExternalData_1[[#Headers],[1]])</f>
        <v>0</v>
      </c>
      <c r="H97" s="6">
        <f>SUMIFS(GQList,GIList,Table_ExternalData_1[[#This Row],[Item_key]],GDList,Table_ExternalData_1[[#Headers],[2]])</f>
        <v>0</v>
      </c>
      <c r="I97" s="6">
        <f>SUMIFS(GQList,GIList,Table_ExternalData_1[[#This Row],[Item_key]],GDList,Table_ExternalData_1[[#Headers],[3]])</f>
        <v>175</v>
      </c>
      <c r="J97" s="6">
        <f>SUMIFS(GQList,GIList,Table_ExternalData_1[[#This Row],[Item_key]],GDList,Table_ExternalData_1[[#Headers],[4]])</f>
        <v>0</v>
      </c>
      <c r="K97" s="6">
        <f>SUMIFS(GQList,GIList,Table_ExternalData_1[[#This Row],[Item_key]],GDList,Table_ExternalData_1[[#Headers],[5]])</f>
        <v>0</v>
      </c>
      <c r="L97" s="6">
        <f>SUMIFS(GQList,GIList,Table_ExternalData_1[[#This Row],[Item_key]],GDList,Table_ExternalData_1[[#Headers],[6]])</f>
        <v>0</v>
      </c>
      <c r="M97" s="6">
        <f>SUMIFS(GQList,GIList,Table_ExternalData_1[[#This Row],[Item_key]],GDList,Table_ExternalData_1[[#Headers],[7]])</f>
        <v>0</v>
      </c>
      <c r="N97" s="6">
        <f>SUMIFS(GQList,GIList,Table_ExternalData_1[[#This Row],[Item_key]],GDList,Table_ExternalData_1[[#Headers],[8]])</f>
        <v>0</v>
      </c>
      <c r="O97" s="6">
        <f>SUMIFS(GQList,GIList,Table_ExternalData_1[[#This Row],[Item_key]],GDList,Table_ExternalData_1[[#Headers],[9]])</f>
        <v>0</v>
      </c>
      <c r="P97" s="6">
        <f>SUMIFS(GQList,GIList,Table_ExternalData_1[[#This Row],[Item_key]],GDList,Table_ExternalData_1[[#Headers],[10]])</f>
        <v>0</v>
      </c>
      <c r="Q97" s="6">
        <f>SUMIFS(GQList,GIList,Table_ExternalData_1[[#This Row],[Item_key]],GDList,Table_ExternalData_1[[#Headers],[11]])</f>
        <v>0</v>
      </c>
      <c r="R97" s="6">
        <f>SUMIFS(GQList,GIList,Table_ExternalData_1[[#This Row],[Item_key]],GDList,Table_ExternalData_1[[#Headers],[12]])</f>
        <v>0</v>
      </c>
      <c r="S97" s="6">
        <f>SUMIFS(GQList,GIList,Table_ExternalData_1[[#This Row],[Item_key]],GDList,Table_ExternalData_1[[#Headers],[13]])</f>
        <v>0</v>
      </c>
      <c r="T97" s="6">
        <f>SUMIFS(GQList,GIList,Table_ExternalData_1[[#This Row],[Item_key]],GDList,Table_ExternalData_1[[#Headers],[14]])</f>
        <v>0</v>
      </c>
      <c r="U97" s="6">
        <f>SUMIFS(GQList,GIList,Table_ExternalData_1[[#This Row],[Item_key]],GDList,Table_ExternalData_1[[#Headers],[15]])</f>
        <v>0</v>
      </c>
      <c r="V97" s="6">
        <f>SUMIFS(GQList,GIList,Table_ExternalData_1[[#This Row],[Item_key]],GDList,Table_ExternalData_1[[#Headers],[16]])</f>
        <v>0</v>
      </c>
      <c r="W97" s="6">
        <f>SUMIFS(GQList,GIList,Table_ExternalData_1[[#This Row],[Item_key]],GDList,Table_ExternalData_1[[#Headers],[17]])</f>
        <v>0</v>
      </c>
      <c r="X97" s="6">
        <f>SUMIFS(GQList,GIList,Table_ExternalData_1[[#This Row],[Item_key]],GDList,Table_ExternalData_1[[#Headers],[18]])</f>
        <v>0</v>
      </c>
      <c r="Y97" s="6">
        <f>SUMIFS(GQList,GIList,Table_ExternalData_1[[#This Row],[Item_key]],GDList,Table_ExternalData_1[[#Headers],[19]])</f>
        <v>0</v>
      </c>
      <c r="Z97" s="6">
        <f>SUMIFS(GQList,GIList,Table_ExternalData_1[[#This Row],[Item_key]],GDList,Table_ExternalData_1[[#Headers],[20]])</f>
        <v>0</v>
      </c>
      <c r="AA97" s="6">
        <f>SUMIFS(GQList,GIList,Table_ExternalData_1[[#This Row],[Item_key]],GDList,Table_ExternalData_1[[#Headers],[21]])</f>
        <v>0</v>
      </c>
      <c r="AB97" s="6">
        <f>SUMIFS(GQList,GIList,Table_ExternalData_1[[#This Row],[Item_key]],GDList,Table_ExternalData_1[[#Headers],[22]])</f>
        <v>0</v>
      </c>
      <c r="AC97" s="6">
        <f>SUMIFS(GQList,GIList,Table_ExternalData_1[[#This Row],[Item_key]],GDList,Table_ExternalData_1[[#Headers],[23]])</f>
        <v>0</v>
      </c>
      <c r="AD97" s="6">
        <f>SUMIFS(GQList,GIList,Table_ExternalData_1[[#This Row],[Item_key]],GDList,Table_ExternalData_1[[#Headers],[24]])</f>
        <v>0</v>
      </c>
      <c r="AE97" s="6">
        <f>SUMIFS(GQList,GIList,Table_ExternalData_1[[#This Row],[Item_key]],GDList,Table_ExternalData_1[[#Headers],[25]])</f>
        <v>0</v>
      </c>
      <c r="AF97" s="6">
        <f>SUMIFS(GQList,GIList,Table_ExternalData_1[[#This Row],[Item_key]],GDList,Table_ExternalData_1[[#Headers],[26]])</f>
        <v>0</v>
      </c>
      <c r="AG97" s="6">
        <f>SUMIFS(GQList,GIList,Table_ExternalData_1[[#This Row],[Item_key]],GDList,Table_ExternalData_1[[#Headers],[27]])</f>
        <v>0</v>
      </c>
      <c r="AH97" s="6">
        <f>SUMIFS(GQList,GIList,Table_ExternalData_1[[#This Row],[Item_key]],GDList,Table_ExternalData_1[[#Headers],[28]])</f>
        <v>0</v>
      </c>
      <c r="AI97" s="6">
        <f>SUMIFS(GQList,GIList,Table_ExternalData_1[[#This Row],[Item_key]],GDList,Table_ExternalData_1[[#Headers],[29]])</f>
        <v>0</v>
      </c>
      <c r="AJ97" s="6">
        <f>SUMIFS(GQList,GIList,Table_ExternalData_1[[#This Row],[Item_key]],GDList,Table_ExternalData_1[[#Headers],[30]])</f>
        <v>0</v>
      </c>
      <c r="AK97" s="6">
        <f>SUMIFS(GQList,GIList,Table_ExternalData_1[[#This Row],[Item_key]],GDList,Table_ExternalData_1[[#Headers],[31]])</f>
        <v>0</v>
      </c>
      <c r="AL97" s="6">
        <f>SUM(Table_ExternalData_1[[#This Row],[1]:[31]])</f>
        <v>175</v>
      </c>
    </row>
    <row r="98" spans="1:38" hidden="1">
      <c r="A98" s="8" t="s">
        <v>2000</v>
      </c>
      <c r="B98" s="3" t="s">
        <v>1815</v>
      </c>
      <c r="C98" s="3" t="s">
        <v>1806</v>
      </c>
      <c r="D98" s="3" t="s">
        <v>1867</v>
      </c>
      <c r="E98" s="3" t="s">
        <v>1868</v>
      </c>
      <c r="F98" s="8" t="s">
        <v>1998</v>
      </c>
      <c r="G98" s="6">
        <f>SUMIFS(GQList,GIList,Table_ExternalData_1[[#This Row],[Item_key]],GDList,Table_ExternalData_1[[#Headers],[1]])</f>
        <v>0</v>
      </c>
      <c r="H98" s="6">
        <f>SUMIFS(GQList,GIList,Table_ExternalData_1[[#This Row],[Item_key]],GDList,Table_ExternalData_1[[#Headers],[2]])</f>
        <v>0</v>
      </c>
      <c r="I98" s="6">
        <f>SUMIFS(GQList,GIList,Table_ExternalData_1[[#This Row],[Item_key]],GDList,Table_ExternalData_1[[#Headers],[3]])</f>
        <v>0</v>
      </c>
      <c r="J98" s="6">
        <f>SUMIFS(GQList,GIList,Table_ExternalData_1[[#This Row],[Item_key]],GDList,Table_ExternalData_1[[#Headers],[4]])</f>
        <v>0</v>
      </c>
      <c r="K98" s="6">
        <f>SUMIFS(GQList,GIList,Table_ExternalData_1[[#This Row],[Item_key]],GDList,Table_ExternalData_1[[#Headers],[5]])</f>
        <v>0</v>
      </c>
      <c r="L98" s="6">
        <f>SUMIFS(GQList,GIList,Table_ExternalData_1[[#This Row],[Item_key]],GDList,Table_ExternalData_1[[#Headers],[6]])</f>
        <v>0</v>
      </c>
      <c r="M98" s="6">
        <f>SUMIFS(GQList,GIList,Table_ExternalData_1[[#This Row],[Item_key]],GDList,Table_ExternalData_1[[#Headers],[7]])</f>
        <v>0</v>
      </c>
      <c r="N98" s="6">
        <f>SUMIFS(GQList,GIList,Table_ExternalData_1[[#This Row],[Item_key]],GDList,Table_ExternalData_1[[#Headers],[8]])</f>
        <v>0</v>
      </c>
      <c r="O98" s="6">
        <f>SUMIFS(GQList,GIList,Table_ExternalData_1[[#This Row],[Item_key]],GDList,Table_ExternalData_1[[#Headers],[9]])</f>
        <v>0</v>
      </c>
      <c r="P98" s="6">
        <f>SUMIFS(GQList,GIList,Table_ExternalData_1[[#This Row],[Item_key]],GDList,Table_ExternalData_1[[#Headers],[10]])</f>
        <v>0</v>
      </c>
      <c r="Q98" s="6">
        <f>SUMIFS(GQList,GIList,Table_ExternalData_1[[#This Row],[Item_key]],GDList,Table_ExternalData_1[[#Headers],[11]])</f>
        <v>0</v>
      </c>
      <c r="R98" s="6">
        <f>SUMIFS(GQList,GIList,Table_ExternalData_1[[#This Row],[Item_key]],GDList,Table_ExternalData_1[[#Headers],[12]])</f>
        <v>0</v>
      </c>
      <c r="S98" s="6">
        <f>SUMIFS(GQList,GIList,Table_ExternalData_1[[#This Row],[Item_key]],GDList,Table_ExternalData_1[[#Headers],[13]])</f>
        <v>0</v>
      </c>
      <c r="T98" s="6">
        <f>SUMIFS(GQList,GIList,Table_ExternalData_1[[#This Row],[Item_key]],GDList,Table_ExternalData_1[[#Headers],[14]])</f>
        <v>0</v>
      </c>
      <c r="U98" s="6">
        <f>SUMIFS(GQList,GIList,Table_ExternalData_1[[#This Row],[Item_key]],GDList,Table_ExternalData_1[[#Headers],[15]])</f>
        <v>0</v>
      </c>
      <c r="V98" s="6">
        <f>SUMIFS(GQList,GIList,Table_ExternalData_1[[#This Row],[Item_key]],GDList,Table_ExternalData_1[[#Headers],[16]])</f>
        <v>0</v>
      </c>
      <c r="W98" s="6">
        <f>SUMIFS(GQList,GIList,Table_ExternalData_1[[#This Row],[Item_key]],GDList,Table_ExternalData_1[[#Headers],[17]])</f>
        <v>0</v>
      </c>
      <c r="X98" s="6">
        <f>SUMIFS(GQList,GIList,Table_ExternalData_1[[#This Row],[Item_key]],GDList,Table_ExternalData_1[[#Headers],[18]])</f>
        <v>0</v>
      </c>
      <c r="Y98" s="6">
        <f>SUMIFS(GQList,GIList,Table_ExternalData_1[[#This Row],[Item_key]],GDList,Table_ExternalData_1[[#Headers],[19]])</f>
        <v>0</v>
      </c>
      <c r="Z98" s="6">
        <f>SUMIFS(GQList,GIList,Table_ExternalData_1[[#This Row],[Item_key]],GDList,Table_ExternalData_1[[#Headers],[20]])</f>
        <v>0</v>
      </c>
      <c r="AA98" s="6">
        <f>SUMIFS(GQList,GIList,Table_ExternalData_1[[#This Row],[Item_key]],GDList,Table_ExternalData_1[[#Headers],[21]])</f>
        <v>0</v>
      </c>
      <c r="AB98" s="6">
        <f>SUMIFS(GQList,GIList,Table_ExternalData_1[[#This Row],[Item_key]],GDList,Table_ExternalData_1[[#Headers],[22]])</f>
        <v>0</v>
      </c>
      <c r="AC98" s="6">
        <f>SUMIFS(GQList,GIList,Table_ExternalData_1[[#This Row],[Item_key]],GDList,Table_ExternalData_1[[#Headers],[23]])</f>
        <v>0</v>
      </c>
      <c r="AD98" s="6">
        <f>SUMIFS(GQList,GIList,Table_ExternalData_1[[#This Row],[Item_key]],GDList,Table_ExternalData_1[[#Headers],[24]])</f>
        <v>0</v>
      </c>
      <c r="AE98" s="6">
        <f>SUMIFS(GQList,GIList,Table_ExternalData_1[[#This Row],[Item_key]],GDList,Table_ExternalData_1[[#Headers],[25]])</f>
        <v>0</v>
      </c>
      <c r="AF98" s="6">
        <f>SUMIFS(GQList,GIList,Table_ExternalData_1[[#This Row],[Item_key]],GDList,Table_ExternalData_1[[#Headers],[26]])</f>
        <v>0</v>
      </c>
      <c r="AG98" s="6">
        <f>SUMIFS(GQList,GIList,Table_ExternalData_1[[#This Row],[Item_key]],GDList,Table_ExternalData_1[[#Headers],[27]])</f>
        <v>0</v>
      </c>
      <c r="AH98" s="6">
        <f>SUMIFS(GQList,GIList,Table_ExternalData_1[[#This Row],[Item_key]],GDList,Table_ExternalData_1[[#Headers],[28]])</f>
        <v>0</v>
      </c>
      <c r="AI98" s="6">
        <f>SUMIFS(GQList,GIList,Table_ExternalData_1[[#This Row],[Item_key]],GDList,Table_ExternalData_1[[#Headers],[29]])</f>
        <v>0</v>
      </c>
      <c r="AJ98" s="6">
        <f>SUMIFS(GQList,GIList,Table_ExternalData_1[[#This Row],[Item_key]],GDList,Table_ExternalData_1[[#Headers],[30]])</f>
        <v>0</v>
      </c>
      <c r="AK98" s="6">
        <f>SUMIFS(GQList,GIList,Table_ExternalData_1[[#This Row],[Item_key]],GDList,Table_ExternalData_1[[#Headers],[31]])</f>
        <v>0</v>
      </c>
      <c r="AL98" s="6">
        <f>SUM(Table_ExternalData_1[[#This Row],[1]:[31]])</f>
        <v>0</v>
      </c>
    </row>
    <row r="99" spans="1:38" hidden="1">
      <c r="A99" s="8" t="s">
        <v>2000</v>
      </c>
      <c r="B99" s="3" t="s">
        <v>1815</v>
      </c>
      <c r="C99" s="3" t="s">
        <v>1761</v>
      </c>
      <c r="D99" s="3" t="s">
        <v>1869</v>
      </c>
      <c r="E99" s="3" t="s">
        <v>1870</v>
      </c>
      <c r="F99" s="8" t="s">
        <v>1998</v>
      </c>
      <c r="G99" s="6">
        <f>SUMIFS(GQList,GIList,Table_ExternalData_1[[#This Row],[Item_key]],GDList,Table_ExternalData_1[[#Headers],[1]])</f>
        <v>0</v>
      </c>
      <c r="H99" s="6">
        <f>SUMIFS(GQList,GIList,Table_ExternalData_1[[#This Row],[Item_key]],GDList,Table_ExternalData_1[[#Headers],[2]])</f>
        <v>0</v>
      </c>
      <c r="I99" s="6">
        <f>SUMIFS(GQList,GIList,Table_ExternalData_1[[#This Row],[Item_key]],GDList,Table_ExternalData_1[[#Headers],[3]])</f>
        <v>1250</v>
      </c>
      <c r="J99" s="6">
        <f>SUMIFS(GQList,GIList,Table_ExternalData_1[[#This Row],[Item_key]],GDList,Table_ExternalData_1[[#Headers],[4]])</f>
        <v>0</v>
      </c>
      <c r="K99" s="6">
        <f>SUMIFS(GQList,GIList,Table_ExternalData_1[[#This Row],[Item_key]],GDList,Table_ExternalData_1[[#Headers],[5]])</f>
        <v>0</v>
      </c>
      <c r="L99" s="6">
        <f>SUMIFS(GQList,GIList,Table_ExternalData_1[[#This Row],[Item_key]],GDList,Table_ExternalData_1[[#Headers],[6]])</f>
        <v>0</v>
      </c>
      <c r="M99" s="6">
        <f>SUMIFS(GQList,GIList,Table_ExternalData_1[[#This Row],[Item_key]],GDList,Table_ExternalData_1[[#Headers],[7]])</f>
        <v>0</v>
      </c>
      <c r="N99" s="6">
        <f>SUMIFS(GQList,GIList,Table_ExternalData_1[[#This Row],[Item_key]],GDList,Table_ExternalData_1[[#Headers],[8]])</f>
        <v>0</v>
      </c>
      <c r="O99" s="6">
        <f>SUMIFS(GQList,GIList,Table_ExternalData_1[[#This Row],[Item_key]],GDList,Table_ExternalData_1[[#Headers],[9]])</f>
        <v>0</v>
      </c>
      <c r="P99" s="6">
        <f>SUMIFS(GQList,GIList,Table_ExternalData_1[[#This Row],[Item_key]],GDList,Table_ExternalData_1[[#Headers],[10]])</f>
        <v>0</v>
      </c>
      <c r="Q99" s="6">
        <f>SUMIFS(GQList,GIList,Table_ExternalData_1[[#This Row],[Item_key]],GDList,Table_ExternalData_1[[#Headers],[11]])</f>
        <v>0</v>
      </c>
      <c r="R99" s="6">
        <f>SUMIFS(GQList,GIList,Table_ExternalData_1[[#This Row],[Item_key]],GDList,Table_ExternalData_1[[#Headers],[12]])</f>
        <v>0</v>
      </c>
      <c r="S99" s="6">
        <f>SUMIFS(GQList,GIList,Table_ExternalData_1[[#This Row],[Item_key]],GDList,Table_ExternalData_1[[#Headers],[13]])</f>
        <v>0</v>
      </c>
      <c r="T99" s="6">
        <f>SUMIFS(GQList,GIList,Table_ExternalData_1[[#This Row],[Item_key]],GDList,Table_ExternalData_1[[#Headers],[14]])</f>
        <v>0</v>
      </c>
      <c r="U99" s="6">
        <f>SUMIFS(GQList,GIList,Table_ExternalData_1[[#This Row],[Item_key]],GDList,Table_ExternalData_1[[#Headers],[15]])</f>
        <v>0</v>
      </c>
      <c r="V99" s="6">
        <f>SUMIFS(GQList,GIList,Table_ExternalData_1[[#This Row],[Item_key]],GDList,Table_ExternalData_1[[#Headers],[16]])</f>
        <v>0</v>
      </c>
      <c r="W99" s="6">
        <f>SUMIFS(GQList,GIList,Table_ExternalData_1[[#This Row],[Item_key]],GDList,Table_ExternalData_1[[#Headers],[17]])</f>
        <v>0</v>
      </c>
      <c r="X99" s="6">
        <f>SUMIFS(GQList,GIList,Table_ExternalData_1[[#This Row],[Item_key]],GDList,Table_ExternalData_1[[#Headers],[18]])</f>
        <v>0</v>
      </c>
      <c r="Y99" s="6">
        <f>SUMIFS(GQList,GIList,Table_ExternalData_1[[#This Row],[Item_key]],GDList,Table_ExternalData_1[[#Headers],[19]])</f>
        <v>0</v>
      </c>
      <c r="Z99" s="6">
        <f>SUMIFS(GQList,GIList,Table_ExternalData_1[[#This Row],[Item_key]],GDList,Table_ExternalData_1[[#Headers],[20]])</f>
        <v>0</v>
      </c>
      <c r="AA99" s="6">
        <f>SUMIFS(GQList,GIList,Table_ExternalData_1[[#This Row],[Item_key]],GDList,Table_ExternalData_1[[#Headers],[21]])</f>
        <v>0</v>
      </c>
      <c r="AB99" s="6">
        <f>SUMIFS(GQList,GIList,Table_ExternalData_1[[#This Row],[Item_key]],GDList,Table_ExternalData_1[[#Headers],[22]])</f>
        <v>0</v>
      </c>
      <c r="AC99" s="6">
        <f>SUMIFS(GQList,GIList,Table_ExternalData_1[[#This Row],[Item_key]],GDList,Table_ExternalData_1[[#Headers],[23]])</f>
        <v>0</v>
      </c>
      <c r="AD99" s="6">
        <f>SUMIFS(GQList,GIList,Table_ExternalData_1[[#This Row],[Item_key]],GDList,Table_ExternalData_1[[#Headers],[24]])</f>
        <v>0</v>
      </c>
      <c r="AE99" s="6">
        <f>SUMIFS(GQList,GIList,Table_ExternalData_1[[#This Row],[Item_key]],GDList,Table_ExternalData_1[[#Headers],[25]])</f>
        <v>0</v>
      </c>
      <c r="AF99" s="6">
        <f>SUMIFS(GQList,GIList,Table_ExternalData_1[[#This Row],[Item_key]],GDList,Table_ExternalData_1[[#Headers],[26]])</f>
        <v>0</v>
      </c>
      <c r="AG99" s="6">
        <f>SUMIFS(GQList,GIList,Table_ExternalData_1[[#This Row],[Item_key]],GDList,Table_ExternalData_1[[#Headers],[27]])</f>
        <v>0</v>
      </c>
      <c r="AH99" s="6">
        <f>SUMIFS(GQList,GIList,Table_ExternalData_1[[#This Row],[Item_key]],GDList,Table_ExternalData_1[[#Headers],[28]])</f>
        <v>0</v>
      </c>
      <c r="AI99" s="6">
        <f>SUMIFS(GQList,GIList,Table_ExternalData_1[[#This Row],[Item_key]],GDList,Table_ExternalData_1[[#Headers],[29]])</f>
        <v>0</v>
      </c>
      <c r="AJ99" s="6">
        <f>SUMIFS(GQList,GIList,Table_ExternalData_1[[#This Row],[Item_key]],GDList,Table_ExternalData_1[[#Headers],[30]])</f>
        <v>0</v>
      </c>
      <c r="AK99" s="6">
        <f>SUMIFS(GQList,GIList,Table_ExternalData_1[[#This Row],[Item_key]],GDList,Table_ExternalData_1[[#Headers],[31]])</f>
        <v>0</v>
      </c>
      <c r="AL99" s="6">
        <f>SUM(Table_ExternalData_1[[#This Row],[1]:[31]])</f>
        <v>1250</v>
      </c>
    </row>
    <row r="100" spans="1:38" hidden="1">
      <c r="A100" s="8" t="s">
        <v>2000</v>
      </c>
      <c r="B100" s="3" t="s">
        <v>1815</v>
      </c>
      <c r="C100" s="3" t="s">
        <v>1718</v>
      </c>
      <c r="D100" s="3" t="s">
        <v>1871</v>
      </c>
      <c r="E100" s="3" t="s">
        <v>1872</v>
      </c>
      <c r="F100" s="8" t="s">
        <v>1998</v>
      </c>
      <c r="G100" s="6">
        <f>SUMIFS(GQList,GIList,Table_ExternalData_1[[#This Row],[Item_key]],GDList,Table_ExternalData_1[[#Headers],[1]])</f>
        <v>0</v>
      </c>
      <c r="H100" s="6">
        <f>SUMIFS(GQList,GIList,Table_ExternalData_1[[#This Row],[Item_key]],GDList,Table_ExternalData_1[[#Headers],[2]])</f>
        <v>0</v>
      </c>
      <c r="I100" s="6">
        <f>SUMIFS(GQList,GIList,Table_ExternalData_1[[#This Row],[Item_key]],GDList,Table_ExternalData_1[[#Headers],[3]])</f>
        <v>2500</v>
      </c>
      <c r="J100" s="6">
        <f>SUMIFS(GQList,GIList,Table_ExternalData_1[[#This Row],[Item_key]],GDList,Table_ExternalData_1[[#Headers],[4]])</f>
        <v>0</v>
      </c>
      <c r="K100" s="6">
        <f>SUMIFS(GQList,GIList,Table_ExternalData_1[[#This Row],[Item_key]],GDList,Table_ExternalData_1[[#Headers],[5]])</f>
        <v>0</v>
      </c>
      <c r="L100" s="6">
        <f>SUMIFS(GQList,GIList,Table_ExternalData_1[[#This Row],[Item_key]],GDList,Table_ExternalData_1[[#Headers],[6]])</f>
        <v>0</v>
      </c>
      <c r="M100" s="6">
        <f>SUMIFS(GQList,GIList,Table_ExternalData_1[[#This Row],[Item_key]],GDList,Table_ExternalData_1[[#Headers],[7]])</f>
        <v>0</v>
      </c>
      <c r="N100" s="6">
        <f>SUMIFS(GQList,GIList,Table_ExternalData_1[[#This Row],[Item_key]],GDList,Table_ExternalData_1[[#Headers],[8]])</f>
        <v>0</v>
      </c>
      <c r="O100" s="6">
        <f>SUMIFS(GQList,GIList,Table_ExternalData_1[[#This Row],[Item_key]],GDList,Table_ExternalData_1[[#Headers],[9]])</f>
        <v>0</v>
      </c>
      <c r="P100" s="6">
        <f>SUMIFS(GQList,GIList,Table_ExternalData_1[[#This Row],[Item_key]],GDList,Table_ExternalData_1[[#Headers],[10]])</f>
        <v>0</v>
      </c>
      <c r="Q100" s="6">
        <f>SUMIFS(GQList,GIList,Table_ExternalData_1[[#This Row],[Item_key]],GDList,Table_ExternalData_1[[#Headers],[11]])</f>
        <v>0</v>
      </c>
      <c r="R100" s="6">
        <f>SUMIFS(GQList,GIList,Table_ExternalData_1[[#This Row],[Item_key]],GDList,Table_ExternalData_1[[#Headers],[12]])</f>
        <v>0</v>
      </c>
      <c r="S100" s="6">
        <f>SUMIFS(GQList,GIList,Table_ExternalData_1[[#This Row],[Item_key]],GDList,Table_ExternalData_1[[#Headers],[13]])</f>
        <v>0</v>
      </c>
      <c r="T100" s="6">
        <f>SUMIFS(GQList,GIList,Table_ExternalData_1[[#This Row],[Item_key]],GDList,Table_ExternalData_1[[#Headers],[14]])</f>
        <v>0</v>
      </c>
      <c r="U100" s="6">
        <f>SUMIFS(GQList,GIList,Table_ExternalData_1[[#This Row],[Item_key]],GDList,Table_ExternalData_1[[#Headers],[15]])</f>
        <v>0</v>
      </c>
      <c r="V100" s="6">
        <f>SUMIFS(GQList,GIList,Table_ExternalData_1[[#This Row],[Item_key]],GDList,Table_ExternalData_1[[#Headers],[16]])</f>
        <v>0</v>
      </c>
      <c r="W100" s="6">
        <f>SUMIFS(GQList,GIList,Table_ExternalData_1[[#This Row],[Item_key]],GDList,Table_ExternalData_1[[#Headers],[17]])</f>
        <v>0</v>
      </c>
      <c r="X100" s="6">
        <f>SUMIFS(GQList,GIList,Table_ExternalData_1[[#This Row],[Item_key]],GDList,Table_ExternalData_1[[#Headers],[18]])</f>
        <v>0</v>
      </c>
      <c r="Y100" s="6">
        <f>SUMIFS(GQList,GIList,Table_ExternalData_1[[#This Row],[Item_key]],GDList,Table_ExternalData_1[[#Headers],[19]])</f>
        <v>0</v>
      </c>
      <c r="Z100" s="6">
        <f>SUMIFS(GQList,GIList,Table_ExternalData_1[[#This Row],[Item_key]],GDList,Table_ExternalData_1[[#Headers],[20]])</f>
        <v>0</v>
      </c>
      <c r="AA100" s="6">
        <f>SUMIFS(GQList,GIList,Table_ExternalData_1[[#This Row],[Item_key]],GDList,Table_ExternalData_1[[#Headers],[21]])</f>
        <v>0</v>
      </c>
      <c r="AB100" s="6">
        <f>SUMIFS(GQList,GIList,Table_ExternalData_1[[#This Row],[Item_key]],GDList,Table_ExternalData_1[[#Headers],[22]])</f>
        <v>0</v>
      </c>
      <c r="AC100" s="6">
        <f>SUMIFS(GQList,GIList,Table_ExternalData_1[[#This Row],[Item_key]],GDList,Table_ExternalData_1[[#Headers],[23]])</f>
        <v>0</v>
      </c>
      <c r="AD100" s="6">
        <f>SUMIFS(GQList,GIList,Table_ExternalData_1[[#This Row],[Item_key]],GDList,Table_ExternalData_1[[#Headers],[24]])</f>
        <v>0</v>
      </c>
      <c r="AE100" s="6">
        <f>SUMIFS(GQList,GIList,Table_ExternalData_1[[#This Row],[Item_key]],GDList,Table_ExternalData_1[[#Headers],[25]])</f>
        <v>0</v>
      </c>
      <c r="AF100" s="6">
        <f>SUMIFS(GQList,GIList,Table_ExternalData_1[[#This Row],[Item_key]],GDList,Table_ExternalData_1[[#Headers],[26]])</f>
        <v>0</v>
      </c>
      <c r="AG100" s="6">
        <f>SUMIFS(GQList,GIList,Table_ExternalData_1[[#This Row],[Item_key]],GDList,Table_ExternalData_1[[#Headers],[27]])</f>
        <v>0</v>
      </c>
      <c r="AH100" s="6">
        <f>SUMIFS(GQList,GIList,Table_ExternalData_1[[#This Row],[Item_key]],GDList,Table_ExternalData_1[[#Headers],[28]])</f>
        <v>0</v>
      </c>
      <c r="AI100" s="6">
        <f>SUMIFS(GQList,GIList,Table_ExternalData_1[[#This Row],[Item_key]],GDList,Table_ExternalData_1[[#Headers],[29]])</f>
        <v>0</v>
      </c>
      <c r="AJ100" s="6">
        <f>SUMIFS(GQList,GIList,Table_ExternalData_1[[#This Row],[Item_key]],GDList,Table_ExternalData_1[[#Headers],[30]])</f>
        <v>0</v>
      </c>
      <c r="AK100" s="6">
        <f>SUMIFS(GQList,GIList,Table_ExternalData_1[[#This Row],[Item_key]],GDList,Table_ExternalData_1[[#Headers],[31]])</f>
        <v>0</v>
      </c>
      <c r="AL100" s="6">
        <f>SUM(Table_ExternalData_1[[#This Row],[1]:[31]])</f>
        <v>2500</v>
      </c>
    </row>
    <row r="101" spans="1:38" hidden="1">
      <c r="A101" s="8" t="s">
        <v>2000</v>
      </c>
      <c r="B101" s="3" t="s">
        <v>1815</v>
      </c>
      <c r="C101" s="3" t="s">
        <v>1762</v>
      </c>
      <c r="D101" s="3" t="s">
        <v>1873</v>
      </c>
      <c r="E101" s="3" t="s">
        <v>1874</v>
      </c>
      <c r="F101" s="8" t="s">
        <v>1998</v>
      </c>
      <c r="G101" s="6">
        <f>SUMIFS(GQList,GIList,Table_ExternalData_1[[#This Row],[Item_key]],GDList,Table_ExternalData_1[[#Headers],[1]])</f>
        <v>0</v>
      </c>
      <c r="H101" s="6">
        <f>SUMIFS(GQList,GIList,Table_ExternalData_1[[#This Row],[Item_key]],GDList,Table_ExternalData_1[[#Headers],[2]])</f>
        <v>0</v>
      </c>
      <c r="I101" s="6">
        <f>SUMIFS(GQList,GIList,Table_ExternalData_1[[#This Row],[Item_key]],GDList,Table_ExternalData_1[[#Headers],[3]])</f>
        <v>500</v>
      </c>
      <c r="J101" s="6">
        <f>SUMIFS(GQList,GIList,Table_ExternalData_1[[#This Row],[Item_key]],GDList,Table_ExternalData_1[[#Headers],[4]])</f>
        <v>0</v>
      </c>
      <c r="K101" s="6">
        <f>SUMIFS(GQList,GIList,Table_ExternalData_1[[#This Row],[Item_key]],GDList,Table_ExternalData_1[[#Headers],[5]])</f>
        <v>0</v>
      </c>
      <c r="L101" s="6">
        <f>SUMIFS(GQList,GIList,Table_ExternalData_1[[#This Row],[Item_key]],GDList,Table_ExternalData_1[[#Headers],[6]])</f>
        <v>0</v>
      </c>
      <c r="M101" s="6">
        <f>SUMIFS(GQList,GIList,Table_ExternalData_1[[#This Row],[Item_key]],GDList,Table_ExternalData_1[[#Headers],[7]])</f>
        <v>0</v>
      </c>
      <c r="N101" s="6">
        <f>SUMIFS(GQList,GIList,Table_ExternalData_1[[#This Row],[Item_key]],GDList,Table_ExternalData_1[[#Headers],[8]])</f>
        <v>0</v>
      </c>
      <c r="O101" s="6">
        <f>SUMIFS(GQList,GIList,Table_ExternalData_1[[#This Row],[Item_key]],GDList,Table_ExternalData_1[[#Headers],[9]])</f>
        <v>0</v>
      </c>
      <c r="P101" s="6">
        <f>SUMIFS(GQList,GIList,Table_ExternalData_1[[#This Row],[Item_key]],GDList,Table_ExternalData_1[[#Headers],[10]])</f>
        <v>0</v>
      </c>
      <c r="Q101" s="6">
        <f>SUMIFS(GQList,GIList,Table_ExternalData_1[[#This Row],[Item_key]],GDList,Table_ExternalData_1[[#Headers],[11]])</f>
        <v>0</v>
      </c>
      <c r="R101" s="6">
        <f>SUMIFS(GQList,GIList,Table_ExternalData_1[[#This Row],[Item_key]],GDList,Table_ExternalData_1[[#Headers],[12]])</f>
        <v>0</v>
      </c>
      <c r="S101" s="6">
        <f>SUMIFS(GQList,GIList,Table_ExternalData_1[[#This Row],[Item_key]],GDList,Table_ExternalData_1[[#Headers],[13]])</f>
        <v>0</v>
      </c>
      <c r="T101" s="6">
        <f>SUMIFS(GQList,GIList,Table_ExternalData_1[[#This Row],[Item_key]],GDList,Table_ExternalData_1[[#Headers],[14]])</f>
        <v>0</v>
      </c>
      <c r="U101" s="6">
        <f>SUMIFS(GQList,GIList,Table_ExternalData_1[[#This Row],[Item_key]],GDList,Table_ExternalData_1[[#Headers],[15]])</f>
        <v>0</v>
      </c>
      <c r="V101" s="6">
        <f>SUMIFS(GQList,GIList,Table_ExternalData_1[[#This Row],[Item_key]],GDList,Table_ExternalData_1[[#Headers],[16]])</f>
        <v>0</v>
      </c>
      <c r="W101" s="6">
        <f>SUMIFS(GQList,GIList,Table_ExternalData_1[[#This Row],[Item_key]],GDList,Table_ExternalData_1[[#Headers],[17]])</f>
        <v>0</v>
      </c>
      <c r="X101" s="6">
        <f>SUMIFS(GQList,GIList,Table_ExternalData_1[[#This Row],[Item_key]],GDList,Table_ExternalData_1[[#Headers],[18]])</f>
        <v>0</v>
      </c>
      <c r="Y101" s="6">
        <f>SUMIFS(GQList,GIList,Table_ExternalData_1[[#This Row],[Item_key]],GDList,Table_ExternalData_1[[#Headers],[19]])</f>
        <v>0</v>
      </c>
      <c r="Z101" s="6">
        <f>SUMIFS(GQList,GIList,Table_ExternalData_1[[#This Row],[Item_key]],GDList,Table_ExternalData_1[[#Headers],[20]])</f>
        <v>0</v>
      </c>
      <c r="AA101" s="6">
        <f>SUMIFS(GQList,GIList,Table_ExternalData_1[[#This Row],[Item_key]],GDList,Table_ExternalData_1[[#Headers],[21]])</f>
        <v>0</v>
      </c>
      <c r="AB101" s="6">
        <f>SUMIFS(GQList,GIList,Table_ExternalData_1[[#This Row],[Item_key]],GDList,Table_ExternalData_1[[#Headers],[22]])</f>
        <v>0</v>
      </c>
      <c r="AC101" s="6">
        <f>SUMIFS(GQList,GIList,Table_ExternalData_1[[#This Row],[Item_key]],GDList,Table_ExternalData_1[[#Headers],[23]])</f>
        <v>0</v>
      </c>
      <c r="AD101" s="6">
        <f>SUMIFS(GQList,GIList,Table_ExternalData_1[[#This Row],[Item_key]],GDList,Table_ExternalData_1[[#Headers],[24]])</f>
        <v>0</v>
      </c>
      <c r="AE101" s="6">
        <f>SUMIFS(GQList,GIList,Table_ExternalData_1[[#This Row],[Item_key]],GDList,Table_ExternalData_1[[#Headers],[25]])</f>
        <v>0</v>
      </c>
      <c r="AF101" s="6">
        <f>SUMIFS(GQList,GIList,Table_ExternalData_1[[#This Row],[Item_key]],GDList,Table_ExternalData_1[[#Headers],[26]])</f>
        <v>0</v>
      </c>
      <c r="AG101" s="6">
        <f>SUMIFS(GQList,GIList,Table_ExternalData_1[[#This Row],[Item_key]],GDList,Table_ExternalData_1[[#Headers],[27]])</f>
        <v>0</v>
      </c>
      <c r="AH101" s="6">
        <f>SUMIFS(GQList,GIList,Table_ExternalData_1[[#This Row],[Item_key]],GDList,Table_ExternalData_1[[#Headers],[28]])</f>
        <v>0</v>
      </c>
      <c r="AI101" s="6">
        <f>SUMIFS(GQList,GIList,Table_ExternalData_1[[#This Row],[Item_key]],GDList,Table_ExternalData_1[[#Headers],[29]])</f>
        <v>0</v>
      </c>
      <c r="AJ101" s="6">
        <f>SUMIFS(GQList,GIList,Table_ExternalData_1[[#This Row],[Item_key]],GDList,Table_ExternalData_1[[#Headers],[30]])</f>
        <v>0</v>
      </c>
      <c r="AK101" s="6">
        <f>SUMIFS(GQList,GIList,Table_ExternalData_1[[#This Row],[Item_key]],GDList,Table_ExternalData_1[[#Headers],[31]])</f>
        <v>0</v>
      </c>
      <c r="AL101" s="6">
        <f>SUM(Table_ExternalData_1[[#This Row],[1]:[31]])</f>
        <v>500</v>
      </c>
    </row>
    <row r="102" spans="1:38" hidden="1">
      <c r="A102" s="8" t="s">
        <v>2000</v>
      </c>
      <c r="B102" s="3" t="s">
        <v>1815</v>
      </c>
      <c r="C102" s="3" t="s">
        <v>1763</v>
      </c>
      <c r="D102" s="3" t="s">
        <v>1875</v>
      </c>
      <c r="E102" s="3" t="s">
        <v>1876</v>
      </c>
      <c r="F102" s="8" t="s">
        <v>1998</v>
      </c>
      <c r="G102" s="6">
        <f>SUMIFS(GQList,GIList,Table_ExternalData_1[[#This Row],[Item_key]],GDList,Table_ExternalData_1[[#Headers],[1]])</f>
        <v>0</v>
      </c>
      <c r="H102" s="6">
        <f>SUMIFS(GQList,GIList,Table_ExternalData_1[[#This Row],[Item_key]],GDList,Table_ExternalData_1[[#Headers],[2]])</f>
        <v>0</v>
      </c>
      <c r="I102" s="6">
        <f>SUMIFS(GQList,GIList,Table_ExternalData_1[[#This Row],[Item_key]],GDList,Table_ExternalData_1[[#Headers],[3]])</f>
        <v>360</v>
      </c>
      <c r="J102" s="6">
        <f>SUMIFS(GQList,GIList,Table_ExternalData_1[[#This Row],[Item_key]],GDList,Table_ExternalData_1[[#Headers],[4]])</f>
        <v>0</v>
      </c>
      <c r="K102" s="6">
        <f>SUMIFS(GQList,GIList,Table_ExternalData_1[[#This Row],[Item_key]],GDList,Table_ExternalData_1[[#Headers],[5]])</f>
        <v>0</v>
      </c>
      <c r="L102" s="6">
        <f>SUMIFS(GQList,GIList,Table_ExternalData_1[[#This Row],[Item_key]],GDList,Table_ExternalData_1[[#Headers],[6]])</f>
        <v>0</v>
      </c>
      <c r="M102" s="6">
        <f>SUMIFS(GQList,GIList,Table_ExternalData_1[[#This Row],[Item_key]],GDList,Table_ExternalData_1[[#Headers],[7]])</f>
        <v>0</v>
      </c>
      <c r="N102" s="6">
        <f>SUMIFS(GQList,GIList,Table_ExternalData_1[[#This Row],[Item_key]],GDList,Table_ExternalData_1[[#Headers],[8]])</f>
        <v>0</v>
      </c>
      <c r="O102" s="6">
        <f>SUMIFS(GQList,GIList,Table_ExternalData_1[[#This Row],[Item_key]],GDList,Table_ExternalData_1[[#Headers],[9]])</f>
        <v>0</v>
      </c>
      <c r="P102" s="6">
        <f>SUMIFS(GQList,GIList,Table_ExternalData_1[[#This Row],[Item_key]],GDList,Table_ExternalData_1[[#Headers],[10]])</f>
        <v>0</v>
      </c>
      <c r="Q102" s="6">
        <f>SUMIFS(GQList,GIList,Table_ExternalData_1[[#This Row],[Item_key]],GDList,Table_ExternalData_1[[#Headers],[11]])</f>
        <v>0</v>
      </c>
      <c r="R102" s="6">
        <f>SUMIFS(GQList,GIList,Table_ExternalData_1[[#This Row],[Item_key]],GDList,Table_ExternalData_1[[#Headers],[12]])</f>
        <v>0</v>
      </c>
      <c r="S102" s="6">
        <f>SUMIFS(GQList,GIList,Table_ExternalData_1[[#This Row],[Item_key]],GDList,Table_ExternalData_1[[#Headers],[13]])</f>
        <v>0</v>
      </c>
      <c r="T102" s="6">
        <f>SUMIFS(GQList,GIList,Table_ExternalData_1[[#This Row],[Item_key]],GDList,Table_ExternalData_1[[#Headers],[14]])</f>
        <v>0</v>
      </c>
      <c r="U102" s="6">
        <f>SUMIFS(GQList,GIList,Table_ExternalData_1[[#This Row],[Item_key]],GDList,Table_ExternalData_1[[#Headers],[15]])</f>
        <v>0</v>
      </c>
      <c r="V102" s="6">
        <f>SUMIFS(GQList,GIList,Table_ExternalData_1[[#This Row],[Item_key]],GDList,Table_ExternalData_1[[#Headers],[16]])</f>
        <v>0</v>
      </c>
      <c r="W102" s="6">
        <f>SUMIFS(GQList,GIList,Table_ExternalData_1[[#This Row],[Item_key]],GDList,Table_ExternalData_1[[#Headers],[17]])</f>
        <v>0</v>
      </c>
      <c r="X102" s="6">
        <f>SUMIFS(GQList,GIList,Table_ExternalData_1[[#This Row],[Item_key]],GDList,Table_ExternalData_1[[#Headers],[18]])</f>
        <v>0</v>
      </c>
      <c r="Y102" s="6">
        <f>SUMIFS(GQList,GIList,Table_ExternalData_1[[#This Row],[Item_key]],GDList,Table_ExternalData_1[[#Headers],[19]])</f>
        <v>0</v>
      </c>
      <c r="Z102" s="6">
        <f>SUMIFS(GQList,GIList,Table_ExternalData_1[[#This Row],[Item_key]],GDList,Table_ExternalData_1[[#Headers],[20]])</f>
        <v>0</v>
      </c>
      <c r="AA102" s="6">
        <f>SUMIFS(GQList,GIList,Table_ExternalData_1[[#This Row],[Item_key]],GDList,Table_ExternalData_1[[#Headers],[21]])</f>
        <v>0</v>
      </c>
      <c r="AB102" s="6">
        <f>SUMIFS(GQList,GIList,Table_ExternalData_1[[#This Row],[Item_key]],GDList,Table_ExternalData_1[[#Headers],[22]])</f>
        <v>0</v>
      </c>
      <c r="AC102" s="6">
        <f>SUMIFS(GQList,GIList,Table_ExternalData_1[[#This Row],[Item_key]],GDList,Table_ExternalData_1[[#Headers],[23]])</f>
        <v>0</v>
      </c>
      <c r="AD102" s="6">
        <f>SUMIFS(GQList,GIList,Table_ExternalData_1[[#This Row],[Item_key]],GDList,Table_ExternalData_1[[#Headers],[24]])</f>
        <v>0</v>
      </c>
      <c r="AE102" s="6">
        <f>SUMIFS(GQList,GIList,Table_ExternalData_1[[#This Row],[Item_key]],GDList,Table_ExternalData_1[[#Headers],[25]])</f>
        <v>0</v>
      </c>
      <c r="AF102" s="6">
        <f>SUMIFS(GQList,GIList,Table_ExternalData_1[[#This Row],[Item_key]],GDList,Table_ExternalData_1[[#Headers],[26]])</f>
        <v>0</v>
      </c>
      <c r="AG102" s="6">
        <f>SUMIFS(GQList,GIList,Table_ExternalData_1[[#This Row],[Item_key]],GDList,Table_ExternalData_1[[#Headers],[27]])</f>
        <v>0</v>
      </c>
      <c r="AH102" s="6">
        <f>SUMIFS(GQList,GIList,Table_ExternalData_1[[#This Row],[Item_key]],GDList,Table_ExternalData_1[[#Headers],[28]])</f>
        <v>0</v>
      </c>
      <c r="AI102" s="6">
        <f>SUMIFS(GQList,GIList,Table_ExternalData_1[[#This Row],[Item_key]],GDList,Table_ExternalData_1[[#Headers],[29]])</f>
        <v>0</v>
      </c>
      <c r="AJ102" s="6">
        <f>SUMIFS(GQList,GIList,Table_ExternalData_1[[#This Row],[Item_key]],GDList,Table_ExternalData_1[[#Headers],[30]])</f>
        <v>0</v>
      </c>
      <c r="AK102" s="6">
        <f>SUMIFS(GQList,GIList,Table_ExternalData_1[[#This Row],[Item_key]],GDList,Table_ExternalData_1[[#Headers],[31]])</f>
        <v>0</v>
      </c>
      <c r="AL102" s="6">
        <f>SUM(Table_ExternalData_1[[#This Row],[1]:[31]])</f>
        <v>360</v>
      </c>
    </row>
    <row r="103" spans="1:38" hidden="1">
      <c r="A103" s="8" t="s">
        <v>2000</v>
      </c>
      <c r="B103" s="3" t="s">
        <v>1815</v>
      </c>
      <c r="C103" s="3" t="s">
        <v>1764</v>
      </c>
      <c r="D103" s="3" t="s">
        <v>1877</v>
      </c>
      <c r="E103" s="3" t="s">
        <v>1878</v>
      </c>
      <c r="F103" s="8" t="s">
        <v>1998</v>
      </c>
      <c r="G103" s="6">
        <f>SUMIFS(GQList,GIList,Table_ExternalData_1[[#This Row],[Item_key]],GDList,Table_ExternalData_1[[#Headers],[1]])</f>
        <v>0</v>
      </c>
      <c r="H103" s="6">
        <f>SUMIFS(GQList,GIList,Table_ExternalData_1[[#This Row],[Item_key]],GDList,Table_ExternalData_1[[#Headers],[2]])</f>
        <v>0</v>
      </c>
      <c r="I103" s="6">
        <f>SUMIFS(GQList,GIList,Table_ExternalData_1[[#This Row],[Item_key]],GDList,Table_ExternalData_1[[#Headers],[3]])</f>
        <v>650</v>
      </c>
      <c r="J103" s="6">
        <f>SUMIFS(GQList,GIList,Table_ExternalData_1[[#This Row],[Item_key]],GDList,Table_ExternalData_1[[#Headers],[4]])</f>
        <v>0</v>
      </c>
      <c r="K103" s="6">
        <f>SUMIFS(GQList,GIList,Table_ExternalData_1[[#This Row],[Item_key]],GDList,Table_ExternalData_1[[#Headers],[5]])</f>
        <v>0</v>
      </c>
      <c r="L103" s="6">
        <f>SUMIFS(GQList,GIList,Table_ExternalData_1[[#This Row],[Item_key]],GDList,Table_ExternalData_1[[#Headers],[6]])</f>
        <v>0</v>
      </c>
      <c r="M103" s="6">
        <f>SUMIFS(GQList,GIList,Table_ExternalData_1[[#This Row],[Item_key]],GDList,Table_ExternalData_1[[#Headers],[7]])</f>
        <v>0</v>
      </c>
      <c r="N103" s="6">
        <f>SUMIFS(GQList,GIList,Table_ExternalData_1[[#This Row],[Item_key]],GDList,Table_ExternalData_1[[#Headers],[8]])</f>
        <v>0</v>
      </c>
      <c r="O103" s="6">
        <f>SUMIFS(GQList,GIList,Table_ExternalData_1[[#This Row],[Item_key]],GDList,Table_ExternalData_1[[#Headers],[9]])</f>
        <v>0</v>
      </c>
      <c r="P103" s="6">
        <f>SUMIFS(GQList,GIList,Table_ExternalData_1[[#This Row],[Item_key]],GDList,Table_ExternalData_1[[#Headers],[10]])</f>
        <v>0</v>
      </c>
      <c r="Q103" s="6">
        <f>SUMIFS(GQList,GIList,Table_ExternalData_1[[#This Row],[Item_key]],GDList,Table_ExternalData_1[[#Headers],[11]])</f>
        <v>0</v>
      </c>
      <c r="R103" s="6">
        <f>SUMIFS(GQList,GIList,Table_ExternalData_1[[#This Row],[Item_key]],GDList,Table_ExternalData_1[[#Headers],[12]])</f>
        <v>0</v>
      </c>
      <c r="S103" s="6">
        <f>SUMIFS(GQList,GIList,Table_ExternalData_1[[#This Row],[Item_key]],GDList,Table_ExternalData_1[[#Headers],[13]])</f>
        <v>0</v>
      </c>
      <c r="T103" s="6">
        <f>SUMIFS(GQList,GIList,Table_ExternalData_1[[#This Row],[Item_key]],GDList,Table_ExternalData_1[[#Headers],[14]])</f>
        <v>0</v>
      </c>
      <c r="U103" s="6">
        <f>SUMIFS(GQList,GIList,Table_ExternalData_1[[#This Row],[Item_key]],GDList,Table_ExternalData_1[[#Headers],[15]])</f>
        <v>0</v>
      </c>
      <c r="V103" s="6">
        <f>SUMIFS(GQList,GIList,Table_ExternalData_1[[#This Row],[Item_key]],GDList,Table_ExternalData_1[[#Headers],[16]])</f>
        <v>0</v>
      </c>
      <c r="W103" s="6">
        <f>SUMIFS(GQList,GIList,Table_ExternalData_1[[#This Row],[Item_key]],GDList,Table_ExternalData_1[[#Headers],[17]])</f>
        <v>0</v>
      </c>
      <c r="X103" s="6">
        <f>SUMIFS(GQList,GIList,Table_ExternalData_1[[#This Row],[Item_key]],GDList,Table_ExternalData_1[[#Headers],[18]])</f>
        <v>0</v>
      </c>
      <c r="Y103" s="6">
        <f>SUMIFS(GQList,GIList,Table_ExternalData_1[[#This Row],[Item_key]],GDList,Table_ExternalData_1[[#Headers],[19]])</f>
        <v>0</v>
      </c>
      <c r="Z103" s="6">
        <f>SUMIFS(GQList,GIList,Table_ExternalData_1[[#This Row],[Item_key]],GDList,Table_ExternalData_1[[#Headers],[20]])</f>
        <v>0</v>
      </c>
      <c r="AA103" s="6">
        <f>SUMIFS(GQList,GIList,Table_ExternalData_1[[#This Row],[Item_key]],GDList,Table_ExternalData_1[[#Headers],[21]])</f>
        <v>0</v>
      </c>
      <c r="AB103" s="6">
        <f>SUMIFS(GQList,GIList,Table_ExternalData_1[[#This Row],[Item_key]],GDList,Table_ExternalData_1[[#Headers],[22]])</f>
        <v>0</v>
      </c>
      <c r="AC103" s="6">
        <f>SUMIFS(GQList,GIList,Table_ExternalData_1[[#This Row],[Item_key]],GDList,Table_ExternalData_1[[#Headers],[23]])</f>
        <v>0</v>
      </c>
      <c r="AD103" s="6">
        <f>SUMIFS(GQList,GIList,Table_ExternalData_1[[#This Row],[Item_key]],GDList,Table_ExternalData_1[[#Headers],[24]])</f>
        <v>0</v>
      </c>
      <c r="AE103" s="6">
        <f>SUMIFS(GQList,GIList,Table_ExternalData_1[[#This Row],[Item_key]],GDList,Table_ExternalData_1[[#Headers],[25]])</f>
        <v>0</v>
      </c>
      <c r="AF103" s="6">
        <f>SUMIFS(GQList,GIList,Table_ExternalData_1[[#This Row],[Item_key]],GDList,Table_ExternalData_1[[#Headers],[26]])</f>
        <v>0</v>
      </c>
      <c r="AG103" s="6">
        <f>SUMIFS(GQList,GIList,Table_ExternalData_1[[#This Row],[Item_key]],GDList,Table_ExternalData_1[[#Headers],[27]])</f>
        <v>0</v>
      </c>
      <c r="AH103" s="6">
        <f>SUMIFS(GQList,GIList,Table_ExternalData_1[[#This Row],[Item_key]],GDList,Table_ExternalData_1[[#Headers],[28]])</f>
        <v>0</v>
      </c>
      <c r="AI103" s="6">
        <f>SUMIFS(GQList,GIList,Table_ExternalData_1[[#This Row],[Item_key]],GDList,Table_ExternalData_1[[#Headers],[29]])</f>
        <v>0</v>
      </c>
      <c r="AJ103" s="6">
        <f>SUMIFS(GQList,GIList,Table_ExternalData_1[[#This Row],[Item_key]],GDList,Table_ExternalData_1[[#Headers],[30]])</f>
        <v>0</v>
      </c>
      <c r="AK103" s="6">
        <f>SUMIFS(GQList,GIList,Table_ExternalData_1[[#This Row],[Item_key]],GDList,Table_ExternalData_1[[#Headers],[31]])</f>
        <v>0</v>
      </c>
      <c r="AL103" s="6">
        <f>SUM(Table_ExternalData_1[[#This Row],[1]:[31]])</f>
        <v>650</v>
      </c>
    </row>
    <row r="104" spans="1:38" hidden="1">
      <c r="A104" s="8" t="s">
        <v>2000</v>
      </c>
      <c r="B104" s="3" t="s">
        <v>1815</v>
      </c>
      <c r="C104" s="3" t="s">
        <v>1765</v>
      </c>
      <c r="D104" s="3" t="s">
        <v>1879</v>
      </c>
      <c r="E104" s="3" t="s">
        <v>1880</v>
      </c>
      <c r="F104" s="8" t="s">
        <v>1998</v>
      </c>
      <c r="G104" s="6">
        <f>SUMIFS(GQList,GIList,Table_ExternalData_1[[#This Row],[Item_key]],GDList,Table_ExternalData_1[[#Headers],[1]])</f>
        <v>0</v>
      </c>
      <c r="H104" s="6">
        <f>SUMIFS(GQList,GIList,Table_ExternalData_1[[#This Row],[Item_key]],GDList,Table_ExternalData_1[[#Headers],[2]])</f>
        <v>0</v>
      </c>
      <c r="I104" s="6">
        <f>SUMIFS(GQList,GIList,Table_ExternalData_1[[#This Row],[Item_key]],GDList,Table_ExternalData_1[[#Headers],[3]])</f>
        <v>800</v>
      </c>
      <c r="J104" s="6">
        <f>SUMIFS(GQList,GIList,Table_ExternalData_1[[#This Row],[Item_key]],GDList,Table_ExternalData_1[[#Headers],[4]])</f>
        <v>0</v>
      </c>
      <c r="K104" s="6">
        <f>SUMIFS(GQList,GIList,Table_ExternalData_1[[#This Row],[Item_key]],GDList,Table_ExternalData_1[[#Headers],[5]])</f>
        <v>0</v>
      </c>
      <c r="L104" s="6">
        <f>SUMIFS(GQList,GIList,Table_ExternalData_1[[#This Row],[Item_key]],GDList,Table_ExternalData_1[[#Headers],[6]])</f>
        <v>0</v>
      </c>
      <c r="M104" s="6">
        <f>SUMIFS(GQList,GIList,Table_ExternalData_1[[#This Row],[Item_key]],GDList,Table_ExternalData_1[[#Headers],[7]])</f>
        <v>0</v>
      </c>
      <c r="N104" s="6">
        <f>SUMIFS(GQList,GIList,Table_ExternalData_1[[#This Row],[Item_key]],GDList,Table_ExternalData_1[[#Headers],[8]])</f>
        <v>0</v>
      </c>
      <c r="O104" s="6">
        <f>SUMIFS(GQList,GIList,Table_ExternalData_1[[#This Row],[Item_key]],GDList,Table_ExternalData_1[[#Headers],[9]])</f>
        <v>0</v>
      </c>
      <c r="P104" s="6">
        <f>SUMIFS(GQList,GIList,Table_ExternalData_1[[#This Row],[Item_key]],GDList,Table_ExternalData_1[[#Headers],[10]])</f>
        <v>0</v>
      </c>
      <c r="Q104" s="6">
        <f>SUMIFS(GQList,GIList,Table_ExternalData_1[[#This Row],[Item_key]],GDList,Table_ExternalData_1[[#Headers],[11]])</f>
        <v>0</v>
      </c>
      <c r="R104" s="6">
        <f>SUMIFS(GQList,GIList,Table_ExternalData_1[[#This Row],[Item_key]],GDList,Table_ExternalData_1[[#Headers],[12]])</f>
        <v>0</v>
      </c>
      <c r="S104" s="6">
        <f>SUMIFS(GQList,GIList,Table_ExternalData_1[[#This Row],[Item_key]],GDList,Table_ExternalData_1[[#Headers],[13]])</f>
        <v>0</v>
      </c>
      <c r="T104" s="6">
        <f>SUMIFS(GQList,GIList,Table_ExternalData_1[[#This Row],[Item_key]],GDList,Table_ExternalData_1[[#Headers],[14]])</f>
        <v>0</v>
      </c>
      <c r="U104" s="6">
        <f>SUMIFS(GQList,GIList,Table_ExternalData_1[[#This Row],[Item_key]],GDList,Table_ExternalData_1[[#Headers],[15]])</f>
        <v>0</v>
      </c>
      <c r="V104" s="6">
        <f>SUMIFS(GQList,GIList,Table_ExternalData_1[[#This Row],[Item_key]],GDList,Table_ExternalData_1[[#Headers],[16]])</f>
        <v>0</v>
      </c>
      <c r="W104" s="6">
        <f>SUMIFS(GQList,GIList,Table_ExternalData_1[[#This Row],[Item_key]],GDList,Table_ExternalData_1[[#Headers],[17]])</f>
        <v>0</v>
      </c>
      <c r="X104" s="6">
        <f>SUMIFS(GQList,GIList,Table_ExternalData_1[[#This Row],[Item_key]],GDList,Table_ExternalData_1[[#Headers],[18]])</f>
        <v>0</v>
      </c>
      <c r="Y104" s="6">
        <f>SUMIFS(GQList,GIList,Table_ExternalData_1[[#This Row],[Item_key]],GDList,Table_ExternalData_1[[#Headers],[19]])</f>
        <v>0</v>
      </c>
      <c r="Z104" s="6">
        <f>SUMIFS(GQList,GIList,Table_ExternalData_1[[#This Row],[Item_key]],GDList,Table_ExternalData_1[[#Headers],[20]])</f>
        <v>0</v>
      </c>
      <c r="AA104" s="6">
        <f>SUMIFS(GQList,GIList,Table_ExternalData_1[[#This Row],[Item_key]],GDList,Table_ExternalData_1[[#Headers],[21]])</f>
        <v>0</v>
      </c>
      <c r="AB104" s="6">
        <f>SUMIFS(GQList,GIList,Table_ExternalData_1[[#This Row],[Item_key]],GDList,Table_ExternalData_1[[#Headers],[22]])</f>
        <v>0</v>
      </c>
      <c r="AC104" s="6">
        <f>SUMIFS(GQList,GIList,Table_ExternalData_1[[#This Row],[Item_key]],GDList,Table_ExternalData_1[[#Headers],[23]])</f>
        <v>0</v>
      </c>
      <c r="AD104" s="6">
        <f>SUMIFS(GQList,GIList,Table_ExternalData_1[[#This Row],[Item_key]],GDList,Table_ExternalData_1[[#Headers],[24]])</f>
        <v>0</v>
      </c>
      <c r="AE104" s="6">
        <f>SUMIFS(GQList,GIList,Table_ExternalData_1[[#This Row],[Item_key]],GDList,Table_ExternalData_1[[#Headers],[25]])</f>
        <v>0</v>
      </c>
      <c r="AF104" s="6">
        <f>SUMIFS(GQList,GIList,Table_ExternalData_1[[#This Row],[Item_key]],GDList,Table_ExternalData_1[[#Headers],[26]])</f>
        <v>0</v>
      </c>
      <c r="AG104" s="6">
        <f>SUMIFS(GQList,GIList,Table_ExternalData_1[[#This Row],[Item_key]],GDList,Table_ExternalData_1[[#Headers],[27]])</f>
        <v>0</v>
      </c>
      <c r="AH104" s="6">
        <f>SUMIFS(GQList,GIList,Table_ExternalData_1[[#This Row],[Item_key]],GDList,Table_ExternalData_1[[#Headers],[28]])</f>
        <v>0</v>
      </c>
      <c r="AI104" s="6">
        <f>SUMIFS(GQList,GIList,Table_ExternalData_1[[#This Row],[Item_key]],GDList,Table_ExternalData_1[[#Headers],[29]])</f>
        <v>0</v>
      </c>
      <c r="AJ104" s="6">
        <f>SUMIFS(GQList,GIList,Table_ExternalData_1[[#This Row],[Item_key]],GDList,Table_ExternalData_1[[#Headers],[30]])</f>
        <v>0</v>
      </c>
      <c r="AK104" s="6">
        <f>SUMIFS(GQList,GIList,Table_ExternalData_1[[#This Row],[Item_key]],GDList,Table_ExternalData_1[[#Headers],[31]])</f>
        <v>0</v>
      </c>
      <c r="AL104" s="6">
        <f>SUM(Table_ExternalData_1[[#This Row],[1]:[31]])</f>
        <v>800</v>
      </c>
    </row>
    <row r="105" spans="1:38" hidden="1">
      <c r="A105" s="8" t="s">
        <v>2000</v>
      </c>
      <c r="B105" s="3" t="s">
        <v>1815</v>
      </c>
      <c r="C105" s="3" t="s">
        <v>1766</v>
      </c>
      <c r="D105" s="3" t="s">
        <v>1881</v>
      </c>
      <c r="E105" s="3" t="s">
        <v>1882</v>
      </c>
      <c r="F105" s="8" t="s">
        <v>1998</v>
      </c>
      <c r="G105" s="6">
        <f>SUMIFS(GQList,GIList,Table_ExternalData_1[[#This Row],[Item_key]],GDList,Table_ExternalData_1[[#Headers],[1]])</f>
        <v>0</v>
      </c>
      <c r="H105" s="6">
        <f>SUMIFS(GQList,GIList,Table_ExternalData_1[[#This Row],[Item_key]],GDList,Table_ExternalData_1[[#Headers],[2]])</f>
        <v>0</v>
      </c>
      <c r="I105" s="6">
        <f>SUMIFS(GQList,GIList,Table_ExternalData_1[[#This Row],[Item_key]],GDList,Table_ExternalData_1[[#Headers],[3]])</f>
        <v>0</v>
      </c>
      <c r="J105" s="6">
        <f>SUMIFS(GQList,GIList,Table_ExternalData_1[[#This Row],[Item_key]],GDList,Table_ExternalData_1[[#Headers],[4]])</f>
        <v>0</v>
      </c>
      <c r="K105" s="6">
        <f>SUMIFS(GQList,GIList,Table_ExternalData_1[[#This Row],[Item_key]],GDList,Table_ExternalData_1[[#Headers],[5]])</f>
        <v>0</v>
      </c>
      <c r="L105" s="6">
        <f>SUMIFS(GQList,GIList,Table_ExternalData_1[[#This Row],[Item_key]],GDList,Table_ExternalData_1[[#Headers],[6]])</f>
        <v>0</v>
      </c>
      <c r="M105" s="6">
        <f>SUMIFS(GQList,GIList,Table_ExternalData_1[[#This Row],[Item_key]],GDList,Table_ExternalData_1[[#Headers],[7]])</f>
        <v>0</v>
      </c>
      <c r="N105" s="6">
        <f>SUMIFS(GQList,GIList,Table_ExternalData_1[[#This Row],[Item_key]],GDList,Table_ExternalData_1[[#Headers],[8]])</f>
        <v>0</v>
      </c>
      <c r="O105" s="6">
        <f>SUMIFS(GQList,GIList,Table_ExternalData_1[[#This Row],[Item_key]],GDList,Table_ExternalData_1[[#Headers],[9]])</f>
        <v>0</v>
      </c>
      <c r="P105" s="6">
        <f>SUMIFS(GQList,GIList,Table_ExternalData_1[[#This Row],[Item_key]],GDList,Table_ExternalData_1[[#Headers],[10]])</f>
        <v>0</v>
      </c>
      <c r="Q105" s="6">
        <f>SUMIFS(GQList,GIList,Table_ExternalData_1[[#This Row],[Item_key]],GDList,Table_ExternalData_1[[#Headers],[11]])</f>
        <v>0</v>
      </c>
      <c r="R105" s="6">
        <f>SUMIFS(GQList,GIList,Table_ExternalData_1[[#This Row],[Item_key]],GDList,Table_ExternalData_1[[#Headers],[12]])</f>
        <v>0</v>
      </c>
      <c r="S105" s="6">
        <f>SUMIFS(GQList,GIList,Table_ExternalData_1[[#This Row],[Item_key]],GDList,Table_ExternalData_1[[#Headers],[13]])</f>
        <v>0</v>
      </c>
      <c r="T105" s="6">
        <f>SUMIFS(GQList,GIList,Table_ExternalData_1[[#This Row],[Item_key]],GDList,Table_ExternalData_1[[#Headers],[14]])</f>
        <v>0</v>
      </c>
      <c r="U105" s="6">
        <f>SUMIFS(GQList,GIList,Table_ExternalData_1[[#This Row],[Item_key]],GDList,Table_ExternalData_1[[#Headers],[15]])</f>
        <v>0</v>
      </c>
      <c r="V105" s="6">
        <f>SUMIFS(GQList,GIList,Table_ExternalData_1[[#This Row],[Item_key]],GDList,Table_ExternalData_1[[#Headers],[16]])</f>
        <v>0</v>
      </c>
      <c r="W105" s="6">
        <f>SUMIFS(GQList,GIList,Table_ExternalData_1[[#This Row],[Item_key]],GDList,Table_ExternalData_1[[#Headers],[17]])</f>
        <v>0</v>
      </c>
      <c r="X105" s="6">
        <f>SUMIFS(GQList,GIList,Table_ExternalData_1[[#This Row],[Item_key]],GDList,Table_ExternalData_1[[#Headers],[18]])</f>
        <v>0</v>
      </c>
      <c r="Y105" s="6">
        <f>SUMIFS(GQList,GIList,Table_ExternalData_1[[#This Row],[Item_key]],GDList,Table_ExternalData_1[[#Headers],[19]])</f>
        <v>0</v>
      </c>
      <c r="Z105" s="6">
        <f>SUMIFS(GQList,GIList,Table_ExternalData_1[[#This Row],[Item_key]],GDList,Table_ExternalData_1[[#Headers],[20]])</f>
        <v>0</v>
      </c>
      <c r="AA105" s="6">
        <f>SUMIFS(GQList,GIList,Table_ExternalData_1[[#This Row],[Item_key]],GDList,Table_ExternalData_1[[#Headers],[21]])</f>
        <v>0</v>
      </c>
      <c r="AB105" s="6">
        <f>SUMIFS(GQList,GIList,Table_ExternalData_1[[#This Row],[Item_key]],GDList,Table_ExternalData_1[[#Headers],[22]])</f>
        <v>0</v>
      </c>
      <c r="AC105" s="6">
        <f>SUMIFS(GQList,GIList,Table_ExternalData_1[[#This Row],[Item_key]],GDList,Table_ExternalData_1[[#Headers],[23]])</f>
        <v>0</v>
      </c>
      <c r="AD105" s="6">
        <f>SUMIFS(GQList,GIList,Table_ExternalData_1[[#This Row],[Item_key]],GDList,Table_ExternalData_1[[#Headers],[24]])</f>
        <v>0</v>
      </c>
      <c r="AE105" s="6">
        <f>SUMIFS(GQList,GIList,Table_ExternalData_1[[#This Row],[Item_key]],GDList,Table_ExternalData_1[[#Headers],[25]])</f>
        <v>0</v>
      </c>
      <c r="AF105" s="6">
        <f>SUMIFS(GQList,GIList,Table_ExternalData_1[[#This Row],[Item_key]],GDList,Table_ExternalData_1[[#Headers],[26]])</f>
        <v>0</v>
      </c>
      <c r="AG105" s="6">
        <f>SUMIFS(GQList,GIList,Table_ExternalData_1[[#This Row],[Item_key]],GDList,Table_ExternalData_1[[#Headers],[27]])</f>
        <v>0</v>
      </c>
      <c r="AH105" s="6">
        <f>SUMIFS(GQList,GIList,Table_ExternalData_1[[#This Row],[Item_key]],GDList,Table_ExternalData_1[[#Headers],[28]])</f>
        <v>0</v>
      </c>
      <c r="AI105" s="6">
        <f>SUMIFS(GQList,GIList,Table_ExternalData_1[[#This Row],[Item_key]],GDList,Table_ExternalData_1[[#Headers],[29]])</f>
        <v>0</v>
      </c>
      <c r="AJ105" s="6">
        <f>SUMIFS(GQList,GIList,Table_ExternalData_1[[#This Row],[Item_key]],GDList,Table_ExternalData_1[[#Headers],[30]])</f>
        <v>0</v>
      </c>
      <c r="AK105" s="6">
        <f>SUMIFS(GQList,GIList,Table_ExternalData_1[[#This Row],[Item_key]],GDList,Table_ExternalData_1[[#Headers],[31]])</f>
        <v>0</v>
      </c>
      <c r="AL105" s="6">
        <f>SUM(Table_ExternalData_1[[#This Row],[1]:[31]])</f>
        <v>0</v>
      </c>
    </row>
    <row r="106" spans="1:38" hidden="1">
      <c r="A106" s="8" t="s">
        <v>2000</v>
      </c>
      <c r="B106" s="3" t="s">
        <v>1815</v>
      </c>
      <c r="C106" s="3" t="s">
        <v>1767</v>
      </c>
      <c r="D106" s="3" t="s">
        <v>1883</v>
      </c>
      <c r="E106" s="3" t="s">
        <v>1884</v>
      </c>
      <c r="F106" s="8" t="s">
        <v>1998</v>
      </c>
      <c r="G106" s="6">
        <f>SUMIFS(GQList,GIList,Table_ExternalData_1[[#This Row],[Item_key]],GDList,Table_ExternalData_1[[#Headers],[1]])</f>
        <v>0</v>
      </c>
      <c r="H106" s="6">
        <f>SUMIFS(GQList,GIList,Table_ExternalData_1[[#This Row],[Item_key]],GDList,Table_ExternalData_1[[#Headers],[2]])</f>
        <v>0</v>
      </c>
      <c r="I106" s="6">
        <f>SUMIFS(GQList,GIList,Table_ExternalData_1[[#This Row],[Item_key]],GDList,Table_ExternalData_1[[#Headers],[3]])</f>
        <v>1000</v>
      </c>
      <c r="J106" s="6">
        <f>SUMIFS(GQList,GIList,Table_ExternalData_1[[#This Row],[Item_key]],GDList,Table_ExternalData_1[[#Headers],[4]])</f>
        <v>0</v>
      </c>
      <c r="K106" s="6">
        <f>SUMIFS(GQList,GIList,Table_ExternalData_1[[#This Row],[Item_key]],GDList,Table_ExternalData_1[[#Headers],[5]])</f>
        <v>0</v>
      </c>
      <c r="L106" s="6">
        <f>SUMIFS(GQList,GIList,Table_ExternalData_1[[#This Row],[Item_key]],GDList,Table_ExternalData_1[[#Headers],[6]])</f>
        <v>0</v>
      </c>
      <c r="M106" s="6">
        <f>SUMIFS(GQList,GIList,Table_ExternalData_1[[#This Row],[Item_key]],GDList,Table_ExternalData_1[[#Headers],[7]])</f>
        <v>0</v>
      </c>
      <c r="N106" s="6">
        <f>SUMIFS(GQList,GIList,Table_ExternalData_1[[#This Row],[Item_key]],GDList,Table_ExternalData_1[[#Headers],[8]])</f>
        <v>0</v>
      </c>
      <c r="O106" s="6">
        <f>SUMIFS(GQList,GIList,Table_ExternalData_1[[#This Row],[Item_key]],GDList,Table_ExternalData_1[[#Headers],[9]])</f>
        <v>0</v>
      </c>
      <c r="P106" s="6">
        <f>SUMIFS(GQList,GIList,Table_ExternalData_1[[#This Row],[Item_key]],GDList,Table_ExternalData_1[[#Headers],[10]])</f>
        <v>0</v>
      </c>
      <c r="Q106" s="6">
        <f>SUMIFS(GQList,GIList,Table_ExternalData_1[[#This Row],[Item_key]],GDList,Table_ExternalData_1[[#Headers],[11]])</f>
        <v>0</v>
      </c>
      <c r="R106" s="6">
        <f>SUMIFS(GQList,GIList,Table_ExternalData_1[[#This Row],[Item_key]],GDList,Table_ExternalData_1[[#Headers],[12]])</f>
        <v>0</v>
      </c>
      <c r="S106" s="6">
        <f>SUMIFS(GQList,GIList,Table_ExternalData_1[[#This Row],[Item_key]],GDList,Table_ExternalData_1[[#Headers],[13]])</f>
        <v>0</v>
      </c>
      <c r="T106" s="6">
        <f>SUMIFS(GQList,GIList,Table_ExternalData_1[[#This Row],[Item_key]],GDList,Table_ExternalData_1[[#Headers],[14]])</f>
        <v>0</v>
      </c>
      <c r="U106" s="6">
        <f>SUMIFS(GQList,GIList,Table_ExternalData_1[[#This Row],[Item_key]],GDList,Table_ExternalData_1[[#Headers],[15]])</f>
        <v>0</v>
      </c>
      <c r="V106" s="6">
        <f>SUMIFS(GQList,GIList,Table_ExternalData_1[[#This Row],[Item_key]],GDList,Table_ExternalData_1[[#Headers],[16]])</f>
        <v>0</v>
      </c>
      <c r="W106" s="6">
        <f>SUMIFS(GQList,GIList,Table_ExternalData_1[[#This Row],[Item_key]],GDList,Table_ExternalData_1[[#Headers],[17]])</f>
        <v>0</v>
      </c>
      <c r="X106" s="6">
        <f>SUMIFS(GQList,GIList,Table_ExternalData_1[[#This Row],[Item_key]],GDList,Table_ExternalData_1[[#Headers],[18]])</f>
        <v>0</v>
      </c>
      <c r="Y106" s="6">
        <f>SUMIFS(GQList,GIList,Table_ExternalData_1[[#This Row],[Item_key]],GDList,Table_ExternalData_1[[#Headers],[19]])</f>
        <v>0</v>
      </c>
      <c r="Z106" s="6">
        <f>SUMIFS(GQList,GIList,Table_ExternalData_1[[#This Row],[Item_key]],GDList,Table_ExternalData_1[[#Headers],[20]])</f>
        <v>0</v>
      </c>
      <c r="AA106" s="6">
        <f>SUMIFS(GQList,GIList,Table_ExternalData_1[[#This Row],[Item_key]],GDList,Table_ExternalData_1[[#Headers],[21]])</f>
        <v>0</v>
      </c>
      <c r="AB106" s="6">
        <f>SUMIFS(GQList,GIList,Table_ExternalData_1[[#This Row],[Item_key]],GDList,Table_ExternalData_1[[#Headers],[22]])</f>
        <v>0</v>
      </c>
      <c r="AC106" s="6">
        <f>SUMIFS(GQList,GIList,Table_ExternalData_1[[#This Row],[Item_key]],GDList,Table_ExternalData_1[[#Headers],[23]])</f>
        <v>0</v>
      </c>
      <c r="AD106" s="6">
        <f>SUMIFS(GQList,GIList,Table_ExternalData_1[[#This Row],[Item_key]],GDList,Table_ExternalData_1[[#Headers],[24]])</f>
        <v>0</v>
      </c>
      <c r="AE106" s="6">
        <f>SUMIFS(GQList,GIList,Table_ExternalData_1[[#This Row],[Item_key]],GDList,Table_ExternalData_1[[#Headers],[25]])</f>
        <v>0</v>
      </c>
      <c r="AF106" s="6">
        <f>SUMIFS(GQList,GIList,Table_ExternalData_1[[#This Row],[Item_key]],GDList,Table_ExternalData_1[[#Headers],[26]])</f>
        <v>0</v>
      </c>
      <c r="AG106" s="6">
        <f>SUMIFS(GQList,GIList,Table_ExternalData_1[[#This Row],[Item_key]],GDList,Table_ExternalData_1[[#Headers],[27]])</f>
        <v>0</v>
      </c>
      <c r="AH106" s="6">
        <f>SUMIFS(GQList,GIList,Table_ExternalData_1[[#This Row],[Item_key]],GDList,Table_ExternalData_1[[#Headers],[28]])</f>
        <v>0</v>
      </c>
      <c r="AI106" s="6">
        <f>SUMIFS(GQList,GIList,Table_ExternalData_1[[#This Row],[Item_key]],GDList,Table_ExternalData_1[[#Headers],[29]])</f>
        <v>0</v>
      </c>
      <c r="AJ106" s="6">
        <f>SUMIFS(GQList,GIList,Table_ExternalData_1[[#This Row],[Item_key]],GDList,Table_ExternalData_1[[#Headers],[30]])</f>
        <v>0</v>
      </c>
      <c r="AK106" s="6">
        <f>SUMIFS(GQList,GIList,Table_ExternalData_1[[#This Row],[Item_key]],GDList,Table_ExternalData_1[[#Headers],[31]])</f>
        <v>0</v>
      </c>
      <c r="AL106" s="6">
        <f>SUM(Table_ExternalData_1[[#This Row],[1]:[31]])</f>
        <v>1000</v>
      </c>
    </row>
    <row r="107" spans="1:38" hidden="1">
      <c r="A107" s="8" t="s">
        <v>2000</v>
      </c>
      <c r="B107" s="3" t="s">
        <v>1815</v>
      </c>
      <c r="C107" s="3" t="s">
        <v>1768</v>
      </c>
      <c r="D107" s="3" t="s">
        <v>1885</v>
      </c>
      <c r="E107" s="3" t="s">
        <v>1886</v>
      </c>
      <c r="F107" s="8" t="s">
        <v>1998</v>
      </c>
      <c r="G107" s="6">
        <f>SUMIFS(GQList,GIList,Table_ExternalData_1[[#This Row],[Item_key]],GDList,Table_ExternalData_1[[#Headers],[1]])</f>
        <v>0</v>
      </c>
      <c r="H107" s="6">
        <f>SUMIFS(GQList,GIList,Table_ExternalData_1[[#This Row],[Item_key]],GDList,Table_ExternalData_1[[#Headers],[2]])</f>
        <v>0</v>
      </c>
      <c r="I107" s="6">
        <f>SUMIFS(GQList,GIList,Table_ExternalData_1[[#This Row],[Item_key]],GDList,Table_ExternalData_1[[#Headers],[3]])</f>
        <v>250</v>
      </c>
      <c r="J107" s="6">
        <f>SUMIFS(GQList,GIList,Table_ExternalData_1[[#This Row],[Item_key]],GDList,Table_ExternalData_1[[#Headers],[4]])</f>
        <v>0</v>
      </c>
      <c r="K107" s="6">
        <f>SUMIFS(GQList,GIList,Table_ExternalData_1[[#This Row],[Item_key]],GDList,Table_ExternalData_1[[#Headers],[5]])</f>
        <v>0</v>
      </c>
      <c r="L107" s="6">
        <f>SUMIFS(GQList,GIList,Table_ExternalData_1[[#This Row],[Item_key]],GDList,Table_ExternalData_1[[#Headers],[6]])</f>
        <v>0</v>
      </c>
      <c r="M107" s="6">
        <f>SUMIFS(GQList,GIList,Table_ExternalData_1[[#This Row],[Item_key]],GDList,Table_ExternalData_1[[#Headers],[7]])</f>
        <v>0</v>
      </c>
      <c r="N107" s="6">
        <f>SUMIFS(GQList,GIList,Table_ExternalData_1[[#This Row],[Item_key]],GDList,Table_ExternalData_1[[#Headers],[8]])</f>
        <v>0</v>
      </c>
      <c r="O107" s="6">
        <f>SUMIFS(GQList,GIList,Table_ExternalData_1[[#This Row],[Item_key]],GDList,Table_ExternalData_1[[#Headers],[9]])</f>
        <v>0</v>
      </c>
      <c r="P107" s="6">
        <f>SUMIFS(GQList,GIList,Table_ExternalData_1[[#This Row],[Item_key]],GDList,Table_ExternalData_1[[#Headers],[10]])</f>
        <v>0</v>
      </c>
      <c r="Q107" s="6">
        <f>SUMIFS(GQList,GIList,Table_ExternalData_1[[#This Row],[Item_key]],GDList,Table_ExternalData_1[[#Headers],[11]])</f>
        <v>0</v>
      </c>
      <c r="R107" s="6">
        <f>SUMIFS(GQList,GIList,Table_ExternalData_1[[#This Row],[Item_key]],GDList,Table_ExternalData_1[[#Headers],[12]])</f>
        <v>0</v>
      </c>
      <c r="S107" s="6">
        <f>SUMIFS(GQList,GIList,Table_ExternalData_1[[#This Row],[Item_key]],GDList,Table_ExternalData_1[[#Headers],[13]])</f>
        <v>0</v>
      </c>
      <c r="T107" s="6">
        <f>SUMIFS(GQList,GIList,Table_ExternalData_1[[#This Row],[Item_key]],GDList,Table_ExternalData_1[[#Headers],[14]])</f>
        <v>0</v>
      </c>
      <c r="U107" s="6">
        <f>SUMIFS(GQList,GIList,Table_ExternalData_1[[#This Row],[Item_key]],GDList,Table_ExternalData_1[[#Headers],[15]])</f>
        <v>0</v>
      </c>
      <c r="V107" s="6">
        <f>SUMIFS(GQList,GIList,Table_ExternalData_1[[#This Row],[Item_key]],GDList,Table_ExternalData_1[[#Headers],[16]])</f>
        <v>0</v>
      </c>
      <c r="W107" s="6">
        <f>SUMIFS(GQList,GIList,Table_ExternalData_1[[#This Row],[Item_key]],GDList,Table_ExternalData_1[[#Headers],[17]])</f>
        <v>0</v>
      </c>
      <c r="X107" s="6">
        <f>SUMIFS(GQList,GIList,Table_ExternalData_1[[#This Row],[Item_key]],GDList,Table_ExternalData_1[[#Headers],[18]])</f>
        <v>0</v>
      </c>
      <c r="Y107" s="6">
        <f>SUMIFS(GQList,GIList,Table_ExternalData_1[[#This Row],[Item_key]],GDList,Table_ExternalData_1[[#Headers],[19]])</f>
        <v>0</v>
      </c>
      <c r="Z107" s="6">
        <f>SUMIFS(GQList,GIList,Table_ExternalData_1[[#This Row],[Item_key]],GDList,Table_ExternalData_1[[#Headers],[20]])</f>
        <v>0</v>
      </c>
      <c r="AA107" s="6">
        <f>SUMIFS(GQList,GIList,Table_ExternalData_1[[#This Row],[Item_key]],GDList,Table_ExternalData_1[[#Headers],[21]])</f>
        <v>0</v>
      </c>
      <c r="AB107" s="6">
        <f>SUMIFS(GQList,GIList,Table_ExternalData_1[[#This Row],[Item_key]],GDList,Table_ExternalData_1[[#Headers],[22]])</f>
        <v>0</v>
      </c>
      <c r="AC107" s="6">
        <f>SUMIFS(GQList,GIList,Table_ExternalData_1[[#This Row],[Item_key]],GDList,Table_ExternalData_1[[#Headers],[23]])</f>
        <v>0</v>
      </c>
      <c r="AD107" s="6">
        <f>SUMIFS(GQList,GIList,Table_ExternalData_1[[#This Row],[Item_key]],GDList,Table_ExternalData_1[[#Headers],[24]])</f>
        <v>0</v>
      </c>
      <c r="AE107" s="6">
        <f>SUMIFS(GQList,GIList,Table_ExternalData_1[[#This Row],[Item_key]],GDList,Table_ExternalData_1[[#Headers],[25]])</f>
        <v>0</v>
      </c>
      <c r="AF107" s="6">
        <f>SUMIFS(GQList,GIList,Table_ExternalData_1[[#This Row],[Item_key]],GDList,Table_ExternalData_1[[#Headers],[26]])</f>
        <v>0</v>
      </c>
      <c r="AG107" s="6">
        <f>SUMIFS(GQList,GIList,Table_ExternalData_1[[#This Row],[Item_key]],GDList,Table_ExternalData_1[[#Headers],[27]])</f>
        <v>0</v>
      </c>
      <c r="AH107" s="6">
        <f>SUMIFS(GQList,GIList,Table_ExternalData_1[[#This Row],[Item_key]],GDList,Table_ExternalData_1[[#Headers],[28]])</f>
        <v>0</v>
      </c>
      <c r="AI107" s="6">
        <f>SUMIFS(GQList,GIList,Table_ExternalData_1[[#This Row],[Item_key]],GDList,Table_ExternalData_1[[#Headers],[29]])</f>
        <v>0</v>
      </c>
      <c r="AJ107" s="6">
        <f>SUMIFS(GQList,GIList,Table_ExternalData_1[[#This Row],[Item_key]],GDList,Table_ExternalData_1[[#Headers],[30]])</f>
        <v>0</v>
      </c>
      <c r="AK107" s="6">
        <f>SUMIFS(GQList,GIList,Table_ExternalData_1[[#This Row],[Item_key]],GDList,Table_ExternalData_1[[#Headers],[31]])</f>
        <v>0</v>
      </c>
      <c r="AL107" s="6">
        <f>SUM(Table_ExternalData_1[[#This Row],[1]:[31]])</f>
        <v>250</v>
      </c>
    </row>
    <row r="108" spans="1:38" ht="24" hidden="1">
      <c r="A108" s="8" t="s">
        <v>2000</v>
      </c>
      <c r="B108" s="3" t="s">
        <v>1815</v>
      </c>
      <c r="C108" s="3" t="s">
        <v>1769</v>
      </c>
      <c r="D108" s="3" t="s">
        <v>1887</v>
      </c>
      <c r="E108" s="3" t="s">
        <v>1426</v>
      </c>
      <c r="F108" s="8" t="s">
        <v>1998</v>
      </c>
      <c r="G108" s="6">
        <f>SUMIFS(GQList,GIList,Table_ExternalData_1[[#This Row],[Item_key]],GDList,Table_ExternalData_1[[#Headers],[1]])</f>
        <v>0</v>
      </c>
      <c r="H108" s="6">
        <f>SUMIFS(GQList,GIList,Table_ExternalData_1[[#This Row],[Item_key]],GDList,Table_ExternalData_1[[#Headers],[2]])</f>
        <v>0</v>
      </c>
      <c r="I108" s="6">
        <f>SUMIFS(GQList,GIList,Table_ExternalData_1[[#This Row],[Item_key]],GDList,Table_ExternalData_1[[#Headers],[3]])</f>
        <v>0</v>
      </c>
      <c r="J108" s="6">
        <f>SUMIFS(GQList,GIList,Table_ExternalData_1[[#This Row],[Item_key]],GDList,Table_ExternalData_1[[#Headers],[4]])</f>
        <v>0</v>
      </c>
      <c r="K108" s="6">
        <f>SUMIFS(GQList,GIList,Table_ExternalData_1[[#This Row],[Item_key]],GDList,Table_ExternalData_1[[#Headers],[5]])</f>
        <v>0</v>
      </c>
      <c r="L108" s="6">
        <f>SUMIFS(GQList,GIList,Table_ExternalData_1[[#This Row],[Item_key]],GDList,Table_ExternalData_1[[#Headers],[6]])</f>
        <v>0</v>
      </c>
      <c r="M108" s="6">
        <f>SUMIFS(GQList,GIList,Table_ExternalData_1[[#This Row],[Item_key]],GDList,Table_ExternalData_1[[#Headers],[7]])</f>
        <v>0</v>
      </c>
      <c r="N108" s="6">
        <f>SUMIFS(GQList,GIList,Table_ExternalData_1[[#This Row],[Item_key]],GDList,Table_ExternalData_1[[#Headers],[8]])</f>
        <v>0</v>
      </c>
      <c r="O108" s="6">
        <f>SUMIFS(GQList,GIList,Table_ExternalData_1[[#This Row],[Item_key]],GDList,Table_ExternalData_1[[#Headers],[9]])</f>
        <v>0</v>
      </c>
      <c r="P108" s="6">
        <f>SUMIFS(GQList,GIList,Table_ExternalData_1[[#This Row],[Item_key]],GDList,Table_ExternalData_1[[#Headers],[10]])</f>
        <v>0</v>
      </c>
      <c r="Q108" s="6">
        <f>SUMIFS(GQList,GIList,Table_ExternalData_1[[#This Row],[Item_key]],GDList,Table_ExternalData_1[[#Headers],[11]])</f>
        <v>0</v>
      </c>
      <c r="R108" s="6">
        <f>SUMIFS(GQList,GIList,Table_ExternalData_1[[#This Row],[Item_key]],GDList,Table_ExternalData_1[[#Headers],[12]])</f>
        <v>0</v>
      </c>
      <c r="S108" s="6">
        <f>SUMIFS(GQList,GIList,Table_ExternalData_1[[#This Row],[Item_key]],GDList,Table_ExternalData_1[[#Headers],[13]])</f>
        <v>0</v>
      </c>
      <c r="T108" s="6">
        <f>SUMIFS(GQList,GIList,Table_ExternalData_1[[#This Row],[Item_key]],GDList,Table_ExternalData_1[[#Headers],[14]])</f>
        <v>0</v>
      </c>
      <c r="U108" s="6">
        <f>SUMIFS(GQList,GIList,Table_ExternalData_1[[#This Row],[Item_key]],GDList,Table_ExternalData_1[[#Headers],[15]])</f>
        <v>0</v>
      </c>
      <c r="V108" s="6">
        <f>SUMIFS(GQList,GIList,Table_ExternalData_1[[#This Row],[Item_key]],GDList,Table_ExternalData_1[[#Headers],[16]])</f>
        <v>0</v>
      </c>
      <c r="W108" s="6">
        <f>SUMIFS(GQList,GIList,Table_ExternalData_1[[#This Row],[Item_key]],GDList,Table_ExternalData_1[[#Headers],[17]])</f>
        <v>0</v>
      </c>
      <c r="X108" s="6">
        <f>SUMIFS(GQList,GIList,Table_ExternalData_1[[#This Row],[Item_key]],GDList,Table_ExternalData_1[[#Headers],[18]])</f>
        <v>0</v>
      </c>
      <c r="Y108" s="6">
        <f>SUMIFS(GQList,GIList,Table_ExternalData_1[[#This Row],[Item_key]],GDList,Table_ExternalData_1[[#Headers],[19]])</f>
        <v>0</v>
      </c>
      <c r="Z108" s="6">
        <f>SUMIFS(GQList,GIList,Table_ExternalData_1[[#This Row],[Item_key]],GDList,Table_ExternalData_1[[#Headers],[20]])</f>
        <v>0</v>
      </c>
      <c r="AA108" s="6">
        <f>SUMIFS(GQList,GIList,Table_ExternalData_1[[#This Row],[Item_key]],GDList,Table_ExternalData_1[[#Headers],[21]])</f>
        <v>0</v>
      </c>
      <c r="AB108" s="6">
        <f>SUMIFS(GQList,GIList,Table_ExternalData_1[[#This Row],[Item_key]],GDList,Table_ExternalData_1[[#Headers],[22]])</f>
        <v>0</v>
      </c>
      <c r="AC108" s="6">
        <f>SUMIFS(GQList,GIList,Table_ExternalData_1[[#This Row],[Item_key]],GDList,Table_ExternalData_1[[#Headers],[23]])</f>
        <v>0</v>
      </c>
      <c r="AD108" s="6">
        <f>SUMIFS(GQList,GIList,Table_ExternalData_1[[#This Row],[Item_key]],GDList,Table_ExternalData_1[[#Headers],[24]])</f>
        <v>0</v>
      </c>
      <c r="AE108" s="6">
        <f>SUMIFS(GQList,GIList,Table_ExternalData_1[[#This Row],[Item_key]],GDList,Table_ExternalData_1[[#Headers],[25]])</f>
        <v>0</v>
      </c>
      <c r="AF108" s="6">
        <f>SUMIFS(GQList,GIList,Table_ExternalData_1[[#This Row],[Item_key]],GDList,Table_ExternalData_1[[#Headers],[26]])</f>
        <v>0</v>
      </c>
      <c r="AG108" s="6">
        <f>SUMIFS(GQList,GIList,Table_ExternalData_1[[#This Row],[Item_key]],GDList,Table_ExternalData_1[[#Headers],[27]])</f>
        <v>0</v>
      </c>
      <c r="AH108" s="6">
        <f>SUMIFS(GQList,GIList,Table_ExternalData_1[[#This Row],[Item_key]],GDList,Table_ExternalData_1[[#Headers],[28]])</f>
        <v>0</v>
      </c>
      <c r="AI108" s="6">
        <f>SUMIFS(GQList,GIList,Table_ExternalData_1[[#This Row],[Item_key]],GDList,Table_ExternalData_1[[#Headers],[29]])</f>
        <v>0</v>
      </c>
      <c r="AJ108" s="6">
        <f>SUMIFS(GQList,GIList,Table_ExternalData_1[[#This Row],[Item_key]],GDList,Table_ExternalData_1[[#Headers],[30]])</f>
        <v>0</v>
      </c>
      <c r="AK108" s="6">
        <f>SUMIFS(GQList,GIList,Table_ExternalData_1[[#This Row],[Item_key]],GDList,Table_ExternalData_1[[#Headers],[31]])</f>
        <v>0</v>
      </c>
      <c r="AL108" s="6">
        <f>SUM(Table_ExternalData_1[[#This Row],[1]:[31]])</f>
        <v>0</v>
      </c>
    </row>
    <row r="109" spans="1:38" hidden="1">
      <c r="A109" s="8" t="s">
        <v>2000</v>
      </c>
      <c r="B109" s="3" t="s">
        <v>1815</v>
      </c>
      <c r="C109" s="3" t="s">
        <v>1800</v>
      </c>
      <c r="D109" s="3" t="s">
        <v>1888</v>
      </c>
      <c r="E109" s="3" t="s">
        <v>1889</v>
      </c>
      <c r="F109" s="8" t="s">
        <v>1998</v>
      </c>
      <c r="G109" s="6">
        <f>SUMIFS(GQList,GIList,Table_ExternalData_1[[#This Row],[Item_key]],GDList,Table_ExternalData_1[[#Headers],[1]])</f>
        <v>0</v>
      </c>
      <c r="H109" s="6">
        <f>SUMIFS(GQList,GIList,Table_ExternalData_1[[#This Row],[Item_key]],GDList,Table_ExternalData_1[[#Headers],[2]])</f>
        <v>0</v>
      </c>
      <c r="I109" s="6">
        <f>SUMIFS(GQList,GIList,Table_ExternalData_1[[#This Row],[Item_key]],GDList,Table_ExternalData_1[[#Headers],[3]])</f>
        <v>0</v>
      </c>
      <c r="J109" s="6">
        <f>SUMIFS(GQList,GIList,Table_ExternalData_1[[#This Row],[Item_key]],GDList,Table_ExternalData_1[[#Headers],[4]])</f>
        <v>0</v>
      </c>
      <c r="K109" s="6">
        <f>SUMIFS(GQList,GIList,Table_ExternalData_1[[#This Row],[Item_key]],GDList,Table_ExternalData_1[[#Headers],[5]])</f>
        <v>0</v>
      </c>
      <c r="L109" s="6">
        <f>SUMIFS(GQList,GIList,Table_ExternalData_1[[#This Row],[Item_key]],GDList,Table_ExternalData_1[[#Headers],[6]])</f>
        <v>5000</v>
      </c>
      <c r="M109" s="6">
        <f>SUMIFS(GQList,GIList,Table_ExternalData_1[[#This Row],[Item_key]],GDList,Table_ExternalData_1[[#Headers],[7]])</f>
        <v>0</v>
      </c>
      <c r="N109" s="6">
        <f>SUMIFS(GQList,GIList,Table_ExternalData_1[[#This Row],[Item_key]],GDList,Table_ExternalData_1[[#Headers],[8]])</f>
        <v>0</v>
      </c>
      <c r="O109" s="6">
        <f>SUMIFS(GQList,GIList,Table_ExternalData_1[[#This Row],[Item_key]],GDList,Table_ExternalData_1[[#Headers],[9]])</f>
        <v>0</v>
      </c>
      <c r="P109" s="6">
        <f>SUMIFS(GQList,GIList,Table_ExternalData_1[[#This Row],[Item_key]],GDList,Table_ExternalData_1[[#Headers],[10]])</f>
        <v>0</v>
      </c>
      <c r="Q109" s="6">
        <f>SUMIFS(GQList,GIList,Table_ExternalData_1[[#This Row],[Item_key]],GDList,Table_ExternalData_1[[#Headers],[11]])</f>
        <v>0</v>
      </c>
      <c r="R109" s="6">
        <f>SUMIFS(GQList,GIList,Table_ExternalData_1[[#This Row],[Item_key]],GDList,Table_ExternalData_1[[#Headers],[12]])</f>
        <v>0</v>
      </c>
      <c r="S109" s="6">
        <f>SUMIFS(GQList,GIList,Table_ExternalData_1[[#This Row],[Item_key]],GDList,Table_ExternalData_1[[#Headers],[13]])</f>
        <v>0</v>
      </c>
      <c r="T109" s="6">
        <f>SUMIFS(GQList,GIList,Table_ExternalData_1[[#This Row],[Item_key]],GDList,Table_ExternalData_1[[#Headers],[14]])</f>
        <v>0</v>
      </c>
      <c r="U109" s="6">
        <f>SUMIFS(GQList,GIList,Table_ExternalData_1[[#This Row],[Item_key]],GDList,Table_ExternalData_1[[#Headers],[15]])</f>
        <v>0</v>
      </c>
      <c r="V109" s="6">
        <f>SUMIFS(GQList,GIList,Table_ExternalData_1[[#This Row],[Item_key]],GDList,Table_ExternalData_1[[#Headers],[16]])</f>
        <v>0</v>
      </c>
      <c r="W109" s="6">
        <f>SUMIFS(GQList,GIList,Table_ExternalData_1[[#This Row],[Item_key]],GDList,Table_ExternalData_1[[#Headers],[17]])</f>
        <v>0</v>
      </c>
      <c r="X109" s="6">
        <f>SUMIFS(GQList,GIList,Table_ExternalData_1[[#This Row],[Item_key]],GDList,Table_ExternalData_1[[#Headers],[18]])</f>
        <v>0</v>
      </c>
      <c r="Y109" s="6">
        <f>SUMIFS(GQList,GIList,Table_ExternalData_1[[#This Row],[Item_key]],GDList,Table_ExternalData_1[[#Headers],[19]])</f>
        <v>0</v>
      </c>
      <c r="Z109" s="6">
        <f>SUMIFS(GQList,GIList,Table_ExternalData_1[[#This Row],[Item_key]],GDList,Table_ExternalData_1[[#Headers],[20]])</f>
        <v>0</v>
      </c>
      <c r="AA109" s="6">
        <f>SUMIFS(GQList,GIList,Table_ExternalData_1[[#This Row],[Item_key]],GDList,Table_ExternalData_1[[#Headers],[21]])</f>
        <v>0</v>
      </c>
      <c r="AB109" s="6">
        <f>SUMIFS(GQList,GIList,Table_ExternalData_1[[#This Row],[Item_key]],GDList,Table_ExternalData_1[[#Headers],[22]])</f>
        <v>0</v>
      </c>
      <c r="AC109" s="6">
        <f>SUMIFS(GQList,GIList,Table_ExternalData_1[[#This Row],[Item_key]],GDList,Table_ExternalData_1[[#Headers],[23]])</f>
        <v>0</v>
      </c>
      <c r="AD109" s="6">
        <f>SUMIFS(GQList,GIList,Table_ExternalData_1[[#This Row],[Item_key]],GDList,Table_ExternalData_1[[#Headers],[24]])</f>
        <v>0</v>
      </c>
      <c r="AE109" s="6">
        <f>SUMIFS(GQList,GIList,Table_ExternalData_1[[#This Row],[Item_key]],GDList,Table_ExternalData_1[[#Headers],[25]])</f>
        <v>0</v>
      </c>
      <c r="AF109" s="6">
        <f>SUMIFS(GQList,GIList,Table_ExternalData_1[[#This Row],[Item_key]],GDList,Table_ExternalData_1[[#Headers],[26]])</f>
        <v>0</v>
      </c>
      <c r="AG109" s="6">
        <f>SUMIFS(GQList,GIList,Table_ExternalData_1[[#This Row],[Item_key]],GDList,Table_ExternalData_1[[#Headers],[27]])</f>
        <v>0</v>
      </c>
      <c r="AH109" s="6">
        <f>SUMIFS(GQList,GIList,Table_ExternalData_1[[#This Row],[Item_key]],GDList,Table_ExternalData_1[[#Headers],[28]])</f>
        <v>0</v>
      </c>
      <c r="AI109" s="6">
        <f>SUMIFS(GQList,GIList,Table_ExternalData_1[[#This Row],[Item_key]],GDList,Table_ExternalData_1[[#Headers],[29]])</f>
        <v>0</v>
      </c>
      <c r="AJ109" s="6">
        <f>SUMIFS(GQList,GIList,Table_ExternalData_1[[#This Row],[Item_key]],GDList,Table_ExternalData_1[[#Headers],[30]])</f>
        <v>0</v>
      </c>
      <c r="AK109" s="6">
        <f>SUMIFS(GQList,GIList,Table_ExternalData_1[[#This Row],[Item_key]],GDList,Table_ExternalData_1[[#Headers],[31]])</f>
        <v>0</v>
      </c>
      <c r="AL109" s="6">
        <f>SUM(Table_ExternalData_1[[#This Row],[1]:[31]])</f>
        <v>5000</v>
      </c>
    </row>
    <row r="110" spans="1:38" hidden="1">
      <c r="A110" s="8" t="s">
        <v>2000</v>
      </c>
      <c r="B110" s="3" t="s">
        <v>1815</v>
      </c>
      <c r="C110" s="3" t="s">
        <v>1801</v>
      </c>
      <c r="D110" s="3" t="s">
        <v>1890</v>
      </c>
      <c r="E110" s="3" t="s">
        <v>1891</v>
      </c>
      <c r="F110" s="8" t="s">
        <v>1998</v>
      </c>
      <c r="G110" s="6">
        <f>SUMIFS(GQList,GIList,Table_ExternalData_1[[#This Row],[Item_key]],GDList,Table_ExternalData_1[[#Headers],[1]])</f>
        <v>0</v>
      </c>
      <c r="H110" s="6">
        <f>SUMIFS(GQList,GIList,Table_ExternalData_1[[#This Row],[Item_key]],GDList,Table_ExternalData_1[[#Headers],[2]])</f>
        <v>0</v>
      </c>
      <c r="I110" s="6">
        <f>SUMIFS(GQList,GIList,Table_ExternalData_1[[#This Row],[Item_key]],GDList,Table_ExternalData_1[[#Headers],[3]])</f>
        <v>0</v>
      </c>
      <c r="J110" s="6">
        <f>SUMIFS(GQList,GIList,Table_ExternalData_1[[#This Row],[Item_key]],GDList,Table_ExternalData_1[[#Headers],[4]])</f>
        <v>0</v>
      </c>
      <c r="K110" s="6">
        <f>SUMIFS(GQList,GIList,Table_ExternalData_1[[#This Row],[Item_key]],GDList,Table_ExternalData_1[[#Headers],[5]])</f>
        <v>0</v>
      </c>
      <c r="L110" s="6">
        <f>SUMIFS(GQList,GIList,Table_ExternalData_1[[#This Row],[Item_key]],GDList,Table_ExternalData_1[[#Headers],[6]])</f>
        <v>5000</v>
      </c>
      <c r="M110" s="6">
        <f>SUMIFS(GQList,GIList,Table_ExternalData_1[[#This Row],[Item_key]],GDList,Table_ExternalData_1[[#Headers],[7]])</f>
        <v>0</v>
      </c>
      <c r="N110" s="6">
        <f>SUMIFS(GQList,GIList,Table_ExternalData_1[[#This Row],[Item_key]],GDList,Table_ExternalData_1[[#Headers],[8]])</f>
        <v>0</v>
      </c>
      <c r="O110" s="6">
        <f>SUMIFS(GQList,GIList,Table_ExternalData_1[[#This Row],[Item_key]],GDList,Table_ExternalData_1[[#Headers],[9]])</f>
        <v>0</v>
      </c>
      <c r="P110" s="6">
        <f>SUMIFS(GQList,GIList,Table_ExternalData_1[[#This Row],[Item_key]],GDList,Table_ExternalData_1[[#Headers],[10]])</f>
        <v>0</v>
      </c>
      <c r="Q110" s="6">
        <f>SUMIFS(GQList,GIList,Table_ExternalData_1[[#This Row],[Item_key]],GDList,Table_ExternalData_1[[#Headers],[11]])</f>
        <v>0</v>
      </c>
      <c r="R110" s="6">
        <f>SUMIFS(GQList,GIList,Table_ExternalData_1[[#This Row],[Item_key]],GDList,Table_ExternalData_1[[#Headers],[12]])</f>
        <v>0</v>
      </c>
      <c r="S110" s="6">
        <f>SUMIFS(GQList,GIList,Table_ExternalData_1[[#This Row],[Item_key]],GDList,Table_ExternalData_1[[#Headers],[13]])</f>
        <v>0</v>
      </c>
      <c r="T110" s="6">
        <f>SUMIFS(GQList,GIList,Table_ExternalData_1[[#This Row],[Item_key]],GDList,Table_ExternalData_1[[#Headers],[14]])</f>
        <v>0</v>
      </c>
      <c r="U110" s="6">
        <f>SUMIFS(GQList,GIList,Table_ExternalData_1[[#This Row],[Item_key]],GDList,Table_ExternalData_1[[#Headers],[15]])</f>
        <v>0</v>
      </c>
      <c r="V110" s="6">
        <f>SUMIFS(GQList,GIList,Table_ExternalData_1[[#This Row],[Item_key]],GDList,Table_ExternalData_1[[#Headers],[16]])</f>
        <v>0</v>
      </c>
      <c r="W110" s="6">
        <f>SUMIFS(GQList,GIList,Table_ExternalData_1[[#This Row],[Item_key]],GDList,Table_ExternalData_1[[#Headers],[17]])</f>
        <v>0</v>
      </c>
      <c r="X110" s="6">
        <f>SUMIFS(GQList,GIList,Table_ExternalData_1[[#This Row],[Item_key]],GDList,Table_ExternalData_1[[#Headers],[18]])</f>
        <v>0</v>
      </c>
      <c r="Y110" s="6">
        <f>SUMIFS(GQList,GIList,Table_ExternalData_1[[#This Row],[Item_key]],GDList,Table_ExternalData_1[[#Headers],[19]])</f>
        <v>0</v>
      </c>
      <c r="Z110" s="6">
        <f>SUMIFS(GQList,GIList,Table_ExternalData_1[[#This Row],[Item_key]],GDList,Table_ExternalData_1[[#Headers],[20]])</f>
        <v>0</v>
      </c>
      <c r="AA110" s="6">
        <f>SUMIFS(GQList,GIList,Table_ExternalData_1[[#This Row],[Item_key]],GDList,Table_ExternalData_1[[#Headers],[21]])</f>
        <v>0</v>
      </c>
      <c r="AB110" s="6">
        <f>SUMIFS(GQList,GIList,Table_ExternalData_1[[#This Row],[Item_key]],GDList,Table_ExternalData_1[[#Headers],[22]])</f>
        <v>0</v>
      </c>
      <c r="AC110" s="6">
        <f>SUMIFS(GQList,GIList,Table_ExternalData_1[[#This Row],[Item_key]],GDList,Table_ExternalData_1[[#Headers],[23]])</f>
        <v>0</v>
      </c>
      <c r="AD110" s="6">
        <f>SUMIFS(GQList,GIList,Table_ExternalData_1[[#This Row],[Item_key]],GDList,Table_ExternalData_1[[#Headers],[24]])</f>
        <v>0</v>
      </c>
      <c r="AE110" s="6">
        <f>SUMIFS(GQList,GIList,Table_ExternalData_1[[#This Row],[Item_key]],GDList,Table_ExternalData_1[[#Headers],[25]])</f>
        <v>0</v>
      </c>
      <c r="AF110" s="6">
        <f>SUMIFS(GQList,GIList,Table_ExternalData_1[[#This Row],[Item_key]],GDList,Table_ExternalData_1[[#Headers],[26]])</f>
        <v>0</v>
      </c>
      <c r="AG110" s="6">
        <f>SUMIFS(GQList,GIList,Table_ExternalData_1[[#This Row],[Item_key]],GDList,Table_ExternalData_1[[#Headers],[27]])</f>
        <v>0</v>
      </c>
      <c r="AH110" s="6">
        <f>SUMIFS(GQList,GIList,Table_ExternalData_1[[#This Row],[Item_key]],GDList,Table_ExternalData_1[[#Headers],[28]])</f>
        <v>0</v>
      </c>
      <c r="AI110" s="6">
        <f>SUMIFS(GQList,GIList,Table_ExternalData_1[[#This Row],[Item_key]],GDList,Table_ExternalData_1[[#Headers],[29]])</f>
        <v>0</v>
      </c>
      <c r="AJ110" s="6">
        <f>SUMIFS(GQList,GIList,Table_ExternalData_1[[#This Row],[Item_key]],GDList,Table_ExternalData_1[[#Headers],[30]])</f>
        <v>0</v>
      </c>
      <c r="AK110" s="6">
        <f>SUMIFS(GQList,GIList,Table_ExternalData_1[[#This Row],[Item_key]],GDList,Table_ExternalData_1[[#Headers],[31]])</f>
        <v>0</v>
      </c>
      <c r="AL110" s="6">
        <f>SUM(Table_ExternalData_1[[#This Row],[1]:[31]])</f>
        <v>5000</v>
      </c>
    </row>
    <row r="111" spans="1:38" hidden="1">
      <c r="A111" s="8" t="s">
        <v>2000</v>
      </c>
      <c r="B111" s="3" t="s">
        <v>1815</v>
      </c>
      <c r="C111" s="3" t="s">
        <v>1770</v>
      </c>
      <c r="D111" s="3" t="s">
        <v>1892</v>
      </c>
      <c r="E111" s="3" t="s">
        <v>1893</v>
      </c>
      <c r="F111" s="8" t="s">
        <v>1998</v>
      </c>
      <c r="G111" s="6">
        <f>SUMIFS(GQList,GIList,Table_ExternalData_1[[#This Row],[Item_key]],GDList,Table_ExternalData_1[[#Headers],[1]])</f>
        <v>0</v>
      </c>
      <c r="H111" s="6">
        <f>SUMIFS(GQList,GIList,Table_ExternalData_1[[#This Row],[Item_key]],GDList,Table_ExternalData_1[[#Headers],[2]])</f>
        <v>0</v>
      </c>
      <c r="I111" s="6">
        <f>SUMIFS(GQList,GIList,Table_ExternalData_1[[#This Row],[Item_key]],GDList,Table_ExternalData_1[[#Headers],[3]])</f>
        <v>600</v>
      </c>
      <c r="J111" s="6">
        <f>SUMIFS(GQList,GIList,Table_ExternalData_1[[#This Row],[Item_key]],GDList,Table_ExternalData_1[[#Headers],[4]])</f>
        <v>0</v>
      </c>
      <c r="K111" s="6">
        <f>SUMIFS(GQList,GIList,Table_ExternalData_1[[#This Row],[Item_key]],GDList,Table_ExternalData_1[[#Headers],[5]])</f>
        <v>0</v>
      </c>
      <c r="L111" s="6">
        <f>SUMIFS(GQList,GIList,Table_ExternalData_1[[#This Row],[Item_key]],GDList,Table_ExternalData_1[[#Headers],[6]])</f>
        <v>0</v>
      </c>
      <c r="M111" s="6">
        <f>SUMIFS(GQList,GIList,Table_ExternalData_1[[#This Row],[Item_key]],GDList,Table_ExternalData_1[[#Headers],[7]])</f>
        <v>0</v>
      </c>
      <c r="N111" s="6">
        <f>SUMIFS(GQList,GIList,Table_ExternalData_1[[#This Row],[Item_key]],GDList,Table_ExternalData_1[[#Headers],[8]])</f>
        <v>0</v>
      </c>
      <c r="O111" s="6">
        <f>SUMIFS(GQList,GIList,Table_ExternalData_1[[#This Row],[Item_key]],GDList,Table_ExternalData_1[[#Headers],[9]])</f>
        <v>0</v>
      </c>
      <c r="P111" s="6">
        <f>SUMIFS(GQList,GIList,Table_ExternalData_1[[#This Row],[Item_key]],GDList,Table_ExternalData_1[[#Headers],[10]])</f>
        <v>0</v>
      </c>
      <c r="Q111" s="6">
        <f>SUMIFS(GQList,GIList,Table_ExternalData_1[[#This Row],[Item_key]],GDList,Table_ExternalData_1[[#Headers],[11]])</f>
        <v>0</v>
      </c>
      <c r="R111" s="6">
        <f>SUMIFS(GQList,GIList,Table_ExternalData_1[[#This Row],[Item_key]],GDList,Table_ExternalData_1[[#Headers],[12]])</f>
        <v>0</v>
      </c>
      <c r="S111" s="6">
        <f>SUMIFS(GQList,GIList,Table_ExternalData_1[[#This Row],[Item_key]],GDList,Table_ExternalData_1[[#Headers],[13]])</f>
        <v>0</v>
      </c>
      <c r="T111" s="6">
        <f>SUMIFS(GQList,GIList,Table_ExternalData_1[[#This Row],[Item_key]],GDList,Table_ExternalData_1[[#Headers],[14]])</f>
        <v>0</v>
      </c>
      <c r="U111" s="6">
        <f>SUMIFS(GQList,GIList,Table_ExternalData_1[[#This Row],[Item_key]],GDList,Table_ExternalData_1[[#Headers],[15]])</f>
        <v>0</v>
      </c>
      <c r="V111" s="6">
        <f>SUMIFS(GQList,GIList,Table_ExternalData_1[[#This Row],[Item_key]],GDList,Table_ExternalData_1[[#Headers],[16]])</f>
        <v>0</v>
      </c>
      <c r="W111" s="6">
        <f>SUMIFS(GQList,GIList,Table_ExternalData_1[[#This Row],[Item_key]],GDList,Table_ExternalData_1[[#Headers],[17]])</f>
        <v>0</v>
      </c>
      <c r="X111" s="6">
        <f>SUMIFS(GQList,GIList,Table_ExternalData_1[[#This Row],[Item_key]],GDList,Table_ExternalData_1[[#Headers],[18]])</f>
        <v>0</v>
      </c>
      <c r="Y111" s="6">
        <f>SUMIFS(GQList,GIList,Table_ExternalData_1[[#This Row],[Item_key]],GDList,Table_ExternalData_1[[#Headers],[19]])</f>
        <v>0</v>
      </c>
      <c r="Z111" s="6">
        <f>SUMIFS(GQList,GIList,Table_ExternalData_1[[#This Row],[Item_key]],GDList,Table_ExternalData_1[[#Headers],[20]])</f>
        <v>0</v>
      </c>
      <c r="AA111" s="6">
        <f>SUMIFS(GQList,GIList,Table_ExternalData_1[[#This Row],[Item_key]],GDList,Table_ExternalData_1[[#Headers],[21]])</f>
        <v>0</v>
      </c>
      <c r="AB111" s="6">
        <f>SUMIFS(GQList,GIList,Table_ExternalData_1[[#This Row],[Item_key]],GDList,Table_ExternalData_1[[#Headers],[22]])</f>
        <v>0</v>
      </c>
      <c r="AC111" s="6">
        <f>SUMIFS(GQList,GIList,Table_ExternalData_1[[#This Row],[Item_key]],GDList,Table_ExternalData_1[[#Headers],[23]])</f>
        <v>0</v>
      </c>
      <c r="AD111" s="6">
        <f>SUMIFS(GQList,GIList,Table_ExternalData_1[[#This Row],[Item_key]],GDList,Table_ExternalData_1[[#Headers],[24]])</f>
        <v>0</v>
      </c>
      <c r="AE111" s="6">
        <f>SUMIFS(GQList,GIList,Table_ExternalData_1[[#This Row],[Item_key]],GDList,Table_ExternalData_1[[#Headers],[25]])</f>
        <v>0</v>
      </c>
      <c r="AF111" s="6">
        <f>SUMIFS(GQList,GIList,Table_ExternalData_1[[#This Row],[Item_key]],GDList,Table_ExternalData_1[[#Headers],[26]])</f>
        <v>0</v>
      </c>
      <c r="AG111" s="6">
        <f>SUMIFS(GQList,GIList,Table_ExternalData_1[[#This Row],[Item_key]],GDList,Table_ExternalData_1[[#Headers],[27]])</f>
        <v>0</v>
      </c>
      <c r="AH111" s="6">
        <f>SUMIFS(GQList,GIList,Table_ExternalData_1[[#This Row],[Item_key]],GDList,Table_ExternalData_1[[#Headers],[28]])</f>
        <v>0</v>
      </c>
      <c r="AI111" s="6">
        <f>SUMIFS(GQList,GIList,Table_ExternalData_1[[#This Row],[Item_key]],GDList,Table_ExternalData_1[[#Headers],[29]])</f>
        <v>0</v>
      </c>
      <c r="AJ111" s="6">
        <f>SUMIFS(GQList,GIList,Table_ExternalData_1[[#This Row],[Item_key]],GDList,Table_ExternalData_1[[#Headers],[30]])</f>
        <v>0</v>
      </c>
      <c r="AK111" s="6">
        <f>SUMIFS(GQList,GIList,Table_ExternalData_1[[#This Row],[Item_key]],GDList,Table_ExternalData_1[[#Headers],[31]])</f>
        <v>0</v>
      </c>
      <c r="AL111" s="6">
        <f>SUM(Table_ExternalData_1[[#This Row],[1]:[31]])</f>
        <v>600</v>
      </c>
    </row>
    <row r="112" spans="1:38" hidden="1">
      <c r="A112" s="8" t="s">
        <v>2000</v>
      </c>
      <c r="B112" s="3" t="s">
        <v>1815</v>
      </c>
      <c r="C112" s="3" t="s">
        <v>1771</v>
      </c>
      <c r="D112" s="3" t="s">
        <v>1894</v>
      </c>
      <c r="E112" s="3" t="s">
        <v>1893</v>
      </c>
      <c r="F112" s="8" t="s">
        <v>1998</v>
      </c>
      <c r="G112" s="6">
        <f>SUMIFS(GQList,GIList,Table_ExternalData_1[[#This Row],[Item_key]],GDList,Table_ExternalData_1[[#Headers],[1]])</f>
        <v>0</v>
      </c>
      <c r="H112" s="6">
        <f>SUMIFS(GQList,GIList,Table_ExternalData_1[[#This Row],[Item_key]],GDList,Table_ExternalData_1[[#Headers],[2]])</f>
        <v>0</v>
      </c>
      <c r="I112" s="6">
        <f>SUMIFS(GQList,GIList,Table_ExternalData_1[[#This Row],[Item_key]],GDList,Table_ExternalData_1[[#Headers],[3]])</f>
        <v>900</v>
      </c>
      <c r="J112" s="6">
        <f>SUMIFS(GQList,GIList,Table_ExternalData_1[[#This Row],[Item_key]],GDList,Table_ExternalData_1[[#Headers],[4]])</f>
        <v>0</v>
      </c>
      <c r="K112" s="6">
        <f>SUMIFS(GQList,GIList,Table_ExternalData_1[[#This Row],[Item_key]],GDList,Table_ExternalData_1[[#Headers],[5]])</f>
        <v>0</v>
      </c>
      <c r="L112" s="6">
        <f>SUMIFS(GQList,GIList,Table_ExternalData_1[[#This Row],[Item_key]],GDList,Table_ExternalData_1[[#Headers],[6]])</f>
        <v>0</v>
      </c>
      <c r="M112" s="6">
        <f>SUMIFS(GQList,GIList,Table_ExternalData_1[[#This Row],[Item_key]],GDList,Table_ExternalData_1[[#Headers],[7]])</f>
        <v>0</v>
      </c>
      <c r="N112" s="6">
        <f>SUMIFS(GQList,GIList,Table_ExternalData_1[[#This Row],[Item_key]],GDList,Table_ExternalData_1[[#Headers],[8]])</f>
        <v>0</v>
      </c>
      <c r="O112" s="6">
        <f>SUMIFS(GQList,GIList,Table_ExternalData_1[[#This Row],[Item_key]],GDList,Table_ExternalData_1[[#Headers],[9]])</f>
        <v>0</v>
      </c>
      <c r="P112" s="6">
        <f>SUMIFS(GQList,GIList,Table_ExternalData_1[[#This Row],[Item_key]],GDList,Table_ExternalData_1[[#Headers],[10]])</f>
        <v>0</v>
      </c>
      <c r="Q112" s="6">
        <f>SUMIFS(GQList,GIList,Table_ExternalData_1[[#This Row],[Item_key]],GDList,Table_ExternalData_1[[#Headers],[11]])</f>
        <v>0</v>
      </c>
      <c r="R112" s="6">
        <f>SUMIFS(GQList,GIList,Table_ExternalData_1[[#This Row],[Item_key]],GDList,Table_ExternalData_1[[#Headers],[12]])</f>
        <v>0</v>
      </c>
      <c r="S112" s="6">
        <f>SUMIFS(GQList,GIList,Table_ExternalData_1[[#This Row],[Item_key]],GDList,Table_ExternalData_1[[#Headers],[13]])</f>
        <v>0</v>
      </c>
      <c r="T112" s="6">
        <f>SUMIFS(GQList,GIList,Table_ExternalData_1[[#This Row],[Item_key]],GDList,Table_ExternalData_1[[#Headers],[14]])</f>
        <v>0</v>
      </c>
      <c r="U112" s="6">
        <f>SUMIFS(GQList,GIList,Table_ExternalData_1[[#This Row],[Item_key]],GDList,Table_ExternalData_1[[#Headers],[15]])</f>
        <v>0</v>
      </c>
      <c r="V112" s="6">
        <f>SUMIFS(GQList,GIList,Table_ExternalData_1[[#This Row],[Item_key]],GDList,Table_ExternalData_1[[#Headers],[16]])</f>
        <v>0</v>
      </c>
      <c r="W112" s="6">
        <f>SUMIFS(GQList,GIList,Table_ExternalData_1[[#This Row],[Item_key]],GDList,Table_ExternalData_1[[#Headers],[17]])</f>
        <v>0</v>
      </c>
      <c r="X112" s="6">
        <f>SUMIFS(GQList,GIList,Table_ExternalData_1[[#This Row],[Item_key]],GDList,Table_ExternalData_1[[#Headers],[18]])</f>
        <v>0</v>
      </c>
      <c r="Y112" s="6">
        <f>SUMIFS(GQList,GIList,Table_ExternalData_1[[#This Row],[Item_key]],GDList,Table_ExternalData_1[[#Headers],[19]])</f>
        <v>0</v>
      </c>
      <c r="Z112" s="6">
        <f>SUMIFS(GQList,GIList,Table_ExternalData_1[[#This Row],[Item_key]],GDList,Table_ExternalData_1[[#Headers],[20]])</f>
        <v>0</v>
      </c>
      <c r="AA112" s="6">
        <f>SUMIFS(GQList,GIList,Table_ExternalData_1[[#This Row],[Item_key]],GDList,Table_ExternalData_1[[#Headers],[21]])</f>
        <v>0</v>
      </c>
      <c r="AB112" s="6">
        <f>SUMIFS(GQList,GIList,Table_ExternalData_1[[#This Row],[Item_key]],GDList,Table_ExternalData_1[[#Headers],[22]])</f>
        <v>0</v>
      </c>
      <c r="AC112" s="6">
        <f>SUMIFS(GQList,GIList,Table_ExternalData_1[[#This Row],[Item_key]],GDList,Table_ExternalData_1[[#Headers],[23]])</f>
        <v>0</v>
      </c>
      <c r="AD112" s="6">
        <f>SUMIFS(GQList,GIList,Table_ExternalData_1[[#This Row],[Item_key]],GDList,Table_ExternalData_1[[#Headers],[24]])</f>
        <v>0</v>
      </c>
      <c r="AE112" s="6">
        <f>SUMIFS(GQList,GIList,Table_ExternalData_1[[#This Row],[Item_key]],GDList,Table_ExternalData_1[[#Headers],[25]])</f>
        <v>0</v>
      </c>
      <c r="AF112" s="6">
        <f>SUMIFS(GQList,GIList,Table_ExternalData_1[[#This Row],[Item_key]],GDList,Table_ExternalData_1[[#Headers],[26]])</f>
        <v>0</v>
      </c>
      <c r="AG112" s="6">
        <f>SUMIFS(GQList,GIList,Table_ExternalData_1[[#This Row],[Item_key]],GDList,Table_ExternalData_1[[#Headers],[27]])</f>
        <v>0</v>
      </c>
      <c r="AH112" s="6">
        <f>SUMIFS(GQList,GIList,Table_ExternalData_1[[#This Row],[Item_key]],GDList,Table_ExternalData_1[[#Headers],[28]])</f>
        <v>0</v>
      </c>
      <c r="AI112" s="6">
        <f>SUMIFS(GQList,GIList,Table_ExternalData_1[[#This Row],[Item_key]],GDList,Table_ExternalData_1[[#Headers],[29]])</f>
        <v>0</v>
      </c>
      <c r="AJ112" s="6">
        <f>SUMIFS(GQList,GIList,Table_ExternalData_1[[#This Row],[Item_key]],GDList,Table_ExternalData_1[[#Headers],[30]])</f>
        <v>0</v>
      </c>
      <c r="AK112" s="6">
        <f>SUMIFS(GQList,GIList,Table_ExternalData_1[[#This Row],[Item_key]],GDList,Table_ExternalData_1[[#Headers],[31]])</f>
        <v>0</v>
      </c>
      <c r="AL112" s="6">
        <f>SUM(Table_ExternalData_1[[#This Row],[1]:[31]])</f>
        <v>900</v>
      </c>
    </row>
    <row r="113" spans="1:38" hidden="1">
      <c r="A113" s="8" t="s">
        <v>2000</v>
      </c>
      <c r="B113" s="3" t="s">
        <v>1815</v>
      </c>
      <c r="C113" s="3" t="s">
        <v>1772</v>
      </c>
      <c r="D113" s="3" t="s">
        <v>1895</v>
      </c>
      <c r="E113" s="3" t="s">
        <v>1893</v>
      </c>
      <c r="F113" s="8" t="s">
        <v>1998</v>
      </c>
      <c r="G113" s="6">
        <f>SUMIFS(GQList,GIList,Table_ExternalData_1[[#This Row],[Item_key]],GDList,Table_ExternalData_1[[#Headers],[1]])</f>
        <v>0</v>
      </c>
      <c r="H113" s="6">
        <f>SUMIFS(GQList,GIList,Table_ExternalData_1[[#This Row],[Item_key]],GDList,Table_ExternalData_1[[#Headers],[2]])</f>
        <v>0</v>
      </c>
      <c r="I113" s="6">
        <f>SUMIFS(GQList,GIList,Table_ExternalData_1[[#This Row],[Item_key]],GDList,Table_ExternalData_1[[#Headers],[3]])</f>
        <v>0</v>
      </c>
      <c r="J113" s="6">
        <f>SUMIFS(GQList,GIList,Table_ExternalData_1[[#This Row],[Item_key]],GDList,Table_ExternalData_1[[#Headers],[4]])</f>
        <v>0</v>
      </c>
      <c r="K113" s="6">
        <f>SUMIFS(GQList,GIList,Table_ExternalData_1[[#This Row],[Item_key]],GDList,Table_ExternalData_1[[#Headers],[5]])</f>
        <v>0</v>
      </c>
      <c r="L113" s="6">
        <f>SUMIFS(GQList,GIList,Table_ExternalData_1[[#This Row],[Item_key]],GDList,Table_ExternalData_1[[#Headers],[6]])</f>
        <v>0</v>
      </c>
      <c r="M113" s="6">
        <f>SUMIFS(GQList,GIList,Table_ExternalData_1[[#This Row],[Item_key]],GDList,Table_ExternalData_1[[#Headers],[7]])</f>
        <v>0</v>
      </c>
      <c r="N113" s="6">
        <f>SUMIFS(GQList,GIList,Table_ExternalData_1[[#This Row],[Item_key]],GDList,Table_ExternalData_1[[#Headers],[8]])</f>
        <v>0</v>
      </c>
      <c r="O113" s="6">
        <f>SUMIFS(GQList,GIList,Table_ExternalData_1[[#This Row],[Item_key]],GDList,Table_ExternalData_1[[#Headers],[9]])</f>
        <v>0</v>
      </c>
      <c r="P113" s="6">
        <f>SUMIFS(GQList,GIList,Table_ExternalData_1[[#This Row],[Item_key]],GDList,Table_ExternalData_1[[#Headers],[10]])</f>
        <v>0</v>
      </c>
      <c r="Q113" s="6">
        <f>SUMIFS(GQList,GIList,Table_ExternalData_1[[#This Row],[Item_key]],GDList,Table_ExternalData_1[[#Headers],[11]])</f>
        <v>0</v>
      </c>
      <c r="R113" s="6">
        <f>SUMIFS(GQList,GIList,Table_ExternalData_1[[#This Row],[Item_key]],GDList,Table_ExternalData_1[[#Headers],[12]])</f>
        <v>0</v>
      </c>
      <c r="S113" s="6">
        <f>SUMIFS(GQList,GIList,Table_ExternalData_1[[#This Row],[Item_key]],GDList,Table_ExternalData_1[[#Headers],[13]])</f>
        <v>0</v>
      </c>
      <c r="T113" s="6">
        <f>SUMIFS(GQList,GIList,Table_ExternalData_1[[#This Row],[Item_key]],GDList,Table_ExternalData_1[[#Headers],[14]])</f>
        <v>0</v>
      </c>
      <c r="U113" s="6">
        <f>SUMIFS(GQList,GIList,Table_ExternalData_1[[#This Row],[Item_key]],GDList,Table_ExternalData_1[[#Headers],[15]])</f>
        <v>0</v>
      </c>
      <c r="V113" s="6">
        <f>SUMIFS(GQList,GIList,Table_ExternalData_1[[#This Row],[Item_key]],GDList,Table_ExternalData_1[[#Headers],[16]])</f>
        <v>0</v>
      </c>
      <c r="W113" s="6">
        <f>SUMIFS(GQList,GIList,Table_ExternalData_1[[#This Row],[Item_key]],GDList,Table_ExternalData_1[[#Headers],[17]])</f>
        <v>0</v>
      </c>
      <c r="X113" s="6">
        <f>SUMIFS(GQList,GIList,Table_ExternalData_1[[#This Row],[Item_key]],GDList,Table_ExternalData_1[[#Headers],[18]])</f>
        <v>0</v>
      </c>
      <c r="Y113" s="6">
        <f>SUMIFS(GQList,GIList,Table_ExternalData_1[[#This Row],[Item_key]],GDList,Table_ExternalData_1[[#Headers],[19]])</f>
        <v>0</v>
      </c>
      <c r="Z113" s="6">
        <f>SUMIFS(GQList,GIList,Table_ExternalData_1[[#This Row],[Item_key]],GDList,Table_ExternalData_1[[#Headers],[20]])</f>
        <v>0</v>
      </c>
      <c r="AA113" s="6">
        <f>SUMIFS(GQList,GIList,Table_ExternalData_1[[#This Row],[Item_key]],GDList,Table_ExternalData_1[[#Headers],[21]])</f>
        <v>0</v>
      </c>
      <c r="AB113" s="6">
        <f>SUMIFS(GQList,GIList,Table_ExternalData_1[[#This Row],[Item_key]],GDList,Table_ExternalData_1[[#Headers],[22]])</f>
        <v>0</v>
      </c>
      <c r="AC113" s="6">
        <f>SUMIFS(GQList,GIList,Table_ExternalData_1[[#This Row],[Item_key]],GDList,Table_ExternalData_1[[#Headers],[23]])</f>
        <v>0</v>
      </c>
      <c r="AD113" s="6">
        <f>SUMIFS(GQList,GIList,Table_ExternalData_1[[#This Row],[Item_key]],GDList,Table_ExternalData_1[[#Headers],[24]])</f>
        <v>0</v>
      </c>
      <c r="AE113" s="6">
        <f>SUMIFS(GQList,GIList,Table_ExternalData_1[[#This Row],[Item_key]],GDList,Table_ExternalData_1[[#Headers],[25]])</f>
        <v>0</v>
      </c>
      <c r="AF113" s="6">
        <f>SUMIFS(GQList,GIList,Table_ExternalData_1[[#This Row],[Item_key]],GDList,Table_ExternalData_1[[#Headers],[26]])</f>
        <v>0</v>
      </c>
      <c r="AG113" s="6">
        <f>SUMIFS(GQList,GIList,Table_ExternalData_1[[#This Row],[Item_key]],GDList,Table_ExternalData_1[[#Headers],[27]])</f>
        <v>0</v>
      </c>
      <c r="AH113" s="6">
        <f>SUMIFS(GQList,GIList,Table_ExternalData_1[[#This Row],[Item_key]],GDList,Table_ExternalData_1[[#Headers],[28]])</f>
        <v>0</v>
      </c>
      <c r="AI113" s="6">
        <f>SUMIFS(GQList,GIList,Table_ExternalData_1[[#This Row],[Item_key]],GDList,Table_ExternalData_1[[#Headers],[29]])</f>
        <v>0</v>
      </c>
      <c r="AJ113" s="6">
        <f>SUMIFS(GQList,GIList,Table_ExternalData_1[[#This Row],[Item_key]],GDList,Table_ExternalData_1[[#Headers],[30]])</f>
        <v>0</v>
      </c>
      <c r="AK113" s="6">
        <f>SUMIFS(GQList,GIList,Table_ExternalData_1[[#This Row],[Item_key]],GDList,Table_ExternalData_1[[#Headers],[31]])</f>
        <v>0</v>
      </c>
      <c r="AL113" s="6">
        <f>SUM(Table_ExternalData_1[[#This Row],[1]:[31]])</f>
        <v>0</v>
      </c>
    </row>
    <row r="114" spans="1:38" hidden="1">
      <c r="A114" s="8" t="s">
        <v>2000</v>
      </c>
      <c r="B114" s="3" t="s">
        <v>1815</v>
      </c>
      <c r="C114" s="3" t="s">
        <v>1728</v>
      </c>
      <c r="D114" s="3" t="s">
        <v>1896</v>
      </c>
      <c r="E114" s="3" t="s">
        <v>1893</v>
      </c>
      <c r="F114" s="8" t="s">
        <v>1998</v>
      </c>
      <c r="G114" s="6">
        <f>SUMIFS(GQList,GIList,Table_ExternalData_1[[#This Row],[Item_key]],GDList,Table_ExternalData_1[[#Headers],[1]])</f>
        <v>0</v>
      </c>
      <c r="H114" s="6">
        <f>SUMIFS(GQList,GIList,Table_ExternalData_1[[#This Row],[Item_key]],GDList,Table_ExternalData_1[[#Headers],[2]])</f>
        <v>0</v>
      </c>
      <c r="I114" s="6">
        <f>SUMIFS(GQList,GIList,Table_ExternalData_1[[#This Row],[Item_key]],GDList,Table_ExternalData_1[[#Headers],[3]])</f>
        <v>0</v>
      </c>
      <c r="J114" s="6">
        <f>SUMIFS(GQList,GIList,Table_ExternalData_1[[#This Row],[Item_key]],GDList,Table_ExternalData_1[[#Headers],[4]])</f>
        <v>0</v>
      </c>
      <c r="K114" s="6">
        <f>SUMIFS(GQList,GIList,Table_ExternalData_1[[#This Row],[Item_key]],GDList,Table_ExternalData_1[[#Headers],[5]])</f>
        <v>0</v>
      </c>
      <c r="L114" s="6">
        <f>SUMIFS(GQList,GIList,Table_ExternalData_1[[#This Row],[Item_key]],GDList,Table_ExternalData_1[[#Headers],[6]])</f>
        <v>0</v>
      </c>
      <c r="M114" s="6">
        <f>SUMIFS(GQList,GIList,Table_ExternalData_1[[#This Row],[Item_key]],GDList,Table_ExternalData_1[[#Headers],[7]])</f>
        <v>0</v>
      </c>
      <c r="N114" s="6">
        <f>SUMIFS(GQList,GIList,Table_ExternalData_1[[#This Row],[Item_key]],GDList,Table_ExternalData_1[[#Headers],[8]])</f>
        <v>0</v>
      </c>
      <c r="O114" s="6">
        <f>SUMIFS(GQList,GIList,Table_ExternalData_1[[#This Row],[Item_key]],GDList,Table_ExternalData_1[[#Headers],[9]])</f>
        <v>0</v>
      </c>
      <c r="P114" s="6">
        <f>SUMIFS(GQList,GIList,Table_ExternalData_1[[#This Row],[Item_key]],GDList,Table_ExternalData_1[[#Headers],[10]])</f>
        <v>0</v>
      </c>
      <c r="Q114" s="6">
        <f>SUMIFS(GQList,GIList,Table_ExternalData_1[[#This Row],[Item_key]],GDList,Table_ExternalData_1[[#Headers],[11]])</f>
        <v>0</v>
      </c>
      <c r="R114" s="6">
        <f>SUMIFS(GQList,GIList,Table_ExternalData_1[[#This Row],[Item_key]],GDList,Table_ExternalData_1[[#Headers],[12]])</f>
        <v>0</v>
      </c>
      <c r="S114" s="6">
        <f>SUMIFS(GQList,GIList,Table_ExternalData_1[[#This Row],[Item_key]],GDList,Table_ExternalData_1[[#Headers],[13]])</f>
        <v>0</v>
      </c>
      <c r="T114" s="6">
        <f>SUMIFS(GQList,GIList,Table_ExternalData_1[[#This Row],[Item_key]],GDList,Table_ExternalData_1[[#Headers],[14]])</f>
        <v>0</v>
      </c>
      <c r="U114" s="6">
        <f>SUMIFS(GQList,GIList,Table_ExternalData_1[[#This Row],[Item_key]],GDList,Table_ExternalData_1[[#Headers],[15]])</f>
        <v>0</v>
      </c>
      <c r="V114" s="6">
        <f>SUMIFS(GQList,GIList,Table_ExternalData_1[[#This Row],[Item_key]],GDList,Table_ExternalData_1[[#Headers],[16]])</f>
        <v>0</v>
      </c>
      <c r="W114" s="6">
        <f>SUMIFS(GQList,GIList,Table_ExternalData_1[[#This Row],[Item_key]],GDList,Table_ExternalData_1[[#Headers],[17]])</f>
        <v>0</v>
      </c>
      <c r="X114" s="6">
        <f>SUMIFS(GQList,GIList,Table_ExternalData_1[[#This Row],[Item_key]],GDList,Table_ExternalData_1[[#Headers],[18]])</f>
        <v>0</v>
      </c>
      <c r="Y114" s="6">
        <f>SUMIFS(GQList,GIList,Table_ExternalData_1[[#This Row],[Item_key]],GDList,Table_ExternalData_1[[#Headers],[19]])</f>
        <v>0</v>
      </c>
      <c r="Z114" s="6">
        <f>SUMIFS(GQList,GIList,Table_ExternalData_1[[#This Row],[Item_key]],GDList,Table_ExternalData_1[[#Headers],[20]])</f>
        <v>0</v>
      </c>
      <c r="AA114" s="6">
        <f>SUMIFS(GQList,GIList,Table_ExternalData_1[[#This Row],[Item_key]],GDList,Table_ExternalData_1[[#Headers],[21]])</f>
        <v>0</v>
      </c>
      <c r="AB114" s="6">
        <f>SUMIFS(GQList,GIList,Table_ExternalData_1[[#This Row],[Item_key]],GDList,Table_ExternalData_1[[#Headers],[22]])</f>
        <v>0</v>
      </c>
      <c r="AC114" s="6">
        <f>SUMIFS(GQList,GIList,Table_ExternalData_1[[#This Row],[Item_key]],GDList,Table_ExternalData_1[[#Headers],[23]])</f>
        <v>0</v>
      </c>
      <c r="AD114" s="6">
        <f>SUMIFS(GQList,GIList,Table_ExternalData_1[[#This Row],[Item_key]],GDList,Table_ExternalData_1[[#Headers],[24]])</f>
        <v>0</v>
      </c>
      <c r="AE114" s="6">
        <f>SUMIFS(GQList,GIList,Table_ExternalData_1[[#This Row],[Item_key]],GDList,Table_ExternalData_1[[#Headers],[25]])</f>
        <v>0</v>
      </c>
      <c r="AF114" s="6">
        <f>SUMIFS(GQList,GIList,Table_ExternalData_1[[#This Row],[Item_key]],GDList,Table_ExternalData_1[[#Headers],[26]])</f>
        <v>0</v>
      </c>
      <c r="AG114" s="6">
        <f>SUMIFS(GQList,GIList,Table_ExternalData_1[[#This Row],[Item_key]],GDList,Table_ExternalData_1[[#Headers],[27]])</f>
        <v>0</v>
      </c>
      <c r="AH114" s="6">
        <f>SUMIFS(GQList,GIList,Table_ExternalData_1[[#This Row],[Item_key]],GDList,Table_ExternalData_1[[#Headers],[28]])</f>
        <v>0</v>
      </c>
      <c r="AI114" s="6">
        <f>SUMIFS(GQList,GIList,Table_ExternalData_1[[#This Row],[Item_key]],GDList,Table_ExternalData_1[[#Headers],[29]])</f>
        <v>0</v>
      </c>
      <c r="AJ114" s="6">
        <f>SUMIFS(GQList,GIList,Table_ExternalData_1[[#This Row],[Item_key]],GDList,Table_ExternalData_1[[#Headers],[30]])</f>
        <v>0</v>
      </c>
      <c r="AK114" s="6">
        <f>SUMIFS(GQList,GIList,Table_ExternalData_1[[#This Row],[Item_key]],GDList,Table_ExternalData_1[[#Headers],[31]])</f>
        <v>0</v>
      </c>
      <c r="AL114" s="6">
        <f>SUM(Table_ExternalData_1[[#This Row],[1]:[31]])</f>
        <v>0</v>
      </c>
    </row>
    <row r="115" spans="1:38" hidden="1">
      <c r="A115" s="8" t="s">
        <v>2000</v>
      </c>
      <c r="B115" s="3" t="s">
        <v>1815</v>
      </c>
      <c r="C115" s="3" t="s">
        <v>1773</v>
      </c>
      <c r="D115" s="3" t="s">
        <v>1897</v>
      </c>
      <c r="E115" s="3" t="s">
        <v>1893</v>
      </c>
      <c r="F115" s="8" t="s">
        <v>1998</v>
      </c>
      <c r="G115" s="6">
        <f>SUMIFS(GQList,GIList,Table_ExternalData_1[[#This Row],[Item_key]],GDList,Table_ExternalData_1[[#Headers],[1]])</f>
        <v>0</v>
      </c>
      <c r="H115" s="6">
        <f>SUMIFS(GQList,GIList,Table_ExternalData_1[[#This Row],[Item_key]],GDList,Table_ExternalData_1[[#Headers],[2]])</f>
        <v>0</v>
      </c>
      <c r="I115" s="6">
        <f>SUMIFS(GQList,GIList,Table_ExternalData_1[[#This Row],[Item_key]],GDList,Table_ExternalData_1[[#Headers],[3]])</f>
        <v>0</v>
      </c>
      <c r="J115" s="6">
        <f>SUMIFS(GQList,GIList,Table_ExternalData_1[[#This Row],[Item_key]],GDList,Table_ExternalData_1[[#Headers],[4]])</f>
        <v>0</v>
      </c>
      <c r="K115" s="6">
        <f>SUMIFS(GQList,GIList,Table_ExternalData_1[[#This Row],[Item_key]],GDList,Table_ExternalData_1[[#Headers],[5]])</f>
        <v>0</v>
      </c>
      <c r="L115" s="6">
        <f>SUMIFS(GQList,GIList,Table_ExternalData_1[[#This Row],[Item_key]],GDList,Table_ExternalData_1[[#Headers],[6]])</f>
        <v>0</v>
      </c>
      <c r="M115" s="6">
        <f>SUMIFS(GQList,GIList,Table_ExternalData_1[[#This Row],[Item_key]],GDList,Table_ExternalData_1[[#Headers],[7]])</f>
        <v>0</v>
      </c>
      <c r="N115" s="6">
        <f>SUMIFS(GQList,GIList,Table_ExternalData_1[[#This Row],[Item_key]],GDList,Table_ExternalData_1[[#Headers],[8]])</f>
        <v>0</v>
      </c>
      <c r="O115" s="6">
        <f>SUMIFS(GQList,GIList,Table_ExternalData_1[[#This Row],[Item_key]],GDList,Table_ExternalData_1[[#Headers],[9]])</f>
        <v>0</v>
      </c>
      <c r="P115" s="6">
        <f>SUMIFS(GQList,GIList,Table_ExternalData_1[[#This Row],[Item_key]],GDList,Table_ExternalData_1[[#Headers],[10]])</f>
        <v>0</v>
      </c>
      <c r="Q115" s="6">
        <f>SUMIFS(GQList,GIList,Table_ExternalData_1[[#This Row],[Item_key]],GDList,Table_ExternalData_1[[#Headers],[11]])</f>
        <v>0</v>
      </c>
      <c r="R115" s="6">
        <f>SUMIFS(GQList,GIList,Table_ExternalData_1[[#This Row],[Item_key]],GDList,Table_ExternalData_1[[#Headers],[12]])</f>
        <v>0</v>
      </c>
      <c r="S115" s="6">
        <f>SUMIFS(GQList,GIList,Table_ExternalData_1[[#This Row],[Item_key]],GDList,Table_ExternalData_1[[#Headers],[13]])</f>
        <v>0</v>
      </c>
      <c r="T115" s="6">
        <f>SUMIFS(GQList,GIList,Table_ExternalData_1[[#This Row],[Item_key]],GDList,Table_ExternalData_1[[#Headers],[14]])</f>
        <v>0</v>
      </c>
      <c r="U115" s="6">
        <f>SUMIFS(GQList,GIList,Table_ExternalData_1[[#This Row],[Item_key]],GDList,Table_ExternalData_1[[#Headers],[15]])</f>
        <v>0</v>
      </c>
      <c r="V115" s="6">
        <f>SUMIFS(GQList,GIList,Table_ExternalData_1[[#This Row],[Item_key]],GDList,Table_ExternalData_1[[#Headers],[16]])</f>
        <v>0</v>
      </c>
      <c r="W115" s="6">
        <f>SUMIFS(GQList,GIList,Table_ExternalData_1[[#This Row],[Item_key]],GDList,Table_ExternalData_1[[#Headers],[17]])</f>
        <v>0</v>
      </c>
      <c r="X115" s="6">
        <f>SUMIFS(GQList,GIList,Table_ExternalData_1[[#This Row],[Item_key]],GDList,Table_ExternalData_1[[#Headers],[18]])</f>
        <v>0</v>
      </c>
      <c r="Y115" s="6">
        <f>SUMIFS(GQList,GIList,Table_ExternalData_1[[#This Row],[Item_key]],GDList,Table_ExternalData_1[[#Headers],[19]])</f>
        <v>0</v>
      </c>
      <c r="Z115" s="6">
        <f>SUMIFS(GQList,GIList,Table_ExternalData_1[[#This Row],[Item_key]],GDList,Table_ExternalData_1[[#Headers],[20]])</f>
        <v>0</v>
      </c>
      <c r="AA115" s="6">
        <f>SUMIFS(GQList,GIList,Table_ExternalData_1[[#This Row],[Item_key]],GDList,Table_ExternalData_1[[#Headers],[21]])</f>
        <v>0</v>
      </c>
      <c r="AB115" s="6">
        <f>SUMIFS(GQList,GIList,Table_ExternalData_1[[#This Row],[Item_key]],GDList,Table_ExternalData_1[[#Headers],[22]])</f>
        <v>0</v>
      </c>
      <c r="AC115" s="6">
        <f>SUMIFS(GQList,GIList,Table_ExternalData_1[[#This Row],[Item_key]],GDList,Table_ExternalData_1[[#Headers],[23]])</f>
        <v>0</v>
      </c>
      <c r="AD115" s="6">
        <f>SUMIFS(GQList,GIList,Table_ExternalData_1[[#This Row],[Item_key]],GDList,Table_ExternalData_1[[#Headers],[24]])</f>
        <v>0</v>
      </c>
      <c r="AE115" s="6">
        <f>SUMIFS(GQList,GIList,Table_ExternalData_1[[#This Row],[Item_key]],GDList,Table_ExternalData_1[[#Headers],[25]])</f>
        <v>0</v>
      </c>
      <c r="AF115" s="6">
        <f>SUMIFS(GQList,GIList,Table_ExternalData_1[[#This Row],[Item_key]],GDList,Table_ExternalData_1[[#Headers],[26]])</f>
        <v>0</v>
      </c>
      <c r="AG115" s="6">
        <f>SUMIFS(GQList,GIList,Table_ExternalData_1[[#This Row],[Item_key]],GDList,Table_ExternalData_1[[#Headers],[27]])</f>
        <v>0</v>
      </c>
      <c r="AH115" s="6">
        <f>SUMIFS(GQList,GIList,Table_ExternalData_1[[#This Row],[Item_key]],GDList,Table_ExternalData_1[[#Headers],[28]])</f>
        <v>0</v>
      </c>
      <c r="AI115" s="6">
        <f>SUMIFS(GQList,GIList,Table_ExternalData_1[[#This Row],[Item_key]],GDList,Table_ExternalData_1[[#Headers],[29]])</f>
        <v>0</v>
      </c>
      <c r="AJ115" s="6">
        <f>SUMIFS(GQList,GIList,Table_ExternalData_1[[#This Row],[Item_key]],GDList,Table_ExternalData_1[[#Headers],[30]])</f>
        <v>0</v>
      </c>
      <c r="AK115" s="6">
        <f>SUMIFS(GQList,GIList,Table_ExternalData_1[[#This Row],[Item_key]],GDList,Table_ExternalData_1[[#Headers],[31]])</f>
        <v>0</v>
      </c>
      <c r="AL115" s="6">
        <f>SUM(Table_ExternalData_1[[#This Row],[1]:[31]])</f>
        <v>0</v>
      </c>
    </row>
    <row r="116" spans="1:38" hidden="1">
      <c r="A116" s="8" t="s">
        <v>2000</v>
      </c>
      <c r="B116" s="3" t="s">
        <v>1815</v>
      </c>
      <c r="C116" s="3" t="s">
        <v>1774</v>
      </c>
      <c r="D116" s="3" t="s">
        <v>1898</v>
      </c>
      <c r="E116" s="3" t="s">
        <v>1893</v>
      </c>
      <c r="F116" s="8" t="s">
        <v>1998</v>
      </c>
      <c r="G116" s="6">
        <f>SUMIFS(GQList,GIList,Table_ExternalData_1[[#This Row],[Item_key]],GDList,Table_ExternalData_1[[#Headers],[1]])</f>
        <v>0</v>
      </c>
      <c r="H116" s="6">
        <f>SUMIFS(GQList,GIList,Table_ExternalData_1[[#This Row],[Item_key]],GDList,Table_ExternalData_1[[#Headers],[2]])</f>
        <v>0</v>
      </c>
      <c r="I116" s="6">
        <f>SUMIFS(GQList,GIList,Table_ExternalData_1[[#This Row],[Item_key]],GDList,Table_ExternalData_1[[#Headers],[3]])</f>
        <v>0</v>
      </c>
      <c r="J116" s="6">
        <f>SUMIFS(GQList,GIList,Table_ExternalData_1[[#This Row],[Item_key]],GDList,Table_ExternalData_1[[#Headers],[4]])</f>
        <v>0</v>
      </c>
      <c r="K116" s="6">
        <f>SUMIFS(GQList,GIList,Table_ExternalData_1[[#This Row],[Item_key]],GDList,Table_ExternalData_1[[#Headers],[5]])</f>
        <v>0</v>
      </c>
      <c r="L116" s="6">
        <f>SUMIFS(GQList,GIList,Table_ExternalData_1[[#This Row],[Item_key]],GDList,Table_ExternalData_1[[#Headers],[6]])</f>
        <v>0</v>
      </c>
      <c r="M116" s="6">
        <f>SUMIFS(GQList,GIList,Table_ExternalData_1[[#This Row],[Item_key]],GDList,Table_ExternalData_1[[#Headers],[7]])</f>
        <v>0</v>
      </c>
      <c r="N116" s="6">
        <f>SUMIFS(GQList,GIList,Table_ExternalData_1[[#This Row],[Item_key]],GDList,Table_ExternalData_1[[#Headers],[8]])</f>
        <v>0</v>
      </c>
      <c r="O116" s="6">
        <f>SUMIFS(GQList,GIList,Table_ExternalData_1[[#This Row],[Item_key]],GDList,Table_ExternalData_1[[#Headers],[9]])</f>
        <v>0</v>
      </c>
      <c r="P116" s="6">
        <f>SUMIFS(GQList,GIList,Table_ExternalData_1[[#This Row],[Item_key]],GDList,Table_ExternalData_1[[#Headers],[10]])</f>
        <v>0</v>
      </c>
      <c r="Q116" s="6">
        <f>SUMIFS(GQList,GIList,Table_ExternalData_1[[#This Row],[Item_key]],GDList,Table_ExternalData_1[[#Headers],[11]])</f>
        <v>0</v>
      </c>
      <c r="R116" s="6">
        <f>SUMIFS(GQList,GIList,Table_ExternalData_1[[#This Row],[Item_key]],GDList,Table_ExternalData_1[[#Headers],[12]])</f>
        <v>0</v>
      </c>
      <c r="S116" s="6">
        <f>SUMIFS(GQList,GIList,Table_ExternalData_1[[#This Row],[Item_key]],GDList,Table_ExternalData_1[[#Headers],[13]])</f>
        <v>0</v>
      </c>
      <c r="T116" s="6">
        <f>SUMIFS(GQList,GIList,Table_ExternalData_1[[#This Row],[Item_key]],GDList,Table_ExternalData_1[[#Headers],[14]])</f>
        <v>0</v>
      </c>
      <c r="U116" s="6">
        <f>SUMIFS(GQList,GIList,Table_ExternalData_1[[#This Row],[Item_key]],GDList,Table_ExternalData_1[[#Headers],[15]])</f>
        <v>0</v>
      </c>
      <c r="V116" s="6">
        <f>SUMIFS(GQList,GIList,Table_ExternalData_1[[#This Row],[Item_key]],GDList,Table_ExternalData_1[[#Headers],[16]])</f>
        <v>0</v>
      </c>
      <c r="W116" s="6">
        <f>SUMIFS(GQList,GIList,Table_ExternalData_1[[#This Row],[Item_key]],GDList,Table_ExternalData_1[[#Headers],[17]])</f>
        <v>0</v>
      </c>
      <c r="X116" s="6">
        <f>SUMIFS(GQList,GIList,Table_ExternalData_1[[#This Row],[Item_key]],GDList,Table_ExternalData_1[[#Headers],[18]])</f>
        <v>0</v>
      </c>
      <c r="Y116" s="6">
        <f>SUMIFS(GQList,GIList,Table_ExternalData_1[[#This Row],[Item_key]],GDList,Table_ExternalData_1[[#Headers],[19]])</f>
        <v>0</v>
      </c>
      <c r="Z116" s="6">
        <f>SUMIFS(GQList,GIList,Table_ExternalData_1[[#This Row],[Item_key]],GDList,Table_ExternalData_1[[#Headers],[20]])</f>
        <v>0</v>
      </c>
      <c r="AA116" s="6">
        <f>SUMIFS(GQList,GIList,Table_ExternalData_1[[#This Row],[Item_key]],GDList,Table_ExternalData_1[[#Headers],[21]])</f>
        <v>0</v>
      </c>
      <c r="AB116" s="6">
        <f>SUMIFS(GQList,GIList,Table_ExternalData_1[[#This Row],[Item_key]],GDList,Table_ExternalData_1[[#Headers],[22]])</f>
        <v>0</v>
      </c>
      <c r="AC116" s="6">
        <f>SUMIFS(GQList,GIList,Table_ExternalData_1[[#This Row],[Item_key]],GDList,Table_ExternalData_1[[#Headers],[23]])</f>
        <v>0</v>
      </c>
      <c r="AD116" s="6">
        <f>SUMIFS(GQList,GIList,Table_ExternalData_1[[#This Row],[Item_key]],GDList,Table_ExternalData_1[[#Headers],[24]])</f>
        <v>0</v>
      </c>
      <c r="AE116" s="6">
        <f>SUMIFS(GQList,GIList,Table_ExternalData_1[[#This Row],[Item_key]],GDList,Table_ExternalData_1[[#Headers],[25]])</f>
        <v>0</v>
      </c>
      <c r="AF116" s="6">
        <f>SUMIFS(GQList,GIList,Table_ExternalData_1[[#This Row],[Item_key]],GDList,Table_ExternalData_1[[#Headers],[26]])</f>
        <v>0</v>
      </c>
      <c r="AG116" s="6">
        <f>SUMIFS(GQList,GIList,Table_ExternalData_1[[#This Row],[Item_key]],GDList,Table_ExternalData_1[[#Headers],[27]])</f>
        <v>0</v>
      </c>
      <c r="AH116" s="6">
        <f>SUMIFS(GQList,GIList,Table_ExternalData_1[[#This Row],[Item_key]],GDList,Table_ExternalData_1[[#Headers],[28]])</f>
        <v>0</v>
      </c>
      <c r="AI116" s="6">
        <f>SUMIFS(GQList,GIList,Table_ExternalData_1[[#This Row],[Item_key]],GDList,Table_ExternalData_1[[#Headers],[29]])</f>
        <v>0</v>
      </c>
      <c r="AJ116" s="6">
        <f>SUMIFS(GQList,GIList,Table_ExternalData_1[[#This Row],[Item_key]],GDList,Table_ExternalData_1[[#Headers],[30]])</f>
        <v>0</v>
      </c>
      <c r="AK116" s="6">
        <f>SUMIFS(GQList,GIList,Table_ExternalData_1[[#This Row],[Item_key]],GDList,Table_ExternalData_1[[#Headers],[31]])</f>
        <v>0</v>
      </c>
      <c r="AL116" s="6">
        <f>SUM(Table_ExternalData_1[[#This Row],[1]:[31]])</f>
        <v>0</v>
      </c>
    </row>
    <row r="117" spans="1:38" hidden="1">
      <c r="A117" s="8" t="s">
        <v>2000</v>
      </c>
      <c r="B117" s="3" t="s">
        <v>1815</v>
      </c>
      <c r="C117" s="3" t="s">
        <v>1775</v>
      </c>
      <c r="D117" s="3" t="s">
        <v>1899</v>
      </c>
      <c r="E117" s="3" t="s">
        <v>1893</v>
      </c>
      <c r="F117" s="8" t="s">
        <v>1998</v>
      </c>
      <c r="G117" s="6">
        <f>SUMIFS(GQList,GIList,Table_ExternalData_1[[#This Row],[Item_key]],GDList,Table_ExternalData_1[[#Headers],[1]])</f>
        <v>0</v>
      </c>
      <c r="H117" s="6">
        <f>SUMIFS(GQList,GIList,Table_ExternalData_1[[#This Row],[Item_key]],GDList,Table_ExternalData_1[[#Headers],[2]])</f>
        <v>0</v>
      </c>
      <c r="I117" s="6">
        <f>SUMIFS(GQList,GIList,Table_ExternalData_1[[#This Row],[Item_key]],GDList,Table_ExternalData_1[[#Headers],[3]])</f>
        <v>0</v>
      </c>
      <c r="J117" s="6">
        <f>SUMIFS(GQList,GIList,Table_ExternalData_1[[#This Row],[Item_key]],GDList,Table_ExternalData_1[[#Headers],[4]])</f>
        <v>0</v>
      </c>
      <c r="K117" s="6">
        <f>SUMIFS(GQList,GIList,Table_ExternalData_1[[#This Row],[Item_key]],GDList,Table_ExternalData_1[[#Headers],[5]])</f>
        <v>0</v>
      </c>
      <c r="L117" s="6">
        <f>SUMIFS(GQList,GIList,Table_ExternalData_1[[#This Row],[Item_key]],GDList,Table_ExternalData_1[[#Headers],[6]])</f>
        <v>0</v>
      </c>
      <c r="M117" s="6">
        <f>SUMIFS(GQList,GIList,Table_ExternalData_1[[#This Row],[Item_key]],GDList,Table_ExternalData_1[[#Headers],[7]])</f>
        <v>0</v>
      </c>
      <c r="N117" s="6">
        <f>SUMIFS(GQList,GIList,Table_ExternalData_1[[#This Row],[Item_key]],GDList,Table_ExternalData_1[[#Headers],[8]])</f>
        <v>0</v>
      </c>
      <c r="O117" s="6">
        <f>SUMIFS(GQList,GIList,Table_ExternalData_1[[#This Row],[Item_key]],GDList,Table_ExternalData_1[[#Headers],[9]])</f>
        <v>0</v>
      </c>
      <c r="P117" s="6">
        <f>SUMIFS(GQList,GIList,Table_ExternalData_1[[#This Row],[Item_key]],GDList,Table_ExternalData_1[[#Headers],[10]])</f>
        <v>0</v>
      </c>
      <c r="Q117" s="6">
        <f>SUMIFS(GQList,GIList,Table_ExternalData_1[[#This Row],[Item_key]],GDList,Table_ExternalData_1[[#Headers],[11]])</f>
        <v>0</v>
      </c>
      <c r="R117" s="6">
        <f>SUMIFS(GQList,GIList,Table_ExternalData_1[[#This Row],[Item_key]],GDList,Table_ExternalData_1[[#Headers],[12]])</f>
        <v>0</v>
      </c>
      <c r="S117" s="6">
        <f>SUMIFS(GQList,GIList,Table_ExternalData_1[[#This Row],[Item_key]],GDList,Table_ExternalData_1[[#Headers],[13]])</f>
        <v>0</v>
      </c>
      <c r="T117" s="6">
        <f>SUMIFS(GQList,GIList,Table_ExternalData_1[[#This Row],[Item_key]],GDList,Table_ExternalData_1[[#Headers],[14]])</f>
        <v>0</v>
      </c>
      <c r="U117" s="6">
        <f>SUMIFS(GQList,GIList,Table_ExternalData_1[[#This Row],[Item_key]],GDList,Table_ExternalData_1[[#Headers],[15]])</f>
        <v>0</v>
      </c>
      <c r="V117" s="6">
        <f>SUMIFS(GQList,GIList,Table_ExternalData_1[[#This Row],[Item_key]],GDList,Table_ExternalData_1[[#Headers],[16]])</f>
        <v>0</v>
      </c>
      <c r="W117" s="6">
        <f>SUMIFS(GQList,GIList,Table_ExternalData_1[[#This Row],[Item_key]],GDList,Table_ExternalData_1[[#Headers],[17]])</f>
        <v>0</v>
      </c>
      <c r="X117" s="6">
        <f>SUMIFS(GQList,GIList,Table_ExternalData_1[[#This Row],[Item_key]],GDList,Table_ExternalData_1[[#Headers],[18]])</f>
        <v>0</v>
      </c>
      <c r="Y117" s="6">
        <f>SUMIFS(GQList,GIList,Table_ExternalData_1[[#This Row],[Item_key]],GDList,Table_ExternalData_1[[#Headers],[19]])</f>
        <v>0</v>
      </c>
      <c r="Z117" s="6">
        <f>SUMIFS(GQList,GIList,Table_ExternalData_1[[#This Row],[Item_key]],GDList,Table_ExternalData_1[[#Headers],[20]])</f>
        <v>0</v>
      </c>
      <c r="AA117" s="6">
        <f>SUMIFS(GQList,GIList,Table_ExternalData_1[[#This Row],[Item_key]],GDList,Table_ExternalData_1[[#Headers],[21]])</f>
        <v>0</v>
      </c>
      <c r="AB117" s="6">
        <f>SUMIFS(GQList,GIList,Table_ExternalData_1[[#This Row],[Item_key]],GDList,Table_ExternalData_1[[#Headers],[22]])</f>
        <v>0</v>
      </c>
      <c r="AC117" s="6">
        <f>SUMIFS(GQList,GIList,Table_ExternalData_1[[#This Row],[Item_key]],GDList,Table_ExternalData_1[[#Headers],[23]])</f>
        <v>0</v>
      </c>
      <c r="AD117" s="6">
        <f>SUMIFS(GQList,GIList,Table_ExternalData_1[[#This Row],[Item_key]],GDList,Table_ExternalData_1[[#Headers],[24]])</f>
        <v>0</v>
      </c>
      <c r="AE117" s="6">
        <f>SUMIFS(GQList,GIList,Table_ExternalData_1[[#This Row],[Item_key]],GDList,Table_ExternalData_1[[#Headers],[25]])</f>
        <v>0</v>
      </c>
      <c r="AF117" s="6">
        <f>SUMIFS(GQList,GIList,Table_ExternalData_1[[#This Row],[Item_key]],GDList,Table_ExternalData_1[[#Headers],[26]])</f>
        <v>0</v>
      </c>
      <c r="AG117" s="6">
        <f>SUMIFS(GQList,GIList,Table_ExternalData_1[[#This Row],[Item_key]],GDList,Table_ExternalData_1[[#Headers],[27]])</f>
        <v>0</v>
      </c>
      <c r="AH117" s="6">
        <f>SUMIFS(GQList,GIList,Table_ExternalData_1[[#This Row],[Item_key]],GDList,Table_ExternalData_1[[#Headers],[28]])</f>
        <v>0</v>
      </c>
      <c r="AI117" s="6">
        <f>SUMIFS(GQList,GIList,Table_ExternalData_1[[#This Row],[Item_key]],GDList,Table_ExternalData_1[[#Headers],[29]])</f>
        <v>0</v>
      </c>
      <c r="AJ117" s="6">
        <f>SUMIFS(GQList,GIList,Table_ExternalData_1[[#This Row],[Item_key]],GDList,Table_ExternalData_1[[#Headers],[30]])</f>
        <v>0</v>
      </c>
      <c r="AK117" s="6">
        <f>SUMIFS(GQList,GIList,Table_ExternalData_1[[#This Row],[Item_key]],GDList,Table_ExternalData_1[[#Headers],[31]])</f>
        <v>0</v>
      </c>
      <c r="AL117" s="6">
        <f>SUM(Table_ExternalData_1[[#This Row],[1]:[31]])</f>
        <v>0</v>
      </c>
    </row>
    <row r="118" spans="1:38" hidden="1">
      <c r="A118" s="8" t="s">
        <v>2000</v>
      </c>
      <c r="B118" s="3" t="s">
        <v>1815</v>
      </c>
      <c r="C118" s="3" t="s">
        <v>1729</v>
      </c>
      <c r="D118" s="3" t="s">
        <v>1900</v>
      </c>
      <c r="E118" s="3" t="s">
        <v>1901</v>
      </c>
      <c r="F118" s="8" t="s">
        <v>1998</v>
      </c>
      <c r="G118" s="6">
        <f>SUMIFS(GQList,GIList,Table_ExternalData_1[[#This Row],[Item_key]],GDList,Table_ExternalData_1[[#Headers],[1]])</f>
        <v>0</v>
      </c>
      <c r="H118" s="6">
        <f>SUMIFS(GQList,GIList,Table_ExternalData_1[[#This Row],[Item_key]],GDList,Table_ExternalData_1[[#Headers],[2]])</f>
        <v>0</v>
      </c>
      <c r="I118" s="6">
        <f>SUMIFS(GQList,GIList,Table_ExternalData_1[[#This Row],[Item_key]],GDList,Table_ExternalData_1[[#Headers],[3]])</f>
        <v>0</v>
      </c>
      <c r="J118" s="6">
        <f>SUMIFS(GQList,GIList,Table_ExternalData_1[[#This Row],[Item_key]],GDList,Table_ExternalData_1[[#Headers],[4]])</f>
        <v>0</v>
      </c>
      <c r="K118" s="6">
        <f>SUMIFS(GQList,GIList,Table_ExternalData_1[[#This Row],[Item_key]],GDList,Table_ExternalData_1[[#Headers],[5]])</f>
        <v>0</v>
      </c>
      <c r="L118" s="6">
        <f>SUMIFS(GQList,GIList,Table_ExternalData_1[[#This Row],[Item_key]],GDList,Table_ExternalData_1[[#Headers],[6]])</f>
        <v>0</v>
      </c>
      <c r="M118" s="6">
        <f>SUMIFS(GQList,GIList,Table_ExternalData_1[[#This Row],[Item_key]],GDList,Table_ExternalData_1[[#Headers],[7]])</f>
        <v>0</v>
      </c>
      <c r="N118" s="6">
        <f>SUMIFS(GQList,GIList,Table_ExternalData_1[[#This Row],[Item_key]],GDList,Table_ExternalData_1[[#Headers],[8]])</f>
        <v>0</v>
      </c>
      <c r="O118" s="6">
        <f>SUMIFS(GQList,GIList,Table_ExternalData_1[[#This Row],[Item_key]],GDList,Table_ExternalData_1[[#Headers],[9]])</f>
        <v>0</v>
      </c>
      <c r="P118" s="6">
        <f>SUMIFS(GQList,GIList,Table_ExternalData_1[[#This Row],[Item_key]],GDList,Table_ExternalData_1[[#Headers],[10]])</f>
        <v>0</v>
      </c>
      <c r="Q118" s="6">
        <f>SUMIFS(GQList,GIList,Table_ExternalData_1[[#This Row],[Item_key]],GDList,Table_ExternalData_1[[#Headers],[11]])</f>
        <v>0</v>
      </c>
      <c r="R118" s="6">
        <f>SUMIFS(GQList,GIList,Table_ExternalData_1[[#This Row],[Item_key]],GDList,Table_ExternalData_1[[#Headers],[12]])</f>
        <v>0</v>
      </c>
      <c r="S118" s="6">
        <f>SUMIFS(GQList,GIList,Table_ExternalData_1[[#This Row],[Item_key]],GDList,Table_ExternalData_1[[#Headers],[13]])</f>
        <v>0</v>
      </c>
      <c r="T118" s="6">
        <f>SUMIFS(GQList,GIList,Table_ExternalData_1[[#This Row],[Item_key]],GDList,Table_ExternalData_1[[#Headers],[14]])</f>
        <v>0</v>
      </c>
      <c r="U118" s="6">
        <f>SUMIFS(GQList,GIList,Table_ExternalData_1[[#This Row],[Item_key]],GDList,Table_ExternalData_1[[#Headers],[15]])</f>
        <v>0</v>
      </c>
      <c r="V118" s="6">
        <f>SUMIFS(GQList,GIList,Table_ExternalData_1[[#This Row],[Item_key]],GDList,Table_ExternalData_1[[#Headers],[16]])</f>
        <v>0</v>
      </c>
      <c r="W118" s="6">
        <f>SUMIFS(GQList,GIList,Table_ExternalData_1[[#This Row],[Item_key]],GDList,Table_ExternalData_1[[#Headers],[17]])</f>
        <v>0</v>
      </c>
      <c r="X118" s="6">
        <f>SUMIFS(GQList,GIList,Table_ExternalData_1[[#This Row],[Item_key]],GDList,Table_ExternalData_1[[#Headers],[18]])</f>
        <v>0</v>
      </c>
      <c r="Y118" s="6">
        <f>SUMIFS(GQList,GIList,Table_ExternalData_1[[#This Row],[Item_key]],GDList,Table_ExternalData_1[[#Headers],[19]])</f>
        <v>0</v>
      </c>
      <c r="Z118" s="6">
        <f>SUMIFS(GQList,GIList,Table_ExternalData_1[[#This Row],[Item_key]],GDList,Table_ExternalData_1[[#Headers],[20]])</f>
        <v>0</v>
      </c>
      <c r="AA118" s="6">
        <f>SUMIFS(GQList,GIList,Table_ExternalData_1[[#This Row],[Item_key]],GDList,Table_ExternalData_1[[#Headers],[21]])</f>
        <v>0</v>
      </c>
      <c r="AB118" s="6">
        <f>SUMIFS(GQList,GIList,Table_ExternalData_1[[#This Row],[Item_key]],GDList,Table_ExternalData_1[[#Headers],[22]])</f>
        <v>0</v>
      </c>
      <c r="AC118" s="6">
        <f>SUMIFS(GQList,GIList,Table_ExternalData_1[[#This Row],[Item_key]],GDList,Table_ExternalData_1[[#Headers],[23]])</f>
        <v>0</v>
      </c>
      <c r="AD118" s="6">
        <f>SUMIFS(GQList,GIList,Table_ExternalData_1[[#This Row],[Item_key]],GDList,Table_ExternalData_1[[#Headers],[24]])</f>
        <v>0</v>
      </c>
      <c r="AE118" s="6">
        <f>SUMIFS(GQList,GIList,Table_ExternalData_1[[#This Row],[Item_key]],GDList,Table_ExternalData_1[[#Headers],[25]])</f>
        <v>0</v>
      </c>
      <c r="AF118" s="6">
        <f>SUMIFS(GQList,GIList,Table_ExternalData_1[[#This Row],[Item_key]],GDList,Table_ExternalData_1[[#Headers],[26]])</f>
        <v>0</v>
      </c>
      <c r="AG118" s="6">
        <f>SUMIFS(GQList,GIList,Table_ExternalData_1[[#This Row],[Item_key]],GDList,Table_ExternalData_1[[#Headers],[27]])</f>
        <v>0</v>
      </c>
      <c r="AH118" s="6">
        <f>SUMIFS(GQList,GIList,Table_ExternalData_1[[#This Row],[Item_key]],GDList,Table_ExternalData_1[[#Headers],[28]])</f>
        <v>0</v>
      </c>
      <c r="AI118" s="6">
        <f>SUMIFS(GQList,GIList,Table_ExternalData_1[[#This Row],[Item_key]],GDList,Table_ExternalData_1[[#Headers],[29]])</f>
        <v>0</v>
      </c>
      <c r="AJ118" s="6">
        <f>SUMIFS(GQList,GIList,Table_ExternalData_1[[#This Row],[Item_key]],GDList,Table_ExternalData_1[[#Headers],[30]])</f>
        <v>0</v>
      </c>
      <c r="AK118" s="6">
        <f>SUMIFS(GQList,GIList,Table_ExternalData_1[[#This Row],[Item_key]],GDList,Table_ExternalData_1[[#Headers],[31]])</f>
        <v>0</v>
      </c>
      <c r="AL118" s="6">
        <f>SUM(Table_ExternalData_1[[#This Row],[1]:[31]])</f>
        <v>0</v>
      </c>
    </row>
    <row r="119" spans="1:38" hidden="1">
      <c r="A119" s="8" t="s">
        <v>2000</v>
      </c>
      <c r="B119" s="3" t="s">
        <v>1815</v>
      </c>
      <c r="C119" s="3" t="s">
        <v>1802</v>
      </c>
      <c r="D119" s="3" t="s">
        <v>1902</v>
      </c>
      <c r="E119" s="3" t="s">
        <v>1903</v>
      </c>
      <c r="F119" s="8" t="s">
        <v>1998</v>
      </c>
      <c r="G119" s="6">
        <f>SUMIFS(GQList,GIList,Table_ExternalData_1[[#This Row],[Item_key]],GDList,Table_ExternalData_1[[#Headers],[1]])</f>
        <v>0</v>
      </c>
      <c r="H119" s="6">
        <f>SUMIFS(GQList,GIList,Table_ExternalData_1[[#This Row],[Item_key]],GDList,Table_ExternalData_1[[#Headers],[2]])</f>
        <v>0</v>
      </c>
      <c r="I119" s="6">
        <f>SUMIFS(GQList,GIList,Table_ExternalData_1[[#This Row],[Item_key]],GDList,Table_ExternalData_1[[#Headers],[3]])</f>
        <v>0</v>
      </c>
      <c r="J119" s="6">
        <f>SUMIFS(GQList,GIList,Table_ExternalData_1[[#This Row],[Item_key]],GDList,Table_ExternalData_1[[#Headers],[4]])</f>
        <v>0</v>
      </c>
      <c r="K119" s="6">
        <f>SUMIFS(GQList,GIList,Table_ExternalData_1[[#This Row],[Item_key]],GDList,Table_ExternalData_1[[#Headers],[5]])</f>
        <v>0</v>
      </c>
      <c r="L119" s="6">
        <f>SUMIFS(GQList,GIList,Table_ExternalData_1[[#This Row],[Item_key]],GDList,Table_ExternalData_1[[#Headers],[6]])</f>
        <v>5000</v>
      </c>
      <c r="M119" s="6">
        <f>SUMIFS(GQList,GIList,Table_ExternalData_1[[#This Row],[Item_key]],GDList,Table_ExternalData_1[[#Headers],[7]])</f>
        <v>0</v>
      </c>
      <c r="N119" s="6">
        <f>SUMIFS(GQList,GIList,Table_ExternalData_1[[#This Row],[Item_key]],GDList,Table_ExternalData_1[[#Headers],[8]])</f>
        <v>0</v>
      </c>
      <c r="O119" s="6">
        <f>SUMIFS(GQList,GIList,Table_ExternalData_1[[#This Row],[Item_key]],GDList,Table_ExternalData_1[[#Headers],[9]])</f>
        <v>0</v>
      </c>
      <c r="P119" s="6">
        <f>SUMIFS(GQList,GIList,Table_ExternalData_1[[#This Row],[Item_key]],GDList,Table_ExternalData_1[[#Headers],[10]])</f>
        <v>0</v>
      </c>
      <c r="Q119" s="6">
        <f>SUMIFS(GQList,GIList,Table_ExternalData_1[[#This Row],[Item_key]],GDList,Table_ExternalData_1[[#Headers],[11]])</f>
        <v>0</v>
      </c>
      <c r="R119" s="6">
        <f>SUMIFS(GQList,GIList,Table_ExternalData_1[[#This Row],[Item_key]],GDList,Table_ExternalData_1[[#Headers],[12]])</f>
        <v>0</v>
      </c>
      <c r="S119" s="6">
        <f>SUMIFS(GQList,GIList,Table_ExternalData_1[[#This Row],[Item_key]],GDList,Table_ExternalData_1[[#Headers],[13]])</f>
        <v>0</v>
      </c>
      <c r="T119" s="6">
        <f>SUMIFS(GQList,GIList,Table_ExternalData_1[[#This Row],[Item_key]],GDList,Table_ExternalData_1[[#Headers],[14]])</f>
        <v>0</v>
      </c>
      <c r="U119" s="6">
        <f>SUMIFS(GQList,GIList,Table_ExternalData_1[[#This Row],[Item_key]],GDList,Table_ExternalData_1[[#Headers],[15]])</f>
        <v>0</v>
      </c>
      <c r="V119" s="6">
        <f>SUMIFS(GQList,GIList,Table_ExternalData_1[[#This Row],[Item_key]],GDList,Table_ExternalData_1[[#Headers],[16]])</f>
        <v>0</v>
      </c>
      <c r="W119" s="6">
        <f>SUMIFS(GQList,GIList,Table_ExternalData_1[[#This Row],[Item_key]],GDList,Table_ExternalData_1[[#Headers],[17]])</f>
        <v>0</v>
      </c>
      <c r="X119" s="6">
        <f>SUMIFS(GQList,GIList,Table_ExternalData_1[[#This Row],[Item_key]],GDList,Table_ExternalData_1[[#Headers],[18]])</f>
        <v>0</v>
      </c>
      <c r="Y119" s="6">
        <f>SUMIFS(GQList,GIList,Table_ExternalData_1[[#This Row],[Item_key]],GDList,Table_ExternalData_1[[#Headers],[19]])</f>
        <v>0</v>
      </c>
      <c r="Z119" s="6">
        <f>SUMIFS(GQList,GIList,Table_ExternalData_1[[#This Row],[Item_key]],GDList,Table_ExternalData_1[[#Headers],[20]])</f>
        <v>0</v>
      </c>
      <c r="AA119" s="6">
        <f>SUMIFS(GQList,GIList,Table_ExternalData_1[[#This Row],[Item_key]],GDList,Table_ExternalData_1[[#Headers],[21]])</f>
        <v>0</v>
      </c>
      <c r="AB119" s="6">
        <f>SUMIFS(GQList,GIList,Table_ExternalData_1[[#This Row],[Item_key]],GDList,Table_ExternalData_1[[#Headers],[22]])</f>
        <v>0</v>
      </c>
      <c r="AC119" s="6">
        <f>SUMIFS(GQList,GIList,Table_ExternalData_1[[#This Row],[Item_key]],GDList,Table_ExternalData_1[[#Headers],[23]])</f>
        <v>0</v>
      </c>
      <c r="AD119" s="6">
        <f>SUMIFS(GQList,GIList,Table_ExternalData_1[[#This Row],[Item_key]],GDList,Table_ExternalData_1[[#Headers],[24]])</f>
        <v>0</v>
      </c>
      <c r="AE119" s="6">
        <f>SUMIFS(GQList,GIList,Table_ExternalData_1[[#This Row],[Item_key]],GDList,Table_ExternalData_1[[#Headers],[25]])</f>
        <v>0</v>
      </c>
      <c r="AF119" s="6">
        <f>SUMIFS(GQList,GIList,Table_ExternalData_1[[#This Row],[Item_key]],GDList,Table_ExternalData_1[[#Headers],[26]])</f>
        <v>0</v>
      </c>
      <c r="AG119" s="6">
        <f>SUMIFS(GQList,GIList,Table_ExternalData_1[[#This Row],[Item_key]],GDList,Table_ExternalData_1[[#Headers],[27]])</f>
        <v>0</v>
      </c>
      <c r="AH119" s="6">
        <f>SUMIFS(GQList,GIList,Table_ExternalData_1[[#This Row],[Item_key]],GDList,Table_ExternalData_1[[#Headers],[28]])</f>
        <v>0</v>
      </c>
      <c r="AI119" s="6">
        <f>SUMIFS(GQList,GIList,Table_ExternalData_1[[#This Row],[Item_key]],GDList,Table_ExternalData_1[[#Headers],[29]])</f>
        <v>0</v>
      </c>
      <c r="AJ119" s="6">
        <f>SUMIFS(GQList,GIList,Table_ExternalData_1[[#This Row],[Item_key]],GDList,Table_ExternalData_1[[#Headers],[30]])</f>
        <v>0</v>
      </c>
      <c r="AK119" s="6">
        <f>SUMIFS(GQList,GIList,Table_ExternalData_1[[#This Row],[Item_key]],GDList,Table_ExternalData_1[[#Headers],[31]])</f>
        <v>0</v>
      </c>
      <c r="AL119" s="6">
        <f>SUM(Table_ExternalData_1[[#This Row],[1]:[31]])</f>
        <v>5000</v>
      </c>
    </row>
    <row r="120" spans="1:38" hidden="1">
      <c r="A120" s="8" t="s">
        <v>2000</v>
      </c>
      <c r="B120" s="3" t="s">
        <v>1815</v>
      </c>
      <c r="C120" s="3" t="s">
        <v>1776</v>
      </c>
      <c r="D120" s="3" t="s">
        <v>1904</v>
      </c>
      <c r="E120" s="3" t="s">
        <v>1905</v>
      </c>
      <c r="F120" s="8" t="s">
        <v>1998</v>
      </c>
      <c r="G120" s="6">
        <f>SUMIFS(GQList,GIList,Table_ExternalData_1[[#This Row],[Item_key]],GDList,Table_ExternalData_1[[#Headers],[1]])</f>
        <v>0</v>
      </c>
      <c r="H120" s="6">
        <f>SUMIFS(GQList,GIList,Table_ExternalData_1[[#This Row],[Item_key]],GDList,Table_ExternalData_1[[#Headers],[2]])</f>
        <v>0</v>
      </c>
      <c r="I120" s="6">
        <f>SUMIFS(GQList,GIList,Table_ExternalData_1[[#This Row],[Item_key]],GDList,Table_ExternalData_1[[#Headers],[3]])</f>
        <v>2100</v>
      </c>
      <c r="J120" s="6">
        <f>SUMIFS(GQList,GIList,Table_ExternalData_1[[#This Row],[Item_key]],GDList,Table_ExternalData_1[[#Headers],[4]])</f>
        <v>0</v>
      </c>
      <c r="K120" s="6">
        <f>SUMIFS(GQList,GIList,Table_ExternalData_1[[#This Row],[Item_key]],GDList,Table_ExternalData_1[[#Headers],[5]])</f>
        <v>0</v>
      </c>
      <c r="L120" s="6">
        <f>SUMIFS(GQList,GIList,Table_ExternalData_1[[#This Row],[Item_key]],GDList,Table_ExternalData_1[[#Headers],[6]])</f>
        <v>0</v>
      </c>
      <c r="M120" s="6">
        <f>SUMIFS(GQList,GIList,Table_ExternalData_1[[#This Row],[Item_key]],GDList,Table_ExternalData_1[[#Headers],[7]])</f>
        <v>0</v>
      </c>
      <c r="N120" s="6">
        <f>SUMIFS(GQList,GIList,Table_ExternalData_1[[#This Row],[Item_key]],GDList,Table_ExternalData_1[[#Headers],[8]])</f>
        <v>0</v>
      </c>
      <c r="O120" s="6">
        <f>SUMIFS(GQList,GIList,Table_ExternalData_1[[#This Row],[Item_key]],GDList,Table_ExternalData_1[[#Headers],[9]])</f>
        <v>0</v>
      </c>
      <c r="P120" s="6">
        <f>SUMIFS(GQList,GIList,Table_ExternalData_1[[#This Row],[Item_key]],GDList,Table_ExternalData_1[[#Headers],[10]])</f>
        <v>0</v>
      </c>
      <c r="Q120" s="6">
        <f>SUMIFS(GQList,GIList,Table_ExternalData_1[[#This Row],[Item_key]],GDList,Table_ExternalData_1[[#Headers],[11]])</f>
        <v>0</v>
      </c>
      <c r="R120" s="6">
        <f>SUMIFS(GQList,GIList,Table_ExternalData_1[[#This Row],[Item_key]],GDList,Table_ExternalData_1[[#Headers],[12]])</f>
        <v>0</v>
      </c>
      <c r="S120" s="6">
        <f>SUMIFS(GQList,GIList,Table_ExternalData_1[[#This Row],[Item_key]],GDList,Table_ExternalData_1[[#Headers],[13]])</f>
        <v>0</v>
      </c>
      <c r="T120" s="6">
        <f>SUMIFS(GQList,GIList,Table_ExternalData_1[[#This Row],[Item_key]],GDList,Table_ExternalData_1[[#Headers],[14]])</f>
        <v>0</v>
      </c>
      <c r="U120" s="6">
        <f>SUMIFS(GQList,GIList,Table_ExternalData_1[[#This Row],[Item_key]],GDList,Table_ExternalData_1[[#Headers],[15]])</f>
        <v>0</v>
      </c>
      <c r="V120" s="6">
        <f>SUMIFS(GQList,GIList,Table_ExternalData_1[[#This Row],[Item_key]],GDList,Table_ExternalData_1[[#Headers],[16]])</f>
        <v>0</v>
      </c>
      <c r="W120" s="6">
        <f>SUMIFS(GQList,GIList,Table_ExternalData_1[[#This Row],[Item_key]],GDList,Table_ExternalData_1[[#Headers],[17]])</f>
        <v>0</v>
      </c>
      <c r="X120" s="6">
        <f>SUMIFS(GQList,GIList,Table_ExternalData_1[[#This Row],[Item_key]],GDList,Table_ExternalData_1[[#Headers],[18]])</f>
        <v>0</v>
      </c>
      <c r="Y120" s="6">
        <f>SUMIFS(GQList,GIList,Table_ExternalData_1[[#This Row],[Item_key]],GDList,Table_ExternalData_1[[#Headers],[19]])</f>
        <v>0</v>
      </c>
      <c r="Z120" s="6">
        <f>SUMIFS(GQList,GIList,Table_ExternalData_1[[#This Row],[Item_key]],GDList,Table_ExternalData_1[[#Headers],[20]])</f>
        <v>0</v>
      </c>
      <c r="AA120" s="6">
        <f>SUMIFS(GQList,GIList,Table_ExternalData_1[[#This Row],[Item_key]],GDList,Table_ExternalData_1[[#Headers],[21]])</f>
        <v>0</v>
      </c>
      <c r="AB120" s="6">
        <f>SUMIFS(GQList,GIList,Table_ExternalData_1[[#This Row],[Item_key]],GDList,Table_ExternalData_1[[#Headers],[22]])</f>
        <v>0</v>
      </c>
      <c r="AC120" s="6">
        <f>SUMIFS(GQList,GIList,Table_ExternalData_1[[#This Row],[Item_key]],GDList,Table_ExternalData_1[[#Headers],[23]])</f>
        <v>0</v>
      </c>
      <c r="AD120" s="6">
        <f>SUMIFS(GQList,GIList,Table_ExternalData_1[[#This Row],[Item_key]],GDList,Table_ExternalData_1[[#Headers],[24]])</f>
        <v>0</v>
      </c>
      <c r="AE120" s="6">
        <f>SUMIFS(GQList,GIList,Table_ExternalData_1[[#This Row],[Item_key]],GDList,Table_ExternalData_1[[#Headers],[25]])</f>
        <v>0</v>
      </c>
      <c r="AF120" s="6">
        <f>SUMIFS(GQList,GIList,Table_ExternalData_1[[#This Row],[Item_key]],GDList,Table_ExternalData_1[[#Headers],[26]])</f>
        <v>0</v>
      </c>
      <c r="AG120" s="6">
        <f>SUMIFS(GQList,GIList,Table_ExternalData_1[[#This Row],[Item_key]],GDList,Table_ExternalData_1[[#Headers],[27]])</f>
        <v>0</v>
      </c>
      <c r="AH120" s="6">
        <f>SUMIFS(GQList,GIList,Table_ExternalData_1[[#This Row],[Item_key]],GDList,Table_ExternalData_1[[#Headers],[28]])</f>
        <v>0</v>
      </c>
      <c r="AI120" s="6">
        <f>SUMIFS(GQList,GIList,Table_ExternalData_1[[#This Row],[Item_key]],GDList,Table_ExternalData_1[[#Headers],[29]])</f>
        <v>0</v>
      </c>
      <c r="AJ120" s="6">
        <f>SUMIFS(GQList,GIList,Table_ExternalData_1[[#This Row],[Item_key]],GDList,Table_ExternalData_1[[#Headers],[30]])</f>
        <v>0</v>
      </c>
      <c r="AK120" s="6">
        <f>SUMIFS(GQList,GIList,Table_ExternalData_1[[#This Row],[Item_key]],GDList,Table_ExternalData_1[[#Headers],[31]])</f>
        <v>0</v>
      </c>
      <c r="AL120" s="6">
        <f>SUM(Table_ExternalData_1[[#This Row],[1]:[31]])</f>
        <v>2100</v>
      </c>
    </row>
    <row r="121" spans="1:38" hidden="1">
      <c r="A121" s="8" t="s">
        <v>2000</v>
      </c>
      <c r="B121" s="3" t="s">
        <v>1815</v>
      </c>
      <c r="C121" s="3" t="s">
        <v>1777</v>
      </c>
      <c r="D121" s="3" t="s">
        <v>1906</v>
      </c>
      <c r="E121" s="3" t="s">
        <v>1907</v>
      </c>
      <c r="F121" s="8" t="s">
        <v>1998</v>
      </c>
      <c r="G121" s="6">
        <f>SUMIFS(GQList,GIList,Table_ExternalData_1[[#This Row],[Item_key]],GDList,Table_ExternalData_1[[#Headers],[1]])</f>
        <v>0</v>
      </c>
      <c r="H121" s="6">
        <f>SUMIFS(GQList,GIList,Table_ExternalData_1[[#This Row],[Item_key]],GDList,Table_ExternalData_1[[#Headers],[2]])</f>
        <v>0</v>
      </c>
      <c r="I121" s="6">
        <f>SUMIFS(GQList,GIList,Table_ExternalData_1[[#This Row],[Item_key]],GDList,Table_ExternalData_1[[#Headers],[3]])</f>
        <v>2290</v>
      </c>
      <c r="J121" s="6">
        <f>SUMIFS(GQList,GIList,Table_ExternalData_1[[#This Row],[Item_key]],GDList,Table_ExternalData_1[[#Headers],[4]])</f>
        <v>0</v>
      </c>
      <c r="K121" s="6">
        <f>SUMIFS(GQList,GIList,Table_ExternalData_1[[#This Row],[Item_key]],GDList,Table_ExternalData_1[[#Headers],[5]])</f>
        <v>0</v>
      </c>
      <c r="L121" s="6">
        <f>SUMIFS(GQList,GIList,Table_ExternalData_1[[#This Row],[Item_key]],GDList,Table_ExternalData_1[[#Headers],[6]])</f>
        <v>0</v>
      </c>
      <c r="M121" s="6">
        <f>SUMIFS(GQList,GIList,Table_ExternalData_1[[#This Row],[Item_key]],GDList,Table_ExternalData_1[[#Headers],[7]])</f>
        <v>0</v>
      </c>
      <c r="N121" s="6">
        <f>SUMIFS(GQList,GIList,Table_ExternalData_1[[#This Row],[Item_key]],GDList,Table_ExternalData_1[[#Headers],[8]])</f>
        <v>0</v>
      </c>
      <c r="O121" s="6">
        <f>SUMIFS(GQList,GIList,Table_ExternalData_1[[#This Row],[Item_key]],GDList,Table_ExternalData_1[[#Headers],[9]])</f>
        <v>0</v>
      </c>
      <c r="P121" s="6">
        <f>SUMIFS(GQList,GIList,Table_ExternalData_1[[#This Row],[Item_key]],GDList,Table_ExternalData_1[[#Headers],[10]])</f>
        <v>0</v>
      </c>
      <c r="Q121" s="6">
        <f>SUMIFS(GQList,GIList,Table_ExternalData_1[[#This Row],[Item_key]],GDList,Table_ExternalData_1[[#Headers],[11]])</f>
        <v>0</v>
      </c>
      <c r="R121" s="6">
        <f>SUMIFS(GQList,GIList,Table_ExternalData_1[[#This Row],[Item_key]],GDList,Table_ExternalData_1[[#Headers],[12]])</f>
        <v>0</v>
      </c>
      <c r="S121" s="6">
        <f>SUMIFS(GQList,GIList,Table_ExternalData_1[[#This Row],[Item_key]],GDList,Table_ExternalData_1[[#Headers],[13]])</f>
        <v>0</v>
      </c>
      <c r="T121" s="6">
        <f>SUMIFS(GQList,GIList,Table_ExternalData_1[[#This Row],[Item_key]],GDList,Table_ExternalData_1[[#Headers],[14]])</f>
        <v>0</v>
      </c>
      <c r="U121" s="6">
        <f>SUMIFS(GQList,GIList,Table_ExternalData_1[[#This Row],[Item_key]],GDList,Table_ExternalData_1[[#Headers],[15]])</f>
        <v>0</v>
      </c>
      <c r="V121" s="6">
        <f>SUMIFS(GQList,GIList,Table_ExternalData_1[[#This Row],[Item_key]],GDList,Table_ExternalData_1[[#Headers],[16]])</f>
        <v>0</v>
      </c>
      <c r="W121" s="6">
        <f>SUMIFS(GQList,GIList,Table_ExternalData_1[[#This Row],[Item_key]],GDList,Table_ExternalData_1[[#Headers],[17]])</f>
        <v>0</v>
      </c>
      <c r="X121" s="6">
        <f>SUMIFS(GQList,GIList,Table_ExternalData_1[[#This Row],[Item_key]],GDList,Table_ExternalData_1[[#Headers],[18]])</f>
        <v>0</v>
      </c>
      <c r="Y121" s="6">
        <f>SUMIFS(GQList,GIList,Table_ExternalData_1[[#This Row],[Item_key]],GDList,Table_ExternalData_1[[#Headers],[19]])</f>
        <v>0</v>
      </c>
      <c r="Z121" s="6">
        <f>SUMIFS(GQList,GIList,Table_ExternalData_1[[#This Row],[Item_key]],GDList,Table_ExternalData_1[[#Headers],[20]])</f>
        <v>0</v>
      </c>
      <c r="AA121" s="6">
        <f>SUMIFS(GQList,GIList,Table_ExternalData_1[[#This Row],[Item_key]],GDList,Table_ExternalData_1[[#Headers],[21]])</f>
        <v>0</v>
      </c>
      <c r="AB121" s="6">
        <f>SUMIFS(GQList,GIList,Table_ExternalData_1[[#This Row],[Item_key]],GDList,Table_ExternalData_1[[#Headers],[22]])</f>
        <v>0</v>
      </c>
      <c r="AC121" s="6">
        <f>SUMIFS(GQList,GIList,Table_ExternalData_1[[#This Row],[Item_key]],GDList,Table_ExternalData_1[[#Headers],[23]])</f>
        <v>0</v>
      </c>
      <c r="AD121" s="6">
        <f>SUMIFS(GQList,GIList,Table_ExternalData_1[[#This Row],[Item_key]],GDList,Table_ExternalData_1[[#Headers],[24]])</f>
        <v>0</v>
      </c>
      <c r="AE121" s="6">
        <f>SUMIFS(GQList,GIList,Table_ExternalData_1[[#This Row],[Item_key]],GDList,Table_ExternalData_1[[#Headers],[25]])</f>
        <v>0</v>
      </c>
      <c r="AF121" s="6">
        <f>SUMIFS(GQList,GIList,Table_ExternalData_1[[#This Row],[Item_key]],GDList,Table_ExternalData_1[[#Headers],[26]])</f>
        <v>0</v>
      </c>
      <c r="AG121" s="6">
        <f>SUMIFS(GQList,GIList,Table_ExternalData_1[[#This Row],[Item_key]],GDList,Table_ExternalData_1[[#Headers],[27]])</f>
        <v>0</v>
      </c>
      <c r="AH121" s="6">
        <f>SUMIFS(GQList,GIList,Table_ExternalData_1[[#This Row],[Item_key]],GDList,Table_ExternalData_1[[#Headers],[28]])</f>
        <v>0</v>
      </c>
      <c r="AI121" s="6">
        <f>SUMIFS(GQList,GIList,Table_ExternalData_1[[#This Row],[Item_key]],GDList,Table_ExternalData_1[[#Headers],[29]])</f>
        <v>0</v>
      </c>
      <c r="AJ121" s="6">
        <f>SUMIFS(GQList,GIList,Table_ExternalData_1[[#This Row],[Item_key]],GDList,Table_ExternalData_1[[#Headers],[30]])</f>
        <v>0</v>
      </c>
      <c r="AK121" s="6">
        <f>SUMIFS(GQList,GIList,Table_ExternalData_1[[#This Row],[Item_key]],GDList,Table_ExternalData_1[[#Headers],[31]])</f>
        <v>0</v>
      </c>
      <c r="AL121" s="6">
        <f>SUM(Table_ExternalData_1[[#This Row],[1]:[31]])</f>
        <v>2290</v>
      </c>
    </row>
    <row r="122" spans="1:38" hidden="1">
      <c r="A122" s="8" t="s">
        <v>2000</v>
      </c>
      <c r="B122" s="3" t="s">
        <v>1815</v>
      </c>
      <c r="C122" s="3" t="s">
        <v>1724</v>
      </c>
      <c r="D122" s="3" t="s">
        <v>1908</v>
      </c>
      <c r="E122" s="3" t="s">
        <v>1909</v>
      </c>
      <c r="F122" s="8" t="s">
        <v>1998</v>
      </c>
      <c r="G122" s="6">
        <f>SUMIFS(GQList,GIList,Table_ExternalData_1[[#This Row],[Item_key]],GDList,Table_ExternalData_1[[#Headers],[1]])</f>
        <v>0</v>
      </c>
      <c r="H122" s="6">
        <f>SUMIFS(GQList,GIList,Table_ExternalData_1[[#This Row],[Item_key]],GDList,Table_ExternalData_1[[#Headers],[2]])</f>
        <v>0</v>
      </c>
      <c r="I122" s="6">
        <f>SUMIFS(GQList,GIList,Table_ExternalData_1[[#This Row],[Item_key]],GDList,Table_ExternalData_1[[#Headers],[3]])</f>
        <v>810</v>
      </c>
      <c r="J122" s="6">
        <f>SUMIFS(GQList,GIList,Table_ExternalData_1[[#This Row],[Item_key]],GDList,Table_ExternalData_1[[#Headers],[4]])</f>
        <v>0</v>
      </c>
      <c r="K122" s="6">
        <f>SUMIFS(GQList,GIList,Table_ExternalData_1[[#This Row],[Item_key]],GDList,Table_ExternalData_1[[#Headers],[5]])</f>
        <v>0</v>
      </c>
      <c r="L122" s="6">
        <f>SUMIFS(GQList,GIList,Table_ExternalData_1[[#This Row],[Item_key]],GDList,Table_ExternalData_1[[#Headers],[6]])</f>
        <v>0</v>
      </c>
      <c r="M122" s="6">
        <f>SUMIFS(GQList,GIList,Table_ExternalData_1[[#This Row],[Item_key]],GDList,Table_ExternalData_1[[#Headers],[7]])</f>
        <v>0</v>
      </c>
      <c r="N122" s="6">
        <f>SUMIFS(GQList,GIList,Table_ExternalData_1[[#This Row],[Item_key]],GDList,Table_ExternalData_1[[#Headers],[8]])</f>
        <v>0</v>
      </c>
      <c r="O122" s="6">
        <f>SUMIFS(GQList,GIList,Table_ExternalData_1[[#This Row],[Item_key]],GDList,Table_ExternalData_1[[#Headers],[9]])</f>
        <v>0</v>
      </c>
      <c r="P122" s="6">
        <f>SUMIFS(GQList,GIList,Table_ExternalData_1[[#This Row],[Item_key]],GDList,Table_ExternalData_1[[#Headers],[10]])</f>
        <v>0</v>
      </c>
      <c r="Q122" s="6">
        <f>SUMIFS(GQList,GIList,Table_ExternalData_1[[#This Row],[Item_key]],GDList,Table_ExternalData_1[[#Headers],[11]])</f>
        <v>0</v>
      </c>
      <c r="R122" s="6">
        <f>SUMIFS(GQList,GIList,Table_ExternalData_1[[#This Row],[Item_key]],GDList,Table_ExternalData_1[[#Headers],[12]])</f>
        <v>0</v>
      </c>
      <c r="S122" s="6">
        <f>SUMIFS(GQList,GIList,Table_ExternalData_1[[#This Row],[Item_key]],GDList,Table_ExternalData_1[[#Headers],[13]])</f>
        <v>0</v>
      </c>
      <c r="T122" s="6">
        <f>SUMIFS(GQList,GIList,Table_ExternalData_1[[#This Row],[Item_key]],GDList,Table_ExternalData_1[[#Headers],[14]])</f>
        <v>0</v>
      </c>
      <c r="U122" s="6">
        <f>SUMIFS(GQList,GIList,Table_ExternalData_1[[#This Row],[Item_key]],GDList,Table_ExternalData_1[[#Headers],[15]])</f>
        <v>0</v>
      </c>
      <c r="V122" s="6">
        <f>SUMIFS(GQList,GIList,Table_ExternalData_1[[#This Row],[Item_key]],GDList,Table_ExternalData_1[[#Headers],[16]])</f>
        <v>0</v>
      </c>
      <c r="W122" s="6">
        <f>SUMIFS(GQList,GIList,Table_ExternalData_1[[#This Row],[Item_key]],GDList,Table_ExternalData_1[[#Headers],[17]])</f>
        <v>0</v>
      </c>
      <c r="X122" s="6">
        <f>SUMIFS(GQList,GIList,Table_ExternalData_1[[#This Row],[Item_key]],GDList,Table_ExternalData_1[[#Headers],[18]])</f>
        <v>0</v>
      </c>
      <c r="Y122" s="6">
        <f>SUMIFS(GQList,GIList,Table_ExternalData_1[[#This Row],[Item_key]],GDList,Table_ExternalData_1[[#Headers],[19]])</f>
        <v>0</v>
      </c>
      <c r="Z122" s="6">
        <f>SUMIFS(GQList,GIList,Table_ExternalData_1[[#This Row],[Item_key]],GDList,Table_ExternalData_1[[#Headers],[20]])</f>
        <v>0</v>
      </c>
      <c r="AA122" s="6">
        <f>SUMIFS(GQList,GIList,Table_ExternalData_1[[#This Row],[Item_key]],GDList,Table_ExternalData_1[[#Headers],[21]])</f>
        <v>0</v>
      </c>
      <c r="AB122" s="6">
        <f>SUMIFS(GQList,GIList,Table_ExternalData_1[[#This Row],[Item_key]],GDList,Table_ExternalData_1[[#Headers],[22]])</f>
        <v>0</v>
      </c>
      <c r="AC122" s="6">
        <f>SUMIFS(GQList,GIList,Table_ExternalData_1[[#This Row],[Item_key]],GDList,Table_ExternalData_1[[#Headers],[23]])</f>
        <v>0</v>
      </c>
      <c r="AD122" s="6">
        <f>SUMIFS(GQList,GIList,Table_ExternalData_1[[#This Row],[Item_key]],GDList,Table_ExternalData_1[[#Headers],[24]])</f>
        <v>0</v>
      </c>
      <c r="AE122" s="6">
        <f>SUMIFS(GQList,GIList,Table_ExternalData_1[[#This Row],[Item_key]],GDList,Table_ExternalData_1[[#Headers],[25]])</f>
        <v>0</v>
      </c>
      <c r="AF122" s="6">
        <f>SUMIFS(GQList,GIList,Table_ExternalData_1[[#This Row],[Item_key]],GDList,Table_ExternalData_1[[#Headers],[26]])</f>
        <v>0</v>
      </c>
      <c r="AG122" s="6">
        <f>SUMIFS(GQList,GIList,Table_ExternalData_1[[#This Row],[Item_key]],GDList,Table_ExternalData_1[[#Headers],[27]])</f>
        <v>0</v>
      </c>
      <c r="AH122" s="6">
        <f>SUMIFS(GQList,GIList,Table_ExternalData_1[[#This Row],[Item_key]],GDList,Table_ExternalData_1[[#Headers],[28]])</f>
        <v>0</v>
      </c>
      <c r="AI122" s="6">
        <f>SUMIFS(GQList,GIList,Table_ExternalData_1[[#This Row],[Item_key]],GDList,Table_ExternalData_1[[#Headers],[29]])</f>
        <v>0</v>
      </c>
      <c r="AJ122" s="6">
        <f>SUMIFS(GQList,GIList,Table_ExternalData_1[[#This Row],[Item_key]],GDList,Table_ExternalData_1[[#Headers],[30]])</f>
        <v>0</v>
      </c>
      <c r="AK122" s="6">
        <f>SUMIFS(GQList,GIList,Table_ExternalData_1[[#This Row],[Item_key]],GDList,Table_ExternalData_1[[#Headers],[31]])</f>
        <v>0</v>
      </c>
      <c r="AL122" s="6">
        <f>SUM(Table_ExternalData_1[[#This Row],[1]:[31]])</f>
        <v>810</v>
      </c>
    </row>
    <row r="123" spans="1:38" hidden="1">
      <c r="A123" s="8" t="s">
        <v>2000</v>
      </c>
      <c r="B123" s="3" t="s">
        <v>1815</v>
      </c>
      <c r="C123" s="3" t="s">
        <v>1719</v>
      </c>
      <c r="D123" s="3" t="s">
        <v>1910</v>
      </c>
      <c r="E123" s="3" t="s">
        <v>1911</v>
      </c>
      <c r="F123" s="8" t="s">
        <v>1998</v>
      </c>
      <c r="G123" s="6">
        <f>SUMIFS(GQList,GIList,Table_ExternalData_1[[#This Row],[Item_key]],GDList,Table_ExternalData_1[[#Headers],[1]])</f>
        <v>0</v>
      </c>
      <c r="H123" s="6">
        <f>SUMIFS(GQList,GIList,Table_ExternalData_1[[#This Row],[Item_key]],GDList,Table_ExternalData_1[[#Headers],[2]])</f>
        <v>0</v>
      </c>
      <c r="I123" s="6">
        <f>SUMIFS(GQList,GIList,Table_ExternalData_1[[#This Row],[Item_key]],GDList,Table_ExternalData_1[[#Headers],[3]])</f>
        <v>0</v>
      </c>
      <c r="J123" s="6">
        <f>SUMIFS(GQList,GIList,Table_ExternalData_1[[#This Row],[Item_key]],GDList,Table_ExternalData_1[[#Headers],[4]])</f>
        <v>0</v>
      </c>
      <c r="K123" s="6">
        <f>SUMIFS(GQList,GIList,Table_ExternalData_1[[#This Row],[Item_key]],GDList,Table_ExternalData_1[[#Headers],[5]])</f>
        <v>0</v>
      </c>
      <c r="L123" s="6">
        <f>SUMIFS(GQList,GIList,Table_ExternalData_1[[#This Row],[Item_key]],GDList,Table_ExternalData_1[[#Headers],[6]])</f>
        <v>0</v>
      </c>
      <c r="M123" s="6">
        <f>SUMIFS(GQList,GIList,Table_ExternalData_1[[#This Row],[Item_key]],GDList,Table_ExternalData_1[[#Headers],[7]])</f>
        <v>0</v>
      </c>
      <c r="N123" s="6">
        <f>SUMIFS(GQList,GIList,Table_ExternalData_1[[#This Row],[Item_key]],GDList,Table_ExternalData_1[[#Headers],[8]])</f>
        <v>0</v>
      </c>
      <c r="O123" s="6">
        <f>SUMIFS(GQList,GIList,Table_ExternalData_1[[#This Row],[Item_key]],GDList,Table_ExternalData_1[[#Headers],[9]])</f>
        <v>0</v>
      </c>
      <c r="P123" s="6">
        <f>SUMIFS(GQList,GIList,Table_ExternalData_1[[#This Row],[Item_key]],GDList,Table_ExternalData_1[[#Headers],[10]])</f>
        <v>0</v>
      </c>
      <c r="Q123" s="6">
        <f>SUMIFS(GQList,GIList,Table_ExternalData_1[[#This Row],[Item_key]],GDList,Table_ExternalData_1[[#Headers],[11]])</f>
        <v>0</v>
      </c>
      <c r="R123" s="6">
        <f>SUMIFS(GQList,GIList,Table_ExternalData_1[[#This Row],[Item_key]],GDList,Table_ExternalData_1[[#Headers],[12]])</f>
        <v>0</v>
      </c>
      <c r="S123" s="6">
        <f>SUMIFS(GQList,GIList,Table_ExternalData_1[[#This Row],[Item_key]],GDList,Table_ExternalData_1[[#Headers],[13]])</f>
        <v>0</v>
      </c>
      <c r="T123" s="6">
        <f>SUMIFS(GQList,GIList,Table_ExternalData_1[[#This Row],[Item_key]],GDList,Table_ExternalData_1[[#Headers],[14]])</f>
        <v>0</v>
      </c>
      <c r="U123" s="6">
        <f>SUMIFS(GQList,GIList,Table_ExternalData_1[[#This Row],[Item_key]],GDList,Table_ExternalData_1[[#Headers],[15]])</f>
        <v>0</v>
      </c>
      <c r="V123" s="6">
        <f>SUMIFS(GQList,GIList,Table_ExternalData_1[[#This Row],[Item_key]],GDList,Table_ExternalData_1[[#Headers],[16]])</f>
        <v>0</v>
      </c>
      <c r="W123" s="6">
        <f>SUMIFS(GQList,GIList,Table_ExternalData_1[[#This Row],[Item_key]],GDList,Table_ExternalData_1[[#Headers],[17]])</f>
        <v>0</v>
      </c>
      <c r="X123" s="6">
        <f>SUMIFS(GQList,GIList,Table_ExternalData_1[[#This Row],[Item_key]],GDList,Table_ExternalData_1[[#Headers],[18]])</f>
        <v>0</v>
      </c>
      <c r="Y123" s="6">
        <f>SUMIFS(GQList,GIList,Table_ExternalData_1[[#This Row],[Item_key]],GDList,Table_ExternalData_1[[#Headers],[19]])</f>
        <v>0</v>
      </c>
      <c r="Z123" s="6">
        <f>SUMIFS(GQList,GIList,Table_ExternalData_1[[#This Row],[Item_key]],GDList,Table_ExternalData_1[[#Headers],[20]])</f>
        <v>0</v>
      </c>
      <c r="AA123" s="6">
        <f>SUMIFS(GQList,GIList,Table_ExternalData_1[[#This Row],[Item_key]],GDList,Table_ExternalData_1[[#Headers],[21]])</f>
        <v>0</v>
      </c>
      <c r="AB123" s="6">
        <f>SUMIFS(GQList,GIList,Table_ExternalData_1[[#This Row],[Item_key]],GDList,Table_ExternalData_1[[#Headers],[22]])</f>
        <v>0</v>
      </c>
      <c r="AC123" s="6">
        <f>SUMIFS(GQList,GIList,Table_ExternalData_1[[#This Row],[Item_key]],GDList,Table_ExternalData_1[[#Headers],[23]])</f>
        <v>0</v>
      </c>
      <c r="AD123" s="6">
        <f>SUMIFS(GQList,GIList,Table_ExternalData_1[[#This Row],[Item_key]],GDList,Table_ExternalData_1[[#Headers],[24]])</f>
        <v>0</v>
      </c>
      <c r="AE123" s="6">
        <f>SUMIFS(GQList,GIList,Table_ExternalData_1[[#This Row],[Item_key]],GDList,Table_ExternalData_1[[#Headers],[25]])</f>
        <v>0</v>
      </c>
      <c r="AF123" s="6">
        <f>SUMIFS(GQList,GIList,Table_ExternalData_1[[#This Row],[Item_key]],GDList,Table_ExternalData_1[[#Headers],[26]])</f>
        <v>0</v>
      </c>
      <c r="AG123" s="6">
        <f>SUMIFS(GQList,GIList,Table_ExternalData_1[[#This Row],[Item_key]],GDList,Table_ExternalData_1[[#Headers],[27]])</f>
        <v>0</v>
      </c>
      <c r="AH123" s="6">
        <f>SUMIFS(GQList,GIList,Table_ExternalData_1[[#This Row],[Item_key]],GDList,Table_ExternalData_1[[#Headers],[28]])</f>
        <v>0</v>
      </c>
      <c r="AI123" s="6">
        <f>SUMIFS(GQList,GIList,Table_ExternalData_1[[#This Row],[Item_key]],GDList,Table_ExternalData_1[[#Headers],[29]])</f>
        <v>0</v>
      </c>
      <c r="AJ123" s="6">
        <f>SUMIFS(GQList,GIList,Table_ExternalData_1[[#This Row],[Item_key]],GDList,Table_ExternalData_1[[#Headers],[30]])</f>
        <v>0</v>
      </c>
      <c r="AK123" s="6">
        <f>SUMIFS(GQList,GIList,Table_ExternalData_1[[#This Row],[Item_key]],GDList,Table_ExternalData_1[[#Headers],[31]])</f>
        <v>0</v>
      </c>
      <c r="AL123" s="6">
        <f>SUM(Table_ExternalData_1[[#This Row],[1]:[31]])</f>
        <v>0</v>
      </c>
    </row>
    <row r="124" spans="1:38" hidden="1">
      <c r="A124" s="8" t="s">
        <v>2000</v>
      </c>
      <c r="B124" s="3" t="s">
        <v>1815</v>
      </c>
      <c r="C124" s="3" t="s">
        <v>1778</v>
      </c>
      <c r="D124" s="3" t="s">
        <v>1912</v>
      </c>
      <c r="E124" s="3" t="s">
        <v>1913</v>
      </c>
      <c r="F124" s="8" t="s">
        <v>1998</v>
      </c>
      <c r="G124" s="6">
        <f>SUMIFS(GQList,GIList,Table_ExternalData_1[[#This Row],[Item_key]],GDList,Table_ExternalData_1[[#Headers],[1]])</f>
        <v>0</v>
      </c>
      <c r="H124" s="6">
        <f>SUMIFS(GQList,GIList,Table_ExternalData_1[[#This Row],[Item_key]],GDList,Table_ExternalData_1[[#Headers],[2]])</f>
        <v>0</v>
      </c>
      <c r="I124" s="6">
        <f>SUMIFS(GQList,GIList,Table_ExternalData_1[[#This Row],[Item_key]],GDList,Table_ExternalData_1[[#Headers],[3]])</f>
        <v>1145</v>
      </c>
      <c r="J124" s="6">
        <f>SUMIFS(GQList,GIList,Table_ExternalData_1[[#This Row],[Item_key]],GDList,Table_ExternalData_1[[#Headers],[4]])</f>
        <v>0</v>
      </c>
      <c r="K124" s="6">
        <f>SUMIFS(GQList,GIList,Table_ExternalData_1[[#This Row],[Item_key]],GDList,Table_ExternalData_1[[#Headers],[5]])</f>
        <v>0</v>
      </c>
      <c r="L124" s="6">
        <f>SUMIFS(GQList,GIList,Table_ExternalData_1[[#This Row],[Item_key]],GDList,Table_ExternalData_1[[#Headers],[6]])</f>
        <v>0</v>
      </c>
      <c r="M124" s="6">
        <f>SUMIFS(GQList,GIList,Table_ExternalData_1[[#This Row],[Item_key]],GDList,Table_ExternalData_1[[#Headers],[7]])</f>
        <v>0</v>
      </c>
      <c r="N124" s="6">
        <f>SUMIFS(GQList,GIList,Table_ExternalData_1[[#This Row],[Item_key]],GDList,Table_ExternalData_1[[#Headers],[8]])</f>
        <v>0</v>
      </c>
      <c r="O124" s="6">
        <f>SUMIFS(GQList,GIList,Table_ExternalData_1[[#This Row],[Item_key]],GDList,Table_ExternalData_1[[#Headers],[9]])</f>
        <v>0</v>
      </c>
      <c r="P124" s="6">
        <f>SUMIFS(GQList,GIList,Table_ExternalData_1[[#This Row],[Item_key]],GDList,Table_ExternalData_1[[#Headers],[10]])</f>
        <v>0</v>
      </c>
      <c r="Q124" s="6">
        <f>SUMIFS(GQList,GIList,Table_ExternalData_1[[#This Row],[Item_key]],GDList,Table_ExternalData_1[[#Headers],[11]])</f>
        <v>0</v>
      </c>
      <c r="R124" s="6">
        <f>SUMIFS(GQList,GIList,Table_ExternalData_1[[#This Row],[Item_key]],GDList,Table_ExternalData_1[[#Headers],[12]])</f>
        <v>0</v>
      </c>
      <c r="S124" s="6">
        <f>SUMIFS(GQList,GIList,Table_ExternalData_1[[#This Row],[Item_key]],GDList,Table_ExternalData_1[[#Headers],[13]])</f>
        <v>0</v>
      </c>
      <c r="T124" s="6">
        <f>SUMIFS(GQList,GIList,Table_ExternalData_1[[#This Row],[Item_key]],GDList,Table_ExternalData_1[[#Headers],[14]])</f>
        <v>0</v>
      </c>
      <c r="U124" s="6">
        <f>SUMIFS(GQList,GIList,Table_ExternalData_1[[#This Row],[Item_key]],GDList,Table_ExternalData_1[[#Headers],[15]])</f>
        <v>0</v>
      </c>
      <c r="V124" s="6">
        <f>SUMIFS(GQList,GIList,Table_ExternalData_1[[#This Row],[Item_key]],GDList,Table_ExternalData_1[[#Headers],[16]])</f>
        <v>0</v>
      </c>
      <c r="W124" s="6">
        <f>SUMIFS(GQList,GIList,Table_ExternalData_1[[#This Row],[Item_key]],GDList,Table_ExternalData_1[[#Headers],[17]])</f>
        <v>0</v>
      </c>
      <c r="X124" s="6">
        <f>SUMIFS(GQList,GIList,Table_ExternalData_1[[#This Row],[Item_key]],GDList,Table_ExternalData_1[[#Headers],[18]])</f>
        <v>0</v>
      </c>
      <c r="Y124" s="6">
        <f>SUMIFS(GQList,GIList,Table_ExternalData_1[[#This Row],[Item_key]],GDList,Table_ExternalData_1[[#Headers],[19]])</f>
        <v>0</v>
      </c>
      <c r="Z124" s="6">
        <f>SUMIFS(GQList,GIList,Table_ExternalData_1[[#This Row],[Item_key]],GDList,Table_ExternalData_1[[#Headers],[20]])</f>
        <v>0</v>
      </c>
      <c r="AA124" s="6">
        <f>SUMIFS(GQList,GIList,Table_ExternalData_1[[#This Row],[Item_key]],GDList,Table_ExternalData_1[[#Headers],[21]])</f>
        <v>0</v>
      </c>
      <c r="AB124" s="6">
        <f>SUMIFS(GQList,GIList,Table_ExternalData_1[[#This Row],[Item_key]],GDList,Table_ExternalData_1[[#Headers],[22]])</f>
        <v>0</v>
      </c>
      <c r="AC124" s="6">
        <f>SUMIFS(GQList,GIList,Table_ExternalData_1[[#This Row],[Item_key]],GDList,Table_ExternalData_1[[#Headers],[23]])</f>
        <v>0</v>
      </c>
      <c r="AD124" s="6">
        <f>SUMIFS(GQList,GIList,Table_ExternalData_1[[#This Row],[Item_key]],GDList,Table_ExternalData_1[[#Headers],[24]])</f>
        <v>0</v>
      </c>
      <c r="AE124" s="6">
        <f>SUMIFS(GQList,GIList,Table_ExternalData_1[[#This Row],[Item_key]],GDList,Table_ExternalData_1[[#Headers],[25]])</f>
        <v>0</v>
      </c>
      <c r="AF124" s="6">
        <f>SUMIFS(GQList,GIList,Table_ExternalData_1[[#This Row],[Item_key]],GDList,Table_ExternalData_1[[#Headers],[26]])</f>
        <v>0</v>
      </c>
      <c r="AG124" s="6">
        <f>SUMIFS(GQList,GIList,Table_ExternalData_1[[#This Row],[Item_key]],GDList,Table_ExternalData_1[[#Headers],[27]])</f>
        <v>0</v>
      </c>
      <c r="AH124" s="6">
        <f>SUMIFS(GQList,GIList,Table_ExternalData_1[[#This Row],[Item_key]],GDList,Table_ExternalData_1[[#Headers],[28]])</f>
        <v>0</v>
      </c>
      <c r="AI124" s="6">
        <f>SUMIFS(GQList,GIList,Table_ExternalData_1[[#This Row],[Item_key]],GDList,Table_ExternalData_1[[#Headers],[29]])</f>
        <v>0</v>
      </c>
      <c r="AJ124" s="6">
        <f>SUMIFS(GQList,GIList,Table_ExternalData_1[[#This Row],[Item_key]],GDList,Table_ExternalData_1[[#Headers],[30]])</f>
        <v>0</v>
      </c>
      <c r="AK124" s="6">
        <f>SUMIFS(GQList,GIList,Table_ExternalData_1[[#This Row],[Item_key]],GDList,Table_ExternalData_1[[#Headers],[31]])</f>
        <v>0</v>
      </c>
      <c r="AL124" s="6">
        <f>SUM(Table_ExternalData_1[[#This Row],[1]:[31]])</f>
        <v>1145</v>
      </c>
    </row>
    <row r="125" spans="1:38" hidden="1">
      <c r="A125" s="8" t="s">
        <v>2000</v>
      </c>
      <c r="B125" s="3" t="s">
        <v>1815</v>
      </c>
      <c r="C125" s="3" t="s">
        <v>1779</v>
      </c>
      <c r="D125" s="3" t="s">
        <v>1914</v>
      </c>
      <c r="E125" s="3" t="s">
        <v>1915</v>
      </c>
      <c r="F125" s="8" t="s">
        <v>1998</v>
      </c>
      <c r="G125" s="6">
        <f>SUMIFS(GQList,GIList,Table_ExternalData_1[[#This Row],[Item_key]],GDList,Table_ExternalData_1[[#Headers],[1]])</f>
        <v>0</v>
      </c>
      <c r="H125" s="6">
        <f>SUMIFS(GQList,GIList,Table_ExternalData_1[[#This Row],[Item_key]],GDList,Table_ExternalData_1[[#Headers],[2]])</f>
        <v>0</v>
      </c>
      <c r="I125" s="6">
        <f>SUMIFS(GQList,GIList,Table_ExternalData_1[[#This Row],[Item_key]],GDList,Table_ExternalData_1[[#Headers],[3]])</f>
        <v>160</v>
      </c>
      <c r="J125" s="6">
        <f>SUMIFS(GQList,GIList,Table_ExternalData_1[[#This Row],[Item_key]],GDList,Table_ExternalData_1[[#Headers],[4]])</f>
        <v>0</v>
      </c>
      <c r="K125" s="6">
        <f>SUMIFS(GQList,GIList,Table_ExternalData_1[[#This Row],[Item_key]],GDList,Table_ExternalData_1[[#Headers],[5]])</f>
        <v>0</v>
      </c>
      <c r="L125" s="6">
        <f>SUMIFS(GQList,GIList,Table_ExternalData_1[[#This Row],[Item_key]],GDList,Table_ExternalData_1[[#Headers],[6]])</f>
        <v>0</v>
      </c>
      <c r="M125" s="6">
        <f>SUMIFS(GQList,GIList,Table_ExternalData_1[[#This Row],[Item_key]],GDList,Table_ExternalData_1[[#Headers],[7]])</f>
        <v>0</v>
      </c>
      <c r="N125" s="6">
        <f>SUMIFS(GQList,GIList,Table_ExternalData_1[[#This Row],[Item_key]],GDList,Table_ExternalData_1[[#Headers],[8]])</f>
        <v>0</v>
      </c>
      <c r="O125" s="6">
        <f>SUMIFS(GQList,GIList,Table_ExternalData_1[[#This Row],[Item_key]],GDList,Table_ExternalData_1[[#Headers],[9]])</f>
        <v>0</v>
      </c>
      <c r="P125" s="6">
        <f>SUMIFS(GQList,GIList,Table_ExternalData_1[[#This Row],[Item_key]],GDList,Table_ExternalData_1[[#Headers],[10]])</f>
        <v>0</v>
      </c>
      <c r="Q125" s="6">
        <f>SUMIFS(GQList,GIList,Table_ExternalData_1[[#This Row],[Item_key]],GDList,Table_ExternalData_1[[#Headers],[11]])</f>
        <v>0</v>
      </c>
      <c r="R125" s="6">
        <f>SUMIFS(GQList,GIList,Table_ExternalData_1[[#This Row],[Item_key]],GDList,Table_ExternalData_1[[#Headers],[12]])</f>
        <v>0</v>
      </c>
      <c r="S125" s="6">
        <f>SUMIFS(GQList,GIList,Table_ExternalData_1[[#This Row],[Item_key]],GDList,Table_ExternalData_1[[#Headers],[13]])</f>
        <v>0</v>
      </c>
      <c r="T125" s="6">
        <f>SUMIFS(GQList,GIList,Table_ExternalData_1[[#This Row],[Item_key]],GDList,Table_ExternalData_1[[#Headers],[14]])</f>
        <v>0</v>
      </c>
      <c r="U125" s="6">
        <f>SUMIFS(GQList,GIList,Table_ExternalData_1[[#This Row],[Item_key]],GDList,Table_ExternalData_1[[#Headers],[15]])</f>
        <v>0</v>
      </c>
      <c r="V125" s="6">
        <f>SUMIFS(GQList,GIList,Table_ExternalData_1[[#This Row],[Item_key]],GDList,Table_ExternalData_1[[#Headers],[16]])</f>
        <v>0</v>
      </c>
      <c r="W125" s="6">
        <f>SUMIFS(GQList,GIList,Table_ExternalData_1[[#This Row],[Item_key]],GDList,Table_ExternalData_1[[#Headers],[17]])</f>
        <v>0</v>
      </c>
      <c r="X125" s="6">
        <f>SUMIFS(GQList,GIList,Table_ExternalData_1[[#This Row],[Item_key]],GDList,Table_ExternalData_1[[#Headers],[18]])</f>
        <v>0</v>
      </c>
      <c r="Y125" s="6">
        <f>SUMIFS(GQList,GIList,Table_ExternalData_1[[#This Row],[Item_key]],GDList,Table_ExternalData_1[[#Headers],[19]])</f>
        <v>0</v>
      </c>
      <c r="Z125" s="6">
        <f>SUMIFS(GQList,GIList,Table_ExternalData_1[[#This Row],[Item_key]],GDList,Table_ExternalData_1[[#Headers],[20]])</f>
        <v>0</v>
      </c>
      <c r="AA125" s="6">
        <f>SUMIFS(GQList,GIList,Table_ExternalData_1[[#This Row],[Item_key]],GDList,Table_ExternalData_1[[#Headers],[21]])</f>
        <v>0</v>
      </c>
      <c r="AB125" s="6">
        <f>SUMIFS(GQList,GIList,Table_ExternalData_1[[#This Row],[Item_key]],GDList,Table_ExternalData_1[[#Headers],[22]])</f>
        <v>0</v>
      </c>
      <c r="AC125" s="6">
        <f>SUMIFS(GQList,GIList,Table_ExternalData_1[[#This Row],[Item_key]],GDList,Table_ExternalData_1[[#Headers],[23]])</f>
        <v>0</v>
      </c>
      <c r="AD125" s="6">
        <f>SUMIFS(GQList,GIList,Table_ExternalData_1[[#This Row],[Item_key]],GDList,Table_ExternalData_1[[#Headers],[24]])</f>
        <v>0</v>
      </c>
      <c r="AE125" s="6">
        <f>SUMIFS(GQList,GIList,Table_ExternalData_1[[#This Row],[Item_key]],GDList,Table_ExternalData_1[[#Headers],[25]])</f>
        <v>0</v>
      </c>
      <c r="AF125" s="6">
        <f>SUMIFS(GQList,GIList,Table_ExternalData_1[[#This Row],[Item_key]],GDList,Table_ExternalData_1[[#Headers],[26]])</f>
        <v>0</v>
      </c>
      <c r="AG125" s="6">
        <f>SUMIFS(GQList,GIList,Table_ExternalData_1[[#This Row],[Item_key]],GDList,Table_ExternalData_1[[#Headers],[27]])</f>
        <v>0</v>
      </c>
      <c r="AH125" s="6">
        <f>SUMIFS(GQList,GIList,Table_ExternalData_1[[#This Row],[Item_key]],GDList,Table_ExternalData_1[[#Headers],[28]])</f>
        <v>0</v>
      </c>
      <c r="AI125" s="6">
        <f>SUMIFS(GQList,GIList,Table_ExternalData_1[[#This Row],[Item_key]],GDList,Table_ExternalData_1[[#Headers],[29]])</f>
        <v>0</v>
      </c>
      <c r="AJ125" s="6">
        <f>SUMIFS(GQList,GIList,Table_ExternalData_1[[#This Row],[Item_key]],GDList,Table_ExternalData_1[[#Headers],[30]])</f>
        <v>500</v>
      </c>
      <c r="AK125" s="6">
        <f>SUMIFS(GQList,GIList,Table_ExternalData_1[[#This Row],[Item_key]],GDList,Table_ExternalData_1[[#Headers],[31]])</f>
        <v>0</v>
      </c>
      <c r="AL125" s="6">
        <f>SUM(Table_ExternalData_1[[#This Row],[1]:[31]])</f>
        <v>660</v>
      </c>
    </row>
    <row r="126" spans="1:38" hidden="1">
      <c r="A126" s="8" t="s">
        <v>2000</v>
      </c>
      <c r="B126" s="3" t="s">
        <v>1815</v>
      </c>
      <c r="C126" s="3" t="s">
        <v>1780</v>
      </c>
      <c r="D126" s="3" t="s">
        <v>1916</v>
      </c>
      <c r="E126" s="3" t="s">
        <v>714</v>
      </c>
      <c r="F126" s="8" t="s">
        <v>1998</v>
      </c>
      <c r="G126" s="6">
        <f>SUMIFS(GQList,GIList,Table_ExternalData_1[[#This Row],[Item_key]],GDList,Table_ExternalData_1[[#Headers],[1]])</f>
        <v>0</v>
      </c>
      <c r="H126" s="6">
        <f>SUMIFS(GQList,GIList,Table_ExternalData_1[[#This Row],[Item_key]],GDList,Table_ExternalData_1[[#Headers],[2]])</f>
        <v>0</v>
      </c>
      <c r="I126" s="6">
        <f>SUMIFS(GQList,GIList,Table_ExternalData_1[[#This Row],[Item_key]],GDList,Table_ExternalData_1[[#Headers],[3]])</f>
        <v>0</v>
      </c>
      <c r="J126" s="6">
        <f>SUMIFS(GQList,GIList,Table_ExternalData_1[[#This Row],[Item_key]],GDList,Table_ExternalData_1[[#Headers],[4]])</f>
        <v>0</v>
      </c>
      <c r="K126" s="6">
        <f>SUMIFS(GQList,GIList,Table_ExternalData_1[[#This Row],[Item_key]],GDList,Table_ExternalData_1[[#Headers],[5]])</f>
        <v>0</v>
      </c>
      <c r="L126" s="6">
        <f>SUMIFS(GQList,GIList,Table_ExternalData_1[[#This Row],[Item_key]],GDList,Table_ExternalData_1[[#Headers],[6]])</f>
        <v>0</v>
      </c>
      <c r="M126" s="6">
        <f>SUMIFS(GQList,GIList,Table_ExternalData_1[[#This Row],[Item_key]],GDList,Table_ExternalData_1[[#Headers],[7]])</f>
        <v>0</v>
      </c>
      <c r="N126" s="6">
        <f>SUMIFS(GQList,GIList,Table_ExternalData_1[[#This Row],[Item_key]],GDList,Table_ExternalData_1[[#Headers],[8]])</f>
        <v>0</v>
      </c>
      <c r="O126" s="6">
        <f>SUMIFS(GQList,GIList,Table_ExternalData_1[[#This Row],[Item_key]],GDList,Table_ExternalData_1[[#Headers],[9]])</f>
        <v>0</v>
      </c>
      <c r="P126" s="6">
        <f>SUMIFS(GQList,GIList,Table_ExternalData_1[[#This Row],[Item_key]],GDList,Table_ExternalData_1[[#Headers],[10]])</f>
        <v>0</v>
      </c>
      <c r="Q126" s="6">
        <f>SUMIFS(GQList,GIList,Table_ExternalData_1[[#This Row],[Item_key]],GDList,Table_ExternalData_1[[#Headers],[11]])</f>
        <v>0</v>
      </c>
      <c r="R126" s="6">
        <f>SUMIFS(GQList,GIList,Table_ExternalData_1[[#This Row],[Item_key]],GDList,Table_ExternalData_1[[#Headers],[12]])</f>
        <v>0</v>
      </c>
      <c r="S126" s="6">
        <f>SUMIFS(GQList,GIList,Table_ExternalData_1[[#This Row],[Item_key]],GDList,Table_ExternalData_1[[#Headers],[13]])</f>
        <v>0</v>
      </c>
      <c r="T126" s="6">
        <f>SUMIFS(GQList,GIList,Table_ExternalData_1[[#This Row],[Item_key]],GDList,Table_ExternalData_1[[#Headers],[14]])</f>
        <v>0</v>
      </c>
      <c r="U126" s="6">
        <f>SUMIFS(GQList,GIList,Table_ExternalData_1[[#This Row],[Item_key]],GDList,Table_ExternalData_1[[#Headers],[15]])</f>
        <v>0</v>
      </c>
      <c r="V126" s="6">
        <f>SUMIFS(GQList,GIList,Table_ExternalData_1[[#This Row],[Item_key]],GDList,Table_ExternalData_1[[#Headers],[16]])</f>
        <v>0</v>
      </c>
      <c r="W126" s="6">
        <f>SUMIFS(GQList,GIList,Table_ExternalData_1[[#This Row],[Item_key]],GDList,Table_ExternalData_1[[#Headers],[17]])</f>
        <v>0</v>
      </c>
      <c r="X126" s="6">
        <f>SUMIFS(GQList,GIList,Table_ExternalData_1[[#This Row],[Item_key]],GDList,Table_ExternalData_1[[#Headers],[18]])</f>
        <v>0</v>
      </c>
      <c r="Y126" s="6">
        <f>SUMIFS(GQList,GIList,Table_ExternalData_1[[#This Row],[Item_key]],GDList,Table_ExternalData_1[[#Headers],[19]])</f>
        <v>0</v>
      </c>
      <c r="Z126" s="6">
        <f>SUMIFS(GQList,GIList,Table_ExternalData_1[[#This Row],[Item_key]],GDList,Table_ExternalData_1[[#Headers],[20]])</f>
        <v>0</v>
      </c>
      <c r="AA126" s="6">
        <f>SUMIFS(GQList,GIList,Table_ExternalData_1[[#This Row],[Item_key]],GDList,Table_ExternalData_1[[#Headers],[21]])</f>
        <v>0</v>
      </c>
      <c r="AB126" s="6">
        <f>SUMIFS(GQList,GIList,Table_ExternalData_1[[#This Row],[Item_key]],GDList,Table_ExternalData_1[[#Headers],[22]])</f>
        <v>0</v>
      </c>
      <c r="AC126" s="6">
        <f>SUMIFS(GQList,GIList,Table_ExternalData_1[[#This Row],[Item_key]],GDList,Table_ExternalData_1[[#Headers],[23]])</f>
        <v>0</v>
      </c>
      <c r="AD126" s="6">
        <f>SUMIFS(GQList,GIList,Table_ExternalData_1[[#This Row],[Item_key]],GDList,Table_ExternalData_1[[#Headers],[24]])</f>
        <v>0</v>
      </c>
      <c r="AE126" s="6">
        <f>SUMIFS(GQList,GIList,Table_ExternalData_1[[#This Row],[Item_key]],GDList,Table_ExternalData_1[[#Headers],[25]])</f>
        <v>0</v>
      </c>
      <c r="AF126" s="6">
        <f>SUMIFS(GQList,GIList,Table_ExternalData_1[[#This Row],[Item_key]],GDList,Table_ExternalData_1[[#Headers],[26]])</f>
        <v>0</v>
      </c>
      <c r="AG126" s="6">
        <f>SUMIFS(GQList,GIList,Table_ExternalData_1[[#This Row],[Item_key]],GDList,Table_ExternalData_1[[#Headers],[27]])</f>
        <v>0</v>
      </c>
      <c r="AH126" s="6">
        <f>SUMIFS(GQList,GIList,Table_ExternalData_1[[#This Row],[Item_key]],GDList,Table_ExternalData_1[[#Headers],[28]])</f>
        <v>0</v>
      </c>
      <c r="AI126" s="6">
        <f>SUMIFS(GQList,GIList,Table_ExternalData_1[[#This Row],[Item_key]],GDList,Table_ExternalData_1[[#Headers],[29]])</f>
        <v>0</v>
      </c>
      <c r="AJ126" s="6">
        <f>SUMIFS(GQList,GIList,Table_ExternalData_1[[#This Row],[Item_key]],GDList,Table_ExternalData_1[[#Headers],[30]])</f>
        <v>0</v>
      </c>
      <c r="AK126" s="6">
        <f>SUMIFS(GQList,GIList,Table_ExternalData_1[[#This Row],[Item_key]],GDList,Table_ExternalData_1[[#Headers],[31]])</f>
        <v>0</v>
      </c>
      <c r="AL126" s="6">
        <f>SUM(Table_ExternalData_1[[#This Row],[1]:[31]])</f>
        <v>0</v>
      </c>
    </row>
    <row r="127" spans="1:38" hidden="1">
      <c r="A127" s="8" t="s">
        <v>2000</v>
      </c>
      <c r="B127" s="3" t="s">
        <v>1815</v>
      </c>
      <c r="C127" s="3" t="s">
        <v>1781</v>
      </c>
      <c r="D127" s="3" t="s">
        <v>1917</v>
      </c>
      <c r="E127" s="3" t="s">
        <v>1918</v>
      </c>
      <c r="F127" s="8" t="s">
        <v>1998</v>
      </c>
      <c r="G127" s="6">
        <f>SUMIFS(GQList,GIList,Table_ExternalData_1[[#This Row],[Item_key]],GDList,Table_ExternalData_1[[#Headers],[1]])</f>
        <v>0</v>
      </c>
      <c r="H127" s="6">
        <f>SUMIFS(GQList,GIList,Table_ExternalData_1[[#This Row],[Item_key]],GDList,Table_ExternalData_1[[#Headers],[2]])</f>
        <v>0</v>
      </c>
      <c r="I127" s="6">
        <f>SUMIFS(GQList,GIList,Table_ExternalData_1[[#This Row],[Item_key]],GDList,Table_ExternalData_1[[#Headers],[3]])</f>
        <v>180</v>
      </c>
      <c r="J127" s="6">
        <f>SUMIFS(GQList,GIList,Table_ExternalData_1[[#This Row],[Item_key]],GDList,Table_ExternalData_1[[#Headers],[4]])</f>
        <v>0</v>
      </c>
      <c r="K127" s="6">
        <f>SUMIFS(GQList,GIList,Table_ExternalData_1[[#This Row],[Item_key]],GDList,Table_ExternalData_1[[#Headers],[5]])</f>
        <v>0</v>
      </c>
      <c r="L127" s="6">
        <f>SUMIFS(GQList,GIList,Table_ExternalData_1[[#This Row],[Item_key]],GDList,Table_ExternalData_1[[#Headers],[6]])</f>
        <v>0</v>
      </c>
      <c r="M127" s="6">
        <f>SUMIFS(GQList,GIList,Table_ExternalData_1[[#This Row],[Item_key]],GDList,Table_ExternalData_1[[#Headers],[7]])</f>
        <v>0</v>
      </c>
      <c r="N127" s="6">
        <f>SUMIFS(GQList,GIList,Table_ExternalData_1[[#This Row],[Item_key]],GDList,Table_ExternalData_1[[#Headers],[8]])</f>
        <v>0</v>
      </c>
      <c r="O127" s="6">
        <f>SUMIFS(GQList,GIList,Table_ExternalData_1[[#This Row],[Item_key]],GDList,Table_ExternalData_1[[#Headers],[9]])</f>
        <v>0</v>
      </c>
      <c r="P127" s="6">
        <f>SUMIFS(GQList,GIList,Table_ExternalData_1[[#This Row],[Item_key]],GDList,Table_ExternalData_1[[#Headers],[10]])</f>
        <v>0</v>
      </c>
      <c r="Q127" s="6">
        <f>SUMIFS(GQList,GIList,Table_ExternalData_1[[#This Row],[Item_key]],GDList,Table_ExternalData_1[[#Headers],[11]])</f>
        <v>0</v>
      </c>
      <c r="R127" s="6">
        <f>SUMIFS(GQList,GIList,Table_ExternalData_1[[#This Row],[Item_key]],GDList,Table_ExternalData_1[[#Headers],[12]])</f>
        <v>0</v>
      </c>
      <c r="S127" s="6">
        <f>SUMIFS(GQList,GIList,Table_ExternalData_1[[#This Row],[Item_key]],GDList,Table_ExternalData_1[[#Headers],[13]])</f>
        <v>0</v>
      </c>
      <c r="T127" s="6">
        <f>SUMIFS(GQList,GIList,Table_ExternalData_1[[#This Row],[Item_key]],GDList,Table_ExternalData_1[[#Headers],[14]])</f>
        <v>0</v>
      </c>
      <c r="U127" s="6">
        <f>SUMIFS(GQList,GIList,Table_ExternalData_1[[#This Row],[Item_key]],GDList,Table_ExternalData_1[[#Headers],[15]])</f>
        <v>0</v>
      </c>
      <c r="V127" s="6">
        <f>SUMIFS(GQList,GIList,Table_ExternalData_1[[#This Row],[Item_key]],GDList,Table_ExternalData_1[[#Headers],[16]])</f>
        <v>0</v>
      </c>
      <c r="W127" s="6">
        <f>SUMIFS(GQList,GIList,Table_ExternalData_1[[#This Row],[Item_key]],GDList,Table_ExternalData_1[[#Headers],[17]])</f>
        <v>0</v>
      </c>
      <c r="X127" s="6">
        <f>SUMIFS(GQList,GIList,Table_ExternalData_1[[#This Row],[Item_key]],GDList,Table_ExternalData_1[[#Headers],[18]])</f>
        <v>0</v>
      </c>
      <c r="Y127" s="6">
        <f>SUMIFS(GQList,GIList,Table_ExternalData_1[[#This Row],[Item_key]],GDList,Table_ExternalData_1[[#Headers],[19]])</f>
        <v>0</v>
      </c>
      <c r="Z127" s="6">
        <f>SUMIFS(GQList,GIList,Table_ExternalData_1[[#This Row],[Item_key]],GDList,Table_ExternalData_1[[#Headers],[20]])</f>
        <v>0</v>
      </c>
      <c r="AA127" s="6">
        <f>SUMIFS(GQList,GIList,Table_ExternalData_1[[#This Row],[Item_key]],GDList,Table_ExternalData_1[[#Headers],[21]])</f>
        <v>0</v>
      </c>
      <c r="AB127" s="6">
        <f>SUMIFS(GQList,GIList,Table_ExternalData_1[[#This Row],[Item_key]],GDList,Table_ExternalData_1[[#Headers],[22]])</f>
        <v>0</v>
      </c>
      <c r="AC127" s="6">
        <f>SUMIFS(GQList,GIList,Table_ExternalData_1[[#This Row],[Item_key]],GDList,Table_ExternalData_1[[#Headers],[23]])</f>
        <v>0</v>
      </c>
      <c r="AD127" s="6">
        <f>SUMIFS(GQList,GIList,Table_ExternalData_1[[#This Row],[Item_key]],GDList,Table_ExternalData_1[[#Headers],[24]])</f>
        <v>0</v>
      </c>
      <c r="AE127" s="6">
        <f>SUMIFS(GQList,GIList,Table_ExternalData_1[[#This Row],[Item_key]],GDList,Table_ExternalData_1[[#Headers],[25]])</f>
        <v>0</v>
      </c>
      <c r="AF127" s="6">
        <f>SUMIFS(GQList,GIList,Table_ExternalData_1[[#This Row],[Item_key]],GDList,Table_ExternalData_1[[#Headers],[26]])</f>
        <v>0</v>
      </c>
      <c r="AG127" s="6">
        <f>SUMIFS(GQList,GIList,Table_ExternalData_1[[#This Row],[Item_key]],GDList,Table_ExternalData_1[[#Headers],[27]])</f>
        <v>0</v>
      </c>
      <c r="AH127" s="6">
        <f>SUMIFS(GQList,GIList,Table_ExternalData_1[[#This Row],[Item_key]],GDList,Table_ExternalData_1[[#Headers],[28]])</f>
        <v>0</v>
      </c>
      <c r="AI127" s="6">
        <f>SUMIFS(GQList,GIList,Table_ExternalData_1[[#This Row],[Item_key]],GDList,Table_ExternalData_1[[#Headers],[29]])</f>
        <v>0</v>
      </c>
      <c r="AJ127" s="6">
        <f>SUMIFS(GQList,GIList,Table_ExternalData_1[[#This Row],[Item_key]],GDList,Table_ExternalData_1[[#Headers],[30]])</f>
        <v>0</v>
      </c>
      <c r="AK127" s="6">
        <f>SUMIFS(GQList,GIList,Table_ExternalData_1[[#This Row],[Item_key]],GDList,Table_ExternalData_1[[#Headers],[31]])</f>
        <v>0</v>
      </c>
      <c r="AL127" s="6">
        <f>SUM(Table_ExternalData_1[[#This Row],[1]:[31]])</f>
        <v>180</v>
      </c>
    </row>
    <row r="128" spans="1:38" hidden="1">
      <c r="A128" s="8" t="s">
        <v>2000</v>
      </c>
      <c r="B128" s="3" t="s">
        <v>1815</v>
      </c>
      <c r="C128" s="3" t="s">
        <v>1725</v>
      </c>
      <c r="D128" s="3" t="s">
        <v>1919</v>
      </c>
      <c r="E128" s="3" t="s">
        <v>1920</v>
      </c>
      <c r="F128" s="8" t="s">
        <v>1998</v>
      </c>
      <c r="G128" s="6">
        <f>SUMIFS(GQList,GIList,Table_ExternalData_1[[#This Row],[Item_key]],GDList,Table_ExternalData_1[[#Headers],[1]])</f>
        <v>0</v>
      </c>
      <c r="H128" s="6">
        <f>SUMIFS(GQList,GIList,Table_ExternalData_1[[#This Row],[Item_key]],GDList,Table_ExternalData_1[[#Headers],[2]])</f>
        <v>0</v>
      </c>
      <c r="I128" s="6">
        <f>SUMIFS(GQList,GIList,Table_ExternalData_1[[#This Row],[Item_key]],GDList,Table_ExternalData_1[[#Headers],[3]])</f>
        <v>0</v>
      </c>
      <c r="J128" s="6">
        <f>SUMIFS(GQList,GIList,Table_ExternalData_1[[#This Row],[Item_key]],GDList,Table_ExternalData_1[[#Headers],[4]])</f>
        <v>0</v>
      </c>
      <c r="K128" s="6">
        <f>SUMIFS(GQList,GIList,Table_ExternalData_1[[#This Row],[Item_key]],GDList,Table_ExternalData_1[[#Headers],[5]])</f>
        <v>0</v>
      </c>
      <c r="L128" s="6">
        <f>SUMIFS(GQList,GIList,Table_ExternalData_1[[#This Row],[Item_key]],GDList,Table_ExternalData_1[[#Headers],[6]])</f>
        <v>0</v>
      </c>
      <c r="M128" s="6">
        <f>SUMIFS(GQList,GIList,Table_ExternalData_1[[#This Row],[Item_key]],GDList,Table_ExternalData_1[[#Headers],[7]])</f>
        <v>0</v>
      </c>
      <c r="N128" s="6">
        <f>SUMIFS(GQList,GIList,Table_ExternalData_1[[#This Row],[Item_key]],GDList,Table_ExternalData_1[[#Headers],[8]])</f>
        <v>0</v>
      </c>
      <c r="O128" s="6">
        <f>SUMIFS(GQList,GIList,Table_ExternalData_1[[#This Row],[Item_key]],GDList,Table_ExternalData_1[[#Headers],[9]])</f>
        <v>0</v>
      </c>
      <c r="P128" s="6">
        <f>SUMIFS(GQList,GIList,Table_ExternalData_1[[#This Row],[Item_key]],GDList,Table_ExternalData_1[[#Headers],[10]])</f>
        <v>0</v>
      </c>
      <c r="Q128" s="6">
        <f>SUMIFS(GQList,GIList,Table_ExternalData_1[[#This Row],[Item_key]],GDList,Table_ExternalData_1[[#Headers],[11]])</f>
        <v>0</v>
      </c>
      <c r="R128" s="6">
        <f>SUMIFS(GQList,GIList,Table_ExternalData_1[[#This Row],[Item_key]],GDList,Table_ExternalData_1[[#Headers],[12]])</f>
        <v>0</v>
      </c>
      <c r="S128" s="6">
        <f>SUMIFS(GQList,GIList,Table_ExternalData_1[[#This Row],[Item_key]],GDList,Table_ExternalData_1[[#Headers],[13]])</f>
        <v>0</v>
      </c>
      <c r="T128" s="6">
        <f>SUMIFS(GQList,GIList,Table_ExternalData_1[[#This Row],[Item_key]],GDList,Table_ExternalData_1[[#Headers],[14]])</f>
        <v>0</v>
      </c>
      <c r="U128" s="6">
        <f>SUMIFS(GQList,GIList,Table_ExternalData_1[[#This Row],[Item_key]],GDList,Table_ExternalData_1[[#Headers],[15]])</f>
        <v>0</v>
      </c>
      <c r="V128" s="6">
        <f>SUMIFS(GQList,GIList,Table_ExternalData_1[[#This Row],[Item_key]],GDList,Table_ExternalData_1[[#Headers],[16]])</f>
        <v>0</v>
      </c>
      <c r="W128" s="6">
        <f>SUMIFS(GQList,GIList,Table_ExternalData_1[[#This Row],[Item_key]],GDList,Table_ExternalData_1[[#Headers],[17]])</f>
        <v>0</v>
      </c>
      <c r="X128" s="6">
        <f>SUMIFS(GQList,GIList,Table_ExternalData_1[[#This Row],[Item_key]],GDList,Table_ExternalData_1[[#Headers],[18]])</f>
        <v>0</v>
      </c>
      <c r="Y128" s="6">
        <f>SUMIFS(GQList,GIList,Table_ExternalData_1[[#This Row],[Item_key]],GDList,Table_ExternalData_1[[#Headers],[19]])</f>
        <v>0</v>
      </c>
      <c r="Z128" s="6">
        <f>SUMIFS(GQList,GIList,Table_ExternalData_1[[#This Row],[Item_key]],GDList,Table_ExternalData_1[[#Headers],[20]])</f>
        <v>0</v>
      </c>
      <c r="AA128" s="6">
        <f>SUMIFS(GQList,GIList,Table_ExternalData_1[[#This Row],[Item_key]],GDList,Table_ExternalData_1[[#Headers],[21]])</f>
        <v>0</v>
      </c>
      <c r="AB128" s="6">
        <f>SUMIFS(GQList,GIList,Table_ExternalData_1[[#This Row],[Item_key]],GDList,Table_ExternalData_1[[#Headers],[22]])</f>
        <v>0</v>
      </c>
      <c r="AC128" s="6">
        <f>SUMIFS(GQList,GIList,Table_ExternalData_1[[#This Row],[Item_key]],GDList,Table_ExternalData_1[[#Headers],[23]])</f>
        <v>0</v>
      </c>
      <c r="AD128" s="6">
        <f>SUMIFS(GQList,GIList,Table_ExternalData_1[[#This Row],[Item_key]],GDList,Table_ExternalData_1[[#Headers],[24]])</f>
        <v>0</v>
      </c>
      <c r="AE128" s="6">
        <f>SUMIFS(GQList,GIList,Table_ExternalData_1[[#This Row],[Item_key]],GDList,Table_ExternalData_1[[#Headers],[25]])</f>
        <v>0</v>
      </c>
      <c r="AF128" s="6">
        <f>SUMIFS(GQList,GIList,Table_ExternalData_1[[#This Row],[Item_key]],GDList,Table_ExternalData_1[[#Headers],[26]])</f>
        <v>0</v>
      </c>
      <c r="AG128" s="6">
        <f>SUMIFS(GQList,GIList,Table_ExternalData_1[[#This Row],[Item_key]],GDList,Table_ExternalData_1[[#Headers],[27]])</f>
        <v>0</v>
      </c>
      <c r="AH128" s="6">
        <f>SUMIFS(GQList,GIList,Table_ExternalData_1[[#This Row],[Item_key]],GDList,Table_ExternalData_1[[#Headers],[28]])</f>
        <v>0</v>
      </c>
      <c r="AI128" s="6">
        <f>SUMIFS(GQList,GIList,Table_ExternalData_1[[#This Row],[Item_key]],GDList,Table_ExternalData_1[[#Headers],[29]])</f>
        <v>0</v>
      </c>
      <c r="AJ128" s="6">
        <f>SUMIFS(GQList,GIList,Table_ExternalData_1[[#This Row],[Item_key]],GDList,Table_ExternalData_1[[#Headers],[30]])</f>
        <v>0</v>
      </c>
      <c r="AK128" s="6">
        <f>SUMIFS(GQList,GIList,Table_ExternalData_1[[#This Row],[Item_key]],GDList,Table_ExternalData_1[[#Headers],[31]])</f>
        <v>0</v>
      </c>
      <c r="AL128" s="6">
        <f>SUM(Table_ExternalData_1[[#This Row],[1]:[31]])</f>
        <v>0</v>
      </c>
    </row>
    <row r="129" spans="1:38" hidden="1">
      <c r="A129" s="8" t="s">
        <v>2000</v>
      </c>
      <c r="B129" s="3" t="s">
        <v>1815</v>
      </c>
      <c r="C129" s="3" t="s">
        <v>1782</v>
      </c>
      <c r="D129" s="3" t="s">
        <v>1921</v>
      </c>
      <c r="E129" s="3" t="s">
        <v>1922</v>
      </c>
      <c r="F129" s="8" t="s">
        <v>1998</v>
      </c>
      <c r="G129" s="6">
        <f>SUMIFS(GQList,GIList,Table_ExternalData_1[[#This Row],[Item_key]],GDList,Table_ExternalData_1[[#Headers],[1]])</f>
        <v>0</v>
      </c>
      <c r="H129" s="6">
        <f>SUMIFS(GQList,GIList,Table_ExternalData_1[[#This Row],[Item_key]],GDList,Table_ExternalData_1[[#Headers],[2]])</f>
        <v>0</v>
      </c>
      <c r="I129" s="6">
        <f>SUMIFS(GQList,GIList,Table_ExternalData_1[[#This Row],[Item_key]],GDList,Table_ExternalData_1[[#Headers],[3]])</f>
        <v>0</v>
      </c>
      <c r="J129" s="6">
        <f>SUMIFS(GQList,GIList,Table_ExternalData_1[[#This Row],[Item_key]],GDList,Table_ExternalData_1[[#Headers],[4]])</f>
        <v>0</v>
      </c>
      <c r="K129" s="6">
        <f>SUMIFS(GQList,GIList,Table_ExternalData_1[[#This Row],[Item_key]],GDList,Table_ExternalData_1[[#Headers],[5]])</f>
        <v>0</v>
      </c>
      <c r="L129" s="6">
        <f>SUMIFS(GQList,GIList,Table_ExternalData_1[[#This Row],[Item_key]],GDList,Table_ExternalData_1[[#Headers],[6]])</f>
        <v>0</v>
      </c>
      <c r="M129" s="6">
        <f>SUMIFS(GQList,GIList,Table_ExternalData_1[[#This Row],[Item_key]],GDList,Table_ExternalData_1[[#Headers],[7]])</f>
        <v>0</v>
      </c>
      <c r="N129" s="6">
        <f>SUMIFS(GQList,GIList,Table_ExternalData_1[[#This Row],[Item_key]],GDList,Table_ExternalData_1[[#Headers],[8]])</f>
        <v>0</v>
      </c>
      <c r="O129" s="6">
        <f>SUMIFS(GQList,GIList,Table_ExternalData_1[[#This Row],[Item_key]],GDList,Table_ExternalData_1[[#Headers],[9]])</f>
        <v>0</v>
      </c>
      <c r="P129" s="6">
        <f>SUMIFS(GQList,GIList,Table_ExternalData_1[[#This Row],[Item_key]],GDList,Table_ExternalData_1[[#Headers],[10]])</f>
        <v>0</v>
      </c>
      <c r="Q129" s="6">
        <f>SUMIFS(GQList,GIList,Table_ExternalData_1[[#This Row],[Item_key]],GDList,Table_ExternalData_1[[#Headers],[11]])</f>
        <v>0</v>
      </c>
      <c r="R129" s="6">
        <f>SUMIFS(GQList,GIList,Table_ExternalData_1[[#This Row],[Item_key]],GDList,Table_ExternalData_1[[#Headers],[12]])</f>
        <v>0</v>
      </c>
      <c r="S129" s="6">
        <f>SUMIFS(GQList,GIList,Table_ExternalData_1[[#This Row],[Item_key]],GDList,Table_ExternalData_1[[#Headers],[13]])</f>
        <v>0</v>
      </c>
      <c r="T129" s="6">
        <f>SUMIFS(GQList,GIList,Table_ExternalData_1[[#This Row],[Item_key]],GDList,Table_ExternalData_1[[#Headers],[14]])</f>
        <v>0</v>
      </c>
      <c r="U129" s="6">
        <f>SUMIFS(GQList,GIList,Table_ExternalData_1[[#This Row],[Item_key]],GDList,Table_ExternalData_1[[#Headers],[15]])</f>
        <v>0</v>
      </c>
      <c r="V129" s="6">
        <f>SUMIFS(GQList,GIList,Table_ExternalData_1[[#This Row],[Item_key]],GDList,Table_ExternalData_1[[#Headers],[16]])</f>
        <v>0</v>
      </c>
      <c r="W129" s="6">
        <f>SUMIFS(GQList,GIList,Table_ExternalData_1[[#This Row],[Item_key]],GDList,Table_ExternalData_1[[#Headers],[17]])</f>
        <v>0</v>
      </c>
      <c r="X129" s="6">
        <f>SUMIFS(GQList,GIList,Table_ExternalData_1[[#This Row],[Item_key]],GDList,Table_ExternalData_1[[#Headers],[18]])</f>
        <v>0</v>
      </c>
      <c r="Y129" s="6">
        <f>SUMIFS(GQList,GIList,Table_ExternalData_1[[#This Row],[Item_key]],GDList,Table_ExternalData_1[[#Headers],[19]])</f>
        <v>0</v>
      </c>
      <c r="Z129" s="6">
        <f>SUMIFS(GQList,GIList,Table_ExternalData_1[[#This Row],[Item_key]],GDList,Table_ExternalData_1[[#Headers],[20]])</f>
        <v>0</v>
      </c>
      <c r="AA129" s="6">
        <f>SUMIFS(GQList,GIList,Table_ExternalData_1[[#This Row],[Item_key]],GDList,Table_ExternalData_1[[#Headers],[21]])</f>
        <v>0</v>
      </c>
      <c r="AB129" s="6">
        <f>SUMIFS(GQList,GIList,Table_ExternalData_1[[#This Row],[Item_key]],GDList,Table_ExternalData_1[[#Headers],[22]])</f>
        <v>0</v>
      </c>
      <c r="AC129" s="6">
        <f>SUMIFS(GQList,GIList,Table_ExternalData_1[[#This Row],[Item_key]],GDList,Table_ExternalData_1[[#Headers],[23]])</f>
        <v>0</v>
      </c>
      <c r="AD129" s="6">
        <f>SUMIFS(GQList,GIList,Table_ExternalData_1[[#This Row],[Item_key]],GDList,Table_ExternalData_1[[#Headers],[24]])</f>
        <v>0</v>
      </c>
      <c r="AE129" s="6">
        <f>SUMIFS(GQList,GIList,Table_ExternalData_1[[#This Row],[Item_key]],GDList,Table_ExternalData_1[[#Headers],[25]])</f>
        <v>0</v>
      </c>
      <c r="AF129" s="6">
        <f>SUMIFS(GQList,GIList,Table_ExternalData_1[[#This Row],[Item_key]],GDList,Table_ExternalData_1[[#Headers],[26]])</f>
        <v>0</v>
      </c>
      <c r="AG129" s="6">
        <f>SUMIFS(GQList,GIList,Table_ExternalData_1[[#This Row],[Item_key]],GDList,Table_ExternalData_1[[#Headers],[27]])</f>
        <v>0</v>
      </c>
      <c r="AH129" s="6">
        <f>SUMIFS(GQList,GIList,Table_ExternalData_1[[#This Row],[Item_key]],GDList,Table_ExternalData_1[[#Headers],[28]])</f>
        <v>0</v>
      </c>
      <c r="AI129" s="6">
        <f>SUMIFS(GQList,GIList,Table_ExternalData_1[[#This Row],[Item_key]],GDList,Table_ExternalData_1[[#Headers],[29]])</f>
        <v>0</v>
      </c>
      <c r="AJ129" s="6">
        <f>SUMIFS(GQList,GIList,Table_ExternalData_1[[#This Row],[Item_key]],GDList,Table_ExternalData_1[[#Headers],[30]])</f>
        <v>0</v>
      </c>
      <c r="AK129" s="6">
        <f>SUMIFS(GQList,GIList,Table_ExternalData_1[[#This Row],[Item_key]],GDList,Table_ExternalData_1[[#Headers],[31]])</f>
        <v>0</v>
      </c>
      <c r="AL129" s="6">
        <f>SUM(Table_ExternalData_1[[#This Row],[1]:[31]])</f>
        <v>0</v>
      </c>
    </row>
    <row r="130" spans="1:38" hidden="1">
      <c r="A130" s="8" t="s">
        <v>2000</v>
      </c>
      <c r="B130" s="3" t="s">
        <v>1815</v>
      </c>
      <c r="C130" s="3" t="s">
        <v>1803</v>
      </c>
      <c r="D130" s="3" t="s">
        <v>1923</v>
      </c>
      <c r="E130" s="3" t="s">
        <v>1924</v>
      </c>
      <c r="F130" s="8" t="s">
        <v>1998</v>
      </c>
      <c r="G130" s="6">
        <f>SUMIFS(GQList,GIList,Table_ExternalData_1[[#This Row],[Item_key]],GDList,Table_ExternalData_1[[#Headers],[1]])</f>
        <v>0</v>
      </c>
      <c r="H130" s="6">
        <f>SUMIFS(GQList,GIList,Table_ExternalData_1[[#This Row],[Item_key]],GDList,Table_ExternalData_1[[#Headers],[2]])</f>
        <v>0</v>
      </c>
      <c r="I130" s="6">
        <f>SUMIFS(GQList,GIList,Table_ExternalData_1[[#This Row],[Item_key]],GDList,Table_ExternalData_1[[#Headers],[3]])</f>
        <v>0</v>
      </c>
      <c r="J130" s="6">
        <f>SUMIFS(GQList,GIList,Table_ExternalData_1[[#This Row],[Item_key]],GDList,Table_ExternalData_1[[#Headers],[4]])</f>
        <v>0</v>
      </c>
      <c r="K130" s="6">
        <f>SUMIFS(GQList,GIList,Table_ExternalData_1[[#This Row],[Item_key]],GDList,Table_ExternalData_1[[#Headers],[5]])</f>
        <v>0</v>
      </c>
      <c r="L130" s="6">
        <f>SUMIFS(GQList,GIList,Table_ExternalData_1[[#This Row],[Item_key]],GDList,Table_ExternalData_1[[#Headers],[6]])</f>
        <v>0</v>
      </c>
      <c r="M130" s="6">
        <f>SUMIFS(GQList,GIList,Table_ExternalData_1[[#This Row],[Item_key]],GDList,Table_ExternalData_1[[#Headers],[7]])</f>
        <v>0</v>
      </c>
      <c r="N130" s="6">
        <f>SUMIFS(GQList,GIList,Table_ExternalData_1[[#This Row],[Item_key]],GDList,Table_ExternalData_1[[#Headers],[8]])</f>
        <v>0</v>
      </c>
      <c r="O130" s="6">
        <f>SUMIFS(GQList,GIList,Table_ExternalData_1[[#This Row],[Item_key]],GDList,Table_ExternalData_1[[#Headers],[9]])</f>
        <v>0</v>
      </c>
      <c r="P130" s="6">
        <f>SUMIFS(GQList,GIList,Table_ExternalData_1[[#This Row],[Item_key]],GDList,Table_ExternalData_1[[#Headers],[10]])</f>
        <v>0</v>
      </c>
      <c r="Q130" s="6">
        <f>SUMIFS(GQList,GIList,Table_ExternalData_1[[#This Row],[Item_key]],GDList,Table_ExternalData_1[[#Headers],[11]])</f>
        <v>0</v>
      </c>
      <c r="R130" s="6">
        <f>SUMIFS(GQList,GIList,Table_ExternalData_1[[#This Row],[Item_key]],GDList,Table_ExternalData_1[[#Headers],[12]])</f>
        <v>0</v>
      </c>
      <c r="S130" s="6">
        <f>SUMIFS(GQList,GIList,Table_ExternalData_1[[#This Row],[Item_key]],GDList,Table_ExternalData_1[[#Headers],[13]])</f>
        <v>0</v>
      </c>
      <c r="T130" s="6">
        <f>SUMIFS(GQList,GIList,Table_ExternalData_1[[#This Row],[Item_key]],GDList,Table_ExternalData_1[[#Headers],[14]])</f>
        <v>0</v>
      </c>
      <c r="U130" s="6">
        <f>SUMIFS(GQList,GIList,Table_ExternalData_1[[#This Row],[Item_key]],GDList,Table_ExternalData_1[[#Headers],[15]])</f>
        <v>0</v>
      </c>
      <c r="V130" s="6">
        <f>SUMIFS(GQList,GIList,Table_ExternalData_1[[#This Row],[Item_key]],GDList,Table_ExternalData_1[[#Headers],[16]])</f>
        <v>0</v>
      </c>
      <c r="W130" s="6">
        <f>SUMIFS(GQList,GIList,Table_ExternalData_1[[#This Row],[Item_key]],GDList,Table_ExternalData_1[[#Headers],[17]])</f>
        <v>0</v>
      </c>
      <c r="X130" s="6">
        <f>SUMIFS(GQList,GIList,Table_ExternalData_1[[#This Row],[Item_key]],GDList,Table_ExternalData_1[[#Headers],[18]])</f>
        <v>0</v>
      </c>
      <c r="Y130" s="6">
        <f>SUMIFS(GQList,GIList,Table_ExternalData_1[[#This Row],[Item_key]],GDList,Table_ExternalData_1[[#Headers],[19]])</f>
        <v>0</v>
      </c>
      <c r="Z130" s="6">
        <f>SUMIFS(GQList,GIList,Table_ExternalData_1[[#This Row],[Item_key]],GDList,Table_ExternalData_1[[#Headers],[20]])</f>
        <v>0</v>
      </c>
      <c r="AA130" s="6">
        <f>SUMIFS(GQList,GIList,Table_ExternalData_1[[#This Row],[Item_key]],GDList,Table_ExternalData_1[[#Headers],[21]])</f>
        <v>0</v>
      </c>
      <c r="AB130" s="6">
        <f>SUMIFS(GQList,GIList,Table_ExternalData_1[[#This Row],[Item_key]],GDList,Table_ExternalData_1[[#Headers],[22]])</f>
        <v>0</v>
      </c>
      <c r="AC130" s="6">
        <f>SUMIFS(GQList,GIList,Table_ExternalData_1[[#This Row],[Item_key]],GDList,Table_ExternalData_1[[#Headers],[23]])</f>
        <v>0</v>
      </c>
      <c r="AD130" s="6">
        <f>SUMIFS(GQList,GIList,Table_ExternalData_1[[#This Row],[Item_key]],GDList,Table_ExternalData_1[[#Headers],[24]])</f>
        <v>0</v>
      </c>
      <c r="AE130" s="6">
        <f>SUMIFS(GQList,GIList,Table_ExternalData_1[[#This Row],[Item_key]],GDList,Table_ExternalData_1[[#Headers],[25]])</f>
        <v>0</v>
      </c>
      <c r="AF130" s="6">
        <f>SUMIFS(GQList,GIList,Table_ExternalData_1[[#This Row],[Item_key]],GDList,Table_ExternalData_1[[#Headers],[26]])</f>
        <v>0</v>
      </c>
      <c r="AG130" s="6">
        <f>SUMIFS(GQList,GIList,Table_ExternalData_1[[#This Row],[Item_key]],GDList,Table_ExternalData_1[[#Headers],[27]])</f>
        <v>0</v>
      </c>
      <c r="AH130" s="6">
        <f>SUMIFS(GQList,GIList,Table_ExternalData_1[[#This Row],[Item_key]],GDList,Table_ExternalData_1[[#Headers],[28]])</f>
        <v>0</v>
      </c>
      <c r="AI130" s="6">
        <f>SUMIFS(GQList,GIList,Table_ExternalData_1[[#This Row],[Item_key]],GDList,Table_ExternalData_1[[#Headers],[29]])</f>
        <v>0</v>
      </c>
      <c r="AJ130" s="6">
        <f>SUMIFS(GQList,GIList,Table_ExternalData_1[[#This Row],[Item_key]],GDList,Table_ExternalData_1[[#Headers],[30]])</f>
        <v>0</v>
      </c>
      <c r="AK130" s="6">
        <f>SUMIFS(GQList,GIList,Table_ExternalData_1[[#This Row],[Item_key]],GDList,Table_ExternalData_1[[#Headers],[31]])</f>
        <v>0</v>
      </c>
      <c r="AL130" s="6">
        <f>SUM(Table_ExternalData_1[[#This Row],[1]:[31]])</f>
        <v>0</v>
      </c>
    </row>
    <row r="131" spans="1:38" hidden="1">
      <c r="A131" s="8" t="s">
        <v>2000</v>
      </c>
      <c r="B131" s="3" t="s">
        <v>1815</v>
      </c>
      <c r="C131" s="3" t="s">
        <v>1783</v>
      </c>
      <c r="D131" s="3" t="s">
        <v>1925</v>
      </c>
      <c r="E131" s="3" t="s">
        <v>1926</v>
      </c>
      <c r="F131" s="8" t="s">
        <v>1998</v>
      </c>
      <c r="G131" s="6">
        <f>SUMIFS(GQList,GIList,Table_ExternalData_1[[#This Row],[Item_key]],GDList,Table_ExternalData_1[[#Headers],[1]])</f>
        <v>0</v>
      </c>
      <c r="H131" s="6">
        <f>SUMIFS(GQList,GIList,Table_ExternalData_1[[#This Row],[Item_key]],GDList,Table_ExternalData_1[[#Headers],[2]])</f>
        <v>0</v>
      </c>
      <c r="I131" s="6">
        <f>SUMIFS(GQList,GIList,Table_ExternalData_1[[#This Row],[Item_key]],GDList,Table_ExternalData_1[[#Headers],[3]])</f>
        <v>840</v>
      </c>
      <c r="J131" s="6">
        <f>SUMIFS(GQList,GIList,Table_ExternalData_1[[#This Row],[Item_key]],GDList,Table_ExternalData_1[[#Headers],[4]])</f>
        <v>0</v>
      </c>
      <c r="K131" s="6">
        <f>SUMIFS(GQList,GIList,Table_ExternalData_1[[#This Row],[Item_key]],GDList,Table_ExternalData_1[[#Headers],[5]])</f>
        <v>0</v>
      </c>
      <c r="L131" s="6">
        <f>SUMIFS(GQList,GIList,Table_ExternalData_1[[#This Row],[Item_key]],GDList,Table_ExternalData_1[[#Headers],[6]])</f>
        <v>0</v>
      </c>
      <c r="M131" s="6">
        <f>SUMIFS(GQList,GIList,Table_ExternalData_1[[#This Row],[Item_key]],GDList,Table_ExternalData_1[[#Headers],[7]])</f>
        <v>0</v>
      </c>
      <c r="N131" s="6">
        <f>SUMIFS(GQList,GIList,Table_ExternalData_1[[#This Row],[Item_key]],GDList,Table_ExternalData_1[[#Headers],[8]])</f>
        <v>0</v>
      </c>
      <c r="O131" s="6">
        <f>SUMIFS(GQList,GIList,Table_ExternalData_1[[#This Row],[Item_key]],GDList,Table_ExternalData_1[[#Headers],[9]])</f>
        <v>0</v>
      </c>
      <c r="P131" s="6">
        <f>SUMIFS(GQList,GIList,Table_ExternalData_1[[#This Row],[Item_key]],GDList,Table_ExternalData_1[[#Headers],[10]])</f>
        <v>0</v>
      </c>
      <c r="Q131" s="6">
        <f>SUMIFS(GQList,GIList,Table_ExternalData_1[[#This Row],[Item_key]],GDList,Table_ExternalData_1[[#Headers],[11]])</f>
        <v>0</v>
      </c>
      <c r="R131" s="6">
        <f>SUMIFS(GQList,GIList,Table_ExternalData_1[[#This Row],[Item_key]],GDList,Table_ExternalData_1[[#Headers],[12]])</f>
        <v>0</v>
      </c>
      <c r="S131" s="6">
        <f>SUMIFS(GQList,GIList,Table_ExternalData_1[[#This Row],[Item_key]],GDList,Table_ExternalData_1[[#Headers],[13]])</f>
        <v>0</v>
      </c>
      <c r="T131" s="6">
        <f>SUMIFS(GQList,GIList,Table_ExternalData_1[[#This Row],[Item_key]],GDList,Table_ExternalData_1[[#Headers],[14]])</f>
        <v>0</v>
      </c>
      <c r="U131" s="6">
        <f>SUMIFS(GQList,GIList,Table_ExternalData_1[[#This Row],[Item_key]],GDList,Table_ExternalData_1[[#Headers],[15]])</f>
        <v>0</v>
      </c>
      <c r="V131" s="6">
        <f>SUMIFS(GQList,GIList,Table_ExternalData_1[[#This Row],[Item_key]],GDList,Table_ExternalData_1[[#Headers],[16]])</f>
        <v>0</v>
      </c>
      <c r="W131" s="6">
        <f>SUMIFS(GQList,GIList,Table_ExternalData_1[[#This Row],[Item_key]],GDList,Table_ExternalData_1[[#Headers],[17]])</f>
        <v>0</v>
      </c>
      <c r="X131" s="6">
        <f>SUMIFS(GQList,GIList,Table_ExternalData_1[[#This Row],[Item_key]],GDList,Table_ExternalData_1[[#Headers],[18]])</f>
        <v>0</v>
      </c>
      <c r="Y131" s="6">
        <f>SUMIFS(GQList,GIList,Table_ExternalData_1[[#This Row],[Item_key]],GDList,Table_ExternalData_1[[#Headers],[19]])</f>
        <v>0</v>
      </c>
      <c r="Z131" s="6">
        <f>SUMIFS(GQList,GIList,Table_ExternalData_1[[#This Row],[Item_key]],GDList,Table_ExternalData_1[[#Headers],[20]])</f>
        <v>0</v>
      </c>
      <c r="AA131" s="6">
        <f>SUMIFS(GQList,GIList,Table_ExternalData_1[[#This Row],[Item_key]],GDList,Table_ExternalData_1[[#Headers],[21]])</f>
        <v>0</v>
      </c>
      <c r="AB131" s="6">
        <f>SUMIFS(GQList,GIList,Table_ExternalData_1[[#This Row],[Item_key]],GDList,Table_ExternalData_1[[#Headers],[22]])</f>
        <v>0</v>
      </c>
      <c r="AC131" s="6">
        <f>SUMIFS(GQList,GIList,Table_ExternalData_1[[#This Row],[Item_key]],GDList,Table_ExternalData_1[[#Headers],[23]])</f>
        <v>0</v>
      </c>
      <c r="AD131" s="6">
        <f>SUMIFS(GQList,GIList,Table_ExternalData_1[[#This Row],[Item_key]],GDList,Table_ExternalData_1[[#Headers],[24]])</f>
        <v>0</v>
      </c>
      <c r="AE131" s="6">
        <f>SUMIFS(GQList,GIList,Table_ExternalData_1[[#This Row],[Item_key]],GDList,Table_ExternalData_1[[#Headers],[25]])</f>
        <v>0</v>
      </c>
      <c r="AF131" s="6">
        <f>SUMIFS(GQList,GIList,Table_ExternalData_1[[#This Row],[Item_key]],GDList,Table_ExternalData_1[[#Headers],[26]])</f>
        <v>0</v>
      </c>
      <c r="AG131" s="6">
        <f>SUMIFS(GQList,GIList,Table_ExternalData_1[[#This Row],[Item_key]],GDList,Table_ExternalData_1[[#Headers],[27]])</f>
        <v>0</v>
      </c>
      <c r="AH131" s="6">
        <f>SUMIFS(GQList,GIList,Table_ExternalData_1[[#This Row],[Item_key]],GDList,Table_ExternalData_1[[#Headers],[28]])</f>
        <v>0</v>
      </c>
      <c r="AI131" s="6">
        <f>SUMIFS(GQList,GIList,Table_ExternalData_1[[#This Row],[Item_key]],GDList,Table_ExternalData_1[[#Headers],[29]])</f>
        <v>0</v>
      </c>
      <c r="AJ131" s="6">
        <f>SUMIFS(GQList,GIList,Table_ExternalData_1[[#This Row],[Item_key]],GDList,Table_ExternalData_1[[#Headers],[30]])</f>
        <v>0</v>
      </c>
      <c r="AK131" s="6">
        <f>SUMIFS(GQList,GIList,Table_ExternalData_1[[#This Row],[Item_key]],GDList,Table_ExternalData_1[[#Headers],[31]])</f>
        <v>0</v>
      </c>
      <c r="AL131" s="6">
        <f>SUM(Table_ExternalData_1[[#This Row],[1]:[31]])</f>
        <v>840</v>
      </c>
    </row>
    <row r="132" spans="1:38" hidden="1">
      <c r="A132" s="8" t="s">
        <v>2000</v>
      </c>
      <c r="B132" s="3" t="s">
        <v>1815</v>
      </c>
      <c r="C132" s="3" t="s">
        <v>1720</v>
      </c>
      <c r="D132" s="3" t="s">
        <v>1927</v>
      </c>
      <c r="E132" s="3" t="s">
        <v>1928</v>
      </c>
      <c r="F132" s="8" t="s">
        <v>1998</v>
      </c>
      <c r="G132" s="6">
        <f>SUMIFS(GQList,GIList,Table_ExternalData_1[[#This Row],[Item_key]],GDList,Table_ExternalData_1[[#Headers],[1]])</f>
        <v>1500</v>
      </c>
      <c r="H132" s="6">
        <f>SUMIFS(GQList,GIList,Table_ExternalData_1[[#This Row],[Item_key]],GDList,Table_ExternalData_1[[#Headers],[2]])</f>
        <v>0</v>
      </c>
      <c r="I132" s="6">
        <f>SUMIFS(GQList,GIList,Table_ExternalData_1[[#This Row],[Item_key]],GDList,Table_ExternalData_1[[#Headers],[3]])</f>
        <v>0</v>
      </c>
      <c r="J132" s="6">
        <f>SUMIFS(GQList,GIList,Table_ExternalData_1[[#This Row],[Item_key]],GDList,Table_ExternalData_1[[#Headers],[4]])</f>
        <v>0</v>
      </c>
      <c r="K132" s="6">
        <f>SUMIFS(GQList,GIList,Table_ExternalData_1[[#This Row],[Item_key]],GDList,Table_ExternalData_1[[#Headers],[5]])</f>
        <v>0</v>
      </c>
      <c r="L132" s="6">
        <f>SUMIFS(GQList,GIList,Table_ExternalData_1[[#This Row],[Item_key]],GDList,Table_ExternalData_1[[#Headers],[6]])</f>
        <v>0</v>
      </c>
      <c r="M132" s="6">
        <f>SUMIFS(GQList,GIList,Table_ExternalData_1[[#This Row],[Item_key]],GDList,Table_ExternalData_1[[#Headers],[7]])</f>
        <v>0</v>
      </c>
      <c r="N132" s="6">
        <f>SUMIFS(GQList,GIList,Table_ExternalData_1[[#This Row],[Item_key]],GDList,Table_ExternalData_1[[#Headers],[8]])</f>
        <v>0</v>
      </c>
      <c r="O132" s="6">
        <f>SUMIFS(GQList,GIList,Table_ExternalData_1[[#This Row],[Item_key]],GDList,Table_ExternalData_1[[#Headers],[9]])</f>
        <v>0</v>
      </c>
      <c r="P132" s="6">
        <f>SUMIFS(GQList,GIList,Table_ExternalData_1[[#This Row],[Item_key]],GDList,Table_ExternalData_1[[#Headers],[10]])</f>
        <v>0</v>
      </c>
      <c r="Q132" s="6">
        <f>SUMIFS(GQList,GIList,Table_ExternalData_1[[#This Row],[Item_key]],GDList,Table_ExternalData_1[[#Headers],[11]])</f>
        <v>0</v>
      </c>
      <c r="R132" s="6">
        <f>SUMIFS(GQList,GIList,Table_ExternalData_1[[#This Row],[Item_key]],GDList,Table_ExternalData_1[[#Headers],[12]])</f>
        <v>0</v>
      </c>
      <c r="S132" s="6">
        <f>SUMIFS(GQList,GIList,Table_ExternalData_1[[#This Row],[Item_key]],GDList,Table_ExternalData_1[[#Headers],[13]])</f>
        <v>0</v>
      </c>
      <c r="T132" s="6">
        <f>SUMIFS(GQList,GIList,Table_ExternalData_1[[#This Row],[Item_key]],GDList,Table_ExternalData_1[[#Headers],[14]])</f>
        <v>0</v>
      </c>
      <c r="U132" s="6">
        <f>SUMIFS(GQList,GIList,Table_ExternalData_1[[#This Row],[Item_key]],GDList,Table_ExternalData_1[[#Headers],[15]])</f>
        <v>0</v>
      </c>
      <c r="V132" s="6">
        <f>SUMIFS(GQList,GIList,Table_ExternalData_1[[#This Row],[Item_key]],GDList,Table_ExternalData_1[[#Headers],[16]])</f>
        <v>0</v>
      </c>
      <c r="W132" s="6">
        <f>SUMIFS(GQList,GIList,Table_ExternalData_1[[#This Row],[Item_key]],GDList,Table_ExternalData_1[[#Headers],[17]])</f>
        <v>0</v>
      </c>
      <c r="X132" s="6">
        <f>SUMIFS(GQList,GIList,Table_ExternalData_1[[#This Row],[Item_key]],GDList,Table_ExternalData_1[[#Headers],[18]])</f>
        <v>0</v>
      </c>
      <c r="Y132" s="6">
        <f>SUMIFS(GQList,GIList,Table_ExternalData_1[[#This Row],[Item_key]],GDList,Table_ExternalData_1[[#Headers],[19]])</f>
        <v>0</v>
      </c>
      <c r="Z132" s="6">
        <f>SUMIFS(GQList,GIList,Table_ExternalData_1[[#This Row],[Item_key]],GDList,Table_ExternalData_1[[#Headers],[20]])</f>
        <v>0</v>
      </c>
      <c r="AA132" s="6">
        <f>SUMIFS(GQList,GIList,Table_ExternalData_1[[#This Row],[Item_key]],GDList,Table_ExternalData_1[[#Headers],[21]])</f>
        <v>0</v>
      </c>
      <c r="AB132" s="6">
        <f>SUMIFS(GQList,GIList,Table_ExternalData_1[[#This Row],[Item_key]],GDList,Table_ExternalData_1[[#Headers],[22]])</f>
        <v>0</v>
      </c>
      <c r="AC132" s="6">
        <f>SUMIFS(GQList,GIList,Table_ExternalData_1[[#This Row],[Item_key]],GDList,Table_ExternalData_1[[#Headers],[23]])</f>
        <v>0</v>
      </c>
      <c r="AD132" s="6">
        <f>SUMIFS(GQList,GIList,Table_ExternalData_1[[#This Row],[Item_key]],GDList,Table_ExternalData_1[[#Headers],[24]])</f>
        <v>0</v>
      </c>
      <c r="AE132" s="6">
        <f>SUMIFS(GQList,GIList,Table_ExternalData_1[[#This Row],[Item_key]],GDList,Table_ExternalData_1[[#Headers],[25]])</f>
        <v>0</v>
      </c>
      <c r="AF132" s="6">
        <f>SUMIFS(GQList,GIList,Table_ExternalData_1[[#This Row],[Item_key]],GDList,Table_ExternalData_1[[#Headers],[26]])</f>
        <v>0</v>
      </c>
      <c r="AG132" s="6">
        <f>SUMIFS(GQList,GIList,Table_ExternalData_1[[#This Row],[Item_key]],GDList,Table_ExternalData_1[[#Headers],[27]])</f>
        <v>0</v>
      </c>
      <c r="AH132" s="6">
        <f>SUMIFS(GQList,GIList,Table_ExternalData_1[[#This Row],[Item_key]],GDList,Table_ExternalData_1[[#Headers],[28]])</f>
        <v>0</v>
      </c>
      <c r="AI132" s="6">
        <f>SUMIFS(GQList,GIList,Table_ExternalData_1[[#This Row],[Item_key]],GDList,Table_ExternalData_1[[#Headers],[29]])</f>
        <v>0</v>
      </c>
      <c r="AJ132" s="6">
        <f>SUMIFS(GQList,GIList,Table_ExternalData_1[[#This Row],[Item_key]],GDList,Table_ExternalData_1[[#Headers],[30]])</f>
        <v>0</v>
      </c>
      <c r="AK132" s="6">
        <f>SUMIFS(GQList,GIList,Table_ExternalData_1[[#This Row],[Item_key]],GDList,Table_ExternalData_1[[#Headers],[31]])</f>
        <v>0</v>
      </c>
      <c r="AL132" s="6">
        <f>SUM(Table_ExternalData_1[[#This Row],[1]:[31]])</f>
        <v>1500</v>
      </c>
    </row>
    <row r="133" spans="1:38" hidden="1">
      <c r="A133" s="8" t="s">
        <v>2000</v>
      </c>
      <c r="B133" s="3" t="s">
        <v>1815</v>
      </c>
      <c r="C133" s="3" t="s">
        <v>1784</v>
      </c>
      <c r="D133" s="3" t="s">
        <v>1929</v>
      </c>
      <c r="E133" s="3" t="s">
        <v>1893</v>
      </c>
      <c r="F133" s="8" t="s">
        <v>1998</v>
      </c>
      <c r="G133" s="6">
        <f>SUMIFS(GQList,GIList,Table_ExternalData_1[[#This Row],[Item_key]],GDList,Table_ExternalData_1[[#Headers],[1]])</f>
        <v>0</v>
      </c>
      <c r="H133" s="6">
        <f>SUMIFS(GQList,GIList,Table_ExternalData_1[[#This Row],[Item_key]],GDList,Table_ExternalData_1[[#Headers],[2]])</f>
        <v>0</v>
      </c>
      <c r="I133" s="6">
        <f>SUMIFS(GQList,GIList,Table_ExternalData_1[[#This Row],[Item_key]],GDList,Table_ExternalData_1[[#Headers],[3]])</f>
        <v>1100</v>
      </c>
      <c r="J133" s="6">
        <f>SUMIFS(GQList,GIList,Table_ExternalData_1[[#This Row],[Item_key]],GDList,Table_ExternalData_1[[#Headers],[4]])</f>
        <v>0</v>
      </c>
      <c r="K133" s="6">
        <f>SUMIFS(GQList,GIList,Table_ExternalData_1[[#This Row],[Item_key]],GDList,Table_ExternalData_1[[#Headers],[5]])</f>
        <v>0</v>
      </c>
      <c r="L133" s="6">
        <f>SUMIFS(GQList,GIList,Table_ExternalData_1[[#This Row],[Item_key]],GDList,Table_ExternalData_1[[#Headers],[6]])</f>
        <v>0</v>
      </c>
      <c r="M133" s="6">
        <f>SUMIFS(GQList,GIList,Table_ExternalData_1[[#This Row],[Item_key]],GDList,Table_ExternalData_1[[#Headers],[7]])</f>
        <v>0</v>
      </c>
      <c r="N133" s="6">
        <f>SUMIFS(GQList,GIList,Table_ExternalData_1[[#This Row],[Item_key]],GDList,Table_ExternalData_1[[#Headers],[8]])</f>
        <v>0</v>
      </c>
      <c r="O133" s="6">
        <f>SUMIFS(GQList,GIList,Table_ExternalData_1[[#This Row],[Item_key]],GDList,Table_ExternalData_1[[#Headers],[9]])</f>
        <v>0</v>
      </c>
      <c r="P133" s="6">
        <f>SUMIFS(GQList,GIList,Table_ExternalData_1[[#This Row],[Item_key]],GDList,Table_ExternalData_1[[#Headers],[10]])</f>
        <v>0</v>
      </c>
      <c r="Q133" s="6">
        <f>SUMIFS(GQList,GIList,Table_ExternalData_1[[#This Row],[Item_key]],GDList,Table_ExternalData_1[[#Headers],[11]])</f>
        <v>0</v>
      </c>
      <c r="R133" s="6">
        <f>SUMIFS(GQList,GIList,Table_ExternalData_1[[#This Row],[Item_key]],GDList,Table_ExternalData_1[[#Headers],[12]])</f>
        <v>0</v>
      </c>
      <c r="S133" s="6">
        <f>SUMIFS(GQList,GIList,Table_ExternalData_1[[#This Row],[Item_key]],GDList,Table_ExternalData_1[[#Headers],[13]])</f>
        <v>0</v>
      </c>
      <c r="T133" s="6">
        <f>SUMIFS(GQList,GIList,Table_ExternalData_1[[#This Row],[Item_key]],GDList,Table_ExternalData_1[[#Headers],[14]])</f>
        <v>0</v>
      </c>
      <c r="U133" s="6">
        <f>SUMIFS(GQList,GIList,Table_ExternalData_1[[#This Row],[Item_key]],GDList,Table_ExternalData_1[[#Headers],[15]])</f>
        <v>0</v>
      </c>
      <c r="V133" s="6">
        <f>SUMIFS(GQList,GIList,Table_ExternalData_1[[#This Row],[Item_key]],GDList,Table_ExternalData_1[[#Headers],[16]])</f>
        <v>0</v>
      </c>
      <c r="W133" s="6">
        <f>SUMIFS(GQList,GIList,Table_ExternalData_1[[#This Row],[Item_key]],GDList,Table_ExternalData_1[[#Headers],[17]])</f>
        <v>0</v>
      </c>
      <c r="X133" s="6">
        <f>SUMIFS(GQList,GIList,Table_ExternalData_1[[#This Row],[Item_key]],GDList,Table_ExternalData_1[[#Headers],[18]])</f>
        <v>0</v>
      </c>
      <c r="Y133" s="6">
        <f>SUMIFS(GQList,GIList,Table_ExternalData_1[[#This Row],[Item_key]],GDList,Table_ExternalData_1[[#Headers],[19]])</f>
        <v>0</v>
      </c>
      <c r="Z133" s="6">
        <f>SUMIFS(GQList,GIList,Table_ExternalData_1[[#This Row],[Item_key]],GDList,Table_ExternalData_1[[#Headers],[20]])</f>
        <v>0</v>
      </c>
      <c r="AA133" s="6">
        <f>SUMIFS(GQList,GIList,Table_ExternalData_1[[#This Row],[Item_key]],GDList,Table_ExternalData_1[[#Headers],[21]])</f>
        <v>0</v>
      </c>
      <c r="AB133" s="6">
        <f>SUMIFS(GQList,GIList,Table_ExternalData_1[[#This Row],[Item_key]],GDList,Table_ExternalData_1[[#Headers],[22]])</f>
        <v>0</v>
      </c>
      <c r="AC133" s="6">
        <f>SUMIFS(GQList,GIList,Table_ExternalData_1[[#This Row],[Item_key]],GDList,Table_ExternalData_1[[#Headers],[23]])</f>
        <v>0</v>
      </c>
      <c r="AD133" s="6">
        <f>SUMIFS(GQList,GIList,Table_ExternalData_1[[#This Row],[Item_key]],GDList,Table_ExternalData_1[[#Headers],[24]])</f>
        <v>0</v>
      </c>
      <c r="AE133" s="6">
        <f>SUMIFS(GQList,GIList,Table_ExternalData_1[[#This Row],[Item_key]],GDList,Table_ExternalData_1[[#Headers],[25]])</f>
        <v>0</v>
      </c>
      <c r="AF133" s="6">
        <f>SUMIFS(GQList,GIList,Table_ExternalData_1[[#This Row],[Item_key]],GDList,Table_ExternalData_1[[#Headers],[26]])</f>
        <v>0</v>
      </c>
      <c r="AG133" s="6">
        <f>SUMIFS(GQList,GIList,Table_ExternalData_1[[#This Row],[Item_key]],GDList,Table_ExternalData_1[[#Headers],[27]])</f>
        <v>0</v>
      </c>
      <c r="AH133" s="6">
        <f>SUMIFS(GQList,GIList,Table_ExternalData_1[[#This Row],[Item_key]],GDList,Table_ExternalData_1[[#Headers],[28]])</f>
        <v>0</v>
      </c>
      <c r="AI133" s="6">
        <f>SUMIFS(GQList,GIList,Table_ExternalData_1[[#This Row],[Item_key]],GDList,Table_ExternalData_1[[#Headers],[29]])</f>
        <v>0</v>
      </c>
      <c r="AJ133" s="6">
        <f>SUMIFS(GQList,GIList,Table_ExternalData_1[[#This Row],[Item_key]],GDList,Table_ExternalData_1[[#Headers],[30]])</f>
        <v>0</v>
      </c>
      <c r="AK133" s="6">
        <f>SUMIFS(GQList,GIList,Table_ExternalData_1[[#This Row],[Item_key]],GDList,Table_ExternalData_1[[#Headers],[31]])</f>
        <v>0</v>
      </c>
      <c r="AL133" s="6">
        <f>SUM(Table_ExternalData_1[[#This Row],[1]:[31]])</f>
        <v>1100</v>
      </c>
    </row>
    <row r="134" spans="1:38" hidden="1">
      <c r="A134" s="8" t="s">
        <v>2000</v>
      </c>
      <c r="B134" s="3" t="s">
        <v>1815</v>
      </c>
      <c r="C134" s="3" t="s">
        <v>1785</v>
      </c>
      <c r="D134" s="3" t="s">
        <v>1930</v>
      </c>
      <c r="E134" s="3" t="s">
        <v>1862</v>
      </c>
      <c r="F134" s="8" t="s">
        <v>1998</v>
      </c>
      <c r="G134" s="6">
        <f>SUMIFS(GQList,GIList,Table_ExternalData_1[[#This Row],[Item_key]],GDList,Table_ExternalData_1[[#Headers],[1]])</f>
        <v>0</v>
      </c>
      <c r="H134" s="6">
        <f>SUMIFS(GQList,GIList,Table_ExternalData_1[[#This Row],[Item_key]],GDList,Table_ExternalData_1[[#Headers],[2]])</f>
        <v>0</v>
      </c>
      <c r="I134" s="6">
        <f>SUMIFS(GQList,GIList,Table_ExternalData_1[[#This Row],[Item_key]],GDList,Table_ExternalData_1[[#Headers],[3]])</f>
        <v>1000</v>
      </c>
      <c r="J134" s="6">
        <f>SUMIFS(GQList,GIList,Table_ExternalData_1[[#This Row],[Item_key]],GDList,Table_ExternalData_1[[#Headers],[4]])</f>
        <v>0</v>
      </c>
      <c r="K134" s="6">
        <f>SUMIFS(GQList,GIList,Table_ExternalData_1[[#This Row],[Item_key]],GDList,Table_ExternalData_1[[#Headers],[5]])</f>
        <v>0</v>
      </c>
      <c r="L134" s="6">
        <f>SUMIFS(GQList,GIList,Table_ExternalData_1[[#This Row],[Item_key]],GDList,Table_ExternalData_1[[#Headers],[6]])</f>
        <v>0</v>
      </c>
      <c r="M134" s="6">
        <f>SUMIFS(GQList,GIList,Table_ExternalData_1[[#This Row],[Item_key]],GDList,Table_ExternalData_1[[#Headers],[7]])</f>
        <v>0</v>
      </c>
      <c r="N134" s="6">
        <f>SUMIFS(GQList,GIList,Table_ExternalData_1[[#This Row],[Item_key]],GDList,Table_ExternalData_1[[#Headers],[8]])</f>
        <v>0</v>
      </c>
      <c r="O134" s="6">
        <f>SUMIFS(GQList,GIList,Table_ExternalData_1[[#This Row],[Item_key]],GDList,Table_ExternalData_1[[#Headers],[9]])</f>
        <v>0</v>
      </c>
      <c r="P134" s="6">
        <f>SUMIFS(GQList,GIList,Table_ExternalData_1[[#This Row],[Item_key]],GDList,Table_ExternalData_1[[#Headers],[10]])</f>
        <v>0</v>
      </c>
      <c r="Q134" s="6">
        <f>SUMIFS(GQList,GIList,Table_ExternalData_1[[#This Row],[Item_key]],GDList,Table_ExternalData_1[[#Headers],[11]])</f>
        <v>0</v>
      </c>
      <c r="R134" s="6">
        <f>SUMIFS(GQList,GIList,Table_ExternalData_1[[#This Row],[Item_key]],GDList,Table_ExternalData_1[[#Headers],[12]])</f>
        <v>0</v>
      </c>
      <c r="S134" s="6">
        <f>SUMIFS(GQList,GIList,Table_ExternalData_1[[#This Row],[Item_key]],GDList,Table_ExternalData_1[[#Headers],[13]])</f>
        <v>0</v>
      </c>
      <c r="T134" s="6">
        <f>SUMIFS(GQList,GIList,Table_ExternalData_1[[#This Row],[Item_key]],GDList,Table_ExternalData_1[[#Headers],[14]])</f>
        <v>0</v>
      </c>
      <c r="U134" s="6">
        <f>SUMIFS(GQList,GIList,Table_ExternalData_1[[#This Row],[Item_key]],GDList,Table_ExternalData_1[[#Headers],[15]])</f>
        <v>0</v>
      </c>
      <c r="V134" s="6">
        <f>SUMIFS(GQList,GIList,Table_ExternalData_1[[#This Row],[Item_key]],GDList,Table_ExternalData_1[[#Headers],[16]])</f>
        <v>0</v>
      </c>
      <c r="W134" s="6">
        <f>SUMIFS(GQList,GIList,Table_ExternalData_1[[#This Row],[Item_key]],GDList,Table_ExternalData_1[[#Headers],[17]])</f>
        <v>0</v>
      </c>
      <c r="X134" s="6">
        <f>SUMIFS(GQList,GIList,Table_ExternalData_1[[#This Row],[Item_key]],GDList,Table_ExternalData_1[[#Headers],[18]])</f>
        <v>0</v>
      </c>
      <c r="Y134" s="6">
        <f>SUMIFS(GQList,GIList,Table_ExternalData_1[[#This Row],[Item_key]],GDList,Table_ExternalData_1[[#Headers],[19]])</f>
        <v>0</v>
      </c>
      <c r="Z134" s="6">
        <f>SUMIFS(GQList,GIList,Table_ExternalData_1[[#This Row],[Item_key]],GDList,Table_ExternalData_1[[#Headers],[20]])</f>
        <v>0</v>
      </c>
      <c r="AA134" s="6">
        <f>SUMIFS(GQList,GIList,Table_ExternalData_1[[#This Row],[Item_key]],GDList,Table_ExternalData_1[[#Headers],[21]])</f>
        <v>0</v>
      </c>
      <c r="AB134" s="6">
        <f>SUMIFS(GQList,GIList,Table_ExternalData_1[[#This Row],[Item_key]],GDList,Table_ExternalData_1[[#Headers],[22]])</f>
        <v>0</v>
      </c>
      <c r="AC134" s="6">
        <f>SUMIFS(GQList,GIList,Table_ExternalData_1[[#This Row],[Item_key]],GDList,Table_ExternalData_1[[#Headers],[23]])</f>
        <v>0</v>
      </c>
      <c r="AD134" s="6">
        <f>SUMIFS(GQList,GIList,Table_ExternalData_1[[#This Row],[Item_key]],GDList,Table_ExternalData_1[[#Headers],[24]])</f>
        <v>0</v>
      </c>
      <c r="AE134" s="6">
        <f>SUMIFS(GQList,GIList,Table_ExternalData_1[[#This Row],[Item_key]],GDList,Table_ExternalData_1[[#Headers],[25]])</f>
        <v>0</v>
      </c>
      <c r="AF134" s="6">
        <f>SUMIFS(GQList,GIList,Table_ExternalData_1[[#This Row],[Item_key]],GDList,Table_ExternalData_1[[#Headers],[26]])</f>
        <v>0</v>
      </c>
      <c r="AG134" s="6">
        <f>SUMIFS(GQList,GIList,Table_ExternalData_1[[#This Row],[Item_key]],GDList,Table_ExternalData_1[[#Headers],[27]])</f>
        <v>0</v>
      </c>
      <c r="AH134" s="6">
        <f>SUMIFS(GQList,GIList,Table_ExternalData_1[[#This Row],[Item_key]],GDList,Table_ExternalData_1[[#Headers],[28]])</f>
        <v>0</v>
      </c>
      <c r="AI134" s="6">
        <f>SUMIFS(GQList,GIList,Table_ExternalData_1[[#This Row],[Item_key]],GDList,Table_ExternalData_1[[#Headers],[29]])</f>
        <v>0</v>
      </c>
      <c r="AJ134" s="6">
        <f>SUMIFS(GQList,GIList,Table_ExternalData_1[[#This Row],[Item_key]],GDList,Table_ExternalData_1[[#Headers],[30]])</f>
        <v>0</v>
      </c>
      <c r="AK134" s="6">
        <f>SUMIFS(GQList,GIList,Table_ExternalData_1[[#This Row],[Item_key]],GDList,Table_ExternalData_1[[#Headers],[31]])</f>
        <v>0</v>
      </c>
      <c r="AL134" s="6">
        <f>SUM(Table_ExternalData_1[[#This Row],[1]:[31]])</f>
        <v>1000</v>
      </c>
    </row>
    <row r="135" spans="1:38" hidden="1">
      <c r="A135" s="8" t="s">
        <v>2000</v>
      </c>
      <c r="B135" s="3" t="s">
        <v>1815</v>
      </c>
      <c r="C135" s="3" t="s">
        <v>1786</v>
      </c>
      <c r="D135" s="3" t="s">
        <v>1931</v>
      </c>
      <c r="E135" s="3" t="s">
        <v>1862</v>
      </c>
      <c r="F135" s="8" t="s">
        <v>1998</v>
      </c>
      <c r="G135" s="6">
        <f>SUMIFS(GQList,GIList,Table_ExternalData_1[[#This Row],[Item_key]],GDList,Table_ExternalData_1[[#Headers],[1]])</f>
        <v>0</v>
      </c>
      <c r="H135" s="6">
        <f>SUMIFS(GQList,GIList,Table_ExternalData_1[[#This Row],[Item_key]],GDList,Table_ExternalData_1[[#Headers],[2]])</f>
        <v>0</v>
      </c>
      <c r="I135" s="6">
        <f>SUMIFS(GQList,GIList,Table_ExternalData_1[[#This Row],[Item_key]],GDList,Table_ExternalData_1[[#Headers],[3]])</f>
        <v>500</v>
      </c>
      <c r="J135" s="6">
        <f>SUMIFS(GQList,GIList,Table_ExternalData_1[[#This Row],[Item_key]],GDList,Table_ExternalData_1[[#Headers],[4]])</f>
        <v>0</v>
      </c>
      <c r="K135" s="6">
        <f>SUMIFS(GQList,GIList,Table_ExternalData_1[[#This Row],[Item_key]],GDList,Table_ExternalData_1[[#Headers],[5]])</f>
        <v>0</v>
      </c>
      <c r="L135" s="6">
        <f>SUMIFS(GQList,GIList,Table_ExternalData_1[[#This Row],[Item_key]],GDList,Table_ExternalData_1[[#Headers],[6]])</f>
        <v>0</v>
      </c>
      <c r="M135" s="6">
        <f>SUMIFS(GQList,GIList,Table_ExternalData_1[[#This Row],[Item_key]],GDList,Table_ExternalData_1[[#Headers],[7]])</f>
        <v>0</v>
      </c>
      <c r="N135" s="6">
        <f>SUMIFS(GQList,GIList,Table_ExternalData_1[[#This Row],[Item_key]],GDList,Table_ExternalData_1[[#Headers],[8]])</f>
        <v>0</v>
      </c>
      <c r="O135" s="6">
        <f>SUMIFS(GQList,GIList,Table_ExternalData_1[[#This Row],[Item_key]],GDList,Table_ExternalData_1[[#Headers],[9]])</f>
        <v>0</v>
      </c>
      <c r="P135" s="6">
        <f>SUMIFS(GQList,GIList,Table_ExternalData_1[[#This Row],[Item_key]],GDList,Table_ExternalData_1[[#Headers],[10]])</f>
        <v>0</v>
      </c>
      <c r="Q135" s="6">
        <f>SUMIFS(GQList,GIList,Table_ExternalData_1[[#This Row],[Item_key]],GDList,Table_ExternalData_1[[#Headers],[11]])</f>
        <v>0</v>
      </c>
      <c r="R135" s="6">
        <f>SUMIFS(GQList,GIList,Table_ExternalData_1[[#This Row],[Item_key]],GDList,Table_ExternalData_1[[#Headers],[12]])</f>
        <v>0</v>
      </c>
      <c r="S135" s="6">
        <f>SUMIFS(GQList,GIList,Table_ExternalData_1[[#This Row],[Item_key]],GDList,Table_ExternalData_1[[#Headers],[13]])</f>
        <v>0</v>
      </c>
      <c r="T135" s="6">
        <f>SUMIFS(GQList,GIList,Table_ExternalData_1[[#This Row],[Item_key]],GDList,Table_ExternalData_1[[#Headers],[14]])</f>
        <v>0</v>
      </c>
      <c r="U135" s="6">
        <f>SUMIFS(GQList,GIList,Table_ExternalData_1[[#This Row],[Item_key]],GDList,Table_ExternalData_1[[#Headers],[15]])</f>
        <v>0</v>
      </c>
      <c r="V135" s="6">
        <f>SUMIFS(GQList,GIList,Table_ExternalData_1[[#This Row],[Item_key]],GDList,Table_ExternalData_1[[#Headers],[16]])</f>
        <v>0</v>
      </c>
      <c r="W135" s="6">
        <f>SUMIFS(GQList,GIList,Table_ExternalData_1[[#This Row],[Item_key]],GDList,Table_ExternalData_1[[#Headers],[17]])</f>
        <v>0</v>
      </c>
      <c r="X135" s="6">
        <f>SUMIFS(GQList,GIList,Table_ExternalData_1[[#This Row],[Item_key]],GDList,Table_ExternalData_1[[#Headers],[18]])</f>
        <v>0</v>
      </c>
      <c r="Y135" s="6">
        <f>SUMIFS(GQList,GIList,Table_ExternalData_1[[#This Row],[Item_key]],GDList,Table_ExternalData_1[[#Headers],[19]])</f>
        <v>0</v>
      </c>
      <c r="Z135" s="6">
        <f>SUMIFS(GQList,GIList,Table_ExternalData_1[[#This Row],[Item_key]],GDList,Table_ExternalData_1[[#Headers],[20]])</f>
        <v>0</v>
      </c>
      <c r="AA135" s="6">
        <f>SUMIFS(GQList,GIList,Table_ExternalData_1[[#This Row],[Item_key]],GDList,Table_ExternalData_1[[#Headers],[21]])</f>
        <v>0</v>
      </c>
      <c r="AB135" s="6">
        <f>SUMIFS(GQList,GIList,Table_ExternalData_1[[#This Row],[Item_key]],GDList,Table_ExternalData_1[[#Headers],[22]])</f>
        <v>0</v>
      </c>
      <c r="AC135" s="6">
        <f>SUMIFS(GQList,GIList,Table_ExternalData_1[[#This Row],[Item_key]],GDList,Table_ExternalData_1[[#Headers],[23]])</f>
        <v>0</v>
      </c>
      <c r="AD135" s="6">
        <f>SUMIFS(GQList,GIList,Table_ExternalData_1[[#This Row],[Item_key]],GDList,Table_ExternalData_1[[#Headers],[24]])</f>
        <v>0</v>
      </c>
      <c r="AE135" s="6">
        <f>SUMIFS(GQList,GIList,Table_ExternalData_1[[#This Row],[Item_key]],GDList,Table_ExternalData_1[[#Headers],[25]])</f>
        <v>0</v>
      </c>
      <c r="AF135" s="6">
        <f>SUMIFS(GQList,GIList,Table_ExternalData_1[[#This Row],[Item_key]],GDList,Table_ExternalData_1[[#Headers],[26]])</f>
        <v>0</v>
      </c>
      <c r="AG135" s="6">
        <f>SUMIFS(GQList,GIList,Table_ExternalData_1[[#This Row],[Item_key]],GDList,Table_ExternalData_1[[#Headers],[27]])</f>
        <v>0</v>
      </c>
      <c r="AH135" s="6">
        <f>SUMIFS(GQList,GIList,Table_ExternalData_1[[#This Row],[Item_key]],GDList,Table_ExternalData_1[[#Headers],[28]])</f>
        <v>0</v>
      </c>
      <c r="AI135" s="6">
        <f>SUMIFS(GQList,GIList,Table_ExternalData_1[[#This Row],[Item_key]],GDList,Table_ExternalData_1[[#Headers],[29]])</f>
        <v>0</v>
      </c>
      <c r="AJ135" s="6">
        <f>SUMIFS(GQList,GIList,Table_ExternalData_1[[#This Row],[Item_key]],GDList,Table_ExternalData_1[[#Headers],[30]])</f>
        <v>0</v>
      </c>
      <c r="AK135" s="6">
        <f>SUMIFS(GQList,GIList,Table_ExternalData_1[[#This Row],[Item_key]],GDList,Table_ExternalData_1[[#Headers],[31]])</f>
        <v>0</v>
      </c>
      <c r="AL135" s="6">
        <f>SUM(Table_ExternalData_1[[#This Row],[1]:[31]])</f>
        <v>500</v>
      </c>
    </row>
    <row r="136" spans="1:38" hidden="1">
      <c r="A136" s="8" t="s">
        <v>2000</v>
      </c>
      <c r="B136" s="3" t="s">
        <v>1815</v>
      </c>
      <c r="C136" s="3" t="s">
        <v>1787</v>
      </c>
      <c r="D136" s="3" t="s">
        <v>1932</v>
      </c>
      <c r="E136" s="3" t="s">
        <v>1862</v>
      </c>
      <c r="F136" s="8" t="s">
        <v>1998</v>
      </c>
      <c r="G136" s="6">
        <f>SUMIFS(GQList,GIList,Table_ExternalData_1[[#This Row],[Item_key]],GDList,Table_ExternalData_1[[#Headers],[1]])</f>
        <v>0</v>
      </c>
      <c r="H136" s="6">
        <f>SUMIFS(GQList,GIList,Table_ExternalData_1[[#This Row],[Item_key]],GDList,Table_ExternalData_1[[#Headers],[2]])</f>
        <v>0</v>
      </c>
      <c r="I136" s="6">
        <f>SUMIFS(GQList,GIList,Table_ExternalData_1[[#This Row],[Item_key]],GDList,Table_ExternalData_1[[#Headers],[3]])</f>
        <v>2000</v>
      </c>
      <c r="J136" s="6">
        <f>SUMIFS(GQList,GIList,Table_ExternalData_1[[#This Row],[Item_key]],GDList,Table_ExternalData_1[[#Headers],[4]])</f>
        <v>0</v>
      </c>
      <c r="K136" s="6">
        <f>SUMIFS(GQList,GIList,Table_ExternalData_1[[#This Row],[Item_key]],GDList,Table_ExternalData_1[[#Headers],[5]])</f>
        <v>0</v>
      </c>
      <c r="L136" s="6">
        <f>SUMIFS(GQList,GIList,Table_ExternalData_1[[#This Row],[Item_key]],GDList,Table_ExternalData_1[[#Headers],[6]])</f>
        <v>0</v>
      </c>
      <c r="M136" s="6">
        <f>SUMIFS(GQList,GIList,Table_ExternalData_1[[#This Row],[Item_key]],GDList,Table_ExternalData_1[[#Headers],[7]])</f>
        <v>0</v>
      </c>
      <c r="N136" s="6">
        <f>SUMIFS(GQList,GIList,Table_ExternalData_1[[#This Row],[Item_key]],GDList,Table_ExternalData_1[[#Headers],[8]])</f>
        <v>0</v>
      </c>
      <c r="O136" s="6">
        <f>SUMIFS(GQList,GIList,Table_ExternalData_1[[#This Row],[Item_key]],GDList,Table_ExternalData_1[[#Headers],[9]])</f>
        <v>0</v>
      </c>
      <c r="P136" s="6">
        <f>SUMIFS(GQList,GIList,Table_ExternalData_1[[#This Row],[Item_key]],GDList,Table_ExternalData_1[[#Headers],[10]])</f>
        <v>0</v>
      </c>
      <c r="Q136" s="6">
        <f>SUMIFS(GQList,GIList,Table_ExternalData_1[[#This Row],[Item_key]],GDList,Table_ExternalData_1[[#Headers],[11]])</f>
        <v>0</v>
      </c>
      <c r="R136" s="6">
        <f>SUMIFS(GQList,GIList,Table_ExternalData_1[[#This Row],[Item_key]],GDList,Table_ExternalData_1[[#Headers],[12]])</f>
        <v>0</v>
      </c>
      <c r="S136" s="6">
        <f>SUMIFS(GQList,GIList,Table_ExternalData_1[[#This Row],[Item_key]],GDList,Table_ExternalData_1[[#Headers],[13]])</f>
        <v>0</v>
      </c>
      <c r="T136" s="6">
        <f>SUMIFS(GQList,GIList,Table_ExternalData_1[[#This Row],[Item_key]],GDList,Table_ExternalData_1[[#Headers],[14]])</f>
        <v>0</v>
      </c>
      <c r="U136" s="6">
        <f>SUMIFS(GQList,GIList,Table_ExternalData_1[[#This Row],[Item_key]],GDList,Table_ExternalData_1[[#Headers],[15]])</f>
        <v>0</v>
      </c>
      <c r="V136" s="6">
        <f>SUMIFS(GQList,GIList,Table_ExternalData_1[[#This Row],[Item_key]],GDList,Table_ExternalData_1[[#Headers],[16]])</f>
        <v>0</v>
      </c>
      <c r="W136" s="6">
        <f>SUMIFS(GQList,GIList,Table_ExternalData_1[[#This Row],[Item_key]],GDList,Table_ExternalData_1[[#Headers],[17]])</f>
        <v>0</v>
      </c>
      <c r="X136" s="6">
        <f>SUMIFS(GQList,GIList,Table_ExternalData_1[[#This Row],[Item_key]],GDList,Table_ExternalData_1[[#Headers],[18]])</f>
        <v>0</v>
      </c>
      <c r="Y136" s="6">
        <f>SUMIFS(GQList,GIList,Table_ExternalData_1[[#This Row],[Item_key]],GDList,Table_ExternalData_1[[#Headers],[19]])</f>
        <v>0</v>
      </c>
      <c r="Z136" s="6">
        <f>SUMIFS(GQList,GIList,Table_ExternalData_1[[#This Row],[Item_key]],GDList,Table_ExternalData_1[[#Headers],[20]])</f>
        <v>0</v>
      </c>
      <c r="AA136" s="6">
        <f>SUMIFS(GQList,GIList,Table_ExternalData_1[[#This Row],[Item_key]],GDList,Table_ExternalData_1[[#Headers],[21]])</f>
        <v>0</v>
      </c>
      <c r="AB136" s="6">
        <f>SUMIFS(GQList,GIList,Table_ExternalData_1[[#This Row],[Item_key]],GDList,Table_ExternalData_1[[#Headers],[22]])</f>
        <v>0</v>
      </c>
      <c r="AC136" s="6">
        <f>SUMIFS(GQList,GIList,Table_ExternalData_1[[#This Row],[Item_key]],GDList,Table_ExternalData_1[[#Headers],[23]])</f>
        <v>0</v>
      </c>
      <c r="AD136" s="6">
        <f>SUMIFS(GQList,GIList,Table_ExternalData_1[[#This Row],[Item_key]],GDList,Table_ExternalData_1[[#Headers],[24]])</f>
        <v>0</v>
      </c>
      <c r="AE136" s="6">
        <f>SUMIFS(GQList,GIList,Table_ExternalData_1[[#This Row],[Item_key]],GDList,Table_ExternalData_1[[#Headers],[25]])</f>
        <v>0</v>
      </c>
      <c r="AF136" s="6">
        <f>SUMIFS(GQList,GIList,Table_ExternalData_1[[#This Row],[Item_key]],GDList,Table_ExternalData_1[[#Headers],[26]])</f>
        <v>0</v>
      </c>
      <c r="AG136" s="6">
        <f>SUMIFS(GQList,GIList,Table_ExternalData_1[[#This Row],[Item_key]],GDList,Table_ExternalData_1[[#Headers],[27]])</f>
        <v>0</v>
      </c>
      <c r="AH136" s="6">
        <f>SUMIFS(GQList,GIList,Table_ExternalData_1[[#This Row],[Item_key]],GDList,Table_ExternalData_1[[#Headers],[28]])</f>
        <v>0</v>
      </c>
      <c r="AI136" s="6">
        <f>SUMIFS(GQList,GIList,Table_ExternalData_1[[#This Row],[Item_key]],GDList,Table_ExternalData_1[[#Headers],[29]])</f>
        <v>0</v>
      </c>
      <c r="AJ136" s="6">
        <f>SUMIFS(GQList,GIList,Table_ExternalData_1[[#This Row],[Item_key]],GDList,Table_ExternalData_1[[#Headers],[30]])</f>
        <v>0</v>
      </c>
      <c r="AK136" s="6">
        <f>SUMIFS(GQList,GIList,Table_ExternalData_1[[#This Row],[Item_key]],GDList,Table_ExternalData_1[[#Headers],[31]])</f>
        <v>0</v>
      </c>
      <c r="AL136" s="6">
        <f>SUM(Table_ExternalData_1[[#This Row],[1]:[31]])</f>
        <v>2000</v>
      </c>
    </row>
    <row r="137" spans="1:38" hidden="1">
      <c r="A137" s="8" t="s">
        <v>2000</v>
      </c>
      <c r="B137" s="3" t="s">
        <v>1815</v>
      </c>
      <c r="C137" s="3" t="s">
        <v>1788</v>
      </c>
      <c r="D137" s="3" t="s">
        <v>1933</v>
      </c>
      <c r="E137" s="3" t="s">
        <v>1862</v>
      </c>
      <c r="F137" s="8" t="s">
        <v>1998</v>
      </c>
      <c r="G137" s="6">
        <f>SUMIFS(GQList,GIList,Table_ExternalData_1[[#This Row],[Item_key]],GDList,Table_ExternalData_1[[#Headers],[1]])</f>
        <v>0</v>
      </c>
      <c r="H137" s="6">
        <f>SUMIFS(GQList,GIList,Table_ExternalData_1[[#This Row],[Item_key]],GDList,Table_ExternalData_1[[#Headers],[2]])</f>
        <v>0</v>
      </c>
      <c r="I137" s="6">
        <f>SUMIFS(GQList,GIList,Table_ExternalData_1[[#This Row],[Item_key]],GDList,Table_ExternalData_1[[#Headers],[3]])</f>
        <v>800</v>
      </c>
      <c r="J137" s="6">
        <f>SUMIFS(GQList,GIList,Table_ExternalData_1[[#This Row],[Item_key]],GDList,Table_ExternalData_1[[#Headers],[4]])</f>
        <v>0</v>
      </c>
      <c r="K137" s="6">
        <f>SUMIFS(GQList,GIList,Table_ExternalData_1[[#This Row],[Item_key]],GDList,Table_ExternalData_1[[#Headers],[5]])</f>
        <v>0</v>
      </c>
      <c r="L137" s="6">
        <f>SUMIFS(GQList,GIList,Table_ExternalData_1[[#This Row],[Item_key]],GDList,Table_ExternalData_1[[#Headers],[6]])</f>
        <v>0</v>
      </c>
      <c r="M137" s="6">
        <f>SUMIFS(GQList,GIList,Table_ExternalData_1[[#This Row],[Item_key]],GDList,Table_ExternalData_1[[#Headers],[7]])</f>
        <v>0</v>
      </c>
      <c r="N137" s="6">
        <f>SUMIFS(GQList,GIList,Table_ExternalData_1[[#This Row],[Item_key]],GDList,Table_ExternalData_1[[#Headers],[8]])</f>
        <v>0</v>
      </c>
      <c r="O137" s="6">
        <f>SUMIFS(GQList,GIList,Table_ExternalData_1[[#This Row],[Item_key]],GDList,Table_ExternalData_1[[#Headers],[9]])</f>
        <v>0</v>
      </c>
      <c r="P137" s="6">
        <f>SUMIFS(GQList,GIList,Table_ExternalData_1[[#This Row],[Item_key]],GDList,Table_ExternalData_1[[#Headers],[10]])</f>
        <v>0</v>
      </c>
      <c r="Q137" s="6">
        <f>SUMIFS(GQList,GIList,Table_ExternalData_1[[#This Row],[Item_key]],GDList,Table_ExternalData_1[[#Headers],[11]])</f>
        <v>0</v>
      </c>
      <c r="R137" s="6">
        <f>SUMIFS(GQList,GIList,Table_ExternalData_1[[#This Row],[Item_key]],GDList,Table_ExternalData_1[[#Headers],[12]])</f>
        <v>0</v>
      </c>
      <c r="S137" s="6">
        <f>SUMIFS(GQList,GIList,Table_ExternalData_1[[#This Row],[Item_key]],GDList,Table_ExternalData_1[[#Headers],[13]])</f>
        <v>0</v>
      </c>
      <c r="T137" s="6">
        <f>SUMIFS(GQList,GIList,Table_ExternalData_1[[#This Row],[Item_key]],GDList,Table_ExternalData_1[[#Headers],[14]])</f>
        <v>0</v>
      </c>
      <c r="U137" s="6">
        <f>SUMIFS(GQList,GIList,Table_ExternalData_1[[#This Row],[Item_key]],GDList,Table_ExternalData_1[[#Headers],[15]])</f>
        <v>0</v>
      </c>
      <c r="V137" s="6">
        <f>SUMIFS(GQList,GIList,Table_ExternalData_1[[#This Row],[Item_key]],GDList,Table_ExternalData_1[[#Headers],[16]])</f>
        <v>0</v>
      </c>
      <c r="W137" s="6">
        <f>SUMIFS(GQList,GIList,Table_ExternalData_1[[#This Row],[Item_key]],GDList,Table_ExternalData_1[[#Headers],[17]])</f>
        <v>0</v>
      </c>
      <c r="X137" s="6">
        <f>SUMIFS(GQList,GIList,Table_ExternalData_1[[#This Row],[Item_key]],GDList,Table_ExternalData_1[[#Headers],[18]])</f>
        <v>0</v>
      </c>
      <c r="Y137" s="6">
        <f>SUMIFS(GQList,GIList,Table_ExternalData_1[[#This Row],[Item_key]],GDList,Table_ExternalData_1[[#Headers],[19]])</f>
        <v>0</v>
      </c>
      <c r="Z137" s="6">
        <f>SUMIFS(GQList,GIList,Table_ExternalData_1[[#This Row],[Item_key]],GDList,Table_ExternalData_1[[#Headers],[20]])</f>
        <v>0</v>
      </c>
      <c r="AA137" s="6">
        <f>SUMIFS(GQList,GIList,Table_ExternalData_1[[#This Row],[Item_key]],GDList,Table_ExternalData_1[[#Headers],[21]])</f>
        <v>0</v>
      </c>
      <c r="AB137" s="6">
        <f>SUMIFS(GQList,GIList,Table_ExternalData_1[[#This Row],[Item_key]],GDList,Table_ExternalData_1[[#Headers],[22]])</f>
        <v>0</v>
      </c>
      <c r="AC137" s="6">
        <f>SUMIFS(GQList,GIList,Table_ExternalData_1[[#This Row],[Item_key]],GDList,Table_ExternalData_1[[#Headers],[23]])</f>
        <v>0</v>
      </c>
      <c r="AD137" s="6">
        <f>SUMIFS(GQList,GIList,Table_ExternalData_1[[#This Row],[Item_key]],GDList,Table_ExternalData_1[[#Headers],[24]])</f>
        <v>0</v>
      </c>
      <c r="AE137" s="6">
        <f>SUMIFS(GQList,GIList,Table_ExternalData_1[[#This Row],[Item_key]],GDList,Table_ExternalData_1[[#Headers],[25]])</f>
        <v>0</v>
      </c>
      <c r="AF137" s="6">
        <f>SUMIFS(GQList,GIList,Table_ExternalData_1[[#This Row],[Item_key]],GDList,Table_ExternalData_1[[#Headers],[26]])</f>
        <v>0</v>
      </c>
      <c r="AG137" s="6">
        <f>SUMIFS(GQList,GIList,Table_ExternalData_1[[#This Row],[Item_key]],GDList,Table_ExternalData_1[[#Headers],[27]])</f>
        <v>0</v>
      </c>
      <c r="AH137" s="6">
        <f>SUMIFS(GQList,GIList,Table_ExternalData_1[[#This Row],[Item_key]],GDList,Table_ExternalData_1[[#Headers],[28]])</f>
        <v>0</v>
      </c>
      <c r="AI137" s="6">
        <f>SUMIFS(GQList,GIList,Table_ExternalData_1[[#This Row],[Item_key]],GDList,Table_ExternalData_1[[#Headers],[29]])</f>
        <v>0</v>
      </c>
      <c r="AJ137" s="6">
        <f>SUMIFS(GQList,GIList,Table_ExternalData_1[[#This Row],[Item_key]],GDList,Table_ExternalData_1[[#Headers],[30]])</f>
        <v>0</v>
      </c>
      <c r="AK137" s="6">
        <f>SUMIFS(GQList,GIList,Table_ExternalData_1[[#This Row],[Item_key]],GDList,Table_ExternalData_1[[#Headers],[31]])</f>
        <v>0</v>
      </c>
      <c r="AL137" s="6">
        <f>SUM(Table_ExternalData_1[[#This Row],[1]:[31]])</f>
        <v>800</v>
      </c>
    </row>
    <row r="138" spans="1:38" hidden="1">
      <c r="A138" s="8" t="s">
        <v>2000</v>
      </c>
      <c r="B138" s="3" t="s">
        <v>1815</v>
      </c>
      <c r="C138" s="3" t="s">
        <v>1721</v>
      </c>
      <c r="D138" s="3" t="s">
        <v>1934</v>
      </c>
      <c r="E138" s="3" t="s">
        <v>1825</v>
      </c>
      <c r="F138" s="8" t="s">
        <v>1998</v>
      </c>
      <c r="G138" s="6">
        <f>SUMIFS(GQList,GIList,Table_ExternalData_1[[#This Row],[Item_key]],GDList,Table_ExternalData_1[[#Headers],[1]])</f>
        <v>0</v>
      </c>
      <c r="H138" s="6">
        <f>SUMIFS(GQList,GIList,Table_ExternalData_1[[#This Row],[Item_key]],GDList,Table_ExternalData_1[[#Headers],[2]])</f>
        <v>0</v>
      </c>
      <c r="I138" s="6">
        <f>SUMIFS(GQList,GIList,Table_ExternalData_1[[#This Row],[Item_key]],GDList,Table_ExternalData_1[[#Headers],[3]])</f>
        <v>0</v>
      </c>
      <c r="J138" s="6">
        <f>SUMIFS(GQList,GIList,Table_ExternalData_1[[#This Row],[Item_key]],GDList,Table_ExternalData_1[[#Headers],[4]])</f>
        <v>0</v>
      </c>
      <c r="K138" s="6">
        <f>SUMIFS(GQList,GIList,Table_ExternalData_1[[#This Row],[Item_key]],GDList,Table_ExternalData_1[[#Headers],[5]])</f>
        <v>0</v>
      </c>
      <c r="L138" s="6">
        <f>SUMIFS(GQList,GIList,Table_ExternalData_1[[#This Row],[Item_key]],GDList,Table_ExternalData_1[[#Headers],[6]])</f>
        <v>0</v>
      </c>
      <c r="M138" s="6">
        <f>SUMIFS(GQList,GIList,Table_ExternalData_1[[#This Row],[Item_key]],GDList,Table_ExternalData_1[[#Headers],[7]])</f>
        <v>0</v>
      </c>
      <c r="N138" s="6">
        <f>SUMIFS(GQList,GIList,Table_ExternalData_1[[#This Row],[Item_key]],GDList,Table_ExternalData_1[[#Headers],[8]])</f>
        <v>0</v>
      </c>
      <c r="O138" s="6">
        <f>SUMIFS(GQList,GIList,Table_ExternalData_1[[#This Row],[Item_key]],GDList,Table_ExternalData_1[[#Headers],[9]])</f>
        <v>0</v>
      </c>
      <c r="P138" s="6">
        <f>SUMIFS(GQList,GIList,Table_ExternalData_1[[#This Row],[Item_key]],GDList,Table_ExternalData_1[[#Headers],[10]])</f>
        <v>0</v>
      </c>
      <c r="Q138" s="6">
        <f>SUMIFS(GQList,GIList,Table_ExternalData_1[[#This Row],[Item_key]],GDList,Table_ExternalData_1[[#Headers],[11]])</f>
        <v>0</v>
      </c>
      <c r="R138" s="6">
        <f>SUMIFS(GQList,GIList,Table_ExternalData_1[[#This Row],[Item_key]],GDList,Table_ExternalData_1[[#Headers],[12]])</f>
        <v>0</v>
      </c>
      <c r="S138" s="6">
        <f>SUMIFS(GQList,GIList,Table_ExternalData_1[[#This Row],[Item_key]],GDList,Table_ExternalData_1[[#Headers],[13]])</f>
        <v>0</v>
      </c>
      <c r="T138" s="6">
        <f>SUMIFS(GQList,GIList,Table_ExternalData_1[[#This Row],[Item_key]],GDList,Table_ExternalData_1[[#Headers],[14]])</f>
        <v>0</v>
      </c>
      <c r="U138" s="6">
        <f>SUMIFS(GQList,GIList,Table_ExternalData_1[[#This Row],[Item_key]],GDList,Table_ExternalData_1[[#Headers],[15]])</f>
        <v>0</v>
      </c>
      <c r="V138" s="6">
        <f>SUMIFS(GQList,GIList,Table_ExternalData_1[[#This Row],[Item_key]],GDList,Table_ExternalData_1[[#Headers],[16]])</f>
        <v>0</v>
      </c>
      <c r="W138" s="6">
        <f>SUMIFS(GQList,GIList,Table_ExternalData_1[[#This Row],[Item_key]],GDList,Table_ExternalData_1[[#Headers],[17]])</f>
        <v>0</v>
      </c>
      <c r="X138" s="6">
        <f>SUMIFS(GQList,GIList,Table_ExternalData_1[[#This Row],[Item_key]],GDList,Table_ExternalData_1[[#Headers],[18]])</f>
        <v>0</v>
      </c>
      <c r="Y138" s="6">
        <f>SUMIFS(GQList,GIList,Table_ExternalData_1[[#This Row],[Item_key]],GDList,Table_ExternalData_1[[#Headers],[19]])</f>
        <v>0</v>
      </c>
      <c r="Z138" s="6">
        <f>SUMIFS(GQList,GIList,Table_ExternalData_1[[#This Row],[Item_key]],GDList,Table_ExternalData_1[[#Headers],[20]])</f>
        <v>0</v>
      </c>
      <c r="AA138" s="6">
        <f>SUMIFS(GQList,GIList,Table_ExternalData_1[[#This Row],[Item_key]],GDList,Table_ExternalData_1[[#Headers],[21]])</f>
        <v>0</v>
      </c>
      <c r="AB138" s="6">
        <f>SUMIFS(GQList,GIList,Table_ExternalData_1[[#This Row],[Item_key]],GDList,Table_ExternalData_1[[#Headers],[22]])</f>
        <v>0</v>
      </c>
      <c r="AC138" s="6">
        <f>SUMIFS(GQList,GIList,Table_ExternalData_1[[#This Row],[Item_key]],GDList,Table_ExternalData_1[[#Headers],[23]])</f>
        <v>0</v>
      </c>
      <c r="AD138" s="6">
        <f>SUMIFS(GQList,GIList,Table_ExternalData_1[[#This Row],[Item_key]],GDList,Table_ExternalData_1[[#Headers],[24]])</f>
        <v>0</v>
      </c>
      <c r="AE138" s="6">
        <f>SUMIFS(GQList,GIList,Table_ExternalData_1[[#This Row],[Item_key]],GDList,Table_ExternalData_1[[#Headers],[25]])</f>
        <v>0</v>
      </c>
      <c r="AF138" s="6">
        <f>SUMIFS(GQList,GIList,Table_ExternalData_1[[#This Row],[Item_key]],GDList,Table_ExternalData_1[[#Headers],[26]])</f>
        <v>0</v>
      </c>
      <c r="AG138" s="6">
        <f>SUMIFS(GQList,GIList,Table_ExternalData_1[[#This Row],[Item_key]],GDList,Table_ExternalData_1[[#Headers],[27]])</f>
        <v>0</v>
      </c>
      <c r="AH138" s="6">
        <f>SUMIFS(GQList,GIList,Table_ExternalData_1[[#This Row],[Item_key]],GDList,Table_ExternalData_1[[#Headers],[28]])</f>
        <v>0</v>
      </c>
      <c r="AI138" s="6">
        <f>SUMIFS(GQList,GIList,Table_ExternalData_1[[#This Row],[Item_key]],GDList,Table_ExternalData_1[[#Headers],[29]])</f>
        <v>0</v>
      </c>
      <c r="AJ138" s="6">
        <f>SUMIFS(GQList,GIList,Table_ExternalData_1[[#This Row],[Item_key]],GDList,Table_ExternalData_1[[#Headers],[30]])</f>
        <v>0</v>
      </c>
      <c r="AK138" s="6">
        <f>SUMIFS(GQList,GIList,Table_ExternalData_1[[#This Row],[Item_key]],GDList,Table_ExternalData_1[[#Headers],[31]])</f>
        <v>0</v>
      </c>
      <c r="AL138" s="6">
        <f>SUM(Table_ExternalData_1[[#This Row],[1]:[31]])</f>
        <v>0</v>
      </c>
    </row>
    <row r="139" spans="1:38" hidden="1">
      <c r="A139" s="8" t="s">
        <v>2000</v>
      </c>
      <c r="B139" s="3" t="s">
        <v>1815</v>
      </c>
      <c r="C139" s="3" t="s">
        <v>1789</v>
      </c>
      <c r="D139" s="3" t="s">
        <v>1935</v>
      </c>
      <c r="E139" s="3" t="s">
        <v>1893</v>
      </c>
      <c r="F139" s="8" t="s">
        <v>1998</v>
      </c>
      <c r="G139" s="6">
        <f>SUMIFS(GQList,GIList,Table_ExternalData_1[[#This Row],[Item_key]],GDList,Table_ExternalData_1[[#Headers],[1]])</f>
        <v>0</v>
      </c>
      <c r="H139" s="6">
        <f>SUMIFS(GQList,GIList,Table_ExternalData_1[[#This Row],[Item_key]],GDList,Table_ExternalData_1[[#Headers],[2]])</f>
        <v>0</v>
      </c>
      <c r="I139" s="6">
        <f>SUMIFS(GQList,GIList,Table_ExternalData_1[[#This Row],[Item_key]],GDList,Table_ExternalData_1[[#Headers],[3]])</f>
        <v>1000</v>
      </c>
      <c r="J139" s="6">
        <f>SUMIFS(GQList,GIList,Table_ExternalData_1[[#This Row],[Item_key]],GDList,Table_ExternalData_1[[#Headers],[4]])</f>
        <v>0</v>
      </c>
      <c r="K139" s="6">
        <f>SUMIFS(GQList,GIList,Table_ExternalData_1[[#This Row],[Item_key]],GDList,Table_ExternalData_1[[#Headers],[5]])</f>
        <v>0</v>
      </c>
      <c r="L139" s="6">
        <f>SUMIFS(GQList,GIList,Table_ExternalData_1[[#This Row],[Item_key]],GDList,Table_ExternalData_1[[#Headers],[6]])</f>
        <v>0</v>
      </c>
      <c r="M139" s="6">
        <f>SUMIFS(GQList,GIList,Table_ExternalData_1[[#This Row],[Item_key]],GDList,Table_ExternalData_1[[#Headers],[7]])</f>
        <v>0</v>
      </c>
      <c r="N139" s="6">
        <f>SUMIFS(GQList,GIList,Table_ExternalData_1[[#This Row],[Item_key]],GDList,Table_ExternalData_1[[#Headers],[8]])</f>
        <v>0</v>
      </c>
      <c r="O139" s="6">
        <f>SUMIFS(GQList,GIList,Table_ExternalData_1[[#This Row],[Item_key]],GDList,Table_ExternalData_1[[#Headers],[9]])</f>
        <v>0</v>
      </c>
      <c r="P139" s="6">
        <f>SUMIFS(GQList,GIList,Table_ExternalData_1[[#This Row],[Item_key]],GDList,Table_ExternalData_1[[#Headers],[10]])</f>
        <v>0</v>
      </c>
      <c r="Q139" s="6">
        <f>SUMIFS(GQList,GIList,Table_ExternalData_1[[#This Row],[Item_key]],GDList,Table_ExternalData_1[[#Headers],[11]])</f>
        <v>0</v>
      </c>
      <c r="R139" s="6">
        <f>SUMIFS(GQList,GIList,Table_ExternalData_1[[#This Row],[Item_key]],GDList,Table_ExternalData_1[[#Headers],[12]])</f>
        <v>0</v>
      </c>
      <c r="S139" s="6">
        <f>SUMIFS(GQList,GIList,Table_ExternalData_1[[#This Row],[Item_key]],GDList,Table_ExternalData_1[[#Headers],[13]])</f>
        <v>0</v>
      </c>
      <c r="T139" s="6">
        <f>SUMIFS(GQList,GIList,Table_ExternalData_1[[#This Row],[Item_key]],GDList,Table_ExternalData_1[[#Headers],[14]])</f>
        <v>0</v>
      </c>
      <c r="U139" s="6">
        <f>SUMIFS(GQList,GIList,Table_ExternalData_1[[#This Row],[Item_key]],GDList,Table_ExternalData_1[[#Headers],[15]])</f>
        <v>0</v>
      </c>
      <c r="V139" s="6">
        <f>SUMIFS(GQList,GIList,Table_ExternalData_1[[#This Row],[Item_key]],GDList,Table_ExternalData_1[[#Headers],[16]])</f>
        <v>0</v>
      </c>
      <c r="W139" s="6">
        <f>SUMIFS(GQList,GIList,Table_ExternalData_1[[#This Row],[Item_key]],GDList,Table_ExternalData_1[[#Headers],[17]])</f>
        <v>0</v>
      </c>
      <c r="X139" s="6">
        <f>SUMIFS(GQList,GIList,Table_ExternalData_1[[#This Row],[Item_key]],GDList,Table_ExternalData_1[[#Headers],[18]])</f>
        <v>0</v>
      </c>
      <c r="Y139" s="6">
        <f>SUMIFS(GQList,GIList,Table_ExternalData_1[[#This Row],[Item_key]],GDList,Table_ExternalData_1[[#Headers],[19]])</f>
        <v>0</v>
      </c>
      <c r="Z139" s="6">
        <f>SUMIFS(GQList,GIList,Table_ExternalData_1[[#This Row],[Item_key]],GDList,Table_ExternalData_1[[#Headers],[20]])</f>
        <v>0</v>
      </c>
      <c r="AA139" s="6">
        <f>SUMIFS(GQList,GIList,Table_ExternalData_1[[#This Row],[Item_key]],GDList,Table_ExternalData_1[[#Headers],[21]])</f>
        <v>0</v>
      </c>
      <c r="AB139" s="6">
        <f>SUMIFS(GQList,GIList,Table_ExternalData_1[[#This Row],[Item_key]],GDList,Table_ExternalData_1[[#Headers],[22]])</f>
        <v>0</v>
      </c>
      <c r="AC139" s="6">
        <f>SUMIFS(GQList,GIList,Table_ExternalData_1[[#This Row],[Item_key]],GDList,Table_ExternalData_1[[#Headers],[23]])</f>
        <v>0</v>
      </c>
      <c r="AD139" s="6">
        <f>SUMIFS(GQList,GIList,Table_ExternalData_1[[#This Row],[Item_key]],GDList,Table_ExternalData_1[[#Headers],[24]])</f>
        <v>0</v>
      </c>
      <c r="AE139" s="6">
        <f>SUMIFS(GQList,GIList,Table_ExternalData_1[[#This Row],[Item_key]],GDList,Table_ExternalData_1[[#Headers],[25]])</f>
        <v>0</v>
      </c>
      <c r="AF139" s="6">
        <f>SUMIFS(GQList,GIList,Table_ExternalData_1[[#This Row],[Item_key]],GDList,Table_ExternalData_1[[#Headers],[26]])</f>
        <v>0</v>
      </c>
      <c r="AG139" s="6">
        <f>SUMIFS(GQList,GIList,Table_ExternalData_1[[#This Row],[Item_key]],GDList,Table_ExternalData_1[[#Headers],[27]])</f>
        <v>0</v>
      </c>
      <c r="AH139" s="6">
        <f>SUMIFS(GQList,GIList,Table_ExternalData_1[[#This Row],[Item_key]],GDList,Table_ExternalData_1[[#Headers],[28]])</f>
        <v>0</v>
      </c>
      <c r="AI139" s="6">
        <f>SUMIFS(GQList,GIList,Table_ExternalData_1[[#This Row],[Item_key]],GDList,Table_ExternalData_1[[#Headers],[29]])</f>
        <v>0</v>
      </c>
      <c r="AJ139" s="6">
        <f>SUMIFS(GQList,GIList,Table_ExternalData_1[[#This Row],[Item_key]],GDList,Table_ExternalData_1[[#Headers],[30]])</f>
        <v>0</v>
      </c>
      <c r="AK139" s="6">
        <f>SUMIFS(GQList,GIList,Table_ExternalData_1[[#This Row],[Item_key]],GDList,Table_ExternalData_1[[#Headers],[31]])</f>
        <v>0</v>
      </c>
      <c r="AL139" s="6">
        <f>SUM(Table_ExternalData_1[[#This Row],[1]:[31]])</f>
        <v>1000</v>
      </c>
    </row>
    <row r="140" spans="1:38" ht="36" hidden="1">
      <c r="A140" s="8" t="s">
        <v>2000</v>
      </c>
      <c r="B140" s="3" t="s">
        <v>1815</v>
      </c>
      <c r="C140" s="3" t="s">
        <v>1790</v>
      </c>
      <c r="D140" s="3" t="s">
        <v>1936</v>
      </c>
      <c r="E140" s="3" t="s">
        <v>1937</v>
      </c>
      <c r="F140" s="8" t="s">
        <v>1998</v>
      </c>
      <c r="G140" s="6">
        <f>SUMIFS(GQList,GIList,Table_ExternalData_1[[#This Row],[Item_key]],GDList,Table_ExternalData_1[[#Headers],[1]])</f>
        <v>0</v>
      </c>
      <c r="H140" s="6">
        <f>SUMIFS(GQList,GIList,Table_ExternalData_1[[#This Row],[Item_key]],GDList,Table_ExternalData_1[[#Headers],[2]])</f>
        <v>0</v>
      </c>
      <c r="I140" s="6">
        <f>SUMIFS(GQList,GIList,Table_ExternalData_1[[#This Row],[Item_key]],GDList,Table_ExternalData_1[[#Headers],[3]])</f>
        <v>0</v>
      </c>
      <c r="J140" s="6">
        <f>SUMIFS(GQList,GIList,Table_ExternalData_1[[#This Row],[Item_key]],GDList,Table_ExternalData_1[[#Headers],[4]])</f>
        <v>0</v>
      </c>
      <c r="K140" s="6">
        <f>SUMIFS(GQList,GIList,Table_ExternalData_1[[#This Row],[Item_key]],GDList,Table_ExternalData_1[[#Headers],[5]])</f>
        <v>0</v>
      </c>
      <c r="L140" s="6">
        <f>SUMIFS(GQList,GIList,Table_ExternalData_1[[#This Row],[Item_key]],GDList,Table_ExternalData_1[[#Headers],[6]])</f>
        <v>0</v>
      </c>
      <c r="M140" s="6">
        <f>SUMIFS(GQList,GIList,Table_ExternalData_1[[#This Row],[Item_key]],GDList,Table_ExternalData_1[[#Headers],[7]])</f>
        <v>0</v>
      </c>
      <c r="N140" s="6">
        <f>SUMIFS(GQList,GIList,Table_ExternalData_1[[#This Row],[Item_key]],GDList,Table_ExternalData_1[[#Headers],[8]])</f>
        <v>0</v>
      </c>
      <c r="O140" s="6">
        <f>SUMIFS(GQList,GIList,Table_ExternalData_1[[#This Row],[Item_key]],GDList,Table_ExternalData_1[[#Headers],[9]])</f>
        <v>0</v>
      </c>
      <c r="P140" s="6">
        <f>SUMIFS(GQList,GIList,Table_ExternalData_1[[#This Row],[Item_key]],GDList,Table_ExternalData_1[[#Headers],[10]])</f>
        <v>0</v>
      </c>
      <c r="Q140" s="6">
        <f>SUMIFS(GQList,GIList,Table_ExternalData_1[[#This Row],[Item_key]],GDList,Table_ExternalData_1[[#Headers],[11]])</f>
        <v>0</v>
      </c>
      <c r="R140" s="6">
        <f>SUMIFS(GQList,GIList,Table_ExternalData_1[[#This Row],[Item_key]],GDList,Table_ExternalData_1[[#Headers],[12]])</f>
        <v>0</v>
      </c>
      <c r="S140" s="6">
        <f>SUMIFS(GQList,GIList,Table_ExternalData_1[[#This Row],[Item_key]],GDList,Table_ExternalData_1[[#Headers],[13]])</f>
        <v>0</v>
      </c>
      <c r="T140" s="6">
        <f>SUMIFS(GQList,GIList,Table_ExternalData_1[[#This Row],[Item_key]],GDList,Table_ExternalData_1[[#Headers],[14]])</f>
        <v>0</v>
      </c>
      <c r="U140" s="6">
        <f>SUMIFS(GQList,GIList,Table_ExternalData_1[[#This Row],[Item_key]],GDList,Table_ExternalData_1[[#Headers],[15]])</f>
        <v>0</v>
      </c>
      <c r="V140" s="6">
        <f>SUMIFS(GQList,GIList,Table_ExternalData_1[[#This Row],[Item_key]],GDList,Table_ExternalData_1[[#Headers],[16]])</f>
        <v>0</v>
      </c>
      <c r="W140" s="6">
        <f>SUMIFS(GQList,GIList,Table_ExternalData_1[[#This Row],[Item_key]],GDList,Table_ExternalData_1[[#Headers],[17]])</f>
        <v>0</v>
      </c>
      <c r="X140" s="6">
        <f>SUMIFS(GQList,GIList,Table_ExternalData_1[[#This Row],[Item_key]],GDList,Table_ExternalData_1[[#Headers],[18]])</f>
        <v>0</v>
      </c>
      <c r="Y140" s="6">
        <f>SUMIFS(GQList,GIList,Table_ExternalData_1[[#This Row],[Item_key]],GDList,Table_ExternalData_1[[#Headers],[19]])</f>
        <v>0</v>
      </c>
      <c r="Z140" s="6">
        <f>SUMIFS(GQList,GIList,Table_ExternalData_1[[#This Row],[Item_key]],GDList,Table_ExternalData_1[[#Headers],[20]])</f>
        <v>0</v>
      </c>
      <c r="AA140" s="6">
        <f>SUMIFS(GQList,GIList,Table_ExternalData_1[[#This Row],[Item_key]],GDList,Table_ExternalData_1[[#Headers],[21]])</f>
        <v>0</v>
      </c>
      <c r="AB140" s="6">
        <f>SUMIFS(GQList,GIList,Table_ExternalData_1[[#This Row],[Item_key]],GDList,Table_ExternalData_1[[#Headers],[22]])</f>
        <v>0</v>
      </c>
      <c r="AC140" s="6">
        <f>SUMIFS(GQList,GIList,Table_ExternalData_1[[#This Row],[Item_key]],GDList,Table_ExternalData_1[[#Headers],[23]])</f>
        <v>0</v>
      </c>
      <c r="AD140" s="6">
        <f>SUMIFS(GQList,GIList,Table_ExternalData_1[[#This Row],[Item_key]],GDList,Table_ExternalData_1[[#Headers],[24]])</f>
        <v>0</v>
      </c>
      <c r="AE140" s="6">
        <f>SUMIFS(GQList,GIList,Table_ExternalData_1[[#This Row],[Item_key]],GDList,Table_ExternalData_1[[#Headers],[25]])</f>
        <v>0</v>
      </c>
      <c r="AF140" s="6">
        <f>SUMIFS(GQList,GIList,Table_ExternalData_1[[#This Row],[Item_key]],GDList,Table_ExternalData_1[[#Headers],[26]])</f>
        <v>0</v>
      </c>
      <c r="AG140" s="6">
        <f>SUMIFS(GQList,GIList,Table_ExternalData_1[[#This Row],[Item_key]],GDList,Table_ExternalData_1[[#Headers],[27]])</f>
        <v>0</v>
      </c>
      <c r="AH140" s="6">
        <f>SUMIFS(GQList,GIList,Table_ExternalData_1[[#This Row],[Item_key]],GDList,Table_ExternalData_1[[#Headers],[28]])</f>
        <v>0</v>
      </c>
      <c r="AI140" s="6">
        <f>SUMIFS(GQList,GIList,Table_ExternalData_1[[#This Row],[Item_key]],GDList,Table_ExternalData_1[[#Headers],[29]])</f>
        <v>0</v>
      </c>
      <c r="AJ140" s="6">
        <f>SUMIFS(GQList,GIList,Table_ExternalData_1[[#This Row],[Item_key]],GDList,Table_ExternalData_1[[#Headers],[30]])</f>
        <v>0</v>
      </c>
      <c r="AK140" s="6">
        <f>SUMIFS(GQList,GIList,Table_ExternalData_1[[#This Row],[Item_key]],GDList,Table_ExternalData_1[[#Headers],[31]])</f>
        <v>0</v>
      </c>
      <c r="AL140" s="6">
        <f>SUM(Table_ExternalData_1[[#This Row],[1]:[31]])</f>
        <v>0</v>
      </c>
    </row>
    <row r="141" spans="1:38" hidden="1">
      <c r="A141" s="8" t="s">
        <v>2000</v>
      </c>
      <c r="B141" s="3" t="s">
        <v>1815</v>
      </c>
      <c r="C141" s="3" t="s">
        <v>1791</v>
      </c>
      <c r="D141" s="3" t="s">
        <v>1938</v>
      </c>
      <c r="E141" s="3" t="s">
        <v>1939</v>
      </c>
      <c r="F141" s="8" t="s">
        <v>1998</v>
      </c>
      <c r="G141" s="6">
        <f>SUMIFS(GQList,GIList,Table_ExternalData_1[[#This Row],[Item_key]],GDList,Table_ExternalData_1[[#Headers],[1]])</f>
        <v>0</v>
      </c>
      <c r="H141" s="6">
        <f>SUMIFS(GQList,GIList,Table_ExternalData_1[[#This Row],[Item_key]],GDList,Table_ExternalData_1[[#Headers],[2]])</f>
        <v>0</v>
      </c>
      <c r="I141" s="6">
        <f>SUMIFS(GQList,GIList,Table_ExternalData_1[[#This Row],[Item_key]],GDList,Table_ExternalData_1[[#Headers],[3]])</f>
        <v>0</v>
      </c>
      <c r="J141" s="6">
        <f>SUMIFS(GQList,GIList,Table_ExternalData_1[[#This Row],[Item_key]],GDList,Table_ExternalData_1[[#Headers],[4]])</f>
        <v>0</v>
      </c>
      <c r="K141" s="6">
        <f>SUMIFS(GQList,GIList,Table_ExternalData_1[[#This Row],[Item_key]],GDList,Table_ExternalData_1[[#Headers],[5]])</f>
        <v>0</v>
      </c>
      <c r="L141" s="6">
        <f>SUMIFS(GQList,GIList,Table_ExternalData_1[[#This Row],[Item_key]],GDList,Table_ExternalData_1[[#Headers],[6]])</f>
        <v>0</v>
      </c>
      <c r="M141" s="6">
        <f>SUMIFS(GQList,GIList,Table_ExternalData_1[[#This Row],[Item_key]],GDList,Table_ExternalData_1[[#Headers],[7]])</f>
        <v>0</v>
      </c>
      <c r="N141" s="6">
        <f>SUMIFS(GQList,GIList,Table_ExternalData_1[[#This Row],[Item_key]],GDList,Table_ExternalData_1[[#Headers],[8]])</f>
        <v>0</v>
      </c>
      <c r="O141" s="6">
        <f>SUMIFS(GQList,GIList,Table_ExternalData_1[[#This Row],[Item_key]],GDList,Table_ExternalData_1[[#Headers],[9]])</f>
        <v>0</v>
      </c>
      <c r="P141" s="6">
        <f>SUMIFS(GQList,GIList,Table_ExternalData_1[[#This Row],[Item_key]],GDList,Table_ExternalData_1[[#Headers],[10]])</f>
        <v>0</v>
      </c>
      <c r="Q141" s="6">
        <f>SUMIFS(GQList,GIList,Table_ExternalData_1[[#This Row],[Item_key]],GDList,Table_ExternalData_1[[#Headers],[11]])</f>
        <v>0</v>
      </c>
      <c r="R141" s="6">
        <f>SUMIFS(GQList,GIList,Table_ExternalData_1[[#This Row],[Item_key]],GDList,Table_ExternalData_1[[#Headers],[12]])</f>
        <v>0</v>
      </c>
      <c r="S141" s="6">
        <f>SUMIFS(GQList,GIList,Table_ExternalData_1[[#This Row],[Item_key]],GDList,Table_ExternalData_1[[#Headers],[13]])</f>
        <v>0</v>
      </c>
      <c r="T141" s="6">
        <f>SUMIFS(GQList,GIList,Table_ExternalData_1[[#This Row],[Item_key]],GDList,Table_ExternalData_1[[#Headers],[14]])</f>
        <v>0</v>
      </c>
      <c r="U141" s="6">
        <f>SUMIFS(GQList,GIList,Table_ExternalData_1[[#This Row],[Item_key]],GDList,Table_ExternalData_1[[#Headers],[15]])</f>
        <v>0</v>
      </c>
      <c r="V141" s="6">
        <f>SUMIFS(GQList,GIList,Table_ExternalData_1[[#This Row],[Item_key]],GDList,Table_ExternalData_1[[#Headers],[16]])</f>
        <v>0</v>
      </c>
      <c r="W141" s="6">
        <f>SUMIFS(GQList,GIList,Table_ExternalData_1[[#This Row],[Item_key]],GDList,Table_ExternalData_1[[#Headers],[17]])</f>
        <v>0</v>
      </c>
      <c r="X141" s="6">
        <f>SUMIFS(GQList,GIList,Table_ExternalData_1[[#This Row],[Item_key]],GDList,Table_ExternalData_1[[#Headers],[18]])</f>
        <v>0</v>
      </c>
      <c r="Y141" s="6">
        <f>SUMIFS(GQList,GIList,Table_ExternalData_1[[#This Row],[Item_key]],GDList,Table_ExternalData_1[[#Headers],[19]])</f>
        <v>0</v>
      </c>
      <c r="Z141" s="6">
        <f>SUMIFS(GQList,GIList,Table_ExternalData_1[[#This Row],[Item_key]],GDList,Table_ExternalData_1[[#Headers],[20]])</f>
        <v>0</v>
      </c>
      <c r="AA141" s="6">
        <f>SUMIFS(GQList,GIList,Table_ExternalData_1[[#This Row],[Item_key]],GDList,Table_ExternalData_1[[#Headers],[21]])</f>
        <v>0</v>
      </c>
      <c r="AB141" s="6">
        <f>SUMIFS(GQList,GIList,Table_ExternalData_1[[#This Row],[Item_key]],GDList,Table_ExternalData_1[[#Headers],[22]])</f>
        <v>0</v>
      </c>
      <c r="AC141" s="6">
        <f>SUMIFS(GQList,GIList,Table_ExternalData_1[[#This Row],[Item_key]],GDList,Table_ExternalData_1[[#Headers],[23]])</f>
        <v>0</v>
      </c>
      <c r="AD141" s="6">
        <f>SUMIFS(GQList,GIList,Table_ExternalData_1[[#This Row],[Item_key]],GDList,Table_ExternalData_1[[#Headers],[24]])</f>
        <v>0</v>
      </c>
      <c r="AE141" s="6">
        <f>SUMIFS(GQList,GIList,Table_ExternalData_1[[#This Row],[Item_key]],GDList,Table_ExternalData_1[[#Headers],[25]])</f>
        <v>0</v>
      </c>
      <c r="AF141" s="6">
        <f>SUMIFS(GQList,GIList,Table_ExternalData_1[[#This Row],[Item_key]],GDList,Table_ExternalData_1[[#Headers],[26]])</f>
        <v>0</v>
      </c>
      <c r="AG141" s="6">
        <f>SUMIFS(GQList,GIList,Table_ExternalData_1[[#This Row],[Item_key]],GDList,Table_ExternalData_1[[#Headers],[27]])</f>
        <v>0</v>
      </c>
      <c r="AH141" s="6">
        <f>SUMIFS(GQList,GIList,Table_ExternalData_1[[#This Row],[Item_key]],GDList,Table_ExternalData_1[[#Headers],[28]])</f>
        <v>0</v>
      </c>
      <c r="AI141" s="6">
        <f>SUMIFS(GQList,GIList,Table_ExternalData_1[[#This Row],[Item_key]],GDList,Table_ExternalData_1[[#Headers],[29]])</f>
        <v>0</v>
      </c>
      <c r="AJ141" s="6">
        <f>SUMIFS(GQList,GIList,Table_ExternalData_1[[#This Row],[Item_key]],GDList,Table_ExternalData_1[[#Headers],[30]])</f>
        <v>0</v>
      </c>
      <c r="AK141" s="6">
        <f>SUMIFS(GQList,GIList,Table_ExternalData_1[[#This Row],[Item_key]],GDList,Table_ExternalData_1[[#Headers],[31]])</f>
        <v>0</v>
      </c>
      <c r="AL141" s="6">
        <f>SUM(Table_ExternalData_1[[#This Row],[1]:[31]])</f>
        <v>0</v>
      </c>
    </row>
    <row r="142" spans="1:38" ht="24" hidden="1">
      <c r="A142" s="8" t="s">
        <v>2000</v>
      </c>
      <c r="B142" s="3" t="s">
        <v>1815</v>
      </c>
      <c r="C142" s="3" t="s">
        <v>1792</v>
      </c>
      <c r="D142" s="3" t="s">
        <v>1940</v>
      </c>
      <c r="E142" s="3" t="s">
        <v>1941</v>
      </c>
      <c r="F142" s="8" t="s">
        <v>1998</v>
      </c>
      <c r="G142" s="6">
        <f>SUMIFS(GQList,GIList,Table_ExternalData_1[[#This Row],[Item_key]],GDList,Table_ExternalData_1[[#Headers],[1]])</f>
        <v>0</v>
      </c>
      <c r="H142" s="6">
        <f>SUMIFS(GQList,GIList,Table_ExternalData_1[[#This Row],[Item_key]],GDList,Table_ExternalData_1[[#Headers],[2]])</f>
        <v>0</v>
      </c>
      <c r="I142" s="6">
        <f>SUMIFS(GQList,GIList,Table_ExternalData_1[[#This Row],[Item_key]],GDList,Table_ExternalData_1[[#Headers],[3]])</f>
        <v>0</v>
      </c>
      <c r="J142" s="6">
        <f>SUMIFS(GQList,GIList,Table_ExternalData_1[[#This Row],[Item_key]],GDList,Table_ExternalData_1[[#Headers],[4]])</f>
        <v>0</v>
      </c>
      <c r="K142" s="6">
        <f>SUMIFS(GQList,GIList,Table_ExternalData_1[[#This Row],[Item_key]],GDList,Table_ExternalData_1[[#Headers],[5]])</f>
        <v>0</v>
      </c>
      <c r="L142" s="6">
        <f>SUMIFS(GQList,GIList,Table_ExternalData_1[[#This Row],[Item_key]],GDList,Table_ExternalData_1[[#Headers],[6]])</f>
        <v>0</v>
      </c>
      <c r="M142" s="6">
        <f>SUMIFS(GQList,GIList,Table_ExternalData_1[[#This Row],[Item_key]],GDList,Table_ExternalData_1[[#Headers],[7]])</f>
        <v>0</v>
      </c>
      <c r="N142" s="6">
        <f>SUMIFS(GQList,GIList,Table_ExternalData_1[[#This Row],[Item_key]],GDList,Table_ExternalData_1[[#Headers],[8]])</f>
        <v>0</v>
      </c>
      <c r="O142" s="6">
        <f>SUMIFS(GQList,GIList,Table_ExternalData_1[[#This Row],[Item_key]],GDList,Table_ExternalData_1[[#Headers],[9]])</f>
        <v>0</v>
      </c>
      <c r="P142" s="6">
        <f>SUMIFS(GQList,GIList,Table_ExternalData_1[[#This Row],[Item_key]],GDList,Table_ExternalData_1[[#Headers],[10]])</f>
        <v>0</v>
      </c>
      <c r="Q142" s="6">
        <f>SUMIFS(GQList,GIList,Table_ExternalData_1[[#This Row],[Item_key]],GDList,Table_ExternalData_1[[#Headers],[11]])</f>
        <v>0</v>
      </c>
      <c r="R142" s="6">
        <f>SUMIFS(GQList,GIList,Table_ExternalData_1[[#This Row],[Item_key]],GDList,Table_ExternalData_1[[#Headers],[12]])</f>
        <v>0</v>
      </c>
      <c r="S142" s="6">
        <f>SUMIFS(GQList,GIList,Table_ExternalData_1[[#This Row],[Item_key]],GDList,Table_ExternalData_1[[#Headers],[13]])</f>
        <v>0</v>
      </c>
      <c r="T142" s="6">
        <f>SUMIFS(GQList,GIList,Table_ExternalData_1[[#This Row],[Item_key]],GDList,Table_ExternalData_1[[#Headers],[14]])</f>
        <v>0</v>
      </c>
      <c r="U142" s="6">
        <f>SUMIFS(GQList,GIList,Table_ExternalData_1[[#This Row],[Item_key]],GDList,Table_ExternalData_1[[#Headers],[15]])</f>
        <v>0</v>
      </c>
      <c r="V142" s="6">
        <f>SUMIFS(GQList,GIList,Table_ExternalData_1[[#This Row],[Item_key]],GDList,Table_ExternalData_1[[#Headers],[16]])</f>
        <v>0</v>
      </c>
      <c r="W142" s="6">
        <f>SUMIFS(GQList,GIList,Table_ExternalData_1[[#This Row],[Item_key]],GDList,Table_ExternalData_1[[#Headers],[17]])</f>
        <v>0</v>
      </c>
      <c r="X142" s="6">
        <f>SUMIFS(GQList,GIList,Table_ExternalData_1[[#This Row],[Item_key]],GDList,Table_ExternalData_1[[#Headers],[18]])</f>
        <v>0</v>
      </c>
      <c r="Y142" s="6">
        <f>SUMIFS(GQList,GIList,Table_ExternalData_1[[#This Row],[Item_key]],GDList,Table_ExternalData_1[[#Headers],[19]])</f>
        <v>0</v>
      </c>
      <c r="Z142" s="6">
        <f>SUMIFS(GQList,GIList,Table_ExternalData_1[[#This Row],[Item_key]],GDList,Table_ExternalData_1[[#Headers],[20]])</f>
        <v>0</v>
      </c>
      <c r="AA142" s="6">
        <f>SUMIFS(GQList,GIList,Table_ExternalData_1[[#This Row],[Item_key]],GDList,Table_ExternalData_1[[#Headers],[21]])</f>
        <v>0</v>
      </c>
      <c r="AB142" s="6">
        <f>SUMIFS(GQList,GIList,Table_ExternalData_1[[#This Row],[Item_key]],GDList,Table_ExternalData_1[[#Headers],[22]])</f>
        <v>0</v>
      </c>
      <c r="AC142" s="6">
        <f>SUMIFS(GQList,GIList,Table_ExternalData_1[[#This Row],[Item_key]],GDList,Table_ExternalData_1[[#Headers],[23]])</f>
        <v>0</v>
      </c>
      <c r="AD142" s="6">
        <f>SUMIFS(GQList,GIList,Table_ExternalData_1[[#This Row],[Item_key]],GDList,Table_ExternalData_1[[#Headers],[24]])</f>
        <v>0</v>
      </c>
      <c r="AE142" s="6">
        <f>SUMIFS(GQList,GIList,Table_ExternalData_1[[#This Row],[Item_key]],GDList,Table_ExternalData_1[[#Headers],[25]])</f>
        <v>0</v>
      </c>
      <c r="AF142" s="6">
        <f>SUMIFS(GQList,GIList,Table_ExternalData_1[[#This Row],[Item_key]],GDList,Table_ExternalData_1[[#Headers],[26]])</f>
        <v>0</v>
      </c>
      <c r="AG142" s="6">
        <f>SUMIFS(GQList,GIList,Table_ExternalData_1[[#This Row],[Item_key]],GDList,Table_ExternalData_1[[#Headers],[27]])</f>
        <v>0</v>
      </c>
      <c r="AH142" s="6">
        <f>SUMIFS(GQList,GIList,Table_ExternalData_1[[#This Row],[Item_key]],GDList,Table_ExternalData_1[[#Headers],[28]])</f>
        <v>0</v>
      </c>
      <c r="AI142" s="6">
        <f>SUMIFS(GQList,GIList,Table_ExternalData_1[[#This Row],[Item_key]],GDList,Table_ExternalData_1[[#Headers],[29]])</f>
        <v>0</v>
      </c>
      <c r="AJ142" s="6">
        <f>SUMIFS(GQList,GIList,Table_ExternalData_1[[#This Row],[Item_key]],GDList,Table_ExternalData_1[[#Headers],[30]])</f>
        <v>0</v>
      </c>
      <c r="AK142" s="6">
        <f>SUMIFS(GQList,GIList,Table_ExternalData_1[[#This Row],[Item_key]],GDList,Table_ExternalData_1[[#Headers],[31]])</f>
        <v>0</v>
      </c>
      <c r="AL142" s="6">
        <f>SUM(Table_ExternalData_1[[#This Row],[1]:[31]])</f>
        <v>0</v>
      </c>
    </row>
    <row r="143" spans="1:38" hidden="1">
      <c r="A143" s="8" t="s">
        <v>2000</v>
      </c>
      <c r="B143" s="3" t="s">
        <v>1815</v>
      </c>
      <c r="C143" s="3" t="s">
        <v>1723</v>
      </c>
      <c r="D143" s="3" t="s">
        <v>1942</v>
      </c>
      <c r="E143" s="3" t="s">
        <v>1943</v>
      </c>
      <c r="F143" s="8" t="s">
        <v>1998</v>
      </c>
      <c r="G143" s="6">
        <f>SUMIFS(GQList,GIList,Table_ExternalData_1[[#This Row],[Item_key]],GDList,Table_ExternalData_1[[#Headers],[1]])</f>
        <v>0</v>
      </c>
      <c r="H143" s="6">
        <f>SUMIFS(GQList,GIList,Table_ExternalData_1[[#This Row],[Item_key]],GDList,Table_ExternalData_1[[#Headers],[2]])</f>
        <v>0</v>
      </c>
      <c r="I143" s="6">
        <f>SUMIFS(GQList,GIList,Table_ExternalData_1[[#This Row],[Item_key]],GDList,Table_ExternalData_1[[#Headers],[3]])</f>
        <v>1000</v>
      </c>
      <c r="J143" s="6">
        <f>SUMIFS(GQList,GIList,Table_ExternalData_1[[#This Row],[Item_key]],GDList,Table_ExternalData_1[[#Headers],[4]])</f>
        <v>0</v>
      </c>
      <c r="K143" s="6">
        <f>SUMIFS(GQList,GIList,Table_ExternalData_1[[#This Row],[Item_key]],GDList,Table_ExternalData_1[[#Headers],[5]])</f>
        <v>0</v>
      </c>
      <c r="L143" s="6">
        <f>SUMIFS(GQList,GIList,Table_ExternalData_1[[#This Row],[Item_key]],GDList,Table_ExternalData_1[[#Headers],[6]])</f>
        <v>2000</v>
      </c>
      <c r="M143" s="6">
        <f>SUMIFS(GQList,GIList,Table_ExternalData_1[[#This Row],[Item_key]],GDList,Table_ExternalData_1[[#Headers],[7]])</f>
        <v>0</v>
      </c>
      <c r="N143" s="6">
        <f>SUMIFS(GQList,GIList,Table_ExternalData_1[[#This Row],[Item_key]],GDList,Table_ExternalData_1[[#Headers],[8]])</f>
        <v>0</v>
      </c>
      <c r="O143" s="6">
        <f>SUMIFS(GQList,GIList,Table_ExternalData_1[[#This Row],[Item_key]],GDList,Table_ExternalData_1[[#Headers],[9]])</f>
        <v>0</v>
      </c>
      <c r="P143" s="6">
        <f>SUMIFS(GQList,GIList,Table_ExternalData_1[[#This Row],[Item_key]],GDList,Table_ExternalData_1[[#Headers],[10]])</f>
        <v>0</v>
      </c>
      <c r="Q143" s="6">
        <f>SUMIFS(GQList,GIList,Table_ExternalData_1[[#This Row],[Item_key]],GDList,Table_ExternalData_1[[#Headers],[11]])</f>
        <v>0</v>
      </c>
      <c r="R143" s="6">
        <f>SUMIFS(GQList,GIList,Table_ExternalData_1[[#This Row],[Item_key]],GDList,Table_ExternalData_1[[#Headers],[12]])</f>
        <v>0</v>
      </c>
      <c r="S143" s="6">
        <f>SUMIFS(GQList,GIList,Table_ExternalData_1[[#This Row],[Item_key]],GDList,Table_ExternalData_1[[#Headers],[13]])</f>
        <v>0</v>
      </c>
      <c r="T143" s="6">
        <f>SUMIFS(GQList,GIList,Table_ExternalData_1[[#This Row],[Item_key]],GDList,Table_ExternalData_1[[#Headers],[14]])</f>
        <v>0</v>
      </c>
      <c r="U143" s="6">
        <f>SUMIFS(GQList,GIList,Table_ExternalData_1[[#This Row],[Item_key]],GDList,Table_ExternalData_1[[#Headers],[15]])</f>
        <v>0</v>
      </c>
      <c r="V143" s="6">
        <f>SUMIFS(GQList,GIList,Table_ExternalData_1[[#This Row],[Item_key]],GDList,Table_ExternalData_1[[#Headers],[16]])</f>
        <v>0</v>
      </c>
      <c r="W143" s="6">
        <f>SUMIFS(GQList,GIList,Table_ExternalData_1[[#This Row],[Item_key]],GDList,Table_ExternalData_1[[#Headers],[17]])</f>
        <v>0</v>
      </c>
      <c r="X143" s="6">
        <f>SUMIFS(GQList,GIList,Table_ExternalData_1[[#This Row],[Item_key]],GDList,Table_ExternalData_1[[#Headers],[18]])</f>
        <v>0</v>
      </c>
      <c r="Y143" s="6">
        <f>SUMIFS(GQList,GIList,Table_ExternalData_1[[#This Row],[Item_key]],GDList,Table_ExternalData_1[[#Headers],[19]])</f>
        <v>0</v>
      </c>
      <c r="Z143" s="6">
        <f>SUMIFS(GQList,GIList,Table_ExternalData_1[[#This Row],[Item_key]],GDList,Table_ExternalData_1[[#Headers],[20]])</f>
        <v>0</v>
      </c>
      <c r="AA143" s="6">
        <f>SUMIFS(GQList,GIList,Table_ExternalData_1[[#This Row],[Item_key]],GDList,Table_ExternalData_1[[#Headers],[21]])</f>
        <v>0</v>
      </c>
      <c r="AB143" s="6">
        <f>SUMIFS(GQList,GIList,Table_ExternalData_1[[#This Row],[Item_key]],GDList,Table_ExternalData_1[[#Headers],[22]])</f>
        <v>0</v>
      </c>
      <c r="AC143" s="6">
        <f>SUMIFS(GQList,GIList,Table_ExternalData_1[[#This Row],[Item_key]],GDList,Table_ExternalData_1[[#Headers],[23]])</f>
        <v>0</v>
      </c>
      <c r="AD143" s="6">
        <f>SUMIFS(GQList,GIList,Table_ExternalData_1[[#This Row],[Item_key]],GDList,Table_ExternalData_1[[#Headers],[24]])</f>
        <v>0</v>
      </c>
      <c r="AE143" s="6">
        <f>SUMIFS(GQList,GIList,Table_ExternalData_1[[#This Row],[Item_key]],GDList,Table_ExternalData_1[[#Headers],[25]])</f>
        <v>0</v>
      </c>
      <c r="AF143" s="6">
        <f>SUMIFS(GQList,GIList,Table_ExternalData_1[[#This Row],[Item_key]],GDList,Table_ExternalData_1[[#Headers],[26]])</f>
        <v>0</v>
      </c>
      <c r="AG143" s="6">
        <f>SUMIFS(GQList,GIList,Table_ExternalData_1[[#This Row],[Item_key]],GDList,Table_ExternalData_1[[#Headers],[27]])</f>
        <v>3000</v>
      </c>
      <c r="AH143" s="6">
        <f>SUMIFS(GQList,GIList,Table_ExternalData_1[[#This Row],[Item_key]],GDList,Table_ExternalData_1[[#Headers],[28]])</f>
        <v>0</v>
      </c>
      <c r="AI143" s="6">
        <f>SUMIFS(GQList,GIList,Table_ExternalData_1[[#This Row],[Item_key]],GDList,Table_ExternalData_1[[#Headers],[29]])</f>
        <v>0</v>
      </c>
      <c r="AJ143" s="6">
        <f>SUMIFS(GQList,GIList,Table_ExternalData_1[[#This Row],[Item_key]],GDList,Table_ExternalData_1[[#Headers],[30]])</f>
        <v>0</v>
      </c>
      <c r="AK143" s="6">
        <f>SUMIFS(GQList,GIList,Table_ExternalData_1[[#This Row],[Item_key]],GDList,Table_ExternalData_1[[#Headers],[31]])</f>
        <v>0</v>
      </c>
      <c r="AL143" s="6">
        <f>SUM(Table_ExternalData_1[[#This Row],[1]:[31]])</f>
        <v>6000</v>
      </c>
    </row>
    <row r="144" spans="1:38" hidden="1">
      <c r="A144" s="8" t="s">
        <v>2000</v>
      </c>
      <c r="B144" s="3" t="s">
        <v>1815</v>
      </c>
      <c r="C144" s="3" t="s">
        <v>1726</v>
      </c>
      <c r="D144" s="3" t="s">
        <v>1944</v>
      </c>
      <c r="E144" s="3" t="s">
        <v>1945</v>
      </c>
      <c r="F144" s="8" t="s">
        <v>1998</v>
      </c>
      <c r="G144" s="6">
        <f>SUMIFS(GQList,GIList,Table_ExternalData_1[[#This Row],[Item_key]],GDList,Table_ExternalData_1[[#Headers],[1]])</f>
        <v>0</v>
      </c>
      <c r="H144" s="6">
        <f>SUMIFS(GQList,GIList,Table_ExternalData_1[[#This Row],[Item_key]],GDList,Table_ExternalData_1[[#Headers],[2]])</f>
        <v>0</v>
      </c>
      <c r="I144" s="6">
        <f>SUMIFS(GQList,GIList,Table_ExternalData_1[[#This Row],[Item_key]],GDList,Table_ExternalData_1[[#Headers],[3]])</f>
        <v>2120</v>
      </c>
      <c r="J144" s="6">
        <f>SUMIFS(GQList,GIList,Table_ExternalData_1[[#This Row],[Item_key]],GDList,Table_ExternalData_1[[#Headers],[4]])</f>
        <v>0</v>
      </c>
      <c r="K144" s="6">
        <f>SUMIFS(GQList,GIList,Table_ExternalData_1[[#This Row],[Item_key]],GDList,Table_ExternalData_1[[#Headers],[5]])</f>
        <v>0</v>
      </c>
      <c r="L144" s="6">
        <f>SUMIFS(GQList,GIList,Table_ExternalData_1[[#This Row],[Item_key]],GDList,Table_ExternalData_1[[#Headers],[6]])</f>
        <v>0</v>
      </c>
      <c r="M144" s="6">
        <f>SUMIFS(GQList,GIList,Table_ExternalData_1[[#This Row],[Item_key]],GDList,Table_ExternalData_1[[#Headers],[7]])</f>
        <v>0</v>
      </c>
      <c r="N144" s="6">
        <f>SUMIFS(GQList,GIList,Table_ExternalData_1[[#This Row],[Item_key]],GDList,Table_ExternalData_1[[#Headers],[8]])</f>
        <v>0</v>
      </c>
      <c r="O144" s="6">
        <f>SUMIFS(GQList,GIList,Table_ExternalData_1[[#This Row],[Item_key]],GDList,Table_ExternalData_1[[#Headers],[9]])</f>
        <v>0</v>
      </c>
      <c r="P144" s="6">
        <f>SUMIFS(GQList,GIList,Table_ExternalData_1[[#This Row],[Item_key]],GDList,Table_ExternalData_1[[#Headers],[10]])</f>
        <v>0</v>
      </c>
      <c r="Q144" s="6">
        <f>SUMIFS(GQList,GIList,Table_ExternalData_1[[#This Row],[Item_key]],GDList,Table_ExternalData_1[[#Headers],[11]])</f>
        <v>0</v>
      </c>
      <c r="R144" s="6">
        <f>SUMIFS(GQList,GIList,Table_ExternalData_1[[#This Row],[Item_key]],GDList,Table_ExternalData_1[[#Headers],[12]])</f>
        <v>0</v>
      </c>
      <c r="S144" s="6">
        <f>SUMIFS(GQList,GIList,Table_ExternalData_1[[#This Row],[Item_key]],GDList,Table_ExternalData_1[[#Headers],[13]])</f>
        <v>0</v>
      </c>
      <c r="T144" s="6">
        <f>SUMIFS(GQList,GIList,Table_ExternalData_1[[#This Row],[Item_key]],GDList,Table_ExternalData_1[[#Headers],[14]])</f>
        <v>0</v>
      </c>
      <c r="U144" s="6">
        <f>SUMIFS(GQList,GIList,Table_ExternalData_1[[#This Row],[Item_key]],GDList,Table_ExternalData_1[[#Headers],[15]])</f>
        <v>2840</v>
      </c>
      <c r="V144" s="6">
        <f>SUMIFS(GQList,GIList,Table_ExternalData_1[[#This Row],[Item_key]],GDList,Table_ExternalData_1[[#Headers],[16]])</f>
        <v>0</v>
      </c>
      <c r="W144" s="6">
        <f>SUMIFS(GQList,GIList,Table_ExternalData_1[[#This Row],[Item_key]],GDList,Table_ExternalData_1[[#Headers],[17]])</f>
        <v>0</v>
      </c>
      <c r="X144" s="6">
        <f>SUMIFS(GQList,GIList,Table_ExternalData_1[[#This Row],[Item_key]],GDList,Table_ExternalData_1[[#Headers],[18]])</f>
        <v>0</v>
      </c>
      <c r="Y144" s="6">
        <f>SUMIFS(GQList,GIList,Table_ExternalData_1[[#This Row],[Item_key]],GDList,Table_ExternalData_1[[#Headers],[19]])</f>
        <v>0</v>
      </c>
      <c r="Z144" s="6">
        <f>SUMIFS(GQList,GIList,Table_ExternalData_1[[#This Row],[Item_key]],GDList,Table_ExternalData_1[[#Headers],[20]])</f>
        <v>0</v>
      </c>
      <c r="AA144" s="6">
        <f>SUMIFS(GQList,GIList,Table_ExternalData_1[[#This Row],[Item_key]],GDList,Table_ExternalData_1[[#Headers],[21]])</f>
        <v>0</v>
      </c>
      <c r="AB144" s="6">
        <f>SUMIFS(GQList,GIList,Table_ExternalData_1[[#This Row],[Item_key]],GDList,Table_ExternalData_1[[#Headers],[22]])</f>
        <v>0</v>
      </c>
      <c r="AC144" s="6">
        <f>SUMIFS(GQList,GIList,Table_ExternalData_1[[#This Row],[Item_key]],GDList,Table_ExternalData_1[[#Headers],[23]])</f>
        <v>0</v>
      </c>
      <c r="AD144" s="6">
        <f>SUMIFS(GQList,GIList,Table_ExternalData_1[[#This Row],[Item_key]],GDList,Table_ExternalData_1[[#Headers],[24]])</f>
        <v>0</v>
      </c>
      <c r="AE144" s="6">
        <f>SUMIFS(GQList,GIList,Table_ExternalData_1[[#This Row],[Item_key]],GDList,Table_ExternalData_1[[#Headers],[25]])</f>
        <v>0</v>
      </c>
      <c r="AF144" s="6">
        <f>SUMIFS(GQList,GIList,Table_ExternalData_1[[#This Row],[Item_key]],GDList,Table_ExternalData_1[[#Headers],[26]])</f>
        <v>0</v>
      </c>
      <c r="AG144" s="6">
        <f>SUMIFS(GQList,GIList,Table_ExternalData_1[[#This Row],[Item_key]],GDList,Table_ExternalData_1[[#Headers],[27]])</f>
        <v>0</v>
      </c>
      <c r="AH144" s="6">
        <f>SUMIFS(GQList,GIList,Table_ExternalData_1[[#This Row],[Item_key]],GDList,Table_ExternalData_1[[#Headers],[28]])</f>
        <v>0</v>
      </c>
      <c r="AI144" s="6">
        <f>SUMIFS(GQList,GIList,Table_ExternalData_1[[#This Row],[Item_key]],GDList,Table_ExternalData_1[[#Headers],[29]])</f>
        <v>0</v>
      </c>
      <c r="AJ144" s="6">
        <f>SUMIFS(GQList,GIList,Table_ExternalData_1[[#This Row],[Item_key]],GDList,Table_ExternalData_1[[#Headers],[30]])</f>
        <v>0</v>
      </c>
      <c r="AK144" s="6">
        <f>SUMIFS(GQList,GIList,Table_ExternalData_1[[#This Row],[Item_key]],GDList,Table_ExternalData_1[[#Headers],[31]])</f>
        <v>0</v>
      </c>
      <c r="AL144" s="6">
        <f>SUM(Table_ExternalData_1[[#This Row],[1]:[31]])</f>
        <v>4960</v>
      </c>
    </row>
    <row r="145" spans="1:38" hidden="1">
      <c r="A145" s="8" t="s">
        <v>2000</v>
      </c>
      <c r="B145" s="3" t="s">
        <v>1815</v>
      </c>
      <c r="C145" s="3" t="s">
        <v>1793</v>
      </c>
      <c r="D145" s="3" t="s">
        <v>1946</v>
      </c>
      <c r="E145" s="3" t="s">
        <v>1947</v>
      </c>
      <c r="F145" s="8" t="s">
        <v>1998</v>
      </c>
      <c r="G145" s="6">
        <f>SUMIFS(GQList,GIList,Table_ExternalData_1[[#This Row],[Item_key]],GDList,Table_ExternalData_1[[#Headers],[1]])</f>
        <v>0</v>
      </c>
      <c r="H145" s="6">
        <f>SUMIFS(GQList,GIList,Table_ExternalData_1[[#This Row],[Item_key]],GDList,Table_ExternalData_1[[#Headers],[2]])</f>
        <v>0</v>
      </c>
      <c r="I145" s="6">
        <f>SUMIFS(GQList,GIList,Table_ExternalData_1[[#This Row],[Item_key]],GDList,Table_ExternalData_1[[#Headers],[3]])</f>
        <v>10000</v>
      </c>
      <c r="J145" s="6">
        <f>SUMIFS(GQList,GIList,Table_ExternalData_1[[#This Row],[Item_key]],GDList,Table_ExternalData_1[[#Headers],[4]])</f>
        <v>0</v>
      </c>
      <c r="K145" s="6">
        <f>SUMIFS(GQList,GIList,Table_ExternalData_1[[#This Row],[Item_key]],GDList,Table_ExternalData_1[[#Headers],[5]])</f>
        <v>0</v>
      </c>
      <c r="L145" s="6">
        <f>SUMIFS(GQList,GIList,Table_ExternalData_1[[#This Row],[Item_key]],GDList,Table_ExternalData_1[[#Headers],[6]])</f>
        <v>0</v>
      </c>
      <c r="M145" s="6">
        <f>SUMIFS(GQList,GIList,Table_ExternalData_1[[#This Row],[Item_key]],GDList,Table_ExternalData_1[[#Headers],[7]])</f>
        <v>0</v>
      </c>
      <c r="N145" s="6">
        <f>SUMIFS(GQList,GIList,Table_ExternalData_1[[#This Row],[Item_key]],GDList,Table_ExternalData_1[[#Headers],[8]])</f>
        <v>0</v>
      </c>
      <c r="O145" s="6">
        <f>SUMIFS(GQList,GIList,Table_ExternalData_1[[#This Row],[Item_key]],GDList,Table_ExternalData_1[[#Headers],[9]])</f>
        <v>0</v>
      </c>
      <c r="P145" s="6">
        <f>SUMIFS(GQList,GIList,Table_ExternalData_1[[#This Row],[Item_key]],GDList,Table_ExternalData_1[[#Headers],[10]])</f>
        <v>0</v>
      </c>
      <c r="Q145" s="6">
        <f>SUMIFS(GQList,GIList,Table_ExternalData_1[[#This Row],[Item_key]],GDList,Table_ExternalData_1[[#Headers],[11]])</f>
        <v>0</v>
      </c>
      <c r="R145" s="6">
        <f>SUMIFS(GQList,GIList,Table_ExternalData_1[[#This Row],[Item_key]],GDList,Table_ExternalData_1[[#Headers],[12]])</f>
        <v>0</v>
      </c>
      <c r="S145" s="6">
        <f>SUMIFS(GQList,GIList,Table_ExternalData_1[[#This Row],[Item_key]],GDList,Table_ExternalData_1[[#Headers],[13]])</f>
        <v>0</v>
      </c>
      <c r="T145" s="6">
        <f>SUMIFS(GQList,GIList,Table_ExternalData_1[[#This Row],[Item_key]],GDList,Table_ExternalData_1[[#Headers],[14]])</f>
        <v>0</v>
      </c>
      <c r="U145" s="6">
        <f>SUMIFS(GQList,GIList,Table_ExternalData_1[[#This Row],[Item_key]],GDList,Table_ExternalData_1[[#Headers],[15]])</f>
        <v>0</v>
      </c>
      <c r="V145" s="6">
        <f>SUMIFS(GQList,GIList,Table_ExternalData_1[[#This Row],[Item_key]],GDList,Table_ExternalData_1[[#Headers],[16]])</f>
        <v>0</v>
      </c>
      <c r="W145" s="6">
        <f>SUMIFS(GQList,GIList,Table_ExternalData_1[[#This Row],[Item_key]],GDList,Table_ExternalData_1[[#Headers],[17]])</f>
        <v>0</v>
      </c>
      <c r="X145" s="6">
        <f>SUMIFS(GQList,GIList,Table_ExternalData_1[[#This Row],[Item_key]],GDList,Table_ExternalData_1[[#Headers],[18]])</f>
        <v>0</v>
      </c>
      <c r="Y145" s="6">
        <f>SUMIFS(GQList,GIList,Table_ExternalData_1[[#This Row],[Item_key]],GDList,Table_ExternalData_1[[#Headers],[19]])</f>
        <v>0</v>
      </c>
      <c r="Z145" s="6">
        <f>SUMIFS(GQList,GIList,Table_ExternalData_1[[#This Row],[Item_key]],GDList,Table_ExternalData_1[[#Headers],[20]])</f>
        <v>0</v>
      </c>
      <c r="AA145" s="6">
        <f>SUMIFS(GQList,GIList,Table_ExternalData_1[[#This Row],[Item_key]],GDList,Table_ExternalData_1[[#Headers],[21]])</f>
        <v>0</v>
      </c>
      <c r="AB145" s="6">
        <f>SUMIFS(GQList,GIList,Table_ExternalData_1[[#This Row],[Item_key]],GDList,Table_ExternalData_1[[#Headers],[22]])</f>
        <v>0</v>
      </c>
      <c r="AC145" s="6">
        <f>SUMIFS(GQList,GIList,Table_ExternalData_1[[#This Row],[Item_key]],GDList,Table_ExternalData_1[[#Headers],[23]])</f>
        <v>0</v>
      </c>
      <c r="AD145" s="6">
        <f>SUMIFS(GQList,GIList,Table_ExternalData_1[[#This Row],[Item_key]],GDList,Table_ExternalData_1[[#Headers],[24]])</f>
        <v>0</v>
      </c>
      <c r="AE145" s="6">
        <f>SUMIFS(GQList,GIList,Table_ExternalData_1[[#This Row],[Item_key]],GDList,Table_ExternalData_1[[#Headers],[25]])</f>
        <v>0</v>
      </c>
      <c r="AF145" s="6">
        <f>SUMIFS(GQList,GIList,Table_ExternalData_1[[#This Row],[Item_key]],GDList,Table_ExternalData_1[[#Headers],[26]])</f>
        <v>0</v>
      </c>
      <c r="AG145" s="6">
        <f>SUMIFS(GQList,GIList,Table_ExternalData_1[[#This Row],[Item_key]],GDList,Table_ExternalData_1[[#Headers],[27]])</f>
        <v>0</v>
      </c>
      <c r="AH145" s="6">
        <f>SUMIFS(GQList,GIList,Table_ExternalData_1[[#This Row],[Item_key]],GDList,Table_ExternalData_1[[#Headers],[28]])</f>
        <v>0</v>
      </c>
      <c r="AI145" s="6">
        <f>SUMIFS(GQList,GIList,Table_ExternalData_1[[#This Row],[Item_key]],GDList,Table_ExternalData_1[[#Headers],[29]])</f>
        <v>0</v>
      </c>
      <c r="AJ145" s="6">
        <f>SUMIFS(GQList,GIList,Table_ExternalData_1[[#This Row],[Item_key]],GDList,Table_ExternalData_1[[#Headers],[30]])</f>
        <v>0</v>
      </c>
      <c r="AK145" s="6">
        <f>SUMIFS(GQList,GIList,Table_ExternalData_1[[#This Row],[Item_key]],GDList,Table_ExternalData_1[[#Headers],[31]])</f>
        <v>0</v>
      </c>
      <c r="AL145" s="6">
        <f>SUM(Table_ExternalData_1[[#This Row],[1]:[31]])</f>
        <v>10000</v>
      </c>
    </row>
    <row r="146" spans="1:38" hidden="1">
      <c r="A146" s="8" t="s">
        <v>2000</v>
      </c>
      <c r="B146" s="3" t="s">
        <v>1815</v>
      </c>
      <c r="C146" s="3" t="s">
        <v>1794</v>
      </c>
      <c r="D146" s="3" t="s">
        <v>1948</v>
      </c>
      <c r="E146" s="3" t="s">
        <v>1949</v>
      </c>
      <c r="F146" s="8" t="s">
        <v>1998</v>
      </c>
      <c r="G146" s="6">
        <f>SUMIFS(GQList,GIList,Table_ExternalData_1[[#This Row],[Item_key]],GDList,Table_ExternalData_1[[#Headers],[1]])</f>
        <v>0</v>
      </c>
      <c r="H146" s="6">
        <f>SUMIFS(GQList,GIList,Table_ExternalData_1[[#This Row],[Item_key]],GDList,Table_ExternalData_1[[#Headers],[2]])</f>
        <v>0</v>
      </c>
      <c r="I146" s="6">
        <f>SUMIFS(GQList,GIList,Table_ExternalData_1[[#This Row],[Item_key]],GDList,Table_ExternalData_1[[#Headers],[3]])</f>
        <v>2000</v>
      </c>
      <c r="J146" s="6">
        <f>SUMIFS(GQList,GIList,Table_ExternalData_1[[#This Row],[Item_key]],GDList,Table_ExternalData_1[[#Headers],[4]])</f>
        <v>0</v>
      </c>
      <c r="K146" s="6">
        <f>SUMIFS(GQList,GIList,Table_ExternalData_1[[#This Row],[Item_key]],GDList,Table_ExternalData_1[[#Headers],[5]])</f>
        <v>0</v>
      </c>
      <c r="L146" s="6">
        <f>SUMIFS(GQList,GIList,Table_ExternalData_1[[#This Row],[Item_key]],GDList,Table_ExternalData_1[[#Headers],[6]])</f>
        <v>10000</v>
      </c>
      <c r="M146" s="6">
        <f>SUMIFS(GQList,GIList,Table_ExternalData_1[[#This Row],[Item_key]],GDList,Table_ExternalData_1[[#Headers],[7]])</f>
        <v>0</v>
      </c>
      <c r="N146" s="6">
        <f>SUMIFS(GQList,GIList,Table_ExternalData_1[[#This Row],[Item_key]],GDList,Table_ExternalData_1[[#Headers],[8]])</f>
        <v>0</v>
      </c>
      <c r="O146" s="6">
        <f>SUMIFS(GQList,GIList,Table_ExternalData_1[[#This Row],[Item_key]],GDList,Table_ExternalData_1[[#Headers],[9]])</f>
        <v>0</v>
      </c>
      <c r="P146" s="6">
        <f>SUMIFS(GQList,GIList,Table_ExternalData_1[[#This Row],[Item_key]],GDList,Table_ExternalData_1[[#Headers],[10]])</f>
        <v>0</v>
      </c>
      <c r="Q146" s="6">
        <f>SUMIFS(GQList,GIList,Table_ExternalData_1[[#This Row],[Item_key]],GDList,Table_ExternalData_1[[#Headers],[11]])</f>
        <v>0</v>
      </c>
      <c r="R146" s="6">
        <f>SUMIFS(GQList,GIList,Table_ExternalData_1[[#This Row],[Item_key]],GDList,Table_ExternalData_1[[#Headers],[12]])</f>
        <v>0</v>
      </c>
      <c r="S146" s="6">
        <f>SUMIFS(GQList,GIList,Table_ExternalData_1[[#This Row],[Item_key]],GDList,Table_ExternalData_1[[#Headers],[13]])</f>
        <v>0</v>
      </c>
      <c r="T146" s="6">
        <f>SUMIFS(GQList,GIList,Table_ExternalData_1[[#This Row],[Item_key]],GDList,Table_ExternalData_1[[#Headers],[14]])</f>
        <v>0</v>
      </c>
      <c r="U146" s="6">
        <f>SUMIFS(GQList,GIList,Table_ExternalData_1[[#This Row],[Item_key]],GDList,Table_ExternalData_1[[#Headers],[15]])</f>
        <v>0</v>
      </c>
      <c r="V146" s="6">
        <f>SUMIFS(GQList,GIList,Table_ExternalData_1[[#This Row],[Item_key]],GDList,Table_ExternalData_1[[#Headers],[16]])</f>
        <v>0</v>
      </c>
      <c r="W146" s="6">
        <f>SUMIFS(GQList,GIList,Table_ExternalData_1[[#This Row],[Item_key]],GDList,Table_ExternalData_1[[#Headers],[17]])</f>
        <v>0</v>
      </c>
      <c r="X146" s="6">
        <f>SUMIFS(GQList,GIList,Table_ExternalData_1[[#This Row],[Item_key]],GDList,Table_ExternalData_1[[#Headers],[18]])</f>
        <v>0</v>
      </c>
      <c r="Y146" s="6">
        <f>SUMIFS(GQList,GIList,Table_ExternalData_1[[#This Row],[Item_key]],GDList,Table_ExternalData_1[[#Headers],[19]])</f>
        <v>0</v>
      </c>
      <c r="Z146" s="6">
        <f>SUMIFS(GQList,GIList,Table_ExternalData_1[[#This Row],[Item_key]],GDList,Table_ExternalData_1[[#Headers],[20]])</f>
        <v>0</v>
      </c>
      <c r="AA146" s="6">
        <f>SUMIFS(GQList,GIList,Table_ExternalData_1[[#This Row],[Item_key]],GDList,Table_ExternalData_1[[#Headers],[21]])</f>
        <v>0</v>
      </c>
      <c r="AB146" s="6">
        <f>SUMIFS(GQList,GIList,Table_ExternalData_1[[#This Row],[Item_key]],GDList,Table_ExternalData_1[[#Headers],[22]])</f>
        <v>0</v>
      </c>
      <c r="AC146" s="6">
        <f>SUMIFS(GQList,GIList,Table_ExternalData_1[[#This Row],[Item_key]],GDList,Table_ExternalData_1[[#Headers],[23]])</f>
        <v>0</v>
      </c>
      <c r="AD146" s="6">
        <f>SUMIFS(GQList,GIList,Table_ExternalData_1[[#This Row],[Item_key]],GDList,Table_ExternalData_1[[#Headers],[24]])</f>
        <v>0</v>
      </c>
      <c r="AE146" s="6">
        <f>SUMIFS(GQList,GIList,Table_ExternalData_1[[#This Row],[Item_key]],GDList,Table_ExternalData_1[[#Headers],[25]])</f>
        <v>0</v>
      </c>
      <c r="AF146" s="6">
        <f>SUMIFS(GQList,GIList,Table_ExternalData_1[[#This Row],[Item_key]],GDList,Table_ExternalData_1[[#Headers],[26]])</f>
        <v>0</v>
      </c>
      <c r="AG146" s="6">
        <f>SUMIFS(GQList,GIList,Table_ExternalData_1[[#This Row],[Item_key]],GDList,Table_ExternalData_1[[#Headers],[27]])</f>
        <v>0</v>
      </c>
      <c r="AH146" s="6">
        <f>SUMIFS(GQList,GIList,Table_ExternalData_1[[#This Row],[Item_key]],GDList,Table_ExternalData_1[[#Headers],[28]])</f>
        <v>0</v>
      </c>
      <c r="AI146" s="6">
        <f>SUMIFS(GQList,GIList,Table_ExternalData_1[[#This Row],[Item_key]],GDList,Table_ExternalData_1[[#Headers],[29]])</f>
        <v>0</v>
      </c>
      <c r="AJ146" s="6">
        <f>SUMIFS(GQList,GIList,Table_ExternalData_1[[#This Row],[Item_key]],GDList,Table_ExternalData_1[[#Headers],[30]])</f>
        <v>0</v>
      </c>
      <c r="AK146" s="6">
        <f>SUMIFS(GQList,GIList,Table_ExternalData_1[[#This Row],[Item_key]],GDList,Table_ExternalData_1[[#Headers],[31]])</f>
        <v>0</v>
      </c>
      <c r="AL146" s="6">
        <f>SUM(Table_ExternalData_1[[#This Row],[1]:[31]])</f>
        <v>12000</v>
      </c>
    </row>
    <row r="147" spans="1:38" hidden="1">
      <c r="A147" s="8" t="s">
        <v>2000</v>
      </c>
      <c r="B147" s="3" t="s">
        <v>1815</v>
      </c>
      <c r="C147" s="3" t="s">
        <v>1804</v>
      </c>
      <c r="D147" s="3" t="s">
        <v>1950</v>
      </c>
      <c r="E147" s="3" t="s">
        <v>1951</v>
      </c>
      <c r="F147" s="8" t="s">
        <v>1998</v>
      </c>
      <c r="G147" s="6">
        <f>SUMIFS(GQList,GIList,Table_ExternalData_1[[#This Row],[Item_key]],GDList,Table_ExternalData_1[[#Headers],[1]])</f>
        <v>0</v>
      </c>
      <c r="H147" s="6">
        <f>SUMIFS(GQList,GIList,Table_ExternalData_1[[#This Row],[Item_key]],GDList,Table_ExternalData_1[[#Headers],[2]])</f>
        <v>0</v>
      </c>
      <c r="I147" s="6">
        <f>SUMIFS(GQList,GIList,Table_ExternalData_1[[#This Row],[Item_key]],GDList,Table_ExternalData_1[[#Headers],[3]])</f>
        <v>0</v>
      </c>
      <c r="J147" s="6">
        <f>SUMIFS(GQList,GIList,Table_ExternalData_1[[#This Row],[Item_key]],GDList,Table_ExternalData_1[[#Headers],[4]])</f>
        <v>0</v>
      </c>
      <c r="K147" s="6">
        <f>SUMIFS(GQList,GIList,Table_ExternalData_1[[#This Row],[Item_key]],GDList,Table_ExternalData_1[[#Headers],[5]])</f>
        <v>0</v>
      </c>
      <c r="L147" s="6">
        <f>SUMIFS(GQList,GIList,Table_ExternalData_1[[#This Row],[Item_key]],GDList,Table_ExternalData_1[[#Headers],[6]])</f>
        <v>28000</v>
      </c>
      <c r="M147" s="6">
        <f>SUMIFS(GQList,GIList,Table_ExternalData_1[[#This Row],[Item_key]],GDList,Table_ExternalData_1[[#Headers],[7]])</f>
        <v>0</v>
      </c>
      <c r="N147" s="6">
        <f>SUMIFS(GQList,GIList,Table_ExternalData_1[[#This Row],[Item_key]],GDList,Table_ExternalData_1[[#Headers],[8]])</f>
        <v>0</v>
      </c>
      <c r="O147" s="6">
        <f>SUMIFS(GQList,GIList,Table_ExternalData_1[[#This Row],[Item_key]],GDList,Table_ExternalData_1[[#Headers],[9]])</f>
        <v>0</v>
      </c>
      <c r="P147" s="6">
        <f>SUMIFS(GQList,GIList,Table_ExternalData_1[[#This Row],[Item_key]],GDList,Table_ExternalData_1[[#Headers],[10]])</f>
        <v>0</v>
      </c>
      <c r="Q147" s="6">
        <f>SUMIFS(GQList,GIList,Table_ExternalData_1[[#This Row],[Item_key]],GDList,Table_ExternalData_1[[#Headers],[11]])</f>
        <v>0</v>
      </c>
      <c r="R147" s="6">
        <f>SUMIFS(GQList,GIList,Table_ExternalData_1[[#This Row],[Item_key]],GDList,Table_ExternalData_1[[#Headers],[12]])</f>
        <v>0</v>
      </c>
      <c r="S147" s="6">
        <f>SUMIFS(GQList,GIList,Table_ExternalData_1[[#This Row],[Item_key]],GDList,Table_ExternalData_1[[#Headers],[13]])</f>
        <v>0</v>
      </c>
      <c r="T147" s="6">
        <f>SUMIFS(GQList,GIList,Table_ExternalData_1[[#This Row],[Item_key]],GDList,Table_ExternalData_1[[#Headers],[14]])</f>
        <v>0</v>
      </c>
      <c r="U147" s="6">
        <f>SUMIFS(GQList,GIList,Table_ExternalData_1[[#This Row],[Item_key]],GDList,Table_ExternalData_1[[#Headers],[15]])</f>
        <v>0</v>
      </c>
      <c r="V147" s="6">
        <f>SUMIFS(GQList,GIList,Table_ExternalData_1[[#This Row],[Item_key]],GDList,Table_ExternalData_1[[#Headers],[16]])</f>
        <v>0</v>
      </c>
      <c r="W147" s="6">
        <f>SUMIFS(GQList,GIList,Table_ExternalData_1[[#This Row],[Item_key]],GDList,Table_ExternalData_1[[#Headers],[17]])</f>
        <v>0</v>
      </c>
      <c r="X147" s="6">
        <f>SUMIFS(GQList,GIList,Table_ExternalData_1[[#This Row],[Item_key]],GDList,Table_ExternalData_1[[#Headers],[18]])</f>
        <v>0</v>
      </c>
      <c r="Y147" s="6">
        <f>SUMIFS(GQList,GIList,Table_ExternalData_1[[#This Row],[Item_key]],GDList,Table_ExternalData_1[[#Headers],[19]])</f>
        <v>0</v>
      </c>
      <c r="Z147" s="6">
        <f>SUMIFS(GQList,GIList,Table_ExternalData_1[[#This Row],[Item_key]],GDList,Table_ExternalData_1[[#Headers],[20]])</f>
        <v>0</v>
      </c>
      <c r="AA147" s="6">
        <f>SUMIFS(GQList,GIList,Table_ExternalData_1[[#This Row],[Item_key]],GDList,Table_ExternalData_1[[#Headers],[21]])</f>
        <v>0</v>
      </c>
      <c r="AB147" s="6">
        <f>SUMIFS(GQList,GIList,Table_ExternalData_1[[#This Row],[Item_key]],GDList,Table_ExternalData_1[[#Headers],[22]])</f>
        <v>0</v>
      </c>
      <c r="AC147" s="6">
        <f>SUMIFS(GQList,GIList,Table_ExternalData_1[[#This Row],[Item_key]],GDList,Table_ExternalData_1[[#Headers],[23]])</f>
        <v>0</v>
      </c>
      <c r="AD147" s="6">
        <f>SUMIFS(GQList,GIList,Table_ExternalData_1[[#This Row],[Item_key]],GDList,Table_ExternalData_1[[#Headers],[24]])</f>
        <v>0</v>
      </c>
      <c r="AE147" s="6">
        <f>SUMIFS(GQList,GIList,Table_ExternalData_1[[#This Row],[Item_key]],GDList,Table_ExternalData_1[[#Headers],[25]])</f>
        <v>0</v>
      </c>
      <c r="AF147" s="6">
        <f>SUMIFS(GQList,GIList,Table_ExternalData_1[[#This Row],[Item_key]],GDList,Table_ExternalData_1[[#Headers],[26]])</f>
        <v>0</v>
      </c>
      <c r="AG147" s="6">
        <f>SUMIFS(GQList,GIList,Table_ExternalData_1[[#This Row],[Item_key]],GDList,Table_ExternalData_1[[#Headers],[27]])</f>
        <v>0</v>
      </c>
      <c r="AH147" s="6">
        <f>SUMIFS(GQList,GIList,Table_ExternalData_1[[#This Row],[Item_key]],GDList,Table_ExternalData_1[[#Headers],[28]])</f>
        <v>0</v>
      </c>
      <c r="AI147" s="6">
        <f>SUMIFS(GQList,GIList,Table_ExternalData_1[[#This Row],[Item_key]],GDList,Table_ExternalData_1[[#Headers],[29]])</f>
        <v>0</v>
      </c>
      <c r="AJ147" s="6">
        <f>SUMIFS(GQList,GIList,Table_ExternalData_1[[#This Row],[Item_key]],GDList,Table_ExternalData_1[[#Headers],[30]])</f>
        <v>0</v>
      </c>
      <c r="AK147" s="6">
        <f>SUMIFS(GQList,GIList,Table_ExternalData_1[[#This Row],[Item_key]],GDList,Table_ExternalData_1[[#Headers],[31]])</f>
        <v>0</v>
      </c>
      <c r="AL147" s="6">
        <f>SUM(Table_ExternalData_1[[#This Row],[1]:[31]])</f>
        <v>28000</v>
      </c>
    </row>
    <row r="148" spans="1:38" hidden="1">
      <c r="A148" s="8" t="s">
        <v>2000</v>
      </c>
      <c r="B148" s="3" t="s">
        <v>1815</v>
      </c>
      <c r="C148" s="3" t="s">
        <v>1805</v>
      </c>
      <c r="D148" s="3" t="s">
        <v>1952</v>
      </c>
      <c r="E148" s="3" t="s">
        <v>1953</v>
      </c>
      <c r="F148" s="8" t="s">
        <v>1998</v>
      </c>
      <c r="G148" s="6">
        <f>SUMIFS(GQList,GIList,Table_ExternalData_1[[#This Row],[Item_key]],GDList,Table_ExternalData_1[[#Headers],[1]])</f>
        <v>0</v>
      </c>
      <c r="H148" s="6">
        <f>SUMIFS(GQList,GIList,Table_ExternalData_1[[#This Row],[Item_key]],GDList,Table_ExternalData_1[[#Headers],[2]])</f>
        <v>0</v>
      </c>
      <c r="I148" s="6">
        <f>SUMIFS(GQList,GIList,Table_ExternalData_1[[#This Row],[Item_key]],GDList,Table_ExternalData_1[[#Headers],[3]])</f>
        <v>0</v>
      </c>
      <c r="J148" s="6">
        <f>SUMIFS(GQList,GIList,Table_ExternalData_1[[#This Row],[Item_key]],GDList,Table_ExternalData_1[[#Headers],[4]])</f>
        <v>0</v>
      </c>
      <c r="K148" s="6">
        <f>SUMIFS(GQList,GIList,Table_ExternalData_1[[#This Row],[Item_key]],GDList,Table_ExternalData_1[[#Headers],[5]])</f>
        <v>0</v>
      </c>
      <c r="L148" s="6">
        <f>SUMIFS(GQList,GIList,Table_ExternalData_1[[#This Row],[Item_key]],GDList,Table_ExternalData_1[[#Headers],[6]])</f>
        <v>0</v>
      </c>
      <c r="M148" s="6">
        <f>SUMIFS(GQList,GIList,Table_ExternalData_1[[#This Row],[Item_key]],GDList,Table_ExternalData_1[[#Headers],[7]])</f>
        <v>0</v>
      </c>
      <c r="N148" s="6">
        <f>SUMIFS(GQList,GIList,Table_ExternalData_1[[#This Row],[Item_key]],GDList,Table_ExternalData_1[[#Headers],[8]])</f>
        <v>0</v>
      </c>
      <c r="O148" s="6">
        <f>SUMIFS(GQList,GIList,Table_ExternalData_1[[#This Row],[Item_key]],GDList,Table_ExternalData_1[[#Headers],[9]])</f>
        <v>12500</v>
      </c>
      <c r="P148" s="6">
        <f>SUMIFS(GQList,GIList,Table_ExternalData_1[[#This Row],[Item_key]],GDList,Table_ExternalData_1[[#Headers],[10]])</f>
        <v>0</v>
      </c>
      <c r="Q148" s="6">
        <f>SUMIFS(GQList,GIList,Table_ExternalData_1[[#This Row],[Item_key]],GDList,Table_ExternalData_1[[#Headers],[11]])</f>
        <v>0</v>
      </c>
      <c r="R148" s="6">
        <f>SUMIFS(GQList,GIList,Table_ExternalData_1[[#This Row],[Item_key]],GDList,Table_ExternalData_1[[#Headers],[12]])</f>
        <v>0</v>
      </c>
      <c r="S148" s="6">
        <f>SUMIFS(GQList,GIList,Table_ExternalData_1[[#This Row],[Item_key]],GDList,Table_ExternalData_1[[#Headers],[13]])</f>
        <v>0</v>
      </c>
      <c r="T148" s="6">
        <f>SUMIFS(GQList,GIList,Table_ExternalData_1[[#This Row],[Item_key]],GDList,Table_ExternalData_1[[#Headers],[14]])</f>
        <v>0</v>
      </c>
      <c r="U148" s="6">
        <f>SUMIFS(GQList,GIList,Table_ExternalData_1[[#This Row],[Item_key]],GDList,Table_ExternalData_1[[#Headers],[15]])</f>
        <v>0</v>
      </c>
      <c r="V148" s="6">
        <f>SUMIFS(GQList,GIList,Table_ExternalData_1[[#This Row],[Item_key]],GDList,Table_ExternalData_1[[#Headers],[16]])</f>
        <v>0</v>
      </c>
      <c r="W148" s="6">
        <f>SUMIFS(GQList,GIList,Table_ExternalData_1[[#This Row],[Item_key]],GDList,Table_ExternalData_1[[#Headers],[17]])</f>
        <v>0</v>
      </c>
      <c r="X148" s="6">
        <f>SUMIFS(GQList,GIList,Table_ExternalData_1[[#This Row],[Item_key]],GDList,Table_ExternalData_1[[#Headers],[18]])</f>
        <v>0</v>
      </c>
      <c r="Y148" s="6">
        <f>SUMIFS(GQList,GIList,Table_ExternalData_1[[#This Row],[Item_key]],GDList,Table_ExternalData_1[[#Headers],[19]])</f>
        <v>0</v>
      </c>
      <c r="Z148" s="6">
        <f>SUMIFS(GQList,GIList,Table_ExternalData_1[[#This Row],[Item_key]],GDList,Table_ExternalData_1[[#Headers],[20]])</f>
        <v>0</v>
      </c>
      <c r="AA148" s="6">
        <f>SUMIFS(GQList,GIList,Table_ExternalData_1[[#This Row],[Item_key]],GDList,Table_ExternalData_1[[#Headers],[21]])</f>
        <v>0</v>
      </c>
      <c r="AB148" s="6">
        <f>SUMIFS(GQList,GIList,Table_ExternalData_1[[#This Row],[Item_key]],GDList,Table_ExternalData_1[[#Headers],[22]])</f>
        <v>0</v>
      </c>
      <c r="AC148" s="6">
        <f>SUMIFS(GQList,GIList,Table_ExternalData_1[[#This Row],[Item_key]],GDList,Table_ExternalData_1[[#Headers],[23]])</f>
        <v>0</v>
      </c>
      <c r="AD148" s="6">
        <f>SUMIFS(GQList,GIList,Table_ExternalData_1[[#This Row],[Item_key]],GDList,Table_ExternalData_1[[#Headers],[24]])</f>
        <v>0</v>
      </c>
      <c r="AE148" s="6">
        <f>SUMIFS(GQList,GIList,Table_ExternalData_1[[#This Row],[Item_key]],GDList,Table_ExternalData_1[[#Headers],[25]])</f>
        <v>0</v>
      </c>
      <c r="AF148" s="6">
        <f>SUMIFS(GQList,GIList,Table_ExternalData_1[[#This Row],[Item_key]],GDList,Table_ExternalData_1[[#Headers],[26]])</f>
        <v>0</v>
      </c>
      <c r="AG148" s="6">
        <f>SUMIFS(GQList,GIList,Table_ExternalData_1[[#This Row],[Item_key]],GDList,Table_ExternalData_1[[#Headers],[27]])</f>
        <v>0</v>
      </c>
      <c r="AH148" s="6">
        <f>SUMIFS(GQList,GIList,Table_ExternalData_1[[#This Row],[Item_key]],GDList,Table_ExternalData_1[[#Headers],[28]])</f>
        <v>0</v>
      </c>
      <c r="AI148" s="6">
        <f>SUMIFS(GQList,GIList,Table_ExternalData_1[[#This Row],[Item_key]],GDList,Table_ExternalData_1[[#Headers],[29]])</f>
        <v>0</v>
      </c>
      <c r="AJ148" s="6">
        <f>SUMIFS(GQList,GIList,Table_ExternalData_1[[#This Row],[Item_key]],GDList,Table_ExternalData_1[[#Headers],[30]])</f>
        <v>0</v>
      </c>
      <c r="AK148" s="6">
        <f>SUMIFS(GQList,GIList,Table_ExternalData_1[[#This Row],[Item_key]],GDList,Table_ExternalData_1[[#Headers],[31]])</f>
        <v>0</v>
      </c>
      <c r="AL148" s="6">
        <f>SUM(Table_ExternalData_1[[#This Row],[1]:[31]])</f>
        <v>12500</v>
      </c>
    </row>
    <row r="149" spans="1:38" hidden="1">
      <c r="A149" s="8" t="s">
        <v>2000</v>
      </c>
      <c r="B149" s="3" t="s">
        <v>1815</v>
      </c>
      <c r="C149" s="3" t="s">
        <v>1730</v>
      </c>
      <c r="D149" s="3" t="s">
        <v>1954</v>
      </c>
      <c r="E149" s="3" t="s">
        <v>1920</v>
      </c>
      <c r="F149" s="8" t="s">
        <v>1998</v>
      </c>
      <c r="G149" s="6">
        <f>SUMIFS(GQList,GIList,Table_ExternalData_1[[#This Row],[Item_key]],GDList,Table_ExternalData_1[[#Headers],[1]])</f>
        <v>0</v>
      </c>
      <c r="H149" s="6">
        <f>SUMIFS(GQList,GIList,Table_ExternalData_1[[#This Row],[Item_key]],GDList,Table_ExternalData_1[[#Headers],[2]])</f>
        <v>0</v>
      </c>
      <c r="I149" s="6">
        <f>SUMIFS(GQList,GIList,Table_ExternalData_1[[#This Row],[Item_key]],GDList,Table_ExternalData_1[[#Headers],[3]])</f>
        <v>400</v>
      </c>
      <c r="J149" s="6">
        <f>SUMIFS(GQList,GIList,Table_ExternalData_1[[#This Row],[Item_key]],GDList,Table_ExternalData_1[[#Headers],[4]])</f>
        <v>0</v>
      </c>
      <c r="K149" s="6">
        <f>SUMIFS(GQList,GIList,Table_ExternalData_1[[#This Row],[Item_key]],GDList,Table_ExternalData_1[[#Headers],[5]])</f>
        <v>0</v>
      </c>
      <c r="L149" s="6">
        <f>SUMIFS(GQList,GIList,Table_ExternalData_1[[#This Row],[Item_key]],GDList,Table_ExternalData_1[[#Headers],[6]])</f>
        <v>0</v>
      </c>
      <c r="M149" s="6">
        <f>SUMIFS(GQList,GIList,Table_ExternalData_1[[#This Row],[Item_key]],GDList,Table_ExternalData_1[[#Headers],[7]])</f>
        <v>0</v>
      </c>
      <c r="N149" s="6">
        <f>SUMIFS(GQList,GIList,Table_ExternalData_1[[#This Row],[Item_key]],GDList,Table_ExternalData_1[[#Headers],[8]])</f>
        <v>0</v>
      </c>
      <c r="O149" s="6">
        <f>SUMIFS(GQList,GIList,Table_ExternalData_1[[#This Row],[Item_key]],GDList,Table_ExternalData_1[[#Headers],[9]])</f>
        <v>0</v>
      </c>
      <c r="P149" s="6">
        <f>SUMIFS(GQList,GIList,Table_ExternalData_1[[#This Row],[Item_key]],GDList,Table_ExternalData_1[[#Headers],[10]])</f>
        <v>0</v>
      </c>
      <c r="Q149" s="6">
        <f>SUMIFS(GQList,GIList,Table_ExternalData_1[[#This Row],[Item_key]],GDList,Table_ExternalData_1[[#Headers],[11]])</f>
        <v>0</v>
      </c>
      <c r="R149" s="6">
        <f>SUMIFS(GQList,GIList,Table_ExternalData_1[[#This Row],[Item_key]],GDList,Table_ExternalData_1[[#Headers],[12]])</f>
        <v>0</v>
      </c>
      <c r="S149" s="6">
        <f>SUMIFS(GQList,GIList,Table_ExternalData_1[[#This Row],[Item_key]],GDList,Table_ExternalData_1[[#Headers],[13]])</f>
        <v>0</v>
      </c>
      <c r="T149" s="6">
        <f>SUMIFS(GQList,GIList,Table_ExternalData_1[[#This Row],[Item_key]],GDList,Table_ExternalData_1[[#Headers],[14]])</f>
        <v>0</v>
      </c>
      <c r="U149" s="6">
        <f>SUMIFS(GQList,GIList,Table_ExternalData_1[[#This Row],[Item_key]],GDList,Table_ExternalData_1[[#Headers],[15]])</f>
        <v>0</v>
      </c>
      <c r="V149" s="6">
        <f>SUMIFS(GQList,GIList,Table_ExternalData_1[[#This Row],[Item_key]],GDList,Table_ExternalData_1[[#Headers],[16]])</f>
        <v>0</v>
      </c>
      <c r="W149" s="6">
        <f>SUMIFS(GQList,GIList,Table_ExternalData_1[[#This Row],[Item_key]],GDList,Table_ExternalData_1[[#Headers],[17]])</f>
        <v>0</v>
      </c>
      <c r="X149" s="6">
        <f>SUMIFS(GQList,GIList,Table_ExternalData_1[[#This Row],[Item_key]],GDList,Table_ExternalData_1[[#Headers],[18]])</f>
        <v>0</v>
      </c>
      <c r="Y149" s="6">
        <f>SUMIFS(GQList,GIList,Table_ExternalData_1[[#This Row],[Item_key]],GDList,Table_ExternalData_1[[#Headers],[19]])</f>
        <v>0</v>
      </c>
      <c r="Z149" s="6">
        <f>SUMIFS(GQList,GIList,Table_ExternalData_1[[#This Row],[Item_key]],GDList,Table_ExternalData_1[[#Headers],[20]])</f>
        <v>0</v>
      </c>
      <c r="AA149" s="6">
        <f>SUMIFS(GQList,GIList,Table_ExternalData_1[[#This Row],[Item_key]],GDList,Table_ExternalData_1[[#Headers],[21]])</f>
        <v>0</v>
      </c>
      <c r="AB149" s="6">
        <f>SUMIFS(GQList,GIList,Table_ExternalData_1[[#This Row],[Item_key]],GDList,Table_ExternalData_1[[#Headers],[22]])</f>
        <v>0</v>
      </c>
      <c r="AC149" s="6">
        <f>SUMIFS(GQList,GIList,Table_ExternalData_1[[#This Row],[Item_key]],GDList,Table_ExternalData_1[[#Headers],[23]])</f>
        <v>0</v>
      </c>
      <c r="AD149" s="6">
        <f>SUMIFS(GQList,GIList,Table_ExternalData_1[[#This Row],[Item_key]],GDList,Table_ExternalData_1[[#Headers],[24]])</f>
        <v>0</v>
      </c>
      <c r="AE149" s="6">
        <f>SUMIFS(GQList,GIList,Table_ExternalData_1[[#This Row],[Item_key]],GDList,Table_ExternalData_1[[#Headers],[25]])</f>
        <v>0</v>
      </c>
      <c r="AF149" s="6">
        <f>SUMIFS(GQList,GIList,Table_ExternalData_1[[#This Row],[Item_key]],GDList,Table_ExternalData_1[[#Headers],[26]])</f>
        <v>0</v>
      </c>
      <c r="AG149" s="6">
        <f>SUMIFS(GQList,GIList,Table_ExternalData_1[[#This Row],[Item_key]],GDList,Table_ExternalData_1[[#Headers],[27]])</f>
        <v>1800</v>
      </c>
      <c r="AH149" s="6">
        <f>SUMIFS(GQList,GIList,Table_ExternalData_1[[#This Row],[Item_key]],GDList,Table_ExternalData_1[[#Headers],[28]])</f>
        <v>0</v>
      </c>
      <c r="AI149" s="6">
        <f>SUMIFS(GQList,GIList,Table_ExternalData_1[[#This Row],[Item_key]],GDList,Table_ExternalData_1[[#Headers],[29]])</f>
        <v>0</v>
      </c>
      <c r="AJ149" s="6">
        <f>SUMIFS(GQList,GIList,Table_ExternalData_1[[#This Row],[Item_key]],GDList,Table_ExternalData_1[[#Headers],[30]])</f>
        <v>0</v>
      </c>
      <c r="AK149" s="6">
        <f>SUMIFS(GQList,GIList,Table_ExternalData_1[[#This Row],[Item_key]],GDList,Table_ExternalData_1[[#Headers],[31]])</f>
        <v>0</v>
      </c>
      <c r="AL149" s="6">
        <f>SUM(Table_ExternalData_1[[#This Row],[1]:[31]])</f>
        <v>2200</v>
      </c>
    </row>
    <row r="150" spans="1:38" ht="24" hidden="1">
      <c r="A150" s="8" t="s">
        <v>2000</v>
      </c>
      <c r="B150" s="3" t="s">
        <v>1815</v>
      </c>
      <c r="C150" s="3" t="s">
        <v>1795</v>
      </c>
      <c r="D150" s="3" t="s">
        <v>1955</v>
      </c>
      <c r="E150" s="3" t="s">
        <v>1956</v>
      </c>
      <c r="F150" s="8" t="s">
        <v>1998</v>
      </c>
      <c r="G150" s="6">
        <f>SUMIFS(GQList,GIList,Table_ExternalData_1[[#This Row],[Item_key]],GDList,Table_ExternalData_1[[#Headers],[1]])</f>
        <v>0</v>
      </c>
      <c r="H150" s="6">
        <f>SUMIFS(GQList,GIList,Table_ExternalData_1[[#This Row],[Item_key]],GDList,Table_ExternalData_1[[#Headers],[2]])</f>
        <v>0</v>
      </c>
      <c r="I150" s="6">
        <f>SUMIFS(GQList,GIList,Table_ExternalData_1[[#This Row],[Item_key]],GDList,Table_ExternalData_1[[#Headers],[3]])</f>
        <v>1800</v>
      </c>
      <c r="J150" s="6">
        <f>SUMIFS(GQList,GIList,Table_ExternalData_1[[#This Row],[Item_key]],GDList,Table_ExternalData_1[[#Headers],[4]])</f>
        <v>0</v>
      </c>
      <c r="K150" s="6">
        <f>SUMIFS(GQList,GIList,Table_ExternalData_1[[#This Row],[Item_key]],GDList,Table_ExternalData_1[[#Headers],[5]])</f>
        <v>0</v>
      </c>
      <c r="L150" s="6">
        <f>SUMIFS(GQList,GIList,Table_ExternalData_1[[#This Row],[Item_key]],GDList,Table_ExternalData_1[[#Headers],[6]])</f>
        <v>0</v>
      </c>
      <c r="M150" s="6">
        <f>SUMIFS(GQList,GIList,Table_ExternalData_1[[#This Row],[Item_key]],GDList,Table_ExternalData_1[[#Headers],[7]])</f>
        <v>0</v>
      </c>
      <c r="N150" s="6">
        <f>SUMIFS(GQList,GIList,Table_ExternalData_1[[#This Row],[Item_key]],GDList,Table_ExternalData_1[[#Headers],[8]])</f>
        <v>0</v>
      </c>
      <c r="O150" s="6">
        <f>SUMIFS(GQList,GIList,Table_ExternalData_1[[#This Row],[Item_key]],GDList,Table_ExternalData_1[[#Headers],[9]])</f>
        <v>0</v>
      </c>
      <c r="P150" s="6">
        <f>SUMIFS(GQList,GIList,Table_ExternalData_1[[#This Row],[Item_key]],GDList,Table_ExternalData_1[[#Headers],[10]])</f>
        <v>0</v>
      </c>
      <c r="Q150" s="6">
        <f>SUMIFS(GQList,GIList,Table_ExternalData_1[[#This Row],[Item_key]],GDList,Table_ExternalData_1[[#Headers],[11]])</f>
        <v>0</v>
      </c>
      <c r="R150" s="6">
        <f>SUMIFS(GQList,GIList,Table_ExternalData_1[[#This Row],[Item_key]],GDList,Table_ExternalData_1[[#Headers],[12]])</f>
        <v>0</v>
      </c>
      <c r="S150" s="6">
        <f>SUMIFS(GQList,GIList,Table_ExternalData_1[[#This Row],[Item_key]],GDList,Table_ExternalData_1[[#Headers],[13]])</f>
        <v>0</v>
      </c>
      <c r="T150" s="6">
        <f>SUMIFS(GQList,GIList,Table_ExternalData_1[[#This Row],[Item_key]],GDList,Table_ExternalData_1[[#Headers],[14]])</f>
        <v>0</v>
      </c>
      <c r="U150" s="6">
        <f>SUMIFS(GQList,GIList,Table_ExternalData_1[[#This Row],[Item_key]],GDList,Table_ExternalData_1[[#Headers],[15]])</f>
        <v>0</v>
      </c>
      <c r="V150" s="6">
        <f>SUMIFS(GQList,GIList,Table_ExternalData_1[[#This Row],[Item_key]],GDList,Table_ExternalData_1[[#Headers],[16]])</f>
        <v>0</v>
      </c>
      <c r="W150" s="6">
        <f>SUMIFS(GQList,GIList,Table_ExternalData_1[[#This Row],[Item_key]],GDList,Table_ExternalData_1[[#Headers],[17]])</f>
        <v>0</v>
      </c>
      <c r="X150" s="6">
        <f>SUMIFS(GQList,GIList,Table_ExternalData_1[[#This Row],[Item_key]],GDList,Table_ExternalData_1[[#Headers],[18]])</f>
        <v>0</v>
      </c>
      <c r="Y150" s="6">
        <f>SUMIFS(GQList,GIList,Table_ExternalData_1[[#This Row],[Item_key]],GDList,Table_ExternalData_1[[#Headers],[19]])</f>
        <v>0</v>
      </c>
      <c r="Z150" s="6">
        <f>SUMIFS(GQList,GIList,Table_ExternalData_1[[#This Row],[Item_key]],GDList,Table_ExternalData_1[[#Headers],[20]])</f>
        <v>0</v>
      </c>
      <c r="AA150" s="6">
        <f>SUMIFS(GQList,GIList,Table_ExternalData_1[[#This Row],[Item_key]],GDList,Table_ExternalData_1[[#Headers],[21]])</f>
        <v>0</v>
      </c>
      <c r="AB150" s="6">
        <f>SUMIFS(GQList,GIList,Table_ExternalData_1[[#This Row],[Item_key]],GDList,Table_ExternalData_1[[#Headers],[22]])</f>
        <v>0</v>
      </c>
      <c r="AC150" s="6">
        <f>SUMIFS(GQList,GIList,Table_ExternalData_1[[#This Row],[Item_key]],GDList,Table_ExternalData_1[[#Headers],[23]])</f>
        <v>0</v>
      </c>
      <c r="AD150" s="6">
        <f>SUMIFS(GQList,GIList,Table_ExternalData_1[[#This Row],[Item_key]],GDList,Table_ExternalData_1[[#Headers],[24]])</f>
        <v>0</v>
      </c>
      <c r="AE150" s="6">
        <f>SUMIFS(GQList,GIList,Table_ExternalData_1[[#This Row],[Item_key]],GDList,Table_ExternalData_1[[#Headers],[25]])</f>
        <v>0</v>
      </c>
      <c r="AF150" s="6">
        <f>SUMIFS(GQList,GIList,Table_ExternalData_1[[#This Row],[Item_key]],GDList,Table_ExternalData_1[[#Headers],[26]])</f>
        <v>0</v>
      </c>
      <c r="AG150" s="6">
        <f>SUMIFS(GQList,GIList,Table_ExternalData_1[[#This Row],[Item_key]],GDList,Table_ExternalData_1[[#Headers],[27]])</f>
        <v>2400</v>
      </c>
      <c r="AH150" s="6">
        <f>SUMIFS(GQList,GIList,Table_ExternalData_1[[#This Row],[Item_key]],GDList,Table_ExternalData_1[[#Headers],[28]])</f>
        <v>0</v>
      </c>
      <c r="AI150" s="6">
        <f>SUMIFS(GQList,GIList,Table_ExternalData_1[[#This Row],[Item_key]],GDList,Table_ExternalData_1[[#Headers],[29]])</f>
        <v>0</v>
      </c>
      <c r="AJ150" s="6">
        <f>SUMIFS(GQList,GIList,Table_ExternalData_1[[#This Row],[Item_key]],GDList,Table_ExternalData_1[[#Headers],[30]])</f>
        <v>0</v>
      </c>
      <c r="AK150" s="6">
        <f>SUMIFS(GQList,GIList,Table_ExternalData_1[[#This Row],[Item_key]],GDList,Table_ExternalData_1[[#Headers],[31]])</f>
        <v>0</v>
      </c>
      <c r="AL150" s="6">
        <f>SUM(Table_ExternalData_1[[#This Row],[1]:[31]])</f>
        <v>4200</v>
      </c>
    </row>
    <row r="151" spans="1:38" ht="24" hidden="1">
      <c r="A151" s="8" t="s">
        <v>2000</v>
      </c>
      <c r="B151" s="3" t="s">
        <v>1815</v>
      </c>
      <c r="C151" s="3" t="s">
        <v>1796</v>
      </c>
      <c r="D151" s="3" t="s">
        <v>1957</v>
      </c>
      <c r="E151" s="3" t="s">
        <v>1958</v>
      </c>
      <c r="F151" s="8" t="s">
        <v>1998</v>
      </c>
      <c r="G151" s="6">
        <f>SUMIFS(GQList,GIList,Table_ExternalData_1[[#This Row],[Item_key]],GDList,Table_ExternalData_1[[#Headers],[1]])</f>
        <v>0</v>
      </c>
      <c r="H151" s="6">
        <f>SUMIFS(GQList,GIList,Table_ExternalData_1[[#This Row],[Item_key]],GDList,Table_ExternalData_1[[#Headers],[2]])</f>
        <v>0</v>
      </c>
      <c r="I151" s="6">
        <f>SUMIFS(GQList,GIList,Table_ExternalData_1[[#This Row],[Item_key]],GDList,Table_ExternalData_1[[#Headers],[3]])</f>
        <v>0</v>
      </c>
      <c r="J151" s="6">
        <f>SUMIFS(GQList,GIList,Table_ExternalData_1[[#This Row],[Item_key]],GDList,Table_ExternalData_1[[#Headers],[4]])</f>
        <v>0</v>
      </c>
      <c r="K151" s="6">
        <f>SUMIFS(GQList,GIList,Table_ExternalData_1[[#This Row],[Item_key]],GDList,Table_ExternalData_1[[#Headers],[5]])</f>
        <v>0</v>
      </c>
      <c r="L151" s="6">
        <f>SUMIFS(GQList,GIList,Table_ExternalData_1[[#This Row],[Item_key]],GDList,Table_ExternalData_1[[#Headers],[6]])</f>
        <v>0</v>
      </c>
      <c r="M151" s="6">
        <f>SUMIFS(GQList,GIList,Table_ExternalData_1[[#This Row],[Item_key]],GDList,Table_ExternalData_1[[#Headers],[7]])</f>
        <v>0</v>
      </c>
      <c r="N151" s="6">
        <f>SUMIFS(GQList,GIList,Table_ExternalData_1[[#This Row],[Item_key]],GDList,Table_ExternalData_1[[#Headers],[8]])</f>
        <v>0</v>
      </c>
      <c r="O151" s="6">
        <f>SUMIFS(GQList,GIList,Table_ExternalData_1[[#This Row],[Item_key]],GDList,Table_ExternalData_1[[#Headers],[9]])</f>
        <v>0</v>
      </c>
      <c r="P151" s="6">
        <f>SUMIFS(GQList,GIList,Table_ExternalData_1[[#This Row],[Item_key]],GDList,Table_ExternalData_1[[#Headers],[10]])</f>
        <v>0</v>
      </c>
      <c r="Q151" s="6">
        <f>SUMIFS(GQList,GIList,Table_ExternalData_1[[#This Row],[Item_key]],GDList,Table_ExternalData_1[[#Headers],[11]])</f>
        <v>0</v>
      </c>
      <c r="R151" s="6">
        <f>SUMIFS(GQList,GIList,Table_ExternalData_1[[#This Row],[Item_key]],GDList,Table_ExternalData_1[[#Headers],[12]])</f>
        <v>0</v>
      </c>
      <c r="S151" s="6">
        <f>SUMIFS(GQList,GIList,Table_ExternalData_1[[#This Row],[Item_key]],GDList,Table_ExternalData_1[[#Headers],[13]])</f>
        <v>0</v>
      </c>
      <c r="T151" s="6">
        <f>SUMIFS(GQList,GIList,Table_ExternalData_1[[#This Row],[Item_key]],GDList,Table_ExternalData_1[[#Headers],[14]])</f>
        <v>0</v>
      </c>
      <c r="U151" s="6">
        <f>SUMIFS(GQList,GIList,Table_ExternalData_1[[#This Row],[Item_key]],GDList,Table_ExternalData_1[[#Headers],[15]])</f>
        <v>0</v>
      </c>
      <c r="V151" s="6">
        <f>SUMIFS(GQList,GIList,Table_ExternalData_1[[#This Row],[Item_key]],GDList,Table_ExternalData_1[[#Headers],[16]])</f>
        <v>0</v>
      </c>
      <c r="W151" s="6">
        <f>SUMIFS(GQList,GIList,Table_ExternalData_1[[#This Row],[Item_key]],GDList,Table_ExternalData_1[[#Headers],[17]])</f>
        <v>0</v>
      </c>
      <c r="X151" s="6">
        <f>SUMIFS(GQList,GIList,Table_ExternalData_1[[#This Row],[Item_key]],GDList,Table_ExternalData_1[[#Headers],[18]])</f>
        <v>0</v>
      </c>
      <c r="Y151" s="6">
        <f>SUMIFS(GQList,GIList,Table_ExternalData_1[[#This Row],[Item_key]],GDList,Table_ExternalData_1[[#Headers],[19]])</f>
        <v>0</v>
      </c>
      <c r="Z151" s="6">
        <f>SUMIFS(GQList,GIList,Table_ExternalData_1[[#This Row],[Item_key]],GDList,Table_ExternalData_1[[#Headers],[20]])</f>
        <v>0</v>
      </c>
      <c r="AA151" s="6">
        <f>SUMIFS(GQList,GIList,Table_ExternalData_1[[#This Row],[Item_key]],GDList,Table_ExternalData_1[[#Headers],[21]])</f>
        <v>0</v>
      </c>
      <c r="AB151" s="6">
        <f>SUMIFS(GQList,GIList,Table_ExternalData_1[[#This Row],[Item_key]],GDList,Table_ExternalData_1[[#Headers],[22]])</f>
        <v>0</v>
      </c>
      <c r="AC151" s="6">
        <f>SUMIFS(GQList,GIList,Table_ExternalData_1[[#This Row],[Item_key]],GDList,Table_ExternalData_1[[#Headers],[23]])</f>
        <v>0</v>
      </c>
      <c r="AD151" s="6">
        <f>SUMIFS(GQList,GIList,Table_ExternalData_1[[#This Row],[Item_key]],GDList,Table_ExternalData_1[[#Headers],[24]])</f>
        <v>0</v>
      </c>
      <c r="AE151" s="6">
        <f>SUMIFS(GQList,GIList,Table_ExternalData_1[[#This Row],[Item_key]],GDList,Table_ExternalData_1[[#Headers],[25]])</f>
        <v>0</v>
      </c>
      <c r="AF151" s="6">
        <f>SUMIFS(GQList,GIList,Table_ExternalData_1[[#This Row],[Item_key]],GDList,Table_ExternalData_1[[#Headers],[26]])</f>
        <v>0</v>
      </c>
      <c r="AG151" s="6">
        <f>SUMIFS(GQList,GIList,Table_ExternalData_1[[#This Row],[Item_key]],GDList,Table_ExternalData_1[[#Headers],[27]])</f>
        <v>0</v>
      </c>
      <c r="AH151" s="6">
        <f>SUMIFS(GQList,GIList,Table_ExternalData_1[[#This Row],[Item_key]],GDList,Table_ExternalData_1[[#Headers],[28]])</f>
        <v>0</v>
      </c>
      <c r="AI151" s="6">
        <f>SUMIFS(GQList,GIList,Table_ExternalData_1[[#This Row],[Item_key]],GDList,Table_ExternalData_1[[#Headers],[29]])</f>
        <v>0</v>
      </c>
      <c r="AJ151" s="6">
        <f>SUMIFS(GQList,GIList,Table_ExternalData_1[[#This Row],[Item_key]],GDList,Table_ExternalData_1[[#Headers],[30]])</f>
        <v>0</v>
      </c>
      <c r="AK151" s="6">
        <f>SUMIFS(GQList,GIList,Table_ExternalData_1[[#This Row],[Item_key]],GDList,Table_ExternalData_1[[#Headers],[31]])</f>
        <v>0</v>
      </c>
      <c r="AL151" s="6">
        <f>SUM(Table_ExternalData_1[[#This Row],[1]:[31]])</f>
        <v>0</v>
      </c>
    </row>
    <row r="152" spans="1:38" hidden="1">
      <c r="A152" s="8" t="s">
        <v>2000</v>
      </c>
      <c r="B152" s="3" t="s">
        <v>1815</v>
      </c>
      <c r="C152" s="3" t="s">
        <v>1722</v>
      </c>
      <c r="D152" s="3" t="s">
        <v>1959</v>
      </c>
      <c r="E152" s="3" t="s">
        <v>1960</v>
      </c>
      <c r="F152" s="8" t="s">
        <v>1998</v>
      </c>
      <c r="G152" s="6">
        <f>SUMIFS(GQList,GIList,Table_ExternalData_1[[#This Row],[Item_key]],GDList,Table_ExternalData_1[[#Headers],[1]])</f>
        <v>0</v>
      </c>
      <c r="H152" s="6">
        <f>SUMIFS(GQList,GIList,Table_ExternalData_1[[#This Row],[Item_key]],GDList,Table_ExternalData_1[[#Headers],[2]])</f>
        <v>0</v>
      </c>
      <c r="I152" s="6">
        <f>SUMIFS(GQList,GIList,Table_ExternalData_1[[#This Row],[Item_key]],GDList,Table_ExternalData_1[[#Headers],[3]])</f>
        <v>6000</v>
      </c>
      <c r="J152" s="6">
        <f>SUMIFS(GQList,GIList,Table_ExternalData_1[[#This Row],[Item_key]],GDList,Table_ExternalData_1[[#Headers],[4]])</f>
        <v>0</v>
      </c>
      <c r="K152" s="6">
        <f>SUMIFS(GQList,GIList,Table_ExternalData_1[[#This Row],[Item_key]],GDList,Table_ExternalData_1[[#Headers],[5]])</f>
        <v>0</v>
      </c>
      <c r="L152" s="6">
        <f>SUMIFS(GQList,GIList,Table_ExternalData_1[[#This Row],[Item_key]],GDList,Table_ExternalData_1[[#Headers],[6]])</f>
        <v>0</v>
      </c>
      <c r="M152" s="6">
        <f>SUMIFS(GQList,GIList,Table_ExternalData_1[[#This Row],[Item_key]],GDList,Table_ExternalData_1[[#Headers],[7]])</f>
        <v>0</v>
      </c>
      <c r="N152" s="6">
        <f>SUMIFS(GQList,GIList,Table_ExternalData_1[[#This Row],[Item_key]],GDList,Table_ExternalData_1[[#Headers],[8]])</f>
        <v>0</v>
      </c>
      <c r="O152" s="6">
        <f>SUMIFS(GQList,GIList,Table_ExternalData_1[[#This Row],[Item_key]],GDList,Table_ExternalData_1[[#Headers],[9]])</f>
        <v>0</v>
      </c>
      <c r="P152" s="6">
        <f>SUMIFS(GQList,GIList,Table_ExternalData_1[[#This Row],[Item_key]],GDList,Table_ExternalData_1[[#Headers],[10]])</f>
        <v>0</v>
      </c>
      <c r="Q152" s="6">
        <f>SUMIFS(GQList,GIList,Table_ExternalData_1[[#This Row],[Item_key]],GDList,Table_ExternalData_1[[#Headers],[11]])</f>
        <v>0</v>
      </c>
      <c r="R152" s="6">
        <f>SUMIFS(GQList,GIList,Table_ExternalData_1[[#This Row],[Item_key]],GDList,Table_ExternalData_1[[#Headers],[12]])</f>
        <v>0</v>
      </c>
      <c r="S152" s="6">
        <f>SUMIFS(GQList,GIList,Table_ExternalData_1[[#This Row],[Item_key]],GDList,Table_ExternalData_1[[#Headers],[13]])</f>
        <v>0</v>
      </c>
      <c r="T152" s="6">
        <f>SUMIFS(GQList,GIList,Table_ExternalData_1[[#This Row],[Item_key]],GDList,Table_ExternalData_1[[#Headers],[14]])</f>
        <v>0</v>
      </c>
      <c r="U152" s="6">
        <f>SUMIFS(GQList,GIList,Table_ExternalData_1[[#This Row],[Item_key]],GDList,Table_ExternalData_1[[#Headers],[15]])</f>
        <v>0</v>
      </c>
      <c r="V152" s="6">
        <f>SUMIFS(GQList,GIList,Table_ExternalData_1[[#This Row],[Item_key]],GDList,Table_ExternalData_1[[#Headers],[16]])</f>
        <v>0</v>
      </c>
      <c r="W152" s="6">
        <f>SUMIFS(GQList,GIList,Table_ExternalData_1[[#This Row],[Item_key]],GDList,Table_ExternalData_1[[#Headers],[17]])</f>
        <v>0</v>
      </c>
      <c r="X152" s="6">
        <f>SUMIFS(GQList,GIList,Table_ExternalData_1[[#This Row],[Item_key]],GDList,Table_ExternalData_1[[#Headers],[18]])</f>
        <v>0</v>
      </c>
      <c r="Y152" s="6">
        <f>SUMIFS(GQList,GIList,Table_ExternalData_1[[#This Row],[Item_key]],GDList,Table_ExternalData_1[[#Headers],[19]])</f>
        <v>0</v>
      </c>
      <c r="Z152" s="6">
        <f>SUMIFS(GQList,GIList,Table_ExternalData_1[[#This Row],[Item_key]],GDList,Table_ExternalData_1[[#Headers],[20]])</f>
        <v>0</v>
      </c>
      <c r="AA152" s="6">
        <f>SUMIFS(GQList,GIList,Table_ExternalData_1[[#This Row],[Item_key]],GDList,Table_ExternalData_1[[#Headers],[21]])</f>
        <v>0</v>
      </c>
      <c r="AB152" s="6">
        <f>SUMIFS(GQList,GIList,Table_ExternalData_1[[#This Row],[Item_key]],GDList,Table_ExternalData_1[[#Headers],[22]])</f>
        <v>0</v>
      </c>
      <c r="AC152" s="6">
        <f>SUMIFS(GQList,GIList,Table_ExternalData_1[[#This Row],[Item_key]],GDList,Table_ExternalData_1[[#Headers],[23]])</f>
        <v>0</v>
      </c>
      <c r="AD152" s="6">
        <f>SUMIFS(GQList,GIList,Table_ExternalData_1[[#This Row],[Item_key]],GDList,Table_ExternalData_1[[#Headers],[24]])</f>
        <v>0</v>
      </c>
      <c r="AE152" s="6">
        <f>SUMIFS(GQList,GIList,Table_ExternalData_1[[#This Row],[Item_key]],GDList,Table_ExternalData_1[[#Headers],[25]])</f>
        <v>0</v>
      </c>
      <c r="AF152" s="6">
        <f>SUMIFS(GQList,GIList,Table_ExternalData_1[[#This Row],[Item_key]],GDList,Table_ExternalData_1[[#Headers],[26]])</f>
        <v>0</v>
      </c>
      <c r="AG152" s="6">
        <f>SUMIFS(GQList,GIList,Table_ExternalData_1[[#This Row],[Item_key]],GDList,Table_ExternalData_1[[#Headers],[27]])</f>
        <v>0</v>
      </c>
      <c r="AH152" s="6">
        <f>SUMIFS(GQList,GIList,Table_ExternalData_1[[#This Row],[Item_key]],GDList,Table_ExternalData_1[[#Headers],[28]])</f>
        <v>0</v>
      </c>
      <c r="AI152" s="6">
        <f>SUMIFS(GQList,GIList,Table_ExternalData_1[[#This Row],[Item_key]],GDList,Table_ExternalData_1[[#Headers],[29]])</f>
        <v>0</v>
      </c>
      <c r="AJ152" s="6">
        <f>SUMIFS(GQList,GIList,Table_ExternalData_1[[#This Row],[Item_key]],GDList,Table_ExternalData_1[[#Headers],[30]])</f>
        <v>0</v>
      </c>
      <c r="AK152" s="6">
        <f>SUMIFS(GQList,GIList,Table_ExternalData_1[[#This Row],[Item_key]],GDList,Table_ExternalData_1[[#Headers],[31]])</f>
        <v>0</v>
      </c>
      <c r="AL152" s="6">
        <f>SUM(Table_ExternalData_1[[#This Row],[1]:[31]])</f>
        <v>6000</v>
      </c>
    </row>
    <row r="153" spans="1:38" hidden="1">
      <c r="A153" s="8" t="s">
        <v>2000</v>
      </c>
      <c r="B153" s="3" t="s">
        <v>1815</v>
      </c>
      <c r="C153" s="3" t="s">
        <v>1797</v>
      </c>
      <c r="D153" s="3" t="s">
        <v>1961</v>
      </c>
      <c r="E153" s="3" t="s">
        <v>1846</v>
      </c>
      <c r="F153" s="8" t="s">
        <v>1998</v>
      </c>
      <c r="G153" s="6">
        <f>SUMIFS(GQList,GIList,Table_ExternalData_1[[#This Row],[Item_key]],GDList,Table_ExternalData_1[[#Headers],[1]])</f>
        <v>0</v>
      </c>
      <c r="H153" s="6">
        <f>SUMIFS(GQList,GIList,Table_ExternalData_1[[#This Row],[Item_key]],GDList,Table_ExternalData_1[[#Headers],[2]])</f>
        <v>0</v>
      </c>
      <c r="I153" s="6">
        <f>SUMIFS(GQList,GIList,Table_ExternalData_1[[#This Row],[Item_key]],GDList,Table_ExternalData_1[[#Headers],[3]])</f>
        <v>1500</v>
      </c>
      <c r="J153" s="6">
        <f>SUMIFS(GQList,GIList,Table_ExternalData_1[[#This Row],[Item_key]],GDList,Table_ExternalData_1[[#Headers],[4]])</f>
        <v>0</v>
      </c>
      <c r="K153" s="6">
        <f>SUMIFS(GQList,GIList,Table_ExternalData_1[[#This Row],[Item_key]],GDList,Table_ExternalData_1[[#Headers],[5]])</f>
        <v>0</v>
      </c>
      <c r="L153" s="6">
        <f>SUMIFS(GQList,GIList,Table_ExternalData_1[[#This Row],[Item_key]],GDList,Table_ExternalData_1[[#Headers],[6]])</f>
        <v>0</v>
      </c>
      <c r="M153" s="6">
        <f>SUMIFS(GQList,GIList,Table_ExternalData_1[[#This Row],[Item_key]],GDList,Table_ExternalData_1[[#Headers],[7]])</f>
        <v>0</v>
      </c>
      <c r="N153" s="6">
        <f>SUMIFS(GQList,GIList,Table_ExternalData_1[[#This Row],[Item_key]],GDList,Table_ExternalData_1[[#Headers],[8]])</f>
        <v>0</v>
      </c>
      <c r="O153" s="6">
        <f>SUMIFS(GQList,GIList,Table_ExternalData_1[[#This Row],[Item_key]],GDList,Table_ExternalData_1[[#Headers],[9]])</f>
        <v>0</v>
      </c>
      <c r="P153" s="6">
        <f>SUMIFS(GQList,GIList,Table_ExternalData_1[[#This Row],[Item_key]],GDList,Table_ExternalData_1[[#Headers],[10]])</f>
        <v>0</v>
      </c>
      <c r="Q153" s="6">
        <f>SUMIFS(GQList,GIList,Table_ExternalData_1[[#This Row],[Item_key]],GDList,Table_ExternalData_1[[#Headers],[11]])</f>
        <v>0</v>
      </c>
      <c r="R153" s="6">
        <f>SUMIFS(GQList,GIList,Table_ExternalData_1[[#This Row],[Item_key]],GDList,Table_ExternalData_1[[#Headers],[12]])</f>
        <v>0</v>
      </c>
      <c r="S153" s="6">
        <f>SUMIFS(GQList,GIList,Table_ExternalData_1[[#This Row],[Item_key]],GDList,Table_ExternalData_1[[#Headers],[13]])</f>
        <v>0</v>
      </c>
      <c r="T153" s="6">
        <f>SUMIFS(GQList,GIList,Table_ExternalData_1[[#This Row],[Item_key]],GDList,Table_ExternalData_1[[#Headers],[14]])</f>
        <v>0</v>
      </c>
      <c r="U153" s="6">
        <f>SUMIFS(GQList,GIList,Table_ExternalData_1[[#This Row],[Item_key]],GDList,Table_ExternalData_1[[#Headers],[15]])</f>
        <v>2000</v>
      </c>
      <c r="V153" s="6">
        <f>SUMIFS(GQList,GIList,Table_ExternalData_1[[#This Row],[Item_key]],GDList,Table_ExternalData_1[[#Headers],[16]])</f>
        <v>0</v>
      </c>
      <c r="W153" s="6">
        <f>SUMIFS(GQList,GIList,Table_ExternalData_1[[#This Row],[Item_key]],GDList,Table_ExternalData_1[[#Headers],[17]])</f>
        <v>0</v>
      </c>
      <c r="X153" s="6">
        <f>SUMIFS(GQList,GIList,Table_ExternalData_1[[#This Row],[Item_key]],GDList,Table_ExternalData_1[[#Headers],[18]])</f>
        <v>0</v>
      </c>
      <c r="Y153" s="6">
        <f>SUMIFS(GQList,GIList,Table_ExternalData_1[[#This Row],[Item_key]],GDList,Table_ExternalData_1[[#Headers],[19]])</f>
        <v>0</v>
      </c>
      <c r="Z153" s="6">
        <f>SUMIFS(GQList,GIList,Table_ExternalData_1[[#This Row],[Item_key]],GDList,Table_ExternalData_1[[#Headers],[20]])</f>
        <v>0</v>
      </c>
      <c r="AA153" s="6">
        <f>SUMIFS(GQList,GIList,Table_ExternalData_1[[#This Row],[Item_key]],GDList,Table_ExternalData_1[[#Headers],[21]])</f>
        <v>0</v>
      </c>
      <c r="AB153" s="6">
        <f>SUMIFS(GQList,GIList,Table_ExternalData_1[[#This Row],[Item_key]],GDList,Table_ExternalData_1[[#Headers],[22]])</f>
        <v>0</v>
      </c>
      <c r="AC153" s="6">
        <f>SUMIFS(GQList,GIList,Table_ExternalData_1[[#This Row],[Item_key]],GDList,Table_ExternalData_1[[#Headers],[23]])</f>
        <v>0</v>
      </c>
      <c r="AD153" s="6">
        <f>SUMIFS(GQList,GIList,Table_ExternalData_1[[#This Row],[Item_key]],GDList,Table_ExternalData_1[[#Headers],[24]])</f>
        <v>0</v>
      </c>
      <c r="AE153" s="6">
        <f>SUMIFS(GQList,GIList,Table_ExternalData_1[[#This Row],[Item_key]],GDList,Table_ExternalData_1[[#Headers],[25]])</f>
        <v>0</v>
      </c>
      <c r="AF153" s="6">
        <f>SUMIFS(GQList,GIList,Table_ExternalData_1[[#This Row],[Item_key]],GDList,Table_ExternalData_1[[#Headers],[26]])</f>
        <v>0</v>
      </c>
      <c r="AG153" s="6">
        <f>SUMIFS(GQList,GIList,Table_ExternalData_1[[#This Row],[Item_key]],GDList,Table_ExternalData_1[[#Headers],[27]])</f>
        <v>0</v>
      </c>
      <c r="AH153" s="6">
        <f>SUMIFS(GQList,GIList,Table_ExternalData_1[[#This Row],[Item_key]],GDList,Table_ExternalData_1[[#Headers],[28]])</f>
        <v>0</v>
      </c>
      <c r="AI153" s="6">
        <f>SUMIFS(GQList,GIList,Table_ExternalData_1[[#This Row],[Item_key]],GDList,Table_ExternalData_1[[#Headers],[29]])</f>
        <v>0</v>
      </c>
      <c r="AJ153" s="6">
        <f>SUMIFS(GQList,GIList,Table_ExternalData_1[[#This Row],[Item_key]],GDList,Table_ExternalData_1[[#Headers],[30]])</f>
        <v>0</v>
      </c>
      <c r="AK153" s="6">
        <f>SUMIFS(GQList,GIList,Table_ExternalData_1[[#This Row],[Item_key]],GDList,Table_ExternalData_1[[#Headers],[31]])</f>
        <v>0</v>
      </c>
      <c r="AL153" s="6">
        <f>SUM(Table_ExternalData_1[[#This Row],[1]:[31]])</f>
        <v>3500</v>
      </c>
    </row>
    <row r="154" spans="1:38" hidden="1">
      <c r="A154" s="8" t="s">
        <v>2000</v>
      </c>
      <c r="B154" s="3" t="s">
        <v>1815</v>
      </c>
      <c r="C154" s="3" t="s">
        <v>1798</v>
      </c>
      <c r="D154" s="3" t="s">
        <v>1962</v>
      </c>
      <c r="E154" s="3" t="s">
        <v>1963</v>
      </c>
      <c r="F154" s="8" t="s">
        <v>1998</v>
      </c>
      <c r="G154" s="6">
        <f>SUMIFS(GQList,GIList,Table_ExternalData_1[[#This Row],[Item_key]],GDList,Table_ExternalData_1[[#Headers],[1]])</f>
        <v>0</v>
      </c>
      <c r="H154" s="6">
        <f>SUMIFS(GQList,GIList,Table_ExternalData_1[[#This Row],[Item_key]],GDList,Table_ExternalData_1[[#Headers],[2]])</f>
        <v>0</v>
      </c>
      <c r="I154" s="6">
        <f>SUMIFS(GQList,GIList,Table_ExternalData_1[[#This Row],[Item_key]],GDList,Table_ExternalData_1[[#Headers],[3]])</f>
        <v>0</v>
      </c>
      <c r="J154" s="6">
        <f>SUMIFS(GQList,GIList,Table_ExternalData_1[[#This Row],[Item_key]],GDList,Table_ExternalData_1[[#Headers],[4]])</f>
        <v>0</v>
      </c>
      <c r="K154" s="6">
        <f>SUMIFS(GQList,GIList,Table_ExternalData_1[[#This Row],[Item_key]],GDList,Table_ExternalData_1[[#Headers],[5]])</f>
        <v>0</v>
      </c>
      <c r="L154" s="6">
        <f>SUMIFS(GQList,GIList,Table_ExternalData_1[[#This Row],[Item_key]],GDList,Table_ExternalData_1[[#Headers],[6]])</f>
        <v>0</v>
      </c>
      <c r="M154" s="6">
        <f>SUMIFS(GQList,GIList,Table_ExternalData_1[[#This Row],[Item_key]],GDList,Table_ExternalData_1[[#Headers],[7]])</f>
        <v>0</v>
      </c>
      <c r="N154" s="6">
        <f>SUMIFS(GQList,GIList,Table_ExternalData_1[[#This Row],[Item_key]],GDList,Table_ExternalData_1[[#Headers],[8]])</f>
        <v>0</v>
      </c>
      <c r="O154" s="6">
        <f>SUMIFS(GQList,GIList,Table_ExternalData_1[[#This Row],[Item_key]],GDList,Table_ExternalData_1[[#Headers],[9]])</f>
        <v>0</v>
      </c>
      <c r="P154" s="6">
        <f>SUMIFS(GQList,GIList,Table_ExternalData_1[[#This Row],[Item_key]],GDList,Table_ExternalData_1[[#Headers],[10]])</f>
        <v>0</v>
      </c>
      <c r="Q154" s="6">
        <f>SUMIFS(GQList,GIList,Table_ExternalData_1[[#This Row],[Item_key]],GDList,Table_ExternalData_1[[#Headers],[11]])</f>
        <v>0</v>
      </c>
      <c r="R154" s="6">
        <f>SUMIFS(GQList,GIList,Table_ExternalData_1[[#This Row],[Item_key]],GDList,Table_ExternalData_1[[#Headers],[12]])</f>
        <v>0</v>
      </c>
      <c r="S154" s="6">
        <f>SUMIFS(GQList,GIList,Table_ExternalData_1[[#This Row],[Item_key]],GDList,Table_ExternalData_1[[#Headers],[13]])</f>
        <v>0</v>
      </c>
      <c r="T154" s="6">
        <f>SUMIFS(GQList,GIList,Table_ExternalData_1[[#This Row],[Item_key]],GDList,Table_ExternalData_1[[#Headers],[14]])</f>
        <v>0</v>
      </c>
      <c r="U154" s="6">
        <f>SUMIFS(GQList,GIList,Table_ExternalData_1[[#This Row],[Item_key]],GDList,Table_ExternalData_1[[#Headers],[15]])</f>
        <v>0</v>
      </c>
      <c r="V154" s="6">
        <f>SUMIFS(GQList,GIList,Table_ExternalData_1[[#This Row],[Item_key]],GDList,Table_ExternalData_1[[#Headers],[16]])</f>
        <v>0</v>
      </c>
      <c r="W154" s="6">
        <f>SUMIFS(GQList,GIList,Table_ExternalData_1[[#This Row],[Item_key]],GDList,Table_ExternalData_1[[#Headers],[17]])</f>
        <v>0</v>
      </c>
      <c r="X154" s="6">
        <f>SUMIFS(GQList,GIList,Table_ExternalData_1[[#This Row],[Item_key]],GDList,Table_ExternalData_1[[#Headers],[18]])</f>
        <v>0</v>
      </c>
      <c r="Y154" s="6">
        <f>SUMIFS(GQList,GIList,Table_ExternalData_1[[#This Row],[Item_key]],GDList,Table_ExternalData_1[[#Headers],[19]])</f>
        <v>0</v>
      </c>
      <c r="Z154" s="6">
        <f>SUMIFS(GQList,GIList,Table_ExternalData_1[[#This Row],[Item_key]],GDList,Table_ExternalData_1[[#Headers],[20]])</f>
        <v>0</v>
      </c>
      <c r="AA154" s="6">
        <f>SUMIFS(GQList,GIList,Table_ExternalData_1[[#This Row],[Item_key]],GDList,Table_ExternalData_1[[#Headers],[21]])</f>
        <v>0</v>
      </c>
      <c r="AB154" s="6">
        <f>SUMIFS(GQList,GIList,Table_ExternalData_1[[#This Row],[Item_key]],GDList,Table_ExternalData_1[[#Headers],[22]])</f>
        <v>0</v>
      </c>
      <c r="AC154" s="6">
        <f>SUMIFS(GQList,GIList,Table_ExternalData_1[[#This Row],[Item_key]],GDList,Table_ExternalData_1[[#Headers],[23]])</f>
        <v>0</v>
      </c>
      <c r="AD154" s="6">
        <f>SUMIFS(GQList,GIList,Table_ExternalData_1[[#This Row],[Item_key]],GDList,Table_ExternalData_1[[#Headers],[24]])</f>
        <v>0</v>
      </c>
      <c r="AE154" s="6">
        <f>SUMIFS(GQList,GIList,Table_ExternalData_1[[#This Row],[Item_key]],GDList,Table_ExternalData_1[[#Headers],[25]])</f>
        <v>0</v>
      </c>
      <c r="AF154" s="6">
        <f>SUMIFS(GQList,GIList,Table_ExternalData_1[[#This Row],[Item_key]],GDList,Table_ExternalData_1[[#Headers],[26]])</f>
        <v>0</v>
      </c>
      <c r="AG154" s="6">
        <f>SUMIFS(GQList,GIList,Table_ExternalData_1[[#This Row],[Item_key]],GDList,Table_ExternalData_1[[#Headers],[27]])</f>
        <v>0</v>
      </c>
      <c r="AH154" s="6">
        <f>SUMIFS(GQList,GIList,Table_ExternalData_1[[#This Row],[Item_key]],GDList,Table_ExternalData_1[[#Headers],[28]])</f>
        <v>0</v>
      </c>
      <c r="AI154" s="6">
        <f>SUMIFS(GQList,GIList,Table_ExternalData_1[[#This Row],[Item_key]],GDList,Table_ExternalData_1[[#Headers],[29]])</f>
        <v>0</v>
      </c>
      <c r="AJ154" s="6">
        <f>SUMIFS(GQList,GIList,Table_ExternalData_1[[#This Row],[Item_key]],GDList,Table_ExternalData_1[[#Headers],[30]])</f>
        <v>0</v>
      </c>
      <c r="AK154" s="6">
        <f>SUMIFS(GQList,GIList,Table_ExternalData_1[[#This Row],[Item_key]],GDList,Table_ExternalData_1[[#Headers],[31]])</f>
        <v>0</v>
      </c>
      <c r="AL154" s="6">
        <f>SUM(Table_ExternalData_1[[#This Row],[1]:[31]])</f>
        <v>0</v>
      </c>
    </row>
    <row r="155" spans="1:38" hidden="1">
      <c r="A155" s="8" t="s">
        <v>2000</v>
      </c>
      <c r="B155" s="3" t="s">
        <v>1815</v>
      </c>
      <c r="C155" s="3" t="s">
        <v>1799</v>
      </c>
      <c r="D155" s="3" t="s">
        <v>1964</v>
      </c>
      <c r="E155" s="3" t="s">
        <v>1965</v>
      </c>
      <c r="F155" s="8" t="s">
        <v>1998</v>
      </c>
      <c r="G155" s="6">
        <f>SUMIFS(GQList,GIList,Table_ExternalData_1[[#This Row],[Item_key]],GDList,Table_ExternalData_1[[#Headers],[1]])</f>
        <v>0</v>
      </c>
      <c r="H155" s="6">
        <f>SUMIFS(GQList,GIList,Table_ExternalData_1[[#This Row],[Item_key]],GDList,Table_ExternalData_1[[#Headers],[2]])</f>
        <v>0</v>
      </c>
      <c r="I155" s="6">
        <f>SUMIFS(GQList,GIList,Table_ExternalData_1[[#This Row],[Item_key]],GDList,Table_ExternalData_1[[#Headers],[3]])</f>
        <v>1500</v>
      </c>
      <c r="J155" s="6">
        <f>SUMIFS(GQList,GIList,Table_ExternalData_1[[#This Row],[Item_key]],GDList,Table_ExternalData_1[[#Headers],[4]])</f>
        <v>0</v>
      </c>
      <c r="K155" s="6">
        <f>SUMIFS(GQList,GIList,Table_ExternalData_1[[#This Row],[Item_key]],GDList,Table_ExternalData_1[[#Headers],[5]])</f>
        <v>0</v>
      </c>
      <c r="L155" s="6">
        <f>SUMIFS(GQList,GIList,Table_ExternalData_1[[#This Row],[Item_key]],GDList,Table_ExternalData_1[[#Headers],[6]])</f>
        <v>0</v>
      </c>
      <c r="M155" s="6">
        <f>SUMIFS(GQList,GIList,Table_ExternalData_1[[#This Row],[Item_key]],GDList,Table_ExternalData_1[[#Headers],[7]])</f>
        <v>0</v>
      </c>
      <c r="N155" s="6">
        <f>SUMIFS(GQList,GIList,Table_ExternalData_1[[#This Row],[Item_key]],GDList,Table_ExternalData_1[[#Headers],[8]])</f>
        <v>0</v>
      </c>
      <c r="O155" s="6">
        <f>SUMIFS(GQList,GIList,Table_ExternalData_1[[#This Row],[Item_key]],GDList,Table_ExternalData_1[[#Headers],[9]])</f>
        <v>0</v>
      </c>
      <c r="P155" s="6">
        <f>SUMIFS(GQList,GIList,Table_ExternalData_1[[#This Row],[Item_key]],GDList,Table_ExternalData_1[[#Headers],[10]])</f>
        <v>0</v>
      </c>
      <c r="Q155" s="6">
        <f>SUMIFS(GQList,GIList,Table_ExternalData_1[[#This Row],[Item_key]],GDList,Table_ExternalData_1[[#Headers],[11]])</f>
        <v>0</v>
      </c>
      <c r="R155" s="6">
        <f>SUMIFS(GQList,GIList,Table_ExternalData_1[[#This Row],[Item_key]],GDList,Table_ExternalData_1[[#Headers],[12]])</f>
        <v>0</v>
      </c>
      <c r="S155" s="6">
        <f>SUMIFS(GQList,GIList,Table_ExternalData_1[[#This Row],[Item_key]],GDList,Table_ExternalData_1[[#Headers],[13]])</f>
        <v>0</v>
      </c>
      <c r="T155" s="6">
        <f>SUMIFS(GQList,GIList,Table_ExternalData_1[[#This Row],[Item_key]],GDList,Table_ExternalData_1[[#Headers],[14]])</f>
        <v>0</v>
      </c>
      <c r="U155" s="6">
        <f>SUMIFS(GQList,GIList,Table_ExternalData_1[[#This Row],[Item_key]],GDList,Table_ExternalData_1[[#Headers],[15]])</f>
        <v>2000</v>
      </c>
      <c r="V155" s="6">
        <f>SUMIFS(GQList,GIList,Table_ExternalData_1[[#This Row],[Item_key]],GDList,Table_ExternalData_1[[#Headers],[16]])</f>
        <v>0</v>
      </c>
      <c r="W155" s="6">
        <f>SUMIFS(GQList,GIList,Table_ExternalData_1[[#This Row],[Item_key]],GDList,Table_ExternalData_1[[#Headers],[17]])</f>
        <v>0</v>
      </c>
      <c r="X155" s="6">
        <f>SUMIFS(GQList,GIList,Table_ExternalData_1[[#This Row],[Item_key]],GDList,Table_ExternalData_1[[#Headers],[18]])</f>
        <v>0</v>
      </c>
      <c r="Y155" s="6">
        <f>SUMIFS(GQList,GIList,Table_ExternalData_1[[#This Row],[Item_key]],GDList,Table_ExternalData_1[[#Headers],[19]])</f>
        <v>0</v>
      </c>
      <c r="Z155" s="6">
        <f>SUMIFS(GQList,GIList,Table_ExternalData_1[[#This Row],[Item_key]],GDList,Table_ExternalData_1[[#Headers],[20]])</f>
        <v>0</v>
      </c>
      <c r="AA155" s="6">
        <f>SUMIFS(GQList,GIList,Table_ExternalData_1[[#This Row],[Item_key]],GDList,Table_ExternalData_1[[#Headers],[21]])</f>
        <v>0</v>
      </c>
      <c r="AB155" s="6">
        <f>SUMIFS(GQList,GIList,Table_ExternalData_1[[#This Row],[Item_key]],GDList,Table_ExternalData_1[[#Headers],[22]])</f>
        <v>0</v>
      </c>
      <c r="AC155" s="6">
        <f>SUMIFS(GQList,GIList,Table_ExternalData_1[[#This Row],[Item_key]],GDList,Table_ExternalData_1[[#Headers],[23]])</f>
        <v>0</v>
      </c>
      <c r="AD155" s="6">
        <f>SUMIFS(GQList,GIList,Table_ExternalData_1[[#This Row],[Item_key]],GDList,Table_ExternalData_1[[#Headers],[24]])</f>
        <v>0</v>
      </c>
      <c r="AE155" s="6">
        <f>SUMIFS(GQList,GIList,Table_ExternalData_1[[#This Row],[Item_key]],GDList,Table_ExternalData_1[[#Headers],[25]])</f>
        <v>0</v>
      </c>
      <c r="AF155" s="6">
        <f>SUMIFS(GQList,GIList,Table_ExternalData_1[[#This Row],[Item_key]],GDList,Table_ExternalData_1[[#Headers],[26]])</f>
        <v>0</v>
      </c>
      <c r="AG155" s="6">
        <f>SUMIFS(GQList,GIList,Table_ExternalData_1[[#This Row],[Item_key]],GDList,Table_ExternalData_1[[#Headers],[27]])</f>
        <v>0</v>
      </c>
      <c r="AH155" s="6">
        <f>SUMIFS(GQList,GIList,Table_ExternalData_1[[#This Row],[Item_key]],GDList,Table_ExternalData_1[[#Headers],[28]])</f>
        <v>0</v>
      </c>
      <c r="AI155" s="6">
        <f>SUMIFS(GQList,GIList,Table_ExternalData_1[[#This Row],[Item_key]],GDList,Table_ExternalData_1[[#Headers],[29]])</f>
        <v>0</v>
      </c>
      <c r="AJ155" s="6">
        <f>SUMIFS(GQList,GIList,Table_ExternalData_1[[#This Row],[Item_key]],GDList,Table_ExternalData_1[[#Headers],[30]])</f>
        <v>0</v>
      </c>
      <c r="AK155" s="6">
        <f>SUMIFS(GQList,GIList,Table_ExternalData_1[[#This Row],[Item_key]],GDList,Table_ExternalData_1[[#Headers],[31]])</f>
        <v>0</v>
      </c>
      <c r="AL155" s="6">
        <f>SUM(Table_ExternalData_1[[#This Row],[1]:[31]])</f>
        <v>3500</v>
      </c>
    </row>
    <row r="156" spans="1:38" ht="24">
      <c r="A156" s="8" t="s">
        <v>2001</v>
      </c>
      <c r="B156" s="3" t="s">
        <v>1966</v>
      </c>
      <c r="C156" s="3" t="s">
        <v>580</v>
      </c>
      <c r="D156" s="3" t="s">
        <v>668</v>
      </c>
      <c r="E156" s="3" t="s">
        <v>669</v>
      </c>
      <c r="F156" s="8" t="s">
        <v>1641</v>
      </c>
      <c r="G156" s="6">
        <f>SUMIFS(GQList,GIList,Table_ExternalData_1[[#This Row],[Item_key]],GDList,Table_ExternalData_1[[#Headers],[1]])</f>
        <v>0</v>
      </c>
      <c r="H156" s="6">
        <f>SUMIFS(GQList,GIList,Table_ExternalData_1[[#This Row],[Item_key]],GDList,Table_ExternalData_1[[#Headers],[2]])</f>
        <v>0</v>
      </c>
      <c r="I156" s="6">
        <f>SUMIFS(GQList,GIList,Table_ExternalData_1[[#This Row],[Item_key]],GDList,Table_ExternalData_1[[#Headers],[3]])</f>
        <v>0</v>
      </c>
      <c r="J156" s="6">
        <f>SUMIFS(GQList,GIList,Table_ExternalData_1[[#This Row],[Item_key]],GDList,Table_ExternalData_1[[#Headers],[4]])</f>
        <v>0</v>
      </c>
      <c r="K156" s="6">
        <f>SUMIFS(GQList,GIList,Table_ExternalData_1[[#This Row],[Item_key]],GDList,Table_ExternalData_1[[#Headers],[5]])</f>
        <v>0</v>
      </c>
      <c r="L156" s="6">
        <f>SUMIFS(GQList,GIList,Table_ExternalData_1[[#This Row],[Item_key]],GDList,Table_ExternalData_1[[#Headers],[6]])</f>
        <v>0</v>
      </c>
      <c r="M156" s="6">
        <f>SUMIFS(GQList,GIList,Table_ExternalData_1[[#This Row],[Item_key]],GDList,Table_ExternalData_1[[#Headers],[7]])</f>
        <v>0</v>
      </c>
      <c r="N156" s="6">
        <f>SUMIFS(GQList,GIList,Table_ExternalData_1[[#This Row],[Item_key]],GDList,Table_ExternalData_1[[#Headers],[8]])</f>
        <v>0</v>
      </c>
      <c r="O156" s="6">
        <f>SUMIFS(GQList,GIList,Table_ExternalData_1[[#This Row],[Item_key]],GDList,Table_ExternalData_1[[#Headers],[9]])</f>
        <v>0</v>
      </c>
      <c r="P156" s="6">
        <f>SUMIFS(GQList,GIList,Table_ExternalData_1[[#This Row],[Item_key]],GDList,Table_ExternalData_1[[#Headers],[10]])</f>
        <v>0</v>
      </c>
      <c r="Q156" s="6">
        <f>SUMIFS(GQList,GIList,Table_ExternalData_1[[#This Row],[Item_key]],GDList,Table_ExternalData_1[[#Headers],[11]])</f>
        <v>0</v>
      </c>
      <c r="R156" s="6">
        <f>SUMIFS(GQList,GIList,Table_ExternalData_1[[#This Row],[Item_key]],GDList,Table_ExternalData_1[[#Headers],[12]])</f>
        <v>0</v>
      </c>
      <c r="S156" s="6">
        <f>SUMIFS(GQList,GIList,Table_ExternalData_1[[#This Row],[Item_key]],GDList,Table_ExternalData_1[[#Headers],[13]])</f>
        <v>0</v>
      </c>
      <c r="T156" s="6">
        <f>SUMIFS(GQList,GIList,Table_ExternalData_1[[#This Row],[Item_key]],GDList,Table_ExternalData_1[[#Headers],[14]])</f>
        <v>0</v>
      </c>
      <c r="U156" s="6">
        <f>SUMIFS(GQList,GIList,Table_ExternalData_1[[#This Row],[Item_key]],GDList,Table_ExternalData_1[[#Headers],[15]])</f>
        <v>0</v>
      </c>
      <c r="V156" s="6">
        <f>SUMIFS(GQList,GIList,Table_ExternalData_1[[#This Row],[Item_key]],GDList,Table_ExternalData_1[[#Headers],[16]])</f>
        <v>0</v>
      </c>
      <c r="W156" s="6">
        <f>SUMIFS(GQList,GIList,Table_ExternalData_1[[#This Row],[Item_key]],GDList,Table_ExternalData_1[[#Headers],[17]])</f>
        <v>0</v>
      </c>
      <c r="X156" s="6">
        <f>SUMIFS(GQList,GIList,Table_ExternalData_1[[#This Row],[Item_key]],GDList,Table_ExternalData_1[[#Headers],[18]])</f>
        <v>0</v>
      </c>
      <c r="Y156" s="6">
        <f>SUMIFS(GQList,GIList,Table_ExternalData_1[[#This Row],[Item_key]],GDList,Table_ExternalData_1[[#Headers],[19]])</f>
        <v>0</v>
      </c>
      <c r="Z156" s="6">
        <f>SUMIFS(GQList,GIList,Table_ExternalData_1[[#This Row],[Item_key]],GDList,Table_ExternalData_1[[#Headers],[20]])</f>
        <v>0</v>
      </c>
      <c r="AA156" s="6">
        <f>SUMIFS(GQList,GIList,Table_ExternalData_1[[#This Row],[Item_key]],GDList,Table_ExternalData_1[[#Headers],[21]])</f>
        <v>0</v>
      </c>
      <c r="AB156" s="6">
        <f>SUMIFS(GQList,GIList,Table_ExternalData_1[[#This Row],[Item_key]],GDList,Table_ExternalData_1[[#Headers],[22]])</f>
        <v>0</v>
      </c>
      <c r="AC156" s="6">
        <f>SUMIFS(GQList,GIList,Table_ExternalData_1[[#This Row],[Item_key]],GDList,Table_ExternalData_1[[#Headers],[23]])</f>
        <v>0</v>
      </c>
      <c r="AD156" s="6">
        <f>SUMIFS(GQList,GIList,Table_ExternalData_1[[#This Row],[Item_key]],GDList,Table_ExternalData_1[[#Headers],[24]])</f>
        <v>0</v>
      </c>
      <c r="AE156" s="6">
        <f>SUMIFS(GQList,GIList,Table_ExternalData_1[[#This Row],[Item_key]],GDList,Table_ExternalData_1[[#Headers],[25]])</f>
        <v>0</v>
      </c>
      <c r="AF156" s="6">
        <f>SUMIFS(GQList,GIList,Table_ExternalData_1[[#This Row],[Item_key]],GDList,Table_ExternalData_1[[#Headers],[26]])</f>
        <v>0</v>
      </c>
      <c r="AG156" s="6">
        <f>SUMIFS(GQList,GIList,Table_ExternalData_1[[#This Row],[Item_key]],GDList,Table_ExternalData_1[[#Headers],[27]])</f>
        <v>0</v>
      </c>
      <c r="AH156" s="6">
        <f>SUMIFS(GQList,GIList,Table_ExternalData_1[[#This Row],[Item_key]],GDList,Table_ExternalData_1[[#Headers],[28]])</f>
        <v>0</v>
      </c>
      <c r="AI156" s="6">
        <f>SUMIFS(GQList,GIList,Table_ExternalData_1[[#This Row],[Item_key]],GDList,Table_ExternalData_1[[#Headers],[29]])</f>
        <v>0</v>
      </c>
      <c r="AJ156" s="6">
        <f>SUMIFS(GQList,GIList,Table_ExternalData_1[[#This Row],[Item_key]],GDList,Table_ExternalData_1[[#Headers],[30]])</f>
        <v>80</v>
      </c>
      <c r="AK156" s="6">
        <f>SUMIFS(GQList,GIList,Table_ExternalData_1[[#This Row],[Item_key]],GDList,Table_ExternalData_1[[#Headers],[31]])</f>
        <v>0</v>
      </c>
      <c r="AL156" s="6">
        <f>SUM(Table_ExternalData_1[[#This Row],[1]:[31]])</f>
        <v>80</v>
      </c>
    </row>
    <row r="157" spans="1:38" ht="24">
      <c r="A157" s="8" t="s">
        <v>2001</v>
      </c>
      <c r="B157" s="3" t="s">
        <v>1966</v>
      </c>
      <c r="C157" s="3" t="s">
        <v>580</v>
      </c>
      <c r="D157" s="3" t="s">
        <v>668</v>
      </c>
      <c r="E157" s="3" t="s">
        <v>669</v>
      </c>
      <c r="F157" s="8" t="s">
        <v>1998</v>
      </c>
      <c r="G157" s="6">
        <f>SUMIFS(GQList,GIList,Table_ExternalData_1[[#This Row],[Item_key]],GDList,Table_ExternalData_1[[#Headers],[1]])</f>
        <v>0</v>
      </c>
      <c r="H157" s="6">
        <f>SUMIFS(GQList,GIList,Table_ExternalData_1[[#This Row],[Item_key]],GDList,Table_ExternalData_1[[#Headers],[2]])</f>
        <v>0</v>
      </c>
      <c r="I157" s="6">
        <f>SUMIFS(GQList,GIList,Table_ExternalData_1[[#This Row],[Item_key]],GDList,Table_ExternalData_1[[#Headers],[3]])</f>
        <v>0</v>
      </c>
      <c r="J157" s="6">
        <f>SUMIFS(GQList,GIList,Table_ExternalData_1[[#This Row],[Item_key]],GDList,Table_ExternalData_1[[#Headers],[4]])</f>
        <v>0</v>
      </c>
      <c r="K157" s="6">
        <f>SUMIFS(GQList,GIList,Table_ExternalData_1[[#This Row],[Item_key]],GDList,Table_ExternalData_1[[#Headers],[5]])</f>
        <v>0</v>
      </c>
      <c r="L157" s="6">
        <f>SUMIFS(GQList,GIList,Table_ExternalData_1[[#This Row],[Item_key]],GDList,Table_ExternalData_1[[#Headers],[6]])</f>
        <v>0</v>
      </c>
      <c r="M157" s="6">
        <f>SUMIFS(GQList,GIList,Table_ExternalData_1[[#This Row],[Item_key]],GDList,Table_ExternalData_1[[#Headers],[7]])</f>
        <v>0</v>
      </c>
      <c r="N157" s="6">
        <f>SUMIFS(GQList,GIList,Table_ExternalData_1[[#This Row],[Item_key]],GDList,Table_ExternalData_1[[#Headers],[8]])</f>
        <v>0</v>
      </c>
      <c r="O157" s="6">
        <f>SUMIFS(GQList,GIList,Table_ExternalData_1[[#This Row],[Item_key]],GDList,Table_ExternalData_1[[#Headers],[9]])</f>
        <v>0</v>
      </c>
      <c r="P157" s="6">
        <f>SUMIFS(GQList,GIList,Table_ExternalData_1[[#This Row],[Item_key]],GDList,Table_ExternalData_1[[#Headers],[10]])</f>
        <v>0</v>
      </c>
      <c r="Q157" s="6">
        <f>SUMIFS(GQList,GIList,Table_ExternalData_1[[#This Row],[Item_key]],GDList,Table_ExternalData_1[[#Headers],[11]])</f>
        <v>0</v>
      </c>
      <c r="R157" s="6">
        <f>SUMIFS(GQList,GIList,Table_ExternalData_1[[#This Row],[Item_key]],GDList,Table_ExternalData_1[[#Headers],[12]])</f>
        <v>0</v>
      </c>
      <c r="S157" s="6">
        <f>SUMIFS(GQList,GIList,Table_ExternalData_1[[#This Row],[Item_key]],GDList,Table_ExternalData_1[[#Headers],[13]])</f>
        <v>0</v>
      </c>
      <c r="T157" s="6">
        <f>SUMIFS(GQList,GIList,Table_ExternalData_1[[#This Row],[Item_key]],GDList,Table_ExternalData_1[[#Headers],[14]])</f>
        <v>0</v>
      </c>
      <c r="U157" s="6">
        <f>SUMIFS(GQList,GIList,Table_ExternalData_1[[#This Row],[Item_key]],GDList,Table_ExternalData_1[[#Headers],[15]])</f>
        <v>0</v>
      </c>
      <c r="V157" s="6">
        <f>SUMIFS(GQList,GIList,Table_ExternalData_1[[#This Row],[Item_key]],GDList,Table_ExternalData_1[[#Headers],[16]])</f>
        <v>0</v>
      </c>
      <c r="W157" s="6">
        <f>SUMIFS(GQList,GIList,Table_ExternalData_1[[#This Row],[Item_key]],GDList,Table_ExternalData_1[[#Headers],[17]])</f>
        <v>0</v>
      </c>
      <c r="X157" s="6">
        <f>SUMIFS(GQList,GIList,Table_ExternalData_1[[#This Row],[Item_key]],GDList,Table_ExternalData_1[[#Headers],[18]])</f>
        <v>0</v>
      </c>
      <c r="Y157" s="6">
        <f>SUMIFS(GQList,GIList,Table_ExternalData_1[[#This Row],[Item_key]],GDList,Table_ExternalData_1[[#Headers],[19]])</f>
        <v>0</v>
      </c>
      <c r="Z157" s="6">
        <f>SUMIFS(GQList,GIList,Table_ExternalData_1[[#This Row],[Item_key]],GDList,Table_ExternalData_1[[#Headers],[20]])</f>
        <v>0</v>
      </c>
      <c r="AA157" s="6">
        <f>SUMIFS(GQList,GIList,Table_ExternalData_1[[#This Row],[Item_key]],GDList,Table_ExternalData_1[[#Headers],[21]])</f>
        <v>0</v>
      </c>
      <c r="AB157" s="6">
        <f>SUMIFS(GQList,GIList,Table_ExternalData_1[[#This Row],[Item_key]],GDList,Table_ExternalData_1[[#Headers],[22]])</f>
        <v>0</v>
      </c>
      <c r="AC157" s="6">
        <f>SUMIFS(GQList,GIList,Table_ExternalData_1[[#This Row],[Item_key]],GDList,Table_ExternalData_1[[#Headers],[23]])</f>
        <v>0</v>
      </c>
      <c r="AD157" s="6">
        <f>SUMIFS(GQList,GIList,Table_ExternalData_1[[#This Row],[Item_key]],GDList,Table_ExternalData_1[[#Headers],[24]])</f>
        <v>0</v>
      </c>
      <c r="AE157" s="6">
        <f>SUMIFS(GQList,GIList,Table_ExternalData_1[[#This Row],[Item_key]],GDList,Table_ExternalData_1[[#Headers],[25]])</f>
        <v>0</v>
      </c>
      <c r="AF157" s="6">
        <f>SUMIFS(GQList,GIList,Table_ExternalData_1[[#This Row],[Item_key]],GDList,Table_ExternalData_1[[#Headers],[26]])</f>
        <v>0</v>
      </c>
      <c r="AG157" s="6">
        <f>SUMIFS(GQList,GIList,Table_ExternalData_1[[#This Row],[Item_key]],GDList,Table_ExternalData_1[[#Headers],[27]])</f>
        <v>0</v>
      </c>
      <c r="AH157" s="6">
        <f>SUMIFS(GQList,GIList,Table_ExternalData_1[[#This Row],[Item_key]],GDList,Table_ExternalData_1[[#Headers],[28]])</f>
        <v>0</v>
      </c>
      <c r="AI157" s="6">
        <f>SUMIFS(GQList,GIList,Table_ExternalData_1[[#This Row],[Item_key]],GDList,Table_ExternalData_1[[#Headers],[29]])</f>
        <v>0</v>
      </c>
      <c r="AJ157" s="6">
        <f>SUMIFS(GQList,GIList,Table_ExternalData_1[[#This Row],[Item_key]],GDList,Table_ExternalData_1[[#Headers],[30]])</f>
        <v>80</v>
      </c>
      <c r="AK157" s="6">
        <f>SUMIFS(GQList,GIList,Table_ExternalData_1[[#This Row],[Item_key]],GDList,Table_ExternalData_1[[#Headers],[31]])</f>
        <v>0</v>
      </c>
      <c r="AL157" s="6">
        <f>SUM(Table_ExternalData_1[[#This Row],[1]:[31]])</f>
        <v>80</v>
      </c>
    </row>
    <row r="158" spans="1:38" hidden="1">
      <c r="A158" s="8" t="s">
        <v>2000</v>
      </c>
      <c r="B158" s="3" t="s">
        <v>731</v>
      </c>
      <c r="C158" s="3" t="s">
        <v>383</v>
      </c>
      <c r="D158" s="3" t="s">
        <v>732</v>
      </c>
      <c r="E158" s="3" t="s">
        <v>733</v>
      </c>
      <c r="F158" s="8" t="s">
        <v>1641</v>
      </c>
      <c r="G158" s="6">
        <f>SUMIFS(GQList,GIList,Table_ExternalData_1[[#This Row],[Item_key]],GDList,Table_ExternalData_1[[#Headers],[1]])</f>
        <v>0</v>
      </c>
      <c r="H158" s="6">
        <f>SUMIFS(GQList,GIList,Table_ExternalData_1[[#This Row],[Item_key]],GDList,Table_ExternalData_1[[#Headers],[2]])</f>
        <v>0</v>
      </c>
      <c r="I158" s="6">
        <f>SUMIFS(GQList,GIList,Table_ExternalData_1[[#This Row],[Item_key]],GDList,Table_ExternalData_1[[#Headers],[3]])</f>
        <v>0</v>
      </c>
      <c r="J158" s="6">
        <f>SUMIFS(GQList,GIList,Table_ExternalData_1[[#This Row],[Item_key]],GDList,Table_ExternalData_1[[#Headers],[4]])</f>
        <v>0</v>
      </c>
      <c r="K158" s="6">
        <f>SUMIFS(GQList,GIList,Table_ExternalData_1[[#This Row],[Item_key]],GDList,Table_ExternalData_1[[#Headers],[5]])</f>
        <v>0</v>
      </c>
      <c r="L158" s="6">
        <f>SUMIFS(GQList,GIList,Table_ExternalData_1[[#This Row],[Item_key]],GDList,Table_ExternalData_1[[#Headers],[6]])</f>
        <v>0</v>
      </c>
      <c r="M158" s="6">
        <f>SUMIFS(GQList,GIList,Table_ExternalData_1[[#This Row],[Item_key]],GDList,Table_ExternalData_1[[#Headers],[7]])</f>
        <v>0</v>
      </c>
      <c r="N158" s="6">
        <f>SUMIFS(GQList,GIList,Table_ExternalData_1[[#This Row],[Item_key]],GDList,Table_ExternalData_1[[#Headers],[8]])</f>
        <v>0</v>
      </c>
      <c r="O158" s="6">
        <f>SUMIFS(GQList,GIList,Table_ExternalData_1[[#This Row],[Item_key]],GDList,Table_ExternalData_1[[#Headers],[9]])</f>
        <v>0</v>
      </c>
      <c r="P158" s="6">
        <f>SUMIFS(GQList,GIList,Table_ExternalData_1[[#This Row],[Item_key]],GDList,Table_ExternalData_1[[#Headers],[10]])</f>
        <v>0</v>
      </c>
      <c r="Q158" s="6">
        <f>SUMIFS(GQList,GIList,Table_ExternalData_1[[#This Row],[Item_key]],GDList,Table_ExternalData_1[[#Headers],[11]])</f>
        <v>0</v>
      </c>
      <c r="R158" s="6">
        <f>SUMIFS(GQList,GIList,Table_ExternalData_1[[#This Row],[Item_key]],GDList,Table_ExternalData_1[[#Headers],[12]])</f>
        <v>0</v>
      </c>
      <c r="S158" s="6">
        <f>SUMIFS(GQList,GIList,Table_ExternalData_1[[#This Row],[Item_key]],GDList,Table_ExternalData_1[[#Headers],[13]])</f>
        <v>0</v>
      </c>
      <c r="T158" s="6">
        <f>SUMIFS(GQList,GIList,Table_ExternalData_1[[#This Row],[Item_key]],GDList,Table_ExternalData_1[[#Headers],[14]])</f>
        <v>0</v>
      </c>
      <c r="U158" s="6">
        <f>SUMIFS(GQList,GIList,Table_ExternalData_1[[#This Row],[Item_key]],GDList,Table_ExternalData_1[[#Headers],[15]])</f>
        <v>0</v>
      </c>
      <c r="V158" s="6">
        <f>SUMIFS(GQList,GIList,Table_ExternalData_1[[#This Row],[Item_key]],GDList,Table_ExternalData_1[[#Headers],[16]])</f>
        <v>0</v>
      </c>
      <c r="W158" s="6">
        <f>SUMIFS(GQList,GIList,Table_ExternalData_1[[#This Row],[Item_key]],GDList,Table_ExternalData_1[[#Headers],[17]])</f>
        <v>0</v>
      </c>
      <c r="X158" s="6">
        <f>SUMIFS(GQList,GIList,Table_ExternalData_1[[#This Row],[Item_key]],GDList,Table_ExternalData_1[[#Headers],[18]])</f>
        <v>0</v>
      </c>
      <c r="Y158" s="6">
        <f>SUMIFS(GQList,GIList,Table_ExternalData_1[[#This Row],[Item_key]],GDList,Table_ExternalData_1[[#Headers],[19]])</f>
        <v>0</v>
      </c>
      <c r="Z158" s="6">
        <f>SUMIFS(GQList,GIList,Table_ExternalData_1[[#This Row],[Item_key]],GDList,Table_ExternalData_1[[#Headers],[20]])</f>
        <v>0</v>
      </c>
      <c r="AA158" s="6">
        <f>SUMIFS(GQList,GIList,Table_ExternalData_1[[#This Row],[Item_key]],GDList,Table_ExternalData_1[[#Headers],[21]])</f>
        <v>0</v>
      </c>
      <c r="AB158" s="6">
        <f>SUMIFS(GQList,GIList,Table_ExternalData_1[[#This Row],[Item_key]],GDList,Table_ExternalData_1[[#Headers],[22]])</f>
        <v>0</v>
      </c>
      <c r="AC158" s="6">
        <f>SUMIFS(GQList,GIList,Table_ExternalData_1[[#This Row],[Item_key]],GDList,Table_ExternalData_1[[#Headers],[23]])</f>
        <v>0</v>
      </c>
      <c r="AD158" s="6">
        <f>SUMIFS(GQList,GIList,Table_ExternalData_1[[#This Row],[Item_key]],GDList,Table_ExternalData_1[[#Headers],[24]])</f>
        <v>0</v>
      </c>
      <c r="AE158" s="6">
        <f>SUMIFS(GQList,GIList,Table_ExternalData_1[[#This Row],[Item_key]],GDList,Table_ExternalData_1[[#Headers],[25]])</f>
        <v>0</v>
      </c>
      <c r="AF158" s="6">
        <f>SUMIFS(GQList,GIList,Table_ExternalData_1[[#This Row],[Item_key]],GDList,Table_ExternalData_1[[#Headers],[26]])</f>
        <v>0</v>
      </c>
      <c r="AG158" s="6">
        <f>SUMIFS(GQList,GIList,Table_ExternalData_1[[#This Row],[Item_key]],GDList,Table_ExternalData_1[[#Headers],[27]])</f>
        <v>0</v>
      </c>
      <c r="AH158" s="6">
        <f>SUMIFS(GQList,GIList,Table_ExternalData_1[[#This Row],[Item_key]],GDList,Table_ExternalData_1[[#Headers],[28]])</f>
        <v>0</v>
      </c>
      <c r="AI158" s="6">
        <f>SUMIFS(GQList,GIList,Table_ExternalData_1[[#This Row],[Item_key]],GDList,Table_ExternalData_1[[#Headers],[29]])</f>
        <v>0</v>
      </c>
      <c r="AJ158" s="6">
        <f>SUMIFS(GQList,GIList,Table_ExternalData_1[[#This Row],[Item_key]],GDList,Table_ExternalData_1[[#Headers],[30]])</f>
        <v>0</v>
      </c>
      <c r="AK158" s="6">
        <f>SUMIFS(GQList,GIList,Table_ExternalData_1[[#This Row],[Item_key]],GDList,Table_ExternalData_1[[#Headers],[31]])</f>
        <v>0</v>
      </c>
      <c r="AL158" s="6">
        <f>SUM(Table_ExternalData_1[[#This Row],[1]:[31]])</f>
        <v>0</v>
      </c>
    </row>
    <row r="159" spans="1:38" hidden="1">
      <c r="A159" s="8" t="s">
        <v>2000</v>
      </c>
      <c r="B159" s="3" t="s">
        <v>731</v>
      </c>
      <c r="C159" s="3" t="s">
        <v>412</v>
      </c>
      <c r="D159" s="3" t="s">
        <v>734</v>
      </c>
      <c r="E159" s="3" t="s">
        <v>735</v>
      </c>
      <c r="F159" s="8" t="s">
        <v>1641</v>
      </c>
      <c r="G159" s="6">
        <f>SUMIFS(GQList,GIList,Table_ExternalData_1[[#This Row],[Item_key]],GDList,Table_ExternalData_1[[#Headers],[1]])</f>
        <v>0</v>
      </c>
      <c r="H159" s="6">
        <f>SUMIFS(GQList,GIList,Table_ExternalData_1[[#This Row],[Item_key]],GDList,Table_ExternalData_1[[#Headers],[2]])</f>
        <v>0</v>
      </c>
      <c r="I159" s="6">
        <f>SUMIFS(GQList,GIList,Table_ExternalData_1[[#This Row],[Item_key]],GDList,Table_ExternalData_1[[#Headers],[3]])</f>
        <v>0</v>
      </c>
      <c r="J159" s="6">
        <f>SUMIFS(GQList,GIList,Table_ExternalData_1[[#This Row],[Item_key]],GDList,Table_ExternalData_1[[#Headers],[4]])</f>
        <v>0</v>
      </c>
      <c r="K159" s="6">
        <f>SUMIFS(GQList,GIList,Table_ExternalData_1[[#This Row],[Item_key]],GDList,Table_ExternalData_1[[#Headers],[5]])</f>
        <v>0</v>
      </c>
      <c r="L159" s="6">
        <f>SUMIFS(GQList,GIList,Table_ExternalData_1[[#This Row],[Item_key]],GDList,Table_ExternalData_1[[#Headers],[6]])</f>
        <v>3930</v>
      </c>
      <c r="M159" s="6">
        <f>SUMIFS(GQList,GIList,Table_ExternalData_1[[#This Row],[Item_key]],GDList,Table_ExternalData_1[[#Headers],[7]])</f>
        <v>0</v>
      </c>
      <c r="N159" s="6">
        <f>SUMIFS(GQList,GIList,Table_ExternalData_1[[#This Row],[Item_key]],GDList,Table_ExternalData_1[[#Headers],[8]])</f>
        <v>0</v>
      </c>
      <c r="O159" s="6">
        <f>SUMIFS(GQList,GIList,Table_ExternalData_1[[#This Row],[Item_key]],GDList,Table_ExternalData_1[[#Headers],[9]])</f>
        <v>0</v>
      </c>
      <c r="P159" s="6">
        <f>SUMIFS(GQList,GIList,Table_ExternalData_1[[#This Row],[Item_key]],GDList,Table_ExternalData_1[[#Headers],[10]])</f>
        <v>0</v>
      </c>
      <c r="Q159" s="6">
        <f>SUMIFS(GQList,GIList,Table_ExternalData_1[[#This Row],[Item_key]],GDList,Table_ExternalData_1[[#Headers],[11]])</f>
        <v>0</v>
      </c>
      <c r="R159" s="6">
        <f>SUMIFS(GQList,GIList,Table_ExternalData_1[[#This Row],[Item_key]],GDList,Table_ExternalData_1[[#Headers],[12]])</f>
        <v>0</v>
      </c>
      <c r="S159" s="6">
        <f>SUMIFS(GQList,GIList,Table_ExternalData_1[[#This Row],[Item_key]],GDList,Table_ExternalData_1[[#Headers],[13]])</f>
        <v>0</v>
      </c>
      <c r="T159" s="6">
        <f>SUMIFS(GQList,GIList,Table_ExternalData_1[[#This Row],[Item_key]],GDList,Table_ExternalData_1[[#Headers],[14]])</f>
        <v>0</v>
      </c>
      <c r="U159" s="6">
        <f>SUMIFS(GQList,GIList,Table_ExternalData_1[[#This Row],[Item_key]],GDList,Table_ExternalData_1[[#Headers],[15]])</f>
        <v>0</v>
      </c>
      <c r="V159" s="6">
        <f>SUMIFS(GQList,GIList,Table_ExternalData_1[[#This Row],[Item_key]],GDList,Table_ExternalData_1[[#Headers],[16]])</f>
        <v>2570</v>
      </c>
      <c r="W159" s="6">
        <f>SUMIFS(GQList,GIList,Table_ExternalData_1[[#This Row],[Item_key]],GDList,Table_ExternalData_1[[#Headers],[17]])</f>
        <v>0</v>
      </c>
      <c r="X159" s="6">
        <f>SUMIFS(GQList,GIList,Table_ExternalData_1[[#This Row],[Item_key]],GDList,Table_ExternalData_1[[#Headers],[18]])</f>
        <v>0</v>
      </c>
      <c r="Y159" s="6">
        <f>SUMIFS(GQList,GIList,Table_ExternalData_1[[#This Row],[Item_key]],GDList,Table_ExternalData_1[[#Headers],[19]])</f>
        <v>0</v>
      </c>
      <c r="Z159" s="6">
        <f>SUMIFS(GQList,GIList,Table_ExternalData_1[[#This Row],[Item_key]],GDList,Table_ExternalData_1[[#Headers],[20]])</f>
        <v>0</v>
      </c>
      <c r="AA159" s="6">
        <f>SUMIFS(GQList,GIList,Table_ExternalData_1[[#This Row],[Item_key]],GDList,Table_ExternalData_1[[#Headers],[21]])</f>
        <v>0</v>
      </c>
      <c r="AB159" s="6">
        <f>SUMIFS(GQList,GIList,Table_ExternalData_1[[#This Row],[Item_key]],GDList,Table_ExternalData_1[[#Headers],[22]])</f>
        <v>0</v>
      </c>
      <c r="AC159" s="6">
        <f>SUMIFS(GQList,GIList,Table_ExternalData_1[[#This Row],[Item_key]],GDList,Table_ExternalData_1[[#Headers],[23]])</f>
        <v>0</v>
      </c>
      <c r="AD159" s="6">
        <f>SUMIFS(GQList,GIList,Table_ExternalData_1[[#This Row],[Item_key]],GDList,Table_ExternalData_1[[#Headers],[24]])</f>
        <v>0</v>
      </c>
      <c r="AE159" s="6">
        <f>SUMIFS(GQList,GIList,Table_ExternalData_1[[#This Row],[Item_key]],GDList,Table_ExternalData_1[[#Headers],[25]])</f>
        <v>0</v>
      </c>
      <c r="AF159" s="6">
        <f>SUMIFS(GQList,GIList,Table_ExternalData_1[[#This Row],[Item_key]],GDList,Table_ExternalData_1[[#Headers],[26]])</f>
        <v>0</v>
      </c>
      <c r="AG159" s="6">
        <f>SUMIFS(GQList,GIList,Table_ExternalData_1[[#This Row],[Item_key]],GDList,Table_ExternalData_1[[#Headers],[27]])</f>
        <v>0</v>
      </c>
      <c r="AH159" s="6">
        <f>SUMIFS(GQList,GIList,Table_ExternalData_1[[#This Row],[Item_key]],GDList,Table_ExternalData_1[[#Headers],[28]])</f>
        <v>0</v>
      </c>
      <c r="AI159" s="6">
        <f>SUMIFS(GQList,GIList,Table_ExternalData_1[[#This Row],[Item_key]],GDList,Table_ExternalData_1[[#Headers],[29]])</f>
        <v>0</v>
      </c>
      <c r="AJ159" s="6">
        <f>SUMIFS(GQList,GIList,Table_ExternalData_1[[#This Row],[Item_key]],GDList,Table_ExternalData_1[[#Headers],[30]])</f>
        <v>0</v>
      </c>
      <c r="AK159" s="6">
        <f>SUMIFS(GQList,GIList,Table_ExternalData_1[[#This Row],[Item_key]],GDList,Table_ExternalData_1[[#Headers],[31]])</f>
        <v>3530</v>
      </c>
      <c r="AL159" s="6">
        <f>SUM(Table_ExternalData_1[[#This Row],[1]:[31]])</f>
        <v>10030</v>
      </c>
    </row>
    <row r="160" spans="1:38" hidden="1">
      <c r="A160" s="8" t="s">
        <v>2000</v>
      </c>
      <c r="B160" s="3" t="s">
        <v>731</v>
      </c>
      <c r="C160" s="3" t="s">
        <v>413</v>
      </c>
      <c r="D160" s="3" t="s">
        <v>736</v>
      </c>
      <c r="E160" s="3" t="s">
        <v>733</v>
      </c>
      <c r="F160" s="8" t="s">
        <v>1641</v>
      </c>
      <c r="G160" s="6">
        <f>SUMIFS(GQList,GIList,Table_ExternalData_1[[#This Row],[Item_key]],GDList,Table_ExternalData_1[[#Headers],[1]])</f>
        <v>0</v>
      </c>
      <c r="H160" s="6">
        <f>SUMIFS(GQList,GIList,Table_ExternalData_1[[#This Row],[Item_key]],GDList,Table_ExternalData_1[[#Headers],[2]])</f>
        <v>0</v>
      </c>
      <c r="I160" s="6">
        <f>SUMIFS(GQList,GIList,Table_ExternalData_1[[#This Row],[Item_key]],GDList,Table_ExternalData_1[[#Headers],[3]])</f>
        <v>0</v>
      </c>
      <c r="J160" s="6">
        <f>SUMIFS(GQList,GIList,Table_ExternalData_1[[#This Row],[Item_key]],GDList,Table_ExternalData_1[[#Headers],[4]])</f>
        <v>0</v>
      </c>
      <c r="K160" s="6">
        <f>SUMIFS(GQList,GIList,Table_ExternalData_1[[#This Row],[Item_key]],GDList,Table_ExternalData_1[[#Headers],[5]])</f>
        <v>0</v>
      </c>
      <c r="L160" s="6">
        <f>SUMIFS(GQList,GIList,Table_ExternalData_1[[#This Row],[Item_key]],GDList,Table_ExternalData_1[[#Headers],[6]])</f>
        <v>0</v>
      </c>
      <c r="M160" s="6">
        <f>SUMIFS(GQList,GIList,Table_ExternalData_1[[#This Row],[Item_key]],GDList,Table_ExternalData_1[[#Headers],[7]])</f>
        <v>0</v>
      </c>
      <c r="N160" s="6">
        <f>SUMIFS(GQList,GIList,Table_ExternalData_1[[#This Row],[Item_key]],GDList,Table_ExternalData_1[[#Headers],[8]])</f>
        <v>0</v>
      </c>
      <c r="O160" s="6">
        <f>SUMIFS(GQList,GIList,Table_ExternalData_1[[#This Row],[Item_key]],GDList,Table_ExternalData_1[[#Headers],[9]])</f>
        <v>0</v>
      </c>
      <c r="P160" s="6">
        <f>SUMIFS(GQList,GIList,Table_ExternalData_1[[#This Row],[Item_key]],GDList,Table_ExternalData_1[[#Headers],[10]])</f>
        <v>0</v>
      </c>
      <c r="Q160" s="6">
        <f>SUMIFS(GQList,GIList,Table_ExternalData_1[[#This Row],[Item_key]],GDList,Table_ExternalData_1[[#Headers],[11]])</f>
        <v>0</v>
      </c>
      <c r="R160" s="6">
        <f>SUMIFS(GQList,GIList,Table_ExternalData_1[[#This Row],[Item_key]],GDList,Table_ExternalData_1[[#Headers],[12]])</f>
        <v>0</v>
      </c>
      <c r="S160" s="6">
        <f>SUMIFS(GQList,GIList,Table_ExternalData_1[[#This Row],[Item_key]],GDList,Table_ExternalData_1[[#Headers],[13]])</f>
        <v>0</v>
      </c>
      <c r="T160" s="6">
        <f>SUMIFS(GQList,GIList,Table_ExternalData_1[[#This Row],[Item_key]],GDList,Table_ExternalData_1[[#Headers],[14]])</f>
        <v>0</v>
      </c>
      <c r="U160" s="6">
        <f>SUMIFS(GQList,GIList,Table_ExternalData_1[[#This Row],[Item_key]],GDList,Table_ExternalData_1[[#Headers],[15]])</f>
        <v>0</v>
      </c>
      <c r="V160" s="6">
        <f>SUMIFS(GQList,GIList,Table_ExternalData_1[[#This Row],[Item_key]],GDList,Table_ExternalData_1[[#Headers],[16]])</f>
        <v>0</v>
      </c>
      <c r="W160" s="6">
        <f>SUMIFS(GQList,GIList,Table_ExternalData_1[[#This Row],[Item_key]],GDList,Table_ExternalData_1[[#Headers],[17]])</f>
        <v>0</v>
      </c>
      <c r="X160" s="6">
        <f>SUMIFS(GQList,GIList,Table_ExternalData_1[[#This Row],[Item_key]],GDList,Table_ExternalData_1[[#Headers],[18]])</f>
        <v>0</v>
      </c>
      <c r="Y160" s="6">
        <f>SUMIFS(GQList,GIList,Table_ExternalData_1[[#This Row],[Item_key]],GDList,Table_ExternalData_1[[#Headers],[19]])</f>
        <v>0</v>
      </c>
      <c r="Z160" s="6">
        <f>SUMIFS(GQList,GIList,Table_ExternalData_1[[#This Row],[Item_key]],GDList,Table_ExternalData_1[[#Headers],[20]])</f>
        <v>0</v>
      </c>
      <c r="AA160" s="6">
        <f>SUMIFS(GQList,GIList,Table_ExternalData_1[[#This Row],[Item_key]],GDList,Table_ExternalData_1[[#Headers],[21]])</f>
        <v>0</v>
      </c>
      <c r="AB160" s="6">
        <f>SUMIFS(GQList,GIList,Table_ExternalData_1[[#This Row],[Item_key]],GDList,Table_ExternalData_1[[#Headers],[22]])</f>
        <v>0</v>
      </c>
      <c r="AC160" s="6">
        <f>SUMIFS(GQList,GIList,Table_ExternalData_1[[#This Row],[Item_key]],GDList,Table_ExternalData_1[[#Headers],[23]])</f>
        <v>0</v>
      </c>
      <c r="AD160" s="6">
        <f>SUMIFS(GQList,GIList,Table_ExternalData_1[[#This Row],[Item_key]],GDList,Table_ExternalData_1[[#Headers],[24]])</f>
        <v>0</v>
      </c>
      <c r="AE160" s="6">
        <f>SUMIFS(GQList,GIList,Table_ExternalData_1[[#This Row],[Item_key]],GDList,Table_ExternalData_1[[#Headers],[25]])</f>
        <v>0</v>
      </c>
      <c r="AF160" s="6">
        <f>SUMIFS(GQList,GIList,Table_ExternalData_1[[#This Row],[Item_key]],GDList,Table_ExternalData_1[[#Headers],[26]])</f>
        <v>0</v>
      </c>
      <c r="AG160" s="6">
        <f>SUMIFS(GQList,GIList,Table_ExternalData_1[[#This Row],[Item_key]],GDList,Table_ExternalData_1[[#Headers],[27]])</f>
        <v>0</v>
      </c>
      <c r="AH160" s="6">
        <f>SUMIFS(GQList,GIList,Table_ExternalData_1[[#This Row],[Item_key]],GDList,Table_ExternalData_1[[#Headers],[28]])</f>
        <v>0</v>
      </c>
      <c r="AI160" s="6">
        <f>SUMIFS(GQList,GIList,Table_ExternalData_1[[#This Row],[Item_key]],GDList,Table_ExternalData_1[[#Headers],[29]])</f>
        <v>0</v>
      </c>
      <c r="AJ160" s="6">
        <f>SUMIFS(GQList,GIList,Table_ExternalData_1[[#This Row],[Item_key]],GDList,Table_ExternalData_1[[#Headers],[30]])</f>
        <v>0</v>
      </c>
      <c r="AK160" s="6">
        <f>SUMIFS(GQList,GIList,Table_ExternalData_1[[#This Row],[Item_key]],GDList,Table_ExternalData_1[[#Headers],[31]])</f>
        <v>0</v>
      </c>
      <c r="AL160" s="6">
        <f>SUM(Table_ExternalData_1[[#This Row],[1]:[31]])</f>
        <v>0</v>
      </c>
    </row>
    <row r="161" spans="1:38" hidden="1">
      <c r="A161" s="8" t="s">
        <v>2000</v>
      </c>
      <c r="B161" s="3" t="s">
        <v>731</v>
      </c>
      <c r="C161" s="3" t="s">
        <v>384</v>
      </c>
      <c r="D161" s="3" t="s">
        <v>737</v>
      </c>
      <c r="E161" s="3" t="s">
        <v>733</v>
      </c>
      <c r="F161" s="8" t="s">
        <v>1641</v>
      </c>
      <c r="G161" s="6">
        <f>SUMIFS(GQList,GIList,Table_ExternalData_1[[#This Row],[Item_key]],GDList,Table_ExternalData_1[[#Headers],[1]])</f>
        <v>0</v>
      </c>
      <c r="H161" s="6">
        <f>SUMIFS(GQList,GIList,Table_ExternalData_1[[#This Row],[Item_key]],GDList,Table_ExternalData_1[[#Headers],[2]])</f>
        <v>0</v>
      </c>
      <c r="I161" s="6">
        <f>SUMIFS(GQList,GIList,Table_ExternalData_1[[#This Row],[Item_key]],GDList,Table_ExternalData_1[[#Headers],[3]])</f>
        <v>0</v>
      </c>
      <c r="J161" s="6">
        <f>SUMIFS(GQList,GIList,Table_ExternalData_1[[#This Row],[Item_key]],GDList,Table_ExternalData_1[[#Headers],[4]])</f>
        <v>0</v>
      </c>
      <c r="K161" s="6">
        <f>SUMIFS(GQList,GIList,Table_ExternalData_1[[#This Row],[Item_key]],GDList,Table_ExternalData_1[[#Headers],[5]])</f>
        <v>0</v>
      </c>
      <c r="L161" s="6">
        <f>SUMIFS(GQList,GIList,Table_ExternalData_1[[#This Row],[Item_key]],GDList,Table_ExternalData_1[[#Headers],[6]])</f>
        <v>0</v>
      </c>
      <c r="M161" s="6">
        <f>SUMIFS(GQList,GIList,Table_ExternalData_1[[#This Row],[Item_key]],GDList,Table_ExternalData_1[[#Headers],[7]])</f>
        <v>0</v>
      </c>
      <c r="N161" s="6">
        <f>SUMIFS(GQList,GIList,Table_ExternalData_1[[#This Row],[Item_key]],GDList,Table_ExternalData_1[[#Headers],[8]])</f>
        <v>0</v>
      </c>
      <c r="O161" s="6">
        <f>SUMIFS(GQList,GIList,Table_ExternalData_1[[#This Row],[Item_key]],GDList,Table_ExternalData_1[[#Headers],[9]])</f>
        <v>0</v>
      </c>
      <c r="P161" s="6">
        <f>SUMIFS(GQList,GIList,Table_ExternalData_1[[#This Row],[Item_key]],GDList,Table_ExternalData_1[[#Headers],[10]])</f>
        <v>0</v>
      </c>
      <c r="Q161" s="6">
        <f>SUMIFS(GQList,GIList,Table_ExternalData_1[[#This Row],[Item_key]],GDList,Table_ExternalData_1[[#Headers],[11]])</f>
        <v>0</v>
      </c>
      <c r="R161" s="6">
        <f>SUMIFS(GQList,GIList,Table_ExternalData_1[[#This Row],[Item_key]],GDList,Table_ExternalData_1[[#Headers],[12]])</f>
        <v>0</v>
      </c>
      <c r="S161" s="6">
        <f>SUMIFS(GQList,GIList,Table_ExternalData_1[[#This Row],[Item_key]],GDList,Table_ExternalData_1[[#Headers],[13]])</f>
        <v>0</v>
      </c>
      <c r="T161" s="6">
        <f>SUMIFS(GQList,GIList,Table_ExternalData_1[[#This Row],[Item_key]],GDList,Table_ExternalData_1[[#Headers],[14]])</f>
        <v>0</v>
      </c>
      <c r="U161" s="6">
        <f>SUMIFS(GQList,GIList,Table_ExternalData_1[[#This Row],[Item_key]],GDList,Table_ExternalData_1[[#Headers],[15]])</f>
        <v>0</v>
      </c>
      <c r="V161" s="6">
        <f>SUMIFS(GQList,GIList,Table_ExternalData_1[[#This Row],[Item_key]],GDList,Table_ExternalData_1[[#Headers],[16]])</f>
        <v>2500</v>
      </c>
      <c r="W161" s="6">
        <f>SUMIFS(GQList,GIList,Table_ExternalData_1[[#This Row],[Item_key]],GDList,Table_ExternalData_1[[#Headers],[17]])</f>
        <v>0</v>
      </c>
      <c r="X161" s="6">
        <f>SUMIFS(GQList,GIList,Table_ExternalData_1[[#This Row],[Item_key]],GDList,Table_ExternalData_1[[#Headers],[18]])</f>
        <v>0</v>
      </c>
      <c r="Y161" s="6">
        <f>SUMIFS(GQList,GIList,Table_ExternalData_1[[#This Row],[Item_key]],GDList,Table_ExternalData_1[[#Headers],[19]])</f>
        <v>0</v>
      </c>
      <c r="Z161" s="6">
        <f>SUMIFS(GQList,GIList,Table_ExternalData_1[[#This Row],[Item_key]],GDList,Table_ExternalData_1[[#Headers],[20]])</f>
        <v>0</v>
      </c>
      <c r="AA161" s="6">
        <f>SUMIFS(GQList,GIList,Table_ExternalData_1[[#This Row],[Item_key]],GDList,Table_ExternalData_1[[#Headers],[21]])</f>
        <v>0</v>
      </c>
      <c r="AB161" s="6">
        <f>SUMIFS(GQList,GIList,Table_ExternalData_1[[#This Row],[Item_key]],GDList,Table_ExternalData_1[[#Headers],[22]])</f>
        <v>0</v>
      </c>
      <c r="AC161" s="6">
        <f>SUMIFS(GQList,GIList,Table_ExternalData_1[[#This Row],[Item_key]],GDList,Table_ExternalData_1[[#Headers],[23]])</f>
        <v>0</v>
      </c>
      <c r="AD161" s="6">
        <f>SUMIFS(GQList,GIList,Table_ExternalData_1[[#This Row],[Item_key]],GDList,Table_ExternalData_1[[#Headers],[24]])</f>
        <v>0</v>
      </c>
      <c r="AE161" s="6">
        <f>SUMIFS(GQList,GIList,Table_ExternalData_1[[#This Row],[Item_key]],GDList,Table_ExternalData_1[[#Headers],[25]])</f>
        <v>0</v>
      </c>
      <c r="AF161" s="6">
        <f>SUMIFS(GQList,GIList,Table_ExternalData_1[[#This Row],[Item_key]],GDList,Table_ExternalData_1[[#Headers],[26]])</f>
        <v>0</v>
      </c>
      <c r="AG161" s="6">
        <f>SUMIFS(GQList,GIList,Table_ExternalData_1[[#This Row],[Item_key]],GDList,Table_ExternalData_1[[#Headers],[27]])</f>
        <v>0</v>
      </c>
      <c r="AH161" s="6">
        <f>SUMIFS(GQList,GIList,Table_ExternalData_1[[#This Row],[Item_key]],GDList,Table_ExternalData_1[[#Headers],[28]])</f>
        <v>0</v>
      </c>
      <c r="AI161" s="6">
        <f>SUMIFS(GQList,GIList,Table_ExternalData_1[[#This Row],[Item_key]],GDList,Table_ExternalData_1[[#Headers],[29]])</f>
        <v>0</v>
      </c>
      <c r="AJ161" s="6">
        <f>SUMIFS(GQList,GIList,Table_ExternalData_1[[#This Row],[Item_key]],GDList,Table_ExternalData_1[[#Headers],[30]])</f>
        <v>0</v>
      </c>
      <c r="AK161" s="6">
        <f>SUMIFS(GQList,GIList,Table_ExternalData_1[[#This Row],[Item_key]],GDList,Table_ExternalData_1[[#Headers],[31]])</f>
        <v>0</v>
      </c>
      <c r="AL161" s="6">
        <f>SUM(Table_ExternalData_1[[#This Row],[1]:[31]])</f>
        <v>2500</v>
      </c>
    </row>
    <row r="162" spans="1:38" hidden="1">
      <c r="A162" s="8" t="s">
        <v>2000</v>
      </c>
      <c r="B162" s="3" t="s">
        <v>731</v>
      </c>
      <c r="C162" s="3" t="s">
        <v>385</v>
      </c>
      <c r="D162" s="3" t="s">
        <v>738</v>
      </c>
      <c r="E162" s="3" t="s">
        <v>739</v>
      </c>
      <c r="F162" s="8" t="s">
        <v>1641</v>
      </c>
      <c r="G162" s="6">
        <f>SUMIFS(GQList,GIList,Table_ExternalData_1[[#This Row],[Item_key]],GDList,Table_ExternalData_1[[#Headers],[1]])</f>
        <v>0</v>
      </c>
      <c r="H162" s="6">
        <f>SUMIFS(GQList,GIList,Table_ExternalData_1[[#This Row],[Item_key]],GDList,Table_ExternalData_1[[#Headers],[2]])</f>
        <v>0</v>
      </c>
      <c r="I162" s="6">
        <f>SUMIFS(GQList,GIList,Table_ExternalData_1[[#This Row],[Item_key]],GDList,Table_ExternalData_1[[#Headers],[3]])</f>
        <v>0</v>
      </c>
      <c r="J162" s="6">
        <f>SUMIFS(GQList,GIList,Table_ExternalData_1[[#This Row],[Item_key]],GDList,Table_ExternalData_1[[#Headers],[4]])</f>
        <v>0</v>
      </c>
      <c r="K162" s="6">
        <f>SUMIFS(GQList,GIList,Table_ExternalData_1[[#This Row],[Item_key]],GDList,Table_ExternalData_1[[#Headers],[5]])</f>
        <v>0</v>
      </c>
      <c r="L162" s="6">
        <f>SUMIFS(GQList,GIList,Table_ExternalData_1[[#This Row],[Item_key]],GDList,Table_ExternalData_1[[#Headers],[6]])</f>
        <v>0</v>
      </c>
      <c r="M162" s="6">
        <f>SUMIFS(GQList,GIList,Table_ExternalData_1[[#This Row],[Item_key]],GDList,Table_ExternalData_1[[#Headers],[7]])</f>
        <v>0</v>
      </c>
      <c r="N162" s="6">
        <f>SUMIFS(GQList,GIList,Table_ExternalData_1[[#This Row],[Item_key]],GDList,Table_ExternalData_1[[#Headers],[8]])</f>
        <v>0</v>
      </c>
      <c r="O162" s="6">
        <f>SUMIFS(GQList,GIList,Table_ExternalData_1[[#This Row],[Item_key]],GDList,Table_ExternalData_1[[#Headers],[9]])</f>
        <v>0</v>
      </c>
      <c r="P162" s="6">
        <f>SUMIFS(GQList,GIList,Table_ExternalData_1[[#This Row],[Item_key]],GDList,Table_ExternalData_1[[#Headers],[10]])</f>
        <v>0</v>
      </c>
      <c r="Q162" s="6">
        <f>SUMIFS(GQList,GIList,Table_ExternalData_1[[#This Row],[Item_key]],GDList,Table_ExternalData_1[[#Headers],[11]])</f>
        <v>0</v>
      </c>
      <c r="R162" s="6">
        <f>SUMIFS(GQList,GIList,Table_ExternalData_1[[#This Row],[Item_key]],GDList,Table_ExternalData_1[[#Headers],[12]])</f>
        <v>0</v>
      </c>
      <c r="S162" s="6">
        <f>SUMIFS(GQList,GIList,Table_ExternalData_1[[#This Row],[Item_key]],GDList,Table_ExternalData_1[[#Headers],[13]])</f>
        <v>0</v>
      </c>
      <c r="T162" s="6">
        <f>SUMIFS(GQList,GIList,Table_ExternalData_1[[#This Row],[Item_key]],GDList,Table_ExternalData_1[[#Headers],[14]])</f>
        <v>0</v>
      </c>
      <c r="U162" s="6">
        <f>SUMIFS(GQList,GIList,Table_ExternalData_1[[#This Row],[Item_key]],GDList,Table_ExternalData_1[[#Headers],[15]])</f>
        <v>0</v>
      </c>
      <c r="V162" s="6">
        <f>SUMIFS(GQList,GIList,Table_ExternalData_1[[#This Row],[Item_key]],GDList,Table_ExternalData_1[[#Headers],[16]])</f>
        <v>7000</v>
      </c>
      <c r="W162" s="6">
        <f>SUMIFS(GQList,GIList,Table_ExternalData_1[[#This Row],[Item_key]],GDList,Table_ExternalData_1[[#Headers],[17]])</f>
        <v>0</v>
      </c>
      <c r="X162" s="6">
        <f>SUMIFS(GQList,GIList,Table_ExternalData_1[[#This Row],[Item_key]],GDList,Table_ExternalData_1[[#Headers],[18]])</f>
        <v>0</v>
      </c>
      <c r="Y162" s="6">
        <f>SUMIFS(GQList,GIList,Table_ExternalData_1[[#This Row],[Item_key]],GDList,Table_ExternalData_1[[#Headers],[19]])</f>
        <v>0</v>
      </c>
      <c r="Z162" s="6">
        <f>SUMIFS(GQList,GIList,Table_ExternalData_1[[#This Row],[Item_key]],GDList,Table_ExternalData_1[[#Headers],[20]])</f>
        <v>0</v>
      </c>
      <c r="AA162" s="6">
        <f>SUMIFS(GQList,GIList,Table_ExternalData_1[[#This Row],[Item_key]],GDList,Table_ExternalData_1[[#Headers],[21]])</f>
        <v>0</v>
      </c>
      <c r="AB162" s="6">
        <f>SUMIFS(GQList,GIList,Table_ExternalData_1[[#This Row],[Item_key]],GDList,Table_ExternalData_1[[#Headers],[22]])</f>
        <v>0</v>
      </c>
      <c r="AC162" s="6">
        <f>SUMIFS(GQList,GIList,Table_ExternalData_1[[#This Row],[Item_key]],GDList,Table_ExternalData_1[[#Headers],[23]])</f>
        <v>0</v>
      </c>
      <c r="AD162" s="6">
        <f>SUMIFS(GQList,GIList,Table_ExternalData_1[[#This Row],[Item_key]],GDList,Table_ExternalData_1[[#Headers],[24]])</f>
        <v>0</v>
      </c>
      <c r="AE162" s="6">
        <f>SUMIFS(GQList,GIList,Table_ExternalData_1[[#This Row],[Item_key]],GDList,Table_ExternalData_1[[#Headers],[25]])</f>
        <v>0</v>
      </c>
      <c r="AF162" s="6">
        <f>SUMIFS(GQList,GIList,Table_ExternalData_1[[#This Row],[Item_key]],GDList,Table_ExternalData_1[[#Headers],[26]])</f>
        <v>0</v>
      </c>
      <c r="AG162" s="6">
        <f>SUMIFS(GQList,GIList,Table_ExternalData_1[[#This Row],[Item_key]],GDList,Table_ExternalData_1[[#Headers],[27]])</f>
        <v>0</v>
      </c>
      <c r="AH162" s="6">
        <f>SUMIFS(GQList,GIList,Table_ExternalData_1[[#This Row],[Item_key]],GDList,Table_ExternalData_1[[#Headers],[28]])</f>
        <v>0</v>
      </c>
      <c r="AI162" s="6">
        <f>SUMIFS(GQList,GIList,Table_ExternalData_1[[#This Row],[Item_key]],GDList,Table_ExternalData_1[[#Headers],[29]])</f>
        <v>0</v>
      </c>
      <c r="AJ162" s="6">
        <f>SUMIFS(GQList,GIList,Table_ExternalData_1[[#This Row],[Item_key]],GDList,Table_ExternalData_1[[#Headers],[30]])</f>
        <v>0</v>
      </c>
      <c r="AK162" s="6">
        <f>SUMIFS(GQList,GIList,Table_ExternalData_1[[#This Row],[Item_key]],GDList,Table_ExternalData_1[[#Headers],[31]])</f>
        <v>0</v>
      </c>
      <c r="AL162" s="6">
        <f>SUM(Table_ExternalData_1[[#This Row],[1]:[31]])</f>
        <v>7000</v>
      </c>
    </row>
    <row r="163" spans="1:38" hidden="1">
      <c r="A163" s="8" t="s">
        <v>2000</v>
      </c>
      <c r="B163" s="3" t="s">
        <v>731</v>
      </c>
      <c r="C163" s="3" t="s">
        <v>553</v>
      </c>
      <c r="D163" s="3" t="s">
        <v>740</v>
      </c>
      <c r="E163" s="3" t="s">
        <v>739</v>
      </c>
      <c r="F163" s="8" t="s">
        <v>1641</v>
      </c>
      <c r="G163" s="6">
        <f>SUMIFS(GQList,GIList,Table_ExternalData_1[[#This Row],[Item_key]],GDList,Table_ExternalData_1[[#Headers],[1]])</f>
        <v>0</v>
      </c>
      <c r="H163" s="6">
        <f>SUMIFS(GQList,GIList,Table_ExternalData_1[[#This Row],[Item_key]],GDList,Table_ExternalData_1[[#Headers],[2]])</f>
        <v>0</v>
      </c>
      <c r="I163" s="6">
        <f>SUMIFS(GQList,GIList,Table_ExternalData_1[[#This Row],[Item_key]],GDList,Table_ExternalData_1[[#Headers],[3]])</f>
        <v>0</v>
      </c>
      <c r="J163" s="6">
        <f>SUMIFS(GQList,GIList,Table_ExternalData_1[[#This Row],[Item_key]],GDList,Table_ExternalData_1[[#Headers],[4]])</f>
        <v>0</v>
      </c>
      <c r="K163" s="6">
        <f>SUMIFS(GQList,GIList,Table_ExternalData_1[[#This Row],[Item_key]],GDList,Table_ExternalData_1[[#Headers],[5]])</f>
        <v>0</v>
      </c>
      <c r="L163" s="6">
        <f>SUMIFS(GQList,GIList,Table_ExternalData_1[[#This Row],[Item_key]],GDList,Table_ExternalData_1[[#Headers],[6]])</f>
        <v>13400</v>
      </c>
      <c r="M163" s="6">
        <f>SUMIFS(GQList,GIList,Table_ExternalData_1[[#This Row],[Item_key]],GDList,Table_ExternalData_1[[#Headers],[7]])</f>
        <v>0</v>
      </c>
      <c r="N163" s="6">
        <f>SUMIFS(GQList,GIList,Table_ExternalData_1[[#This Row],[Item_key]],GDList,Table_ExternalData_1[[#Headers],[8]])</f>
        <v>0</v>
      </c>
      <c r="O163" s="6">
        <f>SUMIFS(GQList,GIList,Table_ExternalData_1[[#This Row],[Item_key]],GDList,Table_ExternalData_1[[#Headers],[9]])</f>
        <v>0</v>
      </c>
      <c r="P163" s="6">
        <f>SUMIFS(GQList,GIList,Table_ExternalData_1[[#This Row],[Item_key]],GDList,Table_ExternalData_1[[#Headers],[10]])</f>
        <v>0</v>
      </c>
      <c r="Q163" s="6">
        <f>SUMIFS(GQList,GIList,Table_ExternalData_1[[#This Row],[Item_key]],GDList,Table_ExternalData_1[[#Headers],[11]])</f>
        <v>0</v>
      </c>
      <c r="R163" s="6">
        <f>SUMIFS(GQList,GIList,Table_ExternalData_1[[#This Row],[Item_key]],GDList,Table_ExternalData_1[[#Headers],[12]])</f>
        <v>0</v>
      </c>
      <c r="S163" s="6">
        <f>SUMIFS(GQList,GIList,Table_ExternalData_1[[#This Row],[Item_key]],GDList,Table_ExternalData_1[[#Headers],[13]])</f>
        <v>0</v>
      </c>
      <c r="T163" s="6">
        <f>SUMIFS(GQList,GIList,Table_ExternalData_1[[#This Row],[Item_key]],GDList,Table_ExternalData_1[[#Headers],[14]])</f>
        <v>0</v>
      </c>
      <c r="U163" s="6">
        <f>SUMIFS(GQList,GIList,Table_ExternalData_1[[#This Row],[Item_key]],GDList,Table_ExternalData_1[[#Headers],[15]])</f>
        <v>0</v>
      </c>
      <c r="V163" s="6">
        <f>SUMIFS(GQList,GIList,Table_ExternalData_1[[#This Row],[Item_key]],GDList,Table_ExternalData_1[[#Headers],[16]])</f>
        <v>0</v>
      </c>
      <c r="W163" s="6">
        <f>SUMIFS(GQList,GIList,Table_ExternalData_1[[#This Row],[Item_key]],GDList,Table_ExternalData_1[[#Headers],[17]])</f>
        <v>0</v>
      </c>
      <c r="X163" s="6">
        <f>SUMIFS(GQList,GIList,Table_ExternalData_1[[#This Row],[Item_key]],GDList,Table_ExternalData_1[[#Headers],[18]])</f>
        <v>0</v>
      </c>
      <c r="Y163" s="6">
        <f>SUMIFS(GQList,GIList,Table_ExternalData_1[[#This Row],[Item_key]],GDList,Table_ExternalData_1[[#Headers],[19]])</f>
        <v>0</v>
      </c>
      <c r="Z163" s="6">
        <f>SUMIFS(GQList,GIList,Table_ExternalData_1[[#This Row],[Item_key]],GDList,Table_ExternalData_1[[#Headers],[20]])</f>
        <v>0</v>
      </c>
      <c r="AA163" s="6">
        <f>SUMIFS(GQList,GIList,Table_ExternalData_1[[#This Row],[Item_key]],GDList,Table_ExternalData_1[[#Headers],[21]])</f>
        <v>0</v>
      </c>
      <c r="AB163" s="6">
        <f>SUMIFS(GQList,GIList,Table_ExternalData_1[[#This Row],[Item_key]],GDList,Table_ExternalData_1[[#Headers],[22]])</f>
        <v>0</v>
      </c>
      <c r="AC163" s="6">
        <f>SUMIFS(GQList,GIList,Table_ExternalData_1[[#This Row],[Item_key]],GDList,Table_ExternalData_1[[#Headers],[23]])</f>
        <v>0</v>
      </c>
      <c r="AD163" s="6">
        <f>SUMIFS(GQList,GIList,Table_ExternalData_1[[#This Row],[Item_key]],GDList,Table_ExternalData_1[[#Headers],[24]])</f>
        <v>0</v>
      </c>
      <c r="AE163" s="6">
        <f>SUMIFS(GQList,GIList,Table_ExternalData_1[[#This Row],[Item_key]],GDList,Table_ExternalData_1[[#Headers],[25]])</f>
        <v>0</v>
      </c>
      <c r="AF163" s="6">
        <f>SUMIFS(GQList,GIList,Table_ExternalData_1[[#This Row],[Item_key]],GDList,Table_ExternalData_1[[#Headers],[26]])</f>
        <v>0</v>
      </c>
      <c r="AG163" s="6">
        <f>SUMIFS(GQList,GIList,Table_ExternalData_1[[#This Row],[Item_key]],GDList,Table_ExternalData_1[[#Headers],[27]])</f>
        <v>0</v>
      </c>
      <c r="AH163" s="6">
        <f>SUMIFS(GQList,GIList,Table_ExternalData_1[[#This Row],[Item_key]],GDList,Table_ExternalData_1[[#Headers],[28]])</f>
        <v>0</v>
      </c>
      <c r="AI163" s="6">
        <f>SUMIFS(GQList,GIList,Table_ExternalData_1[[#This Row],[Item_key]],GDList,Table_ExternalData_1[[#Headers],[29]])</f>
        <v>0</v>
      </c>
      <c r="AJ163" s="6">
        <f>SUMIFS(GQList,GIList,Table_ExternalData_1[[#This Row],[Item_key]],GDList,Table_ExternalData_1[[#Headers],[30]])</f>
        <v>0</v>
      </c>
      <c r="AK163" s="6">
        <f>SUMIFS(GQList,GIList,Table_ExternalData_1[[#This Row],[Item_key]],GDList,Table_ExternalData_1[[#Headers],[31]])</f>
        <v>16100</v>
      </c>
      <c r="AL163" s="6">
        <f>SUM(Table_ExternalData_1[[#This Row],[1]:[31]])</f>
        <v>29500</v>
      </c>
    </row>
    <row r="164" spans="1:38" hidden="1">
      <c r="A164" s="8" t="s">
        <v>2000</v>
      </c>
      <c r="B164" s="3" t="s">
        <v>731</v>
      </c>
      <c r="C164" s="3" t="s">
        <v>492</v>
      </c>
      <c r="D164" s="3" t="s">
        <v>741</v>
      </c>
      <c r="E164" s="3" t="s">
        <v>739</v>
      </c>
      <c r="F164" s="8" t="s">
        <v>1641</v>
      </c>
      <c r="G164" s="6">
        <f>SUMIFS(GQList,GIList,Table_ExternalData_1[[#This Row],[Item_key]],GDList,Table_ExternalData_1[[#Headers],[1]])</f>
        <v>0</v>
      </c>
      <c r="H164" s="6">
        <f>SUMIFS(GQList,GIList,Table_ExternalData_1[[#This Row],[Item_key]],GDList,Table_ExternalData_1[[#Headers],[2]])</f>
        <v>0</v>
      </c>
      <c r="I164" s="6">
        <f>SUMIFS(GQList,GIList,Table_ExternalData_1[[#This Row],[Item_key]],GDList,Table_ExternalData_1[[#Headers],[3]])</f>
        <v>0</v>
      </c>
      <c r="J164" s="6">
        <f>SUMIFS(GQList,GIList,Table_ExternalData_1[[#This Row],[Item_key]],GDList,Table_ExternalData_1[[#Headers],[4]])</f>
        <v>0</v>
      </c>
      <c r="K164" s="6">
        <f>SUMIFS(GQList,GIList,Table_ExternalData_1[[#This Row],[Item_key]],GDList,Table_ExternalData_1[[#Headers],[5]])</f>
        <v>0</v>
      </c>
      <c r="L164" s="6">
        <f>SUMIFS(GQList,GIList,Table_ExternalData_1[[#This Row],[Item_key]],GDList,Table_ExternalData_1[[#Headers],[6]])</f>
        <v>0</v>
      </c>
      <c r="M164" s="6">
        <f>SUMIFS(GQList,GIList,Table_ExternalData_1[[#This Row],[Item_key]],GDList,Table_ExternalData_1[[#Headers],[7]])</f>
        <v>0</v>
      </c>
      <c r="N164" s="6">
        <f>SUMIFS(GQList,GIList,Table_ExternalData_1[[#This Row],[Item_key]],GDList,Table_ExternalData_1[[#Headers],[8]])</f>
        <v>0</v>
      </c>
      <c r="O164" s="6">
        <f>SUMIFS(GQList,GIList,Table_ExternalData_1[[#This Row],[Item_key]],GDList,Table_ExternalData_1[[#Headers],[9]])</f>
        <v>0</v>
      </c>
      <c r="P164" s="6">
        <f>SUMIFS(GQList,GIList,Table_ExternalData_1[[#This Row],[Item_key]],GDList,Table_ExternalData_1[[#Headers],[10]])</f>
        <v>0</v>
      </c>
      <c r="Q164" s="6">
        <f>SUMIFS(GQList,GIList,Table_ExternalData_1[[#This Row],[Item_key]],GDList,Table_ExternalData_1[[#Headers],[11]])</f>
        <v>0</v>
      </c>
      <c r="R164" s="6">
        <f>SUMIFS(GQList,GIList,Table_ExternalData_1[[#This Row],[Item_key]],GDList,Table_ExternalData_1[[#Headers],[12]])</f>
        <v>0</v>
      </c>
      <c r="S164" s="6">
        <f>SUMIFS(GQList,GIList,Table_ExternalData_1[[#This Row],[Item_key]],GDList,Table_ExternalData_1[[#Headers],[13]])</f>
        <v>0</v>
      </c>
      <c r="T164" s="6">
        <f>SUMIFS(GQList,GIList,Table_ExternalData_1[[#This Row],[Item_key]],GDList,Table_ExternalData_1[[#Headers],[14]])</f>
        <v>0</v>
      </c>
      <c r="U164" s="6">
        <f>SUMIFS(GQList,GIList,Table_ExternalData_1[[#This Row],[Item_key]],GDList,Table_ExternalData_1[[#Headers],[15]])</f>
        <v>0</v>
      </c>
      <c r="V164" s="6">
        <f>SUMIFS(GQList,GIList,Table_ExternalData_1[[#This Row],[Item_key]],GDList,Table_ExternalData_1[[#Headers],[16]])</f>
        <v>0</v>
      </c>
      <c r="W164" s="6">
        <f>SUMIFS(GQList,GIList,Table_ExternalData_1[[#This Row],[Item_key]],GDList,Table_ExternalData_1[[#Headers],[17]])</f>
        <v>0</v>
      </c>
      <c r="X164" s="6">
        <f>SUMIFS(GQList,GIList,Table_ExternalData_1[[#This Row],[Item_key]],GDList,Table_ExternalData_1[[#Headers],[18]])</f>
        <v>0</v>
      </c>
      <c r="Y164" s="6">
        <f>SUMIFS(GQList,GIList,Table_ExternalData_1[[#This Row],[Item_key]],GDList,Table_ExternalData_1[[#Headers],[19]])</f>
        <v>0</v>
      </c>
      <c r="Z164" s="6">
        <f>SUMIFS(GQList,GIList,Table_ExternalData_1[[#This Row],[Item_key]],GDList,Table_ExternalData_1[[#Headers],[20]])</f>
        <v>0</v>
      </c>
      <c r="AA164" s="6">
        <f>SUMIFS(GQList,GIList,Table_ExternalData_1[[#This Row],[Item_key]],GDList,Table_ExternalData_1[[#Headers],[21]])</f>
        <v>0</v>
      </c>
      <c r="AB164" s="6">
        <f>SUMIFS(GQList,GIList,Table_ExternalData_1[[#This Row],[Item_key]],GDList,Table_ExternalData_1[[#Headers],[22]])</f>
        <v>0</v>
      </c>
      <c r="AC164" s="6">
        <f>SUMIFS(GQList,GIList,Table_ExternalData_1[[#This Row],[Item_key]],GDList,Table_ExternalData_1[[#Headers],[23]])</f>
        <v>0</v>
      </c>
      <c r="AD164" s="6">
        <f>SUMIFS(GQList,GIList,Table_ExternalData_1[[#This Row],[Item_key]],GDList,Table_ExternalData_1[[#Headers],[24]])</f>
        <v>0</v>
      </c>
      <c r="AE164" s="6">
        <f>SUMIFS(GQList,GIList,Table_ExternalData_1[[#This Row],[Item_key]],GDList,Table_ExternalData_1[[#Headers],[25]])</f>
        <v>0</v>
      </c>
      <c r="AF164" s="6">
        <f>SUMIFS(GQList,GIList,Table_ExternalData_1[[#This Row],[Item_key]],GDList,Table_ExternalData_1[[#Headers],[26]])</f>
        <v>0</v>
      </c>
      <c r="AG164" s="6">
        <f>SUMIFS(GQList,GIList,Table_ExternalData_1[[#This Row],[Item_key]],GDList,Table_ExternalData_1[[#Headers],[27]])</f>
        <v>0</v>
      </c>
      <c r="AH164" s="6">
        <f>SUMIFS(GQList,GIList,Table_ExternalData_1[[#This Row],[Item_key]],GDList,Table_ExternalData_1[[#Headers],[28]])</f>
        <v>0</v>
      </c>
      <c r="AI164" s="6">
        <f>SUMIFS(GQList,GIList,Table_ExternalData_1[[#This Row],[Item_key]],GDList,Table_ExternalData_1[[#Headers],[29]])</f>
        <v>0</v>
      </c>
      <c r="AJ164" s="6">
        <f>SUMIFS(GQList,GIList,Table_ExternalData_1[[#This Row],[Item_key]],GDList,Table_ExternalData_1[[#Headers],[30]])</f>
        <v>3600</v>
      </c>
      <c r="AK164" s="6">
        <f>SUMIFS(GQList,GIList,Table_ExternalData_1[[#This Row],[Item_key]],GDList,Table_ExternalData_1[[#Headers],[31]])</f>
        <v>0</v>
      </c>
      <c r="AL164" s="6">
        <f>SUM(Table_ExternalData_1[[#This Row],[1]:[31]])</f>
        <v>3600</v>
      </c>
    </row>
    <row r="165" spans="1:38" hidden="1">
      <c r="A165" s="8" t="s">
        <v>2000</v>
      </c>
      <c r="B165" s="3" t="s">
        <v>731</v>
      </c>
      <c r="C165" s="3" t="s">
        <v>493</v>
      </c>
      <c r="D165" s="3" t="s">
        <v>742</v>
      </c>
      <c r="E165" s="3" t="s">
        <v>739</v>
      </c>
      <c r="F165" s="8" t="s">
        <v>1641</v>
      </c>
      <c r="G165" s="6">
        <f>SUMIFS(GQList,GIList,Table_ExternalData_1[[#This Row],[Item_key]],GDList,Table_ExternalData_1[[#Headers],[1]])</f>
        <v>0</v>
      </c>
      <c r="H165" s="6">
        <f>SUMIFS(GQList,GIList,Table_ExternalData_1[[#This Row],[Item_key]],GDList,Table_ExternalData_1[[#Headers],[2]])</f>
        <v>0</v>
      </c>
      <c r="I165" s="6">
        <f>SUMIFS(GQList,GIList,Table_ExternalData_1[[#This Row],[Item_key]],GDList,Table_ExternalData_1[[#Headers],[3]])</f>
        <v>0</v>
      </c>
      <c r="J165" s="6">
        <f>SUMIFS(GQList,GIList,Table_ExternalData_1[[#This Row],[Item_key]],GDList,Table_ExternalData_1[[#Headers],[4]])</f>
        <v>0</v>
      </c>
      <c r="K165" s="6">
        <f>SUMIFS(GQList,GIList,Table_ExternalData_1[[#This Row],[Item_key]],GDList,Table_ExternalData_1[[#Headers],[5]])</f>
        <v>0</v>
      </c>
      <c r="L165" s="6">
        <f>SUMIFS(GQList,GIList,Table_ExternalData_1[[#This Row],[Item_key]],GDList,Table_ExternalData_1[[#Headers],[6]])</f>
        <v>0</v>
      </c>
      <c r="M165" s="6">
        <f>SUMIFS(GQList,GIList,Table_ExternalData_1[[#This Row],[Item_key]],GDList,Table_ExternalData_1[[#Headers],[7]])</f>
        <v>0</v>
      </c>
      <c r="N165" s="6">
        <f>SUMIFS(GQList,GIList,Table_ExternalData_1[[#This Row],[Item_key]],GDList,Table_ExternalData_1[[#Headers],[8]])</f>
        <v>0</v>
      </c>
      <c r="O165" s="6">
        <f>SUMIFS(GQList,GIList,Table_ExternalData_1[[#This Row],[Item_key]],GDList,Table_ExternalData_1[[#Headers],[9]])</f>
        <v>0</v>
      </c>
      <c r="P165" s="6">
        <f>SUMIFS(GQList,GIList,Table_ExternalData_1[[#This Row],[Item_key]],GDList,Table_ExternalData_1[[#Headers],[10]])</f>
        <v>0</v>
      </c>
      <c r="Q165" s="6">
        <f>SUMIFS(GQList,GIList,Table_ExternalData_1[[#This Row],[Item_key]],GDList,Table_ExternalData_1[[#Headers],[11]])</f>
        <v>0</v>
      </c>
      <c r="R165" s="6">
        <f>SUMIFS(GQList,GIList,Table_ExternalData_1[[#This Row],[Item_key]],GDList,Table_ExternalData_1[[#Headers],[12]])</f>
        <v>0</v>
      </c>
      <c r="S165" s="6">
        <f>SUMIFS(GQList,GIList,Table_ExternalData_1[[#This Row],[Item_key]],GDList,Table_ExternalData_1[[#Headers],[13]])</f>
        <v>0</v>
      </c>
      <c r="T165" s="6">
        <f>SUMIFS(GQList,GIList,Table_ExternalData_1[[#This Row],[Item_key]],GDList,Table_ExternalData_1[[#Headers],[14]])</f>
        <v>0</v>
      </c>
      <c r="U165" s="6">
        <f>SUMIFS(GQList,GIList,Table_ExternalData_1[[#This Row],[Item_key]],GDList,Table_ExternalData_1[[#Headers],[15]])</f>
        <v>0</v>
      </c>
      <c r="V165" s="6">
        <f>SUMIFS(GQList,GIList,Table_ExternalData_1[[#This Row],[Item_key]],GDList,Table_ExternalData_1[[#Headers],[16]])</f>
        <v>0</v>
      </c>
      <c r="W165" s="6">
        <f>SUMIFS(GQList,GIList,Table_ExternalData_1[[#This Row],[Item_key]],GDList,Table_ExternalData_1[[#Headers],[17]])</f>
        <v>0</v>
      </c>
      <c r="X165" s="6">
        <f>SUMIFS(GQList,GIList,Table_ExternalData_1[[#This Row],[Item_key]],GDList,Table_ExternalData_1[[#Headers],[18]])</f>
        <v>0</v>
      </c>
      <c r="Y165" s="6">
        <f>SUMIFS(GQList,GIList,Table_ExternalData_1[[#This Row],[Item_key]],GDList,Table_ExternalData_1[[#Headers],[19]])</f>
        <v>0</v>
      </c>
      <c r="Z165" s="6">
        <f>SUMIFS(GQList,GIList,Table_ExternalData_1[[#This Row],[Item_key]],GDList,Table_ExternalData_1[[#Headers],[20]])</f>
        <v>0</v>
      </c>
      <c r="AA165" s="6">
        <f>SUMIFS(GQList,GIList,Table_ExternalData_1[[#This Row],[Item_key]],GDList,Table_ExternalData_1[[#Headers],[21]])</f>
        <v>0</v>
      </c>
      <c r="AB165" s="6">
        <f>SUMIFS(GQList,GIList,Table_ExternalData_1[[#This Row],[Item_key]],GDList,Table_ExternalData_1[[#Headers],[22]])</f>
        <v>0</v>
      </c>
      <c r="AC165" s="6">
        <f>SUMIFS(GQList,GIList,Table_ExternalData_1[[#This Row],[Item_key]],GDList,Table_ExternalData_1[[#Headers],[23]])</f>
        <v>0</v>
      </c>
      <c r="AD165" s="6">
        <f>SUMIFS(GQList,GIList,Table_ExternalData_1[[#This Row],[Item_key]],GDList,Table_ExternalData_1[[#Headers],[24]])</f>
        <v>0</v>
      </c>
      <c r="AE165" s="6">
        <f>SUMIFS(GQList,GIList,Table_ExternalData_1[[#This Row],[Item_key]],GDList,Table_ExternalData_1[[#Headers],[25]])</f>
        <v>0</v>
      </c>
      <c r="AF165" s="6">
        <f>SUMIFS(GQList,GIList,Table_ExternalData_1[[#This Row],[Item_key]],GDList,Table_ExternalData_1[[#Headers],[26]])</f>
        <v>0</v>
      </c>
      <c r="AG165" s="6">
        <f>SUMIFS(GQList,GIList,Table_ExternalData_1[[#This Row],[Item_key]],GDList,Table_ExternalData_1[[#Headers],[27]])</f>
        <v>0</v>
      </c>
      <c r="AH165" s="6">
        <f>SUMIFS(GQList,GIList,Table_ExternalData_1[[#This Row],[Item_key]],GDList,Table_ExternalData_1[[#Headers],[28]])</f>
        <v>0</v>
      </c>
      <c r="AI165" s="6">
        <f>SUMIFS(GQList,GIList,Table_ExternalData_1[[#This Row],[Item_key]],GDList,Table_ExternalData_1[[#Headers],[29]])</f>
        <v>0</v>
      </c>
      <c r="AJ165" s="6">
        <f>SUMIFS(GQList,GIList,Table_ExternalData_1[[#This Row],[Item_key]],GDList,Table_ExternalData_1[[#Headers],[30]])</f>
        <v>5600</v>
      </c>
      <c r="AK165" s="6">
        <f>SUMIFS(GQList,GIList,Table_ExternalData_1[[#This Row],[Item_key]],GDList,Table_ExternalData_1[[#Headers],[31]])</f>
        <v>0</v>
      </c>
      <c r="AL165" s="6">
        <f>SUM(Table_ExternalData_1[[#This Row],[1]:[31]])</f>
        <v>5600</v>
      </c>
    </row>
    <row r="166" spans="1:38" hidden="1">
      <c r="A166" s="8" t="s">
        <v>2000</v>
      </c>
      <c r="B166" s="3" t="s">
        <v>731</v>
      </c>
      <c r="C166" s="3" t="s">
        <v>414</v>
      </c>
      <c r="D166" s="3" t="s">
        <v>743</v>
      </c>
      <c r="E166" s="3" t="s">
        <v>739</v>
      </c>
      <c r="F166" s="8" t="s">
        <v>1641</v>
      </c>
      <c r="G166" s="6">
        <f>SUMIFS(GQList,GIList,Table_ExternalData_1[[#This Row],[Item_key]],GDList,Table_ExternalData_1[[#Headers],[1]])</f>
        <v>0</v>
      </c>
      <c r="H166" s="6">
        <f>SUMIFS(GQList,GIList,Table_ExternalData_1[[#This Row],[Item_key]],GDList,Table_ExternalData_1[[#Headers],[2]])</f>
        <v>0</v>
      </c>
      <c r="I166" s="6">
        <f>SUMIFS(GQList,GIList,Table_ExternalData_1[[#This Row],[Item_key]],GDList,Table_ExternalData_1[[#Headers],[3]])</f>
        <v>0</v>
      </c>
      <c r="J166" s="6">
        <f>SUMIFS(GQList,GIList,Table_ExternalData_1[[#This Row],[Item_key]],GDList,Table_ExternalData_1[[#Headers],[4]])</f>
        <v>0</v>
      </c>
      <c r="K166" s="6">
        <f>SUMIFS(GQList,GIList,Table_ExternalData_1[[#This Row],[Item_key]],GDList,Table_ExternalData_1[[#Headers],[5]])</f>
        <v>0</v>
      </c>
      <c r="L166" s="6">
        <f>SUMIFS(GQList,GIList,Table_ExternalData_1[[#This Row],[Item_key]],GDList,Table_ExternalData_1[[#Headers],[6]])</f>
        <v>0</v>
      </c>
      <c r="M166" s="6">
        <f>SUMIFS(GQList,GIList,Table_ExternalData_1[[#This Row],[Item_key]],GDList,Table_ExternalData_1[[#Headers],[7]])</f>
        <v>0</v>
      </c>
      <c r="N166" s="6">
        <f>SUMIFS(GQList,GIList,Table_ExternalData_1[[#This Row],[Item_key]],GDList,Table_ExternalData_1[[#Headers],[8]])</f>
        <v>0</v>
      </c>
      <c r="O166" s="6">
        <f>SUMIFS(GQList,GIList,Table_ExternalData_1[[#This Row],[Item_key]],GDList,Table_ExternalData_1[[#Headers],[9]])</f>
        <v>0</v>
      </c>
      <c r="P166" s="6">
        <f>SUMIFS(GQList,GIList,Table_ExternalData_1[[#This Row],[Item_key]],GDList,Table_ExternalData_1[[#Headers],[10]])</f>
        <v>0</v>
      </c>
      <c r="Q166" s="6">
        <f>SUMIFS(GQList,GIList,Table_ExternalData_1[[#This Row],[Item_key]],GDList,Table_ExternalData_1[[#Headers],[11]])</f>
        <v>0</v>
      </c>
      <c r="R166" s="6">
        <f>SUMIFS(GQList,GIList,Table_ExternalData_1[[#This Row],[Item_key]],GDList,Table_ExternalData_1[[#Headers],[12]])</f>
        <v>0</v>
      </c>
      <c r="S166" s="6">
        <f>SUMIFS(GQList,GIList,Table_ExternalData_1[[#This Row],[Item_key]],GDList,Table_ExternalData_1[[#Headers],[13]])</f>
        <v>0</v>
      </c>
      <c r="T166" s="6">
        <f>SUMIFS(GQList,GIList,Table_ExternalData_1[[#This Row],[Item_key]],GDList,Table_ExternalData_1[[#Headers],[14]])</f>
        <v>0</v>
      </c>
      <c r="U166" s="6">
        <f>SUMIFS(GQList,GIList,Table_ExternalData_1[[#This Row],[Item_key]],GDList,Table_ExternalData_1[[#Headers],[15]])</f>
        <v>0</v>
      </c>
      <c r="V166" s="6">
        <f>SUMIFS(GQList,GIList,Table_ExternalData_1[[#This Row],[Item_key]],GDList,Table_ExternalData_1[[#Headers],[16]])</f>
        <v>0</v>
      </c>
      <c r="W166" s="6">
        <f>SUMIFS(GQList,GIList,Table_ExternalData_1[[#This Row],[Item_key]],GDList,Table_ExternalData_1[[#Headers],[17]])</f>
        <v>0</v>
      </c>
      <c r="X166" s="6">
        <f>SUMIFS(GQList,GIList,Table_ExternalData_1[[#This Row],[Item_key]],GDList,Table_ExternalData_1[[#Headers],[18]])</f>
        <v>0</v>
      </c>
      <c r="Y166" s="6">
        <f>SUMIFS(GQList,GIList,Table_ExternalData_1[[#This Row],[Item_key]],GDList,Table_ExternalData_1[[#Headers],[19]])</f>
        <v>0</v>
      </c>
      <c r="Z166" s="6">
        <f>SUMIFS(GQList,GIList,Table_ExternalData_1[[#This Row],[Item_key]],GDList,Table_ExternalData_1[[#Headers],[20]])</f>
        <v>0</v>
      </c>
      <c r="AA166" s="6">
        <f>SUMIFS(GQList,GIList,Table_ExternalData_1[[#This Row],[Item_key]],GDList,Table_ExternalData_1[[#Headers],[21]])</f>
        <v>0</v>
      </c>
      <c r="AB166" s="6">
        <f>SUMIFS(GQList,GIList,Table_ExternalData_1[[#This Row],[Item_key]],GDList,Table_ExternalData_1[[#Headers],[22]])</f>
        <v>0</v>
      </c>
      <c r="AC166" s="6">
        <f>SUMIFS(GQList,GIList,Table_ExternalData_1[[#This Row],[Item_key]],GDList,Table_ExternalData_1[[#Headers],[23]])</f>
        <v>0</v>
      </c>
      <c r="AD166" s="6">
        <f>SUMIFS(GQList,GIList,Table_ExternalData_1[[#This Row],[Item_key]],GDList,Table_ExternalData_1[[#Headers],[24]])</f>
        <v>0</v>
      </c>
      <c r="AE166" s="6">
        <f>SUMIFS(GQList,GIList,Table_ExternalData_1[[#This Row],[Item_key]],GDList,Table_ExternalData_1[[#Headers],[25]])</f>
        <v>0</v>
      </c>
      <c r="AF166" s="6">
        <f>SUMIFS(GQList,GIList,Table_ExternalData_1[[#This Row],[Item_key]],GDList,Table_ExternalData_1[[#Headers],[26]])</f>
        <v>0</v>
      </c>
      <c r="AG166" s="6">
        <f>SUMIFS(GQList,GIList,Table_ExternalData_1[[#This Row],[Item_key]],GDList,Table_ExternalData_1[[#Headers],[27]])</f>
        <v>0</v>
      </c>
      <c r="AH166" s="6">
        <f>SUMIFS(GQList,GIList,Table_ExternalData_1[[#This Row],[Item_key]],GDList,Table_ExternalData_1[[#Headers],[28]])</f>
        <v>0</v>
      </c>
      <c r="AI166" s="6">
        <f>SUMIFS(GQList,GIList,Table_ExternalData_1[[#This Row],[Item_key]],GDList,Table_ExternalData_1[[#Headers],[29]])</f>
        <v>0</v>
      </c>
      <c r="AJ166" s="6">
        <f>SUMIFS(GQList,GIList,Table_ExternalData_1[[#This Row],[Item_key]],GDList,Table_ExternalData_1[[#Headers],[30]])</f>
        <v>0</v>
      </c>
      <c r="AK166" s="6">
        <f>SUMIFS(GQList,GIList,Table_ExternalData_1[[#This Row],[Item_key]],GDList,Table_ExternalData_1[[#Headers],[31]])</f>
        <v>0</v>
      </c>
      <c r="AL166" s="6">
        <f>SUM(Table_ExternalData_1[[#This Row],[1]:[31]])</f>
        <v>0</v>
      </c>
    </row>
    <row r="167" spans="1:38" hidden="1">
      <c r="A167" s="8" t="s">
        <v>2000</v>
      </c>
      <c r="B167" s="3" t="s">
        <v>731</v>
      </c>
      <c r="C167" s="3" t="s">
        <v>355</v>
      </c>
      <c r="D167" s="3" t="s">
        <v>745</v>
      </c>
      <c r="E167" s="3" t="s">
        <v>744</v>
      </c>
      <c r="F167" s="8" t="s">
        <v>1641</v>
      </c>
      <c r="G167" s="6">
        <f>SUMIFS(GQList,GIList,Table_ExternalData_1[[#This Row],[Item_key]],GDList,Table_ExternalData_1[[#Headers],[1]])</f>
        <v>0</v>
      </c>
      <c r="H167" s="6">
        <f>SUMIFS(GQList,GIList,Table_ExternalData_1[[#This Row],[Item_key]],GDList,Table_ExternalData_1[[#Headers],[2]])</f>
        <v>0</v>
      </c>
      <c r="I167" s="6">
        <f>SUMIFS(GQList,GIList,Table_ExternalData_1[[#This Row],[Item_key]],GDList,Table_ExternalData_1[[#Headers],[3]])</f>
        <v>0</v>
      </c>
      <c r="J167" s="6">
        <f>SUMIFS(GQList,GIList,Table_ExternalData_1[[#This Row],[Item_key]],GDList,Table_ExternalData_1[[#Headers],[4]])</f>
        <v>0</v>
      </c>
      <c r="K167" s="6">
        <f>SUMIFS(GQList,GIList,Table_ExternalData_1[[#This Row],[Item_key]],GDList,Table_ExternalData_1[[#Headers],[5]])</f>
        <v>0</v>
      </c>
      <c r="L167" s="6">
        <f>SUMIFS(GQList,GIList,Table_ExternalData_1[[#This Row],[Item_key]],GDList,Table_ExternalData_1[[#Headers],[6]])</f>
        <v>0</v>
      </c>
      <c r="M167" s="6">
        <f>SUMIFS(GQList,GIList,Table_ExternalData_1[[#This Row],[Item_key]],GDList,Table_ExternalData_1[[#Headers],[7]])</f>
        <v>0</v>
      </c>
      <c r="N167" s="6">
        <f>SUMIFS(GQList,GIList,Table_ExternalData_1[[#This Row],[Item_key]],GDList,Table_ExternalData_1[[#Headers],[8]])</f>
        <v>0</v>
      </c>
      <c r="O167" s="6">
        <f>SUMIFS(GQList,GIList,Table_ExternalData_1[[#This Row],[Item_key]],GDList,Table_ExternalData_1[[#Headers],[9]])</f>
        <v>0</v>
      </c>
      <c r="P167" s="6">
        <f>SUMIFS(GQList,GIList,Table_ExternalData_1[[#This Row],[Item_key]],GDList,Table_ExternalData_1[[#Headers],[10]])</f>
        <v>0</v>
      </c>
      <c r="Q167" s="6">
        <f>SUMIFS(GQList,GIList,Table_ExternalData_1[[#This Row],[Item_key]],GDList,Table_ExternalData_1[[#Headers],[11]])</f>
        <v>0</v>
      </c>
      <c r="R167" s="6">
        <f>SUMIFS(GQList,GIList,Table_ExternalData_1[[#This Row],[Item_key]],GDList,Table_ExternalData_1[[#Headers],[12]])</f>
        <v>0</v>
      </c>
      <c r="S167" s="6">
        <f>SUMIFS(GQList,GIList,Table_ExternalData_1[[#This Row],[Item_key]],GDList,Table_ExternalData_1[[#Headers],[13]])</f>
        <v>0</v>
      </c>
      <c r="T167" s="6">
        <f>SUMIFS(GQList,GIList,Table_ExternalData_1[[#This Row],[Item_key]],GDList,Table_ExternalData_1[[#Headers],[14]])</f>
        <v>0</v>
      </c>
      <c r="U167" s="6">
        <f>SUMIFS(GQList,GIList,Table_ExternalData_1[[#This Row],[Item_key]],GDList,Table_ExternalData_1[[#Headers],[15]])</f>
        <v>0</v>
      </c>
      <c r="V167" s="6">
        <f>SUMIFS(GQList,GIList,Table_ExternalData_1[[#This Row],[Item_key]],GDList,Table_ExternalData_1[[#Headers],[16]])</f>
        <v>0</v>
      </c>
      <c r="W167" s="6">
        <f>SUMIFS(GQList,GIList,Table_ExternalData_1[[#This Row],[Item_key]],GDList,Table_ExternalData_1[[#Headers],[17]])</f>
        <v>0</v>
      </c>
      <c r="X167" s="6">
        <f>SUMIFS(GQList,GIList,Table_ExternalData_1[[#This Row],[Item_key]],GDList,Table_ExternalData_1[[#Headers],[18]])</f>
        <v>0</v>
      </c>
      <c r="Y167" s="6">
        <f>SUMIFS(GQList,GIList,Table_ExternalData_1[[#This Row],[Item_key]],GDList,Table_ExternalData_1[[#Headers],[19]])</f>
        <v>0</v>
      </c>
      <c r="Z167" s="6">
        <f>SUMIFS(GQList,GIList,Table_ExternalData_1[[#This Row],[Item_key]],GDList,Table_ExternalData_1[[#Headers],[20]])</f>
        <v>0</v>
      </c>
      <c r="AA167" s="6">
        <f>SUMIFS(GQList,GIList,Table_ExternalData_1[[#This Row],[Item_key]],GDList,Table_ExternalData_1[[#Headers],[21]])</f>
        <v>0</v>
      </c>
      <c r="AB167" s="6">
        <f>SUMIFS(GQList,GIList,Table_ExternalData_1[[#This Row],[Item_key]],GDList,Table_ExternalData_1[[#Headers],[22]])</f>
        <v>0</v>
      </c>
      <c r="AC167" s="6">
        <f>SUMIFS(GQList,GIList,Table_ExternalData_1[[#This Row],[Item_key]],GDList,Table_ExternalData_1[[#Headers],[23]])</f>
        <v>0</v>
      </c>
      <c r="AD167" s="6">
        <f>SUMIFS(GQList,GIList,Table_ExternalData_1[[#This Row],[Item_key]],GDList,Table_ExternalData_1[[#Headers],[24]])</f>
        <v>0</v>
      </c>
      <c r="AE167" s="6">
        <f>SUMIFS(GQList,GIList,Table_ExternalData_1[[#This Row],[Item_key]],GDList,Table_ExternalData_1[[#Headers],[25]])</f>
        <v>0</v>
      </c>
      <c r="AF167" s="6">
        <f>SUMIFS(GQList,GIList,Table_ExternalData_1[[#This Row],[Item_key]],GDList,Table_ExternalData_1[[#Headers],[26]])</f>
        <v>0</v>
      </c>
      <c r="AG167" s="6">
        <f>SUMIFS(GQList,GIList,Table_ExternalData_1[[#This Row],[Item_key]],GDList,Table_ExternalData_1[[#Headers],[27]])</f>
        <v>0</v>
      </c>
      <c r="AH167" s="6">
        <f>SUMIFS(GQList,GIList,Table_ExternalData_1[[#This Row],[Item_key]],GDList,Table_ExternalData_1[[#Headers],[28]])</f>
        <v>2000</v>
      </c>
      <c r="AI167" s="6">
        <f>SUMIFS(GQList,GIList,Table_ExternalData_1[[#This Row],[Item_key]],GDList,Table_ExternalData_1[[#Headers],[29]])</f>
        <v>0</v>
      </c>
      <c r="AJ167" s="6">
        <f>SUMIFS(GQList,GIList,Table_ExternalData_1[[#This Row],[Item_key]],GDList,Table_ExternalData_1[[#Headers],[30]])</f>
        <v>0</v>
      </c>
      <c r="AK167" s="6">
        <f>SUMIFS(GQList,GIList,Table_ExternalData_1[[#This Row],[Item_key]],GDList,Table_ExternalData_1[[#Headers],[31]])</f>
        <v>0</v>
      </c>
      <c r="AL167" s="6">
        <f>SUM(Table_ExternalData_1[[#This Row],[1]:[31]])</f>
        <v>2000</v>
      </c>
    </row>
    <row r="168" spans="1:38" hidden="1">
      <c r="A168" s="8" t="s">
        <v>2000</v>
      </c>
      <c r="B168" s="3" t="s">
        <v>731</v>
      </c>
      <c r="C168" s="3" t="s">
        <v>356</v>
      </c>
      <c r="D168" s="3" t="s">
        <v>746</v>
      </c>
      <c r="E168" s="3" t="s">
        <v>744</v>
      </c>
      <c r="F168" s="8" t="s">
        <v>1641</v>
      </c>
      <c r="G168" s="6">
        <f>SUMIFS(GQList,GIList,Table_ExternalData_1[[#This Row],[Item_key]],GDList,Table_ExternalData_1[[#Headers],[1]])</f>
        <v>0</v>
      </c>
      <c r="H168" s="6">
        <f>SUMIFS(GQList,GIList,Table_ExternalData_1[[#This Row],[Item_key]],GDList,Table_ExternalData_1[[#Headers],[2]])</f>
        <v>0</v>
      </c>
      <c r="I168" s="6">
        <f>SUMIFS(GQList,GIList,Table_ExternalData_1[[#This Row],[Item_key]],GDList,Table_ExternalData_1[[#Headers],[3]])</f>
        <v>0</v>
      </c>
      <c r="J168" s="6">
        <f>SUMIFS(GQList,GIList,Table_ExternalData_1[[#This Row],[Item_key]],GDList,Table_ExternalData_1[[#Headers],[4]])</f>
        <v>0</v>
      </c>
      <c r="K168" s="6">
        <f>SUMIFS(GQList,GIList,Table_ExternalData_1[[#This Row],[Item_key]],GDList,Table_ExternalData_1[[#Headers],[5]])</f>
        <v>0</v>
      </c>
      <c r="L168" s="6">
        <f>SUMIFS(GQList,GIList,Table_ExternalData_1[[#This Row],[Item_key]],GDList,Table_ExternalData_1[[#Headers],[6]])</f>
        <v>0</v>
      </c>
      <c r="M168" s="6">
        <f>SUMIFS(GQList,GIList,Table_ExternalData_1[[#This Row],[Item_key]],GDList,Table_ExternalData_1[[#Headers],[7]])</f>
        <v>0</v>
      </c>
      <c r="N168" s="6">
        <f>SUMIFS(GQList,GIList,Table_ExternalData_1[[#This Row],[Item_key]],GDList,Table_ExternalData_1[[#Headers],[8]])</f>
        <v>0</v>
      </c>
      <c r="O168" s="6">
        <f>SUMIFS(GQList,GIList,Table_ExternalData_1[[#This Row],[Item_key]],GDList,Table_ExternalData_1[[#Headers],[9]])</f>
        <v>0</v>
      </c>
      <c r="P168" s="6">
        <f>SUMIFS(GQList,GIList,Table_ExternalData_1[[#This Row],[Item_key]],GDList,Table_ExternalData_1[[#Headers],[10]])</f>
        <v>0</v>
      </c>
      <c r="Q168" s="6">
        <f>SUMIFS(GQList,GIList,Table_ExternalData_1[[#This Row],[Item_key]],GDList,Table_ExternalData_1[[#Headers],[11]])</f>
        <v>0</v>
      </c>
      <c r="R168" s="6">
        <f>SUMIFS(GQList,GIList,Table_ExternalData_1[[#This Row],[Item_key]],GDList,Table_ExternalData_1[[#Headers],[12]])</f>
        <v>0</v>
      </c>
      <c r="S168" s="6">
        <f>SUMIFS(GQList,GIList,Table_ExternalData_1[[#This Row],[Item_key]],GDList,Table_ExternalData_1[[#Headers],[13]])</f>
        <v>0</v>
      </c>
      <c r="T168" s="6">
        <f>SUMIFS(GQList,GIList,Table_ExternalData_1[[#This Row],[Item_key]],GDList,Table_ExternalData_1[[#Headers],[14]])</f>
        <v>0</v>
      </c>
      <c r="U168" s="6">
        <f>SUMIFS(GQList,GIList,Table_ExternalData_1[[#This Row],[Item_key]],GDList,Table_ExternalData_1[[#Headers],[15]])</f>
        <v>0</v>
      </c>
      <c r="V168" s="6">
        <f>SUMIFS(GQList,GIList,Table_ExternalData_1[[#This Row],[Item_key]],GDList,Table_ExternalData_1[[#Headers],[16]])</f>
        <v>0</v>
      </c>
      <c r="W168" s="6">
        <f>SUMIFS(GQList,GIList,Table_ExternalData_1[[#This Row],[Item_key]],GDList,Table_ExternalData_1[[#Headers],[17]])</f>
        <v>0</v>
      </c>
      <c r="X168" s="6">
        <f>SUMIFS(GQList,GIList,Table_ExternalData_1[[#This Row],[Item_key]],GDList,Table_ExternalData_1[[#Headers],[18]])</f>
        <v>0</v>
      </c>
      <c r="Y168" s="6">
        <f>SUMIFS(GQList,GIList,Table_ExternalData_1[[#This Row],[Item_key]],GDList,Table_ExternalData_1[[#Headers],[19]])</f>
        <v>0</v>
      </c>
      <c r="Z168" s="6">
        <f>SUMIFS(GQList,GIList,Table_ExternalData_1[[#This Row],[Item_key]],GDList,Table_ExternalData_1[[#Headers],[20]])</f>
        <v>0</v>
      </c>
      <c r="AA168" s="6">
        <f>SUMIFS(GQList,GIList,Table_ExternalData_1[[#This Row],[Item_key]],GDList,Table_ExternalData_1[[#Headers],[21]])</f>
        <v>0</v>
      </c>
      <c r="AB168" s="6">
        <f>SUMIFS(GQList,GIList,Table_ExternalData_1[[#This Row],[Item_key]],GDList,Table_ExternalData_1[[#Headers],[22]])</f>
        <v>0</v>
      </c>
      <c r="AC168" s="6">
        <f>SUMIFS(GQList,GIList,Table_ExternalData_1[[#This Row],[Item_key]],GDList,Table_ExternalData_1[[#Headers],[23]])</f>
        <v>0</v>
      </c>
      <c r="AD168" s="6">
        <f>SUMIFS(GQList,GIList,Table_ExternalData_1[[#This Row],[Item_key]],GDList,Table_ExternalData_1[[#Headers],[24]])</f>
        <v>0</v>
      </c>
      <c r="AE168" s="6">
        <f>SUMIFS(GQList,GIList,Table_ExternalData_1[[#This Row],[Item_key]],GDList,Table_ExternalData_1[[#Headers],[25]])</f>
        <v>0</v>
      </c>
      <c r="AF168" s="6">
        <f>SUMIFS(GQList,GIList,Table_ExternalData_1[[#This Row],[Item_key]],GDList,Table_ExternalData_1[[#Headers],[26]])</f>
        <v>0</v>
      </c>
      <c r="AG168" s="6">
        <f>SUMIFS(GQList,GIList,Table_ExternalData_1[[#This Row],[Item_key]],GDList,Table_ExternalData_1[[#Headers],[27]])</f>
        <v>0</v>
      </c>
      <c r="AH168" s="6">
        <f>SUMIFS(GQList,GIList,Table_ExternalData_1[[#This Row],[Item_key]],GDList,Table_ExternalData_1[[#Headers],[28]])</f>
        <v>0</v>
      </c>
      <c r="AI168" s="6">
        <f>SUMIFS(GQList,GIList,Table_ExternalData_1[[#This Row],[Item_key]],GDList,Table_ExternalData_1[[#Headers],[29]])</f>
        <v>0</v>
      </c>
      <c r="AJ168" s="6">
        <f>SUMIFS(GQList,GIList,Table_ExternalData_1[[#This Row],[Item_key]],GDList,Table_ExternalData_1[[#Headers],[30]])</f>
        <v>2000</v>
      </c>
      <c r="AK168" s="6">
        <f>SUMIFS(GQList,GIList,Table_ExternalData_1[[#This Row],[Item_key]],GDList,Table_ExternalData_1[[#Headers],[31]])</f>
        <v>5500</v>
      </c>
      <c r="AL168" s="6">
        <f>SUM(Table_ExternalData_1[[#This Row],[1]:[31]])</f>
        <v>7500</v>
      </c>
    </row>
    <row r="169" spans="1:38" hidden="1">
      <c r="A169" s="8" t="s">
        <v>2000</v>
      </c>
      <c r="B169" s="3" t="s">
        <v>731</v>
      </c>
      <c r="C169" s="3" t="s">
        <v>357</v>
      </c>
      <c r="D169" s="3" t="s">
        <v>747</v>
      </c>
      <c r="E169" s="3" t="s">
        <v>748</v>
      </c>
      <c r="F169" s="8" t="s">
        <v>1641</v>
      </c>
      <c r="G169" s="6">
        <f>SUMIFS(GQList,GIList,Table_ExternalData_1[[#This Row],[Item_key]],GDList,Table_ExternalData_1[[#Headers],[1]])</f>
        <v>0</v>
      </c>
      <c r="H169" s="6">
        <f>SUMIFS(GQList,GIList,Table_ExternalData_1[[#This Row],[Item_key]],GDList,Table_ExternalData_1[[#Headers],[2]])</f>
        <v>0</v>
      </c>
      <c r="I169" s="6">
        <f>SUMIFS(GQList,GIList,Table_ExternalData_1[[#This Row],[Item_key]],GDList,Table_ExternalData_1[[#Headers],[3]])</f>
        <v>0</v>
      </c>
      <c r="J169" s="6">
        <f>SUMIFS(GQList,GIList,Table_ExternalData_1[[#This Row],[Item_key]],GDList,Table_ExternalData_1[[#Headers],[4]])</f>
        <v>0</v>
      </c>
      <c r="K169" s="6">
        <f>SUMIFS(GQList,GIList,Table_ExternalData_1[[#This Row],[Item_key]],GDList,Table_ExternalData_1[[#Headers],[5]])</f>
        <v>0</v>
      </c>
      <c r="L169" s="6">
        <f>SUMIFS(GQList,GIList,Table_ExternalData_1[[#This Row],[Item_key]],GDList,Table_ExternalData_1[[#Headers],[6]])</f>
        <v>0</v>
      </c>
      <c r="M169" s="6">
        <f>SUMIFS(GQList,GIList,Table_ExternalData_1[[#This Row],[Item_key]],GDList,Table_ExternalData_1[[#Headers],[7]])</f>
        <v>0</v>
      </c>
      <c r="N169" s="6">
        <f>SUMIFS(GQList,GIList,Table_ExternalData_1[[#This Row],[Item_key]],GDList,Table_ExternalData_1[[#Headers],[8]])</f>
        <v>0</v>
      </c>
      <c r="O169" s="6">
        <f>SUMIFS(GQList,GIList,Table_ExternalData_1[[#This Row],[Item_key]],GDList,Table_ExternalData_1[[#Headers],[9]])</f>
        <v>0</v>
      </c>
      <c r="P169" s="6">
        <f>SUMIFS(GQList,GIList,Table_ExternalData_1[[#This Row],[Item_key]],GDList,Table_ExternalData_1[[#Headers],[10]])</f>
        <v>0</v>
      </c>
      <c r="Q169" s="6">
        <f>SUMIFS(GQList,GIList,Table_ExternalData_1[[#This Row],[Item_key]],GDList,Table_ExternalData_1[[#Headers],[11]])</f>
        <v>0</v>
      </c>
      <c r="R169" s="6">
        <f>SUMIFS(GQList,GIList,Table_ExternalData_1[[#This Row],[Item_key]],GDList,Table_ExternalData_1[[#Headers],[12]])</f>
        <v>0</v>
      </c>
      <c r="S169" s="6">
        <f>SUMIFS(GQList,GIList,Table_ExternalData_1[[#This Row],[Item_key]],GDList,Table_ExternalData_1[[#Headers],[13]])</f>
        <v>0</v>
      </c>
      <c r="T169" s="6">
        <f>SUMIFS(GQList,GIList,Table_ExternalData_1[[#This Row],[Item_key]],GDList,Table_ExternalData_1[[#Headers],[14]])</f>
        <v>0</v>
      </c>
      <c r="U169" s="6">
        <f>SUMIFS(GQList,GIList,Table_ExternalData_1[[#This Row],[Item_key]],GDList,Table_ExternalData_1[[#Headers],[15]])</f>
        <v>0</v>
      </c>
      <c r="V169" s="6">
        <f>SUMIFS(GQList,GIList,Table_ExternalData_1[[#This Row],[Item_key]],GDList,Table_ExternalData_1[[#Headers],[16]])</f>
        <v>2000</v>
      </c>
      <c r="W169" s="6">
        <f>SUMIFS(GQList,GIList,Table_ExternalData_1[[#This Row],[Item_key]],GDList,Table_ExternalData_1[[#Headers],[17]])</f>
        <v>0</v>
      </c>
      <c r="X169" s="6">
        <f>SUMIFS(GQList,GIList,Table_ExternalData_1[[#This Row],[Item_key]],GDList,Table_ExternalData_1[[#Headers],[18]])</f>
        <v>0</v>
      </c>
      <c r="Y169" s="6">
        <f>SUMIFS(GQList,GIList,Table_ExternalData_1[[#This Row],[Item_key]],GDList,Table_ExternalData_1[[#Headers],[19]])</f>
        <v>0</v>
      </c>
      <c r="Z169" s="6">
        <f>SUMIFS(GQList,GIList,Table_ExternalData_1[[#This Row],[Item_key]],GDList,Table_ExternalData_1[[#Headers],[20]])</f>
        <v>0</v>
      </c>
      <c r="AA169" s="6">
        <f>SUMIFS(GQList,GIList,Table_ExternalData_1[[#This Row],[Item_key]],GDList,Table_ExternalData_1[[#Headers],[21]])</f>
        <v>0</v>
      </c>
      <c r="AB169" s="6">
        <f>SUMIFS(GQList,GIList,Table_ExternalData_1[[#This Row],[Item_key]],GDList,Table_ExternalData_1[[#Headers],[22]])</f>
        <v>0</v>
      </c>
      <c r="AC169" s="6">
        <f>SUMIFS(GQList,GIList,Table_ExternalData_1[[#This Row],[Item_key]],GDList,Table_ExternalData_1[[#Headers],[23]])</f>
        <v>0</v>
      </c>
      <c r="AD169" s="6">
        <f>SUMIFS(GQList,GIList,Table_ExternalData_1[[#This Row],[Item_key]],GDList,Table_ExternalData_1[[#Headers],[24]])</f>
        <v>0</v>
      </c>
      <c r="AE169" s="6">
        <f>SUMIFS(GQList,GIList,Table_ExternalData_1[[#This Row],[Item_key]],GDList,Table_ExternalData_1[[#Headers],[25]])</f>
        <v>0</v>
      </c>
      <c r="AF169" s="6">
        <f>SUMIFS(GQList,GIList,Table_ExternalData_1[[#This Row],[Item_key]],GDList,Table_ExternalData_1[[#Headers],[26]])</f>
        <v>0</v>
      </c>
      <c r="AG169" s="6">
        <f>SUMIFS(GQList,GIList,Table_ExternalData_1[[#This Row],[Item_key]],GDList,Table_ExternalData_1[[#Headers],[27]])</f>
        <v>0</v>
      </c>
      <c r="AH169" s="6">
        <f>SUMIFS(GQList,GIList,Table_ExternalData_1[[#This Row],[Item_key]],GDList,Table_ExternalData_1[[#Headers],[28]])</f>
        <v>0</v>
      </c>
      <c r="AI169" s="6">
        <f>SUMIFS(GQList,GIList,Table_ExternalData_1[[#This Row],[Item_key]],GDList,Table_ExternalData_1[[#Headers],[29]])</f>
        <v>0</v>
      </c>
      <c r="AJ169" s="6">
        <f>SUMIFS(GQList,GIList,Table_ExternalData_1[[#This Row],[Item_key]],GDList,Table_ExternalData_1[[#Headers],[30]])</f>
        <v>0</v>
      </c>
      <c r="AK169" s="6">
        <f>SUMIFS(GQList,GIList,Table_ExternalData_1[[#This Row],[Item_key]],GDList,Table_ExternalData_1[[#Headers],[31]])</f>
        <v>0</v>
      </c>
      <c r="AL169" s="6">
        <f>SUM(Table_ExternalData_1[[#This Row],[1]:[31]])</f>
        <v>2000</v>
      </c>
    </row>
    <row r="170" spans="1:38" hidden="1">
      <c r="A170" s="8" t="s">
        <v>2000</v>
      </c>
      <c r="B170" s="3" t="s">
        <v>731</v>
      </c>
      <c r="C170" s="3" t="s">
        <v>415</v>
      </c>
      <c r="D170" s="3" t="s">
        <v>749</v>
      </c>
      <c r="E170" s="3" t="s">
        <v>748</v>
      </c>
      <c r="F170" s="8" t="s">
        <v>1641</v>
      </c>
      <c r="G170" s="6">
        <f>SUMIFS(GQList,GIList,Table_ExternalData_1[[#This Row],[Item_key]],GDList,Table_ExternalData_1[[#Headers],[1]])</f>
        <v>0</v>
      </c>
      <c r="H170" s="6">
        <f>SUMIFS(GQList,GIList,Table_ExternalData_1[[#This Row],[Item_key]],GDList,Table_ExternalData_1[[#Headers],[2]])</f>
        <v>0</v>
      </c>
      <c r="I170" s="6">
        <f>SUMIFS(GQList,GIList,Table_ExternalData_1[[#This Row],[Item_key]],GDList,Table_ExternalData_1[[#Headers],[3]])</f>
        <v>0</v>
      </c>
      <c r="J170" s="6">
        <f>SUMIFS(GQList,GIList,Table_ExternalData_1[[#This Row],[Item_key]],GDList,Table_ExternalData_1[[#Headers],[4]])</f>
        <v>0</v>
      </c>
      <c r="K170" s="6">
        <f>SUMIFS(GQList,GIList,Table_ExternalData_1[[#This Row],[Item_key]],GDList,Table_ExternalData_1[[#Headers],[5]])</f>
        <v>0</v>
      </c>
      <c r="L170" s="6">
        <f>SUMIFS(GQList,GIList,Table_ExternalData_1[[#This Row],[Item_key]],GDList,Table_ExternalData_1[[#Headers],[6]])</f>
        <v>0</v>
      </c>
      <c r="M170" s="6">
        <f>SUMIFS(GQList,GIList,Table_ExternalData_1[[#This Row],[Item_key]],GDList,Table_ExternalData_1[[#Headers],[7]])</f>
        <v>0</v>
      </c>
      <c r="N170" s="6">
        <f>SUMIFS(GQList,GIList,Table_ExternalData_1[[#This Row],[Item_key]],GDList,Table_ExternalData_1[[#Headers],[8]])</f>
        <v>0</v>
      </c>
      <c r="O170" s="6">
        <f>SUMIFS(GQList,GIList,Table_ExternalData_1[[#This Row],[Item_key]],GDList,Table_ExternalData_1[[#Headers],[9]])</f>
        <v>0</v>
      </c>
      <c r="P170" s="6">
        <f>SUMIFS(GQList,GIList,Table_ExternalData_1[[#This Row],[Item_key]],GDList,Table_ExternalData_1[[#Headers],[10]])</f>
        <v>0</v>
      </c>
      <c r="Q170" s="6">
        <f>SUMIFS(GQList,GIList,Table_ExternalData_1[[#This Row],[Item_key]],GDList,Table_ExternalData_1[[#Headers],[11]])</f>
        <v>0</v>
      </c>
      <c r="R170" s="6">
        <f>SUMIFS(GQList,GIList,Table_ExternalData_1[[#This Row],[Item_key]],GDList,Table_ExternalData_1[[#Headers],[12]])</f>
        <v>0</v>
      </c>
      <c r="S170" s="6">
        <f>SUMIFS(GQList,GIList,Table_ExternalData_1[[#This Row],[Item_key]],GDList,Table_ExternalData_1[[#Headers],[13]])</f>
        <v>0</v>
      </c>
      <c r="T170" s="6">
        <f>SUMIFS(GQList,GIList,Table_ExternalData_1[[#This Row],[Item_key]],GDList,Table_ExternalData_1[[#Headers],[14]])</f>
        <v>0</v>
      </c>
      <c r="U170" s="6">
        <f>SUMIFS(GQList,GIList,Table_ExternalData_1[[#This Row],[Item_key]],GDList,Table_ExternalData_1[[#Headers],[15]])</f>
        <v>0</v>
      </c>
      <c r="V170" s="6">
        <f>SUMIFS(GQList,GIList,Table_ExternalData_1[[#This Row],[Item_key]],GDList,Table_ExternalData_1[[#Headers],[16]])</f>
        <v>4000</v>
      </c>
      <c r="W170" s="6">
        <f>SUMIFS(GQList,GIList,Table_ExternalData_1[[#This Row],[Item_key]],GDList,Table_ExternalData_1[[#Headers],[17]])</f>
        <v>0</v>
      </c>
      <c r="X170" s="6">
        <f>SUMIFS(GQList,GIList,Table_ExternalData_1[[#This Row],[Item_key]],GDList,Table_ExternalData_1[[#Headers],[18]])</f>
        <v>0</v>
      </c>
      <c r="Y170" s="6">
        <f>SUMIFS(GQList,GIList,Table_ExternalData_1[[#This Row],[Item_key]],GDList,Table_ExternalData_1[[#Headers],[19]])</f>
        <v>0</v>
      </c>
      <c r="Z170" s="6">
        <f>SUMIFS(GQList,GIList,Table_ExternalData_1[[#This Row],[Item_key]],GDList,Table_ExternalData_1[[#Headers],[20]])</f>
        <v>0</v>
      </c>
      <c r="AA170" s="6">
        <f>SUMIFS(GQList,GIList,Table_ExternalData_1[[#This Row],[Item_key]],GDList,Table_ExternalData_1[[#Headers],[21]])</f>
        <v>0</v>
      </c>
      <c r="AB170" s="6">
        <f>SUMIFS(GQList,GIList,Table_ExternalData_1[[#This Row],[Item_key]],GDList,Table_ExternalData_1[[#Headers],[22]])</f>
        <v>0</v>
      </c>
      <c r="AC170" s="6">
        <f>SUMIFS(GQList,GIList,Table_ExternalData_1[[#This Row],[Item_key]],GDList,Table_ExternalData_1[[#Headers],[23]])</f>
        <v>0</v>
      </c>
      <c r="AD170" s="6">
        <f>SUMIFS(GQList,GIList,Table_ExternalData_1[[#This Row],[Item_key]],GDList,Table_ExternalData_1[[#Headers],[24]])</f>
        <v>0</v>
      </c>
      <c r="AE170" s="6">
        <f>SUMIFS(GQList,GIList,Table_ExternalData_1[[#This Row],[Item_key]],GDList,Table_ExternalData_1[[#Headers],[25]])</f>
        <v>0</v>
      </c>
      <c r="AF170" s="6">
        <f>SUMIFS(GQList,GIList,Table_ExternalData_1[[#This Row],[Item_key]],GDList,Table_ExternalData_1[[#Headers],[26]])</f>
        <v>0</v>
      </c>
      <c r="AG170" s="6">
        <f>SUMIFS(GQList,GIList,Table_ExternalData_1[[#This Row],[Item_key]],GDList,Table_ExternalData_1[[#Headers],[27]])</f>
        <v>0</v>
      </c>
      <c r="AH170" s="6">
        <f>SUMIFS(GQList,GIList,Table_ExternalData_1[[#This Row],[Item_key]],GDList,Table_ExternalData_1[[#Headers],[28]])</f>
        <v>0</v>
      </c>
      <c r="AI170" s="6">
        <f>SUMIFS(GQList,GIList,Table_ExternalData_1[[#This Row],[Item_key]],GDList,Table_ExternalData_1[[#Headers],[29]])</f>
        <v>0</v>
      </c>
      <c r="AJ170" s="6">
        <f>SUMIFS(GQList,GIList,Table_ExternalData_1[[#This Row],[Item_key]],GDList,Table_ExternalData_1[[#Headers],[30]])</f>
        <v>0</v>
      </c>
      <c r="AK170" s="6">
        <f>SUMIFS(GQList,GIList,Table_ExternalData_1[[#This Row],[Item_key]],GDList,Table_ExternalData_1[[#Headers],[31]])</f>
        <v>0</v>
      </c>
      <c r="AL170" s="6">
        <f>SUM(Table_ExternalData_1[[#This Row],[1]:[31]])</f>
        <v>4000</v>
      </c>
    </row>
    <row r="171" spans="1:38" hidden="1">
      <c r="A171" s="8" t="s">
        <v>2000</v>
      </c>
      <c r="B171" s="3" t="s">
        <v>731</v>
      </c>
      <c r="C171" s="3" t="s">
        <v>358</v>
      </c>
      <c r="D171" s="3" t="s">
        <v>750</v>
      </c>
      <c r="E171" s="3" t="s">
        <v>748</v>
      </c>
      <c r="F171" s="8" t="s">
        <v>1641</v>
      </c>
      <c r="G171" s="6">
        <f>SUMIFS(GQList,GIList,Table_ExternalData_1[[#This Row],[Item_key]],GDList,Table_ExternalData_1[[#Headers],[1]])</f>
        <v>0</v>
      </c>
      <c r="H171" s="6">
        <f>SUMIFS(GQList,GIList,Table_ExternalData_1[[#This Row],[Item_key]],GDList,Table_ExternalData_1[[#Headers],[2]])</f>
        <v>0</v>
      </c>
      <c r="I171" s="6">
        <f>SUMIFS(GQList,GIList,Table_ExternalData_1[[#This Row],[Item_key]],GDList,Table_ExternalData_1[[#Headers],[3]])</f>
        <v>0</v>
      </c>
      <c r="J171" s="6">
        <f>SUMIFS(GQList,GIList,Table_ExternalData_1[[#This Row],[Item_key]],GDList,Table_ExternalData_1[[#Headers],[4]])</f>
        <v>0</v>
      </c>
      <c r="K171" s="6">
        <f>SUMIFS(GQList,GIList,Table_ExternalData_1[[#This Row],[Item_key]],GDList,Table_ExternalData_1[[#Headers],[5]])</f>
        <v>0</v>
      </c>
      <c r="L171" s="6">
        <f>SUMIFS(GQList,GIList,Table_ExternalData_1[[#This Row],[Item_key]],GDList,Table_ExternalData_1[[#Headers],[6]])</f>
        <v>0</v>
      </c>
      <c r="M171" s="6">
        <f>SUMIFS(GQList,GIList,Table_ExternalData_1[[#This Row],[Item_key]],GDList,Table_ExternalData_1[[#Headers],[7]])</f>
        <v>0</v>
      </c>
      <c r="N171" s="6">
        <f>SUMIFS(GQList,GIList,Table_ExternalData_1[[#This Row],[Item_key]],GDList,Table_ExternalData_1[[#Headers],[8]])</f>
        <v>0</v>
      </c>
      <c r="O171" s="6">
        <f>SUMIFS(GQList,GIList,Table_ExternalData_1[[#This Row],[Item_key]],GDList,Table_ExternalData_1[[#Headers],[9]])</f>
        <v>0</v>
      </c>
      <c r="P171" s="6">
        <f>SUMIFS(GQList,GIList,Table_ExternalData_1[[#This Row],[Item_key]],GDList,Table_ExternalData_1[[#Headers],[10]])</f>
        <v>0</v>
      </c>
      <c r="Q171" s="6">
        <f>SUMIFS(GQList,GIList,Table_ExternalData_1[[#This Row],[Item_key]],GDList,Table_ExternalData_1[[#Headers],[11]])</f>
        <v>0</v>
      </c>
      <c r="R171" s="6">
        <f>SUMIFS(GQList,GIList,Table_ExternalData_1[[#This Row],[Item_key]],GDList,Table_ExternalData_1[[#Headers],[12]])</f>
        <v>0</v>
      </c>
      <c r="S171" s="6">
        <f>SUMIFS(GQList,GIList,Table_ExternalData_1[[#This Row],[Item_key]],GDList,Table_ExternalData_1[[#Headers],[13]])</f>
        <v>0</v>
      </c>
      <c r="T171" s="6">
        <f>SUMIFS(GQList,GIList,Table_ExternalData_1[[#This Row],[Item_key]],GDList,Table_ExternalData_1[[#Headers],[14]])</f>
        <v>0</v>
      </c>
      <c r="U171" s="6">
        <f>SUMIFS(GQList,GIList,Table_ExternalData_1[[#This Row],[Item_key]],GDList,Table_ExternalData_1[[#Headers],[15]])</f>
        <v>0</v>
      </c>
      <c r="V171" s="6">
        <f>SUMIFS(GQList,GIList,Table_ExternalData_1[[#This Row],[Item_key]],GDList,Table_ExternalData_1[[#Headers],[16]])</f>
        <v>7000</v>
      </c>
      <c r="W171" s="6">
        <f>SUMIFS(GQList,GIList,Table_ExternalData_1[[#This Row],[Item_key]],GDList,Table_ExternalData_1[[#Headers],[17]])</f>
        <v>0</v>
      </c>
      <c r="X171" s="6">
        <f>SUMIFS(GQList,GIList,Table_ExternalData_1[[#This Row],[Item_key]],GDList,Table_ExternalData_1[[#Headers],[18]])</f>
        <v>0</v>
      </c>
      <c r="Y171" s="6">
        <f>SUMIFS(GQList,GIList,Table_ExternalData_1[[#This Row],[Item_key]],GDList,Table_ExternalData_1[[#Headers],[19]])</f>
        <v>0</v>
      </c>
      <c r="Z171" s="6">
        <f>SUMIFS(GQList,GIList,Table_ExternalData_1[[#This Row],[Item_key]],GDList,Table_ExternalData_1[[#Headers],[20]])</f>
        <v>0</v>
      </c>
      <c r="AA171" s="6">
        <f>SUMIFS(GQList,GIList,Table_ExternalData_1[[#This Row],[Item_key]],GDList,Table_ExternalData_1[[#Headers],[21]])</f>
        <v>0</v>
      </c>
      <c r="AB171" s="6">
        <f>SUMIFS(GQList,GIList,Table_ExternalData_1[[#This Row],[Item_key]],GDList,Table_ExternalData_1[[#Headers],[22]])</f>
        <v>0</v>
      </c>
      <c r="AC171" s="6">
        <f>SUMIFS(GQList,GIList,Table_ExternalData_1[[#This Row],[Item_key]],GDList,Table_ExternalData_1[[#Headers],[23]])</f>
        <v>0</v>
      </c>
      <c r="AD171" s="6">
        <f>SUMIFS(GQList,GIList,Table_ExternalData_1[[#This Row],[Item_key]],GDList,Table_ExternalData_1[[#Headers],[24]])</f>
        <v>0</v>
      </c>
      <c r="AE171" s="6">
        <f>SUMIFS(GQList,GIList,Table_ExternalData_1[[#This Row],[Item_key]],GDList,Table_ExternalData_1[[#Headers],[25]])</f>
        <v>0</v>
      </c>
      <c r="AF171" s="6">
        <f>SUMIFS(GQList,GIList,Table_ExternalData_1[[#This Row],[Item_key]],GDList,Table_ExternalData_1[[#Headers],[26]])</f>
        <v>0</v>
      </c>
      <c r="AG171" s="6">
        <f>SUMIFS(GQList,GIList,Table_ExternalData_1[[#This Row],[Item_key]],GDList,Table_ExternalData_1[[#Headers],[27]])</f>
        <v>0</v>
      </c>
      <c r="AH171" s="6">
        <f>SUMIFS(GQList,GIList,Table_ExternalData_1[[#This Row],[Item_key]],GDList,Table_ExternalData_1[[#Headers],[28]])</f>
        <v>0</v>
      </c>
      <c r="AI171" s="6">
        <f>SUMIFS(GQList,GIList,Table_ExternalData_1[[#This Row],[Item_key]],GDList,Table_ExternalData_1[[#Headers],[29]])</f>
        <v>0</v>
      </c>
      <c r="AJ171" s="6">
        <f>SUMIFS(GQList,GIList,Table_ExternalData_1[[#This Row],[Item_key]],GDList,Table_ExternalData_1[[#Headers],[30]])</f>
        <v>0</v>
      </c>
      <c r="AK171" s="6">
        <f>SUMIFS(GQList,GIList,Table_ExternalData_1[[#This Row],[Item_key]],GDList,Table_ExternalData_1[[#Headers],[31]])</f>
        <v>3000</v>
      </c>
      <c r="AL171" s="6">
        <f>SUM(Table_ExternalData_1[[#This Row],[1]:[31]])</f>
        <v>10000</v>
      </c>
    </row>
    <row r="172" spans="1:38" hidden="1">
      <c r="A172" s="8" t="s">
        <v>2000</v>
      </c>
      <c r="B172" s="3" t="s">
        <v>731</v>
      </c>
      <c r="C172" s="3" t="s">
        <v>556</v>
      </c>
      <c r="D172" s="3" t="s">
        <v>752</v>
      </c>
      <c r="E172" s="3" t="s">
        <v>751</v>
      </c>
      <c r="F172" s="8" t="s">
        <v>1641</v>
      </c>
      <c r="G172" s="6">
        <f>SUMIFS(GQList,GIList,Table_ExternalData_1[[#This Row],[Item_key]],GDList,Table_ExternalData_1[[#Headers],[1]])</f>
        <v>0</v>
      </c>
      <c r="H172" s="6">
        <f>SUMIFS(GQList,GIList,Table_ExternalData_1[[#This Row],[Item_key]],GDList,Table_ExternalData_1[[#Headers],[2]])</f>
        <v>0</v>
      </c>
      <c r="I172" s="6">
        <f>SUMIFS(GQList,GIList,Table_ExternalData_1[[#This Row],[Item_key]],GDList,Table_ExternalData_1[[#Headers],[3]])</f>
        <v>0</v>
      </c>
      <c r="J172" s="6">
        <f>SUMIFS(GQList,GIList,Table_ExternalData_1[[#This Row],[Item_key]],GDList,Table_ExternalData_1[[#Headers],[4]])</f>
        <v>0</v>
      </c>
      <c r="K172" s="6">
        <f>SUMIFS(GQList,GIList,Table_ExternalData_1[[#This Row],[Item_key]],GDList,Table_ExternalData_1[[#Headers],[5]])</f>
        <v>0</v>
      </c>
      <c r="L172" s="6">
        <f>SUMIFS(GQList,GIList,Table_ExternalData_1[[#This Row],[Item_key]],GDList,Table_ExternalData_1[[#Headers],[6]])</f>
        <v>0</v>
      </c>
      <c r="M172" s="6">
        <f>SUMIFS(GQList,GIList,Table_ExternalData_1[[#This Row],[Item_key]],GDList,Table_ExternalData_1[[#Headers],[7]])</f>
        <v>0</v>
      </c>
      <c r="N172" s="6">
        <f>SUMIFS(GQList,GIList,Table_ExternalData_1[[#This Row],[Item_key]],GDList,Table_ExternalData_1[[#Headers],[8]])</f>
        <v>0</v>
      </c>
      <c r="O172" s="6">
        <f>SUMIFS(GQList,GIList,Table_ExternalData_1[[#This Row],[Item_key]],GDList,Table_ExternalData_1[[#Headers],[9]])</f>
        <v>0</v>
      </c>
      <c r="P172" s="6">
        <f>SUMIFS(GQList,GIList,Table_ExternalData_1[[#This Row],[Item_key]],GDList,Table_ExternalData_1[[#Headers],[10]])</f>
        <v>0</v>
      </c>
      <c r="Q172" s="6">
        <f>SUMIFS(GQList,GIList,Table_ExternalData_1[[#This Row],[Item_key]],GDList,Table_ExternalData_1[[#Headers],[11]])</f>
        <v>0</v>
      </c>
      <c r="R172" s="6">
        <f>SUMIFS(GQList,GIList,Table_ExternalData_1[[#This Row],[Item_key]],GDList,Table_ExternalData_1[[#Headers],[12]])</f>
        <v>0</v>
      </c>
      <c r="S172" s="6">
        <f>SUMIFS(GQList,GIList,Table_ExternalData_1[[#This Row],[Item_key]],GDList,Table_ExternalData_1[[#Headers],[13]])</f>
        <v>0</v>
      </c>
      <c r="T172" s="6">
        <f>SUMIFS(GQList,GIList,Table_ExternalData_1[[#This Row],[Item_key]],GDList,Table_ExternalData_1[[#Headers],[14]])</f>
        <v>0</v>
      </c>
      <c r="U172" s="6">
        <f>SUMIFS(GQList,GIList,Table_ExternalData_1[[#This Row],[Item_key]],GDList,Table_ExternalData_1[[#Headers],[15]])</f>
        <v>0</v>
      </c>
      <c r="V172" s="6">
        <f>SUMIFS(GQList,GIList,Table_ExternalData_1[[#This Row],[Item_key]],GDList,Table_ExternalData_1[[#Headers],[16]])</f>
        <v>0</v>
      </c>
      <c r="W172" s="6">
        <f>SUMIFS(GQList,GIList,Table_ExternalData_1[[#This Row],[Item_key]],GDList,Table_ExternalData_1[[#Headers],[17]])</f>
        <v>0</v>
      </c>
      <c r="X172" s="6">
        <f>SUMIFS(GQList,GIList,Table_ExternalData_1[[#This Row],[Item_key]],GDList,Table_ExternalData_1[[#Headers],[18]])</f>
        <v>0</v>
      </c>
      <c r="Y172" s="6">
        <f>SUMIFS(GQList,GIList,Table_ExternalData_1[[#This Row],[Item_key]],GDList,Table_ExternalData_1[[#Headers],[19]])</f>
        <v>0</v>
      </c>
      <c r="Z172" s="6">
        <f>SUMIFS(GQList,GIList,Table_ExternalData_1[[#This Row],[Item_key]],GDList,Table_ExternalData_1[[#Headers],[20]])</f>
        <v>0</v>
      </c>
      <c r="AA172" s="6">
        <f>SUMIFS(GQList,GIList,Table_ExternalData_1[[#This Row],[Item_key]],GDList,Table_ExternalData_1[[#Headers],[21]])</f>
        <v>0</v>
      </c>
      <c r="AB172" s="6">
        <f>SUMIFS(GQList,GIList,Table_ExternalData_1[[#This Row],[Item_key]],GDList,Table_ExternalData_1[[#Headers],[22]])</f>
        <v>0</v>
      </c>
      <c r="AC172" s="6">
        <f>SUMIFS(GQList,GIList,Table_ExternalData_1[[#This Row],[Item_key]],GDList,Table_ExternalData_1[[#Headers],[23]])</f>
        <v>0</v>
      </c>
      <c r="AD172" s="6">
        <f>SUMIFS(GQList,GIList,Table_ExternalData_1[[#This Row],[Item_key]],GDList,Table_ExternalData_1[[#Headers],[24]])</f>
        <v>0</v>
      </c>
      <c r="AE172" s="6">
        <f>SUMIFS(GQList,GIList,Table_ExternalData_1[[#This Row],[Item_key]],GDList,Table_ExternalData_1[[#Headers],[25]])</f>
        <v>0</v>
      </c>
      <c r="AF172" s="6">
        <f>SUMIFS(GQList,GIList,Table_ExternalData_1[[#This Row],[Item_key]],GDList,Table_ExternalData_1[[#Headers],[26]])</f>
        <v>0</v>
      </c>
      <c r="AG172" s="6">
        <f>SUMIFS(GQList,GIList,Table_ExternalData_1[[#This Row],[Item_key]],GDList,Table_ExternalData_1[[#Headers],[27]])</f>
        <v>0</v>
      </c>
      <c r="AH172" s="6">
        <f>SUMIFS(GQList,GIList,Table_ExternalData_1[[#This Row],[Item_key]],GDList,Table_ExternalData_1[[#Headers],[28]])</f>
        <v>0</v>
      </c>
      <c r="AI172" s="6">
        <f>SUMIFS(GQList,GIList,Table_ExternalData_1[[#This Row],[Item_key]],GDList,Table_ExternalData_1[[#Headers],[29]])</f>
        <v>0</v>
      </c>
      <c r="AJ172" s="6">
        <f>SUMIFS(GQList,GIList,Table_ExternalData_1[[#This Row],[Item_key]],GDList,Table_ExternalData_1[[#Headers],[30]])</f>
        <v>0</v>
      </c>
      <c r="AK172" s="6">
        <f>SUMIFS(GQList,GIList,Table_ExternalData_1[[#This Row],[Item_key]],GDList,Table_ExternalData_1[[#Headers],[31]])</f>
        <v>3700</v>
      </c>
      <c r="AL172" s="6">
        <f>SUM(Table_ExternalData_1[[#This Row],[1]:[31]])</f>
        <v>3700</v>
      </c>
    </row>
    <row r="173" spans="1:38" hidden="1">
      <c r="A173" s="8" t="s">
        <v>2000</v>
      </c>
      <c r="B173" s="3" t="s">
        <v>731</v>
      </c>
      <c r="C173" s="3" t="s">
        <v>364</v>
      </c>
      <c r="D173" s="3" t="s">
        <v>753</v>
      </c>
      <c r="E173" s="3" t="s">
        <v>613</v>
      </c>
      <c r="F173" s="8" t="s">
        <v>1641</v>
      </c>
      <c r="G173" s="6">
        <f>SUMIFS(GQList,GIList,Table_ExternalData_1[[#This Row],[Item_key]],GDList,Table_ExternalData_1[[#Headers],[1]])</f>
        <v>0</v>
      </c>
      <c r="H173" s="6">
        <f>SUMIFS(GQList,GIList,Table_ExternalData_1[[#This Row],[Item_key]],GDList,Table_ExternalData_1[[#Headers],[2]])</f>
        <v>0</v>
      </c>
      <c r="I173" s="6">
        <f>SUMIFS(GQList,GIList,Table_ExternalData_1[[#This Row],[Item_key]],GDList,Table_ExternalData_1[[#Headers],[3]])</f>
        <v>0</v>
      </c>
      <c r="J173" s="6">
        <f>SUMIFS(GQList,GIList,Table_ExternalData_1[[#This Row],[Item_key]],GDList,Table_ExternalData_1[[#Headers],[4]])</f>
        <v>0</v>
      </c>
      <c r="K173" s="6">
        <f>SUMIFS(GQList,GIList,Table_ExternalData_1[[#This Row],[Item_key]],GDList,Table_ExternalData_1[[#Headers],[5]])</f>
        <v>0</v>
      </c>
      <c r="L173" s="6">
        <f>SUMIFS(GQList,GIList,Table_ExternalData_1[[#This Row],[Item_key]],GDList,Table_ExternalData_1[[#Headers],[6]])</f>
        <v>0</v>
      </c>
      <c r="M173" s="6">
        <f>SUMIFS(GQList,GIList,Table_ExternalData_1[[#This Row],[Item_key]],GDList,Table_ExternalData_1[[#Headers],[7]])</f>
        <v>0</v>
      </c>
      <c r="N173" s="6">
        <f>SUMIFS(GQList,GIList,Table_ExternalData_1[[#This Row],[Item_key]],GDList,Table_ExternalData_1[[#Headers],[8]])</f>
        <v>0</v>
      </c>
      <c r="O173" s="6">
        <f>SUMIFS(GQList,GIList,Table_ExternalData_1[[#This Row],[Item_key]],GDList,Table_ExternalData_1[[#Headers],[9]])</f>
        <v>0</v>
      </c>
      <c r="P173" s="6">
        <f>SUMIFS(GQList,GIList,Table_ExternalData_1[[#This Row],[Item_key]],GDList,Table_ExternalData_1[[#Headers],[10]])</f>
        <v>0</v>
      </c>
      <c r="Q173" s="6">
        <f>SUMIFS(GQList,GIList,Table_ExternalData_1[[#This Row],[Item_key]],GDList,Table_ExternalData_1[[#Headers],[11]])</f>
        <v>0</v>
      </c>
      <c r="R173" s="6">
        <f>SUMIFS(GQList,GIList,Table_ExternalData_1[[#This Row],[Item_key]],GDList,Table_ExternalData_1[[#Headers],[12]])</f>
        <v>0</v>
      </c>
      <c r="S173" s="6">
        <f>SUMIFS(GQList,GIList,Table_ExternalData_1[[#This Row],[Item_key]],GDList,Table_ExternalData_1[[#Headers],[13]])</f>
        <v>0</v>
      </c>
      <c r="T173" s="6">
        <f>SUMIFS(GQList,GIList,Table_ExternalData_1[[#This Row],[Item_key]],GDList,Table_ExternalData_1[[#Headers],[14]])</f>
        <v>0</v>
      </c>
      <c r="U173" s="6">
        <f>SUMIFS(GQList,GIList,Table_ExternalData_1[[#This Row],[Item_key]],GDList,Table_ExternalData_1[[#Headers],[15]])</f>
        <v>0</v>
      </c>
      <c r="V173" s="6">
        <f>SUMIFS(GQList,GIList,Table_ExternalData_1[[#This Row],[Item_key]],GDList,Table_ExternalData_1[[#Headers],[16]])</f>
        <v>5000</v>
      </c>
      <c r="W173" s="6">
        <f>SUMIFS(GQList,GIList,Table_ExternalData_1[[#This Row],[Item_key]],GDList,Table_ExternalData_1[[#Headers],[17]])</f>
        <v>0</v>
      </c>
      <c r="X173" s="6">
        <f>SUMIFS(GQList,GIList,Table_ExternalData_1[[#This Row],[Item_key]],GDList,Table_ExternalData_1[[#Headers],[18]])</f>
        <v>0</v>
      </c>
      <c r="Y173" s="6">
        <f>SUMIFS(GQList,GIList,Table_ExternalData_1[[#This Row],[Item_key]],GDList,Table_ExternalData_1[[#Headers],[19]])</f>
        <v>0</v>
      </c>
      <c r="Z173" s="6">
        <f>SUMIFS(GQList,GIList,Table_ExternalData_1[[#This Row],[Item_key]],GDList,Table_ExternalData_1[[#Headers],[20]])</f>
        <v>0</v>
      </c>
      <c r="AA173" s="6">
        <f>SUMIFS(GQList,GIList,Table_ExternalData_1[[#This Row],[Item_key]],GDList,Table_ExternalData_1[[#Headers],[21]])</f>
        <v>0</v>
      </c>
      <c r="AB173" s="6">
        <f>SUMIFS(GQList,GIList,Table_ExternalData_1[[#This Row],[Item_key]],GDList,Table_ExternalData_1[[#Headers],[22]])</f>
        <v>0</v>
      </c>
      <c r="AC173" s="6">
        <f>SUMIFS(GQList,GIList,Table_ExternalData_1[[#This Row],[Item_key]],GDList,Table_ExternalData_1[[#Headers],[23]])</f>
        <v>0</v>
      </c>
      <c r="AD173" s="6">
        <f>SUMIFS(GQList,GIList,Table_ExternalData_1[[#This Row],[Item_key]],GDList,Table_ExternalData_1[[#Headers],[24]])</f>
        <v>0</v>
      </c>
      <c r="AE173" s="6">
        <f>SUMIFS(GQList,GIList,Table_ExternalData_1[[#This Row],[Item_key]],GDList,Table_ExternalData_1[[#Headers],[25]])</f>
        <v>0</v>
      </c>
      <c r="AF173" s="6">
        <f>SUMIFS(GQList,GIList,Table_ExternalData_1[[#This Row],[Item_key]],GDList,Table_ExternalData_1[[#Headers],[26]])</f>
        <v>0</v>
      </c>
      <c r="AG173" s="6">
        <f>SUMIFS(GQList,GIList,Table_ExternalData_1[[#This Row],[Item_key]],GDList,Table_ExternalData_1[[#Headers],[27]])</f>
        <v>0</v>
      </c>
      <c r="AH173" s="6">
        <f>SUMIFS(GQList,GIList,Table_ExternalData_1[[#This Row],[Item_key]],GDList,Table_ExternalData_1[[#Headers],[28]])</f>
        <v>0</v>
      </c>
      <c r="AI173" s="6">
        <f>SUMIFS(GQList,GIList,Table_ExternalData_1[[#This Row],[Item_key]],GDList,Table_ExternalData_1[[#Headers],[29]])</f>
        <v>0</v>
      </c>
      <c r="AJ173" s="6">
        <f>SUMIFS(GQList,GIList,Table_ExternalData_1[[#This Row],[Item_key]],GDList,Table_ExternalData_1[[#Headers],[30]])</f>
        <v>0</v>
      </c>
      <c r="AK173" s="6">
        <f>SUMIFS(GQList,GIList,Table_ExternalData_1[[#This Row],[Item_key]],GDList,Table_ExternalData_1[[#Headers],[31]])</f>
        <v>0</v>
      </c>
      <c r="AL173" s="6">
        <f>SUM(Table_ExternalData_1[[#This Row],[1]:[31]])</f>
        <v>5000</v>
      </c>
    </row>
    <row r="174" spans="1:38" hidden="1">
      <c r="A174" s="8" t="s">
        <v>2000</v>
      </c>
      <c r="B174" s="3" t="s">
        <v>731</v>
      </c>
      <c r="C174" s="3" t="s">
        <v>557</v>
      </c>
      <c r="D174" s="3" t="s">
        <v>754</v>
      </c>
      <c r="E174" s="3" t="s">
        <v>613</v>
      </c>
      <c r="F174" s="8" t="s">
        <v>1641</v>
      </c>
      <c r="G174" s="6">
        <f>SUMIFS(GQList,GIList,Table_ExternalData_1[[#This Row],[Item_key]],GDList,Table_ExternalData_1[[#Headers],[1]])</f>
        <v>0</v>
      </c>
      <c r="H174" s="6">
        <f>SUMIFS(GQList,GIList,Table_ExternalData_1[[#This Row],[Item_key]],GDList,Table_ExternalData_1[[#Headers],[2]])</f>
        <v>0</v>
      </c>
      <c r="I174" s="6">
        <f>SUMIFS(GQList,GIList,Table_ExternalData_1[[#This Row],[Item_key]],GDList,Table_ExternalData_1[[#Headers],[3]])</f>
        <v>0</v>
      </c>
      <c r="J174" s="6">
        <f>SUMIFS(GQList,GIList,Table_ExternalData_1[[#This Row],[Item_key]],GDList,Table_ExternalData_1[[#Headers],[4]])</f>
        <v>0</v>
      </c>
      <c r="K174" s="6">
        <f>SUMIFS(GQList,GIList,Table_ExternalData_1[[#This Row],[Item_key]],GDList,Table_ExternalData_1[[#Headers],[5]])</f>
        <v>0</v>
      </c>
      <c r="L174" s="6">
        <f>SUMIFS(GQList,GIList,Table_ExternalData_1[[#This Row],[Item_key]],GDList,Table_ExternalData_1[[#Headers],[6]])</f>
        <v>0</v>
      </c>
      <c r="M174" s="6">
        <f>SUMIFS(GQList,GIList,Table_ExternalData_1[[#This Row],[Item_key]],GDList,Table_ExternalData_1[[#Headers],[7]])</f>
        <v>0</v>
      </c>
      <c r="N174" s="6">
        <f>SUMIFS(GQList,GIList,Table_ExternalData_1[[#This Row],[Item_key]],GDList,Table_ExternalData_1[[#Headers],[8]])</f>
        <v>0</v>
      </c>
      <c r="O174" s="6">
        <f>SUMIFS(GQList,GIList,Table_ExternalData_1[[#This Row],[Item_key]],GDList,Table_ExternalData_1[[#Headers],[9]])</f>
        <v>0</v>
      </c>
      <c r="P174" s="6">
        <f>SUMIFS(GQList,GIList,Table_ExternalData_1[[#This Row],[Item_key]],GDList,Table_ExternalData_1[[#Headers],[10]])</f>
        <v>0</v>
      </c>
      <c r="Q174" s="6">
        <f>SUMIFS(GQList,GIList,Table_ExternalData_1[[#This Row],[Item_key]],GDList,Table_ExternalData_1[[#Headers],[11]])</f>
        <v>0</v>
      </c>
      <c r="R174" s="6">
        <f>SUMIFS(GQList,GIList,Table_ExternalData_1[[#This Row],[Item_key]],GDList,Table_ExternalData_1[[#Headers],[12]])</f>
        <v>0</v>
      </c>
      <c r="S174" s="6">
        <f>SUMIFS(GQList,GIList,Table_ExternalData_1[[#This Row],[Item_key]],GDList,Table_ExternalData_1[[#Headers],[13]])</f>
        <v>0</v>
      </c>
      <c r="T174" s="6">
        <f>SUMIFS(GQList,GIList,Table_ExternalData_1[[#This Row],[Item_key]],GDList,Table_ExternalData_1[[#Headers],[14]])</f>
        <v>0</v>
      </c>
      <c r="U174" s="6">
        <f>SUMIFS(GQList,GIList,Table_ExternalData_1[[#This Row],[Item_key]],GDList,Table_ExternalData_1[[#Headers],[15]])</f>
        <v>0</v>
      </c>
      <c r="V174" s="6">
        <f>SUMIFS(GQList,GIList,Table_ExternalData_1[[#This Row],[Item_key]],GDList,Table_ExternalData_1[[#Headers],[16]])</f>
        <v>0</v>
      </c>
      <c r="W174" s="6">
        <f>SUMIFS(GQList,GIList,Table_ExternalData_1[[#This Row],[Item_key]],GDList,Table_ExternalData_1[[#Headers],[17]])</f>
        <v>0</v>
      </c>
      <c r="X174" s="6">
        <f>SUMIFS(GQList,GIList,Table_ExternalData_1[[#This Row],[Item_key]],GDList,Table_ExternalData_1[[#Headers],[18]])</f>
        <v>0</v>
      </c>
      <c r="Y174" s="6">
        <f>SUMIFS(GQList,GIList,Table_ExternalData_1[[#This Row],[Item_key]],GDList,Table_ExternalData_1[[#Headers],[19]])</f>
        <v>0</v>
      </c>
      <c r="Z174" s="6">
        <f>SUMIFS(GQList,GIList,Table_ExternalData_1[[#This Row],[Item_key]],GDList,Table_ExternalData_1[[#Headers],[20]])</f>
        <v>0</v>
      </c>
      <c r="AA174" s="6">
        <f>SUMIFS(GQList,GIList,Table_ExternalData_1[[#This Row],[Item_key]],GDList,Table_ExternalData_1[[#Headers],[21]])</f>
        <v>0</v>
      </c>
      <c r="AB174" s="6">
        <f>SUMIFS(GQList,GIList,Table_ExternalData_1[[#This Row],[Item_key]],GDList,Table_ExternalData_1[[#Headers],[22]])</f>
        <v>0</v>
      </c>
      <c r="AC174" s="6">
        <f>SUMIFS(GQList,GIList,Table_ExternalData_1[[#This Row],[Item_key]],GDList,Table_ExternalData_1[[#Headers],[23]])</f>
        <v>0</v>
      </c>
      <c r="AD174" s="6">
        <f>SUMIFS(GQList,GIList,Table_ExternalData_1[[#This Row],[Item_key]],GDList,Table_ExternalData_1[[#Headers],[24]])</f>
        <v>0</v>
      </c>
      <c r="AE174" s="6">
        <f>SUMIFS(GQList,GIList,Table_ExternalData_1[[#This Row],[Item_key]],GDList,Table_ExternalData_1[[#Headers],[25]])</f>
        <v>0</v>
      </c>
      <c r="AF174" s="6">
        <f>SUMIFS(GQList,GIList,Table_ExternalData_1[[#This Row],[Item_key]],GDList,Table_ExternalData_1[[#Headers],[26]])</f>
        <v>0</v>
      </c>
      <c r="AG174" s="6">
        <f>SUMIFS(GQList,GIList,Table_ExternalData_1[[#This Row],[Item_key]],GDList,Table_ExternalData_1[[#Headers],[27]])</f>
        <v>2500</v>
      </c>
      <c r="AH174" s="6">
        <f>SUMIFS(GQList,GIList,Table_ExternalData_1[[#This Row],[Item_key]],GDList,Table_ExternalData_1[[#Headers],[28]])</f>
        <v>0</v>
      </c>
      <c r="AI174" s="6">
        <f>SUMIFS(GQList,GIList,Table_ExternalData_1[[#This Row],[Item_key]],GDList,Table_ExternalData_1[[#Headers],[29]])</f>
        <v>0</v>
      </c>
      <c r="AJ174" s="6">
        <f>SUMIFS(GQList,GIList,Table_ExternalData_1[[#This Row],[Item_key]],GDList,Table_ExternalData_1[[#Headers],[30]])</f>
        <v>0</v>
      </c>
      <c r="AK174" s="6">
        <f>SUMIFS(GQList,GIList,Table_ExternalData_1[[#This Row],[Item_key]],GDList,Table_ExternalData_1[[#Headers],[31]])</f>
        <v>0</v>
      </c>
      <c r="AL174" s="6">
        <f>SUM(Table_ExternalData_1[[#This Row],[1]:[31]])</f>
        <v>2500</v>
      </c>
    </row>
    <row r="175" spans="1:38" hidden="1">
      <c r="A175" s="8" t="s">
        <v>2000</v>
      </c>
      <c r="B175" s="3" t="s">
        <v>731</v>
      </c>
      <c r="C175" s="3" t="s">
        <v>422</v>
      </c>
      <c r="D175" s="3" t="s">
        <v>738</v>
      </c>
      <c r="E175" s="3" t="s">
        <v>760</v>
      </c>
      <c r="F175" s="8" t="s">
        <v>1641</v>
      </c>
      <c r="G175" s="6">
        <f>SUMIFS(GQList,GIList,Table_ExternalData_1[[#This Row],[Item_key]],GDList,Table_ExternalData_1[[#Headers],[1]])</f>
        <v>0</v>
      </c>
      <c r="H175" s="6">
        <f>SUMIFS(GQList,GIList,Table_ExternalData_1[[#This Row],[Item_key]],GDList,Table_ExternalData_1[[#Headers],[2]])</f>
        <v>0</v>
      </c>
      <c r="I175" s="6">
        <f>SUMIFS(GQList,GIList,Table_ExternalData_1[[#This Row],[Item_key]],GDList,Table_ExternalData_1[[#Headers],[3]])</f>
        <v>0</v>
      </c>
      <c r="J175" s="6">
        <f>SUMIFS(GQList,GIList,Table_ExternalData_1[[#This Row],[Item_key]],GDList,Table_ExternalData_1[[#Headers],[4]])</f>
        <v>0</v>
      </c>
      <c r="K175" s="6">
        <f>SUMIFS(GQList,GIList,Table_ExternalData_1[[#This Row],[Item_key]],GDList,Table_ExternalData_1[[#Headers],[5]])</f>
        <v>0</v>
      </c>
      <c r="L175" s="6">
        <f>SUMIFS(GQList,GIList,Table_ExternalData_1[[#This Row],[Item_key]],GDList,Table_ExternalData_1[[#Headers],[6]])</f>
        <v>0</v>
      </c>
      <c r="M175" s="6">
        <f>SUMIFS(GQList,GIList,Table_ExternalData_1[[#This Row],[Item_key]],GDList,Table_ExternalData_1[[#Headers],[7]])</f>
        <v>0</v>
      </c>
      <c r="N175" s="6">
        <f>SUMIFS(GQList,GIList,Table_ExternalData_1[[#This Row],[Item_key]],GDList,Table_ExternalData_1[[#Headers],[8]])</f>
        <v>0</v>
      </c>
      <c r="O175" s="6">
        <f>SUMIFS(GQList,GIList,Table_ExternalData_1[[#This Row],[Item_key]],GDList,Table_ExternalData_1[[#Headers],[9]])</f>
        <v>0</v>
      </c>
      <c r="P175" s="6">
        <f>SUMIFS(GQList,GIList,Table_ExternalData_1[[#This Row],[Item_key]],GDList,Table_ExternalData_1[[#Headers],[10]])</f>
        <v>0</v>
      </c>
      <c r="Q175" s="6">
        <f>SUMIFS(GQList,GIList,Table_ExternalData_1[[#This Row],[Item_key]],GDList,Table_ExternalData_1[[#Headers],[11]])</f>
        <v>0</v>
      </c>
      <c r="R175" s="6">
        <f>SUMIFS(GQList,GIList,Table_ExternalData_1[[#This Row],[Item_key]],GDList,Table_ExternalData_1[[#Headers],[12]])</f>
        <v>0</v>
      </c>
      <c r="S175" s="6">
        <f>SUMIFS(GQList,GIList,Table_ExternalData_1[[#This Row],[Item_key]],GDList,Table_ExternalData_1[[#Headers],[13]])</f>
        <v>0</v>
      </c>
      <c r="T175" s="6">
        <f>SUMIFS(GQList,GIList,Table_ExternalData_1[[#This Row],[Item_key]],GDList,Table_ExternalData_1[[#Headers],[14]])</f>
        <v>0</v>
      </c>
      <c r="U175" s="6">
        <f>SUMIFS(GQList,GIList,Table_ExternalData_1[[#This Row],[Item_key]],GDList,Table_ExternalData_1[[#Headers],[15]])</f>
        <v>0</v>
      </c>
      <c r="V175" s="6">
        <f>SUMIFS(GQList,GIList,Table_ExternalData_1[[#This Row],[Item_key]],GDList,Table_ExternalData_1[[#Headers],[16]])</f>
        <v>0</v>
      </c>
      <c r="W175" s="6">
        <f>SUMIFS(GQList,GIList,Table_ExternalData_1[[#This Row],[Item_key]],GDList,Table_ExternalData_1[[#Headers],[17]])</f>
        <v>0</v>
      </c>
      <c r="X175" s="6">
        <f>SUMIFS(GQList,GIList,Table_ExternalData_1[[#This Row],[Item_key]],GDList,Table_ExternalData_1[[#Headers],[18]])</f>
        <v>0</v>
      </c>
      <c r="Y175" s="6">
        <f>SUMIFS(GQList,GIList,Table_ExternalData_1[[#This Row],[Item_key]],GDList,Table_ExternalData_1[[#Headers],[19]])</f>
        <v>0</v>
      </c>
      <c r="Z175" s="6">
        <f>SUMIFS(GQList,GIList,Table_ExternalData_1[[#This Row],[Item_key]],GDList,Table_ExternalData_1[[#Headers],[20]])</f>
        <v>0</v>
      </c>
      <c r="AA175" s="6">
        <f>SUMIFS(GQList,GIList,Table_ExternalData_1[[#This Row],[Item_key]],GDList,Table_ExternalData_1[[#Headers],[21]])</f>
        <v>0</v>
      </c>
      <c r="AB175" s="6">
        <f>SUMIFS(GQList,GIList,Table_ExternalData_1[[#This Row],[Item_key]],GDList,Table_ExternalData_1[[#Headers],[22]])</f>
        <v>0</v>
      </c>
      <c r="AC175" s="6">
        <f>SUMIFS(GQList,GIList,Table_ExternalData_1[[#This Row],[Item_key]],GDList,Table_ExternalData_1[[#Headers],[23]])</f>
        <v>0</v>
      </c>
      <c r="AD175" s="6">
        <f>SUMIFS(GQList,GIList,Table_ExternalData_1[[#This Row],[Item_key]],GDList,Table_ExternalData_1[[#Headers],[24]])</f>
        <v>0</v>
      </c>
      <c r="AE175" s="6">
        <f>SUMIFS(GQList,GIList,Table_ExternalData_1[[#This Row],[Item_key]],GDList,Table_ExternalData_1[[#Headers],[25]])</f>
        <v>0</v>
      </c>
      <c r="AF175" s="6">
        <f>SUMIFS(GQList,GIList,Table_ExternalData_1[[#This Row],[Item_key]],GDList,Table_ExternalData_1[[#Headers],[26]])</f>
        <v>0</v>
      </c>
      <c r="AG175" s="6">
        <f>SUMIFS(GQList,GIList,Table_ExternalData_1[[#This Row],[Item_key]],GDList,Table_ExternalData_1[[#Headers],[27]])</f>
        <v>0</v>
      </c>
      <c r="AH175" s="6">
        <f>SUMIFS(GQList,GIList,Table_ExternalData_1[[#This Row],[Item_key]],GDList,Table_ExternalData_1[[#Headers],[28]])</f>
        <v>0</v>
      </c>
      <c r="AI175" s="6">
        <f>SUMIFS(GQList,GIList,Table_ExternalData_1[[#This Row],[Item_key]],GDList,Table_ExternalData_1[[#Headers],[29]])</f>
        <v>0</v>
      </c>
      <c r="AJ175" s="6">
        <f>SUMIFS(GQList,GIList,Table_ExternalData_1[[#This Row],[Item_key]],GDList,Table_ExternalData_1[[#Headers],[30]])</f>
        <v>0</v>
      </c>
      <c r="AK175" s="6">
        <f>SUMIFS(GQList,GIList,Table_ExternalData_1[[#This Row],[Item_key]],GDList,Table_ExternalData_1[[#Headers],[31]])</f>
        <v>20200</v>
      </c>
      <c r="AL175" s="6">
        <f>SUM(Table_ExternalData_1[[#This Row],[1]:[31]])</f>
        <v>20200</v>
      </c>
    </row>
    <row r="176" spans="1:38" hidden="1">
      <c r="A176" s="8" t="s">
        <v>2000</v>
      </c>
      <c r="B176" s="3" t="s">
        <v>731</v>
      </c>
      <c r="C176" s="3" t="s">
        <v>425</v>
      </c>
      <c r="D176" s="3" t="s">
        <v>755</v>
      </c>
      <c r="E176" s="3" t="s">
        <v>756</v>
      </c>
      <c r="F176" s="8" t="s">
        <v>1641</v>
      </c>
      <c r="G176" s="6">
        <f>SUMIFS(GQList,GIList,Table_ExternalData_1[[#This Row],[Item_key]],GDList,Table_ExternalData_1[[#Headers],[1]])</f>
        <v>0</v>
      </c>
      <c r="H176" s="6">
        <f>SUMIFS(GQList,GIList,Table_ExternalData_1[[#This Row],[Item_key]],GDList,Table_ExternalData_1[[#Headers],[2]])</f>
        <v>0</v>
      </c>
      <c r="I176" s="6">
        <f>SUMIFS(GQList,GIList,Table_ExternalData_1[[#This Row],[Item_key]],GDList,Table_ExternalData_1[[#Headers],[3]])</f>
        <v>0</v>
      </c>
      <c r="J176" s="6">
        <f>SUMIFS(GQList,GIList,Table_ExternalData_1[[#This Row],[Item_key]],GDList,Table_ExternalData_1[[#Headers],[4]])</f>
        <v>0</v>
      </c>
      <c r="K176" s="6">
        <f>SUMIFS(GQList,GIList,Table_ExternalData_1[[#This Row],[Item_key]],GDList,Table_ExternalData_1[[#Headers],[5]])</f>
        <v>0</v>
      </c>
      <c r="L176" s="6">
        <f>SUMIFS(GQList,GIList,Table_ExternalData_1[[#This Row],[Item_key]],GDList,Table_ExternalData_1[[#Headers],[6]])</f>
        <v>0</v>
      </c>
      <c r="M176" s="6">
        <f>SUMIFS(GQList,GIList,Table_ExternalData_1[[#This Row],[Item_key]],GDList,Table_ExternalData_1[[#Headers],[7]])</f>
        <v>0</v>
      </c>
      <c r="N176" s="6">
        <f>SUMIFS(GQList,GIList,Table_ExternalData_1[[#This Row],[Item_key]],GDList,Table_ExternalData_1[[#Headers],[8]])</f>
        <v>0</v>
      </c>
      <c r="O176" s="6">
        <f>SUMIFS(GQList,GIList,Table_ExternalData_1[[#This Row],[Item_key]],GDList,Table_ExternalData_1[[#Headers],[9]])</f>
        <v>0</v>
      </c>
      <c r="P176" s="6">
        <f>SUMIFS(GQList,GIList,Table_ExternalData_1[[#This Row],[Item_key]],GDList,Table_ExternalData_1[[#Headers],[10]])</f>
        <v>0</v>
      </c>
      <c r="Q176" s="6">
        <f>SUMIFS(GQList,GIList,Table_ExternalData_1[[#This Row],[Item_key]],GDList,Table_ExternalData_1[[#Headers],[11]])</f>
        <v>0</v>
      </c>
      <c r="R176" s="6">
        <f>SUMIFS(GQList,GIList,Table_ExternalData_1[[#This Row],[Item_key]],GDList,Table_ExternalData_1[[#Headers],[12]])</f>
        <v>0</v>
      </c>
      <c r="S176" s="6">
        <f>SUMIFS(GQList,GIList,Table_ExternalData_1[[#This Row],[Item_key]],GDList,Table_ExternalData_1[[#Headers],[13]])</f>
        <v>0</v>
      </c>
      <c r="T176" s="6">
        <f>SUMIFS(GQList,GIList,Table_ExternalData_1[[#This Row],[Item_key]],GDList,Table_ExternalData_1[[#Headers],[14]])</f>
        <v>0</v>
      </c>
      <c r="U176" s="6">
        <f>SUMIFS(GQList,GIList,Table_ExternalData_1[[#This Row],[Item_key]],GDList,Table_ExternalData_1[[#Headers],[15]])</f>
        <v>0</v>
      </c>
      <c r="V176" s="6">
        <f>SUMIFS(GQList,GIList,Table_ExternalData_1[[#This Row],[Item_key]],GDList,Table_ExternalData_1[[#Headers],[16]])</f>
        <v>0</v>
      </c>
      <c r="W176" s="6">
        <f>SUMIFS(GQList,GIList,Table_ExternalData_1[[#This Row],[Item_key]],GDList,Table_ExternalData_1[[#Headers],[17]])</f>
        <v>0</v>
      </c>
      <c r="X176" s="6">
        <f>SUMIFS(GQList,GIList,Table_ExternalData_1[[#This Row],[Item_key]],GDList,Table_ExternalData_1[[#Headers],[18]])</f>
        <v>0</v>
      </c>
      <c r="Y176" s="6">
        <f>SUMIFS(GQList,GIList,Table_ExternalData_1[[#This Row],[Item_key]],GDList,Table_ExternalData_1[[#Headers],[19]])</f>
        <v>0</v>
      </c>
      <c r="Z176" s="6">
        <f>SUMIFS(GQList,GIList,Table_ExternalData_1[[#This Row],[Item_key]],GDList,Table_ExternalData_1[[#Headers],[20]])</f>
        <v>0</v>
      </c>
      <c r="AA176" s="6">
        <f>SUMIFS(GQList,GIList,Table_ExternalData_1[[#This Row],[Item_key]],GDList,Table_ExternalData_1[[#Headers],[21]])</f>
        <v>0</v>
      </c>
      <c r="AB176" s="6">
        <f>SUMIFS(GQList,GIList,Table_ExternalData_1[[#This Row],[Item_key]],GDList,Table_ExternalData_1[[#Headers],[22]])</f>
        <v>0</v>
      </c>
      <c r="AC176" s="6">
        <f>SUMIFS(GQList,GIList,Table_ExternalData_1[[#This Row],[Item_key]],GDList,Table_ExternalData_1[[#Headers],[23]])</f>
        <v>0</v>
      </c>
      <c r="AD176" s="6">
        <f>SUMIFS(GQList,GIList,Table_ExternalData_1[[#This Row],[Item_key]],GDList,Table_ExternalData_1[[#Headers],[24]])</f>
        <v>0</v>
      </c>
      <c r="AE176" s="6">
        <f>SUMIFS(GQList,GIList,Table_ExternalData_1[[#This Row],[Item_key]],GDList,Table_ExternalData_1[[#Headers],[25]])</f>
        <v>0</v>
      </c>
      <c r="AF176" s="6">
        <f>SUMIFS(GQList,GIList,Table_ExternalData_1[[#This Row],[Item_key]],GDList,Table_ExternalData_1[[#Headers],[26]])</f>
        <v>0</v>
      </c>
      <c r="AG176" s="6">
        <f>SUMIFS(GQList,GIList,Table_ExternalData_1[[#This Row],[Item_key]],GDList,Table_ExternalData_1[[#Headers],[27]])</f>
        <v>800</v>
      </c>
      <c r="AH176" s="6">
        <f>SUMIFS(GQList,GIList,Table_ExternalData_1[[#This Row],[Item_key]],GDList,Table_ExternalData_1[[#Headers],[28]])</f>
        <v>0</v>
      </c>
      <c r="AI176" s="6">
        <f>SUMIFS(GQList,GIList,Table_ExternalData_1[[#This Row],[Item_key]],GDList,Table_ExternalData_1[[#Headers],[29]])</f>
        <v>0</v>
      </c>
      <c r="AJ176" s="6">
        <f>SUMIFS(GQList,GIList,Table_ExternalData_1[[#This Row],[Item_key]],GDList,Table_ExternalData_1[[#Headers],[30]])</f>
        <v>0</v>
      </c>
      <c r="AK176" s="6">
        <f>SUMIFS(GQList,GIList,Table_ExternalData_1[[#This Row],[Item_key]],GDList,Table_ExternalData_1[[#Headers],[31]])</f>
        <v>0</v>
      </c>
      <c r="AL176" s="6">
        <f>SUM(Table_ExternalData_1[[#This Row],[1]:[31]])</f>
        <v>800</v>
      </c>
    </row>
    <row r="177" spans="1:38">
      <c r="A177" s="8" t="s">
        <v>2001</v>
      </c>
      <c r="B177" s="3" t="s">
        <v>757</v>
      </c>
      <c r="C177" s="3" t="s">
        <v>396</v>
      </c>
      <c r="D177" s="3" t="s">
        <v>771</v>
      </c>
      <c r="E177" s="3" t="s">
        <v>772</v>
      </c>
      <c r="F177" s="8" t="s">
        <v>1641</v>
      </c>
      <c r="G177" s="6">
        <f>SUMIFS(GQList,GIList,Table_ExternalData_1[[#This Row],[Item_key]],GDList,Table_ExternalData_1[[#Headers],[1]])</f>
        <v>0</v>
      </c>
      <c r="H177" s="6">
        <f>SUMIFS(GQList,GIList,Table_ExternalData_1[[#This Row],[Item_key]],GDList,Table_ExternalData_1[[#Headers],[2]])</f>
        <v>0</v>
      </c>
      <c r="I177" s="6">
        <f>SUMIFS(GQList,GIList,Table_ExternalData_1[[#This Row],[Item_key]],GDList,Table_ExternalData_1[[#Headers],[3]])</f>
        <v>0</v>
      </c>
      <c r="J177" s="6">
        <f>SUMIFS(GQList,GIList,Table_ExternalData_1[[#This Row],[Item_key]],GDList,Table_ExternalData_1[[#Headers],[4]])</f>
        <v>0</v>
      </c>
      <c r="K177" s="6">
        <f>SUMIFS(GQList,GIList,Table_ExternalData_1[[#This Row],[Item_key]],GDList,Table_ExternalData_1[[#Headers],[5]])</f>
        <v>0</v>
      </c>
      <c r="L177" s="6">
        <f>SUMIFS(GQList,GIList,Table_ExternalData_1[[#This Row],[Item_key]],GDList,Table_ExternalData_1[[#Headers],[6]])</f>
        <v>0</v>
      </c>
      <c r="M177" s="6">
        <f>SUMIFS(GQList,GIList,Table_ExternalData_1[[#This Row],[Item_key]],GDList,Table_ExternalData_1[[#Headers],[7]])</f>
        <v>0</v>
      </c>
      <c r="N177" s="6">
        <f>SUMIFS(GQList,GIList,Table_ExternalData_1[[#This Row],[Item_key]],GDList,Table_ExternalData_1[[#Headers],[8]])</f>
        <v>0</v>
      </c>
      <c r="O177" s="6">
        <f>SUMIFS(GQList,GIList,Table_ExternalData_1[[#This Row],[Item_key]],GDList,Table_ExternalData_1[[#Headers],[9]])</f>
        <v>0</v>
      </c>
      <c r="P177" s="6">
        <f>SUMIFS(GQList,GIList,Table_ExternalData_1[[#This Row],[Item_key]],GDList,Table_ExternalData_1[[#Headers],[10]])</f>
        <v>0</v>
      </c>
      <c r="Q177" s="6">
        <f>SUMIFS(GQList,GIList,Table_ExternalData_1[[#This Row],[Item_key]],GDList,Table_ExternalData_1[[#Headers],[11]])</f>
        <v>0</v>
      </c>
      <c r="R177" s="6">
        <f>SUMIFS(GQList,GIList,Table_ExternalData_1[[#This Row],[Item_key]],GDList,Table_ExternalData_1[[#Headers],[12]])</f>
        <v>0</v>
      </c>
      <c r="S177" s="6">
        <f>SUMIFS(GQList,GIList,Table_ExternalData_1[[#This Row],[Item_key]],GDList,Table_ExternalData_1[[#Headers],[13]])</f>
        <v>0</v>
      </c>
      <c r="T177" s="6">
        <f>SUMIFS(GQList,GIList,Table_ExternalData_1[[#This Row],[Item_key]],GDList,Table_ExternalData_1[[#Headers],[14]])</f>
        <v>0</v>
      </c>
      <c r="U177" s="6">
        <f>SUMIFS(GQList,GIList,Table_ExternalData_1[[#This Row],[Item_key]],GDList,Table_ExternalData_1[[#Headers],[15]])</f>
        <v>0</v>
      </c>
      <c r="V177" s="6">
        <f>SUMIFS(GQList,GIList,Table_ExternalData_1[[#This Row],[Item_key]],GDList,Table_ExternalData_1[[#Headers],[16]])</f>
        <v>0</v>
      </c>
      <c r="W177" s="6">
        <f>SUMIFS(GQList,GIList,Table_ExternalData_1[[#This Row],[Item_key]],GDList,Table_ExternalData_1[[#Headers],[17]])</f>
        <v>0</v>
      </c>
      <c r="X177" s="6">
        <f>SUMIFS(GQList,GIList,Table_ExternalData_1[[#This Row],[Item_key]],GDList,Table_ExternalData_1[[#Headers],[18]])</f>
        <v>0</v>
      </c>
      <c r="Y177" s="6">
        <f>SUMIFS(GQList,GIList,Table_ExternalData_1[[#This Row],[Item_key]],GDList,Table_ExternalData_1[[#Headers],[19]])</f>
        <v>0</v>
      </c>
      <c r="Z177" s="6">
        <f>SUMIFS(GQList,GIList,Table_ExternalData_1[[#This Row],[Item_key]],GDList,Table_ExternalData_1[[#Headers],[20]])</f>
        <v>0</v>
      </c>
      <c r="AA177" s="6">
        <f>SUMIFS(GQList,GIList,Table_ExternalData_1[[#This Row],[Item_key]],GDList,Table_ExternalData_1[[#Headers],[21]])</f>
        <v>0</v>
      </c>
      <c r="AB177" s="6">
        <f>SUMIFS(GQList,GIList,Table_ExternalData_1[[#This Row],[Item_key]],GDList,Table_ExternalData_1[[#Headers],[22]])</f>
        <v>0</v>
      </c>
      <c r="AC177" s="6">
        <f>SUMIFS(GQList,GIList,Table_ExternalData_1[[#This Row],[Item_key]],GDList,Table_ExternalData_1[[#Headers],[23]])</f>
        <v>0</v>
      </c>
      <c r="AD177" s="6">
        <f>SUMIFS(GQList,GIList,Table_ExternalData_1[[#This Row],[Item_key]],GDList,Table_ExternalData_1[[#Headers],[24]])</f>
        <v>0</v>
      </c>
      <c r="AE177" s="6">
        <f>SUMIFS(GQList,GIList,Table_ExternalData_1[[#This Row],[Item_key]],GDList,Table_ExternalData_1[[#Headers],[25]])</f>
        <v>0</v>
      </c>
      <c r="AF177" s="6">
        <f>SUMIFS(GQList,GIList,Table_ExternalData_1[[#This Row],[Item_key]],GDList,Table_ExternalData_1[[#Headers],[26]])</f>
        <v>0</v>
      </c>
      <c r="AG177" s="6">
        <f>SUMIFS(GQList,GIList,Table_ExternalData_1[[#This Row],[Item_key]],GDList,Table_ExternalData_1[[#Headers],[27]])</f>
        <v>0</v>
      </c>
      <c r="AH177" s="6">
        <f>SUMIFS(GQList,GIList,Table_ExternalData_1[[#This Row],[Item_key]],GDList,Table_ExternalData_1[[#Headers],[28]])</f>
        <v>0</v>
      </c>
      <c r="AI177" s="6">
        <f>SUMIFS(GQList,GIList,Table_ExternalData_1[[#This Row],[Item_key]],GDList,Table_ExternalData_1[[#Headers],[29]])</f>
        <v>11000</v>
      </c>
      <c r="AJ177" s="6">
        <f>SUMIFS(GQList,GIList,Table_ExternalData_1[[#This Row],[Item_key]],GDList,Table_ExternalData_1[[#Headers],[30]])</f>
        <v>0</v>
      </c>
      <c r="AK177" s="6">
        <f>SUMIFS(GQList,GIList,Table_ExternalData_1[[#This Row],[Item_key]],GDList,Table_ExternalData_1[[#Headers],[31]])</f>
        <v>20000</v>
      </c>
      <c r="AL177" s="6">
        <f>SUM(Table_ExternalData_1[[#This Row],[1]:[31]])</f>
        <v>31000</v>
      </c>
    </row>
    <row r="178" spans="1:38">
      <c r="A178" s="8" t="s">
        <v>2001</v>
      </c>
      <c r="B178" s="3" t="s">
        <v>757</v>
      </c>
      <c r="C178" s="3" t="s">
        <v>398</v>
      </c>
      <c r="D178" s="3" t="s">
        <v>761</v>
      </c>
      <c r="E178" s="3" t="s">
        <v>762</v>
      </c>
      <c r="F178" s="8" t="s">
        <v>1641</v>
      </c>
      <c r="G178" s="6">
        <f>SUMIFS(GQList,GIList,Table_ExternalData_1[[#This Row],[Item_key]],GDList,Table_ExternalData_1[[#Headers],[1]])</f>
        <v>0</v>
      </c>
      <c r="H178" s="6">
        <f>SUMIFS(GQList,GIList,Table_ExternalData_1[[#This Row],[Item_key]],GDList,Table_ExternalData_1[[#Headers],[2]])</f>
        <v>0</v>
      </c>
      <c r="I178" s="6">
        <f>SUMIFS(GQList,GIList,Table_ExternalData_1[[#This Row],[Item_key]],GDList,Table_ExternalData_1[[#Headers],[3]])</f>
        <v>0</v>
      </c>
      <c r="J178" s="6">
        <f>SUMIFS(GQList,GIList,Table_ExternalData_1[[#This Row],[Item_key]],GDList,Table_ExternalData_1[[#Headers],[4]])</f>
        <v>0</v>
      </c>
      <c r="K178" s="6">
        <f>SUMIFS(GQList,GIList,Table_ExternalData_1[[#This Row],[Item_key]],GDList,Table_ExternalData_1[[#Headers],[5]])</f>
        <v>0</v>
      </c>
      <c r="L178" s="6">
        <f>SUMIFS(GQList,GIList,Table_ExternalData_1[[#This Row],[Item_key]],GDList,Table_ExternalData_1[[#Headers],[6]])</f>
        <v>0</v>
      </c>
      <c r="M178" s="6">
        <f>SUMIFS(GQList,GIList,Table_ExternalData_1[[#This Row],[Item_key]],GDList,Table_ExternalData_1[[#Headers],[7]])</f>
        <v>0</v>
      </c>
      <c r="N178" s="6">
        <f>SUMIFS(GQList,GIList,Table_ExternalData_1[[#This Row],[Item_key]],GDList,Table_ExternalData_1[[#Headers],[8]])</f>
        <v>0</v>
      </c>
      <c r="O178" s="6">
        <f>SUMIFS(GQList,GIList,Table_ExternalData_1[[#This Row],[Item_key]],GDList,Table_ExternalData_1[[#Headers],[9]])</f>
        <v>0</v>
      </c>
      <c r="P178" s="6">
        <f>SUMIFS(GQList,GIList,Table_ExternalData_1[[#This Row],[Item_key]],GDList,Table_ExternalData_1[[#Headers],[10]])</f>
        <v>0</v>
      </c>
      <c r="Q178" s="6">
        <f>SUMIFS(GQList,GIList,Table_ExternalData_1[[#This Row],[Item_key]],GDList,Table_ExternalData_1[[#Headers],[11]])</f>
        <v>0</v>
      </c>
      <c r="R178" s="6">
        <f>SUMIFS(GQList,GIList,Table_ExternalData_1[[#This Row],[Item_key]],GDList,Table_ExternalData_1[[#Headers],[12]])</f>
        <v>0</v>
      </c>
      <c r="S178" s="6">
        <f>SUMIFS(GQList,GIList,Table_ExternalData_1[[#This Row],[Item_key]],GDList,Table_ExternalData_1[[#Headers],[13]])</f>
        <v>0</v>
      </c>
      <c r="T178" s="6">
        <f>SUMIFS(GQList,GIList,Table_ExternalData_1[[#This Row],[Item_key]],GDList,Table_ExternalData_1[[#Headers],[14]])</f>
        <v>0</v>
      </c>
      <c r="U178" s="6">
        <f>SUMIFS(GQList,GIList,Table_ExternalData_1[[#This Row],[Item_key]],GDList,Table_ExternalData_1[[#Headers],[15]])</f>
        <v>0</v>
      </c>
      <c r="V178" s="6">
        <f>SUMIFS(GQList,GIList,Table_ExternalData_1[[#This Row],[Item_key]],GDList,Table_ExternalData_1[[#Headers],[16]])</f>
        <v>0</v>
      </c>
      <c r="W178" s="6">
        <f>SUMIFS(GQList,GIList,Table_ExternalData_1[[#This Row],[Item_key]],GDList,Table_ExternalData_1[[#Headers],[17]])</f>
        <v>0</v>
      </c>
      <c r="X178" s="6">
        <f>SUMIFS(GQList,GIList,Table_ExternalData_1[[#This Row],[Item_key]],GDList,Table_ExternalData_1[[#Headers],[18]])</f>
        <v>0</v>
      </c>
      <c r="Y178" s="6">
        <f>SUMIFS(GQList,GIList,Table_ExternalData_1[[#This Row],[Item_key]],GDList,Table_ExternalData_1[[#Headers],[19]])</f>
        <v>0</v>
      </c>
      <c r="Z178" s="6">
        <f>SUMIFS(GQList,GIList,Table_ExternalData_1[[#This Row],[Item_key]],GDList,Table_ExternalData_1[[#Headers],[20]])</f>
        <v>0</v>
      </c>
      <c r="AA178" s="6">
        <f>SUMIFS(GQList,GIList,Table_ExternalData_1[[#This Row],[Item_key]],GDList,Table_ExternalData_1[[#Headers],[21]])</f>
        <v>0</v>
      </c>
      <c r="AB178" s="6">
        <f>SUMIFS(GQList,GIList,Table_ExternalData_1[[#This Row],[Item_key]],GDList,Table_ExternalData_1[[#Headers],[22]])</f>
        <v>0</v>
      </c>
      <c r="AC178" s="6">
        <f>SUMIFS(GQList,GIList,Table_ExternalData_1[[#This Row],[Item_key]],GDList,Table_ExternalData_1[[#Headers],[23]])</f>
        <v>0</v>
      </c>
      <c r="AD178" s="6">
        <f>SUMIFS(GQList,GIList,Table_ExternalData_1[[#This Row],[Item_key]],GDList,Table_ExternalData_1[[#Headers],[24]])</f>
        <v>0</v>
      </c>
      <c r="AE178" s="6">
        <f>SUMIFS(GQList,GIList,Table_ExternalData_1[[#This Row],[Item_key]],GDList,Table_ExternalData_1[[#Headers],[25]])</f>
        <v>0</v>
      </c>
      <c r="AF178" s="6">
        <f>SUMIFS(GQList,GIList,Table_ExternalData_1[[#This Row],[Item_key]],GDList,Table_ExternalData_1[[#Headers],[26]])</f>
        <v>0</v>
      </c>
      <c r="AG178" s="6">
        <f>SUMIFS(GQList,GIList,Table_ExternalData_1[[#This Row],[Item_key]],GDList,Table_ExternalData_1[[#Headers],[27]])</f>
        <v>0</v>
      </c>
      <c r="AH178" s="6">
        <f>SUMIFS(GQList,GIList,Table_ExternalData_1[[#This Row],[Item_key]],GDList,Table_ExternalData_1[[#Headers],[28]])</f>
        <v>0</v>
      </c>
      <c r="AI178" s="6">
        <f>SUMIFS(GQList,GIList,Table_ExternalData_1[[#This Row],[Item_key]],GDList,Table_ExternalData_1[[#Headers],[29]])</f>
        <v>0</v>
      </c>
      <c r="AJ178" s="6">
        <f>SUMIFS(GQList,GIList,Table_ExternalData_1[[#This Row],[Item_key]],GDList,Table_ExternalData_1[[#Headers],[30]])</f>
        <v>0</v>
      </c>
      <c r="AK178" s="6">
        <f>SUMIFS(GQList,GIList,Table_ExternalData_1[[#This Row],[Item_key]],GDList,Table_ExternalData_1[[#Headers],[31]])</f>
        <v>0</v>
      </c>
      <c r="AL178" s="6">
        <f>SUM(Table_ExternalData_1[[#This Row],[1]:[31]])</f>
        <v>0</v>
      </c>
    </row>
    <row r="179" spans="1:38">
      <c r="A179" s="8" t="s">
        <v>2001</v>
      </c>
      <c r="B179" s="3" t="s">
        <v>757</v>
      </c>
      <c r="C179" s="3" t="s">
        <v>398</v>
      </c>
      <c r="D179" s="3" t="s">
        <v>761</v>
      </c>
      <c r="E179" s="3" t="s">
        <v>762</v>
      </c>
      <c r="F179" s="8" t="s">
        <v>1642</v>
      </c>
      <c r="G179" s="6">
        <f>SUMIFS(GQList,GIList,Table_ExternalData_1[[#This Row],[Item_key]],GDList,Table_ExternalData_1[[#Headers],[1]])</f>
        <v>0</v>
      </c>
      <c r="H179" s="6">
        <f>SUMIFS(GQList,GIList,Table_ExternalData_1[[#This Row],[Item_key]],GDList,Table_ExternalData_1[[#Headers],[2]])</f>
        <v>0</v>
      </c>
      <c r="I179" s="6">
        <f>SUMIFS(GQList,GIList,Table_ExternalData_1[[#This Row],[Item_key]],GDList,Table_ExternalData_1[[#Headers],[3]])</f>
        <v>0</v>
      </c>
      <c r="J179" s="6">
        <f>SUMIFS(GQList,GIList,Table_ExternalData_1[[#This Row],[Item_key]],GDList,Table_ExternalData_1[[#Headers],[4]])</f>
        <v>0</v>
      </c>
      <c r="K179" s="6">
        <f>SUMIFS(GQList,GIList,Table_ExternalData_1[[#This Row],[Item_key]],GDList,Table_ExternalData_1[[#Headers],[5]])</f>
        <v>0</v>
      </c>
      <c r="L179" s="6">
        <f>SUMIFS(GQList,GIList,Table_ExternalData_1[[#This Row],[Item_key]],GDList,Table_ExternalData_1[[#Headers],[6]])</f>
        <v>0</v>
      </c>
      <c r="M179" s="6">
        <f>SUMIFS(GQList,GIList,Table_ExternalData_1[[#This Row],[Item_key]],GDList,Table_ExternalData_1[[#Headers],[7]])</f>
        <v>0</v>
      </c>
      <c r="N179" s="6">
        <f>SUMIFS(GQList,GIList,Table_ExternalData_1[[#This Row],[Item_key]],GDList,Table_ExternalData_1[[#Headers],[8]])</f>
        <v>0</v>
      </c>
      <c r="O179" s="6">
        <f>SUMIFS(GQList,GIList,Table_ExternalData_1[[#This Row],[Item_key]],GDList,Table_ExternalData_1[[#Headers],[9]])</f>
        <v>0</v>
      </c>
      <c r="P179" s="6">
        <f>SUMIFS(GQList,GIList,Table_ExternalData_1[[#This Row],[Item_key]],GDList,Table_ExternalData_1[[#Headers],[10]])</f>
        <v>0</v>
      </c>
      <c r="Q179" s="6">
        <f>SUMIFS(GQList,GIList,Table_ExternalData_1[[#This Row],[Item_key]],GDList,Table_ExternalData_1[[#Headers],[11]])</f>
        <v>0</v>
      </c>
      <c r="R179" s="6">
        <f>SUMIFS(GQList,GIList,Table_ExternalData_1[[#This Row],[Item_key]],GDList,Table_ExternalData_1[[#Headers],[12]])</f>
        <v>0</v>
      </c>
      <c r="S179" s="6">
        <f>SUMIFS(GQList,GIList,Table_ExternalData_1[[#This Row],[Item_key]],GDList,Table_ExternalData_1[[#Headers],[13]])</f>
        <v>0</v>
      </c>
      <c r="T179" s="6">
        <f>SUMIFS(GQList,GIList,Table_ExternalData_1[[#This Row],[Item_key]],GDList,Table_ExternalData_1[[#Headers],[14]])</f>
        <v>0</v>
      </c>
      <c r="U179" s="6">
        <f>SUMIFS(GQList,GIList,Table_ExternalData_1[[#This Row],[Item_key]],GDList,Table_ExternalData_1[[#Headers],[15]])</f>
        <v>0</v>
      </c>
      <c r="V179" s="6">
        <f>SUMIFS(GQList,GIList,Table_ExternalData_1[[#This Row],[Item_key]],GDList,Table_ExternalData_1[[#Headers],[16]])</f>
        <v>0</v>
      </c>
      <c r="W179" s="6">
        <f>SUMIFS(GQList,GIList,Table_ExternalData_1[[#This Row],[Item_key]],GDList,Table_ExternalData_1[[#Headers],[17]])</f>
        <v>0</v>
      </c>
      <c r="X179" s="6">
        <f>SUMIFS(GQList,GIList,Table_ExternalData_1[[#This Row],[Item_key]],GDList,Table_ExternalData_1[[#Headers],[18]])</f>
        <v>0</v>
      </c>
      <c r="Y179" s="6">
        <f>SUMIFS(GQList,GIList,Table_ExternalData_1[[#This Row],[Item_key]],GDList,Table_ExternalData_1[[#Headers],[19]])</f>
        <v>0</v>
      </c>
      <c r="Z179" s="6">
        <f>SUMIFS(GQList,GIList,Table_ExternalData_1[[#This Row],[Item_key]],GDList,Table_ExternalData_1[[#Headers],[20]])</f>
        <v>0</v>
      </c>
      <c r="AA179" s="6">
        <f>SUMIFS(GQList,GIList,Table_ExternalData_1[[#This Row],[Item_key]],GDList,Table_ExternalData_1[[#Headers],[21]])</f>
        <v>0</v>
      </c>
      <c r="AB179" s="6">
        <f>SUMIFS(GQList,GIList,Table_ExternalData_1[[#This Row],[Item_key]],GDList,Table_ExternalData_1[[#Headers],[22]])</f>
        <v>0</v>
      </c>
      <c r="AC179" s="6">
        <f>SUMIFS(GQList,GIList,Table_ExternalData_1[[#This Row],[Item_key]],GDList,Table_ExternalData_1[[#Headers],[23]])</f>
        <v>0</v>
      </c>
      <c r="AD179" s="6">
        <f>SUMIFS(GQList,GIList,Table_ExternalData_1[[#This Row],[Item_key]],GDList,Table_ExternalData_1[[#Headers],[24]])</f>
        <v>0</v>
      </c>
      <c r="AE179" s="6">
        <f>SUMIFS(GQList,GIList,Table_ExternalData_1[[#This Row],[Item_key]],GDList,Table_ExternalData_1[[#Headers],[25]])</f>
        <v>0</v>
      </c>
      <c r="AF179" s="6">
        <f>SUMIFS(GQList,GIList,Table_ExternalData_1[[#This Row],[Item_key]],GDList,Table_ExternalData_1[[#Headers],[26]])</f>
        <v>0</v>
      </c>
      <c r="AG179" s="6">
        <f>SUMIFS(GQList,GIList,Table_ExternalData_1[[#This Row],[Item_key]],GDList,Table_ExternalData_1[[#Headers],[27]])</f>
        <v>0</v>
      </c>
      <c r="AH179" s="6">
        <f>SUMIFS(GQList,GIList,Table_ExternalData_1[[#This Row],[Item_key]],GDList,Table_ExternalData_1[[#Headers],[28]])</f>
        <v>0</v>
      </c>
      <c r="AI179" s="6">
        <f>SUMIFS(GQList,GIList,Table_ExternalData_1[[#This Row],[Item_key]],GDList,Table_ExternalData_1[[#Headers],[29]])</f>
        <v>0</v>
      </c>
      <c r="AJ179" s="6">
        <f>SUMIFS(GQList,GIList,Table_ExternalData_1[[#This Row],[Item_key]],GDList,Table_ExternalData_1[[#Headers],[30]])</f>
        <v>0</v>
      </c>
      <c r="AK179" s="6">
        <f>SUMIFS(GQList,GIList,Table_ExternalData_1[[#This Row],[Item_key]],GDList,Table_ExternalData_1[[#Headers],[31]])</f>
        <v>0</v>
      </c>
      <c r="AL179" s="6">
        <f>SUM(Table_ExternalData_1[[#This Row],[1]:[31]])</f>
        <v>0</v>
      </c>
    </row>
    <row r="180" spans="1:38">
      <c r="A180" s="8" t="s">
        <v>2001</v>
      </c>
      <c r="B180" s="3" t="s">
        <v>757</v>
      </c>
      <c r="C180" s="3" t="s">
        <v>400</v>
      </c>
      <c r="D180" s="3" t="s">
        <v>763</v>
      </c>
      <c r="E180" s="3" t="s">
        <v>764</v>
      </c>
      <c r="F180" s="8" t="s">
        <v>1641</v>
      </c>
      <c r="G180" s="6">
        <f>SUMIFS(GQList,GIList,Table_ExternalData_1[[#This Row],[Item_key]],GDList,Table_ExternalData_1[[#Headers],[1]])</f>
        <v>0</v>
      </c>
      <c r="H180" s="6">
        <f>SUMIFS(GQList,GIList,Table_ExternalData_1[[#This Row],[Item_key]],GDList,Table_ExternalData_1[[#Headers],[2]])</f>
        <v>0</v>
      </c>
      <c r="I180" s="6">
        <f>SUMIFS(GQList,GIList,Table_ExternalData_1[[#This Row],[Item_key]],GDList,Table_ExternalData_1[[#Headers],[3]])</f>
        <v>0</v>
      </c>
      <c r="J180" s="6">
        <f>SUMIFS(GQList,GIList,Table_ExternalData_1[[#This Row],[Item_key]],GDList,Table_ExternalData_1[[#Headers],[4]])</f>
        <v>0</v>
      </c>
      <c r="K180" s="6">
        <f>SUMIFS(GQList,GIList,Table_ExternalData_1[[#This Row],[Item_key]],GDList,Table_ExternalData_1[[#Headers],[5]])</f>
        <v>0</v>
      </c>
      <c r="L180" s="6">
        <f>SUMIFS(GQList,GIList,Table_ExternalData_1[[#This Row],[Item_key]],GDList,Table_ExternalData_1[[#Headers],[6]])</f>
        <v>2100</v>
      </c>
      <c r="M180" s="6">
        <f>SUMIFS(GQList,GIList,Table_ExternalData_1[[#This Row],[Item_key]],GDList,Table_ExternalData_1[[#Headers],[7]])</f>
        <v>0</v>
      </c>
      <c r="N180" s="6">
        <f>SUMIFS(GQList,GIList,Table_ExternalData_1[[#This Row],[Item_key]],GDList,Table_ExternalData_1[[#Headers],[8]])</f>
        <v>0</v>
      </c>
      <c r="O180" s="6">
        <f>SUMIFS(GQList,GIList,Table_ExternalData_1[[#This Row],[Item_key]],GDList,Table_ExternalData_1[[#Headers],[9]])</f>
        <v>0</v>
      </c>
      <c r="P180" s="6">
        <f>SUMIFS(GQList,GIList,Table_ExternalData_1[[#This Row],[Item_key]],GDList,Table_ExternalData_1[[#Headers],[10]])</f>
        <v>0</v>
      </c>
      <c r="Q180" s="6">
        <f>SUMIFS(GQList,GIList,Table_ExternalData_1[[#This Row],[Item_key]],GDList,Table_ExternalData_1[[#Headers],[11]])</f>
        <v>0</v>
      </c>
      <c r="R180" s="6">
        <f>SUMIFS(GQList,GIList,Table_ExternalData_1[[#This Row],[Item_key]],GDList,Table_ExternalData_1[[#Headers],[12]])</f>
        <v>0</v>
      </c>
      <c r="S180" s="6">
        <f>SUMIFS(GQList,GIList,Table_ExternalData_1[[#This Row],[Item_key]],GDList,Table_ExternalData_1[[#Headers],[13]])</f>
        <v>0</v>
      </c>
      <c r="T180" s="6">
        <f>SUMIFS(GQList,GIList,Table_ExternalData_1[[#This Row],[Item_key]],GDList,Table_ExternalData_1[[#Headers],[14]])</f>
        <v>0</v>
      </c>
      <c r="U180" s="6">
        <f>SUMIFS(GQList,GIList,Table_ExternalData_1[[#This Row],[Item_key]],GDList,Table_ExternalData_1[[#Headers],[15]])</f>
        <v>0</v>
      </c>
      <c r="V180" s="6">
        <f>SUMIFS(GQList,GIList,Table_ExternalData_1[[#This Row],[Item_key]],GDList,Table_ExternalData_1[[#Headers],[16]])</f>
        <v>26500</v>
      </c>
      <c r="W180" s="6">
        <f>SUMIFS(GQList,GIList,Table_ExternalData_1[[#This Row],[Item_key]],GDList,Table_ExternalData_1[[#Headers],[17]])</f>
        <v>0</v>
      </c>
      <c r="X180" s="6">
        <f>SUMIFS(GQList,GIList,Table_ExternalData_1[[#This Row],[Item_key]],GDList,Table_ExternalData_1[[#Headers],[18]])</f>
        <v>0</v>
      </c>
      <c r="Y180" s="6">
        <f>SUMIFS(GQList,GIList,Table_ExternalData_1[[#This Row],[Item_key]],GDList,Table_ExternalData_1[[#Headers],[19]])</f>
        <v>0</v>
      </c>
      <c r="Z180" s="6">
        <f>SUMIFS(GQList,GIList,Table_ExternalData_1[[#This Row],[Item_key]],GDList,Table_ExternalData_1[[#Headers],[20]])</f>
        <v>0</v>
      </c>
      <c r="AA180" s="6">
        <f>SUMIFS(GQList,GIList,Table_ExternalData_1[[#This Row],[Item_key]],GDList,Table_ExternalData_1[[#Headers],[21]])</f>
        <v>0</v>
      </c>
      <c r="AB180" s="6">
        <f>SUMIFS(GQList,GIList,Table_ExternalData_1[[#This Row],[Item_key]],GDList,Table_ExternalData_1[[#Headers],[22]])</f>
        <v>0</v>
      </c>
      <c r="AC180" s="6">
        <f>SUMIFS(GQList,GIList,Table_ExternalData_1[[#This Row],[Item_key]],GDList,Table_ExternalData_1[[#Headers],[23]])</f>
        <v>0</v>
      </c>
      <c r="AD180" s="6">
        <f>SUMIFS(GQList,GIList,Table_ExternalData_1[[#This Row],[Item_key]],GDList,Table_ExternalData_1[[#Headers],[24]])</f>
        <v>0</v>
      </c>
      <c r="AE180" s="6">
        <f>SUMIFS(GQList,GIList,Table_ExternalData_1[[#This Row],[Item_key]],GDList,Table_ExternalData_1[[#Headers],[25]])</f>
        <v>0</v>
      </c>
      <c r="AF180" s="6">
        <f>SUMIFS(GQList,GIList,Table_ExternalData_1[[#This Row],[Item_key]],GDList,Table_ExternalData_1[[#Headers],[26]])</f>
        <v>0</v>
      </c>
      <c r="AG180" s="6">
        <f>SUMIFS(GQList,GIList,Table_ExternalData_1[[#This Row],[Item_key]],GDList,Table_ExternalData_1[[#Headers],[27]])</f>
        <v>0</v>
      </c>
      <c r="AH180" s="6">
        <f>SUMIFS(GQList,GIList,Table_ExternalData_1[[#This Row],[Item_key]],GDList,Table_ExternalData_1[[#Headers],[28]])</f>
        <v>0</v>
      </c>
      <c r="AI180" s="6">
        <f>SUMIFS(GQList,GIList,Table_ExternalData_1[[#This Row],[Item_key]],GDList,Table_ExternalData_1[[#Headers],[29]])</f>
        <v>0</v>
      </c>
      <c r="AJ180" s="6">
        <f>SUMIFS(GQList,GIList,Table_ExternalData_1[[#This Row],[Item_key]],GDList,Table_ExternalData_1[[#Headers],[30]])</f>
        <v>2100</v>
      </c>
      <c r="AK180" s="6">
        <f>SUMIFS(GQList,GIList,Table_ExternalData_1[[#This Row],[Item_key]],GDList,Table_ExternalData_1[[#Headers],[31]])</f>
        <v>5000</v>
      </c>
      <c r="AL180" s="6">
        <f>SUM(Table_ExternalData_1[[#This Row],[1]:[31]])</f>
        <v>35700</v>
      </c>
    </row>
    <row r="181" spans="1:38">
      <c r="A181" s="8" t="s">
        <v>2001</v>
      </c>
      <c r="B181" s="3" t="s">
        <v>757</v>
      </c>
      <c r="C181" s="3" t="s">
        <v>424</v>
      </c>
      <c r="D181" s="3" t="s">
        <v>742</v>
      </c>
      <c r="E181" s="3" t="s">
        <v>775</v>
      </c>
      <c r="F181" s="8" t="s">
        <v>1641</v>
      </c>
      <c r="G181" s="6">
        <f>SUMIFS(GQList,GIList,Table_ExternalData_1[[#This Row],[Item_key]],GDList,Table_ExternalData_1[[#Headers],[1]])</f>
        <v>0</v>
      </c>
      <c r="H181" s="6">
        <f>SUMIFS(GQList,GIList,Table_ExternalData_1[[#This Row],[Item_key]],GDList,Table_ExternalData_1[[#Headers],[2]])</f>
        <v>0</v>
      </c>
      <c r="I181" s="6">
        <f>SUMIFS(GQList,GIList,Table_ExternalData_1[[#This Row],[Item_key]],GDList,Table_ExternalData_1[[#Headers],[3]])</f>
        <v>0</v>
      </c>
      <c r="J181" s="6">
        <f>SUMIFS(GQList,GIList,Table_ExternalData_1[[#This Row],[Item_key]],GDList,Table_ExternalData_1[[#Headers],[4]])</f>
        <v>0</v>
      </c>
      <c r="K181" s="6">
        <f>SUMIFS(GQList,GIList,Table_ExternalData_1[[#This Row],[Item_key]],GDList,Table_ExternalData_1[[#Headers],[5]])</f>
        <v>0</v>
      </c>
      <c r="L181" s="6">
        <f>SUMIFS(GQList,GIList,Table_ExternalData_1[[#This Row],[Item_key]],GDList,Table_ExternalData_1[[#Headers],[6]])</f>
        <v>0</v>
      </c>
      <c r="M181" s="6">
        <f>SUMIFS(GQList,GIList,Table_ExternalData_1[[#This Row],[Item_key]],GDList,Table_ExternalData_1[[#Headers],[7]])</f>
        <v>0</v>
      </c>
      <c r="N181" s="6">
        <f>SUMIFS(GQList,GIList,Table_ExternalData_1[[#This Row],[Item_key]],GDList,Table_ExternalData_1[[#Headers],[8]])</f>
        <v>0</v>
      </c>
      <c r="O181" s="6">
        <f>SUMIFS(GQList,GIList,Table_ExternalData_1[[#This Row],[Item_key]],GDList,Table_ExternalData_1[[#Headers],[9]])</f>
        <v>0</v>
      </c>
      <c r="P181" s="6">
        <f>SUMIFS(GQList,GIList,Table_ExternalData_1[[#This Row],[Item_key]],GDList,Table_ExternalData_1[[#Headers],[10]])</f>
        <v>0</v>
      </c>
      <c r="Q181" s="6">
        <f>SUMIFS(GQList,GIList,Table_ExternalData_1[[#This Row],[Item_key]],GDList,Table_ExternalData_1[[#Headers],[11]])</f>
        <v>0</v>
      </c>
      <c r="R181" s="6">
        <f>SUMIFS(GQList,GIList,Table_ExternalData_1[[#This Row],[Item_key]],GDList,Table_ExternalData_1[[#Headers],[12]])</f>
        <v>0</v>
      </c>
      <c r="S181" s="6">
        <f>SUMIFS(GQList,GIList,Table_ExternalData_1[[#This Row],[Item_key]],GDList,Table_ExternalData_1[[#Headers],[13]])</f>
        <v>0</v>
      </c>
      <c r="T181" s="6">
        <f>SUMIFS(GQList,GIList,Table_ExternalData_1[[#This Row],[Item_key]],GDList,Table_ExternalData_1[[#Headers],[14]])</f>
        <v>0</v>
      </c>
      <c r="U181" s="6">
        <f>SUMIFS(GQList,GIList,Table_ExternalData_1[[#This Row],[Item_key]],GDList,Table_ExternalData_1[[#Headers],[15]])</f>
        <v>0</v>
      </c>
      <c r="V181" s="6">
        <f>SUMIFS(GQList,GIList,Table_ExternalData_1[[#This Row],[Item_key]],GDList,Table_ExternalData_1[[#Headers],[16]])</f>
        <v>0</v>
      </c>
      <c r="W181" s="6">
        <f>SUMIFS(GQList,GIList,Table_ExternalData_1[[#This Row],[Item_key]],GDList,Table_ExternalData_1[[#Headers],[17]])</f>
        <v>0</v>
      </c>
      <c r="X181" s="6">
        <f>SUMIFS(GQList,GIList,Table_ExternalData_1[[#This Row],[Item_key]],GDList,Table_ExternalData_1[[#Headers],[18]])</f>
        <v>0</v>
      </c>
      <c r="Y181" s="6">
        <f>SUMIFS(GQList,GIList,Table_ExternalData_1[[#This Row],[Item_key]],GDList,Table_ExternalData_1[[#Headers],[19]])</f>
        <v>0</v>
      </c>
      <c r="Z181" s="6">
        <f>SUMIFS(GQList,GIList,Table_ExternalData_1[[#This Row],[Item_key]],GDList,Table_ExternalData_1[[#Headers],[20]])</f>
        <v>0</v>
      </c>
      <c r="AA181" s="6">
        <f>SUMIFS(GQList,GIList,Table_ExternalData_1[[#This Row],[Item_key]],GDList,Table_ExternalData_1[[#Headers],[21]])</f>
        <v>0</v>
      </c>
      <c r="AB181" s="6">
        <f>SUMIFS(GQList,GIList,Table_ExternalData_1[[#This Row],[Item_key]],GDList,Table_ExternalData_1[[#Headers],[22]])</f>
        <v>0</v>
      </c>
      <c r="AC181" s="6">
        <f>SUMIFS(GQList,GIList,Table_ExternalData_1[[#This Row],[Item_key]],GDList,Table_ExternalData_1[[#Headers],[23]])</f>
        <v>0</v>
      </c>
      <c r="AD181" s="6">
        <f>SUMIFS(GQList,GIList,Table_ExternalData_1[[#This Row],[Item_key]],GDList,Table_ExternalData_1[[#Headers],[24]])</f>
        <v>0</v>
      </c>
      <c r="AE181" s="6">
        <f>SUMIFS(GQList,GIList,Table_ExternalData_1[[#This Row],[Item_key]],GDList,Table_ExternalData_1[[#Headers],[25]])</f>
        <v>0</v>
      </c>
      <c r="AF181" s="6">
        <f>SUMIFS(GQList,GIList,Table_ExternalData_1[[#This Row],[Item_key]],GDList,Table_ExternalData_1[[#Headers],[26]])</f>
        <v>0</v>
      </c>
      <c r="AG181" s="6">
        <f>SUMIFS(GQList,GIList,Table_ExternalData_1[[#This Row],[Item_key]],GDList,Table_ExternalData_1[[#Headers],[27]])</f>
        <v>0</v>
      </c>
      <c r="AH181" s="6">
        <f>SUMIFS(GQList,GIList,Table_ExternalData_1[[#This Row],[Item_key]],GDList,Table_ExternalData_1[[#Headers],[28]])</f>
        <v>0</v>
      </c>
      <c r="AI181" s="6">
        <f>SUMIFS(GQList,GIList,Table_ExternalData_1[[#This Row],[Item_key]],GDList,Table_ExternalData_1[[#Headers],[29]])</f>
        <v>0</v>
      </c>
      <c r="AJ181" s="6">
        <f>SUMIFS(GQList,GIList,Table_ExternalData_1[[#This Row],[Item_key]],GDList,Table_ExternalData_1[[#Headers],[30]])</f>
        <v>0</v>
      </c>
      <c r="AK181" s="6">
        <f>SUMIFS(GQList,GIList,Table_ExternalData_1[[#This Row],[Item_key]],GDList,Table_ExternalData_1[[#Headers],[31]])</f>
        <v>20000</v>
      </c>
      <c r="AL181" s="6">
        <f>SUM(Table_ExternalData_1[[#This Row],[1]:[31]])</f>
        <v>20000</v>
      </c>
    </row>
    <row r="182" spans="1:38">
      <c r="A182" s="8" t="s">
        <v>2001</v>
      </c>
      <c r="B182" s="3" t="s">
        <v>757</v>
      </c>
      <c r="C182" s="3" t="s">
        <v>426</v>
      </c>
      <c r="D182" s="3" t="s">
        <v>765</v>
      </c>
      <c r="E182" s="3" t="s">
        <v>766</v>
      </c>
      <c r="F182" s="8" t="s">
        <v>1641</v>
      </c>
      <c r="G182" s="6">
        <f>SUMIFS(GQList,GIList,Table_ExternalData_1[[#This Row],[Item_key]],GDList,Table_ExternalData_1[[#Headers],[1]])</f>
        <v>0</v>
      </c>
      <c r="H182" s="6">
        <f>SUMIFS(GQList,GIList,Table_ExternalData_1[[#This Row],[Item_key]],GDList,Table_ExternalData_1[[#Headers],[2]])</f>
        <v>0</v>
      </c>
      <c r="I182" s="6">
        <f>SUMIFS(GQList,GIList,Table_ExternalData_1[[#This Row],[Item_key]],GDList,Table_ExternalData_1[[#Headers],[3]])</f>
        <v>0</v>
      </c>
      <c r="J182" s="6">
        <f>SUMIFS(GQList,GIList,Table_ExternalData_1[[#This Row],[Item_key]],GDList,Table_ExternalData_1[[#Headers],[4]])</f>
        <v>0</v>
      </c>
      <c r="K182" s="6">
        <f>SUMIFS(GQList,GIList,Table_ExternalData_1[[#This Row],[Item_key]],GDList,Table_ExternalData_1[[#Headers],[5]])</f>
        <v>0</v>
      </c>
      <c r="L182" s="6">
        <f>SUMIFS(GQList,GIList,Table_ExternalData_1[[#This Row],[Item_key]],GDList,Table_ExternalData_1[[#Headers],[6]])</f>
        <v>0</v>
      </c>
      <c r="M182" s="6">
        <f>SUMIFS(GQList,GIList,Table_ExternalData_1[[#This Row],[Item_key]],GDList,Table_ExternalData_1[[#Headers],[7]])</f>
        <v>0</v>
      </c>
      <c r="N182" s="6">
        <f>SUMIFS(GQList,GIList,Table_ExternalData_1[[#This Row],[Item_key]],GDList,Table_ExternalData_1[[#Headers],[8]])</f>
        <v>0</v>
      </c>
      <c r="O182" s="6">
        <f>SUMIFS(GQList,GIList,Table_ExternalData_1[[#This Row],[Item_key]],GDList,Table_ExternalData_1[[#Headers],[9]])</f>
        <v>0</v>
      </c>
      <c r="P182" s="6">
        <f>SUMIFS(GQList,GIList,Table_ExternalData_1[[#This Row],[Item_key]],GDList,Table_ExternalData_1[[#Headers],[10]])</f>
        <v>0</v>
      </c>
      <c r="Q182" s="6">
        <f>SUMIFS(GQList,GIList,Table_ExternalData_1[[#This Row],[Item_key]],GDList,Table_ExternalData_1[[#Headers],[11]])</f>
        <v>0</v>
      </c>
      <c r="R182" s="6">
        <f>SUMIFS(GQList,GIList,Table_ExternalData_1[[#This Row],[Item_key]],GDList,Table_ExternalData_1[[#Headers],[12]])</f>
        <v>0</v>
      </c>
      <c r="S182" s="6">
        <f>SUMIFS(GQList,GIList,Table_ExternalData_1[[#This Row],[Item_key]],GDList,Table_ExternalData_1[[#Headers],[13]])</f>
        <v>0</v>
      </c>
      <c r="T182" s="6">
        <f>SUMIFS(GQList,GIList,Table_ExternalData_1[[#This Row],[Item_key]],GDList,Table_ExternalData_1[[#Headers],[14]])</f>
        <v>0</v>
      </c>
      <c r="U182" s="6">
        <f>SUMIFS(GQList,GIList,Table_ExternalData_1[[#This Row],[Item_key]],GDList,Table_ExternalData_1[[#Headers],[15]])</f>
        <v>0</v>
      </c>
      <c r="V182" s="6">
        <f>SUMIFS(GQList,GIList,Table_ExternalData_1[[#This Row],[Item_key]],GDList,Table_ExternalData_1[[#Headers],[16]])</f>
        <v>2400</v>
      </c>
      <c r="W182" s="6">
        <f>SUMIFS(GQList,GIList,Table_ExternalData_1[[#This Row],[Item_key]],GDList,Table_ExternalData_1[[#Headers],[17]])</f>
        <v>0</v>
      </c>
      <c r="X182" s="6">
        <f>SUMIFS(GQList,GIList,Table_ExternalData_1[[#This Row],[Item_key]],GDList,Table_ExternalData_1[[#Headers],[18]])</f>
        <v>0</v>
      </c>
      <c r="Y182" s="6">
        <f>SUMIFS(GQList,GIList,Table_ExternalData_1[[#This Row],[Item_key]],GDList,Table_ExternalData_1[[#Headers],[19]])</f>
        <v>0</v>
      </c>
      <c r="Z182" s="6">
        <f>SUMIFS(GQList,GIList,Table_ExternalData_1[[#This Row],[Item_key]],GDList,Table_ExternalData_1[[#Headers],[20]])</f>
        <v>0</v>
      </c>
      <c r="AA182" s="6">
        <f>SUMIFS(GQList,GIList,Table_ExternalData_1[[#This Row],[Item_key]],GDList,Table_ExternalData_1[[#Headers],[21]])</f>
        <v>0</v>
      </c>
      <c r="AB182" s="6">
        <f>SUMIFS(GQList,GIList,Table_ExternalData_1[[#This Row],[Item_key]],GDList,Table_ExternalData_1[[#Headers],[22]])</f>
        <v>0</v>
      </c>
      <c r="AC182" s="6">
        <f>SUMIFS(GQList,GIList,Table_ExternalData_1[[#This Row],[Item_key]],GDList,Table_ExternalData_1[[#Headers],[23]])</f>
        <v>0</v>
      </c>
      <c r="AD182" s="6">
        <f>SUMIFS(GQList,GIList,Table_ExternalData_1[[#This Row],[Item_key]],GDList,Table_ExternalData_1[[#Headers],[24]])</f>
        <v>0</v>
      </c>
      <c r="AE182" s="6">
        <f>SUMIFS(GQList,GIList,Table_ExternalData_1[[#This Row],[Item_key]],GDList,Table_ExternalData_1[[#Headers],[25]])</f>
        <v>0</v>
      </c>
      <c r="AF182" s="6">
        <f>SUMIFS(GQList,GIList,Table_ExternalData_1[[#This Row],[Item_key]],GDList,Table_ExternalData_1[[#Headers],[26]])</f>
        <v>0</v>
      </c>
      <c r="AG182" s="6">
        <f>SUMIFS(GQList,GIList,Table_ExternalData_1[[#This Row],[Item_key]],GDList,Table_ExternalData_1[[#Headers],[27]])</f>
        <v>0</v>
      </c>
      <c r="AH182" s="6">
        <f>SUMIFS(GQList,GIList,Table_ExternalData_1[[#This Row],[Item_key]],GDList,Table_ExternalData_1[[#Headers],[28]])</f>
        <v>0</v>
      </c>
      <c r="AI182" s="6">
        <f>SUMIFS(GQList,GIList,Table_ExternalData_1[[#This Row],[Item_key]],GDList,Table_ExternalData_1[[#Headers],[29]])</f>
        <v>0</v>
      </c>
      <c r="AJ182" s="6">
        <f>SUMIFS(GQList,GIList,Table_ExternalData_1[[#This Row],[Item_key]],GDList,Table_ExternalData_1[[#Headers],[30]])</f>
        <v>0</v>
      </c>
      <c r="AK182" s="6">
        <f>SUMIFS(GQList,GIList,Table_ExternalData_1[[#This Row],[Item_key]],GDList,Table_ExternalData_1[[#Headers],[31]])</f>
        <v>0</v>
      </c>
      <c r="AL182" s="6">
        <f>SUM(Table_ExternalData_1[[#This Row],[1]:[31]])</f>
        <v>2400</v>
      </c>
    </row>
    <row r="183" spans="1:38">
      <c r="A183" s="8" t="s">
        <v>2001</v>
      </c>
      <c r="B183" s="3" t="s">
        <v>757</v>
      </c>
      <c r="C183" s="3" t="s">
        <v>430</v>
      </c>
      <c r="D183" s="3" t="s">
        <v>767</v>
      </c>
      <c r="E183" s="3" t="s">
        <v>768</v>
      </c>
      <c r="F183" s="8" t="s">
        <v>1641</v>
      </c>
      <c r="G183" s="6">
        <f>SUMIFS(GQList,GIList,Table_ExternalData_1[[#This Row],[Item_key]],GDList,Table_ExternalData_1[[#Headers],[1]])</f>
        <v>0</v>
      </c>
      <c r="H183" s="6">
        <f>SUMIFS(GQList,GIList,Table_ExternalData_1[[#This Row],[Item_key]],GDList,Table_ExternalData_1[[#Headers],[2]])</f>
        <v>0</v>
      </c>
      <c r="I183" s="6">
        <f>SUMIFS(GQList,GIList,Table_ExternalData_1[[#This Row],[Item_key]],GDList,Table_ExternalData_1[[#Headers],[3]])</f>
        <v>0</v>
      </c>
      <c r="J183" s="6">
        <f>SUMIFS(GQList,GIList,Table_ExternalData_1[[#This Row],[Item_key]],GDList,Table_ExternalData_1[[#Headers],[4]])</f>
        <v>0</v>
      </c>
      <c r="K183" s="6">
        <f>SUMIFS(GQList,GIList,Table_ExternalData_1[[#This Row],[Item_key]],GDList,Table_ExternalData_1[[#Headers],[5]])</f>
        <v>0</v>
      </c>
      <c r="L183" s="6">
        <f>SUMIFS(GQList,GIList,Table_ExternalData_1[[#This Row],[Item_key]],GDList,Table_ExternalData_1[[#Headers],[6]])</f>
        <v>0</v>
      </c>
      <c r="M183" s="6">
        <f>SUMIFS(GQList,GIList,Table_ExternalData_1[[#This Row],[Item_key]],GDList,Table_ExternalData_1[[#Headers],[7]])</f>
        <v>0</v>
      </c>
      <c r="N183" s="6">
        <f>SUMIFS(GQList,GIList,Table_ExternalData_1[[#This Row],[Item_key]],GDList,Table_ExternalData_1[[#Headers],[8]])</f>
        <v>0</v>
      </c>
      <c r="O183" s="6">
        <f>SUMIFS(GQList,GIList,Table_ExternalData_1[[#This Row],[Item_key]],GDList,Table_ExternalData_1[[#Headers],[9]])</f>
        <v>0</v>
      </c>
      <c r="P183" s="6">
        <f>SUMIFS(GQList,GIList,Table_ExternalData_1[[#This Row],[Item_key]],GDList,Table_ExternalData_1[[#Headers],[10]])</f>
        <v>0</v>
      </c>
      <c r="Q183" s="6">
        <f>SUMIFS(GQList,GIList,Table_ExternalData_1[[#This Row],[Item_key]],GDList,Table_ExternalData_1[[#Headers],[11]])</f>
        <v>0</v>
      </c>
      <c r="R183" s="6">
        <f>SUMIFS(GQList,GIList,Table_ExternalData_1[[#This Row],[Item_key]],GDList,Table_ExternalData_1[[#Headers],[12]])</f>
        <v>0</v>
      </c>
      <c r="S183" s="6">
        <f>SUMIFS(GQList,GIList,Table_ExternalData_1[[#This Row],[Item_key]],GDList,Table_ExternalData_1[[#Headers],[13]])</f>
        <v>0</v>
      </c>
      <c r="T183" s="6">
        <f>SUMIFS(GQList,GIList,Table_ExternalData_1[[#This Row],[Item_key]],GDList,Table_ExternalData_1[[#Headers],[14]])</f>
        <v>0</v>
      </c>
      <c r="U183" s="6">
        <f>SUMIFS(GQList,GIList,Table_ExternalData_1[[#This Row],[Item_key]],GDList,Table_ExternalData_1[[#Headers],[15]])</f>
        <v>0</v>
      </c>
      <c r="V183" s="6">
        <f>SUMIFS(GQList,GIList,Table_ExternalData_1[[#This Row],[Item_key]],GDList,Table_ExternalData_1[[#Headers],[16]])</f>
        <v>0</v>
      </c>
      <c r="W183" s="6">
        <f>SUMIFS(GQList,GIList,Table_ExternalData_1[[#This Row],[Item_key]],GDList,Table_ExternalData_1[[#Headers],[17]])</f>
        <v>0</v>
      </c>
      <c r="X183" s="6">
        <f>SUMIFS(GQList,GIList,Table_ExternalData_1[[#This Row],[Item_key]],GDList,Table_ExternalData_1[[#Headers],[18]])</f>
        <v>0</v>
      </c>
      <c r="Y183" s="6">
        <f>SUMIFS(GQList,GIList,Table_ExternalData_1[[#This Row],[Item_key]],GDList,Table_ExternalData_1[[#Headers],[19]])</f>
        <v>0</v>
      </c>
      <c r="Z183" s="6">
        <f>SUMIFS(GQList,GIList,Table_ExternalData_1[[#This Row],[Item_key]],GDList,Table_ExternalData_1[[#Headers],[20]])</f>
        <v>0</v>
      </c>
      <c r="AA183" s="6">
        <f>SUMIFS(GQList,GIList,Table_ExternalData_1[[#This Row],[Item_key]],GDList,Table_ExternalData_1[[#Headers],[21]])</f>
        <v>0</v>
      </c>
      <c r="AB183" s="6">
        <f>SUMIFS(GQList,GIList,Table_ExternalData_1[[#This Row],[Item_key]],GDList,Table_ExternalData_1[[#Headers],[22]])</f>
        <v>0</v>
      </c>
      <c r="AC183" s="6">
        <f>SUMIFS(GQList,GIList,Table_ExternalData_1[[#This Row],[Item_key]],GDList,Table_ExternalData_1[[#Headers],[23]])</f>
        <v>0</v>
      </c>
      <c r="AD183" s="6">
        <f>SUMIFS(GQList,GIList,Table_ExternalData_1[[#This Row],[Item_key]],GDList,Table_ExternalData_1[[#Headers],[24]])</f>
        <v>0</v>
      </c>
      <c r="AE183" s="6">
        <f>SUMIFS(GQList,GIList,Table_ExternalData_1[[#This Row],[Item_key]],GDList,Table_ExternalData_1[[#Headers],[25]])</f>
        <v>0</v>
      </c>
      <c r="AF183" s="6">
        <f>SUMIFS(GQList,GIList,Table_ExternalData_1[[#This Row],[Item_key]],GDList,Table_ExternalData_1[[#Headers],[26]])</f>
        <v>0</v>
      </c>
      <c r="AG183" s="6">
        <f>SUMIFS(GQList,GIList,Table_ExternalData_1[[#This Row],[Item_key]],GDList,Table_ExternalData_1[[#Headers],[27]])</f>
        <v>0</v>
      </c>
      <c r="AH183" s="6">
        <f>SUMIFS(GQList,GIList,Table_ExternalData_1[[#This Row],[Item_key]],GDList,Table_ExternalData_1[[#Headers],[28]])</f>
        <v>0</v>
      </c>
      <c r="AI183" s="6">
        <f>SUMIFS(GQList,GIList,Table_ExternalData_1[[#This Row],[Item_key]],GDList,Table_ExternalData_1[[#Headers],[29]])</f>
        <v>0</v>
      </c>
      <c r="AJ183" s="6">
        <f>SUMIFS(GQList,GIList,Table_ExternalData_1[[#This Row],[Item_key]],GDList,Table_ExternalData_1[[#Headers],[30]])</f>
        <v>0</v>
      </c>
      <c r="AK183" s="6">
        <f>SUMIFS(GQList,GIList,Table_ExternalData_1[[#This Row],[Item_key]],GDList,Table_ExternalData_1[[#Headers],[31]])</f>
        <v>1300</v>
      </c>
      <c r="AL183" s="6">
        <f>SUM(Table_ExternalData_1[[#This Row],[1]:[31]])</f>
        <v>1300</v>
      </c>
    </row>
    <row r="184" spans="1:38">
      <c r="A184" s="8" t="s">
        <v>2001</v>
      </c>
      <c r="B184" s="3" t="s">
        <v>757</v>
      </c>
      <c r="C184" s="3" t="s">
        <v>431</v>
      </c>
      <c r="D184" s="3" t="s">
        <v>769</v>
      </c>
      <c r="E184" s="3" t="s">
        <v>770</v>
      </c>
      <c r="F184" s="8" t="s">
        <v>1641</v>
      </c>
      <c r="G184" s="6">
        <f>SUMIFS(GQList,GIList,Table_ExternalData_1[[#This Row],[Item_key]],GDList,Table_ExternalData_1[[#Headers],[1]])</f>
        <v>0</v>
      </c>
      <c r="H184" s="6">
        <f>SUMIFS(GQList,GIList,Table_ExternalData_1[[#This Row],[Item_key]],GDList,Table_ExternalData_1[[#Headers],[2]])</f>
        <v>0</v>
      </c>
      <c r="I184" s="6">
        <f>SUMIFS(GQList,GIList,Table_ExternalData_1[[#This Row],[Item_key]],GDList,Table_ExternalData_1[[#Headers],[3]])</f>
        <v>0</v>
      </c>
      <c r="J184" s="6">
        <f>SUMIFS(GQList,GIList,Table_ExternalData_1[[#This Row],[Item_key]],GDList,Table_ExternalData_1[[#Headers],[4]])</f>
        <v>0</v>
      </c>
      <c r="K184" s="6">
        <f>SUMIFS(GQList,GIList,Table_ExternalData_1[[#This Row],[Item_key]],GDList,Table_ExternalData_1[[#Headers],[5]])</f>
        <v>0</v>
      </c>
      <c r="L184" s="6">
        <f>SUMIFS(GQList,GIList,Table_ExternalData_1[[#This Row],[Item_key]],GDList,Table_ExternalData_1[[#Headers],[6]])</f>
        <v>0</v>
      </c>
      <c r="M184" s="6">
        <f>SUMIFS(GQList,GIList,Table_ExternalData_1[[#This Row],[Item_key]],GDList,Table_ExternalData_1[[#Headers],[7]])</f>
        <v>0</v>
      </c>
      <c r="N184" s="6">
        <f>SUMIFS(GQList,GIList,Table_ExternalData_1[[#This Row],[Item_key]],GDList,Table_ExternalData_1[[#Headers],[8]])</f>
        <v>0</v>
      </c>
      <c r="O184" s="6">
        <f>SUMIFS(GQList,GIList,Table_ExternalData_1[[#This Row],[Item_key]],GDList,Table_ExternalData_1[[#Headers],[9]])</f>
        <v>0</v>
      </c>
      <c r="P184" s="6">
        <f>SUMIFS(GQList,GIList,Table_ExternalData_1[[#This Row],[Item_key]],GDList,Table_ExternalData_1[[#Headers],[10]])</f>
        <v>0</v>
      </c>
      <c r="Q184" s="6">
        <f>SUMIFS(GQList,GIList,Table_ExternalData_1[[#This Row],[Item_key]],GDList,Table_ExternalData_1[[#Headers],[11]])</f>
        <v>0</v>
      </c>
      <c r="R184" s="6">
        <f>SUMIFS(GQList,GIList,Table_ExternalData_1[[#This Row],[Item_key]],GDList,Table_ExternalData_1[[#Headers],[12]])</f>
        <v>0</v>
      </c>
      <c r="S184" s="6">
        <f>SUMIFS(GQList,GIList,Table_ExternalData_1[[#This Row],[Item_key]],GDList,Table_ExternalData_1[[#Headers],[13]])</f>
        <v>0</v>
      </c>
      <c r="T184" s="6">
        <f>SUMIFS(GQList,GIList,Table_ExternalData_1[[#This Row],[Item_key]],GDList,Table_ExternalData_1[[#Headers],[14]])</f>
        <v>0</v>
      </c>
      <c r="U184" s="6">
        <f>SUMIFS(GQList,GIList,Table_ExternalData_1[[#This Row],[Item_key]],GDList,Table_ExternalData_1[[#Headers],[15]])</f>
        <v>0</v>
      </c>
      <c r="V184" s="6">
        <f>SUMIFS(GQList,GIList,Table_ExternalData_1[[#This Row],[Item_key]],GDList,Table_ExternalData_1[[#Headers],[16]])</f>
        <v>0</v>
      </c>
      <c r="W184" s="6">
        <f>SUMIFS(GQList,GIList,Table_ExternalData_1[[#This Row],[Item_key]],GDList,Table_ExternalData_1[[#Headers],[17]])</f>
        <v>0</v>
      </c>
      <c r="X184" s="6">
        <f>SUMIFS(GQList,GIList,Table_ExternalData_1[[#This Row],[Item_key]],GDList,Table_ExternalData_1[[#Headers],[18]])</f>
        <v>0</v>
      </c>
      <c r="Y184" s="6">
        <f>SUMIFS(GQList,GIList,Table_ExternalData_1[[#This Row],[Item_key]],GDList,Table_ExternalData_1[[#Headers],[19]])</f>
        <v>0</v>
      </c>
      <c r="Z184" s="6">
        <f>SUMIFS(GQList,GIList,Table_ExternalData_1[[#This Row],[Item_key]],GDList,Table_ExternalData_1[[#Headers],[20]])</f>
        <v>0</v>
      </c>
      <c r="AA184" s="6">
        <f>SUMIFS(GQList,GIList,Table_ExternalData_1[[#This Row],[Item_key]],GDList,Table_ExternalData_1[[#Headers],[21]])</f>
        <v>0</v>
      </c>
      <c r="AB184" s="6">
        <f>SUMIFS(GQList,GIList,Table_ExternalData_1[[#This Row],[Item_key]],GDList,Table_ExternalData_1[[#Headers],[22]])</f>
        <v>0</v>
      </c>
      <c r="AC184" s="6">
        <f>SUMIFS(GQList,GIList,Table_ExternalData_1[[#This Row],[Item_key]],GDList,Table_ExternalData_1[[#Headers],[23]])</f>
        <v>0</v>
      </c>
      <c r="AD184" s="6">
        <f>SUMIFS(GQList,GIList,Table_ExternalData_1[[#This Row],[Item_key]],GDList,Table_ExternalData_1[[#Headers],[24]])</f>
        <v>0</v>
      </c>
      <c r="AE184" s="6">
        <f>SUMIFS(GQList,GIList,Table_ExternalData_1[[#This Row],[Item_key]],GDList,Table_ExternalData_1[[#Headers],[25]])</f>
        <v>0</v>
      </c>
      <c r="AF184" s="6">
        <f>SUMIFS(GQList,GIList,Table_ExternalData_1[[#This Row],[Item_key]],GDList,Table_ExternalData_1[[#Headers],[26]])</f>
        <v>0</v>
      </c>
      <c r="AG184" s="6">
        <f>SUMIFS(GQList,GIList,Table_ExternalData_1[[#This Row],[Item_key]],GDList,Table_ExternalData_1[[#Headers],[27]])</f>
        <v>0</v>
      </c>
      <c r="AH184" s="6">
        <f>SUMIFS(GQList,GIList,Table_ExternalData_1[[#This Row],[Item_key]],GDList,Table_ExternalData_1[[#Headers],[28]])</f>
        <v>0</v>
      </c>
      <c r="AI184" s="6">
        <f>SUMIFS(GQList,GIList,Table_ExternalData_1[[#This Row],[Item_key]],GDList,Table_ExternalData_1[[#Headers],[29]])</f>
        <v>0</v>
      </c>
      <c r="AJ184" s="6">
        <f>SUMIFS(GQList,GIList,Table_ExternalData_1[[#This Row],[Item_key]],GDList,Table_ExternalData_1[[#Headers],[30]])</f>
        <v>0</v>
      </c>
      <c r="AK184" s="6">
        <f>SUMIFS(GQList,GIList,Table_ExternalData_1[[#This Row],[Item_key]],GDList,Table_ExternalData_1[[#Headers],[31]])</f>
        <v>0</v>
      </c>
      <c r="AL184" s="6">
        <f>SUM(Table_ExternalData_1[[#This Row],[1]:[31]])</f>
        <v>0</v>
      </c>
    </row>
    <row r="185" spans="1:38" ht="24">
      <c r="A185" s="8" t="s">
        <v>2001</v>
      </c>
      <c r="B185" s="3" t="s">
        <v>1967</v>
      </c>
      <c r="C185" s="3" t="s">
        <v>423</v>
      </c>
      <c r="D185" s="3" t="s">
        <v>773</v>
      </c>
      <c r="E185" s="3" t="s">
        <v>774</v>
      </c>
      <c r="F185" s="8" t="s">
        <v>1641</v>
      </c>
      <c r="G185" s="6">
        <f>SUMIFS(GQList,GIList,Table_ExternalData_1[[#This Row],[Item_key]],GDList,Table_ExternalData_1[[#Headers],[1]])</f>
        <v>0</v>
      </c>
      <c r="H185" s="6">
        <f>SUMIFS(GQList,GIList,Table_ExternalData_1[[#This Row],[Item_key]],GDList,Table_ExternalData_1[[#Headers],[2]])</f>
        <v>0</v>
      </c>
      <c r="I185" s="6">
        <f>SUMIFS(GQList,GIList,Table_ExternalData_1[[#This Row],[Item_key]],GDList,Table_ExternalData_1[[#Headers],[3]])</f>
        <v>0</v>
      </c>
      <c r="J185" s="6">
        <f>SUMIFS(GQList,GIList,Table_ExternalData_1[[#This Row],[Item_key]],GDList,Table_ExternalData_1[[#Headers],[4]])</f>
        <v>0</v>
      </c>
      <c r="K185" s="6">
        <f>SUMIFS(GQList,GIList,Table_ExternalData_1[[#This Row],[Item_key]],GDList,Table_ExternalData_1[[#Headers],[5]])</f>
        <v>0</v>
      </c>
      <c r="L185" s="6">
        <f>SUMIFS(GQList,GIList,Table_ExternalData_1[[#This Row],[Item_key]],GDList,Table_ExternalData_1[[#Headers],[6]])</f>
        <v>0</v>
      </c>
      <c r="M185" s="6">
        <f>SUMIFS(GQList,GIList,Table_ExternalData_1[[#This Row],[Item_key]],GDList,Table_ExternalData_1[[#Headers],[7]])</f>
        <v>0</v>
      </c>
      <c r="N185" s="6">
        <f>SUMIFS(GQList,GIList,Table_ExternalData_1[[#This Row],[Item_key]],GDList,Table_ExternalData_1[[#Headers],[8]])</f>
        <v>0</v>
      </c>
      <c r="O185" s="6">
        <f>SUMIFS(GQList,GIList,Table_ExternalData_1[[#This Row],[Item_key]],GDList,Table_ExternalData_1[[#Headers],[9]])</f>
        <v>0</v>
      </c>
      <c r="P185" s="6">
        <f>SUMIFS(GQList,GIList,Table_ExternalData_1[[#This Row],[Item_key]],GDList,Table_ExternalData_1[[#Headers],[10]])</f>
        <v>0</v>
      </c>
      <c r="Q185" s="6">
        <f>SUMIFS(GQList,GIList,Table_ExternalData_1[[#This Row],[Item_key]],GDList,Table_ExternalData_1[[#Headers],[11]])</f>
        <v>0</v>
      </c>
      <c r="R185" s="6">
        <f>SUMIFS(GQList,GIList,Table_ExternalData_1[[#This Row],[Item_key]],GDList,Table_ExternalData_1[[#Headers],[12]])</f>
        <v>0</v>
      </c>
      <c r="S185" s="6">
        <f>SUMIFS(GQList,GIList,Table_ExternalData_1[[#This Row],[Item_key]],GDList,Table_ExternalData_1[[#Headers],[13]])</f>
        <v>0</v>
      </c>
      <c r="T185" s="6">
        <f>SUMIFS(GQList,GIList,Table_ExternalData_1[[#This Row],[Item_key]],GDList,Table_ExternalData_1[[#Headers],[14]])</f>
        <v>0</v>
      </c>
      <c r="U185" s="6">
        <f>SUMIFS(GQList,GIList,Table_ExternalData_1[[#This Row],[Item_key]],GDList,Table_ExternalData_1[[#Headers],[15]])</f>
        <v>0</v>
      </c>
      <c r="V185" s="6">
        <f>SUMIFS(GQList,GIList,Table_ExternalData_1[[#This Row],[Item_key]],GDList,Table_ExternalData_1[[#Headers],[16]])</f>
        <v>0</v>
      </c>
      <c r="W185" s="6">
        <f>SUMIFS(GQList,GIList,Table_ExternalData_1[[#This Row],[Item_key]],GDList,Table_ExternalData_1[[#Headers],[17]])</f>
        <v>0</v>
      </c>
      <c r="X185" s="6">
        <f>SUMIFS(GQList,GIList,Table_ExternalData_1[[#This Row],[Item_key]],GDList,Table_ExternalData_1[[#Headers],[18]])</f>
        <v>0</v>
      </c>
      <c r="Y185" s="6">
        <f>SUMIFS(GQList,GIList,Table_ExternalData_1[[#This Row],[Item_key]],GDList,Table_ExternalData_1[[#Headers],[19]])</f>
        <v>0</v>
      </c>
      <c r="Z185" s="6">
        <f>SUMIFS(GQList,GIList,Table_ExternalData_1[[#This Row],[Item_key]],GDList,Table_ExternalData_1[[#Headers],[20]])</f>
        <v>0</v>
      </c>
      <c r="AA185" s="6">
        <f>SUMIFS(GQList,GIList,Table_ExternalData_1[[#This Row],[Item_key]],GDList,Table_ExternalData_1[[#Headers],[21]])</f>
        <v>0</v>
      </c>
      <c r="AB185" s="6">
        <f>SUMIFS(GQList,GIList,Table_ExternalData_1[[#This Row],[Item_key]],GDList,Table_ExternalData_1[[#Headers],[22]])</f>
        <v>0</v>
      </c>
      <c r="AC185" s="6">
        <f>SUMIFS(GQList,GIList,Table_ExternalData_1[[#This Row],[Item_key]],GDList,Table_ExternalData_1[[#Headers],[23]])</f>
        <v>0</v>
      </c>
      <c r="AD185" s="6">
        <f>SUMIFS(GQList,GIList,Table_ExternalData_1[[#This Row],[Item_key]],GDList,Table_ExternalData_1[[#Headers],[24]])</f>
        <v>0</v>
      </c>
      <c r="AE185" s="6">
        <f>SUMIFS(GQList,GIList,Table_ExternalData_1[[#This Row],[Item_key]],GDList,Table_ExternalData_1[[#Headers],[25]])</f>
        <v>0</v>
      </c>
      <c r="AF185" s="6">
        <f>SUMIFS(GQList,GIList,Table_ExternalData_1[[#This Row],[Item_key]],GDList,Table_ExternalData_1[[#Headers],[26]])</f>
        <v>0</v>
      </c>
      <c r="AG185" s="6">
        <f>SUMIFS(GQList,GIList,Table_ExternalData_1[[#This Row],[Item_key]],GDList,Table_ExternalData_1[[#Headers],[27]])</f>
        <v>0</v>
      </c>
      <c r="AH185" s="6">
        <f>SUMIFS(GQList,GIList,Table_ExternalData_1[[#This Row],[Item_key]],GDList,Table_ExternalData_1[[#Headers],[28]])</f>
        <v>0</v>
      </c>
      <c r="AI185" s="6">
        <f>SUMIFS(GQList,GIList,Table_ExternalData_1[[#This Row],[Item_key]],GDList,Table_ExternalData_1[[#Headers],[29]])</f>
        <v>0</v>
      </c>
      <c r="AJ185" s="6">
        <f>SUMIFS(GQList,GIList,Table_ExternalData_1[[#This Row],[Item_key]],GDList,Table_ExternalData_1[[#Headers],[30]])</f>
        <v>0</v>
      </c>
      <c r="AK185" s="6">
        <f>SUMIFS(GQList,GIList,Table_ExternalData_1[[#This Row],[Item_key]],GDList,Table_ExternalData_1[[#Headers],[31]])</f>
        <v>21400</v>
      </c>
      <c r="AL185" s="6">
        <f>SUM(Table_ExternalData_1[[#This Row],[1]:[31]])</f>
        <v>21400</v>
      </c>
    </row>
    <row r="186" spans="1:38" ht="24">
      <c r="A186" s="8" t="s">
        <v>2001</v>
      </c>
      <c r="B186" s="3" t="s">
        <v>1967</v>
      </c>
      <c r="C186" s="3" t="s">
        <v>474</v>
      </c>
      <c r="D186" s="3" t="s">
        <v>776</v>
      </c>
      <c r="E186" s="3" t="s">
        <v>777</v>
      </c>
      <c r="F186" s="8" t="s">
        <v>1641</v>
      </c>
      <c r="G186" s="6">
        <f>SUMIFS(GQList,GIList,Table_ExternalData_1[[#This Row],[Item_key]],GDList,Table_ExternalData_1[[#Headers],[1]])</f>
        <v>0</v>
      </c>
      <c r="H186" s="6">
        <f>SUMIFS(GQList,GIList,Table_ExternalData_1[[#This Row],[Item_key]],GDList,Table_ExternalData_1[[#Headers],[2]])</f>
        <v>0</v>
      </c>
      <c r="I186" s="6">
        <f>SUMIFS(GQList,GIList,Table_ExternalData_1[[#This Row],[Item_key]],GDList,Table_ExternalData_1[[#Headers],[3]])</f>
        <v>0</v>
      </c>
      <c r="J186" s="6">
        <f>SUMIFS(GQList,GIList,Table_ExternalData_1[[#This Row],[Item_key]],GDList,Table_ExternalData_1[[#Headers],[4]])</f>
        <v>0</v>
      </c>
      <c r="K186" s="6">
        <f>SUMIFS(GQList,GIList,Table_ExternalData_1[[#This Row],[Item_key]],GDList,Table_ExternalData_1[[#Headers],[5]])</f>
        <v>0</v>
      </c>
      <c r="L186" s="6">
        <f>SUMIFS(GQList,GIList,Table_ExternalData_1[[#This Row],[Item_key]],GDList,Table_ExternalData_1[[#Headers],[6]])</f>
        <v>940</v>
      </c>
      <c r="M186" s="6">
        <f>SUMIFS(GQList,GIList,Table_ExternalData_1[[#This Row],[Item_key]],GDList,Table_ExternalData_1[[#Headers],[7]])</f>
        <v>0</v>
      </c>
      <c r="N186" s="6">
        <f>SUMIFS(GQList,GIList,Table_ExternalData_1[[#This Row],[Item_key]],GDList,Table_ExternalData_1[[#Headers],[8]])</f>
        <v>0</v>
      </c>
      <c r="O186" s="6">
        <f>SUMIFS(GQList,GIList,Table_ExternalData_1[[#This Row],[Item_key]],GDList,Table_ExternalData_1[[#Headers],[9]])</f>
        <v>0</v>
      </c>
      <c r="P186" s="6">
        <f>SUMIFS(GQList,GIList,Table_ExternalData_1[[#This Row],[Item_key]],GDList,Table_ExternalData_1[[#Headers],[10]])</f>
        <v>0</v>
      </c>
      <c r="Q186" s="6">
        <f>SUMIFS(GQList,GIList,Table_ExternalData_1[[#This Row],[Item_key]],GDList,Table_ExternalData_1[[#Headers],[11]])</f>
        <v>0</v>
      </c>
      <c r="R186" s="6">
        <f>SUMIFS(GQList,GIList,Table_ExternalData_1[[#This Row],[Item_key]],GDList,Table_ExternalData_1[[#Headers],[12]])</f>
        <v>0</v>
      </c>
      <c r="S186" s="6">
        <f>SUMIFS(GQList,GIList,Table_ExternalData_1[[#This Row],[Item_key]],GDList,Table_ExternalData_1[[#Headers],[13]])</f>
        <v>0</v>
      </c>
      <c r="T186" s="6">
        <f>SUMIFS(GQList,GIList,Table_ExternalData_1[[#This Row],[Item_key]],GDList,Table_ExternalData_1[[#Headers],[14]])</f>
        <v>0</v>
      </c>
      <c r="U186" s="6">
        <f>SUMIFS(GQList,GIList,Table_ExternalData_1[[#This Row],[Item_key]],GDList,Table_ExternalData_1[[#Headers],[15]])</f>
        <v>0</v>
      </c>
      <c r="V186" s="6">
        <f>SUMIFS(GQList,GIList,Table_ExternalData_1[[#This Row],[Item_key]],GDList,Table_ExternalData_1[[#Headers],[16]])</f>
        <v>0</v>
      </c>
      <c r="W186" s="6">
        <f>SUMIFS(GQList,GIList,Table_ExternalData_1[[#This Row],[Item_key]],GDList,Table_ExternalData_1[[#Headers],[17]])</f>
        <v>6000</v>
      </c>
      <c r="X186" s="6">
        <f>SUMIFS(GQList,GIList,Table_ExternalData_1[[#This Row],[Item_key]],GDList,Table_ExternalData_1[[#Headers],[18]])</f>
        <v>0</v>
      </c>
      <c r="Y186" s="6">
        <f>SUMIFS(GQList,GIList,Table_ExternalData_1[[#This Row],[Item_key]],GDList,Table_ExternalData_1[[#Headers],[19]])</f>
        <v>0</v>
      </c>
      <c r="Z186" s="6">
        <f>SUMIFS(GQList,GIList,Table_ExternalData_1[[#This Row],[Item_key]],GDList,Table_ExternalData_1[[#Headers],[20]])</f>
        <v>0</v>
      </c>
      <c r="AA186" s="6">
        <f>SUMIFS(GQList,GIList,Table_ExternalData_1[[#This Row],[Item_key]],GDList,Table_ExternalData_1[[#Headers],[21]])</f>
        <v>0</v>
      </c>
      <c r="AB186" s="6">
        <f>SUMIFS(GQList,GIList,Table_ExternalData_1[[#This Row],[Item_key]],GDList,Table_ExternalData_1[[#Headers],[22]])</f>
        <v>0</v>
      </c>
      <c r="AC186" s="6">
        <f>SUMIFS(GQList,GIList,Table_ExternalData_1[[#This Row],[Item_key]],GDList,Table_ExternalData_1[[#Headers],[23]])</f>
        <v>0</v>
      </c>
      <c r="AD186" s="6">
        <f>SUMIFS(GQList,GIList,Table_ExternalData_1[[#This Row],[Item_key]],GDList,Table_ExternalData_1[[#Headers],[24]])</f>
        <v>0</v>
      </c>
      <c r="AE186" s="6">
        <f>SUMIFS(GQList,GIList,Table_ExternalData_1[[#This Row],[Item_key]],GDList,Table_ExternalData_1[[#Headers],[25]])</f>
        <v>0</v>
      </c>
      <c r="AF186" s="6">
        <f>SUMIFS(GQList,GIList,Table_ExternalData_1[[#This Row],[Item_key]],GDList,Table_ExternalData_1[[#Headers],[26]])</f>
        <v>0</v>
      </c>
      <c r="AG186" s="6">
        <f>SUMIFS(GQList,GIList,Table_ExternalData_1[[#This Row],[Item_key]],GDList,Table_ExternalData_1[[#Headers],[27]])</f>
        <v>1400</v>
      </c>
      <c r="AH186" s="6">
        <f>SUMIFS(GQList,GIList,Table_ExternalData_1[[#This Row],[Item_key]],GDList,Table_ExternalData_1[[#Headers],[28]])</f>
        <v>4000</v>
      </c>
      <c r="AI186" s="6">
        <f>SUMIFS(GQList,GIList,Table_ExternalData_1[[#This Row],[Item_key]],GDList,Table_ExternalData_1[[#Headers],[29]])</f>
        <v>0</v>
      </c>
      <c r="AJ186" s="6">
        <f>SUMIFS(GQList,GIList,Table_ExternalData_1[[#This Row],[Item_key]],GDList,Table_ExternalData_1[[#Headers],[30]])</f>
        <v>0</v>
      </c>
      <c r="AK186" s="6">
        <f>SUMIFS(GQList,GIList,Table_ExternalData_1[[#This Row],[Item_key]],GDList,Table_ExternalData_1[[#Headers],[31]])</f>
        <v>47700</v>
      </c>
      <c r="AL186" s="6">
        <f>SUM(Table_ExternalData_1[[#This Row],[1]:[31]])</f>
        <v>60040</v>
      </c>
    </row>
    <row r="187" spans="1:38" hidden="1">
      <c r="A187" s="8" t="s">
        <v>2000</v>
      </c>
      <c r="B187" s="3" t="s">
        <v>780</v>
      </c>
      <c r="C187" s="3" t="s">
        <v>193</v>
      </c>
      <c r="D187" s="3" t="s">
        <v>781</v>
      </c>
      <c r="E187" s="3" t="s">
        <v>782</v>
      </c>
      <c r="F187" s="8" t="s">
        <v>1641</v>
      </c>
      <c r="G187" s="6">
        <f>SUMIFS(GQList,GIList,Table_ExternalData_1[[#This Row],[Item_key]],GDList,Table_ExternalData_1[[#Headers],[1]])</f>
        <v>0</v>
      </c>
      <c r="H187" s="6">
        <f>SUMIFS(GQList,GIList,Table_ExternalData_1[[#This Row],[Item_key]],GDList,Table_ExternalData_1[[#Headers],[2]])</f>
        <v>0</v>
      </c>
      <c r="I187" s="6">
        <f>SUMIFS(GQList,GIList,Table_ExternalData_1[[#This Row],[Item_key]],GDList,Table_ExternalData_1[[#Headers],[3]])</f>
        <v>0</v>
      </c>
      <c r="J187" s="6">
        <f>SUMIFS(GQList,GIList,Table_ExternalData_1[[#This Row],[Item_key]],GDList,Table_ExternalData_1[[#Headers],[4]])</f>
        <v>0</v>
      </c>
      <c r="K187" s="6">
        <f>SUMIFS(GQList,GIList,Table_ExternalData_1[[#This Row],[Item_key]],GDList,Table_ExternalData_1[[#Headers],[5]])</f>
        <v>0</v>
      </c>
      <c r="L187" s="6">
        <f>SUMIFS(GQList,GIList,Table_ExternalData_1[[#This Row],[Item_key]],GDList,Table_ExternalData_1[[#Headers],[6]])</f>
        <v>0</v>
      </c>
      <c r="M187" s="6">
        <f>SUMIFS(GQList,GIList,Table_ExternalData_1[[#This Row],[Item_key]],GDList,Table_ExternalData_1[[#Headers],[7]])</f>
        <v>0</v>
      </c>
      <c r="N187" s="6">
        <f>SUMIFS(GQList,GIList,Table_ExternalData_1[[#This Row],[Item_key]],GDList,Table_ExternalData_1[[#Headers],[8]])</f>
        <v>0</v>
      </c>
      <c r="O187" s="6">
        <f>SUMIFS(GQList,GIList,Table_ExternalData_1[[#This Row],[Item_key]],GDList,Table_ExternalData_1[[#Headers],[9]])</f>
        <v>0</v>
      </c>
      <c r="P187" s="6">
        <f>SUMIFS(GQList,GIList,Table_ExternalData_1[[#This Row],[Item_key]],GDList,Table_ExternalData_1[[#Headers],[10]])</f>
        <v>0</v>
      </c>
      <c r="Q187" s="6">
        <f>SUMIFS(GQList,GIList,Table_ExternalData_1[[#This Row],[Item_key]],GDList,Table_ExternalData_1[[#Headers],[11]])</f>
        <v>0</v>
      </c>
      <c r="R187" s="6">
        <f>SUMIFS(GQList,GIList,Table_ExternalData_1[[#This Row],[Item_key]],GDList,Table_ExternalData_1[[#Headers],[12]])</f>
        <v>0</v>
      </c>
      <c r="S187" s="6">
        <f>SUMIFS(GQList,GIList,Table_ExternalData_1[[#This Row],[Item_key]],GDList,Table_ExternalData_1[[#Headers],[13]])</f>
        <v>0</v>
      </c>
      <c r="T187" s="6">
        <f>SUMIFS(GQList,GIList,Table_ExternalData_1[[#This Row],[Item_key]],GDList,Table_ExternalData_1[[#Headers],[14]])</f>
        <v>0</v>
      </c>
      <c r="U187" s="6">
        <f>SUMIFS(GQList,GIList,Table_ExternalData_1[[#This Row],[Item_key]],GDList,Table_ExternalData_1[[#Headers],[15]])</f>
        <v>0</v>
      </c>
      <c r="V187" s="6">
        <f>SUMIFS(GQList,GIList,Table_ExternalData_1[[#This Row],[Item_key]],GDList,Table_ExternalData_1[[#Headers],[16]])</f>
        <v>0</v>
      </c>
      <c r="W187" s="6">
        <f>SUMIFS(GQList,GIList,Table_ExternalData_1[[#This Row],[Item_key]],GDList,Table_ExternalData_1[[#Headers],[17]])</f>
        <v>0</v>
      </c>
      <c r="X187" s="6">
        <f>SUMIFS(GQList,GIList,Table_ExternalData_1[[#This Row],[Item_key]],GDList,Table_ExternalData_1[[#Headers],[18]])</f>
        <v>0</v>
      </c>
      <c r="Y187" s="6">
        <f>SUMIFS(GQList,GIList,Table_ExternalData_1[[#This Row],[Item_key]],GDList,Table_ExternalData_1[[#Headers],[19]])</f>
        <v>0</v>
      </c>
      <c r="Z187" s="6">
        <f>SUMIFS(GQList,GIList,Table_ExternalData_1[[#This Row],[Item_key]],GDList,Table_ExternalData_1[[#Headers],[20]])</f>
        <v>0</v>
      </c>
      <c r="AA187" s="6">
        <f>SUMIFS(GQList,GIList,Table_ExternalData_1[[#This Row],[Item_key]],GDList,Table_ExternalData_1[[#Headers],[21]])</f>
        <v>0</v>
      </c>
      <c r="AB187" s="6">
        <f>SUMIFS(GQList,GIList,Table_ExternalData_1[[#This Row],[Item_key]],GDList,Table_ExternalData_1[[#Headers],[22]])</f>
        <v>0</v>
      </c>
      <c r="AC187" s="6">
        <f>SUMIFS(GQList,GIList,Table_ExternalData_1[[#This Row],[Item_key]],GDList,Table_ExternalData_1[[#Headers],[23]])</f>
        <v>0</v>
      </c>
      <c r="AD187" s="6">
        <f>SUMIFS(GQList,GIList,Table_ExternalData_1[[#This Row],[Item_key]],GDList,Table_ExternalData_1[[#Headers],[24]])</f>
        <v>0</v>
      </c>
      <c r="AE187" s="6">
        <f>SUMIFS(GQList,GIList,Table_ExternalData_1[[#This Row],[Item_key]],GDList,Table_ExternalData_1[[#Headers],[25]])</f>
        <v>0</v>
      </c>
      <c r="AF187" s="6">
        <f>SUMIFS(GQList,GIList,Table_ExternalData_1[[#This Row],[Item_key]],GDList,Table_ExternalData_1[[#Headers],[26]])</f>
        <v>0</v>
      </c>
      <c r="AG187" s="6">
        <f>SUMIFS(GQList,GIList,Table_ExternalData_1[[#This Row],[Item_key]],GDList,Table_ExternalData_1[[#Headers],[27]])</f>
        <v>0</v>
      </c>
      <c r="AH187" s="6">
        <f>SUMIFS(GQList,GIList,Table_ExternalData_1[[#This Row],[Item_key]],GDList,Table_ExternalData_1[[#Headers],[28]])</f>
        <v>200</v>
      </c>
      <c r="AI187" s="6">
        <f>SUMIFS(GQList,GIList,Table_ExternalData_1[[#This Row],[Item_key]],GDList,Table_ExternalData_1[[#Headers],[29]])</f>
        <v>0</v>
      </c>
      <c r="AJ187" s="6">
        <f>SUMIFS(GQList,GIList,Table_ExternalData_1[[#This Row],[Item_key]],GDList,Table_ExternalData_1[[#Headers],[30]])</f>
        <v>0</v>
      </c>
      <c r="AK187" s="6">
        <f>SUMIFS(GQList,GIList,Table_ExternalData_1[[#This Row],[Item_key]],GDList,Table_ExternalData_1[[#Headers],[31]])</f>
        <v>0</v>
      </c>
      <c r="AL187" s="6">
        <f>SUM(Table_ExternalData_1[[#This Row],[1]:[31]])</f>
        <v>200</v>
      </c>
    </row>
    <row r="188" spans="1:38" hidden="1">
      <c r="A188" s="8" t="s">
        <v>2000</v>
      </c>
      <c r="B188" s="3" t="s">
        <v>780</v>
      </c>
      <c r="C188" s="3" t="s">
        <v>88</v>
      </c>
      <c r="D188" s="3" t="s">
        <v>783</v>
      </c>
      <c r="E188" s="3" t="s">
        <v>784</v>
      </c>
      <c r="F188" s="8" t="s">
        <v>1641</v>
      </c>
      <c r="G188" s="6">
        <f>SUMIFS(GQList,GIList,Table_ExternalData_1[[#This Row],[Item_key]],GDList,Table_ExternalData_1[[#Headers],[1]])</f>
        <v>0</v>
      </c>
      <c r="H188" s="6">
        <f>SUMIFS(GQList,GIList,Table_ExternalData_1[[#This Row],[Item_key]],GDList,Table_ExternalData_1[[#Headers],[2]])</f>
        <v>0</v>
      </c>
      <c r="I188" s="6">
        <f>SUMIFS(GQList,GIList,Table_ExternalData_1[[#This Row],[Item_key]],GDList,Table_ExternalData_1[[#Headers],[3]])</f>
        <v>0</v>
      </c>
      <c r="J188" s="6">
        <f>SUMIFS(GQList,GIList,Table_ExternalData_1[[#This Row],[Item_key]],GDList,Table_ExternalData_1[[#Headers],[4]])</f>
        <v>0</v>
      </c>
      <c r="K188" s="6">
        <f>SUMIFS(GQList,GIList,Table_ExternalData_1[[#This Row],[Item_key]],GDList,Table_ExternalData_1[[#Headers],[5]])</f>
        <v>0</v>
      </c>
      <c r="L188" s="6">
        <f>SUMIFS(GQList,GIList,Table_ExternalData_1[[#This Row],[Item_key]],GDList,Table_ExternalData_1[[#Headers],[6]])</f>
        <v>0</v>
      </c>
      <c r="M188" s="6">
        <f>SUMIFS(GQList,GIList,Table_ExternalData_1[[#This Row],[Item_key]],GDList,Table_ExternalData_1[[#Headers],[7]])</f>
        <v>0</v>
      </c>
      <c r="N188" s="6">
        <f>SUMIFS(GQList,GIList,Table_ExternalData_1[[#This Row],[Item_key]],GDList,Table_ExternalData_1[[#Headers],[8]])</f>
        <v>0</v>
      </c>
      <c r="O188" s="6">
        <f>SUMIFS(GQList,GIList,Table_ExternalData_1[[#This Row],[Item_key]],GDList,Table_ExternalData_1[[#Headers],[9]])</f>
        <v>0</v>
      </c>
      <c r="P188" s="6">
        <f>SUMIFS(GQList,GIList,Table_ExternalData_1[[#This Row],[Item_key]],GDList,Table_ExternalData_1[[#Headers],[10]])</f>
        <v>0</v>
      </c>
      <c r="Q188" s="6">
        <f>SUMIFS(GQList,GIList,Table_ExternalData_1[[#This Row],[Item_key]],GDList,Table_ExternalData_1[[#Headers],[11]])</f>
        <v>0</v>
      </c>
      <c r="R188" s="6">
        <f>SUMIFS(GQList,GIList,Table_ExternalData_1[[#This Row],[Item_key]],GDList,Table_ExternalData_1[[#Headers],[12]])</f>
        <v>0</v>
      </c>
      <c r="S188" s="6">
        <f>SUMIFS(GQList,GIList,Table_ExternalData_1[[#This Row],[Item_key]],GDList,Table_ExternalData_1[[#Headers],[13]])</f>
        <v>0</v>
      </c>
      <c r="T188" s="6">
        <f>SUMIFS(GQList,GIList,Table_ExternalData_1[[#This Row],[Item_key]],GDList,Table_ExternalData_1[[#Headers],[14]])</f>
        <v>0</v>
      </c>
      <c r="U188" s="6">
        <f>SUMIFS(GQList,GIList,Table_ExternalData_1[[#This Row],[Item_key]],GDList,Table_ExternalData_1[[#Headers],[15]])</f>
        <v>0</v>
      </c>
      <c r="V188" s="6">
        <f>SUMIFS(GQList,GIList,Table_ExternalData_1[[#This Row],[Item_key]],GDList,Table_ExternalData_1[[#Headers],[16]])</f>
        <v>0</v>
      </c>
      <c r="W188" s="6">
        <f>SUMIFS(GQList,GIList,Table_ExternalData_1[[#This Row],[Item_key]],GDList,Table_ExternalData_1[[#Headers],[17]])</f>
        <v>25</v>
      </c>
      <c r="X188" s="6">
        <f>SUMIFS(GQList,GIList,Table_ExternalData_1[[#This Row],[Item_key]],GDList,Table_ExternalData_1[[#Headers],[18]])</f>
        <v>0</v>
      </c>
      <c r="Y188" s="6">
        <f>SUMIFS(GQList,GIList,Table_ExternalData_1[[#This Row],[Item_key]],GDList,Table_ExternalData_1[[#Headers],[19]])</f>
        <v>0</v>
      </c>
      <c r="Z188" s="6">
        <f>SUMIFS(GQList,GIList,Table_ExternalData_1[[#This Row],[Item_key]],GDList,Table_ExternalData_1[[#Headers],[20]])</f>
        <v>0</v>
      </c>
      <c r="AA188" s="6">
        <f>SUMIFS(GQList,GIList,Table_ExternalData_1[[#This Row],[Item_key]],GDList,Table_ExternalData_1[[#Headers],[21]])</f>
        <v>0</v>
      </c>
      <c r="AB188" s="6">
        <f>SUMIFS(GQList,GIList,Table_ExternalData_1[[#This Row],[Item_key]],GDList,Table_ExternalData_1[[#Headers],[22]])</f>
        <v>0</v>
      </c>
      <c r="AC188" s="6">
        <f>SUMIFS(GQList,GIList,Table_ExternalData_1[[#This Row],[Item_key]],GDList,Table_ExternalData_1[[#Headers],[23]])</f>
        <v>0</v>
      </c>
      <c r="AD188" s="6">
        <f>SUMIFS(GQList,GIList,Table_ExternalData_1[[#This Row],[Item_key]],GDList,Table_ExternalData_1[[#Headers],[24]])</f>
        <v>0</v>
      </c>
      <c r="AE188" s="6">
        <f>SUMIFS(GQList,GIList,Table_ExternalData_1[[#This Row],[Item_key]],GDList,Table_ExternalData_1[[#Headers],[25]])</f>
        <v>0</v>
      </c>
      <c r="AF188" s="6">
        <f>SUMIFS(GQList,GIList,Table_ExternalData_1[[#This Row],[Item_key]],GDList,Table_ExternalData_1[[#Headers],[26]])</f>
        <v>0</v>
      </c>
      <c r="AG188" s="6">
        <f>SUMIFS(GQList,GIList,Table_ExternalData_1[[#This Row],[Item_key]],GDList,Table_ExternalData_1[[#Headers],[27]])</f>
        <v>0</v>
      </c>
      <c r="AH188" s="6">
        <f>SUMIFS(GQList,GIList,Table_ExternalData_1[[#This Row],[Item_key]],GDList,Table_ExternalData_1[[#Headers],[28]])</f>
        <v>0</v>
      </c>
      <c r="AI188" s="6">
        <f>SUMIFS(GQList,GIList,Table_ExternalData_1[[#This Row],[Item_key]],GDList,Table_ExternalData_1[[#Headers],[29]])</f>
        <v>0</v>
      </c>
      <c r="AJ188" s="6">
        <f>SUMIFS(GQList,GIList,Table_ExternalData_1[[#This Row],[Item_key]],GDList,Table_ExternalData_1[[#Headers],[30]])</f>
        <v>0</v>
      </c>
      <c r="AK188" s="6">
        <f>SUMIFS(GQList,GIList,Table_ExternalData_1[[#This Row],[Item_key]],GDList,Table_ExternalData_1[[#Headers],[31]])</f>
        <v>0</v>
      </c>
      <c r="AL188" s="6">
        <f>SUM(Table_ExternalData_1[[#This Row],[1]:[31]])</f>
        <v>25</v>
      </c>
    </row>
    <row r="189" spans="1:38" hidden="1">
      <c r="A189" s="8" t="s">
        <v>2000</v>
      </c>
      <c r="B189" s="3" t="s">
        <v>780</v>
      </c>
      <c r="C189" s="3" t="s">
        <v>88</v>
      </c>
      <c r="D189" s="3" t="s">
        <v>783</v>
      </c>
      <c r="E189" s="3" t="s">
        <v>784</v>
      </c>
      <c r="F189" s="8" t="s">
        <v>1642</v>
      </c>
      <c r="G189" s="6">
        <f>SUMIFS(GQList,GIList,Table_ExternalData_1[[#This Row],[Item_key]],GDList,Table_ExternalData_1[[#Headers],[1]])</f>
        <v>0</v>
      </c>
      <c r="H189" s="6">
        <f>SUMIFS(GQList,GIList,Table_ExternalData_1[[#This Row],[Item_key]],GDList,Table_ExternalData_1[[#Headers],[2]])</f>
        <v>0</v>
      </c>
      <c r="I189" s="6">
        <f>SUMIFS(GQList,GIList,Table_ExternalData_1[[#This Row],[Item_key]],GDList,Table_ExternalData_1[[#Headers],[3]])</f>
        <v>0</v>
      </c>
      <c r="J189" s="6">
        <f>SUMIFS(GQList,GIList,Table_ExternalData_1[[#This Row],[Item_key]],GDList,Table_ExternalData_1[[#Headers],[4]])</f>
        <v>0</v>
      </c>
      <c r="K189" s="6">
        <f>SUMIFS(GQList,GIList,Table_ExternalData_1[[#This Row],[Item_key]],GDList,Table_ExternalData_1[[#Headers],[5]])</f>
        <v>0</v>
      </c>
      <c r="L189" s="6">
        <f>SUMIFS(GQList,GIList,Table_ExternalData_1[[#This Row],[Item_key]],GDList,Table_ExternalData_1[[#Headers],[6]])</f>
        <v>0</v>
      </c>
      <c r="M189" s="6">
        <f>SUMIFS(GQList,GIList,Table_ExternalData_1[[#This Row],[Item_key]],GDList,Table_ExternalData_1[[#Headers],[7]])</f>
        <v>0</v>
      </c>
      <c r="N189" s="6">
        <f>SUMIFS(GQList,GIList,Table_ExternalData_1[[#This Row],[Item_key]],GDList,Table_ExternalData_1[[#Headers],[8]])</f>
        <v>0</v>
      </c>
      <c r="O189" s="6">
        <f>SUMIFS(GQList,GIList,Table_ExternalData_1[[#This Row],[Item_key]],GDList,Table_ExternalData_1[[#Headers],[9]])</f>
        <v>0</v>
      </c>
      <c r="P189" s="6">
        <f>SUMIFS(GQList,GIList,Table_ExternalData_1[[#This Row],[Item_key]],GDList,Table_ExternalData_1[[#Headers],[10]])</f>
        <v>0</v>
      </c>
      <c r="Q189" s="6">
        <f>SUMIFS(GQList,GIList,Table_ExternalData_1[[#This Row],[Item_key]],GDList,Table_ExternalData_1[[#Headers],[11]])</f>
        <v>0</v>
      </c>
      <c r="R189" s="6">
        <f>SUMIFS(GQList,GIList,Table_ExternalData_1[[#This Row],[Item_key]],GDList,Table_ExternalData_1[[#Headers],[12]])</f>
        <v>0</v>
      </c>
      <c r="S189" s="6">
        <f>SUMIFS(GQList,GIList,Table_ExternalData_1[[#This Row],[Item_key]],GDList,Table_ExternalData_1[[#Headers],[13]])</f>
        <v>0</v>
      </c>
      <c r="T189" s="6">
        <f>SUMIFS(GQList,GIList,Table_ExternalData_1[[#This Row],[Item_key]],GDList,Table_ExternalData_1[[#Headers],[14]])</f>
        <v>0</v>
      </c>
      <c r="U189" s="6">
        <f>SUMIFS(GQList,GIList,Table_ExternalData_1[[#This Row],[Item_key]],GDList,Table_ExternalData_1[[#Headers],[15]])</f>
        <v>0</v>
      </c>
      <c r="V189" s="6">
        <f>SUMIFS(GQList,GIList,Table_ExternalData_1[[#This Row],[Item_key]],GDList,Table_ExternalData_1[[#Headers],[16]])</f>
        <v>0</v>
      </c>
      <c r="W189" s="6">
        <f>SUMIFS(GQList,GIList,Table_ExternalData_1[[#This Row],[Item_key]],GDList,Table_ExternalData_1[[#Headers],[17]])</f>
        <v>25</v>
      </c>
      <c r="X189" s="6">
        <f>SUMIFS(GQList,GIList,Table_ExternalData_1[[#This Row],[Item_key]],GDList,Table_ExternalData_1[[#Headers],[18]])</f>
        <v>0</v>
      </c>
      <c r="Y189" s="6">
        <f>SUMIFS(GQList,GIList,Table_ExternalData_1[[#This Row],[Item_key]],GDList,Table_ExternalData_1[[#Headers],[19]])</f>
        <v>0</v>
      </c>
      <c r="Z189" s="6">
        <f>SUMIFS(GQList,GIList,Table_ExternalData_1[[#This Row],[Item_key]],GDList,Table_ExternalData_1[[#Headers],[20]])</f>
        <v>0</v>
      </c>
      <c r="AA189" s="6">
        <f>SUMIFS(GQList,GIList,Table_ExternalData_1[[#This Row],[Item_key]],GDList,Table_ExternalData_1[[#Headers],[21]])</f>
        <v>0</v>
      </c>
      <c r="AB189" s="6">
        <f>SUMIFS(GQList,GIList,Table_ExternalData_1[[#This Row],[Item_key]],GDList,Table_ExternalData_1[[#Headers],[22]])</f>
        <v>0</v>
      </c>
      <c r="AC189" s="6">
        <f>SUMIFS(GQList,GIList,Table_ExternalData_1[[#This Row],[Item_key]],GDList,Table_ExternalData_1[[#Headers],[23]])</f>
        <v>0</v>
      </c>
      <c r="AD189" s="6">
        <f>SUMIFS(GQList,GIList,Table_ExternalData_1[[#This Row],[Item_key]],GDList,Table_ExternalData_1[[#Headers],[24]])</f>
        <v>0</v>
      </c>
      <c r="AE189" s="6">
        <f>SUMIFS(GQList,GIList,Table_ExternalData_1[[#This Row],[Item_key]],GDList,Table_ExternalData_1[[#Headers],[25]])</f>
        <v>0</v>
      </c>
      <c r="AF189" s="6">
        <f>SUMIFS(GQList,GIList,Table_ExternalData_1[[#This Row],[Item_key]],GDList,Table_ExternalData_1[[#Headers],[26]])</f>
        <v>0</v>
      </c>
      <c r="AG189" s="6">
        <f>SUMIFS(GQList,GIList,Table_ExternalData_1[[#This Row],[Item_key]],GDList,Table_ExternalData_1[[#Headers],[27]])</f>
        <v>0</v>
      </c>
      <c r="AH189" s="6">
        <f>SUMIFS(GQList,GIList,Table_ExternalData_1[[#This Row],[Item_key]],GDList,Table_ExternalData_1[[#Headers],[28]])</f>
        <v>0</v>
      </c>
      <c r="AI189" s="6">
        <f>SUMIFS(GQList,GIList,Table_ExternalData_1[[#This Row],[Item_key]],GDList,Table_ExternalData_1[[#Headers],[29]])</f>
        <v>0</v>
      </c>
      <c r="AJ189" s="6">
        <f>SUMIFS(GQList,GIList,Table_ExternalData_1[[#This Row],[Item_key]],GDList,Table_ExternalData_1[[#Headers],[30]])</f>
        <v>0</v>
      </c>
      <c r="AK189" s="6">
        <f>SUMIFS(GQList,GIList,Table_ExternalData_1[[#This Row],[Item_key]],GDList,Table_ExternalData_1[[#Headers],[31]])</f>
        <v>0</v>
      </c>
      <c r="AL189" s="6">
        <f>SUM(Table_ExternalData_1[[#This Row],[1]:[31]])</f>
        <v>25</v>
      </c>
    </row>
    <row r="190" spans="1:38" hidden="1">
      <c r="A190" s="8" t="s">
        <v>2000</v>
      </c>
      <c r="B190" s="3" t="s">
        <v>780</v>
      </c>
      <c r="C190" s="3" t="s">
        <v>322</v>
      </c>
      <c r="D190" s="3" t="s">
        <v>785</v>
      </c>
      <c r="E190" s="3" t="s">
        <v>786</v>
      </c>
      <c r="F190" s="8" t="s">
        <v>1641</v>
      </c>
      <c r="G190" s="6">
        <f>SUMIFS(GQList,GIList,Table_ExternalData_1[[#This Row],[Item_key]],GDList,Table_ExternalData_1[[#Headers],[1]])</f>
        <v>0</v>
      </c>
      <c r="H190" s="6">
        <f>SUMIFS(GQList,GIList,Table_ExternalData_1[[#This Row],[Item_key]],GDList,Table_ExternalData_1[[#Headers],[2]])</f>
        <v>0</v>
      </c>
      <c r="I190" s="6">
        <f>SUMIFS(GQList,GIList,Table_ExternalData_1[[#This Row],[Item_key]],GDList,Table_ExternalData_1[[#Headers],[3]])</f>
        <v>0</v>
      </c>
      <c r="J190" s="6">
        <f>SUMIFS(GQList,GIList,Table_ExternalData_1[[#This Row],[Item_key]],GDList,Table_ExternalData_1[[#Headers],[4]])</f>
        <v>0</v>
      </c>
      <c r="K190" s="6">
        <f>SUMIFS(GQList,GIList,Table_ExternalData_1[[#This Row],[Item_key]],GDList,Table_ExternalData_1[[#Headers],[5]])</f>
        <v>0</v>
      </c>
      <c r="L190" s="6">
        <f>SUMIFS(GQList,GIList,Table_ExternalData_1[[#This Row],[Item_key]],GDList,Table_ExternalData_1[[#Headers],[6]])</f>
        <v>0</v>
      </c>
      <c r="M190" s="6">
        <f>SUMIFS(GQList,GIList,Table_ExternalData_1[[#This Row],[Item_key]],GDList,Table_ExternalData_1[[#Headers],[7]])</f>
        <v>0</v>
      </c>
      <c r="N190" s="6">
        <f>SUMIFS(GQList,GIList,Table_ExternalData_1[[#This Row],[Item_key]],GDList,Table_ExternalData_1[[#Headers],[8]])</f>
        <v>0</v>
      </c>
      <c r="O190" s="6">
        <f>SUMIFS(GQList,GIList,Table_ExternalData_1[[#This Row],[Item_key]],GDList,Table_ExternalData_1[[#Headers],[9]])</f>
        <v>0</v>
      </c>
      <c r="P190" s="6">
        <f>SUMIFS(GQList,GIList,Table_ExternalData_1[[#This Row],[Item_key]],GDList,Table_ExternalData_1[[#Headers],[10]])</f>
        <v>0</v>
      </c>
      <c r="Q190" s="6">
        <f>SUMIFS(GQList,GIList,Table_ExternalData_1[[#This Row],[Item_key]],GDList,Table_ExternalData_1[[#Headers],[11]])</f>
        <v>0</v>
      </c>
      <c r="R190" s="6">
        <f>SUMIFS(GQList,GIList,Table_ExternalData_1[[#This Row],[Item_key]],GDList,Table_ExternalData_1[[#Headers],[12]])</f>
        <v>0</v>
      </c>
      <c r="S190" s="6">
        <f>SUMIFS(GQList,GIList,Table_ExternalData_1[[#This Row],[Item_key]],GDList,Table_ExternalData_1[[#Headers],[13]])</f>
        <v>0</v>
      </c>
      <c r="T190" s="6">
        <f>SUMIFS(GQList,GIList,Table_ExternalData_1[[#This Row],[Item_key]],GDList,Table_ExternalData_1[[#Headers],[14]])</f>
        <v>0</v>
      </c>
      <c r="U190" s="6">
        <f>SUMIFS(GQList,GIList,Table_ExternalData_1[[#This Row],[Item_key]],GDList,Table_ExternalData_1[[#Headers],[15]])</f>
        <v>0</v>
      </c>
      <c r="V190" s="6">
        <f>SUMIFS(GQList,GIList,Table_ExternalData_1[[#This Row],[Item_key]],GDList,Table_ExternalData_1[[#Headers],[16]])</f>
        <v>0</v>
      </c>
      <c r="W190" s="6">
        <f>SUMIFS(GQList,GIList,Table_ExternalData_1[[#This Row],[Item_key]],GDList,Table_ExternalData_1[[#Headers],[17]])</f>
        <v>0</v>
      </c>
      <c r="X190" s="6">
        <f>SUMIFS(GQList,GIList,Table_ExternalData_1[[#This Row],[Item_key]],GDList,Table_ExternalData_1[[#Headers],[18]])</f>
        <v>0</v>
      </c>
      <c r="Y190" s="6">
        <f>SUMIFS(GQList,GIList,Table_ExternalData_1[[#This Row],[Item_key]],GDList,Table_ExternalData_1[[#Headers],[19]])</f>
        <v>0</v>
      </c>
      <c r="Z190" s="6">
        <f>SUMIFS(GQList,GIList,Table_ExternalData_1[[#This Row],[Item_key]],GDList,Table_ExternalData_1[[#Headers],[20]])</f>
        <v>0</v>
      </c>
      <c r="AA190" s="6">
        <f>SUMIFS(GQList,GIList,Table_ExternalData_1[[#This Row],[Item_key]],GDList,Table_ExternalData_1[[#Headers],[21]])</f>
        <v>0</v>
      </c>
      <c r="AB190" s="6">
        <f>SUMIFS(GQList,GIList,Table_ExternalData_1[[#This Row],[Item_key]],GDList,Table_ExternalData_1[[#Headers],[22]])</f>
        <v>0</v>
      </c>
      <c r="AC190" s="6">
        <f>SUMIFS(GQList,GIList,Table_ExternalData_1[[#This Row],[Item_key]],GDList,Table_ExternalData_1[[#Headers],[23]])</f>
        <v>0</v>
      </c>
      <c r="AD190" s="6">
        <f>SUMIFS(GQList,GIList,Table_ExternalData_1[[#This Row],[Item_key]],GDList,Table_ExternalData_1[[#Headers],[24]])</f>
        <v>0</v>
      </c>
      <c r="AE190" s="6">
        <f>SUMIFS(GQList,GIList,Table_ExternalData_1[[#This Row],[Item_key]],GDList,Table_ExternalData_1[[#Headers],[25]])</f>
        <v>0</v>
      </c>
      <c r="AF190" s="6">
        <f>SUMIFS(GQList,GIList,Table_ExternalData_1[[#This Row],[Item_key]],GDList,Table_ExternalData_1[[#Headers],[26]])</f>
        <v>0</v>
      </c>
      <c r="AG190" s="6">
        <f>SUMIFS(GQList,GIList,Table_ExternalData_1[[#This Row],[Item_key]],GDList,Table_ExternalData_1[[#Headers],[27]])</f>
        <v>0</v>
      </c>
      <c r="AH190" s="6">
        <f>SUMIFS(GQList,GIList,Table_ExternalData_1[[#This Row],[Item_key]],GDList,Table_ExternalData_1[[#Headers],[28]])</f>
        <v>0</v>
      </c>
      <c r="AI190" s="6">
        <f>SUMIFS(GQList,GIList,Table_ExternalData_1[[#This Row],[Item_key]],GDList,Table_ExternalData_1[[#Headers],[29]])</f>
        <v>0</v>
      </c>
      <c r="AJ190" s="6">
        <f>SUMIFS(GQList,GIList,Table_ExternalData_1[[#This Row],[Item_key]],GDList,Table_ExternalData_1[[#Headers],[30]])</f>
        <v>0</v>
      </c>
      <c r="AK190" s="6">
        <f>SUMIFS(GQList,GIList,Table_ExternalData_1[[#This Row],[Item_key]],GDList,Table_ExternalData_1[[#Headers],[31]])</f>
        <v>0</v>
      </c>
      <c r="AL190" s="6">
        <f>SUM(Table_ExternalData_1[[#This Row],[1]:[31]])</f>
        <v>0</v>
      </c>
    </row>
    <row r="191" spans="1:38" ht="24" hidden="1">
      <c r="A191" s="8" t="s">
        <v>2000</v>
      </c>
      <c r="B191" s="3" t="s">
        <v>780</v>
      </c>
      <c r="C191" s="3" t="s">
        <v>323</v>
      </c>
      <c r="D191" s="3" t="s">
        <v>787</v>
      </c>
      <c r="E191" s="3" t="s">
        <v>788</v>
      </c>
      <c r="F191" s="8" t="s">
        <v>1641</v>
      </c>
      <c r="G191" s="6">
        <f>SUMIFS(GQList,GIList,Table_ExternalData_1[[#This Row],[Item_key]],GDList,Table_ExternalData_1[[#Headers],[1]])</f>
        <v>0</v>
      </c>
      <c r="H191" s="6">
        <f>SUMIFS(GQList,GIList,Table_ExternalData_1[[#This Row],[Item_key]],GDList,Table_ExternalData_1[[#Headers],[2]])</f>
        <v>0</v>
      </c>
      <c r="I191" s="6">
        <f>SUMIFS(GQList,GIList,Table_ExternalData_1[[#This Row],[Item_key]],GDList,Table_ExternalData_1[[#Headers],[3]])</f>
        <v>0</v>
      </c>
      <c r="J191" s="6">
        <f>SUMIFS(GQList,GIList,Table_ExternalData_1[[#This Row],[Item_key]],GDList,Table_ExternalData_1[[#Headers],[4]])</f>
        <v>0</v>
      </c>
      <c r="K191" s="6">
        <f>SUMIFS(GQList,GIList,Table_ExternalData_1[[#This Row],[Item_key]],GDList,Table_ExternalData_1[[#Headers],[5]])</f>
        <v>0</v>
      </c>
      <c r="L191" s="6">
        <f>SUMIFS(GQList,GIList,Table_ExternalData_1[[#This Row],[Item_key]],GDList,Table_ExternalData_1[[#Headers],[6]])</f>
        <v>0</v>
      </c>
      <c r="M191" s="6">
        <f>SUMIFS(GQList,GIList,Table_ExternalData_1[[#This Row],[Item_key]],GDList,Table_ExternalData_1[[#Headers],[7]])</f>
        <v>0</v>
      </c>
      <c r="N191" s="6">
        <f>SUMIFS(GQList,GIList,Table_ExternalData_1[[#This Row],[Item_key]],GDList,Table_ExternalData_1[[#Headers],[8]])</f>
        <v>0</v>
      </c>
      <c r="O191" s="6">
        <f>SUMIFS(GQList,GIList,Table_ExternalData_1[[#This Row],[Item_key]],GDList,Table_ExternalData_1[[#Headers],[9]])</f>
        <v>0</v>
      </c>
      <c r="P191" s="6">
        <f>SUMIFS(GQList,GIList,Table_ExternalData_1[[#This Row],[Item_key]],GDList,Table_ExternalData_1[[#Headers],[10]])</f>
        <v>0</v>
      </c>
      <c r="Q191" s="6">
        <f>SUMIFS(GQList,GIList,Table_ExternalData_1[[#This Row],[Item_key]],GDList,Table_ExternalData_1[[#Headers],[11]])</f>
        <v>0</v>
      </c>
      <c r="R191" s="6">
        <f>SUMIFS(GQList,GIList,Table_ExternalData_1[[#This Row],[Item_key]],GDList,Table_ExternalData_1[[#Headers],[12]])</f>
        <v>0</v>
      </c>
      <c r="S191" s="6">
        <f>SUMIFS(GQList,GIList,Table_ExternalData_1[[#This Row],[Item_key]],GDList,Table_ExternalData_1[[#Headers],[13]])</f>
        <v>0</v>
      </c>
      <c r="T191" s="6">
        <f>SUMIFS(GQList,GIList,Table_ExternalData_1[[#This Row],[Item_key]],GDList,Table_ExternalData_1[[#Headers],[14]])</f>
        <v>0</v>
      </c>
      <c r="U191" s="6">
        <f>SUMIFS(GQList,GIList,Table_ExternalData_1[[#This Row],[Item_key]],GDList,Table_ExternalData_1[[#Headers],[15]])</f>
        <v>0</v>
      </c>
      <c r="V191" s="6">
        <f>SUMIFS(GQList,GIList,Table_ExternalData_1[[#This Row],[Item_key]],GDList,Table_ExternalData_1[[#Headers],[16]])</f>
        <v>0</v>
      </c>
      <c r="W191" s="6">
        <f>SUMIFS(GQList,GIList,Table_ExternalData_1[[#This Row],[Item_key]],GDList,Table_ExternalData_1[[#Headers],[17]])</f>
        <v>0</v>
      </c>
      <c r="X191" s="6">
        <f>SUMIFS(GQList,GIList,Table_ExternalData_1[[#This Row],[Item_key]],GDList,Table_ExternalData_1[[#Headers],[18]])</f>
        <v>0</v>
      </c>
      <c r="Y191" s="6">
        <f>SUMIFS(GQList,GIList,Table_ExternalData_1[[#This Row],[Item_key]],GDList,Table_ExternalData_1[[#Headers],[19]])</f>
        <v>0</v>
      </c>
      <c r="Z191" s="6">
        <f>SUMIFS(GQList,GIList,Table_ExternalData_1[[#This Row],[Item_key]],GDList,Table_ExternalData_1[[#Headers],[20]])</f>
        <v>0</v>
      </c>
      <c r="AA191" s="6">
        <f>SUMIFS(GQList,GIList,Table_ExternalData_1[[#This Row],[Item_key]],GDList,Table_ExternalData_1[[#Headers],[21]])</f>
        <v>0</v>
      </c>
      <c r="AB191" s="6">
        <f>SUMIFS(GQList,GIList,Table_ExternalData_1[[#This Row],[Item_key]],GDList,Table_ExternalData_1[[#Headers],[22]])</f>
        <v>0</v>
      </c>
      <c r="AC191" s="6">
        <f>SUMIFS(GQList,GIList,Table_ExternalData_1[[#This Row],[Item_key]],GDList,Table_ExternalData_1[[#Headers],[23]])</f>
        <v>0</v>
      </c>
      <c r="AD191" s="6">
        <f>SUMIFS(GQList,GIList,Table_ExternalData_1[[#This Row],[Item_key]],GDList,Table_ExternalData_1[[#Headers],[24]])</f>
        <v>0</v>
      </c>
      <c r="AE191" s="6">
        <f>SUMIFS(GQList,GIList,Table_ExternalData_1[[#This Row],[Item_key]],GDList,Table_ExternalData_1[[#Headers],[25]])</f>
        <v>0</v>
      </c>
      <c r="AF191" s="6">
        <f>SUMIFS(GQList,GIList,Table_ExternalData_1[[#This Row],[Item_key]],GDList,Table_ExternalData_1[[#Headers],[26]])</f>
        <v>0</v>
      </c>
      <c r="AG191" s="6">
        <f>SUMIFS(GQList,GIList,Table_ExternalData_1[[#This Row],[Item_key]],GDList,Table_ExternalData_1[[#Headers],[27]])</f>
        <v>0</v>
      </c>
      <c r="AH191" s="6">
        <f>SUMIFS(GQList,GIList,Table_ExternalData_1[[#This Row],[Item_key]],GDList,Table_ExternalData_1[[#Headers],[28]])</f>
        <v>0</v>
      </c>
      <c r="AI191" s="6">
        <f>SUMIFS(GQList,GIList,Table_ExternalData_1[[#This Row],[Item_key]],GDList,Table_ExternalData_1[[#Headers],[29]])</f>
        <v>0</v>
      </c>
      <c r="AJ191" s="6">
        <f>SUMIFS(GQList,GIList,Table_ExternalData_1[[#This Row],[Item_key]],GDList,Table_ExternalData_1[[#Headers],[30]])</f>
        <v>0</v>
      </c>
      <c r="AK191" s="6">
        <f>SUMIFS(GQList,GIList,Table_ExternalData_1[[#This Row],[Item_key]],GDList,Table_ExternalData_1[[#Headers],[31]])</f>
        <v>0</v>
      </c>
      <c r="AL191" s="6">
        <f>SUM(Table_ExternalData_1[[#This Row],[1]:[31]])</f>
        <v>0</v>
      </c>
    </row>
    <row r="192" spans="1:38" hidden="1">
      <c r="A192" s="8" t="s">
        <v>2000</v>
      </c>
      <c r="B192" s="3" t="s">
        <v>780</v>
      </c>
      <c r="C192" s="3" t="s">
        <v>134</v>
      </c>
      <c r="D192" s="3" t="s">
        <v>789</v>
      </c>
      <c r="E192" s="3" t="s">
        <v>790</v>
      </c>
      <c r="F192" s="8" t="s">
        <v>1641</v>
      </c>
      <c r="G192" s="6">
        <f>SUMIFS(GQList,GIList,Table_ExternalData_1[[#This Row],[Item_key]],GDList,Table_ExternalData_1[[#Headers],[1]])</f>
        <v>0</v>
      </c>
      <c r="H192" s="6">
        <f>SUMIFS(GQList,GIList,Table_ExternalData_1[[#This Row],[Item_key]],GDList,Table_ExternalData_1[[#Headers],[2]])</f>
        <v>0</v>
      </c>
      <c r="I192" s="6">
        <f>SUMIFS(GQList,GIList,Table_ExternalData_1[[#This Row],[Item_key]],GDList,Table_ExternalData_1[[#Headers],[3]])</f>
        <v>0</v>
      </c>
      <c r="J192" s="6">
        <f>SUMIFS(GQList,GIList,Table_ExternalData_1[[#This Row],[Item_key]],GDList,Table_ExternalData_1[[#Headers],[4]])</f>
        <v>0</v>
      </c>
      <c r="K192" s="6">
        <f>SUMIFS(GQList,GIList,Table_ExternalData_1[[#This Row],[Item_key]],GDList,Table_ExternalData_1[[#Headers],[5]])</f>
        <v>0</v>
      </c>
      <c r="L192" s="6">
        <f>SUMIFS(GQList,GIList,Table_ExternalData_1[[#This Row],[Item_key]],GDList,Table_ExternalData_1[[#Headers],[6]])</f>
        <v>0</v>
      </c>
      <c r="M192" s="6">
        <f>SUMIFS(GQList,GIList,Table_ExternalData_1[[#This Row],[Item_key]],GDList,Table_ExternalData_1[[#Headers],[7]])</f>
        <v>0</v>
      </c>
      <c r="N192" s="6">
        <f>SUMIFS(GQList,GIList,Table_ExternalData_1[[#This Row],[Item_key]],GDList,Table_ExternalData_1[[#Headers],[8]])</f>
        <v>0</v>
      </c>
      <c r="O192" s="6">
        <f>SUMIFS(GQList,GIList,Table_ExternalData_1[[#This Row],[Item_key]],GDList,Table_ExternalData_1[[#Headers],[9]])</f>
        <v>0</v>
      </c>
      <c r="P192" s="6">
        <f>SUMIFS(GQList,GIList,Table_ExternalData_1[[#This Row],[Item_key]],GDList,Table_ExternalData_1[[#Headers],[10]])</f>
        <v>0</v>
      </c>
      <c r="Q192" s="6">
        <f>SUMIFS(GQList,GIList,Table_ExternalData_1[[#This Row],[Item_key]],GDList,Table_ExternalData_1[[#Headers],[11]])</f>
        <v>0</v>
      </c>
      <c r="R192" s="6">
        <f>SUMIFS(GQList,GIList,Table_ExternalData_1[[#This Row],[Item_key]],GDList,Table_ExternalData_1[[#Headers],[12]])</f>
        <v>0</v>
      </c>
      <c r="S192" s="6">
        <f>SUMIFS(GQList,GIList,Table_ExternalData_1[[#This Row],[Item_key]],GDList,Table_ExternalData_1[[#Headers],[13]])</f>
        <v>0</v>
      </c>
      <c r="T192" s="6">
        <f>SUMIFS(GQList,GIList,Table_ExternalData_1[[#This Row],[Item_key]],GDList,Table_ExternalData_1[[#Headers],[14]])</f>
        <v>0</v>
      </c>
      <c r="U192" s="6">
        <f>SUMIFS(GQList,GIList,Table_ExternalData_1[[#This Row],[Item_key]],GDList,Table_ExternalData_1[[#Headers],[15]])</f>
        <v>0</v>
      </c>
      <c r="V192" s="6">
        <f>SUMIFS(GQList,GIList,Table_ExternalData_1[[#This Row],[Item_key]],GDList,Table_ExternalData_1[[#Headers],[16]])</f>
        <v>0</v>
      </c>
      <c r="W192" s="6">
        <f>SUMIFS(GQList,GIList,Table_ExternalData_1[[#This Row],[Item_key]],GDList,Table_ExternalData_1[[#Headers],[17]])</f>
        <v>0</v>
      </c>
      <c r="X192" s="6">
        <f>SUMIFS(GQList,GIList,Table_ExternalData_1[[#This Row],[Item_key]],GDList,Table_ExternalData_1[[#Headers],[18]])</f>
        <v>0</v>
      </c>
      <c r="Y192" s="6">
        <f>SUMIFS(GQList,GIList,Table_ExternalData_1[[#This Row],[Item_key]],GDList,Table_ExternalData_1[[#Headers],[19]])</f>
        <v>0</v>
      </c>
      <c r="Z192" s="6">
        <f>SUMIFS(GQList,GIList,Table_ExternalData_1[[#This Row],[Item_key]],GDList,Table_ExternalData_1[[#Headers],[20]])</f>
        <v>0</v>
      </c>
      <c r="AA192" s="6">
        <f>SUMIFS(GQList,GIList,Table_ExternalData_1[[#This Row],[Item_key]],GDList,Table_ExternalData_1[[#Headers],[21]])</f>
        <v>0</v>
      </c>
      <c r="AB192" s="6">
        <f>SUMIFS(GQList,GIList,Table_ExternalData_1[[#This Row],[Item_key]],GDList,Table_ExternalData_1[[#Headers],[22]])</f>
        <v>0</v>
      </c>
      <c r="AC192" s="6">
        <f>SUMIFS(GQList,GIList,Table_ExternalData_1[[#This Row],[Item_key]],GDList,Table_ExternalData_1[[#Headers],[23]])</f>
        <v>0</v>
      </c>
      <c r="AD192" s="6">
        <f>SUMIFS(GQList,GIList,Table_ExternalData_1[[#This Row],[Item_key]],GDList,Table_ExternalData_1[[#Headers],[24]])</f>
        <v>0</v>
      </c>
      <c r="AE192" s="6">
        <f>SUMIFS(GQList,GIList,Table_ExternalData_1[[#This Row],[Item_key]],GDList,Table_ExternalData_1[[#Headers],[25]])</f>
        <v>0</v>
      </c>
      <c r="AF192" s="6">
        <f>SUMIFS(GQList,GIList,Table_ExternalData_1[[#This Row],[Item_key]],GDList,Table_ExternalData_1[[#Headers],[26]])</f>
        <v>0</v>
      </c>
      <c r="AG192" s="6">
        <f>SUMIFS(GQList,GIList,Table_ExternalData_1[[#This Row],[Item_key]],GDList,Table_ExternalData_1[[#Headers],[27]])</f>
        <v>0</v>
      </c>
      <c r="AH192" s="6">
        <f>SUMIFS(GQList,GIList,Table_ExternalData_1[[#This Row],[Item_key]],GDList,Table_ExternalData_1[[#Headers],[28]])</f>
        <v>0</v>
      </c>
      <c r="AI192" s="6">
        <f>SUMIFS(GQList,GIList,Table_ExternalData_1[[#This Row],[Item_key]],GDList,Table_ExternalData_1[[#Headers],[29]])</f>
        <v>0</v>
      </c>
      <c r="AJ192" s="6">
        <f>SUMIFS(GQList,GIList,Table_ExternalData_1[[#This Row],[Item_key]],GDList,Table_ExternalData_1[[#Headers],[30]])</f>
        <v>0</v>
      </c>
      <c r="AK192" s="6">
        <f>SUMIFS(GQList,GIList,Table_ExternalData_1[[#This Row],[Item_key]],GDList,Table_ExternalData_1[[#Headers],[31]])</f>
        <v>0</v>
      </c>
      <c r="AL192" s="6">
        <f>SUM(Table_ExternalData_1[[#This Row],[1]:[31]])</f>
        <v>0</v>
      </c>
    </row>
    <row r="193" spans="1:38" hidden="1">
      <c r="A193" s="8" t="s">
        <v>2000</v>
      </c>
      <c r="B193" s="3" t="s">
        <v>780</v>
      </c>
      <c r="C193" s="3" t="s">
        <v>195</v>
      </c>
      <c r="D193" s="3" t="s">
        <v>791</v>
      </c>
      <c r="E193" s="3" t="s">
        <v>792</v>
      </c>
      <c r="F193" s="8" t="s">
        <v>1641</v>
      </c>
      <c r="G193" s="6">
        <f>SUMIFS(GQList,GIList,Table_ExternalData_1[[#This Row],[Item_key]],GDList,Table_ExternalData_1[[#Headers],[1]])</f>
        <v>0</v>
      </c>
      <c r="H193" s="6">
        <f>SUMIFS(GQList,GIList,Table_ExternalData_1[[#This Row],[Item_key]],GDList,Table_ExternalData_1[[#Headers],[2]])</f>
        <v>0</v>
      </c>
      <c r="I193" s="6">
        <f>SUMIFS(GQList,GIList,Table_ExternalData_1[[#This Row],[Item_key]],GDList,Table_ExternalData_1[[#Headers],[3]])</f>
        <v>0</v>
      </c>
      <c r="J193" s="6">
        <f>SUMIFS(GQList,GIList,Table_ExternalData_1[[#This Row],[Item_key]],GDList,Table_ExternalData_1[[#Headers],[4]])</f>
        <v>0</v>
      </c>
      <c r="K193" s="6">
        <f>SUMIFS(GQList,GIList,Table_ExternalData_1[[#This Row],[Item_key]],GDList,Table_ExternalData_1[[#Headers],[5]])</f>
        <v>0</v>
      </c>
      <c r="L193" s="6">
        <f>SUMIFS(GQList,GIList,Table_ExternalData_1[[#This Row],[Item_key]],GDList,Table_ExternalData_1[[#Headers],[6]])</f>
        <v>0</v>
      </c>
      <c r="M193" s="6">
        <f>SUMIFS(GQList,GIList,Table_ExternalData_1[[#This Row],[Item_key]],GDList,Table_ExternalData_1[[#Headers],[7]])</f>
        <v>0</v>
      </c>
      <c r="N193" s="6">
        <f>SUMIFS(GQList,GIList,Table_ExternalData_1[[#This Row],[Item_key]],GDList,Table_ExternalData_1[[#Headers],[8]])</f>
        <v>0</v>
      </c>
      <c r="O193" s="6">
        <f>SUMIFS(GQList,GIList,Table_ExternalData_1[[#This Row],[Item_key]],GDList,Table_ExternalData_1[[#Headers],[9]])</f>
        <v>0</v>
      </c>
      <c r="P193" s="6">
        <f>SUMIFS(GQList,GIList,Table_ExternalData_1[[#This Row],[Item_key]],GDList,Table_ExternalData_1[[#Headers],[10]])</f>
        <v>0</v>
      </c>
      <c r="Q193" s="6">
        <f>SUMIFS(GQList,GIList,Table_ExternalData_1[[#This Row],[Item_key]],GDList,Table_ExternalData_1[[#Headers],[11]])</f>
        <v>0</v>
      </c>
      <c r="R193" s="6">
        <f>SUMIFS(GQList,GIList,Table_ExternalData_1[[#This Row],[Item_key]],GDList,Table_ExternalData_1[[#Headers],[12]])</f>
        <v>0</v>
      </c>
      <c r="S193" s="6">
        <f>SUMIFS(GQList,GIList,Table_ExternalData_1[[#This Row],[Item_key]],GDList,Table_ExternalData_1[[#Headers],[13]])</f>
        <v>0</v>
      </c>
      <c r="T193" s="6">
        <f>SUMIFS(GQList,GIList,Table_ExternalData_1[[#This Row],[Item_key]],GDList,Table_ExternalData_1[[#Headers],[14]])</f>
        <v>0</v>
      </c>
      <c r="U193" s="6">
        <f>SUMIFS(GQList,GIList,Table_ExternalData_1[[#This Row],[Item_key]],GDList,Table_ExternalData_1[[#Headers],[15]])</f>
        <v>0</v>
      </c>
      <c r="V193" s="6">
        <f>SUMIFS(GQList,GIList,Table_ExternalData_1[[#This Row],[Item_key]],GDList,Table_ExternalData_1[[#Headers],[16]])</f>
        <v>0</v>
      </c>
      <c r="W193" s="6">
        <f>SUMIFS(GQList,GIList,Table_ExternalData_1[[#This Row],[Item_key]],GDList,Table_ExternalData_1[[#Headers],[17]])</f>
        <v>0</v>
      </c>
      <c r="X193" s="6">
        <f>SUMIFS(GQList,GIList,Table_ExternalData_1[[#This Row],[Item_key]],GDList,Table_ExternalData_1[[#Headers],[18]])</f>
        <v>0</v>
      </c>
      <c r="Y193" s="6">
        <f>SUMIFS(GQList,GIList,Table_ExternalData_1[[#This Row],[Item_key]],GDList,Table_ExternalData_1[[#Headers],[19]])</f>
        <v>0</v>
      </c>
      <c r="Z193" s="6">
        <f>SUMIFS(GQList,GIList,Table_ExternalData_1[[#This Row],[Item_key]],GDList,Table_ExternalData_1[[#Headers],[20]])</f>
        <v>0</v>
      </c>
      <c r="AA193" s="6">
        <f>SUMIFS(GQList,GIList,Table_ExternalData_1[[#This Row],[Item_key]],GDList,Table_ExternalData_1[[#Headers],[21]])</f>
        <v>0</v>
      </c>
      <c r="AB193" s="6">
        <f>SUMIFS(GQList,GIList,Table_ExternalData_1[[#This Row],[Item_key]],GDList,Table_ExternalData_1[[#Headers],[22]])</f>
        <v>0</v>
      </c>
      <c r="AC193" s="6">
        <f>SUMIFS(GQList,GIList,Table_ExternalData_1[[#This Row],[Item_key]],GDList,Table_ExternalData_1[[#Headers],[23]])</f>
        <v>0</v>
      </c>
      <c r="AD193" s="6">
        <f>SUMIFS(GQList,GIList,Table_ExternalData_1[[#This Row],[Item_key]],GDList,Table_ExternalData_1[[#Headers],[24]])</f>
        <v>0</v>
      </c>
      <c r="AE193" s="6">
        <f>SUMIFS(GQList,GIList,Table_ExternalData_1[[#This Row],[Item_key]],GDList,Table_ExternalData_1[[#Headers],[25]])</f>
        <v>0</v>
      </c>
      <c r="AF193" s="6">
        <f>SUMIFS(GQList,GIList,Table_ExternalData_1[[#This Row],[Item_key]],GDList,Table_ExternalData_1[[#Headers],[26]])</f>
        <v>0</v>
      </c>
      <c r="AG193" s="6">
        <f>SUMIFS(GQList,GIList,Table_ExternalData_1[[#This Row],[Item_key]],GDList,Table_ExternalData_1[[#Headers],[27]])</f>
        <v>0</v>
      </c>
      <c r="AH193" s="6">
        <f>SUMIFS(GQList,GIList,Table_ExternalData_1[[#This Row],[Item_key]],GDList,Table_ExternalData_1[[#Headers],[28]])</f>
        <v>0</v>
      </c>
      <c r="AI193" s="6">
        <f>SUMIFS(GQList,GIList,Table_ExternalData_1[[#This Row],[Item_key]],GDList,Table_ExternalData_1[[#Headers],[29]])</f>
        <v>0</v>
      </c>
      <c r="AJ193" s="6">
        <f>SUMIFS(GQList,GIList,Table_ExternalData_1[[#This Row],[Item_key]],GDList,Table_ExternalData_1[[#Headers],[30]])</f>
        <v>0</v>
      </c>
      <c r="AK193" s="6">
        <f>SUMIFS(GQList,GIList,Table_ExternalData_1[[#This Row],[Item_key]],GDList,Table_ExternalData_1[[#Headers],[31]])</f>
        <v>0</v>
      </c>
      <c r="AL193" s="6">
        <f>SUM(Table_ExternalData_1[[#This Row],[1]:[31]])</f>
        <v>0</v>
      </c>
    </row>
    <row r="194" spans="1:38" hidden="1">
      <c r="A194" s="8" t="s">
        <v>2000</v>
      </c>
      <c r="B194" s="3" t="s">
        <v>780</v>
      </c>
      <c r="C194" s="3" t="s">
        <v>195</v>
      </c>
      <c r="D194" s="3" t="s">
        <v>791</v>
      </c>
      <c r="E194" s="3" t="s">
        <v>792</v>
      </c>
      <c r="F194" s="8" t="s">
        <v>1642</v>
      </c>
      <c r="G194" s="6">
        <f>SUMIFS(GQList,GIList,Table_ExternalData_1[[#This Row],[Item_key]],GDList,Table_ExternalData_1[[#Headers],[1]])</f>
        <v>0</v>
      </c>
      <c r="H194" s="6">
        <f>SUMIFS(GQList,GIList,Table_ExternalData_1[[#This Row],[Item_key]],GDList,Table_ExternalData_1[[#Headers],[2]])</f>
        <v>0</v>
      </c>
      <c r="I194" s="6">
        <f>SUMIFS(GQList,GIList,Table_ExternalData_1[[#This Row],[Item_key]],GDList,Table_ExternalData_1[[#Headers],[3]])</f>
        <v>0</v>
      </c>
      <c r="J194" s="6">
        <f>SUMIFS(GQList,GIList,Table_ExternalData_1[[#This Row],[Item_key]],GDList,Table_ExternalData_1[[#Headers],[4]])</f>
        <v>0</v>
      </c>
      <c r="K194" s="6">
        <f>SUMIFS(GQList,GIList,Table_ExternalData_1[[#This Row],[Item_key]],GDList,Table_ExternalData_1[[#Headers],[5]])</f>
        <v>0</v>
      </c>
      <c r="L194" s="6">
        <f>SUMIFS(GQList,GIList,Table_ExternalData_1[[#This Row],[Item_key]],GDList,Table_ExternalData_1[[#Headers],[6]])</f>
        <v>0</v>
      </c>
      <c r="M194" s="6">
        <f>SUMIFS(GQList,GIList,Table_ExternalData_1[[#This Row],[Item_key]],GDList,Table_ExternalData_1[[#Headers],[7]])</f>
        <v>0</v>
      </c>
      <c r="N194" s="6">
        <f>SUMIFS(GQList,GIList,Table_ExternalData_1[[#This Row],[Item_key]],GDList,Table_ExternalData_1[[#Headers],[8]])</f>
        <v>0</v>
      </c>
      <c r="O194" s="6">
        <f>SUMIFS(GQList,GIList,Table_ExternalData_1[[#This Row],[Item_key]],GDList,Table_ExternalData_1[[#Headers],[9]])</f>
        <v>0</v>
      </c>
      <c r="P194" s="6">
        <f>SUMIFS(GQList,GIList,Table_ExternalData_1[[#This Row],[Item_key]],GDList,Table_ExternalData_1[[#Headers],[10]])</f>
        <v>0</v>
      </c>
      <c r="Q194" s="6">
        <f>SUMIFS(GQList,GIList,Table_ExternalData_1[[#This Row],[Item_key]],GDList,Table_ExternalData_1[[#Headers],[11]])</f>
        <v>0</v>
      </c>
      <c r="R194" s="6">
        <f>SUMIFS(GQList,GIList,Table_ExternalData_1[[#This Row],[Item_key]],GDList,Table_ExternalData_1[[#Headers],[12]])</f>
        <v>0</v>
      </c>
      <c r="S194" s="6">
        <f>SUMIFS(GQList,GIList,Table_ExternalData_1[[#This Row],[Item_key]],GDList,Table_ExternalData_1[[#Headers],[13]])</f>
        <v>0</v>
      </c>
      <c r="T194" s="6">
        <f>SUMIFS(GQList,GIList,Table_ExternalData_1[[#This Row],[Item_key]],GDList,Table_ExternalData_1[[#Headers],[14]])</f>
        <v>0</v>
      </c>
      <c r="U194" s="6">
        <f>SUMIFS(GQList,GIList,Table_ExternalData_1[[#This Row],[Item_key]],GDList,Table_ExternalData_1[[#Headers],[15]])</f>
        <v>0</v>
      </c>
      <c r="V194" s="6">
        <f>SUMIFS(GQList,GIList,Table_ExternalData_1[[#This Row],[Item_key]],GDList,Table_ExternalData_1[[#Headers],[16]])</f>
        <v>0</v>
      </c>
      <c r="W194" s="6">
        <f>SUMIFS(GQList,GIList,Table_ExternalData_1[[#This Row],[Item_key]],GDList,Table_ExternalData_1[[#Headers],[17]])</f>
        <v>0</v>
      </c>
      <c r="X194" s="6">
        <f>SUMIFS(GQList,GIList,Table_ExternalData_1[[#This Row],[Item_key]],GDList,Table_ExternalData_1[[#Headers],[18]])</f>
        <v>0</v>
      </c>
      <c r="Y194" s="6">
        <f>SUMIFS(GQList,GIList,Table_ExternalData_1[[#This Row],[Item_key]],GDList,Table_ExternalData_1[[#Headers],[19]])</f>
        <v>0</v>
      </c>
      <c r="Z194" s="6">
        <f>SUMIFS(GQList,GIList,Table_ExternalData_1[[#This Row],[Item_key]],GDList,Table_ExternalData_1[[#Headers],[20]])</f>
        <v>0</v>
      </c>
      <c r="AA194" s="6">
        <f>SUMIFS(GQList,GIList,Table_ExternalData_1[[#This Row],[Item_key]],GDList,Table_ExternalData_1[[#Headers],[21]])</f>
        <v>0</v>
      </c>
      <c r="AB194" s="6">
        <f>SUMIFS(GQList,GIList,Table_ExternalData_1[[#This Row],[Item_key]],GDList,Table_ExternalData_1[[#Headers],[22]])</f>
        <v>0</v>
      </c>
      <c r="AC194" s="6">
        <f>SUMIFS(GQList,GIList,Table_ExternalData_1[[#This Row],[Item_key]],GDList,Table_ExternalData_1[[#Headers],[23]])</f>
        <v>0</v>
      </c>
      <c r="AD194" s="6">
        <f>SUMIFS(GQList,GIList,Table_ExternalData_1[[#This Row],[Item_key]],GDList,Table_ExternalData_1[[#Headers],[24]])</f>
        <v>0</v>
      </c>
      <c r="AE194" s="6">
        <f>SUMIFS(GQList,GIList,Table_ExternalData_1[[#This Row],[Item_key]],GDList,Table_ExternalData_1[[#Headers],[25]])</f>
        <v>0</v>
      </c>
      <c r="AF194" s="6">
        <f>SUMIFS(GQList,GIList,Table_ExternalData_1[[#This Row],[Item_key]],GDList,Table_ExternalData_1[[#Headers],[26]])</f>
        <v>0</v>
      </c>
      <c r="AG194" s="6">
        <f>SUMIFS(GQList,GIList,Table_ExternalData_1[[#This Row],[Item_key]],GDList,Table_ExternalData_1[[#Headers],[27]])</f>
        <v>0</v>
      </c>
      <c r="AH194" s="6">
        <f>SUMIFS(GQList,GIList,Table_ExternalData_1[[#This Row],[Item_key]],GDList,Table_ExternalData_1[[#Headers],[28]])</f>
        <v>0</v>
      </c>
      <c r="AI194" s="6">
        <f>SUMIFS(GQList,GIList,Table_ExternalData_1[[#This Row],[Item_key]],GDList,Table_ExternalData_1[[#Headers],[29]])</f>
        <v>0</v>
      </c>
      <c r="AJ194" s="6">
        <f>SUMIFS(GQList,GIList,Table_ExternalData_1[[#This Row],[Item_key]],GDList,Table_ExternalData_1[[#Headers],[30]])</f>
        <v>0</v>
      </c>
      <c r="AK194" s="6">
        <f>SUMIFS(GQList,GIList,Table_ExternalData_1[[#This Row],[Item_key]],GDList,Table_ExternalData_1[[#Headers],[31]])</f>
        <v>0</v>
      </c>
      <c r="AL194" s="6">
        <f>SUM(Table_ExternalData_1[[#This Row],[1]:[31]])</f>
        <v>0</v>
      </c>
    </row>
    <row r="195" spans="1:38" hidden="1">
      <c r="A195" s="8" t="s">
        <v>2000</v>
      </c>
      <c r="B195" s="3" t="s">
        <v>780</v>
      </c>
      <c r="C195" s="3" t="s">
        <v>94</v>
      </c>
      <c r="D195" s="3" t="s">
        <v>793</v>
      </c>
      <c r="E195" s="3" t="s">
        <v>794</v>
      </c>
      <c r="F195" s="8" t="s">
        <v>1641</v>
      </c>
      <c r="G195" s="6">
        <f>SUMIFS(GQList,GIList,Table_ExternalData_1[[#This Row],[Item_key]],GDList,Table_ExternalData_1[[#Headers],[1]])</f>
        <v>0</v>
      </c>
      <c r="H195" s="6">
        <f>SUMIFS(GQList,GIList,Table_ExternalData_1[[#This Row],[Item_key]],GDList,Table_ExternalData_1[[#Headers],[2]])</f>
        <v>0</v>
      </c>
      <c r="I195" s="6">
        <f>SUMIFS(GQList,GIList,Table_ExternalData_1[[#This Row],[Item_key]],GDList,Table_ExternalData_1[[#Headers],[3]])</f>
        <v>0</v>
      </c>
      <c r="J195" s="6">
        <f>SUMIFS(GQList,GIList,Table_ExternalData_1[[#This Row],[Item_key]],GDList,Table_ExternalData_1[[#Headers],[4]])</f>
        <v>0</v>
      </c>
      <c r="K195" s="6">
        <f>SUMIFS(GQList,GIList,Table_ExternalData_1[[#This Row],[Item_key]],GDList,Table_ExternalData_1[[#Headers],[5]])</f>
        <v>0</v>
      </c>
      <c r="L195" s="6">
        <f>SUMIFS(GQList,GIList,Table_ExternalData_1[[#This Row],[Item_key]],GDList,Table_ExternalData_1[[#Headers],[6]])</f>
        <v>0</v>
      </c>
      <c r="M195" s="6">
        <f>SUMIFS(GQList,GIList,Table_ExternalData_1[[#This Row],[Item_key]],GDList,Table_ExternalData_1[[#Headers],[7]])</f>
        <v>0</v>
      </c>
      <c r="N195" s="6">
        <f>SUMIFS(GQList,GIList,Table_ExternalData_1[[#This Row],[Item_key]],GDList,Table_ExternalData_1[[#Headers],[8]])</f>
        <v>0</v>
      </c>
      <c r="O195" s="6">
        <f>SUMIFS(GQList,GIList,Table_ExternalData_1[[#This Row],[Item_key]],GDList,Table_ExternalData_1[[#Headers],[9]])</f>
        <v>0</v>
      </c>
      <c r="P195" s="6">
        <f>SUMIFS(GQList,GIList,Table_ExternalData_1[[#This Row],[Item_key]],GDList,Table_ExternalData_1[[#Headers],[10]])</f>
        <v>0</v>
      </c>
      <c r="Q195" s="6">
        <f>SUMIFS(GQList,GIList,Table_ExternalData_1[[#This Row],[Item_key]],GDList,Table_ExternalData_1[[#Headers],[11]])</f>
        <v>0</v>
      </c>
      <c r="R195" s="6">
        <f>SUMIFS(GQList,GIList,Table_ExternalData_1[[#This Row],[Item_key]],GDList,Table_ExternalData_1[[#Headers],[12]])</f>
        <v>0</v>
      </c>
      <c r="S195" s="6">
        <f>SUMIFS(GQList,GIList,Table_ExternalData_1[[#This Row],[Item_key]],GDList,Table_ExternalData_1[[#Headers],[13]])</f>
        <v>0</v>
      </c>
      <c r="T195" s="6">
        <f>SUMIFS(GQList,GIList,Table_ExternalData_1[[#This Row],[Item_key]],GDList,Table_ExternalData_1[[#Headers],[14]])</f>
        <v>0</v>
      </c>
      <c r="U195" s="6">
        <f>SUMIFS(GQList,GIList,Table_ExternalData_1[[#This Row],[Item_key]],GDList,Table_ExternalData_1[[#Headers],[15]])</f>
        <v>0</v>
      </c>
      <c r="V195" s="6">
        <f>SUMIFS(GQList,GIList,Table_ExternalData_1[[#This Row],[Item_key]],GDList,Table_ExternalData_1[[#Headers],[16]])</f>
        <v>0</v>
      </c>
      <c r="W195" s="6">
        <f>SUMIFS(GQList,GIList,Table_ExternalData_1[[#This Row],[Item_key]],GDList,Table_ExternalData_1[[#Headers],[17]])</f>
        <v>0</v>
      </c>
      <c r="X195" s="6">
        <f>SUMIFS(GQList,GIList,Table_ExternalData_1[[#This Row],[Item_key]],GDList,Table_ExternalData_1[[#Headers],[18]])</f>
        <v>0</v>
      </c>
      <c r="Y195" s="6">
        <f>SUMIFS(GQList,GIList,Table_ExternalData_1[[#This Row],[Item_key]],GDList,Table_ExternalData_1[[#Headers],[19]])</f>
        <v>0</v>
      </c>
      <c r="Z195" s="6">
        <f>SUMIFS(GQList,GIList,Table_ExternalData_1[[#This Row],[Item_key]],GDList,Table_ExternalData_1[[#Headers],[20]])</f>
        <v>0</v>
      </c>
      <c r="AA195" s="6">
        <f>SUMIFS(GQList,GIList,Table_ExternalData_1[[#This Row],[Item_key]],GDList,Table_ExternalData_1[[#Headers],[21]])</f>
        <v>0</v>
      </c>
      <c r="AB195" s="6">
        <f>SUMIFS(GQList,GIList,Table_ExternalData_1[[#This Row],[Item_key]],GDList,Table_ExternalData_1[[#Headers],[22]])</f>
        <v>0</v>
      </c>
      <c r="AC195" s="6">
        <f>SUMIFS(GQList,GIList,Table_ExternalData_1[[#This Row],[Item_key]],GDList,Table_ExternalData_1[[#Headers],[23]])</f>
        <v>0</v>
      </c>
      <c r="AD195" s="6">
        <f>SUMIFS(GQList,GIList,Table_ExternalData_1[[#This Row],[Item_key]],GDList,Table_ExternalData_1[[#Headers],[24]])</f>
        <v>0</v>
      </c>
      <c r="AE195" s="6">
        <f>SUMIFS(GQList,GIList,Table_ExternalData_1[[#This Row],[Item_key]],GDList,Table_ExternalData_1[[#Headers],[25]])</f>
        <v>0</v>
      </c>
      <c r="AF195" s="6">
        <f>SUMIFS(GQList,GIList,Table_ExternalData_1[[#This Row],[Item_key]],GDList,Table_ExternalData_1[[#Headers],[26]])</f>
        <v>0</v>
      </c>
      <c r="AG195" s="6">
        <f>SUMIFS(GQList,GIList,Table_ExternalData_1[[#This Row],[Item_key]],GDList,Table_ExternalData_1[[#Headers],[27]])</f>
        <v>0</v>
      </c>
      <c r="AH195" s="6">
        <f>SUMIFS(GQList,GIList,Table_ExternalData_1[[#This Row],[Item_key]],GDList,Table_ExternalData_1[[#Headers],[28]])</f>
        <v>0</v>
      </c>
      <c r="AI195" s="6">
        <f>SUMIFS(GQList,GIList,Table_ExternalData_1[[#This Row],[Item_key]],GDList,Table_ExternalData_1[[#Headers],[29]])</f>
        <v>0</v>
      </c>
      <c r="AJ195" s="6">
        <f>SUMIFS(GQList,GIList,Table_ExternalData_1[[#This Row],[Item_key]],GDList,Table_ExternalData_1[[#Headers],[30]])</f>
        <v>0</v>
      </c>
      <c r="AK195" s="6">
        <f>SUMIFS(GQList,GIList,Table_ExternalData_1[[#This Row],[Item_key]],GDList,Table_ExternalData_1[[#Headers],[31]])</f>
        <v>0</v>
      </c>
      <c r="AL195" s="6">
        <f>SUM(Table_ExternalData_1[[#This Row],[1]:[31]])</f>
        <v>0</v>
      </c>
    </row>
    <row r="196" spans="1:38" hidden="1">
      <c r="A196" s="8" t="s">
        <v>2000</v>
      </c>
      <c r="B196" s="3" t="s">
        <v>780</v>
      </c>
      <c r="C196" s="3" t="s">
        <v>196</v>
      </c>
      <c r="D196" s="3" t="s">
        <v>795</v>
      </c>
      <c r="E196" s="3" t="s">
        <v>796</v>
      </c>
      <c r="F196" s="8" t="s">
        <v>1641</v>
      </c>
      <c r="G196" s="6">
        <f>SUMIFS(GQList,GIList,Table_ExternalData_1[[#This Row],[Item_key]],GDList,Table_ExternalData_1[[#Headers],[1]])</f>
        <v>0</v>
      </c>
      <c r="H196" s="6">
        <f>SUMIFS(GQList,GIList,Table_ExternalData_1[[#This Row],[Item_key]],GDList,Table_ExternalData_1[[#Headers],[2]])</f>
        <v>0</v>
      </c>
      <c r="I196" s="6">
        <f>SUMIFS(GQList,GIList,Table_ExternalData_1[[#This Row],[Item_key]],GDList,Table_ExternalData_1[[#Headers],[3]])</f>
        <v>0</v>
      </c>
      <c r="J196" s="6">
        <f>SUMIFS(GQList,GIList,Table_ExternalData_1[[#This Row],[Item_key]],GDList,Table_ExternalData_1[[#Headers],[4]])</f>
        <v>0</v>
      </c>
      <c r="K196" s="6">
        <f>SUMIFS(GQList,GIList,Table_ExternalData_1[[#This Row],[Item_key]],GDList,Table_ExternalData_1[[#Headers],[5]])</f>
        <v>0</v>
      </c>
      <c r="L196" s="6">
        <f>SUMIFS(GQList,GIList,Table_ExternalData_1[[#This Row],[Item_key]],GDList,Table_ExternalData_1[[#Headers],[6]])</f>
        <v>0</v>
      </c>
      <c r="M196" s="6">
        <f>SUMIFS(GQList,GIList,Table_ExternalData_1[[#This Row],[Item_key]],GDList,Table_ExternalData_1[[#Headers],[7]])</f>
        <v>0</v>
      </c>
      <c r="N196" s="6">
        <f>SUMIFS(GQList,GIList,Table_ExternalData_1[[#This Row],[Item_key]],GDList,Table_ExternalData_1[[#Headers],[8]])</f>
        <v>0</v>
      </c>
      <c r="O196" s="6">
        <f>SUMIFS(GQList,GIList,Table_ExternalData_1[[#This Row],[Item_key]],GDList,Table_ExternalData_1[[#Headers],[9]])</f>
        <v>0</v>
      </c>
      <c r="P196" s="6">
        <f>SUMIFS(GQList,GIList,Table_ExternalData_1[[#This Row],[Item_key]],GDList,Table_ExternalData_1[[#Headers],[10]])</f>
        <v>0</v>
      </c>
      <c r="Q196" s="6">
        <f>SUMIFS(GQList,GIList,Table_ExternalData_1[[#This Row],[Item_key]],GDList,Table_ExternalData_1[[#Headers],[11]])</f>
        <v>0</v>
      </c>
      <c r="R196" s="6">
        <f>SUMIFS(GQList,GIList,Table_ExternalData_1[[#This Row],[Item_key]],GDList,Table_ExternalData_1[[#Headers],[12]])</f>
        <v>0</v>
      </c>
      <c r="S196" s="6">
        <f>SUMIFS(GQList,GIList,Table_ExternalData_1[[#This Row],[Item_key]],GDList,Table_ExternalData_1[[#Headers],[13]])</f>
        <v>0</v>
      </c>
      <c r="T196" s="6">
        <f>SUMIFS(GQList,GIList,Table_ExternalData_1[[#This Row],[Item_key]],GDList,Table_ExternalData_1[[#Headers],[14]])</f>
        <v>0</v>
      </c>
      <c r="U196" s="6">
        <f>SUMIFS(GQList,GIList,Table_ExternalData_1[[#This Row],[Item_key]],GDList,Table_ExternalData_1[[#Headers],[15]])</f>
        <v>0</v>
      </c>
      <c r="V196" s="6">
        <f>SUMIFS(GQList,GIList,Table_ExternalData_1[[#This Row],[Item_key]],GDList,Table_ExternalData_1[[#Headers],[16]])</f>
        <v>0</v>
      </c>
      <c r="W196" s="6">
        <f>SUMIFS(GQList,GIList,Table_ExternalData_1[[#This Row],[Item_key]],GDList,Table_ExternalData_1[[#Headers],[17]])</f>
        <v>0</v>
      </c>
      <c r="X196" s="6">
        <f>SUMIFS(GQList,GIList,Table_ExternalData_1[[#This Row],[Item_key]],GDList,Table_ExternalData_1[[#Headers],[18]])</f>
        <v>0</v>
      </c>
      <c r="Y196" s="6">
        <f>SUMIFS(GQList,GIList,Table_ExternalData_1[[#This Row],[Item_key]],GDList,Table_ExternalData_1[[#Headers],[19]])</f>
        <v>0</v>
      </c>
      <c r="Z196" s="6">
        <f>SUMIFS(GQList,GIList,Table_ExternalData_1[[#This Row],[Item_key]],GDList,Table_ExternalData_1[[#Headers],[20]])</f>
        <v>0</v>
      </c>
      <c r="AA196" s="6">
        <f>SUMIFS(GQList,GIList,Table_ExternalData_1[[#This Row],[Item_key]],GDList,Table_ExternalData_1[[#Headers],[21]])</f>
        <v>0</v>
      </c>
      <c r="AB196" s="6">
        <f>SUMIFS(GQList,GIList,Table_ExternalData_1[[#This Row],[Item_key]],GDList,Table_ExternalData_1[[#Headers],[22]])</f>
        <v>0</v>
      </c>
      <c r="AC196" s="6">
        <f>SUMIFS(GQList,GIList,Table_ExternalData_1[[#This Row],[Item_key]],GDList,Table_ExternalData_1[[#Headers],[23]])</f>
        <v>0</v>
      </c>
      <c r="AD196" s="6">
        <f>SUMIFS(GQList,GIList,Table_ExternalData_1[[#This Row],[Item_key]],GDList,Table_ExternalData_1[[#Headers],[24]])</f>
        <v>0</v>
      </c>
      <c r="AE196" s="6">
        <f>SUMIFS(GQList,GIList,Table_ExternalData_1[[#This Row],[Item_key]],GDList,Table_ExternalData_1[[#Headers],[25]])</f>
        <v>0</v>
      </c>
      <c r="AF196" s="6">
        <f>SUMIFS(GQList,GIList,Table_ExternalData_1[[#This Row],[Item_key]],GDList,Table_ExternalData_1[[#Headers],[26]])</f>
        <v>0</v>
      </c>
      <c r="AG196" s="6">
        <f>SUMIFS(GQList,GIList,Table_ExternalData_1[[#This Row],[Item_key]],GDList,Table_ExternalData_1[[#Headers],[27]])</f>
        <v>0</v>
      </c>
      <c r="AH196" s="6">
        <f>SUMIFS(GQList,GIList,Table_ExternalData_1[[#This Row],[Item_key]],GDList,Table_ExternalData_1[[#Headers],[28]])</f>
        <v>0</v>
      </c>
      <c r="AI196" s="6">
        <f>SUMIFS(GQList,GIList,Table_ExternalData_1[[#This Row],[Item_key]],GDList,Table_ExternalData_1[[#Headers],[29]])</f>
        <v>0</v>
      </c>
      <c r="AJ196" s="6">
        <f>SUMIFS(GQList,GIList,Table_ExternalData_1[[#This Row],[Item_key]],GDList,Table_ExternalData_1[[#Headers],[30]])</f>
        <v>0</v>
      </c>
      <c r="AK196" s="6">
        <f>SUMIFS(GQList,GIList,Table_ExternalData_1[[#This Row],[Item_key]],GDList,Table_ExternalData_1[[#Headers],[31]])</f>
        <v>0</v>
      </c>
      <c r="AL196" s="6">
        <f>SUM(Table_ExternalData_1[[#This Row],[1]:[31]])</f>
        <v>0</v>
      </c>
    </row>
    <row r="197" spans="1:38" hidden="1">
      <c r="A197" s="8" t="s">
        <v>2000</v>
      </c>
      <c r="B197" s="3" t="s">
        <v>780</v>
      </c>
      <c r="C197" s="3" t="s">
        <v>152</v>
      </c>
      <c r="D197" s="3" t="s">
        <v>797</v>
      </c>
      <c r="E197" s="3" t="s">
        <v>798</v>
      </c>
      <c r="F197" s="8" t="s">
        <v>1641</v>
      </c>
      <c r="G197" s="6">
        <f>SUMIFS(GQList,GIList,Table_ExternalData_1[[#This Row],[Item_key]],GDList,Table_ExternalData_1[[#Headers],[1]])</f>
        <v>0</v>
      </c>
      <c r="H197" s="6">
        <f>SUMIFS(GQList,GIList,Table_ExternalData_1[[#This Row],[Item_key]],GDList,Table_ExternalData_1[[#Headers],[2]])</f>
        <v>0</v>
      </c>
      <c r="I197" s="6">
        <f>SUMIFS(GQList,GIList,Table_ExternalData_1[[#This Row],[Item_key]],GDList,Table_ExternalData_1[[#Headers],[3]])</f>
        <v>0</v>
      </c>
      <c r="J197" s="6">
        <f>SUMIFS(GQList,GIList,Table_ExternalData_1[[#This Row],[Item_key]],GDList,Table_ExternalData_1[[#Headers],[4]])</f>
        <v>0</v>
      </c>
      <c r="K197" s="6">
        <f>SUMIFS(GQList,GIList,Table_ExternalData_1[[#This Row],[Item_key]],GDList,Table_ExternalData_1[[#Headers],[5]])</f>
        <v>0</v>
      </c>
      <c r="L197" s="6">
        <f>SUMIFS(GQList,GIList,Table_ExternalData_1[[#This Row],[Item_key]],GDList,Table_ExternalData_1[[#Headers],[6]])</f>
        <v>0</v>
      </c>
      <c r="M197" s="6">
        <f>SUMIFS(GQList,GIList,Table_ExternalData_1[[#This Row],[Item_key]],GDList,Table_ExternalData_1[[#Headers],[7]])</f>
        <v>0</v>
      </c>
      <c r="N197" s="6">
        <f>SUMIFS(GQList,GIList,Table_ExternalData_1[[#This Row],[Item_key]],GDList,Table_ExternalData_1[[#Headers],[8]])</f>
        <v>0</v>
      </c>
      <c r="O197" s="6">
        <f>SUMIFS(GQList,GIList,Table_ExternalData_1[[#This Row],[Item_key]],GDList,Table_ExternalData_1[[#Headers],[9]])</f>
        <v>0</v>
      </c>
      <c r="P197" s="6">
        <f>SUMIFS(GQList,GIList,Table_ExternalData_1[[#This Row],[Item_key]],GDList,Table_ExternalData_1[[#Headers],[10]])</f>
        <v>0</v>
      </c>
      <c r="Q197" s="6">
        <f>SUMIFS(GQList,GIList,Table_ExternalData_1[[#This Row],[Item_key]],GDList,Table_ExternalData_1[[#Headers],[11]])</f>
        <v>0</v>
      </c>
      <c r="R197" s="6">
        <f>SUMIFS(GQList,GIList,Table_ExternalData_1[[#This Row],[Item_key]],GDList,Table_ExternalData_1[[#Headers],[12]])</f>
        <v>0</v>
      </c>
      <c r="S197" s="6">
        <f>SUMIFS(GQList,GIList,Table_ExternalData_1[[#This Row],[Item_key]],GDList,Table_ExternalData_1[[#Headers],[13]])</f>
        <v>5</v>
      </c>
      <c r="T197" s="6">
        <f>SUMIFS(GQList,GIList,Table_ExternalData_1[[#This Row],[Item_key]],GDList,Table_ExternalData_1[[#Headers],[14]])</f>
        <v>0</v>
      </c>
      <c r="U197" s="6">
        <f>SUMIFS(GQList,GIList,Table_ExternalData_1[[#This Row],[Item_key]],GDList,Table_ExternalData_1[[#Headers],[15]])</f>
        <v>0</v>
      </c>
      <c r="V197" s="6">
        <f>SUMIFS(GQList,GIList,Table_ExternalData_1[[#This Row],[Item_key]],GDList,Table_ExternalData_1[[#Headers],[16]])</f>
        <v>0</v>
      </c>
      <c r="W197" s="6">
        <f>SUMIFS(GQList,GIList,Table_ExternalData_1[[#This Row],[Item_key]],GDList,Table_ExternalData_1[[#Headers],[17]])</f>
        <v>0</v>
      </c>
      <c r="X197" s="6">
        <f>SUMIFS(GQList,GIList,Table_ExternalData_1[[#This Row],[Item_key]],GDList,Table_ExternalData_1[[#Headers],[18]])</f>
        <v>0</v>
      </c>
      <c r="Y197" s="6">
        <f>SUMIFS(GQList,GIList,Table_ExternalData_1[[#This Row],[Item_key]],GDList,Table_ExternalData_1[[#Headers],[19]])</f>
        <v>0</v>
      </c>
      <c r="Z197" s="6">
        <f>SUMIFS(GQList,GIList,Table_ExternalData_1[[#This Row],[Item_key]],GDList,Table_ExternalData_1[[#Headers],[20]])</f>
        <v>0</v>
      </c>
      <c r="AA197" s="6">
        <f>SUMIFS(GQList,GIList,Table_ExternalData_1[[#This Row],[Item_key]],GDList,Table_ExternalData_1[[#Headers],[21]])</f>
        <v>0</v>
      </c>
      <c r="AB197" s="6">
        <f>SUMIFS(GQList,GIList,Table_ExternalData_1[[#This Row],[Item_key]],GDList,Table_ExternalData_1[[#Headers],[22]])</f>
        <v>0</v>
      </c>
      <c r="AC197" s="6">
        <f>SUMIFS(GQList,GIList,Table_ExternalData_1[[#This Row],[Item_key]],GDList,Table_ExternalData_1[[#Headers],[23]])</f>
        <v>0</v>
      </c>
      <c r="AD197" s="6">
        <f>SUMIFS(GQList,GIList,Table_ExternalData_1[[#This Row],[Item_key]],GDList,Table_ExternalData_1[[#Headers],[24]])</f>
        <v>0</v>
      </c>
      <c r="AE197" s="6">
        <f>SUMIFS(GQList,GIList,Table_ExternalData_1[[#This Row],[Item_key]],GDList,Table_ExternalData_1[[#Headers],[25]])</f>
        <v>0</v>
      </c>
      <c r="AF197" s="6">
        <f>SUMIFS(GQList,GIList,Table_ExternalData_1[[#This Row],[Item_key]],GDList,Table_ExternalData_1[[#Headers],[26]])</f>
        <v>0</v>
      </c>
      <c r="AG197" s="6">
        <f>SUMIFS(GQList,GIList,Table_ExternalData_1[[#This Row],[Item_key]],GDList,Table_ExternalData_1[[#Headers],[27]])</f>
        <v>0</v>
      </c>
      <c r="AH197" s="6">
        <f>SUMIFS(GQList,GIList,Table_ExternalData_1[[#This Row],[Item_key]],GDList,Table_ExternalData_1[[#Headers],[28]])</f>
        <v>12</v>
      </c>
      <c r="AI197" s="6">
        <f>SUMIFS(GQList,GIList,Table_ExternalData_1[[#This Row],[Item_key]],GDList,Table_ExternalData_1[[#Headers],[29]])</f>
        <v>0</v>
      </c>
      <c r="AJ197" s="6">
        <f>SUMIFS(GQList,GIList,Table_ExternalData_1[[#This Row],[Item_key]],GDList,Table_ExternalData_1[[#Headers],[30]])</f>
        <v>0</v>
      </c>
      <c r="AK197" s="6">
        <f>SUMIFS(GQList,GIList,Table_ExternalData_1[[#This Row],[Item_key]],GDList,Table_ExternalData_1[[#Headers],[31]])</f>
        <v>0</v>
      </c>
      <c r="AL197" s="6">
        <f>SUM(Table_ExternalData_1[[#This Row],[1]:[31]])</f>
        <v>17</v>
      </c>
    </row>
    <row r="198" spans="1:38" hidden="1">
      <c r="A198" s="8" t="s">
        <v>2000</v>
      </c>
      <c r="B198" s="3" t="s">
        <v>780</v>
      </c>
      <c r="C198" s="3" t="s">
        <v>275</v>
      </c>
      <c r="D198" s="3" t="s">
        <v>799</v>
      </c>
      <c r="E198" s="3" t="s">
        <v>800</v>
      </c>
      <c r="F198" s="8" t="s">
        <v>1641</v>
      </c>
      <c r="G198" s="6">
        <f>SUMIFS(GQList,GIList,Table_ExternalData_1[[#This Row],[Item_key]],GDList,Table_ExternalData_1[[#Headers],[1]])</f>
        <v>0</v>
      </c>
      <c r="H198" s="6">
        <f>SUMIFS(GQList,GIList,Table_ExternalData_1[[#This Row],[Item_key]],GDList,Table_ExternalData_1[[#Headers],[2]])</f>
        <v>0</v>
      </c>
      <c r="I198" s="6">
        <f>SUMIFS(GQList,GIList,Table_ExternalData_1[[#This Row],[Item_key]],GDList,Table_ExternalData_1[[#Headers],[3]])</f>
        <v>0</v>
      </c>
      <c r="J198" s="6">
        <f>SUMIFS(GQList,GIList,Table_ExternalData_1[[#This Row],[Item_key]],GDList,Table_ExternalData_1[[#Headers],[4]])</f>
        <v>0</v>
      </c>
      <c r="K198" s="6">
        <f>SUMIFS(GQList,GIList,Table_ExternalData_1[[#This Row],[Item_key]],GDList,Table_ExternalData_1[[#Headers],[5]])</f>
        <v>0</v>
      </c>
      <c r="L198" s="6">
        <f>SUMIFS(GQList,GIList,Table_ExternalData_1[[#This Row],[Item_key]],GDList,Table_ExternalData_1[[#Headers],[6]])</f>
        <v>0</v>
      </c>
      <c r="M198" s="6">
        <f>SUMIFS(GQList,GIList,Table_ExternalData_1[[#This Row],[Item_key]],GDList,Table_ExternalData_1[[#Headers],[7]])</f>
        <v>0</v>
      </c>
      <c r="N198" s="6">
        <f>SUMIFS(GQList,GIList,Table_ExternalData_1[[#This Row],[Item_key]],GDList,Table_ExternalData_1[[#Headers],[8]])</f>
        <v>0</v>
      </c>
      <c r="O198" s="6">
        <f>SUMIFS(GQList,GIList,Table_ExternalData_1[[#This Row],[Item_key]],GDList,Table_ExternalData_1[[#Headers],[9]])</f>
        <v>0</v>
      </c>
      <c r="P198" s="6">
        <f>SUMIFS(GQList,GIList,Table_ExternalData_1[[#This Row],[Item_key]],GDList,Table_ExternalData_1[[#Headers],[10]])</f>
        <v>0</v>
      </c>
      <c r="Q198" s="6">
        <f>SUMIFS(GQList,GIList,Table_ExternalData_1[[#This Row],[Item_key]],GDList,Table_ExternalData_1[[#Headers],[11]])</f>
        <v>0</v>
      </c>
      <c r="R198" s="6">
        <f>SUMIFS(GQList,GIList,Table_ExternalData_1[[#This Row],[Item_key]],GDList,Table_ExternalData_1[[#Headers],[12]])</f>
        <v>0</v>
      </c>
      <c r="S198" s="6">
        <f>SUMIFS(GQList,GIList,Table_ExternalData_1[[#This Row],[Item_key]],GDList,Table_ExternalData_1[[#Headers],[13]])</f>
        <v>0</v>
      </c>
      <c r="T198" s="6">
        <f>SUMIFS(GQList,GIList,Table_ExternalData_1[[#This Row],[Item_key]],GDList,Table_ExternalData_1[[#Headers],[14]])</f>
        <v>0</v>
      </c>
      <c r="U198" s="6">
        <f>SUMIFS(GQList,GIList,Table_ExternalData_1[[#This Row],[Item_key]],GDList,Table_ExternalData_1[[#Headers],[15]])</f>
        <v>0</v>
      </c>
      <c r="V198" s="6">
        <f>SUMIFS(GQList,GIList,Table_ExternalData_1[[#This Row],[Item_key]],GDList,Table_ExternalData_1[[#Headers],[16]])</f>
        <v>0</v>
      </c>
      <c r="W198" s="6">
        <f>SUMIFS(GQList,GIList,Table_ExternalData_1[[#This Row],[Item_key]],GDList,Table_ExternalData_1[[#Headers],[17]])</f>
        <v>10</v>
      </c>
      <c r="X198" s="6">
        <f>SUMIFS(GQList,GIList,Table_ExternalData_1[[#This Row],[Item_key]],GDList,Table_ExternalData_1[[#Headers],[18]])</f>
        <v>0</v>
      </c>
      <c r="Y198" s="6">
        <f>SUMIFS(GQList,GIList,Table_ExternalData_1[[#This Row],[Item_key]],GDList,Table_ExternalData_1[[#Headers],[19]])</f>
        <v>0</v>
      </c>
      <c r="Z198" s="6">
        <f>SUMIFS(GQList,GIList,Table_ExternalData_1[[#This Row],[Item_key]],GDList,Table_ExternalData_1[[#Headers],[20]])</f>
        <v>0</v>
      </c>
      <c r="AA198" s="6">
        <f>SUMIFS(GQList,GIList,Table_ExternalData_1[[#This Row],[Item_key]],GDList,Table_ExternalData_1[[#Headers],[21]])</f>
        <v>0</v>
      </c>
      <c r="AB198" s="6">
        <f>SUMIFS(GQList,GIList,Table_ExternalData_1[[#This Row],[Item_key]],GDList,Table_ExternalData_1[[#Headers],[22]])</f>
        <v>0</v>
      </c>
      <c r="AC198" s="6">
        <f>SUMIFS(GQList,GIList,Table_ExternalData_1[[#This Row],[Item_key]],GDList,Table_ExternalData_1[[#Headers],[23]])</f>
        <v>0</v>
      </c>
      <c r="AD198" s="6">
        <f>SUMIFS(GQList,GIList,Table_ExternalData_1[[#This Row],[Item_key]],GDList,Table_ExternalData_1[[#Headers],[24]])</f>
        <v>0</v>
      </c>
      <c r="AE198" s="6">
        <f>SUMIFS(GQList,GIList,Table_ExternalData_1[[#This Row],[Item_key]],GDList,Table_ExternalData_1[[#Headers],[25]])</f>
        <v>0</v>
      </c>
      <c r="AF198" s="6">
        <f>SUMIFS(GQList,GIList,Table_ExternalData_1[[#This Row],[Item_key]],GDList,Table_ExternalData_1[[#Headers],[26]])</f>
        <v>0</v>
      </c>
      <c r="AG198" s="6">
        <f>SUMIFS(GQList,GIList,Table_ExternalData_1[[#This Row],[Item_key]],GDList,Table_ExternalData_1[[#Headers],[27]])</f>
        <v>0</v>
      </c>
      <c r="AH198" s="6">
        <f>SUMIFS(GQList,GIList,Table_ExternalData_1[[#This Row],[Item_key]],GDList,Table_ExternalData_1[[#Headers],[28]])</f>
        <v>0</v>
      </c>
      <c r="AI198" s="6">
        <f>SUMIFS(GQList,GIList,Table_ExternalData_1[[#This Row],[Item_key]],GDList,Table_ExternalData_1[[#Headers],[29]])</f>
        <v>0</v>
      </c>
      <c r="AJ198" s="6">
        <f>SUMIFS(GQList,GIList,Table_ExternalData_1[[#This Row],[Item_key]],GDList,Table_ExternalData_1[[#Headers],[30]])</f>
        <v>0</v>
      </c>
      <c r="AK198" s="6">
        <f>SUMIFS(GQList,GIList,Table_ExternalData_1[[#This Row],[Item_key]],GDList,Table_ExternalData_1[[#Headers],[31]])</f>
        <v>0</v>
      </c>
      <c r="AL198" s="6">
        <f>SUM(Table_ExternalData_1[[#This Row],[1]:[31]])</f>
        <v>10</v>
      </c>
    </row>
    <row r="199" spans="1:38" hidden="1">
      <c r="A199" s="8" t="s">
        <v>2000</v>
      </c>
      <c r="B199" s="3" t="s">
        <v>780</v>
      </c>
      <c r="C199" s="3" t="s">
        <v>156</v>
      </c>
      <c r="D199" s="3" t="s">
        <v>801</v>
      </c>
      <c r="E199" s="3" t="s">
        <v>802</v>
      </c>
      <c r="F199" s="8" t="s">
        <v>1641</v>
      </c>
      <c r="G199" s="6">
        <f>SUMIFS(GQList,GIList,Table_ExternalData_1[[#This Row],[Item_key]],GDList,Table_ExternalData_1[[#Headers],[1]])</f>
        <v>0</v>
      </c>
      <c r="H199" s="6">
        <f>SUMIFS(GQList,GIList,Table_ExternalData_1[[#This Row],[Item_key]],GDList,Table_ExternalData_1[[#Headers],[2]])</f>
        <v>0</v>
      </c>
      <c r="I199" s="6">
        <f>SUMIFS(GQList,GIList,Table_ExternalData_1[[#This Row],[Item_key]],GDList,Table_ExternalData_1[[#Headers],[3]])</f>
        <v>0</v>
      </c>
      <c r="J199" s="6">
        <f>SUMIFS(GQList,GIList,Table_ExternalData_1[[#This Row],[Item_key]],GDList,Table_ExternalData_1[[#Headers],[4]])</f>
        <v>0</v>
      </c>
      <c r="K199" s="6">
        <f>SUMIFS(GQList,GIList,Table_ExternalData_1[[#This Row],[Item_key]],GDList,Table_ExternalData_1[[#Headers],[5]])</f>
        <v>0</v>
      </c>
      <c r="L199" s="6">
        <f>SUMIFS(GQList,GIList,Table_ExternalData_1[[#This Row],[Item_key]],GDList,Table_ExternalData_1[[#Headers],[6]])</f>
        <v>0</v>
      </c>
      <c r="M199" s="6">
        <f>SUMIFS(GQList,GIList,Table_ExternalData_1[[#This Row],[Item_key]],GDList,Table_ExternalData_1[[#Headers],[7]])</f>
        <v>0</v>
      </c>
      <c r="N199" s="6">
        <f>SUMIFS(GQList,GIList,Table_ExternalData_1[[#This Row],[Item_key]],GDList,Table_ExternalData_1[[#Headers],[8]])</f>
        <v>0</v>
      </c>
      <c r="O199" s="6">
        <f>SUMIFS(GQList,GIList,Table_ExternalData_1[[#This Row],[Item_key]],GDList,Table_ExternalData_1[[#Headers],[9]])</f>
        <v>0</v>
      </c>
      <c r="P199" s="6">
        <f>SUMIFS(GQList,GIList,Table_ExternalData_1[[#This Row],[Item_key]],GDList,Table_ExternalData_1[[#Headers],[10]])</f>
        <v>0</v>
      </c>
      <c r="Q199" s="6">
        <f>SUMIFS(GQList,GIList,Table_ExternalData_1[[#This Row],[Item_key]],GDList,Table_ExternalData_1[[#Headers],[11]])</f>
        <v>0</v>
      </c>
      <c r="R199" s="6">
        <f>SUMIFS(GQList,GIList,Table_ExternalData_1[[#This Row],[Item_key]],GDList,Table_ExternalData_1[[#Headers],[12]])</f>
        <v>0</v>
      </c>
      <c r="S199" s="6">
        <f>SUMIFS(GQList,GIList,Table_ExternalData_1[[#This Row],[Item_key]],GDList,Table_ExternalData_1[[#Headers],[13]])</f>
        <v>0</v>
      </c>
      <c r="T199" s="6">
        <f>SUMIFS(GQList,GIList,Table_ExternalData_1[[#This Row],[Item_key]],GDList,Table_ExternalData_1[[#Headers],[14]])</f>
        <v>0</v>
      </c>
      <c r="U199" s="6">
        <f>SUMIFS(GQList,GIList,Table_ExternalData_1[[#This Row],[Item_key]],GDList,Table_ExternalData_1[[#Headers],[15]])</f>
        <v>0</v>
      </c>
      <c r="V199" s="6">
        <f>SUMIFS(GQList,GIList,Table_ExternalData_1[[#This Row],[Item_key]],GDList,Table_ExternalData_1[[#Headers],[16]])</f>
        <v>0</v>
      </c>
      <c r="W199" s="6">
        <f>SUMIFS(GQList,GIList,Table_ExternalData_1[[#This Row],[Item_key]],GDList,Table_ExternalData_1[[#Headers],[17]])</f>
        <v>0</v>
      </c>
      <c r="X199" s="6">
        <f>SUMIFS(GQList,GIList,Table_ExternalData_1[[#This Row],[Item_key]],GDList,Table_ExternalData_1[[#Headers],[18]])</f>
        <v>0</v>
      </c>
      <c r="Y199" s="6">
        <f>SUMIFS(GQList,GIList,Table_ExternalData_1[[#This Row],[Item_key]],GDList,Table_ExternalData_1[[#Headers],[19]])</f>
        <v>0</v>
      </c>
      <c r="Z199" s="6">
        <f>SUMIFS(GQList,GIList,Table_ExternalData_1[[#This Row],[Item_key]],GDList,Table_ExternalData_1[[#Headers],[20]])</f>
        <v>0</v>
      </c>
      <c r="AA199" s="6">
        <f>SUMIFS(GQList,GIList,Table_ExternalData_1[[#This Row],[Item_key]],GDList,Table_ExternalData_1[[#Headers],[21]])</f>
        <v>0</v>
      </c>
      <c r="AB199" s="6">
        <f>SUMIFS(GQList,GIList,Table_ExternalData_1[[#This Row],[Item_key]],GDList,Table_ExternalData_1[[#Headers],[22]])</f>
        <v>0</v>
      </c>
      <c r="AC199" s="6">
        <f>SUMIFS(GQList,GIList,Table_ExternalData_1[[#This Row],[Item_key]],GDList,Table_ExternalData_1[[#Headers],[23]])</f>
        <v>0</v>
      </c>
      <c r="AD199" s="6">
        <f>SUMIFS(GQList,GIList,Table_ExternalData_1[[#This Row],[Item_key]],GDList,Table_ExternalData_1[[#Headers],[24]])</f>
        <v>0</v>
      </c>
      <c r="AE199" s="6">
        <f>SUMIFS(GQList,GIList,Table_ExternalData_1[[#This Row],[Item_key]],GDList,Table_ExternalData_1[[#Headers],[25]])</f>
        <v>0</v>
      </c>
      <c r="AF199" s="6">
        <f>SUMIFS(GQList,GIList,Table_ExternalData_1[[#This Row],[Item_key]],GDList,Table_ExternalData_1[[#Headers],[26]])</f>
        <v>0</v>
      </c>
      <c r="AG199" s="6">
        <f>SUMIFS(GQList,GIList,Table_ExternalData_1[[#This Row],[Item_key]],GDList,Table_ExternalData_1[[#Headers],[27]])</f>
        <v>0</v>
      </c>
      <c r="AH199" s="6">
        <f>SUMIFS(GQList,GIList,Table_ExternalData_1[[#This Row],[Item_key]],GDList,Table_ExternalData_1[[#Headers],[28]])</f>
        <v>300</v>
      </c>
      <c r="AI199" s="6">
        <f>SUMIFS(GQList,GIList,Table_ExternalData_1[[#This Row],[Item_key]],GDList,Table_ExternalData_1[[#Headers],[29]])</f>
        <v>0</v>
      </c>
      <c r="AJ199" s="6">
        <f>SUMIFS(GQList,GIList,Table_ExternalData_1[[#This Row],[Item_key]],GDList,Table_ExternalData_1[[#Headers],[30]])</f>
        <v>0</v>
      </c>
      <c r="AK199" s="6">
        <f>SUMIFS(GQList,GIList,Table_ExternalData_1[[#This Row],[Item_key]],GDList,Table_ExternalData_1[[#Headers],[31]])</f>
        <v>0</v>
      </c>
      <c r="AL199" s="6">
        <f>SUM(Table_ExternalData_1[[#This Row],[1]:[31]])</f>
        <v>300</v>
      </c>
    </row>
    <row r="200" spans="1:38" hidden="1">
      <c r="A200" s="8" t="s">
        <v>2000</v>
      </c>
      <c r="B200" s="3" t="s">
        <v>780</v>
      </c>
      <c r="C200" s="3" t="s">
        <v>112</v>
      </c>
      <c r="D200" s="3" t="s">
        <v>803</v>
      </c>
      <c r="E200" s="3" t="s">
        <v>804</v>
      </c>
      <c r="F200" s="8" t="s">
        <v>1641</v>
      </c>
      <c r="G200" s="6">
        <f>SUMIFS(GQList,GIList,Table_ExternalData_1[[#This Row],[Item_key]],GDList,Table_ExternalData_1[[#Headers],[1]])</f>
        <v>0</v>
      </c>
      <c r="H200" s="6">
        <f>SUMIFS(GQList,GIList,Table_ExternalData_1[[#This Row],[Item_key]],GDList,Table_ExternalData_1[[#Headers],[2]])</f>
        <v>0</v>
      </c>
      <c r="I200" s="6">
        <f>SUMIFS(GQList,GIList,Table_ExternalData_1[[#This Row],[Item_key]],GDList,Table_ExternalData_1[[#Headers],[3]])</f>
        <v>-22</v>
      </c>
      <c r="J200" s="6">
        <f>SUMIFS(GQList,GIList,Table_ExternalData_1[[#This Row],[Item_key]],GDList,Table_ExternalData_1[[#Headers],[4]])</f>
        <v>0</v>
      </c>
      <c r="K200" s="6">
        <f>SUMIFS(GQList,GIList,Table_ExternalData_1[[#This Row],[Item_key]],GDList,Table_ExternalData_1[[#Headers],[5]])</f>
        <v>0</v>
      </c>
      <c r="L200" s="6">
        <f>SUMIFS(GQList,GIList,Table_ExternalData_1[[#This Row],[Item_key]],GDList,Table_ExternalData_1[[#Headers],[6]])</f>
        <v>392</v>
      </c>
      <c r="M200" s="6">
        <f>SUMIFS(GQList,GIList,Table_ExternalData_1[[#This Row],[Item_key]],GDList,Table_ExternalData_1[[#Headers],[7]])</f>
        <v>0</v>
      </c>
      <c r="N200" s="6">
        <f>SUMIFS(GQList,GIList,Table_ExternalData_1[[#This Row],[Item_key]],GDList,Table_ExternalData_1[[#Headers],[8]])</f>
        <v>323</v>
      </c>
      <c r="O200" s="6">
        <f>SUMIFS(GQList,GIList,Table_ExternalData_1[[#This Row],[Item_key]],GDList,Table_ExternalData_1[[#Headers],[9]])</f>
        <v>423</v>
      </c>
      <c r="P200" s="6">
        <f>SUMIFS(GQList,GIList,Table_ExternalData_1[[#This Row],[Item_key]],GDList,Table_ExternalData_1[[#Headers],[10]])</f>
        <v>75</v>
      </c>
      <c r="Q200" s="6">
        <f>SUMIFS(GQList,GIList,Table_ExternalData_1[[#This Row],[Item_key]],GDList,Table_ExternalData_1[[#Headers],[11]])</f>
        <v>144</v>
      </c>
      <c r="R200" s="6">
        <f>SUMIFS(GQList,GIList,Table_ExternalData_1[[#This Row],[Item_key]],GDList,Table_ExternalData_1[[#Headers],[12]])</f>
        <v>0</v>
      </c>
      <c r="S200" s="6">
        <f>SUMIFS(GQList,GIList,Table_ExternalData_1[[#This Row],[Item_key]],GDList,Table_ExternalData_1[[#Headers],[13]])</f>
        <v>364</v>
      </c>
      <c r="T200" s="6">
        <f>SUMIFS(GQList,GIList,Table_ExternalData_1[[#This Row],[Item_key]],GDList,Table_ExternalData_1[[#Headers],[14]])</f>
        <v>132</v>
      </c>
      <c r="U200" s="6">
        <f>SUMIFS(GQList,GIList,Table_ExternalData_1[[#This Row],[Item_key]],GDList,Table_ExternalData_1[[#Headers],[15]])</f>
        <v>209</v>
      </c>
      <c r="V200" s="6">
        <f>SUMIFS(GQList,GIList,Table_ExternalData_1[[#This Row],[Item_key]],GDList,Table_ExternalData_1[[#Headers],[16]])</f>
        <v>0</v>
      </c>
      <c r="W200" s="6">
        <f>SUMIFS(GQList,GIList,Table_ExternalData_1[[#This Row],[Item_key]],GDList,Table_ExternalData_1[[#Headers],[17]])</f>
        <v>265</v>
      </c>
      <c r="X200" s="6">
        <f>SUMIFS(GQList,GIList,Table_ExternalData_1[[#This Row],[Item_key]],GDList,Table_ExternalData_1[[#Headers],[18]])</f>
        <v>180</v>
      </c>
      <c r="Y200" s="6">
        <f>SUMIFS(GQList,GIList,Table_ExternalData_1[[#This Row],[Item_key]],GDList,Table_ExternalData_1[[#Headers],[19]])</f>
        <v>0</v>
      </c>
      <c r="Z200" s="6">
        <f>SUMIFS(GQList,GIList,Table_ExternalData_1[[#This Row],[Item_key]],GDList,Table_ExternalData_1[[#Headers],[20]])</f>
        <v>0</v>
      </c>
      <c r="AA200" s="6">
        <f>SUMIFS(GQList,GIList,Table_ExternalData_1[[#This Row],[Item_key]],GDList,Table_ExternalData_1[[#Headers],[21]])</f>
        <v>0</v>
      </c>
      <c r="AB200" s="6">
        <f>SUMIFS(GQList,GIList,Table_ExternalData_1[[#This Row],[Item_key]],GDList,Table_ExternalData_1[[#Headers],[22]])</f>
        <v>0</v>
      </c>
      <c r="AC200" s="6">
        <f>SUMIFS(GQList,GIList,Table_ExternalData_1[[#This Row],[Item_key]],GDList,Table_ExternalData_1[[#Headers],[23]])</f>
        <v>125</v>
      </c>
      <c r="AD200" s="6">
        <f>SUMIFS(GQList,GIList,Table_ExternalData_1[[#This Row],[Item_key]],GDList,Table_ExternalData_1[[#Headers],[24]])</f>
        <v>0</v>
      </c>
      <c r="AE200" s="6">
        <f>SUMIFS(GQList,GIList,Table_ExternalData_1[[#This Row],[Item_key]],GDList,Table_ExternalData_1[[#Headers],[25]])</f>
        <v>0</v>
      </c>
      <c r="AF200" s="6">
        <f>SUMIFS(GQList,GIList,Table_ExternalData_1[[#This Row],[Item_key]],GDList,Table_ExternalData_1[[#Headers],[26]])</f>
        <v>0</v>
      </c>
      <c r="AG200" s="6">
        <f>SUMIFS(GQList,GIList,Table_ExternalData_1[[#This Row],[Item_key]],GDList,Table_ExternalData_1[[#Headers],[27]])</f>
        <v>183</v>
      </c>
      <c r="AH200" s="6">
        <f>SUMIFS(GQList,GIList,Table_ExternalData_1[[#This Row],[Item_key]],GDList,Table_ExternalData_1[[#Headers],[28]])</f>
        <v>671</v>
      </c>
      <c r="AI200" s="6">
        <f>SUMIFS(GQList,GIList,Table_ExternalData_1[[#This Row],[Item_key]],GDList,Table_ExternalData_1[[#Headers],[29]])</f>
        <v>354</v>
      </c>
      <c r="AJ200" s="6">
        <f>SUMIFS(GQList,GIList,Table_ExternalData_1[[#This Row],[Item_key]],GDList,Table_ExternalData_1[[#Headers],[30]])</f>
        <v>156</v>
      </c>
      <c r="AK200" s="6">
        <f>SUMIFS(GQList,GIList,Table_ExternalData_1[[#This Row],[Item_key]],GDList,Table_ExternalData_1[[#Headers],[31]])</f>
        <v>554</v>
      </c>
      <c r="AL200" s="6">
        <f>SUM(Table_ExternalData_1[[#This Row],[1]:[31]])</f>
        <v>4528</v>
      </c>
    </row>
    <row r="201" spans="1:38" hidden="1">
      <c r="A201" s="8" t="s">
        <v>2000</v>
      </c>
      <c r="B201" s="3" t="s">
        <v>780</v>
      </c>
      <c r="C201" s="3" t="s">
        <v>113</v>
      </c>
      <c r="D201" s="3" t="s">
        <v>805</v>
      </c>
      <c r="E201" s="3" t="s">
        <v>806</v>
      </c>
      <c r="F201" s="8" t="s">
        <v>1641</v>
      </c>
      <c r="G201" s="6">
        <f>SUMIFS(GQList,GIList,Table_ExternalData_1[[#This Row],[Item_key]],GDList,Table_ExternalData_1[[#Headers],[1]])</f>
        <v>0</v>
      </c>
      <c r="H201" s="6">
        <f>SUMIFS(GQList,GIList,Table_ExternalData_1[[#This Row],[Item_key]],GDList,Table_ExternalData_1[[#Headers],[2]])</f>
        <v>0</v>
      </c>
      <c r="I201" s="6">
        <f>SUMIFS(GQList,GIList,Table_ExternalData_1[[#This Row],[Item_key]],GDList,Table_ExternalData_1[[#Headers],[3]])</f>
        <v>-22</v>
      </c>
      <c r="J201" s="6">
        <f>SUMIFS(GQList,GIList,Table_ExternalData_1[[#This Row],[Item_key]],GDList,Table_ExternalData_1[[#Headers],[4]])</f>
        <v>0</v>
      </c>
      <c r="K201" s="6">
        <f>SUMIFS(GQList,GIList,Table_ExternalData_1[[#This Row],[Item_key]],GDList,Table_ExternalData_1[[#Headers],[5]])</f>
        <v>0</v>
      </c>
      <c r="L201" s="6">
        <f>SUMIFS(GQList,GIList,Table_ExternalData_1[[#This Row],[Item_key]],GDList,Table_ExternalData_1[[#Headers],[6]])</f>
        <v>392</v>
      </c>
      <c r="M201" s="6">
        <f>SUMIFS(GQList,GIList,Table_ExternalData_1[[#This Row],[Item_key]],GDList,Table_ExternalData_1[[#Headers],[7]])</f>
        <v>0</v>
      </c>
      <c r="N201" s="6">
        <f>SUMIFS(GQList,GIList,Table_ExternalData_1[[#This Row],[Item_key]],GDList,Table_ExternalData_1[[#Headers],[8]])</f>
        <v>323</v>
      </c>
      <c r="O201" s="6">
        <f>SUMIFS(GQList,GIList,Table_ExternalData_1[[#This Row],[Item_key]],GDList,Table_ExternalData_1[[#Headers],[9]])</f>
        <v>423</v>
      </c>
      <c r="P201" s="6">
        <f>SUMIFS(GQList,GIList,Table_ExternalData_1[[#This Row],[Item_key]],GDList,Table_ExternalData_1[[#Headers],[10]])</f>
        <v>75</v>
      </c>
      <c r="Q201" s="6">
        <f>SUMIFS(GQList,GIList,Table_ExternalData_1[[#This Row],[Item_key]],GDList,Table_ExternalData_1[[#Headers],[11]])</f>
        <v>144</v>
      </c>
      <c r="R201" s="6">
        <f>SUMIFS(GQList,GIList,Table_ExternalData_1[[#This Row],[Item_key]],GDList,Table_ExternalData_1[[#Headers],[12]])</f>
        <v>0</v>
      </c>
      <c r="S201" s="6">
        <f>SUMIFS(GQList,GIList,Table_ExternalData_1[[#This Row],[Item_key]],GDList,Table_ExternalData_1[[#Headers],[13]])</f>
        <v>364</v>
      </c>
      <c r="T201" s="6">
        <f>SUMIFS(GQList,GIList,Table_ExternalData_1[[#This Row],[Item_key]],GDList,Table_ExternalData_1[[#Headers],[14]])</f>
        <v>132</v>
      </c>
      <c r="U201" s="6">
        <f>SUMIFS(GQList,GIList,Table_ExternalData_1[[#This Row],[Item_key]],GDList,Table_ExternalData_1[[#Headers],[15]])</f>
        <v>209</v>
      </c>
      <c r="V201" s="6">
        <f>SUMIFS(GQList,GIList,Table_ExternalData_1[[#This Row],[Item_key]],GDList,Table_ExternalData_1[[#Headers],[16]])</f>
        <v>0</v>
      </c>
      <c r="W201" s="6">
        <f>SUMIFS(GQList,GIList,Table_ExternalData_1[[#This Row],[Item_key]],GDList,Table_ExternalData_1[[#Headers],[17]])</f>
        <v>265</v>
      </c>
      <c r="X201" s="6">
        <f>SUMIFS(GQList,GIList,Table_ExternalData_1[[#This Row],[Item_key]],GDList,Table_ExternalData_1[[#Headers],[18]])</f>
        <v>180</v>
      </c>
      <c r="Y201" s="6">
        <f>SUMIFS(GQList,GIList,Table_ExternalData_1[[#This Row],[Item_key]],GDList,Table_ExternalData_1[[#Headers],[19]])</f>
        <v>0</v>
      </c>
      <c r="Z201" s="6">
        <f>SUMIFS(GQList,GIList,Table_ExternalData_1[[#This Row],[Item_key]],GDList,Table_ExternalData_1[[#Headers],[20]])</f>
        <v>0</v>
      </c>
      <c r="AA201" s="6">
        <f>SUMIFS(GQList,GIList,Table_ExternalData_1[[#This Row],[Item_key]],GDList,Table_ExternalData_1[[#Headers],[21]])</f>
        <v>0</v>
      </c>
      <c r="AB201" s="6">
        <f>SUMIFS(GQList,GIList,Table_ExternalData_1[[#This Row],[Item_key]],GDList,Table_ExternalData_1[[#Headers],[22]])</f>
        <v>0</v>
      </c>
      <c r="AC201" s="6">
        <f>SUMIFS(GQList,GIList,Table_ExternalData_1[[#This Row],[Item_key]],GDList,Table_ExternalData_1[[#Headers],[23]])</f>
        <v>125</v>
      </c>
      <c r="AD201" s="6">
        <f>SUMIFS(GQList,GIList,Table_ExternalData_1[[#This Row],[Item_key]],GDList,Table_ExternalData_1[[#Headers],[24]])</f>
        <v>0</v>
      </c>
      <c r="AE201" s="6">
        <f>SUMIFS(GQList,GIList,Table_ExternalData_1[[#This Row],[Item_key]],GDList,Table_ExternalData_1[[#Headers],[25]])</f>
        <v>0</v>
      </c>
      <c r="AF201" s="6">
        <f>SUMIFS(GQList,GIList,Table_ExternalData_1[[#This Row],[Item_key]],GDList,Table_ExternalData_1[[#Headers],[26]])</f>
        <v>0</v>
      </c>
      <c r="AG201" s="6">
        <f>SUMIFS(GQList,GIList,Table_ExternalData_1[[#This Row],[Item_key]],GDList,Table_ExternalData_1[[#Headers],[27]])</f>
        <v>183</v>
      </c>
      <c r="AH201" s="6">
        <f>SUMIFS(GQList,GIList,Table_ExternalData_1[[#This Row],[Item_key]],GDList,Table_ExternalData_1[[#Headers],[28]])</f>
        <v>671</v>
      </c>
      <c r="AI201" s="6">
        <f>SUMIFS(GQList,GIList,Table_ExternalData_1[[#This Row],[Item_key]],GDList,Table_ExternalData_1[[#Headers],[29]])</f>
        <v>354</v>
      </c>
      <c r="AJ201" s="6">
        <f>SUMIFS(GQList,GIList,Table_ExternalData_1[[#This Row],[Item_key]],GDList,Table_ExternalData_1[[#Headers],[30]])</f>
        <v>156</v>
      </c>
      <c r="AK201" s="6">
        <f>SUMIFS(GQList,GIList,Table_ExternalData_1[[#This Row],[Item_key]],GDList,Table_ExternalData_1[[#Headers],[31]])</f>
        <v>554</v>
      </c>
      <c r="AL201" s="6">
        <f>SUM(Table_ExternalData_1[[#This Row],[1]:[31]])</f>
        <v>4528</v>
      </c>
    </row>
    <row r="202" spans="1:38" hidden="1">
      <c r="A202" s="8" t="s">
        <v>2000</v>
      </c>
      <c r="B202" s="3" t="s">
        <v>780</v>
      </c>
      <c r="C202" s="3" t="s">
        <v>114</v>
      </c>
      <c r="D202" s="3" t="s">
        <v>807</v>
      </c>
      <c r="E202" s="3" t="s">
        <v>782</v>
      </c>
      <c r="F202" s="8" t="s">
        <v>1641</v>
      </c>
      <c r="G202" s="6">
        <f>SUMIFS(GQList,GIList,Table_ExternalData_1[[#This Row],[Item_key]],GDList,Table_ExternalData_1[[#Headers],[1]])</f>
        <v>0</v>
      </c>
      <c r="H202" s="6">
        <f>SUMIFS(GQList,GIList,Table_ExternalData_1[[#This Row],[Item_key]],GDList,Table_ExternalData_1[[#Headers],[2]])</f>
        <v>0</v>
      </c>
      <c r="I202" s="6">
        <f>SUMIFS(GQList,GIList,Table_ExternalData_1[[#This Row],[Item_key]],GDList,Table_ExternalData_1[[#Headers],[3]])</f>
        <v>-22</v>
      </c>
      <c r="J202" s="6">
        <f>SUMIFS(GQList,GIList,Table_ExternalData_1[[#This Row],[Item_key]],GDList,Table_ExternalData_1[[#Headers],[4]])</f>
        <v>0</v>
      </c>
      <c r="K202" s="6">
        <f>SUMIFS(GQList,GIList,Table_ExternalData_1[[#This Row],[Item_key]],GDList,Table_ExternalData_1[[#Headers],[5]])</f>
        <v>0</v>
      </c>
      <c r="L202" s="6">
        <f>SUMIFS(GQList,GIList,Table_ExternalData_1[[#This Row],[Item_key]],GDList,Table_ExternalData_1[[#Headers],[6]])</f>
        <v>392</v>
      </c>
      <c r="M202" s="6">
        <f>SUMIFS(GQList,GIList,Table_ExternalData_1[[#This Row],[Item_key]],GDList,Table_ExternalData_1[[#Headers],[7]])</f>
        <v>0</v>
      </c>
      <c r="N202" s="6">
        <f>SUMIFS(GQList,GIList,Table_ExternalData_1[[#This Row],[Item_key]],GDList,Table_ExternalData_1[[#Headers],[8]])</f>
        <v>323</v>
      </c>
      <c r="O202" s="6">
        <f>SUMIFS(GQList,GIList,Table_ExternalData_1[[#This Row],[Item_key]],GDList,Table_ExternalData_1[[#Headers],[9]])</f>
        <v>423</v>
      </c>
      <c r="P202" s="6">
        <f>SUMIFS(GQList,GIList,Table_ExternalData_1[[#This Row],[Item_key]],GDList,Table_ExternalData_1[[#Headers],[10]])</f>
        <v>75</v>
      </c>
      <c r="Q202" s="6">
        <f>SUMIFS(GQList,GIList,Table_ExternalData_1[[#This Row],[Item_key]],GDList,Table_ExternalData_1[[#Headers],[11]])</f>
        <v>144</v>
      </c>
      <c r="R202" s="6">
        <f>SUMIFS(GQList,GIList,Table_ExternalData_1[[#This Row],[Item_key]],GDList,Table_ExternalData_1[[#Headers],[12]])</f>
        <v>0</v>
      </c>
      <c r="S202" s="6">
        <f>SUMIFS(GQList,GIList,Table_ExternalData_1[[#This Row],[Item_key]],GDList,Table_ExternalData_1[[#Headers],[13]])</f>
        <v>364</v>
      </c>
      <c r="T202" s="6">
        <f>SUMIFS(GQList,GIList,Table_ExternalData_1[[#This Row],[Item_key]],GDList,Table_ExternalData_1[[#Headers],[14]])</f>
        <v>132</v>
      </c>
      <c r="U202" s="6">
        <f>SUMIFS(GQList,GIList,Table_ExternalData_1[[#This Row],[Item_key]],GDList,Table_ExternalData_1[[#Headers],[15]])</f>
        <v>209</v>
      </c>
      <c r="V202" s="6">
        <f>SUMIFS(GQList,GIList,Table_ExternalData_1[[#This Row],[Item_key]],GDList,Table_ExternalData_1[[#Headers],[16]])</f>
        <v>0</v>
      </c>
      <c r="W202" s="6">
        <f>SUMIFS(GQList,GIList,Table_ExternalData_1[[#This Row],[Item_key]],GDList,Table_ExternalData_1[[#Headers],[17]])</f>
        <v>265</v>
      </c>
      <c r="X202" s="6">
        <f>SUMIFS(GQList,GIList,Table_ExternalData_1[[#This Row],[Item_key]],GDList,Table_ExternalData_1[[#Headers],[18]])</f>
        <v>180</v>
      </c>
      <c r="Y202" s="6">
        <f>SUMIFS(GQList,GIList,Table_ExternalData_1[[#This Row],[Item_key]],GDList,Table_ExternalData_1[[#Headers],[19]])</f>
        <v>0</v>
      </c>
      <c r="Z202" s="6">
        <f>SUMIFS(GQList,GIList,Table_ExternalData_1[[#This Row],[Item_key]],GDList,Table_ExternalData_1[[#Headers],[20]])</f>
        <v>0</v>
      </c>
      <c r="AA202" s="6">
        <f>SUMIFS(GQList,GIList,Table_ExternalData_1[[#This Row],[Item_key]],GDList,Table_ExternalData_1[[#Headers],[21]])</f>
        <v>0</v>
      </c>
      <c r="AB202" s="6">
        <f>SUMIFS(GQList,GIList,Table_ExternalData_1[[#This Row],[Item_key]],GDList,Table_ExternalData_1[[#Headers],[22]])</f>
        <v>0</v>
      </c>
      <c r="AC202" s="6">
        <f>SUMIFS(GQList,GIList,Table_ExternalData_1[[#This Row],[Item_key]],GDList,Table_ExternalData_1[[#Headers],[23]])</f>
        <v>125</v>
      </c>
      <c r="AD202" s="6">
        <f>SUMIFS(GQList,GIList,Table_ExternalData_1[[#This Row],[Item_key]],GDList,Table_ExternalData_1[[#Headers],[24]])</f>
        <v>0</v>
      </c>
      <c r="AE202" s="6">
        <f>SUMIFS(GQList,GIList,Table_ExternalData_1[[#This Row],[Item_key]],GDList,Table_ExternalData_1[[#Headers],[25]])</f>
        <v>0</v>
      </c>
      <c r="AF202" s="6">
        <f>SUMIFS(GQList,GIList,Table_ExternalData_1[[#This Row],[Item_key]],GDList,Table_ExternalData_1[[#Headers],[26]])</f>
        <v>0</v>
      </c>
      <c r="AG202" s="6">
        <f>SUMIFS(GQList,GIList,Table_ExternalData_1[[#This Row],[Item_key]],GDList,Table_ExternalData_1[[#Headers],[27]])</f>
        <v>183</v>
      </c>
      <c r="AH202" s="6">
        <f>SUMIFS(GQList,GIList,Table_ExternalData_1[[#This Row],[Item_key]],GDList,Table_ExternalData_1[[#Headers],[28]])</f>
        <v>671</v>
      </c>
      <c r="AI202" s="6">
        <f>SUMIFS(GQList,GIList,Table_ExternalData_1[[#This Row],[Item_key]],GDList,Table_ExternalData_1[[#Headers],[29]])</f>
        <v>354</v>
      </c>
      <c r="AJ202" s="6">
        <f>SUMIFS(GQList,GIList,Table_ExternalData_1[[#This Row],[Item_key]],GDList,Table_ExternalData_1[[#Headers],[30]])</f>
        <v>156</v>
      </c>
      <c r="AK202" s="6">
        <f>SUMIFS(GQList,GIList,Table_ExternalData_1[[#This Row],[Item_key]],GDList,Table_ExternalData_1[[#Headers],[31]])</f>
        <v>554</v>
      </c>
      <c r="AL202" s="6">
        <f>SUM(Table_ExternalData_1[[#This Row],[1]:[31]])</f>
        <v>4528</v>
      </c>
    </row>
    <row r="203" spans="1:38" hidden="1">
      <c r="A203" s="8" t="s">
        <v>2000</v>
      </c>
      <c r="B203" s="3" t="s">
        <v>780</v>
      </c>
      <c r="C203" s="3" t="s">
        <v>115</v>
      </c>
      <c r="D203" s="3" t="s">
        <v>808</v>
      </c>
      <c r="E203" s="3" t="s">
        <v>809</v>
      </c>
      <c r="F203" s="8" t="s">
        <v>1641</v>
      </c>
      <c r="G203" s="6">
        <f>SUMIFS(GQList,GIList,Table_ExternalData_1[[#This Row],[Item_key]],GDList,Table_ExternalData_1[[#Headers],[1]])</f>
        <v>0</v>
      </c>
      <c r="H203" s="6">
        <f>SUMIFS(GQList,GIList,Table_ExternalData_1[[#This Row],[Item_key]],GDList,Table_ExternalData_1[[#Headers],[2]])</f>
        <v>0</v>
      </c>
      <c r="I203" s="6">
        <f>SUMIFS(GQList,GIList,Table_ExternalData_1[[#This Row],[Item_key]],GDList,Table_ExternalData_1[[#Headers],[3]])</f>
        <v>-22</v>
      </c>
      <c r="J203" s="6">
        <f>SUMIFS(GQList,GIList,Table_ExternalData_1[[#This Row],[Item_key]],GDList,Table_ExternalData_1[[#Headers],[4]])</f>
        <v>0</v>
      </c>
      <c r="K203" s="6">
        <f>SUMIFS(GQList,GIList,Table_ExternalData_1[[#This Row],[Item_key]],GDList,Table_ExternalData_1[[#Headers],[5]])</f>
        <v>0</v>
      </c>
      <c r="L203" s="6">
        <f>SUMIFS(GQList,GIList,Table_ExternalData_1[[#This Row],[Item_key]],GDList,Table_ExternalData_1[[#Headers],[6]])</f>
        <v>392</v>
      </c>
      <c r="M203" s="6">
        <f>SUMIFS(GQList,GIList,Table_ExternalData_1[[#This Row],[Item_key]],GDList,Table_ExternalData_1[[#Headers],[7]])</f>
        <v>0</v>
      </c>
      <c r="N203" s="6">
        <f>SUMIFS(GQList,GIList,Table_ExternalData_1[[#This Row],[Item_key]],GDList,Table_ExternalData_1[[#Headers],[8]])</f>
        <v>323</v>
      </c>
      <c r="O203" s="6">
        <f>SUMIFS(GQList,GIList,Table_ExternalData_1[[#This Row],[Item_key]],GDList,Table_ExternalData_1[[#Headers],[9]])</f>
        <v>423</v>
      </c>
      <c r="P203" s="6">
        <f>SUMIFS(GQList,GIList,Table_ExternalData_1[[#This Row],[Item_key]],GDList,Table_ExternalData_1[[#Headers],[10]])</f>
        <v>75</v>
      </c>
      <c r="Q203" s="6">
        <f>SUMIFS(GQList,GIList,Table_ExternalData_1[[#This Row],[Item_key]],GDList,Table_ExternalData_1[[#Headers],[11]])</f>
        <v>144</v>
      </c>
      <c r="R203" s="6">
        <f>SUMIFS(GQList,GIList,Table_ExternalData_1[[#This Row],[Item_key]],GDList,Table_ExternalData_1[[#Headers],[12]])</f>
        <v>0</v>
      </c>
      <c r="S203" s="6">
        <f>SUMIFS(GQList,GIList,Table_ExternalData_1[[#This Row],[Item_key]],GDList,Table_ExternalData_1[[#Headers],[13]])</f>
        <v>364</v>
      </c>
      <c r="T203" s="6">
        <f>SUMIFS(GQList,GIList,Table_ExternalData_1[[#This Row],[Item_key]],GDList,Table_ExternalData_1[[#Headers],[14]])</f>
        <v>132</v>
      </c>
      <c r="U203" s="6">
        <f>SUMIFS(GQList,GIList,Table_ExternalData_1[[#This Row],[Item_key]],GDList,Table_ExternalData_1[[#Headers],[15]])</f>
        <v>209</v>
      </c>
      <c r="V203" s="6">
        <f>SUMIFS(GQList,GIList,Table_ExternalData_1[[#This Row],[Item_key]],GDList,Table_ExternalData_1[[#Headers],[16]])</f>
        <v>0</v>
      </c>
      <c r="W203" s="6">
        <f>SUMIFS(GQList,GIList,Table_ExternalData_1[[#This Row],[Item_key]],GDList,Table_ExternalData_1[[#Headers],[17]])</f>
        <v>265</v>
      </c>
      <c r="X203" s="6">
        <f>SUMIFS(GQList,GIList,Table_ExternalData_1[[#This Row],[Item_key]],GDList,Table_ExternalData_1[[#Headers],[18]])</f>
        <v>180</v>
      </c>
      <c r="Y203" s="6">
        <f>SUMIFS(GQList,GIList,Table_ExternalData_1[[#This Row],[Item_key]],GDList,Table_ExternalData_1[[#Headers],[19]])</f>
        <v>0</v>
      </c>
      <c r="Z203" s="6">
        <f>SUMIFS(GQList,GIList,Table_ExternalData_1[[#This Row],[Item_key]],GDList,Table_ExternalData_1[[#Headers],[20]])</f>
        <v>0</v>
      </c>
      <c r="AA203" s="6">
        <f>SUMIFS(GQList,GIList,Table_ExternalData_1[[#This Row],[Item_key]],GDList,Table_ExternalData_1[[#Headers],[21]])</f>
        <v>0</v>
      </c>
      <c r="AB203" s="6">
        <f>SUMIFS(GQList,GIList,Table_ExternalData_1[[#This Row],[Item_key]],GDList,Table_ExternalData_1[[#Headers],[22]])</f>
        <v>0</v>
      </c>
      <c r="AC203" s="6">
        <f>SUMIFS(GQList,GIList,Table_ExternalData_1[[#This Row],[Item_key]],GDList,Table_ExternalData_1[[#Headers],[23]])</f>
        <v>125</v>
      </c>
      <c r="AD203" s="6">
        <f>SUMIFS(GQList,GIList,Table_ExternalData_1[[#This Row],[Item_key]],GDList,Table_ExternalData_1[[#Headers],[24]])</f>
        <v>0</v>
      </c>
      <c r="AE203" s="6">
        <f>SUMIFS(GQList,GIList,Table_ExternalData_1[[#This Row],[Item_key]],GDList,Table_ExternalData_1[[#Headers],[25]])</f>
        <v>0</v>
      </c>
      <c r="AF203" s="6">
        <f>SUMIFS(GQList,GIList,Table_ExternalData_1[[#This Row],[Item_key]],GDList,Table_ExternalData_1[[#Headers],[26]])</f>
        <v>0</v>
      </c>
      <c r="AG203" s="6">
        <f>SUMIFS(GQList,GIList,Table_ExternalData_1[[#This Row],[Item_key]],GDList,Table_ExternalData_1[[#Headers],[27]])</f>
        <v>183</v>
      </c>
      <c r="AH203" s="6">
        <f>SUMIFS(GQList,GIList,Table_ExternalData_1[[#This Row],[Item_key]],GDList,Table_ExternalData_1[[#Headers],[28]])</f>
        <v>671</v>
      </c>
      <c r="AI203" s="6">
        <f>SUMIFS(GQList,GIList,Table_ExternalData_1[[#This Row],[Item_key]],GDList,Table_ExternalData_1[[#Headers],[29]])</f>
        <v>354</v>
      </c>
      <c r="AJ203" s="6">
        <f>SUMIFS(GQList,GIList,Table_ExternalData_1[[#This Row],[Item_key]],GDList,Table_ExternalData_1[[#Headers],[30]])</f>
        <v>156</v>
      </c>
      <c r="AK203" s="6">
        <f>SUMIFS(GQList,GIList,Table_ExternalData_1[[#This Row],[Item_key]],GDList,Table_ExternalData_1[[#Headers],[31]])</f>
        <v>554</v>
      </c>
      <c r="AL203" s="6">
        <f>SUM(Table_ExternalData_1[[#This Row],[1]:[31]])</f>
        <v>4528</v>
      </c>
    </row>
    <row r="204" spans="1:38" hidden="1">
      <c r="A204" s="8" t="s">
        <v>2000</v>
      </c>
      <c r="B204" s="3" t="s">
        <v>780</v>
      </c>
      <c r="C204" s="3" t="s">
        <v>116</v>
      </c>
      <c r="D204" s="3" t="s">
        <v>810</v>
      </c>
      <c r="E204" s="3" t="s">
        <v>811</v>
      </c>
      <c r="F204" s="8" t="s">
        <v>1641</v>
      </c>
      <c r="G204" s="6">
        <f>SUMIFS(GQList,GIList,Table_ExternalData_1[[#This Row],[Item_key]],GDList,Table_ExternalData_1[[#Headers],[1]])</f>
        <v>0</v>
      </c>
      <c r="H204" s="6">
        <f>SUMIFS(GQList,GIList,Table_ExternalData_1[[#This Row],[Item_key]],GDList,Table_ExternalData_1[[#Headers],[2]])</f>
        <v>0</v>
      </c>
      <c r="I204" s="6">
        <f>SUMIFS(GQList,GIList,Table_ExternalData_1[[#This Row],[Item_key]],GDList,Table_ExternalData_1[[#Headers],[3]])</f>
        <v>-22</v>
      </c>
      <c r="J204" s="6">
        <f>SUMIFS(GQList,GIList,Table_ExternalData_1[[#This Row],[Item_key]],GDList,Table_ExternalData_1[[#Headers],[4]])</f>
        <v>0</v>
      </c>
      <c r="K204" s="6">
        <f>SUMIFS(GQList,GIList,Table_ExternalData_1[[#This Row],[Item_key]],GDList,Table_ExternalData_1[[#Headers],[5]])</f>
        <v>0</v>
      </c>
      <c r="L204" s="6">
        <f>SUMIFS(GQList,GIList,Table_ExternalData_1[[#This Row],[Item_key]],GDList,Table_ExternalData_1[[#Headers],[6]])</f>
        <v>392</v>
      </c>
      <c r="M204" s="6">
        <f>SUMIFS(GQList,GIList,Table_ExternalData_1[[#This Row],[Item_key]],GDList,Table_ExternalData_1[[#Headers],[7]])</f>
        <v>0</v>
      </c>
      <c r="N204" s="6">
        <f>SUMIFS(GQList,GIList,Table_ExternalData_1[[#This Row],[Item_key]],GDList,Table_ExternalData_1[[#Headers],[8]])</f>
        <v>323</v>
      </c>
      <c r="O204" s="6">
        <f>SUMIFS(GQList,GIList,Table_ExternalData_1[[#This Row],[Item_key]],GDList,Table_ExternalData_1[[#Headers],[9]])</f>
        <v>423</v>
      </c>
      <c r="P204" s="6">
        <f>SUMIFS(GQList,GIList,Table_ExternalData_1[[#This Row],[Item_key]],GDList,Table_ExternalData_1[[#Headers],[10]])</f>
        <v>75</v>
      </c>
      <c r="Q204" s="6">
        <f>SUMIFS(GQList,GIList,Table_ExternalData_1[[#This Row],[Item_key]],GDList,Table_ExternalData_1[[#Headers],[11]])</f>
        <v>144</v>
      </c>
      <c r="R204" s="6">
        <f>SUMIFS(GQList,GIList,Table_ExternalData_1[[#This Row],[Item_key]],GDList,Table_ExternalData_1[[#Headers],[12]])</f>
        <v>0</v>
      </c>
      <c r="S204" s="6">
        <f>SUMIFS(GQList,GIList,Table_ExternalData_1[[#This Row],[Item_key]],GDList,Table_ExternalData_1[[#Headers],[13]])</f>
        <v>364</v>
      </c>
      <c r="T204" s="6">
        <f>SUMIFS(GQList,GIList,Table_ExternalData_1[[#This Row],[Item_key]],GDList,Table_ExternalData_1[[#Headers],[14]])</f>
        <v>132</v>
      </c>
      <c r="U204" s="6">
        <f>SUMIFS(GQList,GIList,Table_ExternalData_1[[#This Row],[Item_key]],GDList,Table_ExternalData_1[[#Headers],[15]])</f>
        <v>209</v>
      </c>
      <c r="V204" s="6">
        <f>SUMIFS(GQList,GIList,Table_ExternalData_1[[#This Row],[Item_key]],GDList,Table_ExternalData_1[[#Headers],[16]])</f>
        <v>0</v>
      </c>
      <c r="W204" s="6">
        <f>SUMIFS(GQList,GIList,Table_ExternalData_1[[#This Row],[Item_key]],GDList,Table_ExternalData_1[[#Headers],[17]])</f>
        <v>265</v>
      </c>
      <c r="X204" s="6">
        <f>SUMIFS(GQList,GIList,Table_ExternalData_1[[#This Row],[Item_key]],GDList,Table_ExternalData_1[[#Headers],[18]])</f>
        <v>180</v>
      </c>
      <c r="Y204" s="6">
        <f>SUMIFS(GQList,GIList,Table_ExternalData_1[[#This Row],[Item_key]],GDList,Table_ExternalData_1[[#Headers],[19]])</f>
        <v>0</v>
      </c>
      <c r="Z204" s="6">
        <f>SUMIFS(GQList,GIList,Table_ExternalData_1[[#This Row],[Item_key]],GDList,Table_ExternalData_1[[#Headers],[20]])</f>
        <v>0</v>
      </c>
      <c r="AA204" s="6">
        <f>SUMIFS(GQList,GIList,Table_ExternalData_1[[#This Row],[Item_key]],GDList,Table_ExternalData_1[[#Headers],[21]])</f>
        <v>0</v>
      </c>
      <c r="AB204" s="6">
        <f>SUMIFS(GQList,GIList,Table_ExternalData_1[[#This Row],[Item_key]],GDList,Table_ExternalData_1[[#Headers],[22]])</f>
        <v>0</v>
      </c>
      <c r="AC204" s="6">
        <f>SUMIFS(GQList,GIList,Table_ExternalData_1[[#This Row],[Item_key]],GDList,Table_ExternalData_1[[#Headers],[23]])</f>
        <v>125</v>
      </c>
      <c r="AD204" s="6">
        <f>SUMIFS(GQList,GIList,Table_ExternalData_1[[#This Row],[Item_key]],GDList,Table_ExternalData_1[[#Headers],[24]])</f>
        <v>0</v>
      </c>
      <c r="AE204" s="6">
        <f>SUMIFS(GQList,GIList,Table_ExternalData_1[[#This Row],[Item_key]],GDList,Table_ExternalData_1[[#Headers],[25]])</f>
        <v>0</v>
      </c>
      <c r="AF204" s="6">
        <f>SUMIFS(GQList,GIList,Table_ExternalData_1[[#This Row],[Item_key]],GDList,Table_ExternalData_1[[#Headers],[26]])</f>
        <v>0</v>
      </c>
      <c r="AG204" s="6">
        <f>SUMIFS(GQList,GIList,Table_ExternalData_1[[#This Row],[Item_key]],GDList,Table_ExternalData_1[[#Headers],[27]])</f>
        <v>183</v>
      </c>
      <c r="AH204" s="6">
        <f>SUMIFS(GQList,GIList,Table_ExternalData_1[[#This Row],[Item_key]],GDList,Table_ExternalData_1[[#Headers],[28]])</f>
        <v>671</v>
      </c>
      <c r="AI204" s="6">
        <f>SUMIFS(GQList,GIList,Table_ExternalData_1[[#This Row],[Item_key]],GDList,Table_ExternalData_1[[#Headers],[29]])</f>
        <v>354</v>
      </c>
      <c r="AJ204" s="6">
        <f>SUMIFS(GQList,GIList,Table_ExternalData_1[[#This Row],[Item_key]],GDList,Table_ExternalData_1[[#Headers],[30]])</f>
        <v>156</v>
      </c>
      <c r="AK204" s="6">
        <f>SUMIFS(GQList,GIList,Table_ExternalData_1[[#This Row],[Item_key]],GDList,Table_ExternalData_1[[#Headers],[31]])</f>
        <v>554</v>
      </c>
      <c r="AL204" s="6">
        <f>SUM(Table_ExternalData_1[[#This Row],[1]:[31]])</f>
        <v>4528</v>
      </c>
    </row>
    <row r="205" spans="1:38" hidden="1">
      <c r="A205" s="8" t="s">
        <v>2000</v>
      </c>
      <c r="B205" s="3" t="s">
        <v>780</v>
      </c>
      <c r="C205" s="3" t="s">
        <v>121</v>
      </c>
      <c r="D205" s="3" t="s">
        <v>812</v>
      </c>
      <c r="E205" s="3" t="s">
        <v>813</v>
      </c>
      <c r="F205" s="8" t="s">
        <v>1641</v>
      </c>
      <c r="G205" s="6">
        <f>SUMIFS(GQList,GIList,Table_ExternalData_1[[#This Row],[Item_key]],GDList,Table_ExternalData_1[[#Headers],[1]])</f>
        <v>0</v>
      </c>
      <c r="H205" s="6">
        <f>SUMIFS(GQList,GIList,Table_ExternalData_1[[#This Row],[Item_key]],GDList,Table_ExternalData_1[[#Headers],[2]])</f>
        <v>0</v>
      </c>
      <c r="I205" s="6">
        <f>SUMIFS(GQList,GIList,Table_ExternalData_1[[#This Row],[Item_key]],GDList,Table_ExternalData_1[[#Headers],[3]])</f>
        <v>-22</v>
      </c>
      <c r="J205" s="6">
        <f>SUMIFS(GQList,GIList,Table_ExternalData_1[[#This Row],[Item_key]],GDList,Table_ExternalData_1[[#Headers],[4]])</f>
        <v>0</v>
      </c>
      <c r="K205" s="6">
        <f>SUMIFS(GQList,GIList,Table_ExternalData_1[[#This Row],[Item_key]],GDList,Table_ExternalData_1[[#Headers],[5]])</f>
        <v>0</v>
      </c>
      <c r="L205" s="6">
        <f>SUMIFS(GQList,GIList,Table_ExternalData_1[[#This Row],[Item_key]],GDList,Table_ExternalData_1[[#Headers],[6]])</f>
        <v>392</v>
      </c>
      <c r="M205" s="6">
        <f>SUMIFS(GQList,GIList,Table_ExternalData_1[[#This Row],[Item_key]],GDList,Table_ExternalData_1[[#Headers],[7]])</f>
        <v>0</v>
      </c>
      <c r="N205" s="6">
        <f>SUMIFS(GQList,GIList,Table_ExternalData_1[[#This Row],[Item_key]],GDList,Table_ExternalData_1[[#Headers],[8]])</f>
        <v>323</v>
      </c>
      <c r="O205" s="6">
        <f>SUMIFS(GQList,GIList,Table_ExternalData_1[[#This Row],[Item_key]],GDList,Table_ExternalData_1[[#Headers],[9]])</f>
        <v>423</v>
      </c>
      <c r="P205" s="6">
        <f>SUMIFS(GQList,GIList,Table_ExternalData_1[[#This Row],[Item_key]],GDList,Table_ExternalData_1[[#Headers],[10]])</f>
        <v>75</v>
      </c>
      <c r="Q205" s="6">
        <f>SUMIFS(GQList,GIList,Table_ExternalData_1[[#This Row],[Item_key]],GDList,Table_ExternalData_1[[#Headers],[11]])</f>
        <v>144</v>
      </c>
      <c r="R205" s="6">
        <f>SUMIFS(GQList,GIList,Table_ExternalData_1[[#This Row],[Item_key]],GDList,Table_ExternalData_1[[#Headers],[12]])</f>
        <v>0</v>
      </c>
      <c r="S205" s="6">
        <f>SUMIFS(GQList,GIList,Table_ExternalData_1[[#This Row],[Item_key]],GDList,Table_ExternalData_1[[#Headers],[13]])</f>
        <v>364</v>
      </c>
      <c r="T205" s="6">
        <f>SUMIFS(GQList,GIList,Table_ExternalData_1[[#This Row],[Item_key]],GDList,Table_ExternalData_1[[#Headers],[14]])</f>
        <v>132</v>
      </c>
      <c r="U205" s="6">
        <f>SUMIFS(GQList,GIList,Table_ExternalData_1[[#This Row],[Item_key]],GDList,Table_ExternalData_1[[#Headers],[15]])</f>
        <v>209</v>
      </c>
      <c r="V205" s="6">
        <f>SUMIFS(GQList,GIList,Table_ExternalData_1[[#This Row],[Item_key]],GDList,Table_ExternalData_1[[#Headers],[16]])</f>
        <v>0</v>
      </c>
      <c r="W205" s="6">
        <f>SUMIFS(GQList,GIList,Table_ExternalData_1[[#This Row],[Item_key]],GDList,Table_ExternalData_1[[#Headers],[17]])</f>
        <v>265</v>
      </c>
      <c r="X205" s="6">
        <f>SUMIFS(GQList,GIList,Table_ExternalData_1[[#This Row],[Item_key]],GDList,Table_ExternalData_1[[#Headers],[18]])</f>
        <v>180</v>
      </c>
      <c r="Y205" s="6">
        <f>SUMIFS(GQList,GIList,Table_ExternalData_1[[#This Row],[Item_key]],GDList,Table_ExternalData_1[[#Headers],[19]])</f>
        <v>0</v>
      </c>
      <c r="Z205" s="6">
        <f>SUMIFS(GQList,GIList,Table_ExternalData_1[[#This Row],[Item_key]],GDList,Table_ExternalData_1[[#Headers],[20]])</f>
        <v>0</v>
      </c>
      <c r="AA205" s="6">
        <f>SUMIFS(GQList,GIList,Table_ExternalData_1[[#This Row],[Item_key]],GDList,Table_ExternalData_1[[#Headers],[21]])</f>
        <v>0</v>
      </c>
      <c r="AB205" s="6">
        <f>SUMIFS(GQList,GIList,Table_ExternalData_1[[#This Row],[Item_key]],GDList,Table_ExternalData_1[[#Headers],[22]])</f>
        <v>0</v>
      </c>
      <c r="AC205" s="6">
        <f>SUMIFS(GQList,GIList,Table_ExternalData_1[[#This Row],[Item_key]],GDList,Table_ExternalData_1[[#Headers],[23]])</f>
        <v>125</v>
      </c>
      <c r="AD205" s="6">
        <f>SUMIFS(GQList,GIList,Table_ExternalData_1[[#This Row],[Item_key]],GDList,Table_ExternalData_1[[#Headers],[24]])</f>
        <v>0</v>
      </c>
      <c r="AE205" s="6">
        <f>SUMIFS(GQList,GIList,Table_ExternalData_1[[#This Row],[Item_key]],GDList,Table_ExternalData_1[[#Headers],[25]])</f>
        <v>0</v>
      </c>
      <c r="AF205" s="6">
        <f>SUMIFS(GQList,GIList,Table_ExternalData_1[[#This Row],[Item_key]],GDList,Table_ExternalData_1[[#Headers],[26]])</f>
        <v>0</v>
      </c>
      <c r="AG205" s="6">
        <f>SUMIFS(GQList,GIList,Table_ExternalData_1[[#This Row],[Item_key]],GDList,Table_ExternalData_1[[#Headers],[27]])</f>
        <v>183</v>
      </c>
      <c r="AH205" s="6">
        <f>SUMIFS(GQList,GIList,Table_ExternalData_1[[#This Row],[Item_key]],GDList,Table_ExternalData_1[[#Headers],[28]])</f>
        <v>671</v>
      </c>
      <c r="AI205" s="6">
        <f>SUMIFS(GQList,GIList,Table_ExternalData_1[[#This Row],[Item_key]],GDList,Table_ExternalData_1[[#Headers],[29]])</f>
        <v>354</v>
      </c>
      <c r="AJ205" s="6">
        <f>SUMIFS(GQList,GIList,Table_ExternalData_1[[#This Row],[Item_key]],GDList,Table_ExternalData_1[[#Headers],[30]])</f>
        <v>156</v>
      </c>
      <c r="AK205" s="6">
        <f>SUMIFS(GQList,GIList,Table_ExternalData_1[[#This Row],[Item_key]],GDList,Table_ExternalData_1[[#Headers],[31]])</f>
        <v>554</v>
      </c>
      <c r="AL205" s="6">
        <f>SUM(Table_ExternalData_1[[#This Row],[1]:[31]])</f>
        <v>4528</v>
      </c>
    </row>
    <row r="206" spans="1:38" hidden="1">
      <c r="A206" s="8" t="s">
        <v>2000</v>
      </c>
      <c r="B206" s="3" t="s">
        <v>780</v>
      </c>
      <c r="C206" s="3" t="s">
        <v>122</v>
      </c>
      <c r="D206" s="3" t="s">
        <v>814</v>
      </c>
      <c r="E206" s="3" t="s">
        <v>815</v>
      </c>
      <c r="F206" s="8" t="s">
        <v>1641</v>
      </c>
      <c r="G206" s="6">
        <f>SUMIFS(GQList,GIList,Table_ExternalData_1[[#This Row],[Item_key]],GDList,Table_ExternalData_1[[#Headers],[1]])</f>
        <v>0</v>
      </c>
      <c r="H206" s="6">
        <f>SUMIFS(GQList,GIList,Table_ExternalData_1[[#This Row],[Item_key]],GDList,Table_ExternalData_1[[#Headers],[2]])</f>
        <v>0</v>
      </c>
      <c r="I206" s="6">
        <f>SUMIFS(GQList,GIList,Table_ExternalData_1[[#This Row],[Item_key]],GDList,Table_ExternalData_1[[#Headers],[3]])</f>
        <v>-22</v>
      </c>
      <c r="J206" s="6">
        <f>SUMIFS(GQList,GIList,Table_ExternalData_1[[#This Row],[Item_key]],GDList,Table_ExternalData_1[[#Headers],[4]])</f>
        <v>0</v>
      </c>
      <c r="K206" s="6">
        <f>SUMIFS(GQList,GIList,Table_ExternalData_1[[#This Row],[Item_key]],GDList,Table_ExternalData_1[[#Headers],[5]])</f>
        <v>0</v>
      </c>
      <c r="L206" s="6">
        <f>SUMIFS(GQList,GIList,Table_ExternalData_1[[#This Row],[Item_key]],GDList,Table_ExternalData_1[[#Headers],[6]])</f>
        <v>392</v>
      </c>
      <c r="M206" s="6">
        <f>SUMIFS(GQList,GIList,Table_ExternalData_1[[#This Row],[Item_key]],GDList,Table_ExternalData_1[[#Headers],[7]])</f>
        <v>0</v>
      </c>
      <c r="N206" s="6">
        <f>SUMIFS(GQList,GIList,Table_ExternalData_1[[#This Row],[Item_key]],GDList,Table_ExternalData_1[[#Headers],[8]])</f>
        <v>323</v>
      </c>
      <c r="O206" s="6">
        <f>SUMIFS(GQList,GIList,Table_ExternalData_1[[#This Row],[Item_key]],GDList,Table_ExternalData_1[[#Headers],[9]])</f>
        <v>423</v>
      </c>
      <c r="P206" s="6">
        <f>SUMIFS(GQList,GIList,Table_ExternalData_1[[#This Row],[Item_key]],GDList,Table_ExternalData_1[[#Headers],[10]])</f>
        <v>75</v>
      </c>
      <c r="Q206" s="6">
        <f>SUMIFS(GQList,GIList,Table_ExternalData_1[[#This Row],[Item_key]],GDList,Table_ExternalData_1[[#Headers],[11]])</f>
        <v>144</v>
      </c>
      <c r="R206" s="6">
        <f>SUMIFS(GQList,GIList,Table_ExternalData_1[[#This Row],[Item_key]],GDList,Table_ExternalData_1[[#Headers],[12]])</f>
        <v>0</v>
      </c>
      <c r="S206" s="6">
        <f>SUMIFS(GQList,GIList,Table_ExternalData_1[[#This Row],[Item_key]],GDList,Table_ExternalData_1[[#Headers],[13]])</f>
        <v>364</v>
      </c>
      <c r="T206" s="6">
        <f>SUMIFS(GQList,GIList,Table_ExternalData_1[[#This Row],[Item_key]],GDList,Table_ExternalData_1[[#Headers],[14]])</f>
        <v>132</v>
      </c>
      <c r="U206" s="6">
        <f>SUMIFS(GQList,GIList,Table_ExternalData_1[[#This Row],[Item_key]],GDList,Table_ExternalData_1[[#Headers],[15]])</f>
        <v>209</v>
      </c>
      <c r="V206" s="6">
        <f>SUMIFS(GQList,GIList,Table_ExternalData_1[[#This Row],[Item_key]],GDList,Table_ExternalData_1[[#Headers],[16]])</f>
        <v>0</v>
      </c>
      <c r="W206" s="6">
        <f>SUMIFS(GQList,GIList,Table_ExternalData_1[[#This Row],[Item_key]],GDList,Table_ExternalData_1[[#Headers],[17]])</f>
        <v>265</v>
      </c>
      <c r="X206" s="6">
        <f>SUMIFS(GQList,GIList,Table_ExternalData_1[[#This Row],[Item_key]],GDList,Table_ExternalData_1[[#Headers],[18]])</f>
        <v>180</v>
      </c>
      <c r="Y206" s="6">
        <f>SUMIFS(GQList,GIList,Table_ExternalData_1[[#This Row],[Item_key]],GDList,Table_ExternalData_1[[#Headers],[19]])</f>
        <v>0</v>
      </c>
      <c r="Z206" s="6">
        <f>SUMIFS(GQList,GIList,Table_ExternalData_1[[#This Row],[Item_key]],GDList,Table_ExternalData_1[[#Headers],[20]])</f>
        <v>0</v>
      </c>
      <c r="AA206" s="6">
        <f>SUMIFS(GQList,GIList,Table_ExternalData_1[[#This Row],[Item_key]],GDList,Table_ExternalData_1[[#Headers],[21]])</f>
        <v>0</v>
      </c>
      <c r="AB206" s="6">
        <f>SUMIFS(GQList,GIList,Table_ExternalData_1[[#This Row],[Item_key]],GDList,Table_ExternalData_1[[#Headers],[22]])</f>
        <v>0</v>
      </c>
      <c r="AC206" s="6">
        <f>SUMIFS(GQList,GIList,Table_ExternalData_1[[#This Row],[Item_key]],GDList,Table_ExternalData_1[[#Headers],[23]])</f>
        <v>125</v>
      </c>
      <c r="AD206" s="6">
        <f>SUMIFS(GQList,GIList,Table_ExternalData_1[[#This Row],[Item_key]],GDList,Table_ExternalData_1[[#Headers],[24]])</f>
        <v>0</v>
      </c>
      <c r="AE206" s="6">
        <f>SUMIFS(GQList,GIList,Table_ExternalData_1[[#This Row],[Item_key]],GDList,Table_ExternalData_1[[#Headers],[25]])</f>
        <v>0</v>
      </c>
      <c r="AF206" s="6">
        <f>SUMIFS(GQList,GIList,Table_ExternalData_1[[#This Row],[Item_key]],GDList,Table_ExternalData_1[[#Headers],[26]])</f>
        <v>0</v>
      </c>
      <c r="AG206" s="6">
        <f>SUMIFS(GQList,GIList,Table_ExternalData_1[[#This Row],[Item_key]],GDList,Table_ExternalData_1[[#Headers],[27]])</f>
        <v>183</v>
      </c>
      <c r="AH206" s="6">
        <f>SUMIFS(GQList,GIList,Table_ExternalData_1[[#This Row],[Item_key]],GDList,Table_ExternalData_1[[#Headers],[28]])</f>
        <v>671</v>
      </c>
      <c r="AI206" s="6">
        <f>SUMIFS(GQList,GIList,Table_ExternalData_1[[#This Row],[Item_key]],GDList,Table_ExternalData_1[[#Headers],[29]])</f>
        <v>354</v>
      </c>
      <c r="AJ206" s="6">
        <f>SUMIFS(GQList,GIList,Table_ExternalData_1[[#This Row],[Item_key]],GDList,Table_ExternalData_1[[#Headers],[30]])</f>
        <v>156</v>
      </c>
      <c r="AK206" s="6">
        <f>SUMIFS(GQList,GIList,Table_ExternalData_1[[#This Row],[Item_key]],GDList,Table_ExternalData_1[[#Headers],[31]])</f>
        <v>559</v>
      </c>
      <c r="AL206" s="6">
        <f>SUM(Table_ExternalData_1[[#This Row],[1]:[31]])</f>
        <v>4533</v>
      </c>
    </row>
    <row r="207" spans="1:38" hidden="1">
      <c r="A207" s="8" t="s">
        <v>2000</v>
      </c>
      <c r="B207" s="3" t="s">
        <v>780</v>
      </c>
      <c r="C207" s="3" t="s">
        <v>123</v>
      </c>
      <c r="D207" s="3" t="s">
        <v>816</v>
      </c>
      <c r="E207" s="3" t="s">
        <v>817</v>
      </c>
      <c r="F207" s="8" t="s">
        <v>1641</v>
      </c>
      <c r="G207" s="6">
        <f>SUMIFS(GQList,GIList,Table_ExternalData_1[[#This Row],[Item_key]],GDList,Table_ExternalData_1[[#Headers],[1]])</f>
        <v>0</v>
      </c>
      <c r="H207" s="6">
        <f>SUMIFS(GQList,GIList,Table_ExternalData_1[[#This Row],[Item_key]],GDList,Table_ExternalData_1[[#Headers],[2]])</f>
        <v>0</v>
      </c>
      <c r="I207" s="6">
        <f>SUMIFS(GQList,GIList,Table_ExternalData_1[[#This Row],[Item_key]],GDList,Table_ExternalData_1[[#Headers],[3]])</f>
        <v>-22</v>
      </c>
      <c r="J207" s="6">
        <f>SUMIFS(GQList,GIList,Table_ExternalData_1[[#This Row],[Item_key]],GDList,Table_ExternalData_1[[#Headers],[4]])</f>
        <v>0</v>
      </c>
      <c r="K207" s="6">
        <f>SUMIFS(GQList,GIList,Table_ExternalData_1[[#This Row],[Item_key]],GDList,Table_ExternalData_1[[#Headers],[5]])</f>
        <v>0</v>
      </c>
      <c r="L207" s="6">
        <f>SUMIFS(GQList,GIList,Table_ExternalData_1[[#This Row],[Item_key]],GDList,Table_ExternalData_1[[#Headers],[6]])</f>
        <v>392</v>
      </c>
      <c r="M207" s="6">
        <f>SUMIFS(GQList,GIList,Table_ExternalData_1[[#This Row],[Item_key]],GDList,Table_ExternalData_1[[#Headers],[7]])</f>
        <v>0</v>
      </c>
      <c r="N207" s="6">
        <f>SUMIFS(GQList,GIList,Table_ExternalData_1[[#This Row],[Item_key]],GDList,Table_ExternalData_1[[#Headers],[8]])</f>
        <v>323</v>
      </c>
      <c r="O207" s="6">
        <f>SUMIFS(GQList,GIList,Table_ExternalData_1[[#This Row],[Item_key]],GDList,Table_ExternalData_1[[#Headers],[9]])</f>
        <v>423</v>
      </c>
      <c r="P207" s="6">
        <f>SUMIFS(GQList,GIList,Table_ExternalData_1[[#This Row],[Item_key]],GDList,Table_ExternalData_1[[#Headers],[10]])</f>
        <v>75</v>
      </c>
      <c r="Q207" s="6">
        <f>SUMIFS(GQList,GIList,Table_ExternalData_1[[#This Row],[Item_key]],GDList,Table_ExternalData_1[[#Headers],[11]])</f>
        <v>144</v>
      </c>
      <c r="R207" s="6">
        <f>SUMIFS(GQList,GIList,Table_ExternalData_1[[#This Row],[Item_key]],GDList,Table_ExternalData_1[[#Headers],[12]])</f>
        <v>0</v>
      </c>
      <c r="S207" s="6">
        <f>SUMIFS(GQList,GIList,Table_ExternalData_1[[#This Row],[Item_key]],GDList,Table_ExternalData_1[[#Headers],[13]])</f>
        <v>364</v>
      </c>
      <c r="T207" s="6">
        <f>SUMIFS(GQList,GIList,Table_ExternalData_1[[#This Row],[Item_key]],GDList,Table_ExternalData_1[[#Headers],[14]])</f>
        <v>132</v>
      </c>
      <c r="U207" s="6">
        <f>SUMIFS(GQList,GIList,Table_ExternalData_1[[#This Row],[Item_key]],GDList,Table_ExternalData_1[[#Headers],[15]])</f>
        <v>209</v>
      </c>
      <c r="V207" s="6">
        <f>SUMIFS(GQList,GIList,Table_ExternalData_1[[#This Row],[Item_key]],GDList,Table_ExternalData_1[[#Headers],[16]])</f>
        <v>0</v>
      </c>
      <c r="W207" s="6">
        <f>SUMIFS(GQList,GIList,Table_ExternalData_1[[#This Row],[Item_key]],GDList,Table_ExternalData_1[[#Headers],[17]])</f>
        <v>274</v>
      </c>
      <c r="X207" s="6">
        <f>SUMIFS(GQList,GIList,Table_ExternalData_1[[#This Row],[Item_key]],GDList,Table_ExternalData_1[[#Headers],[18]])</f>
        <v>180</v>
      </c>
      <c r="Y207" s="6">
        <f>SUMIFS(GQList,GIList,Table_ExternalData_1[[#This Row],[Item_key]],GDList,Table_ExternalData_1[[#Headers],[19]])</f>
        <v>0</v>
      </c>
      <c r="Z207" s="6">
        <f>SUMIFS(GQList,GIList,Table_ExternalData_1[[#This Row],[Item_key]],GDList,Table_ExternalData_1[[#Headers],[20]])</f>
        <v>0</v>
      </c>
      <c r="AA207" s="6">
        <f>SUMIFS(GQList,GIList,Table_ExternalData_1[[#This Row],[Item_key]],GDList,Table_ExternalData_1[[#Headers],[21]])</f>
        <v>0</v>
      </c>
      <c r="AB207" s="6">
        <f>SUMIFS(GQList,GIList,Table_ExternalData_1[[#This Row],[Item_key]],GDList,Table_ExternalData_1[[#Headers],[22]])</f>
        <v>0</v>
      </c>
      <c r="AC207" s="6">
        <f>SUMIFS(GQList,GIList,Table_ExternalData_1[[#This Row],[Item_key]],GDList,Table_ExternalData_1[[#Headers],[23]])</f>
        <v>125</v>
      </c>
      <c r="AD207" s="6">
        <f>SUMIFS(GQList,GIList,Table_ExternalData_1[[#This Row],[Item_key]],GDList,Table_ExternalData_1[[#Headers],[24]])</f>
        <v>0</v>
      </c>
      <c r="AE207" s="6">
        <f>SUMIFS(GQList,GIList,Table_ExternalData_1[[#This Row],[Item_key]],GDList,Table_ExternalData_1[[#Headers],[25]])</f>
        <v>0</v>
      </c>
      <c r="AF207" s="6">
        <f>SUMIFS(GQList,GIList,Table_ExternalData_1[[#This Row],[Item_key]],GDList,Table_ExternalData_1[[#Headers],[26]])</f>
        <v>0</v>
      </c>
      <c r="AG207" s="6">
        <f>SUMIFS(GQList,GIList,Table_ExternalData_1[[#This Row],[Item_key]],GDList,Table_ExternalData_1[[#Headers],[27]])</f>
        <v>183</v>
      </c>
      <c r="AH207" s="6">
        <f>SUMIFS(GQList,GIList,Table_ExternalData_1[[#This Row],[Item_key]],GDList,Table_ExternalData_1[[#Headers],[28]])</f>
        <v>671</v>
      </c>
      <c r="AI207" s="6">
        <f>SUMIFS(GQList,GIList,Table_ExternalData_1[[#This Row],[Item_key]],GDList,Table_ExternalData_1[[#Headers],[29]])</f>
        <v>354</v>
      </c>
      <c r="AJ207" s="6">
        <f>SUMIFS(GQList,GIList,Table_ExternalData_1[[#This Row],[Item_key]],GDList,Table_ExternalData_1[[#Headers],[30]])</f>
        <v>156</v>
      </c>
      <c r="AK207" s="6">
        <f>SUMIFS(GQList,GIList,Table_ExternalData_1[[#This Row],[Item_key]],GDList,Table_ExternalData_1[[#Headers],[31]])</f>
        <v>555</v>
      </c>
      <c r="AL207" s="6">
        <f>SUM(Table_ExternalData_1[[#This Row],[1]:[31]])</f>
        <v>4538</v>
      </c>
    </row>
    <row r="208" spans="1:38" hidden="1">
      <c r="A208" s="8" t="s">
        <v>2000</v>
      </c>
      <c r="B208" s="3" t="s">
        <v>780</v>
      </c>
      <c r="C208" s="3" t="s">
        <v>124</v>
      </c>
      <c r="D208" s="3" t="s">
        <v>818</v>
      </c>
      <c r="E208" s="3" t="s">
        <v>819</v>
      </c>
      <c r="F208" s="8" t="s">
        <v>1641</v>
      </c>
      <c r="G208" s="6">
        <f>SUMIFS(GQList,GIList,Table_ExternalData_1[[#This Row],[Item_key]],GDList,Table_ExternalData_1[[#Headers],[1]])</f>
        <v>0</v>
      </c>
      <c r="H208" s="6">
        <f>SUMIFS(GQList,GIList,Table_ExternalData_1[[#This Row],[Item_key]],GDList,Table_ExternalData_1[[#Headers],[2]])</f>
        <v>0</v>
      </c>
      <c r="I208" s="6">
        <f>SUMIFS(GQList,GIList,Table_ExternalData_1[[#This Row],[Item_key]],GDList,Table_ExternalData_1[[#Headers],[3]])</f>
        <v>0</v>
      </c>
      <c r="J208" s="6">
        <f>SUMIFS(GQList,GIList,Table_ExternalData_1[[#This Row],[Item_key]],GDList,Table_ExternalData_1[[#Headers],[4]])</f>
        <v>0</v>
      </c>
      <c r="K208" s="6">
        <f>SUMIFS(GQList,GIList,Table_ExternalData_1[[#This Row],[Item_key]],GDList,Table_ExternalData_1[[#Headers],[5]])</f>
        <v>0</v>
      </c>
      <c r="L208" s="6">
        <f>SUMIFS(GQList,GIList,Table_ExternalData_1[[#This Row],[Item_key]],GDList,Table_ExternalData_1[[#Headers],[6]])</f>
        <v>940</v>
      </c>
      <c r="M208" s="6">
        <f>SUMIFS(GQList,GIList,Table_ExternalData_1[[#This Row],[Item_key]],GDList,Table_ExternalData_1[[#Headers],[7]])</f>
        <v>0</v>
      </c>
      <c r="N208" s="6">
        <f>SUMIFS(GQList,GIList,Table_ExternalData_1[[#This Row],[Item_key]],GDList,Table_ExternalData_1[[#Headers],[8]])</f>
        <v>350</v>
      </c>
      <c r="O208" s="6">
        <f>SUMIFS(GQList,GIList,Table_ExternalData_1[[#This Row],[Item_key]],GDList,Table_ExternalData_1[[#Headers],[9]])</f>
        <v>700</v>
      </c>
      <c r="P208" s="6">
        <f>SUMIFS(GQList,GIList,Table_ExternalData_1[[#This Row],[Item_key]],GDList,Table_ExternalData_1[[#Headers],[10]])</f>
        <v>0</v>
      </c>
      <c r="Q208" s="6">
        <f>SUMIFS(GQList,GIList,Table_ExternalData_1[[#This Row],[Item_key]],GDList,Table_ExternalData_1[[#Headers],[11]])</f>
        <v>350</v>
      </c>
      <c r="R208" s="6">
        <f>SUMIFS(GQList,GIList,Table_ExternalData_1[[#This Row],[Item_key]],GDList,Table_ExternalData_1[[#Headers],[12]])</f>
        <v>0</v>
      </c>
      <c r="S208" s="6">
        <f>SUMIFS(GQList,GIList,Table_ExternalData_1[[#This Row],[Item_key]],GDList,Table_ExternalData_1[[#Headers],[13]])</f>
        <v>350</v>
      </c>
      <c r="T208" s="6">
        <f>SUMIFS(GQList,GIList,Table_ExternalData_1[[#This Row],[Item_key]],GDList,Table_ExternalData_1[[#Headers],[14]])</f>
        <v>0</v>
      </c>
      <c r="U208" s="6">
        <f>SUMIFS(GQList,GIList,Table_ExternalData_1[[#This Row],[Item_key]],GDList,Table_ExternalData_1[[#Headers],[15]])</f>
        <v>0</v>
      </c>
      <c r="V208" s="6">
        <f>SUMIFS(GQList,GIList,Table_ExternalData_1[[#This Row],[Item_key]],GDList,Table_ExternalData_1[[#Headers],[16]])</f>
        <v>0</v>
      </c>
      <c r="W208" s="6">
        <f>SUMIFS(GQList,GIList,Table_ExternalData_1[[#This Row],[Item_key]],GDList,Table_ExternalData_1[[#Headers],[17]])</f>
        <v>340</v>
      </c>
      <c r="X208" s="6">
        <f>SUMIFS(GQList,GIList,Table_ExternalData_1[[#This Row],[Item_key]],GDList,Table_ExternalData_1[[#Headers],[18]])</f>
        <v>0</v>
      </c>
      <c r="Y208" s="6">
        <f>SUMIFS(GQList,GIList,Table_ExternalData_1[[#This Row],[Item_key]],GDList,Table_ExternalData_1[[#Headers],[19]])</f>
        <v>0</v>
      </c>
      <c r="Z208" s="6">
        <f>SUMIFS(GQList,GIList,Table_ExternalData_1[[#This Row],[Item_key]],GDList,Table_ExternalData_1[[#Headers],[20]])</f>
        <v>0</v>
      </c>
      <c r="AA208" s="6">
        <f>SUMIFS(GQList,GIList,Table_ExternalData_1[[#This Row],[Item_key]],GDList,Table_ExternalData_1[[#Headers],[21]])</f>
        <v>0</v>
      </c>
      <c r="AB208" s="6">
        <f>SUMIFS(GQList,GIList,Table_ExternalData_1[[#This Row],[Item_key]],GDList,Table_ExternalData_1[[#Headers],[22]])</f>
        <v>0</v>
      </c>
      <c r="AC208" s="6">
        <f>SUMIFS(GQList,GIList,Table_ExternalData_1[[#This Row],[Item_key]],GDList,Table_ExternalData_1[[#Headers],[23]])</f>
        <v>340</v>
      </c>
      <c r="AD208" s="6">
        <f>SUMIFS(GQList,GIList,Table_ExternalData_1[[#This Row],[Item_key]],GDList,Table_ExternalData_1[[#Headers],[24]])</f>
        <v>0</v>
      </c>
      <c r="AE208" s="6">
        <f>SUMIFS(GQList,GIList,Table_ExternalData_1[[#This Row],[Item_key]],GDList,Table_ExternalData_1[[#Headers],[25]])</f>
        <v>0</v>
      </c>
      <c r="AF208" s="6">
        <f>SUMIFS(GQList,GIList,Table_ExternalData_1[[#This Row],[Item_key]],GDList,Table_ExternalData_1[[#Headers],[26]])</f>
        <v>0</v>
      </c>
      <c r="AG208" s="6">
        <f>SUMIFS(GQList,GIList,Table_ExternalData_1[[#This Row],[Item_key]],GDList,Table_ExternalData_1[[#Headers],[27]])</f>
        <v>0</v>
      </c>
      <c r="AH208" s="6">
        <f>SUMIFS(GQList,GIList,Table_ExternalData_1[[#This Row],[Item_key]],GDList,Table_ExternalData_1[[#Headers],[28]])</f>
        <v>865</v>
      </c>
      <c r="AI208" s="6">
        <f>SUMIFS(GQList,GIList,Table_ExternalData_1[[#This Row],[Item_key]],GDList,Table_ExternalData_1[[#Headers],[29]])</f>
        <v>0</v>
      </c>
      <c r="AJ208" s="6">
        <f>SUMIFS(GQList,GIList,Table_ExternalData_1[[#This Row],[Item_key]],GDList,Table_ExternalData_1[[#Headers],[30]])</f>
        <v>0</v>
      </c>
      <c r="AK208" s="6">
        <f>SUMIFS(GQList,GIList,Table_ExternalData_1[[#This Row],[Item_key]],GDList,Table_ExternalData_1[[#Headers],[31]])</f>
        <v>0</v>
      </c>
      <c r="AL208" s="6">
        <f>SUM(Table_ExternalData_1[[#This Row],[1]:[31]])</f>
        <v>4235</v>
      </c>
    </row>
    <row r="209" spans="1:38" hidden="1">
      <c r="A209" s="8" t="s">
        <v>2000</v>
      </c>
      <c r="B209" s="3" t="s">
        <v>780</v>
      </c>
      <c r="C209" s="3" t="s">
        <v>125</v>
      </c>
      <c r="D209" s="3" t="s">
        <v>820</v>
      </c>
      <c r="E209" s="3" t="s">
        <v>821</v>
      </c>
      <c r="F209" s="8" t="s">
        <v>1641</v>
      </c>
      <c r="G209" s="6">
        <f>SUMIFS(GQList,GIList,Table_ExternalData_1[[#This Row],[Item_key]],GDList,Table_ExternalData_1[[#Headers],[1]])</f>
        <v>0</v>
      </c>
      <c r="H209" s="6">
        <f>SUMIFS(GQList,GIList,Table_ExternalData_1[[#This Row],[Item_key]],GDList,Table_ExternalData_1[[#Headers],[2]])</f>
        <v>0</v>
      </c>
      <c r="I209" s="6">
        <f>SUMIFS(GQList,GIList,Table_ExternalData_1[[#This Row],[Item_key]],GDList,Table_ExternalData_1[[#Headers],[3]])</f>
        <v>-22</v>
      </c>
      <c r="J209" s="6">
        <f>SUMIFS(GQList,GIList,Table_ExternalData_1[[#This Row],[Item_key]],GDList,Table_ExternalData_1[[#Headers],[4]])</f>
        <v>0</v>
      </c>
      <c r="K209" s="6">
        <f>SUMIFS(GQList,GIList,Table_ExternalData_1[[#This Row],[Item_key]],GDList,Table_ExternalData_1[[#Headers],[5]])</f>
        <v>0</v>
      </c>
      <c r="L209" s="6">
        <f>SUMIFS(GQList,GIList,Table_ExternalData_1[[#This Row],[Item_key]],GDList,Table_ExternalData_1[[#Headers],[6]])</f>
        <v>392</v>
      </c>
      <c r="M209" s="6">
        <f>SUMIFS(GQList,GIList,Table_ExternalData_1[[#This Row],[Item_key]],GDList,Table_ExternalData_1[[#Headers],[7]])</f>
        <v>0</v>
      </c>
      <c r="N209" s="6">
        <f>SUMIFS(GQList,GIList,Table_ExternalData_1[[#This Row],[Item_key]],GDList,Table_ExternalData_1[[#Headers],[8]])</f>
        <v>323</v>
      </c>
      <c r="O209" s="6">
        <f>SUMIFS(GQList,GIList,Table_ExternalData_1[[#This Row],[Item_key]],GDList,Table_ExternalData_1[[#Headers],[9]])</f>
        <v>423</v>
      </c>
      <c r="P209" s="6">
        <f>SUMIFS(GQList,GIList,Table_ExternalData_1[[#This Row],[Item_key]],GDList,Table_ExternalData_1[[#Headers],[10]])</f>
        <v>75</v>
      </c>
      <c r="Q209" s="6">
        <f>SUMIFS(GQList,GIList,Table_ExternalData_1[[#This Row],[Item_key]],GDList,Table_ExternalData_1[[#Headers],[11]])</f>
        <v>144</v>
      </c>
      <c r="R209" s="6">
        <f>SUMIFS(GQList,GIList,Table_ExternalData_1[[#This Row],[Item_key]],GDList,Table_ExternalData_1[[#Headers],[12]])</f>
        <v>0</v>
      </c>
      <c r="S209" s="6">
        <f>SUMIFS(GQList,GIList,Table_ExternalData_1[[#This Row],[Item_key]],GDList,Table_ExternalData_1[[#Headers],[13]])</f>
        <v>364</v>
      </c>
      <c r="T209" s="6">
        <f>SUMIFS(GQList,GIList,Table_ExternalData_1[[#This Row],[Item_key]],GDList,Table_ExternalData_1[[#Headers],[14]])</f>
        <v>132</v>
      </c>
      <c r="U209" s="6">
        <f>SUMIFS(GQList,GIList,Table_ExternalData_1[[#This Row],[Item_key]],GDList,Table_ExternalData_1[[#Headers],[15]])</f>
        <v>209</v>
      </c>
      <c r="V209" s="6">
        <f>SUMIFS(GQList,GIList,Table_ExternalData_1[[#This Row],[Item_key]],GDList,Table_ExternalData_1[[#Headers],[16]])</f>
        <v>0</v>
      </c>
      <c r="W209" s="6">
        <f>SUMIFS(GQList,GIList,Table_ExternalData_1[[#This Row],[Item_key]],GDList,Table_ExternalData_1[[#Headers],[17]])</f>
        <v>265</v>
      </c>
      <c r="X209" s="6">
        <f>SUMIFS(GQList,GIList,Table_ExternalData_1[[#This Row],[Item_key]],GDList,Table_ExternalData_1[[#Headers],[18]])</f>
        <v>180</v>
      </c>
      <c r="Y209" s="6">
        <f>SUMIFS(GQList,GIList,Table_ExternalData_1[[#This Row],[Item_key]],GDList,Table_ExternalData_1[[#Headers],[19]])</f>
        <v>0</v>
      </c>
      <c r="Z209" s="6">
        <f>SUMIFS(GQList,GIList,Table_ExternalData_1[[#This Row],[Item_key]],GDList,Table_ExternalData_1[[#Headers],[20]])</f>
        <v>0</v>
      </c>
      <c r="AA209" s="6">
        <f>SUMIFS(GQList,GIList,Table_ExternalData_1[[#This Row],[Item_key]],GDList,Table_ExternalData_1[[#Headers],[21]])</f>
        <v>0</v>
      </c>
      <c r="AB209" s="6">
        <f>SUMIFS(GQList,GIList,Table_ExternalData_1[[#This Row],[Item_key]],GDList,Table_ExternalData_1[[#Headers],[22]])</f>
        <v>0</v>
      </c>
      <c r="AC209" s="6">
        <f>SUMIFS(GQList,GIList,Table_ExternalData_1[[#This Row],[Item_key]],GDList,Table_ExternalData_1[[#Headers],[23]])</f>
        <v>125</v>
      </c>
      <c r="AD209" s="6">
        <f>SUMIFS(GQList,GIList,Table_ExternalData_1[[#This Row],[Item_key]],GDList,Table_ExternalData_1[[#Headers],[24]])</f>
        <v>0</v>
      </c>
      <c r="AE209" s="6">
        <f>SUMIFS(GQList,GIList,Table_ExternalData_1[[#This Row],[Item_key]],GDList,Table_ExternalData_1[[#Headers],[25]])</f>
        <v>0</v>
      </c>
      <c r="AF209" s="6">
        <f>SUMIFS(GQList,GIList,Table_ExternalData_1[[#This Row],[Item_key]],GDList,Table_ExternalData_1[[#Headers],[26]])</f>
        <v>0</v>
      </c>
      <c r="AG209" s="6">
        <f>SUMIFS(GQList,GIList,Table_ExternalData_1[[#This Row],[Item_key]],GDList,Table_ExternalData_1[[#Headers],[27]])</f>
        <v>183</v>
      </c>
      <c r="AH209" s="6">
        <f>SUMIFS(GQList,GIList,Table_ExternalData_1[[#This Row],[Item_key]],GDList,Table_ExternalData_1[[#Headers],[28]])</f>
        <v>671</v>
      </c>
      <c r="AI209" s="6">
        <f>SUMIFS(GQList,GIList,Table_ExternalData_1[[#This Row],[Item_key]],GDList,Table_ExternalData_1[[#Headers],[29]])</f>
        <v>354</v>
      </c>
      <c r="AJ209" s="6">
        <f>SUMIFS(GQList,GIList,Table_ExternalData_1[[#This Row],[Item_key]],GDList,Table_ExternalData_1[[#Headers],[30]])</f>
        <v>156</v>
      </c>
      <c r="AK209" s="6">
        <f>SUMIFS(GQList,GIList,Table_ExternalData_1[[#This Row],[Item_key]],GDList,Table_ExternalData_1[[#Headers],[31]])</f>
        <v>570</v>
      </c>
      <c r="AL209" s="6">
        <f>SUM(Table_ExternalData_1[[#This Row],[1]:[31]])</f>
        <v>4544</v>
      </c>
    </row>
    <row r="210" spans="1:38" hidden="1">
      <c r="A210" s="8" t="s">
        <v>2000</v>
      </c>
      <c r="B210" s="3" t="s">
        <v>780</v>
      </c>
      <c r="C210" s="3" t="s">
        <v>126</v>
      </c>
      <c r="D210" s="3" t="s">
        <v>822</v>
      </c>
      <c r="E210" s="3" t="s">
        <v>823</v>
      </c>
      <c r="F210" s="8" t="s">
        <v>1641</v>
      </c>
      <c r="G210" s="6">
        <f>SUMIFS(GQList,GIList,Table_ExternalData_1[[#This Row],[Item_key]],GDList,Table_ExternalData_1[[#Headers],[1]])</f>
        <v>0</v>
      </c>
      <c r="H210" s="6">
        <f>SUMIFS(GQList,GIList,Table_ExternalData_1[[#This Row],[Item_key]],GDList,Table_ExternalData_1[[#Headers],[2]])</f>
        <v>0</v>
      </c>
      <c r="I210" s="6">
        <f>SUMIFS(GQList,GIList,Table_ExternalData_1[[#This Row],[Item_key]],GDList,Table_ExternalData_1[[#Headers],[3]])</f>
        <v>-22</v>
      </c>
      <c r="J210" s="6">
        <f>SUMIFS(GQList,GIList,Table_ExternalData_1[[#This Row],[Item_key]],GDList,Table_ExternalData_1[[#Headers],[4]])</f>
        <v>0</v>
      </c>
      <c r="K210" s="6">
        <f>SUMIFS(GQList,GIList,Table_ExternalData_1[[#This Row],[Item_key]],GDList,Table_ExternalData_1[[#Headers],[5]])</f>
        <v>0</v>
      </c>
      <c r="L210" s="6">
        <f>SUMIFS(GQList,GIList,Table_ExternalData_1[[#This Row],[Item_key]],GDList,Table_ExternalData_1[[#Headers],[6]])</f>
        <v>392</v>
      </c>
      <c r="M210" s="6">
        <f>SUMIFS(GQList,GIList,Table_ExternalData_1[[#This Row],[Item_key]],GDList,Table_ExternalData_1[[#Headers],[7]])</f>
        <v>0</v>
      </c>
      <c r="N210" s="6">
        <f>SUMIFS(GQList,GIList,Table_ExternalData_1[[#This Row],[Item_key]],GDList,Table_ExternalData_1[[#Headers],[8]])</f>
        <v>323</v>
      </c>
      <c r="O210" s="6">
        <f>SUMIFS(GQList,GIList,Table_ExternalData_1[[#This Row],[Item_key]],GDList,Table_ExternalData_1[[#Headers],[9]])</f>
        <v>423</v>
      </c>
      <c r="P210" s="6">
        <f>SUMIFS(GQList,GIList,Table_ExternalData_1[[#This Row],[Item_key]],GDList,Table_ExternalData_1[[#Headers],[10]])</f>
        <v>0</v>
      </c>
      <c r="Q210" s="6">
        <f>SUMIFS(GQList,GIList,Table_ExternalData_1[[#This Row],[Item_key]],GDList,Table_ExternalData_1[[#Headers],[11]])</f>
        <v>144</v>
      </c>
      <c r="R210" s="6">
        <f>SUMIFS(GQList,GIList,Table_ExternalData_1[[#This Row],[Item_key]],GDList,Table_ExternalData_1[[#Headers],[12]])</f>
        <v>0</v>
      </c>
      <c r="S210" s="6">
        <f>SUMIFS(GQList,GIList,Table_ExternalData_1[[#This Row],[Item_key]],GDList,Table_ExternalData_1[[#Headers],[13]])</f>
        <v>364</v>
      </c>
      <c r="T210" s="6">
        <f>SUMIFS(GQList,GIList,Table_ExternalData_1[[#This Row],[Item_key]],GDList,Table_ExternalData_1[[#Headers],[14]])</f>
        <v>132</v>
      </c>
      <c r="U210" s="6">
        <f>SUMIFS(GQList,GIList,Table_ExternalData_1[[#This Row],[Item_key]],GDList,Table_ExternalData_1[[#Headers],[15]])</f>
        <v>284</v>
      </c>
      <c r="V210" s="6">
        <f>SUMIFS(GQList,GIList,Table_ExternalData_1[[#This Row],[Item_key]],GDList,Table_ExternalData_1[[#Headers],[16]])</f>
        <v>0</v>
      </c>
      <c r="W210" s="6">
        <f>SUMIFS(GQList,GIList,Table_ExternalData_1[[#This Row],[Item_key]],GDList,Table_ExternalData_1[[#Headers],[17]])</f>
        <v>265</v>
      </c>
      <c r="X210" s="6">
        <f>SUMIFS(GQList,GIList,Table_ExternalData_1[[#This Row],[Item_key]],GDList,Table_ExternalData_1[[#Headers],[18]])</f>
        <v>180</v>
      </c>
      <c r="Y210" s="6">
        <f>SUMIFS(GQList,GIList,Table_ExternalData_1[[#This Row],[Item_key]],GDList,Table_ExternalData_1[[#Headers],[19]])</f>
        <v>0</v>
      </c>
      <c r="Z210" s="6">
        <f>SUMIFS(GQList,GIList,Table_ExternalData_1[[#This Row],[Item_key]],GDList,Table_ExternalData_1[[#Headers],[20]])</f>
        <v>0</v>
      </c>
      <c r="AA210" s="6">
        <f>SUMIFS(GQList,GIList,Table_ExternalData_1[[#This Row],[Item_key]],GDList,Table_ExternalData_1[[#Headers],[21]])</f>
        <v>0</v>
      </c>
      <c r="AB210" s="6">
        <f>SUMIFS(GQList,GIList,Table_ExternalData_1[[#This Row],[Item_key]],GDList,Table_ExternalData_1[[#Headers],[22]])</f>
        <v>0</v>
      </c>
      <c r="AC210" s="6">
        <f>SUMIFS(GQList,GIList,Table_ExternalData_1[[#This Row],[Item_key]],GDList,Table_ExternalData_1[[#Headers],[23]])</f>
        <v>125</v>
      </c>
      <c r="AD210" s="6">
        <f>SUMIFS(GQList,GIList,Table_ExternalData_1[[#This Row],[Item_key]],GDList,Table_ExternalData_1[[#Headers],[24]])</f>
        <v>0</v>
      </c>
      <c r="AE210" s="6">
        <f>SUMIFS(GQList,GIList,Table_ExternalData_1[[#This Row],[Item_key]],GDList,Table_ExternalData_1[[#Headers],[25]])</f>
        <v>0</v>
      </c>
      <c r="AF210" s="6">
        <f>SUMIFS(GQList,GIList,Table_ExternalData_1[[#This Row],[Item_key]],GDList,Table_ExternalData_1[[#Headers],[26]])</f>
        <v>0</v>
      </c>
      <c r="AG210" s="6">
        <f>SUMIFS(GQList,GIList,Table_ExternalData_1[[#This Row],[Item_key]],GDList,Table_ExternalData_1[[#Headers],[27]])</f>
        <v>183</v>
      </c>
      <c r="AH210" s="6">
        <f>SUMIFS(GQList,GIList,Table_ExternalData_1[[#This Row],[Item_key]],GDList,Table_ExternalData_1[[#Headers],[28]])</f>
        <v>671</v>
      </c>
      <c r="AI210" s="6">
        <f>SUMIFS(GQList,GIList,Table_ExternalData_1[[#This Row],[Item_key]],GDList,Table_ExternalData_1[[#Headers],[29]])</f>
        <v>354</v>
      </c>
      <c r="AJ210" s="6">
        <f>SUMIFS(GQList,GIList,Table_ExternalData_1[[#This Row],[Item_key]],GDList,Table_ExternalData_1[[#Headers],[30]])</f>
        <v>156</v>
      </c>
      <c r="AK210" s="6">
        <f>SUMIFS(GQList,GIList,Table_ExternalData_1[[#This Row],[Item_key]],GDList,Table_ExternalData_1[[#Headers],[31]])</f>
        <v>554</v>
      </c>
      <c r="AL210" s="6">
        <f>SUM(Table_ExternalData_1[[#This Row],[1]:[31]])</f>
        <v>4528</v>
      </c>
    </row>
    <row r="211" spans="1:38" hidden="1">
      <c r="A211" s="8" t="s">
        <v>2000</v>
      </c>
      <c r="B211" s="3" t="s">
        <v>780</v>
      </c>
      <c r="C211" s="3" t="s">
        <v>378</v>
      </c>
      <c r="D211" s="3" t="s">
        <v>826</v>
      </c>
      <c r="E211" s="3" t="s">
        <v>827</v>
      </c>
      <c r="F211" s="8" t="s">
        <v>1641</v>
      </c>
      <c r="G211" s="6">
        <f>SUMIFS(GQList,GIList,Table_ExternalData_1[[#This Row],[Item_key]],GDList,Table_ExternalData_1[[#Headers],[1]])</f>
        <v>0</v>
      </c>
      <c r="H211" s="6">
        <f>SUMIFS(GQList,GIList,Table_ExternalData_1[[#This Row],[Item_key]],GDList,Table_ExternalData_1[[#Headers],[2]])</f>
        <v>0</v>
      </c>
      <c r="I211" s="6">
        <f>SUMIFS(GQList,GIList,Table_ExternalData_1[[#This Row],[Item_key]],GDList,Table_ExternalData_1[[#Headers],[3]])</f>
        <v>0</v>
      </c>
      <c r="J211" s="6">
        <f>SUMIFS(GQList,GIList,Table_ExternalData_1[[#This Row],[Item_key]],GDList,Table_ExternalData_1[[#Headers],[4]])</f>
        <v>0</v>
      </c>
      <c r="K211" s="6">
        <f>SUMIFS(GQList,GIList,Table_ExternalData_1[[#This Row],[Item_key]],GDList,Table_ExternalData_1[[#Headers],[5]])</f>
        <v>0</v>
      </c>
      <c r="L211" s="6">
        <f>SUMIFS(GQList,GIList,Table_ExternalData_1[[#This Row],[Item_key]],GDList,Table_ExternalData_1[[#Headers],[6]])</f>
        <v>0</v>
      </c>
      <c r="M211" s="6">
        <f>SUMIFS(GQList,GIList,Table_ExternalData_1[[#This Row],[Item_key]],GDList,Table_ExternalData_1[[#Headers],[7]])</f>
        <v>0</v>
      </c>
      <c r="N211" s="6">
        <f>SUMIFS(GQList,GIList,Table_ExternalData_1[[#This Row],[Item_key]],GDList,Table_ExternalData_1[[#Headers],[8]])</f>
        <v>0</v>
      </c>
      <c r="O211" s="6">
        <f>SUMIFS(GQList,GIList,Table_ExternalData_1[[#This Row],[Item_key]],GDList,Table_ExternalData_1[[#Headers],[9]])</f>
        <v>309</v>
      </c>
      <c r="P211" s="6">
        <f>SUMIFS(GQList,GIList,Table_ExternalData_1[[#This Row],[Item_key]],GDList,Table_ExternalData_1[[#Headers],[10]])</f>
        <v>280</v>
      </c>
      <c r="Q211" s="6">
        <f>SUMIFS(GQList,GIList,Table_ExternalData_1[[#This Row],[Item_key]],GDList,Table_ExternalData_1[[#Headers],[11]])</f>
        <v>175</v>
      </c>
      <c r="R211" s="6">
        <f>SUMIFS(GQList,GIList,Table_ExternalData_1[[#This Row],[Item_key]],GDList,Table_ExternalData_1[[#Headers],[12]])</f>
        <v>0</v>
      </c>
      <c r="S211" s="6">
        <f>SUMIFS(GQList,GIList,Table_ExternalData_1[[#This Row],[Item_key]],GDList,Table_ExternalData_1[[#Headers],[13]])</f>
        <v>365</v>
      </c>
      <c r="T211" s="6">
        <f>SUMIFS(GQList,GIList,Table_ExternalData_1[[#This Row],[Item_key]],GDList,Table_ExternalData_1[[#Headers],[14]])</f>
        <v>0</v>
      </c>
      <c r="U211" s="6">
        <f>SUMIFS(GQList,GIList,Table_ExternalData_1[[#This Row],[Item_key]],GDList,Table_ExternalData_1[[#Headers],[15]])</f>
        <v>284</v>
      </c>
      <c r="V211" s="6">
        <f>SUMIFS(GQList,GIList,Table_ExternalData_1[[#This Row],[Item_key]],GDList,Table_ExternalData_1[[#Headers],[16]])</f>
        <v>0</v>
      </c>
      <c r="W211" s="6">
        <f>SUMIFS(GQList,GIList,Table_ExternalData_1[[#This Row],[Item_key]],GDList,Table_ExternalData_1[[#Headers],[17]])</f>
        <v>348</v>
      </c>
      <c r="X211" s="6">
        <f>SUMIFS(GQList,GIList,Table_ExternalData_1[[#This Row],[Item_key]],GDList,Table_ExternalData_1[[#Headers],[18]])</f>
        <v>0</v>
      </c>
      <c r="Y211" s="6">
        <f>SUMIFS(GQList,GIList,Table_ExternalData_1[[#This Row],[Item_key]],GDList,Table_ExternalData_1[[#Headers],[19]])</f>
        <v>0</v>
      </c>
      <c r="Z211" s="6">
        <f>SUMIFS(GQList,GIList,Table_ExternalData_1[[#This Row],[Item_key]],GDList,Table_ExternalData_1[[#Headers],[20]])</f>
        <v>0</v>
      </c>
      <c r="AA211" s="6">
        <f>SUMIFS(GQList,GIList,Table_ExternalData_1[[#This Row],[Item_key]],GDList,Table_ExternalData_1[[#Headers],[21]])</f>
        <v>0</v>
      </c>
      <c r="AB211" s="6">
        <f>SUMIFS(GQList,GIList,Table_ExternalData_1[[#This Row],[Item_key]],GDList,Table_ExternalData_1[[#Headers],[22]])</f>
        <v>0</v>
      </c>
      <c r="AC211" s="6">
        <f>SUMIFS(GQList,GIList,Table_ExternalData_1[[#This Row],[Item_key]],GDList,Table_ExternalData_1[[#Headers],[23]])</f>
        <v>280</v>
      </c>
      <c r="AD211" s="6">
        <f>SUMIFS(GQList,GIList,Table_ExternalData_1[[#This Row],[Item_key]],GDList,Table_ExternalData_1[[#Headers],[24]])</f>
        <v>0</v>
      </c>
      <c r="AE211" s="6">
        <f>SUMIFS(GQList,GIList,Table_ExternalData_1[[#This Row],[Item_key]],GDList,Table_ExternalData_1[[#Headers],[25]])</f>
        <v>0</v>
      </c>
      <c r="AF211" s="6">
        <f>SUMIFS(GQList,GIList,Table_ExternalData_1[[#This Row],[Item_key]],GDList,Table_ExternalData_1[[#Headers],[26]])</f>
        <v>0</v>
      </c>
      <c r="AG211" s="6">
        <f>SUMIFS(GQList,GIList,Table_ExternalData_1[[#This Row],[Item_key]],GDList,Table_ExternalData_1[[#Headers],[27]])</f>
        <v>175</v>
      </c>
      <c r="AH211" s="6">
        <f>SUMIFS(GQList,GIList,Table_ExternalData_1[[#This Row],[Item_key]],GDList,Table_ExternalData_1[[#Headers],[28]])</f>
        <v>525</v>
      </c>
      <c r="AI211" s="6">
        <f>SUMIFS(GQList,GIList,Table_ExternalData_1[[#This Row],[Item_key]],GDList,Table_ExternalData_1[[#Headers],[29]])</f>
        <v>130</v>
      </c>
      <c r="AJ211" s="6">
        <f>SUMIFS(GQList,GIList,Table_ExternalData_1[[#This Row],[Item_key]],GDList,Table_ExternalData_1[[#Headers],[30]])</f>
        <v>100</v>
      </c>
      <c r="AK211" s="6">
        <f>SUMIFS(GQList,GIList,Table_ExternalData_1[[#This Row],[Item_key]],GDList,Table_ExternalData_1[[#Headers],[31]])</f>
        <v>297</v>
      </c>
      <c r="AL211" s="6">
        <f>SUM(Table_ExternalData_1[[#This Row],[1]:[31]])</f>
        <v>3268</v>
      </c>
    </row>
    <row r="212" spans="1:38" hidden="1">
      <c r="A212" s="8" t="s">
        <v>2000</v>
      </c>
      <c r="B212" s="3" t="s">
        <v>780</v>
      </c>
      <c r="C212" s="3" t="s">
        <v>184</v>
      </c>
      <c r="D212" s="3" t="s">
        <v>828</v>
      </c>
      <c r="E212" s="3" t="s">
        <v>829</v>
      </c>
      <c r="F212" s="8" t="s">
        <v>1641</v>
      </c>
      <c r="G212" s="6">
        <f>SUMIFS(GQList,GIList,Table_ExternalData_1[[#This Row],[Item_key]],GDList,Table_ExternalData_1[[#Headers],[1]])</f>
        <v>0</v>
      </c>
      <c r="H212" s="6">
        <f>SUMIFS(GQList,GIList,Table_ExternalData_1[[#This Row],[Item_key]],GDList,Table_ExternalData_1[[#Headers],[2]])</f>
        <v>0</v>
      </c>
      <c r="I212" s="6">
        <f>SUMIFS(GQList,GIList,Table_ExternalData_1[[#This Row],[Item_key]],GDList,Table_ExternalData_1[[#Headers],[3]])</f>
        <v>0</v>
      </c>
      <c r="J212" s="6">
        <f>SUMIFS(GQList,GIList,Table_ExternalData_1[[#This Row],[Item_key]],GDList,Table_ExternalData_1[[#Headers],[4]])</f>
        <v>0</v>
      </c>
      <c r="K212" s="6">
        <f>SUMIFS(GQList,GIList,Table_ExternalData_1[[#This Row],[Item_key]],GDList,Table_ExternalData_1[[#Headers],[5]])</f>
        <v>0</v>
      </c>
      <c r="L212" s="6">
        <f>SUMIFS(GQList,GIList,Table_ExternalData_1[[#This Row],[Item_key]],GDList,Table_ExternalData_1[[#Headers],[6]])</f>
        <v>578</v>
      </c>
      <c r="M212" s="6">
        <f>SUMIFS(GQList,GIList,Table_ExternalData_1[[#This Row],[Item_key]],GDList,Table_ExternalData_1[[#Headers],[7]])</f>
        <v>0</v>
      </c>
      <c r="N212" s="6">
        <f>SUMIFS(GQList,GIList,Table_ExternalData_1[[#This Row],[Item_key]],GDList,Table_ExternalData_1[[#Headers],[8]])</f>
        <v>245</v>
      </c>
      <c r="O212" s="6">
        <f>SUMIFS(GQList,GIList,Table_ExternalData_1[[#This Row],[Item_key]],GDList,Table_ExternalData_1[[#Headers],[9]])</f>
        <v>245</v>
      </c>
      <c r="P212" s="6">
        <f>SUMIFS(GQList,GIList,Table_ExternalData_1[[#This Row],[Item_key]],GDList,Table_ExternalData_1[[#Headers],[10]])</f>
        <v>175</v>
      </c>
      <c r="Q212" s="6">
        <f>SUMIFS(GQList,GIList,Table_ExternalData_1[[#This Row],[Item_key]],GDList,Table_ExternalData_1[[#Headers],[11]])</f>
        <v>175</v>
      </c>
      <c r="R212" s="6">
        <f>SUMIFS(GQList,GIList,Table_ExternalData_1[[#This Row],[Item_key]],GDList,Table_ExternalData_1[[#Headers],[12]])</f>
        <v>0</v>
      </c>
      <c r="S212" s="6">
        <f>SUMIFS(GQList,GIList,Table_ExternalData_1[[#This Row],[Item_key]],GDList,Table_ExternalData_1[[#Headers],[13]])</f>
        <v>135</v>
      </c>
      <c r="T212" s="6">
        <f>SUMIFS(GQList,GIList,Table_ExternalData_1[[#This Row],[Item_key]],GDList,Table_ExternalData_1[[#Headers],[14]])</f>
        <v>0</v>
      </c>
      <c r="U212" s="6">
        <f>SUMIFS(GQList,GIList,Table_ExternalData_1[[#This Row],[Item_key]],GDList,Table_ExternalData_1[[#Headers],[15]])</f>
        <v>165</v>
      </c>
      <c r="V212" s="6">
        <f>SUMIFS(GQList,GIList,Table_ExternalData_1[[#This Row],[Item_key]],GDList,Table_ExternalData_1[[#Headers],[16]])</f>
        <v>0</v>
      </c>
      <c r="W212" s="6">
        <f>SUMIFS(GQList,GIList,Table_ExternalData_1[[#This Row],[Item_key]],GDList,Table_ExternalData_1[[#Headers],[17]])</f>
        <v>594</v>
      </c>
      <c r="X212" s="6">
        <f>SUMIFS(GQList,GIList,Table_ExternalData_1[[#This Row],[Item_key]],GDList,Table_ExternalData_1[[#Headers],[18]])</f>
        <v>0</v>
      </c>
      <c r="Y212" s="6">
        <f>SUMIFS(GQList,GIList,Table_ExternalData_1[[#This Row],[Item_key]],GDList,Table_ExternalData_1[[#Headers],[19]])</f>
        <v>0</v>
      </c>
      <c r="Z212" s="6">
        <f>SUMIFS(GQList,GIList,Table_ExternalData_1[[#This Row],[Item_key]],GDList,Table_ExternalData_1[[#Headers],[20]])</f>
        <v>0</v>
      </c>
      <c r="AA212" s="6">
        <f>SUMIFS(GQList,GIList,Table_ExternalData_1[[#This Row],[Item_key]],GDList,Table_ExternalData_1[[#Headers],[21]])</f>
        <v>0</v>
      </c>
      <c r="AB212" s="6">
        <f>SUMIFS(GQList,GIList,Table_ExternalData_1[[#This Row],[Item_key]],GDList,Table_ExternalData_1[[#Headers],[22]])</f>
        <v>0</v>
      </c>
      <c r="AC212" s="6">
        <f>SUMIFS(GQList,GIList,Table_ExternalData_1[[#This Row],[Item_key]],GDList,Table_ExternalData_1[[#Headers],[23]])</f>
        <v>245</v>
      </c>
      <c r="AD212" s="6">
        <f>SUMIFS(GQList,GIList,Table_ExternalData_1[[#This Row],[Item_key]],GDList,Table_ExternalData_1[[#Headers],[24]])</f>
        <v>0</v>
      </c>
      <c r="AE212" s="6">
        <f>SUMIFS(GQList,GIList,Table_ExternalData_1[[#This Row],[Item_key]],GDList,Table_ExternalData_1[[#Headers],[25]])</f>
        <v>0</v>
      </c>
      <c r="AF212" s="6">
        <f>SUMIFS(GQList,GIList,Table_ExternalData_1[[#This Row],[Item_key]],GDList,Table_ExternalData_1[[#Headers],[26]])</f>
        <v>0</v>
      </c>
      <c r="AG212" s="6">
        <f>SUMIFS(GQList,GIList,Table_ExternalData_1[[#This Row],[Item_key]],GDList,Table_ExternalData_1[[#Headers],[27]])</f>
        <v>175</v>
      </c>
      <c r="AH212" s="6">
        <f>SUMIFS(GQList,GIList,Table_ExternalData_1[[#This Row],[Item_key]],GDList,Table_ExternalData_1[[#Headers],[28]])</f>
        <v>920</v>
      </c>
      <c r="AI212" s="6">
        <f>SUMIFS(GQList,GIList,Table_ExternalData_1[[#This Row],[Item_key]],GDList,Table_ExternalData_1[[#Headers],[29]])</f>
        <v>490</v>
      </c>
      <c r="AJ212" s="6">
        <f>SUMIFS(GQList,GIList,Table_ExternalData_1[[#This Row],[Item_key]],GDList,Table_ExternalData_1[[#Headers],[30]])</f>
        <v>350</v>
      </c>
      <c r="AK212" s="6">
        <f>SUMIFS(GQList,GIList,Table_ExternalData_1[[#This Row],[Item_key]],GDList,Table_ExternalData_1[[#Headers],[31]])</f>
        <v>222</v>
      </c>
      <c r="AL212" s="6">
        <f>SUM(Table_ExternalData_1[[#This Row],[1]:[31]])</f>
        <v>4714</v>
      </c>
    </row>
    <row r="213" spans="1:38" hidden="1">
      <c r="A213" s="8" t="s">
        <v>2000</v>
      </c>
      <c r="B213" s="3" t="s">
        <v>780</v>
      </c>
      <c r="C213" s="3" t="s">
        <v>128</v>
      </c>
      <c r="D213" s="3" t="s">
        <v>824</v>
      </c>
      <c r="E213" s="3" t="s">
        <v>825</v>
      </c>
      <c r="F213" s="8" t="s">
        <v>1641</v>
      </c>
      <c r="G213" s="6">
        <f>SUMIFS(GQList,GIList,Table_ExternalData_1[[#This Row],[Item_key]],GDList,Table_ExternalData_1[[#Headers],[1]])</f>
        <v>0</v>
      </c>
      <c r="H213" s="6">
        <f>SUMIFS(GQList,GIList,Table_ExternalData_1[[#This Row],[Item_key]],GDList,Table_ExternalData_1[[#Headers],[2]])</f>
        <v>0</v>
      </c>
      <c r="I213" s="6">
        <f>SUMIFS(GQList,GIList,Table_ExternalData_1[[#This Row],[Item_key]],GDList,Table_ExternalData_1[[#Headers],[3]])</f>
        <v>0</v>
      </c>
      <c r="J213" s="6">
        <f>SUMIFS(GQList,GIList,Table_ExternalData_1[[#This Row],[Item_key]],GDList,Table_ExternalData_1[[#Headers],[4]])</f>
        <v>0</v>
      </c>
      <c r="K213" s="6">
        <f>SUMIFS(GQList,GIList,Table_ExternalData_1[[#This Row],[Item_key]],GDList,Table_ExternalData_1[[#Headers],[5]])</f>
        <v>0</v>
      </c>
      <c r="L213" s="6">
        <f>SUMIFS(GQList,GIList,Table_ExternalData_1[[#This Row],[Item_key]],GDList,Table_ExternalData_1[[#Headers],[6]])</f>
        <v>0</v>
      </c>
      <c r="M213" s="6">
        <f>SUMIFS(GQList,GIList,Table_ExternalData_1[[#This Row],[Item_key]],GDList,Table_ExternalData_1[[#Headers],[7]])</f>
        <v>0</v>
      </c>
      <c r="N213" s="6">
        <f>SUMIFS(GQList,GIList,Table_ExternalData_1[[#This Row],[Item_key]],GDList,Table_ExternalData_1[[#Headers],[8]])</f>
        <v>0</v>
      </c>
      <c r="O213" s="6">
        <f>SUMIFS(GQList,GIList,Table_ExternalData_1[[#This Row],[Item_key]],GDList,Table_ExternalData_1[[#Headers],[9]])</f>
        <v>0</v>
      </c>
      <c r="P213" s="6">
        <f>SUMIFS(GQList,GIList,Table_ExternalData_1[[#This Row],[Item_key]],GDList,Table_ExternalData_1[[#Headers],[10]])</f>
        <v>0</v>
      </c>
      <c r="Q213" s="6">
        <f>SUMIFS(GQList,GIList,Table_ExternalData_1[[#This Row],[Item_key]],GDList,Table_ExternalData_1[[#Headers],[11]])</f>
        <v>0</v>
      </c>
      <c r="R213" s="6">
        <f>SUMIFS(GQList,GIList,Table_ExternalData_1[[#This Row],[Item_key]],GDList,Table_ExternalData_1[[#Headers],[12]])</f>
        <v>0</v>
      </c>
      <c r="S213" s="6">
        <f>SUMIFS(GQList,GIList,Table_ExternalData_1[[#This Row],[Item_key]],GDList,Table_ExternalData_1[[#Headers],[13]])</f>
        <v>0</v>
      </c>
      <c r="T213" s="6">
        <f>SUMIFS(GQList,GIList,Table_ExternalData_1[[#This Row],[Item_key]],GDList,Table_ExternalData_1[[#Headers],[14]])</f>
        <v>0</v>
      </c>
      <c r="U213" s="6">
        <f>SUMIFS(GQList,GIList,Table_ExternalData_1[[#This Row],[Item_key]],GDList,Table_ExternalData_1[[#Headers],[15]])</f>
        <v>0</v>
      </c>
      <c r="V213" s="6">
        <f>SUMIFS(GQList,GIList,Table_ExternalData_1[[#This Row],[Item_key]],GDList,Table_ExternalData_1[[#Headers],[16]])</f>
        <v>0</v>
      </c>
      <c r="W213" s="6">
        <f>SUMIFS(GQList,GIList,Table_ExternalData_1[[#This Row],[Item_key]],GDList,Table_ExternalData_1[[#Headers],[17]])</f>
        <v>0</v>
      </c>
      <c r="X213" s="6">
        <f>SUMIFS(GQList,GIList,Table_ExternalData_1[[#This Row],[Item_key]],GDList,Table_ExternalData_1[[#Headers],[18]])</f>
        <v>0</v>
      </c>
      <c r="Y213" s="6">
        <f>SUMIFS(GQList,GIList,Table_ExternalData_1[[#This Row],[Item_key]],GDList,Table_ExternalData_1[[#Headers],[19]])</f>
        <v>0</v>
      </c>
      <c r="Z213" s="6">
        <f>SUMIFS(GQList,GIList,Table_ExternalData_1[[#This Row],[Item_key]],GDList,Table_ExternalData_1[[#Headers],[20]])</f>
        <v>0</v>
      </c>
      <c r="AA213" s="6">
        <f>SUMIFS(GQList,GIList,Table_ExternalData_1[[#This Row],[Item_key]],GDList,Table_ExternalData_1[[#Headers],[21]])</f>
        <v>0</v>
      </c>
      <c r="AB213" s="6">
        <f>SUMIFS(GQList,GIList,Table_ExternalData_1[[#This Row],[Item_key]],GDList,Table_ExternalData_1[[#Headers],[22]])</f>
        <v>0</v>
      </c>
      <c r="AC213" s="6">
        <f>SUMIFS(GQList,GIList,Table_ExternalData_1[[#This Row],[Item_key]],GDList,Table_ExternalData_1[[#Headers],[23]])</f>
        <v>0</v>
      </c>
      <c r="AD213" s="6">
        <f>SUMIFS(GQList,GIList,Table_ExternalData_1[[#This Row],[Item_key]],GDList,Table_ExternalData_1[[#Headers],[24]])</f>
        <v>0</v>
      </c>
      <c r="AE213" s="6">
        <f>SUMIFS(GQList,GIList,Table_ExternalData_1[[#This Row],[Item_key]],GDList,Table_ExternalData_1[[#Headers],[25]])</f>
        <v>0</v>
      </c>
      <c r="AF213" s="6">
        <f>SUMIFS(GQList,GIList,Table_ExternalData_1[[#This Row],[Item_key]],GDList,Table_ExternalData_1[[#Headers],[26]])</f>
        <v>0</v>
      </c>
      <c r="AG213" s="6">
        <f>SUMIFS(GQList,GIList,Table_ExternalData_1[[#This Row],[Item_key]],GDList,Table_ExternalData_1[[#Headers],[27]])</f>
        <v>0</v>
      </c>
      <c r="AH213" s="6">
        <f>SUMIFS(GQList,GIList,Table_ExternalData_1[[#This Row],[Item_key]],GDList,Table_ExternalData_1[[#Headers],[28]])</f>
        <v>0</v>
      </c>
      <c r="AI213" s="6">
        <f>SUMIFS(GQList,GIList,Table_ExternalData_1[[#This Row],[Item_key]],GDList,Table_ExternalData_1[[#Headers],[29]])</f>
        <v>0</v>
      </c>
      <c r="AJ213" s="6">
        <f>SUMIFS(GQList,GIList,Table_ExternalData_1[[#This Row],[Item_key]],GDList,Table_ExternalData_1[[#Headers],[30]])</f>
        <v>0</v>
      </c>
      <c r="AK213" s="6">
        <f>SUMIFS(GQList,GIList,Table_ExternalData_1[[#This Row],[Item_key]],GDList,Table_ExternalData_1[[#Headers],[31]])</f>
        <v>0</v>
      </c>
      <c r="AL213" s="6">
        <f>SUM(Table_ExternalData_1[[#This Row],[1]:[31]])</f>
        <v>0</v>
      </c>
    </row>
    <row r="214" spans="1:38" hidden="1">
      <c r="A214" s="8" t="s">
        <v>2000</v>
      </c>
      <c r="B214" s="3" t="s">
        <v>830</v>
      </c>
      <c r="C214" s="3" t="s">
        <v>555</v>
      </c>
      <c r="D214" s="3" t="s">
        <v>831</v>
      </c>
      <c r="E214" s="3" t="s">
        <v>832</v>
      </c>
      <c r="F214" s="8" t="s">
        <v>1641</v>
      </c>
      <c r="G214" s="6">
        <f>SUMIFS(GQList,GIList,Table_ExternalData_1[[#This Row],[Item_key]],GDList,Table_ExternalData_1[[#Headers],[1]])</f>
        <v>0</v>
      </c>
      <c r="H214" s="6">
        <f>SUMIFS(GQList,GIList,Table_ExternalData_1[[#This Row],[Item_key]],GDList,Table_ExternalData_1[[#Headers],[2]])</f>
        <v>0</v>
      </c>
      <c r="I214" s="6">
        <f>SUMIFS(GQList,GIList,Table_ExternalData_1[[#This Row],[Item_key]],GDList,Table_ExternalData_1[[#Headers],[3]])</f>
        <v>0</v>
      </c>
      <c r="J214" s="6">
        <f>SUMIFS(GQList,GIList,Table_ExternalData_1[[#This Row],[Item_key]],GDList,Table_ExternalData_1[[#Headers],[4]])</f>
        <v>0</v>
      </c>
      <c r="K214" s="6">
        <f>SUMIFS(GQList,GIList,Table_ExternalData_1[[#This Row],[Item_key]],GDList,Table_ExternalData_1[[#Headers],[5]])</f>
        <v>0</v>
      </c>
      <c r="L214" s="6">
        <f>SUMIFS(GQList,GIList,Table_ExternalData_1[[#This Row],[Item_key]],GDList,Table_ExternalData_1[[#Headers],[6]])</f>
        <v>0</v>
      </c>
      <c r="M214" s="6">
        <f>SUMIFS(GQList,GIList,Table_ExternalData_1[[#This Row],[Item_key]],GDList,Table_ExternalData_1[[#Headers],[7]])</f>
        <v>0</v>
      </c>
      <c r="N214" s="6">
        <f>SUMIFS(GQList,GIList,Table_ExternalData_1[[#This Row],[Item_key]],GDList,Table_ExternalData_1[[#Headers],[8]])</f>
        <v>0</v>
      </c>
      <c r="O214" s="6">
        <f>SUMIFS(GQList,GIList,Table_ExternalData_1[[#This Row],[Item_key]],GDList,Table_ExternalData_1[[#Headers],[9]])</f>
        <v>0</v>
      </c>
      <c r="P214" s="6">
        <f>SUMIFS(GQList,GIList,Table_ExternalData_1[[#This Row],[Item_key]],GDList,Table_ExternalData_1[[#Headers],[10]])</f>
        <v>0</v>
      </c>
      <c r="Q214" s="6">
        <f>SUMIFS(GQList,GIList,Table_ExternalData_1[[#This Row],[Item_key]],GDList,Table_ExternalData_1[[#Headers],[11]])</f>
        <v>0</v>
      </c>
      <c r="R214" s="6">
        <f>SUMIFS(GQList,GIList,Table_ExternalData_1[[#This Row],[Item_key]],GDList,Table_ExternalData_1[[#Headers],[12]])</f>
        <v>0</v>
      </c>
      <c r="S214" s="6">
        <f>SUMIFS(GQList,GIList,Table_ExternalData_1[[#This Row],[Item_key]],GDList,Table_ExternalData_1[[#Headers],[13]])</f>
        <v>0</v>
      </c>
      <c r="T214" s="6">
        <f>SUMIFS(GQList,GIList,Table_ExternalData_1[[#This Row],[Item_key]],GDList,Table_ExternalData_1[[#Headers],[14]])</f>
        <v>0</v>
      </c>
      <c r="U214" s="6">
        <f>SUMIFS(GQList,GIList,Table_ExternalData_1[[#This Row],[Item_key]],GDList,Table_ExternalData_1[[#Headers],[15]])</f>
        <v>0</v>
      </c>
      <c r="V214" s="6">
        <f>SUMIFS(GQList,GIList,Table_ExternalData_1[[#This Row],[Item_key]],GDList,Table_ExternalData_1[[#Headers],[16]])</f>
        <v>0</v>
      </c>
      <c r="W214" s="6">
        <f>SUMIFS(GQList,GIList,Table_ExternalData_1[[#This Row],[Item_key]],GDList,Table_ExternalData_1[[#Headers],[17]])</f>
        <v>0</v>
      </c>
      <c r="X214" s="6">
        <f>SUMIFS(GQList,GIList,Table_ExternalData_1[[#This Row],[Item_key]],GDList,Table_ExternalData_1[[#Headers],[18]])</f>
        <v>0</v>
      </c>
      <c r="Y214" s="6">
        <f>SUMIFS(GQList,GIList,Table_ExternalData_1[[#This Row],[Item_key]],GDList,Table_ExternalData_1[[#Headers],[19]])</f>
        <v>0</v>
      </c>
      <c r="Z214" s="6">
        <f>SUMIFS(GQList,GIList,Table_ExternalData_1[[#This Row],[Item_key]],GDList,Table_ExternalData_1[[#Headers],[20]])</f>
        <v>0</v>
      </c>
      <c r="AA214" s="6">
        <f>SUMIFS(GQList,GIList,Table_ExternalData_1[[#This Row],[Item_key]],GDList,Table_ExternalData_1[[#Headers],[21]])</f>
        <v>0</v>
      </c>
      <c r="AB214" s="6">
        <f>SUMIFS(GQList,GIList,Table_ExternalData_1[[#This Row],[Item_key]],GDList,Table_ExternalData_1[[#Headers],[22]])</f>
        <v>0</v>
      </c>
      <c r="AC214" s="6">
        <f>SUMIFS(GQList,GIList,Table_ExternalData_1[[#This Row],[Item_key]],GDList,Table_ExternalData_1[[#Headers],[23]])</f>
        <v>0</v>
      </c>
      <c r="AD214" s="6">
        <f>SUMIFS(GQList,GIList,Table_ExternalData_1[[#This Row],[Item_key]],GDList,Table_ExternalData_1[[#Headers],[24]])</f>
        <v>0</v>
      </c>
      <c r="AE214" s="6">
        <f>SUMIFS(GQList,GIList,Table_ExternalData_1[[#This Row],[Item_key]],GDList,Table_ExternalData_1[[#Headers],[25]])</f>
        <v>0</v>
      </c>
      <c r="AF214" s="6">
        <f>SUMIFS(GQList,GIList,Table_ExternalData_1[[#This Row],[Item_key]],GDList,Table_ExternalData_1[[#Headers],[26]])</f>
        <v>0</v>
      </c>
      <c r="AG214" s="6">
        <f>SUMIFS(GQList,GIList,Table_ExternalData_1[[#This Row],[Item_key]],GDList,Table_ExternalData_1[[#Headers],[27]])</f>
        <v>0</v>
      </c>
      <c r="AH214" s="6">
        <f>SUMIFS(GQList,GIList,Table_ExternalData_1[[#This Row],[Item_key]],GDList,Table_ExternalData_1[[#Headers],[28]])</f>
        <v>0</v>
      </c>
      <c r="AI214" s="6">
        <f>SUMIFS(GQList,GIList,Table_ExternalData_1[[#This Row],[Item_key]],GDList,Table_ExternalData_1[[#Headers],[29]])</f>
        <v>0</v>
      </c>
      <c r="AJ214" s="6">
        <f>SUMIFS(GQList,GIList,Table_ExternalData_1[[#This Row],[Item_key]],GDList,Table_ExternalData_1[[#Headers],[30]])</f>
        <v>0</v>
      </c>
      <c r="AK214" s="6">
        <f>SUMIFS(GQList,GIList,Table_ExternalData_1[[#This Row],[Item_key]],GDList,Table_ExternalData_1[[#Headers],[31]])</f>
        <v>0</v>
      </c>
      <c r="AL214" s="6">
        <f>SUM(Table_ExternalData_1[[#This Row],[1]:[31]])</f>
        <v>0</v>
      </c>
    </row>
    <row r="215" spans="1:38" hidden="1">
      <c r="A215" s="8" t="s">
        <v>2000</v>
      </c>
      <c r="B215" s="3" t="s">
        <v>830</v>
      </c>
      <c r="C215" s="3" t="s">
        <v>569</v>
      </c>
      <c r="D215" s="3" t="s">
        <v>833</v>
      </c>
      <c r="E215" s="3" t="s">
        <v>834</v>
      </c>
      <c r="F215" s="8" t="s">
        <v>1641</v>
      </c>
      <c r="G215" s="6">
        <f>SUMIFS(GQList,GIList,Table_ExternalData_1[[#This Row],[Item_key]],GDList,Table_ExternalData_1[[#Headers],[1]])</f>
        <v>0</v>
      </c>
      <c r="H215" s="6">
        <f>SUMIFS(GQList,GIList,Table_ExternalData_1[[#This Row],[Item_key]],GDList,Table_ExternalData_1[[#Headers],[2]])</f>
        <v>0</v>
      </c>
      <c r="I215" s="6">
        <f>SUMIFS(GQList,GIList,Table_ExternalData_1[[#This Row],[Item_key]],GDList,Table_ExternalData_1[[#Headers],[3]])</f>
        <v>0</v>
      </c>
      <c r="J215" s="6">
        <f>SUMIFS(GQList,GIList,Table_ExternalData_1[[#This Row],[Item_key]],GDList,Table_ExternalData_1[[#Headers],[4]])</f>
        <v>0</v>
      </c>
      <c r="K215" s="6">
        <f>SUMIFS(GQList,GIList,Table_ExternalData_1[[#This Row],[Item_key]],GDList,Table_ExternalData_1[[#Headers],[5]])</f>
        <v>0</v>
      </c>
      <c r="L215" s="6">
        <f>SUMIFS(GQList,GIList,Table_ExternalData_1[[#This Row],[Item_key]],GDList,Table_ExternalData_1[[#Headers],[6]])</f>
        <v>0</v>
      </c>
      <c r="M215" s="6">
        <f>SUMIFS(GQList,GIList,Table_ExternalData_1[[#This Row],[Item_key]],GDList,Table_ExternalData_1[[#Headers],[7]])</f>
        <v>0</v>
      </c>
      <c r="N215" s="6">
        <f>SUMIFS(GQList,GIList,Table_ExternalData_1[[#This Row],[Item_key]],GDList,Table_ExternalData_1[[#Headers],[8]])</f>
        <v>0</v>
      </c>
      <c r="O215" s="6">
        <f>SUMIFS(GQList,GIList,Table_ExternalData_1[[#This Row],[Item_key]],GDList,Table_ExternalData_1[[#Headers],[9]])</f>
        <v>0</v>
      </c>
      <c r="P215" s="6">
        <f>SUMIFS(GQList,GIList,Table_ExternalData_1[[#This Row],[Item_key]],GDList,Table_ExternalData_1[[#Headers],[10]])</f>
        <v>0</v>
      </c>
      <c r="Q215" s="6">
        <f>SUMIFS(GQList,GIList,Table_ExternalData_1[[#This Row],[Item_key]],GDList,Table_ExternalData_1[[#Headers],[11]])</f>
        <v>0</v>
      </c>
      <c r="R215" s="6">
        <f>SUMIFS(GQList,GIList,Table_ExternalData_1[[#This Row],[Item_key]],GDList,Table_ExternalData_1[[#Headers],[12]])</f>
        <v>0</v>
      </c>
      <c r="S215" s="6">
        <f>SUMIFS(GQList,GIList,Table_ExternalData_1[[#This Row],[Item_key]],GDList,Table_ExternalData_1[[#Headers],[13]])</f>
        <v>0</v>
      </c>
      <c r="T215" s="6">
        <f>SUMIFS(GQList,GIList,Table_ExternalData_1[[#This Row],[Item_key]],GDList,Table_ExternalData_1[[#Headers],[14]])</f>
        <v>0</v>
      </c>
      <c r="U215" s="6">
        <f>SUMIFS(GQList,GIList,Table_ExternalData_1[[#This Row],[Item_key]],GDList,Table_ExternalData_1[[#Headers],[15]])</f>
        <v>0</v>
      </c>
      <c r="V215" s="6">
        <f>SUMIFS(GQList,GIList,Table_ExternalData_1[[#This Row],[Item_key]],GDList,Table_ExternalData_1[[#Headers],[16]])</f>
        <v>0</v>
      </c>
      <c r="W215" s="6">
        <f>SUMIFS(GQList,GIList,Table_ExternalData_1[[#This Row],[Item_key]],GDList,Table_ExternalData_1[[#Headers],[17]])</f>
        <v>0</v>
      </c>
      <c r="X215" s="6">
        <f>SUMIFS(GQList,GIList,Table_ExternalData_1[[#This Row],[Item_key]],GDList,Table_ExternalData_1[[#Headers],[18]])</f>
        <v>0</v>
      </c>
      <c r="Y215" s="6">
        <f>SUMIFS(GQList,GIList,Table_ExternalData_1[[#This Row],[Item_key]],GDList,Table_ExternalData_1[[#Headers],[19]])</f>
        <v>0</v>
      </c>
      <c r="Z215" s="6">
        <f>SUMIFS(GQList,GIList,Table_ExternalData_1[[#This Row],[Item_key]],GDList,Table_ExternalData_1[[#Headers],[20]])</f>
        <v>0</v>
      </c>
      <c r="AA215" s="6">
        <f>SUMIFS(GQList,GIList,Table_ExternalData_1[[#This Row],[Item_key]],GDList,Table_ExternalData_1[[#Headers],[21]])</f>
        <v>0</v>
      </c>
      <c r="AB215" s="6">
        <f>SUMIFS(GQList,GIList,Table_ExternalData_1[[#This Row],[Item_key]],GDList,Table_ExternalData_1[[#Headers],[22]])</f>
        <v>0</v>
      </c>
      <c r="AC215" s="6">
        <f>SUMIFS(GQList,GIList,Table_ExternalData_1[[#This Row],[Item_key]],GDList,Table_ExternalData_1[[#Headers],[23]])</f>
        <v>0</v>
      </c>
      <c r="AD215" s="6">
        <f>SUMIFS(GQList,GIList,Table_ExternalData_1[[#This Row],[Item_key]],GDList,Table_ExternalData_1[[#Headers],[24]])</f>
        <v>0</v>
      </c>
      <c r="AE215" s="6">
        <f>SUMIFS(GQList,GIList,Table_ExternalData_1[[#This Row],[Item_key]],GDList,Table_ExternalData_1[[#Headers],[25]])</f>
        <v>0</v>
      </c>
      <c r="AF215" s="6">
        <f>SUMIFS(GQList,GIList,Table_ExternalData_1[[#This Row],[Item_key]],GDList,Table_ExternalData_1[[#Headers],[26]])</f>
        <v>0</v>
      </c>
      <c r="AG215" s="6">
        <f>SUMIFS(GQList,GIList,Table_ExternalData_1[[#This Row],[Item_key]],GDList,Table_ExternalData_1[[#Headers],[27]])</f>
        <v>0</v>
      </c>
      <c r="AH215" s="6">
        <f>SUMIFS(GQList,GIList,Table_ExternalData_1[[#This Row],[Item_key]],GDList,Table_ExternalData_1[[#Headers],[28]])</f>
        <v>0</v>
      </c>
      <c r="AI215" s="6">
        <f>SUMIFS(GQList,GIList,Table_ExternalData_1[[#This Row],[Item_key]],GDList,Table_ExternalData_1[[#Headers],[29]])</f>
        <v>0</v>
      </c>
      <c r="AJ215" s="6">
        <f>SUMIFS(GQList,GIList,Table_ExternalData_1[[#This Row],[Item_key]],GDList,Table_ExternalData_1[[#Headers],[30]])</f>
        <v>0</v>
      </c>
      <c r="AK215" s="6">
        <f>SUMIFS(GQList,GIList,Table_ExternalData_1[[#This Row],[Item_key]],GDList,Table_ExternalData_1[[#Headers],[31]])</f>
        <v>200</v>
      </c>
      <c r="AL215" s="6">
        <f>SUM(Table_ExternalData_1[[#This Row],[1]:[31]])</f>
        <v>200</v>
      </c>
    </row>
    <row r="216" spans="1:38" hidden="1">
      <c r="A216" s="8" t="s">
        <v>2000</v>
      </c>
      <c r="B216" s="3" t="s">
        <v>830</v>
      </c>
      <c r="C216" s="3" t="s">
        <v>499</v>
      </c>
      <c r="D216" s="3" t="s">
        <v>835</v>
      </c>
      <c r="E216" s="3" t="s">
        <v>836</v>
      </c>
      <c r="F216" s="8" t="s">
        <v>1641</v>
      </c>
      <c r="G216" s="6">
        <f>SUMIFS(GQList,GIList,Table_ExternalData_1[[#This Row],[Item_key]],GDList,Table_ExternalData_1[[#Headers],[1]])</f>
        <v>0</v>
      </c>
      <c r="H216" s="6">
        <f>SUMIFS(GQList,GIList,Table_ExternalData_1[[#This Row],[Item_key]],GDList,Table_ExternalData_1[[#Headers],[2]])</f>
        <v>0</v>
      </c>
      <c r="I216" s="6">
        <f>SUMIFS(GQList,GIList,Table_ExternalData_1[[#This Row],[Item_key]],GDList,Table_ExternalData_1[[#Headers],[3]])</f>
        <v>0</v>
      </c>
      <c r="J216" s="6">
        <f>SUMIFS(GQList,GIList,Table_ExternalData_1[[#This Row],[Item_key]],GDList,Table_ExternalData_1[[#Headers],[4]])</f>
        <v>0</v>
      </c>
      <c r="K216" s="6">
        <f>SUMIFS(GQList,GIList,Table_ExternalData_1[[#This Row],[Item_key]],GDList,Table_ExternalData_1[[#Headers],[5]])</f>
        <v>0</v>
      </c>
      <c r="L216" s="6">
        <f>SUMIFS(GQList,GIList,Table_ExternalData_1[[#This Row],[Item_key]],GDList,Table_ExternalData_1[[#Headers],[6]])</f>
        <v>0</v>
      </c>
      <c r="M216" s="6">
        <f>SUMIFS(GQList,GIList,Table_ExternalData_1[[#This Row],[Item_key]],GDList,Table_ExternalData_1[[#Headers],[7]])</f>
        <v>0</v>
      </c>
      <c r="N216" s="6">
        <f>SUMIFS(GQList,GIList,Table_ExternalData_1[[#This Row],[Item_key]],GDList,Table_ExternalData_1[[#Headers],[8]])</f>
        <v>300</v>
      </c>
      <c r="O216" s="6">
        <f>SUMIFS(GQList,GIList,Table_ExternalData_1[[#This Row],[Item_key]],GDList,Table_ExternalData_1[[#Headers],[9]])</f>
        <v>0</v>
      </c>
      <c r="P216" s="6">
        <f>SUMIFS(GQList,GIList,Table_ExternalData_1[[#This Row],[Item_key]],GDList,Table_ExternalData_1[[#Headers],[10]])</f>
        <v>0</v>
      </c>
      <c r="Q216" s="6">
        <f>SUMIFS(GQList,GIList,Table_ExternalData_1[[#This Row],[Item_key]],GDList,Table_ExternalData_1[[#Headers],[11]])</f>
        <v>0</v>
      </c>
      <c r="R216" s="6">
        <f>SUMIFS(GQList,GIList,Table_ExternalData_1[[#This Row],[Item_key]],GDList,Table_ExternalData_1[[#Headers],[12]])</f>
        <v>0</v>
      </c>
      <c r="S216" s="6">
        <f>SUMIFS(GQList,GIList,Table_ExternalData_1[[#This Row],[Item_key]],GDList,Table_ExternalData_1[[#Headers],[13]])</f>
        <v>0</v>
      </c>
      <c r="T216" s="6">
        <f>SUMIFS(GQList,GIList,Table_ExternalData_1[[#This Row],[Item_key]],GDList,Table_ExternalData_1[[#Headers],[14]])</f>
        <v>0</v>
      </c>
      <c r="U216" s="6">
        <f>SUMIFS(GQList,GIList,Table_ExternalData_1[[#This Row],[Item_key]],GDList,Table_ExternalData_1[[#Headers],[15]])</f>
        <v>0</v>
      </c>
      <c r="V216" s="6">
        <f>SUMIFS(GQList,GIList,Table_ExternalData_1[[#This Row],[Item_key]],GDList,Table_ExternalData_1[[#Headers],[16]])</f>
        <v>0</v>
      </c>
      <c r="W216" s="6">
        <f>SUMIFS(GQList,GIList,Table_ExternalData_1[[#This Row],[Item_key]],GDList,Table_ExternalData_1[[#Headers],[17]])</f>
        <v>10</v>
      </c>
      <c r="X216" s="6">
        <f>SUMIFS(GQList,GIList,Table_ExternalData_1[[#This Row],[Item_key]],GDList,Table_ExternalData_1[[#Headers],[18]])</f>
        <v>0</v>
      </c>
      <c r="Y216" s="6">
        <f>SUMIFS(GQList,GIList,Table_ExternalData_1[[#This Row],[Item_key]],GDList,Table_ExternalData_1[[#Headers],[19]])</f>
        <v>0</v>
      </c>
      <c r="Z216" s="6">
        <f>SUMIFS(GQList,GIList,Table_ExternalData_1[[#This Row],[Item_key]],GDList,Table_ExternalData_1[[#Headers],[20]])</f>
        <v>0</v>
      </c>
      <c r="AA216" s="6">
        <f>SUMIFS(GQList,GIList,Table_ExternalData_1[[#This Row],[Item_key]],GDList,Table_ExternalData_1[[#Headers],[21]])</f>
        <v>0</v>
      </c>
      <c r="AB216" s="6">
        <f>SUMIFS(GQList,GIList,Table_ExternalData_1[[#This Row],[Item_key]],GDList,Table_ExternalData_1[[#Headers],[22]])</f>
        <v>0</v>
      </c>
      <c r="AC216" s="6">
        <f>SUMIFS(GQList,GIList,Table_ExternalData_1[[#This Row],[Item_key]],GDList,Table_ExternalData_1[[#Headers],[23]])</f>
        <v>0</v>
      </c>
      <c r="AD216" s="6">
        <f>SUMIFS(GQList,GIList,Table_ExternalData_1[[#This Row],[Item_key]],GDList,Table_ExternalData_1[[#Headers],[24]])</f>
        <v>0</v>
      </c>
      <c r="AE216" s="6">
        <f>SUMIFS(GQList,GIList,Table_ExternalData_1[[#This Row],[Item_key]],GDList,Table_ExternalData_1[[#Headers],[25]])</f>
        <v>0</v>
      </c>
      <c r="AF216" s="6">
        <f>SUMIFS(GQList,GIList,Table_ExternalData_1[[#This Row],[Item_key]],GDList,Table_ExternalData_1[[#Headers],[26]])</f>
        <v>0</v>
      </c>
      <c r="AG216" s="6">
        <f>SUMIFS(GQList,GIList,Table_ExternalData_1[[#This Row],[Item_key]],GDList,Table_ExternalData_1[[#Headers],[27]])</f>
        <v>0</v>
      </c>
      <c r="AH216" s="6">
        <f>SUMIFS(GQList,GIList,Table_ExternalData_1[[#This Row],[Item_key]],GDList,Table_ExternalData_1[[#Headers],[28]])</f>
        <v>0</v>
      </c>
      <c r="AI216" s="6">
        <f>SUMIFS(GQList,GIList,Table_ExternalData_1[[#This Row],[Item_key]],GDList,Table_ExternalData_1[[#Headers],[29]])</f>
        <v>0</v>
      </c>
      <c r="AJ216" s="6">
        <f>SUMIFS(GQList,GIList,Table_ExternalData_1[[#This Row],[Item_key]],GDList,Table_ExternalData_1[[#Headers],[30]])</f>
        <v>0</v>
      </c>
      <c r="AK216" s="6">
        <f>SUMIFS(GQList,GIList,Table_ExternalData_1[[#This Row],[Item_key]],GDList,Table_ExternalData_1[[#Headers],[31]])</f>
        <v>0</v>
      </c>
      <c r="AL216" s="6">
        <f>SUM(Table_ExternalData_1[[#This Row],[1]:[31]])</f>
        <v>310</v>
      </c>
    </row>
    <row r="217" spans="1:38" hidden="1">
      <c r="A217" s="8" t="s">
        <v>2000</v>
      </c>
      <c r="B217" s="3" t="s">
        <v>830</v>
      </c>
      <c r="C217" s="3" t="s">
        <v>466</v>
      </c>
      <c r="D217" s="3" t="s">
        <v>837</v>
      </c>
      <c r="E217" s="3" t="s">
        <v>838</v>
      </c>
      <c r="F217" s="8" t="s">
        <v>1641</v>
      </c>
      <c r="G217" s="6">
        <f>SUMIFS(GQList,GIList,Table_ExternalData_1[[#This Row],[Item_key]],GDList,Table_ExternalData_1[[#Headers],[1]])</f>
        <v>0</v>
      </c>
      <c r="H217" s="6">
        <f>SUMIFS(GQList,GIList,Table_ExternalData_1[[#This Row],[Item_key]],GDList,Table_ExternalData_1[[#Headers],[2]])</f>
        <v>0</v>
      </c>
      <c r="I217" s="6">
        <f>SUMIFS(GQList,GIList,Table_ExternalData_1[[#This Row],[Item_key]],GDList,Table_ExternalData_1[[#Headers],[3]])</f>
        <v>0</v>
      </c>
      <c r="J217" s="6">
        <f>SUMIFS(GQList,GIList,Table_ExternalData_1[[#This Row],[Item_key]],GDList,Table_ExternalData_1[[#Headers],[4]])</f>
        <v>0</v>
      </c>
      <c r="K217" s="6">
        <f>SUMIFS(GQList,GIList,Table_ExternalData_1[[#This Row],[Item_key]],GDList,Table_ExternalData_1[[#Headers],[5]])</f>
        <v>0</v>
      </c>
      <c r="L217" s="6">
        <f>SUMIFS(GQList,GIList,Table_ExternalData_1[[#This Row],[Item_key]],GDList,Table_ExternalData_1[[#Headers],[6]])</f>
        <v>0</v>
      </c>
      <c r="M217" s="6">
        <f>SUMIFS(GQList,GIList,Table_ExternalData_1[[#This Row],[Item_key]],GDList,Table_ExternalData_1[[#Headers],[7]])</f>
        <v>0</v>
      </c>
      <c r="N217" s="6">
        <f>SUMIFS(GQList,GIList,Table_ExternalData_1[[#This Row],[Item_key]],GDList,Table_ExternalData_1[[#Headers],[8]])</f>
        <v>0</v>
      </c>
      <c r="O217" s="6">
        <f>SUMIFS(GQList,GIList,Table_ExternalData_1[[#This Row],[Item_key]],GDList,Table_ExternalData_1[[#Headers],[9]])</f>
        <v>0</v>
      </c>
      <c r="P217" s="6">
        <f>SUMIFS(GQList,GIList,Table_ExternalData_1[[#This Row],[Item_key]],GDList,Table_ExternalData_1[[#Headers],[10]])</f>
        <v>0</v>
      </c>
      <c r="Q217" s="6">
        <f>SUMIFS(GQList,GIList,Table_ExternalData_1[[#This Row],[Item_key]],GDList,Table_ExternalData_1[[#Headers],[11]])</f>
        <v>0</v>
      </c>
      <c r="R217" s="6">
        <f>SUMIFS(GQList,GIList,Table_ExternalData_1[[#This Row],[Item_key]],GDList,Table_ExternalData_1[[#Headers],[12]])</f>
        <v>0</v>
      </c>
      <c r="S217" s="6">
        <f>SUMIFS(GQList,GIList,Table_ExternalData_1[[#This Row],[Item_key]],GDList,Table_ExternalData_1[[#Headers],[13]])</f>
        <v>0</v>
      </c>
      <c r="T217" s="6">
        <f>SUMIFS(GQList,GIList,Table_ExternalData_1[[#This Row],[Item_key]],GDList,Table_ExternalData_1[[#Headers],[14]])</f>
        <v>0</v>
      </c>
      <c r="U217" s="6">
        <f>SUMIFS(GQList,GIList,Table_ExternalData_1[[#This Row],[Item_key]],GDList,Table_ExternalData_1[[#Headers],[15]])</f>
        <v>0</v>
      </c>
      <c r="V217" s="6">
        <f>SUMIFS(GQList,GIList,Table_ExternalData_1[[#This Row],[Item_key]],GDList,Table_ExternalData_1[[#Headers],[16]])</f>
        <v>0</v>
      </c>
      <c r="W217" s="6">
        <f>SUMIFS(GQList,GIList,Table_ExternalData_1[[#This Row],[Item_key]],GDList,Table_ExternalData_1[[#Headers],[17]])</f>
        <v>0</v>
      </c>
      <c r="X217" s="6">
        <f>SUMIFS(GQList,GIList,Table_ExternalData_1[[#This Row],[Item_key]],GDList,Table_ExternalData_1[[#Headers],[18]])</f>
        <v>0</v>
      </c>
      <c r="Y217" s="6">
        <f>SUMIFS(GQList,GIList,Table_ExternalData_1[[#This Row],[Item_key]],GDList,Table_ExternalData_1[[#Headers],[19]])</f>
        <v>0</v>
      </c>
      <c r="Z217" s="6">
        <f>SUMIFS(GQList,GIList,Table_ExternalData_1[[#This Row],[Item_key]],GDList,Table_ExternalData_1[[#Headers],[20]])</f>
        <v>0</v>
      </c>
      <c r="AA217" s="6">
        <f>SUMIFS(GQList,GIList,Table_ExternalData_1[[#This Row],[Item_key]],GDList,Table_ExternalData_1[[#Headers],[21]])</f>
        <v>0</v>
      </c>
      <c r="AB217" s="6">
        <f>SUMIFS(GQList,GIList,Table_ExternalData_1[[#This Row],[Item_key]],GDList,Table_ExternalData_1[[#Headers],[22]])</f>
        <v>0</v>
      </c>
      <c r="AC217" s="6">
        <f>SUMIFS(GQList,GIList,Table_ExternalData_1[[#This Row],[Item_key]],GDList,Table_ExternalData_1[[#Headers],[23]])</f>
        <v>0</v>
      </c>
      <c r="AD217" s="6">
        <f>SUMIFS(GQList,GIList,Table_ExternalData_1[[#This Row],[Item_key]],GDList,Table_ExternalData_1[[#Headers],[24]])</f>
        <v>0</v>
      </c>
      <c r="AE217" s="6">
        <f>SUMIFS(GQList,GIList,Table_ExternalData_1[[#This Row],[Item_key]],GDList,Table_ExternalData_1[[#Headers],[25]])</f>
        <v>0</v>
      </c>
      <c r="AF217" s="6">
        <f>SUMIFS(GQList,GIList,Table_ExternalData_1[[#This Row],[Item_key]],GDList,Table_ExternalData_1[[#Headers],[26]])</f>
        <v>0</v>
      </c>
      <c r="AG217" s="6">
        <f>SUMIFS(GQList,GIList,Table_ExternalData_1[[#This Row],[Item_key]],GDList,Table_ExternalData_1[[#Headers],[27]])</f>
        <v>0</v>
      </c>
      <c r="AH217" s="6">
        <f>SUMIFS(GQList,GIList,Table_ExternalData_1[[#This Row],[Item_key]],GDList,Table_ExternalData_1[[#Headers],[28]])</f>
        <v>0</v>
      </c>
      <c r="AI217" s="6">
        <f>SUMIFS(GQList,GIList,Table_ExternalData_1[[#This Row],[Item_key]],GDList,Table_ExternalData_1[[#Headers],[29]])</f>
        <v>0</v>
      </c>
      <c r="AJ217" s="6">
        <f>SUMIFS(GQList,GIList,Table_ExternalData_1[[#This Row],[Item_key]],GDList,Table_ExternalData_1[[#Headers],[30]])</f>
        <v>180</v>
      </c>
      <c r="AK217" s="6">
        <f>SUMIFS(GQList,GIList,Table_ExternalData_1[[#This Row],[Item_key]],GDList,Table_ExternalData_1[[#Headers],[31]])</f>
        <v>0</v>
      </c>
      <c r="AL217" s="6">
        <f>SUM(Table_ExternalData_1[[#This Row],[1]:[31]])</f>
        <v>180</v>
      </c>
    </row>
    <row r="218" spans="1:38" hidden="1">
      <c r="A218" s="8" t="s">
        <v>2000</v>
      </c>
      <c r="B218" s="3" t="s">
        <v>830</v>
      </c>
      <c r="C218" s="3" t="s">
        <v>199</v>
      </c>
      <c r="D218" s="3" t="s">
        <v>839</v>
      </c>
      <c r="E218" s="3" t="s">
        <v>840</v>
      </c>
      <c r="F218" s="8" t="s">
        <v>1641</v>
      </c>
      <c r="G218" s="6">
        <f>SUMIFS(GQList,GIList,Table_ExternalData_1[[#This Row],[Item_key]],GDList,Table_ExternalData_1[[#Headers],[1]])</f>
        <v>0</v>
      </c>
      <c r="H218" s="6">
        <f>SUMIFS(GQList,GIList,Table_ExternalData_1[[#This Row],[Item_key]],GDList,Table_ExternalData_1[[#Headers],[2]])</f>
        <v>0</v>
      </c>
      <c r="I218" s="6">
        <f>SUMIFS(GQList,GIList,Table_ExternalData_1[[#This Row],[Item_key]],GDList,Table_ExternalData_1[[#Headers],[3]])</f>
        <v>0</v>
      </c>
      <c r="J218" s="6">
        <f>SUMIFS(GQList,GIList,Table_ExternalData_1[[#This Row],[Item_key]],GDList,Table_ExternalData_1[[#Headers],[4]])</f>
        <v>0</v>
      </c>
      <c r="K218" s="6">
        <f>SUMIFS(GQList,GIList,Table_ExternalData_1[[#This Row],[Item_key]],GDList,Table_ExternalData_1[[#Headers],[5]])</f>
        <v>0</v>
      </c>
      <c r="L218" s="6">
        <f>SUMIFS(GQList,GIList,Table_ExternalData_1[[#This Row],[Item_key]],GDList,Table_ExternalData_1[[#Headers],[6]])</f>
        <v>0</v>
      </c>
      <c r="M218" s="6">
        <f>SUMIFS(GQList,GIList,Table_ExternalData_1[[#This Row],[Item_key]],GDList,Table_ExternalData_1[[#Headers],[7]])</f>
        <v>0</v>
      </c>
      <c r="N218" s="6">
        <f>SUMIFS(GQList,GIList,Table_ExternalData_1[[#This Row],[Item_key]],GDList,Table_ExternalData_1[[#Headers],[8]])</f>
        <v>0</v>
      </c>
      <c r="O218" s="6">
        <f>SUMIFS(GQList,GIList,Table_ExternalData_1[[#This Row],[Item_key]],GDList,Table_ExternalData_1[[#Headers],[9]])</f>
        <v>0</v>
      </c>
      <c r="P218" s="6">
        <f>SUMIFS(GQList,GIList,Table_ExternalData_1[[#This Row],[Item_key]],GDList,Table_ExternalData_1[[#Headers],[10]])</f>
        <v>0</v>
      </c>
      <c r="Q218" s="6">
        <f>SUMIFS(GQList,GIList,Table_ExternalData_1[[#This Row],[Item_key]],GDList,Table_ExternalData_1[[#Headers],[11]])</f>
        <v>0</v>
      </c>
      <c r="R218" s="6">
        <f>SUMIFS(GQList,GIList,Table_ExternalData_1[[#This Row],[Item_key]],GDList,Table_ExternalData_1[[#Headers],[12]])</f>
        <v>0</v>
      </c>
      <c r="S218" s="6">
        <f>SUMIFS(GQList,GIList,Table_ExternalData_1[[#This Row],[Item_key]],GDList,Table_ExternalData_1[[#Headers],[13]])</f>
        <v>0</v>
      </c>
      <c r="T218" s="6">
        <f>SUMIFS(GQList,GIList,Table_ExternalData_1[[#This Row],[Item_key]],GDList,Table_ExternalData_1[[#Headers],[14]])</f>
        <v>0</v>
      </c>
      <c r="U218" s="6">
        <f>SUMIFS(GQList,GIList,Table_ExternalData_1[[#This Row],[Item_key]],GDList,Table_ExternalData_1[[#Headers],[15]])</f>
        <v>0</v>
      </c>
      <c r="V218" s="6">
        <f>SUMIFS(GQList,GIList,Table_ExternalData_1[[#This Row],[Item_key]],GDList,Table_ExternalData_1[[#Headers],[16]])</f>
        <v>0</v>
      </c>
      <c r="W218" s="6">
        <f>SUMIFS(GQList,GIList,Table_ExternalData_1[[#This Row],[Item_key]],GDList,Table_ExternalData_1[[#Headers],[17]])</f>
        <v>0</v>
      </c>
      <c r="X218" s="6">
        <f>SUMIFS(GQList,GIList,Table_ExternalData_1[[#This Row],[Item_key]],GDList,Table_ExternalData_1[[#Headers],[18]])</f>
        <v>0</v>
      </c>
      <c r="Y218" s="6">
        <f>SUMIFS(GQList,GIList,Table_ExternalData_1[[#This Row],[Item_key]],GDList,Table_ExternalData_1[[#Headers],[19]])</f>
        <v>0</v>
      </c>
      <c r="Z218" s="6">
        <f>SUMIFS(GQList,GIList,Table_ExternalData_1[[#This Row],[Item_key]],GDList,Table_ExternalData_1[[#Headers],[20]])</f>
        <v>0</v>
      </c>
      <c r="AA218" s="6">
        <f>SUMIFS(GQList,GIList,Table_ExternalData_1[[#This Row],[Item_key]],GDList,Table_ExternalData_1[[#Headers],[21]])</f>
        <v>0</v>
      </c>
      <c r="AB218" s="6">
        <f>SUMIFS(GQList,GIList,Table_ExternalData_1[[#This Row],[Item_key]],GDList,Table_ExternalData_1[[#Headers],[22]])</f>
        <v>0</v>
      </c>
      <c r="AC218" s="6">
        <f>SUMIFS(GQList,GIList,Table_ExternalData_1[[#This Row],[Item_key]],GDList,Table_ExternalData_1[[#Headers],[23]])</f>
        <v>0</v>
      </c>
      <c r="AD218" s="6">
        <f>SUMIFS(GQList,GIList,Table_ExternalData_1[[#This Row],[Item_key]],GDList,Table_ExternalData_1[[#Headers],[24]])</f>
        <v>0</v>
      </c>
      <c r="AE218" s="6">
        <f>SUMIFS(GQList,GIList,Table_ExternalData_1[[#This Row],[Item_key]],GDList,Table_ExternalData_1[[#Headers],[25]])</f>
        <v>0</v>
      </c>
      <c r="AF218" s="6">
        <f>SUMIFS(GQList,GIList,Table_ExternalData_1[[#This Row],[Item_key]],GDList,Table_ExternalData_1[[#Headers],[26]])</f>
        <v>0</v>
      </c>
      <c r="AG218" s="6">
        <f>SUMIFS(GQList,GIList,Table_ExternalData_1[[#This Row],[Item_key]],GDList,Table_ExternalData_1[[#Headers],[27]])</f>
        <v>0</v>
      </c>
      <c r="AH218" s="6">
        <f>SUMIFS(GQList,GIList,Table_ExternalData_1[[#This Row],[Item_key]],GDList,Table_ExternalData_1[[#Headers],[28]])</f>
        <v>0</v>
      </c>
      <c r="AI218" s="6">
        <f>SUMIFS(GQList,GIList,Table_ExternalData_1[[#This Row],[Item_key]],GDList,Table_ExternalData_1[[#Headers],[29]])</f>
        <v>290</v>
      </c>
      <c r="AJ218" s="6">
        <f>SUMIFS(GQList,GIList,Table_ExternalData_1[[#This Row],[Item_key]],GDList,Table_ExternalData_1[[#Headers],[30]])</f>
        <v>0</v>
      </c>
      <c r="AK218" s="6">
        <f>SUMIFS(GQList,GIList,Table_ExternalData_1[[#This Row],[Item_key]],GDList,Table_ExternalData_1[[#Headers],[31]])</f>
        <v>0</v>
      </c>
      <c r="AL218" s="6">
        <f>SUM(Table_ExternalData_1[[#This Row],[1]:[31]])</f>
        <v>290</v>
      </c>
    </row>
    <row r="219" spans="1:38" hidden="1">
      <c r="A219" s="8" t="s">
        <v>2000</v>
      </c>
      <c r="B219" s="3" t="s">
        <v>830</v>
      </c>
      <c r="C219" s="3" t="s">
        <v>201</v>
      </c>
      <c r="D219" s="3" t="s">
        <v>841</v>
      </c>
      <c r="E219" s="3" t="s">
        <v>842</v>
      </c>
      <c r="F219" s="8" t="s">
        <v>1641</v>
      </c>
      <c r="G219" s="6">
        <f>SUMIFS(GQList,GIList,Table_ExternalData_1[[#This Row],[Item_key]],GDList,Table_ExternalData_1[[#Headers],[1]])</f>
        <v>0</v>
      </c>
      <c r="H219" s="6">
        <f>SUMIFS(GQList,GIList,Table_ExternalData_1[[#This Row],[Item_key]],GDList,Table_ExternalData_1[[#Headers],[2]])</f>
        <v>0</v>
      </c>
      <c r="I219" s="6">
        <f>SUMIFS(GQList,GIList,Table_ExternalData_1[[#This Row],[Item_key]],GDList,Table_ExternalData_1[[#Headers],[3]])</f>
        <v>0</v>
      </c>
      <c r="J219" s="6">
        <f>SUMIFS(GQList,GIList,Table_ExternalData_1[[#This Row],[Item_key]],GDList,Table_ExternalData_1[[#Headers],[4]])</f>
        <v>0</v>
      </c>
      <c r="K219" s="6">
        <f>SUMIFS(GQList,GIList,Table_ExternalData_1[[#This Row],[Item_key]],GDList,Table_ExternalData_1[[#Headers],[5]])</f>
        <v>0</v>
      </c>
      <c r="L219" s="6">
        <f>SUMIFS(GQList,GIList,Table_ExternalData_1[[#This Row],[Item_key]],GDList,Table_ExternalData_1[[#Headers],[6]])</f>
        <v>0</v>
      </c>
      <c r="M219" s="6">
        <f>SUMIFS(GQList,GIList,Table_ExternalData_1[[#This Row],[Item_key]],GDList,Table_ExternalData_1[[#Headers],[7]])</f>
        <v>0</v>
      </c>
      <c r="N219" s="6">
        <f>SUMIFS(GQList,GIList,Table_ExternalData_1[[#This Row],[Item_key]],GDList,Table_ExternalData_1[[#Headers],[8]])</f>
        <v>0</v>
      </c>
      <c r="O219" s="6">
        <f>SUMIFS(GQList,GIList,Table_ExternalData_1[[#This Row],[Item_key]],GDList,Table_ExternalData_1[[#Headers],[9]])</f>
        <v>0</v>
      </c>
      <c r="P219" s="6">
        <f>SUMIFS(GQList,GIList,Table_ExternalData_1[[#This Row],[Item_key]],GDList,Table_ExternalData_1[[#Headers],[10]])</f>
        <v>0</v>
      </c>
      <c r="Q219" s="6">
        <f>SUMIFS(GQList,GIList,Table_ExternalData_1[[#This Row],[Item_key]],GDList,Table_ExternalData_1[[#Headers],[11]])</f>
        <v>130</v>
      </c>
      <c r="R219" s="6">
        <f>SUMIFS(GQList,GIList,Table_ExternalData_1[[#This Row],[Item_key]],GDList,Table_ExternalData_1[[#Headers],[12]])</f>
        <v>0</v>
      </c>
      <c r="S219" s="6">
        <f>SUMIFS(GQList,GIList,Table_ExternalData_1[[#This Row],[Item_key]],GDList,Table_ExternalData_1[[#Headers],[13]])</f>
        <v>0</v>
      </c>
      <c r="T219" s="6">
        <f>SUMIFS(GQList,GIList,Table_ExternalData_1[[#This Row],[Item_key]],GDList,Table_ExternalData_1[[#Headers],[14]])</f>
        <v>0</v>
      </c>
      <c r="U219" s="6">
        <f>SUMIFS(GQList,GIList,Table_ExternalData_1[[#This Row],[Item_key]],GDList,Table_ExternalData_1[[#Headers],[15]])</f>
        <v>0</v>
      </c>
      <c r="V219" s="6">
        <f>SUMIFS(GQList,GIList,Table_ExternalData_1[[#This Row],[Item_key]],GDList,Table_ExternalData_1[[#Headers],[16]])</f>
        <v>0</v>
      </c>
      <c r="W219" s="6">
        <f>SUMIFS(GQList,GIList,Table_ExternalData_1[[#This Row],[Item_key]],GDList,Table_ExternalData_1[[#Headers],[17]])</f>
        <v>0</v>
      </c>
      <c r="X219" s="6">
        <f>SUMIFS(GQList,GIList,Table_ExternalData_1[[#This Row],[Item_key]],GDList,Table_ExternalData_1[[#Headers],[18]])</f>
        <v>80</v>
      </c>
      <c r="Y219" s="6">
        <f>SUMIFS(GQList,GIList,Table_ExternalData_1[[#This Row],[Item_key]],GDList,Table_ExternalData_1[[#Headers],[19]])</f>
        <v>0</v>
      </c>
      <c r="Z219" s="6">
        <f>SUMIFS(GQList,GIList,Table_ExternalData_1[[#This Row],[Item_key]],GDList,Table_ExternalData_1[[#Headers],[20]])</f>
        <v>0</v>
      </c>
      <c r="AA219" s="6">
        <f>SUMIFS(GQList,GIList,Table_ExternalData_1[[#This Row],[Item_key]],GDList,Table_ExternalData_1[[#Headers],[21]])</f>
        <v>0</v>
      </c>
      <c r="AB219" s="6">
        <f>SUMIFS(GQList,GIList,Table_ExternalData_1[[#This Row],[Item_key]],GDList,Table_ExternalData_1[[#Headers],[22]])</f>
        <v>0</v>
      </c>
      <c r="AC219" s="6">
        <f>SUMIFS(GQList,GIList,Table_ExternalData_1[[#This Row],[Item_key]],GDList,Table_ExternalData_1[[#Headers],[23]])</f>
        <v>0</v>
      </c>
      <c r="AD219" s="6">
        <f>SUMIFS(GQList,GIList,Table_ExternalData_1[[#This Row],[Item_key]],GDList,Table_ExternalData_1[[#Headers],[24]])</f>
        <v>0</v>
      </c>
      <c r="AE219" s="6">
        <f>SUMIFS(GQList,GIList,Table_ExternalData_1[[#This Row],[Item_key]],GDList,Table_ExternalData_1[[#Headers],[25]])</f>
        <v>0</v>
      </c>
      <c r="AF219" s="6">
        <f>SUMIFS(GQList,GIList,Table_ExternalData_1[[#This Row],[Item_key]],GDList,Table_ExternalData_1[[#Headers],[26]])</f>
        <v>0</v>
      </c>
      <c r="AG219" s="6">
        <f>SUMIFS(GQList,GIList,Table_ExternalData_1[[#This Row],[Item_key]],GDList,Table_ExternalData_1[[#Headers],[27]])</f>
        <v>0</v>
      </c>
      <c r="AH219" s="6">
        <f>SUMIFS(GQList,GIList,Table_ExternalData_1[[#This Row],[Item_key]],GDList,Table_ExternalData_1[[#Headers],[28]])</f>
        <v>0</v>
      </c>
      <c r="AI219" s="6">
        <f>SUMIFS(GQList,GIList,Table_ExternalData_1[[#This Row],[Item_key]],GDList,Table_ExternalData_1[[#Headers],[29]])</f>
        <v>0</v>
      </c>
      <c r="AJ219" s="6">
        <f>SUMIFS(GQList,GIList,Table_ExternalData_1[[#This Row],[Item_key]],GDList,Table_ExternalData_1[[#Headers],[30]])</f>
        <v>80</v>
      </c>
      <c r="AK219" s="6">
        <f>SUMIFS(GQList,GIList,Table_ExternalData_1[[#This Row],[Item_key]],GDList,Table_ExternalData_1[[#Headers],[31]])</f>
        <v>0</v>
      </c>
      <c r="AL219" s="6">
        <f>SUM(Table_ExternalData_1[[#This Row],[1]:[31]])</f>
        <v>290</v>
      </c>
    </row>
    <row r="220" spans="1:38" hidden="1">
      <c r="A220" s="8" t="s">
        <v>2000</v>
      </c>
      <c r="B220" s="3" t="s">
        <v>830</v>
      </c>
      <c r="C220" s="3" t="s">
        <v>158</v>
      </c>
      <c r="D220" s="3" t="s">
        <v>843</v>
      </c>
      <c r="E220" s="3" t="s">
        <v>844</v>
      </c>
      <c r="F220" s="8" t="s">
        <v>1641</v>
      </c>
      <c r="G220" s="6">
        <f>SUMIFS(GQList,GIList,Table_ExternalData_1[[#This Row],[Item_key]],GDList,Table_ExternalData_1[[#Headers],[1]])</f>
        <v>0</v>
      </c>
      <c r="H220" s="6">
        <f>SUMIFS(GQList,GIList,Table_ExternalData_1[[#This Row],[Item_key]],GDList,Table_ExternalData_1[[#Headers],[2]])</f>
        <v>0</v>
      </c>
      <c r="I220" s="6">
        <f>SUMIFS(GQList,GIList,Table_ExternalData_1[[#This Row],[Item_key]],GDList,Table_ExternalData_1[[#Headers],[3]])</f>
        <v>0</v>
      </c>
      <c r="J220" s="6">
        <f>SUMIFS(GQList,GIList,Table_ExternalData_1[[#This Row],[Item_key]],GDList,Table_ExternalData_1[[#Headers],[4]])</f>
        <v>0</v>
      </c>
      <c r="K220" s="6">
        <f>SUMIFS(GQList,GIList,Table_ExternalData_1[[#This Row],[Item_key]],GDList,Table_ExternalData_1[[#Headers],[5]])</f>
        <v>0</v>
      </c>
      <c r="L220" s="6">
        <f>SUMIFS(GQList,GIList,Table_ExternalData_1[[#This Row],[Item_key]],GDList,Table_ExternalData_1[[#Headers],[6]])</f>
        <v>0</v>
      </c>
      <c r="M220" s="6">
        <f>SUMIFS(GQList,GIList,Table_ExternalData_1[[#This Row],[Item_key]],GDList,Table_ExternalData_1[[#Headers],[7]])</f>
        <v>0</v>
      </c>
      <c r="N220" s="6">
        <f>SUMIFS(GQList,GIList,Table_ExternalData_1[[#This Row],[Item_key]],GDList,Table_ExternalData_1[[#Headers],[8]])</f>
        <v>80</v>
      </c>
      <c r="O220" s="6">
        <f>SUMIFS(GQList,GIList,Table_ExternalData_1[[#This Row],[Item_key]],GDList,Table_ExternalData_1[[#Headers],[9]])</f>
        <v>0</v>
      </c>
      <c r="P220" s="6">
        <f>SUMIFS(GQList,GIList,Table_ExternalData_1[[#This Row],[Item_key]],GDList,Table_ExternalData_1[[#Headers],[10]])</f>
        <v>0</v>
      </c>
      <c r="Q220" s="6">
        <f>SUMIFS(GQList,GIList,Table_ExternalData_1[[#This Row],[Item_key]],GDList,Table_ExternalData_1[[#Headers],[11]])</f>
        <v>0</v>
      </c>
      <c r="R220" s="6">
        <f>SUMIFS(GQList,GIList,Table_ExternalData_1[[#This Row],[Item_key]],GDList,Table_ExternalData_1[[#Headers],[12]])</f>
        <v>0</v>
      </c>
      <c r="S220" s="6">
        <f>SUMIFS(GQList,GIList,Table_ExternalData_1[[#This Row],[Item_key]],GDList,Table_ExternalData_1[[#Headers],[13]])</f>
        <v>60</v>
      </c>
      <c r="T220" s="6">
        <f>SUMIFS(GQList,GIList,Table_ExternalData_1[[#This Row],[Item_key]],GDList,Table_ExternalData_1[[#Headers],[14]])</f>
        <v>0</v>
      </c>
      <c r="U220" s="6">
        <f>SUMIFS(GQList,GIList,Table_ExternalData_1[[#This Row],[Item_key]],GDList,Table_ExternalData_1[[#Headers],[15]])</f>
        <v>0</v>
      </c>
      <c r="V220" s="6">
        <f>SUMIFS(GQList,GIList,Table_ExternalData_1[[#This Row],[Item_key]],GDList,Table_ExternalData_1[[#Headers],[16]])</f>
        <v>0</v>
      </c>
      <c r="W220" s="6">
        <f>SUMIFS(GQList,GIList,Table_ExternalData_1[[#This Row],[Item_key]],GDList,Table_ExternalData_1[[#Headers],[17]])</f>
        <v>0</v>
      </c>
      <c r="X220" s="6">
        <f>SUMIFS(GQList,GIList,Table_ExternalData_1[[#This Row],[Item_key]],GDList,Table_ExternalData_1[[#Headers],[18]])</f>
        <v>0</v>
      </c>
      <c r="Y220" s="6">
        <f>SUMIFS(GQList,GIList,Table_ExternalData_1[[#This Row],[Item_key]],GDList,Table_ExternalData_1[[#Headers],[19]])</f>
        <v>0</v>
      </c>
      <c r="Z220" s="6">
        <f>SUMIFS(GQList,GIList,Table_ExternalData_1[[#This Row],[Item_key]],GDList,Table_ExternalData_1[[#Headers],[20]])</f>
        <v>0</v>
      </c>
      <c r="AA220" s="6">
        <f>SUMIFS(GQList,GIList,Table_ExternalData_1[[#This Row],[Item_key]],GDList,Table_ExternalData_1[[#Headers],[21]])</f>
        <v>0</v>
      </c>
      <c r="AB220" s="6">
        <f>SUMIFS(GQList,GIList,Table_ExternalData_1[[#This Row],[Item_key]],GDList,Table_ExternalData_1[[#Headers],[22]])</f>
        <v>0</v>
      </c>
      <c r="AC220" s="6">
        <f>SUMIFS(GQList,GIList,Table_ExternalData_1[[#This Row],[Item_key]],GDList,Table_ExternalData_1[[#Headers],[23]])</f>
        <v>0</v>
      </c>
      <c r="AD220" s="6">
        <f>SUMIFS(GQList,GIList,Table_ExternalData_1[[#This Row],[Item_key]],GDList,Table_ExternalData_1[[#Headers],[24]])</f>
        <v>0</v>
      </c>
      <c r="AE220" s="6">
        <f>SUMIFS(GQList,GIList,Table_ExternalData_1[[#This Row],[Item_key]],GDList,Table_ExternalData_1[[#Headers],[25]])</f>
        <v>0</v>
      </c>
      <c r="AF220" s="6">
        <f>SUMIFS(GQList,GIList,Table_ExternalData_1[[#This Row],[Item_key]],GDList,Table_ExternalData_1[[#Headers],[26]])</f>
        <v>0</v>
      </c>
      <c r="AG220" s="6">
        <f>SUMIFS(GQList,GIList,Table_ExternalData_1[[#This Row],[Item_key]],GDList,Table_ExternalData_1[[#Headers],[27]])</f>
        <v>0</v>
      </c>
      <c r="AH220" s="6">
        <f>SUMIFS(GQList,GIList,Table_ExternalData_1[[#This Row],[Item_key]],GDList,Table_ExternalData_1[[#Headers],[28]])</f>
        <v>0</v>
      </c>
      <c r="AI220" s="6">
        <f>SUMIFS(GQList,GIList,Table_ExternalData_1[[#This Row],[Item_key]],GDList,Table_ExternalData_1[[#Headers],[29]])</f>
        <v>0</v>
      </c>
      <c r="AJ220" s="6">
        <f>SUMIFS(GQList,GIList,Table_ExternalData_1[[#This Row],[Item_key]],GDList,Table_ExternalData_1[[#Headers],[30]])</f>
        <v>0</v>
      </c>
      <c r="AK220" s="6">
        <f>SUMIFS(GQList,GIList,Table_ExternalData_1[[#This Row],[Item_key]],GDList,Table_ExternalData_1[[#Headers],[31]])</f>
        <v>0</v>
      </c>
      <c r="AL220" s="6">
        <f>SUM(Table_ExternalData_1[[#This Row],[1]:[31]])</f>
        <v>140</v>
      </c>
    </row>
    <row r="221" spans="1:38" hidden="1">
      <c r="A221" s="8" t="s">
        <v>2000</v>
      </c>
      <c r="B221" s="3" t="s">
        <v>830</v>
      </c>
      <c r="C221" s="3" t="s">
        <v>161</v>
      </c>
      <c r="D221" s="3" t="s">
        <v>845</v>
      </c>
      <c r="E221" s="3" t="s">
        <v>846</v>
      </c>
      <c r="F221" s="8" t="s">
        <v>1641</v>
      </c>
      <c r="G221" s="6">
        <f>SUMIFS(GQList,GIList,Table_ExternalData_1[[#This Row],[Item_key]],GDList,Table_ExternalData_1[[#Headers],[1]])</f>
        <v>0</v>
      </c>
      <c r="H221" s="6">
        <f>SUMIFS(GQList,GIList,Table_ExternalData_1[[#This Row],[Item_key]],GDList,Table_ExternalData_1[[#Headers],[2]])</f>
        <v>0</v>
      </c>
      <c r="I221" s="6">
        <f>SUMIFS(GQList,GIList,Table_ExternalData_1[[#This Row],[Item_key]],GDList,Table_ExternalData_1[[#Headers],[3]])</f>
        <v>0</v>
      </c>
      <c r="J221" s="6">
        <f>SUMIFS(GQList,GIList,Table_ExternalData_1[[#This Row],[Item_key]],GDList,Table_ExternalData_1[[#Headers],[4]])</f>
        <v>0</v>
      </c>
      <c r="K221" s="6">
        <f>SUMIFS(GQList,GIList,Table_ExternalData_1[[#This Row],[Item_key]],GDList,Table_ExternalData_1[[#Headers],[5]])</f>
        <v>0</v>
      </c>
      <c r="L221" s="6">
        <f>SUMIFS(GQList,GIList,Table_ExternalData_1[[#This Row],[Item_key]],GDList,Table_ExternalData_1[[#Headers],[6]])</f>
        <v>0</v>
      </c>
      <c r="M221" s="6">
        <f>SUMIFS(GQList,GIList,Table_ExternalData_1[[#This Row],[Item_key]],GDList,Table_ExternalData_1[[#Headers],[7]])</f>
        <v>0</v>
      </c>
      <c r="N221" s="6">
        <f>SUMIFS(GQList,GIList,Table_ExternalData_1[[#This Row],[Item_key]],GDList,Table_ExternalData_1[[#Headers],[8]])</f>
        <v>0</v>
      </c>
      <c r="O221" s="6">
        <f>SUMIFS(GQList,GIList,Table_ExternalData_1[[#This Row],[Item_key]],GDList,Table_ExternalData_1[[#Headers],[9]])</f>
        <v>0</v>
      </c>
      <c r="P221" s="6">
        <f>SUMIFS(GQList,GIList,Table_ExternalData_1[[#This Row],[Item_key]],GDList,Table_ExternalData_1[[#Headers],[10]])</f>
        <v>0</v>
      </c>
      <c r="Q221" s="6">
        <f>SUMIFS(GQList,GIList,Table_ExternalData_1[[#This Row],[Item_key]],GDList,Table_ExternalData_1[[#Headers],[11]])</f>
        <v>0</v>
      </c>
      <c r="R221" s="6">
        <f>SUMIFS(GQList,GIList,Table_ExternalData_1[[#This Row],[Item_key]],GDList,Table_ExternalData_1[[#Headers],[12]])</f>
        <v>0</v>
      </c>
      <c r="S221" s="6">
        <f>SUMIFS(GQList,GIList,Table_ExternalData_1[[#This Row],[Item_key]],GDList,Table_ExternalData_1[[#Headers],[13]])</f>
        <v>50</v>
      </c>
      <c r="T221" s="6">
        <f>SUMIFS(GQList,GIList,Table_ExternalData_1[[#This Row],[Item_key]],GDList,Table_ExternalData_1[[#Headers],[14]])</f>
        <v>0</v>
      </c>
      <c r="U221" s="6">
        <f>SUMIFS(GQList,GIList,Table_ExternalData_1[[#This Row],[Item_key]],GDList,Table_ExternalData_1[[#Headers],[15]])</f>
        <v>0</v>
      </c>
      <c r="V221" s="6">
        <f>SUMIFS(GQList,GIList,Table_ExternalData_1[[#This Row],[Item_key]],GDList,Table_ExternalData_1[[#Headers],[16]])</f>
        <v>0</v>
      </c>
      <c r="W221" s="6">
        <f>SUMIFS(GQList,GIList,Table_ExternalData_1[[#This Row],[Item_key]],GDList,Table_ExternalData_1[[#Headers],[17]])</f>
        <v>0</v>
      </c>
      <c r="X221" s="6">
        <f>SUMIFS(GQList,GIList,Table_ExternalData_1[[#This Row],[Item_key]],GDList,Table_ExternalData_1[[#Headers],[18]])</f>
        <v>0</v>
      </c>
      <c r="Y221" s="6">
        <f>SUMIFS(GQList,GIList,Table_ExternalData_1[[#This Row],[Item_key]],GDList,Table_ExternalData_1[[#Headers],[19]])</f>
        <v>0</v>
      </c>
      <c r="Z221" s="6">
        <f>SUMIFS(GQList,GIList,Table_ExternalData_1[[#This Row],[Item_key]],GDList,Table_ExternalData_1[[#Headers],[20]])</f>
        <v>0</v>
      </c>
      <c r="AA221" s="6">
        <f>SUMIFS(GQList,GIList,Table_ExternalData_1[[#This Row],[Item_key]],GDList,Table_ExternalData_1[[#Headers],[21]])</f>
        <v>0</v>
      </c>
      <c r="AB221" s="6">
        <f>SUMIFS(GQList,GIList,Table_ExternalData_1[[#This Row],[Item_key]],GDList,Table_ExternalData_1[[#Headers],[22]])</f>
        <v>0</v>
      </c>
      <c r="AC221" s="6">
        <f>SUMIFS(GQList,GIList,Table_ExternalData_1[[#This Row],[Item_key]],GDList,Table_ExternalData_1[[#Headers],[23]])</f>
        <v>0</v>
      </c>
      <c r="AD221" s="6">
        <f>SUMIFS(GQList,GIList,Table_ExternalData_1[[#This Row],[Item_key]],GDList,Table_ExternalData_1[[#Headers],[24]])</f>
        <v>0</v>
      </c>
      <c r="AE221" s="6">
        <f>SUMIFS(GQList,GIList,Table_ExternalData_1[[#This Row],[Item_key]],GDList,Table_ExternalData_1[[#Headers],[25]])</f>
        <v>0</v>
      </c>
      <c r="AF221" s="6">
        <f>SUMIFS(GQList,GIList,Table_ExternalData_1[[#This Row],[Item_key]],GDList,Table_ExternalData_1[[#Headers],[26]])</f>
        <v>0</v>
      </c>
      <c r="AG221" s="6">
        <f>SUMIFS(GQList,GIList,Table_ExternalData_1[[#This Row],[Item_key]],GDList,Table_ExternalData_1[[#Headers],[27]])</f>
        <v>0</v>
      </c>
      <c r="AH221" s="6">
        <f>SUMIFS(GQList,GIList,Table_ExternalData_1[[#This Row],[Item_key]],GDList,Table_ExternalData_1[[#Headers],[28]])</f>
        <v>0</v>
      </c>
      <c r="AI221" s="6">
        <f>SUMIFS(GQList,GIList,Table_ExternalData_1[[#This Row],[Item_key]],GDList,Table_ExternalData_1[[#Headers],[29]])</f>
        <v>0</v>
      </c>
      <c r="AJ221" s="6">
        <f>SUMIFS(GQList,GIList,Table_ExternalData_1[[#This Row],[Item_key]],GDList,Table_ExternalData_1[[#Headers],[30]])</f>
        <v>0</v>
      </c>
      <c r="AK221" s="6">
        <f>SUMIFS(GQList,GIList,Table_ExternalData_1[[#This Row],[Item_key]],GDList,Table_ExternalData_1[[#Headers],[31]])</f>
        <v>30</v>
      </c>
      <c r="AL221" s="6">
        <f>SUM(Table_ExternalData_1[[#This Row],[1]:[31]])</f>
        <v>80</v>
      </c>
    </row>
    <row r="222" spans="1:38" hidden="1">
      <c r="A222" s="8" t="s">
        <v>2000</v>
      </c>
      <c r="B222" s="3" t="s">
        <v>830</v>
      </c>
      <c r="C222" s="3" t="s">
        <v>471</v>
      </c>
      <c r="D222" s="3" t="s">
        <v>847</v>
      </c>
      <c r="E222" s="3" t="s">
        <v>848</v>
      </c>
      <c r="F222" s="8" t="s">
        <v>1641</v>
      </c>
      <c r="G222" s="6">
        <f>SUMIFS(GQList,GIList,Table_ExternalData_1[[#This Row],[Item_key]],GDList,Table_ExternalData_1[[#Headers],[1]])</f>
        <v>0</v>
      </c>
      <c r="H222" s="6">
        <f>SUMIFS(GQList,GIList,Table_ExternalData_1[[#This Row],[Item_key]],GDList,Table_ExternalData_1[[#Headers],[2]])</f>
        <v>0</v>
      </c>
      <c r="I222" s="6">
        <f>SUMIFS(GQList,GIList,Table_ExternalData_1[[#This Row],[Item_key]],GDList,Table_ExternalData_1[[#Headers],[3]])</f>
        <v>0</v>
      </c>
      <c r="J222" s="6">
        <f>SUMIFS(GQList,GIList,Table_ExternalData_1[[#This Row],[Item_key]],GDList,Table_ExternalData_1[[#Headers],[4]])</f>
        <v>0</v>
      </c>
      <c r="K222" s="6">
        <f>SUMIFS(GQList,GIList,Table_ExternalData_1[[#This Row],[Item_key]],GDList,Table_ExternalData_1[[#Headers],[5]])</f>
        <v>0</v>
      </c>
      <c r="L222" s="6">
        <f>SUMIFS(GQList,GIList,Table_ExternalData_1[[#This Row],[Item_key]],GDList,Table_ExternalData_1[[#Headers],[6]])</f>
        <v>0</v>
      </c>
      <c r="M222" s="6">
        <f>SUMIFS(GQList,GIList,Table_ExternalData_1[[#This Row],[Item_key]],GDList,Table_ExternalData_1[[#Headers],[7]])</f>
        <v>0</v>
      </c>
      <c r="N222" s="6">
        <f>SUMIFS(GQList,GIList,Table_ExternalData_1[[#This Row],[Item_key]],GDList,Table_ExternalData_1[[#Headers],[8]])</f>
        <v>0</v>
      </c>
      <c r="O222" s="6">
        <f>SUMIFS(GQList,GIList,Table_ExternalData_1[[#This Row],[Item_key]],GDList,Table_ExternalData_1[[#Headers],[9]])</f>
        <v>0</v>
      </c>
      <c r="P222" s="6">
        <f>SUMIFS(GQList,GIList,Table_ExternalData_1[[#This Row],[Item_key]],GDList,Table_ExternalData_1[[#Headers],[10]])</f>
        <v>0</v>
      </c>
      <c r="Q222" s="6">
        <f>SUMIFS(GQList,GIList,Table_ExternalData_1[[#This Row],[Item_key]],GDList,Table_ExternalData_1[[#Headers],[11]])</f>
        <v>0</v>
      </c>
      <c r="R222" s="6">
        <f>SUMIFS(GQList,GIList,Table_ExternalData_1[[#This Row],[Item_key]],GDList,Table_ExternalData_1[[#Headers],[12]])</f>
        <v>0</v>
      </c>
      <c r="S222" s="6">
        <f>SUMIFS(GQList,GIList,Table_ExternalData_1[[#This Row],[Item_key]],GDList,Table_ExternalData_1[[#Headers],[13]])</f>
        <v>0</v>
      </c>
      <c r="T222" s="6">
        <f>SUMIFS(GQList,GIList,Table_ExternalData_1[[#This Row],[Item_key]],GDList,Table_ExternalData_1[[#Headers],[14]])</f>
        <v>0</v>
      </c>
      <c r="U222" s="6">
        <f>SUMIFS(GQList,GIList,Table_ExternalData_1[[#This Row],[Item_key]],GDList,Table_ExternalData_1[[#Headers],[15]])</f>
        <v>0</v>
      </c>
      <c r="V222" s="6">
        <f>SUMIFS(GQList,GIList,Table_ExternalData_1[[#This Row],[Item_key]],GDList,Table_ExternalData_1[[#Headers],[16]])</f>
        <v>0</v>
      </c>
      <c r="W222" s="6">
        <f>SUMIFS(GQList,GIList,Table_ExternalData_1[[#This Row],[Item_key]],GDList,Table_ExternalData_1[[#Headers],[17]])</f>
        <v>0</v>
      </c>
      <c r="X222" s="6">
        <f>SUMIFS(GQList,GIList,Table_ExternalData_1[[#This Row],[Item_key]],GDList,Table_ExternalData_1[[#Headers],[18]])</f>
        <v>0</v>
      </c>
      <c r="Y222" s="6">
        <f>SUMIFS(GQList,GIList,Table_ExternalData_1[[#This Row],[Item_key]],GDList,Table_ExternalData_1[[#Headers],[19]])</f>
        <v>0</v>
      </c>
      <c r="Z222" s="6">
        <f>SUMIFS(GQList,GIList,Table_ExternalData_1[[#This Row],[Item_key]],GDList,Table_ExternalData_1[[#Headers],[20]])</f>
        <v>0</v>
      </c>
      <c r="AA222" s="6">
        <f>SUMIFS(GQList,GIList,Table_ExternalData_1[[#This Row],[Item_key]],GDList,Table_ExternalData_1[[#Headers],[21]])</f>
        <v>0</v>
      </c>
      <c r="AB222" s="6">
        <f>SUMIFS(GQList,GIList,Table_ExternalData_1[[#This Row],[Item_key]],GDList,Table_ExternalData_1[[#Headers],[22]])</f>
        <v>0</v>
      </c>
      <c r="AC222" s="6">
        <f>SUMIFS(GQList,GIList,Table_ExternalData_1[[#This Row],[Item_key]],GDList,Table_ExternalData_1[[#Headers],[23]])</f>
        <v>0</v>
      </c>
      <c r="AD222" s="6">
        <f>SUMIFS(GQList,GIList,Table_ExternalData_1[[#This Row],[Item_key]],GDList,Table_ExternalData_1[[#Headers],[24]])</f>
        <v>0</v>
      </c>
      <c r="AE222" s="6">
        <f>SUMIFS(GQList,GIList,Table_ExternalData_1[[#This Row],[Item_key]],GDList,Table_ExternalData_1[[#Headers],[25]])</f>
        <v>0</v>
      </c>
      <c r="AF222" s="6">
        <f>SUMIFS(GQList,GIList,Table_ExternalData_1[[#This Row],[Item_key]],GDList,Table_ExternalData_1[[#Headers],[26]])</f>
        <v>0</v>
      </c>
      <c r="AG222" s="6">
        <f>SUMIFS(GQList,GIList,Table_ExternalData_1[[#This Row],[Item_key]],GDList,Table_ExternalData_1[[#Headers],[27]])</f>
        <v>0</v>
      </c>
      <c r="AH222" s="6">
        <f>SUMIFS(GQList,GIList,Table_ExternalData_1[[#This Row],[Item_key]],GDList,Table_ExternalData_1[[#Headers],[28]])</f>
        <v>0</v>
      </c>
      <c r="AI222" s="6">
        <f>SUMIFS(GQList,GIList,Table_ExternalData_1[[#This Row],[Item_key]],GDList,Table_ExternalData_1[[#Headers],[29]])</f>
        <v>0</v>
      </c>
      <c r="AJ222" s="6">
        <f>SUMIFS(GQList,GIList,Table_ExternalData_1[[#This Row],[Item_key]],GDList,Table_ExternalData_1[[#Headers],[30]])</f>
        <v>0</v>
      </c>
      <c r="AK222" s="6">
        <f>SUMIFS(GQList,GIList,Table_ExternalData_1[[#This Row],[Item_key]],GDList,Table_ExternalData_1[[#Headers],[31]])</f>
        <v>0</v>
      </c>
      <c r="AL222" s="6">
        <f>SUM(Table_ExternalData_1[[#This Row],[1]:[31]])</f>
        <v>0</v>
      </c>
    </row>
    <row r="223" spans="1:38" hidden="1">
      <c r="A223" s="8" t="s">
        <v>2000</v>
      </c>
      <c r="B223" s="3" t="s">
        <v>830</v>
      </c>
      <c r="C223" s="3" t="s">
        <v>162</v>
      </c>
      <c r="D223" s="3" t="s">
        <v>849</v>
      </c>
      <c r="E223" s="3" t="s">
        <v>850</v>
      </c>
      <c r="F223" s="8" t="s">
        <v>1641</v>
      </c>
      <c r="G223" s="6">
        <f>SUMIFS(GQList,GIList,Table_ExternalData_1[[#This Row],[Item_key]],GDList,Table_ExternalData_1[[#Headers],[1]])</f>
        <v>0</v>
      </c>
      <c r="H223" s="6">
        <f>SUMIFS(GQList,GIList,Table_ExternalData_1[[#This Row],[Item_key]],GDList,Table_ExternalData_1[[#Headers],[2]])</f>
        <v>0</v>
      </c>
      <c r="I223" s="6">
        <f>SUMIFS(GQList,GIList,Table_ExternalData_1[[#This Row],[Item_key]],GDList,Table_ExternalData_1[[#Headers],[3]])</f>
        <v>365</v>
      </c>
      <c r="J223" s="6">
        <f>SUMIFS(GQList,GIList,Table_ExternalData_1[[#This Row],[Item_key]],GDList,Table_ExternalData_1[[#Headers],[4]])</f>
        <v>0</v>
      </c>
      <c r="K223" s="6">
        <f>SUMIFS(GQList,GIList,Table_ExternalData_1[[#This Row],[Item_key]],GDList,Table_ExternalData_1[[#Headers],[5]])</f>
        <v>0</v>
      </c>
      <c r="L223" s="6">
        <f>SUMIFS(GQList,GIList,Table_ExternalData_1[[#This Row],[Item_key]],GDList,Table_ExternalData_1[[#Headers],[6]])</f>
        <v>500</v>
      </c>
      <c r="M223" s="6">
        <f>SUMIFS(GQList,GIList,Table_ExternalData_1[[#This Row],[Item_key]],GDList,Table_ExternalData_1[[#Headers],[7]])</f>
        <v>705</v>
      </c>
      <c r="N223" s="6">
        <f>SUMIFS(GQList,GIList,Table_ExternalData_1[[#This Row],[Item_key]],GDList,Table_ExternalData_1[[#Headers],[8]])</f>
        <v>0</v>
      </c>
      <c r="O223" s="6">
        <f>SUMIFS(GQList,GIList,Table_ExternalData_1[[#This Row],[Item_key]],GDList,Table_ExternalData_1[[#Headers],[9]])</f>
        <v>755</v>
      </c>
      <c r="P223" s="6">
        <f>SUMIFS(GQList,GIList,Table_ExternalData_1[[#This Row],[Item_key]],GDList,Table_ExternalData_1[[#Headers],[10]])</f>
        <v>465</v>
      </c>
      <c r="Q223" s="6">
        <f>SUMIFS(GQList,GIList,Table_ExternalData_1[[#This Row],[Item_key]],GDList,Table_ExternalData_1[[#Headers],[11]])</f>
        <v>400</v>
      </c>
      <c r="R223" s="6">
        <f>SUMIFS(GQList,GIList,Table_ExternalData_1[[#This Row],[Item_key]],GDList,Table_ExternalData_1[[#Headers],[12]])</f>
        <v>0</v>
      </c>
      <c r="S223" s="6">
        <f>SUMIFS(GQList,GIList,Table_ExternalData_1[[#This Row],[Item_key]],GDList,Table_ExternalData_1[[#Headers],[13]])</f>
        <v>340</v>
      </c>
      <c r="T223" s="6">
        <f>SUMIFS(GQList,GIList,Table_ExternalData_1[[#This Row],[Item_key]],GDList,Table_ExternalData_1[[#Headers],[14]])</f>
        <v>0</v>
      </c>
      <c r="U223" s="6">
        <f>SUMIFS(GQList,GIList,Table_ExternalData_1[[#This Row],[Item_key]],GDList,Table_ExternalData_1[[#Headers],[15]])</f>
        <v>0</v>
      </c>
      <c r="V223" s="6">
        <f>SUMIFS(GQList,GIList,Table_ExternalData_1[[#This Row],[Item_key]],GDList,Table_ExternalData_1[[#Headers],[16]])</f>
        <v>0</v>
      </c>
      <c r="W223" s="6">
        <f>SUMIFS(GQList,GIList,Table_ExternalData_1[[#This Row],[Item_key]],GDList,Table_ExternalData_1[[#Headers],[17]])</f>
        <v>0</v>
      </c>
      <c r="X223" s="6">
        <f>SUMIFS(GQList,GIList,Table_ExternalData_1[[#This Row],[Item_key]],GDList,Table_ExternalData_1[[#Headers],[18]])</f>
        <v>0</v>
      </c>
      <c r="Y223" s="6">
        <f>SUMIFS(GQList,GIList,Table_ExternalData_1[[#This Row],[Item_key]],GDList,Table_ExternalData_1[[#Headers],[19]])</f>
        <v>0</v>
      </c>
      <c r="Z223" s="6">
        <f>SUMIFS(GQList,GIList,Table_ExternalData_1[[#This Row],[Item_key]],GDList,Table_ExternalData_1[[#Headers],[20]])</f>
        <v>0</v>
      </c>
      <c r="AA223" s="6">
        <f>SUMIFS(GQList,GIList,Table_ExternalData_1[[#This Row],[Item_key]],GDList,Table_ExternalData_1[[#Headers],[21]])</f>
        <v>0</v>
      </c>
      <c r="AB223" s="6">
        <f>SUMIFS(GQList,GIList,Table_ExternalData_1[[#This Row],[Item_key]],GDList,Table_ExternalData_1[[#Headers],[22]])</f>
        <v>0</v>
      </c>
      <c r="AC223" s="6">
        <f>SUMIFS(GQList,GIList,Table_ExternalData_1[[#This Row],[Item_key]],GDList,Table_ExternalData_1[[#Headers],[23]])</f>
        <v>0</v>
      </c>
      <c r="AD223" s="6">
        <f>SUMIFS(GQList,GIList,Table_ExternalData_1[[#This Row],[Item_key]],GDList,Table_ExternalData_1[[#Headers],[24]])</f>
        <v>0</v>
      </c>
      <c r="AE223" s="6">
        <f>SUMIFS(GQList,GIList,Table_ExternalData_1[[#This Row],[Item_key]],GDList,Table_ExternalData_1[[#Headers],[25]])</f>
        <v>0</v>
      </c>
      <c r="AF223" s="6">
        <f>SUMIFS(GQList,GIList,Table_ExternalData_1[[#This Row],[Item_key]],GDList,Table_ExternalData_1[[#Headers],[26]])</f>
        <v>0</v>
      </c>
      <c r="AG223" s="6">
        <f>SUMIFS(GQList,GIList,Table_ExternalData_1[[#This Row],[Item_key]],GDList,Table_ExternalData_1[[#Headers],[27]])</f>
        <v>0</v>
      </c>
      <c r="AH223" s="6">
        <f>SUMIFS(GQList,GIList,Table_ExternalData_1[[#This Row],[Item_key]],GDList,Table_ExternalData_1[[#Headers],[28]])</f>
        <v>0</v>
      </c>
      <c r="AI223" s="6">
        <f>SUMIFS(GQList,GIList,Table_ExternalData_1[[#This Row],[Item_key]],GDList,Table_ExternalData_1[[#Headers],[29]])</f>
        <v>0</v>
      </c>
      <c r="AJ223" s="6">
        <f>SUMIFS(GQList,GIList,Table_ExternalData_1[[#This Row],[Item_key]],GDList,Table_ExternalData_1[[#Headers],[30]])</f>
        <v>300</v>
      </c>
      <c r="AK223" s="6">
        <f>SUMIFS(GQList,GIList,Table_ExternalData_1[[#This Row],[Item_key]],GDList,Table_ExternalData_1[[#Headers],[31]])</f>
        <v>450</v>
      </c>
      <c r="AL223" s="6">
        <f>SUM(Table_ExternalData_1[[#This Row],[1]:[31]])</f>
        <v>4280</v>
      </c>
    </row>
    <row r="224" spans="1:38" hidden="1">
      <c r="A224" s="8" t="s">
        <v>2000</v>
      </c>
      <c r="B224" s="3" t="s">
        <v>830</v>
      </c>
      <c r="C224" s="3" t="s">
        <v>530</v>
      </c>
      <c r="D224" s="3" t="s">
        <v>851</v>
      </c>
      <c r="E224" s="3" t="s">
        <v>852</v>
      </c>
      <c r="F224" s="8" t="s">
        <v>1641</v>
      </c>
      <c r="G224" s="6">
        <f>SUMIFS(GQList,GIList,Table_ExternalData_1[[#This Row],[Item_key]],GDList,Table_ExternalData_1[[#Headers],[1]])</f>
        <v>0</v>
      </c>
      <c r="H224" s="6">
        <f>SUMIFS(GQList,GIList,Table_ExternalData_1[[#This Row],[Item_key]],GDList,Table_ExternalData_1[[#Headers],[2]])</f>
        <v>0</v>
      </c>
      <c r="I224" s="6">
        <f>SUMIFS(GQList,GIList,Table_ExternalData_1[[#This Row],[Item_key]],GDList,Table_ExternalData_1[[#Headers],[3]])</f>
        <v>100</v>
      </c>
      <c r="J224" s="6">
        <f>SUMIFS(GQList,GIList,Table_ExternalData_1[[#This Row],[Item_key]],GDList,Table_ExternalData_1[[#Headers],[4]])</f>
        <v>0</v>
      </c>
      <c r="K224" s="6">
        <f>SUMIFS(GQList,GIList,Table_ExternalData_1[[#This Row],[Item_key]],GDList,Table_ExternalData_1[[#Headers],[5]])</f>
        <v>0</v>
      </c>
      <c r="L224" s="6">
        <f>SUMIFS(GQList,GIList,Table_ExternalData_1[[#This Row],[Item_key]],GDList,Table_ExternalData_1[[#Headers],[6]])</f>
        <v>0</v>
      </c>
      <c r="M224" s="6">
        <f>SUMIFS(GQList,GIList,Table_ExternalData_1[[#This Row],[Item_key]],GDList,Table_ExternalData_1[[#Headers],[7]])</f>
        <v>0</v>
      </c>
      <c r="N224" s="6">
        <f>SUMIFS(GQList,GIList,Table_ExternalData_1[[#This Row],[Item_key]],GDList,Table_ExternalData_1[[#Headers],[8]])</f>
        <v>500</v>
      </c>
      <c r="O224" s="6">
        <f>SUMIFS(GQList,GIList,Table_ExternalData_1[[#This Row],[Item_key]],GDList,Table_ExternalData_1[[#Headers],[9]])</f>
        <v>830</v>
      </c>
      <c r="P224" s="6">
        <f>SUMIFS(GQList,GIList,Table_ExternalData_1[[#This Row],[Item_key]],GDList,Table_ExternalData_1[[#Headers],[10]])</f>
        <v>0</v>
      </c>
      <c r="Q224" s="6">
        <f>SUMIFS(GQList,GIList,Table_ExternalData_1[[#This Row],[Item_key]],GDList,Table_ExternalData_1[[#Headers],[11]])</f>
        <v>160</v>
      </c>
      <c r="R224" s="6">
        <f>SUMIFS(GQList,GIList,Table_ExternalData_1[[#This Row],[Item_key]],GDList,Table_ExternalData_1[[#Headers],[12]])</f>
        <v>0</v>
      </c>
      <c r="S224" s="6">
        <f>SUMIFS(GQList,GIList,Table_ExternalData_1[[#This Row],[Item_key]],GDList,Table_ExternalData_1[[#Headers],[13]])</f>
        <v>1000</v>
      </c>
      <c r="T224" s="6">
        <f>SUMIFS(GQList,GIList,Table_ExternalData_1[[#This Row],[Item_key]],GDList,Table_ExternalData_1[[#Headers],[14]])</f>
        <v>0</v>
      </c>
      <c r="U224" s="6">
        <f>SUMIFS(GQList,GIList,Table_ExternalData_1[[#This Row],[Item_key]],GDList,Table_ExternalData_1[[#Headers],[15]])</f>
        <v>0</v>
      </c>
      <c r="V224" s="6">
        <f>SUMIFS(GQList,GIList,Table_ExternalData_1[[#This Row],[Item_key]],GDList,Table_ExternalData_1[[#Headers],[16]])</f>
        <v>0</v>
      </c>
      <c r="W224" s="6">
        <f>SUMIFS(GQList,GIList,Table_ExternalData_1[[#This Row],[Item_key]],GDList,Table_ExternalData_1[[#Headers],[17]])</f>
        <v>500</v>
      </c>
      <c r="X224" s="6">
        <f>SUMIFS(GQList,GIList,Table_ExternalData_1[[#This Row],[Item_key]],GDList,Table_ExternalData_1[[#Headers],[18]])</f>
        <v>500</v>
      </c>
      <c r="Y224" s="6">
        <f>SUMIFS(GQList,GIList,Table_ExternalData_1[[#This Row],[Item_key]],GDList,Table_ExternalData_1[[#Headers],[19]])</f>
        <v>0</v>
      </c>
      <c r="Z224" s="6">
        <f>SUMIFS(GQList,GIList,Table_ExternalData_1[[#This Row],[Item_key]],GDList,Table_ExternalData_1[[#Headers],[20]])</f>
        <v>0</v>
      </c>
      <c r="AA224" s="6">
        <f>SUMIFS(GQList,GIList,Table_ExternalData_1[[#This Row],[Item_key]],GDList,Table_ExternalData_1[[#Headers],[21]])</f>
        <v>0</v>
      </c>
      <c r="AB224" s="6">
        <f>SUMIFS(GQList,GIList,Table_ExternalData_1[[#This Row],[Item_key]],GDList,Table_ExternalData_1[[#Headers],[22]])</f>
        <v>0</v>
      </c>
      <c r="AC224" s="6">
        <f>SUMIFS(GQList,GIList,Table_ExternalData_1[[#This Row],[Item_key]],GDList,Table_ExternalData_1[[#Headers],[23]])</f>
        <v>0</v>
      </c>
      <c r="AD224" s="6">
        <f>SUMIFS(GQList,GIList,Table_ExternalData_1[[#This Row],[Item_key]],GDList,Table_ExternalData_1[[#Headers],[24]])</f>
        <v>0</v>
      </c>
      <c r="AE224" s="6">
        <f>SUMIFS(GQList,GIList,Table_ExternalData_1[[#This Row],[Item_key]],GDList,Table_ExternalData_1[[#Headers],[25]])</f>
        <v>500</v>
      </c>
      <c r="AF224" s="6">
        <f>SUMIFS(GQList,GIList,Table_ExternalData_1[[#This Row],[Item_key]],GDList,Table_ExternalData_1[[#Headers],[26]])</f>
        <v>1000</v>
      </c>
      <c r="AG224" s="6">
        <f>SUMIFS(GQList,GIList,Table_ExternalData_1[[#This Row],[Item_key]],GDList,Table_ExternalData_1[[#Headers],[27]])</f>
        <v>0</v>
      </c>
      <c r="AH224" s="6">
        <f>SUMIFS(GQList,GIList,Table_ExternalData_1[[#This Row],[Item_key]],GDList,Table_ExternalData_1[[#Headers],[28]])</f>
        <v>0</v>
      </c>
      <c r="AI224" s="6">
        <f>SUMIFS(GQList,GIList,Table_ExternalData_1[[#This Row],[Item_key]],GDList,Table_ExternalData_1[[#Headers],[29]])</f>
        <v>-500</v>
      </c>
      <c r="AJ224" s="6">
        <f>SUMIFS(GQList,GIList,Table_ExternalData_1[[#This Row],[Item_key]],GDList,Table_ExternalData_1[[#Headers],[30]])</f>
        <v>1000</v>
      </c>
      <c r="AK224" s="6">
        <f>SUMIFS(GQList,GIList,Table_ExternalData_1[[#This Row],[Item_key]],GDList,Table_ExternalData_1[[#Headers],[31]])</f>
        <v>0</v>
      </c>
      <c r="AL224" s="6">
        <f>SUM(Table_ExternalData_1[[#This Row],[1]:[31]])</f>
        <v>5590</v>
      </c>
    </row>
    <row r="225" spans="1:38" hidden="1">
      <c r="A225" s="8" t="s">
        <v>2000</v>
      </c>
      <c r="B225" s="3" t="s">
        <v>830</v>
      </c>
      <c r="C225" s="3" t="s">
        <v>373</v>
      </c>
      <c r="D225" s="3" t="s">
        <v>853</v>
      </c>
      <c r="E225" s="3" t="s">
        <v>854</v>
      </c>
      <c r="F225" s="8" t="s">
        <v>1641</v>
      </c>
      <c r="G225" s="6">
        <f>SUMIFS(GQList,GIList,Table_ExternalData_1[[#This Row],[Item_key]],GDList,Table_ExternalData_1[[#Headers],[1]])</f>
        <v>0</v>
      </c>
      <c r="H225" s="6">
        <f>SUMIFS(GQList,GIList,Table_ExternalData_1[[#This Row],[Item_key]],GDList,Table_ExternalData_1[[#Headers],[2]])</f>
        <v>0</v>
      </c>
      <c r="I225" s="6">
        <f>SUMIFS(GQList,GIList,Table_ExternalData_1[[#This Row],[Item_key]],GDList,Table_ExternalData_1[[#Headers],[3]])</f>
        <v>500</v>
      </c>
      <c r="J225" s="6">
        <f>SUMIFS(GQList,GIList,Table_ExternalData_1[[#This Row],[Item_key]],GDList,Table_ExternalData_1[[#Headers],[4]])</f>
        <v>0</v>
      </c>
      <c r="K225" s="6">
        <f>SUMIFS(GQList,GIList,Table_ExternalData_1[[#This Row],[Item_key]],GDList,Table_ExternalData_1[[#Headers],[5]])</f>
        <v>0</v>
      </c>
      <c r="L225" s="6">
        <f>SUMIFS(GQList,GIList,Table_ExternalData_1[[#This Row],[Item_key]],GDList,Table_ExternalData_1[[#Headers],[6]])</f>
        <v>950</v>
      </c>
      <c r="M225" s="6">
        <f>SUMIFS(GQList,GIList,Table_ExternalData_1[[#This Row],[Item_key]],GDList,Table_ExternalData_1[[#Headers],[7]])</f>
        <v>800</v>
      </c>
      <c r="N225" s="6">
        <f>SUMIFS(GQList,GIList,Table_ExternalData_1[[#This Row],[Item_key]],GDList,Table_ExternalData_1[[#Headers],[8]])</f>
        <v>250</v>
      </c>
      <c r="O225" s="6">
        <f>SUMIFS(GQList,GIList,Table_ExternalData_1[[#This Row],[Item_key]],GDList,Table_ExternalData_1[[#Headers],[9]])</f>
        <v>1000</v>
      </c>
      <c r="P225" s="6">
        <f>SUMIFS(GQList,GIList,Table_ExternalData_1[[#This Row],[Item_key]],GDList,Table_ExternalData_1[[#Headers],[10]])</f>
        <v>500</v>
      </c>
      <c r="Q225" s="6">
        <f>SUMIFS(GQList,GIList,Table_ExternalData_1[[#This Row],[Item_key]],GDList,Table_ExternalData_1[[#Headers],[11]])</f>
        <v>250</v>
      </c>
      <c r="R225" s="6">
        <f>SUMIFS(GQList,GIList,Table_ExternalData_1[[#This Row],[Item_key]],GDList,Table_ExternalData_1[[#Headers],[12]])</f>
        <v>0</v>
      </c>
      <c r="S225" s="6">
        <f>SUMIFS(GQList,GIList,Table_ExternalData_1[[#This Row],[Item_key]],GDList,Table_ExternalData_1[[#Headers],[13]])</f>
        <v>750</v>
      </c>
      <c r="T225" s="6">
        <f>SUMIFS(GQList,GIList,Table_ExternalData_1[[#This Row],[Item_key]],GDList,Table_ExternalData_1[[#Headers],[14]])</f>
        <v>0</v>
      </c>
      <c r="U225" s="6">
        <f>SUMIFS(GQList,GIList,Table_ExternalData_1[[#This Row],[Item_key]],GDList,Table_ExternalData_1[[#Headers],[15]])</f>
        <v>0</v>
      </c>
      <c r="V225" s="6">
        <f>SUMIFS(GQList,GIList,Table_ExternalData_1[[#This Row],[Item_key]],GDList,Table_ExternalData_1[[#Headers],[16]])</f>
        <v>0</v>
      </c>
      <c r="W225" s="6">
        <f>SUMIFS(GQList,GIList,Table_ExternalData_1[[#This Row],[Item_key]],GDList,Table_ExternalData_1[[#Headers],[17]])</f>
        <v>0</v>
      </c>
      <c r="X225" s="6">
        <f>SUMIFS(GQList,GIList,Table_ExternalData_1[[#This Row],[Item_key]],GDList,Table_ExternalData_1[[#Headers],[18]])</f>
        <v>0</v>
      </c>
      <c r="Y225" s="6">
        <f>SUMIFS(GQList,GIList,Table_ExternalData_1[[#This Row],[Item_key]],GDList,Table_ExternalData_1[[#Headers],[19]])</f>
        <v>0</v>
      </c>
      <c r="Z225" s="6">
        <f>SUMIFS(GQList,GIList,Table_ExternalData_1[[#This Row],[Item_key]],GDList,Table_ExternalData_1[[#Headers],[20]])</f>
        <v>0</v>
      </c>
      <c r="AA225" s="6">
        <f>SUMIFS(GQList,GIList,Table_ExternalData_1[[#This Row],[Item_key]],GDList,Table_ExternalData_1[[#Headers],[21]])</f>
        <v>0</v>
      </c>
      <c r="AB225" s="6">
        <f>SUMIFS(GQList,GIList,Table_ExternalData_1[[#This Row],[Item_key]],GDList,Table_ExternalData_1[[#Headers],[22]])</f>
        <v>0</v>
      </c>
      <c r="AC225" s="6">
        <f>SUMIFS(GQList,GIList,Table_ExternalData_1[[#This Row],[Item_key]],GDList,Table_ExternalData_1[[#Headers],[23]])</f>
        <v>0</v>
      </c>
      <c r="AD225" s="6">
        <f>SUMIFS(GQList,GIList,Table_ExternalData_1[[#This Row],[Item_key]],GDList,Table_ExternalData_1[[#Headers],[24]])</f>
        <v>0</v>
      </c>
      <c r="AE225" s="6">
        <f>SUMIFS(GQList,GIList,Table_ExternalData_1[[#This Row],[Item_key]],GDList,Table_ExternalData_1[[#Headers],[25]])</f>
        <v>0</v>
      </c>
      <c r="AF225" s="6">
        <f>SUMIFS(GQList,GIList,Table_ExternalData_1[[#This Row],[Item_key]],GDList,Table_ExternalData_1[[#Headers],[26]])</f>
        <v>0</v>
      </c>
      <c r="AG225" s="6">
        <f>SUMIFS(GQList,GIList,Table_ExternalData_1[[#This Row],[Item_key]],GDList,Table_ExternalData_1[[#Headers],[27]])</f>
        <v>0</v>
      </c>
      <c r="AH225" s="6">
        <f>SUMIFS(GQList,GIList,Table_ExternalData_1[[#This Row],[Item_key]],GDList,Table_ExternalData_1[[#Headers],[28]])</f>
        <v>0</v>
      </c>
      <c r="AI225" s="6">
        <f>SUMIFS(GQList,GIList,Table_ExternalData_1[[#This Row],[Item_key]],GDList,Table_ExternalData_1[[#Headers],[29]])</f>
        <v>0</v>
      </c>
      <c r="AJ225" s="6">
        <f>SUMIFS(GQList,GIList,Table_ExternalData_1[[#This Row],[Item_key]],GDList,Table_ExternalData_1[[#Headers],[30]])</f>
        <v>0</v>
      </c>
      <c r="AK225" s="6">
        <f>SUMIFS(GQList,GIList,Table_ExternalData_1[[#This Row],[Item_key]],GDList,Table_ExternalData_1[[#Headers],[31]])</f>
        <v>0</v>
      </c>
      <c r="AL225" s="6">
        <f>SUM(Table_ExternalData_1[[#This Row],[1]:[31]])</f>
        <v>5000</v>
      </c>
    </row>
    <row r="226" spans="1:38" hidden="1">
      <c r="A226" s="8" t="s">
        <v>2000</v>
      </c>
      <c r="B226" s="3" t="s">
        <v>830</v>
      </c>
      <c r="C226" s="3" t="s">
        <v>561</v>
      </c>
      <c r="D226" s="3" t="s">
        <v>855</v>
      </c>
      <c r="E226" s="3" t="s">
        <v>856</v>
      </c>
      <c r="F226" s="8" t="s">
        <v>1641</v>
      </c>
      <c r="G226" s="6">
        <f>SUMIFS(GQList,GIList,Table_ExternalData_1[[#This Row],[Item_key]],GDList,Table_ExternalData_1[[#Headers],[1]])</f>
        <v>0</v>
      </c>
      <c r="H226" s="6">
        <f>SUMIFS(GQList,GIList,Table_ExternalData_1[[#This Row],[Item_key]],GDList,Table_ExternalData_1[[#Headers],[2]])</f>
        <v>0</v>
      </c>
      <c r="I226" s="6">
        <f>SUMIFS(GQList,GIList,Table_ExternalData_1[[#This Row],[Item_key]],GDList,Table_ExternalData_1[[#Headers],[3]])</f>
        <v>1000</v>
      </c>
      <c r="J226" s="6">
        <f>SUMIFS(GQList,GIList,Table_ExternalData_1[[#This Row],[Item_key]],GDList,Table_ExternalData_1[[#Headers],[4]])</f>
        <v>0</v>
      </c>
      <c r="K226" s="6">
        <f>SUMIFS(GQList,GIList,Table_ExternalData_1[[#This Row],[Item_key]],GDList,Table_ExternalData_1[[#Headers],[5]])</f>
        <v>0</v>
      </c>
      <c r="L226" s="6">
        <f>SUMIFS(GQList,GIList,Table_ExternalData_1[[#This Row],[Item_key]],GDList,Table_ExternalData_1[[#Headers],[6]])</f>
        <v>1000</v>
      </c>
      <c r="M226" s="6">
        <f>SUMIFS(GQList,GIList,Table_ExternalData_1[[#This Row],[Item_key]],GDList,Table_ExternalData_1[[#Headers],[7]])</f>
        <v>2000</v>
      </c>
      <c r="N226" s="6">
        <f>SUMIFS(GQList,GIList,Table_ExternalData_1[[#This Row],[Item_key]],GDList,Table_ExternalData_1[[#Headers],[8]])</f>
        <v>1000</v>
      </c>
      <c r="O226" s="6">
        <f>SUMIFS(GQList,GIList,Table_ExternalData_1[[#This Row],[Item_key]],GDList,Table_ExternalData_1[[#Headers],[9]])</f>
        <v>1000</v>
      </c>
      <c r="P226" s="6">
        <f>SUMIFS(GQList,GIList,Table_ExternalData_1[[#This Row],[Item_key]],GDList,Table_ExternalData_1[[#Headers],[10]])</f>
        <v>1000</v>
      </c>
      <c r="Q226" s="6">
        <f>SUMIFS(GQList,GIList,Table_ExternalData_1[[#This Row],[Item_key]],GDList,Table_ExternalData_1[[#Headers],[11]])</f>
        <v>600</v>
      </c>
      <c r="R226" s="6">
        <f>SUMIFS(GQList,GIList,Table_ExternalData_1[[#This Row],[Item_key]],GDList,Table_ExternalData_1[[#Headers],[12]])</f>
        <v>0</v>
      </c>
      <c r="S226" s="6">
        <f>SUMIFS(GQList,GIList,Table_ExternalData_1[[#This Row],[Item_key]],GDList,Table_ExternalData_1[[#Headers],[13]])</f>
        <v>0</v>
      </c>
      <c r="T226" s="6">
        <f>SUMIFS(GQList,GIList,Table_ExternalData_1[[#This Row],[Item_key]],GDList,Table_ExternalData_1[[#Headers],[14]])</f>
        <v>0</v>
      </c>
      <c r="U226" s="6">
        <f>SUMIFS(GQList,GIList,Table_ExternalData_1[[#This Row],[Item_key]],GDList,Table_ExternalData_1[[#Headers],[15]])</f>
        <v>0</v>
      </c>
      <c r="V226" s="6">
        <f>SUMIFS(GQList,GIList,Table_ExternalData_1[[#This Row],[Item_key]],GDList,Table_ExternalData_1[[#Headers],[16]])</f>
        <v>0</v>
      </c>
      <c r="W226" s="6">
        <f>SUMIFS(GQList,GIList,Table_ExternalData_1[[#This Row],[Item_key]],GDList,Table_ExternalData_1[[#Headers],[17]])</f>
        <v>0</v>
      </c>
      <c r="X226" s="6">
        <f>SUMIFS(GQList,GIList,Table_ExternalData_1[[#This Row],[Item_key]],GDList,Table_ExternalData_1[[#Headers],[18]])</f>
        <v>0</v>
      </c>
      <c r="Y226" s="6">
        <f>SUMIFS(GQList,GIList,Table_ExternalData_1[[#This Row],[Item_key]],GDList,Table_ExternalData_1[[#Headers],[19]])</f>
        <v>0</v>
      </c>
      <c r="Z226" s="6">
        <f>SUMIFS(GQList,GIList,Table_ExternalData_1[[#This Row],[Item_key]],GDList,Table_ExternalData_1[[#Headers],[20]])</f>
        <v>0</v>
      </c>
      <c r="AA226" s="6">
        <f>SUMIFS(GQList,GIList,Table_ExternalData_1[[#This Row],[Item_key]],GDList,Table_ExternalData_1[[#Headers],[21]])</f>
        <v>0</v>
      </c>
      <c r="AB226" s="6">
        <f>SUMIFS(GQList,GIList,Table_ExternalData_1[[#This Row],[Item_key]],GDList,Table_ExternalData_1[[#Headers],[22]])</f>
        <v>0</v>
      </c>
      <c r="AC226" s="6">
        <f>SUMIFS(GQList,GIList,Table_ExternalData_1[[#This Row],[Item_key]],GDList,Table_ExternalData_1[[#Headers],[23]])</f>
        <v>0</v>
      </c>
      <c r="AD226" s="6">
        <f>SUMIFS(GQList,GIList,Table_ExternalData_1[[#This Row],[Item_key]],GDList,Table_ExternalData_1[[#Headers],[24]])</f>
        <v>0</v>
      </c>
      <c r="AE226" s="6">
        <f>SUMIFS(GQList,GIList,Table_ExternalData_1[[#This Row],[Item_key]],GDList,Table_ExternalData_1[[#Headers],[25]])</f>
        <v>0</v>
      </c>
      <c r="AF226" s="6">
        <f>SUMIFS(GQList,GIList,Table_ExternalData_1[[#This Row],[Item_key]],GDList,Table_ExternalData_1[[#Headers],[26]])</f>
        <v>0</v>
      </c>
      <c r="AG226" s="6">
        <f>SUMIFS(GQList,GIList,Table_ExternalData_1[[#This Row],[Item_key]],GDList,Table_ExternalData_1[[#Headers],[27]])</f>
        <v>0</v>
      </c>
      <c r="AH226" s="6">
        <f>SUMIFS(GQList,GIList,Table_ExternalData_1[[#This Row],[Item_key]],GDList,Table_ExternalData_1[[#Headers],[28]])</f>
        <v>0</v>
      </c>
      <c r="AI226" s="6">
        <f>SUMIFS(GQList,GIList,Table_ExternalData_1[[#This Row],[Item_key]],GDList,Table_ExternalData_1[[#Headers],[29]])</f>
        <v>1200</v>
      </c>
      <c r="AJ226" s="6">
        <f>SUMIFS(GQList,GIList,Table_ExternalData_1[[#This Row],[Item_key]],GDList,Table_ExternalData_1[[#Headers],[30]])</f>
        <v>0</v>
      </c>
      <c r="AK226" s="6">
        <f>SUMIFS(GQList,GIList,Table_ExternalData_1[[#This Row],[Item_key]],GDList,Table_ExternalData_1[[#Headers],[31]])</f>
        <v>900</v>
      </c>
      <c r="AL226" s="6">
        <f>SUM(Table_ExternalData_1[[#This Row],[1]:[31]])</f>
        <v>9700</v>
      </c>
    </row>
    <row r="227" spans="1:38" hidden="1">
      <c r="A227" s="8" t="s">
        <v>2000</v>
      </c>
      <c r="B227" s="3" t="s">
        <v>830</v>
      </c>
      <c r="C227" s="3" t="s">
        <v>178</v>
      </c>
      <c r="D227" s="3" t="s">
        <v>857</v>
      </c>
      <c r="E227" s="3" t="s">
        <v>844</v>
      </c>
      <c r="F227" s="8" t="s">
        <v>1641</v>
      </c>
      <c r="G227" s="6">
        <f>SUMIFS(GQList,GIList,Table_ExternalData_1[[#This Row],[Item_key]],GDList,Table_ExternalData_1[[#Headers],[1]])</f>
        <v>0</v>
      </c>
      <c r="H227" s="6">
        <f>SUMIFS(GQList,GIList,Table_ExternalData_1[[#This Row],[Item_key]],GDList,Table_ExternalData_1[[#Headers],[2]])</f>
        <v>0</v>
      </c>
      <c r="I227" s="6">
        <f>SUMIFS(GQList,GIList,Table_ExternalData_1[[#This Row],[Item_key]],GDList,Table_ExternalData_1[[#Headers],[3]])</f>
        <v>240</v>
      </c>
      <c r="J227" s="6">
        <f>SUMIFS(GQList,GIList,Table_ExternalData_1[[#This Row],[Item_key]],GDList,Table_ExternalData_1[[#Headers],[4]])</f>
        <v>0</v>
      </c>
      <c r="K227" s="6">
        <f>SUMIFS(GQList,GIList,Table_ExternalData_1[[#This Row],[Item_key]],GDList,Table_ExternalData_1[[#Headers],[5]])</f>
        <v>0</v>
      </c>
      <c r="L227" s="6">
        <f>SUMIFS(GQList,GIList,Table_ExternalData_1[[#This Row],[Item_key]],GDList,Table_ExternalData_1[[#Headers],[6]])</f>
        <v>450</v>
      </c>
      <c r="M227" s="6">
        <f>SUMIFS(GQList,GIList,Table_ExternalData_1[[#This Row],[Item_key]],GDList,Table_ExternalData_1[[#Headers],[7]])</f>
        <v>435</v>
      </c>
      <c r="N227" s="6">
        <f>SUMIFS(GQList,GIList,Table_ExternalData_1[[#This Row],[Item_key]],GDList,Table_ExternalData_1[[#Headers],[8]])</f>
        <v>170</v>
      </c>
      <c r="O227" s="6">
        <f>SUMIFS(GQList,GIList,Table_ExternalData_1[[#This Row],[Item_key]],GDList,Table_ExternalData_1[[#Headers],[9]])</f>
        <v>480</v>
      </c>
      <c r="P227" s="6">
        <f>SUMIFS(GQList,GIList,Table_ExternalData_1[[#This Row],[Item_key]],GDList,Table_ExternalData_1[[#Headers],[10]])</f>
        <v>240</v>
      </c>
      <c r="Q227" s="6">
        <f>SUMIFS(GQList,GIList,Table_ExternalData_1[[#This Row],[Item_key]],GDList,Table_ExternalData_1[[#Headers],[11]])</f>
        <v>230</v>
      </c>
      <c r="R227" s="6">
        <f>SUMIFS(GQList,GIList,Table_ExternalData_1[[#This Row],[Item_key]],GDList,Table_ExternalData_1[[#Headers],[12]])</f>
        <v>0</v>
      </c>
      <c r="S227" s="6">
        <f>SUMIFS(GQList,GIList,Table_ExternalData_1[[#This Row],[Item_key]],GDList,Table_ExternalData_1[[#Headers],[13]])</f>
        <v>200</v>
      </c>
      <c r="T227" s="6">
        <f>SUMIFS(GQList,GIList,Table_ExternalData_1[[#This Row],[Item_key]],GDList,Table_ExternalData_1[[#Headers],[14]])</f>
        <v>0</v>
      </c>
      <c r="U227" s="6">
        <f>SUMIFS(GQList,GIList,Table_ExternalData_1[[#This Row],[Item_key]],GDList,Table_ExternalData_1[[#Headers],[15]])</f>
        <v>200</v>
      </c>
      <c r="V227" s="6">
        <f>SUMIFS(GQList,GIList,Table_ExternalData_1[[#This Row],[Item_key]],GDList,Table_ExternalData_1[[#Headers],[16]])</f>
        <v>180</v>
      </c>
      <c r="W227" s="6">
        <f>SUMIFS(GQList,GIList,Table_ExternalData_1[[#This Row],[Item_key]],GDList,Table_ExternalData_1[[#Headers],[17]])</f>
        <v>235</v>
      </c>
      <c r="X227" s="6">
        <f>SUMIFS(GQList,GIList,Table_ExternalData_1[[#This Row],[Item_key]],GDList,Table_ExternalData_1[[#Headers],[18]])</f>
        <v>135</v>
      </c>
      <c r="Y227" s="6">
        <f>SUMIFS(GQList,GIList,Table_ExternalData_1[[#This Row],[Item_key]],GDList,Table_ExternalData_1[[#Headers],[19]])</f>
        <v>0</v>
      </c>
      <c r="Z227" s="6">
        <f>SUMIFS(GQList,GIList,Table_ExternalData_1[[#This Row],[Item_key]],GDList,Table_ExternalData_1[[#Headers],[20]])</f>
        <v>0</v>
      </c>
      <c r="AA227" s="6">
        <f>SUMIFS(GQList,GIList,Table_ExternalData_1[[#This Row],[Item_key]],GDList,Table_ExternalData_1[[#Headers],[21]])</f>
        <v>0</v>
      </c>
      <c r="AB227" s="6">
        <f>SUMIFS(GQList,GIList,Table_ExternalData_1[[#This Row],[Item_key]],GDList,Table_ExternalData_1[[#Headers],[22]])</f>
        <v>0</v>
      </c>
      <c r="AC227" s="6">
        <f>SUMIFS(GQList,GIList,Table_ExternalData_1[[#This Row],[Item_key]],GDList,Table_ExternalData_1[[#Headers],[23]])</f>
        <v>100</v>
      </c>
      <c r="AD227" s="6">
        <f>SUMIFS(GQList,GIList,Table_ExternalData_1[[#This Row],[Item_key]],GDList,Table_ExternalData_1[[#Headers],[24]])</f>
        <v>0</v>
      </c>
      <c r="AE227" s="6">
        <f>SUMIFS(GQList,GIList,Table_ExternalData_1[[#This Row],[Item_key]],GDList,Table_ExternalData_1[[#Headers],[25]])</f>
        <v>150</v>
      </c>
      <c r="AF227" s="6">
        <f>SUMIFS(GQList,GIList,Table_ExternalData_1[[#This Row],[Item_key]],GDList,Table_ExternalData_1[[#Headers],[26]])</f>
        <v>210</v>
      </c>
      <c r="AG227" s="6">
        <f>SUMIFS(GQList,GIList,Table_ExternalData_1[[#This Row],[Item_key]],GDList,Table_ExternalData_1[[#Headers],[27]])</f>
        <v>0</v>
      </c>
      <c r="AH227" s="6">
        <f>SUMIFS(GQList,GIList,Table_ExternalData_1[[#This Row],[Item_key]],GDList,Table_ExternalData_1[[#Headers],[28]])</f>
        <v>220</v>
      </c>
      <c r="AI227" s="6">
        <f>SUMIFS(GQList,GIList,Table_ExternalData_1[[#This Row],[Item_key]],GDList,Table_ExternalData_1[[#Headers],[29]])</f>
        <v>45</v>
      </c>
      <c r="AJ227" s="6">
        <f>SUMIFS(GQList,GIList,Table_ExternalData_1[[#This Row],[Item_key]],GDList,Table_ExternalData_1[[#Headers],[30]])</f>
        <v>320</v>
      </c>
      <c r="AK227" s="6">
        <f>SUMIFS(GQList,GIList,Table_ExternalData_1[[#This Row],[Item_key]],GDList,Table_ExternalData_1[[#Headers],[31]])</f>
        <v>530</v>
      </c>
      <c r="AL227" s="6">
        <f>SUM(Table_ExternalData_1[[#This Row],[1]:[31]])</f>
        <v>4770</v>
      </c>
    </row>
    <row r="228" spans="1:38" hidden="1">
      <c r="A228" s="8" t="s">
        <v>2000</v>
      </c>
      <c r="B228" s="3" t="s">
        <v>830</v>
      </c>
      <c r="C228" s="3" t="s">
        <v>179</v>
      </c>
      <c r="D228" s="3" t="s">
        <v>858</v>
      </c>
      <c r="E228" s="3" t="s">
        <v>842</v>
      </c>
      <c r="F228" s="8" t="s">
        <v>1641</v>
      </c>
      <c r="G228" s="6">
        <f>SUMIFS(GQList,GIList,Table_ExternalData_1[[#This Row],[Item_key]],GDList,Table_ExternalData_1[[#Headers],[1]])</f>
        <v>0</v>
      </c>
      <c r="H228" s="6">
        <f>SUMIFS(GQList,GIList,Table_ExternalData_1[[#This Row],[Item_key]],GDList,Table_ExternalData_1[[#Headers],[2]])</f>
        <v>0</v>
      </c>
      <c r="I228" s="6">
        <f>SUMIFS(GQList,GIList,Table_ExternalData_1[[#This Row],[Item_key]],GDList,Table_ExternalData_1[[#Headers],[3]])</f>
        <v>0</v>
      </c>
      <c r="J228" s="6">
        <f>SUMIFS(GQList,GIList,Table_ExternalData_1[[#This Row],[Item_key]],GDList,Table_ExternalData_1[[#Headers],[4]])</f>
        <v>0</v>
      </c>
      <c r="K228" s="6">
        <f>SUMIFS(GQList,GIList,Table_ExternalData_1[[#This Row],[Item_key]],GDList,Table_ExternalData_1[[#Headers],[5]])</f>
        <v>0</v>
      </c>
      <c r="L228" s="6">
        <f>SUMIFS(GQList,GIList,Table_ExternalData_1[[#This Row],[Item_key]],GDList,Table_ExternalData_1[[#Headers],[6]])</f>
        <v>320</v>
      </c>
      <c r="M228" s="6">
        <f>SUMIFS(GQList,GIList,Table_ExternalData_1[[#This Row],[Item_key]],GDList,Table_ExternalData_1[[#Headers],[7]])</f>
        <v>320</v>
      </c>
      <c r="N228" s="6">
        <f>SUMIFS(GQList,GIList,Table_ExternalData_1[[#This Row],[Item_key]],GDList,Table_ExternalData_1[[#Headers],[8]])</f>
        <v>400</v>
      </c>
      <c r="O228" s="6">
        <f>SUMIFS(GQList,GIList,Table_ExternalData_1[[#This Row],[Item_key]],GDList,Table_ExternalData_1[[#Headers],[9]])</f>
        <v>320</v>
      </c>
      <c r="P228" s="6">
        <f>SUMIFS(GQList,GIList,Table_ExternalData_1[[#This Row],[Item_key]],GDList,Table_ExternalData_1[[#Headers],[10]])</f>
        <v>160</v>
      </c>
      <c r="Q228" s="6">
        <f>SUMIFS(GQList,GIList,Table_ExternalData_1[[#This Row],[Item_key]],GDList,Table_ExternalData_1[[#Headers],[11]])</f>
        <v>240</v>
      </c>
      <c r="R228" s="6">
        <f>SUMIFS(GQList,GIList,Table_ExternalData_1[[#This Row],[Item_key]],GDList,Table_ExternalData_1[[#Headers],[12]])</f>
        <v>0</v>
      </c>
      <c r="S228" s="6">
        <f>SUMIFS(GQList,GIList,Table_ExternalData_1[[#This Row],[Item_key]],GDList,Table_ExternalData_1[[#Headers],[13]])</f>
        <v>480</v>
      </c>
      <c r="T228" s="6">
        <f>SUMIFS(GQList,GIList,Table_ExternalData_1[[#This Row],[Item_key]],GDList,Table_ExternalData_1[[#Headers],[14]])</f>
        <v>0</v>
      </c>
      <c r="U228" s="6">
        <f>SUMIFS(GQList,GIList,Table_ExternalData_1[[#This Row],[Item_key]],GDList,Table_ExternalData_1[[#Headers],[15]])</f>
        <v>0</v>
      </c>
      <c r="V228" s="6">
        <f>SUMIFS(GQList,GIList,Table_ExternalData_1[[#This Row],[Item_key]],GDList,Table_ExternalData_1[[#Headers],[16]])</f>
        <v>0</v>
      </c>
      <c r="W228" s="6">
        <f>SUMIFS(GQList,GIList,Table_ExternalData_1[[#This Row],[Item_key]],GDList,Table_ExternalData_1[[#Headers],[17]])</f>
        <v>160</v>
      </c>
      <c r="X228" s="6">
        <f>SUMIFS(GQList,GIList,Table_ExternalData_1[[#This Row],[Item_key]],GDList,Table_ExternalData_1[[#Headers],[18]])</f>
        <v>80</v>
      </c>
      <c r="Y228" s="6">
        <f>SUMIFS(GQList,GIList,Table_ExternalData_1[[#This Row],[Item_key]],GDList,Table_ExternalData_1[[#Headers],[19]])</f>
        <v>0</v>
      </c>
      <c r="Z228" s="6">
        <f>SUMIFS(GQList,GIList,Table_ExternalData_1[[#This Row],[Item_key]],GDList,Table_ExternalData_1[[#Headers],[20]])</f>
        <v>0</v>
      </c>
      <c r="AA228" s="6">
        <f>SUMIFS(GQList,GIList,Table_ExternalData_1[[#This Row],[Item_key]],GDList,Table_ExternalData_1[[#Headers],[21]])</f>
        <v>0</v>
      </c>
      <c r="AB228" s="6">
        <f>SUMIFS(GQList,GIList,Table_ExternalData_1[[#This Row],[Item_key]],GDList,Table_ExternalData_1[[#Headers],[22]])</f>
        <v>0</v>
      </c>
      <c r="AC228" s="6">
        <f>SUMIFS(GQList,GIList,Table_ExternalData_1[[#This Row],[Item_key]],GDList,Table_ExternalData_1[[#Headers],[23]])</f>
        <v>0</v>
      </c>
      <c r="AD228" s="6">
        <f>SUMIFS(GQList,GIList,Table_ExternalData_1[[#This Row],[Item_key]],GDList,Table_ExternalData_1[[#Headers],[24]])</f>
        <v>0</v>
      </c>
      <c r="AE228" s="6">
        <f>SUMIFS(GQList,GIList,Table_ExternalData_1[[#This Row],[Item_key]],GDList,Table_ExternalData_1[[#Headers],[25]])</f>
        <v>0</v>
      </c>
      <c r="AF228" s="6">
        <f>SUMIFS(GQList,GIList,Table_ExternalData_1[[#This Row],[Item_key]],GDList,Table_ExternalData_1[[#Headers],[26]])</f>
        <v>240</v>
      </c>
      <c r="AG228" s="6">
        <f>SUMIFS(GQList,GIList,Table_ExternalData_1[[#This Row],[Item_key]],GDList,Table_ExternalData_1[[#Headers],[27]])</f>
        <v>0</v>
      </c>
      <c r="AH228" s="6">
        <f>SUMIFS(GQList,GIList,Table_ExternalData_1[[#This Row],[Item_key]],GDList,Table_ExternalData_1[[#Headers],[28]])</f>
        <v>160</v>
      </c>
      <c r="AI228" s="6">
        <f>SUMIFS(GQList,GIList,Table_ExternalData_1[[#This Row],[Item_key]],GDList,Table_ExternalData_1[[#Headers],[29]])</f>
        <v>400</v>
      </c>
      <c r="AJ228" s="6">
        <f>SUMIFS(GQList,GIList,Table_ExternalData_1[[#This Row],[Item_key]],GDList,Table_ExternalData_1[[#Headers],[30]])</f>
        <v>320</v>
      </c>
      <c r="AK228" s="6">
        <f>SUMIFS(GQList,GIList,Table_ExternalData_1[[#This Row],[Item_key]],GDList,Table_ExternalData_1[[#Headers],[31]])</f>
        <v>640</v>
      </c>
      <c r="AL228" s="6">
        <f>SUM(Table_ExternalData_1[[#This Row],[1]:[31]])</f>
        <v>4240</v>
      </c>
    </row>
    <row r="229" spans="1:38" hidden="1">
      <c r="A229" s="8" t="s">
        <v>2000</v>
      </c>
      <c r="B229" s="3" t="s">
        <v>830</v>
      </c>
      <c r="C229" s="3" t="s">
        <v>180</v>
      </c>
      <c r="D229" s="3" t="s">
        <v>859</v>
      </c>
      <c r="E229" s="3" t="s">
        <v>846</v>
      </c>
      <c r="F229" s="8" t="s">
        <v>1641</v>
      </c>
      <c r="G229" s="6">
        <f>SUMIFS(GQList,GIList,Table_ExternalData_1[[#This Row],[Item_key]],GDList,Table_ExternalData_1[[#Headers],[1]])</f>
        <v>0</v>
      </c>
      <c r="H229" s="6">
        <f>SUMIFS(GQList,GIList,Table_ExternalData_1[[#This Row],[Item_key]],GDList,Table_ExternalData_1[[#Headers],[2]])</f>
        <v>0</v>
      </c>
      <c r="I229" s="6">
        <f>SUMIFS(GQList,GIList,Table_ExternalData_1[[#This Row],[Item_key]],GDList,Table_ExternalData_1[[#Headers],[3]])</f>
        <v>160</v>
      </c>
      <c r="J229" s="6">
        <f>SUMIFS(GQList,GIList,Table_ExternalData_1[[#This Row],[Item_key]],GDList,Table_ExternalData_1[[#Headers],[4]])</f>
        <v>0</v>
      </c>
      <c r="K229" s="6">
        <f>SUMIFS(GQList,GIList,Table_ExternalData_1[[#This Row],[Item_key]],GDList,Table_ExternalData_1[[#Headers],[5]])</f>
        <v>0</v>
      </c>
      <c r="L229" s="6">
        <f>SUMIFS(GQList,GIList,Table_ExternalData_1[[#This Row],[Item_key]],GDList,Table_ExternalData_1[[#Headers],[6]])</f>
        <v>380</v>
      </c>
      <c r="M229" s="6">
        <f>SUMIFS(GQList,GIList,Table_ExternalData_1[[#This Row],[Item_key]],GDList,Table_ExternalData_1[[#Headers],[7]])</f>
        <v>670</v>
      </c>
      <c r="N229" s="6">
        <f>SUMIFS(GQList,GIList,Table_ExternalData_1[[#This Row],[Item_key]],GDList,Table_ExternalData_1[[#Headers],[8]])</f>
        <v>245</v>
      </c>
      <c r="O229" s="6">
        <f>SUMIFS(GQList,GIList,Table_ExternalData_1[[#This Row],[Item_key]],GDList,Table_ExternalData_1[[#Headers],[9]])</f>
        <v>360</v>
      </c>
      <c r="P229" s="6">
        <f>SUMIFS(GQList,GIList,Table_ExternalData_1[[#This Row],[Item_key]],GDList,Table_ExternalData_1[[#Headers],[10]])</f>
        <v>230</v>
      </c>
      <c r="Q229" s="6">
        <f>SUMIFS(GQList,GIList,Table_ExternalData_1[[#This Row],[Item_key]],GDList,Table_ExternalData_1[[#Headers],[11]])</f>
        <v>240</v>
      </c>
      <c r="R229" s="6">
        <f>SUMIFS(GQList,GIList,Table_ExternalData_1[[#This Row],[Item_key]],GDList,Table_ExternalData_1[[#Headers],[12]])</f>
        <v>0</v>
      </c>
      <c r="S229" s="6">
        <f>SUMIFS(GQList,GIList,Table_ExternalData_1[[#This Row],[Item_key]],GDList,Table_ExternalData_1[[#Headers],[13]])</f>
        <v>510</v>
      </c>
      <c r="T229" s="6">
        <f>SUMIFS(GQList,GIList,Table_ExternalData_1[[#This Row],[Item_key]],GDList,Table_ExternalData_1[[#Headers],[14]])</f>
        <v>0</v>
      </c>
      <c r="U229" s="6">
        <f>SUMIFS(GQList,GIList,Table_ExternalData_1[[#This Row],[Item_key]],GDList,Table_ExternalData_1[[#Headers],[15]])</f>
        <v>200</v>
      </c>
      <c r="V229" s="6">
        <f>SUMIFS(GQList,GIList,Table_ExternalData_1[[#This Row],[Item_key]],GDList,Table_ExternalData_1[[#Headers],[16]])</f>
        <v>30</v>
      </c>
      <c r="W229" s="6">
        <f>SUMIFS(GQList,GIList,Table_ExternalData_1[[#This Row],[Item_key]],GDList,Table_ExternalData_1[[#Headers],[17]])</f>
        <v>195</v>
      </c>
      <c r="X229" s="6">
        <f>SUMIFS(GQList,GIList,Table_ExternalData_1[[#This Row],[Item_key]],GDList,Table_ExternalData_1[[#Headers],[18]])</f>
        <v>145</v>
      </c>
      <c r="Y229" s="6">
        <f>SUMIFS(GQList,GIList,Table_ExternalData_1[[#This Row],[Item_key]],GDList,Table_ExternalData_1[[#Headers],[19]])</f>
        <v>0</v>
      </c>
      <c r="Z229" s="6">
        <f>SUMIFS(GQList,GIList,Table_ExternalData_1[[#This Row],[Item_key]],GDList,Table_ExternalData_1[[#Headers],[20]])</f>
        <v>0</v>
      </c>
      <c r="AA229" s="6">
        <f>SUMIFS(GQList,GIList,Table_ExternalData_1[[#This Row],[Item_key]],GDList,Table_ExternalData_1[[#Headers],[21]])</f>
        <v>0</v>
      </c>
      <c r="AB229" s="6">
        <f>SUMIFS(GQList,GIList,Table_ExternalData_1[[#This Row],[Item_key]],GDList,Table_ExternalData_1[[#Headers],[22]])</f>
        <v>0</v>
      </c>
      <c r="AC229" s="6">
        <f>SUMIFS(GQList,GIList,Table_ExternalData_1[[#This Row],[Item_key]],GDList,Table_ExternalData_1[[#Headers],[23]])</f>
        <v>250</v>
      </c>
      <c r="AD229" s="6">
        <f>SUMIFS(GQList,GIList,Table_ExternalData_1[[#This Row],[Item_key]],GDList,Table_ExternalData_1[[#Headers],[24]])</f>
        <v>0</v>
      </c>
      <c r="AE229" s="6">
        <f>SUMIFS(GQList,GIList,Table_ExternalData_1[[#This Row],[Item_key]],GDList,Table_ExternalData_1[[#Headers],[25]])</f>
        <v>250</v>
      </c>
      <c r="AF229" s="6">
        <f>SUMIFS(GQList,GIList,Table_ExternalData_1[[#This Row],[Item_key]],GDList,Table_ExternalData_1[[#Headers],[26]])</f>
        <v>366</v>
      </c>
      <c r="AG229" s="6">
        <f>SUMIFS(GQList,GIList,Table_ExternalData_1[[#This Row],[Item_key]],GDList,Table_ExternalData_1[[#Headers],[27]])</f>
        <v>0</v>
      </c>
      <c r="AH229" s="6">
        <f>SUMIFS(GQList,GIList,Table_ExternalData_1[[#This Row],[Item_key]],GDList,Table_ExternalData_1[[#Headers],[28]])</f>
        <v>240</v>
      </c>
      <c r="AI229" s="6">
        <f>SUMIFS(GQList,GIList,Table_ExternalData_1[[#This Row],[Item_key]],GDList,Table_ExternalData_1[[#Headers],[29]])</f>
        <v>-55</v>
      </c>
      <c r="AJ229" s="6">
        <f>SUMIFS(GQList,GIList,Table_ExternalData_1[[#This Row],[Item_key]],GDList,Table_ExternalData_1[[#Headers],[30]])</f>
        <v>250</v>
      </c>
      <c r="AK229" s="6">
        <f>SUMIFS(GQList,GIList,Table_ExternalData_1[[#This Row],[Item_key]],GDList,Table_ExternalData_1[[#Headers],[31]])</f>
        <v>270</v>
      </c>
      <c r="AL229" s="6">
        <f>SUM(Table_ExternalData_1[[#This Row],[1]:[31]])</f>
        <v>4936</v>
      </c>
    </row>
    <row r="230" spans="1:38" hidden="1">
      <c r="A230" s="8" t="s">
        <v>2000</v>
      </c>
      <c r="B230" s="3" t="s">
        <v>830</v>
      </c>
      <c r="C230" s="3" t="s">
        <v>180</v>
      </c>
      <c r="D230" s="3" t="s">
        <v>859</v>
      </c>
      <c r="E230" s="3" t="s">
        <v>846</v>
      </c>
      <c r="F230" s="8" t="s">
        <v>1642</v>
      </c>
      <c r="G230" s="6">
        <f>SUMIFS(GQList,GIList,Table_ExternalData_1[[#This Row],[Item_key]],GDList,Table_ExternalData_1[[#Headers],[1]])</f>
        <v>0</v>
      </c>
      <c r="H230" s="6">
        <f>SUMIFS(GQList,GIList,Table_ExternalData_1[[#This Row],[Item_key]],GDList,Table_ExternalData_1[[#Headers],[2]])</f>
        <v>0</v>
      </c>
      <c r="I230" s="6">
        <f>SUMIFS(GQList,GIList,Table_ExternalData_1[[#This Row],[Item_key]],GDList,Table_ExternalData_1[[#Headers],[3]])</f>
        <v>160</v>
      </c>
      <c r="J230" s="6">
        <f>SUMIFS(GQList,GIList,Table_ExternalData_1[[#This Row],[Item_key]],GDList,Table_ExternalData_1[[#Headers],[4]])</f>
        <v>0</v>
      </c>
      <c r="K230" s="6">
        <f>SUMIFS(GQList,GIList,Table_ExternalData_1[[#This Row],[Item_key]],GDList,Table_ExternalData_1[[#Headers],[5]])</f>
        <v>0</v>
      </c>
      <c r="L230" s="6">
        <f>SUMIFS(GQList,GIList,Table_ExternalData_1[[#This Row],[Item_key]],GDList,Table_ExternalData_1[[#Headers],[6]])</f>
        <v>380</v>
      </c>
      <c r="M230" s="6">
        <f>SUMIFS(GQList,GIList,Table_ExternalData_1[[#This Row],[Item_key]],GDList,Table_ExternalData_1[[#Headers],[7]])</f>
        <v>670</v>
      </c>
      <c r="N230" s="6">
        <f>SUMIFS(GQList,GIList,Table_ExternalData_1[[#This Row],[Item_key]],GDList,Table_ExternalData_1[[#Headers],[8]])</f>
        <v>245</v>
      </c>
      <c r="O230" s="6">
        <f>SUMIFS(GQList,GIList,Table_ExternalData_1[[#This Row],[Item_key]],GDList,Table_ExternalData_1[[#Headers],[9]])</f>
        <v>360</v>
      </c>
      <c r="P230" s="6">
        <f>SUMIFS(GQList,GIList,Table_ExternalData_1[[#This Row],[Item_key]],GDList,Table_ExternalData_1[[#Headers],[10]])</f>
        <v>230</v>
      </c>
      <c r="Q230" s="6">
        <f>SUMIFS(GQList,GIList,Table_ExternalData_1[[#This Row],[Item_key]],GDList,Table_ExternalData_1[[#Headers],[11]])</f>
        <v>240</v>
      </c>
      <c r="R230" s="6">
        <f>SUMIFS(GQList,GIList,Table_ExternalData_1[[#This Row],[Item_key]],GDList,Table_ExternalData_1[[#Headers],[12]])</f>
        <v>0</v>
      </c>
      <c r="S230" s="6">
        <f>SUMIFS(GQList,GIList,Table_ExternalData_1[[#This Row],[Item_key]],GDList,Table_ExternalData_1[[#Headers],[13]])</f>
        <v>510</v>
      </c>
      <c r="T230" s="6">
        <f>SUMIFS(GQList,GIList,Table_ExternalData_1[[#This Row],[Item_key]],GDList,Table_ExternalData_1[[#Headers],[14]])</f>
        <v>0</v>
      </c>
      <c r="U230" s="6">
        <f>SUMIFS(GQList,GIList,Table_ExternalData_1[[#This Row],[Item_key]],GDList,Table_ExternalData_1[[#Headers],[15]])</f>
        <v>200</v>
      </c>
      <c r="V230" s="6">
        <f>SUMIFS(GQList,GIList,Table_ExternalData_1[[#This Row],[Item_key]],GDList,Table_ExternalData_1[[#Headers],[16]])</f>
        <v>30</v>
      </c>
      <c r="W230" s="6">
        <f>SUMIFS(GQList,GIList,Table_ExternalData_1[[#This Row],[Item_key]],GDList,Table_ExternalData_1[[#Headers],[17]])</f>
        <v>195</v>
      </c>
      <c r="X230" s="6">
        <f>SUMIFS(GQList,GIList,Table_ExternalData_1[[#This Row],[Item_key]],GDList,Table_ExternalData_1[[#Headers],[18]])</f>
        <v>145</v>
      </c>
      <c r="Y230" s="6">
        <f>SUMIFS(GQList,GIList,Table_ExternalData_1[[#This Row],[Item_key]],GDList,Table_ExternalData_1[[#Headers],[19]])</f>
        <v>0</v>
      </c>
      <c r="Z230" s="6">
        <f>SUMIFS(GQList,GIList,Table_ExternalData_1[[#This Row],[Item_key]],GDList,Table_ExternalData_1[[#Headers],[20]])</f>
        <v>0</v>
      </c>
      <c r="AA230" s="6">
        <f>SUMIFS(GQList,GIList,Table_ExternalData_1[[#This Row],[Item_key]],GDList,Table_ExternalData_1[[#Headers],[21]])</f>
        <v>0</v>
      </c>
      <c r="AB230" s="6">
        <f>SUMIFS(GQList,GIList,Table_ExternalData_1[[#This Row],[Item_key]],GDList,Table_ExternalData_1[[#Headers],[22]])</f>
        <v>0</v>
      </c>
      <c r="AC230" s="6">
        <f>SUMIFS(GQList,GIList,Table_ExternalData_1[[#This Row],[Item_key]],GDList,Table_ExternalData_1[[#Headers],[23]])</f>
        <v>250</v>
      </c>
      <c r="AD230" s="6">
        <f>SUMIFS(GQList,GIList,Table_ExternalData_1[[#This Row],[Item_key]],GDList,Table_ExternalData_1[[#Headers],[24]])</f>
        <v>0</v>
      </c>
      <c r="AE230" s="6">
        <f>SUMIFS(GQList,GIList,Table_ExternalData_1[[#This Row],[Item_key]],GDList,Table_ExternalData_1[[#Headers],[25]])</f>
        <v>250</v>
      </c>
      <c r="AF230" s="6">
        <f>SUMIFS(GQList,GIList,Table_ExternalData_1[[#This Row],[Item_key]],GDList,Table_ExternalData_1[[#Headers],[26]])</f>
        <v>366</v>
      </c>
      <c r="AG230" s="6">
        <f>SUMIFS(GQList,GIList,Table_ExternalData_1[[#This Row],[Item_key]],GDList,Table_ExternalData_1[[#Headers],[27]])</f>
        <v>0</v>
      </c>
      <c r="AH230" s="6">
        <f>SUMIFS(GQList,GIList,Table_ExternalData_1[[#This Row],[Item_key]],GDList,Table_ExternalData_1[[#Headers],[28]])</f>
        <v>240</v>
      </c>
      <c r="AI230" s="6">
        <f>SUMIFS(GQList,GIList,Table_ExternalData_1[[#This Row],[Item_key]],GDList,Table_ExternalData_1[[#Headers],[29]])</f>
        <v>-55</v>
      </c>
      <c r="AJ230" s="6">
        <f>SUMIFS(GQList,GIList,Table_ExternalData_1[[#This Row],[Item_key]],GDList,Table_ExternalData_1[[#Headers],[30]])</f>
        <v>250</v>
      </c>
      <c r="AK230" s="6">
        <f>SUMIFS(GQList,GIList,Table_ExternalData_1[[#This Row],[Item_key]],GDList,Table_ExternalData_1[[#Headers],[31]])</f>
        <v>270</v>
      </c>
      <c r="AL230" s="6">
        <f>SUM(Table_ExternalData_1[[#This Row],[1]:[31]])</f>
        <v>4936</v>
      </c>
    </row>
    <row r="231" spans="1:38" hidden="1">
      <c r="A231" s="8" t="s">
        <v>2000</v>
      </c>
      <c r="B231" s="3" t="s">
        <v>830</v>
      </c>
      <c r="C231" s="3" t="s">
        <v>379</v>
      </c>
      <c r="D231" s="3" t="s">
        <v>860</v>
      </c>
      <c r="E231" s="3" t="s">
        <v>861</v>
      </c>
      <c r="F231" s="8" t="s">
        <v>1641</v>
      </c>
      <c r="G231" s="6">
        <f>SUMIFS(GQList,GIList,Table_ExternalData_1[[#This Row],[Item_key]],GDList,Table_ExternalData_1[[#Headers],[1]])</f>
        <v>0</v>
      </c>
      <c r="H231" s="6">
        <f>SUMIFS(GQList,GIList,Table_ExternalData_1[[#This Row],[Item_key]],GDList,Table_ExternalData_1[[#Headers],[2]])</f>
        <v>0</v>
      </c>
      <c r="I231" s="6">
        <f>SUMIFS(GQList,GIList,Table_ExternalData_1[[#This Row],[Item_key]],GDList,Table_ExternalData_1[[#Headers],[3]])</f>
        <v>0</v>
      </c>
      <c r="J231" s="6">
        <f>SUMIFS(GQList,GIList,Table_ExternalData_1[[#This Row],[Item_key]],GDList,Table_ExternalData_1[[#Headers],[4]])</f>
        <v>0</v>
      </c>
      <c r="K231" s="6">
        <f>SUMIFS(GQList,GIList,Table_ExternalData_1[[#This Row],[Item_key]],GDList,Table_ExternalData_1[[#Headers],[5]])</f>
        <v>0</v>
      </c>
      <c r="L231" s="6">
        <f>SUMIFS(GQList,GIList,Table_ExternalData_1[[#This Row],[Item_key]],GDList,Table_ExternalData_1[[#Headers],[6]])</f>
        <v>0</v>
      </c>
      <c r="M231" s="6">
        <f>SUMIFS(GQList,GIList,Table_ExternalData_1[[#This Row],[Item_key]],GDList,Table_ExternalData_1[[#Headers],[7]])</f>
        <v>0</v>
      </c>
      <c r="N231" s="6">
        <f>SUMIFS(GQList,GIList,Table_ExternalData_1[[#This Row],[Item_key]],GDList,Table_ExternalData_1[[#Headers],[8]])</f>
        <v>0</v>
      </c>
      <c r="O231" s="6">
        <f>SUMIFS(GQList,GIList,Table_ExternalData_1[[#This Row],[Item_key]],GDList,Table_ExternalData_1[[#Headers],[9]])</f>
        <v>0</v>
      </c>
      <c r="P231" s="6">
        <f>SUMIFS(GQList,GIList,Table_ExternalData_1[[#This Row],[Item_key]],GDList,Table_ExternalData_1[[#Headers],[10]])</f>
        <v>0</v>
      </c>
      <c r="Q231" s="6">
        <f>SUMIFS(GQList,GIList,Table_ExternalData_1[[#This Row],[Item_key]],GDList,Table_ExternalData_1[[#Headers],[11]])</f>
        <v>0</v>
      </c>
      <c r="R231" s="6">
        <f>SUMIFS(GQList,GIList,Table_ExternalData_1[[#This Row],[Item_key]],GDList,Table_ExternalData_1[[#Headers],[12]])</f>
        <v>0</v>
      </c>
      <c r="S231" s="6">
        <f>SUMIFS(GQList,GIList,Table_ExternalData_1[[#This Row],[Item_key]],GDList,Table_ExternalData_1[[#Headers],[13]])</f>
        <v>0</v>
      </c>
      <c r="T231" s="6">
        <f>SUMIFS(GQList,GIList,Table_ExternalData_1[[#This Row],[Item_key]],GDList,Table_ExternalData_1[[#Headers],[14]])</f>
        <v>0</v>
      </c>
      <c r="U231" s="6">
        <f>SUMIFS(GQList,GIList,Table_ExternalData_1[[#This Row],[Item_key]],GDList,Table_ExternalData_1[[#Headers],[15]])</f>
        <v>0</v>
      </c>
      <c r="V231" s="6">
        <f>SUMIFS(GQList,GIList,Table_ExternalData_1[[#This Row],[Item_key]],GDList,Table_ExternalData_1[[#Headers],[16]])</f>
        <v>0</v>
      </c>
      <c r="W231" s="6">
        <f>SUMIFS(GQList,GIList,Table_ExternalData_1[[#This Row],[Item_key]],GDList,Table_ExternalData_1[[#Headers],[17]])</f>
        <v>0</v>
      </c>
      <c r="X231" s="6">
        <f>SUMIFS(GQList,GIList,Table_ExternalData_1[[#This Row],[Item_key]],GDList,Table_ExternalData_1[[#Headers],[18]])</f>
        <v>0</v>
      </c>
      <c r="Y231" s="6">
        <f>SUMIFS(GQList,GIList,Table_ExternalData_1[[#This Row],[Item_key]],GDList,Table_ExternalData_1[[#Headers],[19]])</f>
        <v>0</v>
      </c>
      <c r="Z231" s="6">
        <f>SUMIFS(GQList,GIList,Table_ExternalData_1[[#This Row],[Item_key]],GDList,Table_ExternalData_1[[#Headers],[20]])</f>
        <v>0</v>
      </c>
      <c r="AA231" s="6">
        <f>SUMIFS(GQList,GIList,Table_ExternalData_1[[#This Row],[Item_key]],GDList,Table_ExternalData_1[[#Headers],[21]])</f>
        <v>0</v>
      </c>
      <c r="AB231" s="6">
        <f>SUMIFS(GQList,GIList,Table_ExternalData_1[[#This Row],[Item_key]],GDList,Table_ExternalData_1[[#Headers],[22]])</f>
        <v>0</v>
      </c>
      <c r="AC231" s="6">
        <f>SUMIFS(GQList,GIList,Table_ExternalData_1[[#This Row],[Item_key]],GDList,Table_ExternalData_1[[#Headers],[23]])</f>
        <v>0</v>
      </c>
      <c r="AD231" s="6">
        <f>SUMIFS(GQList,GIList,Table_ExternalData_1[[#This Row],[Item_key]],GDList,Table_ExternalData_1[[#Headers],[24]])</f>
        <v>0</v>
      </c>
      <c r="AE231" s="6">
        <f>SUMIFS(GQList,GIList,Table_ExternalData_1[[#This Row],[Item_key]],GDList,Table_ExternalData_1[[#Headers],[25]])</f>
        <v>0</v>
      </c>
      <c r="AF231" s="6">
        <f>SUMIFS(GQList,GIList,Table_ExternalData_1[[#This Row],[Item_key]],GDList,Table_ExternalData_1[[#Headers],[26]])</f>
        <v>0</v>
      </c>
      <c r="AG231" s="6">
        <f>SUMIFS(GQList,GIList,Table_ExternalData_1[[#This Row],[Item_key]],GDList,Table_ExternalData_1[[#Headers],[27]])</f>
        <v>0</v>
      </c>
      <c r="AH231" s="6">
        <f>SUMIFS(GQList,GIList,Table_ExternalData_1[[#This Row],[Item_key]],GDList,Table_ExternalData_1[[#Headers],[28]])</f>
        <v>0</v>
      </c>
      <c r="AI231" s="6">
        <f>SUMIFS(GQList,GIList,Table_ExternalData_1[[#This Row],[Item_key]],GDList,Table_ExternalData_1[[#Headers],[29]])</f>
        <v>0</v>
      </c>
      <c r="AJ231" s="6">
        <f>SUMIFS(GQList,GIList,Table_ExternalData_1[[#This Row],[Item_key]],GDList,Table_ExternalData_1[[#Headers],[30]])</f>
        <v>0</v>
      </c>
      <c r="AK231" s="6">
        <f>SUMIFS(GQList,GIList,Table_ExternalData_1[[#This Row],[Item_key]],GDList,Table_ExternalData_1[[#Headers],[31]])</f>
        <v>0</v>
      </c>
      <c r="AL231" s="6">
        <f>SUM(Table_ExternalData_1[[#This Row],[1]:[31]])</f>
        <v>0</v>
      </c>
    </row>
    <row r="232" spans="1:38" hidden="1">
      <c r="A232" s="8" t="s">
        <v>2000</v>
      </c>
      <c r="B232" s="3" t="s">
        <v>830</v>
      </c>
      <c r="C232" s="3" t="s">
        <v>380</v>
      </c>
      <c r="D232" s="3" t="s">
        <v>862</v>
      </c>
      <c r="E232" s="3" t="s">
        <v>863</v>
      </c>
      <c r="F232" s="8" t="s">
        <v>1641</v>
      </c>
      <c r="G232" s="6">
        <f>SUMIFS(GQList,GIList,Table_ExternalData_1[[#This Row],[Item_key]],GDList,Table_ExternalData_1[[#Headers],[1]])</f>
        <v>0</v>
      </c>
      <c r="H232" s="6">
        <f>SUMIFS(GQList,GIList,Table_ExternalData_1[[#This Row],[Item_key]],GDList,Table_ExternalData_1[[#Headers],[2]])</f>
        <v>0</v>
      </c>
      <c r="I232" s="6">
        <f>SUMIFS(GQList,GIList,Table_ExternalData_1[[#This Row],[Item_key]],GDList,Table_ExternalData_1[[#Headers],[3]])</f>
        <v>0</v>
      </c>
      <c r="J232" s="6">
        <f>SUMIFS(GQList,GIList,Table_ExternalData_1[[#This Row],[Item_key]],GDList,Table_ExternalData_1[[#Headers],[4]])</f>
        <v>0</v>
      </c>
      <c r="K232" s="6">
        <f>SUMIFS(GQList,GIList,Table_ExternalData_1[[#This Row],[Item_key]],GDList,Table_ExternalData_1[[#Headers],[5]])</f>
        <v>0</v>
      </c>
      <c r="L232" s="6">
        <f>SUMIFS(GQList,GIList,Table_ExternalData_1[[#This Row],[Item_key]],GDList,Table_ExternalData_1[[#Headers],[6]])</f>
        <v>0</v>
      </c>
      <c r="M232" s="6">
        <f>SUMIFS(GQList,GIList,Table_ExternalData_1[[#This Row],[Item_key]],GDList,Table_ExternalData_1[[#Headers],[7]])</f>
        <v>0</v>
      </c>
      <c r="N232" s="6">
        <f>SUMIFS(GQList,GIList,Table_ExternalData_1[[#This Row],[Item_key]],GDList,Table_ExternalData_1[[#Headers],[8]])</f>
        <v>0</v>
      </c>
      <c r="O232" s="6">
        <f>SUMIFS(GQList,GIList,Table_ExternalData_1[[#This Row],[Item_key]],GDList,Table_ExternalData_1[[#Headers],[9]])</f>
        <v>0</v>
      </c>
      <c r="P232" s="6">
        <f>SUMIFS(GQList,GIList,Table_ExternalData_1[[#This Row],[Item_key]],GDList,Table_ExternalData_1[[#Headers],[10]])</f>
        <v>0</v>
      </c>
      <c r="Q232" s="6">
        <f>SUMIFS(GQList,GIList,Table_ExternalData_1[[#This Row],[Item_key]],GDList,Table_ExternalData_1[[#Headers],[11]])</f>
        <v>0</v>
      </c>
      <c r="R232" s="6">
        <f>SUMIFS(GQList,GIList,Table_ExternalData_1[[#This Row],[Item_key]],GDList,Table_ExternalData_1[[#Headers],[12]])</f>
        <v>0</v>
      </c>
      <c r="S232" s="6">
        <f>SUMIFS(GQList,GIList,Table_ExternalData_1[[#This Row],[Item_key]],GDList,Table_ExternalData_1[[#Headers],[13]])</f>
        <v>50</v>
      </c>
      <c r="T232" s="6">
        <f>SUMIFS(GQList,GIList,Table_ExternalData_1[[#This Row],[Item_key]],GDList,Table_ExternalData_1[[#Headers],[14]])</f>
        <v>0</v>
      </c>
      <c r="U232" s="6">
        <f>SUMIFS(GQList,GIList,Table_ExternalData_1[[#This Row],[Item_key]],GDList,Table_ExternalData_1[[#Headers],[15]])</f>
        <v>0</v>
      </c>
      <c r="V232" s="6">
        <f>SUMIFS(GQList,GIList,Table_ExternalData_1[[#This Row],[Item_key]],GDList,Table_ExternalData_1[[#Headers],[16]])</f>
        <v>25</v>
      </c>
      <c r="W232" s="6">
        <f>SUMIFS(GQList,GIList,Table_ExternalData_1[[#This Row],[Item_key]],GDList,Table_ExternalData_1[[#Headers],[17]])</f>
        <v>0</v>
      </c>
      <c r="X232" s="6">
        <f>SUMIFS(GQList,GIList,Table_ExternalData_1[[#This Row],[Item_key]],GDList,Table_ExternalData_1[[#Headers],[18]])</f>
        <v>0</v>
      </c>
      <c r="Y232" s="6">
        <f>SUMIFS(GQList,GIList,Table_ExternalData_1[[#This Row],[Item_key]],GDList,Table_ExternalData_1[[#Headers],[19]])</f>
        <v>0</v>
      </c>
      <c r="Z232" s="6">
        <f>SUMIFS(GQList,GIList,Table_ExternalData_1[[#This Row],[Item_key]],GDList,Table_ExternalData_1[[#Headers],[20]])</f>
        <v>0</v>
      </c>
      <c r="AA232" s="6">
        <f>SUMIFS(GQList,GIList,Table_ExternalData_1[[#This Row],[Item_key]],GDList,Table_ExternalData_1[[#Headers],[21]])</f>
        <v>0</v>
      </c>
      <c r="AB232" s="6">
        <f>SUMIFS(GQList,GIList,Table_ExternalData_1[[#This Row],[Item_key]],GDList,Table_ExternalData_1[[#Headers],[22]])</f>
        <v>0</v>
      </c>
      <c r="AC232" s="6">
        <f>SUMIFS(GQList,GIList,Table_ExternalData_1[[#This Row],[Item_key]],GDList,Table_ExternalData_1[[#Headers],[23]])</f>
        <v>0</v>
      </c>
      <c r="AD232" s="6">
        <f>SUMIFS(GQList,GIList,Table_ExternalData_1[[#This Row],[Item_key]],GDList,Table_ExternalData_1[[#Headers],[24]])</f>
        <v>0</v>
      </c>
      <c r="AE232" s="6">
        <f>SUMIFS(GQList,GIList,Table_ExternalData_1[[#This Row],[Item_key]],GDList,Table_ExternalData_1[[#Headers],[25]])</f>
        <v>0</v>
      </c>
      <c r="AF232" s="6">
        <f>SUMIFS(GQList,GIList,Table_ExternalData_1[[#This Row],[Item_key]],GDList,Table_ExternalData_1[[#Headers],[26]])</f>
        <v>0</v>
      </c>
      <c r="AG232" s="6">
        <f>SUMIFS(GQList,GIList,Table_ExternalData_1[[#This Row],[Item_key]],GDList,Table_ExternalData_1[[#Headers],[27]])</f>
        <v>0</v>
      </c>
      <c r="AH232" s="6">
        <f>SUMIFS(GQList,GIList,Table_ExternalData_1[[#This Row],[Item_key]],GDList,Table_ExternalData_1[[#Headers],[28]])</f>
        <v>0</v>
      </c>
      <c r="AI232" s="6">
        <f>SUMIFS(GQList,GIList,Table_ExternalData_1[[#This Row],[Item_key]],GDList,Table_ExternalData_1[[#Headers],[29]])</f>
        <v>0</v>
      </c>
      <c r="AJ232" s="6">
        <f>SUMIFS(GQList,GIList,Table_ExternalData_1[[#This Row],[Item_key]],GDList,Table_ExternalData_1[[#Headers],[30]])</f>
        <v>49</v>
      </c>
      <c r="AK232" s="6">
        <f>SUMIFS(GQList,GIList,Table_ExternalData_1[[#This Row],[Item_key]],GDList,Table_ExternalData_1[[#Headers],[31]])</f>
        <v>15</v>
      </c>
      <c r="AL232" s="6">
        <f>SUM(Table_ExternalData_1[[#This Row],[1]:[31]])</f>
        <v>139</v>
      </c>
    </row>
    <row r="233" spans="1:38" hidden="1">
      <c r="A233" s="8" t="s">
        <v>2000</v>
      </c>
      <c r="B233" s="3" t="s">
        <v>830</v>
      </c>
      <c r="C233" s="3" t="s">
        <v>477</v>
      </c>
      <c r="D233" s="3" t="s">
        <v>864</v>
      </c>
      <c r="E233" s="3" t="s">
        <v>865</v>
      </c>
      <c r="F233" s="8" t="s">
        <v>1641</v>
      </c>
      <c r="G233" s="6">
        <f>SUMIFS(GQList,GIList,Table_ExternalData_1[[#This Row],[Item_key]],GDList,Table_ExternalData_1[[#Headers],[1]])</f>
        <v>0</v>
      </c>
      <c r="H233" s="6">
        <f>SUMIFS(GQList,GIList,Table_ExternalData_1[[#This Row],[Item_key]],GDList,Table_ExternalData_1[[#Headers],[2]])</f>
        <v>0</v>
      </c>
      <c r="I233" s="6">
        <f>SUMIFS(GQList,GIList,Table_ExternalData_1[[#This Row],[Item_key]],GDList,Table_ExternalData_1[[#Headers],[3]])</f>
        <v>0</v>
      </c>
      <c r="J233" s="6">
        <f>SUMIFS(GQList,GIList,Table_ExternalData_1[[#This Row],[Item_key]],GDList,Table_ExternalData_1[[#Headers],[4]])</f>
        <v>0</v>
      </c>
      <c r="K233" s="6">
        <f>SUMIFS(GQList,GIList,Table_ExternalData_1[[#This Row],[Item_key]],GDList,Table_ExternalData_1[[#Headers],[5]])</f>
        <v>0</v>
      </c>
      <c r="L233" s="6">
        <f>SUMIFS(GQList,GIList,Table_ExternalData_1[[#This Row],[Item_key]],GDList,Table_ExternalData_1[[#Headers],[6]])</f>
        <v>0</v>
      </c>
      <c r="M233" s="6">
        <f>SUMIFS(GQList,GIList,Table_ExternalData_1[[#This Row],[Item_key]],GDList,Table_ExternalData_1[[#Headers],[7]])</f>
        <v>0</v>
      </c>
      <c r="N233" s="6">
        <f>SUMIFS(GQList,GIList,Table_ExternalData_1[[#This Row],[Item_key]],GDList,Table_ExternalData_1[[#Headers],[8]])</f>
        <v>0</v>
      </c>
      <c r="O233" s="6">
        <f>SUMIFS(GQList,GIList,Table_ExternalData_1[[#This Row],[Item_key]],GDList,Table_ExternalData_1[[#Headers],[9]])</f>
        <v>0</v>
      </c>
      <c r="P233" s="6">
        <f>SUMIFS(GQList,GIList,Table_ExternalData_1[[#This Row],[Item_key]],GDList,Table_ExternalData_1[[#Headers],[10]])</f>
        <v>0</v>
      </c>
      <c r="Q233" s="6">
        <f>SUMIFS(GQList,GIList,Table_ExternalData_1[[#This Row],[Item_key]],GDList,Table_ExternalData_1[[#Headers],[11]])</f>
        <v>0</v>
      </c>
      <c r="R233" s="6">
        <f>SUMIFS(GQList,GIList,Table_ExternalData_1[[#This Row],[Item_key]],GDList,Table_ExternalData_1[[#Headers],[12]])</f>
        <v>0</v>
      </c>
      <c r="S233" s="6">
        <f>SUMIFS(GQList,GIList,Table_ExternalData_1[[#This Row],[Item_key]],GDList,Table_ExternalData_1[[#Headers],[13]])</f>
        <v>0</v>
      </c>
      <c r="T233" s="6">
        <f>SUMIFS(GQList,GIList,Table_ExternalData_1[[#This Row],[Item_key]],GDList,Table_ExternalData_1[[#Headers],[14]])</f>
        <v>0</v>
      </c>
      <c r="U233" s="6">
        <f>SUMIFS(GQList,GIList,Table_ExternalData_1[[#This Row],[Item_key]],GDList,Table_ExternalData_1[[#Headers],[15]])</f>
        <v>0</v>
      </c>
      <c r="V233" s="6">
        <f>SUMIFS(GQList,GIList,Table_ExternalData_1[[#This Row],[Item_key]],GDList,Table_ExternalData_1[[#Headers],[16]])</f>
        <v>0</v>
      </c>
      <c r="W233" s="6">
        <f>SUMIFS(GQList,GIList,Table_ExternalData_1[[#This Row],[Item_key]],GDList,Table_ExternalData_1[[#Headers],[17]])</f>
        <v>0</v>
      </c>
      <c r="X233" s="6">
        <f>SUMIFS(GQList,GIList,Table_ExternalData_1[[#This Row],[Item_key]],GDList,Table_ExternalData_1[[#Headers],[18]])</f>
        <v>0</v>
      </c>
      <c r="Y233" s="6">
        <f>SUMIFS(GQList,GIList,Table_ExternalData_1[[#This Row],[Item_key]],GDList,Table_ExternalData_1[[#Headers],[19]])</f>
        <v>0</v>
      </c>
      <c r="Z233" s="6">
        <f>SUMIFS(GQList,GIList,Table_ExternalData_1[[#This Row],[Item_key]],GDList,Table_ExternalData_1[[#Headers],[20]])</f>
        <v>0</v>
      </c>
      <c r="AA233" s="6">
        <f>SUMIFS(GQList,GIList,Table_ExternalData_1[[#This Row],[Item_key]],GDList,Table_ExternalData_1[[#Headers],[21]])</f>
        <v>0</v>
      </c>
      <c r="AB233" s="6">
        <f>SUMIFS(GQList,GIList,Table_ExternalData_1[[#This Row],[Item_key]],GDList,Table_ExternalData_1[[#Headers],[22]])</f>
        <v>0</v>
      </c>
      <c r="AC233" s="6">
        <f>SUMIFS(GQList,GIList,Table_ExternalData_1[[#This Row],[Item_key]],GDList,Table_ExternalData_1[[#Headers],[23]])</f>
        <v>0</v>
      </c>
      <c r="AD233" s="6">
        <f>SUMIFS(GQList,GIList,Table_ExternalData_1[[#This Row],[Item_key]],GDList,Table_ExternalData_1[[#Headers],[24]])</f>
        <v>0</v>
      </c>
      <c r="AE233" s="6">
        <f>SUMIFS(GQList,GIList,Table_ExternalData_1[[#This Row],[Item_key]],GDList,Table_ExternalData_1[[#Headers],[25]])</f>
        <v>0</v>
      </c>
      <c r="AF233" s="6">
        <f>SUMIFS(GQList,GIList,Table_ExternalData_1[[#This Row],[Item_key]],GDList,Table_ExternalData_1[[#Headers],[26]])</f>
        <v>300</v>
      </c>
      <c r="AG233" s="6">
        <f>SUMIFS(GQList,GIList,Table_ExternalData_1[[#This Row],[Item_key]],GDList,Table_ExternalData_1[[#Headers],[27]])</f>
        <v>0</v>
      </c>
      <c r="AH233" s="6">
        <f>SUMIFS(GQList,GIList,Table_ExternalData_1[[#This Row],[Item_key]],GDList,Table_ExternalData_1[[#Headers],[28]])</f>
        <v>0</v>
      </c>
      <c r="AI233" s="6">
        <f>SUMIFS(GQList,GIList,Table_ExternalData_1[[#This Row],[Item_key]],GDList,Table_ExternalData_1[[#Headers],[29]])</f>
        <v>0</v>
      </c>
      <c r="AJ233" s="6">
        <f>SUMIFS(GQList,GIList,Table_ExternalData_1[[#This Row],[Item_key]],GDList,Table_ExternalData_1[[#Headers],[30]])</f>
        <v>0</v>
      </c>
      <c r="AK233" s="6">
        <f>SUMIFS(GQList,GIList,Table_ExternalData_1[[#This Row],[Item_key]],GDList,Table_ExternalData_1[[#Headers],[31]])</f>
        <v>0</v>
      </c>
      <c r="AL233" s="6">
        <f>SUM(Table_ExternalData_1[[#This Row],[1]:[31]])</f>
        <v>300</v>
      </c>
    </row>
    <row r="234" spans="1:38" hidden="1">
      <c r="A234" s="8" t="s">
        <v>2000</v>
      </c>
      <c r="B234" s="3" t="s">
        <v>830</v>
      </c>
      <c r="C234" s="3" t="s">
        <v>456</v>
      </c>
      <c r="D234" s="3" t="s">
        <v>866</v>
      </c>
      <c r="E234" s="3" t="s">
        <v>867</v>
      </c>
      <c r="F234" s="8" t="s">
        <v>1641</v>
      </c>
      <c r="G234" s="6">
        <f>SUMIFS(GQList,GIList,Table_ExternalData_1[[#This Row],[Item_key]],GDList,Table_ExternalData_1[[#Headers],[1]])</f>
        <v>0</v>
      </c>
      <c r="H234" s="6">
        <f>SUMIFS(GQList,GIList,Table_ExternalData_1[[#This Row],[Item_key]],GDList,Table_ExternalData_1[[#Headers],[2]])</f>
        <v>0</v>
      </c>
      <c r="I234" s="6">
        <f>SUMIFS(GQList,GIList,Table_ExternalData_1[[#This Row],[Item_key]],GDList,Table_ExternalData_1[[#Headers],[3]])</f>
        <v>0</v>
      </c>
      <c r="J234" s="6">
        <f>SUMIFS(GQList,GIList,Table_ExternalData_1[[#This Row],[Item_key]],GDList,Table_ExternalData_1[[#Headers],[4]])</f>
        <v>0</v>
      </c>
      <c r="K234" s="6">
        <f>SUMIFS(GQList,GIList,Table_ExternalData_1[[#This Row],[Item_key]],GDList,Table_ExternalData_1[[#Headers],[5]])</f>
        <v>0</v>
      </c>
      <c r="L234" s="6">
        <f>SUMIFS(GQList,GIList,Table_ExternalData_1[[#This Row],[Item_key]],GDList,Table_ExternalData_1[[#Headers],[6]])</f>
        <v>0</v>
      </c>
      <c r="M234" s="6">
        <f>SUMIFS(GQList,GIList,Table_ExternalData_1[[#This Row],[Item_key]],GDList,Table_ExternalData_1[[#Headers],[7]])</f>
        <v>0</v>
      </c>
      <c r="N234" s="6">
        <f>SUMIFS(GQList,GIList,Table_ExternalData_1[[#This Row],[Item_key]],GDList,Table_ExternalData_1[[#Headers],[8]])</f>
        <v>0</v>
      </c>
      <c r="O234" s="6">
        <f>SUMIFS(GQList,GIList,Table_ExternalData_1[[#This Row],[Item_key]],GDList,Table_ExternalData_1[[#Headers],[9]])</f>
        <v>0</v>
      </c>
      <c r="P234" s="6">
        <f>SUMIFS(GQList,GIList,Table_ExternalData_1[[#This Row],[Item_key]],GDList,Table_ExternalData_1[[#Headers],[10]])</f>
        <v>0</v>
      </c>
      <c r="Q234" s="6">
        <f>SUMIFS(GQList,GIList,Table_ExternalData_1[[#This Row],[Item_key]],GDList,Table_ExternalData_1[[#Headers],[11]])</f>
        <v>0</v>
      </c>
      <c r="R234" s="6">
        <f>SUMIFS(GQList,GIList,Table_ExternalData_1[[#This Row],[Item_key]],GDList,Table_ExternalData_1[[#Headers],[12]])</f>
        <v>0</v>
      </c>
      <c r="S234" s="6">
        <f>SUMIFS(GQList,GIList,Table_ExternalData_1[[#This Row],[Item_key]],GDList,Table_ExternalData_1[[#Headers],[13]])</f>
        <v>0</v>
      </c>
      <c r="T234" s="6">
        <f>SUMIFS(GQList,GIList,Table_ExternalData_1[[#This Row],[Item_key]],GDList,Table_ExternalData_1[[#Headers],[14]])</f>
        <v>0</v>
      </c>
      <c r="U234" s="6">
        <f>SUMIFS(GQList,GIList,Table_ExternalData_1[[#This Row],[Item_key]],GDList,Table_ExternalData_1[[#Headers],[15]])</f>
        <v>0</v>
      </c>
      <c r="V234" s="6">
        <f>SUMIFS(GQList,GIList,Table_ExternalData_1[[#This Row],[Item_key]],GDList,Table_ExternalData_1[[#Headers],[16]])</f>
        <v>0</v>
      </c>
      <c r="W234" s="6">
        <f>SUMIFS(GQList,GIList,Table_ExternalData_1[[#This Row],[Item_key]],GDList,Table_ExternalData_1[[#Headers],[17]])</f>
        <v>0</v>
      </c>
      <c r="X234" s="6">
        <f>SUMIFS(GQList,GIList,Table_ExternalData_1[[#This Row],[Item_key]],GDList,Table_ExternalData_1[[#Headers],[18]])</f>
        <v>0</v>
      </c>
      <c r="Y234" s="6">
        <f>SUMIFS(GQList,GIList,Table_ExternalData_1[[#This Row],[Item_key]],GDList,Table_ExternalData_1[[#Headers],[19]])</f>
        <v>0</v>
      </c>
      <c r="Z234" s="6">
        <f>SUMIFS(GQList,GIList,Table_ExternalData_1[[#This Row],[Item_key]],GDList,Table_ExternalData_1[[#Headers],[20]])</f>
        <v>0</v>
      </c>
      <c r="AA234" s="6">
        <f>SUMIFS(GQList,GIList,Table_ExternalData_1[[#This Row],[Item_key]],GDList,Table_ExternalData_1[[#Headers],[21]])</f>
        <v>0</v>
      </c>
      <c r="AB234" s="6">
        <f>SUMIFS(GQList,GIList,Table_ExternalData_1[[#This Row],[Item_key]],GDList,Table_ExternalData_1[[#Headers],[22]])</f>
        <v>0</v>
      </c>
      <c r="AC234" s="6">
        <f>SUMIFS(GQList,GIList,Table_ExternalData_1[[#This Row],[Item_key]],GDList,Table_ExternalData_1[[#Headers],[23]])</f>
        <v>0</v>
      </c>
      <c r="AD234" s="6">
        <f>SUMIFS(GQList,GIList,Table_ExternalData_1[[#This Row],[Item_key]],GDList,Table_ExternalData_1[[#Headers],[24]])</f>
        <v>0</v>
      </c>
      <c r="AE234" s="6">
        <f>SUMIFS(GQList,GIList,Table_ExternalData_1[[#This Row],[Item_key]],GDList,Table_ExternalData_1[[#Headers],[25]])</f>
        <v>0</v>
      </c>
      <c r="AF234" s="6">
        <f>SUMIFS(GQList,GIList,Table_ExternalData_1[[#This Row],[Item_key]],GDList,Table_ExternalData_1[[#Headers],[26]])</f>
        <v>300</v>
      </c>
      <c r="AG234" s="6">
        <f>SUMIFS(GQList,GIList,Table_ExternalData_1[[#This Row],[Item_key]],GDList,Table_ExternalData_1[[#Headers],[27]])</f>
        <v>0</v>
      </c>
      <c r="AH234" s="6">
        <f>SUMIFS(GQList,GIList,Table_ExternalData_1[[#This Row],[Item_key]],GDList,Table_ExternalData_1[[#Headers],[28]])</f>
        <v>0</v>
      </c>
      <c r="AI234" s="6">
        <f>SUMIFS(GQList,GIList,Table_ExternalData_1[[#This Row],[Item_key]],GDList,Table_ExternalData_1[[#Headers],[29]])</f>
        <v>0</v>
      </c>
      <c r="AJ234" s="6">
        <f>SUMIFS(GQList,GIList,Table_ExternalData_1[[#This Row],[Item_key]],GDList,Table_ExternalData_1[[#Headers],[30]])</f>
        <v>0</v>
      </c>
      <c r="AK234" s="6">
        <f>SUMIFS(GQList,GIList,Table_ExternalData_1[[#This Row],[Item_key]],GDList,Table_ExternalData_1[[#Headers],[31]])</f>
        <v>0</v>
      </c>
      <c r="AL234" s="6">
        <f>SUM(Table_ExternalData_1[[#This Row],[1]:[31]])</f>
        <v>300</v>
      </c>
    </row>
    <row r="235" spans="1:38">
      <c r="A235" s="8" t="s">
        <v>2001</v>
      </c>
      <c r="B235" s="3" t="s">
        <v>868</v>
      </c>
      <c r="C235" s="3" t="s">
        <v>301</v>
      </c>
      <c r="D235" s="3" t="s">
        <v>869</v>
      </c>
      <c r="E235" s="3" t="s">
        <v>870</v>
      </c>
      <c r="F235" s="8" t="s">
        <v>1641</v>
      </c>
      <c r="G235" s="6">
        <f>SUMIFS(GQList,GIList,Table_ExternalData_1[[#This Row],[Item_key]],GDList,Table_ExternalData_1[[#Headers],[1]])</f>
        <v>0</v>
      </c>
      <c r="H235" s="6">
        <f>SUMIFS(GQList,GIList,Table_ExternalData_1[[#This Row],[Item_key]],GDList,Table_ExternalData_1[[#Headers],[2]])</f>
        <v>0</v>
      </c>
      <c r="I235" s="6">
        <f>SUMIFS(GQList,GIList,Table_ExternalData_1[[#This Row],[Item_key]],GDList,Table_ExternalData_1[[#Headers],[3]])</f>
        <v>0</v>
      </c>
      <c r="J235" s="6">
        <f>SUMIFS(GQList,GIList,Table_ExternalData_1[[#This Row],[Item_key]],GDList,Table_ExternalData_1[[#Headers],[4]])</f>
        <v>0</v>
      </c>
      <c r="K235" s="6">
        <f>SUMIFS(GQList,GIList,Table_ExternalData_1[[#This Row],[Item_key]],GDList,Table_ExternalData_1[[#Headers],[5]])</f>
        <v>0</v>
      </c>
      <c r="L235" s="6">
        <f>SUMIFS(GQList,GIList,Table_ExternalData_1[[#This Row],[Item_key]],GDList,Table_ExternalData_1[[#Headers],[6]])</f>
        <v>1000</v>
      </c>
      <c r="M235" s="6">
        <f>SUMIFS(GQList,GIList,Table_ExternalData_1[[#This Row],[Item_key]],GDList,Table_ExternalData_1[[#Headers],[7]])</f>
        <v>115</v>
      </c>
      <c r="N235" s="6">
        <f>SUMIFS(GQList,GIList,Table_ExternalData_1[[#This Row],[Item_key]],GDList,Table_ExternalData_1[[#Headers],[8]])</f>
        <v>0</v>
      </c>
      <c r="O235" s="6">
        <f>SUMIFS(GQList,GIList,Table_ExternalData_1[[#This Row],[Item_key]],GDList,Table_ExternalData_1[[#Headers],[9]])</f>
        <v>0</v>
      </c>
      <c r="P235" s="6">
        <f>SUMIFS(GQList,GIList,Table_ExternalData_1[[#This Row],[Item_key]],GDList,Table_ExternalData_1[[#Headers],[10]])</f>
        <v>0</v>
      </c>
      <c r="Q235" s="6">
        <f>SUMIFS(GQList,GIList,Table_ExternalData_1[[#This Row],[Item_key]],GDList,Table_ExternalData_1[[#Headers],[11]])</f>
        <v>0</v>
      </c>
      <c r="R235" s="6">
        <f>SUMIFS(GQList,GIList,Table_ExternalData_1[[#This Row],[Item_key]],GDList,Table_ExternalData_1[[#Headers],[12]])</f>
        <v>0</v>
      </c>
      <c r="S235" s="6">
        <f>SUMIFS(GQList,GIList,Table_ExternalData_1[[#This Row],[Item_key]],GDList,Table_ExternalData_1[[#Headers],[13]])</f>
        <v>0</v>
      </c>
      <c r="T235" s="6">
        <f>SUMIFS(GQList,GIList,Table_ExternalData_1[[#This Row],[Item_key]],GDList,Table_ExternalData_1[[#Headers],[14]])</f>
        <v>0</v>
      </c>
      <c r="U235" s="6">
        <f>SUMIFS(GQList,GIList,Table_ExternalData_1[[#This Row],[Item_key]],GDList,Table_ExternalData_1[[#Headers],[15]])</f>
        <v>0</v>
      </c>
      <c r="V235" s="6">
        <f>SUMIFS(GQList,GIList,Table_ExternalData_1[[#This Row],[Item_key]],GDList,Table_ExternalData_1[[#Headers],[16]])</f>
        <v>0</v>
      </c>
      <c r="W235" s="6">
        <f>SUMIFS(GQList,GIList,Table_ExternalData_1[[#This Row],[Item_key]],GDList,Table_ExternalData_1[[#Headers],[17]])</f>
        <v>0</v>
      </c>
      <c r="X235" s="6">
        <f>SUMIFS(GQList,GIList,Table_ExternalData_1[[#This Row],[Item_key]],GDList,Table_ExternalData_1[[#Headers],[18]])</f>
        <v>0</v>
      </c>
      <c r="Y235" s="6">
        <f>SUMIFS(GQList,GIList,Table_ExternalData_1[[#This Row],[Item_key]],GDList,Table_ExternalData_1[[#Headers],[19]])</f>
        <v>0</v>
      </c>
      <c r="Z235" s="6">
        <f>SUMIFS(GQList,GIList,Table_ExternalData_1[[#This Row],[Item_key]],GDList,Table_ExternalData_1[[#Headers],[20]])</f>
        <v>0</v>
      </c>
      <c r="AA235" s="6">
        <f>SUMIFS(GQList,GIList,Table_ExternalData_1[[#This Row],[Item_key]],GDList,Table_ExternalData_1[[#Headers],[21]])</f>
        <v>0</v>
      </c>
      <c r="AB235" s="6">
        <f>SUMIFS(GQList,GIList,Table_ExternalData_1[[#This Row],[Item_key]],GDList,Table_ExternalData_1[[#Headers],[22]])</f>
        <v>0</v>
      </c>
      <c r="AC235" s="6">
        <f>SUMIFS(GQList,GIList,Table_ExternalData_1[[#This Row],[Item_key]],GDList,Table_ExternalData_1[[#Headers],[23]])</f>
        <v>0</v>
      </c>
      <c r="AD235" s="6">
        <f>SUMIFS(GQList,GIList,Table_ExternalData_1[[#This Row],[Item_key]],GDList,Table_ExternalData_1[[#Headers],[24]])</f>
        <v>0</v>
      </c>
      <c r="AE235" s="6">
        <f>SUMIFS(GQList,GIList,Table_ExternalData_1[[#This Row],[Item_key]],GDList,Table_ExternalData_1[[#Headers],[25]])</f>
        <v>0</v>
      </c>
      <c r="AF235" s="6">
        <f>SUMIFS(GQList,GIList,Table_ExternalData_1[[#This Row],[Item_key]],GDList,Table_ExternalData_1[[#Headers],[26]])</f>
        <v>0</v>
      </c>
      <c r="AG235" s="6">
        <f>SUMIFS(GQList,GIList,Table_ExternalData_1[[#This Row],[Item_key]],GDList,Table_ExternalData_1[[#Headers],[27]])</f>
        <v>0</v>
      </c>
      <c r="AH235" s="6">
        <f>SUMIFS(GQList,GIList,Table_ExternalData_1[[#This Row],[Item_key]],GDList,Table_ExternalData_1[[#Headers],[28]])</f>
        <v>0</v>
      </c>
      <c r="AI235" s="6">
        <f>SUMIFS(GQList,GIList,Table_ExternalData_1[[#This Row],[Item_key]],GDList,Table_ExternalData_1[[#Headers],[29]])</f>
        <v>0</v>
      </c>
      <c r="AJ235" s="6">
        <f>SUMIFS(GQList,GIList,Table_ExternalData_1[[#This Row],[Item_key]],GDList,Table_ExternalData_1[[#Headers],[30]])</f>
        <v>0</v>
      </c>
      <c r="AK235" s="6">
        <f>SUMIFS(GQList,GIList,Table_ExternalData_1[[#This Row],[Item_key]],GDList,Table_ExternalData_1[[#Headers],[31]])</f>
        <v>0</v>
      </c>
      <c r="AL235" s="6">
        <f>SUM(Table_ExternalData_1[[#This Row],[1]:[31]])</f>
        <v>1115</v>
      </c>
    </row>
    <row r="236" spans="1:38" ht="24">
      <c r="A236" s="8" t="s">
        <v>2001</v>
      </c>
      <c r="B236" s="3" t="s">
        <v>1677</v>
      </c>
      <c r="C236" s="3" t="s">
        <v>279</v>
      </c>
      <c r="D236" s="3" t="s">
        <v>1591</v>
      </c>
      <c r="E236" s="3" t="s">
        <v>1592</v>
      </c>
      <c r="F236" s="8" t="s">
        <v>1641</v>
      </c>
      <c r="G236" s="6">
        <f>SUMIFS(GQList,GIList,Table_ExternalData_1[[#This Row],[Item_key]],GDList,Table_ExternalData_1[[#Headers],[1]])</f>
        <v>0</v>
      </c>
      <c r="H236" s="6">
        <f>SUMIFS(GQList,GIList,Table_ExternalData_1[[#This Row],[Item_key]],GDList,Table_ExternalData_1[[#Headers],[2]])</f>
        <v>0</v>
      </c>
      <c r="I236" s="6">
        <f>SUMIFS(GQList,GIList,Table_ExternalData_1[[#This Row],[Item_key]],GDList,Table_ExternalData_1[[#Headers],[3]])</f>
        <v>0</v>
      </c>
      <c r="J236" s="6">
        <f>SUMIFS(GQList,GIList,Table_ExternalData_1[[#This Row],[Item_key]],GDList,Table_ExternalData_1[[#Headers],[4]])</f>
        <v>0</v>
      </c>
      <c r="K236" s="6">
        <f>SUMIFS(GQList,GIList,Table_ExternalData_1[[#This Row],[Item_key]],GDList,Table_ExternalData_1[[#Headers],[5]])</f>
        <v>0</v>
      </c>
      <c r="L236" s="6">
        <f>SUMIFS(GQList,GIList,Table_ExternalData_1[[#This Row],[Item_key]],GDList,Table_ExternalData_1[[#Headers],[6]])</f>
        <v>9000</v>
      </c>
      <c r="M236" s="6">
        <f>SUMIFS(GQList,GIList,Table_ExternalData_1[[#This Row],[Item_key]],GDList,Table_ExternalData_1[[#Headers],[7]])</f>
        <v>0</v>
      </c>
      <c r="N236" s="6">
        <f>SUMIFS(GQList,GIList,Table_ExternalData_1[[#This Row],[Item_key]],GDList,Table_ExternalData_1[[#Headers],[8]])</f>
        <v>0</v>
      </c>
      <c r="O236" s="6">
        <f>SUMIFS(GQList,GIList,Table_ExternalData_1[[#This Row],[Item_key]],GDList,Table_ExternalData_1[[#Headers],[9]])</f>
        <v>0</v>
      </c>
      <c r="P236" s="6">
        <f>SUMIFS(GQList,GIList,Table_ExternalData_1[[#This Row],[Item_key]],GDList,Table_ExternalData_1[[#Headers],[10]])</f>
        <v>0</v>
      </c>
      <c r="Q236" s="6">
        <f>SUMIFS(GQList,GIList,Table_ExternalData_1[[#This Row],[Item_key]],GDList,Table_ExternalData_1[[#Headers],[11]])</f>
        <v>11400</v>
      </c>
      <c r="R236" s="6">
        <f>SUMIFS(GQList,GIList,Table_ExternalData_1[[#This Row],[Item_key]],GDList,Table_ExternalData_1[[#Headers],[12]])</f>
        <v>0</v>
      </c>
      <c r="S236" s="6">
        <f>SUMIFS(GQList,GIList,Table_ExternalData_1[[#This Row],[Item_key]],GDList,Table_ExternalData_1[[#Headers],[13]])</f>
        <v>0</v>
      </c>
      <c r="T236" s="6">
        <f>SUMIFS(GQList,GIList,Table_ExternalData_1[[#This Row],[Item_key]],GDList,Table_ExternalData_1[[#Headers],[14]])</f>
        <v>0</v>
      </c>
      <c r="U236" s="6">
        <f>SUMIFS(GQList,GIList,Table_ExternalData_1[[#This Row],[Item_key]],GDList,Table_ExternalData_1[[#Headers],[15]])</f>
        <v>0</v>
      </c>
      <c r="V236" s="6">
        <f>SUMIFS(GQList,GIList,Table_ExternalData_1[[#This Row],[Item_key]],GDList,Table_ExternalData_1[[#Headers],[16]])</f>
        <v>6400</v>
      </c>
      <c r="W236" s="6">
        <f>SUMIFS(GQList,GIList,Table_ExternalData_1[[#This Row],[Item_key]],GDList,Table_ExternalData_1[[#Headers],[17]])</f>
        <v>9100</v>
      </c>
      <c r="X236" s="6">
        <f>SUMIFS(GQList,GIList,Table_ExternalData_1[[#This Row],[Item_key]],GDList,Table_ExternalData_1[[#Headers],[18]])</f>
        <v>0</v>
      </c>
      <c r="Y236" s="6">
        <f>SUMIFS(GQList,GIList,Table_ExternalData_1[[#This Row],[Item_key]],GDList,Table_ExternalData_1[[#Headers],[19]])</f>
        <v>0</v>
      </c>
      <c r="Z236" s="6">
        <f>SUMIFS(GQList,GIList,Table_ExternalData_1[[#This Row],[Item_key]],GDList,Table_ExternalData_1[[#Headers],[20]])</f>
        <v>0</v>
      </c>
      <c r="AA236" s="6">
        <f>SUMIFS(GQList,GIList,Table_ExternalData_1[[#This Row],[Item_key]],GDList,Table_ExternalData_1[[#Headers],[21]])</f>
        <v>0</v>
      </c>
      <c r="AB236" s="6">
        <f>SUMIFS(GQList,GIList,Table_ExternalData_1[[#This Row],[Item_key]],GDList,Table_ExternalData_1[[#Headers],[22]])</f>
        <v>0</v>
      </c>
      <c r="AC236" s="6">
        <f>SUMIFS(GQList,GIList,Table_ExternalData_1[[#This Row],[Item_key]],GDList,Table_ExternalData_1[[#Headers],[23]])</f>
        <v>0</v>
      </c>
      <c r="AD236" s="6">
        <f>SUMIFS(GQList,GIList,Table_ExternalData_1[[#This Row],[Item_key]],GDList,Table_ExternalData_1[[#Headers],[24]])</f>
        <v>0</v>
      </c>
      <c r="AE236" s="6">
        <f>SUMIFS(GQList,GIList,Table_ExternalData_1[[#This Row],[Item_key]],GDList,Table_ExternalData_1[[#Headers],[25]])</f>
        <v>0</v>
      </c>
      <c r="AF236" s="6">
        <f>SUMIFS(GQList,GIList,Table_ExternalData_1[[#This Row],[Item_key]],GDList,Table_ExternalData_1[[#Headers],[26]])</f>
        <v>0</v>
      </c>
      <c r="AG236" s="6">
        <f>SUMIFS(GQList,GIList,Table_ExternalData_1[[#This Row],[Item_key]],GDList,Table_ExternalData_1[[#Headers],[27]])</f>
        <v>0</v>
      </c>
      <c r="AH236" s="6">
        <f>SUMIFS(GQList,GIList,Table_ExternalData_1[[#This Row],[Item_key]],GDList,Table_ExternalData_1[[#Headers],[28]])</f>
        <v>0</v>
      </c>
      <c r="AI236" s="6">
        <f>SUMIFS(GQList,GIList,Table_ExternalData_1[[#This Row],[Item_key]],GDList,Table_ExternalData_1[[#Headers],[29]])</f>
        <v>0</v>
      </c>
      <c r="AJ236" s="6">
        <f>SUMIFS(GQList,GIList,Table_ExternalData_1[[#This Row],[Item_key]],GDList,Table_ExternalData_1[[#Headers],[30]])</f>
        <v>-16000</v>
      </c>
      <c r="AK236" s="6">
        <f>SUMIFS(GQList,GIList,Table_ExternalData_1[[#This Row],[Item_key]],GDList,Table_ExternalData_1[[#Headers],[31]])</f>
        <v>0</v>
      </c>
      <c r="AL236" s="6">
        <f>SUM(Table_ExternalData_1[[#This Row],[1]:[31]])</f>
        <v>19900</v>
      </c>
    </row>
    <row r="237" spans="1:38" ht="24">
      <c r="A237" s="8" t="s">
        <v>2001</v>
      </c>
      <c r="B237" s="3" t="s">
        <v>871</v>
      </c>
      <c r="C237" s="3" t="s">
        <v>176</v>
      </c>
      <c r="D237" s="3" t="s">
        <v>872</v>
      </c>
      <c r="E237" s="3" t="s">
        <v>873</v>
      </c>
      <c r="F237" s="8" t="s">
        <v>1641</v>
      </c>
      <c r="G237" s="6">
        <f>SUMIFS(GQList,GIList,Table_ExternalData_1[[#This Row],[Item_key]],GDList,Table_ExternalData_1[[#Headers],[1]])</f>
        <v>0</v>
      </c>
      <c r="H237" s="6">
        <f>SUMIFS(GQList,GIList,Table_ExternalData_1[[#This Row],[Item_key]],GDList,Table_ExternalData_1[[#Headers],[2]])</f>
        <v>0</v>
      </c>
      <c r="I237" s="6">
        <f>SUMIFS(GQList,GIList,Table_ExternalData_1[[#This Row],[Item_key]],GDList,Table_ExternalData_1[[#Headers],[3]])</f>
        <v>0</v>
      </c>
      <c r="J237" s="6">
        <f>SUMIFS(GQList,GIList,Table_ExternalData_1[[#This Row],[Item_key]],GDList,Table_ExternalData_1[[#Headers],[4]])</f>
        <v>0</v>
      </c>
      <c r="K237" s="6">
        <f>SUMIFS(GQList,GIList,Table_ExternalData_1[[#This Row],[Item_key]],GDList,Table_ExternalData_1[[#Headers],[5]])</f>
        <v>0</v>
      </c>
      <c r="L237" s="6">
        <f>SUMIFS(GQList,GIList,Table_ExternalData_1[[#This Row],[Item_key]],GDList,Table_ExternalData_1[[#Headers],[6]])</f>
        <v>0</v>
      </c>
      <c r="M237" s="6">
        <f>SUMIFS(GQList,GIList,Table_ExternalData_1[[#This Row],[Item_key]],GDList,Table_ExternalData_1[[#Headers],[7]])</f>
        <v>0</v>
      </c>
      <c r="N237" s="6">
        <f>SUMIFS(GQList,GIList,Table_ExternalData_1[[#This Row],[Item_key]],GDList,Table_ExternalData_1[[#Headers],[8]])</f>
        <v>0</v>
      </c>
      <c r="O237" s="6">
        <f>SUMIFS(GQList,GIList,Table_ExternalData_1[[#This Row],[Item_key]],GDList,Table_ExternalData_1[[#Headers],[9]])</f>
        <v>1500</v>
      </c>
      <c r="P237" s="6">
        <f>SUMIFS(GQList,GIList,Table_ExternalData_1[[#This Row],[Item_key]],GDList,Table_ExternalData_1[[#Headers],[10]])</f>
        <v>0</v>
      </c>
      <c r="Q237" s="6">
        <f>SUMIFS(GQList,GIList,Table_ExternalData_1[[#This Row],[Item_key]],GDList,Table_ExternalData_1[[#Headers],[11]])</f>
        <v>0</v>
      </c>
      <c r="R237" s="6">
        <f>SUMIFS(GQList,GIList,Table_ExternalData_1[[#This Row],[Item_key]],GDList,Table_ExternalData_1[[#Headers],[12]])</f>
        <v>0</v>
      </c>
      <c r="S237" s="6">
        <f>SUMIFS(GQList,GIList,Table_ExternalData_1[[#This Row],[Item_key]],GDList,Table_ExternalData_1[[#Headers],[13]])</f>
        <v>0</v>
      </c>
      <c r="T237" s="6">
        <f>SUMIFS(GQList,GIList,Table_ExternalData_1[[#This Row],[Item_key]],GDList,Table_ExternalData_1[[#Headers],[14]])</f>
        <v>0</v>
      </c>
      <c r="U237" s="6">
        <f>SUMIFS(GQList,GIList,Table_ExternalData_1[[#This Row],[Item_key]],GDList,Table_ExternalData_1[[#Headers],[15]])</f>
        <v>0</v>
      </c>
      <c r="V237" s="6">
        <f>SUMIFS(GQList,GIList,Table_ExternalData_1[[#This Row],[Item_key]],GDList,Table_ExternalData_1[[#Headers],[16]])</f>
        <v>0</v>
      </c>
      <c r="W237" s="6">
        <f>SUMIFS(GQList,GIList,Table_ExternalData_1[[#This Row],[Item_key]],GDList,Table_ExternalData_1[[#Headers],[17]])</f>
        <v>500</v>
      </c>
      <c r="X237" s="6">
        <f>SUMIFS(GQList,GIList,Table_ExternalData_1[[#This Row],[Item_key]],GDList,Table_ExternalData_1[[#Headers],[18]])</f>
        <v>0</v>
      </c>
      <c r="Y237" s="6">
        <f>SUMIFS(GQList,GIList,Table_ExternalData_1[[#This Row],[Item_key]],GDList,Table_ExternalData_1[[#Headers],[19]])</f>
        <v>0</v>
      </c>
      <c r="Z237" s="6">
        <f>SUMIFS(GQList,GIList,Table_ExternalData_1[[#This Row],[Item_key]],GDList,Table_ExternalData_1[[#Headers],[20]])</f>
        <v>0</v>
      </c>
      <c r="AA237" s="6">
        <f>SUMIFS(GQList,GIList,Table_ExternalData_1[[#This Row],[Item_key]],GDList,Table_ExternalData_1[[#Headers],[21]])</f>
        <v>0</v>
      </c>
      <c r="AB237" s="6">
        <f>SUMIFS(GQList,GIList,Table_ExternalData_1[[#This Row],[Item_key]],GDList,Table_ExternalData_1[[#Headers],[22]])</f>
        <v>0</v>
      </c>
      <c r="AC237" s="6">
        <f>SUMIFS(GQList,GIList,Table_ExternalData_1[[#This Row],[Item_key]],GDList,Table_ExternalData_1[[#Headers],[23]])</f>
        <v>0</v>
      </c>
      <c r="AD237" s="6">
        <f>SUMIFS(GQList,GIList,Table_ExternalData_1[[#This Row],[Item_key]],GDList,Table_ExternalData_1[[#Headers],[24]])</f>
        <v>0</v>
      </c>
      <c r="AE237" s="6">
        <f>SUMIFS(GQList,GIList,Table_ExternalData_1[[#This Row],[Item_key]],GDList,Table_ExternalData_1[[#Headers],[25]])</f>
        <v>0</v>
      </c>
      <c r="AF237" s="6">
        <f>SUMIFS(GQList,GIList,Table_ExternalData_1[[#This Row],[Item_key]],GDList,Table_ExternalData_1[[#Headers],[26]])</f>
        <v>0</v>
      </c>
      <c r="AG237" s="6">
        <f>SUMIFS(GQList,GIList,Table_ExternalData_1[[#This Row],[Item_key]],GDList,Table_ExternalData_1[[#Headers],[27]])</f>
        <v>400</v>
      </c>
      <c r="AH237" s="6">
        <f>SUMIFS(GQList,GIList,Table_ExternalData_1[[#This Row],[Item_key]],GDList,Table_ExternalData_1[[#Headers],[28]])</f>
        <v>0</v>
      </c>
      <c r="AI237" s="6">
        <f>SUMIFS(GQList,GIList,Table_ExternalData_1[[#This Row],[Item_key]],GDList,Table_ExternalData_1[[#Headers],[29]])</f>
        <v>500</v>
      </c>
      <c r="AJ237" s="6">
        <f>SUMIFS(GQList,GIList,Table_ExternalData_1[[#This Row],[Item_key]],GDList,Table_ExternalData_1[[#Headers],[30]])</f>
        <v>0</v>
      </c>
      <c r="AK237" s="6">
        <f>SUMIFS(GQList,GIList,Table_ExternalData_1[[#This Row],[Item_key]],GDList,Table_ExternalData_1[[#Headers],[31]])</f>
        <v>800</v>
      </c>
      <c r="AL237" s="6">
        <f>SUM(Table_ExternalData_1[[#This Row],[1]:[31]])</f>
        <v>3700</v>
      </c>
    </row>
    <row r="238" spans="1:38" hidden="1">
      <c r="A238" s="8" t="s">
        <v>2000</v>
      </c>
      <c r="B238" s="3" t="s">
        <v>874</v>
      </c>
      <c r="C238" s="3" t="s">
        <v>450</v>
      </c>
      <c r="D238" s="3" t="s">
        <v>875</v>
      </c>
      <c r="E238" s="3" t="s">
        <v>876</v>
      </c>
      <c r="F238" s="8" t="s">
        <v>1641</v>
      </c>
      <c r="G238" s="6">
        <f>SUMIFS(GQList,GIList,Table_ExternalData_1[[#This Row],[Item_key]],GDList,Table_ExternalData_1[[#Headers],[1]])</f>
        <v>0</v>
      </c>
      <c r="H238" s="6">
        <f>SUMIFS(GQList,GIList,Table_ExternalData_1[[#This Row],[Item_key]],GDList,Table_ExternalData_1[[#Headers],[2]])</f>
        <v>0</v>
      </c>
      <c r="I238" s="6">
        <f>SUMIFS(GQList,GIList,Table_ExternalData_1[[#This Row],[Item_key]],GDList,Table_ExternalData_1[[#Headers],[3]])</f>
        <v>0</v>
      </c>
      <c r="J238" s="6">
        <f>SUMIFS(GQList,GIList,Table_ExternalData_1[[#This Row],[Item_key]],GDList,Table_ExternalData_1[[#Headers],[4]])</f>
        <v>55</v>
      </c>
      <c r="K238" s="6">
        <f>SUMIFS(GQList,GIList,Table_ExternalData_1[[#This Row],[Item_key]],GDList,Table_ExternalData_1[[#Headers],[5]])</f>
        <v>0</v>
      </c>
      <c r="L238" s="6">
        <f>SUMIFS(GQList,GIList,Table_ExternalData_1[[#This Row],[Item_key]],GDList,Table_ExternalData_1[[#Headers],[6]])</f>
        <v>60</v>
      </c>
      <c r="M238" s="6">
        <f>SUMIFS(GQList,GIList,Table_ExternalData_1[[#This Row],[Item_key]],GDList,Table_ExternalData_1[[#Headers],[7]])</f>
        <v>0</v>
      </c>
      <c r="N238" s="6">
        <f>SUMIFS(GQList,GIList,Table_ExternalData_1[[#This Row],[Item_key]],GDList,Table_ExternalData_1[[#Headers],[8]])</f>
        <v>0</v>
      </c>
      <c r="O238" s="6">
        <f>SUMIFS(GQList,GIList,Table_ExternalData_1[[#This Row],[Item_key]],GDList,Table_ExternalData_1[[#Headers],[9]])</f>
        <v>0</v>
      </c>
      <c r="P238" s="6">
        <f>SUMIFS(GQList,GIList,Table_ExternalData_1[[#This Row],[Item_key]],GDList,Table_ExternalData_1[[#Headers],[10]])</f>
        <v>0</v>
      </c>
      <c r="Q238" s="6">
        <f>SUMIFS(GQList,GIList,Table_ExternalData_1[[#This Row],[Item_key]],GDList,Table_ExternalData_1[[#Headers],[11]])</f>
        <v>0</v>
      </c>
      <c r="R238" s="6">
        <f>SUMIFS(GQList,GIList,Table_ExternalData_1[[#This Row],[Item_key]],GDList,Table_ExternalData_1[[#Headers],[12]])</f>
        <v>0</v>
      </c>
      <c r="S238" s="6">
        <f>SUMIFS(GQList,GIList,Table_ExternalData_1[[#This Row],[Item_key]],GDList,Table_ExternalData_1[[#Headers],[13]])</f>
        <v>0</v>
      </c>
      <c r="T238" s="6">
        <f>SUMIFS(GQList,GIList,Table_ExternalData_1[[#This Row],[Item_key]],GDList,Table_ExternalData_1[[#Headers],[14]])</f>
        <v>0</v>
      </c>
      <c r="U238" s="6">
        <f>SUMIFS(GQList,GIList,Table_ExternalData_1[[#This Row],[Item_key]],GDList,Table_ExternalData_1[[#Headers],[15]])</f>
        <v>0</v>
      </c>
      <c r="V238" s="6">
        <f>SUMIFS(GQList,GIList,Table_ExternalData_1[[#This Row],[Item_key]],GDList,Table_ExternalData_1[[#Headers],[16]])</f>
        <v>0</v>
      </c>
      <c r="W238" s="6">
        <f>SUMIFS(GQList,GIList,Table_ExternalData_1[[#This Row],[Item_key]],GDList,Table_ExternalData_1[[#Headers],[17]])</f>
        <v>0</v>
      </c>
      <c r="X238" s="6">
        <f>SUMIFS(GQList,GIList,Table_ExternalData_1[[#This Row],[Item_key]],GDList,Table_ExternalData_1[[#Headers],[18]])</f>
        <v>0</v>
      </c>
      <c r="Y238" s="6">
        <f>SUMIFS(GQList,GIList,Table_ExternalData_1[[#This Row],[Item_key]],GDList,Table_ExternalData_1[[#Headers],[19]])</f>
        <v>0</v>
      </c>
      <c r="Z238" s="6">
        <f>SUMIFS(GQList,GIList,Table_ExternalData_1[[#This Row],[Item_key]],GDList,Table_ExternalData_1[[#Headers],[20]])</f>
        <v>0</v>
      </c>
      <c r="AA238" s="6">
        <f>SUMIFS(GQList,GIList,Table_ExternalData_1[[#This Row],[Item_key]],GDList,Table_ExternalData_1[[#Headers],[21]])</f>
        <v>0</v>
      </c>
      <c r="AB238" s="6">
        <f>SUMIFS(GQList,GIList,Table_ExternalData_1[[#This Row],[Item_key]],GDList,Table_ExternalData_1[[#Headers],[22]])</f>
        <v>0</v>
      </c>
      <c r="AC238" s="6">
        <f>SUMIFS(GQList,GIList,Table_ExternalData_1[[#This Row],[Item_key]],GDList,Table_ExternalData_1[[#Headers],[23]])</f>
        <v>0</v>
      </c>
      <c r="AD238" s="6">
        <f>SUMIFS(GQList,GIList,Table_ExternalData_1[[#This Row],[Item_key]],GDList,Table_ExternalData_1[[#Headers],[24]])</f>
        <v>0</v>
      </c>
      <c r="AE238" s="6">
        <f>SUMIFS(GQList,GIList,Table_ExternalData_1[[#This Row],[Item_key]],GDList,Table_ExternalData_1[[#Headers],[25]])</f>
        <v>0</v>
      </c>
      <c r="AF238" s="6">
        <f>SUMIFS(GQList,GIList,Table_ExternalData_1[[#This Row],[Item_key]],GDList,Table_ExternalData_1[[#Headers],[26]])</f>
        <v>0</v>
      </c>
      <c r="AG238" s="6">
        <f>SUMIFS(GQList,GIList,Table_ExternalData_1[[#This Row],[Item_key]],GDList,Table_ExternalData_1[[#Headers],[27]])</f>
        <v>0</v>
      </c>
      <c r="AH238" s="6">
        <f>SUMIFS(GQList,GIList,Table_ExternalData_1[[#This Row],[Item_key]],GDList,Table_ExternalData_1[[#Headers],[28]])</f>
        <v>0</v>
      </c>
      <c r="AI238" s="6">
        <f>SUMIFS(GQList,GIList,Table_ExternalData_1[[#This Row],[Item_key]],GDList,Table_ExternalData_1[[#Headers],[29]])</f>
        <v>0</v>
      </c>
      <c r="AJ238" s="6">
        <f>SUMIFS(GQList,GIList,Table_ExternalData_1[[#This Row],[Item_key]],GDList,Table_ExternalData_1[[#Headers],[30]])</f>
        <v>0</v>
      </c>
      <c r="AK238" s="6">
        <f>SUMIFS(GQList,GIList,Table_ExternalData_1[[#This Row],[Item_key]],GDList,Table_ExternalData_1[[#Headers],[31]])</f>
        <v>25</v>
      </c>
      <c r="AL238" s="6">
        <f>SUM(Table_ExternalData_1[[#This Row],[1]:[31]])</f>
        <v>140</v>
      </c>
    </row>
    <row r="239" spans="1:38" hidden="1">
      <c r="A239" s="8" t="s">
        <v>2000</v>
      </c>
      <c r="B239" s="3" t="s">
        <v>874</v>
      </c>
      <c r="C239" s="3" t="s">
        <v>451</v>
      </c>
      <c r="D239" s="3" t="s">
        <v>877</v>
      </c>
      <c r="E239" s="3" t="s">
        <v>878</v>
      </c>
      <c r="F239" s="8" t="s">
        <v>1641</v>
      </c>
      <c r="G239" s="6">
        <f>SUMIFS(GQList,GIList,Table_ExternalData_1[[#This Row],[Item_key]],GDList,Table_ExternalData_1[[#Headers],[1]])</f>
        <v>0</v>
      </c>
      <c r="H239" s="6">
        <f>SUMIFS(GQList,GIList,Table_ExternalData_1[[#This Row],[Item_key]],GDList,Table_ExternalData_1[[#Headers],[2]])</f>
        <v>0</v>
      </c>
      <c r="I239" s="6">
        <f>SUMIFS(GQList,GIList,Table_ExternalData_1[[#This Row],[Item_key]],GDList,Table_ExternalData_1[[#Headers],[3]])</f>
        <v>205</v>
      </c>
      <c r="J239" s="6">
        <f>SUMIFS(GQList,GIList,Table_ExternalData_1[[#This Row],[Item_key]],GDList,Table_ExternalData_1[[#Headers],[4]])</f>
        <v>0</v>
      </c>
      <c r="K239" s="6">
        <f>SUMIFS(GQList,GIList,Table_ExternalData_1[[#This Row],[Item_key]],GDList,Table_ExternalData_1[[#Headers],[5]])</f>
        <v>0</v>
      </c>
      <c r="L239" s="6">
        <f>SUMIFS(GQList,GIList,Table_ExternalData_1[[#This Row],[Item_key]],GDList,Table_ExternalData_1[[#Headers],[6]])</f>
        <v>0</v>
      </c>
      <c r="M239" s="6">
        <f>SUMIFS(GQList,GIList,Table_ExternalData_1[[#This Row],[Item_key]],GDList,Table_ExternalData_1[[#Headers],[7]])</f>
        <v>0</v>
      </c>
      <c r="N239" s="6">
        <f>SUMIFS(GQList,GIList,Table_ExternalData_1[[#This Row],[Item_key]],GDList,Table_ExternalData_1[[#Headers],[8]])</f>
        <v>0</v>
      </c>
      <c r="O239" s="6">
        <f>SUMIFS(GQList,GIList,Table_ExternalData_1[[#This Row],[Item_key]],GDList,Table_ExternalData_1[[#Headers],[9]])</f>
        <v>0</v>
      </c>
      <c r="P239" s="6">
        <f>SUMIFS(GQList,GIList,Table_ExternalData_1[[#This Row],[Item_key]],GDList,Table_ExternalData_1[[#Headers],[10]])</f>
        <v>0</v>
      </c>
      <c r="Q239" s="6">
        <f>SUMIFS(GQList,GIList,Table_ExternalData_1[[#This Row],[Item_key]],GDList,Table_ExternalData_1[[#Headers],[11]])</f>
        <v>0</v>
      </c>
      <c r="R239" s="6">
        <f>SUMIFS(GQList,GIList,Table_ExternalData_1[[#This Row],[Item_key]],GDList,Table_ExternalData_1[[#Headers],[12]])</f>
        <v>0</v>
      </c>
      <c r="S239" s="6">
        <f>SUMIFS(GQList,GIList,Table_ExternalData_1[[#This Row],[Item_key]],GDList,Table_ExternalData_1[[#Headers],[13]])</f>
        <v>0</v>
      </c>
      <c r="T239" s="6">
        <f>SUMIFS(GQList,GIList,Table_ExternalData_1[[#This Row],[Item_key]],GDList,Table_ExternalData_1[[#Headers],[14]])</f>
        <v>0</v>
      </c>
      <c r="U239" s="6">
        <f>SUMIFS(GQList,GIList,Table_ExternalData_1[[#This Row],[Item_key]],GDList,Table_ExternalData_1[[#Headers],[15]])</f>
        <v>0</v>
      </c>
      <c r="V239" s="6">
        <f>SUMIFS(GQList,GIList,Table_ExternalData_1[[#This Row],[Item_key]],GDList,Table_ExternalData_1[[#Headers],[16]])</f>
        <v>0</v>
      </c>
      <c r="W239" s="6">
        <f>SUMIFS(GQList,GIList,Table_ExternalData_1[[#This Row],[Item_key]],GDList,Table_ExternalData_1[[#Headers],[17]])</f>
        <v>0</v>
      </c>
      <c r="X239" s="6">
        <f>SUMIFS(GQList,GIList,Table_ExternalData_1[[#This Row],[Item_key]],GDList,Table_ExternalData_1[[#Headers],[18]])</f>
        <v>0</v>
      </c>
      <c r="Y239" s="6">
        <f>SUMIFS(GQList,GIList,Table_ExternalData_1[[#This Row],[Item_key]],GDList,Table_ExternalData_1[[#Headers],[19]])</f>
        <v>0</v>
      </c>
      <c r="Z239" s="6">
        <f>SUMIFS(GQList,GIList,Table_ExternalData_1[[#This Row],[Item_key]],GDList,Table_ExternalData_1[[#Headers],[20]])</f>
        <v>0</v>
      </c>
      <c r="AA239" s="6">
        <f>SUMIFS(GQList,GIList,Table_ExternalData_1[[#This Row],[Item_key]],GDList,Table_ExternalData_1[[#Headers],[21]])</f>
        <v>0</v>
      </c>
      <c r="AB239" s="6">
        <f>SUMIFS(GQList,GIList,Table_ExternalData_1[[#This Row],[Item_key]],GDList,Table_ExternalData_1[[#Headers],[22]])</f>
        <v>0</v>
      </c>
      <c r="AC239" s="6">
        <f>SUMIFS(GQList,GIList,Table_ExternalData_1[[#This Row],[Item_key]],GDList,Table_ExternalData_1[[#Headers],[23]])</f>
        <v>0</v>
      </c>
      <c r="AD239" s="6">
        <f>SUMIFS(GQList,GIList,Table_ExternalData_1[[#This Row],[Item_key]],GDList,Table_ExternalData_1[[#Headers],[24]])</f>
        <v>0</v>
      </c>
      <c r="AE239" s="6">
        <f>SUMIFS(GQList,GIList,Table_ExternalData_1[[#This Row],[Item_key]],GDList,Table_ExternalData_1[[#Headers],[25]])</f>
        <v>0</v>
      </c>
      <c r="AF239" s="6">
        <f>SUMIFS(GQList,GIList,Table_ExternalData_1[[#This Row],[Item_key]],GDList,Table_ExternalData_1[[#Headers],[26]])</f>
        <v>0</v>
      </c>
      <c r="AG239" s="6">
        <f>SUMIFS(GQList,GIList,Table_ExternalData_1[[#This Row],[Item_key]],GDList,Table_ExternalData_1[[#Headers],[27]])</f>
        <v>0</v>
      </c>
      <c r="AH239" s="6">
        <f>SUMIFS(GQList,GIList,Table_ExternalData_1[[#This Row],[Item_key]],GDList,Table_ExternalData_1[[#Headers],[28]])</f>
        <v>0</v>
      </c>
      <c r="AI239" s="6">
        <f>SUMIFS(GQList,GIList,Table_ExternalData_1[[#This Row],[Item_key]],GDList,Table_ExternalData_1[[#Headers],[29]])</f>
        <v>0</v>
      </c>
      <c r="AJ239" s="6">
        <f>SUMIFS(GQList,GIList,Table_ExternalData_1[[#This Row],[Item_key]],GDList,Table_ExternalData_1[[#Headers],[30]])</f>
        <v>0</v>
      </c>
      <c r="AK239" s="6">
        <f>SUMIFS(GQList,GIList,Table_ExternalData_1[[#This Row],[Item_key]],GDList,Table_ExternalData_1[[#Headers],[31]])</f>
        <v>200</v>
      </c>
      <c r="AL239" s="6">
        <f>SUM(Table_ExternalData_1[[#This Row],[1]:[31]])</f>
        <v>405</v>
      </c>
    </row>
    <row r="240" spans="1:38" hidden="1">
      <c r="A240" s="8" t="s">
        <v>2000</v>
      </c>
      <c r="B240" s="3" t="s">
        <v>874</v>
      </c>
      <c r="C240" s="3" t="s">
        <v>448</v>
      </c>
      <c r="D240" s="3" t="s">
        <v>879</v>
      </c>
      <c r="E240" s="3" t="s">
        <v>876</v>
      </c>
      <c r="F240" s="8" t="s">
        <v>1641</v>
      </c>
      <c r="G240" s="6">
        <f>SUMIFS(GQList,GIList,Table_ExternalData_1[[#This Row],[Item_key]],GDList,Table_ExternalData_1[[#Headers],[1]])</f>
        <v>20</v>
      </c>
      <c r="H240" s="6">
        <f>SUMIFS(GQList,GIList,Table_ExternalData_1[[#This Row],[Item_key]],GDList,Table_ExternalData_1[[#Headers],[2]])</f>
        <v>190</v>
      </c>
      <c r="I240" s="6">
        <f>SUMIFS(GQList,GIList,Table_ExternalData_1[[#This Row],[Item_key]],GDList,Table_ExternalData_1[[#Headers],[3]])</f>
        <v>0</v>
      </c>
      <c r="J240" s="6">
        <f>SUMIFS(GQList,GIList,Table_ExternalData_1[[#This Row],[Item_key]],GDList,Table_ExternalData_1[[#Headers],[4]])</f>
        <v>150</v>
      </c>
      <c r="K240" s="6">
        <f>SUMIFS(GQList,GIList,Table_ExternalData_1[[#This Row],[Item_key]],GDList,Table_ExternalData_1[[#Headers],[5]])</f>
        <v>140</v>
      </c>
      <c r="L240" s="6">
        <f>SUMIFS(GQList,GIList,Table_ExternalData_1[[#This Row],[Item_key]],GDList,Table_ExternalData_1[[#Headers],[6]])</f>
        <v>200</v>
      </c>
      <c r="M240" s="6">
        <f>SUMIFS(GQList,GIList,Table_ExternalData_1[[#This Row],[Item_key]],GDList,Table_ExternalData_1[[#Headers],[7]])</f>
        <v>0</v>
      </c>
      <c r="N240" s="6">
        <f>SUMIFS(GQList,GIList,Table_ExternalData_1[[#This Row],[Item_key]],GDList,Table_ExternalData_1[[#Headers],[8]])</f>
        <v>0</v>
      </c>
      <c r="O240" s="6">
        <f>SUMIFS(GQList,GIList,Table_ExternalData_1[[#This Row],[Item_key]],GDList,Table_ExternalData_1[[#Headers],[9]])</f>
        <v>220</v>
      </c>
      <c r="P240" s="6">
        <f>SUMIFS(GQList,GIList,Table_ExternalData_1[[#This Row],[Item_key]],GDList,Table_ExternalData_1[[#Headers],[10]])</f>
        <v>200</v>
      </c>
      <c r="Q240" s="6">
        <f>SUMIFS(GQList,GIList,Table_ExternalData_1[[#This Row],[Item_key]],GDList,Table_ExternalData_1[[#Headers],[11]])</f>
        <v>100</v>
      </c>
      <c r="R240" s="6">
        <f>SUMIFS(GQList,GIList,Table_ExternalData_1[[#This Row],[Item_key]],GDList,Table_ExternalData_1[[#Headers],[12]])</f>
        <v>0</v>
      </c>
      <c r="S240" s="6">
        <f>SUMIFS(GQList,GIList,Table_ExternalData_1[[#This Row],[Item_key]],GDList,Table_ExternalData_1[[#Headers],[13]])</f>
        <v>180</v>
      </c>
      <c r="T240" s="6">
        <f>SUMIFS(GQList,GIList,Table_ExternalData_1[[#This Row],[Item_key]],GDList,Table_ExternalData_1[[#Headers],[14]])</f>
        <v>0</v>
      </c>
      <c r="U240" s="6">
        <f>SUMIFS(GQList,GIList,Table_ExternalData_1[[#This Row],[Item_key]],GDList,Table_ExternalData_1[[#Headers],[15]])</f>
        <v>450</v>
      </c>
      <c r="V240" s="6">
        <f>SUMIFS(GQList,GIList,Table_ExternalData_1[[#This Row],[Item_key]],GDList,Table_ExternalData_1[[#Headers],[16]])</f>
        <v>60</v>
      </c>
      <c r="W240" s="6">
        <f>SUMIFS(GQList,GIList,Table_ExternalData_1[[#This Row],[Item_key]],GDList,Table_ExternalData_1[[#Headers],[17]])</f>
        <v>0</v>
      </c>
      <c r="X240" s="6">
        <f>SUMIFS(GQList,GIList,Table_ExternalData_1[[#This Row],[Item_key]],GDList,Table_ExternalData_1[[#Headers],[18]])</f>
        <v>0</v>
      </c>
      <c r="Y240" s="6">
        <f>SUMIFS(GQList,GIList,Table_ExternalData_1[[#This Row],[Item_key]],GDList,Table_ExternalData_1[[#Headers],[19]])</f>
        <v>0</v>
      </c>
      <c r="Z240" s="6">
        <f>SUMIFS(GQList,GIList,Table_ExternalData_1[[#This Row],[Item_key]],GDList,Table_ExternalData_1[[#Headers],[20]])</f>
        <v>0</v>
      </c>
      <c r="AA240" s="6">
        <f>SUMIFS(GQList,GIList,Table_ExternalData_1[[#This Row],[Item_key]],GDList,Table_ExternalData_1[[#Headers],[21]])</f>
        <v>0</v>
      </c>
      <c r="AB240" s="6">
        <f>SUMIFS(GQList,GIList,Table_ExternalData_1[[#This Row],[Item_key]],GDList,Table_ExternalData_1[[#Headers],[22]])</f>
        <v>0</v>
      </c>
      <c r="AC240" s="6">
        <f>SUMIFS(GQList,GIList,Table_ExternalData_1[[#This Row],[Item_key]],GDList,Table_ExternalData_1[[#Headers],[23]])</f>
        <v>0</v>
      </c>
      <c r="AD240" s="6">
        <f>SUMIFS(GQList,GIList,Table_ExternalData_1[[#This Row],[Item_key]],GDList,Table_ExternalData_1[[#Headers],[24]])</f>
        <v>0</v>
      </c>
      <c r="AE240" s="6">
        <f>SUMIFS(GQList,GIList,Table_ExternalData_1[[#This Row],[Item_key]],GDList,Table_ExternalData_1[[#Headers],[25]])</f>
        <v>0</v>
      </c>
      <c r="AF240" s="6">
        <f>SUMIFS(GQList,GIList,Table_ExternalData_1[[#This Row],[Item_key]],GDList,Table_ExternalData_1[[#Headers],[26]])</f>
        <v>0</v>
      </c>
      <c r="AG240" s="6">
        <f>SUMIFS(GQList,GIList,Table_ExternalData_1[[#This Row],[Item_key]],GDList,Table_ExternalData_1[[#Headers],[27]])</f>
        <v>510</v>
      </c>
      <c r="AH240" s="6">
        <f>SUMIFS(GQList,GIList,Table_ExternalData_1[[#This Row],[Item_key]],GDList,Table_ExternalData_1[[#Headers],[28]])</f>
        <v>-70</v>
      </c>
      <c r="AI240" s="6">
        <f>SUMIFS(GQList,GIList,Table_ExternalData_1[[#This Row],[Item_key]],GDList,Table_ExternalData_1[[#Headers],[29]])</f>
        <v>0</v>
      </c>
      <c r="AJ240" s="6">
        <f>SUMIFS(GQList,GIList,Table_ExternalData_1[[#This Row],[Item_key]],GDList,Table_ExternalData_1[[#Headers],[30]])</f>
        <v>0</v>
      </c>
      <c r="AK240" s="6">
        <f>SUMIFS(GQList,GIList,Table_ExternalData_1[[#This Row],[Item_key]],GDList,Table_ExternalData_1[[#Headers],[31]])</f>
        <v>750</v>
      </c>
      <c r="AL240" s="6">
        <f>SUM(Table_ExternalData_1[[#This Row],[1]:[31]])</f>
        <v>3100</v>
      </c>
    </row>
    <row r="241" spans="1:38" hidden="1">
      <c r="A241" s="8" t="s">
        <v>2000</v>
      </c>
      <c r="B241" s="3" t="s">
        <v>874</v>
      </c>
      <c r="C241" s="3" t="s">
        <v>452</v>
      </c>
      <c r="D241" s="3" t="s">
        <v>880</v>
      </c>
      <c r="E241" s="3" t="s">
        <v>876</v>
      </c>
      <c r="F241" s="8" t="s">
        <v>1641</v>
      </c>
      <c r="G241" s="6">
        <f>SUMIFS(GQList,GIList,Table_ExternalData_1[[#This Row],[Item_key]],GDList,Table_ExternalData_1[[#Headers],[1]])</f>
        <v>20</v>
      </c>
      <c r="H241" s="6">
        <f>SUMIFS(GQList,GIList,Table_ExternalData_1[[#This Row],[Item_key]],GDList,Table_ExternalData_1[[#Headers],[2]])</f>
        <v>30</v>
      </c>
      <c r="I241" s="6">
        <f>SUMIFS(GQList,GIList,Table_ExternalData_1[[#This Row],[Item_key]],GDList,Table_ExternalData_1[[#Headers],[3]])</f>
        <v>40</v>
      </c>
      <c r="J241" s="6">
        <f>SUMIFS(GQList,GIList,Table_ExternalData_1[[#This Row],[Item_key]],GDList,Table_ExternalData_1[[#Headers],[4]])</f>
        <v>150</v>
      </c>
      <c r="K241" s="6">
        <f>SUMIFS(GQList,GIList,Table_ExternalData_1[[#This Row],[Item_key]],GDList,Table_ExternalData_1[[#Headers],[5]])</f>
        <v>60</v>
      </c>
      <c r="L241" s="6">
        <f>SUMIFS(GQList,GIList,Table_ExternalData_1[[#This Row],[Item_key]],GDList,Table_ExternalData_1[[#Headers],[6]])</f>
        <v>0</v>
      </c>
      <c r="M241" s="6">
        <f>SUMIFS(GQList,GIList,Table_ExternalData_1[[#This Row],[Item_key]],GDList,Table_ExternalData_1[[#Headers],[7]])</f>
        <v>100</v>
      </c>
      <c r="N241" s="6">
        <f>SUMIFS(GQList,GIList,Table_ExternalData_1[[#This Row],[Item_key]],GDList,Table_ExternalData_1[[#Headers],[8]])</f>
        <v>250</v>
      </c>
      <c r="O241" s="6">
        <f>SUMIFS(GQList,GIList,Table_ExternalData_1[[#This Row],[Item_key]],GDList,Table_ExternalData_1[[#Headers],[9]])</f>
        <v>0</v>
      </c>
      <c r="P241" s="6">
        <f>SUMIFS(GQList,GIList,Table_ExternalData_1[[#This Row],[Item_key]],GDList,Table_ExternalData_1[[#Headers],[10]])</f>
        <v>20</v>
      </c>
      <c r="Q241" s="6">
        <f>SUMIFS(GQList,GIList,Table_ExternalData_1[[#This Row],[Item_key]],GDList,Table_ExternalData_1[[#Headers],[11]])</f>
        <v>40</v>
      </c>
      <c r="R241" s="6">
        <f>SUMIFS(GQList,GIList,Table_ExternalData_1[[#This Row],[Item_key]],GDList,Table_ExternalData_1[[#Headers],[12]])</f>
        <v>0</v>
      </c>
      <c r="S241" s="6">
        <f>SUMIFS(GQList,GIList,Table_ExternalData_1[[#This Row],[Item_key]],GDList,Table_ExternalData_1[[#Headers],[13]])</f>
        <v>0</v>
      </c>
      <c r="T241" s="6">
        <f>SUMIFS(GQList,GIList,Table_ExternalData_1[[#This Row],[Item_key]],GDList,Table_ExternalData_1[[#Headers],[14]])</f>
        <v>0</v>
      </c>
      <c r="U241" s="6">
        <f>SUMIFS(GQList,GIList,Table_ExternalData_1[[#This Row],[Item_key]],GDList,Table_ExternalData_1[[#Headers],[15]])</f>
        <v>70</v>
      </c>
      <c r="V241" s="6">
        <f>SUMIFS(GQList,GIList,Table_ExternalData_1[[#This Row],[Item_key]],GDList,Table_ExternalData_1[[#Headers],[16]])</f>
        <v>0</v>
      </c>
      <c r="W241" s="6">
        <f>SUMIFS(GQList,GIList,Table_ExternalData_1[[#This Row],[Item_key]],GDList,Table_ExternalData_1[[#Headers],[17]])</f>
        <v>0</v>
      </c>
      <c r="X241" s="6">
        <f>SUMIFS(GQList,GIList,Table_ExternalData_1[[#This Row],[Item_key]],GDList,Table_ExternalData_1[[#Headers],[18]])</f>
        <v>0</v>
      </c>
      <c r="Y241" s="6">
        <f>SUMIFS(GQList,GIList,Table_ExternalData_1[[#This Row],[Item_key]],GDList,Table_ExternalData_1[[#Headers],[19]])</f>
        <v>0</v>
      </c>
      <c r="Z241" s="6">
        <f>SUMIFS(GQList,GIList,Table_ExternalData_1[[#This Row],[Item_key]],GDList,Table_ExternalData_1[[#Headers],[20]])</f>
        <v>0</v>
      </c>
      <c r="AA241" s="6">
        <f>SUMIFS(GQList,GIList,Table_ExternalData_1[[#This Row],[Item_key]],GDList,Table_ExternalData_1[[#Headers],[21]])</f>
        <v>0</v>
      </c>
      <c r="AB241" s="6">
        <f>SUMIFS(GQList,GIList,Table_ExternalData_1[[#This Row],[Item_key]],GDList,Table_ExternalData_1[[#Headers],[22]])</f>
        <v>0</v>
      </c>
      <c r="AC241" s="6">
        <f>SUMIFS(GQList,GIList,Table_ExternalData_1[[#This Row],[Item_key]],GDList,Table_ExternalData_1[[#Headers],[23]])</f>
        <v>0</v>
      </c>
      <c r="AD241" s="6">
        <f>SUMIFS(GQList,GIList,Table_ExternalData_1[[#This Row],[Item_key]],GDList,Table_ExternalData_1[[#Headers],[24]])</f>
        <v>0</v>
      </c>
      <c r="AE241" s="6">
        <f>SUMIFS(GQList,GIList,Table_ExternalData_1[[#This Row],[Item_key]],GDList,Table_ExternalData_1[[#Headers],[25]])</f>
        <v>0</v>
      </c>
      <c r="AF241" s="6">
        <f>SUMIFS(GQList,GIList,Table_ExternalData_1[[#This Row],[Item_key]],GDList,Table_ExternalData_1[[#Headers],[26]])</f>
        <v>0</v>
      </c>
      <c r="AG241" s="6">
        <f>SUMIFS(GQList,GIList,Table_ExternalData_1[[#This Row],[Item_key]],GDList,Table_ExternalData_1[[#Headers],[27]])</f>
        <v>70</v>
      </c>
      <c r="AH241" s="6">
        <f>SUMIFS(GQList,GIList,Table_ExternalData_1[[#This Row],[Item_key]],GDList,Table_ExternalData_1[[#Headers],[28]])</f>
        <v>10</v>
      </c>
      <c r="AI241" s="6">
        <f>SUMIFS(GQList,GIList,Table_ExternalData_1[[#This Row],[Item_key]],GDList,Table_ExternalData_1[[#Headers],[29]])</f>
        <v>0</v>
      </c>
      <c r="AJ241" s="6">
        <f>SUMIFS(GQList,GIList,Table_ExternalData_1[[#This Row],[Item_key]],GDList,Table_ExternalData_1[[#Headers],[30]])</f>
        <v>0</v>
      </c>
      <c r="AK241" s="6">
        <f>SUMIFS(GQList,GIList,Table_ExternalData_1[[#This Row],[Item_key]],GDList,Table_ExternalData_1[[#Headers],[31]])</f>
        <v>110</v>
      </c>
      <c r="AL241" s="6">
        <f>SUM(Table_ExternalData_1[[#This Row],[1]:[31]])</f>
        <v>970</v>
      </c>
    </row>
    <row r="242" spans="1:38">
      <c r="A242" s="8" t="s">
        <v>2001</v>
      </c>
      <c r="B242" s="3" t="s">
        <v>881</v>
      </c>
      <c r="C242" s="3" t="s">
        <v>444</v>
      </c>
      <c r="D242" s="3" t="s">
        <v>882</v>
      </c>
      <c r="E242" s="3" t="s">
        <v>883</v>
      </c>
      <c r="F242" s="8" t="s">
        <v>1641</v>
      </c>
      <c r="G242" s="6">
        <f>SUMIFS(GQList,GIList,Table_ExternalData_1[[#This Row],[Item_key]],GDList,Table_ExternalData_1[[#Headers],[1]])</f>
        <v>0</v>
      </c>
      <c r="H242" s="6">
        <f>SUMIFS(GQList,GIList,Table_ExternalData_1[[#This Row],[Item_key]],GDList,Table_ExternalData_1[[#Headers],[2]])</f>
        <v>0</v>
      </c>
      <c r="I242" s="6">
        <f>SUMIFS(GQList,GIList,Table_ExternalData_1[[#This Row],[Item_key]],GDList,Table_ExternalData_1[[#Headers],[3]])</f>
        <v>494</v>
      </c>
      <c r="J242" s="6">
        <f>SUMIFS(GQList,GIList,Table_ExternalData_1[[#This Row],[Item_key]],GDList,Table_ExternalData_1[[#Headers],[4]])</f>
        <v>0</v>
      </c>
      <c r="K242" s="6">
        <f>SUMIFS(GQList,GIList,Table_ExternalData_1[[#This Row],[Item_key]],GDList,Table_ExternalData_1[[#Headers],[5]])</f>
        <v>26</v>
      </c>
      <c r="L242" s="6">
        <f>SUMIFS(GQList,GIList,Table_ExternalData_1[[#This Row],[Item_key]],GDList,Table_ExternalData_1[[#Headers],[6]])</f>
        <v>70</v>
      </c>
      <c r="M242" s="6">
        <f>SUMIFS(GQList,GIList,Table_ExternalData_1[[#This Row],[Item_key]],GDList,Table_ExternalData_1[[#Headers],[7]])</f>
        <v>0</v>
      </c>
      <c r="N242" s="6">
        <f>SUMIFS(GQList,GIList,Table_ExternalData_1[[#This Row],[Item_key]],GDList,Table_ExternalData_1[[#Headers],[8]])</f>
        <v>0</v>
      </c>
      <c r="O242" s="6">
        <f>SUMIFS(GQList,GIList,Table_ExternalData_1[[#This Row],[Item_key]],GDList,Table_ExternalData_1[[#Headers],[9]])</f>
        <v>0</v>
      </c>
      <c r="P242" s="6">
        <f>SUMIFS(GQList,GIList,Table_ExternalData_1[[#This Row],[Item_key]],GDList,Table_ExternalData_1[[#Headers],[10]])</f>
        <v>160</v>
      </c>
      <c r="Q242" s="6">
        <f>SUMIFS(GQList,GIList,Table_ExternalData_1[[#This Row],[Item_key]],GDList,Table_ExternalData_1[[#Headers],[11]])</f>
        <v>0</v>
      </c>
      <c r="R242" s="6">
        <f>SUMIFS(GQList,GIList,Table_ExternalData_1[[#This Row],[Item_key]],GDList,Table_ExternalData_1[[#Headers],[12]])</f>
        <v>0</v>
      </c>
      <c r="S242" s="6">
        <f>SUMIFS(GQList,GIList,Table_ExternalData_1[[#This Row],[Item_key]],GDList,Table_ExternalData_1[[#Headers],[13]])</f>
        <v>0</v>
      </c>
      <c r="T242" s="6">
        <f>SUMIFS(GQList,GIList,Table_ExternalData_1[[#This Row],[Item_key]],GDList,Table_ExternalData_1[[#Headers],[14]])</f>
        <v>0</v>
      </c>
      <c r="U242" s="6">
        <f>SUMIFS(GQList,GIList,Table_ExternalData_1[[#This Row],[Item_key]],GDList,Table_ExternalData_1[[#Headers],[15]])</f>
        <v>165</v>
      </c>
      <c r="V242" s="6">
        <f>SUMIFS(GQList,GIList,Table_ExternalData_1[[#This Row],[Item_key]],GDList,Table_ExternalData_1[[#Headers],[16]])</f>
        <v>0</v>
      </c>
      <c r="W242" s="6">
        <f>SUMIFS(GQList,GIList,Table_ExternalData_1[[#This Row],[Item_key]],GDList,Table_ExternalData_1[[#Headers],[17]])</f>
        <v>0</v>
      </c>
      <c r="X242" s="6">
        <f>SUMIFS(GQList,GIList,Table_ExternalData_1[[#This Row],[Item_key]],GDList,Table_ExternalData_1[[#Headers],[18]])</f>
        <v>0</v>
      </c>
      <c r="Y242" s="6">
        <f>SUMIFS(GQList,GIList,Table_ExternalData_1[[#This Row],[Item_key]],GDList,Table_ExternalData_1[[#Headers],[19]])</f>
        <v>0</v>
      </c>
      <c r="Z242" s="6">
        <f>SUMIFS(GQList,GIList,Table_ExternalData_1[[#This Row],[Item_key]],GDList,Table_ExternalData_1[[#Headers],[20]])</f>
        <v>0</v>
      </c>
      <c r="AA242" s="6">
        <f>SUMIFS(GQList,GIList,Table_ExternalData_1[[#This Row],[Item_key]],GDList,Table_ExternalData_1[[#Headers],[21]])</f>
        <v>0</v>
      </c>
      <c r="AB242" s="6">
        <f>SUMIFS(GQList,GIList,Table_ExternalData_1[[#This Row],[Item_key]],GDList,Table_ExternalData_1[[#Headers],[22]])</f>
        <v>0</v>
      </c>
      <c r="AC242" s="6">
        <f>SUMIFS(GQList,GIList,Table_ExternalData_1[[#This Row],[Item_key]],GDList,Table_ExternalData_1[[#Headers],[23]])</f>
        <v>0</v>
      </c>
      <c r="AD242" s="6">
        <f>SUMIFS(GQList,GIList,Table_ExternalData_1[[#This Row],[Item_key]],GDList,Table_ExternalData_1[[#Headers],[24]])</f>
        <v>0</v>
      </c>
      <c r="AE242" s="6">
        <f>SUMIFS(GQList,GIList,Table_ExternalData_1[[#This Row],[Item_key]],GDList,Table_ExternalData_1[[#Headers],[25]])</f>
        <v>0</v>
      </c>
      <c r="AF242" s="6">
        <f>SUMIFS(GQList,GIList,Table_ExternalData_1[[#This Row],[Item_key]],GDList,Table_ExternalData_1[[#Headers],[26]])</f>
        <v>0</v>
      </c>
      <c r="AG242" s="6">
        <f>SUMIFS(GQList,GIList,Table_ExternalData_1[[#This Row],[Item_key]],GDList,Table_ExternalData_1[[#Headers],[27]])</f>
        <v>190</v>
      </c>
      <c r="AH242" s="6">
        <f>SUMIFS(GQList,GIList,Table_ExternalData_1[[#This Row],[Item_key]],GDList,Table_ExternalData_1[[#Headers],[28]])</f>
        <v>-260</v>
      </c>
      <c r="AI242" s="6">
        <f>SUMIFS(GQList,GIList,Table_ExternalData_1[[#This Row],[Item_key]],GDList,Table_ExternalData_1[[#Headers],[29]])</f>
        <v>0</v>
      </c>
      <c r="AJ242" s="6">
        <f>SUMIFS(GQList,GIList,Table_ExternalData_1[[#This Row],[Item_key]],GDList,Table_ExternalData_1[[#Headers],[30]])</f>
        <v>0</v>
      </c>
      <c r="AK242" s="6">
        <f>SUMIFS(GQList,GIList,Table_ExternalData_1[[#This Row],[Item_key]],GDList,Table_ExternalData_1[[#Headers],[31]])</f>
        <v>296</v>
      </c>
      <c r="AL242" s="6">
        <f>SUM(Table_ExternalData_1[[#This Row],[1]:[31]])</f>
        <v>1141</v>
      </c>
    </row>
    <row r="243" spans="1:38">
      <c r="A243" s="8" t="s">
        <v>2001</v>
      </c>
      <c r="B243" s="3" t="s">
        <v>881</v>
      </c>
      <c r="C243" s="3" t="s">
        <v>445</v>
      </c>
      <c r="D243" s="3" t="s">
        <v>884</v>
      </c>
      <c r="E243" s="3" t="s">
        <v>883</v>
      </c>
      <c r="F243" s="8" t="s">
        <v>1641</v>
      </c>
      <c r="G243" s="6">
        <f>SUMIFS(GQList,GIList,Table_ExternalData_1[[#This Row],[Item_key]],GDList,Table_ExternalData_1[[#Headers],[1]])</f>
        <v>160</v>
      </c>
      <c r="H243" s="6">
        <f>SUMIFS(GQList,GIList,Table_ExternalData_1[[#This Row],[Item_key]],GDList,Table_ExternalData_1[[#Headers],[2]])</f>
        <v>295</v>
      </c>
      <c r="I243" s="6">
        <f>SUMIFS(GQList,GIList,Table_ExternalData_1[[#This Row],[Item_key]],GDList,Table_ExternalData_1[[#Headers],[3]])</f>
        <v>0</v>
      </c>
      <c r="J243" s="6">
        <f>SUMIFS(GQList,GIList,Table_ExternalData_1[[#This Row],[Item_key]],GDList,Table_ExternalData_1[[#Headers],[4]])</f>
        <v>0</v>
      </c>
      <c r="K243" s="6">
        <f>SUMIFS(GQList,GIList,Table_ExternalData_1[[#This Row],[Item_key]],GDList,Table_ExternalData_1[[#Headers],[5]])</f>
        <v>120</v>
      </c>
      <c r="L243" s="6">
        <f>SUMIFS(GQList,GIList,Table_ExternalData_1[[#This Row],[Item_key]],GDList,Table_ExternalData_1[[#Headers],[6]])</f>
        <v>380</v>
      </c>
      <c r="M243" s="6">
        <f>SUMIFS(GQList,GIList,Table_ExternalData_1[[#This Row],[Item_key]],GDList,Table_ExternalData_1[[#Headers],[7]])</f>
        <v>589</v>
      </c>
      <c r="N243" s="6">
        <f>SUMIFS(GQList,GIList,Table_ExternalData_1[[#This Row],[Item_key]],GDList,Table_ExternalData_1[[#Headers],[8]])</f>
        <v>260</v>
      </c>
      <c r="O243" s="6">
        <f>SUMIFS(GQList,GIList,Table_ExternalData_1[[#This Row],[Item_key]],GDList,Table_ExternalData_1[[#Headers],[9]])</f>
        <v>603</v>
      </c>
      <c r="P243" s="6">
        <f>SUMIFS(GQList,GIList,Table_ExternalData_1[[#This Row],[Item_key]],GDList,Table_ExternalData_1[[#Headers],[10]])</f>
        <v>310</v>
      </c>
      <c r="Q243" s="6">
        <f>SUMIFS(GQList,GIList,Table_ExternalData_1[[#This Row],[Item_key]],GDList,Table_ExternalData_1[[#Headers],[11]])</f>
        <v>0</v>
      </c>
      <c r="R243" s="6">
        <f>SUMIFS(GQList,GIList,Table_ExternalData_1[[#This Row],[Item_key]],GDList,Table_ExternalData_1[[#Headers],[12]])</f>
        <v>0</v>
      </c>
      <c r="S243" s="6">
        <f>SUMIFS(GQList,GIList,Table_ExternalData_1[[#This Row],[Item_key]],GDList,Table_ExternalData_1[[#Headers],[13]])</f>
        <v>450</v>
      </c>
      <c r="T243" s="6">
        <f>SUMIFS(GQList,GIList,Table_ExternalData_1[[#This Row],[Item_key]],GDList,Table_ExternalData_1[[#Headers],[14]])</f>
        <v>0</v>
      </c>
      <c r="U243" s="6">
        <f>SUMIFS(GQList,GIList,Table_ExternalData_1[[#This Row],[Item_key]],GDList,Table_ExternalData_1[[#Headers],[15]])</f>
        <v>1013</v>
      </c>
      <c r="V243" s="6">
        <f>SUMIFS(GQList,GIList,Table_ExternalData_1[[#This Row],[Item_key]],GDList,Table_ExternalData_1[[#Headers],[16]])</f>
        <v>0</v>
      </c>
      <c r="W243" s="6">
        <f>SUMIFS(GQList,GIList,Table_ExternalData_1[[#This Row],[Item_key]],GDList,Table_ExternalData_1[[#Headers],[17]])</f>
        <v>0</v>
      </c>
      <c r="X243" s="6">
        <f>SUMIFS(GQList,GIList,Table_ExternalData_1[[#This Row],[Item_key]],GDList,Table_ExternalData_1[[#Headers],[18]])</f>
        <v>0</v>
      </c>
      <c r="Y243" s="6">
        <f>SUMIFS(GQList,GIList,Table_ExternalData_1[[#This Row],[Item_key]],GDList,Table_ExternalData_1[[#Headers],[19]])</f>
        <v>0</v>
      </c>
      <c r="Z243" s="6">
        <f>SUMIFS(GQList,GIList,Table_ExternalData_1[[#This Row],[Item_key]],GDList,Table_ExternalData_1[[#Headers],[20]])</f>
        <v>0</v>
      </c>
      <c r="AA243" s="6">
        <f>SUMIFS(GQList,GIList,Table_ExternalData_1[[#This Row],[Item_key]],GDList,Table_ExternalData_1[[#Headers],[21]])</f>
        <v>0</v>
      </c>
      <c r="AB243" s="6">
        <f>SUMIFS(GQList,GIList,Table_ExternalData_1[[#This Row],[Item_key]],GDList,Table_ExternalData_1[[#Headers],[22]])</f>
        <v>0</v>
      </c>
      <c r="AC243" s="6">
        <f>SUMIFS(GQList,GIList,Table_ExternalData_1[[#This Row],[Item_key]],GDList,Table_ExternalData_1[[#Headers],[23]])</f>
        <v>0</v>
      </c>
      <c r="AD243" s="6">
        <f>SUMIFS(GQList,GIList,Table_ExternalData_1[[#This Row],[Item_key]],GDList,Table_ExternalData_1[[#Headers],[24]])</f>
        <v>0</v>
      </c>
      <c r="AE243" s="6">
        <f>SUMIFS(GQList,GIList,Table_ExternalData_1[[#This Row],[Item_key]],GDList,Table_ExternalData_1[[#Headers],[25]])</f>
        <v>0</v>
      </c>
      <c r="AF243" s="6">
        <f>SUMIFS(GQList,GIList,Table_ExternalData_1[[#This Row],[Item_key]],GDList,Table_ExternalData_1[[#Headers],[26]])</f>
        <v>0</v>
      </c>
      <c r="AG243" s="6">
        <f>SUMIFS(GQList,GIList,Table_ExternalData_1[[#This Row],[Item_key]],GDList,Table_ExternalData_1[[#Headers],[27]])</f>
        <v>789</v>
      </c>
      <c r="AH243" s="6">
        <f>SUMIFS(GQList,GIList,Table_ExternalData_1[[#This Row],[Item_key]],GDList,Table_ExternalData_1[[#Headers],[28]])</f>
        <v>-23</v>
      </c>
      <c r="AI243" s="6">
        <f>SUMIFS(GQList,GIList,Table_ExternalData_1[[#This Row],[Item_key]],GDList,Table_ExternalData_1[[#Headers],[29]])</f>
        <v>0</v>
      </c>
      <c r="AJ243" s="6">
        <f>SUMIFS(GQList,GIList,Table_ExternalData_1[[#This Row],[Item_key]],GDList,Table_ExternalData_1[[#Headers],[30]])</f>
        <v>0</v>
      </c>
      <c r="AK243" s="6">
        <f>SUMIFS(GQList,GIList,Table_ExternalData_1[[#This Row],[Item_key]],GDList,Table_ExternalData_1[[#Headers],[31]])</f>
        <v>1799</v>
      </c>
      <c r="AL243" s="6">
        <f>SUM(Table_ExternalData_1[[#This Row],[1]:[31]])</f>
        <v>6745</v>
      </c>
    </row>
    <row r="244" spans="1:38" hidden="1">
      <c r="A244" s="8" t="s">
        <v>2000</v>
      </c>
      <c r="B244" s="3" t="s">
        <v>885</v>
      </c>
      <c r="C244" s="3" t="s">
        <v>86</v>
      </c>
      <c r="D244" s="3" t="s">
        <v>886</v>
      </c>
      <c r="E244" s="3" t="s">
        <v>887</v>
      </c>
      <c r="F244" s="8" t="s">
        <v>1641</v>
      </c>
      <c r="G244" s="6">
        <f>SUMIFS(GQList,GIList,Table_ExternalData_1[[#This Row],[Item_key]],GDList,Table_ExternalData_1[[#Headers],[1]])</f>
        <v>0</v>
      </c>
      <c r="H244" s="6">
        <f>SUMIFS(GQList,GIList,Table_ExternalData_1[[#This Row],[Item_key]],GDList,Table_ExternalData_1[[#Headers],[2]])</f>
        <v>0</v>
      </c>
      <c r="I244" s="6">
        <f>SUMIFS(GQList,GIList,Table_ExternalData_1[[#This Row],[Item_key]],GDList,Table_ExternalData_1[[#Headers],[3]])</f>
        <v>0</v>
      </c>
      <c r="J244" s="6">
        <f>SUMIFS(GQList,GIList,Table_ExternalData_1[[#This Row],[Item_key]],GDList,Table_ExternalData_1[[#Headers],[4]])</f>
        <v>0</v>
      </c>
      <c r="K244" s="6">
        <f>SUMIFS(GQList,GIList,Table_ExternalData_1[[#This Row],[Item_key]],GDList,Table_ExternalData_1[[#Headers],[5]])</f>
        <v>0</v>
      </c>
      <c r="L244" s="6">
        <f>SUMIFS(GQList,GIList,Table_ExternalData_1[[#This Row],[Item_key]],GDList,Table_ExternalData_1[[#Headers],[6]])</f>
        <v>230</v>
      </c>
      <c r="M244" s="6">
        <f>SUMIFS(GQList,GIList,Table_ExternalData_1[[#This Row],[Item_key]],GDList,Table_ExternalData_1[[#Headers],[7]])</f>
        <v>0</v>
      </c>
      <c r="N244" s="6">
        <f>SUMIFS(GQList,GIList,Table_ExternalData_1[[#This Row],[Item_key]],GDList,Table_ExternalData_1[[#Headers],[8]])</f>
        <v>0</v>
      </c>
      <c r="O244" s="6">
        <f>SUMIFS(GQList,GIList,Table_ExternalData_1[[#This Row],[Item_key]],GDList,Table_ExternalData_1[[#Headers],[9]])</f>
        <v>0</v>
      </c>
      <c r="P244" s="6">
        <f>SUMIFS(GQList,GIList,Table_ExternalData_1[[#This Row],[Item_key]],GDList,Table_ExternalData_1[[#Headers],[10]])</f>
        <v>0</v>
      </c>
      <c r="Q244" s="6">
        <f>SUMIFS(GQList,GIList,Table_ExternalData_1[[#This Row],[Item_key]],GDList,Table_ExternalData_1[[#Headers],[11]])</f>
        <v>0</v>
      </c>
      <c r="R244" s="6">
        <f>SUMIFS(GQList,GIList,Table_ExternalData_1[[#This Row],[Item_key]],GDList,Table_ExternalData_1[[#Headers],[12]])</f>
        <v>0</v>
      </c>
      <c r="S244" s="6">
        <f>SUMIFS(GQList,GIList,Table_ExternalData_1[[#This Row],[Item_key]],GDList,Table_ExternalData_1[[#Headers],[13]])</f>
        <v>0</v>
      </c>
      <c r="T244" s="6">
        <f>SUMIFS(GQList,GIList,Table_ExternalData_1[[#This Row],[Item_key]],GDList,Table_ExternalData_1[[#Headers],[14]])</f>
        <v>84</v>
      </c>
      <c r="U244" s="6">
        <f>SUMIFS(GQList,GIList,Table_ExternalData_1[[#This Row],[Item_key]],GDList,Table_ExternalData_1[[#Headers],[15]])</f>
        <v>0</v>
      </c>
      <c r="V244" s="6">
        <f>SUMIFS(GQList,GIList,Table_ExternalData_1[[#This Row],[Item_key]],GDList,Table_ExternalData_1[[#Headers],[16]])</f>
        <v>0</v>
      </c>
      <c r="W244" s="6">
        <f>SUMIFS(GQList,GIList,Table_ExternalData_1[[#This Row],[Item_key]],GDList,Table_ExternalData_1[[#Headers],[17]])</f>
        <v>0</v>
      </c>
      <c r="X244" s="6">
        <f>SUMIFS(GQList,GIList,Table_ExternalData_1[[#This Row],[Item_key]],GDList,Table_ExternalData_1[[#Headers],[18]])</f>
        <v>0</v>
      </c>
      <c r="Y244" s="6">
        <f>SUMIFS(GQList,GIList,Table_ExternalData_1[[#This Row],[Item_key]],GDList,Table_ExternalData_1[[#Headers],[19]])</f>
        <v>0</v>
      </c>
      <c r="Z244" s="6">
        <f>SUMIFS(GQList,GIList,Table_ExternalData_1[[#This Row],[Item_key]],GDList,Table_ExternalData_1[[#Headers],[20]])</f>
        <v>0</v>
      </c>
      <c r="AA244" s="6">
        <f>SUMIFS(GQList,GIList,Table_ExternalData_1[[#This Row],[Item_key]],GDList,Table_ExternalData_1[[#Headers],[21]])</f>
        <v>0</v>
      </c>
      <c r="AB244" s="6">
        <f>SUMIFS(GQList,GIList,Table_ExternalData_1[[#This Row],[Item_key]],GDList,Table_ExternalData_1[[#Headers],[22]])</f>
        <v>0</v>
      </c>
      <c r="AC244" s="6">
        <f>SUMIFS(GQList,GIList,Table_ExternalData_1[[#This Row],[Item_key]],GDList,Table_ExternalData_1[[#Headers],[23]])</f>
        <v>0</v>
      </c>
      <c r="AD244" s="6">
        <f>SUMIFS(GQList,GIList,Table_ExternalData_1[[#This Row],[Item_key]],GDList,Table_ExternalData_1[[#Headers],[24]])</f>
        <v>0</v>
      </c>
      <c r="AE244" s="6">
        <f>SUMIFS(GQList,GIList,Table_ExternalData_1[[#This Row],[Item_key]],GDList,Table_ExternalData_1[[#Headers],[25]])</f>
        <v>0</v>
      </c>
      <c r="AF244" s="6">
        <f>SUMIFS(GQList,GIList,Table_ExternalData_1[[#This Row],[Item_key]],GDList,Table_ExternalData_1[[#Headers],[26]])</f>
        <v>0</v>
      </c>
      <c r="AG244" s="6">
        <f>SUMIFS(GQList,GIList,Table_ExternalData_1[[#This Row],[Item_key]],GDList,Table_ExternalData_1[[#Headers],[27]])</f>
        <v>0</v>
      </c>
      <c r="AH244" s="6">
        <f>SUMIFS(GQList,GIList,Table_ExternalData_1[[#This Row],[Item_key]],GDList,Table_ExternalData_1[[#Headers],[28]])</f>
        <v>0</v>
      </c>
      <c r="AI244" s="6">
        <f>SUMIFS(GQList,GIList,Table_ExternalData_1[[#This Row],[Item_key]],GDList,Table_ExternalData_1[[#Headers],[29]])</f>
        <v>0</v>
      </c>
      <c r="AJ244" s="6">
        <f>SUMIFS(GQList,GIList,Table_ExternalData_1[[#This Row],[Item_key]],GDList,Table_ExternalData_1[[#Headers],[30]])</f>
        <v>192</v>
      </c>
      <c r="AK244" s="6">
        <f>SUMIFS(GQList,GIList,Table_ExternalData_1[[#This Row],[Item_key]],GDList,Table_ExternalData_1[[#Headers],[31]])</f>
        <v>94</v>
      </c>
      <c r="AL244" s="6">
        <f>SUM(Table_ExternalData_1[[#This Row],[1]:[31]])</f>
        <v>600</v>
      </c>
    </row>
    <row r="245" spans="1:38" hidden="1">
      <c r="A245" s="8" t="s">
        <v>2000</v>
      </c>
      <c r="B245" s="3" t="s">
        <v>885</v>
      </c>
      <c r="C245" s="3" t="s">
        <v>294</v>
      </c>
      <c r="D245" s="3" t="s">
        <v>888</v>
      </c>
      <c r="E245" s="3" t="s">
        <v>889</v>
      </c>
      <c r="F245" s="8" t="s">
        <v>1641</v>
      </c>
      <c r="G245" s="6">
        <f>SUMIFS(GQList,GIList,Table_ExternalData_1[[#This Row],[Item_key]],GDList,Table_ExternalData_1[[#Headers],[1]])</f>
        <v>0</v>
      </c>
      <c r="H245" s="6">
        <f>SUMIFS(GQList,GIList,Table_ExternalData_1[[#This Row],[Item_key]],GDList,Table_ExternalData_1[[#Headers],[2]])</f>
        <v>0</v>
      </c>
      <c r="I245" s="6">
        <f>SUMIFS(GQList,GIList,Table_ExternalData_1[[#This Row],[Item_key]],GDList,Table_ExternalData_1[[#Headers],[3]])</f>
        <v>0</v>
      </c>
      <c r="J245" s="6">
        <f>SUMIFS(GQList,GIList,Table_ExternalData_1[[#This Row],[Item_key]],GDList,Table_ExternalData_1[[#Headers],[4]])</f>
        <v>0</v>
      </c>
      <c r="K245" s="6">
        <f>SUMIFS(GQList,GIList,Table_ExternalData_1[[#This Row],[Item_key]],GDList,Table_ExternalData_1[[#Headers],[5]])</f>
        <v>0</v>
      </c>
      <c r="L245" s="6">
        <f>SUMIFS(GQList,GIList,Table_ExternalData_1[[#This Row],[Item_key]],GDList,Table_ExternalData_1[[#Headers],[6]])</f>
        <v>200</v>
      </c>
      <c r="M245" s="6">
        <f>SUMIFS(GQList,GIList,Table_ExternalData_1[[#This Row],[Item_key]],GDList,Table_ExternalData_1[[#Headers],[7]])</f>
        <v>0</v>
      </c>
      <c r="N245" s="6">
        <f>SUMIFS(GQList,GIList,Table_ExternalData_1[[#This Row],[Item_key]],GDList,Table_ExternalData_1[[#Headers],[8]])</f>
        <v>0</v>
      </c>
      <c r="O245" s="6">
        <f>SUMIFS(GQList,GIList,Table_ExternalData_1[[#This Row],[Item_key]],GDList,Table_ExternalData_1[[#Headers],[9]])</f>
        <v>0</v>
      </c>
      <c r="P245" s="6">
        <f>SUMIFS(GQList,GIList,Table_ExternalData_1[[#This Row],[Item_key]],GDList,Table_ExternalData_1[[#Headers],[10]])</f>
        <v>0</v>
      </c>
      <c r="Q245" s="6">
        <f>SUMIFS(GQList,GIList,Table_ExternalData_1[[#This Row],[Item_key]],GDList,Table_ExternalData_1[[#Headers],[11]])</f>
        <v>0</v>
      </c>
      <c r="R245" s="6">
        <f>SUMIFS(GQList,GIList,Table_ExternalData_1[[#This Row],[Item_key]],GDList,Table_ExternalData_1[[#Headers],[12]])</f>
        <v>0</v>
      </c>
      <c r="S245" s="6">
        <f>SUMIFS(GQList,GIList,Table_ExternalData_1[[#This Row],[Item_key]],GDList,Table_ExternalData_1[[#Headers],[13]])</f>
        <v>0</v>
      </c>
      <c r="T245" s="6">
        <f>SUMIFS(GQList,GIList,Table_ExternalData_1[[#This Row],[Item_key]],GDList,Table_ExternalData_1[[#Headers],[14]])</f>
        <v>0</v>
      </c>
      <c r="U245" s="6">
        <f>SUMIFS(GQList,GIList,Table_ExternalData_1[[#This Row],[Item_key]],GDList,Table_ExternalData_1[[#Headers],[15]])</f>
        <v>0</v>
      </c>
      <c r="V245" s="6">
        <f>SUMIFS(GQList,GIList,Table_ExternalData_1[[#This Row],[Item_key]],GDList,Table_ExternalData_1[[#Headers],[16]])</f>
        <v>0</v>
      </c>
      <c r="W245" s="6">
        <f>SUMIFS(GQList,GIList,Table_ExternalData_1[[#This Row],[Item_key]],GDList,Table_ExternalData_1[[#Headers],[17]])</f>
        <v>0</v>
      </c>
      <c r="X245" s="6">
        <f>SUMIFS(GQList,GIList,Table_ExternalData_1[[#This Row],[Item_key]],GDList,Table_ExternalData_1[[#Headers],[18]])</f>
        <v>0</v>
      </c>
      <c r="Y245" s="6">
        <f>SUMIFS(GQList,GIList,Table_ExternalData_1[[#This Row],[Item_key]],GDList,Table_ExternalData_1[[#Headers],[19]])</f>
        <v>0</v>
      </c>
      <c r="Z245" s="6">
        <f>SUMIFS(GQList,GIList,Table_ExternalData_1[[#This Row],[Item_key]],GDList,Table_ExternalData_1[[#Headers],[20]])</f>
        <v>0</v>
      </c>
      <c r="AA245" s="6">
        <f>SUMIFS(GQList,GIList,Table_ExternalData_1[[#This Row],[Item_key]],GDList,Table_ExternalData_1[[#Headers],[21]])</f>
        <v>0</v>
      </c>
      <c r="AB245" s="6">
        <f>SUMIFS(GQList,GIList,Table_ExternalData_1[[#This Row],[Item_key]],GDList,Table_ExternalData_1[[#Headers],[22]])</f>
        <v>0</v>
      </c>
      <c r="AC245" s="6">
        <f>SUMIFS(GQList,GIList,Table_ExternalData_1[[#This Row],[Item_key]],GDList,Table_ExternalData_1[[#Headers],[23]])</f>
        <v>0</v>
      </c>
      <c r="AD245" s="6">
        <f>SUMIFS(GQList,GIList,Table_ExternalData_1[[#This Row],[Item_key]],GDList,Table_ExternalData_1[[#Headers],[24]])</f>
        <v>0</v>
      </c>
      <c r="AE245" s="6">
        <f>SUMIFS(GQList,GIList,Table_ExternalData_1[[#This Row],[Item_key]],GDList,Table_ExternalData_1[[#Headers],[25]])</f>
        <v>0</v>
      </c>
      <c r="AF245" s="6">
        <f>SUMIFS(GQList,GIList,Table_ExternalData_1[[#This Row],[Item_key]],GDList,Table_ExternalData_1[[#Headers],[26]])</f>
        <v>0</v>
      </c>
      <c r="AG245" s="6">
        <f>SUMIFS(GQList,GIList,Table_ExternalData_1[[#This Row],[Item_key]],GDList,Table_ExternalData_1[[#Headers],[27]])</f>
        <v>0</v>
      </c>
      <c r="AH245" s="6">
        <f>SUMIFS(GQList,GIList,Table_ExternalData_1[[#This Row],[Item_key]],GDList,Table_ExternalData_1[[#Headers],[28]])</f>
        <v>0</v>
      </c>
      <c r="AI245" s="6">
        <f>SUMIFS(GQList,GIList,Table_ExternalData_1[[#This Row],[Item_key]],GDList,Table_ExternalData_1[[#Headers],[29]])</f>
        <v>0</v>
      </c>
      <c r="AJ245" s="6">
        <f>SUMIFS(GQList,GIList,Table_ExternalData_1[[#This Row],[Item_key]],GDList,Table_ExternalData_1[[#Headers],[30]])</f>
        <v>0</v>
      </c>
      <c r="AK245" s="6">
        <f>SUMIFS(GQList,GIList,Table_ExternalData_1[[#This Row],[Item_key]],GDList,Table_ExternalData_1[[#Headers],[31]])</f>
        <v>0</v>
      </c>
      <c r="AL245" s="6">
        <f>SUM(Table_ExternalData_1[[#This Row],[1]:[31]])</f>
        <v>200</v>
      </c>
    </row>
    <row r="246" spans="1:38" hidden="1">
      <c r="A246" s="8" t="s">
        <v>2000</v>
      </c>
      <c r="B246" s="3" t="s">
        <v>885</v>
      </c>
      <c r="C246" s="3" t="s">
        <v>133</v>
      </c>
      <c r="D246" s="3" t="s">
        <v>890</v>
      </c>
      <c r="E246" s="3" t="s">
        <v>891</v>
      </c>
      <c r="F246" s="8" t="s">
        <v>1641</v>
      </c>
      <c r="G246" s="6">
        <f>SUMIFS(GQList,GIList,Table_ExternalData_1[[#This Row],[Item_key]],GDList,Table_ExternalData_1[[#Headers],[1]])</f>
        <v>0</v>
      </c>
      <c r="H246" s="6">
        <f>SUMIFS(GQList,GIList,Table_ExternalData_1[[#This Row],[Item_key]],GDList,Table_ExternalData_1[[#Headers],[2]])</f>
        <v>0</v>
      </c>
      <c r="I246" s="6">
        <f>SUMIFS(GQList,GIList,Table_ExternalData_1[[#This Row],[Item_key]],GDList,Table_ExternalData_1[[#Headers],[3]])</f>
        <v>0</v>
      </c>
      <c r="J246" s="6">
        <f>SUMIFS(GQList,GIList,Table_ExternalData_1[[#This Row],[Item_key]],GDList,Table_ExternalData_1[[#Headers],[4]])</f>
        <v>0</v>
      </c>
      <c r="K246" s="6">
        <f>SUMIFS(GQList,GIList,Table_ExternalData_1[[#This Row],[Item_key]],GDList,Table_ExternalData_1[[#Headers],[5]])</f>
        <v>0</v>
      </c>
      <c r="L246" s="6">
        <f>SUMIFS(GQList,GIList,Table_ExternalData_1[[#This Row],[Item_key]],GDList,Table_ExternalData_1[[#Headers],[6]])</f>
        <v>0</v>
      </c>
      <c r="M246" s="6">
        <f>SUMIFS(GQList,GIList,Table_ExternalData_1[[#This Row],[Item_key]],GDList,Table_ExternalData_1[[#Headers],[7]])</f>
        <v>0</v>
      </c>
      <c r="N246" s="6">
        <f>SUMIFS(GQList,GIList,Table_ExternalData_1[[#This Row],[Item_key]],GDList,Table_ExternalData_1[[#Headers],[8]])</f>
        <v>0</v>
      </c>
      <c r="O246" s="6">
        <f>SUMIFS(GQList,GIList,Table_ExternalData_1[[#This Row],[Item_key]],GDList,Table_ExternalData_1[[#Headers],[9]])</f>
        <v>0</v>
      </c>
      <c r="P246" s="6">
        <f>SUMIFS(GQList,GIList,Table_ExternalData_1[[#This Row],[Item_key]],GDList,Table_ExternalData_1[[#Headers],[10]])</f>
        <v>0</v>
      </c>
      <c r="Q246" s="6">
        <f>SUMIFS(GQList,GIList,Table_ExternalData_1[[#This Row],[Item_key]],GDList,Table_ExternalData_1[[#Headers],[11]])</f>
        <v>0</v>
      </c>
      <c r="R246" s="6">
        <f>SUMIFS(GQList,GIList,Table_ExternalData_1[[#This Row],[Item_key]],GDList,Table_ExternalData_1[[#Headers],[12]])</f>
        <v>0</v>
      </c>
      <c r="S246" s="6">
        <f>SUMIFS(GQList,GIList,Table_ExternalData_1[[#This Row],[Item_key]],GDList,Table_ExternalData_1[[#Headers],[13]])</f>
        <v>0</v>
      </c>
      <c r="T246" s="6">
        <f>SUMIFS(GQList,GIList,Table_ExternalData_1[[#This Row],[Item_key]],GDList,Table_ExternalData_1[[#Headers],[14]])</f>
        <v>0</v>
      </c>
      <c r="U246" s="6">
        <f>SUMIFS(GQList,GIList,Table_ExternalData_1[[#This Row],[Item_key]],GDList,Table_ExternalData_1[[#Headers],[15]])</f>
        <v>0</v>
      </c>
      <c r="V246" s="6">
        <f>SUMIFS(GQList,GIList,Table_ExternalData_1[[#This Row],[Item_key]],GDList,Table_ExternalData_1[[#Headers],[16]])</f>
        <v>0</v>
      </c>
      <c r="W246" s="6">
        <f>SUMIFS(GQList,GIList,Table_ExternalData_1[[#This Row],[Item_key]],GDList,Table_ExternalData_1[[#Headers],[17]])</f>
        <v>0</v>
      </c>
      <c r="X246" s="6">
        <f>SUMIFS(GQList,GIList,Table_ExternalData_1[[#This Row],[Item_key]],GDList,Table_ExternalData_1[[#Headers],[18]])</f>
        <v>0</v>
      </c>
      <c r="Y246" s="6">
        <f>SUMIFS(GQList,GIList,Table_ExternalData_1[[#This Row],[Item_key]],GDList,Table_ExternalData_1[[#Headers],[19]])</f>
        <v>0</v>
      </c>
      <c r="Z246" s="6">
        <f>SUMIFS(GQList,GIList,Table_ExternalData_1[[#This Row],[Item_key]],GDList,Table_ExternalData_1[[#Headers],[20]])</f>
        <v>0</v>
      </c>
      <c r="AA246" s="6">
        <f>SUMIFS(GQList,GIList,Table_ExternalData_1[[#This Row],[Item_key]],GDList,Table_ExternalData_1[[#Headers],[21]])</f>
        <v>0</v>
      </c>
      <c r="AB246" s="6">
        <f>SUMIFS(GQList,GIList,Table_ExternalData_1[[#This Row],[Item_key]],GDList,Table_ExternalData_1[[#Headers],[22]])</f>
        <v>0</v>
      </c>
      <c r="AC246" s="6">
        <f>SUMIFS(GQList,GIList,Table_ExternalData_1[[#This Row],[Item_key]],GDList,Table_ExternalData_1[[#Headers],[23]])</f>
        <v>0</v>
      </c>
      <c r="AD246" s="6">
        <f>SUMIFS(GQList,GIList,Table_ExternalData_1[[#This Row],[Item_key]],GDList,Table_ExternalData_1[[#Headers],[24]])</f>
        <v>0</v>
      </c>
      <c r="AE246" s="6">
        <f>SUMIFS(GQList,GIList,Table_ExternalData_1[[#This Row],[Item_key]],GDList,Table_ExternalData_1[[#Headers],[25]])</f>
        <v>0</v>
      </c>
      <c r="AF246" s="6">
        <f>SUMIFS(GQList,GIList,Table_ExternalData_1[[#This Row],[Item_key]],GDList,Table_ExternalData_1[[#Headers],[26]])</f>
        <v>0</v>
      </c>
      <c r="AG246" s="6">
        <f>SUMIFS(GQList,GIList,Table_ExternalData_1[[#This Row],[Item_key]],GDList,Table_ExternalData_1[[#Headers],[27]])</f>
        <v>0</v>
      </c>
      <c r="AH246" s="6">
        <f>SUMIFS(GQList,GIList,Table_ExternalData_1[[#This Row],[Item_key]],GDList,Table_ExternalData_1[[#Headers],[28]])</f>
        <v>0</v>
      </c>
      <c r="AI246" s="6">
        <f>SUMIFS(GQList,GIList,Table_ExternalData_1[[#This Row],[Item_key]],GDList,Table_ExternalData_1[[#Headers],[29]])</f>
        <v>0</v>
      </c>
      <c r="AJ246" s="6">
        <f>SUMIFS(GQList,GIList,Table_ExternalData_1[[#This Row],[Item_key]],GDList,Table_ExternalData_1[[#Headers],[30]])</f>
        <v>0</v>
      </c>
      <c r="AK246" s="6">
        <f>SUMIFS(GQList,GIList,Table_ExternalData_1[[#This Row],[Item_key]],GDList,Table_ExternalData_1[[#Headers],[31]])</f>
        <v>0</v>
      </c>
      <c r="AL246" s="6">
        <f>SUM(Table_ExternalData_1[[#This Row],[1]:[31]])</f>
        <v>0</v>
      </c>
    </row>
    <row r="247" spans="1:38" hidden="1">
      <c r="A247" s="8" t="s">
        <v>2000</v>
      </c>
      <c r="B247" s="3" t="s">
        <v>885</v>
      </c>
      <c r="C247" s="3" t="s">
        <v>91</v>
      </c>
      <c r="D247" s="3" t="s">
        <v>892</v>
      </c>
      <c r="E247" s="3" t="s">
        <v>893</v>
      </c>
      <c r="F247" s="8" t="s">
        <v>1641</v>
      </c>
      <c r="G247" s="6">
        <f>SUMIFS(GQList,GIList,Table_ExternalData_1[[#This Row],[Item_key]],GDList,Table_ExternalData_1[[#Headers],[1]])</f>
        <v>0</v>
      </c>
      <c r="H247" s="6">
        <f>SUMIFS(GQList,GIList,Table_ExternalData_1[[#This Row],[Item_key]],GDList,Table_ExternalData_1[[#Headers],[2]])</f>
        <v>0</v>
      </c>
      <c r="I247" s="6">
        <f>SUMIFS(GQList,GIList,Table_ExternalData_1[[#This Row],[Item_key]],GDList,Table_ExternalData_1[[#Headers],[3]])</f>
        <v>0</v>
      </c>
      <c r="J247" s="6">
        <f>SUMIFS(GQList,GIList,Table_ExternalData_1[[#This Row],[Item_key]],GDList,Table_ExternalData_1[[#Headers],[4]])</f>
        <v>0</v>
      </c>
      <c r="K247" s="6">
        <f>SUMIFS(GQList,GIList,Table_ExternalData_1[[#This Row],[Item_key]],GDList,Table_ExternalData_1[[#Headers],[5]])</f>
        <v>0</v>
      </c>
      <c r="L247" s="6">
        <f>SUMIFS(GQList,GIList,Table_ExternalData_1[[#This Row],[Item_key]],GDList,Table_ExternalData_1[[#Headers],[6]])</f>
        <v>0</v>
      </c>
      <c r="M247" s="6">
        <f>SUMIFS(GQList,GIList,Table_ExternalData_1[[#This Row],[Item_key]],GDList,Table_ExternalData_1[[#Headers],[7]])</f>
        <v>0</v>
      </c>
      <c r="N247" s="6">
        <f>SUMIFS(GQList,GIList,Table_ExternalData_1[[#This Row],[Item_key]],GDList,Table_ExternalData_1[[#Headers],[8]])</f>
        <v>0</v>
      </c>
      <c r="O247" s="6">
        <f>SUMIFS(GQList,GIList,Table_ExternalData_1[[#This Row],[Item_key]],GDList,Table_ExternalData_1[[#Headers],[9]])</f>
        <v>0</v>
      </c>
      <c r="P247" s="6">
        <f>SUMIFS(GQList,GIList,Table_ExternalData_1[[#This Row],[Item_key]],GDList,Table_ExternalData_1[[#Headers],[10]])</f>
        <v>0</v>
      </c>
      <c r="Q247" s="6">
        <f>SUMIFS(GQList,GIList,Table_ExternalData_1[[#This Row],[Item_key]],GDList,Table_ExternalData_1[[#Headers],[11]])</f>
        <v>0</v>
      </c>
      <c r="R247" s="6">
        <f>SUMIFS(GQList,GIList,Table_ExternalData_1[[#This Row],[Item_key]],GDList,Table_ExternalData_1[[#Headers],[12]])</f>
        <v>0</v>
      </c>
      <c r="S247" s="6">
        <f>SUMIFS(GQList,GIList,Table_ExternalData_1[[#This Row],[Item_key]],GDList,Table_ExternalData_1[[#Headers],[13]])</f>
        <v>0</v>
      </c>
      <c r="T247" s="6">
        <f>SUMIFS(GQList,GIList,Table_ExternalData_1[[#This Row],[Item_key]],GDList,Table_ExternalData_1[[#Headers],[14]])</f>
        <v>0</v>
      </c>
      <c r="U247" s="6">
        <f>SUMIFS(GQList,GIList,Table_ExternalData_1[[#This Row],[Item_key]],GDList,Table_ExternalData_1[[#Headers],[15]])</f>
        <v>0</v>
      </c>
      <c r="V247" s="6">
        <f>SUMIFS(GQList,GIList,Table_ExternalData_1[[#This Row],[Item_key]],GDList,Table_ExternalData_1[[#Headers],[16]])</f>
        <v>0</v>
      </c>
      <c r="W247" s="6">
        <f>SUMIFS(GQList,GIList,Table_ExternalData_1[[#This Row],[Item_key]],GDList,Table_ExternalData_1[[#Headers],[17]])</f>
        <v>0</v>
      </c>
      <c r="X247" s="6">
        <f>SUMIFS(GQList,GIList,Table_ExternalData_1[[#This Row],[Item_key]],GDList,Table_ExternalData_1[[#Headers],[18]])</f>
        <v>0</v>
      </c>
      <c r="Y247" s="6">
        <f>SUMIFS(GQList,GIList,Table_ExternalData_1[[#This Row],[Item_key]],GDList,Table_ExternalData_1[[#Headers],[19]])</f>
        <v>0</v>
      </c>
      <c r="Z247" s="6">
        <f>SUMIFS(GQList,GIList,Table_ExternalData_1[[#This Row],[Item_key]],GDList,Table_ExternalData_1[[#Headers],[20]])</f>
        <v>0</v>
      </c>
      <c r="AA247" s="6">
        <f>SUMIFS(GQList,GIList,Table_ExternalData_1[[#This Row],[Item_key]],GDList,Table_ExternalData_1[[#Headers],[21]])</f>
        <v>0</v>
      </c>
      <c r="AB247" s="6">
        <f>SUMIFS(GQList,GIList,Table_ExternalData_1[[#This Row],[Item_key]],GDList,Table_ExternalData_1[[#Headers],[22]])</f>
        <v>0</v>
      </c>
      <c r="AC247" s="6">
        <f>SUMIFS(GQList,GIList,Table_ExternalData_1[[#This Row],[Item_key]],GDList,Table_ExternalData_1[[#Headers],[23]])</f>
        <v>0</v>
      </c>
      <c r="AD247" s="6">
        <f>SUMIFS(GQList,GIList,Table_ExternalData_1[[#This Row],[Item_key]],GDList,Table_ExternalData_1[[#Headers],[24]])</f>
        <v>0</v>
      </c>
      <c r="AE247" s="6">
        <f>SUMIFS(GQList,GIList,Table_ExternalData_1[[#This Row],[Item_key]],GDList,Table_ExternalData_1[[#Headers],[25]])</f>
        <v>0</v>
      </c>
      <c r="AF247" s="6">
        <f>SUMIFS(GQList,GIList,Table_ExternalData_1[[#This Row],[Item_key]],GDList,Table_ExternalData_1[[#Headers],[26]])</f>
        <v>0</v>
      </c>
      <c r="AG247" s="6">
        <f>SUMIFS(GQList,GIList,Table_ExternalData_1[[#This Row],[Item_key]],GDList,Table_ExternalData_1[[#Headers],[27]])</f>
        <v>0</v>
      </c>
      <c r="AH247" s="6">
        <f>SUMIFS(GQList,GIList,Table_ExternalData_1[[#This Row],[Item_key]],GDList,Table_ExternalData_1[[#Headers],[28]])</f>
        <v>0</v>
      </c>
      <c r="AI247" s="6">
        <f>SUMIFS(GQList,GIList,Table_ExternalData_1[[#This Row],[Item_key]],GDList,Table_ExternalData_1[[#Headers],[29]])</f>
        <v>0</v>
      </c>
      <c r="AJ247" s="6">
        <f>SUMIFS(GQList,GIList,Table_ExternalData_1[[#This Row],[Item_key]],GDList,Table_ExternalData_1[[#Headers],[30]])</f>
        <v>128</v>
      </c>
      <c r="AK247" s="6">
        <f>SUMIFS(GQList,GIList,Table_ExternalData_1[[#This Row],[Item_key]],GDList,Table_ExternalData_1[[#Headers],[31]])</f>
        <v>122</v>
      </c>
      <c r="AL247" s="6">
        <f>SUM(Table_ExternalData_1[[#This Row],[1]:[31]])</f>
        <v>250</v>
      </c>
    </row>
    <row r="248" spans="1:38" hidden="1">
      <c r="A248" s="8" t="s">
        <v>2000</v>
      </c>
      <c r="B248" s="3" t="s">
        <v>885</v>
      </c>
      <c r="C248" s="3" t="s">
        <v>92</v>
      </c>
      <c r="D248" s="3" t="s">
        <v>894</v>
      </c>
      <c r="E248" s="3" t="s">
        <v>895</v>
      </c>
      <c r="F248" s="8" t="s">
        <v>1641</v>
      </c>
      <c r="G248" s="6">
        <f>SUMIFS(GQList,GIList,Table_ExternalData_1[[#This Row],[Item_key]],GDList,Table_ExternalData_1[[#Headers],[1]])</f>
        <v>0</v>
      </c>
      <c r="H248" s="6">
        <f>SUMIFS(GQList,GIList,Table_ExternalData_1[[#This Row],[Item_key]],GDList,Table_ExternalData_1[[#Headers],[2]])</f>
        <v>0</v>
      </c>
      <c r="I248" s="6">
        <f>SUMIFS(GQList,GIList,Table_ExternalData_1[[#This Row],[Item_key]],GDList,Table_ExternalData_1[[#Headers],[3]])</f>
        <v>0</v>
      </c>
      <c r="J248" s="6">
        <f>SUMIFS(GQList,GIList,Table_ExternalData_1[[#This Row],[Item_key]],GDList,Table_ExternalData_1[[#Headers],[4]])</f>
        <v>0</v>
      </c>
      <c r="K248" s="6">
        <f>SUMIFS(GQList,GIList,Table_ExternalData_1[[#This Row],[Item_key]],GDList,Table_ExternalData_1[[#Headers],[5]])</f>
        <v>0</v>
      </c>
      <c r="L248" s="6">
        <f>SUMIFS(GQList,GIList,Table_ExternalData_1[[#This Row],[Item_key]],GDList,Table_ExternalData_1[[#Headers],[6]])</f>
        <v>200</v>
      </c>
      <c r="M248" s="6">
        <f>SUMIFS(GQList,GIList,Table_ExternalData_1[[#This Row],[Item_key]],GDList,Table_ExternalData_1[[#Headers],[7]])</f>
        <v>0</v>
      </c>
      <c r="N248" s="6">
        <f>SUMIFS(GQList,GIList,Table_ExternalData_1[[#This Row],[Item_key]],GDList,Table_ExternalData_1[[#Headers],[8]])</f>
        <v>0</v>
      </c>
      <c r="O248" s="6">
        <f>SUMIFS(GQList,GIList,Table_ExternalData_1[[#This Row],[Item_key]],GDList,Table_ExternalData_1[[#Headers],[9]])</f>
        <v>0</v>
      </c>
      <c r="P248" s="6">
        <f>SUMIFS(GQList,GIList,Table_ExternalData_1[[#This Row],[Item_key]],GDList,Table_ExternalData_1[[#Headers],[10]])</f>
        <v>0</v>
      </c>
      <c r="Q248" s="6">
        <f>SUMIFS(GQList,GIList,Table_ExternalData_1[[#This Row],[Item_key]],GDList,Table_ExternalData_1[[#Headers],[11]])</f>
        <v>0</v>
      </c>
      <c r="R248" s="6">
        <f>SUMIFS(GQList,GIList,Table_ExternalData_1[[#This Row],[Item_key]],GDList,Table_ExternalData_1[[#Headers],[12]])</f>
        <v>0</v>
      </c>
      <c r="S248" s="6">
        <f>SUMIFS(GQList,GIList,Table_ExternalData_1[[#This Row],[Item_key]],GDList,Table_ExternalData_1[[#Headers],[13]])</f>
        <v>0</v>
      </c>
      <c r="T248" s="6">
        <f>SUMIFS(GQList,GIList,Table_ExternalData_1[[#This Row],[Item_key]],GDList,Table_ExternalData_1[[#Headers],[14]])</f>
        <v>0</v>
      </c>
      <c r="U248" s="6">
        <f>SUMIFS(GQList,GIList,Table_ExternalData_1[[#This Row],[Item_key]],GDList,Table_ExternalData_1[[#Headers],[15]])</f>
        <v>0</v>
      </c>
      <c r="V248" s="6">
        <f>SUMIFS(GQList,GIList,Table_ExternalData_1[[#This Row],[Item_key]],GDList,Table_ExternalData_1[[#Headers],[16]])</f>
        <v>0</v>
      </c>
      <c r="W248" s="6">
        <f>SUMIFS(GQList,GIList,Table_ExternalData_1[[#This Row],[Item_key]],GDList,Table_ExternalData_1[[#Headers],[17]])</f>
        <v>0</v>
      </c>
      <c r="X248" s="6">
        <f>SUMIFS(GQList,GIList,Table_ExternalData_1[[#This Row],[Item_key]],GDList,Table_ExternalData_1[[#Headers],[18]])</f>
        <v>0</v>
      </c>
      <c r="Y248" s="6">
        <f>SUMIFS(GQList,GIList,Table_ExternalData_1[[#This Row],[Item_key]],GDList,Table_ExternalData_1[[#Headers],[19]])</f>
        <v>0</v>
      </c>
      <c r="Z248" s="6">
        <f>SUMIFS(GQList,GIList,Table_ExternalData_1[[#This Row],[Item_key]],GDList,Table_ExternalData_1[[#Headers],[20]])</f>
        <v>0</v>
      </c>
      <c r="AA248" s="6">
        <f>SUMIFS(GQList,GIList,Table_ExternalData_1[[#This Row],[Item_key]],GDList,Table_ExternalData_1[[#Headers],[21]])</f>
        <v>0</v>
      </c>
      <c r="AB248" s="6">
        <f>SUMIFS(GQList,GIList,Table_ExternalData_1[[#This Row],[Item_key]],GDList,Table_ExternalData_1[[#Headers],[22]])</f>
        <v>0</v>
      </c>
      <c r="AC248" s="6">
        <f>SUMIFS(GQList,GIList,Table_ExternalData_1[[#This Row],[Item_key]],GDList,Table_ExternalData_1[[#Headers],[23]])</f>
        <v>0</v>
      </c>
      <c r="AD248" s="6">
        <f>SUMIFS(GQList,GIList,Table_ExternalData_1[[#This Row],[Item_key]],GDList,Table_ExternalData_1[[#Headers],[24]])</f>
        <v>0</v>
      </c>
      <c r="AE248" s="6">
        <f>SUMIFS(GQList,GIList,Table_ExternalData_1[[#This Row],[Item_key]],GDList,Table_ExternalData_1[[#Headers],[25]])</f>
        <v>0</v>
      </c>
      <c r="AF248" s="6">
        <f>SUMIFS(GQList,GIList,Table_ExternalData_1[[#This Row],[Item_key]],GDList,Table_ExternalData_1[[#Headers],[26]])</f>
        <v>0</v>
      </c>
      <c r="AG248" s="6">
        <f>SUMIFS(GQList,GIList,Table_ExternalData_1[[#This Row],[Item_key]],GDList,Table_ExternalData_1[[#Headers],[27]])</f>
        <v>0</v>
      </c>
      <c r="AH248" s="6">
        <f>SUMIFS(GQList,GIList,Table_ExternalData_1[[#This Row],[Item_key]],GDList,Table_ExternalData_1[[#Headers],[28]])</f>
        <v>0</v>
      </c>
      <c r="AI248" s="6">
        <f>SUMIFS(GQList,GIList,Table_ExternalData_1[[#This Row],[Item_key]],GDList,Table_ExternalData_1[[#Headers],[29]])</f>
        <v>0</v>
      </c>
      <c r="AJ248" s="6">
        <f>SUMIFS(GQList,GIList,Table_ExternalData_1[[#This Row],[Item_key]],GDList,Table_ExternalData_1[[#Headers],[30]])</f>
        <v>400</v>
      </c>
      <c r="AK248" s="6">
        <f>SUMIFS(GQList,GIList,Table_ExternalData_1[[#This Row],[Item_key]],GDList,Table_ExternalData_1[[#Headers],[31]])</f>
        <v>0</v>
      </c>
      <c r="AL248" s="6">
        <f>SUM(Table_ExternalData_1[[#This Row],[1]:[31]])</f>
        <v>600</v>
      </c>
    </row>
    <row r="249" spans="1:38" hidden="1">
      <c r="A249" s="8" t="s">
        <v>2000</v>
      </c>
      <c r="B249" s="3" t="s">
        <v>885</v>
      </c>
      <c r="C249" s="3" t="s">
        <v>496</v>
      </c>
      <c r="D249" s="3" t="s">
        <v>896</v>
      </c>
      <c r="E249" s="3" t="s">
        <v>897</v>
      </c>
      <c r="F249" s="8" t="s">
        <v>1641</v>
      </c>
      <c r="G249" s="6">
        <f>SUMIFS(GQList,GIList,Table_ExternalData_1[[#This Row],[Item_key]],GDList,Table_ExternalData_1[[#Headers],[1]])</f>
        <v>0</v>
      </c>
      <c r="H249" s="6">
        <f>SUMIFS(GQList,GIList,Table_ExternalData_1[[#This Row],[Item_key]],GDList,Table_ExternalData_1[[#Headers],[2]])</f>
        <v>0</v>
      </c>
      <c r="I249" s="6">
        <f>SUMIFS(GQList,GIList,Table_ExternalData_1[[#This Row],[Item_key]],GDList,Table_ExternalData_1[[#Headers],[3]])</f>
        <v>0</v>
      </c>
      <c r="J249" s="6">
        <f>SUMIFS(GQList,GIList,Table_ExternalData_1[[#This Row],[Item_key]],GDList,Table_ExternalData_1[[#Headers],[4]])</f>
        <v>0</v>
      </c>
      <c r="K249" s="6">
        <f>SUMIFS(GQList,GIList,Table_ExternalData_1[[#This Row],[Item_key]],GDList,Table_ExternalData_1[[#Headers],[5]])</f>
        <v>0</v>
      </c>
      <c r="L249" s="6">
        <f>SUMIFS(GQList,GIList,Table_ExternalData_1[[#This Row],[Item_key]],GDList,Table_ExternalData_1[[#Headers],[6]])</f>
        <v>0</v>
      </c>
      <c r="M249" s="6">
        <f>SUMIFS(GQList,GIList,Table_ExternalData_1[[#This Row],[Item_key]],GDList,Table_ExternalData_1[[#Headers],[7]])</f>
        <v>0</v>
      </c>
      <c r="N249" s="6">
        <f>SUMIFS(GQList,GIList,Table_ExternalData_1[[#This Row],[Item_key]],GDList,Table_ExternalData_1[[#Headers],[8]])</f>
        <v>0</v>
      </c>
      <c r="O249" s="6">
        <f>SUMIFS(GQList,GIList,Table_ExternalData_1[[#This Row],[Item_key]],GDList,Table_ExternalData_1[[#Headers],[9]])</f>
        <v>0</v>
      </c>
      <c r="P249" s="6">
        <f>SUMIFS(GQList,GIList,Table_ExternalData_1[[#This Row],[Item_key]],GDList,Table_ExternalData_1[[#Headers],[10]])</f>
        <v>0</v>
      </c>
      <c r="Q249" s="6">
        <f>SUMIFS(GQList,GIList,Table_ExternalData_1[[#This Row],[Item_key]],GDList,Table_ExternalData_1[[#Headers],[11]])</f>
        <v>0</v>
      </c>
      <c r="R249" s="6">
        <f>SUMIFS(GQList,GIList,Table_ExternalData_1[[#This Row],[Item_key]],GDList,Table_ExternalData_1[[#Headers],[12]])</f>
        <v>0</v>
      </c>
      <c r="S249" s="6">
        <f>SUMIFS(GQList,GIList,Table_ExternalData_1[[#This Row],[Item_key]],GDList,Table_ExternalData_1[[#Headers],[13]])</f>
        <v>0</v>
      </c>
      <c r="T249" s="6">
        <f>SUMIFS(GQList,GIList,Table_ExternalData_1[[#This Row],[Item_key]],GDList,Table_ExternalData_1[[#Headers],[14]])</f>
        <v>0</v>
      </c>
      <c r="U249" s="6">
        <f>SUMIFS(GQList,GIList,Table_ExternalData_1[[#This Row],[Item_key]],GDList,Table_ExternalData_1[[#Headers],[15]])</f>
        <v>0</v>
      </c>
      <c r="V249" s="6">
        <f>SUMIFS(GQList,GIList,Table_ExternalData_1[[#This Row],[Item_key]],GDList,Table_ExternalData_1[[#Headers],[16]])</f>
        <v>0</v>
      </c>
      <c r="W249" s="6">
        <f>SUMIFS(GQList,GIList,Table_ExternalData_1[[#This Row],[Item_key]],GDList,Table_ExternalData_1[[#Headers],[17]])</f>
        <v>0</v>
      </c>
      <c r="X249" s="6">
        <f>SUMIFS(GQList,GIList,Table_ExternalData_1[[#This Row],[Item_key]],GDList,Table_ExternalData_1[[#Headers],[18]])</f>
        <v>0</v>
      </c>
      <c r="Y249" s="6">
        <f>SUMIFS(GQList,GIList,Table_ExternalData_1[[#This Row],[Item_key]],GDList,Table_ExternalData_1[[#Headers],[19]])</f>
        <v>0</v>
      </c>
      <c r="Z249" s="6">
        <f>SUMIFS(GQList,GIList,Table_ExternalData_1[[#This Row],[Item_key]],GDList,Table_ExternalData_1[[#Headers],[20]])</f>
        <v>0</v>
      </c>
      <c r="AA249" s="6">
        <f>SUMIFS(GQList,GIList,Table_ExternalData_1[[#This Row],[Item_key]],GDList,Table_ExternalData_1[[#Headers],[21]])</f>
        <v>0</v>
      </c>
      <c r="AB249" s="6">
        <f>SUMIFS(GQList,GIList,Table_ExternalData_1[[#This Row],[Item_key]],GDList,Table_ExternalData_1[[#Headers],[22]])</f>
        <v>0</v>
      </c>
      <c r="AC249" s="6">
        <f>SUMIFS(GQList,GIList,Table_ExternalData_1[[#This Row],[Item_key]],GDList,Table_ExternalData_1[[#Headers],[23]])</f>
        <v>0</v>
      </c>
      <c r="AD249" s="6">
        <f>SUMIFS(GQList,GIList,Table_ExternalData_1[[#This Row],[Item_key]],GDList,Table_ExternalData_1[[#Headers],[24]])</f>
        <v>0</v>
      </c>
      <c r="AE249" s="6">
        <f>SUMIFS(GQList,GIList,Table_ExternalData_1[[#This Row],[Item_key]],GDList,Table_ExternalData_1[[#Headers],[25]])</f>
        <v>0</v>
      </c>
      <c r="AF249" s="6">
        <f>SUMIFS(GQList,GIList,Table_ExternalData_1[[#This Row],[Item_key]],GDList,Table_ExternalData_1[[#Headers],[26]])</f>
        <v>0</v>
      </c>
      <c r="AG249" s="6">
        <f>SUMIFS(GQList,GIList,Table_ExternalData_1[[#This Row],[Item_key]],GDList,Table_ExternalData_1[[#Headers],[27]])</f>
        <v>0</v>
      </c>
      <c r="AH249" s="6">
        <f>SUMIFS(GQList,GIList,Table_ExternalData_1[[#This Row],[Item_key]],GDList,Table_ExternalData_1[[#Headers],[28]])</f>
        <v>0</v>
      </c>
      <c r="AI249" s="6">
        <f>SUMIFS(GQList,GIList,Table_ExternalData_1[[#This Row],[Item_key]],GDList,Table_ExternalData_1[[#Headers],[29]])</f>
        <v>0</v>
      </c>
      <c r="AJ249" s="6">
        <f>SUMIFS(GQList,GIList,Table_ExternalData_1[[#This Row],[Item_key]],GDList,Table_ExternalData_1[[#Headers],[30]])</f>
        <v>0</v>
      </c>
      <c r="AK249" s="6">
        <f>SUMIFS(GQList,GIList,Table_ExternalData_1[[#This Row],[Item_key]],GDList,Table_ExternalData_1[[#Headers],[31]])</f>
        <v>0</v>
      </c>
      <c r="AL249" s="6">
        <f>SUM(Table_ExternalData_1[[#This Row],[1]:[31]])</f>
        <v>0</v>
      </c>
    </row>
    <row r="250" spans="1:38" hidden="1">
      <c r="A250" s="8" t="s">
        <v>2000</v>
      </c>
      <c r="B250" s="3" t="s">
        <v>885</v>
      </c>
      <c r="C250" s="3" t="s">
        <v>197</v>
      </c>
      <c r="D250" s="3" t="s">
        <v>898</v>
      </c>
      <c r="E250" s="3" t="s">
        <v>899</v>
      </c>
      <c r="F250" s="8" t="s">
        <v>1641</v>
      </c>
      <c r="G250" s="6">
        <f>SUMIFS(GQList,GIList,Table_ExternalData_1[[#This Row],[Item_key]],GDList,Table_ExternalData_1[[#Headers],[1]])</f>
        <v>0</v>
      </c>
      <c r="H250" s="6">
        <f>SUMIFS(GQList,GIList,Table_ExternalData_1[[#This Row],[Item_key]],GDList,Table_ExternalData_1[[#Headers],[2]])</f>
        <v>0</v>
      </c>
      <c r="I250" s="6">
        <f>SUMIFS(GQList,GIList,Table_ExternalData_1[[#This Row],[Item_key]],GDList,Table_ExternalData_1[[#Headers],[3]])</f>
        <v>0</v>
      </c>
      <c r="J250" s="6">
        <f>SUMIFS(GQList,GIList,Table_ExternalData_1[[#This Row],[Item_key]],GDList,Table_ExternalData_1[[#Headers],[4]])</f>
        <v>0</v>
      </c>
      <c r="K250" s="6">
        <f>SUMIFS(GQList,GIList,Table_ExternalData_1[[#This Row],[Item_key]],GDList,Table_ExternalData_1[[#Headers],[5]])</f>
        <v>0</v>
      </c>
      <c r="L250" s="6">
        <f>SUMIFS(GQList,GIList,Table_ExternalData_1[[#This Row],[Item_key]],GDList,Table_ExternalData_1[[#Headers],[6]])</f>
        <v>200</v>
      </c>
      <c r="M250" s="6">
        <f>SUMIFS(GQList,GIList,Table_ExternalData_1[[#This Row],[Item_key]],GDList,Table_ExternalData_1[[#Headers],[7]])</f>
        <v>0</v>
      </c>
      <c r="N250" s="6">
        <f>SUMIFS(GQList,GIList,Table_ExternalData_1[[#This Row],[Item_key]],GDList,Table_ExternalData_1[[#Headers],[8]])</f>
        <v>0</v>
      </c>
      <c r="O250" s="6">
        <f>SUMIFS(GQList,GIList,Table_ExternalData_1[[#This Row],[Item_key]],GDList,Table_ExternalData_1[[#Headers],[9]])</f>
        <v>0</v>
      </c>
      <c r="P250" s="6">
        <f>SUMIFS(GQList,GIList,Table_ExternalData_1[[#This Row],[Item_key]],GDList,Table_ExternalData_1[[#Headers],[10]])</f>
        <v>0</v>
      </c>
      <c r="Q250" s="6">
        <f>SUMIFS(GQList,GIList,Table_ExternalData_1[[#This Row],[Item_key]],GDList,Table_ExternalData_1[[#Headers],[11]])</f>
        <v>0</v>
      </c>
      <c r="R250" s="6">
        <f>SUMIFS(GQList,GIList,Table_ExternalData_1[[#This Row],[Item_key]],GDList,Table_ExternalData_1[[#Headers],[12]])</f>
        <v>0</v>
      </c>
      <c r="S250" s="6">
        <f>SUMIFS(GQList,GIList,Table_ExternalData_1[[#This Row],[Item_key]],GDList,Table_ExternalData_1[[#Headers],[13]])</f>
        <v>0</v>
      </c>
      <c r="T250" s="6">
        <f>SUMIFS(GQList,GIList,Table_ExternalData_1[[#This Row],[Item_key]],GDList,Table_ExternalData_1[[#Headers],[14]])</f>
        <v>0</v>
      </c>
      <c r="U250" s="6">
        <f>SUMIFS(GQList,GIList,Table_ExternalData_1[[#This Row],[Item_key]],GDList,Table_ExternalData_1[[#Headers],[15]])</f>
        <v>0</v>
      </c>
      <c r="V250" s="6">
        <f>SUMIFS(GQList,GIList,Table_ExternalData_1[[#This Row],[Item_key]],GDList,Table_ExternalData_1[[#Headers],[16]])</f>
        <v>0</v>
      </c>
      <c r="W250" s="6">
        <f>SUMIFS(GQList,GIList,Table_ExternalData_1[[#This Row],[Item_key]],GDList,Table_ExternalData_1[[#Headers],[17]])</f>
        <v>0</v>
      </c>
      <c r="X250" s="6">
        <f>SUMIFS(GQList,GIList,Table_ExternalData_1[[#This Row],[Item_key]],GDList,Table_ExternalData_1[[#Headers],[18]])</f>
        <v>0</v>
      </c>
      <c r="Y250" s="6">
        <f>SUMIFS(GQList,GIList,Table_ExternalData_1[[#This Row],[Item_key]],GDList,Table_ExternalData_1[[#Headers],[19]])</f>
        <v>0</v>
      </c>
      <c r="Z250" s="6">
        <f>SUMIFS(GQList,GIList,Table_ExternalData_1[[#This Row],[Item_key]],GDList,Table_ExternalData_1[[#Headers],[20]])</f>
        <v>0</v>
      </c>
      <c r="AA250" s="6">
        <f>SUMIFS(GQList,GIList,Table_ExternalData_1[[#This Row],[Item_key]],GDList,Table_ExternalData_1[[#Headers],[21]])</f>
        <v>0</v>
      </c>
      <c r="AB250" s="6">
        <f>SUMIFS(GQList,GIList,Table_ExternalData_1[[#This Row],[Item_key]],GDList,Table_ExternalData_1[[#Headers],[22]])</f>
        <v>0</v>
      </c>
      <c r="AC250" s="6">
        <f>SUMIFS(GQList,GIList,Table_ExternalData_1[[#This Row],[Item_key]],GDList,Table_ExternalData_1[[#Headers],[23]])</f>
        <v>0</v>
      </c>
      <c r="AD250" s="6">
        <f>SUMIFS(GQList,GIList,Table_ExternalData_1[[#This Row],[Item_key]],GDList,Table_ExternalData_1[[#Headers],[24]])</f>
        <v>0</v>
      </c>
      <c r="AE250" s="6">
        <f>SUMIFS(GQList,GIList,Table_ExternalData_1[[#This Row],[Item_key]],GDList,Table_ExternalData_1[[#Headers],[25]])</f>
        <v>0</v>
      </c>
      <c r="AF250" s="6">
        <f>SUMIFS(GQList,GIList,Table_ExternalData_1[[#This Row],[Item_key]],GDList,Table_ExternalData_1[[#Headers],[26]])</f>
        <v>0</v>
      </c>
      <c r="AG250" s="6">
        <f>SUMIFS(GQList,GIList,Table_ExternalData_1[[#This Row],[Item_key]],GDList,Table_ExternalData_1[[#Headers],[27]])</f>
        <v>0</v>
      </c>
      <c r="AH250" s="6">
        <f>SUMIFS(GQList,GIList,Table_ExternalData_1[[#This Row],[Item_key]],GDList,Table_ExternalData_1[[#Headers],[28]])</f>
        <v>0</v>
      </c>
      <c r="AI250" s="6">
        <f>SUMIFS(GQList,GIList,Table_ExternalData_1[[#This Row],[Item_key]],GDList,Table_ExternalData_1[[#Headers],[29]])</f>
        <v>0</v>
      </c>
      <c r="AJ250" s="6">
        <f>SUMIFS(GQList,GIList,Table_ExternalData_1[[#This Row],[Item_key]],GDList,Table_ExternalData_1[[#Headers],[30]])</f>
        <v>0</v>
      </c>
      <c r="AK250" s="6">
        <f>SUMIFS(GQList,GIList,Table_ExternalData_1[[#This Row],[Item_key]],GDList,Table_ExternalData_1[[#Headers],[31]])</f>
        <v>0</v>
      </c>
      <c r="AL250" s="6">
        <f>SUM(Table_ExternalData_1[[#This Row],[1]:[31]])</f>
        <v>200</v>
      </c>
    </row>
    <row r="251" spans="1:38" hidden="1">
      <c r="A251" s="8" t="s">
        <v>2000</v>
      </c>
      <c r="B251" s="3" t="s">
        <v>885</v>
      </c>
      <c r="C251" s="3" t="s">
        <v>500</v>
      </c>
      <c r="D251" s="3" t="s">
        <v>900</v>
      </c>
      <c r="E251" s="3" t="s">
        <v>899</v>
      </c>
      <c r="F251" s="8" t="s">
        <v>1641</v>
      </c>
      <c r="G251" s="6">
        <f>SUMIFS(GQList,GIList,Table_ExternalData_1[[#This Row],[Item_key]],GDList,Table_ExternalData_1[[#Headers],[1]])</f>
        <v>0</v>
      </c>
      <c r="H251" s="6">
        <f>SUMIFS(GQList,GIList,Table_ExternalData_1[[#This Row],[Item_key]],GDList,Table_ExternalData_1[[#Headers],[2]])</f>
        <v>0</v>
      </c>
      <c r="I251" s="6">
        <f>SUMIFS(GQList,GIList,Table_ExternalData_1[[#This Row],[Item_key]],GDList,Table_ExternalData_1[[#Headers],[3]])</f>
        <v>0</v>
      </c>
      <c r="J251" s="6">
        <f>SUMIFS(GQList,GIList,Table_ExternalData_1[[#This Row],[Item_key]],GDList,Table_ExternalData_1[[#Headers],[4]])</f>
        <v>0</v>
      </c>
      <c r="K251" s="6">
        <f>SUMIFS(GQList,GIList,Table_ExternalData_1[[#This Row],[Item_key]],GDList,Table_ExternalData_1[[#Headers],[5]])</f>
        <v>0</v>
      </c>
      <c r="L251" s="6">
        <f>SUMIFS(GQList,GIList,Table_ExternalData_1[[#This Row],[Item_key]],GDList,Table_ExternalData_1[[#Headers],[6]])</f>
        <v>0</v>
      </c>
      <c r="M251" s="6">
        <f>SUMIFS(GQList,GIList,Table_ExternalData_1[[#This Row],[Item_key]],GDList,Table_ExternalData_1[[#Headers],[7]])</f>
        <v>0</v>
      </c>
      <c r="N251" s="6">
        <f>SUMIFS(GQList,GIList,Table_ExternalData_1[[#This Row],[Item_key]],GDList,Table_ExternalData_1[[#Headers],[8]])</f>
        <v>0</v>
      </c>
      <c r="O251" s="6">
        <f>SUMIFS(GQList,GIList,Table_ExternalData_1[[#This Row],[Item_key]],GDList,Table_ExternalData_1[[#Headers],[9]])</f>
        <v>0</v>
      </c>
      <c r="P251" s="6">
        <f>SUMIFS(GQList,GIList,Table_ExternalData_1[[#This Row],[Item_key]],GDList,Table_ExternalData_1[[#Headers],[10]])</f>
        <v>0</v>
      </c>
      <c r="Q251" s="6">
        <f>SUMIFS(GQList,GIList,Table_ExternalData_1[[#This Row],[Item_key]],GDList,Table_ExternalData_1[[#Headers],[11]])</f>
        <v>0</v>
      </c>
      <c r="R251" s="6">
        <f>SUMIFS(GQList,GIList,Table_ExternalData_1[[#This Row],[Item_key]],GDList,Table_ExternalData_1[[#Headers],[12]])</f>
        <v>0</v>
      </c>
      <c r="S251" s="6">
        <f>SUMIFS(GQList,GIList,Table_ExternalData_1[[#This Row],[Item_key]],GDList,Table_ExternalData_1[[#Headers],[13]])</f>
        <v>0</v>
      </c>
      <c r="T251" s="6">
        <f>SUMIFS(GQList,GIList,Table_ExternalData_1[[#This Row],[Item_key]],GDList,Table_ExternalData_1[[#Headers],[14]])</f>
        <v>0</v>
      </c>
      <c r="U251" s="6">
        <f>SUMIFS(GQList,GIList,Table_ExternalData_1[[#This Row],[Item_key]],GDList,Table_ExternalData_1[[#Headers],[15]])</f>
        <v>0</v>
      </c>
      <c r="V251" s="6">
        <f>SUMIFS(GQList,GIList,Table_ExternalData_1[[#This Row],[Item_key]],GDList,Table_ExternalData_1[[#Headers],[16]])</f>
        <v>0</v>
      </c>
      <c r="W251" s="6">
        <f>SUMIFS(GQList,GIList,Table_ExternalData_1[[#This Row],[Item_key]],GDList,Table_ExternalData_1[[#Headers],[17]])</f>
        <v>0</v>
      </c>
      <c r="X251" s="6">
        <f>SUMIFS(GQList,GIList,Table_ExternalData_1[[#This Row],[Item_key]],GDList,Table_ExternalData_1[[#Headers],[18]])</f>
        <v>0</v>
      </c>
      <c r="Y251" s="6">
        <f>SUMIFS(GQList,GIList,Table_ExternalData_1[[#This Row],[Item_key]],GDList,Table_ExternalData_1[[#Headers],[19]])</f>
        <v>0</v>
      </c>
      <c r="Z251" s="6">
        <f>SUMIFS(GQList,GIList,Table_ExternalData_1[[#This Row],[Item_key]],GDList,Table_ExternalData_1[[#Headers],[20]])</f>
        <v>0</v>
      </c>
      <c r="AA251" s="6">
        <f>SUMIFS(GQList,GIList,Table_ExternalData_1[[#This Row],[Item_key]],GDList,Table_ExternalData_1[[#Headers],[21]])</f>
        <v>0</v>
      </c>
      <c r="AB251" s="6">
        <f>SUMIFS(GQList,GIList,Table_ExternalData_1[[#This Row],[Item_key]],GDList,Table_ExternalData_1[[#Headers],[22]])</f>
        <v>0</v>
      </c>
      <c r="AC251" s="6">
        <f>SUMIFS(GQList,GIList,Table_ExternalData_1[[#This Row],[Item_key]],GDList,Table_ExternalData_1[[#Headers],[23]])</f>
        <v>0</v>
      </c>
      <c r="AD251" s="6">
        <f>SUMIFS(GQList,GIList,Table_ExternalData_1[[#This Row],[Item_key]],GDList,Table_ExternalData_1[[#Headers],[24]])</f>
        <v>0</v>
      </c>
      <c r="AE251" s="6">
        <f>SUMIFS(GQList,GIList,Table_ExternalData_1[[#This Row],[Item_key]],GDList,Table_ExternalData_1[[#Headers],[25]])</f>
        <v>0</v>
      </c>
      <c r="AF251" s="6">
        <f>SUMIFS(GQList,GIList,Table_ExternalData_1[[#This Row],[Item_key]],GDList,Table_ExternalData_1[[#Headers],[26]])</f>
        <v>0</v>
      </c>
      <c r="AG251" s="6">
        <f>SUMIFS(GQList,GIList,Table_ExternalData_1[[#This Row],[Item_key]],GDList,Table_ExternalData_1[[#Headers],[27]])</f>
        <v>0</v>
      </c>
      <c r="AH251" s="6">
        <f>SUMIFS(GQList,GIList,Table_ExternalData_1[[#This Row],[Item_key]],GDList,Table_ExternalData_1[[#Headers],[28]])</f>
        <v>0</v>
      </c>
      <c r="AI251" s="6">
        <f>SUMIFS(GQList,GIList,Table_ExternalData_1[[#This Row],[Item_key]],GDList,Table_ExternalData_1[[#Headers],[29]])</f>
        <v>0</v>
      </c>
      <c r="AJ251" s="6">
        <f>SUMIFS(GQList,GIList,Table_ExternalData_1[[#This Row],[Item_key]],GDList,Table_ExternalData_1[[#Headers],[30]])</f>
        <v>0</v>
      </c>
      <c r="AK251" s="6">
        <f>SUMIFS(GQList,GIList,Table_ExternalData_1[[#This Row],[Item_key]],GDList,Table_ExternalData_1[[#Headers],[31]])</f>
        <v>0</v>
      </c>
      <c r="AL251" s="6">
        <f>SUM(Table_ExternalData_1[[#This Row],[1]:[31]])</f>
        <v>0</v>
      </c>
    </row>
    <row r="252" spans="1:38" hidden="1">
      <c r="A252" s="8" t="s">
        <v>2000</v>
      </c>
      <c r="B252" s="3" t="s">
        <v>885</v>
      </c>
      <c r="C252" s="3" t="s">
        <v>99</v>
      </c>
      <c r="D252" s="3" t="s">
        <v>901</v>
      </c>
      <c r="E252" s="3" t="s">
        <v>902</v>
      </c>
      <c r="F252" s="8" t="s">
        <v>1641</v>
      </c>
      <c r="G252" s="6">
        <f>SUMIFS(GQList,GIList,Table_ExternalData_1[[#This Row],[Item_key]],GDList,Table_ExternalData_1[[#Headers],[1]])</f>
        <v>0</v>
      </c>
      <c r="H252" s="6">
        <f>SUMIFS(GQList,GIList,Table_ExternalData_1[[#This Row],[Item_key]],GDList,Table_ExternalData_1[[#Headers],[2]])</f>
        <v>0</v>
      </c>
      <c r="I252" s="6">
        <f>SUMIFS(GQList,GIList,Table_ExternalData_1[[#This Row],[Item_key]],GDList,Table_ExternalData_1[[#Headers],[3]])</f>
        <v>0</v>
      </c>
      <c r="J252" s="6">
        <f>SUMIFS(GQList,GIList,Table_ExternalData_1[[#This Row],[Item_key]],GDList,Table_ExternalData_1[[#Headers],[4]])</f>
        <v>0</v>
      </c>
      <c r="K252" s="6">
        <f>SUMIFS(GQList,GIList,Table_ExternalData_1[[#This Row],[Item_key]],GDList,Table_ExternalData_1[[#Headers],[5]])</f>
        <v>0</v>
      </c>
      <c r="L252" s="6">
        <f>SUMIFS(GQList,GIList,Table_ExternalData_1[[#This Row],[Item_key]],GDList,Table_ExternalData_1[[#Headers],[6]])</f>
        <v>0</v>
      </c>
      <c r="M252" s="6">
        <f>SUMIFS(GQList,GIList,Table_ExternalData_1[[#This Row],[Item_key]],GDList,Table_ExternalData_1[[#Headers],[7]])</f>
        <v>0</v>
      </c>
      <c r="N252" s="6">
        <f>SUMIFS(GQList,GIList,Table_ExternalData_1[[#This Row],[Item_key]],GDList,Table_ExternalData_1[[#Headers],[8]])</f>
        <v>0</v>
      </c>
      <c r="O252" s="6">
        <f>SUMIFS(GQList,GIList,Table_ExternalData_1[[#This Row],[Item_key]],GDList,Table_ExternalData_1[[#Headers],[9]])</f>
        <v>0</v>
      </c>
      <c r="P252" s="6">
        <f>SUMIFS(GQList,GIList,Table_ExternalData_1[[#This Row],[Item_key]],GDList,Table_ExternalData_1[[#Headers],[10]])</f>
        <v>0</v>
      </c>
      <c r="Q252" s="6">
        <f>SUMIFS(GQList,GIList,Table_ExternalData_1[[#This Row],[Item_key]],GDList,Table_ExternalData_1[[#Headers],[11]])</f>
        <v>0</v>
      </c>
      <c r="R252" s="6">
        <f>SUMIFS(GQList,GIList,Table_ExternalData_1[[#This Row],[Item_key]],GDList,Table_ExternalData_1[[#Headers],[12]])</f>
        <v>0</v>
      </c>
      <c r="S252" s="6">
        <f>SUMIFS(GQList,GIList,Table_ExternalData_1[[#This Row],[Item_key]],GDList,Table_ExternalData_1[[#Headers],[13]])</f>
        <v>0</v>
      </c>
      <c r="T252" s="6">
        <f>SUMIFS(GQList,GIList,Table_ExternalData_1[[#This Row],[Item_key]],GDList,Table_ExternalData_1[[#Headers],[14]])</f>
        <v>0</v>
      </c>
      <c r="U252" s="6">
        <f>SUMIFS(GQList,GIList,Table_ExternalData_1[[#This Row],[Item_key]],GDList,Table_ExternalData_1[[#Headers],[15]])</f>
        <v>0</v>
      </c>
      <c r="V252" s="6">
        <f>SUMIFS(GQList,GIList,Table_ExternalData_1[[#This Row],[Item_key]],GDList,Table_ExternalData_1[[#Headers],[16]])</f>
        <v>0</v>
      </c>
      <c r="W252" s="6">
        <f>SUMIFS(GQList,GIList,Table_ExternalData_1[[#This Row],[Item_key]],GDList,Table_ExternalData_1[[#Headers],[17]])</f>
        <v>0</v>
      </c>
      <c r="X252" s="6">
        <f>SUMIFS(GQList,GIList,Table_ExternalData_1[[#This Row],[Item_key]],GDList,Table_ExternalData_1[[#Headers],[18]])</f>
        <v>0</v>
      </c>
      <c r="Y252" s="6">
        <f>SUMIFS(GQList,GIList,Table_ExternalData_1[[#This Row],[Item_key]],GDList,Table_ExternalData_1[[#Headers],[19]])</f>
        <v>0</v>
      </c>
      <c r="Z252" s="6">
        <f>SUMIFS(GQList,GIList,Table_ExternalData_1[[#This Row],[Item_key]],GDList,Table_ExternalData_1[[#Headers],[20]])</f>
        <v>0</v>
      </c>
      <c r="AA252" s="6">
        <f>SUMIFS(GQList,GIList,Table_ExternalData_1[[#This Row],[Item_key]],GDList,Table_ExternalData_1[[#Headers],[21]])</f>
        <v>0</v>
      </c>
      <c r="AB252" s="6">
        <f>SUMIFS(GQList,GIList,Table_ExternalData_1[[#This Row],[Item_key]],GDList,Table_ExternalData_1[[#Headers],[22]])</f>
        <v>0</v>
      </c>
      <c r="AC252" s="6">
        <f>SUMIFS(GQList,GIList,Table_ExternalData_1[[#This Row],[Item_key]],GDList,Table_ExternalData_1[[#Headers],[23]])</f>
        <v>0</v>
      </c>
      <c r="AD252" s="6">
        <f>SUMIFS(GQList,GIList,Table_ExternalData_1[[#This Row],[Item_key]],GDList,Table_ExternalData_1[[#Headers],[24]])</f>
        <v>0</v>
      </c>
      <c r="AE252" s="6">
        <f>SUMIFS(GQList,GIList,Table_ExternalData_1[[#This Row],[Item_key]],GDList,Table_ExternalData_1[[#Headers],[25]])</f>
        <v>0</v>
      </c>
      <c r="AF252" s="6">
        <f>SUMIFS(GQList,GIList,Table_ExternalData_1[[#This Row],[Item_key]],GDList,Table_ExternalData_1[[#Headers],[26]])</f>
        <v>0</v>
      </c>
      <c r="AG252" s="6">
        <f>SUMIFS(GQList,GIList,Table_ExternalData_1[[#This Row],[Item_key]],GDList,Table_ExternalData_1[[#Headers],[27]])</f>
        <v>0</v>
      </c>
      <c r="AH252" s="6">
        <f>SUMIFS(GQList,GIList,Table_ExternalData_1[[#This Row],[Item_key]],GDList,Table_ExternalData_1[[#Headers],[28]])</f>
        <v>0</v>
      </c>
      <c r="AI252" s="6">
        <f>SUMIFS(GQList,GIList,Table_ExternalData_1[[#This Row],[Item_key]],GDList,Table_ExternalData_1[[#Headers],[29]])</f>
        <v>0</v>
      </c>
      <c r="AJ252" s="6">
        <f>SUMIFS(GQList,GIList,Table_ExternalData_1[[#This Row],[Item_key]],GDList,Table_ExternalData_1[[#Headers],[30]])</f>
        <v>0</v>
      </c>
      <c r="AK252" s="6">
        <f>SUMIFS(GQList,GIList,Table_ExternalData_1[[#This Row],[Item_key]],GDList,Table_ExternalData_1[[#Headers],[31]])</f>
        <v>0</v>
      </c>
      <c r="AL252" s="6">
        <f>SUM(Table_ExternalData_1[[#This Row],[1]:[31]])</f>
        <v>0</v>
      </c>
    </row>
    <row r="253" spans="1:38" hidden="1">
      <c r="A253" s="8" t="s">
        <v>2000</v>
      </c>
      <c r="B253" s="3" t="s">
        <v>885</v>
      </c>
      <c r="C253" s="3" t="s">
        <v>529</v>
      </c>
      <c r="D253" s="3" t="s">
        <v>903</v>
      </c>
      <c r="E253" s="3" t="s">
        <v>904</v>
      </c>
      <c r="F253" s="8" t="s">
        <v>1641</v>
      </c>
      <c r="G253" s="6">
        <f>SUMIFS(GQList,GIList,Table_ExternalData_1[[#This Row],[Item_key]],GDList,Table_ExternalData_1[[#Headers],[1]])</f>
        <v>0</v>
      </c>
      <c r="H253" s="6">
        <f>SUMIFS(GQList,GIList,Table_ExternalData_1[[#This Row],[Item_key]],GDList,Table_ExternalData_1[[#Headers],[2]])</f>
        <v>0</v>
      </c>
      <c r="I253" s="6">
        <f>SUMIFS(GQList,GIList,Table_ExternalData_1[[#This Row],[Item_key]],GDList,Table_ExternalData_1[[#Headers],[3]])</f>
        <v>0</v>
      </c>
      <c r="J253" s="6">
        <f>SUMIFS(GQList,GIList,Table_ExternalData_1[[#This Row],[Item_key]],GDList,Table_ExternalData_1[[#Headers],[4]])</f>
        <v>0</v>
      </c>
      <c r="K253" s="6">
        <f>SUMIFS(GQList,GIList,Table_ExternalData_1[[#This Row],[Item_key]],GDList,Table_ExternalData_1[[#Headers],[5]])</f>
        <v>0</v>
      </c>
      <c r="L253" s="6">
        <f>SUMIFS(GQList,GIList,Table_ExternalData_1[[#This Row],[Item_key]],GDList,Table_ExternalData_1[[#Headers],[6]])</f>
        <v>0</v>
      </c>
      <c r="M253" s="6">
        <f>SUMIFS(GQList,GIList,Table_ExternalData_1[[#This Row],[Item_key]],GDList,Table_ExternalData_1[[#Headers],[7]])</f>
        <v>0</v>
      </c>
      <c r="N253" s="6">
        <f>SUMIFS(GQList,GIList,Table_ExternalData_1[[#This Row],[Item_key]],GDList,Table_ExternalData_1[[#Headers],[8]])</f>
        <v>0</v>
      </c>
      <c r="O253" s="6">
        <f>SUMIFS(GQList,GIList,Table_ExternalData_1[[#This Row],[Item_key]],GDList,Table_ExternalData_1[[#Headers],[9]])</f>
        <v>0</v>
      </c>
      <c r="P253" s="6">
        <f>SUMIFS(GQList,GIList,Table_ExternalData_1[[#This Row],[Item_key]],GDList,Table_ExternalData_1[[#Headers],[10]])</f>
        <v>0</v>
      </c>
      <c r="Q253" s="6">
        <f>SUMIFS(GQList,GIList,Table_ExternalData_1[[#This Row],[Item_key]],GDList,Table_ExternalData_1[[#Headers],[11]])</f>
        <v>0</v>
      </c>
      <c r="R253" s="6">
        <f>SUMIFS(GQList,GIList,Table_ExternalData_1[[#This Row],[Item_key]],GDList,Table_ExternalData_1[[#Headers],[12]])</f>
        <v>0</v>
      </c>
      <c r="S253" s="6">
        <f>SUMIFS(GQList,GIList,Table_ExternalData_1[[#This Row],[Item_key]],GDList,Table_ExternalData_1[[#Headers],[13]])</f>
        <v>0</v>
      </c>
      <c r="T253" s="6">
        <f>SUMIFS(GQList,GIList,Table_ExternalData_1[[#This Row],[Item_key]],GDList,Table_ExternalData_1[[#Headers],[14]])</f>
        <v>0</v>
      </c>
      <c r="U253" s="6">
        <f>SUMIFS(GQList,GIList,Table_ExternalData_1[[#This Row],[Item_key]],GDList,Table_ExternalData_1[[#Headers],[15]])</f>
        <v>0</v>
      </c>
      <c r="V253" s="6">
        <f>SUMIFS(GQList,GIList,Table_ExternalData_1[[#This Row],[Item_key]],GDList,Table_ExternalData_1[[#Headers],[16]])</f>
        <v>0</v>
      </c>
      <c r="W253" s="6">
        <f>SUMIFS(GQList,GIList,Table_ExternalData_1[[#This Row],[Item_key]],GDList,Table_ExternalData_1[[#Headers],[17]])</f>
        <v>0</v>
      </c>
      <c r="X253" s="6">
        <f>SUMIFS(GQList,GIList,Table_ExternalData_1[[#This Row],[Item_key]],GDList,Table_ExternalData_1[[#Headers],[18]])</f>
        <v>0</v>
      </c>
      <c r="Y253" s="6">
        <f>SUMIFS(GQList,GIList,Table_ExternalData_1[[#This Row],[Item_key]],GDList,Table_ExternalData_1[[#Headers],[19]])</f>
        <v>0</v>
      </c>
      <c r="Z253" s="6">
        <f>SUMIFS(GQList,GIList,Table_ExternalData_1[[#This Row],[Item_key]],GDList,Table_ExternalData_1[[#Headers],[20]])</f>
        <v>0</v>
      </c>
      <c r="AA253" s="6">
        <f>SUMIFS(GQList,GIList,Table_ExternalData_1[[#This Row],[Item_key]],GDList,Table_ExternalData_1[[#Headers],[21]])</f>
        <v>0</v>
      </c>
      <c r="AB253" s="6">
        <f>SUMIFS(GQList,GIList,Table_ExternalData_1[[#This Row],[Item_key]],GDList,Table_ExternalData_1[[#Headers],[22]])</f>
        <v>0</v>
      </c>
      <c r="AC253" s="6">
        <f>SUMIFS(GQList,GIList,Table_ExternalData_1[[#This Row],[Item_key]],GDList,Table_ExternalData_1[[#Headers],[23]])</f>
        <v>0</v>
      </c>
      <c r="AD253" s="6">
        <f>SUMIFS(GQList,GIList,Table_ExternalData_1[[#This Row],[Item_key]],GDList,Table_ExternalData_1[[#Headers],[24]])</f>
        <v>0</v>
      </c>
      <c r="AE253" s="6">
        <f>SUMIFS(GQList,GIList,Table_ExternalData_1[[#This Row],[Item_key]],GDList,Table_ExternalData_1[[#Headers],[25]])</f>
        <v>0</v>
      </c>
      <c r="AF253" s="6">
        <f>SUMIFS(GQList,GIList,Table_ExternalData_1[[#This Row],[Item_key]],GDList,Table_ExternalData_1[[#Headers],[26]])</f>
        <v>0</v>
      </c>
      <c r="AG253" s="6">
        <f>SUMIFS(GQList,GIList,Table_ExternalData_1[[#This Row],[Item_key]],GDList,Table_ExternalData_1[[#Headers],[27]])</f>
        <v>0</v>
      </c>
      <c r="AH253" s="6">
        <f>SUMIFS(GQList,GIList,Table_ExternalData_1[[#This Row],[Item_key]],GDList,Table_ExternalData_1[[#Headers],[28]])</f>
        <v>0</v>
      </c>
      <c r="AI253" s="6">
        <f>SUMIFS(GQList,GIList,Table_ExternalData_1[[#This Row],[Item_key]],GDList,Table_ExternalData_1[[#Headers],[29]])</f>
        <v>0</v>
      </c>
      <c r="AJ253" s="6">
        <f>SUMIFS(GQList,GIList,Table_ExternalData_1[[#This Row],[Item_key]],GDList,Table_ExternalData_1[[#Headers],[30]])</f>
        <v>0</v>
      </c>
      <c r="AK253" s="6">
        <f>SUMIFS(GQList,GIList,Table_ExternalData_1[[#This Row],[Item_key]],GDList,Table_ExternalData_1[[#Headers],[31]])</f>
        <v>0</v>
      </c>
      <c r="AL253" s="6">
        <f>SUM(Table_ExternalData_1[[#This Row],[1]:[31]])</f>
        <v>0</v>
      </c>
    </row>
    <row r="254" spans="1:38" hidden="1">
      <c r="A254" s="8" t="s">
        <v>2000</v>
      </c>
      <c r="B254" s="3" t="s">
        <v>885</v>
      </c>
      <c r="C254" s="3" t="s">
        <v>149</v>
      </c>
      <c r="D254" s="3" t="s">
        <v>905</v>
      </c>
      <c r="E254" s="3" t="s">
        <v>906</v>
      </c>
      <c r="F254" s="8" t="s">
        <v>1641</v>
      </c>
      <c r="G254" s="6">
        <f>SUMIFS(GQList,GIList,Table_ExternalData_1[[#This Row],[Item_key]],GDList,Table_ExternalData_1[[#Headers],[1]])</f>
        <v>0</v>
      </c>
      <c r="H254" s="6">
        <f>SUMIFS(GQList,GIList,Table_ExternalData_1[[#This Row],[Item_key]],GDList,Table_ExternalData_1[[#Headers],[2]])</f>
        <v>0</v>
      </c>
      <c r="I254" s="6">
        <f>SUMIFS(GQList,GIList,Table_ExternalData_1[[#This Row],[Item_key]],GDList,Table_ExternalData_1[[#Headers],[3]])</f>
        <v>0</v>
      </c>
      <c r="J254" s="6">
        <f>SUMIFS(GQList,GIList,Table_ExternalData_1[[#This Row],[Item_key]],GDList,Table_ExternalData_1[[#Headers],[4]])</f>
        <v>0</v>
      </c>
      <c r="K254" s="6">
        <f>SUMIFS(GQList,GIList,Table_ExternalData_1[[#This Row],[Item_key]],GDList,Table_ExternalData_1[[#Headers],[5]])</f>
        <v>0</v>
      </c>
      <c r="L254" s="6">
        <f>SUMIFS(GQList,GIList,Table_ExternalData_1[[#This Row],[Item_key]],GDList,Table_ExternalData_1[[#Headers],[6]])</f>
        <v>0</v>
      </c>
      <c r="M254" s="6">
        <f>SUMIFS(GQList,GIList,Table_ExternalData_1[[#This Row],[Item_key]],GDList,Table_ExternalData_1[[#Headers],[7]])</f>
        <v>0</v>
      </c>
      <c r="N254" s="6">
        <f>SUMIFS(GQList,GIList,Table_ExternalData_1[[#This Row],[Item_key]],GDList,Table_ExternalData_1[[#Headers],[8]])</f>
        <v>0</v>
      </c>
      <c r="O254" s="6">
        <f>SUMIFS(GQList,GIList,Table_ExternalData_1[[#This Row],[Item_key]],GDList,Table_ExternalData_1[[#Headers],[9]])</f>
        <v>0</v>
      </c>
      <c r="P254" s="6">
        <f>SUMIFS(GQList,GIList,Table_ExternalData_1[[#This Row],[Item_key]],GDList,Table_ExternalData_1[[#Headers],[10]])</f>
        <v>0</v>
      </c>
      <c r="Q254" s="6">
        <f>SUMIFS(GQList,GIList,Table_ExternalData_1[[#This Row],[Item_key]],GDList,Table_ExternalData_1[[#Headers],[11]])</f>
        <v>0</v>
      </c>
      <c r="R254" s="6">
        <f>SUMIFS(GQList,GIList,Table_ExternalData_1[[#This Row],[Item_key]],GDList,Table_ExternalData_1[[#Headers],[12]])</f>
        <v>0</v>
      </c>
      <c r="S254" s="6">
        <f>SUMIFS(GQList,GIList,Table_ExternalData_1[[#This Row],[Item_key]],GDList,Table_ExternalData_1[[#Headers],[13]])</f>
        <v>0</v>
      </c>
      <c r="T254" s="6">
        <f>SUMIFS(GQList,GIList,Table_ExternalData_1[[#This Row],[Item_key]],GDList,Table_ExternalData_1[[#Headers],[14]])</f>
        <v>0</v>
      </c>
      <c r="U254" s="6">
        <f>SUMIFS(GQList,GIList,Table_ExternalData_1[[#This Row],[Item_key]],GDList,Table_ExternalData_1[[#Headers],[15]])</f>
        <v>0</v>
      </c>
      <c r="V254" s="6">
        <f>SUMIFS(GQList,GIList,Table_ExternalData_1[[#This Row],[Item_key]],GDList,Table_ExternalData_1[[#Headers],[16]])</f>
        <v>0</v>
      </c>
      <c r="W254" s="6">
        <f>SUMIFS(GQList,GIList,Table_ExternalData_1[[#This Row],[Item_key]],GDList,Table_ExternalData_1[[#Headers],[17]])</f>
        <v>0</v>
      </c>
      <c r="X254" s="6">
        <f>SUMIFS(GQList,GIList,Table_ExternalData_1[[#This Row],[Item_key]],GDList,Table_ExternalData_1[[#Headers],[18]])</f>
        <v>0</v>
      </c>
      <c r="Y254" s="6">
        <f>SUMIFS(GQList,GIList,Table_ExternalData_1[[#This Row],[Item_key]],GDList,Table_ExternalData_1[[#Headers],[19]])</f>
        <v>0</v>
      </c>
      <c r="Z254" s="6">
        <f>SUMIFS(GQList,GIList,Table_ExternalData_1[[#This Row],[Item_key]],GDList,Table_ExternalData_1[[#Headers],[20]])</f>
        <v>0</v>
      </c>
      <c r="AA254" s="6">
        <f>SUMIFS(GQList,GIList,Table_ExternalData_1[[#This Row],[Item_key]],GDList,Table_ExternalData_1[[#Headers],[21]])</f>
        <v>0</v>
      </c>
      <c r="AB254" s="6">
        <f>SUMIFS(GQList,GIList,Table_ExternalData_1[[#This Row],[Item_key]],GDList,Table_ExternalData_1[[#Headers],[22]])</f>
        <v>0</v>
      </c>
      <c r="AC254" s="6">
        <f>SUMIFS(GQList,GIList,Table_ExternalData_1[[#This Row],[Item_key]],GDList,Table_ExternalData_1[[#Headers],[23]])</f>
        <v>0</v>
      </c>
      <c r="AD254" s="6">
        <f>SUMIFS(GQList,GIList,Table_ExternalData_1[[#This Row],[Item_key]],GDList,Table_ExternalData_1[[#Headers],[24]])</f>
        <v>0</v>
      </c>
      <c r="AE254" s="6">
        <f>SUMIFS(GQList,GIList,Table_ExternalData_1[[#This Row],[Item_key]],GDList,Table_ExternalData_1[[#Headers],[25]])</f>
        <v>0</v>
      </c>
      <c r="AF254" s="6">
        <f>SUMIFS(GQList,GIList,Table_ExternalData_1[[#This Row],[Item_key]],GDList,Table_ExternalData_1[[#Headers],[26]])</f>
        <v>0</v>
      </c>
      <c r="AG254" s="6">
        <f>SUMIFS(GQList,GIList,Table_ExternalData_1[[#This Row],[Item_key]],GDList,Table_ExternalData_1[[#Headers],[27]])</f>
        <v>0</v>
      </c>
      <c r="AH254" s="6">
        <f>SUMIFS(GQList,GIList,Table_ExternalData_1[[#This Row],[Item_key]],GDList,Table_ExternalData_1[[#Headers],[28]])</f>
        <v>0</v>
      </c>
      <c r="AI254" s="6">
        <f>SUMIFS(GQList,GIList,Table_ExternalData_1[[#This Row],[Item_key]],GDList,Table_ExternalData_1[[#Headers],[29]])</f>
        <v>0</v>
      </c>
      <c r="AJ254" s="6">
        <f>SUMIFS(GQList,GIList,Table_ExternalData_1[[#This Row],[Item_key]],GDList,Table_ExternalData_1[[#Headers],[30]])</f>
        <v>0</v>
      </c>
      <c r="AK254" s="6">
        <f>SUMIFS(GQList,GIList,Table_ExternalData_1[[#This Row],[Item_key]],GDList,Table_ExternalData_1[[#Headers],[31]])</f>
        <v>0</v>
      </c>
      <c r="AL254" s="6">
        <f>SUM(Table_ExternalData_1[[#This Row],[1]:[31]])</f>
        <v>0</v>
      </c>
    </row>
    <row r="255" spans="1:38" hidden="1">
      <c r="A255" s="8" t="s">
        <v>2000</v>
      </c>
      <c r="B255" s="3" t="s">
        <v>885</v>
      </c>
      <c r="C255" s="3" t="s">
        <v>273</v>
      </c>
      <c r="D255" s="3" t="s">
        <v>907</v>
      </c>
      <c r="E255" s="3" t="s">
        <v>908</v>
      </c>
      <c r="F255" s="8" t="s">
        <v>1641</v>
      </c>
      <c r="G255" s="6">
        <f>SUMIFS(GQList,GIList,Table_ExternalData_1[[#This Row],[Item_key]],GDList,Table_ExternalData_1[[#Headers],[1]])</f>
        <v>0</v>
      </c>
      <c r="H255" s="6">
        <f>SUMIFS(GQList,GIList,Table_ExternalData_1[[#This Row],[Item_key]],GDList,Table_ExternalData_1[[#Headers],[2]])</f>
        <v>0</v>
      </c>
      <c r="I255" s="6">
        <f>SUMIFS(GQList,GIList,Table_ExternalData_1[[#This Row],[Item_key]],GDList,Table_ExternalData_1[[#Headers],[3]])</f>
        <v>0</v>
      </c>
      <c r="J255" s="6">
        <f>SUMIFS(GQList,GIList,Table_ExternalData_1[[#This Row],[Item_key]],GDList,Table_ExternalData_1[[#Headers],[4]])</f>
        <v>0</v>
      </c>
      <c r="K255" s="6">
        <f>SUMIFS(GQList,GIList,Table_ExternalData_1[[#This Row],[Item_key]],GDList,Table_ExternalData_1[[#Headers],[5]])</f>
        <v>0</v>
      </c>
      <c r="L255" s="6">
        <f>SUMIFS(GQList,GIList,Table_ExternalData_1[[#This Row],[Item_key]],GDList,Table_ExternalData_1[[#Headers],[6]])</f>
        <v>320</v>
      </c>
      <c r="M255" s="6">
        <f>SUMIFS(GQList,GIList,Table_ExternalData_1[[#This Row],[Item_key]],GDList,Table_ExternalData_1[[#Headers],[7]])</f>
        <v>0</v>
      </c>
      <c r="N255" s="6">
        <f>SUMIFS(GQList,GIList,Table_ExternalData_1[[#This Row],[Item_key]],GDList,Table_ExternalData_1[[#Headers],[8]])</f>
        <v>0</v>
      </c>
      <c r="O255" s="6">
        <f>SUMIFS(GQList,GIList,Table_ExternalData_1[[#This Row],[Item_key]],GDList,Table_ExternalData_1[[#Headers],[9]])</f>
        <v>0</v>
      </c>
      <c r="P255" s="6">
        <f>SUMIFS(GQList,GIList,Table_ExternalData_1[[#This Row],[Item_key]],GDList,Table_ExternalData_1[[#Headers],[10]])</f>
        <v>0</v>
      </c>
      <c r="Q255" s="6">
        <f>SUMIFS(GQList,GIList,Table_ExternalData_1[[#This Row],[Item_key]],GDList,Table_ExternalData_1[[#Headers],[11]])</f>
        <v>0</v>
      </c>
      <c r="R255" s="6">
        <f>SUMIFS(GQList,GIList,Table_ExternalData_1[[#This Row],[Item_key]],GDList,Table_ExternalData_1[[#Headers],[12]])</f>
        <v>0</v>
      </c>
      <c r="S255" s="6">
        <f>SUMIFS(GQList,GIList,Table_ExternalData_1[[#This Row],[Item_key]],GDList,Table_ExternalData_1[[#Headers],[13]])</f>
        <v>0</v>
      </c>
      <c r="T255" s="6">
        <f>SUMIFS(GQList,GIList,Table_ExternalData_1[[#This Row],[Item_key]],GDList,Table_ExternalData_1[[#Headers],[14]])</f>
        <v>0</v>
      </c>
      <c r="U255" s="6">
        <f>SUMIFS(GQList,GIList,Table_ExternalData_1[[#This Row],[Item_key]],GDList,Table_ExternalData_1[[#Headers],[15]])</f>
        <v>0</v>
      </c>
      <c r="V255" s="6">
        <f>SUMIFS(GQList,GIList,Table_ExternalData_1[[#This Row],[Item_key]],GDList,Table_ExternalData_1[[#Headers],[16]])</f>
        <v>0</v>
      </c>
      <c r="W255" s="6">
        <f>SUMIFS(GQList,GIList,Table_ExternalData_1[[#This Row],[Item_key]],GDList,Table_ExternalData_1[[#Headers],[17]])</f>
        <v>0</v>
      </c>
      <c r="X255" s="6">
        <f>SUMIFS(GQList,GIList,Table_ExternalData_1[[#This Row],[Item_key]],GDList,Table_ExternalData_1[[#Headers],[18]])</f>
        <v>0</v>
      </c>
      <c r="Y255" s="6">
        <f>SUMIFS(GQList,GIList,Table_ExternalData_1[[#This Row],[Item_key]],GDList,Table_ExternalData_1[[#Headers],[19]])</f>
        <v>0</v>
      </c>
      <c r="Z255" s="6">
        <f>SUMIFS(GQList,GIList,Table_ExternalData_1[[#This Row],[Item_key]],GDList,Table_ExternalData_1[[#Headers],[20]])</f>
        <v>0</v>
      </c>
      <c r="AA255" s="6">
        <f>SUMIFS(GQList,GIList,Table_ExternalData_1[[#This Row],[Item_key]],GDList,Table_ExternalData_1[[#Headers],[21]])</f>
        <v>0</v>
      </c>
      <c r="AB255" s="6">
        <f>SUMIFS(GQList,GIList,Table_ExternalData_1[[#This Row],[Item_key]],GDList,Table_ExternalData_1[[#Headers],[22]])</f>
        <v>0</v>
      </c>
      <c r="AC255" s="6">
        <f>SUMIFS(GQList,GIList,Table_ExternalData_1[[#This Row],[Item_key]],GDList,Table_ExternalData_1[[#Headers],[23]])</f>
        <v>0</v>
      </c>
      <c r="AD255" s="6">
        <f>SUMIFS(GQList,GIList,Table_ExternalData_1[[#This Row],[Item_key]],GDList,Table_ExternalData_1[[#Headers],[24]])</f>
        <v>0</v>
      </c>
      <c r="AE255" s="6">
        <f>SUMIFS(GQList,GIList,Table_ExternalData_1[[#This Row],[Item_key]],GDList,Table_ExternalData_1[[#Headers],[25]])</f>
        <v>0</v>
      </c>
      <c r="AF255" s="6">
        <f>SUMIFS(GQList,GIList,Table_ExternalData_1[[#This Row],[Item_key]],GDList,Table_ExternalData_1[[#Headers],[26]])</f>
        <v>0</v>
      </c>
      <c r="AG255" s="6">
        <f>SUMIFS(GQList,GIList,Table_ExternalData_1[[#This Row],[Item_key]],GDList,Table_ExternalData_1[[#Headers],[27]])</f>
        <v>165</v>
      </c>
      <c r="AH255" s="6">
        <f>SUMIFS(GQList,GIList,Table_ExternalData_1[[#This Row],[Item_key]],GDList,Table_ExternalData_1[[#Headers],[28]])</f>
        <v>0</v>
      </c>
      <c r="AI255" s="6">
        <f>SUMIFS(GQList,GIList,Table_ExternalData_1[[#This Row],[Item_key]],GDList,Table_ExternalData_1[[#Headers],[29]])</f>
        <v>-9</v>
      </c>
      <c r="AJ255" s="6">
        <f>SUMIFS(GQList,GIList,Table_ExternalData_1[[#This Row],[Item_key]],GDList,Table_ExternalData_1[[#Headers],[30]])</f>
        <v>0</v>
      </c>
      <c r="AK255" s="6">
        <f>SUMIFS(GQList,GIList,Table_ExternalData_1[[#This Row],[Item_key]],GDList,Table_ExternalData_1[[#Headers],[31]])</f>
        <v>0</v>
      </c>
      <c r="AL255" s="6">
        <f>SUM(Table_ExternalData_1[[#This Row],[1]:[31]])</f>
        <v>476</v>
      </c>
    </row>
    <row r="256" spans="1:38" hidden="1">
      <c r="A256" s="8" t="s">
        <v>2000</v>
      </c>
      <c r="B256" s="3" t="s">
        <v>885</v>
      </c>
      <c r="C256" s="3" t="s">
        <v>105</v>
      </c>
      <c r="D256" s="3" t="s">
        <v>909</v>
      </c>
      <c r="E256" s="3" t="s">
        <v>887</v>
      </c>
      <c r="F256" s="8" t="s">
        <v>1641</v>
      </c>
      <c r="G256" s="6">
        <f>SUMIFS(GQList,GIList,Table_ExternalData_1[[#This Row],[Item_key]],GDList,Table_ExternalData_1[[#Headers],[1]])</f>
        <v>0</v>
      </c>
      <c r="H256" s="6">
        <f>SUMIFS(GQList,GIList,Table_ExternalData_1[[#This Row],[Item_key]],GDList,Table_ExternalData_1[[#Headers],[2]])</f>
        <v>0</v>
      </c>
      <c r="I256" s="6">
        <f>SUMIFS(GQList,GIList,Table_ExternalData_1[[#This Row],[Item_key]],GDList,Table_ExternalData_1[[#Headers],[3]])</f>
        <v>0</v>
      </c>
      <c r="J256" s="6">
        <f>SUMIFS(GQList,GIList,Table_ExternalData_1[[#This Row],[Item_key]],GDList,Table_ExternalData_1[[#Headers],[4]])</f>
        <v>0</v>
      </c>
      <c r="K256" s="6">
        <f>SUMIFS(GQList,GIList,Table_ExternalData_1[[#This Row],[Item_key]],GDList,Table_ExternalData_1[[#Headers],[5]])</f>
        <v>0</v>
      </c>
      <c r="L256" s="6">
        <f>SUMIFS(GQList,GIList,Table_ExternalData_1[[#This Row],[Item_key]],GDList,Table_ExternalData_1[[#Headers],[6]])</f>
        <v>0</v>
      </c>
      <c r="M256" s="6">
        <f>SUMIFS(GQList,GIList,Table_ExternalData_1[[#This Row],[Item_key]],GDList,Table_ExternalData_1[[#Headers],[7]])</f>
        <v>0</v>
      </c>
      <c r="N256" s="6">
        <f>SUMIFS(GQList,GIList,Table_ExternalData_1[[#This Row],[Item_key]],GDList,Table_ExternalData_1[[#Headers],[8]])</f>
        <v>0</v>
      </c>
      <c r="O256" s="6">
        <f>SUMIFS(GQList,GIList,Table_ExternalData_1[[#This Row],[Item_key]],GDList,Table_ExternalData_1[[#Headers],[9]])</f>
        <v>0</v>
      </c>
      <c r="P256" s="6">
        <f>SUMIFS(GQList,GIList,Table_ExternalData_1[[#This Row],[Item_key]],GDList,Table_ExternalData_1[[#Headers],[10]])</f>
        <v>0</v>
      </c>
      <c r="Q256" s="6">
        <f>SUMIFS(GQList,GIList,Table_ExternalData_1[[#This Row],[Item_key]],GDList,Table_ExternalData_1[[#Headers],[11]])</f>
        <v>0</v>
      </c>
      <c r="R256" s="6">
        <f>SUMIFS(GQList,GIList,Table_ExternalData_1[[#This Row],[Item_key]],GDList,Table_ExternalData_1[[#Headers],[12]])</f>
        <v>0</v>
      </c>
      <c r="S256" s="6">
        <f>SUMIFS(GQList,GIList,Table_ExternalData_1[[#This Row],[Item_key]],GDList,Table_ExternalData_1[[#Headers],[13]])</f>
        <v>0</v>
      </c>
      <c r="T256" s="6">
        <f>SUMIFS(GQList,GIList,Table_ExternalData_1[[#This Row],[Item_key]],GDList,Table_ExternalData_1[[#Headers],[14]])</f>
        <v>0</v>
      </c>
      <c r="U256" s="6">
        <f>SUMIFS(GQList,GIList,Table_ExternalData_1[[#This Row],[Item_key]],GDList,Table_ExternalData_1[[#Headers],[15]])</f>
        <v>0</v>
      </c>
      <c r="V256" s="6">
        <f>SUMIFS(GQList,GIList,Table_ExternalData_1[[#This Row],[Item_key]],GDList,Table_ExternalData_1[[#Headers],[16]])</f>
        <v>0</v>
      </c>
      <c r="W256" s="6">
        <f>SUMIFS(GQList,GIList,Table_ExternalData_1[[#This Row],[Item_key]],GDList,Table_ExternalData_1[[#Headers],[17]])</f>
        <v>0</v>
      </c>
      <c r="X256" s="6">
        <f>SUMIFS(GQList,GIList,Table_ExternalData_1[[#This Row],[Item_key]],GDList,Table_ExternalData_1[[#Headers],[18]])</f>
        <v>0</v>
      </c>
      <c r="Y256" s="6">
        <f>SUMIFS(GQList,GIList,Table_ExternalData_1[[#This Row],[Item_key]],GDList,Table_ExternalData_1[[#Headers],[19]])</f>
        <v>0</v>
      </c>
      <c r="Z256" s="6">
        <f>SUMIFS(GQList,GIList,Table_ExternalData_1[[#This Row],[Item_key]],GDList,Table_ExternalData_1[[#Headers],[20]])</f>
        <v>0</v>
      </c>
      <c r="AA256" s="6">
        <f>SUMIFS(GQList,GIList,Table_ExternalData_1[[#This Row],[Item_key]],GDList,Table_ExternalData_1[[#Headers],[21]])</f>
        <v>0</v>
      </c>
      <c r="AB256" s="6">
        <f>SUMIFS(GQList,GIList,Table_ExternalData_1[[#This Row],[Item_key]],GDList,Table_ExternalData_1[[#Headers],[22]])</f>
        <v>0</v>
      </c>
      <c r="AC256" s="6">
        <f>SUMIFS(GQList,GIList,Table_ExternalData_1[[#This Row],[Item_key]],GDList,Table_ExternalData_1[[#Headers],[23]])</f>
        <v>0</v>
      </c>
      <c r="AD256" s="6">
        <f>SUMIFS(GQList,GIList,Table_ExternalData_1[[#This Row],[Item_key]],GDList,Table_ExternalData_1[[#Headers],[24]])</f>
        <v>0</v>
      </c>
      <c r="AE256" s="6">
        <f>SUMIFS(GQList,GIList,Table_ExternalData_1[[#This Row],[Item_key]],GDList,Table_ExternalData_1[[#Headers],[25]])</f>
        <v>0</v>
      </c>
      <c r="AF256" s="6">
        <f>SUMIFS(GQList,GIList,Table_ExternalData_1[[#This Row],[Item_key]],GDList,Table_ExternalData_1[[#Headers],[26]])</f>
        <v>0</v>
      </c>
      <c r="AG256" s="6">
        <f>SUMIFS(GQList,GIList,Table_ExternalData_1[[#This Row],[Item_key]],GDList,Table_ExternalData_1[[#Headers],[27]])</f>
        <v>108</v>
      </c>
      <c r="AH256" s="6">
        <f>SUMIFS(GQList,GIList,Table_ExternalData_1[[#This Row],[Item_key]],GDList,Table_ExternalData_1[[#Headers],[28]])</f>
        <v>0</v>
      </c>
      <c r="AI256" s="6">
        <f>SUMIFS(GQList,GIList,Table_ExternalData_1[[#This Row],[Item_key]],GDList,Table_ExternalData_1[[#Headers],[29]])</f>
        <v>0</v>
      </c>
      <c r="AJ256" s="6">
        <f>SUMIFS(GQList,GIList,Table_ExternalData_1[[#This Row],[Item_key]],GDList,Table_ExternalData_1[[#Headers],[30]])</f>
        <v>0</v>
      </c>
      <c r="AK256" s="6">
        <f>SUMIFS(GQList,GIList,Table_ExternalData_1[[#This Row],[Item_key]],GDList,Table_ExternalData_1[[#Headers],[31]])</f>
        <v>1</v>
      </c>
      <c r="AL256" s="6">
        <f>SUM(Table_ExternalData_1[[#This Row],[1]:[31]])</f>
        <v>109</v>
      </c>
    </row>
    <row r="257" spans="1:38" hidden="1">
      <c r="A257" s="8" t="s">
        <v>2000</v>
      </c>
      <c r="B257" s="3" t="s">
        <v>885</v>
      </c>
      <c r="C257" s="3" t="s">
        <v>427</v>
      </c>
      <c r="D257" s="3" t="s">
        <v>910</v>
      </c>
      <c r="E257" s="3" t="s">
        <v>911</v>
      </c>
      <c r="F257" s="8" t="s">
        <v>1641</v>
      </c>
      <c r="G257" s="6">
        <f>SUMIFS(GQList,GIList,Table_ExternalData_1[[#This Row],[Item_key]],GDList,Table_ExternalData_1[[#Headers],[1]])</f>
        <v>0</v>
      </c>
      <c r="H257" s="6">
        <f>SUMIFS(GQList,GIList,Table_ExternalData_1[[#This Row],[Item_key]],GDList,Table_ExternalData_1[[#Headers],[2]])</f>
        <v>0</v>
      </c>
      <c r="I257" s="6">
        <f>SUMIFS(GQList,GIList,Table_ExternalData_1[[#This Row],[Item_key]],GDList,Table_ExternalData_1[[#Headers],[3]])</f>
        <v>0</v>
      </c>
      <c r="J257" s="6">
        <f>SUMIFS(GQList,GIList,Table_ExternalData_1[[#This Row],[Item_key]],GDList,Table_ExternalData_1[[#Headers],[4]])</f>
        <v>0</v>
      </c>
      <c r="K257" s="6">
        <f>SUMIFS(GQList,GIList,Table_ExternalData_1[[#This Row],[Item_key]],GDList,Table_ExternalData_1[[#Headers],[5]])</f>
        <v>0</v>
      </c>
      <c r="L257" s="6">
        <f>SUMIFS(GQList,GIList,Table_ExternalData_1[[#This Row],[Item_key]],GDList,Table_ExternalData_1[[#Headers],[6]])</f>
        <v>0</v>
      </c>
      <c r="M257" s="6">
        <f>SUMIFS(GQList,GIList,Table_ExternalData_1[[#This Row],[Item_key]],GDList,Table_ExternalData_1[[#Headers],[7]])</f>
        <v>0</v>
      </c>
      <c r="N257" s="6">
        <f>SUMIFS(GQList,GIList,Table_ExternalData_1[[#This Row],[Item_key]],GDList,Table_ExternalData_1[[#Headers],[8]])</f>
        <v>0</v>
      </c>
      <c r="O257" s="6">
        <f>SUMIFS(GQList,GIList,Table_ExternalData_1[[#This Row],[Item_key]],GDList,Table_ExternalData_1[[#Headers],[9]])</f>
        <v>0</v>
      </c>
      <c r="P257" s="6">
        <f>SUMIFS(GQList,GIList,Table_ExternalData_1[[#This Row],[Item_key]],GDList,Table_ExternalData_1[[#Headers],[10]])</f>
        <v>0</v>
      </c>
      <c r="Q257" s="6">
        <f>SUMIFS(GQList,GIList,Table_ExternalData_1[[#This Row],[Item_key]],GDList,Table_ExternalData_1[[#Headers],[11]])</f>
        <v>0</v>
      </c>
      <c r="R257" s="6">
        <f>SUMIFS(GQList,GIList,Table_ExternalData_1[[#This Row],[Item_key]],GDList,Table_ExternalData_1[[#Headers],[12]])</f>
        <v>0</v>
      </c>
      <c r="S257" s="6">
        <f>SUMIFS(GQList,GIList,Table_ExternalData_1[[#This Row],[Item_key]],GDList,Table_ExternalData_1[[#Headers],[13]])</f>
        <v>0</v>
      </c>
      <c r="T257" s="6">
        <f>SUMIFS(GQList,GIList,Table_ExternalData_1[[#This Row],[Item_key]],GDList,Table_ExternalData_1[[#Headers],[14]])</f>
        <v>0</v>
      </c>
      <c r="U257" s="6">
        <f>SUMIFS(GQList,GIList,Table_ExternalData_1[[#This Row],[Item_key]],GDList,Table_ExternalData_1[[#Headers],[15]])</f>
        <v>0</v>
      </c>
      <c r="V257" s="6">
        <f>SUMIFS(GQList,GIList,Table_ExternalData_1[[#This Row],[Item_key]],GDList,Table_ExternalData_1[[#Headers],[16]])</f>
        <v>0</v>
      </c>
      <c r="W257" s="6">
        <f>SUMIFS(GQList,GIList,Table_ExternalData_1[[#This Row],[Item_key]],GDList,Table_ExternalData_1[[#Headers],[17]])</f>
        <v>0</v>
      </c>
      <c r="X257" s="6">
        <f>SUMIFS(GQList,GIList,Table_ExternalData_1[[#This Row],[Item_key]],GDList,Table_ExternalData_1[[#Headers],[18]])</f>
        <v>0</v>
      </c>
      <c r="Y257" s="6">
        <f>SUMIFS(GQList,GIList,Table_ExternalData_1[[#This Row],[Item_key]],GDList,Table_ExternalData_1[[#Headers],[19]])</f>
        <v>0</v>
      </c>
      <c r="Z257" s="6">
        <f>SUMIFS(GQList,GIList,Table_ExternalData_1[[#This Row],[Item_key]],GDList,Table_ExternalData_1[[#Headers],[20]])</f>
        <v>0</v>
      </c>
      <c r="AA257" s="6">
        <f>SUMIFS(GQList,GIList,Table_ExternalData_1[[#This Row],[Item_key]],GDList,Table_ExternalData_1[[#Headers],[21]])</f>
        <v>0</v>
      </c>
      <c r="AB257" s="6">
        <f>SUMIFS(GQList,GIList,Table_ExternalData_1[[#This Row],[Item_key]],GDList,Table_ExternalData_1[[#Headers],[22]])</f>
        <v>0</v>
      </c>
      <c r="AC257" s="6">
        <f>SUMIFS(GQList,GIList,Table_ExternalData_1[[#This Row],[Item_key]],GDList,Table_ExternalData_1[[#Headers],[23]])</f>
        <v>0</v>
      </c>
      <c r="AD257" s="6">
        <f>SUMIFS(GQList,GIList,Table_ExternalData_1[[#This Row],[Item_key]],GDList,Table_ExternalData_1[[#Headers],[24]])</f>
        <v>0</v>
      </c>
      <c r="AE257" s="6">
        <f>SUMIFS(GQList,GIList,Table_ExternalData_1[[#This Row],[Item_key]],GDList,Table_ExternalData_1[[#Headers],[25]])</f>
        <v>0</v>
      </c>
      <c r="AF257" s="6">
        <f>SUMIFS(GQList,GIList,Table_ExternalData_1[[#This Row],[Item_key]],GDList,Table_ExternalData_1[[#Headers],[26]])</f>
        <v>0</v>
      </c>
      <c r="AG257" s="6">
        <f>SUMIFS(GQList,GIList,Table_ExternalData_1[[#This Row],[Item_key]],GDList,Table_ExternalData_1[[#Headers],[27]])</f>
        <v>0</v>
      </c>
      <c r="AH257" s="6">
        <f>SUMIFS(GQList,GIList,Table_ExternalData_1[[#This Row],[Item_key]],GDList,Table_ExternalData_1[[#Headers],[28]])</f>
        <v>0</v>
      </c>
      <c r="AI257" s="6">
        <f>SUMIFS(GQList,GIList,Table_ExternalData_1[[#This Row],[Item_key]],GDList,Table_ExternalData_1[[#Headers],[29]])</f>
        <v>0</v>
      </c>
      <c r="AJ257" s="6">
        <f>SUMIFS(GQList,GIList,Table_ExternalData_1[[#This Row],[Item_key]],GDList,Table_ExternalData_1[[#Headers],[30]])</f>
        <v>0</v>
      </c>
      <c r="AK257" s="6">
        <f>SUMIFS(GQList,GIList,Table_ExternalData_1[[#This Row],[Item_key]],GDList,Table_ExternalData_1[[#Headers],[31]])</f>
        <v>0</v>
      </c>
      <c r="AL257" s="6">
        <f>SUM(Table_ExternalData_1[[#This Row],[1]:[31]])</f>
        <v>0</v>
      </c>
    </row>
    <row r="258" spans="1:38" hidden="1">
      <c r="A258" s="8" t="s">
        <v>2000</v>
      </c>
      <c r="B258" s="3" t="s">
        <v>885</v>
      </c>
      <c r="C258" s="3" t="s">
        <v>532</v>
      </c>
      <c r="D258" s="3" t="s">
        <v>1204</v>
      </c>
      <c r="E258" s="3" t="s">
        <v>1205</v>
      </c>
      <c r="F258" s="8" t="s">
        <v>1641</v>
      </c>
      <c r="G258" s="6">
        <f>SUMIFS(GQList,GIList,Table_ExternalData_1[[#This Row],[Item_key]],GDList,Table_ExternalData_1[[#Headers],[1]])</f>
        <v>0</v>
      </c>
      <c r="H258" s="6">
        <f>SUMIFS(GQList,GIList,Table_ExternalData_1[[#This Row],[Item_key]],GDList,Table_ExternalData_1[[#Headers],[2]])</f>
        <v>0</v>
      </c>
      <c r="I258" s="6">
        <f>SUMIFS(GQList,GIList,Table_ExternalData_1[[#This Row],[Item_key]],GDList,Table_ExternalData_1[[#Headers],[3]])</f>
        <v>0</v>
      </c>
      <c r="J258" s="6">
        <f>SUMIFS(GQList,GIList,Table_ExternalData_1[[#This Row],[Item_key]],GDList,Table_ExternalData_1[[#Headers],[4]])</f>
        <v>0</v>
      </c>
      <c r="K258" s="6">
        <f>SUMIFS(GQList,GIList,Table_ExternalData_1[[#This Row],[Item_key]],GDList,Table_ExternalData_1[[#Headers],[5]])</f>
        <v>0</v>
      </c>
      <c r="L258" s="6">
        <f>SUMIFS(GQList,GIList,Table_ExternalData_1[[#This Row],[Item_key]],GDList,Table_ExternalData_1[[#Headers],[6]])</f>
        <v>1020</v>
      </c>
      <c r="M258" s="6">
        <f>SUMIFS(GQList,GIList,Table_ExternalData_1[[#This Row],[Item_key]],GDList,Table_ExternalData_1[[#Headers],[7]])</f>
        <v>0</v>
      </c>
      <c r="N258" s="6">
        <f>SUMIFS(GQList,GIList,Table_ExternalData_1[[#This Row],[Item_key]],GDList,Table_ExternalData_1[[#Headers],[8]])</f>
        <v>0</v>
      </c>
      <c r="O258" s="6">
        <f>SUMIFS(GQList,GIList,Table_ExternalData_1[[#This Row],[Item_key]],GDList,Table_ExternalData_1[[#Headers],[9]])</f>
        <v>0</v>
      </c>
      <c r="P258" s="6">
        <f>SUMIFS(GQList,GIList,Table_ExternalData_1[[#This Row],[Item_key]],GDList,Table_ExternalData_1[[#Headers],[10]])</f>
        <v>0</v>
      </c>
      <c r="Q258" s="6">
        <f>SUMIFS(GQList,GIList,Table_ExternalData_1[[#This Row],[Item_key]],GDList,Table_ExternalData_1[[#Headers],[11]])</f>
        <v>0</v>
      </c>
      <c r="R258" s="6">
        <f>SUMIFS(GQList,GIList,Table_ExternalData_1[[#This Row],[Item_key]],GDList,Table_ExternalData_1[[#Headers],[12]])</f>
        <v>0</v>
      </c>
      <c r="S258" s="6">
        <f>SUMIFS(GQList,GIList,Table_ExternalData_1[[#This Row],[Item_key]],GDList,Table_ExternalData_1[[#Headers],[13]])</f>
        <v>0</v>
      </c>
      <c r="T258" s="6">
        <f>SUMIFS(GQList,GIList,Table_ExternalData_1[[#This Row],[Item_key]],GDList,Table_ExternalData_1[[#Headers],[14]])</f>
        <v>0</v>
      </c>
      <c r="U258" s="6">
        <f>SUMIFS(GQList,GIList,Table_ExternalData_1[[#This Row],[Item_key]],GDList,Table_ExternalData_1[[#Headers],[15]])</f>
        <v>0</v>
      </c>
      <c r="V258" s="6">
        <f>SUMIFS(GQList,GIList,Table_ExternalData_1[[#This Row],[Item_key]],GDList,Table_ExternalData_1[[#Headers],[16]])</f>
        <v>0</v>
      </c>
      <c r="W258" s="6">
        <f>SUMIFS(GQList,GIList,Table_ExternalData_1[[#This Row],[Item_key]],GDList,Table_ExternalData_1[[#Headers],[17]])</f>
        <v>0</v>
      </c>
      <c r="X258" s="6">
        <f>SUMIFS(GQList,GIList,Table_ExternalData_1[[#This Row],[Item_key]],GDList,Table_ExternalData_1[[#Headers],[18]])</f>
        <v>0</v>
      </c>
      <c r="Y258" s="6">
        <f>SUMIFS(GQList,GIList,Table_ExternalData_1[[#This Row],[Item_key]],GDList,Table_ExternalData_1[[#Headers],[19]])</f>
        <v>0</v>
      </c>
      <c r="Z258" s="6">
        <f>SUMIFS(GQList,GIList,Table_ExternalData_1[[#This Row],[Item_key]],GDList,Table_ExternalData_1[[#Headers],[20]])</f>
        <v>0</v>
      </c>
      <c r="AA258" s="6">
        <f>SUMIFS(GQList,GIList,Table_ExternalData_1[[#This Row],[Item_key]],GDList,Table_ExternalData_1[[#Headers],[21]])</f>
        <v>0</v>
      </c>
      <c r="AB258" s="6">
        <f>SUMIFS(GQList,GIList,Table_ExternalData_1[[#This Row],[Item_key]],GDList,Table_ExternalData_1[[#Headers],[22]])</f>
        <v>0</v>
      </c>
      <c r="AC258" s="6">
        <f>SUMIFS(GQList,GIList,Table_ExternalData_1[[#This Row],[Item_key]],GDList,Table_ExternalData_1[[#Headers],[23]])</f>
        <v>0</v>
      </c>
      <c r="AD258" s="6">
        <f>SUMIFS(GQList,GIList,Table_ExternalData_1[[#This Row],[Item_key]],GDList,Table_ExternalData_1[[#Headers],[24]])</f>
        <v>0</v>
      </c>
      <c r="AE258" s="6">
        <f>SUMIFS(GQList,GIList,Table_ExternalData_1[[#This Row],[Item_key]],GDList,Table_ExternalData_1[[#Headers],[25]])</f>
        <v>500</v>
      </c>
      <c r="AF258" s="6">
        <f>SUMIFS(GQList,GIList,Table_ExternalData_1[[#This Row],[Item_key]],GDList,Table_ExternalData_1[[#Headers],[26]])</f>
        <v>0</v>
      </c>
      <c r="AG258" s="6">
        <f>SUMIFS(GQList,GIList,Table_ExternalData_1[[#This Row],[Item_key]],GDList,Table_ExternalData_1[[#Headers],[27]])</f>
        <v>230</v>
      </c>
      <c r="AH258" s="6">
        <f>SUMIFS(GQList,GIList,Table_ExternalData_1[[#This Row],[Item_key]],GDList,Table_ExternalData_1[[#Headers],[28]])</f>
        <v>150</v>
      </c>
      <c r="AI258" s="6">
        <f>SUMIFS(GQList,GIList,Table_ExternalData_1[[#This Row],[Item_key]],GDList,Table_ExternalData_1[[#Headers],[29]])</f>
        <v>0</v>
      </c>
      <c r="AJ258" s="6">
        <f>SUMIFS(GQList,GIList,Table_ExternalData_1[[#This Row],[Item_key]],GDList,Table_ExternalData_1[[#Headers],[30]])</f>
        <v>420</v>
      </c>
      <c r="AK258" s="6">
        <f>SUMIFS(GQList,GIList,Table_ExternalData_1[[#This Row],[Item_key]],GDList,Table_ExternalData_1[[#Headers],[31]])</f>
        <v>0</v>
      </c>
      <c r="AL258" s="6">
        <f>SUM(Table_ExternalData_1[[#This Row],[1]:[31]])</f>
        <v>2320</v>
      </c>
    </row>
    <row r="259" spans="1:38" hidden="1">
      <c r="A259" s="8" t="s">
        <v>2000</v>
      </c>
      <c r="B259" s="3" t="s">
        <v>885</v>
      </c>
      <c r="C259" s="3" t="s">
        <v>183</v>
      </c>
      <c r="D259" s="3" t="s">
        <v>912</v>
      </c>
      <c r="E259" s="3" t="s">
        <v>913</v>
      </c>
      <c r="F259" s="8" t="s">
        <v>1641</v>
      </c>
      <c r="G259" s="6">
        <f>SUMIFS(GQList,GIList,Table_ExternalData_1[[#This Row],[Item_key]],GDList,Table_ExternalData_1[[#Headers],[1]])</f>
        <v>0</v>
      </c>
      <c r="H259" s="6">
        <f>SUMIFS(GQList,GIList,Table_ExternalData_1[[#This Row],[Item_key]],GDList,Table_ExternalData_1[[#Headers],[2]])</f>
        <v>0</v>
      </c>
      <c r="I259" s="6">
        <f>SUMIFS(GQList,GIList,Table_ExternalData_1[[#This Row],[Item_key]],GDList,Table_ExternalData_1[[#Headers],[3]])</f>
        <v>0</v>
      </c>
      <c r="J259" s="6">
        <f>SUMIFS(GQList,GIList,Table_ExternalData_1[[#This Row],[Item_key]],GDList,Table_ExternalData_1[[#Headers],[4]])</f>
        <v>0</v>
      </c>
      <c r="K259" s="6">
        <f>SUMIFS(GQList,GIList,Table_ExternalData_1[[#This Row],[Item_key]],GDList,Table_ExternalData_1[[#Headers],[5]])</f>
        <v>0</v>
      </c>
      <c r="L259" s="6">
        <f>SUMIFS(GQList,GIList,Table_ExternalData_1[[#This Row],[Item_key]],GDList,Table_ExternalData_1[[#Headers],[6]])</f>
        <v>665</v>
      </c>
      <c r="M259" s="6">
        <f>SUMIFS(GQList,GIList,Table_ExternalData_1[[#This Row],[Item_key]],GDList,Table_ExternalData_1[[#Headers],[7]])</f>
        <v>590</v>
      </c>
      <c r="N259" s="6">
        <f>SUMIFS(GQList,GIList,Table_ExternalData_1[[#This Row],[Item_key]],GDList,Table_ExternalData_1[[#Headers],[8]])</f>
        <v>0</v>
      </c>
      <c r="O259" s="6">
        <f>SUMIFS(GQList,GIList,Table_ExternalData_1[[#This Row],[Item_key]],GDList,Table_ExternalData_1[[#Headers],[9]])</f>
        <v>1510</v>
      </c>
      <c r="P259" s="6">
        <f>SUMIFS(GQList,GIList,Table_ExternalData_1[[#This Row],[Item_key]],GDList,Table_ExternalData_1[[#Headers],[10]])</f>
        <v>0</v>
      </c>
      <c r="Q259" s="6">
        <f>SUMIFS(GQList,GIList,Table_ExternalData_1[[#This Row],[Item_key]],GDList,Table_ExternalData_1[[#Headers],[11]])</f>
        <v>0</v>
      </c>
      <c r="R259" s="6">
        <f>SUMIFS(GQList,GIList,Table_ExternalData_1[[#This Row],[Item_key]],GDList,Table_ExternalData_1[[#Headers],[12]])</f>
        <v>0</v>
      </c>
      <c r="S259" s="6">
        <f>SUMIFS(GQList,GIList,Table_ExternalData_1[[#This Row],[Item_key]],GDList,Table_ExternalData_1[[#Headers],[13]])</f>
        <v>70</v>
      </c>
      <c r="T259" s="6">
        <f>SUMIFS(GQList,GIList,Table_ExternalData_1[[#This Row],[Item_key]],GDList,Table_ExternalData_1[[#Headers],[14]])</f>
        <v>0</v>
      </c>
      <c r="U259" s="6">
        <f>SUMIFS(GQList,GIList,Table_ExternalData_1[[#This Row],[Item_key]],GDList,Table_ExternalData_1[[#Headers],[15]])</f>
        <v>335</v>
      </c>
      <c r="V259" s="6">
        <f>SUMIFS(GQList,GIList,Table_ExternalData_1[[#This Row],[Item_key]],GDList,Table_ExternalData_1[[#Headers],[16]])</f>
        <v>0</v>
      </c>
      <c r="W259" s="6">
        <f>SUMIFS(GQList,GIList,Table_ExternalData_1[[#This Row],[Item_key]],GDList,Table_ExternalData_1[[#Headers],[17]])</f>
        <v>0</v>
      </c>
      <c r="X259" s="6">
        <f>SUMIFS(GQList,GIList,Table_ExternalData_1[[#This Row],[Item_key]],GDList,Table_ExternalData_1[[#Headers],[18]])</f>
        <v>0</v>
      </c>
      <c r="Y259" s="6">
        <f>SUMIFS(GQList,GIList,Table_ExternalData_1[[#This Row],[Item_key]],GDList,Table_ExternalData_1[[#Headers],[19]])</f>
        <v>0</v>
      </c>
      <c r="Z259" s="6">
        <f>SUMIFS(GQList,GIList,Table_ExternalData_1[[#This Row],[Item_key]],GDList,Table_ExternalData_1[[#Headers],[20]])</f>
        <v>0</v>
      </c>
      <c r="AA259" s="6">
        <f>SUMIFS(GQList,GIList,Table_ExternalData_1[[#This Row],[Item_key]],GDList,Table_ExternalData_1[[#Headers],[21]])</f>
        <v>0</v>
      </c>
      <c r="AB259" s="6">
        <f>SUMIFS(GQList,GIList,Table_ExternalData_1[[#This Row],[Item_key]],GDList,Table_ExternalData_1[[#Headers],[22]])</f>
        <v>0</v>
      </c>
      <c r="AC259" s="6">
        <f>SUMIFS(GQList,GIList,Table_ExternalData_1[[#This Row],[Item_key]],GDList,Table_ExternalData_1[[#Headers],[23]])</f>
        <v>325</v>
      </c>
      <c r="AD259" s="6">
        <f>SUMIFS(GQList,GIList,Table_ExternalData_1[[#This Row],[Item_key]],GDList,Table_ExternalData_1[[#Headers],[24]])</f>
        <v>0</v>
      </c>
      <c r="AE259" s="6">
        <f>SUMIFS(GQList,GIList,Table_ExternalData_1[[#This Row],[Item_key]],GDList,Table_ExternalData_1[[#Headers],[25]])</f>
        <v>0</v>
      </c>
      <c r="AF259" s="6">
        <f>SUMIFS(GQList,GIList,Table_ExternalData_1[[#This Row],[Item_key]],GDList,Table_ExternalData_1[[#Headers],[26]])</f>
        <v>0</v>
      </c>
      <c r="AG259" s="6">
        <f>SUMIFS(GQList,GIList,Table_ExternalData_1[[#This Row],[Item_key]],GDList,Table_ExternalData_1[[#Headers],[27]])</f>
        <v>860</v>
      </c>
      <c r="AH259" s="6">
        <f>SUMIFS(GQList,GIList,Table_ExternalData_1[[#This Row],[Item_key]],GDList,Table_ExternalData_1[[#Headers],[28]])</f>
        <v>170</v>
      </c>
      <c r="AI259" s="6">
        <f>SUMIFS(GQList,GIList,Table_ExternalData_1[[#This Row],[Item_key]],GDList,Table_ExternalData_1[[#Headers],[29]])</f>
        <v>0</v>
      </c>
      <c r="AJ259" s="6">
        <f>SUMIFS(GQList,GIList,Table_ExternalData_1[[#This Row],[Item_key]],GDList,Table_ExternalData_1[[#Headers],[30]])</f>
        <v>37</v>
      </c>
      <c r="AK259" s="6">
        <f>SUMIFS(GQList,GIList,Table_ExternalData_1[[#This Row],[Item_key]],GDList,Table_ExternalData_1[[#Headers],[31]])</f>
        <v>581</v>
      </c>
      <c r="AL259" s="6">
        <f>SUM(Table_ExternalData_1[[#This Row],[1]:[31]])</f>
        <v>5143</v>
      </c>
    </row>
    <row r="260" spans="1:38" hidden="1">
      <c r="A260" s="8" t="s">
        <v>2000</v>
      </c>
      <c r="B260" s="3" t="s">
        <v>885</v>
      </c>
      <c r="C260" s="3" t="s">
        <v>266</v>
      </c>
      <c r="D260" s="3" t="s">
        <v>914</v>
      </c>
      <c r="E260" s="3" t="s">
        <v>915</v>
      </c>
      <c r="F260" s="8" t="s">
        <v>1641</v>
      </c>
      <c r="G260" s="6">
        <f>SUMIFS(GQList,GIList,Table_ExternalData_1[[#This Row],[Item_key]],GDList,Table_ExternalData_1[[#Headers],[1]])</f>
        <v>0</v>
      </c>
      <c r="H260" s="6">
        <f>SUMIFS(GQList,GIList,Table_ExternalData_1[[#This Row],[Item_key]],GDList,Table_ExternalData_1[[#Headers],[2]])</f>
        <v>0</v>
      </c>
      <c r="I260" s="6">
        <f>SUMIFS(GQList,GIList,Table_ExternalData_1[[#This Row],[Item_key]],GDList,Table_ExternalData_1[[#Headers],[3]])</f>
        <v>0</v>
      </c>
      <c r="J260" s="6">
        <f>SUMIFS(GQList,GIList,Table_ExternalData_1[[#This Row],[Item_key]],GDList,Table_ExternalData_1[[#Headers],[4]])</f>
        <v>0</v>
      </c>
      <c r="K260" s="6">
        <f>SUMIFS(GQList,GIList,Table_ExternalData_1[[#This Row],[Item_key]],GDList,Table_ExternalData_1[[#Headers],[5]])</f>
        <v>0</v>
      </c>
      <c r="L260" s="6">
        <f>SUMIFS(GQList,GIList,Table_ExternalData_1[[#This Row],[Item_key]],GDList,Table_ExternalData_1[[#Headers],[6]])</f>
        <v>0</v>
      </c>
      <c r="M260" s="6">
        <f>SUMIFS(GQList,GIList,Table_ExternalData_1[[#This Row],[Item_key]],GDList,Table_ExternalData_1[[#Headers],[7]])</f>
        <v>150</v>
      </c>
      <c r="N260" s="6">
        <f>SUMIFS(GQList,GIList,Table_ExternalData_1[[#This Row],[Item_key]],GDList,Table_ExternalData_1[[#Headers],[8]])</f>
        <v>0</v>
      </c>
      <c r="O260" s="6">
        <f>SUMIFS(GQList,GIList,Table_ExternalData_1[[#This Row],[Item_key]],GDList,Table_ExternalData_1[[#Headers],[9]])</f>
        <v>810</v>
      </c>
      <c r="P260" s="6">
        <f>SUMIFS(GQList,GIList,Table_ExternalData_1[[#This Row],[Item_key]],GDList,Table_ExternalData_1[[#Headers],[10]])</f>
        <v>0</v>
      </c>
      <c r="Q260" s="6">
        <f>SUMIFS(GQList,GIList,Table_ExternalData_1[[#This Row],[Item_key]],GDList,Table_ExternalData_1[[#Headers],[11]])</f>
        <v>0</v>
      </c>
      <c r="R260" s="6">
        <f>SUMIFS(GQList,GIList,Table_ExternalData_1[[#This Row],[Item_key]],GDList,Table_ExternalData_1[[#Headers],[12]])</f>
        <v>0</v>
      </c>
      <c r="S260" s="6">
        <f>SUMIFS(GQList,GIList,Table_ExternalData_1[[#This Row],[Item_key]],GDList,Table_ExternalData_1[[#Headers],[13]])</f>
        <v>600</v>
      </c>
      <c r="T260" s="6">
        <f>SUMIFS(GQList,GIList,Table_ExternalData_1[[#This Row],[Item_key]],GDList,Table_ExternalData_1[[#Headers],[14]])</f>
        <v>0</v>
      </c>
      <c r="U260" s="6">
        <f>SUMIFS(GQList,GIList,Table_ExternalData_1[[#This Row],[Item_key]],GDList,Table_ExternalData_1[[#Headers],[15]])</f>
        <v>600</v>
      </c>
      <c r="V260" s="6">
        <f>SUMIFS(GQList,GIList,Table_ExternalData_1[[#This Row],[Item_key]],GDList,Table_ExternalData_1[[#Headers],[16]])</f>
        <v>0</v>
      </c>
      <c r="W260" s="6">
        <f>SUMIFS(GQList,GIList,Table_ExternalData_1[[#This Row],[Item_key]],GDList,Table_ExternalData_1[[#Headers],[17]])</f>
        <v>0</v>
      </c>
      <c r="X260" s="6">
        <f>SUMIFS(GQList,GIList,Table_ExternalData_1[[#This Row],[Item_key]],GDList,Table_ExternalData_1[[#Headers],[18]])</f>
        <v>0</v>
      </c>
      <c r="Y260" s="6">
        <f>SUMIFS(GQList,GIList,Table_ExternalData_1[[#This Row],[Item_key]],GDList,Table_ExternalData_1[[#Headers],[19]])</f>
        <v>0</v>
      </c>
      <c r="Z260" s="6">
        <f>SUMIFS(GQList,GIList,Table_ExternalData_1[[#This Row],[Item_key]],GDList,Table_ExternalData_1[[#Headers],[20]])</f>
        <v>0</v>
      </c>
      <c r="AA260" s="6">
        <f>SUMIFS(GQList,GIList,Table_ExternalData_1[[#This Row],[Item_key]],GDList,Table_ExternalData_1[[#Headers],[21]])</f>
        <v>0</v>
      </c>
      <c r="AB260" s="6">
        <f>SUMIFS(GQList,GIList,Table_ExternalData_1[[#This Row],[Item_key]],GDList,Table_ExternalData_1[[#Headers],[22]])</f>
        <v>0</v>
      </c>
      <c r="AC260" s="6">
        <f>SUMIFS(GQList,GIList,Table_ExternalData_1[[#This Row],[Item_key]],GDList,Table_ExternalData_1[[#Headers],[23]])</f>
        <v>318</v>
      </c>
      <c r="AD260" s="6">
        <f>SUMIFS(GQList,GIList,Table_ExternalData_1[[#This Row],[Item_key]],GDList,Table_ExternalData_1[[#Headers],[24]])</f>
        <v>0</v>
      </c>
      <c r="AE260" s="6">
        <f>SUMIFS(GQList,GIList,Table_ExternalData_1[[#This Row],[Item_key]],GDList,Table_ExternalData_1[[#Headers],[25]])</f>
        <v>0</v>
      </c>
      <c r="AF260" s="6">
        <f>SUMIFS(GQList,GIList,Table_ExternalData_1[[#This Row],[Item_key]],GDList,Table_ExternalData_1[[#Headers],[26]])</f>
        <v>0</v>
      </c>
      <c r="AG260" s="6">
        <f>SUMIFS(GQList,GIList,Table_ExternalData_1[[#This Row],[Item_key]],GDList,Table_ExternalData_1[[#Headers],[27]])</f>
        <v>600</v>
      </c>
      <c r="AH260" s="6">
        <f>SUMIFS(GQList,GIList,Table_ExternalData_1[[#This Row],[Item_key]],GDList,Table_ExternalData_1[[#Headers],[28]])</f>
        <v>255</v>
      </c>
      <c r="AI260" s="6">
        <f>SUMIFS(GQList,GIList,Table_ExternalData_1[[#This Row],[Item_key]],GDList,Table_ExternalData_1[[#Headers],[29]])</f>
        <v>0</v>
      </c>
      <c r="AJ260" s="6">
        <f>SUMIFS(GQList,GIList,Table_ExternalData_1[[#This Row],[Item_key]],GDList,Table_ExternalData_1[[#Headers],[30]])</f>
        <v>606</v>
      </c>
      <c r="AK260" s="6">
        <f>SUMIFS(GQList,GIList,Table_ExternalData_1[[#This Row],[Item_key]],GDList,Table_ExternalData_1[[#Headers],[31]])</f>
        <v>300</v>
      </c>
      <c r="AL260" s="6">
        <f>SUM(Table_ExternalData_1[[#This Row],[1]:[31]])</f>
        <v>4239</v>
      </c>
    </row>
    <row r="261" spans="1:38" ht="24" hidden="1">
      <c r="A261" s="8" t="s">
        <v>2000</v>
      </c>
      <c r="B261" s="3" t="s">
        <v>918</v>
      </c>
      <c r="C261" s="3" t="s">
        <v>1700</v>
      </c>
      <c r="D261" s="3" t="s">
        <v>1968</v>
      </c>
      <c r="E261" s="3" t="s">
        <v>1969</v>
      </c>
      <c r="F261" s="8" t="s">
        <v>1641</v>
      </c>
      <c r="G261" s="6">
        <f>SUMIFS(GQList,GIList,Table_ExternalData_1[[#This Row],[Item_key]],GDList,Table_ExternalData_1[[#Headers],[1]])</f>
        <v>0</v>
      </c>
      <c r="H261" s="6">
        <f>SUMIFS(GQList,GIList,Table_ExternalData_1[[#This Row],[Item_key]],GDList,Table_ExternalData_1[[#Headers],[2]])</f>
        <v>0</v>
      </c>
      <c r="I261" s="6">
        <f>SUMIFS(GQList,GIList,Table_ExternalData_1[[#This Row],[Item_key]],GDList,Table_ExternalData_1[[#Headers],[3]])</f>
        <v>0</v>
      </c>
      <c r="J261" s="6">
        <f>SUMIFS(GQList,GIList,Table_ExternalData_1[[#This Row],[Item_key]],GDList,Table_ExternalData_1[[#Headers],[4]])</f>
        <v>0</v>
      </c>
      <c r="K261" s="6">
        <f>SUMIFS(GQList,GIList,Table_ExternalData_1[[#This Row],[Item_key]],GDList,Table_ExternalData_1[[#Headers],[5]])</f>
        <v>0</v>
      </c>
      <c r="L261" s="6">
        <f>SUMIFS(GQList,GIList,Table_ExternalData_1[[#This Row],[Item_key]],GDList,Table_ExternalData_1[[#Headers],[6]])</f>
        <v>0</v>
      </c>
      <c r="M261" s="6">
        <f>SUMIFS(GQList,GIList,Table_ExternalData_1[[#This Row],[Item_key]],GDList,Table_ExternalData_1[[#Headers],[7]])</f>
        <v>0</v>
      </c>
      <c r="N261" s="6">
        <f>SUMIFS(GQList,GIList,Table_ExternalData_1[[#This Row],[Item_key]],GDList,Table_ExternalData_1[[#Headers],[8]])</f>
        <v>0</v>
      </c>
      <c r="O261" s="6">
        <f>SUMIFS(GQList,GIList,Table_ExternalData_1[[#This Row],[Item_key]],GDList,Table_ExternalData_1[[#Headers],[9]])</f>
        <v>0</v>
      </c>
      <c r="P261" s="6">
        <f>SUMIFS(GQList,GIList,Table_ExternalData_1[[#This Row],[Item_key]],GDList,Table_ExternalData_1[[#Headers],[10]])</f>
        <v>0</v>
      </c>
      <c r="Q261" s="6">
        <f>SUMIFS(GQList,GIList,Table_ExternalData_1[[#This Row],[Item_key]],GDList,Table_ExternalData_1[[#Headers],[11]])</f>
        <v>0</v>
      </c>
      <c r="R261" s="6">
        <f>SUMIFS(GQList,GIList,Table_ExternalData_1[[#This Row],[Item_key]],GDList,Table_ExternalData_1[[#Headers],[12]])</f>
        <v>0</v>
      </c>
      <c r="S261" s="6">
        <f>SUMIFS(GQList,GIList,Table_ExternalData_1[[#This Row],[Item_key]],GDList,Table_ExternalData_1[[#Headers],[13]])</f>
        <v>0</v>
      </c>
      <c r="T261" s="6">
        <f>SUMIFS(GQList,GIList,Table_ExternalData_1[[#This Row],[Item_key]],GDList,Table_ExternalData_1[[#Headers],[14]])</f>
        <v>0</v>
      </c>
      <c r="U261" s="6">
        <f>SUMIFS(GQList,GIList,Table_ExternalData_1[[#This Row],[Item_key]],GDList,Table_ExternalData_1[[#Headers],[15]])</f>
        <v>0</v>
      </c>
      <c r="V261" s="6">
        <f>SUMIFS(GQList,GIList,Table_ExternalData_1[[#This Row],[Item_key]],GDList,Table_ExternalData_1[[#Headers],[16]])</f>
        <v>0</v>
      </c>
      <c r="W261" s="6">
        <f>SUMIFS(GQList,GIList,Table_ExternalData_1[[#This Row],[Item_key]],GDList,Table_ExternalData_1[[#Headers],[17]])</f>
        <v>0</v>
      </c>
      <c r="X261" s="6">
        <f>SUMIFS(GQList,GIList,Table_ExternalData_1[[#This Row],[Item_key]],GDList,Table_ExternalData_1[[#Headers],[18]])</f>
        <v>0</v>
      </c>
      <c r="Y261" s="6">
        <f>SUMIFS(GQList,GIList,Table_ExternalData_1[[#This Row],[Item_key]],GDList,Table_ExternalData_1[[#Headers],[19]])</f>
        <v>0</v>
      </c>
      <c r="Z261" s="6">
        <f>SUMIFS(GQList,GIList,Table_ExternalData_1[[#This Row],[Item_key]],GDList,Table_ExternalData_1[[#Headers],[20]])</f>
        <v>0</v>
      </c>
      <c r="AA261" s="6">
        <f>SUMIFS(GQList,GIList,Table_ExternalData_1[[#This Row],[Item_key]],GDList,Table_ExternalData_1[[#Headers],[21]])</f>
        <v>0</v>
      </c>
      <c r="AB261" s="6">
        <f>SUMIFS(GQList,GIList,Table_ExternalData_1[[#This Row],[Item_key]],GDList,Table_ExternalData_1[[#Headers],[22]])</f>
        <v>0</v>
      </c>
      <c r="AC261" s="6">
        <f>SUMIFS(GQList,GIList,Table_ExternalData_1[[#This Row],[Item_key]],GDList,Table_ExternalData_1[[#Headers],[23]])</f>
        <v>0</v>
      </c>
      <c r="AD261" s="6">
        <f>SUMIFS(GQList,GIList,Table_ExternalData_1[[#This Row],[Item_key]],GDList,Table_ExternalData_1[[#Headers],[24]])</f>
        <v>0</v>
      </c>
      <c r="AE261" s="6">
        <f>SUMIFS(GQList,GIList,Table_ExternalData_1[[#This Row],[Item_key]],GDList,Table_ExternalData_1[[#Headers],[25]])</f>
        <v>0</v>
      </c>
      <c r="AF261" s="6">
        <f>SUMIFS(GQList,GIList,Table_ExternalData_1[[#This Row],[Item_key]],GDList,Table_ExternalData_1[[#Headers],[26]])</f>
        <v>0</v>
      </c>
      <c r="AG261" s="6">
        <f>SUMIFS(GQList,GIList,Table_ExternalData_1[[#This Row],[Item_key]],GDList,Table_ExternalData_1[[#Headers],[27]])</f>
        <v>0</v>
      </c>
      <c r="AH261" s="6">
        <f>SUMIFS(GQList,GIList,Table_ExternalData_1[[#This Row],[Item_key]],GDList,Table_ExternalData_1[[#Headers],[28]])</f>
        <v>0</v>
      </c>
      <c r="AI261" s="6">
        <f>SUMIFS(GQList,GIList,Table_ExternalData_1[[#This Row],[Item_key]],GDList,Table_ExternalData_1[[#Headers],[29]])</f>
        <v>0</v>
      </c>
      <c r="AJ261" s="6">
        <f>SUMIFS(GQList,GIList,Table_ExternalData_1[[#This Row],[Item_key]],GDList,Table_ExternalData_1[[#Headers],[30]])</f>
        <v>0</v>
      </c>
      <c r="AK261" s="6">
        <f>SUMIFS(GQList,GIList,Table_ExternalData_1[[#This Row],[Item_key]],GDList,Table_ExternalData_1[[#Headers],[31]])</f>
        <v>100</v>
      </c>
      <c r="AL261" s="6">
        <f>SUM(Table_ExternalData_1[[#This Row],[1]:[31]])</f>
        <v>100</v>
      </c>
    </row>
    <row r="262" spans="1:38" ht="24" hidden="1">
      <c r="A262" s="8" t="s">
        <v>2000</v>
      </c>
      <c r="B262" s="3" t="s">
        <v>918</v>
      </c>
      <c r="C262" s="3" t="s">
        <v>271</v>
      </c>
      <c r="D262" s="3" t="s">
        <v>919</v>
      </c>
      <c r="E262" s="3" t="s">
        <v>920</v>
      </c>
      <c r="F262" s="8" t="s">
        <v>1641</v>
      </c>
      <c r="G262" s="6">
        <f>SUMIFS(GQList,GIList,Table_ExternalData_1[[#This Row],[Item_key]],GDList,Table_ExternalData_1[[#Headers],[1]])</f>
        <v>0</v>
      </c>
      <c r="H262" s="6">
        <f>SUMIFS(GQList,GIList,Table_ExternalData_1[[#This Row],[Item_key]],GDList,Table_ExternalData_1[[#Headers],[2]])</f>
        <v>0</v>
      </c>
      <c r="I262" s="6">
        <f>SUMIFS(GQList,GIList,Table_ExternalData_1[[#This Row],[Item_key]],GDList,Table_ExternalData_1[[#Headers],[3]])</f>
        <v>0</v>
      </c>
      <c r="J262" s="6">
        <f>SUMIFS(GQList,GIList,Table_ExternalData_1[[#This Row],[Item_key]],GDList,Table_ExternalData_1[[#Headers],[4]])</f>
        <v>0</v>
      </c>
      <c r="K262" s="6">
        <f>SUMIFS(GQList,GIList,Table_ExternalData_1[[#This Row],[Item_key]],GDList,Table_ExternalData_1[[#Headers],[5]])</f>
        <v>0</v>
      </c>
      <c r="L262" s="6">
        <f>SUMIFS(GQList,GIList,Table_ExternalData_1[[#This Row],[Item_key]],GDList,Table_ExternalData_1[[#Headers],[6]])</f>
        <v>0</v>
      </c>
      <c r="M262" s="6">
        <f>SUMIFS(GQList,GIList,Table_ExternalData_1[[#This Row],[Item_key]],GDList,Table_ExternalData_1[[#Headers],[7]])</f>
        <v>0</v>
      </c>
      <c r="N262" s="6">
        <f>SUMIFS(GQList,GIList,Table_ExternalData_1[[#This Row],[Item_key]],GDList,Table_ExternalData_1[[#Headers],[8]])</f>
        <v>0</v>
      </c>
      <c r="O262" s="6">
        <f>SUMIFS(GQList,GIList,Table_ExternalData_1[[#This Row],[Item_key]],GDList,Table_ExternalData_1[[#Headers],[9]])</f>
        <v>30</v>
      </c>
      <c r="P262" s="6">
        <f>SUMIFS(GQList,GIList,Table_ExternalData_1[[#This Row],[Item_key]],GDList,Table_ExternalData_1[[#Headers],[10]])</f>
        <v>0</v>
      </c>
      <c r="Q262" s="6">
        <f>SUMIFS(GQList,GIList,Table_ExternalData_1[[#This Row],[Item_key]],GDList,Table_ExternalData_1[[#Headers],[11]])</f>
        <v>45</v>
      </c>
      <c r="R262" s="6">
        <f>SUMIFS(GQList,GIList,Table_ExternalData_1[[#This Row],[Item_key]],GDList,Table_ExternalData_1[[#Headers],[12]])</f>
        <v>0</v>
      </c>
      <c r="S262" s="6">
        <f>SUMIFS(GQList,GIList,Table_ExternalData_1[[#This Row],[Item_key]],GDList,Table_ExternalData_1[[#Headers],[13]])</f>
        <v>0</v>
      </c>
      <c r="T262" s="6">
        <f>SUMIFS(GQList,GIList,Table_ExternalData_1[[#This Row],[Item_key]],GDList,Table_ExternalData_1[[#Headers],[14]])</f>
        <v>0</v>
      </c>
      <c r="U262" s="6">
        <f>SUMIFS(GQList,GIList,Table_ExternalData_1[[#This Row],[Item_key]],GDList,Table_ExternalData_1[[#Headers],[15]])</f>
        <v>0</v>
      </c>
      <c r="V262" s="6">
        <f>SUMIFS(GQList,GIList,Table_ExternalData_1[[#This Row],[Item_key]],GDList,Table_ExternalData_1[[#Headers],[16]])</f>
        <v>0</v>
      </c>
      <c r="W262" s="6">
        <f>SUMIFS(GQList,GIList,Table_ExternalData_1[[#This Row],[Item_key]],GDList,Table_ExternalData_1[[#Headers],[17]])</f>
        <v>0</v>
      </c>
      <c r="X262" s="6">
        <f>SUMIFS(GQList,GIList,Table_ExternalData_1[[#This Row],[Item_key]],GDList,Table_ExternalData_1[[#Headers],[18]])</f>
        <v>0</v>
      </c>
      <c r="Y262" s="6">
        <f>SUMIFS(GQList,GIList,Table_ExternalData_1[[#This Row],[Item_key]],GDList,Table_ExternalData_1[[#Headers],[19]])</f>
        <v>0</v>
      </c>
      <c r="Z262" s="6">
        <f>SUMIFS(GQList,GIList,Table_ExternalData_1[[#This Row],[Item_key]],GDList,Table_ExternalData_1[[#Headers],[20]])</f>
        <v>0</v>
      </c>
      <c r="AA262" s="6">
        <f>SUMIFS(GQList,GIList,Table_ExternalData_1[[#This Row],[Item_key]],GDList,Table_ExternalData_1[[#Headers],[21]])</f>
        <v>0</v>
      </c>
      <c r="AB262" s="6">
        <f>SUMIFS(GQList,GIList,Table_ExternalData_1[[#This Row],[Item_key]],GDList,Table_ExternalData_1[[#Headers],[22]])</f>
        <v>0</v>
      </c>
      <c r="AC262" s="6">
        <f>SUMIFS(GQList,GIList,Table_ExternalData_1[[#This Row],[Item_key]],GDList,Table_ExternalData_1[[#Headers],[23]])</f>
        <v>0</v>
      </c>
      <c r="AD262" s="6">
        <f>SUMIFS(GQList,GIList,Table_ExternalData_1[[#This Row],[Item_key]],GDList,Table_ExternalData_1[[#Headers],[24]])</f>
        <v>0</v>
      </c>
      <c r="AE262" s="6">
        <f>SUMIFS(GQList,GIList,Table_ExternalData_1[[#This Row],[Item_key]],GDList,Table_ExternalData_1[[#Headers],[25]])</f>
        <v>45</v>
      </c>
      <c r="AF262" s="6">
        <f>SUMIFS(GQList,GIList,Table_ExternalData_1[[#This Row],[Item_key]],GDList,Table_ExternalData_1[[#Headers],[26]])</f>
        <v>0</v>
      </c>
      <c r="AG262" s="6">
        <f>SUMIFS(GQList,GIList,Table_ExternalData_1[[#This Row],[Item_key]],GDList,Table_ExternalData_1[[#Headers],[27]])</f>
        <v>30</v>
      </c>
      <c r="AH262" s="6">
        <f>SUMIFS(GQList,GIList,Table_ExternalData_1[[#This Row],[Item_key]],GDList,Table_ExternalData_1[[#Headers],[28]])</f>
        <v>45</v>
      </c>
      <c r="AI262" s="6">
        <f>SUMIFS(GQList,GIList,Table_ExternalData_1[[#This Row],[Item_key]],GDList,Table_ExternalData_1[[#Headers],[29]])</f>
        <v>0</v>
      </c>
      <c r="AJ262" s="6">
        <f>SUMIFS(GQList,GIList,Table_ExternalData_1[[#This Row],[Item_key]],GDList,Table_ExternalData_1[[#Headers],[30]])</f>
        <v>45</v>
      </c>
      <c r="AK262" s="6">
        <f>SUMIFS(GQList,GIList,Table_ExternalData_1[[#This Row],[Item_key]],GDList,Table_ExternalData_1[[#Headers],[31]])</f>
        <v>0</v>
      </c>
      <c r="AL262" s="6">
        <f>SUM(Table_ExternalData_1[[#This Row],[1]:[31]])</f>
        <v>240</v>
      </c>
    </row>
    <row r="263" spans="1:38" ht="24" hidden="1">
      <c r="A263" s="8" t="s">
        <v>2000</v>
      </c>
      <c r="B263" s="3" t="s">
        <v>918</v>
      </c>
      <c r="C263" s="3" t="s">
        <v>558</v>
      </c>
      <c r="D263" s="3" t="s">
        <v>921</v>
      </c>
      <c r="E263" s="3" t="s">
        <v>922</v>
      </c>
      <c r="F263" s="8" t="s">
        <v>1641</v>
      </c>
      <c r="G263" s="6">
        <f>SUMIFS(GQList,GIList,Table_ExternalData_1[[#This Row],[Item_key]],GDList,Table_ExternalData_1[[#Headers],[1]])</f>
        <v>0</v>
      </c>
      <c r="H263" s="6">
        <f>SUMIFS(GQList,GIList,Table_ExternalData_1[[#This Row],[Item_key]],GDList,Table_ExternalData_1[[#Headers],[2]])</f>
        <v>0</v>
      </c>
      <c r="I263" s="6">
        <f>SUMIFS(GQList,GIList,Table_ExternalData_1[[#This Row],[Item_key]],GDList,Table_ExternalData_1[[#Headers],[3]])</f>
        <v>0</v>
      </c>
      <c r="J263" s="6">
        <f>SUMIFS(GQList,GIList,Table_ExternalData_1[[#This Row],[Item_key]],GDList,Table_ExternalData_1[[#Headers],[4]])</f>
        <v>0</v>
      </c>
      <c r="K263" s="6">
        <f>SUMIFS(GQList,GIList,Table_ExternalData_1[[#This Row],[Item_key]],GDList,Table_ExternalData_1[[#Headers],[5]])</f>
        <v>0</v>
      </c>
      <c r="L263" s="6">
        <f>SUMIFS(GQList,GIList,Table_ExternalData_1[[#This Row],[Item_key]],GDList,Table_ExternalData_1[[#Headers],[6]])</f>
        <v>0</v>
      </c>
      <c r="M263" s="6">
        <f>SUMIFS(GQList,GIList,Table_ExternalData_1[[#This Row],[Item_key]],GDList,Table_ExternalData_1[[#Headers],[7]])</f>
        <v>0</v>
      </c>
      <c r="N263" s="6">
        <f>SUMIFS(GQList,GIList,Table_ExternalData_1[[#This Row],[Item_key]],GDList,Table_ExternalData_1[[#Headers],[8]])</f>
        <v>0</v>
      </c>
      <c r="O263" s="6">
        <f>SUMIFS(GQList,GIList,Table_ExternalData_1[[#This Row],[Item_key]],GDList,Table_ExternalData_1[[#Headers],[9]])</f>
        <v>0</v>
      </c>
      <c r="P263" s="6">
        <f>SUMIFS(GQList,GIList,Table_ExternalData_1[[#This Row],[Item_key]],GDList,Table_ExternalData_1[[#Headers],[10]])</f>
        <v>0</v>
      </c>
      <c r="Q263" s="6">
        <f>SUMIFS(GQList,GIList,Table_ExternalData_1[[#This Row],[Item_key]],GDList,Table_ExternalData_1[[#Headers],[11]])</f>
        <v>0</v>
      </c>
      <c r="R263" s="6">
        <f>SUMIFS(GQList,GIList,Table_ExternalData_1[[#This Row],[Item_key]],GDList,Table_ExternalData_1[[#Headers],[12]])</f>
        <v>0</v>
      </c>
      <c r="S263" s="6">
        <f>SUMIFS(GQList,GIList,Table_ExternalData_1[[#This Row],[Item_key]],GDList,Table_ExternalData_1[[#Headers],[13]])</f>
        <v>0</v>
      </c>
      <c r="T263" s="6">
        <f>SUMIFS(GQList,GIList,Table_ExternalData_1[[#This Row],[Item_key]],GDList,Table_ExternalData_1[[#Headers],[14]])</f>
        <v>0</v>
      </c>
      <c r="U263" s="6">
        <f>SUMIFS(GQList,GIList,Table_ExternalData_1[[#This Row],[Item_key]],GDList,Table_ExternalData_1[[#Headers],[15]])</f>
        <v>0</v>
      </c>
      <c r="V263" s="6">
        <f>SUMIFS(GQList,GIList,Table_ExternalData_1[[#This Row],[Item_key]],GDList,Table_ExternalData_1[[#Headers],[16]])</f>
        <v>0</v>
      </c>
      <c r="W263" s="6">
        <f>SUMIFS(GQList,GIList,Table_ExternalData_1[[#This Row],[Item_key]],GDList,Table_ExternalData_1[[#Headers],[17]])</f>
        <v>0</v>
      </c>
      <c r="X263" s="6">
        <f>SUMIFS(GQList,GIList,Table_ExternalData_1[[#This Row],[Item_key]],GDList,Table_ExternalData_1[[#Headers],[18]])</f>
        <v>0</v>
      </c>
      <c r="Y263" s="6">
        <f>SUMIFS(GQList,GIList,Table_ExternalData_1[[#This Row],[Item_key]],GDList,Table_ExternalData_1[[#Headers],[19]])</f>
        <v>0</v>
      </c>
      <c r="Z263" s="6">
        <f>SUMIFS(GQList,GIList,Table_ExternalData_1[[#This Row],[Item_key]],GDList,Table_ExternalData_1[[#Headers],[20]])</f>
        <v>0</v>
      </c>
      <c r="AA263" s="6">
        <f>SUMIFS(GQList,GIList,Table_ExternalData_1[[#This Row],[Item_key]],GDList,Table_ExternalData_1[[#Headers],[21]])</f>
        <v>0</v>
      </c>
      <c r="AB263" s="6">
        <f>SUMIFS(GQList,GIList,Table_ExternalData_1[[#This Row],[Item_key]],GDList,Table_ExternalData_1[[#Headers],[22]])</f>
        <v>0</v>
      </c>
      <c r="AC263" s="6">
        <f>SUMIFS(GQList,GIList,Table_ExternalData_1[[#This Row],[Item_key]],GDList,Table_ExternalData_1[[#Headers],[23]])</f>
        <v>0</v>
      </c>
      <c r="AD263" s="6">
        <f>SUMIFS(GQList,GIList,Table_ExternalData_1[[#This Row],[Item_key]],GDList,Table_ExternalData_1[[#Headers],[24]])</f>
        <v>0</v>
      </c>
      <c r="AE263" s="6">
        <f>SUMIFS(GQList,GIList,Table_ExternalData_1[[#This Row],[Item_key]],GDList,Table_ExternalData_1[[#Headers],[25]])</f>
        <v>0</v>
      </c>
      <c r="AF263" s="6">
        <f>SUMIFS(GQList,GIList,Table_ExternalData_1[[#This Row],[Item_key]],GDList,Table_ExternalData_1[[#Headers],[26]])</f>
        <v>0</v>
      </c>
      <c r="AG263" s="6">
        <f>SUMIFS(GQList,GIList,Table_ExternalData_1[[#This Row],[Item_key]],GDList,Table_ExternalData_1[[#Headers],[27]])</f>
        <v>0</v>
      </c>
      <c r="AH263" s="6">
        <f>SUMIFS(GQList,GIList,Table_ExternalData_1[[#This Row],[Item_key]],GDList,Table_ExternalData_1[[#Headers],[28]])</f>
        <v>0</v>
      </c>
      <c r="AI263" s="6">
        <f>SUMIFS(GQList,GIList,Table_ExternalData_1[[#This Row],[Item_key]],GDList,Table_ExternalData_1[[#Headers],[29]])</f>
        <v>0</v>
      </c>
      <c r="AJ263" s="6">
        <f>SUMIFS(GQList,GIList,Table_ExternalData_1[[#This Row],[Item_key]],GDList,Table_ExternalData_1[[#Headers],[30]])</f>
        <v>0</v>
      </c>
      <c r="AK263" s="6">
        <f>SUMIFS(GQList,GIList,Table_ExternalData_1[[#This Row],[Item_key]],GDList,Table_ExternalData_1[[#Headers],[31]])</f>
        <v>60</v>
      </c>
      <c r="AL263" s="6">
        <f>SUM(Table_ExternalData_1[[#This Row],[1]:[31]])</f>
        <v>60</v>
      </c>
    </row>
    <row r="264" spans="1:38" ht="24" hidden="1">
      <c r="A264" s="8" t="s">
        <v>2000</v>
      </c>
      <c r="B264" s="3" t="s">
        <v>918</v>
      </c>
      <c r="C264" s="3" t="s">
        <v>575</v>
      </c>
      <c r="D264" s="3" t="s">
        <v>923</v>
      </c>
      <c r="E264" s="3" t="s">
        <v>924</v>
      </c>
      <c r="F264" s="8" t="s">
        <v>1641</v>
      </c>
      <c r="G264" s="6">
        <f>SUMIFS(GQList,GIList,Table_ExternalData_1[[#This Row],[Item_key]],GDList,Table_ExternalData_1[[#Headers],[1]])</f>
        <v>0</v>
      </c>
      <c r="H264" s="6">
        <f>SUMIFS(GQList,GIList,Table_ExternalData_1[[#This Row],[Item_key]],GDList,Table_ExternalData_1[[#Headers],[2]])</f>
        <v>0</v>
      </c>
      <c r="I264" s="6">
        <f>SUMIFS(GQList,GIList,Table_ExternalData_1[[#This Row],[Item_key]],GDList,Table_ExternalData_1[[#Headers],[3]])</f>
        <v>0</v>
      </c>
      <c r="J264" s="6">
        <f>SUMIFS(GQList,GIList,Table_ExternalData_1[[#This Row],[Item_key]],GDList,Table_ExternalData_1[[#Headers],[4]])</f>
        <v>0</v>
      </c>
      <c r="K264" s="6">
        <f>SUMIFS(GQList,GIList,Table_ExternalData_1[[#This Row],[Item_key]],GDList,Table_ExternalData_1[[#Headers],[5]])</f>
        <v>0</v>
      </c>
      <c r="L264" s="6">
        <f>SUMIFS(GQList,GIList,Table_ExternalData_1[[#This Row],[Item_key]],GDList,Table_ExternalData_1[[#Headers],[6]])</f>
        <v>0</v>
      </c>
      <c r="M264" s="6">
        <f>SUMIFS(GQList,GIList,Table_ExternalData_1[[#This Row],[Item_key]],GDList,Table_ExternalData_1[[#Headers],[7]])</f>
        <v>0</v>
      </c>
      <c r="N264" s="6">
        <f>SUMIFS(GQList,GIList,Table_ExternalData_1[[#This Row],[Item_key]],GDList,Table_ExternalData_1[[#Headers],[8]])</f>
        <v>0</v>
      </c>
      <c r="O264" s="6">
        <f>SUMIFS(GQList,GIList,Table_ExternalData_1[[#This Row],[Item_key]],GDList,Table_ExternalData_1[[#Headers],[9]])</f>
        <v>0</v>
      </c>
      <c r="P264" s="6">
        <f>SUMIFS(GQList,GIList,Table_ExternalData_1[[#This Row],[Item_key]],GDList,Table_ExternalData_1[[#Headers],[10]])</f>
        <v>0</v>
      </c>
      <c r="Q264" s="6">
        <f>SUMIFS(GQList,GIList,Table_ExternalData_1[[#This Row],[Item_key]],GDList,Table_ExternalData_1[[#Headers],[11]])</f>
        <v>0</v>
      </c>
      <c r="R264" s="6">
        <f>SUMIFS(GQList,GIList,Table_ExternalData_1[[#This Row],[Item_key]],GDList,Table_ExternalData_1[[#Headers],[12]])</f>
        <v>0</v>
      </c>
      <c r="S264" s="6">
        <f>SUMIFS(GQList,GIList,Table_ExternalData_1[[#This Row],[Item_key]],GDList,Table_ExternalData_1[[#Headers],[13]])</f>
        <v>0</v>
      </c>
      <c r="T264" s="6">
        <f>SUMIFS(GQList,GIList,Table_ExternalData_1[[#This Row],[Item_key]],GDList,Table_ExternalData_1[[#Headers],[14]])</f>
        <v>0</v>
      </c>
      <c r="U264" s="6">
        <f>SUMIFS(GQList,GIList,Table_ExternalData_1[[#This Row],[Item_key]],GDList,Table_ExternalData_1[[#Headers],[15]])</f>
        <v>0</v>
      </c>
      <c r="V264" s="6">
        <f>SUMIFS(GQList,GIList,Table_ExternalData_1[[#This Row],[Item_key]],GDList,Table_ExternalData_1[[#Headers],[16]])</f>
        <v>0</v>
      </c>
      <c r="W264" s="6">
        <f>SUMIFS(GQList,GIList,Table_ExternalData_1[[#This Row],[Item_key]],GDList,Table_ExternalData_1[[#Headers],[17]])</f>
        <v>0</v>
      </c>
      <c r="X264" s="6">
        <f>SUMIFS(GQList,GIList,Table_ExternalData_1[[#This Row],[Item_key]],GDList,Table_ExternalData_1[[#Headers],[18]])</f>
        <v>0</v>
      </c>
      <c r="Y264" s="6">
        <f>SUMIFS(GQList,GIList,Table_ExternalData_1[[#This Row],[Item_key]],GDList,Table_ExternalData_1[[#Headers],[19]])</f>
        <v>0</v>
      </c>
      <c r="Z264" s="6">
        <f>SUMIFS(GQList,GIList,Table_ExternalData_1[[#This Row],[Item_key]],GDList,Table_ExternalData_1[[#Headers],[20]])</f>
        <v>0</v>
      </c>
      <c r="AA264" s="6">
        <f>SUMIFS(GQList,GIList,Table_ExternalData_1[[#This Row],[Item_key]],GDList,Table_ExternalData_1[[#Headers],[21]])</f>
        <v>0</v>
      </c>
      <c r="AB264" s="6">
        <f>SUMIFS(GQList,GIList,Table_ExternalData_1[[#This Row],[Item_key]],GDList,Table_ExternalData_1[[#Headers],[22]])</f>
        <v>0</v>
      </c>
      <c r="AC264" s="6">
        <f>SUMIFS(GQList,GIList,Table_ExternalData_1[[#This Row],[Item_key]],GDList,Table_ExternalData_1[[#Headers],[23]])</f>
        <v>0</v>
      </c>
      <c r="AD264" s="6">
        <f>SUMIFS(GQList,GIList,Table_ExternalData_1[[#This Row],[Item_key]],GDList,Table_ExternalData_1[[#Headers],[24]])</f>
        <v>0</v>
      </c>
      <c r="AE264" s="6">
        <f>SUMIFS(GQList,GIList,Table_ExternalData_1[[#This Row],[Item_key]],GDList,Table_ExternalData_1[[#Headers],[25]])</f>
        <v>0</v>
      </c>
      <c r="AF264" s="6">
        <f>SUMIFS(GQList,GIList,Table_ExternalData_1[[#This Row],[Item_key]],GDList,Table_ExternalData_1[[#Headers],[26]])</f>
        <v>0</v>
      </c>
      <c r="AG264" s="6">
        <f>SUMIFS(GQList,GIList,Table_ExternalData_1[[#This Row],[Item_key]],GDList,Table_ExternalData_1[[#Headers],[27]])</f>
        <v>0</v>
      </c>
      <c r="AH264" s="6">
        <f>SUMIFS(GQList,GIList,Table_ExternalData_1[[#This Row],[Item_key]],GDList,Table_ExternalData_1[[#Headers],[28]])</f>
        <v>0</v>
      </c>
      <c r="AI264" s="6">
        <f>SUMIFS(GQList,GIList,Table_ExternalData_1[[#This Row],[Item_key]],GDList,Table_ExternalData_1[[#Headers],[29]])</f>
        <v>0</v>
      </c>
      <c r="AJ264" s="6">
        <f>SUMIFS(GQList,GIList,Table_ExternalData_1[[#This Row],[Item_key]],GDList,Table_ExternalData_1[[#Headers],[30]])</f>
        <v>0</v>
      </c>
      <c r="AK264" s="6">
        <f>SUMIFS(GQList,GIList,Table_ExternalData_1[[#This Row],[Item_key]],GDList,Table_ExternalData_1[[#Headers],[31]])</f>
        <v>1000</v>
      </c>
      <c r="AL264" s="6">
        <f>SUM(Table_ExternalData_1[[#This Row],[1]:[31]])</f>
        <v>1000</v>
      </c>
    </row>
    <row r="265" spans="1:38" ht="24" hidden="1">
      <c r="A265" s="8" t="s">
        <v>2000</v>
      </c>
      <c r="B265" s="3" t="s">
        <v>918</v>
      </c>
      <c r="C265" s="3" t="s">
        <v>335</v>
      </c>
      <c r="D265" s="3" t="s">
        <v>916</v>
      </c>
      <c r="E265" s="3" t="s">
        <v>917</v>
      </c>
      <c r="F265" s="8" t="s">
        <v>1641</v>
      </c>
      <c r="G265" s="6">
        <f>SUMIFS(GQList,GIList,Table_ExternalData_1[[#This Row],[Item_key]],GDList,Table_ExternalData_1[[#Headers],[1]])</f>
        <v>0</v>
      </c>
      <c r="H265" s="6">
        <f>SUMIFS(GQList,GIList,Table_ExternalData_1[[#This Row],[Item_key]],GDList,Table_ExternalData_1[[#Headers],[2]])</f>
        <v>0</v>
      </c>
      <c r="I265" s="6">
        <f>SUMIFS(GQList,GIList,Table_ExternalData_1[[#This Row],[Item_key]],GDList,Table_ExternalData_1[[#Headers],[3]])</f>
        <v>-1500</v>
      </c>
      <c r="J265" s="6">
        <f>SUMIFS(GQList,GIList,Table_ExternalData_1[[#This Row],[Item_key]],GDList,Table_ExternalData_1[[#Headers],[4]])</f>
        <v>0</v>
      </c>
      <c r="K265" s="6">
        <f>SUMIFS(GQList,GIList,Table_ExternalData_1[[#This Row],[Item_key]],GDList,Table_ExternalData_1[[#Headers],[5]])</f>
        <v>0</v>
      </c>
      <c r="L265" s="6">
        <f>SUMIFS(GQList,GIList,Table_ExternalData_1[[#This Row],[Item_key]],GDList,Table_ExternalData_1[[#Headers],[6]])</f>
        <v>0</v>
      </c>
      <c r="M265" s="6">
        <f>SUMIFS(GQList,GIList,Table_ExternalData_1[[#This Row],[Item_key]],GDList,Table_ExternalData_1[[#Headers],[7]])</f>
        <v>0</v>
      </c>
      <c r="N265" s="6">
        <f>SUMIFS(GQList,GIList,Table_ExternalData_1[[#This Row],[Item_key]],GDList,Table_ExternalData_1[[#Headers],[8]])</f>
        <v>0</v>
      </c>
      <c r="O265" s="6">
        <f>SUMIFS(GQList,GIList,Table_ExternalData_1[[#This Row],[Item_key]],GDList,Table_ExternalData_1[[#Headers],[9]])</f>
        <v>0</v>
      </c>
      <c r="P265" s="6">
        <f>SUMIFS(GQList,GIList,Table_ExternalData_1[[#This Row],[Item_key]],GDList,Table_ExternalData_1[[#Headers],[10]])</f>
        <v>0</v>
      </c>
      <c r="Q265" s="6">
        <f>SUMIFS(GQList,GIList,Table_ExternalData_1[[#This Row],[Item_key]],GDList,Table_ExternalData_1[[#Headers],[11]])</f>
        <v>0</v>
      </c>
      <c r="R265" s="6">
        <f>SUMIFS(GQList,GIList,Table_ExternalData_1[[#This Row],[Item_key]],GDList,Table_ExternalData_1[[#Headers],[12]])</f>
        <v>0</v>
      </c>
      <c r="S265" s="6">
        <f>SUMIFS(GQList,GIList,Table_ExternalData_1[[#This Row],[Item_key]],GDList,Table_ExternalData_1[[#Headers],[13]])</f>
        <v>0</v>
      </c>
      <c r="T265" s="6">
        <f>SUMIFS(GQList,GIList,Table_ExternalData_1[[#This Row],[Item_key]],GDList,Table_ExternalData_1[[#Headers],[14]])</f>
        <v>0</v>
      </c>
      <c r="U265" s="6">
        <f>SUMIFS(GQList,GIList,Table_ExternalData_1[[#This Row],[Item_key]],GDList,Table_ExternalData_1[[#Headers],[15]])</f>
        <v>0</v>
      </c>
      <c r="V265" s="6">
        <f>SUMIFS(GQList,GIList,Table_ExternalData_1[[#This Row],[Item_key]],GDList,Table_ExternalData_1[[#Headers],[16]])</f>
        <v>0</v>
      </c>
      <c r="W265" s="6">
        <f>SUMIFS(GQList,GIList,Table_ExternalData_1[[#This Row],[Item_key]],GDList,Table_ExternalData_1[[#Headers],[17]])</f>
        <v>0</v>
      </c>
      <c r="X265" s="6">
        <f>SUMIFS(GQList,GIList,Table_ExternalData_1[[#This Row],[Item_key]],GDList,Table_ExternalData_1[[#Headers],[18]])</f>
        <v>0</v>
      </c>
      <c r="Y265" s="6">
        <f>SUMIFS(GQList,GIList,Table_ExternalData_1[[#This Row],[Item_key]],GDList,Table_ExternalData_1[[#Headers],[19]])</f>
        <v>0</v>
      </c>
      <c r="Z265" s="6">
        <f>SUMIFS(GQList,GIList,Table_ExternalData_1[[#This Row],[Item_key]],GDList,Table_ExternalData_1[[#Headers],[20]])</f>
        <v>0</v>
      </c>
      <c r="AA265" s="6">
        <f>SUMIFS(GQList,GIList,Table_ExternalData_1[[#This Row],[Item_key]],GDList,Table_ExternalData_1[[#Headers],[21]])</f>
        <v>0</v>
      </c>
      <c r="AB265" s="6">
        <f>SUMIFS(GQList,GIList,Table_ExternalData_1[[#This Row],[Item_key]],GDList,Table_ExternalData_1[[#Headers],[22]])</f>
        <v>0</v>
      </c>
      <c r="AC265" s="6">
        <f>SUMIFS(GQList,GIList,Table_ExternalData_1[[#This Row],[Item_key]],GDList,Table_ExternalData_1[[#Headers],[23]])</f>
        <v>0</v>
      </c>
      <c r="AD265" s="6">
        <f>SUMIFS(GQList,GIList,Table_ExternalData_1[[#This Row],[Item_key]],GDList,Table_ExternalData_1[[#Headers],[24]])</f>
        <v>0</v>
      </c>
      <c r="AE265" s="6">
        <f>SUMIFS(GQList,GIList,Table_ExternalData_1[[#This Row],[Item_key]],GDList,Table_ExternalData_1[[#Headers],[25]])</f>
        <v>0</v>
      </c>
      <c r="AF265" s="6">
        <f>SUMIFS(GQList,GIList,Table_ExternalData_1[[#This Row],[Item_key]],GDList,Table_ExternalData_1[[#Headers],[26]])</f>
        <v>0</v>
      </c>
      <c r="AG265" s="6">
        <f>SUMIFS(GQList,GIList,Table_ExternalData_1[[#This Row],[Item_key]],GDList,Table_ExternalData_1[[#Headers],[27]])</f>
        <v>0</v>
      </c>
      <c r="AH265" s="6">
        <f>SUMIFS(GQList,GIList,Table_ExternalData_1[[#This Row],[Item_key]],GDList,Table_ExternalData_1[[#Headers],[28]])</f>
        <v>500</v>
      </c>
      <c r="AI265" s="6">
        <f>SUMIFS(GQList,GIList,Table_ExternalData_1[[#This Row],[Item_key]],GDList,Table_ExternalData_1[[#Headers],[29]])</f>
        <v>500</v>
      </c>
      <c r="AJ265" s="6">
        <f>SUMIFS(GQList,GIList,Table_ExternalData_1[[#This Row],[Item_key]],GDList,Table_ExternalData_1[[#Headers],[30]])</f>
        <v>0</v>
      </c>
      <c r="AK265" s="6">
        <f>SUMIFS(GQList,GIList,Table_ExternalData_1[[#This Row],[Item_key]],GDList,Table_ExternalData_1[[#Headers],[31]])</f>
        <v>0</v>
      </c>
      <c r="AL265" s="6">
        <f>SUM(Table_ExternalData_1[[#This Row],[1]:[31]])</f>
        <v>-500</v>
      </c>
    </row>
    <row r="266" spans="1:38" ht="24" hidden="1">
      <c r="A266" s="8" t="s">
        <v>2000</v>
      </c>
      <c r="B266" s="3" t="s">
        <v>918</v>
      </c>
      <c r="C266" s="3" t="s">
        <v>335</v>
      </c>
      <c r="D266" s="3" t="s">
        <v>916</v>
      </c>
      <c r="E266" s="3" t="s">
        <v>917</v>
      </c>
      <c r="F266" s="8" t="s">
        <v>1642</v>
      </c>
      <c r="G266" s="6">
        <f>SUMIFS(GQList,GIList,Table_ExternalData_1[[#This Row],[Item_key]],GDList,Table_ExternalData_1[[#Headers],[1]])</f>
        <v>0</v>
      </c>
      <c r="H266" s="6">
        <f>SUMIFS(GQList,GIList,Table_ExternalData_1[[#This Row],[Item_key]],GDList,Table_ExternalData_1[[#Headers],[2]])</f>
        <v>0</v>
      </c>
      <c r="I266" s="6">
        <f>SUMIFS(GQList,GIList,Table_ExternalData_1[[#This Row],[Item_key]],GDList,Table_ExternalData_1[[#Headers],[3]])</f>
        <v>-1500</v>
      </c>
      <c r="J266" s="6">
        <f>SUMIFS(GQList,GIList,Table_ExternalData_1[[#This Row],[Item_key]],GDList,Table_ExternalData_1[[#Headers],[4]])</f>
        <v>0</v>
      </c>
      <c r="K266" s="6">
        <f>SUMIFS(GQList,GIList,Table_ExternalData_1[[#This Row],[Item_key]],GDList,Table_ExternalData_1[[#Headers],[5]])</f>
        <v>0</v>
      </c>
      <c r="L266" s="6">
        <f>SUMIFS(GQList,GIList,Table_ExternalData_1[[#This Row],[Item_key]],GDList,Table_ExternalData_1[[#Headers],[6]])</f>
        <v>0</v>
      </c>
      <c r="M266" s="6">
        <f>SUMIFS(GQList,GIList,Table_ExternalData_1[[#This Row],[Item_key]],GDList,Table_ExternalData_1[[#Headers],[7]])</f>
        <v>0</v>
      </c>
      <c r="N266" s="6">
        <f>SUMIFS(GQList,GIList,Table_ExternalData_1[[#This Row],[Item_key]],GDList,Table_ExternalData_1[[#Headers],[8]])</f>
        <v>0</v>
      </c>
      <c r="O266" s="6">
        <f>SUMIFS(GQList,GIList,Table_ExternalData_1[[#This Row],[Item_key]],GDList,Table_ExternalData_1[[#Headers],[9]])</f>
        <v>0</v>
      </c>
      <c r="P266" s="6">
        <f>SUMIFS(GQList,GIList,Table_ExternalData_1[[#This Row],[Item_key]],GDList,Table_ExternalData_1[[#Headers],[10]])</f>
        <v>0</v>
      </c>
      <c r="Q266" s="6">
        <f>SUMIFS(GQList,GIList,Table_ExternalData_1[[#This Row],[Item_key]],GDList,Table_ExternalData_1[[#Headers],[11]])</f>
        <v>0</v>
      </c>
      <c r="R266" s="6">
        <f>SUMIFS(GQList,GIList,Table_ExternalData_1[[#This Row],[Item_key]],GDList,Table_ExternalData_1[[#Headers],[12]])</f>
        <v>0</v>
      </c>
      <c r="S266" s="6">
        <f>SUMIFS(GQList,GIList,Table_ExternalData_1[[#This Row],[Item_key]],GDList,Table_ExternalData_1[[#Headers],[13]])</f>
        <v>0</v>
      </c>
      <c r="T266" s="6">
        <f>SUMIFS(GQList,GIList,Table_ExternalData_1[[#This Row],[Item_key]],GDList,Table_ExternalData_1[[#Headers],[14]])</f>
        <v>0</v>
      </c>
      <c r="U266" s="6">
        <f>SUMIFS(GQList,GIList,Table_ExternalData_1[[#This Row],[Item_key]],GDList,Table_ExternalData_1[[#Headers],[15]])</f>
        <v>0</v>
      </c>
      <c r="V266" s="6">
        <f>SUMIFS(GQList,GIList,Table_ExternalData_1[[#This Row],[Item_key]],GDList,Table_ExternalData_1[[#Headers],[16]])</f>
        <v>0</v>
      </c>
      <c r="W266" s="6">
        <f>SUMIFS(GQList,GIList,Table_ExternalData_1[[#This Row],[Item_key]],GDList,Table_ExternalData_1[[#Headers],[17]])</f>
        <v>0</v>
      </c>
      <c r="X266" s="6">
        <f>SUMIFS(GQList,GIList,Table_ExternalData_1[[#This Row],[Item_key]],GDList,Table_ExternalData_1[[#Headers],[18]])</f>
        <v>0</v>
      </c>
      <c r="Y266" s="6">
        <f>SUMIFS(GQList,GIList,Table_ExternalData_1[[#This Row],[Item_key]],GDList,Table_ExternalData_1[[#Headers],[19]])</f>
        <v>0</v>
      </c>
      <c r="Z266" s="6">
        <f>SUMIFS(GQList,GIList,Table_ExternalData_1[[#This Row],[Item_key]],GDList,Table_ExternalData_1[[#Headers],[20]])</f>
        <v>0</v>
      </c>
      <c r="AA266" s="6">
        <f>SUMIFS(GQList,GIList,Table_ExternalData_1[[#This Row],[Item_key]],GDList,Table_ExternalData_1[[#Headers],[21]])</f>
        <v>0</v>
      </c>
      <c r="AB266" s="6">
        <f>SUMIFS(GQList,GIList,Table_ExternalData_1[[#This Row],[Item_key]],GDList,Table_ExternalData_1[[#Headers],[22]])</f>
        <v>0</v>
      </c>
      <c r="AC266" s="6">
        <f>SUMIFS(GQList,GIList,Table_ExternalData_1[[#This Row],[Item_key]],GDList,Table_ExternalData_1[[#Headers],[23]])</f>
        <v>0</v>
      </c>
      <c r="AD266" s="6">
        <f>SUMIFS(GQList,GIList,Table_ExternalData_1[[#This Row],[Item_key]],GDList,Table_ExternalData_1[[#Headers],[24]])</f>
        <v>0</v>
      </c>
      <c r="AE266" s="6">
        <f>SUMIFS(GQList,GIList,Table_ExternalData_1[[#This Row],[Item_key]],GDList,Table_ExternalData_1[[#Headers],[25]])</f>
        <v>0</v>
      </c>
      <c r="AF266" s="6">
        <f>SUMIFS(GQList,GIList,Table_ExternalData_1[[#This Row],[Item_key]],GDList,Table_ExternalData_1[[#Headers],[26]])</f>
        <v>0</v>
      </c>
      <c r="AG266" s="6">
        <f>SUMIFS(GQList,GIList,Table_ExternalData_1[[#This Row],[Item_key]],GDList,Table_ExternalData_1[[#Headers],[27]])</f>
        <v>0</v>
      </c>
      <c r="AH266" s="6">
        <f>SUMIFS(GQList,GIList,Table_ExternalData_1[[#This Row],[Item_key]],GDList,Table_ExternalData_1[[#Headers],[28]])</f>
        <v>500</v>
      </c>
      <c r="AI266" s="6">
        <f>SUMIFS(GQList,GIList,Table_ExternalData_1[[#This Row],[Item_key]],GDList,Table_ExternalData_1[[#Headers],[29]])</f>
        <v>500</v>
      </c>
      <c r="AJ266" s="6">
        <f>SUMIFS(GQList,GIList,Table_ExternalData_1[[#This Row],[Item_key]],GDList,Table_ExternalData_1[[#Headers],[30]])</f>
        <v>0</v>
      </c>
      <c r="AK266" s="6">
        <f>SUMIFS(GQList,GIList,Table_ExternalData_1[[#This Row],[Item_key]],GDList,Table_ExternalData_1[[#Headers],[31]])</f>
        <v>0</v>
      </c>
      <c r="AL266" s="6">
        <f>SUM(Table_ExternalData_1[[#This Row],[1]:[31]])</f>
        <v>-500</v>
      </c>
    </row>
    <row r="267" spans="1:38" hidden="1">
      <c r="A267" s="8" t="s">
        <v>2000</v>
      </c>
      <c r="B267" s="3" t="s">
        <v>925</v>
      </c>
      <c r="C267" s="3" t="s">
        <v>328</v>
      </c>
      <c r="D267" s="3" t="s">
        <v>926</v>
      </c>
      <c r="E267" s="3" t="s">
        <v>927</v>
      </c>
      <c r="F267" s="8" t="s">
        <v>1641</v>
      </c>
      <c r="G267" s="6">
        <f>SUMIFS(GQList,GIList,Table_ExternalData_1[[#This Row],[Item_key]],GDList,Table_ExternalData_1[[#Headers],[1]])</f>
        <v>0</v>
      </c>
      <c r="H267" s="6">
        <f>SUMIFS(GQList,GIList,Table_ExternalData_1[[#This Row],[Item_key]],GDList,Table_ExternalData_1[[#Headers],[2]])</f>
        <v>0</v>
      </c>
      <c r="I267" s="6">
        <f>SUMIFS(GQList,GIList,Table_ExternalData_1[[#This Row],[Item_key]],GDList,Table_ExternalData_1[[#Headers],[3]])</f>
        <v>0</v>
      </c>
      <c r="J267" s="6">
        <f>SUMIFS(GQList,GIList,Table_ExternalData_1[[#This Row],[Item_key]],GDList,Table_ExternalData_1[[#Headers],[4]])</f>
        <v>0</v>
      </c>
      <c r="K267" s="6">
        <f>SUMIFS(GQList,GIList,Table_ExternalData_1[[#This Row],[Item_key]],GDList,Table_ExternalData_1[[#Headers],[5]])</f>
        <v>0</v>
      </c>
      <c r="L267" s="6">
        <f>SUMIFS(GQList,GIList,Table_ExternalData_1[[#This Row],[Item_key]],GDList,Table_ExternalData_1[[#Headers],[6]])</f>
        <v>0</v>
      </c>
      <c r="M267" s="6">
        <f>SUMIFS(GQList,GIList,Table_ExternalData_1[[#This Row],[Item_key]],GDList,Table_ExternalData_1[[#Headers],[7]])</f>
        <v>0</v>
      </c>
      <c r="N267" s="6">
        <f>SUMIFS(GQList,GIList,Table_ExternalData_1[[#This Row],[Item_key]],GDList,Table_ExternalData_1[[#Headers],[8]])</f>
        <v>0</v>
      </c>
      <c r="O267" s="6">
        <f>SUMIFS(GQList,GIList,Table_ExternalData_1[[#This Row],[Item_key]],GDList,Table_ExternalData_1[[#Headers],[9]])</f>
        <v>0</v>
      </c>
      <c r="P267" s="6">
        <f>SUMIFS(GQList,GIList,Table_ExternalData_1[[#This Row],[Item_key]],GDList,Table_ExternalData_1[[#Headers],[10]])</f>
        <v>0</v>
      </c>
      <c r="Q267" s="6">
        <f>SUMIFS(GQList,GIList,Table_ExternalData_1[[#This Row],[Item_key]],GDList,Table_ExternalData_1[[#Headers],[11]])</f>
        <v>0</v>
      </c>
      <c r="R267" s="6">
        <f>SUMIFS(GQList,GIList,Table_ExternalData_1[[#This Row],[Item_key]],GDList,Table_ExternalData_1[[#Headers],[12]])</f>
        <v>0</v>
      </c>
      <c r="S267" s="6">
        <f>SUMIFS(GQList,GIList,Table_ExternalData_1[[#This Row],[Item_key]],GDList,Table_ExternalData_1[[#Headers],[13]])</f>
        <v>0</v>
      </c>
      <c r="T267" s="6">
        <f>SUMIFS(GQList,GIList,Table_ExternalData_1[[#This Row],[Item_key]],GDList,Table_ExternalData_1[[#Headers],[14]])</f>
        <v>0</v>
      </c>
      <c r="U267" s="6">
        <f>SUMIFS(GQList,GIList,Table_ExternalData_1[[#This Row],[Item_key]],GDList,Table_ExternalData_1[[#Headers],[15]])</f>
        <v>0</v>
      </c>
      <c r="V267" s="6">
        <f>SUMIFS(GQList,GIList,Table_ExternalData_1[[#This Row],[Item_key]],GDList,Table_ExternalData_1[[#Headers],[16]])</f>
        <v>0</v>
      </c>
      <c r="W267" s="6">
        <f>SUMIFS(GQList,GIList,Table_ExternalData_1[[#This Row],[Item_key]],GDList,Table_ExternalData_1[[#Headers],[17]])</f>
        <v>0</v>
      </c>
      <c r="X267" s="6">
        <f>SUMIFS(GQList,GIList,Table_ExternalData_1[[#This Row],[Item_key]],GDList,Table_ExternalData_1[[#Headers],[18]])</f>
        <v>0</v>
      </c>
      <c r="Y267" s="6">
        <f>SUMIFS(GQList,GIList,Table_ExternalData_1[[#This Row],[Item_key]],GDList,Table_ExternalData_1[[#Headers],[19]])</f>
        <v>0</v>
      </c>
      <c r="Z267" s="6">
        <f>SUMIFS(GQList,GIList,Table_ExternalData_1[[#This Row],[Item_key]],GDList,Table_ExternalData_1[[#Headers],[20]])</f>
        <v>0</v>
      </c>
      <c r="AA267" s="6">
        <f>SUMIFS(GQList,GIList,Table_ExternalData_1[[#This Row],[Item_key]],GDList,Table_ExternalData_1[[#Headers],[21]])</f>
        <v>0</v>
      </c>
      <c r="AB267" s="6">
        <f>SUMIFS(GQList,GIList,Table_ExternalData_1[[#This Row],[Item_key]],GDList,Table_ExternalData_1[[#Headers],[22]])</f>
        <v>0</v>
      </c>
      <c r="AC267" s="6">
        <f>SUMIFS(GQList,GIList,Table_ExternalData_1[[#This Row],[Item_key]],GDList,Table_ExternalData_1[[#Headers],[23]])</f>
        <v>0</v>
      </c>
      <c r="AD267" s="6">
        <f>SUMIFS(GQList,GIList,Table_ExternalData_1[[#This Row],[Item_key]],GDList,Table_ExternalData_1[[#Headers],[24]])</f>
        <v>0</v>
      </c>
      <c r="AE267" s="6">
        <f>SUMIFS(GQList,GIList,Table_ExternalData_1[[#This Row],[Item_key]],GDList,Table_ExternalData_1[[#Headers],[25]])</f>
        <v>0</v>
      </c>
      <c r="AF267" s="6">
        <f>SUMIFS(GQList,GIList,Table_ExternalData_1[[#This Row],[Item_key]],GDList,Table_ExternalData_1[[#Headers],[26]])</f>
        <v>0</v>
      </c>
      <c r="AG267" s="6">
        <f>SUMIFS(GQList,GIList,Table_ExternalData_1[[#This Row],[Item_key]],GDList,Table_ExternalData_1[[#Headers],[27]])</f>
        <v>0</v>
      </c>
      <c r="AH267" s="6">
        <f>SUMIFS(GQList,GIList,Table_ExternalData_1[[#This Row],[Item_key]],GDList,Table_ExternalData_1[[#Headers],[28]])</f>
        <v>0</v>
      </c>
      <c r="AI267" s="6">
        <f>SUMIFS(GQList,GIList,Table_ExternalData_1[[#This Row],[Item_key]],GDList,Table_ExternalData_1[[#Headers],[29]])</f>
        <v>0</v>
      </c>
      <c r="AJ267" s="6">
        <f>SUMIFS(GQList,GIList,Table_ExternalData_1[[#This Row],[Item_key]],GDList,Table_ExternalData_1[[#Headers],[30]])</f>
        <v>0</v>
      </c>
      <c r="AK267" s="6">
        <f>SUMIFS(GQList,GIList,Table_ExternalData_1[[#This Row],[Item_key]],GDList,Table_ExternalData_1[[#Headers],[31]])</f>
        <v>0</v>
      </c>
      <c r="AL267" s="6">
        <f>SUM(Table_ExternalData_1[[#This Row],[1]:[31]])</f>
        <v>0</v>
      </c>
    </row>
    <row r="268" spans="1:38" ht="24" hidden="1">
      <c r="A268" s="8" t="s">
        <v>2000</v>
      </c>
      <c r="B268" s="3" t="s">
        <v>925</v>
      </c>
      <c r="C268" s="3" t="s">
        <v>153</v>
      </c>
      <c r="D268" s="3" t="s">
        <v>928</v>
      </c>
      <c r="E268" s="3" t="s">
        <v>929</v>
      </c>
      <c r="F268" s="8" t="s">
        <v>1641</v>
      </c>
      <c r="G268" s="6">
        <f>SUMIFS(GQList,GIList,Table_ExternalData_1[[#This Row],[Item_key]],GDList,Table_ExternalData_1[[#Headers],[1]])</f>
        <v>0</v>
      </c>
      <c r="H268" s="6">
        <f>SUMIFS(GQList,GIList,Table_ExternalData_1[[#This Row],[Item_key]],GDList,Table_ExternalData_1[[#Headers],[2]])</f>
        <v>0</v>
      </c>
      <c r="I268" s="6">
        <f>SUMIFS(GQList,GIList,Table_ExternalData_1[[#This Row],[Item_key]],GDList,Table_ExternalData_1[[#Headers],[3]])</f>
        <v>0</v>
      </c>
      <c r="J268" s="6">
        <f>SUMIFS(GQList,GIList,Table_ExternalData_1[[#This Row],[Item_key]],GDList,Table_ExternalData_1[[#Headers],[4]])</f>
        <v>0</v>
      </c>
      <c r="K268" s="6">
        <f>SUMIFS(GQList,GIList,Table_ExternalData_1[[#This Row],[Item_key]],GDList,Table_ExternalData_1[[#Headers],[5]])</f>
        <v>0</v>
      </c>
      <c r="L268" s="6">
        <f>SUMIFS(GQList,GIList,Table_ExternalData_1[[#This Row],[Item_key]],GDList,Table_ExternalData_1[[#Headers],[6]])</f>
        <v>0</v>
      </c>
      <c r="M268" s="6">
        <f>SUMIFS(GQList,GIList,Table_ExternalData_1[[#This Row],[Item_key]],GDList,Table_ExternalData_1[[#Headers],[7]])</f>
        <v>0</v>
      </c>
      <c r="N268" s="6">
        <f>SUMIFS(GQList,GIList,Table_ExternalData_1[[#This Row],[Item_key]],GDList,Table_ExternalData_1[[#Headers],[8]])</f>
        <v>0</v>
      </c>
      <c r="O268" s="6">
        <f>SUMIFS(GQList,GIList,Table_ExternalData_1[[#This Row],[Item_key]],GDList,Table_ExternalData_1[[#Headers],[9]])</f>
        <v>0</v>
      </c>
      <c r="P268" s="6">
        <f>SUMIFS(GQList,GIList,Table_ExternalData_1[[#This Row],[Item_key]],GDList,Table_ExternalData_1[[#Headers],[10]])</f>
        <v>0</v>
      </c>
      <c r="Q268" s="6">
        <f>SUMIFS(GQList,GIList,Table_ExternalData_1[[#This Row],[Item_key]],GDList,Table_ExternalData_1[[#Headers],[11]])</f>
        <v>0</v>
      </c>
      <c r="R268" s="6">
        <f>SUMIFS(GQList,GIList,Table_ExternalData_1[[#This Row],[Item_key]],GDList,Table_ExternalData_1[[#Headers],[12]])</f>
        <v>0</v>
      </c>
      <c r="S268" s="6">
        <f>SUMIFS(GQList,GIList,Table_ExternalData_1[[#This Row],[Item_key]],GDList,Table_ExternalData_1[[#Headers],[13]])</f>
        <v>0</v>
      </c>
      <c r="T268" s="6">
        <f>SUMIFS(GQList,GIList,Table_ExternalData_1[[#This Row],[Item_key]],GDList,Table_ExternalData_1[[#Headers],[14]])</f>
        <v>0</v>
      </c>
      <c r="U268" s="6">
        <f>SUMIFS(GQList,GIList,Table_ExternalData_1[[#This Row],[Item_key]],GDList,Table_ExternalData_1[[#Headers],[15]])</f>
        <v>0</v>
      </c>
      <c r="V268" s="6">
        <f>SUMIFS(GQList,GIList,Table_ExternalData_1[[#This Row],[Item_key]],GDList,Table_ExternalData_1[[#Headers],[16]])</f>
        <v>0</v>
      </c>
      <c r="W268" s="6">
        <f>SUMIFS(GQList,GIList,Table_ExternalData_1[[#This Row],[Item_key]],GDList,Table_ExternalData_1[[#Headers],[17]])</f>
        <v>0</v>
      </c>
      <c r="X268" s="6">
        <f>SUMIFS(GQList,GIList,Table_ExternalData_1[[#This Row],[Item_key]],GDList,Table_ExternalData_1[[#Headers],[18]])</f>
        <v>0</v>
      </c>
      <c r="Y268" s="6">
        <f>SUMIFS(GQList,GIList,Table_ExternalData_1[[#This Row],[Item_key]],GDList,Table_ExternalData_1[[#Headers],[19]])</f>
        <v>0</v>
      </c>
      <c r="Z268" s="6">
        <f>SUMIFS(GQList,GIList,Table_ExternalData_1[[#This Row],[Item_key]],GDList,Table_ExternalData_1[[#Headers],[20]])</f>
        <v>0</v>
      </c>
      <c r="AA268" s="6">
        <f>SUMIFS(GQList,GIList,Table_ExternalData_1[[#This Row],[Item_key]],GDList,Table_ExternalData_1[[#Headers],[21]])</f>
        <v>0</v>
      </c>
      <c r="AB268" s="6">
        <f>SUMIFS(GQList,GIList,Table_ExternalData_1[[#This Row],[Item_key]],GDList,Table_ExternalData_1[[#Headers],[22]])</f>
        <v>0</v>
      </c>
      <c r="AC268" s="6">
        <f>SUMIFS(GQList,GIList,Table_ExternalData_1[[#This Row],[Item_key]],GDList,Table_ExternalData_1[[#Headers],[23]])</f>
        <v>0</v>
      </c>
      <c r="AD268" s="6">
        <f>SUMIFS(GQList,GIList,Table_ExternalData_1[[#This Row],[Item_key]],GDList,Table_ExternalData_1[[#Headers],[24]])</f>
        <v>0</v>
      </c>
      <c r="AE268" s="6">
        <f>SUMIFS(GQList,GIList,Table_ExternalData_1[[#This Row],[Item_key]],GDList,Table_ExternalData_1[[#Headers],[25]])</f>
        <v>0</v>
      </c>
      <c r="AF268" s="6">
        <f>SUMIFS(GQList,GIList,Table_ExternalData_1[[#This Row],[Item_key]],GDList,Table_ExternalData_1[[#Headers],[26]])</f>
        <v>0</v>
      </c>
      <c r="AG268" s="6">
        <f>SUMIFS(GQList,GIList,Table_ExternalData_1[[#This Row],[Item_key]],GDList,Table_ExternalData_1[[#Headers],[27]])</f>
        <v>0</v>
      </c>
      <c r="AH268" s="6">
        <f>SUMIFS(GQList,GIList,Table_ExternalData_1[[#This Row],[Item_key]],GDList,Table_ExternalData_1[[#Headers],[28]])</f>
        <v>0</v>
      </c>
      <c r="AI268" s="6">
        <f>SUMIFS(GQList,GIList,Table_ExternalData_1[[#This Row],[Item_key]],GDList,Table_ExternalData_1[[#Headers],[29]])</f>
        <v>0</v>
      </c>
      <c r="AJ268" s="6">
        <f>SUMIFS(GQList,GIList,Table_ExternalData_1[[#This Row],[Item_key]],GDList,Table_ExternalData_1[[#Headers],[30]])</f>
        <v>0</v>
      </c>
      <c r="AK268" s="6">
        <f>SUMIFS(GQList,GIList,Table_ExternalData_1[[#This Row],[Item_key]],GDList,Table_ExternalData_1[[#Headers],[31]])</f>
        <v>0</v>
      </c>
      <c r="AL268" s="6">
        <f>SUM(Table_ExternalData_1[[#This Row],[1]:[31]])</f>
        <v>0</v>
      </c>
    </row>
    <row r="269" spans="1:38" hidden="1">
      <c r="A269" s="8" t="s">
        <v>2000</v>
      </c>
      <c r="B269" s="3" t="s">
        <v>925</v>
      </c>
      <c r="C269" s="3" t="s">
        <v>506</v>
      </c>
      <c r="D269" s="3" t="s">
        <v>930</v>
      </c>
      <c r="E269" s="3" t="s">
        <v>931</v>
      </c>
      <c r="F269" s="8" t="s">
        <v>1641</v>
      </c>
      <c r="G269" s="6">
        <f>SUMIFS(GQList,GIList,Table_ExternalData_1[[#This Row],[Item_key]],GDList,Table_ExternalData_1[[#Headers],[1]])</f>
        <v>0</v>
      </c>
      <c r="H269" s="6">
        <f>SUMIFS(GQList,GIList,Table_ExternalData_1[[#This Row],[Item_key]],GDList,Table_ExternalData_1[[#Headers],[2]])</f>
        <v>0</v>
      </c>
      <c r="I269" s="6">
        <f>SUMIFS(GQList,GIList,Table_ExternalData_1[[#This Row],[Item_key]],GDList,Table_ExternalData_1[[#Headers],[3]])</f>
        <v>0</v>
      </c>
      <c r="J269" s="6">
        <f>SUMIFS(GQList,GIList,Table_ExternalData_1[[#This Row],[Item_key]],GDList,Table_ExternalData_1[[#Headers],[4]])</f>
        <v>0</v>
      </c>
      <c r="K269" s="6">
        <f>SUMIFS(GQList,GIList,Table_ExternalData_1[[#This Row],[Item_key]],GDList,Table_ExternalData_1[[#Headers],[5]])</f>
        <v>0</v>
      </c>
      <c r="L269" s="6">
        <f>SUMIFS(GQList,GIList,Table_ExternalData_1[[#This Row],[Item_key]],GDList,Table_ExternalData_1[[#Headers],[6]])</f>
        <v>0</v>
      </c>
      <c r="M269" s="6">
        <f>SUMIFS(GQList,GIList,Table_ExternalData_1[[#This Row],[Item_key]],GDList,Table_ExternalData_1[[#Headers],[7]])</f>
        <v>0</v>
      </c>
      <c r="N269" s="6">
        <f>SUMIFS(GQList,GIList,Table_ExternalData_1[[#This Row],[Item_key]],GDList,Table_ExternalData_1[[#Headers],[8]])</f>
        <v>0</v>
      </c>
      <c r="O269" s="6">
        <f>SUMIFS(GQList,GIList,Table_ExternalData_1[[#This Row],[Item_key]],GDList,Table_ExternalData_1[[#Headers],[9]])</f>
        <v>0</v>
      </c>
      <c r="P269" s="6">
        <f>SUMIFS(GQList,GIList,Table_ExternalData_1[[#This Row],[Item_key]],GDList,Table_ExternalData_1[[#Headers],[10]])</f>
        <v>0</v>
      </c>
      <c r="Q269" s="6">
        <f>SUMIFS(GQList,GIList,Table_ExternalData_1[[#This Row],[Item_key]],GDList,Table_ExternalData_1[[#Headers],[11]])</f>
        <v>0</v>
      </c>
      <c r="R269" s="6">
        <f>SUMIFS(GQList,GIList,Table_ExternalData_1[[#This Row],[Item_key]],GDList,Table_ExternalData_1[[#Headers],[12]])</f>
        <v>0</v>
      </c>
      <c r="S269" s="6">
        <f>SUMIFS(GQList,GIList,Table_ExternalData_1[[#This Row],[Item_key]],GDList,Table_ExternalData_1[[#Headers],[13]])</f>
        <v>0</v>
      </c>
      <c r="T269" s="6">
        <f>SUMIFS(GQList,GIList,Table_ExternalData_1[[#This Row],[Item_key]],GDList,Table_ExternalData_1[[#Headers],[14]])</f>
        <v>0</v>
      </c>
      <c r="U269" s="6">
        <f>SUMIFS(GQList,GIList,Table_ExternalData_1[[#This Row],[Item_key]],GDList,Table_ExternalData_1[[#Headers],[15]])</f>
        <v>0</v>
      </c>
      <c r="V269" s="6">
        <f>SUMIFS(GQList,GIList,Table_ExternalData_1[[#This Row],[Item_key]],GDList,Table_ExternalData_1[[#Headers],[16]])</f>
        <v>0</v>
      </c>
      <c r="W269" s="6">
        <f>SUMIFS(GQList,GIList,Table_ExternalData_1[[#This Row],[Item_key]],GDList,Table_ExternalData_1[[#Headers],[17]])</f>
        <v>0</v>
      </c>
      <c r="X269" s="6">
        <f>SUMIFS(GQList,GIList,Table_ExternalData_1[[#This Row],[Item_key]],GDList,Table_ExternalData_1[[#Headers],[18]])</f>
        <v>0</v>
      </c>
      <c r="Y269" s="6">
        <f>SUMIFS(GQList,GIList,Table_ExternalData_1[[#This Row],[Item_key]],GDList,Table_ExternalData_1[[#Headers],[19]])</f>
        <v>0</v>
      </c>
      <c r="Z269" s="6">
        <f>SUMIFS(GQList,GIList,Table_ExternalData_1[[#This Row],[Item_key]],GDList,Table_ExternalData_1[[#Headers],[20]])</f>
        <v>0</v>
      </c>
      <c r="AA269" s="6">
        <f>SUMIFS(GQList,GIList,Table_ExternalData_1[[#This Row],[Item_key]],GDList,Table_ExternalData_1[[#Headers],[21]])</f>
        <v>0</v>
      </c>
      <c r="AB269" s="6">
        <f>SUMIFS(GQList,GIList,Table_ExternalData_1[[#This Row],[Item_key]],GDList,Table_ExternalData_1[[#Headers],[22]])</f>
        <v>0</v>
      </c>
      <c r="AC269" s="6">
        <f>SUMIFS(GQList,GIList,Table_ExternalData_1[[#This Row],[Item_key]],GDList,Table_ExternalData_1[[#Headers],[23]])</f>
        <v>0</v>
      </c>
      <c r="AD269" s="6">
        <f>SUMIFS(GQList,GIList,Table_ExternalData_1[[#This Row],[Item_key]],GDList,Table_ExternalData_1[[#Headers],[24]])</f>
        <v>0</v>
      </c>
      <c r="AE269" s="6">
        <f>SUMIFS(GQList,GIList,Table_ExternalData_1[[#This Row],[Item_key]],GDList,Table_ExternalData_1[[#Headers],[25]])</f>
        <v>0</v>
      </c>
      <c r="AF269" s="6">
        <f>SUMIFS(GQList,GIList,Table_ExternalData_1[[#This Row],[Item_key]],GDList,Table_ExternalData_1[[#Headers],[26]])</f>
        <v>0</v>
      </c>
      <c r="AG269" s="6">
        <f>SUMIFS(GQList,GIList,Table_ExternalData_1[[#This Row],[Item_key]],GDList,Table_ExternalData_1[[#Headers],[27]])</f>
        <v>0</v>
      </c>
      <c r="AH269" s="6">
        <f>SUMIFS(GQList,GIList,Table_ExternalData_1[[#This Row],[Item_key]],GDList,Table_ExternalData_1[[#Headers],[28]])</f>
        <v>0</v>
      </c>
      <c r="AI269" s="6">
        <f>SUMIFS(GQList,GIList,Table_ExternalData_1[[#This Row],[Item_key]],GDList,Table_ExternalData_1[[#Headers],[29]])</f>
        <v>0</v>
      </c>
      <c r="AJ269" s="6">
        <f>SUMIFS(GQList,GIList,Table_ExternalData_1[[#This Row],[Item_key]],GDList,Table_ExternalData_1[[#Headers],[30]])</f>
        <v>0</v>
      </c>
      <c r="AK269" s="6">
        <f>SUMIFS(GQList,GIList,Table_ExternalData_1[[#This Row],[Item_key]],GDList,Table_ExternalData_1[[#Headers],[31]])</f>
        <v>0</v>
      </c>
      <c r="AL269" s="6">
        <f>SUM(Table_ExternalData_1[[#This Row],[1]:[31]])</f>
        <v>0</v>
      </c>
    </row>
    <row r="270" spans="1:38" hidden="1">
      <c r="A270" s="8" t="s">
        <v>2000</v>
      </c>
      <c r="B270" s="3" t="s">
        <v>925</v>
      </c>
      <c r="C270" s="3" t="s">
        <v>507</v>
      </c>
      <c r="D270" s="3" t="s">
        <v>932</v>
      </c>
      <c r="E270" s="3" t="s">
        <v>933</v>
      </c>
      <c r="F270" s="8" t="s">
        <v>1641</v>
      </c>
      <c r="G270" s="6">
        <f>SUMIFS(GQList,GIList,Table_ExternalData_1[[#This Row],[Item_key]],GDList,Table_ExternalData_1[[#Headers],[1]])</f>
        <v>0</v>
      </c>
      <c r="H270" s="6">
        <f>SUMIFS(GQList,GIList,Table_ExternalData_1[[#This Row],[Item_key]],GDList,Table_ExternalData_1[[#Headers],[2]])</f>
        <v>0</v>
      </c>
      <c r="I270" s="6">
        <f>SUMIFS(GQList,GIList,Table_ExternalData_1[[#This Row],[Item_key]],GDList,Table_ExternalData_1[[#Headers],[3]])</f>
        <v>0</v>
      </c>
      <c r="J270" s="6">
        <f>SUMIFS(GQList,GIList,Table_ExternalData_1[[#This Row],[Item_key]],GDList,Table_ExternalData_1[[#Headers],[4]])</f>
        <v>0</v>
      </c>
      <c r="K270" s="6">
        <f>SUMIFS(GQList,GIList,Table_ExternalData_1[[#This Row],[Item_key]],GDList,Table_ExternalData_1[[#Headers],[5]])</f>
        <v>0</v>
      </c>
      <c r="L270" s="6">
        <f>SUMIFS(GQList,GIList,Table_ExternalData_1[[#This Row],[Item_key]],GDList,Table_ExternalData_1[[#Headers],[6]])</f>
        <v>0</v>
      </c>
      <c r="M270" s="6">
        <f>SUMIFS(GQList,GIList,Table_ExternalData_1[[#This Row],[Item_key]],GDList,Table_ExternalData_1[[#Headers],[7]])</f>
        <v>0</v>
      </c>
      <c r="N270" s="6">
        <f>SUMIFS(GQList,GIList,Table_ExternalData_1[[#This Row],[Item_key]],GDList,Table_ExternalData_1[[#Headers],[8]])</f>
        <v>0</v>
      </c>
      <c r="O270" s="6">
        <f>SUMIFS(GQList,GIList,Table_ExternalData_1[[#This Row],[Item_key]],GDList,Table_ExternalData_1[[#Headers],[9]])</f>
        <v>0</v>
      </c>
      <c r="P270" s="6">
        <f>SUMIFS(GQList,GIList,Table_ExternalData_1[[#This Row],[Item_key]],GDList,Table_ExternalData_1[[#Headers],[10]])</f>
        <v>0</v>
      </c>
      <c r="Q270" s="6">
        <f>SUMIFS(GQList,GIList,Table_ExternalData_1[[#This Row],[Item_key]],GDList,Table_ExternalData_1[[#Headers],[11]])</f>
        <v>0</v>
      </c>
      <c r="R270" s="6">
        <f>SUMIFS(GQList,GIList,Table_ExternalData_1[[#This Row],[Item_key]],GDList,Table_ExternalData_1[[#Headers],[12]])</f>
        <v>0</v>
      </c>
      <c r="S270" s="6">
        <f>SUMIFS(GQList,GIList,Table_ExternalData_1[[#This Row],[Item_key]],GDList,Table_ExternalData_1[[#Headers],[13]])</f>
        <v>0</v>
      </c>
      <c r="T270" s="6">
        <f>SUMIFS(GQList,GIList,Table_ExternalData_1[[#This Row],[Item_key]],GDList,Table_ExternalData_1[[#Headers],[14]])</f>
        <v>0</v>
      </c>
      <c r="U270" s="6">
        <f>SUMIFS(GQList,GIList,Table_ExternalData_1[[#This Row],[Item_key]],GDList,Table_ExternalData_1[[#Headers],[15]])</f>
        <v>0</v>
      </c>
      <c r="V270" s="6">
        <f>SUMIFS(GQList,GIList,Table_ExternalData_1[[#This Row],[Item_key]],GDList,Table_ExternalData_1[[#Headers],[16]])</f>
        <v>0</v>
      </c>
      <c r="W270" s="6">
        <f>SUMIFS(GQList,GIList,Table_ExternalData_1[[#This Row],[Item_key]],GDList,Table_ExternalData_1[[#Headers],[17]])</f>
        <v>0</v>
      </c>
      <c r="X270" s="6">
        <f>SUMIFS(GQList,GIList,Table_ExternalData_1[[#This Row],[Item_key]],GDList,Table_ExternalData_1[[#Headers],[18]])</f>
        <v>0</v>
      </c>
      <c r="Y270" s="6">
        <f>SUMIFS(GQList,GIList,Table_ExternalData_1[[#This Row],[Item_key]],GDList,Table_ExternalData_1[[#Headers],[19]])</f>
        <v>0</v>
      </c>
      <c r="Z270" s="6">
        <f>SUMIFS(GQList,GIList,Table_ExternalData_1[[#This Row],[Item_key]],GDList,Table_ExternalData_1[[#Headers],[20]])</f>
        <v>0</v>
      </c>
      <c r="AA270" s="6">
        <f>SUMIFS(GQList,GIList,Table_ExternalData_1[[#This Row],[Item_key]],GDList,Table_ExternalData_1[[#Headers],[21]])</f>
        <v>0</v>
      </c>
      <c r="AB270" s="6">
        <f>SUMIFS(GQList,GIList,Table_ExternalData_1[[#This Row],[Item_key]],GDList,Table_ExternalData_1[[#Headers],[22]])</f>
        <v>0</v>
      </c>
      <c r="AC270" s="6">
        <f>SUMIFS(GQList,GIList,Table_ExternalData_1[[#This Row],[Item_key]],GDList,Table_ExternalData_1[[#Headers],[23]])</f>
        <v>0</v>
      </c>
      <c r="AD270" s="6">
        <f>SUMIFS(GQList,GIList,Table_ExternalData_1[[#This Row],[Item_key]],GDList,Table_ExternalData_1[[#Headers],[24]])</f>
        <v>0</v>
      </c>
      <c r="AE270" s="6">
        <f>SUMIFS(GQList,GIList,Table_ExternalData_1[[#This Row],[Item_key]],GDList,Table_ExternalData_1[[#Headers],[25]])</f>
        <v>0</v>
      </c>
      <c r="AF270" s="6">
        <f>SUMIFS(GQList,GIList,Table_ExternalData_1[[#This Row],[Item_key]],GDList,Table_ExternalData_1[[#Headers],[26]])</f>
        <v>0</v>
      </c>
      <c r="AG270" s="6">
        <f>SUMIFS(GQList,GIList,Table_ExternalData_1[[#This Row],[Item_key]],GDList,Table_ExternalData_1[[#Headers],[27]])</f>
        <v>0</v>
      </c>
      <c r="AH270" s="6">
        <f>SUMIFS(GQList,GIList,Table_ExternalData_1[[#This Row],[Item_key]],GDList,Table_ExternalData_1[[#Headers],[28]])</f>
        <v>0</v>
      </c>
      <c r="AI270" s="6">
        <f>SUMIFS(GQList,GIList,Table_ExternalData_1[[#This Row],[Item_key]],GDList,Table_ExternalData_1[[#Headers],[29]])</f>
        <v>0</v>
      </c>
      <c r="AJ270" s="6">
        <f>SUMIFS(GQList,GIList,Table_ExternalData_1[[#This Row],[Item_key]],GDList,Table_ExternalData_1[[#Headers],[30]])</f>
        <v>0</v>
      </c>
      <c r="AK270" s="6">
        <f>SUMIFS(GQList,GIList,Table_ExternalData_1[[#This Row],[Item_key]],GDList,Table_ExternalData_1[[#Headers],[31]])</f>
        <v>0</v>
      </c>
      <c r="AL270" s="6">
        <f>SUM(Table_ExternalData_1[[#This Row],[1]:[31]])</f>
        <v>0</v>
      </c>
    </row>
    <row r="271" spans="1:38" hidden="1">
      <c r="A271" s="8" t="s">
        <v>2000</v>
      </c>
      <c r="B271" s="3" t="s">
        <v>925</v>
      </c>
      <c r="C271" s="3" t="s">
        <v>515</v>
      </c>
      <c r="D271" s="3" t="s">
        <v>934</v>
      </c>
      <c r="E271" s="3" t="s">
        <v>935</v>
      </c>
      <c r="F271" s="8" t="s">
        <v>1641</v>
      </c>
      <c r="G271" s="6">
        <f>SUMIFS(GQList,GIList,Table_ExternalData_1[[#This Row],[Item_key]],GDList,Table_ExternalData_1[[#Headers],[1]])</f>
        <v>0</v>
      </c>
      <c r="H271" s="6">
        <f>SUMIFS(GQList,GIList,Table_ExternalData_1[[#This Row],[Item_key]],GDList,Table_ExternalData_1[[#Headers],[2]])</f>
        <v>0</v>
      </c>
      <c r="I271" s="6">
        <f>SUMIFS(GQList,GIList,Table_ExternalData_1[[#This Row],[Item_key]],GDList,Table_ExternalData_1[[#Headers],[3]])</f>
        <v>0</v>
      </c>
      <c r="J271" s="6">
        <f>SUMIFS(GQList,GIList,Table_ExternalData_1[[#This Row],[Item_key]],GDList,Table_ExternalData_1[[#Headers],[4]])</f>
        <v>0</v>
      </c>
      <c r="K271" s="6">
        <f>SUMIFS(GQList,GIList,Table_ExternalData_1[[#This Row],[Item_key]],GDList,Table_ExternalData_1[[#Headers],[5]])</f>
        <v>0</v>
      </c>
      <c r="L271" s="6">
        <f>SUMIFS(GQList,GIList,Table_ExternalData_1[[#This Row],[Item_key]],GDList,Table_ExternalData_1[[#Headers],[6]])</f>
        <v>0</v>
      </c>
      <c r="M271" s="6">
        <f>SUMIFS(GQList,GIList,Table_ExternalData_1[[#This Row],[Item_key]],GDList,Table_ExternalData_1[[#Headers],[7]])</f>
        <v>0</v>
      </c>
      <c r="N271" s="6">
        <f>SUMIFS(GQList,GIList,Table_ExternalData_1[[#This Row],[Item_key]],GDList,Table_ExternalData_1[[#Headers],[8]])</f>
        <v>0</v>
      </c>
      <c r="O271" s="6">
        <f>SUMIFS(GQList,GIList,Table_ExternalData_1[[#This Row],[Item_key]],GDList,Table_ExternalData_1[[#Headers],[9]])</f>
        <v>0</v>
      </c>
      <c r="P271" s="6">
        <f>SUMIFS(GQList,GIList,Table_ExternalData_1[[#This Row],[Item_key]],GDList,Table_ExternalData_1[[#Headers],[10]])</f>
        <v>0</v>
      </c>
      <c r="Q271" s="6">
        <f>SUMIFS(GQList,GIList,Table_ExternalData_1[[#This Row],[Item_key]],GDList,Table_ExternalData_1[[#Headers],[11]])</f>
        <v>0</v>
      </c>
      <c r="R271" s="6">
        <f>SUMIFS(GQList,GIList,Table_ExternalData_1[[#This Row],[Item_key]],GDList,Table_ExternalData_1[[#Headers],[12]])</f>
        <v>0</v>
      </c>
      <c r="S271" s="6">
        <f>SUMIFS(GQList,GIList,Table_ExternalData_1[[#This Row],[Item_key]],GDList,Table_ExternalData_1[[#Headers],[13]])</f>
        <v>0</v>
      </c>
      <c r="T271" s="6">
        <f>SUMIFS(GQList,GIList,Table_ExternalData_1[[#This Row],[Item_key]],GDList,Table_ExternalData_1[[#Headers],[14]])</f>
        <v>0</v>
      </c>
      <c r="U271" s="6">
        <f>SUMIFS(GQList,GIList,Table_ExternalData_1[[#This Row],[Item_key]],GDList,Table_ExternalData_1[[#Headers],[15]])</f>
        <v>0</v>
      </c>
      <c r="V271" s="6">
        <f>SUMIFS(GQList,GIList,Table_ExternalData_1[[#This Row],[Item_key]],GDList,Table_ExternalData_1[[#Headers],[16]])</f>
        <v>0</v>
      </c>
      <c r="W271" s="6">
        <f>SUMIFS(GQList,GIList,Table_ExternalData_1[[#This Row],[Item_key]],GDList,Table_ExternalData_1[[#Headers],[17]])</f>
        <v>0</v>
      </c>
      <c r="X271" s="6">
        <f>SUMIFS(GQList,GIList,Table_ExternalData_1[[#This Row],[Item_key]],GDList,Table_ExternalData_1[[#Headers],[18]])</f>
        <v>0</v>
      </c>
      <c r="Y271" s="6">
        <f>SUMIFS(GQList,GIList,Table_ExternalData_1[[#This Row],[Item_key]],GDList,Table_ExternalData_1[[#Headers],[19]])</f>
        <v>0</v>
      </c>
      <c r="Z271" s="6">
        <f>SUMIFS(GQList,GIList,Table_ExternalData_1[[#This Row],[Item_key]],GDList,Table_ExternalData_1[[#Headers],[20]])</f>
        <v>0</v>
      </c>
      <c r="AA271" s="6">
        <f>SUMIFS(GQList,GIList,Table_ExternalData_1[[#This Row],[Item_key]],GDList,Table_ExternalData_1[[#Headers],[21]])</f>
        <v>0</v>
      </c>
      <c r="AB271" s="6">
        <f>SUMIFS(GQList,GIList,Table_ExternalData_1[[#This Row],[Item_key]],GDList,Table_ExternalData_1[[#Headers],[22]])</f>
        <v>0</v>
      </c>
      <c r="AC271" s="6">
        <f>SUMIFS(GQList,GIList,Table_ExternalData_1[[#This Row],[Item_key]],GDList,Table_ExternalData_1[[#Headers],[23]])</f>
        <v>0</v>
      </c>
      <c r="AD271" s="6">
        <f>SUMIFS(GQList,GIList,Table_ExternalData_1[[#This Row],[Item_key]],GDList,Table_ExternalData_1[[#Headers],[24]])</f>
        <v>0</v>
      </c>
      <c r="AE271" s="6">
        <f>SUMIFS(GQList,GIList,Table_ExternalData_1[[#This Row],[Item_key]],GDList,Table_ExternalData_1[[#Headers],[25]])</f>
        <v>0</v>
      </c>
      <c r="AF271" s="6">
        <f>SUMIFS(GQList,GIList,Table_ExternalData_1[[#This Row],[Item_key]],GDList,Table_ExternalData_1[[#Headers],[26]])</f>
        <v>0</v>
      </c>
      <c r="AG271" s="6">
        <f>SUMIFS(GQList,GIList,Table_ExternalData_1[[#This Row],[Item_key]],GDList,Table_ExternalData_1[[#Headers],[27]])</f>
        <v>0</v>
      </c>
      <c r="AH271" s="6">
        <f>SUMIFS(GQList,GIList,Table_ExternalData_1[[#This Row],[Item_key]],GDList,Table_ExternalData_1[[#Headers],[28]])</f>
        <v>0</v>
      </c>
      <c r="AI271" s="6">
        <f>SUMIFS(GQList,GIList,Table_ExternalData_1[[#This Row],[Item_key]],GDList,Table_ExternalData_1[[#Headers],[29]])</f>
        <v>0</v>
      </c>
      <c r="AJ271" s="6">
        <f>SUMIFS(GQList,GIList,Table_ExternalData_1[[#This Row],[Item_key]],GDList,Table_ExternalData_1[[#Headers],[30]])</f>
        <v>0</v>
      </c>
      <c r="AK271" s="6">
        <f>SUMIFS(GQList,GIList,Table_ExternalData_1[[#This Row],[Item_key]],GDList,Table_ExternalData_1[[#Headers],[31]])</f>
        <v>0</v>
      </c>
      <c r="AL271" s="6">
        <f>SUM(Table_ExternalData_1[[#This Row],[1]:[31]])</f>
        <v>0</v>
      </c>
    </row>
    <row r="272" spans="1:38" hidden="1">
      <c r="A272" s="8" t="s">
        <v>2000</v>
      </c>
      <c r="B272" s="3" t="s">
        <v>925</v>
      </c>
      <c r="C272" s="3" t="s">
        <v>516</v>
      </c>
      <c r="D272" s="3" t="s">
        <v>936</v>
      </c>
      <c r="E272" s="3" t="s">
        <v>937</v>
      </c>
      <c r="F272" s="8" t="s">
        <v>1641</v>
      </c>
      <c r="G272" s="6">
        <f>SUMIFS(GQList,GIList,Table_ExternalData_1[[#This Row],[Item_key]],GDList,Table_ExternalData_1[[#Headers],[1]])</f>
        <v>0</v>
      </c>
      <c r="H272" s="6">
        <f>SUMIFS(GQList,GIList,Table_ExternalData_1[[#This Row],[Item_key]],GDList,Table_ExternalData_1[[#Headers],[2]])</f>
        <v>0</v>
      </c>
      <c r="I272" s="6">
        <f>SUMIFS(GQList,GIList,Table_ExternalData_1[[#This Row],[Item_key]],GDList,Table_ExternalData_1[[#Headers],[3]])</f>
        <v>0</v>
      </c>
      <c r="J272" s="6">
        <f>SUMIFS(GQList,GIList,Table_ExternalData_1[[#This Row],[Item_key]],GDList,Table_ExternalData_1[[#Headers],[4]])</f>
        <v>0</v>
      </c>
      <c r="K272" s="6">
        <f>SUMIFS(GQList,GIList,Table_ExternalData_1[[#This Row],[Item_key]],GDList,Table_ExternalData_1[[#Headers],[5]])</f>
        <v>0</v>
      </c>
      <c r="L272" s="6">
        <f>SUMIFS(GQList,GIList,Table_ExternalData_1[[#This Row],[Item_key]],GDList,Table_ExternalData_1[[#Headers],[6]])</f>
        <v>0</v>
      </c>
      <c r="M272" s="6">
        <f>SUMIFS(GQList,GIList,Table_ExternalData_1[[#This Row],[Item_key]],GDList,Table_ExternalData_1[[#Headers],[7]])</f>
        <v>0</v>
      </c>
      <c r="N272" s="6">
        <f>SUMIFS(GQList,GIList,Table_ExternalData_1[[#This Row],[Item_key]],GDList,Table_ExternalData_1[[#Headers],[8]])</f>
        <v>0</v>
      </c>
      <c r="O272" s="6">
        <f>SUMIFS(GQList,GIList,Table_ExternalData_1[[#This Row],[Item_key]],GDList,Table_ExternalData_1[[#Headers],[9]])</f>
        <v>0</v>
      </c>
      <c r="P272" s="6">
        <f>SUMIFS(GQList,GIList,Table_ExternalData_1[[#This Row],[Item_key]],GDList,Table_ExternalData_1[[#Headers],[10]])</f>
        <v>0</v>
      </c>
      <c r="Q272" s="6">
        <f>SUMIFS(GQList,GIList,Table_ExternalData_1[[#This Row],[Item_key]],GDList,Table_ExternalData_1[[#Headers],[11]])</f>
        <v>0</v>
      </c>
      <c r="R272" s="6">
        <f>SUMIFS(GQList,GIList,Table_ExternalData_1[[#This Row],[Item_key]],GDList,Table_ExternalData_1[[#Headers],[12]])</f>
        <v>0</v>
      </c>
      <c r="S272" s="6">
        <f>SUMIFS(GQList,GIList,Table_ExternalData_1[[#This Row],[Item_key]],GDList,Table_ExternalData_1[[#Headers],[13]])</f>
        <v>0</v>
      </c>
      <c r="T272" s="6">
        <f>SUMIFS(GQList,GIList,Table_ExternalData_1[[#This Row],[Item_key]],GDList,Table_ExternalData_1[[#Headers],[14]])</f>
        <v>0</v>
      </c>
      <c r="U272" s="6">
        <f>SUMIFS(GQList,GIList,Table_ExternalData_1[[#This Row],[Item_key]],GDList,Table_ExternalData_1[[#Headers],[15]])</f>
        <v>0</v>
      </c>
      <c r="V272" s="6">
        <f>SUMIFS(GQList,GIList,Table_ExternalData_1[[#This Row],[Item_key]],GDList,Table_ExternalData_1[[#Headers],[16]])</f>
        <v>0</v>
      </c>
      <c r="W272" s="6">
        <f>SUMIFS(GQList,GIList,Table_ExternalData_1[[#This Row],[Item_key]],GDList,Table_ExternalData_1[[#Headers],[17]])</f>
        <v>0</v>
      </c>
      <c r="X272" s="6">
        <f>SUMIFS(GQList,GIList,Table_ExternalData_1[[#This Row],[Item_key]],GDList,Table_ExternalData_1[[#Headers],[18]])</f>
        <v>0</v>
      </c>
      <c r="Y272" s="6">
        <f>SUMIFS(GQList,GIList,Table_ExternalData_1[[#This Row],[Item_key]],GDList,Table_ExternalData_1[[#Headers],[19]])</f>
        <v>0</v>
      </c>
      <c r="Z272" s="6">
        <f>SUMIFS(GQList,GIList,Table_ExternalData_1[[#This Row],[Item_key]],GDList,Table_ExternalData_1[[#Headers],[20]])</f>
        <v>0</v>
      </c>
      <c r="AA272" s="6">
        <f>SUMIFS(GQList,GIList,Table_ExternalData_1[[#This Row],[Item_key]],GDList,Table_ExternalData_1[[#Headers],[21]])</f>
        <v>0</v>
      </c>
      <c r="AB272" s="6">
        <f>SUMIFS(GQList,GIList,Table_ExternalData_1[[#This Row],[Item_key]],GDList,Table_ExternalData_1[[#Headers],[22]])</f>
        <v>0</v>
      </c>
      <c r="AC272" s="6">
        <f>SUMIFS(GQList,GIList,Table_ExternalData_1[[#This Row],[Item_key]],GDList,Table_ExternalData_1[[#Headers],[23]])</f>
        <v>0</v>
      </c>
      <c r="AD272" s="6">
        <f>SUMIFS(GQList,GIList,Table_ExternalData_1[[#This Row],[Item_key]],GDList,Table_ExternalData_1[[#Headers],[24]])</f>
        <v>0</v>
      </c>
      <c r="AE272" s="6">
        <f>SUMIFS(GQList,GIList,Table_ExternalData_1[[#This Row],[Item_key]],GDList,Table_ExternalData_1[[#Headers],[25]])</f>
        <v>0</v>
      </c>
      <c r="AF272" s="6">
        <f>SUMIFS(GQList,GIList,Table_ExternalData_1[[#This Row],[Item_key]],GDList,Table_ExternalData_1[[#Headers],[26]])</f>
        <v>0</v>
      </c>
      <c r="AG272" s="6">
        <f>SUMIFS(GQList,GIList,Table_ExternalData_1[[#This Row],[Item_key]],GDList,Table_ExternalData_1[[#Headers],[27]])</f>
        <v>0</v>
      </c>
      <c r="AH272" s="6">
        <f>SUMIFS(GQList,GIList,Table_ExternalData_1[[#This Row],[Item_key]],GDList,Table_ExternalData_1[[#Headers],[28]])</f>
        <v>0</v>
      </c>
      <c r="AI272" s="6">
        <f>SUMIFS(GQList,GIList,Table_ExternalData_1[[#This Row],[Item_key]],GDList,Table_ExternalData_1[[#Headers],[29]])</f>
        <v>0</v>
      </c>
      <c r="AJ272" s="6">
        <f>SUMIFS(GQList,GIList,Table_ExternalData_1[[#This Row],[Item_key]],GDList,Table_ExternalData_1[[#Headers],[30]])</f>
        <v>0</v>
      </c>
      <c r="AK272" s="6">
        <f>SUMIFS(GQList,GIList,Table_ExternalData_1[[#This Row],[Item_key]],GDList,Table_ExternalData_1[[#Headers],[31]])</f>
        <v>0</v>
      </c>
      <c r="AL272" s="6">
        <f>SUM(Table_ExternalData_1[[#This Row],[1]:[31]])</f>
        <v>0</v>
      </c>
    </row>
    <row r="273" spans="1:38" hidden="1">
      <c r="A273" s="8" t="s">
        <v>2000</v>
      </c>
      <c r="B273" s="3" t="s">
        <v>925</v>
      </c>
      <c r="C273" s="3" t="s">
        <v>517</v>
      </c>
      <c r="D273" s="3" t="s">
        <v>938</v>
      </c>
      <c r="E273" s="3" t="s">
        <v>939</v>
      </c>
      <c r="F273" s="8" t="s">
        <v>1641</v>
      </c>
      <c r="G273" s="6">
        <f>SUMIFS(GQList,GIList,Table_ExternalData_1[[#This Row],[Item_key]],GDList,Table_ExternalData_1[[#Headers],[1]])</f>
        <v>0</v>
      </c>
      <c r="H273" s="6">
        <f>SUMIFS(GQList,GIList,Table_ExternalData_1[[#This Row],[Item_key]],GDList,Table_ExternalData_1[[#Headers],[2]])</f>
        <v>0</v>
      </c>
      <c r="I273" s="6">
        <f>SUMIFS(GQList,GIList,Table_ExternalData_1[[#This Row],[Item_key]],GDList,Table_ExternalData_1[[#Headers],[3]])</f>
        <v>0</v>
      </c>
      <c r="J273" s="6">
        <f>SUMIFS(GQList,GIList,Table_ExternalData_1[[#This Row],[Item_key]],GDList,Table_ExternalData_1[[#Headers],[4]])</f>
        <v>0</v>
      </c>
      <c r="K273" s="6">
        <f>SUMIFS(GQList,GIList,Table_ExternalData_1[[#This Row],[Item_key]],GDList,Table_ExternalData_1[[#Headers],[5]])</f>
        <v>0</v>
      </c>
      <c r="L273" s="6">
        <f>SUMIFS(GQList,GIList,Table_ExternalData_1[[#This Row],[Item_key]],GDList,Table_ExternalData_1[[#Headers],[6]])</f>
        <v>0</v>
      </c>
      <c r="M273" s="6">
        <f>SUMIFS(GQList,GIList,Table_ExternalData_1[[#This Row],[Item_key]],GDList,Table_ExternalData_1[[#Headers],[7]])</f>
        <v>0</v>
      </c>
      <c r="N273" s="6">
        <f>SUMIFS(GQList,GIList,Table_ExternalData_1[[#This Row],[Item_key]],GDList,Table_ExternalData_1[[#Headers],[8]])</f>
        <v>0</v>
      </c>
      <c r="O273" s="6">
        <f>SUMIFS(GQList,GIList,Table_ExternalData_1[[#This Row],[Item_key]],GDList,Table_ExternalData_1[[#Headers],[9]])</f>
        <v>0</v>
      </c>
      <c r="P273" s="6">
        <f>SUMIFS(GQList,GIList,Table_ExternalData_1[[#This Row],[Item_key]],GDList,Table_ExternalData_1[[#Headers],[10]])</f>
        <v>0</v>
      </c>
      <c r="Q273" s="6">
        <f>SUMIFS(GQList,GIList,Table_ExternalData_1[[#This Row],[Item_key]],GDList,Table_ExternalData_1[[#Headers],[11]])</f>
        <v>0</v>
      </c>
      <c r="R273" s="6">
        <f>SUMIFS(GQList,GIList,Table_ExternalData_1[[#This Row],[Item_key]],GDList,Table_ExternalData_1[[#Headers],[12]])</f>
        <v>0</v>
      </c>
      <c r="S273" s="6">
        <f>SUMIFS(GQList,GIList,Table_ExternalData_1[[#This Row],[Item_key]],GDList,Table_ExternalData_1[[#Headers],[13]])</f>
        <v>0</v>
      </c>
      <c r="T273" s="6">
        <f>SUMIFS(GQList,GIList,Table_ExternalData_1[[#This Row],[Item_key]],GDList,Table_ExternalData_1[[#Headers],[14]])</f>
        <v>0</v>
      </c>
      <c r="U273" s="6">
        <f>SUMIFS(GQList,GIList,Table_ExternalData_1[[#This Row],[Item_key]],GDList,Table_ExternalData_1[[#Headers],[15]])</f>
        <v>0</v>
      </c>
      <c r="V273" s="6">
        <f>SUMIFS(GQList,GIList,Table_ExternalData_1[[#This Row],[Item_key]],GDList,Table_ExternalData_1[[#Headers],[16]])</f>
        <v>0</v>
      </c>
      <c r="W273" s="6">
        <f>SUMIFS(GQList,GIList,Table_ExternalData_1[[#This Row],[Item_key]],GDList,Table_ExternalData_1[[#Headers],[17]])</f>
        <v>0</v>
      </c>
      <c r="X273" s="6">
        <f>SUMIFS(GQList,GIList,Table_ExternalData_1[[#This Row],[Item_key]],GDList,Table_ExternalData_1[[#Headers],[18]])</f>
        <v>0</v>
      </c>
      <c r="Y273" s="6">
        <f>SUMIFS(GQList,GIList,Table_ExternalData_1[[#This Row],[Item_key]],GDList,Table_ExternalData_1[[#Headers],[19]])</f>
        <v>0</v>
      </c>
      <c r="Z273" s="6">
        <f>SUMIFS(GQList,GIList,Table_ExternalData_1[[#This Row],[Item_key]],GDList,Table_ExternalData_1[[#Headers],[20]])</f>
        <v>0</v>
      </c>
      <c r="AA273" s="6">
        <f>SUMIFS(GQList,GIList,Table_ExternalData_1[[#This Row],[Item_key]],GDList,Table_ExternalData_1[[#Headers],[21]])</f>
        <v>0</v>
      </c>
      <c r="AB273" s="6">
        <f>SUMIFS(GQList,GIList,Table_ExternalData_1[[#This Row],[Item_key]],GDList,Table_ExternalData_1[[#Headers],[22]])</f>
        <v>0</v>
      </c>
      <c r="AC273" s="6">
        <f>SUMIFS(GQList,GIList,Table_ExternalData_1[[#This Row],[Item_key]],GDList,Table_ExternalData_1[[#Headers],[23]])</f>
        <v>0</v>
      </c>
      <c r="AD273" s="6">
        <f>SUMIFS(GQList,GIList,Table_ExternalData_1[[#This Row],[Item_key]],GDList,Table_ExternalData_1[[#Headers],[24]])</f>
        <v>0</v>
      </c>
      <c r="AE273" s="6">
        <f>SUMIFS(GQList,GIList,Table_ExternalData_1[[#This Row],[Item_key]],GDList,Table_ExternalData_1[[#Headers],[25]])</f>
        <v>0</v>
      </c>
      <c r="AF273" s="6">
        <f>SUMIFS(GQList,GIList,Table_ExternalData_1[[#This Row],[Item_key]],GDList,Table_ExternalData_1[[#Headers],[26]])</f>
        <v>0</v>
      </c>
      <c r="AG273" s="6">
        <f>SUMIFS(GQList,GIList,Table_ExternalData_1[[#This Row],[Item_key]],GDList,Table_ExternalData_1[[#Headers],[27]])</f>
        <v>0</v>
      </c>
      <c r="AH273" s="6">
        <f>SUMIFS(GQList,GIList,Table_ExternalData_1[[#This Row],[Item_key]],GDList,Table_ExternalData_1[[#Headers],[28]])</f>
        <v>0</v>
      </c>
      <c r="AI273" s="6">
        <f>SUMIFS(GQList,GIList,Table_ExternalData_1[[#This Row],[Item_key]],GDList,Table_ExternalData_1[[#Headers],[29]])</f>
        <v>0</v>
      </c>
      <c r="AJ273" s="6">
        <f>SUMIFS(GQList,GIList,Table_ExternalData_1[[#This Row],[Item_key]],GDList,Table_ExternalData_1[[#Headers],[30]])</f>
        <v>0</v>
      </c>
      <c r="AK273" s="6">
        <f>SUMIFS(GQList,GIList,Table_ExternalData_1[[#This Row],[Item_key]],GDList,Table_ExternalData_1[[#Headers],[31]])</f>
        <v>0</v>
      </c>
      <c r="AL273" s="6">
        <f>SUM(Table_ExternalData_1[[#This Row],[1]:[31]])</f>
        <v>0</v>
      </c>
    </row>
    <row r="274" spans="1:38" ht="24">
      <c r="A274" s="8" t="s">
        <v>2001</v>
      </c>
      <c r="B274" s="3" t="s">
        <v>940</v>
      </c>
      <c r="C274" s="3" t="s">
        <v>416</v>
      </c>
      <c r="D274" s="3" t="s">
        <v>941</v>
      </c>
      <c r="E274" s="3" t="s">
        <v>942</v>
      </c>
      <c r="F274" s="8" t="s">
        <v>1641</v>
      </c>
      <c r="G274" s="6">
        <f>SUMIFS(GQList,GIList,Table_ExternalData_1[[#This Row],[Item_key]],GDList,Table_ExternalData_1[[#Headers],[1]])</f>
        <v>0</v>
      </c>
      <c r="H274" s="6">
        <f>SUMIFS(GQList,GIList,Table_ExternalData_1[[#This Row],[Item_key]],GDList,Table_ExternalData_1[[#Headers],[2]])</f>
        <v>0</v>
      </c>
      <c r="I274" s="6">
        <f>SUMIFS(GQList,GIList,Table_ExternalData_1[[#This Row],[Item_key]],GDList,Table_ExternalData_1[[#Headers],[3]])</f>
        <v>0</v>
      </c>
      <c r="J274" s="6">
        <f>SUMIFS(GQList,GIList,Table_ExternalData_1[[#This Row],[Item_key]],GDList,Table_ExternalData_1[[#Headers],[4]])</f>
        <v>0</v>
      </c>
      <c r="K274" s="6">
        <f>SUMIFS(GQList,GIList,Table_ExternalData_1[[#This Row],[Item_key]],GDList,Table_ExternalData_1[[#Headers],[5]])</f>
        <v>0</v>
      </c>
      <c r="L274" s="6">
        <f>SUMIFS(GQList,GIList,Table_ExternalData_1[[#This Row],[Item_key]],GDList,Table_ExternalData_1[[#Headers],[6]])</f>
        <v>0</v>
      </c>
      <c r="M274" s="6">
        <f>SUMIFS(GQList,GIList,Table_ExternalData_1[[#This Row],[Item_key]],GDList,Table_ExternalData_1[[#Headers],[7]])</f>
        <v>0</v>
      </c>
      <c r="N274" s="6">
        <f>SUMIFS(GQList,GIList,Table_ExternalData_1[[#This Row],[Item_key]],GDList,Table_ExternalData_1[[#Headers],[8]])</f>
        <v>0</v>
      </c>
      <c r="O274" s="6">
        <f>SUMIFS(GQList,GIList,Table_ExternalData_1[[#This Row],[Item_key]],GDList,Table_ExternalData_1[[#Headers],[9]])</f>
        <v>0</v>
      </c>
      <c r="P274" s="6">
        <f>SUMIFS(GQList,GIList,Table_ExternalData_1[[#This Row],[Item_key]],GDList,Table_ExternalData_1[[#Headers],[10]])</f>
        <v>0</v>
      </c>
      <c r="Q274" s="6">
        <f>SUMIFS(GQList,GIList,Table_ExternalData_1[[#This Row],[Item_key]],GDList,Table_ExternalData_1[[#Headers],[11]])</f>
        <v>0</v>
      </c>
      <c r="R274" s="6">
        <f>SUMIFS(GQList,GIList,Table_ExternalData_1[[#This Row],[Item_key]],GDList,Table_ExternalData_1[[#Headers],[12]])</f>
        <v>0</v>
      </c>
      <c r="S274" s="6">
        <f>SUMIFS(GQList,GIList,Table_ExternalData_1[[#This Row],[Item_key]],GDList,Table_ExternalData_1[[#Headers],[13]])</f>
        <v>0</v>
      </c>
      <c r="T274" s="6">
        <f>SUMIFS(GQList,GIList,Table_ExternalData_1[[#This Row],[Item_key]],GDList,Table_ExternalData_1[[#Headers],[14]])</f>
        <v>0</v>
      </c>
      <c r="U274" s="6">
        <f>SUMIFS(GQList,GIList,Table_ExternalData_1[[#This Row],[Item_key]],GDList,Table_ExternalData_1[[#Headers],[15]])</f>
        <v>0</v>
      </c>
      <c r="V274" s="6">
        <f>SUMIFS(GQList,GIList,Table_ExternalData_1[[#This Row],[Item_key]],GDList,Table_ExternalData_1[[#Headers],[16]])</f>
        <v>0</v>
      </c>
      <c r="W274" s="6">
        <f>SUMIFS(GQList,GIList,Table_ExternalData_1[[#This Row],[Item_key]],GDList,Table_ExternalData_1[[#Headers],[17]])</f>
        <v>0</v>
      </c>
      <c r="X274" s="6">
        <f>SUMIFS(GQList,GIList,Table_ExternalData_1[[#This Row],[Item_key]],GDList,Table_ExternalData_1[[#Headers],[18]])</f>
        <v>0</v>
      </c>
      <c r="Y274" s="6">
        <f>SUMIFS(GQList,GIList,Table_ExternalData_1[[#This Row],[Item_key]],GDList,Table_ExternalData_1[[#Headers],[19]])</f>
        <v>0</v>
      </c>
      <c r="Z274" s="6">
        <f>SUMIFS(GQList,GIList,Table_ExternalData_1[[#This Row],[Item_key]],GDList,Table_ExternalData_1[[#Headers],[20]])</f>
        <v>0</v>
      </c>
      <c r="AA274" s="6">
        <f>SUMIFS(GQList,GIList,Table_ExternalData_1[[#This Row],[Item_key]],GDList,Table_ExternalData_1[[#Headers],[21]])</f>
        <v>0</v>
      </c>
      <c r="AB274" s="6">
        <f>SUMIFS(GQList,GIList,Table_ExternalData_1[[#This Row],[Item_key]],GDList,Table_ExternalData_1[[#Headers],[22]])</f>
        <v>0</v>
      </c>
      <c r="AC274" s="6">
        <f>SUMIFS(GQList,GIList,Table_ExternalData_1[[#This Row],[Item_key]],GDList,Table_ExternalData_1[[#Headers],[23]])</f>
        <v>0</v>
      </c>
      <c r="AD274" s="6">
        <f>SUMIFS(GQList,GIList,Table_ExternalData_1[[#This Row],[Item_key]],GDList,Table_ExternalData_1[[#Headers],[24]])</f>
        <v>0</v>
      </c>
      <c r="AE274" s="6">
        <f>SUMIFS(GQList,GIList,Table_ExternalData_1[[#This Row],[Item_key]],GDList,Table_ExternalData_1[[#Headers],[25]])</f>
        <v>0</v>
      </c>
      <c r="AF274" s="6">
        <f>SUMIFS(GQList,GIList,Table_ExternalData_1[[#This Row],[Item_key]],GDList,Table_ExternalData_1[[#Headers],[26]])</f>
        <v>0</v>
      </c>
      <c r="AG274" s="6">
        <f>SUMIFS(GQList,GIList,Table_ExternalData_1[[#This Row],[Item_key]],GDList,Table_ExternalData_1[[#Headers],[27]])</f>
        <v>0</v>
      </c>
      <c r="AH274" s="6">
        <f>SUMIFS(GQList,GIList,Table_ExternalData_1[[#This Row],[Item_key]],GDList,Table_ExternalData_1[[#Headers],[28]])</f>
        <v>0</v>
      </c>
      <c r="AI274" s="6">
        <f>SUMIFS(GQList,GIList,Table_ExternalData_1[[#This Row],[Item_key]],GDList,Table_ExternalData_1[[#Headers],[29]])</f>
        <v>0</v>
      </c>
      <c r="AJ274" s="6">
        <f>SUMIFS(GQList,GIList,Table_ExternalData_1[[#This Row],[Item_key]],GDList,Table_ExternalData_1[[#Headers],[30]])</f>
        <v>0</v>
      </c>
      <c r="AK274" s="6">
        <f>SUMIFS(GQList,GIList,Table_ExternalData_1[[#This Row],[Item_key]],GDList,Table_ExternalData_1[[#Headers],[31]])</f>
        <v>0</v>
      </c>
      <c r="AL274" s="6">
        <f>SUM(Table_ExternalData_1[[#This Row],[1]:[31]])</f>
        <v>0</v>
      </c>
    </row>
    <row r="275" spans="1:38" hidden="1">
      <c r="A275" s="8" t="s">
        <v>2000</v>
      </c>
      <c r="B275" s="3" t="s">
        <v>947</v>
      </c>
      <c r="C275" s="3" t="s">
        <v>458</v>
      </c>
      <c r="D275" s="3" t="s">
        <v>948</v>
      </c>
      <c r="E275" s="3" t="s">
        <v>949</v>
      </c>
      <c r="F275" s="8" t="s">
        <v>1641</v>
      </c>
      <c r="G275" s="6">
        <f>SUMIFS(GQList,GIList,Table_ExternalData_1[[#This Row],[Item_key]],GDList,Table_ExternalData_1[[#Headers],[1]])</f>
        <v>0</v>
      </c>
      <c r="H275" s="6">
        <f>SUMIFS(GQList,GIList,Table_ExternalData_1[[#This Row],[Item_key]],GDList,Table_ExternalData_1[[#Headers],[2]])</f>
        <v>0</v>
      </c>
      <c r="I275" s="6">
        <f>SUMIFS(GQList,GIList,Table_ExternalData_1[[#This Row],[Item_key]],GDList,Table_ExternalData_1[[#Headers],[3]])</f>
        <v>0</v>
      </c>
      <c r="J275" s="6">
        <f>SUMIFS(GQList,GIList,Table_ExternalData_1[[#This Row],[Item_key]],GDList,Table_ExternalData_1[[#Headers],[4]])</f>
        <v>0</v>
      </c>
      <c r="K275" s="6">
        <f>SUMIFS(GQList,GIList,Table_ExternalData_1[[#This Row],[Item_key]],GDList,Table_ExternalData_1[[#Headers],[5]])</f>
        <v>0</v>
      </c>
      <c r="L275" s="6">
        <f>SUMIFS(GQList,GIList,Table_ExternalData_1[[#This Row],[Item_key]],GDList,Table_ExternalData_1[[#Headers],[6]])</f>
        <v>0</v>
      </c>
      <c r="M275" s="6">
        <f>SUMIFS(GQList,GIList,Table_ExternalData_1[[#This Row],[Item_key]],GDList,Table_ExternalData_1[[#Headers],[7]])</f>
        <v>0</v>
      </c>
      <c r="N275" s="6">
        <f>SUMIFS(GQList,GIList,Table_ExternalData_1[[#This Row],[Item_key]],GDList,Table_ExternalData_1[[#Headers],[8]])</f>
        <v>0</v>
      </c>
      <c r="O275" s="6">
        <f>SUMIFS(GQList,GIList,Table_ExternalData_1[[#This Row],[Item_key]],GDList,Table_ExternalData_1[[#Headers],[9]])</f>
        <v>0</v>
      </c>
      <c r="P275" s="6">
        <f>SUMIFS(GQList,GIList,Table_ExternalData_1[[#This Row],[Item_key]],GDList,Table_ExternalData_1[[#Headers],[10]])</f>
        <v>0</v>
      </c>
      <c r="Q275" s="6">
        <f>SUMIFS(GQList,GIList,Table_ExternalData_1[[#This Row],[Item_key]],GDList,Table_ExternalData_1[[#Headers],[11]])</f>
        <v>120</v>
      </c>
      <c r="R275" s="6">
        <f>SUMIFS(GQList,GIList,Table_ExternalData_1[[#This Row],[Item_key]],GDList,Table_ExternalData_1[[#Headers],[12]])</f>
        <v>0</v>
      </c>
      <c r="S275" s="6">
        <f>SUMIFS(GQList,GIList,Table_ExternalData_1[[#This Row],[Item_key]],GDList,Table_ExternalData_1[[#Headers],[13]])</f>
        <v>200</v>
      </c>
      <c r="T275" s="6">
        <f>SUMIFS(GQList,GIList,Table_ExternalData_1[[#This Row],[Item_key]],GDList,Table_ExternalData_1[[#Headers],[14]])</f>
        <v>0</v>
      </c>
      <c r="U275" s="6">
        <f>SUMIFS(GQList,GIList,Table_ExternalData_1[[#This Row],[Item_key]],GDList,Table_ExternalData_1[[#Headers],[15]])</f>
        <v>0</v>
      </c>
      <c r="V275" s="6">
        <f>SUMIFS(GQList,GIList,Table_ExternalData_1[[#This Row],[Item_key]],GDList,Table_ExternalData_1[[#Headers],[16]])</f>
        <v>0</v>
      </c>
      <c r="W275" s="6">
        <f>SUMIFS(GQList,GIList,Table_ExternalData_1[[#This Row],[Item_key]],GDList,Table_ExternalData_1[[#Headers],[17]])</f>
        <v>0</v>
      </c>
      <c r="X275" s="6">
        <f>SUMIFS(GQList,GIList,Table_ExternalData_1[[#This Row],[Item_key]],GDList,Table_ExternalData_1[[#Headers],[18]])</f>
        <v>0</v>
      </c>
      <c r="Y275" s="6">
        <f>SUMIFS(GQList,GIList,Table_ExternalData_1[[#This Row],[Item_key]],GDList,Table_ExternalData_1[[#Headers],[19]])</f>
        <v>0</v>
      </c>
      <c r="Z275" s="6">
        <f>SUMIFS(GQList,GIList,Table_ExternalData_1[[#This Row],[Item_key]],GDList,Table_ExternalData_1[[#Headers],[20]])</f>
        <v>0</v>
      </c>
      <c r="AA275" s="6">
        <f>SUMIFS(GQList,GIList,Table_ExternalData_1[[#This Row],[Item_key]],GDList,Table_ExternalData_1[[#Headers],[21]])</f>
        <v>0</v>
      </c>
      <c r="AB275" s="6">
        <f>SUMIFS(GQList,GIList,Table_ExternalData_1[[#This Row],[Item_key]],GDList,Table_ExternalData_1[[#Headers],[22]])</f>
        <v>0</v>
      </c>
      <c r="AC275" s="6">
        <f>SUMIFS(GQList,GIList,Table_ExternalData_1[[#This Row],[Item_key]],GDList,Table_ExternalData_1[[#Headers],[23]])</f>
        <v>0</v>
      </c>
      <c r="AD275" s="6">
        <f>SUMIFS(GQList,GIList,Table_ExternalData_1[[#This Row],[Item_key]],GDList,Table_ExternalData_1[[#Headers],[24]])</f>
        <v>0</v>
      </c>
      <c r="AE275" s="6">
        <f>SUMIFS(GQList,GIList,Table_ExternalData_1[[#This Row],[Item_key]],GDList,Table_ExternalData_1[[#Headers],[25]])</f>
        <v>0</v>
      </c>
      <c r="AF275" s="6">
        <f>SUMIFS(GQList,GIList,Table_ExternalData_1[[#This Row],[Item_key]],GDList,Table_ExternalData_1[[#Headers],[26]])</f>
        <v>0</v>
      </c>
      <c r="AG275" s="6">
        <f>SUMIFS(GQList,GIList,Table_ExternalData_1[[#This Row],[Item_key]],GDList,Table_ExternalData_1[[#Headers],[27]])</f>
        <v>0</v>
      </c>
      <c r="AH275" s="6">
        <f>SUMIFS(GQList,GIList,Table_ExternalData_1[[#This Row],[Item_key]],GDList,Table_ExternalData_1[[#Headers],[28]])</f>
        <v>0</v>
      </c>
      <c r="AI275" s="6">
        <f>SUMIFS(GQList,GIList,Table_ExternalData_1[[#This Row],[Item_key]],GDList,Table_ExternalData_1[[#Headers],[29]])</f>
        <v>0</v>
      </c>
      <c r="AJ275" s="6">
        <f>SUMIFS(GQList,GIList,Table_ExternalData_1[[#This Row],[Item_key]],GDList,Table_ExternalData_1[[#Headers],[30]])</f>
        <v>0</v>
      </c>
      <c r="AK275" s="6">
        <f>SUMIFS(GQList,GIList,Table_ExternalData_1[[#This Row],[Item_key]],GDList,Table_ExternalData_1[[#Headers],[31]])</f>
        <v>0</v>
      </c>
      <c r="AL275" s="6">
        <f>SUM(Table_ExternalData_1[[#This Row],[1]:[31]])</f>
        <v>320</v>
      </c>
    </row>
    <row r="276" spans="1:38" hidden="1">
      <c r="A276" s="8" t="s">
        <v>2000</v>
      </c>
      <c r="B276" s="3" t="s">
        <v>947</v>
      </c>
      <c r="C276" s="3" t="s">
        <v>436</v>
      </c>
      <c r="D276" s="3" t="s">
        <v>950</v>
      </c>
      <c r="E276" s="3" t="s">
        <v>951</v>
      </c>
      <c r="F276" s="8" t="s">
        <v>1641</v>
      </c>
      <c r="G276" s="6">
        <f>SUMIFS(GQList,GIList,Table_ExternalData_1[[#This Row],[Item_key]],GDList,Table_ExternalData_1[[#Headers],[1]])</f>
        <v>0</v>
      </c>
      <c r="H276" s="6">
        <f>SUMIFS(GQList,GIList,Table_ExternalData_1[[#This Row],[Item_key]],GDList,Table_ExternalData_1[[#Headers],[2]])</f>
        <v>0</v>
      </c>
      <c r="I276" s="6">
        <f>SUMIFS(GQList,GIList,Table_ExternalData_1[[#This Row],[Item_key]],GDList,Table_ExternalData_1[[#Headers],[3]])</f>
        <v>0</v>
      </c>
      <c r="J276" s="6">
        <f>SUMIFS(GQList,GIList,Table_ExternalData_1[[#This Row],[Item_key]],GDList,Table_ExternalData_1[[#Headers],[4]])</f>
        <v>0</v>
      </c>
      <c r="K276" s="6">
        <f>SUMIFS(GQList,GIList,Table_ExternalData_1[[#This Row],[Item_key]],GDList,Table_ExternalData_1[[#Headers],[5]])</f>
        <v>0</v>
      </c>
      <c r="L276" s="6">
        <f>SUMIFS(GQList,GIList,Table_ExternalData_1[[#This Row],[Item_key]],GDList,Table_ExternalData_1[[#Headers],[6]])</f>
        <v>0</v>
      </c>
      <c r="M276" s="6">
        <f>SUMIFS(GQList,GIList,Table_ExternalData_1[[#This Row],[Item_key]],GDList,Table_ExternalData_1[[#Headers],[7]])</f>
        <v>0</v>
      </c>
      <c r="N276" s="6">
        <f>SUMIFS(GQList,GIList,Table_ExternalData_1[[#This Row],[Item_key]],GDList,Table_ExternalData_1[[#Headers],[8]])</f>
        <v>0</v>
      </c>
      <c r="O276" s="6">
        <f>SUMIFS(GQList,GIList,Table_ExternalData_1[[#This Row],[Item_key]],GDList,Table_ExternalData_1[[#Headers],[9]])</f>
        <v>0</v>
      </c>
      <c r="P276" s="6">
        <f>SUMIFS(GQList,GIList,Table_ExternalData_1[[#This Row],[Item_key]],GDList,Table_ExternalData_1[[#Headers],[10]])</f>
        <v>0</v>
      </c>
      <c r="Q276" s="6">
        <f>SUMIFS(GQList,GIList,Table_ExternalData_1[[#This Row],[Item_key]],GDList,Table_ExternalData_1[[#Headers],[11]])</f>
        <v>0</v>
      </c>
      <c r="R276" s="6">
        <f>SUMIFS(GQList,GIList,Table_ExternalData_1[[#This Row],[Item_key]],GDList,Table_ExternalData_1[[#Headers],[12]])</f>
        <v>0</v>
      </c>
      <c r="S276" s="6">
        <f>SUMIFS(GQList,GIList,Table_ExternalData_1[[#This Row],[Item_key]],GDList,Table_ExternalData_1[[#Headers],[13]])</f>
        <v>0</v>
      </c>
      <c r="T276" s="6">
        <f>SUMIFS(GQList,GIList,Table_ExternalData_1[[#This Row],[Item_key]],GDList,Table_ExternalData_1[[#Headers],[14]])</f>
        <v>0</v>
      </c>
      <c r="U276" s="6">
        <f>SUMIFS(GQList,GIList,Table_ExternalData_1[[#This Row],[Item_key]],GDList,Table_ExternalData_1[[#Headers],[15]])</f>
        <v>0</v>
      </c>
      <c r="V276" s="6">
        <f>SUMIFS(GQList,GIList,Table_ExternalData_1[[#This Row],[Item_key]],GDList,Table_ExternalData_1[[#Headers],[16]])</f>
        <v>0</v>
      </c>
      <c r="W276" s="6">
        <f>SUMIFS(GQList,GIList,Table_ExternalData_1[[#This Row],[Item_key]],GDList,Table_ExternalData_1[[#Headers],[17]])</f>
        <v>0</v>
      </c>
      <c r="X276" s="6">
        <f>SUMIFS(GQList,GIList,Table_ExternalData_1[[#This Row],[Item_key]],GDList,Table_ExternalData_1[[#Headers],[18]])</f>
        <v>0</v>
      </c>
      <c r="Y276" s="6">
        <f>SUMIFS(GQList,GIList,Table_ExternalData_1[[#This Row],[Item_key]],GDList,Table_ExternalData_1[[#Headers],[19]])</f>
        <v>0</v>
      </c>
      <c r="Z276" s="6">
        <f>SUMIFS(GQList,GIList,Table_ExternalData_1[[#This Row],[Item_key]],GDList,Table_ExternalData_1[[#Headers],[20]])</f>
        <v>0</v>
      </c>
      <c r="AA276" s="6">
        <f>SUMIFS(GQList,GIList,Table_ExternalData_1[[#This Row],[Item_key]],GDList,Table_ExternalData_1[[#Headers],[21]])</f>
        <v>0</v>
      </c>
      <c r="AB276" s="6">
        <f>SUMIFS(GQList,GIList,Table_ExternalData_1[[#This Row],[Item_key]],GDList,Table_ExternalData_1[[#Headers],[22]])</f>
        <v>0</v>
      </c>
      <c r="AC276" s="6">
        <f>SUMIFS(GQList,GIList,Table_ExternalData_1[[#This Row],[Item_key]],GDList,Table_ExternalData_1[[#Headers],[23]])</f>
        <v>0</v>
      </c>
      <c r="AD276" s="6">
        <f>SUMIFS(GQList,GIList,Table_ExternalData_1[[#This Row],[Item_key]],GDList,Table_ExternalData_1[[#Headers],[24]])</f>
        <v>0</v>
      </c>
      <c r="AE276" s="6">
        <f>SUMIFS(GQList,GIList,Table_ExternalData_1[[#This Row],[Item_key]],GDList,Table_ExternalData_1[[#Headers],[25]])</f>
        <v>0</v>
      </c>
      <c r="AF276" s="6">
        <f>SUMIFS(GQList,GIList,Table_ExternalData_1[[#This Row],[Item_key]],GDList,Table_ExternalData_1[[#Headers],[26]])</f>
        <v>0</v>
      </c>
      <c r="AG276" s="6">
        <f>SUMIFS(GQList,GIList,Table_ExternalData_1[[#This Row],[Item_key]],GDList,Table_ExternalData_1[[#Headers],[27]])</f>
        <v>0</v>
      </c>
      <c r="AH276" s="6">
        <f>SUMIFS(GQList,GIList,Table_ExternalData_1[[#This Row],[Item_key]],GDList,Table_ExternalData_1[[#Headers],[28]])</f>
        <v>0</v>
      </c>
      <c r="AI276" s="6">
        <f>SUMIFS(GQList,GIList,Table_ExternalData_1[[#This Row],[Item_key]],GDList,Table_ExternalData_1[[#Headers],[29]])</f>
        <v>0</v>
      </c>
      <c r="AJ276" s="6">
        <f>SUMIFS(GQList,GIList,Table_ExternalData_1[[#This Row],[Item_key]],GDList,Table_ExternalData_1[[#Headers],[30]])</f>
        <v>0</v>
      </c>
      <c r="AK276" s="6">
        <f>SUMIFS(GQList,GIList,Table_ExternalData_1[[#This Row],[Item_key]],GDList,Table_ExternalData_1[[#Headers],[31]])</f>
        <v>0</v>
      </c>
      <c r="AL276" s="6">
        <f>SUM(Table_ExternalData_1[[#This Row],[1]:[31]])</f>
        <v>0</v>
      </c>
    </row>
    <row r="277" spans="1:38" hidden="1">
      <c r="A277" s="8" t="s">
        <v>2000</v>
      </c>
      <c r="B277" s="3" t="s">
        <v>1970</v>
      </c>
      <c r="C277" s="3" t="s">
        <v>1715</v>
      </c>
      <c r="D277" s="3" t="s">
        <v>1971</v>
      </c>
      <c r="E277" s="3" t="s">
        <v>1972</v>
      </c>
      <c r="F277" s="8" t="s">
        <v>1641</v>
      </c>
      <c r="G277" s="6">
        <f>SUMIFS(GQList,GIList,Table_ExternalData_1[[#This Row],[Item_key]],GDList,Table_ExternalData_1[[#Headers],[1]])</f>
        <v>0</v>
      </c>
      <c r="H277" s="6">
        <f>SUMIFS(GQList,GIList,Table_ExternalData_1[[#This Row],[Item_key]],GDList,Table_ExternalData_1[[#Headers],[2]])</f>
        <v>0</v>
      </c>
      <c r="I277" s="6">
        <f>SUMIFS(GQList,GIList,Table_ExternalData_1[[#This Row],[Item_key]],GDList,Table_ExternalData_1[[#Headers],[3]])</f>
        <v>0</v>
      </c>
      <c r="J277" s="6">
        <f>SUMIFS(GQList,GIList,Table_ExternalData_1[[#This Row],[Item_key]],GDList,Table_ExternalData_1[[#Headers],[4]])</f>
        <v>0</v>
      </c>
      <c r="K277" s="6">
        <f>SUMIFS(GQList,GIList,Table_ExternalData_1[[#This Row],[Item_key]],GDList,Table_ExternalData_1[[#Headers],[5]])</f>
        <v>0</v>
      </c>
      <c r="L277" s="6">
        <f>SUMIFS(GQList,GIList,Table_ExternalData_1[[#This Row],[Item_key]],GDList,Table_ExternalData_1[[#Headers],[6]])</f>
        <v>0</v>
      </c>
      <c r="M277" s="6">
        <f>SUMIFS(GQList,GIList,Table_ExternalData_1[[#This Row],[Item_key]],GDList,Table_ExternalData_1[[#Headers],[7]])</f>
        <v>0</v>
      </c>
      <c r="N277" s="6">
        <f>SUMIFS(GQList,GIList,Table_ExternalData_1[[#This Row],[Item_key]],GDList,Table_ExternalData_1[[#Headers],[8]])</f>
        <v>0</v>
      </c>
      <c r="O277" s="6">
        <f>SUMIFS(GQList,GIList,Table_ExternalData_1[[#This Row],[Item_key]],GDList,Table_ExternalData_1[[#Headers],[9]])</f>
        <v>165</v>
      </c>
      <c r="P277" s="6">
        <f>SUMIFS(GQList,GIList,Table_ExternalData_1[[#This Row],[Item_key]],GDList,Table_ExternalData_1[[#Headers],[10]])</f>
        <v>0</v>
      </c>
      <c r="Q277" s="6">
        <f>SUMIFS(GQList,GIList,Table_ExternalData_1[[#This Row],[Item_key]],GDList,Table_ExternalData_1[[#Headers],[11]])</f>
        <v>106</v>
      </c>
      <c r="R277" s="6">
        <f>SUMIFS(GQList,GIList,Table_ExternalData_1[[#This Row],[Item_key]],GDList,Table_ExternalData_1[[#Headers],[12]])</f>
        <v>0</v>
      </c>
      <c r="S277" s="6">
        <f>SUMIFS(GQList,GIList,Table_ExternalData_1[[#This Row],[Item_key]],GDList,Table_ExternalData_1[[#Headers],[13]])</f>
        <v>0</v>
      </c>
      <c r="T277" s="6">
        <f>SUMIFS(GQList,GIList,Table_ExternalData_1[[#This Row],[Item_key]],GDList,Table_ExternalData_1[[#Headers],[14]])</f>
        <v>0</v>
      </c>
      <c r="U277" s="6">
        <f>SUMIFS(GQList,GIList,Table_ExternalData_1[[#This Row],[Item_key]],GDList,Table_ExternalData_1[[#Headers],[15]])</f>
        <v>0</v>
      </c>
      <c r="V277" s="6">
        <f>SUMIFS(GQList,GIList,Table_ExternalData_1[[#This Row],[Item_key]],GDList,Table_ExternalData_1[[#Headers],[16]])</f>
        <v>0</v>
      </c>
      <c r="W277" s="6">
        <f>SUMIFS(GQList,GIList,Table_ExternalData_1[[#This Row],[Item_key]],GDList,Table_ExternalData_1[[#Headers],[17]])</f>
        <v>39</v>
      </c>
      <c r="X277" s="6">
        <f>SUMIFS(GQList,GIList,Table_ExternalData_1[[#This Row],[Item_key]],GDList,Table_ExternalData_1[[#Headers],[18]])</f>
        <v>0</v>
      </c>
      <c r="Y277" s="6">
        <f>SUMIFS(GQList,GIList,Table_ExternalData_1[[#This Row],[Item_key]],GDList,Table_ExternalData_1[[#Headers],[19]])</f>
        <v>0</v>
      </c>
      <c r="Z277" s="6">
        <f>SUMIFS(GQList,GIList,Table_ExternalData_1[[#This Row],[Item_key]],GDList,Table_ExternalData_1[[#Headers],[20]])</f>
        <v>0</v>
      </c>
      <c r="AA277" s="6">
        <f>SUMIFS(GQList,GIList,Table_ExternalData_1[[#This Row],[Item_key]],GDList,Table_ExternalData_1[[#Headers],[21]])</f>
        <v>0</v>
      </c>
      <c r="AB277" s="6">
        <f>SUMIFS(GQList,GIList,Table_ExternalData_1[[#This Row],[Item_key]],GDList,Table_ExternalData_1[[#Headers],[22]])</f>
        <v>0</v>
      </c>
      <c r="AC277" s="6">
        <f>SUMIFS(GQList,GIList,Table_ExternalData_1[[#This Row],[Item_key]],GDList,Table_ExternalData_1[[#Headers],[23]])</f>
        <v>0</v>
      </c>
      <c r="AD277" s="6">
        <f>SUMIFS(GQList,GIList,Table_ExternalData_1[[#This Row],[Item_key]],GDList,Table_ExternalData_1[[#Headers],[24]])</f>
        <v>0</v>
      </c>
      <c r="AE277" s="6">
        <f>SUMIFS(GQList,GIList,Table_ExternalData_1[[#This Row],[Item_key]],GDList,Table_ExternalData_1[[#Headers],[25]])</f>
        <v>0</v>
      </c>
      <c r="AF277" s="6">
        <f>SUMIFS(GQList,GIList,Table_ExternalData_1[[#This Row],[Item_key]],GDList,Table_ExternalData_1[[#Headers],[26]])</f>
        <v>0</v>
      </c>
      <c r="AG277" s="6">
        <f>SUMIFS(GQList,GIList,Table_ExternalData_1[[#This Row],[Item_key]],GDList,Table_ExternalData_1[[#Headers],[27]])</f>
        <v>0</v>
      </c>
      <c r="AH277" s="6">
        <f>SUMIFS(GQList,GIList,Table_ExternalData_1[[#This Row],[Item_key]],GDList,Table_ExternalData_1[[#Headers],[28]])</f>
        <v>0</v>
      </c>
      <c r="AI277" s="6">
        <f>SUMIFS(GQList,GIList,Table_ExternalData_1[[#This Row],[Item_key]],GDList,Table_ExternalData_1[[#Headers],[29]])</f>
        <v>0</v>
      </c>
      <c r="AJ277" s="6">
        <f>SUMIFS(GQList,GIList,Table_ExternalData_1[[#This Row],[Item_key]],GDList,Table_ExternalData_1[[#Headers],[30]])</f>
        <v>251</v>
      </c>
      <c r="AK277" s="6">
        <f>SUMIFS(GQList,GIList,Table_ExternalData_1[[#This Row],[Item_key]],GDList,Table_ExternalData_1[[#Headers],[31]])</f>
        <v>411</v>
      </c>
      <c r="AL277" s="6">
        <f>SUM(Table_ExternalData_1[[#This Row],[1]:[31]])</f>
        <v>972</v>
      </c>
    </row>
    <row r="278" spans="1:38" hidden="1">
      <c r="A278" s="8" t="s">
        <v>2000</v>
      </c>
      <c r="B278" s="3" t="s">
        <v>952</v>
      </c>
      <c r="C278" s="3" t="s">
        <v>104</v>
      </c>
      <c r="D278" s="3" t="s">
        <v>955</v>
      </c>
      <c r="E278" s="3" t="s">
        <v>956</v>
      </c>
      <c r="F278" s="8" t="s">
        <v>1641</v>
      </c>
      <c r="G278" s="6">
        <f>SUMIFS(GQList,GIList,Table_ExternalData_1[[#This Row],[Item_key]],GDList,Table_ExternalData_1[[#Headers],[1]])</f>
        <v>0</v>
      </c>
      <c r="H278" s="6">
        <f>SUMIFS(GQList,GIList,Table_ExternalData_1[[#This Row],[Item_key]],GDList,Table_ExternalData_1[[#Headers],[2]])</f>
        <v>0</v>
      </c>
      <c r="I278" s="6">
        <f>SUMIFS(GQList,GIList,Table_ExternalData_1[[#This Row],[Item_key]],GDList,Table_ExternalData_1[[#Headers],[3]])</f>
        <v>0</v>
      </c>
      <c r="J278" s="6">
        <f>SUMIFS(GQList,GIList,Table_ExternalData_1[[#This Row],[Item_key]],GDList,Table_ExternalData_1[[#Headers],[4]])</f>
        <v>0</v>
      </c>
      <c r="K278" s="6">
        <f>SUMIFS(GQList,GIList,Table_ExternalData_1[[#This Row],[Item_key]],GDList,Table_ExternalData_1[[#Headers],[5]])</f>
        <v>0</v>
      </c>
      <c r="L278" s="6">
        <f>SUMIFS(GQList,GIList,Table_ExternalData_1[[#This Row],[Item_key]],GDList,Table_ExternalData_1[[#Headers],[6]])</f>
        <v>0</v>
      </c>
      <c r="M278" s="6">
        <f>SUMIFS(GQList,GIList,Table_ExternalData_1[[#This Row],[Item_key]],GDList,Table_ExternalData_1[[#Headers],[7]])</f>
        <v>0</v>
      </c>
      <c r="N278" s="6">
        <f>SUMIFS(GQList,GIList,Table_ExternalData_1[[#This Row],[Item_key]],GDList,Table_ExternalData_1[[#Headers],[8]])</f>
        <v>0</v>
      </c>
      <c r="O278" s="6">
        <f>SUMIFS(GQList,GIList,Table_ExternalData_1[[#This Row],[Item_key]],GDList,Table_ExternalData_1[[#Headers],[9]])</f>
        <v>0</v>
      </c>
      <c r="P278" s="6">
        <f>SUMIFS(GQList,GIList,Table_ExternalData_1[[#This Row],[Item_key]],GDList,Table_ExternalData_1[[#Headers],[10]])</f>
        <v>500</v>
      </c>
      <c r="Q278" s="6">
        <f>SUMIFS(GQList,GIList,Table_ExternalData_1[[#This Row],[Item_key]],GDList,Table_ExternalData_1[[#Headers],[11]])</f>
        <v>0</v>
      </c>
      <c r="R278" s="6">
        <f>SUMIFS(GQList,GIList,Table_ExternalData_1[[#This Row],[Item_key]],GDList,Table_ExternalData_1[[#Headers],[12]])</f>
        <v>0</v>
      </c>
      <c r="S278" s="6">
        <f>SUMIFS(GQList,GIList,Table_ExternalData_1[[#This Row],[Item_key]],GDList,Table_ExternalData_1[[#Headers],[13]])</f>
        <v>0</v>
      </c>
      <c r="T278" s="6">
        <f>SUMIFS(GQList,GIList,Table_ExternalData_1[[#This Row],[Item_key]],GDList,Table_ExternalData_1[[#Headers],[14]])</f>
        <v>0</v>
      </c>
      <c r="U278" s="6">
        <f>SUMIFS(GQList,GIList,Table_ExternalData_1[[#This Row],[Item_key]],GDList,Table_ExternalData_1[[#Headers],[15]])</f>
        <v>0</v>
      </c>
      <c r="V278" s="6">
        <f>SUMIFS(GQList,GIList,Table_ExternalData_1[[#This Row],[Item_key]],GDList,Table_ExternalData_1[[#Headers],[16]])</f>
        <v>0</v>
      </c>
      <c r="W278" s="6">
        <f>SUMIFS(GQList,GIList,Table_ExternalData_1[[#This Row],[Item_key]],GDList,Table_ExternalData_1[[#Headers],[17]])</f>
        <v>0</v>
      </c>
      <c r="X278" s="6">
        <f>SUMIFS(GQList,GIList,Table_ExternalData_1[[#This Row],[Item_key]],GDList,Table_ExternalData_1[[#Headers],[18]])</f>
        <v>0</v>
      </c>
      <c r="Y278" s="6">
        <f>SUMIFS(GQList,GIList,Table_ExternalData_1[[#This Row],[Item_key]],GDList,Table_ExternalData_1[[#Headers],[19]])</f>
        <v>0</v>
      </c>
      <c r="Z278" s="6">
        <f>SUMIFS(GQList,GIList,Table_ExternalData_1[[#This Row],[Item_key]],GDList,Table_ExternalData_1[[#Headers],[20]])</f>
        <v>0</v>
      </c>
      <c r="AA278" s="6">
        <f>SUMIFS(GQList,GIList,Table_ExternalData_1[[#This Row],[Item_key]],GDList,Table_ExternalData_1[[#Headers],[21]])</f>
        <v>0</v>
      </c>
      <c r="AB278" s="6">
        <f>SUMIFS(GQList,GIList,Table_ExternalData_1[[#This Row],[Item_key]],GDList,Table_ExternalData_1[[#Headers],[22]])</f>
        <v>0</v>
      </c>
      <c r="AC278" s="6">
        <f>SUMIFS(GQList,GIList,Table_ExternalData_1[[#This Row],[Item_key]],GDList,Table_ExternalData_1[[#Headers],[23]])</f>
        <v>0</v>
      </c>
      <c r="AD278" s="6">
        <f>SUMIFS(GQList,GIList,Table_ExternalData_1[[#This Row],[Item_key]],GDList,Table_ExternalData_1[[#Headers],[24]])</f>
        <v>0</v>
      </c>
      <c r="AE278" s="6">
        <f>SUMIFS(GQList,GIList,Table_ExternalData_1[[#This Row],[Item_key]],GDList,Table_ExternalData_1[[#Headers],[25]])</f>
        <v>0</v>
      </c>
      <c r="AF278" s="6">
        <f>SUMIFS(GQList,GIList,Table_ExternalData_1[[#This Row],[Item_key]],GDList,Table_ExternalData_1[[#Headers],[26]])</f>
        <v>0</v>
      </c>
      <c r="AG278" s="6">
        <f>SUMIFS(GQList,GIList,Table_ExternalData_1[[#This Row],[Item_key]],GDList,Table_ExternalData_1[[#Headers],[27]])</f>
        <v>0</v>
      </c>
      <c r="AH278" s="6">
        <f>SUMIFS(GQList,GIList,Table_ExternalData_1[[#This Row],[Item_key]],GDList,Table_ExternalData_1[[#Headers],[28]])</f>
        <v>0</v>
      </c>
      <c r="AI278" s="6">
        <f>SUMIFS(GQList,GIList,Table_ExternalData_1[[#This Row],[Item_key]],GDList,Table_ExternalData_1[[#Headers],[29]])</f>
        <v>0</v>
      </c>
      <c r="AJ278" s="6">
        <f>SUMIFS(GQList,GIList,Table_ExternalData_1[[#This Row],[Item_key]],GDList,Table_ExternalData_1[[#Headers],[30]])</f>
        <v>0</v>
      </c>
      <c r="AK278" s="6">
        <f>SUMIFS(GQList,GIList,Table_ExternalData_1[[#This Row],[Item_key]],GDList,Table_ExternalData_1[[#Headers],[31]])</f>
        <v>0</v>
      </c>
      <c r="AL278" s="6">
        <f>SUM(Table_ExternalData_1[[#This Row],[1]:[31]])</f>
        <v>500</v>
      </c>
    </row>
    <row r="279" spans="1:38" hidden="1">
      <c r="A279" s="8" t="s">
        <v>2000</v>
      </c>
      <c r="B279" s="3" t="s">
        <v>952</v>
      </c>
      <c r="C279" s="3" t="s">
        <v>349</v>
      </c>
      <c r="D279" s="3" t="s">
        <v>953</v>
      </c>
      <c r="E279" s="3" t="s">
        <v>954</v>
      </c>
      <c r="F279" s="8" t="s">
        <v>1641</v>
      </c>
      <c r="G279" s="6">
        <f>SUMIFS(GQList,GIList,Table_ExternalData_1[[#This Row],[Item_key]],GDList,Table_ExternalData_1[[#Headers],[1]])</f>
        <v>0</v>
      </c>
      <c r="H279" s="6">
        <f>SUMIFS(GQList,GIList,Table_ExternalData_1[[#This Row],[Item_key]],GDList,Table_ExternalData_1[[#Headers],[2]])</f>
        <v>0</v>
      </c>
      <c r="I279" s="6">
        <f>SUMIFS(GQList,GIList,Table_ExternalData_1[[#This Row],[Item_key]],GDList,Table_ExternalData_1[[#Headers],[3]])</f>
        <v>0</v>
      </c>
      <c r="J279" s="6">
        <f>SUMIFS(GQList,GIList,Table_ExternalData_1[[#This Row],[Item_key]],GDList,Table_ExternalData_1[[#Headers],[4]])</f>
        <v>0</v>
      </c>
      <c r="K279" s="6">
        <f>SUMIFS(GQList,GIList,Table_ExternalData_1[[#This Row],[Item_key]],GDList,Table_ExternalData_1[[#Headers],[5]])</f>
        <v>0</v>
      </c>
      <c r="L279" s="6">
        <f>SUMIFS(GQList,GIList,Table_ExternalData_1[[#This Row],[Item_key]],GDList,Table_ExternalData_1[[#Headers],[6]])</f>
        <v>0</v>
      </c>
      <c r="M279" s="6">
        <f>SUMIFS(GQList,GIList,Table_ExternalData_1[[#This Row],[Item_key]],GDList,Table_ExternalData_1[[#Headers],[7]])</f>
        <v>0</v>
      </c>
      <c r="N279" s="6">
        <f>SUMIFS(GQList,GIList,Table_ExternalData_1[[#This Row],[Item_key]],GDList,Table_ExternalData_1[[#Headers],[8]])</f>
        <v>0</v>
      </c>
      <c r="O279" s="6">
        <f>SUMIFS(GQList,GIList,Table_ExternalData_1[[#This Row],[Item_key]],GDList,Table_ExternalData_1[[#Headers],[9]])</f>
        <v>0</v>
      </c>
      <c r="P279" s="6">
        <f>SUMIFS(GQList,GIList,Table_ExternalData_1[[#This Row],[Item_key]],GDList,Table_ExternalData_1[[#Headers],[10]])</f>
        <v>0</v>
      </c>
      <c r="Q279" s="6">
        <f>SUMIFS(GQList,GIList,Table_ExternalData_1[[#This Row],[Item_key]],GDList,Table_ExternalData_1[[#Headers],[11]])</f>
        <v>0</v>
      </c>
      <c r="R279" s="6">
        <f>SUMIFS(GQList,GIList,Table_ExternalData_1[[#This Row],[Item_key]],GDList,Table_ExternalData_1[[#Headers],[12]])</f>
        <v>0</v>
      </c>
      <c r="S279" s="6">
        <f>SUMIFS(GQList,GIList,Table_ExternalData_1[[#This Row],[Item_key]],GDList,Table_ExternalData_1[[#Headers],[13]])</f>
        <v>0</v>
      </c>
      <c r="T279" s="6">
        <f>SUMIFS(GQList,GIList,Table_ExternalData_1[[#This Row],[Item_key]],GDList,Table_ExternalData_1[[#Headers],[14]])</f>
        <v>0</v>
      </c>
      <c r="U279" s="6">
        <f>SUMIFS(GQList,GIList,Table_ExternalData_1[[#This Row],[Item_key]],GDList,Table_ExternalData_1[[#Headers],[15]])</f>
        <v>0</v>
      </c>
      <c r="V279" s="6">
        <f>SUMIFS(GQList,GIList,Table_ExternalData_1[[#This Row],[Item_key]],GDList,Table_ExternalData_1[[#Headers],[16]])</f>
        <v>0</v>
      </c>
      <c r="W279" s="6">
        <f>SUMIFS(GQList,GIList,Table_ExternalData_1[[#This Row],[Item_key]],GDList,Table_ExternalData_1[[#Headers],[17]])</f>
        <v>0</v>
      </c>
      <c r="X279" s="6">
        <f>SUMIFS(GQList,GIList,Table_ExternalData_1[[#This Row],[Item_key]],GDList,Table_ExternalData_1[[#Headers],[18]])</f>
        <v>0</v>
      </c>
      <c r="Y279" s="6">
        <f>SUMIFS(GQList,GIList,Table_ExternalData_1[[#This Row],[Item_key]],GDList,Table_ExternalData_1[[#Headers],[19]])</f>
        <v>0</v>
      </c>
      <c r="Z279" s="6">
        <f>SUMIFS(GQList,GIList,Table_ExternalData_1[[#This Row],[Item_key]],GDList,Table_ExternalData_1[[#Headers],[20]])</f>
        <v>0</v>
      </c>
      <c r="AA279" s="6">
        <f>SUMIFS(GQList,GIList,Table_ExternalData_1[[#This Row],[Item_key]],GDList,Table_ExternalData_1[[#Headers],[21]])</f>
        <v>0</v>
      </c>
      <c r="AB279" s="6">
        <f>SUMIFS(GQList,GIList,Table_ExternalData_1[[#This Row],[Item_key]],GDList,Table_ExternalData_1[[#Headers],[22]])</f>
        <v>0</v>
      </c>
      <c r="AC279" s="6">
        <f>SUMIFS(GQList,GIList,Table_ExternalData_1[[#This Row],[Item_key]],GDList,Table_ExternalData_1[[#Headers],[23]])</f>
        <v>0</v>
      </c>
      <c r="AD279" s="6">
        <f>SUMIFS(GQList,GIList,Table_ExternalData_1[[#This Row],[Item_key]],GDList,Table_ExternalData_1[[#Headers],[24]])</f>
        <v>0</v>
      </c>
      <c r="AE279" s="6">
        <f>SUMIFS(GQList,GIList,Table_ExternalData_1[[#This Row],[Item_key]],GDList,Table_ExternalData_1[[#Headers],[25]])</f>
        <v>0</v>
      </c>
      <c r="AF279" s="6">
        <f>SUMIFS(GQList,GIList,Table_ExternalData_1[[#This Row],[Item_key]],GDList,Table_ExternalData_1[[#Headers],[26]])</f>
        <v>0</v>
      </c>
      <c r="AG279" s="6">
        <f>SUMIFS(GQList,GIList,Table_ExternalData_1[[#This Row],[Item_key]],GDList,Table_ExternalData_1[[#Headers],[27]])</f>
        <v>0</v>
      </c>
      <c r="AH279" s="6">
        <f>SUMIFS(GQList,GIList,Table_ExternalData_1[[#This Row],[Item_key]],GDList,Table_ExternalData_1[[#Headers],[28]])</f>
        <v>0</v>
      </c>
      <c r="AI279" s="6">
        <f>SUMIFS(GQList,GIList,Table_ExternalData_1[[#This Row],[Item_key]],GDList,Table_ExternalData_1[[#Headers],[29]])</f>
        <v>0</v>
      </c>
      <c r="AJ279" s="6">
        <f>SUMIFS(GQList,GIList,Table_ExternalData_1[[#This Row],[Item_key]],GDList,Table_ExternalData_1[[#Headers],[30]])</f>
        <v>0</v>
      </c>
      <c r="AK279" s="6">
        <f>SUMIFS(GQList,GIList,Table_ExternalData_1[[#This Row],[Item_key]],GDList,Table_ExternalData_1[[#Headers],[31]])</f>
        <v>0</v>
      </c>
      <c r="AL279" s="6">
        <f>SUM(Table_ExternalData_1[[#This Row],[1]:[31]])</f>
        <v>0</v>
      </c>
    </row>
    <row r="280" spans="1:38" ht="24">
      <c r="A280" s="8" t="s">
        <v>2001</v>
      </c>
      <c r="B280" s="3" t="s">
        <v>1973</v>
      </c>
      <c r="C280" s="3" t="s">
        <v>428</v>
      </c>
      <c r="D280" s="3" t="s">
        <v>719</v>
      </c>
      <c r="E280" s="3" t="s">
        <v>720</v>
      </c>
      <c r="F280" s="8" t="s">
        <v>1641</v>
      </c>
      <c r="G280" s="6">
        <f>SUMIFS(GQList,GIList,Table_ExternalData_1[[#This Row],[Item_key]],GDList,Table_ExternalData_1[[#Headers],[1]])</f>
        <v>0</v>
      </c>
      <c r="H280" s="6">
        <f>SUMIFS(GQList,GIList,Table_ExternalData_1[[#This Row],[Item_key]],GDList,Table_ExternalData_1[[#Headers],[2]])</f>
        <v>0</v>
      </c>
      <c r="I280" s="6">
        <f>SUMIFS(GQList,GIList,Table_ExternalData_1[[#This Row],[Item_key]],GDList,Table_ExternalData_1[[#Headers],[3]])</f>
        <v>0</v>
      </c>
      <c r="J280" s="6">
        <f>SUMIFS(GQList,GIList,Table_ExternalData_1[[#This Row],[Item_key]],GDList,Table_ExternalData_1[[#Headers],[4]])</f>
        <v>0</v>
      </c>
      <c r="K280" s="6">
        <f>SUMIFS(GQList,GIList,Table_ExternalData_1[[#This Row],[Item_key]],GDList,Table_ExternalData_1[[#Headers],[5]])</f>
        <v>0</v>
      </c>
      <c r="L280" s="6">
        <f>SUMIFS(GQList,GIList,Table_ExternalData_1[[#This Row],[Item_key]],GDList,Table_ExternalData_1[[#Headers],[6]])</f>
        <v>0</v>
      </c>
      <c r="M280" s="6">
        <f>SUMIFS(GQList,GIList,Table_ExternalData_1[[#This Row],[Item_key]],GDList,Table_ExternalData_1[[#Headers],[7]])</f>
        <v>0</v>
      </c>
      <c r="N280" s="6">
        <f>SUMIFS(GQList,GIList,Table_ExternalData_1[[#This Row],[Item_key]],GDList,Table_ExternalData_1[[#Headers],[8]])</f>
        <v>0</v>
      </c>
      <c r="O280" s="6">
        <f>SUMIFS(GQList,GIList,Table_ExternalData_1[[#This Row],[Item_key]],GDList,Table_ExternalData_1[[#Headers],[9]])</f>
        <v>2400</v>
      </c>
      <c r="P280" s="6">
        <f>SUMIFS(GQList,GIList,Table_ExternalData_1[[#This Row],[Item_key]],GDList,Table_ExternalData_1[[#Headers],[10]])</f>
        <v>600</v>
      </c>
      <c r="Q280" s="6">
        <f>SUMIFS(GQList,GIList,Table_ExternalData_1[[#This Row],[Item_key]],GDList,Table_ExternalData_1[[#Headers],[11]])</f>
        <v>0</v>
      </c>
      <c r="R280" s="6">
        <f>SUMIFS(GQList,GIList,Table_ExternalData_1[[#This Row],[Item_key]],GDList,Table_ExternalData_1[[#Headers],[12]])</f>
        <v>0</v>
      </c>
      <c r="S280" s="6">
        <f>SUMIFS(GQList,GIList,Table_ExternalData_1[[#This Row],[Item_key]],GDList,Table_ExternalData_1[[#Headers],[13]])</f>
        <v>-1980</v>
      </c>
      <c r="T280" s="6">
        <f>SUMIFS(GQList,GIList,Table_ExternalData_1[[#This Row],[Item_key]],GDList,Table_ExternalData_1[[#Headers],[14]])</f>
        <v>0</v>
      </c>
      <c r="U280" s="6">
        <f>SUMIFS(GQList,GIList,Table_ExternalData_1[[#This Row],[Item_key]],GDList,Table_ExternalData_1[[#Headers],[15]])</f>
        <v>0</v>
      </c>
      <c r="V280" s="6">
        <f>SUMIFS(GQList,GIList,Table_ExternalData_1[[#This Row],[Item_key]],GDList,Table_ExternalData_1[[#Headers],[16]])</f>
        <v>0</v>
      </c>
      <c r="W280" s="6">
        <f>SUMIFS(GQList,GIList,Table_ExternalData_1[[#This Row],[Item_key]],GDList,Table_ExternalData_1[[#Headers],[17]])</f>
        <v>0</v>
      </c>
      <c r="X280" s="6">
        <f>SUMIFS(GQList,GIList,Table_ExternalData_1[[#This Row],[Item_key]],GDList,Table_ExternalData_1[[#Headers],[18]])</f>
        <v>0</v>
      </c>
      <c r="Y280" s="6">
        <f>SUMIFS(GQList,GIList,Table_ExternalData_1[[#This Row],[Item_key]],GDList,Table_ExternalData_1[[#Headers],[19]])</f>
        <v>0</v>
      </c>
      <c r="Z280" s="6">
        <f>SUMIFS(GQList,GIList,Table_ExternalData_1[[#This Row],[Item_key]],GDList,Table_ExternalData_1[[#Headers],[20]])</f>
        <v>0</v>
      </c>
      <c r="AA280" s="6">
        <f>SUMIFS(GQList,GIList,Table_ExternalData_1[[#This Row],[Item_key]],GDList,Table_ExternalData_1[[#Headers],[21]])</f>
        <v>0</v>
      </c>
      <c r="AB280" s="6">
        <f>SUMIFS(GQList,GIList,Table_ExternalData_1[[#This Row],[Item_key]],GDList,Table_ExternalData_1[[#Headers],[22]])</f>
        <v>0</v>
      </c>
      <c r="AC280" s="6">
        <f>SUMIFS(GQList,GIList,Table_ExternalData_1[[#This Row],[Item_key]],GDList,Table_ExternalData_1[[#Headers],[23]])</f>
        <v>0</v>
      </c>
      <c r="AD280" s="6">
        <f>SUMIFS(GQList,GIList,Table_ExternalData_1[[#This Row],[Item_key]],GDList,Table_ExternalData_1[[#Headers],[24]])</f>
        <v>600</v>
      </c>
      <c r="AE280" s="6">
        <f>SUMIFS(GQList,GIList,Table_ExternalData_1[[#This Row],[Item_key]],GDList,Table_ExternalData_1[[#Headers],[25]])</f>
        <v>0</v>
      </c>
      <c r="AF280" s="6">
        <f>SUMIFS(GQList,GIList,Table_ExternalData_1[[#This Row],[Item_key]],GDList,Table_ExternalData_1[[#Headers],[26]])</f>
        <v>0</v>
      </c>
      <c r="AG280" s="6">
        <f>SUMIFS(GQList,GIList,Table_ExternalData_1[[#This Row],[Item_key]],GDList,Table_ExternalData_1[[#Headers],[27]])</f>
        <v>0</v>
      </c>
      <c r="AH280" s="6">
        <f>SUMIFS(GQList,GIList,Table_ExternalData_1[[#This Row],[Item_key]],GDList,Table_ExternalData_1[[#Headers],[28]])</f>
        <v>0</v>
      </c>
      <c r="AI280" s="6">
        <f>SUMIFS(GQList,GIList,Table_ExternalData_1[[#This Row],[Item_key]],GDList,Table_ExternalData_1[[#Headers],[29]])</f>
        <v>0</v>
      </c>
      <c r="AJ280" s="6">
        <f>SUMIFS(GQList,GIList,Table_ExternalData_1[[#This Row],[Item_key]],GDList,Table_ExternalData_1[[#Headers],[30]])</f>
        <v>0</v>
      </c>
      <c r="AK280" s="6">
        <f>SUMIFS(GQList,GIList,Table_ExternalData_1[[#This Row],[Item_key]],GDList,Table_ExternalData_1[[#Headers],[31]])</f>
        <v>0</v>
      </c>
      <c r="AL280" s="6">
        <f>SUM(Table_ExternalData_1[[#This Row],[1]:[31]])</f>
        <v>1620</v>
      </c>
    </row>
    <row r="281" spans="1:38" ht="24">
      <c r="A281" s="8" t="s">
        <v>2001</v>
      </c>
      <c r="B281" s="3" t="s">
        <v>1973</v>
      </c>
      <c r="C281" s="3" t="s">
        <v>429</v>
      </c>
      <c r="D281" s="3" t="s">
        <v>721</v>
      </c>
      <c r="E281" s="3" t="s">
        <v>722</v>
      </c>
      <c r="F281" s="8" t="s">
        <v>1641</v>
      </c>
      <c r="G281" s="6">
        <f>SUMIFS(GQList,GIList,Table_ExternalData_1[[#This Row],[Item_key]],GDList,Table_ExternalData_1[[#Headers],[1]])</f>
        <v>-700</v>
      </c>
      <c r="H281" s="6">
        <f>SUMIFS(GQList,GIList,Table_ExternalData_1[[#This Row],[Item_key]],GDList,Table_ExternalData_1[[#Headers],[2]])</f>
        <v>0</v>
      </c>
      <c r="I281" s="6">
        <f>SUMIFS(GQList,GIList,Table_ExternalData_1[[#This Row],[Item_key]],GDList,Table_ExternalData_1[[#Headers],[3]])</f>
        <v>0</v>
      </c>
      <c r="J281" s="6">
        <f>SUMIFS(GQList,GIList,Table_ExternalData_1[[#This Row],[Item_key]],GDList,Table_ExternalData_1[[#Headers],[4]])</f>
        <v>0</v>
      </c>
      <c r="K281" s="6">
        <f>SUMIFS(GQList,GIList,Table_ExternalData_1[[#This Row],[Item_key]],GDList,Table_ExternalData_1[[#Headers],[5]])</f>
        <v>0</v>
      </c>
      <c r="L281" s="6">
        <f>SUMIFS(GQList,GIList,Table_ExternalData_1[[#This Row],[Item_key]],GDList,Table_ExternalData_1[[#Headers],[6]])</f>
        <v>0</v>
      </c>
      <c r="M281" s="6">
        <f>SUMIFS(GQList,GIList,Table_ExternalData_1[[#This Row],[Item_key]],GDList,Table_ExternalData_1[[#Headers],[7]])</f>
        <v>2400</v>
      </c>
      <c r="N281" s="6">
        <f>SUMIFS(GQList,GIList,Table_ExternalData_1[[#This Row],[Item_key]],GDList,Table_ExternalData_1[[#Headers],[8]])</f>
        <v>0</v>
      </c>
      <c r="O281" s="6">
        <f>SUMIFS(GQList,GIList,Table_ExternalData_1[[#This Row],[Item_key]],GDList,Table_ExternalData_1[[#Headers],[9]])</f>
        <v>0</v>
      </c>
      <c r="P281" s="6">
        <f>SUMIFS(GQList,GIList,Table_ExternalData_1[[#This Row],[Item_key]],GDList,Table_ExternalData_1[[#Headers],[10]])</f>
        <v>600</v>
      </c>
      <c r="Q281" s="6">
        <f>SUMIFS(GQList,GIList,Table_ExternalData_1[[#This Row],[Item_key]],GDList,Table_ExternalData_1[[#Headers],[11]])</f>
        <v>0</v>
      </c>
      <c r="R281" s="6">
        <f>SUMIFS(GQList,GIList,Table_ExternalData_1[[#This Row],[Item_key]],GDList,Table_ExternalData_1[[#Headers],[12]])</f>
        <v>0</v>
      </c>
      <c r="S281" s="6">
        <f>SUMIFS(GQList,GIList,Table_ExternalData_1[[#This Row],[Item_key]],GDList,Table_ExternalData_1[[#Headers],[13]])</f>
        <v>-1280</v>
      </c>
      <c r="T281" s="6">
        <f>SUMIFS(GQList,GIList,Table_ExternalData_1[[#This Row],[Item_key]],GDList,Table_ExternalData_1[[#Headers],[14]])</f>
        <v>0</v>
      </c>
      <c r="U281" s="6">
        <f>SUMIFS(GQList,GIList,Table_ExternalData_1[[#This Row],[Item_key]],GDList,Table_ExternalData_1[[#Headers],[15]])</f>
        <v>0</v>
      </c>
      <c r="V281" s="6">
        <f>SUMIFS(GQList,GIList,Table_ExternalData_1[[#This Row],[Item_key]],GDList,Table_ExternalData_1[[#Headers],[16]])</f>
        <v>0</v>
      </c>
      <c r="W281" s="6">
        <f>SUMIFS(GQList,GIList,Table_ExternalData_1[[#This Row],[Item_key]],GDList,Table_ExternalData_1[[#Headers],[17]])</f>
        <v>0</v>
      </c>
      <c r="X281" s="6">
        <f>SUMIFS(GQList,GIList,Table_ExternalData_1[[#This Row],[Item_key]],GDList,Table_ExternalData_1[[#Headers],[18]])</f>
        <v>0</v>
      </c>
      <c r="Y281" s="6">
        <f>SUMIFS(GQList,GIList,Table_ExternalData_1[[#This Row],[Item_key]],GDList,Table_ExternalData_1[[#Headers],[19]])</f>
        <v>0</v>
      </c>
      <c r="Z281" s="6">
        <f>SUMIFS(GQList,GIList,Table_ExternalData_1[[#This Row],[Item_key]],GDList,Table_ExternalData_1[[#Headers],[20]])</f>
        <v>0</v>
      </c>
      <c r="AA281" s="6">
        <f>SUMIFS(GQList,GIList,Table_ExternalData_1[[#This Row],[Item_key]],GDList,Table_ExternalData_1[[#Headers],[21]])</f>
        <v>0</v>
      </c>
      <c r="AB281" s="6">
        <f>SUMIFS(GQList,GIList,Table_ExternalData_1[[#This Row],[Item_key]],GDList,Table_ExternalData_1[[#Headers],[22]])</f>
        <v>0</v>
      </c>
      <c r="AC281" s="6">
        <f>SUMIFS(GQList,GIList,Table_ExternalData_1[[#This Row],[Item_key]],GDList,Table_ExternalData_1[[#Headers],[23]])</f>
        <v>0</v>
      </c>
      <c r="AD281" s="6">
        <f>SUMIFS(GQList,GIList,Table_ExternalData_1[[#This Row],[Item_key]],GDList,Table_ExternalData_1[[#Headers],[24]])</f>
        <v>600</v>
      </c>
      <c r="AE281" s="6">
        <f>SUMIFS(GQList,GIList,Table_ExternalData_1[[#This Row],[Item_key]],GDList,Table_ExternalData_1[[#Headers],[25]])</f>
        <v>0</v>
      </c>
      <c r="AF281" s="6">
        <f>SUMIFS(GQList,GIList,Table_ExternalData_1[[#This Row],[Item_key]],GDList,Table_ExternalData_1[[#Headers],[26]])</f>
        <v>0</v>
      </c>
      <c r="AG281" s="6">
        <f>SUMIFS(GQList,GIList,Table_ExternalData_1[[#This Row],[Item_key]],GDList,Table_ExternalData_1[[#Headers],[27]])</f>
        <v>0</v>
      </c>
      <c r="AH281" s="6">
        <f>SUMIFS(GQList,GIList,Table_ExternalData_1[[#This Row],[Item_key]],GDList,Table_ExternalData_1[[#Headers],[28]])</f>
        <v>0</v>
      </c>
      <c r="AI281" s="6">
        <f>SUMIFS(GQList,GIList,Table_ExternalData_1[[#This Row],[Item_key]],GDList,Table_ExternalData_1[[#Headers],[29]])</f>
        <v>0</v>
      </c>
      <c r="AJ281" s="6">
        <f>SUMIFS(GQList,GIList,Table_ExternalData_1[[#This Row],[Item_key]],GDList,Table_ExternalData_1[[#Headers],[30]])</f>
        <v>0</v>
      </c>
      <c r="AK281" s="6">
        <f>SUMIFS(GQList,GIList,Table_ExternalData_1[[#This Row],[Item_key]],GDList,Table_ExternalData_1[[#Headers],[31]])</f>
        <v>0</v>
      </c>
      <c r="AL281" s="6">
        <f>SUM(Table_ExternalData_1[[#This Row],[1]:[31]])</f>
        <v>1620</v>
      </c>
    </row>
    <row r="282" spans="1:38" hidden="1">
      <c r="A282" s="8" t="s">
        <v>2000</v>
      </c>
      <c r="B282" s="3" t="s">
        <v>957</v>
      </c>
      <c r="C282" s="3" t="s">
        <v>420</v>
      </c>
      <c r="D282" s="3" t="s">
        <v>958</v>
      </c>
      <c r="E282" s="3" t="s">
        <v>931</v>
      </c>
      <c r="F282" s="8" t="s">
        <v>1641</v>
      </c>
      <c r="G282" s="6">
        <f>SUMIFS(GQList,GIList,Table_ExternalData_1[[#This Row],[Item_key]],GDList,Table_ExternalData_1[[#Headers],[1]])</f>
        <v>0</v>
      </c>
      <c r="H282" s="6">
        <f>SUMIFS(GQList,GIList,Table_ExternalData_1[[#This Row],[Item_key]],GDList,Table_ExternalData_1[[#Headers],[2]])</f>
        <v>0</v>
      </c>
      <c r="I282" s="6">
        <f>SUMIFS(GQList,GIList,Table_ExternalData_1[[#This Row],[Item_key]],GDList,Table_ExternalData_1[[#Headers],[3]])</f>
        <v>0</v>
      </c>
      <c r="J282" s="6">
        <f>SUMIFS(GQList,GIList,Table_ExternalData_1[[#This Row],[Item_key]],GDList,Table_ExternalData_1[[#Headers],[4]])</f>
        <v>0</v>
      </c>
      <c r="K282" s="6">
        <f>SUMIFS(GQList,GIList,Table_ExternalData_1[[#This Row],[Item_key]],GDList,Table_ExternalData_1[[#Headers],[5]])</f>
        <v>0</v>
      </c>
      <c r="L282" s="6">
        <f>SUMIFS(GQList,GIList,Table_ExternalData_1[[#This Row],[Item_key]],GDList,Table_ExternalData_1[[#Headers],[6]])</f>
        <v>0</v>
      </c>
      <c r="M282" s="6">
        <f>SUMIFS(GQList,GIList,Table_ExternalData_1[[#This Row],[Item_key]],GDList,Table_ExternalData_1[[#Headers],[7]])</f>
        <v>0</v>
      </c>
      <c r="N282" s="6">
        <f>SUMIFS(GQList,GIList,Table_ExternalData_1[[#This Row],[Item_key]],GDList,Table_ExternalData_1[[#Headers],[8]])</f>
        <v>0</v>
      </c>
      <c r="O282" s="6">
        <f>SUMIFS(GQList,GIList,Table_ExternalData_1[[#This Row],[Item_key]],GDList,Table_ExternalData_1[[#Headers],[9]])</f>
        <v>0</v>
      </c>
      <c r="P282" s="6">
        <f>SUMIFS(GQList,GIList,Table_ExternalData_1[[#This Row],[Item_key]],GDList,Table_ExternalData_1[[#Headers],[10]])</f>
        <v>0</v>
      </c>
      <c r="Q282" s="6">
        <f>SUMIFS(GQList,GIList,Table_ExternalData_1[[#This Row],[Item_key]],GDList,Table_ExternalData_1[[#Headers],[11]])</f>
        <v>0</v>
      </c>
      <c r="R282" s="6">
        <f>SUMIFS(GQList,GIList,Table_ExternalData_1[[#This Row],[Item_key]],GDList,Table_ExternalData_1[[#Headers],[12]])</f>
        <v>0</v>
      </c>
      <c r="S282" s="6">
        <f>SUMIFS(GQList,GIList,Table_ExternalData_1[[#This Row],[Item_key]],GDList,Table_ExternalData_1[[#Headers],[13]])</f>
        <v>0</v>
      </c>
      <c r="T282" s="6">
        <f>SUMIFS(GQList,GIList,Table_ExternalData_1[[#This Row],[Item_key]],GDList,Table_ExternalData_1[[#Headers],[14]])</f>
        <v>0</v>
      </c>
      <c r="U282" s="6">
        <f>SUMIFS(GQList,GIList,Table_ExternalData_1[[#This Row],[Item_key]],GDList,Table_ExternalData_1[[#Headers],[15]])</f>
        <v>0</v>
      </c>
      <c r="V282" s="6">
        <f>SUMIFS(GQList,GIList,Table_ExternalData_1[[#This Row],[Item_key]],GDList,Table_ExternalData_1[[#Headers],[16]])</f>
        <v>0</v>
      </c>
      <c r="W282" s="6">
        <f>SUMIFS(GQList,GIList,Table_ExternalData_1[[#This Row],[Item_key]],GDList,Table_ExternalData_1[[#Headers],[17]])</f>
        <v>0</v>
      </c>
      <c r="X282" s="6">
        <f>SUMIFS(GQList,GIList,Table_ExternalData_1[[#This Row],[Item_key]],GDList,Table_ExternalData_1[[#Headers],[18]])</f>
        <v>0</v>
      </c>
      <c r="Y282" s="6">
        <f>SUMIFS(GQList,GIList,Table_ExternalData_1[[#This Row],[Item_key]],GDList,Table_ExternalData_1[[#Headers],[19]])</f>
        <v>0</v>
      </c>
      <c r="Z282" s="6">
        <f>SUMIFS(GQList,GIList,Table_ExternalData_1[[#This Row],[Item_key]],GDList,Table_ExternalData_1[[#Headers],[20]])</f>
        <v>0</v>
      </c>
      <c r="AA282" s="6">
        <f>SUMIFS(GQList,GIList,Table_ExternalData_1[[#This Row],[Item_key]],GDList,Table_ExternalData_1[[#Headers],[21]])</f>
        <v>0</v>
      </c>
      <c r="AB282" s="6">
        <f>SUMIFS(GQList,GIList,Table_ExternalData_1[[#This Row],[Item_key]],GDList,Table_ExternalData_1[[#Headers],[22]])</f>
        <v>0</v>
      </c>
      <c r="AC282" s="6">
        <f>SUMIFS(GQList,GIList,Table_ExternalData_1[[#This Row],[Item_key]],GDList,Table_ExternalData_1[[#Headers],[23]])</f>
        <v>0</v>
      </c>
      <c r="AD282" s="6">
        <f>SUMIFS(GQList,GIList,Table_ExternalData_1[[#This Row],[Item_key]],GDList,Table_ExternalData_1[[#Headers],[24]])</f>
        <v>0</v>
      </c>
      <c r="AE282" s="6">
        <f>SUMIFS(GQList,GIList,Table_ExternalData_1[[#This Row],[Item_key]],GDList,Table_ExternalData_1[[#Headers],[25]])</f>
        <v>0</v>
      </c>
      <c r="AF282" s="6">
        <f>SUMIFS(GQList,GIList,Table_ExternalData_1[[#This Row],[Item_key]],GDList,Table_ExternalData_1[[#Headers],[26]])</f>
        <v>0</v>
      </c>
      <c r="AG282" s="6">
        <f>SUMIFS(GQList,GIList,Table_ExternalData_1[[#This Row],[Item_key]],GDList,Table_ExternalData_1[[#Headers],[27]])</f>
        <v>0</v>
      </c>
      <c r="AH282" s="6">
        <f>SUMIFS(GQList,GIList,Table_ExternalData_1[[#This Row],[Item_key]],GDList,Table_ExternalData_1[[#Headers],[28]])</f>
        <v>0</v>
      </c>
      <c r="AI282" s="6">
        <f>SUMIFS(GQList,GIList,Table_ExternalData_1[[#This Row],[Item_key]],GDList,Table_ExternalData_1[[#Headers],[29]])</f>
        <v>0</v>
      </c>
      <c r="AJ282" s="6">
        <f>SUMIFS(GQList,GIList,Table_ExternalData_1[[#This Row],[Item_key]],GDList,Table_ExternalData_1[[#Headers],[30]])</f>
        <v>0</v>
      </c>
      <c r="AK282" s="6">
        <f>SUMIFS(GQList,GIList,Table_ExternalData_1[[#This Row],[Item_key]],GDList,Table_ExternalData_1[[#Headers],[31]])</f>
        <v>0</v>
      </c>
      <c r="AL282" s="6">
        <f>SUM(Table_ExternalData_1[[#This Row],[1]:[31]])</f>
        <v>0</v>
      </c>
    </row>
    <row r="283" spans="1:38" hidden="1">
      <c r="A283" s="8" t="s">
        <v>2000</v>
      </c>
      <c r="B283" s="3" t="s">
        <v>957</v>
      </c>
      <c r="C283" s="3" t="s">
        <v>421</v>
      </c>
      <c r="D283" s="3" t="s">
        <v>959</v>
      </c>
      <c r="E283" s="3" t="s">
        <v>933</v>
      </c>
      <c r="F283" s="8" t="s">
        <v>1641</v>
      </c>
      <c r="G283" s="6">
        <f>SUMIFS(GQList,GIList,Table_ExternalData_1[[#This Row],[Item_key]],GDList,Table_ExternalData_1[[#Headers],[1]])</f>
        <v>0</v>
      </c>
      <c r="H283" s="6">
        <f>SUMIFS(GQList,GIList,Table_ExternalData_1[[#This Row],[Item_key]],GDList,Table_ExternalData_1[[#Headers],[2]])</f>
        <v>0</v>
      </c>
      <c r="I283" s="6">
        <f>SUMIFS(GQList,GIList,Table_ExternalData_1[[#This Row],[Item_key]],GDList,Table_ExternalData_1[[#Headers],[3]])</f>
        <v>0</v>
      </c>
      <c r="J283" s="6">
        <f>SUMIFS(GQList,GIList,Table_ExternalData_1[[#This Row],[Item_key]],GDList,Table_ExternalData_1[[#Headers],[4]])</f>
        <v>0</v>
      </c>
      <c r="K283" s="6">
        <f>SUMIFS(GQList,GIList,Table_ExternalData_1[[#This Row],[Item_key]],GDList,Table_ExternalData_1[[#Headers],[5]])</f>
        <v>0</v>
      </c>
      <c r="L283" s="6">
        <f>SUMIFS(GQList,GIList,Table_ExternalData_1[[#This Row],[Item_key]],GDList,Table_ExternalData_1[[#Headers],[6]])</f>
        <v>0</v>
      </c>
      <c r="M283" s="6">
        <f>SUMIFS(GQList,GIList,Table_ExternalData_1[[#This Row],[Item_key]],GDList,Table_ExternalData_1[[#Headers],[7]])</f>
        <v>0</v>
      </c>
      <c r="N283" s="6">
        <f>SUMIFS(GQList,GIList,Table_ExternalData_1[[#This Row],[Item_key]],GDList,Table_ExternalData_1[[#Headers],[8]])</f>
        <v>0</v>
      </c>
      <c r="O283" s="6">
        <f>SUMIFS(GQList,GIList,Table_ExternalData_1[[#This Row],[Item_key]],GDList,Table_ExternalData_1[[#Headers],[9]])</f>
        <v>0</v>
      </c>
      <c r="P283" s="6">
        <f>SUMIFS(GQList,GIList,Table_ExternalData_1[[#This Row],[Item_key]],GDList,Table_ExternalData_1[[#Headers],[10]])</f>
        <v>0</v>
      </c>
      <c r="Q283" s="6">
        <f>SUMIFS(GQList,GIList,Table_ExternalData_1[[#This Row],[Item_key]],GDList,Table_ExternalData_1[[#Headers],[11]])</f>
        <v>0</v>
      </c>
      <c r="R283" s="6">
        <f>SUMIFS(GQList,GIList,Table_ExternalData_1[[#This Row],[Item_key]],GDList,Table_ExternalData_1[[#Headers],[12]])</f>
        <v>0</v>
      </c>
      <c r="S283" s="6">
        <f>SUMIFS(GQList,GIList,Table_ExternalData_1[[#This Row],[Item_key]],GDList,Table_ExternalData_1[[#Headers],[13]])</f>
        <v>0</v>
      </c>
      <c r="T283" s="6">
        <f>SUMIFS(GQList,GIList,Table_ExternalData_1[[#This Row],[Item_key]],GDList,Table_ExternalData_1[[#Headers],[14]])</f>
        <v>0</v>
      </c>
      <c r="U283" s="6">
        <f>SUMIFS(GQList,GIList,Table_ExternalData_1[[#This Row],[Item_key]],GDList,Table_ExternalData_1[[#Headers],[15]])</f>
        <v>0</v>
      </c>
      <c r="V283" s="6">
        <f>SUMIFS(GQList,GIList,Table_ExternalData_1[[#This Row],[Item_key]],GDList,Table_ExternalData_1[[#Headers],[16]])</f>
        <v>0</v>
      </c>
      <c r="W283" s="6">
        <f>SUMIFS(GQList,GIList,Table_ExternalData_1[[#This Row],[Item_key]],GDList,Table_ExternalData_1[[#Headers],[17]])</f>
        <v>0</v>
      </c>
      <c r="X283" s="6">
        <f>SUMIFS(GQList,GIList,Table_ExternalData_1[[#This Row],[Item_key]],GDList,Table_ExternalData_1[[#Headers],[18]])</f>
        <v>0</v>
      </c>
      <c r="Y283" s="6">
        <f>SUMIFS(GQList,GIList,Table_ExternalData_1[[#This Row],[Item_key]],GDList,Table_ExternalData_1[[#Headers],[19]])</f>
        <v>0</v>
      </c>
      <c r="Z283" s="6">
        <f>SUMIFS(GQList,GIList,Table_ExternalData_1[[#This Row],[Item_key]],GDList,Table_ExternalData_1[[#Headers],[20]])</f>
        <v>0</v>
      </c>
      <c r="AA283" s="6">
        <f>SUMIFS(GQList,GIList,Table_ExternalData_1[[#This Row],[Item_key]],GDList,Table_ExternalData_1[[#Headers],[21]])</f>
        <v>0</v>
      </c>
      <c r="AB283" s="6">
        <f>SUMIFS(GQList,GIList,Table_ExternalData_1[[#This Row],[Item_key]],GDList,Table_ExternalData_1[[#Headers],[22]])</f>
        <v>0</v>
      </c>
      <c r="AC283" s="6">
        <f>SUMIFS(GQList,GIList,Table_ExternalData_1[[#This Row],[Item_key]],GDList,Table_ExternalData_1[[#Headers],[23]])</f>
        <v>0</v>
      </c>
      <c r="AD283" s="6">
        <f>SUMIFS(GQList,GIList,Table_ExternalData_1[[#This Row],[Item_key]],GDList,Table_ExternalData_1[[#Headers],[24]])</f>
        <v>0</v>
      </c>
      <c r="AE283" s="6">
        <f>SUMIFS(GQList,GIList,Table_ExternalData_1[[#This Row],[Item_key]],GDList,Table_ExternalData_1[[#Headers],[25]])</f>
        <v>0</v>
      </c>
      <c r="AF283" s="6">
        <f>SUMIFS(GQList,GIList,Table_ExternalData_1[[#This Row],[Item_key]],GDList,Table_ExternalData_1[[#Headers],[26]])</f>
        <v>0</v>
      </c>
      <c r="AG283" s="6">
        <f>SUMIFS(GQList,GIList,Table_ExternalData_1[[#This Row],[Item_key]],GDList,Table_ExternalData_1[[#Headers],[27]])</f>
        <v>0</v>
      </c>
      <c r="AH283" s="6">
        <f>SUMIFS(GQList,GIList,Table_ExternalData_1[[#This Row],[Item_key]],GDList,Table_ExternalData_1[[#Headers],[28]])</f>
        <v>0</v>
      </c>
      <c r="AI283" s="6">
        <f>SUMIFS(GQList,GIList,Table_ExternalData_1[[#This Row],[Item_key]],GDList,Table_ExternalData_1[[#Headers],[29]])</f>
        <v>0</v>
      </c>
      <c r="AJ283" s="6">
        <f>SUMIFS(GQList,GIList,Table_ExternalData_1[[#This Row],[Item_key]],GDList,Table_ExternalData_1[[#Headers],[30]])</f>
        <v>0</v>
      </c>
      <c r="AK283" s="6">
        <f>SUMIFS(GQList,GIList,Table_ExternalData_1[[#This Row],[Item_key]],GDList,Table_ExternalData_1[[#Headers],[31]])</f>
        <v>0</v>
      </c>
      <c r="AL283" s="6">
        <f>SUM(Table_ExternalData_1[[#This Row],[1]:[31]])</f>
        <v>0</v>
      </c>
    </row>
    <row r="284" spans="1:38" hidden="1">
      <c r="A284" s="8" t="s">
        <v>2000</v>
      </c>
      <c r="B284" s="3" t="s">
        <v>957</v>
      </c>
      <c r="C284" s="3" t="s">
        <v>83</v>
      </c>
      <c r="D284" s="3" t="s">
        <v>960</v>
      </c>
      <c r="E284" s="3" t="s">
        <v>961</v>
      </c>
      <c r="F284" s="8" t="s">
        <v>1641</v>
      </c>
      <c r="G284" s="6">
        <f>SUMIFS(GQList,GIList,Table_ExternalData_1[[#This Row],[Item_key]],GDList,Table_ExternalData_1[[#Headers],[1]])</f>
        <v>0</v>
      </c>
      <c r="H284" s="6">
        <f>SUMIFS(GQList,GIList,Table_ExternalData_1[[#This Row],[Item_key]],GDList,Table_ExternalData_1[[#Headers],[2]])</f>
        <v>0</v>
      </c>
      <c r="I284" s="6">
        <f>SUMIFS(GQList,GIList,Table_ExternalData_1[[#This Row],[Item_key]],GDList,Table_ExternalData_1[[#Headers],[3]])</f>
        <v>0</v>
      </c>
      <c r="J284" s="6">
        <f>SUMIFS(GQList,GIList,Table_ExternalData_1[[#This Row],[Item_key]],GDList,Table_ExternalData_1[[#Headers],[4]])</f>
        <v>0</v>
      </c>
      <c r="K284" s="6">
        <f>SUMIFS(GQList,GIList,Table_ExternalData_1[[#This Row],[Item_key]],GDList,Table_ExternalData_1[[#Headers],[5]])</f>
        <v>0</v>
      </c>
      <c r="L284" s="6">
        <f>SUMIFS(GQList,GIList,Table_ExternalData_1[[#This Row],[Item_key]],GDList,Table_ExternalData_1[[#Headers],[6]])</f>
        <v>0</v>
      </c>
      <c r="M284" s="6">
        <f>SUMIFS(GQList,GIList,Table_ExternalData_1[[#This Row],[Item_key]],GDList,Table_ExternalData_1[[#Headers],[7]])</f>
        <v>0</v>
      </c>
      <c r="N284" s="6">
        <f>SUMIFS(GQList,GIList,Table_ExternalData_1[[#This Row],[Item_key]],GDList,Table_ExternalData_1[[#Headers],[8]])</f>
        <v>0</v>
      </c>
      <c r="O284" s="6">
        <f>SUMIFS(GQList,GIList,Table_ExternalData_1[[#This Row],[Item_key]],GDList,Table_ExternalData_1[[#Headers],[9]])</f>
        <v>0</v>
      </c>
      <c r="P284" s="6">
        <f>SUMIFS(GQList,GIList,Table_ExternalData_1[[#This Row],[Item_key]],GDList,Table_ExternalData_1[[#Headers],[10]])</f>
        <v>0</v>
      </c>
      <c r="Q284" s="6">
        <f>SUMIFS(GQList,GIList,Table_ExternalData_1[[#This Row],[Item_key]],GDList,Table_ExternalData_1[[#Headers],[11]])</f>
        <v>0</v>
      </c>
      <c r="R284" s="6">
        <f>SUMIFS(GQList,GIList,Table_ExternalData_1[[#This Row],[Item_key]],GDList,Table_ExternalData_1[[#Headers],[12]])</f>
        <v>0</v>
      </c>
      <c r="S284" s="6">
        <f>SUMIFS(GQList,GIList,Table_ExternalData_1[[#This Row],[Item_key]],GDList,Table_ExternalData_1[[#Headers],[13]])</f>
        <v>0</v>
      </c>
      <c r="T284" s="6">
        <f>SUMIFS(GQList,GIList,Table_ExternalData_1[[#This Row],[Item_key]],GDList,Table_ExternalData_1[[#Headers],[14]])</f>
        <v>0</v>
      </c>
      <c r="U284" s="6">
        <f>SUMIFS(GQList,GIList,Table_ExternalData_1[[#This Row],[Item_key]],GDList,Table_ExternalData_1[[#Headers],[15]])</f>
        <v>0</v>
      </c>
      <c r="V284" s="6">
        <f>SUMIFS(GQList,GIList,Table_ExternalData_1[[#This Row],[Item_key]],GDList,Table_ExternalData_1[[#Headers],[16]])</f>
        <v>0</v>
      </c>
      <c r="W284" s="6">
        <f>SUMIFS(GQList,GIList,Table_ExternalData_1[[#This Row],[Item_key]],GDList,Table_ExternalData_1[[#Headers],[17]])</f>
        <v>0</v>
      </c>
      <c r="X284" s="6">
        <f>SUMIFS(GQList,GIList,Table_ExternalData_1[[#This Row],[Item_key]],GDList,Table_ExternalData_1[[#Headers],[18]])</f>
        <v>0</v>
      </c>
      <c r="Y284" s="6">
        <f>SUMIFS(GQList,GIList,Table_ExternalData_1[[#This Row],[Item_key]],GDList,Table_ExternalData_1[[#Headers],[19]])</f>
        <v>0</v>
      </c>
      <c r="Z284" s="6">
        <f>SUMIFS(GQList,GIList,Table_ExternalData_1[[#This Row],[Item_key]],GDList,Table_ExternalData_1[[#Headers],[20]])</f>
        <v>0</v>
      </c>
      <c r="AA284" s="6">
        <f>SUMIFS(GQList,GIList,Table_ExternalData_1[[#This Row],[Item_key]],GDList,Table_ExternalData_1[[#Headers],[21]])</f>
        <v>0</v>
      </c>
      <c r="AB284" s="6">
        <f>SUMIFS(GQList,GIList,Table_ExternalData_1[[#This Row],[Item_key]],GDList,Table_ExternalData_1[[#Headers],[22]])</f>
        <v>0</v>
      </c>
      <c r="AC284" s="6">
        <f>SUMIFS(GQList,GIList,Table_ExternalData_1[[#This Row],[Item_key]],GDList,Table_ExternalData_1[[#Headers],[23]])</f>
        <v>0</v>
      </c>
      <c r="AD284" s="6">
        <f>SUMIFS(GQList,GIList,Table_ExternalData_1[[#This Row],[Item_key]],GDList,Table_ExternalData_1[[#Headers],[24]])</f>
        <v>0</v>
      </c>
      <c r="AE284" s="6">
        <f>SUMIFS(GQList,GIList,Table_ExternalData_1[[#This Row],[Item_key]],GDList,Table_ExternalData_1[[#Headers],[25]])</f>
        <v>0</v>
      </c>
      <c r="AF284" s="6">
        <f>SUMIFS(GQList,GIList,Table_ExternalData_1[[#This Row],[Item_key]],GDList,Table_ExternalData_1[[#Headers],[26]])</f>
        <v>0</v>
      </c>
      <c r="AG284" s="6">
        <f>SUMIFS(GQList,GIList,Table_ExternalData_1[[#This Row],[Item_key]],GDList,Table_ExternalData_1[[#Headers],[27]])</f>
        <v>5300</v>
      </c>
      <c r="AH284" s="6">
        <f>SUMIFS(GQList,GIList,Table_ExternalData_1[[#This Row],[Item_key]],GDList,Table_ExternalData_1[[#Headers],[28]])</f>
        <v>0</v>
      </c>
      <c r="AI284" s="6">
        <f>SUMIFS(GQList,GIList,Table_ExternalData_1[[#This Row],[Item_key]],GDList,Table_ExternalData_1[[#Headers],[29]])</f>
        <v>0</v>
      </c>
      <c r="AJ284" s="6">
        <f>SUMIFS(GQList,GIList,Table_ExternalData_1[[#This Row],[Item_key]],GDList,Table_ExternalData_1[[#Headers],[30]])</f>
        <v>0</v>
      </c>
      <c r="AK284" s="6">
        <f>SUMIFS(GQList,GIList,Table_ExternalData_1[[#This Row],[Item_key]],GDList,Table_ExternalData_1[[#Headers],[31]])</f>
        <v>0</v>
      </c>
      <c r="AL284" s="6">
        <f>SUM(Table_ExternalData_1[[#This Row],[1]:[31]])</f>
        <v>5300</v>
      </c>
    </row>
    <row r="285" spans="1:38" ht="24" hidden="1">
      <c r="A285" s="8" t="s">
        <v>2000</v>
      </c>
      <c r="B285" s="3" t="s">
        <v>962</v>
      </c>
      <c r="C285" s="3" t="s">
        <v>521</v>
      </c>
      <c r="D285" s="3" t="s">
        <v>656</v>
      </c>
      <c r="E285" s="3" t="s">
        <v>657</v>
      </c>
      <c r="F285" s="8" t="s">
        <v>1641</v>
      </c>
      <c r="G285" s="6">
        <f>SUMIFS(GQList,GIList,Table_ExternalData_1[[#This Row],[Item_key]],GDList,Table_ExternalData_1[[#Headers],[1]])</f>
        <v>0</v>
      </c>
      <c r="H285" s="6">
        <f>SUMIFS(GQList,GIList,Table_ExternalData_1[[#This Row],[Item_key]],GDList,Table_ExternalData_1[[#Headers],[2]])</f>
        <v>0</v>
      </c>
      <c r="I285" s="6">
        <f>SUMIFS(GQList,GIList,Table_ExternalData_1[[#This Row],[Item_key]],GDList,Table_ExternalData_1[[#Headers],[3]])</f>
        <v>1100</v>
      </c>
      <c r="J285" s="6">
        <f>SUMIFS(GQList,GIList,Table_ExternalData_1[[#This Row],[Item_key]],GDList,Table_ExternalData_1[[#Headers],[4]])</f>
        <v>2000</v>
      </c>
      <c r="K285" s="6">
        <f>SUMIFS(GQList,GIList,Table_ExternalData_1[[#This Row],[Item_key]],GDList,Table_ExternalData_1[[#Headers],[5]])</f>
        <v>0</v>
      </c>
      <c r="L285" s="6">
        <f>SUMIFS(GQList,GIList,Table_ExternalData_1[[#This Row],[Item_key]],GDList,Table_ExternalData_1[[#Headers],[6]])</f>
        <v>0</v>
      </c>
      <c r="M285" s="6">
        <f>SUMIFS(GQList,GIList,Table_ExternalData_1[[#This Row],[Item_key]],GDList,Table_ExternalData_1[[#Headers],[7]])</f>
        <v>0</v>
      </c>
      <c r="N285" s="6">
        <f>SUMIFS(GQList,GIList,Table_ExternalData_1[[#This Row],[Item_key]],GDList,Table_ExternalData_1[[#Headers],[8]])</f>
        <v>0</v>
      </c>
      <c r="O285" s="6">
        <f>SUMIFS(GQList,GIList,Table_ExternalData_1[[#This Row],[Item_key]],GDList,Table_ExternalData_1[[#Headers],[9]])</f>
        <v>0</v>
      </c>
      <c r="P285" s="6">
        <f>SUMIFS(GQList,GIList,Table_ExternalData_1[[#This Row],[Item_key]],GDList,Table_ExternalData_1[[#Headers],[10]])</f>
        <v>0</v>
      </c>
      <c r="Q285" s="6">
        <f>SUMIFS(GQList,GIList,Table_ExternalData_1[[#This Row],[Item_key]],GDList,Table_ExternalData_1[[#Headers],[11]])</f>
        <v>2300</v>
      </c>
      <c r="R285" s="6">
        <f>SUMIFS(GQList,GIList,Table_ExternalData_1[[#This Row],[Item_key]],GDList,Table_ExternalData_1[[#Headers],[12]])</f>
        <v>0</v>
      </c>
      <c r="S285" s="6">
        <f>SUMIFS(GQList,GIList,Table_ExternalData_1[[#This Row],[Item_key]],GDList,Table_ExternalData_1[[#Headers],[13]])</f>
        <v>0</v>
      </c>
      <c r="T285" s="6">
        <f>SUMIFS(GQList,GIList,Table_ExternalData_1[[#This Row],[Item_key]],GDList,Table_ExternalData_1[[#Headers],[14]])</f>
        <v>0</v>
      </c>
      <c r="U285" s="6">
        <f>SUMIFS(GQList,GIList,Table_ExternalData_1[[#This Row],[Item_key]],GDList,Table_ExternalData_1[[#Headers],[15]])</f>
        <v>0</v>
      </c>
      <c r="V285" s="6">
        <f>SUMIFS(GQList,GIList,Table_ExternalData_1[[#This Row],[Item_key]],GDList,Table_ExternalData_1[[#Headers],[16]])</f>
        <v>0</v>
      </c>
      <c r="W285" s="6">
        <f>SUMIFS(GQList,GIList,Table_ExternalData_1[[#This Row],[Item_key]],GDList,Table_ExternalData_1[[#Headers],[17]])</f>
        <v>0</v>
      </c>
      <c r="X285" s="6">
        <f>SUMIFS(GQList,GIList,Table_ExternalData_1[[#This Row],[Item_key]],GDList,Table_ExternalData_1[[#Headers],[18]])</f>
        <v>0</v>
      </c>
      <c r="Y285" s="6">
        <f>SUMIFS(GQList,GIList,Table_ExternalData_1[[#This Row],[Item_key]],GDList,Table_ExternalData_1[[#Headers],[19]])</f>
        <v>0</v>
      </c>
      <c r="Z285" s="6">
        <f>SUMIFS(GQList,GIList,Table_ExternalData_1[[#This Row],[Item_key]],GDList,Table_ExternalData_1[[#Headers],[20]])</f>
        <v>0</v>
      </c>
      <c r="AA285" s="6">
        <f>SUMIFS(GQList,GIList,Table_ExternalData_1[[#This Row],[Item_key]],GDList,Table_ExternalData_1[[#Headers],[21]])</f>
        <v>0</v>
      </c>
      <c r="AB285" s="6">
        <f>SUMIFS(GQList,GIList,Table_ExternalData_1[[#This Row],[Item_key]],GDList,Table_ExternalData_1[[#Headers],[22]])</f>
        <v>0</v>
      </c>
      <c r="AC285" s="6">
        <f>SUMIFS(GQList,GIList,Table_ExternalData_1[[#This Row],[Item_key]],GDList,Table_ExternalData_1[[#Headers],[23]])</f>
        <v>0</v>
      </c>
      <c r="AD285" s="6">
        <f>SUMIFS(GQList,GIList,Table_ExternalData_1[[#This Row],[Item_key]],GDList,Table_ExternalData_1[[#Headers],[24]])</f>
        <v>0</v>
      </c>
      <c r="AE285" s="6">
        <f>SUMIFS(GQList,GIList,Table_ExternalData_1[[#This Row],[Item_key]],GDList,Table_ExternalData_1[[#Headers],[25]])</f>
        <v>0</v>
      </c>
      <c r="AF285" s="6">
        <f>SUMIFS(GQList,GIList,Table_ExternalData_1[[#This Row],[Item_key]],GDList,Table_ExternalData_1[[#Headers],[26]])</f>
        <v>0</v>
      </c>
      <c r="AG285" s="6">
        <f>SUMIFS(GQList,GIList,Table_ExternalData_1[[#This Row],[Item_key]],GDList,Table_ExternalData_1[[#Headers],[27]])</f>
        <v>0</v>
      </c>
      <c r="AH285" s="6">
        <f>SUMIFS(GQList,GIList,Table_ExternalData_1[[#This Row],[Item_key]],GDList,Table_ExternalData_1[[#Headers],[28]])</f>
        <v>0</v>
      </c>
      <c r="AI285" s="6">
        <f>SUMIFS(GQList,GIList,Table_ExternalData_1[[#This Row],[Item_key]],GDList,Table_ExternalData_1[[#Headers],[29]])</f>
        <v>0</v>
      </c>
      <c r="AJ285" s="6">
        <f>SUMIFS(GQList,GIList,Table_ExternalData_1[[#This Row],[Item_key]],GDList,Table_ExternalData_1[[#Headers],[30]])</f>
        <v>0</v>
      </c>
      <c r="AK285" s="6">
        <f>SUMIFS(GQList,GIList,Table_ExternalData_1[[#This Row],[Item_key]],GDList,Table_ExternalData_1[[#Headers],[31]])</f>
        <v>0</v>
      </c>
      <c r="AL285" s="6">
        <f>SUM(Table_ExternalData_1[[#This Row],[1]:[31]])</f>
        <v>5400</v>
      </c>
    </row>
    <row r="286" spans="1:38" ht="24" hidden="1">
      <c r="A286" s="8" t="s">
        <v>2000</v>
      </c>
      <c r="B286" s="3" t="s">
        <v>962</v>
      </c>
      <c r="C286" s="3" t="s">
        <v>522</v>
      </c>
      <c r="D286" s="3" t="s">
        <v>658</v>
      </c>
      <c r="E286" s="3" t="s">
        <v>659</v>
      </c>
      <c r="F286" s="8" t="s">
        <v>1641</v>
      </c>
      <c r="G286" s="6">
        <f>SUMIFS(GQList,GIList,Table_ExternalData_1[[#This Row],[Item_key]],GDList,Table_ExternalData_1[[#Headers],[1]])</f>
        <v>0</v>
      </c>
      <c r="H286" s="6">
        <f>SUMIFS(GQList,GIList,Table_ExternalData_1[[#This Row],[Item_key]],GDList,Table_ExternalData_1[[#Headers],[2]])</f>
        <v>0</v>
      </c>
      <c r="I286" s="6">
        <f>SUMIFS(GQList,GIList,Table_ExternalData_1[[#This Row],[Item_key]],GDList,Table_ExternalData_1[[#Headers],[3]])</f>
        <v>1100</v>
      </c>
      <c r="J286" s="6">
        <f>SUMIFS(GQList,GIList,Table_ExternalData_1[[#This Row],[Item_key]],GDList,Table_ExternalData_1[[#Headers],[4]])</f>
        <v>2000</v>
      </c>
      <c r="K286" s="6">
        <f>SUMIFS(GQList,GIList,Table_ExternalData_1[[#This Row],[Item_key]],GDList,Table_ExternalData_1[[#Headers],[5]])</f>
        <v>0</v>
      </c>
      <c r="L286" s="6">
        <f>SUMIFS(GQList,GIList,Table_ExternalData_1[[#This Row],[Item_key]],GDList,Table_ExternalData_1[[#Headers],[6]])</f>
        <v>0</v>
      </c>
      <c r="M286" s="6">
        <f>SUMIFS(GQList,GIList,Table_ExternalData_1[[#This Row],[Item_key]],GDList,Table_ExternalData_1[[#Headers],[7]])</f>
        <v>0</v>
      </c>
      <c r="N286" s="6">
        <f>SUMIFS(GQList,GIList,Table_ExternalData_1[[#This Row],[Item_key]],GDList,Table_ExternalData_1[[#Headers],[8]])</f>
        <v>0</v>
      </c>
      <c r="O286" s="6">
        <f>SUMIFS(GQList,GIList,Table_ExternalData_1[[#This Row],[Item_key]],GDList,Table_ExternalData_1[[#Headers],[9]])</f>
        <v>0</v>
      </c>
      <c r="P286" s="6">
        <f>SUMIFS(GQList,GIList,Table_ExternalData_1[[#This Row],[Item_key]],GDList,Table_ExternalData_1[[#Headers],[10]])</f>
        <v>0</v>
      </c>
      <c r="Q286" s="6">
        <f>SUMIFS(GQList,GIList,Table_ExternalData_1[[#This Row],[Item_key]],GDList,Table_ExternalData_1[[#Headers],[11]])</f>
        <v>2300</v>
      </c>
      <c r="R286" s="6">
        <f>SUMIFS(GQList,GIList,Table_ExternalData_1[[#This Row],[Item_key]],GDList,Table_ExternalData_1[[#Headers],[12]])</f>
        <v>0</v>
      </c>
      <c r="S286" s="6">
        <f>SUMIFS(GQList,GIList,Table_ExternalData_1[[#This Row],[Item_key]],GDList,Table_ExternalData_1[[#Headers],[13]])</f>
        <v>0</v>
      </c>
      <c r="T286" s="6">
        <f>SUMIFS(GQList,GIList,Table_ExternalData_1[[#This Row],[Item_key]],GDList,Table_ExternalData_1[[#Headers],[14]])</f>
        <v>0</v>
      </c>
      <c r="U286" s="6">
        <f>SUMIFS(GQList,GIList,Table_ExternalData_1[[#This Row],[Item_key]],GDList,Table_ExternalData_1[[#Headers],[15]])</f>
        <v>0</v>
      </c>
      <c r="V286" s="6">
        <f>SUMIFS(GQList,GIList,Table_ExternalData_1[[#This Row],[Item_key]],GDList,Table_ExternalData_1[[#Headers],[16]])</f>
        <v>0</v>
      </c>
      <c r="W286" s="6">
        <f>SUMIFS(GQList,GIList,Table_ExternalData_1[[#This Row],[Item_key]],GDList,Table_ExternalData_1[[#Headers],[17]])</f>
        <v>0</v>
      </c>
      <c r="X286" s="6">
        <f>SUMIFS(GQList,GIList,Table_ExternalData_1[[#This Row],[Item_key]],GDList,Table_ExternalData_1[[#Headers],[18]])</f>
        <v>0</v>
      </c>
      <c r="Y286" s="6">
        <f>SUMIFS(GQList,GIList,Table_ExternalData_1[[#This Row],[Item_key]],GDList,Table_ExternalData_1[[#Headers],[19]])</f>
        <v>0</v>
      </c>
      <c r="Z286" s="6">
        <f>SUMIFS(GQList,GIList,Table_ExternalData_1[[#This Row],[Item_key]],GDList,Table_ExternalData_1[[#Headers],[20]])</f>
        <v>0</v>
      </c>
      <c r="AA286" s="6">
        <f>SUMIFS(GQList,GIList,Table_ExternalData_1[[#This Row],[Item_key]],GDList,Table_ExternalData_1[[#Headers],[21]])</f>
        <v>0</v>
      </c>
      <c r="AB286" s="6">
        <f>SUMIFS(GQList,GIList,Table_ExternalData_1[[#This Row],[Item_key]],GDList,Table_ExternalData_1[[#Headers],[22]])</f>
        <v>0</v>
      </c>
      <c r="AC286" s="6">
        <f>SUMIFS(GQList,GIList,Table_ExternalData_1[[#This Row],[Item_key]],GDList,Table_ExternalData_1[[#Headers],[23]])</f>
        <v>0</v>
      </c>
      <c r="AD286" s="6">
        <f>SUMIFS(GQList,GIList,Table_ExternalData_1[[#This Row],[Item_key]],GDList,Table_ExternalData_1[[#Headers],[24]])</f>
        <v>0</v>
      </c>
      <c r="AE286" s="6">
        <f>SUMIFS(GQList,GIList,Table_ExternalData_1[[#This Row],[Item_key]],GDList,Table_ExternalData_1[[#Headers],[25]])</f>
        <v>0</v>
      </c>
      <c r="AF286" s="6">
        <f>SUMIFS(GQList,GIList,Table_ExternalData_1[[#This Row],[Item_key]],GDList,Table_ExternalData_1[[#Headers],[26]])</f>
        <v>0</v>
      </c>
      <c r="AG286" s="6">
        <f>SUMIFS(GQList,GIList,Table_ExternalData_1[[#This Row],[Item_key]],GDList,Table_ExternalData_1[[#Headers],[27]])</f>
        <v>0</v>
      </c>
      <c r="AH286" s="6">
        <f>SUMIFS(GQList,GIList,Table_ExternalData_1[[#This Row],[Item_key]],GDList,Table_ExternalData_1[[#Headers],[28]])</f>
        <v>0</v>
      </c>
      <c r="AI286" s="6">
        <f>SUMIFS(GQList,GIList,Table_ExternalData_1[[#This Row],[Item_key]],GDList,Table_ExternalData_1[[#Headers],[29]])</f>
        <v>0</v>
      </c>
      <c r="AJ286" s="6">
        <f>SUMIFS(GQList,GIList,Table_ExternalData_1[[#This Row],[Item_key]],GDList,Table_ExternalData_1[[#Headers],[30]])</f>
        <v>0</v>
      </c>
      <c r="AK286" s="6">
        <f>SUMIFS(GQList,GIList,Table_ExternalData_1[[#This Row],[Item_key]],GDList,Table_ExternalData_1[[#Headers],[31]])</f>
        <v>0</v>
      </c>
      <c r="AL286" s="6">
        <f>SUM(Table_ExternalData_1[[#This Row],[1]:[31]])</f>
        <v>5400</v>
      </c>
    </row>
    <row r="287" spans="1:38" hidden="1">
      <c r="A287" s="8" t="s">
        <v>2000</v>
      </c>
      <c r="B287" s="3" t="s">
        <v>963</v>
      </c>
      <c r="C287" s="3" t="s">
        <v>510</v>
      </c>
      <c r="D287" s="3" t="s">
        <v>964</v>
      </c>
      <c r="E287" s="3" t="s">
        <v>965</v>
      </c>
      <c r="F287" s="8" t="s">
        <v>1641</v>
      </c>
      <c r="G287" s="6">
        <f>SUMIFS(GQList,GIList,Table_ExternalData_1[[#This Row],[Item_key]],GDList,Table_ExternalData_1[[#Headers],[1]])</f>
        <v>0</v>
      </c>
      <c r="H287" s="6">
        <f>SUMIFS(GQList,GIList,Table_ExternalData_1[[#This Row],[Item_key]],GDList,Table_ExternalData_1[[#Headers],[2]])</f>
        <v>0</v>
      </c>
      <c r="I287" s="6">
        <f>SUMIFS(GQList,GIList,Table_ExternalData_1[[#This Row],[Item_key]],GDList,Table_ExternalData_1[[#Headers],[3]])</f>
        <v>0</v>
      </c>
      <c r="J287" s="6">
        <f>SUMIFS(GQList,GIList,Table_ExternalData_1[[#This Row],[Item_key]],GDList,Table_ExternalData_1[[#Headers],[4]])</f>
        <v>0</v>
      </c>
      <c r="K287" s="6">
        <f>SUMIFS(GQList,GIList,Table_ExternalData_1[[#This Row],[Item_key]],GDList,Table_ExternalData_1[[#Headers],[5]])</f>
        <v>0</v>
      </c>
      <c r="L287" s="6">
        <f>SUMIFS(GQList,GIList,Table_ExternalData_1[[#This Row],[Item_key]],GDList,Table_ExternalData_1[[#Headers],[6]])</f>
        <v>0</v>
      </c>
      <c r="M287" s="6">
        <f>SUMIFS(GQList,GIList,Table_ExternalData_1[[#This Row],[Item_key]],GDList,Table_ExternalData_1[[#Headers],[7]])</f>
        <v>0</v>
      </c>
      <c r="N287" s="6">
        <f>SUMIFS(GQList,GIList,Table_ExternalData_1[[#This Row],[Item_key]],GDList,Table_ExternalData_1[[#Headers],[8]])</f>
        <v>0</v>
      </c>
      <c r="O287" s="6">
        <f>SUMIFS(GQList,GIList,Table_ExternalData_1[[#This Row],[Item_key]],GDList,Table_ExternalData_1[[#Headers],[9]])</f>
        <v>0</v>
      </c>
      <c r="P287" s="6">
        <f>SUMIFS(GQList,GIList,Table_ExternalData_1[[#This Row],[Item_key]],GDList,Table_ExternalData_1[[#Headers],[10]])</f>
        <v>0</v>
      </c>
      <c r="Q287" s="6">
        <f>SUMIFS(GQList,GIList,Table_ExternalData_1[[#This Row],[Item_key]],GDList,Table_ExternalData_1[[#Headers],[11]])</f>
        <v>0</v>
      </c>
      <c r="R287" s="6">
        <f>SUMIFS(GQList,GIList,Table_ExternalData_1[[#This Row],[Item_key]],GDList,Table_ExternalData_1[[#Headers],[12]])</f>
        <v>0</v>
      </c>
      <c r="S287" s="6">
        <f>SUMIFS(GQList,GIList,Table_ExternalData_1[[#This Row],[Item_key]],GDList,Table_ExternalData_1[[#Headers],[13]])</f>
        <v>3000</v>
      </c>
      <c r="T287" s="6">
        <f>SUMIFS(GQList,GIList,Table_ExternalData_1[[#This Row],[Item_key]],GDList,Table_ExternalData_1[[#Headers],[14]])</f>
        <v>0</v>
      </c>
      <c r="U287" s="6">
        <f>SUMIFS(GQList,GIList,Table_ExternalData_1[[#This Row],[Item_key]],GDList,Table_ExternalData_1[[#Headers],[15]])</f>
        <v>0</v>
      </c>
      <c r="V287" s="6">
        <f>SUMIFS(GQList,GIList,Table_ExternalData_1[[#This Row],[Item_key]],GDList,Table_ExternalData_1[[#Headers],[16]])</f>
        <v>0</v>
      </c>
      <c r="W287" s="6">
        <f>SUMIFS(GQList,GIList,Table_ExternalData_1[[#This Row],[Item_key]],GDList,Table_ExternalData_1[[#Headers],[17]])</f>
        <v>0</v>
      </c>
      <c r="X287" s="6">
        <f>SUMIFS(GQList,GIList,Table_ExternalData_1[[#This Row],[Item_key]],GDList,Table_ExternalData_1[[#Headers],[18]])</f>
        <v>0</v>
      </c>
      <c r="Y287" s="6">
        <f>SUMIFS(GQList,GIList,Table_ExternalData_1[[#This Row],[Item_key]],GDList,Table_ExternalData_1[[#Headers],[19]])</f>
        <v>0</v>
      </c>
      <c r="Z287" s="6">
        <f>SUMIFS(GQList,GIList,Table_ExternalData_1[[#This Row],[Item_key]],GDList,Table_ExternalData_1[[#Headers],[20]])</f>
        <v>0</v>
      </c>
      <c r="AA287" s="6">
        <f>SUMIFS(GQList,GIList,Table_ExternalData_1[[#This Row],[Item_key]],GDList,Table_ExternalData_1[[#Headers],[21]])</f>
        <v>0</v>
      </c>
      <c r="AB287" s="6">
        <f>SUMIFS(GQList,GIList,Table_ExternalData_1[[#This Row],[Item_key]],GDList,Table_ExternalData_1[[#Headers],[22]])</f>
        <v>0</v>
      </c>
      <c r="AC287" s="6">
        <f>SUMIFS(GQList,GIList,Table_ExternalData_1[[#This Row],[Item_key]],GDList,Table_ExternalData_1[[#Headers],[23]])</f>
        <v>0</v>
      </c>
      <c r="AD287" s="6">
        <f>SUMIFS(GQList,GIList,Table_ExternalData_1[[#This Row],[Item_key]],GDList,Table_ExternalData_1[[#Headers],[24]])</f>
        <v>0</v>
      </c>
      <c r="AE287" s="6">
        <f>SUMIFS(GQList,GIList,Table_ExternalData_1[[#This Row],[Item_key]],GDList,Table_ExternalData_1[[#Headers],[25]])</f>
        <v>2000</v>
      </c>
      <c r="AF287" s="6">
        <f>SUMIFS(GQList,GIList,Table_ExternalData_1[[#This Row],[Item_key]],GDList,Table_ExternalData_1[[#Headers],[26]])</f>
        <v>0</v>
      </c>
      <c r="AG287" s="6">
        <f>SUMIFS(GQList,GIList,Table_ExternalData_1[[#This Row],[Item_key]],GDList,Table_ExternalData_1[[#Headers],[27]])</f>
        <v>0</v>
      </c>
      <c r="AH287" s="6">
        <f>SUMIFS(GQList,GIList,Table_ExternalData_1[[#This Row],[Item_key]],GDList,Table_ExternalData_1[[#Headers],[28]])</f>
        <v>0</v>
      </c>
      <c r="AI287" s="6">
        <f>SUMIFS(GQList,GIList,Table_ExternalData_1[[#This Row],[Item_key]],GDList,Table_ExternalData_1[[#Headers],[29]])</f>
        <v>0</v>
      </c>
      <c r="AJ287" s="6">
        <f>SUMIFS(GQList,GIList,Table_ExternalData_1[[#This Row],[Item_key]],GDList,Table_ExternalData_1[[#Headers],[30]])</f>
        <v>0</v>
      </c>
      <c r="AK287" s="6">
        <f>SUMIFS(GQList,GIList,Table_ExternalData_1[[#This Row],[Item_key]],GDList,Table_ExternalData_1[[#Headers],[31]])</f>
        <v>0</v>
      </c>
      <c r="AL287" s="6">
        <f>SUM(Table_ExternalData_1[[#This Row],[1]:[31]])</f>
        <v>5000</v>
      </c>
    </row>
    <row r="288" spans="1:38" hidden="1">
      <c r="A288" s="8" t="s">
        <v>2000</v>
      </c>
      <c r="B288" s="3" t="s">
        <v>963</v>
      </c>
      <c r="C288" s="3" t="s">
        <v>1702</v>
      </c>
      <c r="D288" s="3" t="s">
        <v>1974</v>
      </c>
      <c r="E288" s="3" t="s">
        <v>1975</v>
      </c>
      <c r="F288" s="8" t="s">
        <v>1641</v>
      </c>
      <c r="G288" s="6">
        <f>SUMIFS(GQList,GIList,Table_ExternalData_1[[#This Row],[Item_key]],GDList,Table_ExternalData_1[[#Headers],[1]])</f>
        <v>0</v>
      </c>
      <c r="H288" s="6">
        <f>SUMIFS(GQList,GIList,Table_ExternalData_1[[#This Row],[Item_key]],GDList,Table_ExternalData_1[[#Headers],[2]])</f>
        <v>0</v>
      </c>
      <c r="I288" s="6">
        <f>SUMIFS(GQList,GIList,Table_ExternalData_1[[#This Row],[Item_key]],GDList,Table_ExternalData_1[[#Headers],[3]])</f>
        <v>0</v>
      </c>
      <c r="J288" s="6">
        <f>SUMIFS(GQList,GIList,Table_ExternalData_1[[#This Row],[Item_key]],GDList,Table_ExternalData_1[[#Headers],[4]])</f>
        <v>0</v>
      </c>
      <c r="K288" s="6">
        <f>SUMIFS(GQList,GIList,Table_ExternalData_1[[#This Row],[Item_key]],GDList,Table_ExternalData_1[[#Headers],[5]])</f>
        <v>0</v>
      </c>
      <c r="L288" s="6">
        <f>SUMIFS(GQList,GIList,Table_ExternalData_1[[#This Row],[Item_key]],GDList,Table_ExternalData_1[[#Headers],[6]])</f>
        <v>0</v>
      </c>
      <c r="M288" s="6">
        <f>SUMIFS(GQList,GIList,Table_ExternalData_1[[#This Row],[Item_key]],GDList,Table_ExternalData_1[[#Headers],[7]])</f>
        <v>0</v>
      </c>
      <c r="N288" s="6">
        <f>SUMIFS(GQList,GIList,Table_ExternalData_1[[#This Row],[Item_key]],GDList,Table_ExternalData_1[[#Headers],[8]])</f>
        <v>0</v>
      </c>
      <c r="O288" s="6">
        <f>SUMIFS(GQList,GIList,Table_ExternalData_1[[#This Row],[Item_key]],GDList,Table_ExternalData_1[[#Headers],[9]])</f>
        <v>0</v>
      </c>
      <c r="P288" s="6">
        <f>SUMIFS(GQList,GIList,Table_ExternalData_1[[#This Row],[Item_key]],GDList,Table_ExternalData_1[[#Headers],[10]])</f>
        <v>0</v>
      </c>
      <c r="Q288" s="6">
        <f>SUMIFS(GQList,GIList,Table_ExternalData_1[[#This Row],[Item_key]],GDList,Table_ExternalData_1[[#Headers],[11]])</f>
        <v>0</v>
      </c>
      <c r="R288" s="6">
        <f>SUMIFS(GQList,GIList,Table_ExternalData_1[[#This Row],[Item_key]],GDList,Table_ExternalData_1[[#Headers],[12]])</f>
        <v>0</v>
      </c>
      <c r="S288" s="6">
        <f>SUMIFS(GQList,GIList,Table_ExternalData_1[[#This Row],[Item_key]],GDList,Table_ExternalData_1[[#Headers],[13]])</f>
        <v>4000</v>
      </c>
      <c r="T288" s="6">
        <f>SUMIFS(GQList,GIList,Table_ExternalData_1[[#This Row],[Item_key]],GDList,Table_ExternalData_1[[#Headers],[14]])</f>
        <v>0</v>
      </c>
      <c r="U288" s="6">
        <f>SUMIFS(GQList,GIList,Table_ExternalData_1[[#This Row],[Item_key]],GDList,Table_ExternalData_1[[#Headers],[15]])</f>
        <v>0</v>
      </c>
      <c r="V288" s="6">
        <f>SUMIFS(GQList,GIList,Table_ExternalData_1[[#This Row],[Item_key]],GDList,Table_ExternalData_1[[#Headers],[16]])</f>
        <v>0</v>
      </c>
      <c r="W288" s="6">
        <f>SUMIFS(GQList,GIList,Table_ExternalData_1[[#This Row],[Item_key]],GDList,Table_ExternalData_1[[#Headers],[17]])</f>
        <v>100</v>
      </c>
      <c r="X288" s="6">
        <f>SUMIFS(GQList,GIList,Table_ExternalData_1[[#This Row],[Item_key]],GDList,Table_ExternalData_1[[#Headers],[18]])</f>
        <v>0</v>
      </c>
      <c r="Y288" s="6">
        <f>SUMIFS(GQList,GIList,Table_ExternalData_1[[#This Row],[Item_key]],GDList,Table_ExternalData_1[[#Headers],[19]])</f>
        <v>0</v>
      </c>
      <c r="Z288" s="6">
        <f>SUMIFS(GQList,GIList,Table_ExternalData_1[[#This Row],[Item_key]],GDList,Table_ExternalData_1[[#Headers],[20]])</f>
        <v>0</v>
      </c>
      <c r="AA288" s="6">
        <f>SUMIFS(GQList,GIList,Table_ExternalData_1[[#This Row],[Item_key]],GDList,Table_ExternalData_1[[#Headers],[21]])</f>
        <v>0</v>
      </c>
      <c r="AB288" s="6">
        <f>SUMIFS(GQList,GIList,Table_ExternalData_1[[#This Row],[Item_key]],GDList,Table_ExternalData_1[[#Headers],[22]])</f>
        <v>0</v>
      </c>
      <c r="AC288" s="6">
        <f>SUMIFS(GQList,GIList,Table_ExternalData_1[[#This Row],[Item_key]],GDList,Table_ExternalData_1[[#Headers],[23]])</f>
        <v>0</v>
      </c>
      <c r="AD288" s="6">
        <f>SUMIFS(GQList,GIList,Table_ExternalData_1[[#This Row],[Item_key]],GDList,Table_ExternalData_1[[#Headers],[24]])</f>
        <v>0</v>
      </c>
      <c r="AE288" s="6">
        <f>SUMIFS(GQList,GIList,Table_ExternalData_1[[#This Row],[Item_key]],GDList,Table_ExternalData_1[[#Headers],[25]])</f>
        <v>1750</v>
      </c>
      <c r="AF288" s="6">
        <f>SUMIFS(GQList,GIList,Table_ExternalData_1[[#This Row],[Item_key]],GDList,Table_ExternalData_1[[#Headers],[26]])</f>
        <v>0</v>
      </c>
      <c r="AG288" s="6">
        <f>SUMIFS(GQList,GIList,Table_ExternalData_1[[#This Row],[Item_key]],GDList,Table_ExternalData_1[[#Headers],[27]])</f>
        <v>0</v>
      </c>
      <c r="AH288" s="6">
        <f>SUMIFS(GQList,GIList,Table_ExternalData_1[[#This Row],[Item_key]],GDList,Table_ExternalData_1[[#Headers],[28]])</f>
        <v>0</v>
      </c>
      <c r="AI288" s="6">
        <f>SUMIFS(GQList,GIList,Table_ExternalData_1[[#This Row],[Item_key]],GDList,Table_ExternalData_1[[#Headers],[29]])</f>
        <v>0</v>
      </c>
      <c r="AJ288" s="6">
        <f>SUMIFS(GQList,GIList,Table_ExternalData_1[[#This Row],[Item_key]],GDList,Table_ExternalData_1[[#Headers],[30]])</f>
        <v>0</v>
      </c>
      <c r="AK288" s="6">
        <f>SUMIFS(GQList,GIList,Table_ExternalData_1[[#This Row],[Item_key]],GDList,Table_ExternalData_1[[#Headers],[31]])</f>
        <v>0</v>
      </c>
      <c r="AL288" s="6">
        <f>SUM(Table_ExternalData_1[[#This Row],[1]:[31]])</f>
        <v>5850</v>
      </c>
    </row>
    <row r="289" spans="1:38" ht="24" hidden="1">
      <c r="A289" s="8" t="s">
        <v>2000</v>
      </c>
      <c r="B289" s="3" t="s">
        <v>966</v>
      </c>
      <c r="C289" s="3" t="s">
        <v>284</v>
      </c>
      <c r="D289" s="3" t="s">
        <v>975</v>
      </c>
      <c r="E289" s="3" t="s">
        <v>976</v>
      </c>
      <c r="F289" s="8" t="s">
        <v>1641</v>
      </c>
      <c r="G289" s="6">
        <f>SUMIFS(GQList,GIList,Table_ExternalData_1[[#This Row],[Item_key]],GDList,Table_ExternalData_1[[#Headers],[1]])</f>
        <v>0</v>
      </c>
      <c r="H289" s="6">
        <f>SUMIFS(GQList,GIList,Table_ExternalData_1[[#This Row],[Item_key]],GDList,Table_ExternalData_1[[#Headers],[2]])</f>
        <v>0</v>
      </c>
      <c r="I289" s="6">
        <f>SUMIFS(GQList,GIList,Table_ExternalData_1[[#This Row],[Item_key]],GDList,Table_ExternalData_1[[#Headers],[3]])</f>
        <v>0</v>
      </c>
      <c r="J289" s="6">
        <f>SUMIFS(GQList,GIList,Table_ExternalData_1[[#This Row],[Item_key]],GDList,Table_ExternalData_1[[#Headers],[4]])</f>
        <v>0</v>
      </c>
      <c r="K289" s="6">
        <f>SUMIFS(GQList,GIList,Table_ExternalData_1[[#This Row],[Item_key]],GDList,Table_ExternalData_1[[#Headers],[5]])</f>
        <v>0</v>
      </c>
      <c r="L289" s="6">
        <f>SUMIFS(GQList,GIList,Table_ExternalData_1[[#This Row],[Item_key]],GDList,Table_ExternalData_1[[#Headers],[6]])</f>
        <v>0</v>
      </c>
      <c r="M289" s="6">
        <f>SUMIFS(GQList,GIList,Table_ExternalData_1[[#This Row],[Item_key]],GDList,Table_ExternalData_1[[#Headers],[7]])</f>
        <v>0</v>
      </c>
      <c r="N289" s="6">
        <f>SUMIFS(GQList,GIList,Table_ExternalData_1[[#This Row],[Item_key]],GDList,Table_ExternalData_1[[#Headers],[8]])</f>
        <v>312</v>
      </c>
      <c r="O289" s="6">
        <f>SUMIFS(GQList,GIList,Table_ExternalData_1[[#This Row],[Item_key]],GDList,Table_ExternalData_1[[#Headers],[9]])</f>
        <v>1200</v>
      </c>
      <c r="P289" s="6">
        <f>SUMIFS(GQList,GIList,Table_ExternalData_1[[#This Row],[Item_key]],GDList,Table_ExternalData_1[[#Headers],[10]])</f>
        <v>600</v>
      </c>
      <c r="Q289" s="6">
        <f>SUMIFS(GQList,GIList,Table_ExternalData_1[[#This Row],[Item_key]],GDList,Table_ExternalData_1[[#Headers],[11]])</f>
        <v>0</v>
      </c>
      <c r="R289" s="6">
        <f>SUMIFS(GQList,GIList,Table_ExternalData_1[[#This Row],[Item_key]],GDList,Table_ExternalData_1[[#Headers],[12]])</f>
        <v>0</v>
      </c>
      <c r="S289" s="6">
        <f>SUMIFS(GQList,GIList,Table_ExternalData_1[[#This Row],[Item_key]],GDList,Table_ExternalData_1[[#Headers],[13]])</f>
        <v>1376</v>
      </c>
      <c r="T289" s="6">
        <f>SUMIFS(GQList,GIList,Table_ExternalData_1[[#This Row],[Item_key]],GDList,Table_ExternalData_1[[#Headers],[14]])</f>
        <v>0</v>
      </c>
      <c r="U289" s="6">
        <f>SUMIFS(GQList,GIList,Table_ExternalData_1[[#This Row],[Item_key]],GDList,Table_ExternalData_1[[#Headers],[15]])</f>
        <v>0</v>
      </c>
      <c r="V289" s="6">
        <f>SUMIFS(GQList,GIList,Table_ExternalData_1[[#This Row],[Item_key]],GDList,Table_ExternalData_1[[#Headers],[16]])</f>
        <v>0</v>
      </c>
      <c r="W289" s="6">
        <f>SUMIFS(GQList,GIList,Table_ExternalData_1[[#This Row],[Item_key]],GDList,Table_ExternalData_1[[#Headers],[17]])</f>
        <v>312</v>
      </c>
      <c r="X289" s="6">
        <f>SUMIFS(GQList,GIList,Table_ExternalData_1[[#This Row],[Item_key]],GDList,Table_ExternalData_1[[#Headers],[18]])</f>
        <v>0</v>
      </c>
      <c r="Y289" s="6">
        <f>SUMIFS(GQList,GIList,Table_ExternalData_1[[#This Row],[Item_key]],GDList,Table_ExternalData_1[[#Headers],[19]])</f>
        <v>0</v>
      </c>
      <c r="Z289" s="6">
        <f>SUMIFS(GQList,GIList,Table_ExternalData_1[[#This Row],[Item_key]],GDList,Table_ExternalData_1[[#Headers],[20]])</f>
        <v>0</v>
      </c>
      <c r="AA289" s="6">
        <f>SUMIFS(GQList,GIList,Table_ExternalData_1[[#This Row],[Item_key]],GDList,Table_ExternalData_1[[#Headers],[21]])</f>
        <v>0</v>
      </c>
      <c r="AB289" s="6">
        <f>SUMIFS(GQList,GIList,Table_ExternalData_1[[#This Row],[Item_key]],GDList,Table_ExternalData_1[[#Headers],[22]])</f>
        <v>0</v>
      </c>
      <c r="AC289" s="6">
        <f>SUMIFS(GQList,GIList,Table_ExternalData_1[[#This Row],[Item_key]],GDList,Table_ExternalData_1[[#Headers],[23]])</f>
        <v>0</v>
      </c>
      <c r="AD289" s="6">
        <f>SUMIFS(GQList,GIList,Table_ExternalData_1[[#This Row],[Item_key]],GDList,Table_ExternalData_1[[#Headers],[24]])</f>
        <v>0</v>
      </c>
      <c r="AE289" s="6">
        <f>SUMIFS(GQList,GIList,Table_ExternalData_1[[#This Row],[Item_key]],GDList,Table_ExternalData_1[[#Headers],[25]])</f>
        <v>0</v>
      </c>
      <c r="AF289" s="6">
        <f>SUMIFS(GQList,GIList,Table_ExternalData_1[[#This Row],[Item_key]],GDList,Table_ExternalData_1[[#Headers],[26]])</f>
        <v>0</v>
      </c>
      <c r="AG289" s="6">
        <f>SUMIFS(GQList,GIList,Table_ExternalData_1[[#This Row],[Item_key]],GDList,Table_ExternalData_1[[#Headers],[27]])</f>
        <v>0</v>
      </c>
      <c r="AH289" s="6">
        <f>SUMIFS(GQList,GIList,Table_ExternalData_1[[#This Row],[Item_key]],GDList,Table_ExternalData_1[[#Headers],[28]])</f>
        <v>0</v>
      </c>
      <c r="AI289" s="6">
        <f>SUMIFS(GQList,GIList,Table_ExternalData_1[[#This Row],[Item_key]],GDList,Table_ExternalData_1[[#Headers],[29]])</f>
        <v>0</v>
      </c>
      <c r="AJ289" s="6">
        <f>SUMIFS(GQList,GIList,Table_ExternalData_1[[#This Row],[Item_key]],GDList,Table_ExternalData_1[[#Headers],[30]])</f>
        <v>988</v>
      </c>
      <c r="AK289" s="6">
        <f>SUMIFS(GQList,GIList,Table_ExternalData_1[[#This Row],[Item_key]],GDList,Table_ExternalData_1[[#Headers],[31]])</f>
        <v>1112</v>
      </c>
      <c r="AL289" s="6">
        <f>SUM(Table_ExternalData_1[[#This Row],[1]:[31]])</f>
        <v>5900</v>
      </c>
    </row>
    <row r="290" spans="1:38" ht="24" hidden="1">
      <c r="A290" s="8" t="s">
        <v>2000</v>
      </c>
      <c r="B290" s="3" t="s">
        <v>966</v>
      </c>
      <c r="C290" s="3" t="s">
        <v>285</v>
      </c>
      <c r="D290" s="3" t="s">
        <v>977</v>
      </c>
      <c r="E290" s="3" t="s">
        <v>978</v>
      </c>
      <c r="F290" s="8" t="s">
        <v>1641</v>
      </c>
      <c r="G290" s="6">
        <f>SUMIFS(GQList,GIList,Table_ExternalData_1[[#This Row],[Item_key]],GDList,Table_ExternalData_1[[#Headers],[1]])</f>
        <v>0</v>
      </c>
      <c r="H290" s="6">
        <f>SUMIFS(GQList,GIList,Table_ExternalData_1[[#This Row],[Item_key]],GDList,Table_ExternalData_1[[#Headers],[2]])</f>
        <v>0</v>
      </c>
      <c r="I290" s="6">
        <f>SUMIFS(GQList,GIList,Table_ExternalData_1[[#This Row],[Item_key]],GDList,Table_ExternalData_1[[#Headers],[3]])</f>
        <v>0</v>
      </c>
      <c r="J290" s="6">
        <f>SUMIFS(GQList,GIList,Table_ExternalData_1[[#This Row],[Item_key]],GDList,Table_ExternalData_1[[#Headers],[4]])</f>
        <v>0</v>
      </c>
      <c r="K290" s="6">
        <f>SUMIFS(GQList,GIList,Table_ExternalData_1[[#This Row],[Item_key]],GDList,Table_ExternalData_1[[#Headers],[5]])</f>
        <v>0</v>
      </c>
      <c r="L290" s="6">
        <f>SUMIFS(GQList,GIList,Table_ExternalData_1[[#This Row],[Item_key]],GDList,Table_ExternalData_1[[#Headers],[6]])</f>
        <v>0</v>
      </c>
      <c r="M290" s="6">
        <f>SUMIFS(GQList,GIList,Table_ExternalData_1[[#This Row],[Item_key]],GDList,Table_ExternalData_1[[#Headers],[7]])</f>
        <v>0</v>
      </c>
      <c r="N290" s="6">
        <f>SUMIFS(GQList,GIList,Table_ExternalData_1[[#This Row],[Item_key]],GDList,Table_ExternalData_1[[#Headers],[8]])</f>
        <v>312</v>
      </c>
      <c r="O290" s="6">
        <f>SUMIFS(GQList,GIList,Table_ExternalData_1[[#This Row],[Item_key]],GDList,Table_ExternalData_1[[#Headers],[9]])</f>
        <v>1200</v>
      </c>
      <c r="P290" s="6">
        <f>SUMIFS(GQList,GIList,Table_ExternalData_1[[#This Row],[Item_key]],GDList,Table_ExternalData_1[[#Headers],[10]])</f>
        <v>600</v>
      </c>
      <c r="Q290" s="6">
        <f>SUMIFS(GQList,GIList,Table_ExternalData_1[[#This Row],[Item_key]],GDList,Table_ExternalData_1[[#Headers],[11]])</f>
        <v>0</v>
      </c>
      <c r="R290" s="6">
        <f>SUMIFS(GQList,GIList,Table_ExternalData_1[[#This Row],[Item_key]],GDList,Table_ExternalData_1[[#Headers],[12]])</f>
        <v>0</v>
      </c>
      <c r="S290" s="6">
        <f>SUMIFS(GQList,GIList,Table_ExternalData_1[[#This Row],[Item_key]],GDList,Table_ExternalData_1[[#Headers],[13]])</f>
        <v>1376</v>
      </c>
      <c r="T290" s="6">
        <f>SUMIFS(GQList,GIList,Table_ExternalData_1[[#This Row],[Item_key]],GDList,Table_ExternalData_1[[#Headers],[14]])</f>
        <v>0</v>
      </c>
      <c r="U290" s="6">
        <f>SUMIFS(GQList,GIList,Table_ExternalData_1[[#This Row],[Item_key]],GDList,Table_ExternalData_1[[#Headers],[15]])</f>
        <v>0</v>
      </c>
      <c r="V290" s="6">
        <f>SUMIFS(GQList,GIList,Table_ExternalData_1[[#This Row],[Item_key]],GDList,Table_ExternalData_1[[#Headers],[16]])</f>
        <v>0</v>
      </c>
      <c r="W290" s="6">
        <f>SUMIFS(GQList,GIList,Table_ExternalData_1[[#This Row],[Item_key]],GDList,Table_ExternalData_1[[#Headers],[17]])</f>
        <v>312</v>
      </c>
      <c r="X290" s="6">
        <f>SUMIFS(GQList,GIList,Table_ExternalData_1[[#This Row],[Item_key]],GDList,Table_ExternalData_1[[#Headers],[18]])</f>
        <v>0</v>
      </c>
      <c r="Y290" s="6">
        <f>SUMIFS(GQList,GIList,Table_ExternalData_1[[#This Row],[Item_key]],GDList,Table_ExternalData_1[[#Headers],[19]])</f>
        <v>0</v>
      </c>
      <c r="Z290" s="6">
        <f>SUMIFS(GQList,GIList,Table_ExternalData_1[[#This Row],[Item_key]],GDList,Table_ExternalData_1[[#Headers],[20]])</f>
        <v>0</v>
      </c>
      <c r="AA290" s="6">
        <f>SUMIFS(GQList,GIList,Table_ExternalData_1[[#This Row],[Item_key]],GDList,Table_ExternalData_1[[#Headers],[21]])</f>
        <v>0</v>
      </c>
      <c r="AB290" s="6">
        <f>SUMIFS(GQList,GIList,Table_ExternalData_1[[#This Row],[Item_key]],GDList,Table_ExternalData_1[[#Headers],[22]])</f>
        <v>0</v>
      </c>
      <c r="AC290" s="6">
        <f>SUMIFS(GQList,GIList,Table_ExternalData_1[[#This Row],[Item_key]],GDList,Table_ExternalData_1[[#Headers],[23]])</f>
        <v>0</v>
      </c>
      <c r="AD290" s="6">
        <f>SUMIFS(GQList,GIList,Table_ExternalData_1[[#This Row],[Item_key]],GDList,Table_ExternalData_1[[#Headers],[24]])</f>
        <v>0</v>
      </c>
      <c r="AE290" s="6">
        <f>SUMIFS(GQList,GIList,Table_ExternalData_1[[#This Row],[Item_key]],GDList,Table_ExternalData_1[[#Headers],[25]])</f>
        <v>0</v>
      </c>
      <c r="AF290" s="6">
        <f>SUMIFS(GQList,GIList,Table_ExternalData_1[[#This Row],[Item_key]],GDList,Table_ExternalData_1[[#Headers],[26]])</f>
        <v>0</v>
      </c>
      <c r="AG290" s="6">
        <f>SUMIFS(GQList,GIList,Table_ExternalData_1[[#This Row],[Item_key]],GDList,Table_ExternalData_1[[#Headers],[27]])</f>
        <v>0</v>
      </c>
      <c r="AH290" s="6">
        <f>SUMIFS(GQList,GIList,Table_ExternalData_1[[#This Row],[Item_key]],GDList,Table_ExternalData_1[[#Headers],[28]])</f>
        <v>0</v>
      </c>
      <c r="AI290" s="6">
        <f>SUMIFS(GQList,GIList,Table_ExternalData_1[[#This Row],[Item_key]],GDList,Table_ExternalData_1[[#Headers],[29]])</f>
        <v>0</v>
      </c>
      <c r="AJ290" s="6">
        <f>SUMIFS(GQList,GIList,Table_ExternalData_1[[#This Row],[Item_key]],GDList,Table_ExternalData_1[[#Headers],[30]])</f>
        <v>988</v>
      </c>
      <c r="AK290" s="6">
        <f>SUMIFS(GQList,GIList,Table_ExternalData_1[[#This Row],[Item_key]],GDList,Table_ExternalData_1[[#Headers],[31]])</f>
        <v>1112</v>
      </c>
      <c r="AL290" s="6">
        <f>SUM(Table_ExternalData_1[[#This Row],[1]:[31]])</f>
        <v>5900</v>
      </c>
    </row>
    <row r="291" spans="1:38" ht="24" hidden="1">
      <c r="A291" s="8" t="s">
        <v>2000</v>
      </c>
      <c r="B291" s="3" t="s">
        <v>966</v>
      </c>
      <c r="C291" s="3" t="s">
        <v>286</v>
      </c>
      <c r="D291" s="3" t="s">
        <v>979</v>
      </c>
      <c r="E291" s="3" t="s">
        <v>980</v>
      </c>
      <c r="F291" s="8" t="s">
        <v>1641</v>
      </c>
      <c r="G291" s="6">
        <f>SUMIFS(GQList,GIList,Table_ExternalData_1[[#This Row],[Item_key]],GDList,Table_ExternalData_1[[#Headers],[1]])</f>
        <v>0</v>
      </c>
      <c r="H291" s="6">
        <f>SUMIFS(GQList,GIList,Table_ExternalData_1[[#This Row],[Item_key]],GDList,Table_ExternalData_1[[#Headers],[2]])</f>
        <v>0</v>
      </c>
      <c r="I291" s="6">
        <f>SUMIFS(GQList,GIList,Table_ExternalData_1[[#This Row],[Item_key]],GDList,Table_ExternalData_1[[#Headers],[3]])</f>
        <v>0</v>
      </c>
      <c r="J291" s="6">
        <f>SUMIFS(GQList,GIList,Table_ExternalData_1[[#This Row],[Item_key]],GDList,Table_ExternalData_1[[#Headers],[4]])</f>
        <v>0</v>
      </c>
      <c r="K291" s="6">
        <f>SUMIFS(GQList,GIList,Table_ExternalData_1[[#This Row],[Item_key]],GDList,Table_ExternalData_1[[#Headers],[5]])</f>
        <v>0</v>
      </c>
      <c r="L291" s="6">
        <f>SUMIFS(GQList,GIList,Table_ExternalData_1[[#This Row],[Item_key]],GDList,Table_ExternalData_1[[#Headers],[6]])</f>
        <v>0</v>
      </c>
      <c r="M291" s="6">
        <f>SUMIFS(GQList,GIList,Table_ExternalData_1[[#This Row],[Item_key]],GDList,Table_ExternalData_1[[#Headers],[7]])</f>
        <v>0</v>
      </c>
      <c r="N291" s="6">
        <f>SUMIFS(GQList,GIList,Table_ExternalData_1[[#This Row],[Item_key]],GDList,Table_ExternalData_1[[#Headers],[8]])</f>
        <v>312</v>
      </c>
      <c r="O291" s="6">
        <f>SUMIFS(GQList,GIList,Table_ExternalData_1[[#This Row],[Item_key]],GDList,Table_ExternalData_1[[#Headers],[9]])</f>
        <v>1200</v>
      </c>
      <c r="P291" s="6">
        <f>SUMIFS(GQList,GIList,Table_ExternalData_1[[#This Row],[Item_key]],GDList,Table_ExternalData_1[[#Headers],[10]])</f>
        <v>600</v>
      </c>
      <c r="Q291" s="6">
        <f>SUMIFS(GQList,GIList,Table_ExternalData_1[[#This Row],[Item_key]],GDList,Table_ExternalData_1[[#Headers],[11]])</f>
        <v>0</v>
      </c>
      <c r="R291" s="6">
        <f>SUMIFS(GQList,GIList,Table_ExternalData_1[[#This Row],[Item_key]],GDList,Table_ExternalData_1[[#Headers],[12]])</f>
        <v>0</v>
      </c>
      <c r="S291" s="6">
        <f>SUMIFS(GQList,GIList,Table_ExternalData_1[[#This Row],[Item_key]],GDList,Table_ExternalData_1[[#Headers],[13]])</f>
        <v>1376</v>
      </c>
      <c r="T291" s="6">
        <f>SUMIFS(GQList,GIList,Table_ExternalData_1[[#This Row],[Item_key]],GDList,Table_ExternalData_1[[#Headers],[14]])</f>
        <v>0</v>
      </c>
      <c r="U291" s="6">
        <f>SUMIFS(GQList,GIList,Table_ExternalData_1[[#This Row],[Item_key]],GDList,Table_ExternalData_1[[#Headers],[15]])</f>
        <v>0</v>
      </c>
      <c r="V291" s="6">
        <f>SUMIFS(GQList,GIList,Table_ExternalData_1[[#This Row],[Item_key]],GDList,Table_ExternalData_1[[#Headers],[16]])</f>
        <v>0</v>
      </c>
      <c r="W291" s="6">
        <f>SUMIFS(GQList,GIList,Table_ExternalData_1[[#This Row],[Item_key]],GDList,Table_ExternalData_1[[#Headers],[17]])</f>
        <v>312</v>
      </c>
      <c r="X291" s="6">
        <f>SUMIFS(GQList,GIList,Table_ExternalData_1[[#This Row],[Item_key]],GDList,Table_ExternalData_1[[#Headers],[18]])</f>
        <v>0</v>
      </c>
      <c r="Y291" s="6">
        <f>SUMIFS(GQList,GIList,Table_ExternalData_1[[#This Row],[Item_key]],GDList,Table_ExternalData_1[[#Headers],[19]])</f>
        <v>0</v>
      </c>
      <c r="Z291" s="6">
        <f>SUMIFS(GQList,GIList,Table_ExternalData_1[[#This Row],[Item_key]],GDList,Table_ExternalData_1[[#Headers],[20]])</f>
        <v>0</v>
      </c>
      <c r="AA291" s="6">
        <f>SUMIFS(GQList,GIList,Table_ExternalData_1[[#This Row],[Item_key]],GDList,Table_ExternalData_1[[#Headers],[21]])</f>
        <v>0</v>
      </c>
      <c r="AB291" s="6">
        <f>SUMIFS(GQList,GIList,Table_ExternalData_1[[#This Row],[Item_key]],GDList,Table_ExternalData_1[[#Headers],[22]])</f>
        <v>0</v>
      </c>
      <c r="AC291" s="6">
        <f>SUMIFS(GQList,GIList,Table_ExternalData_1[[#This Row],[Item_key]],GDList,Table_ExternalData_1[[#Headers],[23]])</f>
        <v>0</v>
      </c>
      <c r="AD291" s="6">
        <f>SUMIFS(GQList,GIList,Table_ExternalData_1[[#This Row],[Item_key]],GDList,Table_ExternalData_1[[#Headers],[24]])</f>
        <v>0</v>
      </c>
      <c r="AE291" s="6">
        <f>SUMIFS(GQList,GIList,Table_ExternalData_1[[#This Row],[Item_key]],GDList,Table_ExternalData_1[[#Headers],[25]])</f>
        <v>0</v>
      </c>
      <c r="AF291" s="6">
        <f>SUMIFS(GQList,GIList,Table_ExternalData_1[[#This Row],[Item_key]],GDList,Table_ExternalData_1[[#Headers],[26]])</f>
        <v>0</v>
      </c>
      <c r="AG291" s="6">
        <f>SUMIFS(GQList,GIList,Table_ExternalData_1[[#This Row],[Item_key]],GDList,Table_ExternalData_1[[#Headers],[27]])</f>
        <v>0</v>
      </c>
      <c r="AH291" s="6">
        <f>SUMIFS(GQList,GIList,Table_ExternalData_1[[#This Row],[Item_key]],GDList,Table_ExternalData_1[[#Headers],[28]])</f>
        <v>0</v>
      </c>
      <c r="AI291" s="6">
        <f>SUMIFS(GQList,GIList,Table_ExternalData_1[[#This Row],[Item_key]],GDList,Table_ExternalData_1[[#Headers],[29]])</f>
        <v>0</v>
      </c>
      <c r="AJ291" s="6">
        <f>SUMIFS(GQList,GIList,Table_ExternalData_1[[#This Row],[Item_key]],GDList,Table_ExternalData_1[[#Headers],[30]])</f>
        <v>988</v>
      </c>
      <c r="AK291" s="6">
        <f>SUMIFS(GQList,GIList,Table_ExternalData_1[[#This Row],[Item_key]],GDList,Table_ExternalData_1[[#Headers],[31]])</f>
        <v>1112</v>
      </c>
      <c r="AL291" s="6">
        <f>SUM(Table_ExternalData_1[[#This Row],[1]:[31]])</f>
        <v>5900</v>
      </c>
    </row>
    <row r="292" spans="1:38" hidden="1">
      <c r="A292" s="8" t="s">
        <v>2000</v>
      </c>
      <c r="B292" s="3" t="s">
        <v>966</v>
      </c>
      <c r="C292" s="3" t="s">
        <v>287</v>
      </c>
      <c r="D292" s="3" t="s">
        <v>981</v>
      </c>
      <c r="E292" s="3" t="s">
        <v>982</v>
      </c>
      <c r="F292" s="8" t="s">
        <v>1641</v>
      </c>
      <c r="G292" s="6">
        <f>SUMIFS(GQList,GIList,Table_ExternalData_1[[#This Row],[Item_key]],GDList,Table_ExternalData_1[[#Headers],[1]])</f>
        <v>0</v>
      </c>
      <c r="H292" s="6">
        <f>SUMIFS(GQList,GIList,Table_ExternalData_1[[#This Row],[Item_key]],GDList,Table_ExternalData_1[[#Headers],[2]])</f>
        <v>0</v>
      </c>
      <c r="I292" s="6">
        <f>SUMIFS(GQList,GIList,Table_ExternalData_1[[#This Row],[Item_key]],GDList,Table_ExternalData_1[[#Headers],[3]])</f>
        <v>0</v>
      </c>
      <c r="J292" s="6">
        <f>SUMIFS(GQList,GIList,Table_ExternalData_1[[#This Row],[Item_key]],GDList,Table_ExternalData_1[[#Headers],[4]])</f>
        <v>0</v>
      </c>
      <c r="K292" s="6">
        <f>SUMIFS(GQList,GIList,Table_ExternalData_1[[#This Row],[Item_key]],GDList,Table_ExternalData_1[[#Headers],[5]])</f>
        <v>0</v>
      </c>
      <c r="L292" s="6">
        <f>SUMIFS(GQList,GIList,Table_ExternalData_1[[#This Row],[Item_key]],GDList,Table_ExternalData_1[[#Headers],[6]])</f>
        <v>0</v>
      </c>
      <c r="M292" s="6">
        <f>SUMIFS(GQList,GIList,Table_ExternalData_1[[#This Row],[Item_key]],GDList,Table_ExternalData_1[[#Headers],[7]])</f>
        <v>0</v>
      </c>
      <c r="N292" s="6">
        <f>SUMIFS(GQList,GIList,Table_ExternalData_1[[#This Row],[Item_key]],GDList,Table_ExternalData_1[[#Headers],[8]])</f>
        <v>312</v>
      </c>
      <c r="O292" s="6">
        <f>SUMIFS(GQList,GIList,Table_ExternalData_1[[#This Row],[Item_key]],GDList,Table_ExternalData_1[[#Headers],[9]])</f>
        <v>1200</v>
      </c>
      <c r="P292" s="6">
        <f>SUMIFS(GQList,GIList,Table_ExternalData_1[[#This Row],[Item_key]],GDList,Table_ExternalData_1[[#Headers],[10]])</f>
        <v>600</v>
      </c>
      <c r="Q292" s="6">
        <f>SUMIFS(GQList,GIList,Table_ExternalData_1[[#This Row],[Item_key]],GDList,Table_ExternalData_1[[#Headers],[11]])</f>
        <v>0</v>
      </c>
      <c r="R292" s="6">
        <f>SUMIFS(GQList,GIList,Table_ExternalData_1[[#This Row],[Item_key]],GDList,Table_ExternalData_1[[#Headers],[12]])</f>
        <v>0</v>
      </c>
      <c r="S292" s="6">
        <f>SUMIFS(GQList,GIList,Table_ExternalData_1[[#This Row],[Item_key]],GDList,Table_ExternalData_1[[#Headers],[13]])</f>
        <v>1376</v>
      </c>
      <c r="T292" s="6">
        <f>SUMIFS(GQList,GIList,Table_ExternalData_1[[#This Row],[Item_key]],GDList,Table_ExternalData_1[[#Headers],[14]])</f>
        <v>0</v>
      </c>
      <c r="U292" s="6">
        <f>SUMIFS(GQList,GIList,Table_ExternalData_1[[#This Row],[Item_key]],GDList,Table_ExternalData_1[[#Headers],[15]])</f>
        <v>0</v>
      </c>
      <c r="V292" s="6">
        <f>SUMIFS(GQList,GIList,Table_ExternalData_1[[#This Row],[Item_key]],GDList,Table_ExternalData_1[[#Headers],[16]])</f>
        <v>0</v>
      </c>
      <c r="W292" s="6">
        <f>SUMIFS(GQList,GIList,Table_ExternalData_1[[#This Row],[Item_key]],GDList,Table_ExternalData_1[[#Headers],[17]])</f>
        <v>312</v>
      </c>
      <c r="X292" s="6">
        <f>SUMIFS(GQList,GIList,Table_ExternalData_1[[#This Row],[Item_key]],GDList,Table_ExternalData_1[[#Headers],[18]])</f>
        <v>0</v>
      </c>
      <c r="Y292" s="6">
        <f>SUMIFS(GQList,GIList,Table_ExternalData_1[[#This Row],[Item_key]],GDList,Table_ExternalData_1[[#Headers],[19]])</f>
        <v>0</v>
      </c>
      <c r="Z292" s="6">
        <f>SUMIFS(GQList,GIList,Table_ExternalData_1[[#This Row],[Item_key]],GDList,Table_ExternalData_1[[#Headers],[20]])</f>
        <v>0</v>
      </c>
      <c r="AA292" s="6">
        <f>SUMIFS(GQList,GIList,Table_ExternalData_1[[#This Row],[Item_key]],GDList,Table_ExternalData_1[[#Headers],[21]])</f>
        <v>0</v>
      </c>
      <c r="AB292" s="6">
        <f>SUMIFS(GQList,GIList,Table_ExternalData_1[[#This Row],[Item_key]],GDList,Table_ExternalData_1[[#Headers],[22]])</f>
        <v>0</v>
      </c>
      <c r="AC292" s="6">
        <f>SUMIFS(GQList,GIList,Table_ExternalData_1[[#This Row],[Item_key]],GDList,Table_ExternalData_1[[#Headers],[23]])</f>
        <v>0</v>
      </c>
      <c r="AD292" s="6">
        <f>SUMIFS(GQList,GIList,Table_ExternalData_1[[#This Row],[Item_key]],GDList,Table_ExternalData_1[[#Headers],[24]])</f>
        <v>0</v>
      </c>
      <c r="AE292" s="6">
        <f>SUMIFS(GQList,GIList,Table_ExternalData_1[[#This Row],[Item_key]],GDList,Table_ExternalData_1[[#Headers],[25]])</f>
        <v>0</v>
      </c>
      <c r="AF292" s="6">
        <f>SUMIFS(GQList,GIList,Table_ExternalData_1[[#This Row],[Item_key]],GDList,Table_ExternalData_1[[#Headers],[26]])</f>
        <v>0</v>
      </c>
      <c r="AG292" s="6">
        <f>SUMIFS(GQList,GIList,Table_ExternalData_1[[#This Row],[Item_key]],GDList,Table_ExternalData_1[[#Headers],[27]])</f>
        <v>0</v>
      </c>
      <c r="AH292" s="6">
        <f>SUMIFS(GQList,GIList,Table_ExternalData_1[[#This Row],[Item_key]],GDList,Table_ExternalData_1[[#Headers],[28]])</f>
        <v>0</v>
      </c>
      <c r="AI292" s="6">
        <f>SUMIFS(GQList,GIList,Table_ExternalData_1[[#This Row],[Item_key]],GDList,Table_ExternalData_1[[#Headers],[29]])</f>
        <v>0</v>
      </c>
      <c r="AJ292" s="6">
        <f>SUMIFS(GQList,GIList,Table_ExternalData_1[[#This Row],[Item_key]],GDList,Table_ExternalData_1[[#Headers],[30]])</f>
        <v>988</v>
      </c>
      <c r="AK292" s="6">
        <f>SUMIFS(GQList,GIList,Table_ExternalData_1[[#This Row],[Item_key]],GDList,Table_ExternalData_1[[#Headers],[31]])</f>
        <v>1112</v>
      </c>
      <c r="AL292" s="6">
        <f>SUM(Table_ExternalData_1[[#This Row],[1]:[31]])</f>
        <v>5900</v>
      </c>
    </row>
    <row r="293" spans="1:38" hidden="1">
      <c r="A293" s="8" t="s">
        <v>2000</v>
      </c>
      <c r="B293" s="3" t="s">
        <v>966</v>
      </c>
      <c r="C293" s="3" t="s">
        <v>549</v>
      </c>
      <c r="D293" s="3" t="s">
        <v>967</v>
      </c>
      <c r="E293" s="3" t="s">
        <v>968</v>
      </c>
      <c r="F293" s="8" t="s">
        <v>1641</v>
      </c>
      <c r="G293" s="6">
        <f>SUMIFS(GQList,GIList,Table_ExternalData_1[[#This Row],[Item_key]],GDList,Table_ExternalData_1[[#Headers],[1]])</f>
        <v>0</v>
      </c>
      <c r="H293" s="6">
        <f>SUMIFS(GQList,GIList,Table_ExternalData_1[[#This Row],[Item_key]],GDList,Table_ExternalData_1[[#Headers],[2]])</f>
        <v>0</v>
      </c>
      <c r="I293" s="6">
        <f>SUMIFS(GQList,GIList,Table_ExternalData_1[[#This Row],[Item_key]],GDList,Table_ExternalData_1[[#Headers],[3]])</f>
        <v>0</v>
      </c>
      <c r="J293" s="6">
        <f>SUMIFS(GQList,GIList,Table_ExternalData_1[[#This Row],[Item_key]],GDList,Table_ExternalData_1[[#Headers],[4]])</f>
        <v>0</v>
      </c>
      <c r="K293" s="6">
        <f>SUMIFS(GQList,GIList,Table_ExternalData_1[[#This Row],[Item_key]],GDList,Table_ExternalData_1[[#Headers],[5]])</f>
        <v>0</v>
      </c>
      <c r="L293" s="6">
        <f>SUMIFS(GQList,GIList,Table_ExternalData_1[[#This Row],[Item_key]],GDList,Table_ExternalData_1[[#Headers],[6]])</f>
        <v>0</v>
      </c>
      <c r="M293" s="6">
        <f>SUMIFS(GQList,GIList,Table_ExternalData_1[[#This Row],[Item_key]],GDList,Table_ExternalData_1[[#Headers],[7]])</f>
        <v>0</v>
      </c>
      <c r="N293" s="6">
        <f>SUMIFS(GQList,GIList,Table_ExternalData_1[[#This Row],[Item_key]],GDList,Table_ExternalData_1[[#Headers],[8]])</f>
        <v>0</v>
      </c>
      <c r="O293" s="6">
        <f>SUMIFS(GQList,GIList,Table_ExternalData_1[[#This Row],[Item_key]],GDList,Table_ExternalData_1[[#Headers],[9]])</f>
        <v>0</v>
      </c>
      <c r="P293" s="6">
        <f>SUMIFS(GQList,GIList,Table_ExternalData_1[[#This Row],[Item_key]],GDList,Table_ExternalData_1[[#Headers],[10]])</f>
        <v>0</v>
      </c>
      <c r="Q293" s="6">
        <f>SUMIFS(GQList,GIList,Table_ExternalData_1[[#This Row],[Item_key]],GDList,Table_ExternalData_1[[#Headers],[11]])</f>
        <v>0</v>
      </c>
      <c r="R293" s="6">
        <f>SUMIFS(GQList,GIList,Table_ExternalData_1[[#This Row],[Item_key]],GDList,Table_ExternalData_1[[#Headers],[12]])</f>
        <v>0</v>
      </c>
      <c r="S293" s="6">
        <f>SUMIFS(GQList,GIList,Table_ExternalData_1[[#This Row],[Item_key]],GDList,Table_ExternalData_1[[#Headers],[13]])</f>
        <v>0</v>
      </c>
      <c r="T293" s="6">
        <f>SUMIFS(GQList,GIList,Table_ExternalData_1[[#This Row],[Item_key]],GDList,Table_ExternalData_1[[#Headers],[14]])</f>
        <v>0</v>
      </c>
      <c r="U293" s="6">
        <f>SUMIFS(GQList,GIList,Table_ExternalData_1[[#This Row],[Item_key]],GDList,Table_ExternalData_1[[#Headers],[15]])</f>
        <v>0</v>
      </c>
      <c r="V293" s="6">
        <f>SUMIFS(GQList,GIList,Table_ExternalData_1[[#This Row],[Item_key]],GDList,Table_ExternalData_1[[#Headers],[16]])</f>
        <v>0</v>
      </c>
      <c r="W293" s="6">
        <f>SUMIFS(GQList,GIList,Table_ExternalData_1[[#This Row],[Item_key]],GDList,Table_ExternalData_1[[#Headers],[17]])</f>
        <v>0</v>
      </c>
      <c r="X293" s="6">
        <f>SUMIFS(GQList,GIList,Table_ExternalData_1[[#This Row],[Item_key]],GDList,Table_ExternalData_1[[#Headers],[18]])</f>
        <v>0</v>
      </c>
      <c r="Y293" s="6">
        <f>SUMIFS(GQList,GIList,Table_ExternalData_1[[#This Row],[Item_key]],GDList,Table_ExternalData_1[[#Headers],[19]])</f>
        <v>0</v>
      </c>
      <c r="Z293" s="6">
        <f>SUMIFS(GQList,GIList,Table_ExternalData_1[[#This Row],[Item_key]],GDList,Table_ExternalData_1[[#Headers],[20]])</f>
        <v>0</v>
      </c>
      <c r="AA293" s="6">
        <f>SUMIFS(GQList,GIList,Table_ExternalData_1[[#This Row],[Item_key]],GDList,Table_ExternalData_1[[#Headers],[21]])</f>
        <v>0</v>
      </c>
      <c r="AB293" s="6">
        <f>SUMIFS(GQList,GIList,Table_ExternalData_1[[#This Row],[Item_key]],GDList,Table_ExternalData_1[[#Headers],[22]])</f>
        <v>0</v>
      </c>
      <c r="AC293" s="6">
        <f>SUMIFS(GQList,GIList,Table_ExternalData_1[[#This Row],[Item_key]],GDList,Table_ExternalData_1[[#Headers],[23]])</f>
        <v>0</v>
      </c>
      <c r="AD293" s="6">
        <f>SUMIFS(GQList,GIList,Table_ExternalData_1[[#This Row],[Item_key]],GDList,Table_ExternalData_1[[#Headers],[24]])</f>
        <v>0</v>
      </c>
      <c r="AE293" s="6">
        <f>SUMIFS(GQList,GIList,Table_ExternalData_1[[#This Row],[Item_key]],GDList,Table_ExternalData_1[[#Headers],[25]])</f>
        <v>0</v>
      </c>
      <c r="AF293" s="6">
        <f>SUMIFS(GQList,GIList,Table_ExternalData_1[[#This Row],[Item_key]],GDList,Table_ExternalData_1[[#Headers],[26]])</f>
        <v>0</v>
      </c>
      <c r="AG293" s="6">
        <f>SUMIFS(GQList,GIList,Table_ExternalData_1[[#This Row],[Item_key]],GDList,Table_ExternalData_1[[#Headers],[27]])</f>
        <v>0</v>
      </c>
      <c r="AH293" s="6">
        <f>SUMIFS(GQList,GIList,Table_ExternalData_1[[#This Row],[Item_key]],GDList,Table_ExternalData_1[[#Headers],[28]])</f>
        <v>0</v>
      </c>
      <c r="AI293" s="6">
        <f>SUMIFS(GQList,GIList,Table_ExternalData_1[[#This Row],[Item_key]],GDList,Table_ExternalData_1[[#Headers],[29]])</f>
        <v>0</v>
      </c>
      <c r="AJ293" s="6">
        <f>SUMIFS(GQList,GIList,Table_ExternalData_1[[#This Row],[Item_key]],GDList,Table_ExternalData_1[[#Headers],[30]])</f>
        <v>0</v>
      </c>
      <c r="AK293" s="6">
        <f>SUMIFS(GQList,GIList,Table_ExternalData_1[[#This Row],[Item_key]],GDList,Table_ExternalData_1[[#Headers],[31]])</f>
        <v>0</v>
      </c>
      <c r="AL293" s="6">
        <f>SUM(Table_ExternalData_1[[#This Row],[1]:[31]])</f>
        <v>0</v>
      </c>
    </row>
    <row r="294" spans="1:38" hidden="1">
      <c r="A294" s="8" t="s">
        <v>2000</v>
      </c>
      <c r="B294" s="3" t="s">
        <v>966</v>
      </c>
      <c r="C294" s="3" t="s">
        <v>550</v>
      </c>
      <c r="D294" s="3" t="s">
        <v>969</v>
      </c>
      <c r="E294" s="3" t="s">
        <v>970</v>
      </c>
      <c r="F294" s="8" t="s">
        <v>1641</v>
      </c>
      <c r="G294" s="6">
        <f>SUMIFS(GQList,GIList,Table_ExternalData_1[[#This Row],[Item_key]],GDList,Table_ExternalData_1[[#Headers],[1]])</f>
        <v>0</v>
      </c>
      <c r="H294" s="6">
        <f>SUMIFS(GQList,GIList,Table_ExternalData_1[[#This Row],[Item_key]],GDList,Table_ExternalData_1[[#Headers],[2]])</f>
        <v>0</v>
      </c>
      <c r="I294" s="6">
        <f>SUMIFS(GQList,GIList,Table_ExternalData_1[[#This Row],[Item_key]],GDList,Table_ExternalData_1[[#Headers],[3]])</f>
        <v>0</v>
      </c>
      <c r="J294" s="6">
        <f>SUMIFS(GQList,GIList,Table_ExternalData_1[[#This Row],[Item_key]],GDList,Table_ExternalData_1[[#Headers],[4]])</f>
        <v>0</v>
      </c>
      <c r="K294" s="6">
        <f>SUMIFS(GQList,GIList,Table_ExternalData_1[[#This Row],[Item_key]],GDList,Table_ExternalData_1[[#Headers],[5]])</f>
        <v>0</v>
      </c>
      <c r="L294" s="6">
        <f>SUMIFS(GQList,GIList,Table_ExternalData_1[[#This Row],[Item_key]],GDList,Table_ExternalData_1[[#Headers],[6]])</f>
        <v>0</v>
      </c>
      <c r="M294" s="6">
        <f>SUMIFS(GQList,GIList,Table_ExternalData_1[[#This Row],[Item_key]],GDList,Table_ExternalData_1[[#Headers],[7]])</f>
        <v>0</v>
      </c>
      <c r="N294" s="6">
        <f>SUMIFS(GQList,GIList,Table_ExternalData_1[[#This Row],[Item_key]],GDList,Table_ExternalData_1[[#Headers],[8]])</f>
        <v>0</v>
      </c>
      <c r="O294" s="6">
        <f>SUMIFS(GQList,GIList,Table_ExternalData_1[[#This Row],[Item_key]],GDList,Table_ExternalData_1[[#Headers],[9]])</f>
        <v>0</v>
      </c>
      <c r="P294" s="6">
        <f>SUMIFS(GQList,GIList,Table_ExternalData_1[[#This Row],[Item_key]],GDList,Table_ExternalData_1[[#Headers],[10]])</f>
        <v>0</v>
      </c>
      <c r="Q294" s="6">
        <f>SUMIFS(GQList,GIList,Table_ExternalData_1[[#This Row],[Item_key]],GDList,Table_ExternalData_1[[#Headers],[11]])</f>
        <v>0</v>
      </c>
      <c r="R294" s="6">
        <f>SUMIFS(GQList,GIList,Table_ExternalData_1[[#This Row],[Item_key]],GDList,Table_ExternalData_1[[#Headers],[12]])</f>
        <v>0</v>
      </c>
      <c r="S294" s="6">
        <f>SUMIFS(GQList,GIList,Table_ExternalData_1[[#This Row],[Item_key]],GDList,Table_ExternalData_1[[#Headers],[13]])</f>
        <v>0</v>
      </c>
      <c r="T294" s="6">
        <f>SUMIFS(GQList,GIList,Table_ExternalData_1[[#This Row],[Item_key]],GDList,Table_ExternalData_1[[#Headers],[14]])</f>
        <v>0</v>
      </c>
      <c r="U294" s="6">
        <f>SUMIFS(GQList,GIList,Table_ExternalData_1[[#This Row],[Item_key]],GDList,Table_ExternalData_1[[#Headers],[15]])</f>
        <v>0</v>
      </c>
      <c r="V294" s="6">
        <f>SUMIFS(GQList,GIList,Table_ExternalData_1[[#This Row],[Item_key]],GDList,Table_ExternalData_1[[#Headers],[16]])</f>
        <v>0</v>
      </c>
      <c r="W294" s="6">
        <f>SUMIFS(GQList,GIList,Table_ExternalData_1[[#This Row],[Item_key]],GDList,Table_ExternalData_1[[#Headers],[17]])</f>
        <v>0</v>
      </c>
      <c r="X294" s="6">
        <f>SUMIFS(GQList,GIList,Table_ExternalData_1[[#This Row],[Item_key]],GDList,Table_ExternalData_1[[#Headers],[18]])</f>
        <v>0</v>
      </c>
      <c r="Y294" s="6">
        <f>SUMIFS(GQList,GIList,Table_ExternalData_1[[#This Row],[Item_key]],GDList,Table_ExternalData_1[[#Headers],[19]])</f>
        <v>0</v>
      </c>
      <c r="Z294" s="6">
        <f>SUMIFS(GQList,GIList,Table_ExternalData_1[[#This Row],[Item_key]],GDList,Table_ExternalData_1[[#Headers],[20]])</f>
        <v>0</v>
      </c>
      <c r="AA294" s="6">
        <f>SUMIFS(GQList,GIList,Table_ExternalData_1[[#This Row],[Item_key]],GDList,Table_ExternalData_1[[#Headers],[21]])</f>
        <v>0</v>
      </c>
      <c r="AB294" s="6">
        <f>SUMIFS(GQList,GIList,Table_ExternalData_1[[#This Row],[Item_key]],GDList,Table_ExternalData_1[[#Headers],[22]])</f>
        <v>0</v>
      </c>
      <c r="AC294" s="6">
        <f>SUMIFS(GQList,GIList,Table_ExternalData_1[[#This Row],[Item_key]],GDList,Table_ExternalData_1[[#Headers],[23]])</f>
        <v>0</v>
      </c>
      <c r="AD294" s="6">
        <f>SUMIFS(GQList,GIList,Table_ExternalData_1[[#This Row],[Item_key]],GDList,Table_ExternalData_1[[#Headers],[24]])</f>
        <v>0</v>
      </c>
      <c r="AE294" s="6">
        <f>SUMIFS(GQList,GIList,Table_ExternalData_1[[#This Row],[Item_key]],GDList,Table_ExternalData_1[[#Headers],[25]])</f>
        <v>0</v>
      </c>
      <c r="AF294" s="6">
        <f>SUMIFS(GQList,GIList,Table_ExternalData_1[[#This Row],[Item_key]],GDList,Table_ExternalData_1[[#Headers],[26]])</f>
        <v>0</v>
      </c>
      <c r="AG294" s="6">
        <f>SUMIFS(GQList,GIList,Table_ExternalData_1[[#This Row],[Item_key]],GDList,Table_ExternalData_1[[#Headers],[27]])</f>
        <v>0</v>
      </c>
      <c r="AH294" s="6">
        <f>SUMIFS(GQList,GIList,Table_ExternalData_1[[#This Row],[Item_key]],GDList,Table_ExternalData_1[[#Headers],[28]])</f>
        <v>0</v>
      </c>
      <c r="AI294" s="6">
        <f>SUMIFS(GQList,GIList,Table_ExternalData_1[[#This Row],[Item_key]],GDList,Table_ExternalData_1[[#Headers],[29]])</f>
        <v>0</v>
      </c>
      <c r="AJ294" s="6">
        <f>SUMIFS(GQList,GIList,Table_ExternalData_1[[#This Row],[Item_key]],GDList,Table_ExternalData_1[[#Headers],[30]])</f>
        <v>0</v>
      </c>
      <c r="AK294" s="6">
        <f>SUMIFS(GQList,GIList,Table_ExternalData_1[[#This Row],[Item_key]],GDList,Table_ExternalData_1[[#Headers],[31]])</f>
        <v>0</v>
      </c>
      <c r="AL294" s="6">
        <f>SUM(Table_ExternalData_1[[#This Row],[1]:[31]])</f>
        <v>0</v>
      </c>
    </row>
    <row r="295" spans="1:38" hidden="1">
      <c r="A295" s="8" t="s">
        <v>2000</v>
      </c>
      <c r="B295" s="3" t="s">
        <v>966</v>
      </c>
      <c r="C295" s="3" t="s">
        <v>551</v>
      </c>
      <c r="D295" s="3" t="s">
        <v>971</v>
      </c>
      <c r="E295" s="3" t="s">
        <v>972</v>
      </c>
      <c r="F295" s="8" t="s">
        <v>1641</v>
      </c>
      <c r="G295" s="6">
        <f>SUMIFS(GQList,GIList,Table_ExternalData_1[[#This Row],[Item_key]],GDList,Table_ExternalData_1[[#Headers],[1]])</f>
        <v>0</v>
      </c>
      <c r="H295" s="6">
        <f>SUMIFS(GQList,GIList,Table_ExternalData_1[[#This Row],[Item_key]],GDList,Table_ExternalData_1[[#Headers],[2]])</f>
        <v>0</v>
      </c>
      <c r="I295" s="6">
        <f>SUMIFS(GQList,GIList,Table_ExternalData_1[[#This Row],[Item_key]],GDList,Table_ExternalData_1[[#Headers],[3]])</f>
        <v>0</v>
      </c>
      <c r="J295" s="6">
        <f>SUMIFS(GQList,GIList,Table_ExternalData_1[[#This Row],[Item_key]],GDList,Table_ExternalData_1[[#Headers],[4]])</f>
        <v>0</v>
      </c>
      <c r="K295" s="6">
        <f>SUMIFS(GQList,GIList,Table_ExternalData_1[[#This Row],[Item_key]],GDList,Table_ExternalData_1[[#Headers],[5]])</f>
        <v>0</v>
      </c>
      <c r="L295" s="6">
        <f>SUMIFS(GQList,GIList,Table_ExternalData_1[[#This Row],[Item_key]],GDList,Table_ExternalData_1[[#Headers],[6]])</f>
        <v>0</v>
      </c>
      <c r="M295" s="6">
        <f>SUMIFS(GQList,GIList,Table_ExternalData_1[[#This Row],[Item_key]],GDList,Table_ExternalData_1[[#Headers],[7]])</f>
        <v>0</v>
      </c>
      <c r="N295" s="6">
        <f>SUMIFS(GQList,GIList,Table_ExternalData_1[[#This Row],[Item_key]],GDList,Table_ExternalData_1[[#Headers],[8]])</f>
        <v>0</v>
      </c>
      <c r="O295" s="6">
        <f>SUMIFS(GQList,GIList,Table_ExternalData_1[[#This Row],[Item_key]],GDList,Table_ExternalData_1[[#Headers],[9]])</f>
        <v>0</v>
      </c>
      <c r="P295" s="6">
        <f>SUMIFS(GQList,GIList,Table_ExternalData_1[[#This Row],[Item_key]],GDList,Table_ExternalData_1[[#Headers],[10]])</f>
        <v>0</v>
      </c>
      <c r="Q295" s="6">
        <f>SUMIFS(GQList,GIList,Table_ExternalData_1[[#This Row],[Item_key]],GDList,Table_ExternalData_1[[#Headers],[11]])</f>
        <v>0</v>
      </c>
      <c r="R295" s="6">
        <f>SUMIFS(GQList,GIList,Table_ExternalData_1[[#This Row],[Item_key]],GDList,Table_ExternalData_1[[#Headers],[12]])</f>
        <v>0</v>
      </c>
      <c r="S295" s="6">
        <f>SUMIFS(GQList,GIList,Table_ExternalData_1[[#This Row],[Item_key]],GDList,Table_ExternalData_1[[#Headers],[13]])</f>
        <v>0</v>
      </c>
      <c r="T295" s="6">
        <f>SUMIFS(GQList,GIList,Table_ExternalData_1[[#This Row],[Item_key]],GDList,Table_ExternalData_1[[#Headers],[14]])</f>
        <v>0</v>
      </c>
      <c r="U295" s="6">
        <f>SUMIFS(GQList,GIList,Table_ExternalData_1[[#This Row],[Item_key]],GDList,Table_ExternalData_1[[#Headers],[15]])</f>
        <v>0</v>
      </c>
      <c r="V295" s="6">
        <f>SUMIFS(GQList,GIList,Table_ExternalData_1[[#This Row],[Item_key]],GDList,Table_ExternalData_1[[#Headers],[16]])</f>
        <v>0</v>
      </c>
      <c r="W295" s="6">
        <f>SUMIFS(GQList,GIList,Table_ExternalData_1[[#This Row],[Item_key]],GDList,Table_ExternalData_1[[#Headers],[17]])</f>
        <v>0</v>
      </c>
      <c r="X295" s="6">
        <f>SUMIFS(GQList,GIList,Table_ExternalData_1[[#This Row],[Item_key]],GDList,Table_ExternalData_1[[#Headers],[18]])</f>
        <v>0</v>
      </c>
      <c r="Y295" s="6">
        <f>SUMIFS(GQList,GIList,Table_ExternalData_1[[#This Row],[Item_key]],GDList,Table_ExternalData_1[[#Headers],[19]])</f>
        <v>0</v>
      </c>
      <c r="Z295" s="6">
        <f>SUMIFS(GQList,GIList,Table_ExternalData_1[[#This Row],[Item_key]],GDList,Table_ExternalData_1[[#Headers],[20]])</f>
        <v>0</v>
      </c>
      <c r="AA295" s="6">
        <f>SUMIFS(GQList,GIList,Table_ExternalData_1[[#This Row],[Item_key]],GDList,Table_ExternalData_1[[#Headers],[21]])</f>
        <v>0</v>
      </c>
      <c r="AB295" s="6">
        <f>SUMIFS(GQList,GIList,Table_ExternalData_1[[#This Row],[Item_key]],GDList,Table_ExternalData_1[[#Headers],[22]])</f>
        <v>0</v>
      </c>
      <c r="AC295" s="6">
        <f>SUMIFS(GQList,GIList,Table_ExternalData_1[[#This Row],[Item_key]],GDList,Table_ExternalData_1[[#Headers],[23]])</f>
        <v>0</v>
      </c>
      <c r="AD295" s="6">
        <f>SUMIFS(GQList,GIList,Table_ExternalData_1[[#This Row],[Item_key]],GDList,Table_ExternalData_1[[#Headers],[24]])</f>
        <v>0</v>
      </c>
      <c r="AE295" s="6">
        <f>SUMIFS(GQList,GIList,Table_ExternalData_1[[#This Row],[Item_key]],GDList,Table_ExternalData_1[[#Headers],[25]])</f>
        <v>0</v>
      </c>
      <c r="AF295" s="6">
        <f>SUMIFS(GQList,GIList,Table_ExternalData_1[[#This Row],[Item_key]],GDList,Table_ExternalData_1[[#Headers],[26]])</f>
        <v>0</v>
      </c>
      <c r="AG295" s="6">
        <f>SUMIFS(GQList,GIList,Table_ExternalData_1[[#This Row],[Item_key]],GDList,Table_ExternalData_1[[#Headers],[27]])</f>
        <v>0</v>
      </c>
      <c r="AH295" s="6">
        <f>SUMIFS(GQList,GIList,Table_ExternalData_1[[#This Row],[Item_key]],GDList,Table_ExternalData_1[[#Headers],[28]])</f>
        <v>0</v>
      </c>
      <c r="AI295" s="6">
        <f>SUMIFS(GQList,GIList,Table_ExternalData_1[[#This Row],[Item_key]],GDList,Table_ExternalData_1[[#Headers],[29]])</f>
        <v>0</v>
      </c>
      <c r="AJ295" s="6">
        <f>SUMIFS(GQList,GIList,Table_ExternalData_1[[#This Row],[Item_key]],GDList,Table_ExternalData_1[[#Headers],[30]])</f>
        <v>0</v>
      </c>
      <c r="AK295" s="6">
        <f>SUMIFS(GQList,GIList,Table_ExternalData_1[[#This Row],[Item_key]],GDList,Table_ExternalData_1[[#Headers],[31]])</f>
        <v>0</v>
      </c>
      <c r="AL295" s="6">
        <f>SUM(Table_ExternalData_1[[#This Row],[1]:[31]])</f>
        <v>0</v>
      </c>
    </row>
    <row r="296" spans="1:38" hidden="1">
      <c r="A296" s="8" t="s">
        <v>2000</v>
      </c>
      <c r="B296" s="3" t="s">
        <v>966</v>
      </c>
      <c r="C296" s="3" t="s">
        <v>552</v>
      </c>
      <c r="D296" s="3" t="s">
        <v>973</v>
      </c>
      <c r="E296" s="3" t="s">
        <v>974</v>
      </c>
      <c r="F296" s="8" t="s">
        <v>1641</v>
      </c>
      <c r="G296" s="6">
        <f>SUMIFS(GQList,GIList,Table_ExternalData_1[[#This Row],[Item_key]],GDList,Table_ExternalData_1[[#Headers],[1]])</f>
        <v>0</v>
      </c>
      <c r="H296" s="6">
        <f>SUMIFS(GQList,GIList,Table_ExternalData_1[[#This Row],[Item_key]],GDList,Table_ExternalData_1[[#Headers],[2]])</f>
        <v>0</v>
      </c>
      <c r="I296" s="6">
        <f>SUMIFS(GQList,GIList,Table_ExternalData_1[[#This Row],[Item_key]],GDList,Table_ExternalData_1[[#Headers],[3]])</f>
        <v>0</v>
      </c>
      <c r="J296" s="6">
        <f>SUMIFS(GQList,GIList,Table_ExternalData_1[[#This Row],[Item_key]],GDList,Table_ExternalData_1[[#Headers],[4]])</f>
        <v>0</v>
      </c>
      <c r="K296" s="6">
        <f>SUMIFS(GQList,GIList,Table_ExternalData_1[[#This Row],[Item_key]],GDList,Table_ExternalData_1[[#Headers],[5]])</f>
        <v>0</v>
      </c>
      <c r="L296" s="6">
        <f>SUMIFS(GQList,GIList,Table_ExternalData_1[[#This Row],[Item_key]],GDList,Table_ExternalData_1[[#Headers],[6]])</f>
        <v>0</v>
      </c>
      <c r="M296" s="6">
        <f>SUMIFS(GQList,GIList,Table_ExternalData_1[[#This Row],[Item_key]],GDList,Table_ExternalData_1[[#Headers],[7]])</f>
        <v>0</v>
      </c>
      <c r="N296" s="6">
        <f>SUMIFS(GQList,GIList,Table_ExternalData_1[[#This Row],[Item_key]],GDList,Table_ExternalData_1[[#Headers],[8]])</f>
        <v>0</v>
      </c>
      <c r="O296" s="6">
        <f>SUMIFS(GQList,GIList,Table_ExternalData_1[[#This Row],[Item_key]],GDList,Table_ExternalData_1[[#Headers],[9]])</f>
        <v>0</v>
      </c>
      <c r="P296" s="6">
        <f>SUMIFS(GQList,GIList,Table_ExternalData_1[[#This Row],[Item_key]],GDList,Table_ExternalData_1[[#Headers],[10]])</f>
        <v>0</v>
      </c>
      <c r="Q296" s="6">
        <f>SUMIFS(GQList,GIList,Table_ExternalData_1[[#This Row],[Item_key]],GDList,Table_ExternalData_1[[#Headers],[11]])</f>
        <v>0</v>
      </c>
      <c r="R296" s="6">
        <f>SUMIFS(GQList,GIList,Table_ExternalData_1[[#This Row],[Item_key]],GDList,Table_ExternalData_1[[#Headers],[12]])</f>
        <v>0</v>
      </c>
      <c r="S296" s="6">
        <f>SUMIFS(GQList,GIList,Table_ExternalData_1[[#This Row],[Item_key]],GDList,Table_ExternalData_1[[#Headers],[13]])</f>
        <v>0</v>
      </c>
      <c r="T296" s="6">
        <f>SUMIFS(GQList,GIList,Table_ExternalData_1[[#This Row],[Item_key]],GDList,Table_ExternalData_1[[#Headers],[14]])</f>
        <v>0</v>
      </c>
      <c r="U296" s="6">
        <f>SUMIFS(GQList,GIList,Table_ExternalData_1[[#This Row],[Item_key]],GDList,Table_ExternalData_1[[#Headers],[15]])</f>
        <v>0</v>
      </c>
      <c r="V296" s="6">
        <f>SUMIFS(GQList,GIList,Table_ExternalData_1[[#This Row],[Item_key]],GDList,Table_ExternalData_1[[#Headers],[16]])</f>
        <v>0</v>
      </c>
      <c r="W296" s="6">
        <f>SUMIFS(GQList,GIList,Table_ExternalData_1[[#This Row],[Item_key]],GDList,Table_ExternalData_1[[#Headers],[17]])</f>
        <v>0</v>
      </c>
      <c r="X296" s="6">
        <f>SUMIFS(GQList,GIList,Table_ExternalData_1[[#This Row],[Item_key]],GDList,Table_ExternalData_1[[#Headers],[18]])</f>
        <v>0</v>
      </c>
      <c r="Y296" s="6">
        <f>SUMIFS(GQList,GIList,Table_ExternalData_1[[#This Row],[Item_key]],GDList,Table_ExternalData_1[[#Headers],[19]])</f>
        <v>0</v>
      </c>
      <c r="Z296" s="6">
        <f>SUMIFS(GQList,GIList,Table_ExternalData_1[[#This Row],[Item_key]],GDList,Table_ExternalData_1[[#Headers],[20]])</f>
        <v>0</v>
      </c>
      <c r="AA296" s="6">
        <f>SUMIFS(GQList,GIList,Table_ExternalData_1[[#This Row],[Item_key]],GDList,Table_ExternalData_1[[#Headers],[21]])</f>
        <v>0</v>
      </c>
      <c r="AB296" s="6">
        <f>SUMIFS(GQList,GIList,Table_ExternalData_1[[#This Row],[Item_key]],GDList,Table_ExternalData_1[[#Headers],[22]])</f>
        <v>0</v>
      </c>
      <c r="AC296" s="6">
        <f>SUMIFS(GQList,GIList,Table_ExternalData_1[[#This Row],[Item_key]],GDList,Table_ExternalData_1[[#Headers],[23]])</f>
        <v>0</v>
      </c>
      <c r="AD296" s="6">
        <f>SUMIFS(GQList,GIList,Table_ExternalData_1[[#This Row],[Item_key]],GDList,Table_ExternalData_1[[#Headers],[24]])</f>
        <v>0</v>
      </c>
      <c r="AE296" s="6">
        <f>SUMIFS(GQList,GIList,Table_ExternalData_1[[#This Row],[Item_key]],GDList,Table_ExternalData_1[[#Headers],[25]])</f>
        <v>0</v>
      </c>
      <c r="AF296" s="6">
        <f>SUMIFS(GQList,GIList,Table_ExternalData_1[[#This Row],[Item_key]],GDList,Table_ExternalData_1[[#Headers],[26]])</f>
        <v>0</v>
      </c>
      <c r="AG296" s="6">
        <f>SUMIFS(GQList,GIList,Table_ExternalData_1[[#This Row],[Item_key]],GDList,Table_ExternalData_1[[#Headers],[27]])</f>
        <v>0</v>
      </c>
      <c r="AH296" s="6">
        <f>SUMIFS(GQList,GIList,Table_ExternalData_1[[#This Row],[Item_key]],GDList,Table_ExternalData_1[[#Headers],[28]])</f>
        <v>0</v>
      </c>
      <c r="AI296" s="6">
        <f>SUMIFS(GQList,GIList,Table_ExternalData_1[[#This Row],[Item_key]],GDList,Table_ExternalData_1[[#Headers],[29]])</f>
        <v>0</v>
      </c>
      <c r="AJ296" s="6">
        <f>SUMIFS(GQList,GIList,Table_ExternalData_1[[#This Row],[Item_key]],GDList,Table_ExternalData_1[[#Headers],[30]])</f>
        <v>0</v>
      </c>
      <c r="AK296" s="6">
        <f>SUMIFS(GQList,GIList,Table_ExternalData_1[[#This Row],[Item_key]],GDList,Table_ExternalData_1[[#Headers],[31]])</f>
        <v>0</v>
      </c>
      <c r="AL296" s="6">
        <f>SUM(Table_ExternalData_1[[#This Row],[1]:[31]])</f>
        <v>0</v>
      </c>
    </row>
    <row r="297" spans="1:38" ht="24" hidden="1">
      <c r="A297" s="8" t="s">
        <v>2000</v>
      </c>
      <c r="B297" s="3" t="s">
        <v>983</v>
      </c>
      <c r="C297" s="3" t="s">
        <v>168</v>
      </c>
      <c r="D297" s="3" t="s">
        <v>984</v>
      </c>
      <c r="E297" s="3" t="s">
        <v>985</v>
      </c>
      <c r="F297" s="8" t="s">
        <v>1641</v>
      </c>
      <c r="G297" s="6">
        <f>SUMIFS(GQList,GIList,Table_ExternalData_1[[#This Row],[Item_key]],GDList,Table_ExternalData_1[[#Headers],[1]])</f>
        <v>0</v>
      </c>
      <c r="H297" s="6">
        <f>SUMIFS(GQList,GIList,Table_ExternalData_1[[#This Row],[Item_key]],GDList,Table_ExternalData_1[[#Headers],[2]])</f>
        <v>0</v>
      </c>
      <c r="I297" s="6">
        <f>SUMIFS(GQList,GIList,Table_ExternalData_1[[#This Row],[Item_key]],GDList,Table_ExternalData_1[[#Headers],[3]])</f>
        <v>0</v>
      </c>
      <c r="J297" s="6">
        <f>SUMIFS(GQList,GIList,Table_ExternalData_1[[#This Row],[Item_key]],GDList,Table_ExternalData_1[[#Headers],[4]])</f>
        <v>4700</v>
      </c>
      <c r="K297" s="6">
        <f>SUMIFS(GQList,GIList,Table_ExternalData_1[[#This Row],[Item_key]],GDList,Table_ExternalData_1[[#Headers],[5]])</f>
        <v>0</v>
      </c>
      <c r="L297" s="6">
        <f>SUMIFS(GQList,GIList,Table_ExternalData_1[[#This Row],[Item_key]],GDList,Table_ExternalData_1[[#Headers],[6]])</f>
        <v>0</v>
      </c>
      <c r="M297" s="6">
        <f>SUMIFS(GQList,GIList,Table_ExternalData_1[[#This Row],[Item_key]],GDList,Table_ExternalData_1[[#Headers],[7]])</f>
        <v>0</v>
      </c>
      <c r="N297" s="6">
        <f>SUMIFS(GQList,GIList,Table_ExternalData_1[[#This Row],[Item_key]],GDList,Table_ExternalData_1[[#Headers],[8]])</f>
        <v>0</v>
      </c>
      <c r="O297" s="6">
        <f>SUMIFS(GQList,GIList,Table_ExternalData_1[[#This Row],[Item_key]],GDList,Table_ExternalData_1[[#Headers],[9]])</f>
        <v>0</v>
      </c>
      <c r="P297" s="6">
        <f>SUMIFS(GQList,GIList,Table_ExternalData_1[[#This Row],[Item_key]],GDList,Table_ExternalData_1[[#Headers],[10]])</f>
        <v>0</v>
      </c>
      <c r="Q297" s="6">
        <f>SUMIFS(GQList,GIList,Table_ExternalData_1[[#This Row],[Item_key]],GDList,Table_ExternalData_1[[#Headers],[11]])</f>
        <v>0</v>
      </c>
      <c r="R297" s="6">
        <f>SUMIFS(GQList,GIList,Table_ExternalData_1[[#This Row],[Item_key]],GDList,Table_ExternalData_1[[#Headers],[12]])</f>
        <v>0</v>
      </c>
      <c r="S297" s="6">
        <f>SUMIFS(GQList,GIList,Table_ExternalData_1[[#This Row],[Item_key]],GDList,Table_ExternalData_1[[#Headers],[13]])</f>
        <v>0</v>
      </c>
      <c r="T297" s="6">
        <f>SUMIFS(GQList,GIList,Table_ExternalData_1[[#This Row],[Item_key]],GDList,Table_ExternalData_1[[#Headers],[14]])</f>
        <v>0</v>
      </c>
      <c r="U297" s="6">
        <f>SUMIFS(GQList,GIList,Table_ExternalData_1[[#This Row],[Item_key]],GDList,Table_ExternalData_1[[#Headers],[15]])</f>
        <v>0</v>
      </c>
      <c r="V297" s="6">
        <f>SUMIFS(GQList,GIList,Table_ExternalData_1[[#This Row],[Item_key]],GDList,Table_ExternalData_1[[#Headers],[16]])</f>
        <v>0</v>
      </c>
      <c r="W297" s="6">
        <f>SUMIFS(GQList,GIList,Table_ExternalData_1[[#This Row],[Item_key]],GDList,Table_ExternalData_1[[#Headers],[17]])</f>
        <v>0</v>
      </c>
      <c r="X297" s="6">
        <f>SUMIFS(GQList,GIList,Table_ExternalData_1[[#This Row],[Item_key]],GDList,Table_ExternalData_1[[#Headers],[18]])</f>
        <v>0</v>
      </c>
      <c r="Y297" s="6">
        <f>SUMIFS(GQList,GIList,Table_ExternalData_1[[#This Row],[Item_key]],GDList,Table_ExternalData_1[[#Headers],[19]])</f>
        <v>0</v>
      </c>
      <c r="Z297" s="6">
        <f>SUMIFS(GQList,GIList,Table_ExternalData_1[[#This Row],[Item_key]],GDList,Table_ExternalData_1[[#Headers],[20]])</f>
        <v>0</v>
      </c>
      <c r="AA297" s="6">
        <f>SUMIFS(GQList,GIList,Table_ExternalData_1[[#This Row],[Item_key]],GDList,Table_ExternalData_1[[#Headers],[21]])</f>
        <v>0</v>
      </c>
      <c r="AB297" s="6">
        <f>SUMIFS(GQList,GIList,Table_ExternalData_1[[#This Row],[Item_key]],GDList,Table_ExternalData_1[[#Headers],[22]])</f>
        <v>0</v>
      </c>
      <c r="AC297" s="6">
        <f>SUMIFS(GQList,GIList,Table_ExternalData_1[[#This Row],[Item_key]],GDList,Table_ExternalData_1[[#Headers],[23]])</f>
        <v>0</v>
      </c>
      <c r="AD297" s="6">
        <f>SUMIFS(GQList,GIList,Table_ExternalData_1[[#This Row],[Item_key]],GDList,Table_ExternalData_1[[#Headers],[24]])</f>
        <v>0</v>
      </c>
      <c r="AE297" s="6">
        <f>SUMIFS(GQList,GIList,Table_ExternalData_1[[#This Row],[Item_key]],GDList,Table_ExternalData_1[[#Headers],[25]])</f>
        <v>0</v>
      </c>
      <c r="AF297" s="6">
        <f>SUMIFS(GQList,GIList,Table_ExternalData_1[[#This Row],[Item_key]],GDList,Table_ExternalData_1[[#Headers],[26]])</f>
        <v>0</v>
      </c>
      <c r="AG297" s="6">
        <f>SUMIFS(GQList,GIList,Table_ExternalData_1[[#This Row],[Item_key]],GDList,Table_ExternalData_1[[#Headers],[27]])</f>
        <v>0</v>
      </c>
      <c r="AH297" s="6">
        <f>SUMIFS(GQList,GIList,Table_ExternalData_1[[#This Row],[Item_key]],GDList,Table_ExternalData_1[[#Headers],[28]])</f>
        <v>0</v>
      </c>
      <c r="AI297" s="6">
        <f>SUMIFS(GQList,GIList,Table_ExternalData_1[[#This Row],[Item_key]],GDList,Table_ExternalData_1[[#Headers],[29]])</f>
        <v>0</v>
      </c>
      <c r="AJ297" s="6">
        <f>SUMIFS(GQList,GIList,Table_ExternalData_1[[#This Row],[Item_key]],GDList,Table_ExternalData_1[[#Headers],[30]])</f>
        <v>0</v>
      </c>
      <c r="AK297" s="6">
        <f>SUMIFS(GQList,GIList,Table_ExternalData_1[[#This Row],[Item_key]],GDList,Table_ExternalData_1[[#Headers],[31]])</f>
        <v>0</v>
      </c>
      <c r="AL297" s="6">
        <f>SUM(Table_ExternalData_1[[#This Row],[1]:[31]])</f>
        <v>4700</v>
      </c>
    </row>
    <row r="298" spans="1:38" hidden="1">
      <c r="A298" s="8" t="s">
        <v>2000</v>
      </c>
      <c r="B298" s="3" t="s">
        <v>983</v>
      </c>
      <c r="C298" s="3" t="s">
        <v>14</v>
      </c>
      <c r="D298" s="3" t="s">
        <v>986</v>
      </c>
      <c r="E298" s="3" t="s">
        <v>987</v>
      </c>
      <c r="F298" s="8" t="s">
        <v>1641</v>
      </c>
      <c r="G298" s="6">
        <f>SUMIFS(GQList,GIList,Table_ExternalData_1[[#This Row],[Item_key]],GDList,Table_ExternalData_1[[#Headers],[1]])</f>
        <v>0</v>
      </c>
      <c r="H298" s="6">
        <f>SUMIFS(GQList,GIList,Table_ExternalData_1[[#This Row],[Item_key]],GDList,Table_ExternalData_1[[#Headers],[2]])</f>
        <v>0</v>
      </c>
      <c r="I298" s="6">
        <f>SUMIFS(GQList,GIList,Table_ExternalData_1[[#This Row],[Item_key]],GDList,Table_ExternalData_1[[#Headers],[3]])</f>
        <v>0</v>
      </c>
      <c r="J298" s="6">
        <f>SUMIFS(GQList,GIList,Table_ExternalData_1[[#This Row],[Item_key]],GDList,Table_ExternalData_1[[#Headers],[4]])</f>
        <v>2800</v>
      </c>
      <c r="K298" s="6">
        <f>SUMIFS(GQList,GIList,Table_ExternalData_1[[#This Row],[Item_key]],GDList,Table_ExternalData_1[[#Headers],[5]])</f>
        <v>0</v>
      </c>
      <c r="L298" s="6">
        <f>SUMIFS(GQList,GIList,Table_ExternalData_1[[#This Row],[Item_key]],GDList,Table_ExternalData_1[[#Headers],[6]])</f>
        <v>0</v>
      </c>
      <c r="M298" s="6">
        <f>SUMIFS(GQList,GIList,Table_ExternalData_1[[#This Row],[Item_key]],GDList,Table_ExternalData_1[[#Headers],[7]])</f>
        <v>0</v>
      </c>
      <c r="N298" s="6">
        <f>SUMIFS(GQList,GIList,Table_ExternalData_1[[#This Row],[Item_key]],GDList,Table_ExternalData_1[[#Headers],[8]])</f>
        <v>0</v>
      </c>
      <c r="O298" s="6">
        <f>SUMIFS(GQList,GIList,Table_ExternalData_1[[#This Row],[Item_key]],GDList,Table_ExternalData_1[[#Headers],[9]])</f>
        <v>0</v>
      </c>
      <c r="P298" s="6">
        <f>SUMIFS(GQList,GIList,Table_ExternalData_1[[#This Row],[Item_key]],GDList,Table_ExternalData_1[[#Headers],[10]])</f>
        <v>0</v>
      </c>
      <c r="Q298" s="6">
        <f>SUMIFS(GQList,GIList,Table_ExternalData_1[[#This Row],[Item_key]],GDList,Table_ExternalData_1[[#Headers],[11]])</f>
        <v>0</v>
      </c>
      <c r="R298" s="6">
        <f>SUMIFS(GQList,GIList,Table_ExternalData_1[[#This Row],[Item_key]],GDList,Table_ExternalData_1[[#Headers],[12]])</f>
        <v>0</v>
      </c>
      <c r="S298" s="6">
        <f>SUMIFS(GQList,GIList,Table_ExternalData_1[[#This Row],[Item_key]],GDList,Table_ExternalData_1[[#Headers],[13]])</f>
        <v>0</v>
      </c>
      <c r="T298" s="6">
        <f>SUMIFS(GQList,GIList,Table_ExternalData_1[[#This Row],[Item_key]],GDList,Table_ExternalData_1[[#Headers],[14]])</f>
        <v>0</v>
      </c>
      <c r="U298" s="6">
        <f>SUMIFS(GQList,GIList,Table_ExternalData_1[[#This Row],[Item_key]],GDList,Table_ExternalData_1[[#Headers],[15]])</f>
        <v>0</v>
      </c>
      <c r="V298" s="6">
        <f>SUMIFS(GQList,GIList,Table_ExternalData_1[[#This Row],[Item_key]],GDList,Table_ExternalData_1[[#Headers],[16]])</f>
        <v>0</v>
      </c>
      <c r="W298" s="6">
        <f>SUMIFS(GQList,GIList,Table_ExternalData_1[[#This Row],[Item_key]],GDList,Table_ExternalData_1[[#Headers],[17]])</f>
        <v>0</v>
      </c>
      <c r="X298" s="6">
        <f>SUMIFS(GQList,GIList,Table_ExternalData_1[[#This Row],[Item_key]],GDList,Table_ExternalData_1[[#Headers],[18]])</f>
        <v>0</v>
      </c>
      <c r="Y298" s="6">
        <f>SUMIFS(GQList,GIList,Table_ExternalData_1[[#This Row],[Item_key]],GDList,Table_ExternalData_1[[#Headers],[19]])</f>
        <v>0</v>
      </c>
      <c r="Z298" s="6">
        <f>SUMIFS(GQList,GIList,Table_ExternalData_1[[#This Row],[Item_key]],GDList,Table_ExternalData_1[[#Headers],[20]])</f>
        <v>0</v>
      </c>
      <c r="AA298" s="6">
        <f>SUMIFS(GQList,GIList,Table_ExternalData_1[[#This Row],[Item_key]],GDList,Table_ExternalData_1[[#Headers],[21]])</f>
        <v>0</v>
      </c>
      <c r="AB298" s="6">
        <f>SUMIFS(GQList,GIList,Table_ExternalData_1[[#This Row],[Item_key]],GDList,Table_ExternalData_1[[#Headers],[22]])</f>
        <v>0</v>
      </c>
      <c r="AC298" s="6">
        <f>SUMIFS(GQList,GIList,Table_ExternalData_1[[#This Row],[Item_key]],GDList,Table_ExternalData_1[[#Headers],[23]])</f>
        <v>0</v>
      </c>
      <c r="AD298" s="6">
        <f>SUMIFS(GQList,GIList,Table_ExternalData_1[[#This Row],[Item_key]],GDList,Table_ExternalData_1[[#Headers],[24]])</f>
        <v>0</v>
      </c>
      <c r="AE298" s="6">
        <f>SUMIFS(GQList,GIList,Table_ExternalData_1[[#This Row],[Item_key]],GDList,Table_ExternalData_1[[#Headers],[25]])</f>
        <v>0</v>
      </c>
      <c r="AF298" s="6">
        <f>SUMIFS(GQList,GIList,Table_ExternalData_1[[#This Row],[Item_key]],GDList,Table_ExternalData_1[[#Headers],[26]])</f>
        <v>0</v>
      </c>
      <c r="AG298" s="6">
        <f>SUMIFS(GQList,GIList,Table_ExternalData_1[[#This Row],[Item_key]],GDList,Table_ExternalData_1[[#Headers],[27]])</f>
        <v>0</v>
      </c>
      <c r="AH298" s="6">
        <f>SUMIFS(GQList,GIList,Table_ExternalData_1[[#This Row],[Item_key]],GDList,Table_ExternalData_1[[#Headers],[28]])</f>
        <v>0</v>
      </c>
      <c r="AI298" s="6">
        <f>SUMIFS(GQList,GIList,Table_ExternalData_1[[#This Row],[Item_key]],GDList,Table_ExternalData_1[[#Headers],[29]])</f>
        <v>0</v>
      </c>
      <c r="AJ298" s="6">
        <f>SUMIFS(GQList,GIList,Table_ExternalData_1[[#This Row],[Item_key]],GDList,Table_ExternalData_1[[#Headers],[30]])</f>
        <v>5000</v>
      </c>
      <c r="AK298" s="6">
        <f>SUMIFS(GQList,GIList,Table_ExternalData_1[[#This Row],[Item_key]],GDList,Table_ExternalData_1[[#Headers],[31]])</f>
        <v>0</v>
      </c>
      <c r="AL298" s="6">
        <f>SUM(Table_ExternalData_1[[#This Row],[1]:[31]])</f>
        <v>7800</v>
      </c>
    </row>
    <row r="299" spans="1:38" hidden="1">
      <c r="A299" s="8" t="s">
        <v>2000</v>
      </c>
      <c r="B299" s="3" t="s">
        <v>983</v>
      </c>
      <c r="C299" s="3" t="s">
        <v>15</v>
      </c>
      <c r="D299" s="3" t="s">
        <v>988</v>
      </c>
      <c r="E299" s="3" t="s">
        <v>989</v>
      </c>
      <c r="F299" s="8" t="s">
        <v>1641</v>
      </c>
      <c r="G299" s="6">
        <f>SUMIFS(GQList,GIList,Table_ExternalData_1[[#This Row],[Item_key]],GDList,Table_ExternalData_1[[#Headers],[1]])</f>
        <v>0</v>
      </c>
      <c r="H299" s="6">
        <f>SUMIFS(GQList,GIList,Table_ExternalData_1[[#This Row],[Item_key]],GDList,Table_ExternalData_1[[#Headers],[2]])</f>
        <v>0</v>
      </c>
      <c r="I299" s="6">
        <f>SUMIFS(GQList,GIList,Table_ExternalData_1[[#This Row],[Item_key]],GDList,Table_ExternalData_1[[#Headers],[3]])</f>
        <v>0</v>
      </c>
      <c r="J299" s="6">
        <f>SUMIFS(GQList,GIList,Table_ExternalData_1[[#This Row],[Item_key]],GDList,Table_ExternalData_1[[#Headers],[4]])</f>
        <v>0</v>
      </c>
      <c r="K299" s="6">
        <f>SUMIFS(GQList,GIList,Table_ExternalData_1[[#This Row],[Item_key]],GDList,Table_ExternalData_1[[#Headers],[5]])</f>
        <v>0</v>
      </c>
      <c r="L299" s="6">
        <f>SUMIFS(GQList,GIList,Table_ExternalData_1[[#This Row],[Item_key]],GDList,Table_ExternalData_1[[#Headers],[6]])</f>
        <v>0</v>
      </c>
      <c r="M299" s="6">
        <f>SUMIFS(GQList,GIList,Table_ExternalData_1[[#This Row],[Item_key]],GDList,Table_ExternalData_1[[#Headers],[7]])</f>
        <v>0</v>
      </c>
      <c r="N299" s="6">
        <f>SUMIFS(GQList,GIList,Table_ExternalData_1[[#This Row],[Item_key]],GDList,Table_ExternalData_1[[#Headers],[8]])</f>
        <v>0</v>
      </c>
      <c r="O299" s="6">
        <f>SUMIFS(GQList,GIList,Table_ExternalData_1[[#This Row],[Item_key]],GDList,Table_ExternalData_1[[#Headers],[9]])</f>
        <v>0</v>
      </c>
      <c r="P299" s="6">
        <f>SUMIFS(GQList,GIList,Table_ExternalData_1[[#This Row],[Item_key]],GDList,Table_ExternalData_1[[#Headers],[10]])</f>
        <v>9000</v>
      </c>
      <c r="Q299" s="6">
        <f>SUMIFS(GQList,GIList,Table_ExternalData_1[[#This Row],[Item_key]],GDList,Table_ExternalData_1[[#Headers],[11]])</f>
        <v>0</v>
      </c>
      <c r="R299" s="6">
        <f>SUMIFS(GQList,GIList,Table_ExternalData_1[[#This Row],[Item_key]],GDList,Table_ExternalData_1[[#Headers],[12]])</f>
        <v>0</v>
      </c>
      <c r="S299" s="6">
        <f>SUMIFS(GQList,GIList,Table_ExternalData_1[[#This Row],[Item_key]],GDList,Table_ExternalData_1[[#Headers],[13]])</f>
        <v>0</v>
      </c>
      <c r="T299" s="6">
        <f>SUMIFS(GQList,GIList,Table_ExternalData_1[[#This Row],[Item_key]],GDList,Table_ExternalData_1[[#Headers],[14]])</f>
        <v>0</v>
      </c>
      <c r="U299" s="6">
        <f>SUMIFS(GQList,GIList,Table_ExternalData_1[[#This Row],[Item_key]],GDList,Table_ExternalData_1[[#Headers],[15]])</f>
        <v>0</v>
      </c>
      <c r="V299" s="6">
        <f>SUMIFS(GQList,GIList,Table_ExternalData_1[[#This Row],[Item_key]],GDList,Table_ExternalData_1[[#Headers],[16]])</f>
        <v>1600</v>
      </c>
      <c r="W299" s="6">
        <f>SUMIFS(GQList,GIList,Table_ExternalData_1[[#This Row],[Item_key]],GDList,Table_ExternalData_1[[#Headers],[17]])</f>
        <v>500</v>
      </c>
      <c r="X299" s="6">
        <f>SUMIFS(GQList,GIList,Table_ExternalData_1[[#This Row],[Item_key]],GDList,Table_ExternalData_1[[#Headers],[18]])</f>
        <v>0</v>
      </c>
      <c r="Y299" s="6">
        <f>SUMIFS(GQList,GIList,Table_ExternalData_1[[#This Row],[Item_key]],GDList,Table_ExternalData_1[[#Headers],[19]])</f>
        <v>0</v>
      </c>
      <c r="Z299" s="6">
        <f>SUMIFS(GQList,GIList,Table_ExternalData_1[[#This Row],[Item_key]],GDList,Table_ExternalData_1[[#Headers],[20]])</f>
        <v>0</v>
      </c>
      <c r="AA299" s="6">
        <f>SUMIFS(GQList,GIList,Table_ExternalData_1[[#This Row],[Item_key]],GDList,Table_ExternalData_1[[#Headers],[21]])</f>
        <v>0</v>
      </c>
      <c r="AB299" s="6">
        <f>SUMIFS(GQList,GIList,Table_ExternalData_1[[#This Row],[Item_key]],GDList,Table_ExternalData_1[[#Headers],[22]])</f>
        <v>0</v>
      </c>
      <c r="AC299" s="6">
        <f>SUMIFS(GQList,GIList,Table_ExternalData_1[[#This Row],[Item_key]],GDList,Table_ExternalData_1[[#Headers],[23]])</f>
        <v>0</v>
      </c>
      <c r="AD299" s="6">
        <f>SUMIFS(GQList,GIList,Table_ExternalData_1[[#This Row],[Item_key]],GDList,Table_ExternalData_1[[#Headers],[24]])</f>
        <v>0</v>
      </c>
      <c r="AE299" s="6">
        <f>SUMIFS(GQList,GIList,Table_ExternalData_1[[#This Row],[Item_key]],GDList,Table_ExternalData_1[[#Headers],[25]])</f>
        <v>0</v>
      </c>
      <c r="AF299" s="6">
        <f>SUMIFS(GQList,GIList,Table_ExternalData_1[[#This Row],[Item_key]],GDList,Table_ExternalData_1[[#Headers],[26]])</f>
        <v>0</v>
      </c>
      <c r="AG299" s="6">
        <f>SUMIFS(GQList,GIList,Table_ExternalData_1[[#This Row],[Item_key]],GDList,Table_ExternalData_1[[#Headers],[27]])</f>
        <v>0</v>
      </c>
      <c r="AH299" s="6">
        <f>SUMIFS(GQList,GIList,Table_ExternalData_1[[#This Row],[Item_key]],GDList,Table_ExternalData_1[[#Headers],[28]])</f>
        <v>0</v>
      </c>
      <c r="AI299" s="6">
        <f>SUMIFS(GQList,GIList,Table_ExternalData_1[[#This Row],[Item_key]],GDList,Table_ExternalData_1[[#Headers],[29]])</f>
        <v>0</v>
      </c>
      <c r="AJ299" s="6">
        <f>SUMIFS(GQList,GIList,Table_ExternalData_1[[#This Row],[Item_key]],GDList,Table_ExternalData_1[[#Headers],[30]])</f>
        <v>0</v>
      </c>
      <c r="AK299" s="6">
        <f>SUMIFS(GQList,GIList,Table_ExternalData_1[[#This Row],[Item_key]],GDList,Table_ExternalData_1[[#Headers],[31]])</f>
        <v>500</v>
      </c>
      <c r="AL299" s="6">
        <f>SUM(Table_ExternalData_1[[#This Row],[1]:[31]])</f>
        <v>11600</v>
      </c>
    </row>
    <row r="300" spans="1:38" hidden="1">
      <c r="A300" s="8" t="s">
        <v>2000</v>
      </c>
      <c r="B300" s="3" t="s">
        <v>983</v>
      </c>
      <c r="C300" s="3" t="s">
        <v>472</v>
      </c>
      <c r="D300" s="3" t="s">
        <v>990</v>
      </c>
      <c r="E300" s="3" t="s">
        <v>991</v>
      </c>
      <c r="F300" s="8" t="s">
        <v>1641</v>
      </c>
      <c r="G300" s="6">
        <f>SUMIFS(GQList,GIList,Table_ExternalData_1[[#This Row],[Item_key]],GDList,Table_ExternalData_1[[#Headers],[1]])</f>
        <v>0</v>
      </c>
      <c r="H300" s="6">
        <f>SUMIFS(GQList,GIList,Table_ExternalData_1[[#This Row],[Item_key]],GDList,Table_ExternalData_1[[#Headers],[2]])</f>
        <v>0</v>
      </c>
      <c r="I300" s="6">
        <f>SUMIFS(GQList,GIList,Table_ExternalData_1[[#This Row],[Item_key]],GDList,Table_ExternalData_1[[#Headers],[3]])</f>
        <v>0</v>
      </c>
      <c r="J300" s="6">
        <f>SUMIFS(GQList,GIList,Table_ExternalData_1[[#This Row],[Item_key]],GDList,Table_ExternalData_1[[#Headers],[4]])</f>
        <v>0</v>
      </c>
      <c r="K300" s="6">
        <f>SUMIFS(GQList,GIList,Table_ExternalData_1[[#This Row],[Item_key]],GDList,Table_ExternalData_1[[#Headers],[5]])</f>
        <v>0</v>
      </c>
      <c r="L300" s="6">
        <f>SUMIFS(GQList,GIList,Table_ExternalData_1[[#This Row],[Item_key]],GDList,Table_ExternalData_1[[#Headers],[6]])</f>
        <v>0</v>
      </c>
      <c r="M300" s="6">
        <f>SUMIFS(GQList,GIList,Table_ExternalData_1[[#This Row],[Item_key]],GDList,Table_ExternalData_1[[#Headers],[7]])</f>
        <v>0</v>
      </c>
      <c r="N300" s="6">
        <f>SUMIFS(GQList,GIList,Table_ExternalData_1[[#This Row],[Item_key]],GDList,Table_ExternalData_1[[#Headers],[8]])</f>
        <v>0</v>
      </c>
      <c r="O300" s="6">
        <f>SUMIFS(GQList,GIList,Table_ExternalData_1[[#This Row],[Item_key]],GDList,Table_ExternalData_1[[#Headers],[9]])</f>
        <v>0</v>
      </c>
      <c r="P300" s="6">
        <f>SUMIFS(GQList,GIList,Table_ExternalData_1[[#This Row],[Item_key]],GDList,Table_ExternalData_1[[#Headers],[10]])</f>
        <v>0</v>
      </c>
      <c r="Q300" s="6">
        <f>SUMIFS(GQList,GIList,Table_ExternalData_1[[#This Row],[Item_key]],GDList,Table_ExternalData_1[[#Headers],[11]])</f>
        <v>0</v>
      </c>
      <c r="R300" s="6">
        <f>SUMIFS(GQList,GIList,Table_ExternalData_1[[#This Row],[Item_key]],GDList,Table_ExternalData_1[[#Headers],[12]])</f>
        <v>0</v>
      </c>
      <c r="S300" s="6">
        <f>SUMIFS(GQList,GIList,Table_ExternalData_1[[#This Row],[Item_key]],GDList,Table_ExternalData_1[[#Headers],[13]])</f>
        <v>0</v>
      </c>
      <c r="T300" s="6">
        <f>SUMIFS(GQList,GIList,Table_ExternalData_1[[#This Row],[Item_key]],GDList,Table_ExternalData_1[[#Headers],[14]])</f>
        <v>0</v>
      </c>
      <c r="U300" s="6">
        <f>SUMIFS(GQList,GIList,Table_ExternalData_1[[#This Row],[Item_key]],GDList,Table_ExternalData_1[[#Headers],[15]])</f>
        <v>0</v>
      </c>
      <c r="V300" s="6">
        <f>SUMIFS(GQList,GIList,Table_ExternalData_1[[#This Row],[Item_key]],GDList,Table_ExternalData_1[[#Headers],[16]])</f>
        <v>0</v>
      </c>
      <c r="W300" s="6">
        <f>SUMIFS(GQList,GIList,Table_ExternalData_1[[#This Row],[Item_key]],GDList,Table_ExternalData_1[[#Headers],[17]])</f>
        <v>0</v>
      </c>
      <c r="X300" s="6">
        <f>SUMIFS(GQList,GIList,Table_ExternalData_1[[#This Row],[Item_key]],GDList,Table_ExternalData_1[[#Headers],[18]])</f>
        <v>0</v>
      </c>
      <c r="Y300" s="6">
        <f>SUMIFS(GQList,GIList,Table_ExternalData_1[[#This Row],[Item_key]],GDList,Table_ExternalData_1[[#Headers],[19]])</f>
        <v>0</v>
      </c>
      <c r="Z300" s="6">
        <f>SUMIFS(GQList,GIList,Table_ExternalData_1[[#This Row],[Item_key]],GDList,Table_ExternalData_1[[#Headers],[20]])</f>
        <v>0</v>
      </c>
      <c r="AA300" s="6">
        <f>SUMIFS(GQList,GIList,Table_ExternalData_1[[#This Row],[Item_key]],GDList,Table_ExternalData_1[[#Headers],[21]])</f>
        <v>0</v>
      </c>
      <c r="AB300" s="6">
        <f>SUMIFS(GQList,GIList,Table_ExternalData_1[[#This Row],[Item_key]],GDList,Table_ExternalData_1[[#Headers],[22]])</f>
        <v>0</v>
      </c>
      <c r="AC300" s="6">
        <f>SUMIFS(GQList,GIList,Table_ExternalData_1[[#This Row],[Item_key]],GDList,Table_ExternalData_1[[#Headers],[23]])</f>
        <v>0</v>
      </c>
      <c r="AD300" s="6">
        <f>SUMIFS(GQList,GIList,Table_ExternalData_1[[#This Row],[Item_key]],GDList,Table_ExternalData_1[[#Headers],[24]])</f>
        <v>0</v>
      </c>
      <c r="AE300" s="6">
        <f>SUMIFS(GQList,GIList,Table_ExternalData_1[[#This Row],[Item_key]],GDList,Table_ExternalData_1[[#Headers],[25]])</f>
        <v>0</v>
      </c>
      <c r="AF300" s="6">
        <f>SUMIFS(GQList,GIList,Table_ExternalData_1[[#This Row],[Item_key]],GDList,Table_ExternalData_1[[#Headers],[26]])</f>
        <v>0</v>
      </c>
      <c r="AG300" s="6">
        <f>SUMIFS(GQList,GIList,Table_ExternalData_1[[#This Row],[Item_key]],GDList,Table_ExternalData_1[[#Headers],[27]])</f>
        <v>0</v>
      </c>
      <c r="AH300" s="6">
        <f>SUMIFS(GQList,GIList,Table_ExternalData_1[[#This Row],[Item_key]],GDList,Table_ExternalData_1[[#Headers],[28]])</f>
        <v>0</v>
      </c>
      <c r="AI300" s="6">
        <f>SUMIFS(GQList,GIList,Table_ExternalData_1[[#This Row],[Item_key]],GDList,Table_ExternalData_1[[#Headers],[29]])</f>
        <v>0</v>
      </c>
      <c r="AJ300" s="6">
        <f>SUMIFS(GQList,GIList,Table_ExternalData_1[[#This Row],[Item_key]],GDList,Table_ExternalData_1[[#Headers],[30]])</f>
        <v>0</v>
      </c>
      <c r="AK300" s="6">
        <f>SUMIFS(GQList,GIList,Table_ExternalData_1[[#This Row],[Item_key]],GDList,Table_ExternalData_1[[#Headers],[31]])</f>
        <v>0</v>
      </c>
      <c r="AL300" s="6">
        <f>SUM(Table_ExternalData_1[[#This Row],[1]:[31]])</f>
        <v>0</v>
      </c>
    </row>
    <row r="301" spans="1:38" hidden="1">
      <c r="A301" s="8" t="s">
        <v>2000</v>
      </c>
      <c r="B301" s="3" t="s">
        <v>983</v>
      </c>
      <c r="C301" s="3" t="s">
        <v>16</v>
      </c>
      <c r="D301" s="3" t="s">
        <v>992</v>
      </c>
      <c r="E301" s="3" t="s">
        <v>751</v>
      </c>
      <c r="F301" s="8" t="s">
        <v>1641</v>
      </c>
      <c r="G301" s="6">
        <f>SUMIFS(GQList,GIList,Table_ExternalData_1[[#This Row],[Item_key]],GDList,Table_ExternalData_1[[#Headers],[1]])</f>
        <v>0</v>
      </c>
      <c r="H301" s="6">
        <f>SUMIFS(GQList,GIList,Table_ExternalData_1[[#This Row],[Item_key]],GDList,Table_ExternalData_1[[#Headers],[2]])</f>
        <v>0</v>
      </c>
      <c r="I301" s="6">
        <f>SUMIFS(GQList,GIList,Table_ExternalData_1[[#This Row],[Item_key]],GDList,Table_ExternalData_1[[#Headers],[3]])</f>
        <v>0</v>
      </c>
      <c r="J301" s="6">
        <f>SUMIFS(GQList,GIList,Table_ExternalData_1[[#This Row],[Item_key]],GDList,Table_ExternalData_1[[#Headers],[4]])</f>
        <v>0</v>
      </c>
      <c r="K301" s="6">
        <f>SUMIFS(GQList,GIList,Table_ExternalData_1[[#This Row],[Item_key]],GDList,Table_ExternalData_1[[#Headers],[5]])</f>
        <v>0</v>
      </c>
      <c r="L301" s="6">
        <f>SUMIFS(GQList,GIList,Table_ExternalData_1[[#This Row],[Item_key]],GDList,Table_ExternalData_1[[#Headers],[6]])</f>
        <v>0</v>
      </c>
      <c r="M301" s="6">
        <f>SUMIFS(GQList,GIList,Table_ExternalData_1[[#This Row],[Item_key]],GDList,Table_ExternalData_1[[#Headers],[7]])</f>
        <v>0</v>
      </c>
      <c r="N301" s="6">
        <f>SUMIFS(GQList,GIList,Table_ExternalData_1[[#This Row],[Item_key]],GDList,Table_ExternalData_1[[#Headers],[8]])</f>
        <v>0</v>
      </c>
      <c r="O301" s="6">
        <f>SUMIFS(GQList,GIList,Table_ExternalData_1[[#This Row],[Item_key]],GDList,Table_ExternalData_1[[#Headers],[9]])</f>
        <v>0</v>
      </c>
      <c r="P301" s="6">
        <f>SUMIFS(GQList,GIList,Table_ExternalData_1[[#This Row],[Item_key]],GDList,Table_ExternalData_1[[#Headers],[10]])</f>
        <v>7000</v>
      </c>
      <c r="Q301" s="6">
        <f>SUMIFS(GQList,GIList,Table_ExternalData_1[[#This Row],[Item_key]],GDList,Table_ExternalData_1[[#Headers],[11]])</f>
        <v>0</v>
      </c>
      <c r="R301" s="6">
        <f>SUMIFS(GQList,GIList,Table_ExternalData_1[[#This Row],[Item_key]],GDList,Table_ExternalData_1[[#Headers],[12]])</f>
        <v>0</v>
      </c>
      <c r="S301" s="6">
        <f>SUMIFS(GQList,GIList,Table_ExternalData_1[[#This Row],[Item_key]],GDList,Table_ExternalData_1[[#Headers],[13]])</f>
        <v>0</v>
      </c>
      <c r="T301" s="6">
        <f>SUMIFS(GQList,GIList,Table_ExternalData_1[[#This Row],[Item_key]],GDList,Table_ExternalData_1[[#Headers],[14]])</f>
        <v>0</v>
      </c>
      <c r="U301" s="6">
        <f>SUMIFS(GQList,GIList,Table_ExternalData_1[[#This Row],[Item_key]],GDList,Table_ExternalData_1[[#Headers],[15]])</f>
        <v>0</v>
      </c>
      <c r="V301" s="6">
        <f>SUMIFS(GQList,GIList,Table_ExternalData_1[[#This Row],[Item_key]],GDList,Table_ExternalData_1[[#Headers],[16]])</f>
        <v>4100</v>
      </c>
      <c r="W301" s="6">
        <f>SUMIFS(GQList,GIList,Table_ExternalData_1[[#This Row],[Item_key]],GDList,Table_ExternalData_1[[#Headers],[17]])</f>
        <v>0</v>
      </c>
      <c r="X301" s="6">
        <f>SUMIFS(GQList,GIList,Table_ExternalData_1[[#This Row],[Item_key]],GDList,Table_ExternalData_1[[#Headers],[18]])</f>
        <v>0</v>
      </c>
      <c r="Y301" s="6">
        <f>SUMIFS(GQList,GIList,Table_ExternalData_1[[#This Row],[Item_key]],GDList,Table_ExternalData_1[[#Headers],[19]])</f>
        <v>0</v>
      </c>
      <c r="Z301" s="6">
        <f>SUMIFS(GQList,GIList,Table_ExternalData_1[[#This Row],[Item_key]],GDList,Table_ExternalData_1[[#Headers],[20]])</f>
        <v>0</v>
      </c>
      <c r="AA301" s="6">
        <f>SUMIFS(GQList,GIList,Table_ExternalData_1[[#This Row],[Item_key]],GDList,Table_ExternalData_1[[#Headers],[21]])</f>
        <v>0</v>
      </c>
      <c r="AB301" s="6">
        <f>SUMIFS(GQList,GIList,Table_ExternalData_1[[#This Row],[Item_key]],GDList,Table_ExternalData_1[[#Headers],[22]])</f>
        <v>0</v>
      </c>
      <c r="AC301" s="6">
        <f>SUMIFS(GQList,GIList,Table_ExternalData_1[[#This Row],[Item_key]],GDList,Table_ExternalData_1[[#Headers],[23]])</f>
        <v>0</v>
      </c>
      <c r="AD301" s="6">
        <f>SUMIFS(GQList,GIList,Table_ExternalData_1[[#This Row],[Item_key]],GDList,Table_ExternalData_1[[#Headers],[24]])</f>
        <v>0</v>
      </c>
      <c r="AE301" s="6">
        <f>SUMIFS(GQList,GIList,Table_ExternalData_1[[#This Row],[Item_key]],GDList,Table_ExternalData_1[[#Headers],[25]])</f>
        <v>0</v>
      </c>
      <c r="AF301" s="6">
        <f>SUMIFS(GQList,GIList,Table_ExternalData_1[[#This Row],[Item_key]],GDList,Table_ExternalData_1[[#Headers],[26]])</f>
        <v>0</v>
      </c>
      <c r="AG301" s="6">
        <f>SUMIFS(GQList,GIList,Table_ExternalData_1[[#This Row],[Item_key]],GDList,Table_ExternalData_1[[#Headers],[27]])</f>
        <v>0</v>
      </c>
      <c r="AH301" s="6">
        <f>SUMIFS(GQList,GIList,Table_ExternalData_1[[#This Row],[Item_key]],GDList,Table_ExternalData_1[[#Headers],[28]])</f>
        <v>0</v>
      </c>
      <c r="AI301" s="6">
        <f>SUMIFS(GQList,GIList,Table_ExternalData_1[[#This Row],[Item_key]],GDList,Table_ExternalData_1[[#Headers],[29]])</f>
        <v>0</v>
      </c>
      <c r="AJ301" s="6">
        <f>SUMIFS(GQList,GIList,Table_ExternalData_1[[#This Row],[Item_key]],GDList,Table_ExternalData_1[[#Headers],[30]])</f>
        <v>0</v>
      </c>
      <c r="AK301" s="6">
        <f>SUMIFS(GQList,GIList,Table_ExternalData_1[[#This Row],[Item_key]],GDList,Table_ExternalData_1[[#Headers],[31]])</f>
        <v>0</v>
      </c>
      <c r="AL301" s="6">
        <f>SUM(Table_ExternalData_1[[#This Row],[1]:[31]])</f>
        <v>11100</v>
      </c>
    </row>
    <row r="302" spans="1:38" hidden="1">
      <c r="A302" s="8" t="s">
        <v>2000</v>
      </c>
      <c r="B302" s="3" t="s">
        <v>983</v>
      </c>
      <c r="C302" s="3" t="s">
        <v>17</v>
      </c>
      <c r="D302" s="3" t="s">
        <v>993</v>
      </c>
      <c r="E302" s="3" t="s">
        <v>994</v>
      </c>
      <c r="F302" s="8" t="s">
        <v>1641</v>
      </c>
      <c r="G302" s="6">
        <f>SUMIFS(GQList,GIList,Table_ExternalData_1[[#This Row],[Item_key]],GDList,Table_ExternalData_1[[#Headers],[1]])</f>
        <v>0</v>
      </c>
      <c r="H302" s="6">
        <f>SUMIFS(GQList,GIList,Table_ExternalData_1[[#This Row],[Item_key]],GDList,Table_ExternalData_1[[#Headers],[2]])</f>
        <v>0</v>
      </c>
      <c r="I302" s="6">
        <f>SUMIFS(GQList,GIList,Table_ExternalData_1[[#This Row],[Item_key]],GDList,Table_ExternalData_1[[#Headers],[3]])</f>
        <v>0</v>
      </c>
      <c r="J302" s="6">
        <f>SUMIFS(GQList,GIList,Table_ExternalData_1[[#This Row],[Item_key]],GDList,Table_ExternalData_1[[#Headers],[4]])</f>
        <v>6900</v>
      </c>
      <c r="K302" s="6">
        <f>SUMIFS(GQList,GIList,Table_ExternalData_1[[#This Row],[Item_key]],GDList,Table_ExternalData_1[[#Headers],[5]])</f>
        <v>0</v>
      </c>
      <c r="L302" s="6">
        <f>SUMIFS(GQList,GIList,Table_ExternalData_1[[#This Row],[Item_key]],GDList,Table_ExternalData_1[[#Headers],[6]])</f>
        <v>0</v>
      </c>
      <c r="M302" s="6">
        <f>SUMIFS(GQList,GIList,Table_ExternalData_1[[#This Row],[Item_key]],GDList,Table_ExternalData_1[[#Headers],[7]])</f>
        <v>0</v>
      </c>
      <c r="N302" s="6">
        <f>SUMIFS(GQList,GIList,Table_ExternalData_1[[#This Row],[Item_key]],GDList,Table_ExternalData_1[[#Headers],[8]])</f>
        <v>0</v>
      </c>
      <c r="O302" s="6">
        <f>SUMIFS(GQList,GIList,Table_ExternalData_1[[#This Row],[Item_key]],GDList,Table_ExternalData_1[[#Headers],[9]])</f>
        <v>0</v>
      </c>
      <c r="P302" s="6">
        <f>SUMIFS(GQList,GIList,Table_ExternalData_1[[#This Row],[Item_key]],GDList,Table_ExternalData_1[[#Headers],[10]])</f>
        <v>0</v>
      </c>
      <c r="Q302" s="6">
        <f>SUMIFS(GQList,GIList,Table_ExternalData_1[[#This Row],[Item_key]],GDList,Table_ExternalData_1[[#Headers],[11]])</f>
        <v>0</v>
      </c>
      <c r="R302" s="6">
        <f>SUMIFS(GQList,GIList,Table_ExternalData_1[[#This Row],[Item_key]],GDList,Table_ExternalData_1[[#Headers],[12]])</f>
        <v>0</v>
      </c>
      <c r="S302" s="6">
        <f>SUMIFS(GQList,GIList,Table_ExternalData_1[[#This Row],[Item_key]],GDList,Table_ExternalData_1[[#Headers],[13]])</f>
        <v>0</v>
      </c>
      <c r="T302" s="6">
        <f>SUMIFS(GQList,GIList,Table_ExternalData_1[[#This Row],[Item_key]],GDList,Table_ExternalData_1[[#Headers],[14]])</f>
        <v>0</v>
      </c>
      <c r="U302" s="6">
        <f>SUMIFS(GQList,GIList,Table_ExternalData_1[[#This Row],[Item_key]],GDList,Table_ExternalData_1[[#Headers],[15]])</f>
        <v>0</v>
      </c>
      <c r="V302" s="6">
        <f>SUMIFS(GQList,GIList,Table_ExternalData_1[[#This Row],[Item_key]],GDList,Table_ExternalData_1[[#Headers],[16]])</f>
        <v>0</v>
      </c>
      <c r="W302" s="6">
        <f>SUMIFS(GQList,GIList,Table_ExternalData_1[[#This Row],[Item_key]],GDList,Table_ExternalData_1[[#Headers],[17]])</f>
        <v>0</v>
      </c>
      <c r="X302" s="6">
        <f>SUMIFS(GQList,GIList,Table_ExternalData_1[[#This Row],[Item_key]],GDList,Table_ExternalData_1[[#Headers],[18]])</f>
        <v>0</v>
      </c>
      <c r="Y302" s="6">
        <f>SUMIFS(GQList,GIList,Table_ExternalData_1[[#This Row],[Item_key]],GDList,Table_ExternalData_1[[#Headers],[19]])</f>
        <v>0</v>
      </c>
      <c r="Z302" s="6">
        <f>SUMIFS(GQList,GIList,Table_ExternalData_1[[#This Row],[Item_key]],GDList,Table_ExternalData_1[[#Headers],[20]])</f>
        <v>0</v>
      </c>
      <c r="AA302" s="6">
        <f>SUMIFS(GQList,GIList,Table_ExternalData_1[[#This Row],[Item_key]],GDList,Table_ExternalData_1[[#Headers],[21]])</f>
        <v>0</v>
      </c>
      <c r="AB302" s="6">
        <f>SUMIFS(GQList,GIList,Table_ExternalData_1[[#This Row],[Item_key]],GDList,Table_ExternalData_1[[#Headers],[22]])</f>
        <v>0</v>
      </c>
      <c r="AC302" s="6">
        <f>SUMIFS(GQList,GIList,Table_ExternalData_1[[#This Row],[Item_key]],GDList,Table_ExternalData_1[[#Headers],[23]])</f>
        <v>0</v>
      </c>
      <c r="AD302" s="6">
        <f>SUMIFS(GQList,GIList,Table_ExternalData_1[[#This Row],[Item_key]],GDList,Table_ExternalData_1[[#Headers],[24]])</f>
        <v>0</v>
      </c>
      <c r="AE302" s="6">
        <f>SUMIFS(GQList,GIList,Table_ExternalData_1[[#This Row],[Item_key]],GDList,Table_ExternalData_1[[#Headers],[25]])</f>
        <v>0</v>
      </c>
      <c r="AF302" s="6">
        <f>SUMIFS(GQList,GIList,Table_ExternalData_1[[#This Row],[Item_key]],GDList,Table_ExternalData_1[[#Headers],[26]])</f>
        <v>0</v>
      </c>
      <c r="AG302" s="6">
        <f>SUMIFS(GQList,GIList,Table_ExternalData_1[[#This Row],[Item_key]],GDList,Table_ExternalData_1[[#Headers],[27]])</f>
        <v>0</v>
      </c>
      <c r="AH302" s="6">
        <f>SUMIFS(GQList,GIList,Table_ExternalData_1[[#This Row],[Item_key]],GDList,Table_ExternalData_1[[#Headers],[28]])</f>
        <v>0</v>
      </c>
      <c r="AI302" s="6">
        <f>SUMIFS(GQList,GIList,Table_ExternalData_1[[#This Row],[Item_key]],GDList,Table_ExternalData_1[[#Headers],[29]])</f>
        <v>0</v>
      </c>
      <c r="AJ302" s="6">
        <f>SUMIFS(GQList,GIList,Table_ExternalData_1[[#This Row],[Item_key]],GDList,Table_ExternalData_1[[#Headers],[30]])</f>
        <v>0</v>
      </c>
      <c r="AK302" s="6">
        <f>SUMIFS(GQList,GIList,Table_ExternalData_1[[#This Row],[Item_key]],GDList,Table_ExternalData_1[[#Headers],[31]])</f>
        <v>0</v>
      </c>
      <c r="AL302" s="6">
        <f>SUM(Table_ExternalData_1[[#This Row],[1]:[31]])</f>
        <v>6900</v>
      </c>
    </row>
    <row r="303" spans="1:38" hidden="1">
      <c r="A303" s="8" t="s">
        <v>2000</v>
      </c>
      <c r="B303" s="3" t="s">
        <v>983</v>
      </c>
      <c r="C303" s="3" t="s">
        <v>18</v>
      </c>
      <c r="D303" s="3" t="s">
        <v>995</v>
      </c>
      <c r="E303" s="3" t="s">
        <v>996</v>
      </c>
      <c r="F303" s="8" t="s">
        <v>1641</v>
      </c>
      <c r="G303" s="6">
        <f>SUMIFS(GQList,GIList,Table_ExternalData_1[[#This Row],[Item_key]],GDList,Table_ExternalData_1[[#Headers],[1]])</f>
        <v>0</v>
      </c>
      <c r="H303" s="6">
        <f>SUMIFS(GQList,GIList,Table_ExternalData_1[[#This Row],[Item_key]],GDList,Table_ExternalData_1[[#Headers],[2]])</f>
        <v>0</v>
      </c>
      <c r="I303" s="6">
        <f>SUMIFS(GQList,GIList,Table_ExternalData_1[[#This Row],[Item_key]],GDList,Table_ExternalData_1[[#Headers],[3]])</f>
        <v>0</v>
      </c>
      <c r="J303" s="6">
        <f>SUMIFS(GQList,GIList,Table_ExternalData_1[[#This Row],[Item_key]],GDList,Table_ExternalData_1[[#Headers],[4]])</f>
        <v>0</v>
      </c>
      <c r="K303" s="6">
        <f>SUMIFS(GQList,GIList,Table_ExternalData_1[[#This Row],[Item_key]],GDList,Table_ExternalData_1[[#Headers],[5]])</f>
        <v>0</v>
      </c>
      <c r="L303" s="6">
        <f>SUMIFS(GQList,GIList,Table_ExternalData_1[[#This Row],[Item_key]],GDList,Table_ExternalData_1[[#Headers],[6]])</f>
        <v>0</v>
      </c>
      <c r="M303" s="6">
        <f>SUMIFS(GQList,GIList,Table_ExternalData_1[[#This Row],[Item_key]],GDList,Table_ExternalData_1[[#Headers],[7]])</f>
        <v>0</v>
      </c>
      <c r="N303" s="6">
        <f>SUMIFS(GQList,GIList,Table_ExternalData_1[[#This Row],[Item_key]],GDList,Table_ExternalData_1[[#Headers],[8]])</f>
        <v>0</v>
      </c>
      <c r="O303" s="6">
        <f>SUMIFS(GQList,GIList,Table_ExternalData_1[[#This Row],[Item_key]],GDList,Table_ExternalData_1[[#Headers],[9]])</f>
        <v>0</v>
      </c>
      <c r="P303" s="6">
        <f>SUMIFS(GQList,GIList,Table_ExternalData_1[[#This Row],[Item_key]],GDList,Table_ExternalData_1[[#Headers],[10]])</f>
        <v>23900</v>
      </c>
      <c r="Q303" s="6">
        <f>SUMIFS(GQList,GIList,Table_ExternalData_1[[#This Row],[Item_key]],GDList,Table_ExternalData_1[[#Headers],[11]])</f>
        <v>0</v>
      </c>
      <c r="R303" s="6">
        <f>SUMIFS(GQList,GIList,Table_ExternalData_1[[#This Row],[Item_key]],GDList,Table_ExternalData_1[[#Headers],[12]])</f>
        <v>0</v>
      </c>
      <c r="S303" s="6">
        <f>SUMIFS(GQList,GIList,Table_ExternalData_1[[#This Row],[Item_key]],GDList,Table_ExternalData_1[[#Headers],[13]])</f>
        <v>0</v>
      </c>
      <c r="T303" s="6">
        <f>SUMIFS(GQList,GIList,Table_ExternalData_1[[#This Row],[Item_key]],GDList,Table_ExternalData_1[[#Headers],[14]])</f>
        <v>0</v>
      </c>
      <c r="U303" s="6">
        <f>SUMIFS(GQList,GIList,Table_ExternalData_1[[#This Row],[Item_key]],GDList,Table_ExternalData_1[[#Headers],[15]])</f>
        <v>0</v>
      </c>
      <c r="V303" s="6">
        <f>SUMIFS(GQList,GIList,Table_ExternalData_1[[#This Row],[Item_key]],GDList,Table_ExternalData_1[[#Headers],[16]])</f>
        <v>0</v>
      </c>
      <c r="W303" s="6">
        <f>SUMIFS(GQList,GIList,Table_ExternalData_1[[#This Row],[Item_key]],GDList,Table_ExternalData_1[[#Headers],[17]])</f>
        <v>0</v>
      </c>
      <c r="X303" s="6">
        <f>SUMIFS(GQList,GIList,Table_ExternalData_1[[#This Row],[Item_key]],GDList,Table_ExternalData_1[[#Headers],[18]])</f>
        <v>0</v>
      </c>
      <c r="Y303" s="6">
        <f>SUMIFS(GQList,GIList,Table_ExternalData_1[[#This Row],[Item_key]],GDList,Table_ExternalData_1[[#Headers],[19]])</f>
        <v>0</v>
      </c>
      <c r="Z303" s="6">
        <f>SUMIFS(GQList,GIList,Table_ExternalData_1[[#This Row],[Item_key]],GDList,Table_ExternalData_1[[#Headers],[20]])</f>
        <v>0</v>
      </c>
      <c r="AA303" s="6">
        <f>SUMIFS(GQList,GIList,Table_ExternalData_1[[#This Row],[Item_key]],GDList,Table_ExternalData_1[[#Headers],[21]])</f>
        <v>0</v>
      </c>
      <c r="AB303" s="6">
        <f>SUMIFS(GQList,GIList,Table_ExternalData_1[[#This Row],[Item_key]],GDList,Table_ExternalData_1[[#Headers],[22]])</f>
        <v>0</v>
      </c>
      <c r="AC303" s="6">
        <f>SUMIFS(GQList,GIList,Table_ExternalData_1[[#This Row],[Item_key]],GDList,Table_ExternalData_1[[#Headers],[23]])</f>
        <v>0</v>
      </c>
      <c r="AD303" s="6">
        <f>SUMIFS(GQList,GIList,Table_ExternalData_1[[#This Row],[Item_key]],GDList,Table_ExternalData_1[[#Headers],[24]])</f>
        <v>0</v>
      </c>
      <c r="AE303" s="6">
        <f>SUMIFS(GQList,GIList,Table_ExternalData_1[[#This Row],[Item_key]],GDList,Table_ExternalData_1[[#Headers],[25]])</f>
        <v>0</v>
      </c>
      <c r="AF303" s="6">
        <f>SUMIFS(GQList,GIList,Table_ExternalData_1[[#This Row],[Item_key]],GDList,Table_ExternalData_1[[#Headers],[26]])</f>
        <v>0</v>
      </c>
      <c r="AG303" s="6">
        <f>SUMIFS(GQList,GIList,Table_ExternalData_1[[#This Row],[Item_key]],GDList,Table_ExternalData_1[[#Headers],[27]])</f>
        <v>0</v>
      </c>
      <c r="AH303" s="6">
        <f>SUMIFS(GQList,GIList,Table_ExternalData_1[[#This Row],[Item_key]],GDList,Table_ExternalData_1[[#Headers],[28]])</f>
        <v>0</v>
      </c>
      <c r="AI303" s="6">
        <f>SUMIFS(GQList,GIList,Table_ExternalData_1[[#This Row],[Item_key]],GDList,Table_ExternalData_1[[#Headers],[29]])</f>
        <v>0</v>
      </c>
      <c r="AJ303" s="6">
        <f>SUMIFS(GQList,GIList,Table_ExternalData_1[[#This Row],[Item_key]],GDList,Table_ExternalData_1[[#Headers],[30]])</f>
        <v>0</v>
      </c>
      <c r="AK303" s="6">
        <f>SUMIFS(GQList,GIList,Table_ExternalData_1[[#This Row],[Item_key]],GDList,Table_ExternalData_1[[#Headers],[31]])</f>
        <v>3000</v>
      </c>
      <c r="AL303" s="6">
        <f>SUM(Table_ExternalData_1[[#This Row],[1]:[31]])</f>
        <v>26900</v>
      </c>
    </row>
    <row r="304" spans="1:38" hidden="1">
      <c r="A304" s="8" t="s">
        <v>2000</v>
      </c>
      <c r="B304" s="3" t="s">
        <v>983</v>
      </c>
      <c r="C304" s="3" t="s">
        <v>19</v>
      </c>
      <c r="D304" s="3" t="s">
        <v>997</v>
      </c>
      <c r="E304" s="3" t="s">
        <v>998</v>
      </c>
      <c r="F304" s="8" t="s">
        <v>1641</v>
      </c>
      <c r="G304" s="6">
        <f>SUMIFS(GQList,GIList,Table_ExternalData_1[[#This Row],[Item_key]],GDList,Table_ExternalData_1[[#Headers],[1]])</f>
        <v>0</v>
      </c>
      <c r="H304" s="6">
        <f>SUMIFS(GQList,GIList,Table_ExternalData_1[[#This Row],[Item_key]],GDList,Table_ExternalData_1[[#Headers],[2]])</f>
        <v>0</v>
      </c>
      <c r="I304" s="6">
        <f>SUMIFS(GQList,GIList,Table_ExternalData_1[[#This Row],[Item_key]],GDList,Table_ExternalData_1[[#Headers],[3]])</f>
        <v>0</v>
      </c>
      <c r="J304" s="6">
        <f>SUMIFS(GQList,GIList,Table_ExternalData_1[[#This Row],[Item_key]],GDList,Table_ExternalData_1[[#Headers],[4]])</f>
        <v>11100</v>
      </c>
      <c r="K304" s="6">
        <f>SUMIFS(GQList,GIList,Table_ExternalData_1[[#This Row],[Item_key]],GDList,Table_ExternalData_1[[#Headers],[5]])</f>
        <v>0</v>
      </c>
      <c r="L304" s="6">
        <f>SUMIFS(GQList,GIList,Table_ExternalData_1[[#This Row],[Item_key]],GDList,Table_ExternalData_1[[#Headers],[6]])</f>
        <v>0</v>
      </c>
      <c r="M304" s="6">
        <f>SUMIFS(GQList,GIList,Table_ExternalData_1[[#This Row],[Item_key]],GDList,Table_ExternalData_1[[#Headers],[7]])</f>
        <v>0</v>
      </c>
      <c r="N304" s="6">
        <f>SUMIFS(GQList,GIList,Table_ExternalData_1[[#This Row],[Item_key]],GDList,Table_ExternalData_1[[#Headers],[8]])</f>
        <v>0</v>
      </c>
      <c r="O304" s="6">
        <f>SUMIFS(GQList,GIList,Table_ExternalData_1[[#This Row],[Item_key]],GDList,Table_ExternalData_1[[#Headers],[9]])</f>
        <v>0</v>
      </c>
      <c r="P304" s="6">
        <f>SUMIFS(GQList,GIList,Table_ExternalData_1[[#This Row],[Item_key]],GDList,Table_ExternalData_1[[#Headers],[10]])</f>
        <v>0</v>
      </c>
      <c r="Q304" s="6">
        <f>SUMIFS(GQList,GIList,Table_ExternalData_1[[#This Row],[Item_key]],GDList,Table_ExternalData_1[[#Headers],[11]])</f>
        <v>0</v>
      </c>
      <c r="R304" s="6">
        <f>SUMIFS(GQList,GIList,Table_ExternalData_1[[#This Row],[Item_key]],GDList,Table_ExternalData_1[[#Headers],[12]])</f>
        <v>0</v>
      </c>
      <c r="S304" s="6">
        <f>SUMIFS(GQList,GIList,Table_ExternalData_1[[#This Row],[Item_key]],GDList,Table_ExternalData_1[[#Headers],[13]])</f>
        <v>0</v>
      </c>
      <c r="T304" s="6">
        <f>SUMIFS(GQList,GIList,Table_ExternalData_1[[#This Row],[Item_key]],GDList,Table_ExternalData_1[[#Headers],[14]])</f>
        <v>0</v>
      </c>
      <c r="U304" s="6">
        <f>SUMIFS(GQList,GIList,Table_ExternalData_1[[#This Row],[Item_key]],GDList,Table_ExternalData_1[[#Headers],[15]])</f>
        <v>0</v>
      </c>
      <c r="V304" s="6">
        <f>SUMIFS(GQList,GIList,Table_ExternalData_1[[#This Row],[Item_key]],GDList,Table_ExternalData_1[[#Headers],[16]])</f>
        <v>0</v>
      </c>
      <c r="W304" s="6">
        <f>SUMIFS(GQList,GIList,Table_ExternalData_1[[#This Row],[Item_key]],GDList,Table_ExternalData_1[[#Headers],[17]])</f>
        <v>0</v>
      </c>
      <c r="X304" s="6">
        <f>SUMIFS(GQList,GIList,Table_ExternalData_1[[#This Row],[Item_key]],GDList,Table_ExternalData_1[[#Headers],[18]])</f>
        <v>0</v>
      </c>
      <c r="Y304" s="6">
        <f>SUMIFS(GQList,GIList,Table_ExternalData_1[[#This Row],[Item_key]],GDList,Table_ExternalData_1[[#Headers],[19]])</f>
        <v>0</v>
      </c>
      <c r="Z304" s="6">
        <f>SUMIFS(GQList,GIList,Table_ExternalData_1[[#This Row],[Item_key]],GDList,Table_ExternalData_1[[#Headers],[20]])</f>
        <v>0</v>
      </c>
      <c r="AA304" s="6">
        <f>SUMIFS(GQList,GIList,Table_ExternalData_1[[#This Row],[Item_key]],GDList,Table_ExternalData_1[[#Headers],[21]])</f>
        <v>0</v>
      </c>
      <c r="AB304" s="6">
        <f>SUMIFS(GQList,GIList,Table_ExternalData_1[[#This Row],[Item_key]],GDList,Table_ExternalData_1[[#Headers],[22]])</f>
        <v>0</v>
      </c>
      <c r="AC304" s="6">
        <f>SUMIFS(GQList,GIList,Table_ExternalData_1[[#This Row],[Item_key]],GDList,Table_ExternalData_1[[#Headers],[23]])</f>
        <v>0</v>
      </c>
      <c r="AD304" s="6">
        <f>SUMIFS(GQList,GIList,Table_ExternalData_1[[#This Row],[Item_key]],GDList,Table_ExternalData_1[[#Headers],[24]])</f>
        <v>0</v>
      </c>
      <c r="AE304" s="6">
        <f>SUMIFS(GQList,GIList,Table_ExternalData_1[[#This Row],[Item_key]],GDList,Table_ExternalData_1[[#Headers],[25]])</f>
        <v>0</v>
      </c>
      <c r="AF304" s="6">
        <f>SUMIFS(GQList,GIList,Table_ExternalData_1[[#This Row],[Item_key]],GDList,Table_ExternalData_1[[#Headers],[26]])</f>
        <v>0</v>
      </c>
      <c r="AG304" s="6">
        <f>SUMIFS(GQList,GIList,Table_ExternalData_1[[#This Row],[Item_key]],GDList,Table_ExternalData_1[[#Headers],[27]])</f>
        <v>0</v>
      </c>
      <c r="AH304" s="6">
        <f>SUMIFS(GQList,GIList,Table_ExternalData_1[[#This Row],[Item_key]],GDList,Table_ExternalData_1[[#Headers],[28]])</f>
        <v>0</v>
      </c>
      <c r="AI304" s="6">
        <f>SUMIFS(GQList,GIList,Table_ExternalData_1[[#This Row],[Item_key]],GDList,Table_ExternalData_1[[#Headers],[29]])</f>
        <v>0</v>
      </c>
      <c r="AJ304" s="6">
        <f>SUMIFS(GQList,GIList,Table_ExternalData_1[[#This Row],[Item_key]],GDList,Table_ExternalData_1[[#Headers],[30]])</f>
        <v>0</v>
      </c>
      <c r="AK304" s="6">
        <f>SUMIFS(GQList,GIList,Table_ExternalData_1[[#This Row],[Item_key]],GDList,Table_ExternalData_1[[#Headers],[31]])</f>
        <v>0</v>
      </c>
      <c r="AL304" s="6">
        <f>SUM(Table_ExternalData_1[[#This Row],[1]:[31]])</f>
        <v>11100</v>
      </c>
    </row>
    <row r="305" spans="1:38" ht="24" hidden="1">
      <c r="A305" s="8" t="s">
        <v>2000</v>
      </c>
      <c r="B305" s="3" t="s">
        <v>983</v>
      </c>
      <c r="C305" s="3" t="s">
        <v>20</v>
      </c>
      <c r="D305" s="3" t="s">
        <v>999</v>
      </c>
      <c r="E305" s="3" t="s">
        <v>1000</v>
      </c>
      <c r="F305" s="8" t="s">
        <v>1641</v>
      </c>
      <c r="G305" s="6">
        <f>SUMIFS(GQList,GIList,Table_ExternalData_1[[#This Row],[Item_key]],GDList,Table_ExternalData_1[[#Headers],[1]])</f>
        <v>0</v>
      </c>
      <c r="H305" s="6">
        <f>SUMIFS(GQList,GIList,Table_ExternalData_1[[#This Row],[Item_key]],GDList,Table_ExternalData_1[[#Headers],[2]])</f>
        <v>0</v>
      </c>
      <c r="I305" s="6">
        <f>SUMIFS(GQList,GIList,Table_ExternalData_1[[#This Row],[Item_key]],GDList,Table_ExternalData_1[[#Headers],[3]])</f>
        <v>0</v>
      </c>
      <c r="J305" s="6">
        <f>SUMIFS(GQList,GIList,Table_ExternalData_1[[#This Row],[Item_key]],GDList,Table_ExternalData_1[[#Headers],[4]])</f>
        <v>2900</v>
      </c>
      <c r="K305" s="6">
        <f>SUMIFS(GQList,GIList,Table_ExternalData_1[[#This Row],[Item_key]],GDList,Table_ExternalData_1[[#Headers],[5]])</f>
        <v>0</v>
      </c>
      <c r="L305" s="6">
        <f>SUMIFS(GQList,GIList,Table_ExternalData_1[[#This Row],[Item_key]],GDList,Table_ExternalData_1[[#Headers],[6]])</f>
        <v>0</v>
      </c>
      <c r="M305" s="6">
        <f>SUMIFS(GQList,GIList,Table_ExternalData_1[[#This Row],[Item_key]],GDList,Table_ExternalData_1[[#Headers],[7]])</f>
        <v>0</v>
      </c>
      <c r="N305" s="6">
        <f>SUMIFS(GQList,GIList,Table_ExternalData_1[[#This Row],[Item_key]],GDList,Table_ExternalData_1[[#Headers],[8]])</f>
        <v>0</v>
      </c>
      <c r="O305" s="6">
        <f>SUMIFS(GQList,GIList,Table_ExternalData_1[[#This Row],[Item_key]],GDList,Table_ExternalData_1[[#Headers],[9]])</f>
        <v>0</v>
      </c>
      <c r="P305" s="6">
        <f>SUMIFS(GQList,GIList,Table_ExternalData_1[[#This Row],[Item_key]],GDList,Table_ExternalData_1[[#Headers],[10]])</f>
        <v>0</v>
      </c>
      <c r="Q305" s="6">
        <f>SUMIFS(GQList,GIList,Table_ExternalData_1[[#This Row],[Item_key]],GDList,Table_ExternalData_1[[#Headers],[11]])</f>
        <v>0</v>
      </c>
      <c r="R305" s="6">
        <f>SUMIFS(GQList,GIList,Table_ExternalData_1[[#This Row],[Item_key]],GDList,Table_ExternalData_1[[#Headers],[12]])</f>
        <v>0</v>
      </c>
      <c r="S305" s="6">
        <f>SUMIFS(GQList,GIList,Table_ExternalData_1[[#This Row],[Item_key]],GDList,Table_ExternalData_1[[#Headers],[13]])</f>
        <v>0</v>
      </c>
      <c r="T305" s="6">
        <f>SUMIFS(GQList,GIList,Table_ExternalData_1[[#This Row],[Item_key]],GDList,Table_ExternalData_1[[#Headers],[14]])</f>
        <v>0</v>
      </c>
      <c r="U305" s="6">
        <f>SUMIFS(GQList,GIList,Table_ExternalData_1[[#This Row],[Item_key]],GDList,Table_ExternalData_1[[#Headers],[15]])</f>
        <v>0</v>
      </c>
      <c r="V305" s="6">
        <f>SUMIFS(GQList,GIList,Table_ExternalData_1[[#This Row],[Item_key]],GDList,Table_ExternalData_1[[#Headers],[16]])</f>
        <v>0</v>
      </c>
      <c r="W305" s="6">
        <f>SUMIFS(GQList,GIList,Table_ExternalData_1[[#This Row],[Item_key]],GDList,Table_ExternalData_1[[#Headers],[17]])</f>
        <v>0</v>
      </c>
      <c r="X305" s="6">
        <f>SUMIFS(GQList,GIList,Table_ExternalData_1[[#This Row],[Item_key]],GDList,Table_ExternalData_1[[#Headers],[18]])</f>
        <v>0</v>
      </c>
      <c r="Y305" s="6">
        <f>SUMIFS(GQList,GIList,Table_ExternalData_1[[#This Row],[Item_key]],GDList,Table_ExternalData_1[[#Headers],[19]])</f>
        <v>0</v>
      </c>
      <c r="Z305" s="6">
        <f>SUMIFS(GQList,GIList,Table_ExternalData_1[[#This Row],[Item_key]],GDList,Table_ExternalData_1[[#Headers],[20]])</f>
        <v>0</v>
      </c>
      <c r="AA305" s="6">
        <f>SUMIFS(GQList,GIList,Table_ExternalData_1[[#This Row],[Item_key]],GDList,Table_ExternalData_1[[#Headers],[21]])</f>
        <v>0</v>
      </c>
      <c r="AB305" s="6">
        <f>SUMIFS(GQList,GIList,Table_ExternalData_1[[#This Row],[Item_key]],GDList,Table_ExternalData_1[[#Headers],[22]])</f>
        <v>0</v>
      </c>
      <c r="AC305" s="6">
        <f>SUMIFS(GQList,GIList,Table_ExternalData_1[[#This Row],[Item_key]],GDList,Table_ExternalData_1[[#Headers],[23]])</f>
        <v>0</v>
      </c>
      <c r="AD305" s="6">
        <f>SUMIFS(GQList,GIList,Table_ExternalData_1[[#This Row],[Item_key]],GDList,Table_ExternalData_1[[#Headers],[24]])</f>
        <v>0</v>
      </c>
      <c r="AE305" s="6">
        <f>SUMIFS(GQList,GIList,Table_ExternalData_1[[#This Row],[Item_key]],GDList,Table_ExternalData_1[[#Headers],[25]])</f>
        <v>0</v>
      </c>
      <c r="AF305" s="6">
        <f>SUMIFS(GQList,GIList,Table_ExternalData_1[[#This Row],[Item_key]],GDList,Table_ExternalData_1[[#Headers],[26]])</f>
        <v>0</v>
      </c>
      <c r="AG305" s="6">
        <f>SUMIFS(GQList,GIList,Table_ExternalData_1[[#This Row],[Item_key]],GDList,Table_ExternalData_1[[#Headers],[27]])</f>
        <v>10000</v>
      </c>
      <c r="AH305" s="6">
        <f>SUMIFS(GQList,GIList,Table_ExternalData_1[[#This Row],[Item_key]],GDList,Table_ExternalData_1[[#Headers],[28]])</f>
        <v>0</v>
      </c>
      <c r="AI305" s="6">
        <f>SUMIFS(GQList,GIList,Table_ExternalData_1[[#This Row],[Item_key]],GDList,Table_ExternalData_1[[#Headers],[29]])</f>
        <v>0</v>
      </c>
      <c r="AJ305" s="6">
        <f>SUMIFS(GQList,GIList,Table_ExternalData_1[[#This Row],[Item_key]],GDList,Table_ExternalData_1[[#Headers],[30]])</f>
        <v>5000</v>
      </c>
      <c r="AK305" s="6">
        <f>SUMIFS(GQList,GIList,Table_ExternalData_1[[#This Row],[Item_key]],GDList,Table_ExternalData_1[[#Headers],[31]])</f>
        <v>6000</v>
      </c>
      <c r="AL305" s="6">
        <f>SUM(Table_ExternalData_1[[#This Row],[1]:[31]])</f>
        <v>23900</v>
      </c>
    </row>
    <row r="306" spans="1:38" ht="24" hidden="1">
      <c r="A306" s="8" t="s">
        <v>2000</v>
      </c>
      <c r="B306" s="3" t="s">
        <v>983</v>
      </c>
      <c r="C306" s="3" t="s">
        <v>21</v>
      </c>
      <c r="D306" s="3" t="s">
        <v>1001</v>
      </c>
      <c r="E306" s="3" t="s">
        <v>1002</v>
      </c>
      <c r="F306" s="8" t="s">
        <v>1641</v>
      </c>
      <c r="G306" s="6">
        <f>SUMIFS(GQList,GIList,Table_ExternalData_1[[#This Row],[Item_key]],GDList,Table_ExternalData_1[[#Headers],[1]])</f>
        <v>0</v>
      </c>
      <c r="H306" s="6">
        <f>SUMIFS(GQList,GIList,Table_ExternalData_1[[#This Row],[Item_key]],GDList,Table_ExternalData_1[[#Headers],[2]])</f>
        <v>0</v>
      </c>
      <c r="I306" s="6">
        <f>SUMIFS(GQList,GIList,Table_ExternalData_1[[#This Row],[Item_key]],GDList,Table_ExternalData_1[[#Headers],[3]])</f>
        <v>0</v>
      </c>
      <c r="J306" s="6">
        <f>SUMIFS(GQList,GIList,Table_ExternalData_1[[#This Row],[Item_key]],GDList,Table_ExternalData_1[[#Headers],[4]])</f>
        <v>0</v>
      </c>
      <c r="K306" s="6">
        <f>SUMIFS(GQList,GIList,Table_ExternalData_1[[#This Row],[Item_key]],GDList,Table_ExternalData_1[[#Headers],[5]])</f>
        <v>0</v>
      </c>
      <c r="L306" s="6">
        <f>SUMIFS(GQList,GIList,Table_ExternalData_1[[#This Row],[Item_key]],GDList,Table_ExternalData_1[[#Headers],[6]])</f>
        <v>0</v>
      </c>
      <c r="M306" s="6">
        <f>SUMIFS(GQList,GIList,Table_ExternalData_1[[#This Row],[Item_key]],GDList,Table_ExternalData_1[[#Headers],[7]])</f>
        <v>0</v>
      </c>
      <c r="N306" s="6">
        <f>SUMIFS(GQList,GIList,Table_ExternalData_1[[#This Row],[Item_key]],GDList,Table_ExternalData_1[[#Headers],[8]])</f>
        <v>0</v>
      </c>
      <c r="O306" s="6">
        <f>SUMIFS(GQList,GIList,Table_ExternalData_1[[#This Row],[Item_key]],GDList,Table_ExternalData_1[[#Headers],[9]])</f>
        <v>0</v>
      </c>
      <c r="P306" s="6">
        <f>SUMIFS(GQList,GIList,Table_ExternalData_1[[#This Row],[Item_key]],GDList,Table_ExternalData_1[[#Headers],[10]])</f>
        <v>0</v>
      </c>
      <c r="Q306" s="6">
        <f>SUMIFS(GQList,GIList,Table_ExternalData_1[[#This Row],[Item_key]],GDList,Table_ExternalData_1[[#Headers],[11]])</f>
        <v>0</v>
      </c>
      <c r="R306" s="6">
        <f>SUMIFS(GQList,GIList,Table_ExternalData_1[[#This Row],[Item_key]],GDList,Table_ExternalData_1[[#Headers],[12]])</f>
        <v>0</v>
      </c>
      <c r="S306" s="6">
        <f>SUMIFS(GQList,GIList,Table_ExternalData_1[[#This Row],[Item_key]],GDList,Table_ExternalData_1[[#Headers],[13]])</f>
        <v>0</v>
      </c>
      <c r="T306" s="6">
        <f>SUMIFS(GQList,GIList,Table_ExternalData_1[[#This Row],[Item_key]],GDList,Table_ExternalData_1[[#Headers],[14]])</f>
        <v>0</v>
      </c>
      <c r="U306" s="6">
        <f>SUMIFS(GQList,GIList,Table_ExternalData_1[[#This Row],[Item_key]],GDList,Table_ExternalData_1[[#Headers],[15]])</f>
        <v>0</v>
      </c>
      <c r="V306" s="6">
        <f>SUMIFS(GQList,GIList,Table_ExternalData_1[[#This Row],[Item_key]],GDList,Table_ExternalData_1[[#Headers],[16]])</f>
        <v>0</v>
      </c>
      <c r="W306" s="6">
        <f>SUMIFS(GQList,GIList,Table_ExternalData_1[[#This Row],[Item_key]],GDList,Table_ExternalData_1[[#Headers],[17]])</f>
        <v>0</v>
      </c>
      <c r="X306" s="6">
        <f>SUMIFS(GQList,GIList,Table_ExternalData_1[[#This Row],[Item_key]],GDList,Table_ExternalData_1[[#Headers],[18]])</f>
        <v>0</v>
      </c>
      <c r="Y306" s="6">
        <f>SUMIFS(GQList,GIList,Table_ExternalData_1[[#This Row],[Item_key]],GDList,Table_ExternalData_1[[#Headers],[19]])</f>
        <v>0</v>
      </c>
      <c r="Z306" s="6">
        <f>SUMIFS(GQList,GIList,Table_ExternalData_1[[#This Row],[Item_key]],GDList,Table_ExternalData_1[[#Headers],[20]])</f>
        <v>0</v>
      </c>
      <c r="AA306" s="6">
        <f>SUMIFS(GQList,GIList,Table_ExternalData_1[[#This Row],[Item_key]],GDList,Table_ExternalData_1[[#Headers],[21]])</f>
        <v>0</v>
      </c>
      <c r="AB306" s="6">
        <f>SUMIFS(GQList,GIList,Table_ExternalData_1[[#This Row],[Item_key]],GDList,Table_ExternalData_1[[#Headers],[22]])</f>
        <v>0</v>
      </c>
      <c r="AC306" s="6">
        <f>SUMIFS(GQList,GIList,Table_ExternalData_1[[#This Row],[Item_key]],GDList,Table_ExternalData_1[[#Headers],[23]])</f>
        <v>0</v>
      </c>
      <c r="AD306" s="6">
        <f>SUMIFS(GQList,GIList,Table_ExternalData_1[[#This Row],[Item_key]],GDList,Table_ExternalData_1[[#Headers],[24]])</f>
        <v>0</v>
      </c>
      <c r="AE306" s="6">
        <f>SUMIFS(GQList,GIList,Table_ExternalData_1[[#This Row],[Item_key]],GDList,Table_ExternalData_1[[#Headers],[25]])</f>
        <v>0</v>
      </c>
      <c r="AF306" s="6">
        <f>SUMIFS(GQList,GIList,Table_ExternalData_1[[#This Row],[Item_key]],GDList,Table_ExternalData_1[[#Headers],[26]])</f>
        <v>0</v>
      </c>
      <c r="AG306" s="6">
        <f>SUMIFS(GQList,GIList,Table_ExternalData_1[[#This Row],[Item_key]],GDList,Table_ExternalData_1[[#Headers],[27]])</f>
        <v>0</v>
      </c>
      <c r="AH306" s="6">
        <f>SUMIFS(GQList,GIList,Table_ExternalData_1[[#This Row],[Item_key]],GDList,Table_ExternalData_1[[#Headers],[28]])</f>
        <v>0</v>
      </c>
      <c r="AI306" s="6">
        <f>SUMIFS(GQList,GIList,Table_ExternalData_1[[#This Row],[Item_key]],GDList,Table_ExternalData_1[[#Headers],[29]])</f>
        <v>0</v>
      </c>
      <c r="AJ306" s="6">
        <f>SUMIFS(GQList,GIList,Table_ExternalData_1[[#This Row],[Item_key]],GDList,Table_ExternalData_1[[#Headers],[30]])</f>
        <v>0</v>
      </c>
      <c r="AK306" s="6">
        <f>SUMIFS(GQList,GIList,Table_ExternalData_1[[#This Row],[Item_key]],GDList,Table_ExternalData_1[[#Headers],[31]])</f>
        <v>0</v>
      </c>
      <c r="AL306" s="6">
        <f>SUM(Table_ExternalData_1[[#This Row],[1]:[31]])</f>
        <v>0</v>
      </c>
    </row>
    <row r="307" spans="1:38" hidden="1">
      <c r="A307" s="8" t="s">
        <v>2000</v>
      </c>
      <c r="B307" s="3" t="s">
        <v>983</v>
      </c>
      <c r="C307" s="3" t="s">
        <v>22</v>
      </c>
      <c r="D307" s="3" t="s">
        <v>1003</v>
      </c>
      <c r="E307" s="3" t="s">
        <v>1004</v>
      </c>
      <c r="F307" s="8" t="s">
        <v>1641</v>
      </c>
      <c r="G307" s="6">
        <f>SUMIFS(GQList,GIList,Table_ExternalData_1[[#This Row],[Item_key]],GDList,Table_ExternalData_1[[#Headers],[1]])</f>
        <v>0</v>
      </c>
      <c r="H307" s="6">
        <f>SUMIFS(GQList,GIList,Table_ExternalData_1[[#This Row],[Item_key]],GDList,Table_ExternalData_1[[#Headers],[2]])</f>
        <v>0</v>
      </c>
      <c r="I307" s="6">
        <f>SUMIFS(GQList,GIList,Table_ExternalData_1[[#This Row],[Item_key]],GDList,Table_ExternalData_1[[#Headers],[3]])</f>
        <v>0</v>
      </c>
      <c r="J307" s="6">
        <f>SUMIFS(GQList,GIList,Table_ExternalData_1[[#This Row],[Item_key]],GDList,Table_ExternalData_1[[#Headers],[4]])</f>
        <v>0</v>
      </c>
      <c r="K307" s="6">
        <f>SUMIFS(GQList,GIList,Table_ExternalData_1[[#This Row],[Item_key]],GDList,Table_ExternalData_1[[#Headers],[5]])</f>
        <v>0</v>
      </c>
      <c r="L307" s="6">
        <f>SUMIFS(GQList,GIList,Table_ExternalData_1[[#This Row],[Item_key]],GDList,Table_ExternalData_1[[#Headers],[6]])</f>
        <v>0</v>
      </c>
      <c r="M307" s="6">
        <f>SUMIFS(GQList,GIList,Table_ExternalData_1[[#This Row],[Item_key]],GDList,Table_ExternalData_1[[#Headers],[7]])</f>
        <v>0</v>
      </c>
      <c r="N307" s="6">
        <f>SUMIFS(GQList,GIList,Table_ExternalData_1[[#This Row],[Item_key]],GDList,Table_ExternalData_1[[#Headers],[8]])</f>
        <v>0</v>
      </c>
      <c r="O307" s="6">
        <f>SUMIFS(GQList,GIList,Table_ExternalData_1[[#This Row],[Item_key]],GDList,Table_ExternalData_1[[#Headers],[9]])</f>
        <v>0</v>
      </c>
      <c r="P307" s="6">
        <f>SUMIFS(GQList,GIList,Table_ExternalData_1[[#This Row],[Item_key]],GDList,Table_ExternalData_1[[#Headers],[10]])</f>
        <v>0</v>
      </c>
      <c r="Q307" s="6">
        <f>SUMIFS(GQList,GIList,Table_ExternalData_1[[#This Row],[Item_key]],GDList,Table_ExternalData_1[[#Headers],[11]])</f>
        <v>0</v>
      </c>
      <c r="R307" s="6">
        <f>SUMIFS(GQList,GIList,Table_ExternalData_1[[#This Row],[Item_key]],GDList,Table_ExternalData_1[[#Headers],[12]])</f>
        <v>0</v>
      </c>
      <c r="S307" s="6">
        <f>SUMIFS(GQList,GIList,Table_ExternalData_1[[#This Row],[Item_key]],GDList,Table_ExternalData_1[[#Headers],[13]])</f>
        <v>0</v>
      </c>
      <c r="T307" s="6">
        <f>SUMIFS(GQList,GIList,Table_ExternalData_1[[#This Row],[Item_key]],GDList,Table_ExternalData_1[[#Headers],[14]])</f>
        <v>0</v>
      </c>
      <c r="U307" s="6">
        <f>SUMIFS(GQList,GIList,Table_ExternalData_1[[#This Row],[Item_key]],GDList,Table_ExternalData_1[[#Headers],[15]])</f>
        <v>0</v>
      </c>
      <c r="V307" s="6">
        <f>SUMIFS(GQList,GIList,Table_ExternalData_1[[#This Row],[Item_key]],GDList,Table_ExternalData_1[[#Headers],[16]])</f>
        <v>0</v>
      </c>
      <c r="W307" s="6">
        <f>SUMIFS(GQList,GIList,Table_ExternalData_1[[#This Row],[Item_key]],GDList,Table_ExternalData_1[[#Headers],[17]])</f>
        <v>0</v>
      </c>
      <c r="X307" s="6">
        <f>SUMIFS(GQList,GIList,Table_ExternalData_1[[#This Row],[Item_key]],GDList,Table_ExternalData_1[[#Headers],[18]])</f>
        <v>0</v>
      </c>
      <c r="Y307" s="6">
        <f>SUMIFS(GQList,GIList,Table_ExternalData_1[[#This Row],[Item_key]],GDList,Table_ExternalData_1[[#Headers],[19]])</f>
        <v>0</v>
      </c>
      <c r="Z307" s="6">
        <f>SUMIFS(GQList,GIList,Table_ExternalData_1[[#This Row],[Item_key]],GDList,Table_ExternalData_1[[#Headers],[20]])</f>
        <v>0</v>
      </c>
      <c r="AA307" s="6">
        <f>SUMIFS(GQList,GIList,Table_ExternalData_1[[#This Row],[Item_key]],GDList,Table_ExternalData_1[[#Headers],[21]])</f>
        <v>0</v>
      </c>
      <c r="AB307" s="6">
        <f>SUMIFS(GQList,GIList,Table_ExternalData_1[[#This Row],[Item_key]],GDList,Table_ExternalData_1[[#Headers],[22]])</f>
        <v>0</v>
      </c>
      <c r="AC307" s="6">
        <f>SUMIFS(GQList,GIList,Table_ExternalData_1[[#This Row],[Item_key]],GDList,Table_ExternalData_1[[#Headers],[23]])</f>
        <v>0</v>
      </c>
      <c r="AD307" s="6">
        <f>SUMIFS(GQList,GIList,Table_ExternalData_1[[#This Row],[Item_key]],GDList,Table_ExternalData_1[[#Headers],[24]])</f>
        <v>0</v>
      </c>
      <c r="AE307" s="6">
        <f>SUMIFS(GQList,GIList,Table_ExternalData_1[[#This Row],[Item_key]],GDList,Table_ExternalData_1[[#Headers],[25]])</f>
        <v>0</v>
      </c>
      <c r="AF307" s="6">
        <f>SUMIFS(GQList,GIList,Table_ExternalData_1[[#This Row],[Item_key]],GDList,Table_ExternalData_1[[#Headers],[26]])</f>
        <v>0</v>
      </c>
      <c r="AG307" s="6">
        <f>SUMIFS(GQList,GIList,Table_ExternalData_1[[#This Row],[Item_key]],GDList,Table_ExternalData_1[[#Headers],[27]])</f>
        <v>0</v>
      </c>
      <c r="AH307" s="6">
        <f>SUMIFS(GQList,GIList,Table_ExternalData_1[[#This Row],[Item_key]],GDList,Table_ExternalData_1[[#Headers],[28]])</f>
        <v>0</v>
      </c>
      <c r="AI307" s="6">
        <f>SUMIFS(GQList,GIList,Table_ExternalData_1[[#This Row],[Item_key]],GDList,Table_ExternalData_1[[#Headers],[29]])</f>
        <v>0</v>
      </c>
      <c r="AJ307" s="6">
        <f>SUMIFS(GQList,GIList,Table_ExternalData_1[[#This Row],[Item_key]],GDList,Table_ExternalData_1[[#Headers],[30]])</f>
        <v>0</v>
      </c>
      <c r="AK307" s="6">
        <f>SUMIFS(GQList,GIList,Table_ExternalData_1[[#This Row],[Item_key]],GDList,Table_ExternalData_1[[#Headers],[31]])</f>
        <v>0</v>
      </c>
      <c r="AL307" s="6">
        <f>SUM(Table_ExternalData_1[[#This Row],[1]:[31]])</f>
        <v>0</v>
      </c>
    </row>
    <row r="308" spans="1:38" hidden="1">
      <c r="A308" s="8" t="s">
        <v>2000</v>
      </c>
      <c r="B308" s="3" t="s">
        <v>983</v>
      </c>
      <c r="C308" s="3" t="s">
        <v>23</v>
      </c>
      <c r="D308" s="3" t="s">
        <v>1005</v>
      </c>
      <c r="E308" s="3" t="s">
        <v>1006</v>
      </c>
      <c r="F308" s="8" t="s">
        <v>1641</v>
      </c>
      <c r="G308" s="6">
        <f>SUMIFS(GQList,GIList,Table_ExternalData_1[[#This Row],[Item_key]],GDList,Table_ExternalData_1[[#Headers],[1]])</f>
        <v>0</v>
      </c>
      <c r="H308" s="6">
        <f>SUMIFS(GQList,GIList,Table_ExternalData_1[[#This Row],[Item_key]],GDList,Table_ExternalData_1[[#Headers],[2]])</f>
        <v>0</v>
      </c>
      <c r="I308" s="6">
        <f>SUMIFS(GQList,GIList,Table_ExternalData_1[[#This Row],[Item_key]],GDList,Table_ExternalData_1[[#Headers],[3]])</f>
        <v>0</v>
      </c>
      <c r="J308" s="6">
        <f>SUMIFS(GQList,GIList,Table_ExternalData_1[[#This Row],[Item_key]],GDList,Table_ExternalData_1[[#Headers],[4]])</f>
        <v>500</v>
      </c>
      <c r="K308" s="6">
        <f>SUMIFS(GQList,GIList,Table_ExternalData_1[[#This Row],[Item_key]],GDList,Table_ExternalData_1[[#Headers],[5]])</f>
        <v>0</v>
      </c>
      <c r="L308" s="6">
        <f>SUMIFS(GQList,GIList,Table_ExternalData_1[[#This Row],[Item_key]],GDList,Table_ExternalData_1[[#Headers],[6]])</f>
        <v>0</v>
      </c>
      <c r="M308" s="6">
        <f>SUMIFS(GQList,GIList,Table_ExternalData_1[[#This Row],[Item_key]],GDList,Table_ExternalData_1[[#Headers],[7]])</f>
        <v>0</v>
      </c>
      <c r="N308" s="6">
        <f>SUMIFS(GQList,GIList,Table_ExternalData_1[[#This Row],[Item_key]],GDList,Table_ExternalData_1[[#Headers],[8]])</f>
        <v>0</v>
      </c>
      <c r="O308" s="6">
        <f>SUMIFS(GQList,GIList,Table_ExternalData_1[[#This Row],[Item_key]],GDList,Table_ExternalData_1[[#Headers],[9]])</f>
        <v>0</v>
      </c>
      <c r="P308" s="6">
        <f>SUMIFS(GQList,GIList,Table_ExternalData_1[[#This Row],[Item_key]],GDList,Table_ExternalData_1[[#Headers],[10]])</f>
        <v>0</v>
      </c>
      <c r="Q308" s="6">
        <f>SUMIFS(GQList,GIList,Table_ExternalData_1[[#This Row],[Item_key]],GDList,Table_ExternalData_1[[#Headers],[11]])</f>
        <v>0</v>
      </c>
      <c r="R308" s="6">
        <f>SUMIFS(GQList,GIList,Table_ExternalData_1[[#This Row],[Item_key]],GDList,Table_ExternalData_1[[#Headers],[12]])</f>
        <v>0</v>
      </c>
      <c r="S308" s="6">
        <f>SUMIFS(GQList,GIList,Table_ExternalData_1[[#This Row],[Item_key]],GDList,Table_ExternalData_1[[#Headers],[13]])</f>
        <v>0</v>
      </c>
      <c r="T308" s="6">
        <f>SUMIFS(GQList,GIList,Table_ExternalData_1[[#This Row],[Item_key]],GDList,Table_ExternalData_1[[#Headers],[14]])</f>
        <v>0</v>
      </c>
      <c r="U308" s="6">
        <f>SUMIFS(GQList,GIList,Table_ExternalData_1[[#This Row],[Item_key]],GDList,Table_ExternalData_1[[#Headers],[15]])</f>
        <v>0</v>
      </c>
      <c r="V308" s="6">
        <f>SUMIFS(GQList,GIList,Table_ExternalData_1[[#This Row],[Item_key]],GDList,Table_ExternalData_1[[#Headers],[16]])</f>
        <v>0</v>
      </c>
      <c r="W308" s="6">
        <f>SUMIFS(GQList,GIList,Table_ExternalData_1[[#This Row],[Item_key]],GDList,Table_ExternalData_1[[#Headers],[17]])</f>
        <v>0</v>
      </c>
      <c r="X308" s="6">
        <f>SUMIFS(GQList,GIList,Table_ExternalData_1[[#This Row],[Item_key]],GDList,Table_ExternalData_1[[#Headers],[18]])</f>
        <v>0</v>
      </c>
      <c r="Y308" s="6">
        <f>SUMIFS(GQList,GIList,Table_ExternalData_1[[#This Row],[Item_key]],GDList,Table_ExternalData_1[[#Headers],[19]])</f>
        <v>0</v>
      </c>
      <c r="Z308" s="6">
        <f>SUMIFS(GQList,GIList,Table_ExternalData_1[[#This Row],[Item_key]],GDList,Table_ExternalData_1[[#Headers],[20]])</f>
        <v>0</v>
      </c>
      <c r="AA308" s="6">
        <f>SUMIFS(GQList,GIList,Table_ExternalData_1[[#This Row],[Item_key]],GDList,Table_ExternalData_1[[#Headers],[21]])</f>
        <v>0</v>
      </c>
      <c r="AB308" s="6">
        <f>SUMIFS(GQList,GIList,Table_ExternalData_1[[#This Row],[Item_key]],GDList,Table_ExternalData_1[[#Headers],[22]])</f>
        <v>0</v>
      </c>
      <c r="AC308" s="6">
        <f>SUMIFS(GQList,GIList,Table_ExternalData_1[[#This Row],[Item_key]],GDList,Table_ExternalData_1[[#Headers],[23]])</f>
        <v>0</v>
      </c>
      <c r="AD308" s="6">
        <f>SUMIFS(GQList,GIList,Table_ExternalData_1[[#This Row],[Item_key]],GDList,Table_ExternalData_1[[#Headers],[24]])</f>
        <v>0</v>
      </c>
      <c r="AE308" s="6">
        <f>SUMIFS(GQList,GIList,Table_ExternalData_1[[#This Row],[Item_key]],GDList,Table_ExternalData_1[[#Headers],[25]])</f>
        <v>0</v>
      </c>
      <c r="AF308" s="6">
        <f>SUMIFS(GQList,GIList,Table_ExternalData_1[[#This Row],[Item_key]],GDList,Table_ExternalData_1[[#Headers],[26]])</f>
        <v>0</v>
      </c>
      <c r="AG308" s="6">
        <f>SUMIFS(GQList,GIList,Table_ExternalData_1[[#This Row],[Item_key]],GDList,Table_ExternalData_1[[#Headers],[27]])</f>
        <v>0</v>
      </c>
      <c r="AH308" s="6">
        <f>SUMIFS(GQList,GIList,Table_ExternalData_1[[#This Row],[Item_key]],GDList,Table_ExternalData_1[[#Headers],[28]])</f>
        <v>0</v>
      </c>
      <c r="AI308" s="6">
        <f>SUMIFS(GQList,GIList,Table_ExternalData_1[[#This Row],[Item_key]],GDList,Table_ExternalData_1[[#Headers],[29]])</f>
        <v>0</v>
      </c>
      <c r="AJ308" s="6">
        <f>SUMIFS(GQList,GIList,Table_ExternalData_1[[#This Row],[Item_key]],GDList,Table_ExternalData_1[[#Headers],[30]])</f>
        <v>0</v>
      </c>
      <c r="AK308" s="6">
        <f>SUMIFS(GQList,GIList,Table_ExternalData_1[[#This Row],[Item_key]],GDList,Table_ExternalData_1[[#Headers],[31]])</f>
        <v>0</v>
      </c>
      <c r="AL308" s="6">
        <f>SUM(Table_ExternalData_1[[#This Row],[1]:[31]])</f>
        <v>500</v>
      </c>
    </row>
    <row r="309" spans="1:38" ht="24" hidden="1">
      <c r="A309" s="8" t="s">
        <v>2000</v>
      </c>
      <c r="B309" s="3" t="s">
        <v>983</v>
      </c>
      <c r="C309" s="3" t="s">
        <v>1701</v>
      </c>
      <c r="D309" s="3" t="s">
        <v>1976</v>
      </c>
      <c r="E309" s="3" t="s">
        <v>1977</v>
      </c>
      <c r="F309" s="8" t="s">
        <v>1641</v>
      </c>
      <c r="G309" s="6">
        <f>SUMIFS(GQList,GIList,Table_ExternalData_1[[#This Row],[Item_key]],GDList,Table_ExternalData_1[[#Headers],[1]])</f>
        <v>0</v>
      </c>
      <c r="H309" s="6">
        <f>SUMIFS(GQList,GIList,Table_ExternalData_1[[#This Row],[Item_key]],GDList,Table_ExternalData_1[[#Headers],[2]])</f>
        <v>0</v>
      </c>
      <c r="I309" s="6">
        <f>SUMIFS(GQList,GIList,Table_ExternalData_1[[#This Row],[Item_key]],GDList,Table_ExternalData_1[[#Headers],[3]])</f>
        <v>0</v>
      </c>
      <c r="J309" s="6">
        <f>SUMIFS(GQList,GIList,Table_ExternalData_1[[#This Row],[Item_key]],GDList,Table_ExternalData_1[[#Headers],[4]])</f>
        <v>0</v>
      </c>
      <c r="K309" s="6">
        <f>SUMIFS(GQList,GIList,Table_ExternalData_1[[#This Row],[Item_key]],GDList,Table_ExternalData_1[[#Headers],[5]])</f>
        <v>0</v>
      </c>
      <c r="L309" s="6">
        <f>SUMIFS(GQList,GIList,Table_ExternalData_1[[#This Row],[Item_key]],GDList,Table_ExternalData_1[[#Headers],[6]])</f>
        <v>0</v>
      </c>
      <c r="M309" s="6">
        <f>SUMIFS(GQList,GIList,Table_ExternalData_1[[#This Row],[Item_key]],GDList,Table_ExternalData_1[[#Headers],[7]])</f>
        <v>0</v>
      </c>
      <c r="N309" s="6">
        <f>SUMIFS(GQList,GIList,Table_ExternalData_1[[#This Row],[Item_key]],GDList,Table_ExternalData_1[[#Headers],[8]])</f>
        <v>0</v>
      </c>
      <c r="O309" s="6">
        <f>SUMIFS(GQList,GIList,Table_ExternalData_1[[#This Row],[Item_key]],GDList,Table_ExternalData_1[[#Headers],[9]])</f>
        <v>0</v>
      </c>
      <c r="P309" s="6">
        <f>SUMIFS(GQList,GIList,Table_ExternalData_1[[#This Row],[Item_key]],GDList,Table_ExternalData_1[[#Headers],[10]])</f>
        <v>0</v>
      </c>
      <c r="Q309" s="6">
        <f>SUMIFS(GQList,GIList,Table_ExternalData_1[[#This Row],[Item_key]],GDList,Table_ExternalData_1[[#Headers],[11]])</f>
        <v>0</v>
      </c>
      <c r="R309" s="6">
        <f>SUMIFS(GQList,GIList,Table_ExternalData_1[[#This Row],[Item_key]],GDList,Table_ExternalData_1[[#Headers],[12]])</f>
        <v>0</v>
      </c>
      <c r="S309" s="6">
        <f>SUMIFS(GQList,GIList,Table_ExternalData_1[[#This Row],[Item_key]],GDList,Table_ExternalData_1[[#Headers],[13]])</f>
        <v>0</v>
      </c>
      <c r="T309" s="6">
        <f>SUMIFS(GQList,GIList,Table_ExternalData_1[[#This Row],[Item_key]],GDList,Table_ExternalData_1[[#Headers],[14]])</f>
        <v>0</v>
      </c>
      <c r="U309" s="6">
        <f>SUMIFS(GQList,GIList,Table_ExternalData_1[[#This Row],[Item_key]],GDList,Table_ExternalData_1[[#Headers],[15]])</f>
        <v>0</v>
      </c>
      <c r="V309" s="6">
        <f>SUMIFS(GQList,GIList,Table_ExternalData_1[[#This Row],[Item_key]],GDList,Table_ExternalData_1[[#Headers],[16]])</f>
        <v>0</v>
      </c>
      <c r="W309" s="6">
        <f>SUMIFS(GQList,GIList,Table_ExternalData_1[[#This Row],[Item_key]],GDList,Table_ExternalData_1[[#Headers],[17]])</f>
        <v>0</v>
      </c>
      <c r="X309" s="6">
        <f>SUMIFS(GQList,GIList,Table_ExternalData_1[[#This Row],[Item_key]],GDList,Table_ExternalData_1[[#Headers],[18]])</f>
        <v>0</v>
      </c>
      <c r="Y309" s="6">
        <f>SUMIFS(GQList,GIList,Table_ExternalData_1[[#This Row],[Item_key]],GDList,Table_ExternalData_1[[#Headers],[19]])</f>
        <v>0</v>
      </c>
      <c r="Z309" s="6">
        <f>SUMIFS(GQList,GIList,Table_ExternalData_1[[#This Row],[Item_key]],GDList,Table_ExternalData_1[[#Headers],[20]])</f>
        <v>0</v>
      </c>
      <c r="AA309" s="6">
        <f>SUMIFS(GQList,GIList,Table_ExternalData_1[[#This Row],[Item_key]],GDList,Table_ExternalData_1[[#Headers],[21]])</f>
        <v>0</v>
      </c>
      <c r="AB309" s="6">
        <f>SUMIFS(GQList,GIList,Table_ExternalData_1[[#This Row],[Item_key]],GDList,Table_ExternalData_1[[#Headers],[22]])</f>
        <v>0</v>
      </c>
      <c r="AC309" s="6">
        <f>SUMIFS(GQList,GIList,Table_ExternalData_1[[#This Row],[Item_key]],GDList,Table_ExternalData_1[[#Headers],[23]])</f>
        <v>0</v>
      </c>
      <c r="AD309" s="6">
        <f>SUMIFS(GQList,GIList,Table_ExternalData_1[[#This Row],[Item_key]],GDList,Table_ExternalData_1[[#Headers],[24]])</f>
        <v>0</v>
      </c>
      <c r="AE309" s="6">
        <f>SUMIFS(GQList,GIList,Table_ExternalData_1[[#This Row],[Item_key]],GDList,Table_ExternalData_1[[#Headers],[25]])</f>
        <v>0</v>
      </c>
      <c r="AF309" s="6">
        <f>SUMIFS(GQList,GIList,Table_ExternalData_1[[#This Row],[Item_key]],GDList,Table_ExternalData_1[[#Headers],[26]])</f>
        <v>0</v>
      </c>
      <c r="AG309" s="6">
        <f>SUMIFS(GQList,GIList,Table_ExternalData_1[[#This Row],[Item_key]],GDList,Table_ExternalData_1[[#Headers],[27]])</f>
        <v>0</v>
      </c>
      <c r="AH309" s="6">
        <f>SUMIFS(GQList,GIList,Table_ExternalData_1[[#This Row],[Item_key]],GDList,Table_ExternalData_1[[#Headers],[28]])</f>
        <v>0</v>
      </c>
      <c r="AI309" s="6">
        <f>SUMIFS(GQList,GIList,Table_ExternalData_1[[#This Row],[Item_key]],GDList,Table_ExternalData_1[[#Headers],[29]])</f>
        <v>0</v>
      </c>
      <c r="AJ309" s="6">
        <f>SUMIFS(GQList,GIList,Table_ExternalData_1[[#This Row],[Item_key]],GDList,Table_ExternalData_1[[#Headers],[30]])</f>
        <v>0</v>
      </c>
      <c r="AK309" s="6">
        <f>SUMIFS(GQList,GIList,Table_ExternalData_1[[#This Row],[Item_key]],GDList,Table_ExternalData_1[[#Headers],[31]])</f>
        <v>0</v>
      </c>
      <c r="AL309" s="6">
        <f>SUM(Table_ExternalData_1[[#This Row],[1]:[31]])</f>
        <v>0</v>
      </c>
    </row>
    <row r="310" spans="1:38" hidden="1">
      <c r="A310" s="8" t="s">
        <v>2000</v>
      </c>
      <c r="B310" s="3" t="s">
        <v>983</v>
      </c>
      <c r="C310" s="3" t="s">
        <v>169</v>
      </c>
      <c r="D310" s="3" t="s">
        <v>1007</v>
      </c>
      <c r="E310" s="3" t="s">
        <v>1008</v>
      </c>
      <c r="F310" s="8" t="s">
        <v>1641</v>
      </c>
      <c r="G310" s="6">
        <f>SUMIFS(GQList,GIList,Table_ExternalData_1[[#This Row],[Item_key]],GDList,Table_ExternalData_1[[#Headers],[1]])</f>
        <v>0</v>
      </c>
      <c r="H310" s="6">
        <f>SUMIFS(GQList,GIList,Table_ExternalData_1[[#This Row],[Item_key]],GDList,Table_ExternalData_1[[#Headers],[2]])</f>
        <v>0</v>
      </c>
      <c r="I310" s="6">
        <f>SUMIFS(GQList,GIList,Table_ExternalData_1[[#This Row],[Item_key]],GDList,Table_ExternalData_1[[#Headers],[3]])</f>
        <v>0</v>
      </c>
      <c r="J310" s="6">
        <f>SUMIFS(GQList,GIList,Table_ExternalData_1[[#This Row],[Item_key]],GDList,Table_ExternalData_1[[#Headers],[4]])</f>
        <v>4700</v>
      </c>
      <c r="K310" s="6">
        <f>SUMIFS(GQList,GIList,Table_ExternalData_1[[#This Row],[Item_key]],GDList,Table_ExternalData_1[[#Headers],[5]])</f>
        <v>0</v>
      </c>
      <c r="L310" s="6">
        <f>SUMIFS(GQList,GIList,Table_ExternalData_1[[#This Row],[Item_key]],GDList,Table_ExternalData_1[[#Headers],[6]])</f>
        <v>0</v>
      </c>
      <c r="M310" s="6">
        <f>SUMIFS(GQList,GIList,Table_ExternalData_1[[#This Row],[Item_key]],GDList,Table_ExternalData_1[[#Headers],[7]])</f>
        <v>0</v>
      </c>
      <c r="N310" s="6">
        <f>SUMIFS(GQList,GIList,Table_ExternalData_1[[#This Row],[Item_key]],GDList,Table_ExternalData_1[[#Headers],[8]])</f>
        <v>0</v>
      </c>
      <c r="O310" s="6">
        <f>SUMIFS(GQList,GIList,Table_ExternalData_1[[#This Row],[Item_key]],GDList,Table_ExternalData_1[[#Headers],[9]])</f>
        <v>0</v>
      </c>
      <c r="P310" s="6">
        <f>SUMIFS(GQList,GIList,Table_ExternalData_1[[#This Row],[Item_key]],GDList,Table_ExternalData_1[[#Headers],[10]])</f>
        <v>0</v>
      </c>
      <c r="Q310" s="6">
        <f>SUMIFS(GQList,GIList,Table_ExternalData_1[[#This Row],[Item_key]],GDList,Table_ExternalData_1[[#Headers],[11]])</f>
        <v>0</v>
      </c>
      <c r="R310" s="6">
        <f>SUMIFS(GQList,GIList,Table_ExternalData_1[[#This Row],[Item_key]],GDList,Table_ExternalData_1[[#Headers],[12]])</f>
        <v>0</v>
      </c>
      <c r="S310" s="6">
        <f>SUMIFS(GQList,GIList,Table_ExternalData_1[[#This Row],[Item_key]],GDList,Table_ExternalData_1[[#Headers],[13]])</f>
        <v>0</v>
      </c>
      <c r="T310" s="6">
        <f>SUMIFS(GQList,GIList,Table_ExternalData_1[[#This Row],[Item_key]],GDList,Table_ExternalData_1[[#Headers],[14]])</f>
        <v>0</v>
      </c>
      <c r="U310" s="6">
        <f>SUMIFS(GQList,GIList,Table_ExternalData_1[[#This Row],[Item_key]],GDList,Table_ExternalData_1[[#Headers],[15]])</f>
        <v>0</v>
      </c>
      <c r="V310" s="6">
        <f>SUMIFS(GQList,GIList,Table_ExternalData_1[[#This Row],[Item_key]],GDList,Table_ExternalData_1[[#Headers],[16]])</f>
        <v>0</v>
      </c>
      <c r="W310" s="6">
        <f>SUMIFS(GQList,GIList,Table_ExternalData_1[[#This Row],[Item_key]],GDList,Table_ExternalData_1[[#Headers],[17]])</f>
        <v>0</v>
      </c>
      <c r="X310" s="6">
        <f>SUMIFS(GQList,GIList,Table_ExternalData_1[[#This Row],[Item_key]],GDList,Table_ExternalData_1[[#Headers],[18]])</f>
        <v>0</v>
      </c>
      <c r="Y310" s="6">
        <f>SUMIFS(GQList,GIList,Table_ExternalData_1[[#This Row],[Item_key]],GDList,Table_ExternalData_1[[#Headers],[19]])</f>
        <v>0</v>
      </c>
      <c r="Z310" s="6">
        <f>SUMIFS(GQList,GIList,Table_ExternalData_1[[#This Row],[Item_key]],GDList,Table_ExternalData_1[[#Headers],[20]])</f>
        <v>0</v>
      </c>
      <c r="AA310" s="6">
        <f>SUMIFS(GQList,GIList,Table_ExternalData_1[[#This Row],[Item_key]],GDList,Table_ExternalData_1[[#Headers],[21]])</f>
        <v>0</v>
      </c>
      <c r="AB310" s="6">
        <f>SUMIFS(GQList,GIList,Table_ExternalData_1[[#This Row],[Item_key]],GDList,Table_ExternalData_1[[#Headers],[22]])</f>
        <v>0</v>
      </c>
      <c r="AC310" s="6">
        <f>SUMIFS(GQList,GIList,Table_ExternalData_1[[#This Row],[Item_key]],GDList,Table_ExternalData_1[[#Headers],[23]])</f>
        <v>0</v>
      </c>
      <c r="AD310" s="6">
        <f>SUMIFS(GQList,GIList,Table_ExternalData_1[[#This Row],[Item_key]],GDList,Table_ExternalData_1[[#Headers],[24]])</f>
        <v>0</v>
      </c>
      <c r="AE310" s="6">
        <f>SUMIFS(GQList,GIList,Table_ExternalData_1[[#This Row],[Item_key]],GDList,Table_ExternalData_1[[#Headers],[25]])</f>
        <v>0</v>
      </c>
      <c r="AF310" s="6">
        <f>SUMIFS(GQList,GIList,Table_ExternalData_1[[#This Row],[Item_key]],GDList,Table_ExternalData_1[[#Headers],[26]])</f>
        <v>0</v>
      </c>
      <c r="AG310" s="6">
        <f>SUMIFS(GQList,GIList,Table_ExternalData_1[[#This Row],[Item_key]],GDList,Table_ExternalData_1[[#Headers],[27]])</f>
        <v>0</v>
      </c>
      <c r="AH310" s="6">
        <f>SUMIFS(GQList,GIList,Table_ExternalData_1[[#This Row],[Item_key]],GDList,Table_ExternalData_1[[#Headers],[28]])</f>
        <v>0</v>
      </c>
      <c r="AI310" s="6">
        <f>SUMIFS(GQList,GIList,Table_ExternalData_1[[#This Row],[Item_key]],GDList,Table_ExternalData_1[[#Headers],[29]])</f>
        <v>0</v>
      </c>
      <c r="AJ310" s="6">
        <f>SUMIFS(GQList,GIList,Table_ExternalData_1[[#This Row],[Item_key]],GDList,Table_ExternalData_1[[#Headers],[30]])</f>
        <v>0</v>
      </c>
      <c r="AK310" s="6">
        <f>SUMIFS(GQList,GIList,Table_ExternalData_1[[#This Row],[Item_key]],GDList,Table_ExternalData_1[[#Headers],[31]])</f>
        <v>0</v>
      </c>
      <c r="AL310" s="6">
        <f>SUM(Table_ExternalData_1[[#This Row],[1]:[31]])</f>
        <v>4700</v>
      </c>
    </row>
    <row r="311" spans="1:38" hidden="1">
      <c r="A311" s="8" t="s">
        <v>2000</v>
      </c>
      <c r="B311" s="3" t="s">
        <v>983</v>
      </c>
      <c r="C311" s="3" t="s">
        <v>24</v>
      </c>
      <c r="D311" s="3" t="s">
        <v>1009</v>
      </c>
      <c r="E311" s="3" t="s">
        <v>1010</v>
      </c>
      <c r="F311" s="8" t="s">
        <v>1641</v>
      </c>
      <c r="G311" s="6">
        <f>SUMIFS(GQList,GIList,Table_ExternalData_1[[#This Row],[Item_key]],GDList,Table_ExternalData_1[[#Headers],[1]])</f>
        <v>0</v>
      </c>
      <c r="H311" s="6">
        <f>SUMIFS(GQList,GIList,Table_ExternalData_1[[#This Row],[Item_key]],GDList,Table_ExternalData_1[[#Headers],[2]])</f>
        <v>0</v>
      </c>
      <c r="I311" s="6">
        <f>SUMIFS(GQList,GIList,Table_ExternalData_1[[#This Row],[Item_key]],GDList,Table_ExternalData_1[[#Headers],[3]])</f>
        <v>0</v>
      </c>
      <c r="J311" s="6">
        <f>SUMIFS(GQList,GIList,Table_ExternalData_1[[#This Row],[Item_key]],GDList,Table_ExternalData_1[[#Headers],[4]])</f>
        <v>300</v>
      </c>
      <c r="K311" s="6">
        <f>SUMIFS(GQList,GIList,Table_ExternalData_1[[#This Row],[Item_key]],GDList,Table_ExternalData_1[[#Headers],[5]])</f>
        <v>0</v>
      </c>
      <c r="L311" s="6">
        <f>SUMIFS(GQList,GIList,Table_ExternalData_1[[#This Row],[Item_key]],GDList,Table_ExternalData_1[[#Headers],[6]])</f>
        <v>0</v>
      </c>
      <c r="M311" s="6">
        <f>SUMIFS(GQList,GIList,Table_ExternalData_1[[#This Row],[Item_key]],GDList,Table_ExternalData_1[[#Headers],[7]])</f>
        <v>0</v>
      </c>
      <c r="N311" s="6">
        <f>SUMIFS(GQList,GIList,Table_ExternalData_1[[#This Row],[Item_key]],GDList,Table_ExternalData_1[[#Headers],[8]])</f>
        <v>0</v>
      </c>
      <c r="O311" s="6">
        <f>SUMIFS(GQList,GIList,Table_ExternalData_1[[#This Row],[Item_key]],GDList,Table_ExternalData_1[[#Headers],[9]])</f>
        <v>0</v>
      </c>
      <c r="P311" s="6">
        <f>SUMIFS(GQList,GIList,Table_ExternalData_1[[#This Row],[Item_key]],GDList,Table_ExternalData_1[[#Headers],[10]])</f>
        <v>0</v>
      </c>
      <c r="Q311" s="6">
        <f>SUMIFS(GQList,GIList,Table_ExternalData_1[[#This Row],[Item_key]],GDList,Table_ExternalData_1[[#Headers],[11]])</f>
        <v>0</v>
      </c>
      <c r="R311" s="6">
        <f>SUMIFS(GQList,GIList,Table_ExternalData_1[[#This Row],[Item_key]],GDList,Table_ExternalData_1[[#Headers],[12]])</f>
        <v>0</v>
      </c>
      <c r="S311" s="6">
        <f>SUMIFS(GQList,GIList,Table_ExternalData_1[[#This Row],[Item_key]],GDList,Table_ExternalData_1[[#Headers],[13]])</f>
        <v>0</v>
      </c>
      <c r="T311" s="6">
        <f>SUMIFS(GQList,GIList,Table_ExternalData_1[[#This Row],[Item_key]],GDList,Table_ExternalData_1[[#Headers],[14]])</f>
        <v>0</v>
      </c>
      <c r="U311" s="6">
        <f>SUMIFS(GQList,GIList,Table_ExternalData_1[[#This Row],[Item_key]],GDList,Table_ExternalData_1[[#Headers],[15]])</f>
        <v>0</v>
      </c>
      <c r="V311" s="6">
        <f>SUMIFS(GQList,GIList,Table_ExternalData_1[[#This Row],[Item_key]],GDList,Table_ExternalData_1[[#Headers],[16]])</f>
        <v>0</v>
      </c>
      <c r="W311" s="6">
        <f>SUMIFS(GQList,GIList,Table_ExternalData_1[[#This Row],[Item_key]],GDList,Table_ExternalData_1[[#Headers],[17]])</f>
        <v>0</v>
      </c>
      <c r="X311" s="6">
        <f>SUMIFS(GQList,GIList,Table_ExternalData_1[[#This Row],[Item_key]],GDList,Table_ExternalData_1[[#Headers],[18]])</f>
        <v>0</v>
      </c>
      <c r="Y311" s="6">
        <f>SUMIFS(GQList,GIList,Table_ExternalData_1[[#This Row],[Item_key]],GDList,Table_ExternalData_1[[#Headers],[19]])</f>
        <v>0</v>
      </c>
      <c r="Z311" s="6">
        <f>SUMIFS(GQList,GIList,Table_ExternalData_1[[#This Row],[Item_key]],GDList,Table_ExternalData_1[[#Headers],[20]])</f>
        <v>0</v>
      </c>
      <c r="AA311" s="6">
        <f>SUMIFS(GQList,GIList,Table_ExternalData_1[[#This Row],[Item_key]],GDList,Table_ExternalData_1[[#Headers],[21]])</f>
        <v>0</v>
      </c>
      <c r="AB311" s="6">
        <f>SUMIFS(GQList,GIList,Table_ExternalData_1[[#This Row],[Item_key]],GDList,Table_ExternalData_1[[#Headers],[22]])</f>
        <v>0</v>
      </c>
      <c r="AC311" s="6">
        <f>SUMIFS(GQList,GIList,Table_ExternalData_1[[#This Row],[Item_key]],GDList,Table_ExternalData_1[[#Headers],[23]])</f>
        <v>0</v>
      </c>
      <c r="AD311" s="6">
        <f>SUMIFS(GQList,GIList,Table_ExternalData_1[[#This Row],[Item_key]],GDList,Table_ExternalData_1[[#Headers],[24]])</f>
        <v>0</v>
      </c>
      <c r="AE311" s="6">
        <f>SUMIFS(GQList,GIList,Table_ExternalData_1[[#This Row],[Item_key]],GDList,Table_ExternalData_1[[#Headers],[25]])</f>
        <v>0</v>
      </c>
      <c r="AF311" s="6">
        <f>SUMIFS(GQList,GIList,Table_ExternalData_1[[#This Row],[Item_key]],GDList,Table_ExternalData_1[[#Headers],[26]])</f>
        <v>0</v>
      </c>
      <c r="AG311" s="6">
        <f>SUMIFS(GQList,GIList,Table_ExternalData_1[[#This Row],[Item_key]],GDList,Table_ExternalData_1[[#Headers],[27]])</f>
        <v>0</v>
      </c>
      <c r="AH311" s="6">
        <f>SUMIFS(GQList,GIList,Table_ExternalData_1[[#This Row],[Item_key]],GDList,Table_ExternalData_1[[#Headers],[28]])</f>
        <v>0</v>
      </c>
      <c r="AI311" s="6">
        <f>SUMIFS(GQList,GIList,Table_ExternalData_1[[#This Row],[Item_key]],GDList,Table_ExternalData_1[[#Headers],[29]])</f>
        <v>0</v>
      </c>
      <c r="AJ311" s="6">
        <f>SUMIFS(GQList,GIList,Table_ExternalData_1[[#This Row],[Item_key]],GDList,Table_ExternalData_1[[#Headers],[30]])</f>
        <v>0</v>
      </c>
      <c r="AK311" s="6">
        <f>SUMIFS(GQList,GIList,Table_ExternalData_1[[#This Row],[Item_key]],GDList,Table_ExternalData_1[[#Headers],[31]])</f>
        <v>0</v>
      </c>
      <c r="AL311" s="6">
        <f>SUM(Table_ExternalData_1[[#This Row],[1]:[31]])</f>
        <v>300</v>
      </c>
    </row>
    <row r="312" spans="1:38" hidden="1">
      <c r="A312" s="8" t="s">
        <v>2000</v>
      </c>
      <c r="B312" s="3" t="s">
        <v>983</v>
      </c>
      <c r="C312" s="3" t="s">
        <v>170</v>
      </c>
      <c r="D312" s="3" t="s">
        <v>1011</v>
      </c>
      <c r="E312" s="3" t="s">
        <v>1012</v>
      </c>
      <c r="F312" s="8" t="s">
        <v>1641</v>
      </c>
      <c r="G312" s="6">
        <f>SUMIFS(GQList,GIList,Table_ExternalData_1[[#This Row],[Item_key]],GDList,Table_ExternalData_1[[#Headers],[1]])</f>
        <v>0</v>
      </c>
      <c r="H312" s="6">
        <f>SUMIFS(GQList,GIList,Table_ExternalData_1[[#This Row],[Item_key]],GDList,Table_ExternalData_1[[#Headers],[2]])</f>
        <v>0</v>
      </c>
      <c r="I312" s="6">
        <f>SUMIFS(GQList,GIList,Table_ExternalData_1[[#This Row],[Item_key]],GDList,Table_ExternalData_1[[#Headers],[3]])</f>
        <v>0</v>
      </c>
      <c r="J312" s="6">
        <f>SUMIFS(GQList,GIList,Table_ExternalData_1[[#This Row],[Item_key]],GDList,Table_ExternalData_1[[#Headers],[4]])</f>
        <v>2500</v>
      </c>
      <c r="K312" s="6">
        <f>SUMIFS(GQList,GIList,Table_ExternalData_1[[#This Row],[Item_key]],GDList,Table_ExternalData_1[[#Headers],[5]])</f>
        <v>0</v>
      </c>
      <c r="L312" s="6">
        <f>SUMIFS(GQList,GIList,Table_ExternalData_1[[#This Row],[Item_key]],GDList,Table_ExternalData_1[[#Headers],[6]])</f>
        <v>0</v>
      </c>
      <c r="M312" s="6">
        <f>SUMIFS(GQList,GIList,Table_ExternalData_1[[#This Row],[Item_key]],GDList,Table_ExternalData_1[[#Headers],[7]])</f>
        <v>0</v>
      </c>
      <c r="N312" s="6">
        <f>SUMIFS(GQList,GIList,Table_ExternalData_1[[#This Row],[Item_key]],GDList,Table_ExternalData_1[[#Headers],[8]])</f>
        <v>0</v>
      </c>
      <c r="O312" s="6">
        <f>SUMIFS(GQList,GIList,Table_ExternalData_1[[#This Row],[Item_key]],GDList,Table_ExternalData_1[[#Headers],[9]])</f>
        <v>0</v>
      </c>
      <c r="P312" s="6">
        <f>SUMIFS(GQList,GIList,Table_ExternalData_1[[#This Row],[Item_key]],GDList,Table_ExternalData_1[[#Headers],[10]])</f>
        <v>0</v>
      </c>
      <c r="Q312" s="6">
        <f>SUMIFS(GQList,GIList,Table_ExternalData_1[[#This Row],[Item_key]],GDList,Table_ExternalData_1[[#Headers],[11]])</f>
        <v>0</v>
      </c>
      <c r="R312" s="6">
        <f>SUMIFS(GQList,GIList,Table_ExternalData_1[[#This Row],[Item_key]],GDList,Table_ExternalData_1[[#Headers],[12]])</f>
        <v>0</v>
      </c>
      <c r="S312" s="6">
        <f>SUMIFS(GQList,GIList,Table_ExternalData_1[[#This Row],[Item_key]],GDList,Table_ExternalData_1[[#Headers],[13]])</f>
        <v>0</v>
      </c>
      <c r="T312" s="6">
        <f>SUMIFS(GQList,GIList,Table_ExternalData_1[[#This Row],[Item_key]],GDList,Table_ExternalData_1[[#Headers],[14]])</f>
        <v>0</v>
      </c>
      <c r="U312" s="6">
        <f>SUMIFS(GQList,GIList,Table_ExternalData_1[[#This Row],[Item_key]],GDList,Table_ExternalData_1[[#Headers],[15]])</f>
        <v>0</v>
      </c>
      <c r="V312" s="6">
        <f>SUMIFS(GQList,GIList,Table_ExternalData_1[[#This Row],[Item_key]],GDList,Table_ExternalData_1[[#Headers],[16]])</f>
        <v>0</v>
      </c>
      <c r="W312" s="6">
        <f>SUMIFS(GQList,GIList,Table_ExternalData_1[[#This Row],[Item_key]],GDList,Table_ExternalData_1[[#Headers],[17]])</f>
        <v>0</v>
      </c>
      <c r="X312" s="6">
        <f>SUMIFS(GQList,GIList,Table_ExternalData_1[[#This Row],[Item_key]],GDList,Table_ExternalData_1[[#Headers],[18]])</f>
        <v>0</v>
      </c>
      <c r="Y312" s="6">
        <f>SUMIFS(GQList,GIList,Table_ExternalData_1[[#This Row],[Item_key]],GDList,Table_ExternalData_1[[#Headers],[19]])</f>
        <v>0</v>
      </c>
      <c r="Z312" s="6">
        <f>SUMIFS(GQList,GIList,Table_ExternalData_1[[#This Row],[Item_key]],GDList,Table_ExternalData_1[[#Headers],[20]])</f>
        <v>0</v>
      </c>
      <c r="AA312" s="6">
        <f>SUMIFS(GQList,GIList,Table_ExternalData_1[[#This Row],[Item_key]],GDList,Table_ExternalData_1[[#Headers],[21]])</f>
        <v>0</v>
      </c>
      <c r="AB312" s="6">
        <f>SUMIFS(GQList,GIList,Table_ExternalData_1[[#This Row],[Item_key]],GDList,Table_ExternalData_1[[#Headers],[22]])</f>
        <v>0</v>
      </c>
      <c r="AC312" s="6">
        <f>SUMIFS(GQList,GIList,Table_ExternalData_1[[#This Row],[Item_key]],GDList,Table_ExternalData_1[[#Headers],[23]])</f>
        <v>0</v>
      </c>
      <c r="AD312" s="6">
        <f>SUMIFS(GQList,GIList,Table_ExternalData_1[[#This Row],[Item_key]],GDList,Table_ExternalData_1[[#Headers],[24]])</f>
        <v>0</v>
      </c>
      <c r="AE312" s="6">
        <f>SUMIFS(GQList,GIList,Table_ExternalData_1[[#This Row],[Item_key]],GDList,Table_ExternalData_1[[#Headers],[25]])</f>
        <v>0</v>
      </c>
      <c r="AF312" s="6">
        <f>SUMIFS(GQList,GIList,Table_ExternalData_1[[#This Row],[Item_key]],GDList,Table_ExternalData_1[[#Headers],[26]])</f>
        <v>0</v>
      </c>
      <c r="AG312" s="6">
        <f>SUMIFS(GQList,GIList,Table_ExternalData_1[[#This Row],[Item_key]],GDList,Table_ExternalData_1[[#Headers],[27]])</f>
        <v>0</v>
      </c>
      <c r="AH312" s="6">
        <f>SUMIFS(GQList,GIList,Table_ExternalData_1[[#This Row],[Item_key]],GDList,Table_ExternalData_1[[#Headers],[28]])</f>
        <v>0</v>
      </c>
      <c r="AI312" s="6">
        <f>SUMIFS(GQList,GIList,Table_ExternalData_1[[#This Row],[Item_key]],GDList,Table_ExternalData_1[[#Headers],[29]])</f>
        <v>0</v>
      </c>
      <c r="AJ312" s="6">
        <f>SUMIFS(GQList,GIList,Table_ExternalData_1[[#This Row],[Item_key]],GDList,Table_ExternalData_1[[#Headers],[30]])</f>
        <v>0</v>
      </c>
      <c r="AK312" s="6">
        <f>SUMIFS(GQList,GIList,Table_ExternalData_1[[#This Row],[Item_key]],GDList,Table_ExternalData_1[[#Headers],[31]])</f>
        <v>0</v>
      </c>
      <c r="AL312" s="6">
        <f>SUM(Table_ExternalData_1[[#This Row],[1]:[31]])</f>
        <v>2500</v>
      </c>
    </row>
    <row r="313" spans="1:38" hidden="1">
      <c r="A313" s="8" t="s">
        <v>2000</v>
      </c>
      <c r="B313" s="3" t="s">
        <v>983</v>
      </c>
      <c r="C313" s="3" t="s">
        <v>25</v>
      </c>
      <c r="D313" s="3" t="s">
        <v>1236</v>
      </c>
      <c r="E313" s="3" t="s">
        <v>1237</v>
      </c>
      <c r="F313" s="8" t="s">
        <v>1641</v>
      </c>
      <c r="G313" s="6">
        <f>SUMIFS(GQList,GIList,Table_ExternalData_1[[#This Row],[Item_key]],GDList,Table_ExternalData_1[[#Headers],[1]])</f>
        <v>0</v>
      </c>
      <c r="H313" s="6">
        <f>SUMIFS(GQList,GIList,Table_ExternalData_1[[#This Row],[Item_key]],GDList,Table_ExternalData_1[[#Headers],[2]])</f>
        <v>0</v>
      </c>
      <c r="I313" s="6">
        <f>SUMIFS(GQList,GIList,Table_ExternalData_1[[#This Row],[Item_key]],GDList,Table_ExternalData_1[[#Headers],[3]])</f>
        <v>0</v>
      </c>
      <c r="J313" s="6">
        <f>SUMIFS(GQList,GIList,Table_ExternalData_1[[#This Row],[Item_key]],GDList,Table_ExternalData_1[[#Headers],[4]])</f>
        <v>0</v>
      </c>
      <c r="K313" s="6">
        <f>SUMIFS(GQList,GIList,Table_ExternalData_1[[#This Row],[Item_key]],GDList,Table_ExternalData_1[[#Headers],[5]])</f>
        <v>0</v>
      </c>
      <c r="L313" s="6">
        <f>SUMIFS(GQList,GIList,Table_ExternalData_1[[#This Row],[Item_key]],GDList,Table_ExternalData_1[[#Headers],[6]])</f>
        <v>0</v>
      </c>
      <c r="M313" s="6">
        <f>SUMIFS(GQList,GIList,Table_ExternalData_1[[#This Row],[Item_key]],GDList,Table_ExternalData_1[[#Headers],[7]])</f>
        <v>0</v>
      </c>
      <c r="N313" s="6">
        <f>SUMIFS(GQList,GIList,Table_ExternalData_1[[#This Row],[Item_key]],GDList,Table_ExternalData_1[[#Headers],[8]])</f>
        <v>0</v>
      </c>
      <c r="O313" s="6">
        <f>SUMIFS(GQList,GIList,Table_ExternalData_1[[#This Row],[Item_key]],GDList,Table_ExternalData_1[[#Headers],[9]])</f>
        <v>0</v>
      </c>
      <c r="P313" s="6">
        <f>SUMIFS(GQList,GIList,Table_ExternalData_1[[#This Row],[Item_key]],GDList,Table_ExternalData_1[[#Headers],[10]])</f>
        <v>0</v>
      </c>
      <c r="Q313" s="6">
        <f>SUMIFS(GQList,GIList,Table_ExternalData_1[[#This Row],[Item_key]],GDList,Table_ExternalData_1[[#Headers],[11]])</f>
        <v>0</v>
      </c>
      <c r="R313" s="6">
        <f>SUMIFS(GQList,GIList,Table_ExternalData_1[[#This Row],[Item_key]],GDList,Table_ExternalData_1[[#Headers],[12]])</f>
        <v>0</v>
      </c>
      <c r="S313" s="6">
        <f>SUMIFS(GQList,GIList,Table_ExternalData_1[[#This Row],[Item_key]],GDList,Table_ExternalData_1[[#Headers],[13]])</f>
        <v>0</v>
      </c>
      <c r="T313" s="6">
        <f>SUMIFS(GQList,GIList,Table_ExternalData_1[[#This Row],[Item_key]],GDList,Table_ExternalData_1[[#Headers],[14]])</f>
        <v>0</v>
      </c>
      <c r="U313" s="6">
        <f>SUMIFS(GQList,GIList,Table_ExternalData_1[[#This Row],[Item_key]],GDList,Table_ExternalData_1[[#Headers],[15]])</f>
        <v>0</v>
      </c>
      <c r="V313" s="6">
        <f>SUMIFS(GQList,GIList,Table_ExternalData_1[[#This Row],[Item_key]],GDList,Table_ExternalData_1[[#Headers],[16]])</f>
        <v>0</v>
      </c>
      <c r="W313" s="6">
        <f>SUMIFS(GQList,GIList,Table_ExternalData_1[[#This Row],[Item_key]],GDList,Table_ExternalData_1[[#Headers],[17]])</f>
        <v>0</v>
      </c>
      <c r="X313" s="6">
        <f>SUMIFS(GQList,GIList,Table_ExternalData_1[[#This Row],[Item_key]],GDList,Table_ExternalData_1[[#Headers],[18]])</f>
        <v>0</v>
      </c>
      <c r="Y313" s="6">
        <f>SUMIFS(GQList,GIList,Table_ExternalData_1[[#This Row],[Item_key]],GDList,Table_ExternalData_1[[#Headers],[19]])</f>
        <v>0</v>
      </c>
      <c r="Z313" s="6">
        <f>SUMIFS(GQList,GIList,Table_ExternalData_1[[#This Row],[Item_key]],GDList,Table_ExternalData_1[[#Headers],[20]])</f>
        <v>0</v>
      </c>
      <c r="AA313" s="6">
        <f>SUMIFS(GQList,GIList,Table_ExternalData_1[[#This Row],[Item_key]],GDList,Table_ExternalData_1[[#Headers],[21]])</f>
        <v>0</v>
      </c>
      <c r="AB313" s="6">
        <f>SUMIFS(GQList,GIList,Table_ExternalData_1[[#This Row],[Item_key]],GDList,Table_ExternalData_1[[#Headers],[22]])</f>
        <v>0</v>
      </c>
      <c r="AC313" s="6">
        <f>SUMIFS(GQList,GIList,Table_ExternalData_1[[#This Row],[Item_key]],GDList,Table_ExternalData_1[[#Headers],[23]])</f>
        <v>0</v>
      </c>
      <c r="AD313" s="6">
        <f>SUMIFS(GQList,GIList,Table_ExternalData_1[[#This Row],[Item_key]],GDList,Table_ExternalData_1[[#Headers],[24]])</f>
        <v>0</v>
      </c>
      <c r="AE313" s="6">
        <f>SUMIFS(GQList,GIList,Table_ExternalData_1[[#This Row],[Item_key]],GDList,Table_ExternalData_1[[#Headers],[25]])</f>
        <v>0</v>
      </c>
      <c r="AF313" s="6">
        <f>SUMIFS(GQList,GIList,Table_ExternalData_1[[#This Row],[Item_key]],GDList,Table_ExternalData_1[[#Headers],[26]])</f>
        <v>0</v>
      </c>
      <c r="AG313" s="6">
        <f>SUMIFS(GQList,GIList,Table_ExternalData_1[[#This Row],[Item_key]],GDList,Table_ExternalData_1[[#Headers],[27]])</f>
        <v>0</v>
      </c>
      <c r="AH313" s="6">
        <f>SUMIFS(GQList,GIList,Table_ExternalData_1[[#This Row],[Item_key]],GDList,Table_ExternalData_1[[#Headers],[28]])</f>
        <v>0</v>
      </c>
      <c r="AI313" s="6">
        <f>SUMIFS(GQList,GIList,Table_ExternalData_1[[#This Row],[Item_key]],GDList,Table_ExternalData_1[[#Headers],[29]])</f>
        <v>0</v>
      </c>
      <c r="AJ313" s="6">
        <f>SUMIFS(GQList,GIList,Table_ExternalData_1[[#This Row],[Item_key]],GDList,Table_ExternalData_1[[#Headers],[30]])</f>
        <v>0</v>
      </c>
      <c r="AK313" s="6">
        <f>SUMIFS(GQList,GIList,Table_ExternalData_1[[#This Row],[Item_key]],GDList,Table_ExternalData_1[[#Headers],[31]])</f>
        <v>2700</v>
      </c>
      <c r="AL313" s="6">
        <f>SUM(Table_ExternalData_1[[#This Row],[1]:[31]])</f>
        <v>2700</v>
      </c>
    </row>
    <row r="314" spans="1:38" hidden="1">
      <c r="A314" s="8" t="s">
        <v>2000</v>
      </c>
      <c r="B314" s="3" t="s">
        <v>983</v>
      </c>
      <c r="C314" s="3" t="s">
        <v>25</v>
      </c>
      <c r="D314" s="3" t="s">
        <v>1236</v>
      </c>
      <c r="E314" s="3" t="s">
        <v>1237</v>
      </c>
      <c r="F314" s="8" t="s">
        <v>1642</v>
      </c>
      <c r="G314" s="6">
        <f>SUMIFS(GQList,GIList,Table_ExternalData_1[[#This Row],[Item_key]],GDList,Table_ExternalData_1[[#Headers],[1]])</f>
        <v>0</v>
      </c>
      <c r="H314" s="6">
        <f>SUMIFS(GQList,GIList,Table_ExternalData_1[[#This Row],[Item_key]],GDList,Table_ExternalData_1[[#Headers],[2]])</f>
        <v>0</v>
      </c>
      <c r="I314" s="6">
        <f>SUMIFS(GQList,GIList,Table_ExternalData_1[[#This Row],[Item_key]],GDList,Table_ExternalData_1[[#Headers],[3]])</f>
        <v>0</v>
      </c>
      <c r="J314" s="6">
        <f>SUMIFS(GQList,GIList,Table_ExternalData_1[[#This Row],[Item_key]],GDList,Table_ExternalData_1[[#Headers],[4]])</f>
        <v>0</v>
      </c>
      <c r="K314" s="6">
        <f>SUMIFS(GQList,GIList,Table_ExternalData_1[[#This Row],[Item_key]],GDList,Table_ExternalData_1[[#Headers],[5]])</f>
        <v>0</v>
      </c>
      <c r="L314" s="6">
        <f>SUMIFS(GQList,GIList,Table_ExternalData_1[[#This Row],[Item_key]],GDList,Table_ExternalData_1[[#Headers],[6]])</f>
        <v>0</v>
      </c>
      <c r="M314" s="6">
        <f>SUMIFS(GQList,GIList,Table_ExternalData_1[[#This Row],[Item_key]],GDList,Table_ExternalData_1[[#Headers],[7]])</f>
        <v>0</v>
      </c>
      <c r="N314" s="6">
        <f>SUMIFS(GQList,GIList,Table_ExternalData_1[[#This Row],[Item_key]],GDList,Table_ExternalData_1[[#Headers],[8]])</f>
        <v>0</v>
      </c>
      <c r="O314" s="6">
        <f>SUMIFS(GQList,GIList,Table_ExternalData_1[[#This Row],[Item_key]],GDList,Table_ExternalData_1[[#Headers],[9]])</f>
        <v>0</v>
      </c>
      <c r="P314" s="6">
        <f>SUMIFS(GQList,GIList,Table_ExternalData_1[[#This Row],[Item_key]],GDList,Table_ExternalData_1[[#Headers],[10]])</f>
        <v>0</v>
      </c>
      <c r="Q314" s="6">
        <f>SUMIFS(GQList,GIList,Table_ExternalData_1[[#This Row],[Item_key]],GDList,Table_ExternalData_1[[#Headers],[11]])</f>
        <v>0</v>
      </c>
      <c r="R314" s="6">
        <f>SUMIFS(GQList,GIList,Table_ExternalData_1[[#This Row],[Item_key]],GDList,Table_ExternalData_1[[#Headers],[12]])</f>
        <v>0</v>
      </c>
      <c r="S314" s="6">
        <f>SUMIFS(GQList,GIList,Table_ExternalData_1[[#This Row],[Item_key]],GDList,Table_ExternalData_1[[#Headers],[13]])</f>
        <v>0</v>
      </c>
      <c r="T314" s="6">
        <f>SUMIFS(GQList,GIList,Table_ExternalData_1[[#This Row],[Item_key]],GDList,Table_ExternalData_1[[#Headers],[14]])</f>
        <v>0</v>
      </c>
      <c r="U314" s="6">
        <f>SUMIFS(GQList,GIList,Table_ExternalData_1[[#This Row],[Item_key]],GDList,Table_ExternalData_1[[#Headers],[15]])</f>
        <v>0</v>
      </c>
      <c r="V314" s="6">
        <f>SUMIFS(GQList,GIList,Table_ExternalData_1[[#This Row],[Item_key]],GDList,Table_ExternalData_1[[#Headers],[16]])</f>
        <v>0</v>
      </c>
      <c r="W314" s="6">
        <f>SUMIFS(GQList,GIList,Table_ExternalData_1[[#This Row],[Item_key]],GDList,Table_ExternalData_1[[#Headers],[17]])</f>
        <v>0</v>
      </c>
      <c r="X314" s="6">
        <f>SUMIFS(GQList,GIList,Table_ExternalData_1[[#This Row],[Item_key]],GDList,Table_ExternalData_1[[#Headers],[18]])</f>
        <v>0</v>
      </c>
      <c r="Y314" s="6">
        <f>SUMIFS(GQList,GIList,Table_ExternalData_1[[#This Row],[Item_key]],GDList,Table_ExternalData_1[[#Headers],[19]])</f>
        <v>0</v>
      </c>
      <c r="Z314" s="6">
        <f>SUMIFS(GQList,GIList,Table_ExternalData_1[[#This Row],[Item_key]],GDList,Table_ExternalData_1[[#Headers],[20]])</f>
        <v>0</v>
      </c>
      <c r="AA314" s="6">
        <f>SUMIFS(GQList,GIList,Table_ExternalData_1[[#This Row],[Item_key]],GDList,Table_ExternalData_1[[#Headers],[21]])</f>
        <v>0</v>
      </c>
      <c r="AB314" s="6">
        <f>SUMIFS(GQList,GIList,Table_ExternalData_1[[#This Row],[Item_key]],GDList,Table_ExternalData_1[[#Headers],[22]])</f>
        <v>0</v>
      </c>
      <c r="AC314" s="6">
        <f>SUMIFS(GQList,GIList,Table_ExternalData_1[[#This Row],[Item_key]],GDList,Table_ExternalData_1[[#Headers],[23]])</f>
        <v>0</v>
      </c>
      <c r="AD314" s="6">
        <f>SUMIFS(GQList,GIList,Table_ExternalData_1[[#This Row],[Item_key]],GDList,Table_ExternalData_1[[#Headers],[24]])</f>
        <v>0</v>
      </c>
      <c r="AE314" s="6">
        <f>SUMIFS(GQList,GIList,Table_ExternalData_1[[#This Row],[Item_key]],GDList,Table_ExternalData_1[[#Headers],[25]])</f>
        <v>0</v>
      </c>
      <c r="AF314" s="6">
        <f>SUMIFS(GQList,GIList,Table_ExternalData_1[[#This Row],[Item_key]],GDList,Table_ExternalData_1[[#Headers],[26]])</f>
        <v>0</v>
      </c>
      <c r="AG314" s="6">
        <f>SUMIFS(GQList,GIList,Table_ExternalData_1[[#This Row],[Item_key]],GDList,Table_ExternalData_1[[#Headers],[27]])</f>
        <v>0</v>
      </c>
      <c r="AH314" s="6">
        <f>SUMIFS(GQList,GIList,Table_ExternalData_1[[#This Row],[Item_key]],GDList,Table_ExternalData_1[[#Headers],[28]])</f>
        <v>0</v>
      </c>
      <c r="AI314" s="6">
        <f>SUMIFS(GQList,GIList,Table_ExternalData_1[[#This Row],[Item_key]],GDList,Table_ExternalData_1[[#Headers],[29]])</f>
        <v>0</v>
      </c>
      <c r="AJ314" s="6">
        <f>SUMIFS(GQList,GIList,Table_ExternalData_1[[#This Row],[Item_key]],GDList,Table_ExternalData_1[[#Headers],[30]])</f>
        <v>0</v>
      </c>
      <c r="AK314" s="6">
        <f>SUMIFS(GQList,GIList,Table_ExternalData_1[[#This Row],[Item_key]],GDList,Table_ExternalData_1[[#Headers],[31]])</f>
        <v>2700</v>
      </c>
      <c r="AL314" s="6">
        <f>SUM(Table_ExternalData_1[[#This Row],[1]:[31]])</f>
        <v>2700</v>
      </c>
    </row>
    <row r="315" spans="1:38" hidden="1">
      <c r="A315" s="8" t="s">
        <v>2000</v>
      </c>
      <c r="B315" s="3" t="s">
        <v>983</v>
      </c>
      <c r="C315" s="3" t="s">
        <v>171</v>
      </c>
      <c r="D315" s="3" t="s">
        <v>1013</v>
      </c>
      <c r="E315" s="3" t="s">
        <v>1014</v>
      </c>
      <c r="F315" s="8" t="s">
        <v>1641</v>
      </c>
      <c r="G315" s="6">
        <f>SUMIFS(GQList,GIList,Table_ExternalData_1[[#This Row],[Item_key]],GDList,Table_ExternalData_1[[#Headers],[1]])</f>
        <v>0</v>
      </c>
      <c r="H315" s="6">
        <f>SUMIFS(GQList,GIList,Table_ExternalData_1[[#This Row],[Item_key]],GDList,Table_ExternalData_1[[#Headers],[2]])</f>
        <v>0</v>
      </c>
      <c r="I315" s="6">
        <f>SUMIFS(GQList,GIList,Table_ExternalData_1[[#This Row],[Item_key]],GDList,Table_ExternalData_1[[#Headers],[3]])</f>
        <v>0</v>
      </c>
      <c r="J315" s="6">
        <f>SUMIFS(GQList,GIList,Table_ExternalData_1[[#This Row],[Item_key]],GDList,Table_ExternalData_1[[#Headers],[4]])</f>
        <v>4700</v>
      </c>
      <c r="K315" s="6">
        <f>SUMIFS(GQList,GIList,Table_ExternalData_1[[#This Row],[Item_key]],GDList,Table_ExternalData_1[[#Headers],[5]])</f>
        <v>0</v>
      </c>
      <c r="L315" s="6">
        <f>SUMIFS(GQList,GIList,Table_ExternalData_1[[#This Row],[Item_key]],GDList,Table_ExternalData_1[[#Headers],[6]])</f>
        <v>0</v>
      </c>
      <c r="M315" s="6">
        <f>SUMIFS(GQList,GIList,Table_ExternalData_1[[#This Row],[Item_key]],GDList,Table_ExternalData_1[[#Headers],[7]])</f>
        <v>0</v>
      </c>
      <c r="N315" s="6">
        <f>SUMIFS(GQList,GIList,Table_ExternalData_1[[#This Row],[Item_key]],GDList,Table_ExternalData_1[[#Headers],[8]])</f>
        <v>0</v>
      </c>
      <c r="O315" s="6">
        <f>SUMIFS(GQList,GIList,Table_ExternalData_1[[#This Row],[Item_key]],GDList,Table_ExternalData_1[[#Headers],[9]])</f>
        <v>0</v>
      </c>
      <c r="P315" s="6">
        <f>SUMIFS(GQList,GIList,Table_ExternalData_1[[#This Row],[Item_key]],GDList,Table_ExternalData_1[[#Headers],[10]])</f>
        <v>0</v>
      </c>
      <c r="Q315" s="6">
        <f>SUMIFS(GQList,GIList,Table_ExternalData_1[[#This Row],[Item_key]],GDList,Table_ExternalData_1[[#Headers],[11]])</f>
        <v>0</v>
      </c>
      <c r="R315" s="6">
        <f>SUMIFS(GQList,GIList,Table_ExternalData_1[[#This Row],[Item_key]],GDList,Table_ExternalData_1[[#Headers],[12]])</f>
        <v>0</v>
      </c>
      <c r="S315" s="6">
        <f>SUMIFS(GQList,GIList,Table_ExternalData_1[[#This Row],[Item_key]],GDList,Table_ExternalData_1[[#Headers],[13]])</f>
        <v>0</v>
      </c>
      <c r="T315" s="6">
        <f>SUMIFS(GQList,GIList,Table_ExternalData_1[[#This Row],[Item_key]],GDList,Table_ExternalData_1[[#Headers],[14]])</f>
        <v>0</v>
      </c>
      <c r="U315" s="6">
        <f>SUMIFS(GQList,GIList,Table_ExternalData_1[[#This Row],[Item_key]],GDList,Table_ExternalData_1[[#Headers],[15]])</f>
        <v>0</v>
      </c>
      <c r="V315" s="6">
        <f>SUMIFS(GQList,GIList,Table_ExternalData_1[[#This Row],[Item_key]],GDList,Table_ExternalData_1[[#Headers],[16]])</f>
        <v>0</v>
      </c>
      <c r="W315" s="6">
        <f>SUMIFS(GQList,GIList,Table_ExternalData_1[[#This Row],[Item_key]],GDList,Table_ExternalData_1[[#Headers],[17]])</f>
        <v>0</v>
      </c>
      <c r="X315" s="6">
        <f>SUMIFS(GQList,GIList,Table_ExternalData_1[[#This Row],[Item_key]],GDList,Table_ExternalData_1[[#Headers],[18]])</f>
        <v>0</v>
      </c>
      <c r="Y315" s="6">
        <f>SUMIFS(GQList,GIList,Table_ExternalData_1[[#This Row],[Item_key]],GDList,Table_ExternalData_1[[#Headers],[19]])</f>
        <v>0</v>
      </c>
      <c r="Z315" s="6">
        <f>SUMIFS(GQList,GIList,Table_ExternalData_1[[#This Row],[Item_key]],GDList,Table_ExternalData_1[[#Headers],[20]])</f>
        <v>0</v>
      </c>
      <c r="AA315" s="6">
        <f>SUMIFS(GQList,GIList,Table_ExternalData_1[[#This Row],[Item_key]],GDList,Table_ExternalData_1[[#Headers],[21]])</f>
        <v>0</v>
      </c>
      <c r="AB315" s="6">
        <f>SUMIFS(GQList,GIList,Table_ExternalData_1[[#This Row],[Item_key]],GDList,Table_ExternalData_1[[#Headers],[22]])</f>
        <v>0</v>
      </c>
      <c r="AC315" s="6">
        <f>SUMIFS(GQList,GIList,Table_ExternalData_1[[#This Row],[Item_key]],GDList,Table_ExternalData_1[[#Headers],[23]])</f>
        <v>0</v>
      </c>
      <c r="AD315" s="6">
        <f>SUMIFS(GQList,GIList,Table_ExternalData_1[[#This Row],[Item_key]],GDList,Table_ExternalData_1[[#Headers],[24]])</f>
        <v>0</v>
      </c>
      <c r="AE315" s="6">
        <f>SUMIFS(GQList,GIList,Table_ExternalData_1[[#This Row],[Item_key]],GDList,Table_ExternalData_1[[#Headers],[25]])</f>
        <v>0</v>
      </c>
      <c r="AF315" s="6">
        <f>SUMIFS(GQList,GIList,Table_ExternalData_1[[#This Row],[Item_key]],GDList,Table_ExternalData_1[[#Headers],[26]])</f>
        <v>0</v>
      </c>
      <c r="AG315" s="6">
        <f>SUMIFS(GQList,GIList,Table_ExternalData_1[[#This Row],[Item_key]],GDList,Table_ExternalData_1[[#Headers],[27]])</f>
        <v>0</v>
      </c>
      <c r="AH315" s="6">
        <f>SUMIFS(GQList,GIList,Table_ExternalData_1[[#This Row],[Item_key]],GDList,Table_ExternalData_1[[#Headers],[28]])</f>
        <v>0</v>
      </c>
      <c r="AI315" s="6">
        <f>SUMIFS(GQList,GIList,Table_ExternalData_1[[#This Row],[Item_key]],GDList,Table_ExternalData_1[[#Headers],[29]])</f>
        <v>0</v>
      </c>
      <c r="AJ315" s="6">
        <f>SUMIFS(GQList,GIList,Table_ExternalData_1[[#This Row],[Item_key]],GDList,Table_ExternalData_1[[#Headers],[30]])</f>
        <v>0</v>
      </c>
      <c r="AK315" s="6">
        <f>SUMIFS(GQList,GIList,Table_ExternalData_1[[#This Row],[Item_key]],GDList,Table_ExternalData_1[[#Headers],[31]])</f>
        <v>0</v>
      </c>
      <c r="AL315" s="6">
        <f>SUM(Table_ExternalData_1[[#This Row],[1]:[31]])</f>
        <v>4700</v>
      </c>
    </row>
    <row r="316" spans="1:38" hidden="1">
      <c r="A316" s="8" t="s">
        <v>2000</v>
      </c>
      <c r="B316" s="3" t="s">
        <v>983</v>
      </c>
      <c r="C316" s="3" t="s">
        <v>26</v>
      </c>
      <c r="D316" s="3" t="s">
        <v>1234</v>
      </c>
      <c r="E316" s="3" t="s">
        <v>1235</v>
      </c>
      <c r="F316" s="8" t="s">
        <v>1641</v>
      </c>
      <c r="G316" s="6">
        <f>SUMIFS(GQList,GIList,Table_ExternalData_1[[#This Row],[Item_key]],GDList,Table_ExternalData_1[[#Headers],[1]])</f>
        <v>0</v>
      </c>
      <c r="H316" s="6">
        <f>SUMIFS(GQList,GIList,Table_ExternalData_1[[#This Row],[Item_key]],GDList,Table_ExternalData_1[[#Headers],[2]])</f>
        <v>0</v>
      </c>
      <c r="I316" s="6">
        <f>SUMIFS(GQList,GIList,Table_ExternalData_1[[#This Row],[Item_key]],GDList,Table_ExternalData_1[[#Headers],[3]])</f>
        <v>0</v>
      </c>
      <c r="J316" s="6">
        <f>SUMIFS(GQList,GIList,Table_ExternalData_1[[#This Row],[Item_key]],GDList,Table_ExternalData_1[[#Headers],[4]])</f>
        <v>0</v>
      </c>
      <c r="K316" s="6">
        <f>SUMIFS(GQList,GIList,Table_ExternalData_1[[#This Row],[Item_key]],GDList,Table_ExternalData_1[[#Headers],[5]])</f>
        <v>0</v>
      </c>
      <c r="L316" s="6">
        <f>SUMIFS(GQList,GIList,Table_ExternalData_1[[#This Row],[Item_key]],GDList,Table_ExternalData_1[[#Headers],[6]])</f>
        <v>238</v>
      </c>
      <c r="M316" s="6">
        <f>SUMIFS(GQList,GIList,Table_ExternalData_1[[#This Row],[Item_key]],GDList,Table_ExternalData_1[[#Headers],[7]])</f>
        <v>0</v>
      </c>
      <c r="N316" s="6">
        <f>SUMIFS(GQList,GIList,Table_ExternalData_1[[#This Row],[Item_key]],GDList,Table_ExternalData_1[[#Headers],[8]])</f>
        <v>300</v>
      </c>
      <c r="O316" s="6">
        <f>SUMIFS(GQList,GIList,Table_ExternalData_1[[#This Row],[Item_key]],GDList,Table_ExternalData_1[[#Headers],[9]])</f>
        <v>672</v>
      </c>
      <c r="P316" s="6">
        <f>SUMIFS(GQList,GIList,Table_ExternalData_1[[#This Row],[Item_key]],GDList,Table_ExternalData_1[[#Headers],[10]])</f>
        <v>529</v>
      </c>
      <c r="Q316" s="6">
        <f>SUMIFS(GQList,GIList,Table_ExternalData_1[[#This Row],[Item_key]],GDList,Table_ExternalData_1[[#Headers],[11]])</f>
        <v>0</v>
      </c>
      <c r="R316" s="6">
        <f>SUMIFS(GQList,GIList,Table_ExternalData_1[[#This Row],[Item_key]],GDList,Table_ExternalData_1[[#Headers],[12]])</f>
        <v>0</v>
      </c>
      <c r="S316" s="6">
        <f>SUMIFS(GQList,GIList,Table_ExternalData_1[[#This Row],[Item_key]],GDList,Table_ExternalData_1[[#Headers],[13]])</f>
        <v>0</v>
      </c>
      <c r="T316" s="6">
        <f>SUMIFS(GQList,GIList,Table_ExternalData_1[[#This Row],[Item_key]],GDList,Table_ExternalData_1[[#Headers],[14]])</f>
        <v>0</v>
      </c>
      <c r="U316" s="6">
        <f>SUMIFS(GQList,GIList,Table_ExternalData_1[[#This Row],[Item_key]],GDList,Table_ExternalData_1[[#Headers],[15]])</f>
        <v>0</v>
      </c>
      <c r="V316" s="6">
        <f>SUMIFS(GQList,GIList,Table_ExternalData_1[[#This Row],[Item_key]],GDList,Table_ExternalData_1[[#Headers],[16]])</f>
        <v>500</v>
      </c>
      <c r="W316" s="6">
        <f>SUMIFS(GQList,GIList,Table_ExternalData_1[[#This Row],[Item_key]],GDList,Table_ExternalData_1[[#Headers],[17]])</f>
        <v>455</v>
      </c>
      <c r="X316" s="6">
        <f>SUMIFS(GQList,GIList,Table_ExternalData_1[[#This Row],[Item_key]],GDList,Table_ExternalData_1[[#Headers],[18]])</f>
        <v>0</v>
      </c>
      <c r="Y316" s="6">
        <f>SUMIFS(GQList,GIList,Table_ExternalData_1[[#This Row],[Item_key]],GDList,Table_ExternalData_1[[#Headers],[19]])</f>
        <v>0</v>
      </c>
      <c r="Z316" s="6">
        <f>SUMIFS(GQList,GIList,Table_ExternalData_1[[#This Row],[Item_key]],GDList,Table_ExternalData_1[[#Headers],[20]])</f>
        <v>0</v>
      </c>
      <c r="AA316" s="6">
        <f>SUMIFS(GQList,GIList,Table_ExternalData_1[[#This Row],[Item_key]],GDList,Table_ExternalData_1[[#Headers],[21]])</f>
        <v>0</v>
      </c>
      <c r="AB316" s="6">
        <f>SUMIFS(GQList,GIList,Table_ExternalData_1[[#This Row],[Item_key]],GDList,Table_ExternalData_1[[#Headers],[22]])</f>
        <v>0</v>
      </c>
      <c r="AC316" s="6">
        <f>SUMIFS(GQList,GIList,Table_ExternalData_1[[#This Row],[Item_key]],GDList,Table_ExternalData_1[[#Headers],[23]])</f>
        <v>300</v>
      </c>
      <c r="AD316" s="6">
        <f>SUMIFS(GQList,GIList,Table_ExternalData_1[[#This Row],[Item_key]],GDList,Table_ExternalData_1[[#Headers],[24]])</f>
        <v>0</v>
      </c>
      <c r="AE316" s="6">
        <f>SUMIFS(GQList,GIList,Table_ExternalData_1[[#This Row],[Item_key]],GDList,Table_ExternalData_1[[#Headers],[25]])</f>
        <v>0</v>
      </c>
      <c r="AF316" s="6">
        <f>SUMIFS(GQList,GIList,Table_ExternalData_1[[#This Row],[Item_key]],GDList,Table_ExternalData_1[[#Headers],[26]])</f>
        <v>0</v>
      </c>
      <c r="AG316" s="6">
        <f>SUMIFS(GQList,GIList,Table_ExternalData_1[[#This Row],[Item_key]],GDList,Table_ExternalData_1[[#Headers],[27]])</f>
        <v>500</v>
      </c>
      <c r="AH316" s="6">
        <f>SUMIFS(GQList,GIList,Table_ExternalData_1[[#This Row],[Item_key]],GDList,Table_ExternalData_1[[#Headers],[28]])</f>
        <v>0</v>
      </c>
      <c r="AI316" s="6">
        <f>SUMIFS(GQList,GIList,Table_ExternalData_1[[#This Row],[Item_key]],GDList,Table_ExternalData_1[[#Headers],[29]])</f>
        <v>0</v>
      </c>
      <c r="AJ316" s="6">
        <f>SUMIFS(GQList,GIList,Table_ExternalData_1[[#This Row],[Item_key]],GDList,Table_ExternalData_1[[#Headers],[30]])</f>
        <v>500</v>
      </c>
      <c r="AK316" s="6">
        <f>SUMIFS(GQList,GIList,Table_ExternalData_1[[#This Row],[Item_key]],GDList,Table_ExternalData_1[[#Headers],[31]])</f>
        <v>875</v>
      </c>
      <c r="AL316" s="6">
        <f>SUM(Table_ExternalData_1[[#This Row],[1]:[31]])</f>
        <v>4869</v>
      </c>
    </row>
    <row r="317" spans="1:38" hidden="1">
      <c r="A317" s="8" t="s">
        <v>2000</v>
      </c>
      <c r="B317" s="3" t="s">
        <v>983</v>
      </c>
      <c r="C317" s="3" t="s">
        <v>26</v>
      </c>
      <c r="D317" s="3" t="s">
        <v>1234</v>
      </c>
      <c r="E317" s="3" t="s">
        <v>1235</v>
      </c>
      <c r="F317" s="8" t="s">
        <v>1642</v>
      </c>
      <c r="G317" s="6">
        <f>SUMIFS(GQList,GIList,Table_ExternalData_1[[#This Row],[Item_key]],GDList,Table_ExternalData_1[[#Headers],[1]])</f>
        <v>0</v>
      </c>
      <c r="H317" s="6">
        <f>SUMIFS(GQList,GIList,Table_ExternalData_1[[#This Row],[Item_key]],GDList,Table_ExternalData_1[[#Headers],[2]])</f>
        <v>0</v>
      </c>
      <c r="I317" s="6">
        <f>SUMIFS(GQList,GIList,Table_ExternalData_1[[#This Row],[Item_key]],GDList,Table_ExternalData_1[[#Headers],[3]])</f>
        <v>0</v>
      </c>
      <c r="J317" s="6">
        <f>SUMIFS(GQList,GIList,Table_ExternalData_1[[#This Row],[Item_key]],GDList,Table_ExternalData_1[[#Headers],[4]])</f>
        <v>0</v>
      </c>
      <c r="K317" s="6">
        <f>SUMIFS(GQList,GIList,Table_ExternalData_1[[#This Row],[Item_key]],GDList,Table_ExternalData_1[[#Headers],[5]])</f>
        <v>0</v>
      </c>
      <c r="L317" s="6">
        <f>SUMIFS(GQList,GIList,Table_ExternalData_1[[#This Row],[Item_key]],GDList,Table_ExternalData_1[[#Headers],[6]])</f>
        <v>238</v>
      </c>
      <c r="M317" s="6">
        <f>SUMIFS(GQList,GIList,Table_ExternalData_1[[#This Row],[Item_key]],GDList,Table_ExternalData_1[[#Headers],[7]])</f>
        <v>0</v>
      </c>
      <c r="N317" s="6">
        <f>SUMIFS(GQList,GIList,Table_ExternalData_1[[#This Row],[Item_key]],GDList,Table_ExternalData_1[[#Headers],[8]])</f>
        <v>300</v>
      </c>
      <c r="O317" s="6">
        <f>SUMIFS(GQList,GIList,Table_ExternalData_1[[#This Row],[Item_key]],GDList,Table_ExternalData_1[[#Headers],[9]])</f>
        <v>672</v>
      </c>
      <c r="P317" s="6">
        <f>SUMIFS(GQList,GIList,Table_ExternalData_1[[#This Row],[Item_key]],GDList,Table_ExternalData_1[[#Headers],[10]])</f>
        <v>529</v>
      </c>
      <c r="Q317" s="6">
        <f>SUMIFS(GQList,GIList,Table_ExternalData_1[[#This Row],[Item_key]],GDList,Table_ExternalData_1[[#Headers],[11]])</f>
        <v>0</v>
      </c>
      <c r="R317" s="6">
        <f>SUMIFS(GQList,GIList,Table_ExternalData_1[[#This Row],[Item_key]],GDList,Table_ExternalData_1[[#Headers],[12]])</f>
        <v>0</v>
      </c>
      <c r="S317" s="6">
        <f>SUMIFS(GQList,GIList,Table_ExternalData_1[[#This Row],[Item_key]],GDList,Table_ExternalData_1[[#Headers],[13]])</f>
        <v>0</v>
      </c>
      <c r="T317" s="6">
        <f>SUMIFS(GQList,GIList,Table_ExternalData_1[[#This Row],[Item_key]],GDList,Table_ExternalData_1[[#Headers],[14]])</f>
        <v>0</v>
      </c>
      <c r="U317" s="6">
        <f>SUMIFS(GQList,GIList,Table_ExternalData_1[[#This Row],[Item_key]],GDList,Table_ExternalData_1[[#Headers],[15]])</f>
        <v>0</v>
      </c>
      <c r="V317" s="6">
        <f>SUMIFS(GQList,GIList,Table_ExternalData_1[[#This Row],[Item_key]],GDList,Table_ExternalData_1[[#Headers],[16]])</f>
        <v>500</v>
      </c>
      <c r="W317" s="6">
        <f>SUMIFS(GQList,GIList,Table_ExternalData_1[[#This Row],[Item_key]],GDList,Table_ExternalData_1[[#Headers],[17]])</f>
        <v>455</v>
      </c>
      <c r="X317" s="6">
        <f>SUMIFS(GQList,GIList,Table_ExternalData_1[[#This Row],[Item_key]],GDList,Table_ExternalData_1[[#Headers],[18]])</f>
        <v>0</v>
      </c>
      <c r="Y317" s="6">
        <f>SUMIFS(GQList,GIList,Table_ExternalData_1[[#This Row],[Item_key]],GDList,Table_ExternalData_1[[#Headers],[19]])</f>
        <v>0</v>
      </c>
      <c r="Z317" s="6">
        <f>SUMIFS(GQList,GIList,Table_ExternalData_1[[#This Row],[Item_key]],GDList,Table_ExternalData_1[[#Headers],[20]])</f>
        <v>0</v>
      </c>
      <c r="AA317" s="6">
        <f>SUMIFS(GQList,GIList,Table_ExternalData_1[[#This Row],[Item_key]],GDList,Table_ExternalData_1[[#Headers],[21]])</f>
        <v>0</v>
      </c>
      <c r="AB317" s="6">
        <f>SUMIFS(GQList,GIList,Table_ExternalData_1[[#This Row],[Item_key]],GDList,Table_ExternalData_1[[#Headers],[22]])</f>
        <v>0</v>
      </c>
      <c r="AC317" s="6">
        <f>SUMIFS(GQList,GIList,Table_ExternalData_1[[#This Row],[Item_key]],GDList,Table_ExternalData_1[[#Headers],[23]])</f>
        <v>300</v>
      </c>
      <c r="AD317" s="6">
        <f>SUMIFS(GQList,GIList,Table_ExternalData_1[[#This Row],[Item_key]],GDList,Table_ExternalData_1[[#Headers],[24]])</f>
        <v>0</v>
      </c>
      <c r="AE317" s="6">
        <f>SUMIFS(GQList,GIList,Table_ExternalData_1[[#This Row],[Item_key]],GDList,Table_ExternalData_1[[#Headers],[25]])</f>
        <v>0</v>
      </c>
      <c r="AF317" s="6">
        <f>SUMIFS(GQList,GIList,Table_ExternalData_1[[#This Row],[Item_key]],GDList,Table_ExternalData_1[[#Headers],[26]])</f>
        <v>0</v>
      </c>
      <c r="AG317" s="6">
        <f>SUMIFS(GQList,GIList,Table_ExternalData_1[[#This Row],[Item_key]],GDList,Table_ExternalData_1[[#Headers],[27]])</f>
        <v>500</v>
      </c>
      <c r="AH317" s="6">
        <f>SUMIFS(GQList,GIList,Table_ExternalData_1[[#This Row],[Item_key]],GDList,Table_ExternalData_1[[#Headers],[28]])</f>
        <v>0</v>
      </c>
      <c r="AI317" s="6">
        <f>SUMIFS(GQList,GIList,Table_ExternalData_1[[#This Row],[Item_key]],GDList,Table_ExternalData_1[[#Headers],[29]])</f>
        <v>0</v>
      </c>
      <c r="AJ317" s="6">
        <f>SUMIFS(GQList,GIList,Table_ExternalData_1[[#This Row],[Item_key]],GDList,Table_ExternalData_1[[#Headers],[30]])</f>
        <v>500</v>
      </c>
      <c r="AK317" s="6">
        <f>SUMIFS(GQList,GIList,Table_ExternalData_1[[#This Row],[Item_key]],GDList,Table_ExternalData_1[[#Headers],[31]])</f>
        <v>875</v>
      </c>
      <c r="AL317" s="6">
        <f>SUM(Table_ExternalData_1[[#This Row],[1]:[31]])</f>
        <v>4869</v>
      </c>
    </row>
    <row r="318" spans="1:38" hidden="1">
      <c r="A318" s="8" t="s">
        <v>2000</v>
      </c>
      <c r="B318" s="3" t="s">
        <v>983</v>
      </c>
      <c r="C318" s="3" t="s">
        <v>27</v>
      </c>
      <c r="D318" s="3" t="s">
        <v>1015</v>
      </c>
      <c r="E318" s="3" t="s">
        <v>1016</v>
      </c>
      <c r="F318" s="8" t="s">
        <v>1641</v>
      </c>
      <c r="G318" s="6">
        <f>SUMIFS(GQList,GIList,Table_ExternalData_1[[#This Row],[Item_key]],GDList,Table_ExternalData_1[[#Headers],[1]])</f>
        <v>0</v>
      </c>
      <c r="H318" s="6">
        <f>SUMIFS(GQList,GIList,Table_ExternalData_1[[#This Row],[Item_key]],GDList,Table_ExternalData_1[[#Headers],[2]])</f>
        <v>0</v>
      </c>
      <c r="I318" s="6">
        <f>SUMIFS(GQList,GIList,Table_ExternalData_1[[#This Row],[Item_key]],GDList,Table_ExternalData_1[[#Headers],[3]])</f>
        <v>0</v>
      </c>
      <c r="J318" s="6">
        <f>SUMIFS(GQList,GIList,Table_ExternalData_1[[#This Row],[Item_key]],GDList,Table_ExternalData_1[[#Headers],[4]])</f>
        <v>3000</v>
      </c>
      <c r="K318" s="6">
        <f>SUMIFS(GQList,GIList,Table_ExternalData_1[[#This Row],[Item_key]],GDList,Table_ExternalData_1[[#Headers],[5]])</f>
        <v>0</v>
      </c>
      <c r="L318" s="6">
        <f>SUMIFS(GQList,GIList,Table_ExternalData_1[[#This Row],[Item_key]],GDList,Table_ExternalData_1[[#Headers],[6]])</f>
        <v>0</v>
      </c>
      <c r="M318" s="6">
        <f>SUMIFS(GQList,GIList,Table_ExternalData_1[[#This Row],[Item_key]],GDList,Table_ExternalData_1[[#Headers],[7]])</f>
        <v>0</v>
      </c>
      <c r="N318" s="6">
        <f>SUMIFS(GQList,GIList,Table_ExternalData_1[[#This Row],[Item_key]],GDList,Table_ExternalData_1[[#Headers],[8]])</f>
        <v>0</v>
      </c>
      <c r="O318" s="6">
        <f>SUMIFS(GQList,GIList,Table_ExternalData_1[[#This Row],[Item_key]],GDList,Table_ExternalData_1[[#Headers],[9]])</f>
        <v>0</v>
      </c>
      <c r="P318" s="6">
        <f>SUMIFS(GQList,GIList,Table_ExternalData_1[[#This Row],[Item_key]],GDList,Table_ExternalData_1[[#Headers],[10]])</f>
        <v>0</v>
      </c>
      <c r="Q318" s="6">
        <f>SUMIFS(GQList,GIList,Table_ExternalData_1[[#This Row],[Item_key]],GDList,Table_ExternalData_1[[#Headers],[11]])</f>
        <v>0</v>
      </c>
      <c r="R318" s="6">
        <f>SUMIFS(GQList,GIList,Table_ExternalData_1[[#This Row],[Item_key]],GDList,Table_ExternalData_1[[#Headers],[12]])</f>
        <v>0</v>
      </c>
      <c r="S318" s="6">
        <f>SUMIFS(GQList,GIList,Table_ExternalData_1[[#This Row],[Item_key]],GDList,Table_ExternalData_1[[#Headers],[13]])</f>
        <v>0</v>
      </c>
      <c r="T318" s="6">
        <f>SUMIFS(GQList,GIList,Table_ExternalData_1[[#This Row],[Item_key]],GDList,Table_ExternalData_1[[#Headers],[14]])</f>
        <v>0</v>
      </c>
      <c r="U318" s="6">
        <f>SUMIFS(GQList,GIList,Table_ExternalData_1[[#This Row],[Item_key]],GDList,Table_ExternalData_1[[#Headers],[15]])</f>
        <v>0</v>
      </c>
      <c r="V318" s="6">
        <f>SUMIFS(GQList,GIList,Table_ExternalData_1[[#This Row],[Item_key]],GDList,Table_ExternalData_1[[#Headers],[16]])</f>
        <v>13700</v>
      </c>
      <c r="W318" s="6">
        <f>SUMIFS(GQList,GIList,Table_ExternalData_1[[#This Row],[Item_key]],GDList,Table_ExternalData_1[[#Headers],[17]])</f>
        <v>0</v>
      </c>
      <c r="X318" s="6">
        <f>SUMIFS(GQList,GIList,Table_ExternalData_1[[#This Row],[Item_key]],GDList,Table_ExternalData_1[[#Headers],[18]])</f>
        <v>0</v>
      </c>
      <c r="Y318" s="6">
        <f>SUMIFS(GQList,GIList,Table_ExternalData_1[[#This Row],[Item_key]],GDList,Table_ExternalData_1[[#Headers],[19]])</f>
        <v>0</v>
      </c>
      <c r="Z318" s="6">
        <f>SUMIFS(GQList,GIList,Table_ExternalData_1[[#This Row],[Item_key]],GDList,Table_ExternalData_1[[#Headers],[20]])</f>
        <v>0</v>
      </c>
      <c r="AA318" s="6">
        <f>SUMIFS(GQList,GIList,Table_ExternalData_1[[#This Row],[Item_key]],GDList,Table_ExternalData_1[[#Headers],[21]])</f>
        <v>0</v>
      </c>
      <c r="AB318" s="6">
        <f>SUMIFS(GQList,GIList,Table_ExternalData_1[[#This Row],[Item_key]],GDList,Table_ExternalData_1[[#Headers],[22]])</f>
        <v>0</v>
      </c>
      <c r="AC318" s="6">
        <f>SUMIFS(GQList,GIList,Table_ExternalData_1[[#This Row],[Item_key]],GDList,Table_ExternalData_1[[#Headers],[23]])</f>
        <v>0</v>
      </c>
      <c r="AD318" s="6">
        <f>SUMIFS(GQList,GIList,Table_ExternalData_1[[#This Row],[Item_key]],GDList,Table_ExternalData_1[[#Headers],[24]])</f>
        <v>0</v>
      </c>
      <c r="AE318" s="6">
        <f>SUMIFS(GQList,GIList,Table_ExternalData_1[[#This Row],[Item_key]],GDList,Table_ExternalData_1[[#Headers],[25]])</f>
        <v>0</v>
      </c>
      <c r="AF318" s="6">
        <f>SUMIFS(GQList,GIList,Table_ExternalData_1[[#This Row],[Item_key]],GDList,Table_ExternalData_1[[#Headers],[26]])</f>
        <v>0</v>
      </c>
      <c r="AG318" s="6">
        <f>SUMIFS(GQList,GIList,Table_ExternalData_1[[#This Row],[Item_key]],GDList,Table_ExternalData_1[[#Headers],[27]])</f>
        <v>0</v>
      </c>
      <c r="AH318" s="6">
        <f>SUMIFS(GQList,GIList,Table_ExternalData_1[[#This Row],[Item_key]],GDList,Table_ExternalData_1[[#Headers],[28]])</f>
        <v>0</v>
      </c>
      <c r="AI318" s="6">
        <f>SUMIFS(GQList,GIList,Table_ExternalData_1[[#This Row],[Item_key]],GDList,Table_ExternalData_1[[#Headers],[29]])</f>
        <v>0</v>
      </c>
      <c r="AJ318" s="6">
        <f>SUMIFS(GQList,GIList,Table_ExternalData_1[[#This Row],[Item_key]],GDList,Table_ExternalData_1[[#Headers],[30]])</f>
        <v>0</v>
      </c>
      <c r="AK318" s="6">
        <f>SUMIFS(GQList,GIList,Table_ExternalData_1[[#This Row],[Item_key]],GDList,Table_ExternalData_1[[#Headers],[31]])</f>
        <v>0</v>
      </c>
      <c r="AL318" s="6">
        <f>SUM(Table_ExternalData_1[[#This Row],[1]:[31]])</f>
        <v>16700</v>
      </c>
    </row>
    <row r="319" spans="1:38" hidden="1">
      <c r="A319" s="8" t="s">
        <v>2000</v>
      </c>
      <c r="B319" s="3" t="s">
        <v>983</v>
      </c>
      <c r="C319" s="3" t="s">
        <v>28</v>
      </c>
      <c r="D319" s="3" t="s">
        <v>1017</v>
      </c>
      <c r="E319" s="3" t="s">
        <v>1018</v>
      </c>
      <c r="F319" s="8" t="s">
        <v>1641</v>
      </c>
      <c r="G319" s="6">
        <f>SUMIFS(GQList,GIList,Table_ExternalData_1[[#This Row],[Item_key]],GDList,Table_ExternalData_1[[#Headers],[1]])</f>
        <v>0</v>
      </c>
      <c r="H319" s="6">
        <f>SUMIFS(GQList,GIList,Table_ExternalData_1[[#This Row],[Item_key]],GDList,Table_ExternalData_1[[#Headers],[2]])</f>
        <v>0</v>
      </c>
      <c r="I319" s="6">
        <f>SUMIFS(GQList,GIList,Table_ExternalData_1[[#This Row],[Item_key]],GDList,Table_ExternalData_1[[#Headers],[3]])</f>
        <v>0</v>
      </c>
      <c r="J319" s="6">
        <f>SUMIFS(GQList,GIList,Table_ExternalData_1[[#This Row],[Item_key]],GDList,Table_ExternalData_1[[#Headers],[4]])</f>
        <v>11100</v>
      </c>
      <c r="K319" s="6">
        <f>SUMIFS(GQList,GIList,Table_ExternalData_1[[#This Row],[Item_key]],GDList,Table_ExternalData_1[[#Headers],[5]])</f>
        <v>0</v>
      </c>
      <c r="L319" s="6">
        <f>SUMIFS(GQList,GIList,Table_ExternalData_1[[#This Row],[Item_key]],GDList,Table_ExternalData_1[[#Headers],[6]])</f>
        <v>0</v>
      </c>
      <c r="M319" s="6">
        <f>SUMIFS(GQList,GIList,Table_ExternalData_1[[#This Row],[Item_key]],GDList,Table_ExternalData_1[[#Headers],[7]])</f>
        <v>0</v>
      </c>
      <c r="N319" s="6">
        <f>SUMIFS(GQList,GIList,Table_ExternalData_1[[#This Row],[Item_key]],GDList,Table_ExternalData_1[[#Headers],[8]])</f>
        <v>0</v>
      </c>
      <c r="O319" s="6">
        <f>SUMIFS(GQList,GIList,Table_ExternalData_1[[#This Row],[Item_key]],GDList,Table_ExternalData_1[[#Headers],[9]])</f>
        <v>0</v>
      </c>
      <c r="P319" s="6">
        <f>SUMIFS(GQList,GIList,Table_ExternalData_1[[#This Row],[Item_key]],GDList,Table_ExternalData_1[[#Headers],[10]])</f>
        <v>0</v>
      </c>
      <c r="Q319" s="6">
        <f>SUMIFS(GQList,GIList,Table_ExternalData_1[[#This Row],[Item_key]],GDList,Table_ExternalData_1[[#Headers],[11]])</f>
        <v>0</v>
      </c>
      <c r="R319" s="6">
        <f>SUMIFS(GQList,GIList,Table_ExternalData_1[[#This Row],[Item_key]],GDList,Table_ExternalData_1[[#Headers],[12]])</f>
        <v>0</v>
      </c>
      <c r="S319" s="6">
        <f>SUMIFS(GQList,GIList,Table_ExternalData_1[[#This Row],[Item_key]],GDList,Table_ExternalData_1[[#Headers],[13]])</f>
        <v>0</v>
      </c>
      <c r="T319" s="6">
        <f>SUMIFS(GQList,GIList,Table_ExternalData_1[[#This Row],[Item_key]],GDList,Table_ExternalData_1[[#Headers],[14]])</f>
        <v>0</v>
      </c>
      <c r="U319" s="6">
        <f>SUMIFS(GQList,GIList,Table_ExternalData_1[[#This Row],[Item_key]],GDList,Table_ExternalData_1[[#Headers],[15]])</f>
        <v>0</v>
      </c>
      <c r="V319" s="6">
        <f>SUMIFS(GQList,GIList,Table_ExternalData_1[[#This Row],[Item_key]],GDList,Table_ExternalData_1[[#Headers],[16]])</f>
        <v>0</v>
      </c>
      <c r="W319" s="6">
        <f>SUMIFS(GQList,GIList,Table_ExternalData_1[[#This Row],[Item_key]],GDList,Table_ExternalData_1[[#Headers],[17]])</f>
        <v>0</v>
      </c>
      <c r="X319" s="6">
        <f>SUMIFS(GQList,GIList,Table_ExternalData_1[[#This Row],[Item_key]],GDList,Table_ExternalData_1[[#Headers],[18]])</f>
        <v>0</v>
      </c>
      <c r="Y319" s="6">
        <f>SUMIFS(GQList,GIList,Table_ExternalData_1[[#This Row],[Item_key]],GDList,Table_ExternalData_1[[#Headers],[19]])</f>
        <v>0</v>
      </c>
      <c r="Z319" s="6">
        <f>SUMIFS(GQList,GIList,Table_ExternalData_1[[#This Row],[Item_key]],GDList,Table_ExternalData_1[[#Headers],[20]])</f>
        <v>0</v>
      </c>
      <c r="AA319" s="6">
        <f>SUMIFS(GQList,GIList,Table_ExternalData_1[[#This Row],[Item_key]],GDList,Table_ExternalData_1[[#Headers],[21]])</f>
        <v>0</v>
      </c>
      <c r="AB319" s="6">
        <f>SUMIFS(GQList,GIList,Table_ExternalData_1[[#This Row],[Item_key]],GDList,Table_ExternalData_1[[#Headers],[22]])</f>
        <v>0</v>
      </c>
      <c r="AC319" s="6">
        <f>SUMIFS(GQList,GIList,Table_ExternalData_1[[#This Row],[Item_key]],GDList,Table_ExternalData_1[[#Headers],[23]])</f>
        <v>0</v>
      </c>
      <c r="AD319" s="6">
        <f>SUMIFS(GQList,GIList,Table_ExternalData_1[[#This Row],[Item_key]],GDList,Table_ExternalData_1[[#Headers],[24]])</f>
        <v>0</v>
      </c>
      <c r="AE319" s="6">
        <f>SUMIFS(GQList,GIList,Table_ExternalData_1[[#This Row],[Item_key]],GDList,Table_ExternalData_1[[#Headers],[25]])</f>
        <v>0</v>
      </c>
      <c r="AF319" s="6">
        <f>SUMIFS(GQList,GIList,Table_ExternalData_1[[#This Row],[Item_key]],GDList,Table_ExternalData_1[[#Headers],[26]])</f>
        <v>0</v>
      </c>
      <c r="AG319" s="6">
        <f>SUMIFS(GQList,GIList,Table_ExternalData_1[[#This Row],[Item_key]],GDList,Table_ExternalData_1[[#Headers],[27]])</f>
        <v>0</v>
      </c>
      <c r="AH319" s="6">
        <f>SUMIFS(GQList,GIList,Table_ExternalData_1[[#This Row],[Item_key]],GDList,Table_ExternalData_1[[#Headers],[28]])</f>
        <v>0</v>
      </c>
      <c r="AI319" s="6">
        <f>SUMIFS(GQList,GIList,Table_ExternalData_1[[#This Row],[Item_key]],GDList,Table_ExternalData_1[[#Headers],[29]])</f>
        <v>0</v>
      </c>
      <c r="AJ319" s="6">
        <f>SUMIFS(GQList,GIList,Table_ExternalData_1[[#This Row],[Item_key]],GDList,Table_ExternalData_1[[#Headers],[30]])</f>
        <v>0</v>
      </c>
      <c r="AK319" s="6">
        <f>SUMIFS(GQList,GIList,Table_ExternalData_1[[#This Row],[Item_key]],GDList,Table_ExternalData_1[[#Headers],[31]])</f>
        <v>0</v>
      </c>
      <c r="AL319" s="6">
        <f>SUM(Table_ExternalData_1[[#This Row],[1]:[31]])</f>
        <v>11100</v>
      </c>
    </row>
    <row r="320" spans="1:38" hidden="1">
      <c r="A320" s="8" t="s">
        <v>2000</v>
      </c>
      <c r="B320" s="3" t="s">
        <v>983</v>
      </c>
      <c r="C320" s="3" t="s">
        <v>172</v>
      </c>
      <c r="D320" s="3" t="s">
        <v>1019</v>
      </c>
      <c r="E320" s="3" t="s">
        <v>1020</v>
      </c>
      <c r="F320" s="8" t="s">
        <v>1641</v>
      </c>
      <c r="G320" s="6">
        <f>SUMIFS(GQList,GIList,Table_ExternalData_1[[#This Row],[Item_key]],GDList,Table_ExternalData_1[[#Headers],[1]])</f>
        <v>0</v>
      </c>
      <c r="H320" s="6">
        <f>SUMIFS(GQList,GIList,Table_ExternalData_1[[#This Row],[Item_key]],GDList,Table_ExternalData_1[[#Headers],[2]])</f>
        <v>0</v>
      </c>
      <c r="I320" s="6">
        <f>SUMIFS(GQList,GIList,Table_ExternalData_1[[#This Row],[Item_key]],GDList,Table_ExternalData_1[[#Headers],[3]])</f>
        <v>0</v>
      </c>
      <c r="J320" s="6">
        <f>SUMIFS(GQList,GIList,Table_ExternalData_1[[#This Row],[Item_key]],GDList,Table_ExternalData_1[[#Headers],[4]])</f>
        <v>3000</v>
      </c>
      <c r="K320" s="6">
        <f>SUMIFS(GQList,GIList,Table_ExternalData_1[[#This Row],[Item_key]],GDList,Table_ExternalData_1[[#Headers],[5]])</f>
        <v>0</v>
      </c>
      <c r="L320" s="6">
        <f>SUMIFS(GQList,GIList,Table_ExternalData_1[[#This Row],[Item_key]],GDList,Table_ExternalData_1[[#Headers],[6]])</f>
        <v>0</v>
      </c>
      <c r="M320" s="6">
        <f>SUMIFS(GQList,GIList,Table_ExternalData_1[[#This Row],[Item_key]],GDList,Table_ExternalData_1[[#Headers],[7]])</f>
        <v>0</v>
      </c>
      <c r="N320" s="6">
        <f>SUMIFS(GQList,GIList,Table_ExternalData_1[[#This Row],[Item_key]],GDList,Table_ExternalData_1[[#Headers],[8]])</f>
        <v>0</v>
      </c>
      <c r="O320" s="6">
        <f>SUMIFS(GQList,GIList,Table_ExternalData_1[[#This Row],[Item_key]],GDList,Table_ExternalData_1[[#Headers],[9]])</f>
        <v>0</v>
      </c>
      <c r="P320" s="6">
        <f>SUMIFS(GQList,GIList,Table_ExternalData_1[[#This Row],[Item_key]],GDList,Table_ExternalData_1[[#Headers],[10]])</f>
        <v>0</v>
      </c>
      <c r="Q320" s="6">
        <f>SUMIFS(GQList,GIList,Table_ExternalData_1[[#This Row],[Item_key]],GDList,Table_ExternalData_1[[#Headers],[11]])</f>
        <v>0</v>
      </c>
      <c r="R320" s="6">
        <f>SUMIFS(GQList,GIList,Table_ExternalData_1[[#This Row],[Item_key]],GDList,Table_ExternalData_1[[#Headers],[12]])</f>
        <v>0</v>
      </c>
      <c r="S320" s="6">
        <f>SUMIFS(GQList,GIList,Table_ExternalData_1[[#This Row],[Item_key]],GDList,Table_ExternalData_1[[#Headers],[13]])</f>
        <v>0</v>
      </c>
      <c r="T320" s="6">
        <f>SUMIFS(GQList,GIList,Table_ExternalData_1[[#This Row],[Item_key]],GDList,Table_ExternalData_1[[#Headers],[14]])</f>
        <v>0</v>
      </c>
      <c r="U320" s="6">
        <f>SUMIFS(GQList,GIList,Table_ExternalData_1[[#This Row],[Item_key]],GDList,Table_ExternalData_1[[#Headers],[15]])</f>
        <v>0</v>
      </c>
      <c r="V320" s="6">
        <f>SUMIFS(GQList,GIList,Table_ExternalData_1[[#This Row],[Item_key]],GDList,Table_ExternalData_1[[#Headers],[16]])</f>
        <v>1300</v>
      </c>
      <c r="W320" s="6">
        <f>SUMIFS(GQList,GIList,Table_ExternalData_1[[#This Row],[Item_key]],GDList,Table_ExternalData_1[[#Headers],[17]])</f>
        <v>0</v>
      </c>
      <c r="X320" s="6">
        <f>SUMIFS(GQList,GIList,Table_ExternalData_1[[#This Row],[Item_key]],GDList,Table_ExternalData_1[[#Headers],[18]])</f>
        <v>0</v>
      </c>
      <c r="Y320" s="6">
        <f>SUMIFS(GQList,GIList,Table_ExternalData_1[[#This Row],[Item_key]],GDList,Table_ExternalData_1[[#Headers],[19]])</f>
        <v>0</v>
      </c>
      <c r="Z320" s="6">
        <f>SUMIFS(GQList,GIList,Table_ExternalData_1[[#This Row],[Item_key]],GDList,Table_ExternalData_1[[#Headers],[20]])</f>
        <v>0</v>
      </c>
      <c r="AA320" s="6">
        <f>SUMIFS(GQList,GIList,Table_ExternalData_1[[#This Row],[Item_key]],GDList,Table_ExternalData_1[[#Headers],[21]])</f>
        <v>0</v>
      </c>
      <c r="AB320" s="6">
        <f>SUMIFS(GQList,GIList,Table_ExternalData_1[[#This Row],[Item_key]],GDList,Table_ExternalData_1[[#Headers],[22]])</f>
        <v>0</v>
      </c>
      <c r="AC320" s="6">
        <f>SUMIFS(GQList,GIList,Table_ExternalData_1[[#This Row],[Item_key]],GDList,Table_ExternalData_1[[#Headers],[23]])</f>
        <v>0</v>
      </c>
      <c r="AD320" s="6">
        <f>SUMIFS(GQList,GIList,Table_ExternalData_1[[#This Row],[Item_key]],GDList,Table_ExternalData_1[[#Headers],[24]])</f>
        <v>0</v>
      </c>
      <c r="AE320" s="6">
        <f>SUMIFS(GQList,GIList,Table_ExternalData_1[[#This Row],[Item_key]],GDList,Table_ExternalData_1[[#Headers],[25]])</f>
        <v>0</v>
      </c>
      <c r="AF320" s="6">
        <f>SUMIFS(GQList,GIList,Table_ExternalData_1[[#This Row],[Item_key]],GDList,Table_ExternalData_1[[#Headers],[26]])</f>
        <v>0</v>
      </c>
      <c r="AG320" s="6">
        <f>SUMIFS(GQList,GIList,Table_ExternalData_1[[#This Row],[Item_key]],GDList,Table_ExternalData_1[[#Headers],[27]])</f>
        <v>0</v>
      </c>
      <c r="AH320" s="6">
        <f>SUMIFS(GQList,GIList,Table_ExternalData_1[[#This Row],[Item_key]],GDList,Table_ExternalData_1[[#Headers],[28]])</f>
        <v>0</v>
      </c>
      <c r="AI320" s="6">
        <f>SUMIFS(GQList,GIList,Table_ExternalData_1[[#This Row],[Item_key]],GDList,Table_ExternalData_1[[#Headers],[29]])</f>
        <v>0</v>
      </c>
      <c r="AJ320" s="6">
        <f>SUMIFS(GQList,GIList,Table_ExternalData_1[[#This Row],[Item_key]],GDList,Table_ExternalData_1[[#Headers],[30]])</f>
        <v>0</v>
      </c>
      <c r="AK320" s="6">
        <f>SUMIFS(GQList,GIList,Table_ExternalData_1[[#This Row],[Item_key]],GDList,Table_ExternalData_1[[#Headers],[31]])</f>
        <v>0</v>
      </c>
      <c r="AL320" s="6">
        <f>SUM(Table_ExternalData_1[[#This Row],[1]:[31]])</f>
        <v>4300</v>
      </c>
    </row>
    <row r="321" spans="1:38" hidden="1">
      <c r="A321" s="8" t="s">
        <v>2000</v>
      </c>
      <c r="B321" s="3" t="s">
        <v>983</v>
      </c>
      <c r="C321" s="3" t="s">
        <v>29</v>
      </c>
      <c r="D321" s="3" t="s">
        <v>1021</v>
      </c>
      <c r="E321" s="3" t="s">
        <v>1022</v>
      </c>
      <c r="F321" s="8" t="s">
        <v>1641</v>
      </c>
      <c r="G321" s="6">
        <f>SUMIFS(GQList,GIList,Table_ExternalData_1[[#This Row],[Item_key]],GDList,Table_ExternalData_1[[#Headers],[1]])</f>
        <v>0</v>
      </c>
      <c r="H321" s="6">
        <f>SUMIFS(GQList,GIList,Table_ExternalData_1[[#This Row],[Item_key]],GDList,Table_ExternalData_1[[#Headers],[2]])</f>
        <v>0</v>
      </c>
      <c r="I321" s="6">
        <f>SUMIFS(GQList,GIList,Table_ExternalData_1[[#This Row],[Item_key]],GDList,Table_ExternalData_1[[#Headers],[3]])</f>
        <v>0</v>
      </c>
      <c r="J321" s="6">
        <f>SUMIFS(GQList,GIList,Table_ExternalData_1[[#This Row],[Item_key]],GDList,Table_ExternalData_1[[#Headers],[4]])</f>
        <v>5600</v>
      </c>
      <c r="K321" s="6">
        <f>SUMIFS(GQList,GIList,Table_ExternalData_1[[#This Row],[Item_key]],GDList,Table_ExternalData_1[[#Headers],[5]])</f>
        <v>0</v>
      </c>
      <c r="L321" s="6">
        <f>SUMIFS(GQList,GIList,Table_ExternalData_1[[#This Row],[Item_key]],GDList,Table_ExternalData_1[[#Headers],[6]])</f>
        <v>0</v>
      </c>
      <c r="M321" s="6">
        <f>SUMIFS(GQList,GIList,Table_ExternalData_1[[#This Row],[Item_key]],GDList,Table_ExternalData_1[[#Headers],[7]])</f>
        <v>0</v>
      </c>
      <c r="N321" s="6">
        <f>SUMIFS(GQList,GIList,Table_ExternalData_1[[#This Row],[Item_key]],GDList,Table_ExternalData_1[[#Headers],[8]])</f>
        <v>0</v>
      </c>
      <c r="O321" s="6">
        <f>SUMIFS(GQList,GIList,Table_ExternalData_1[[#This Row],[Item_key]],GDList,Table_ExternalData_1[[#Headers],[9]])</f>
        <v>0</v>
      </c>
      <c r="P321" s="6">
        <f>SUMIFS(GQList,GIList,Table_ExternalData_1[[#This Row],[Item_key]],GDList,Table_ExternalData_1[[#Headers],[10]])</f>
        <v>0</v>
      </c>
      <c r="Q321" s="6">
        <f>SUMIFS(GQList,GIList,Table_ExternalData_1[[#This Row],[Item_key]],GDList,Table_ExternalData_1[[#Headers],[11]])</f>
        <v>0</v>
      </c>
      <c r="R321" s="6">
        <f>SUMIFS(GQList,GIList,Table_ExternalData_1[[#This Row],[Item_key]],GDList,Table_ExternalData_1[[#Headers],[12]])</f>
        <v>0</v>
      </c>
      <c r="S321" s="6">
        <f>SUMIFS(GQList,GIList,Table_ExternalData_1[[#This Row],[Item_key]],GDList,Table_ExternalData_1[[#Headers],[13]])</f>
        <v>0</v>
      </c>
      <c r="T321" s="6">
        <f>SUMIFS(GQList,GIList,Table_ExternalData_1[[#This Row],[Item_key]],GDList,Table_ExternalData_1[[#Headers],[14]])</f>
        <v>0</v>
      </c>
      <c r="U321" s="6">
        <f>SUMIFS(GQList,GIList,Table_ExternalData_1[[#This Row],[Item_key]],GDList,Table_ExternalData_1[[#Headers],[15]])</f>
        <v>0</v>
      </c>
      <c r="V321" s="6">
        <f>SUMIFS(GQList,GIList,Table_ExternalData_1[[#This Row],[Item_key]],GDList,Table_ExternalData_1[[#Headers],[16]])</f>
        <v>0</v>
      </c>
      <c r="W321" s="6">
        <f>SUMIFS(GQList,GIList,Table_ExternalData_1[[#This Row],[Item_key]],GDList,Table_ExternalData_1[[#Headers],[17]])</f>
        <v>0</v>
      </c>
      <c r="X321" s="6">
        <f>SUMIFS(GQList,GIList,Table_ExternalData_1[[#This Row],[Item_key]],GDList,Table_ExternalData_1[[#Headers],[18]])</f>
        <v>0</v>
      </c>
      <c r="Y321" s="6">
        <f>SUMIFS(GQList,GIList,Table_ExternalData_1[[#This Row],[Item_key]],GDList,Table_ExternalData_1[[#Headers],[19]])</f>
        <v>0</v>
      </c>
      <c r="Z321" s="6">
        <f>SUMIFS(GQList,GIList,Table_ExternalData_1[[#This Row],[Item_key]],GDList,Table_ExternalData_1[[#Headers],[20]])</f>
        <v>0</v>
      </c>
      <c r="AA321" s="6">
        <f>SUMIFS(GQList,GIList,Table_ExternalData_1[[#This Row],[Item_key]],GDList,Table_ExternalData_1[[#Headers],[21]])</f>
        <v>0</v>
      </c>
      <c r="AB321" s="6">
        <f>SUMIFS(GQList,GIList,Table_ExternalData_1[[#This Row],[Item_key]],GDList,Table_ExternalData_1[[#Headers],[22]])</f>
        <v>0</v>
      </c>
      <c r="AC321" s="6">
        <f>SUMIFS(GQList,GIList,Table_ExternalData_1[[#This Row],[Item_key]],GDList,Table_ExternalData_1[[#Headers],[23]])</f>
        <v>0</v>
      </c>
      <c r="AD321" s="6">
        <f>SUMIFS(GQList,GIList,Table_ExternalData_1[[#This Row],[Item_key]],GDList,Table_ExternalData_1[[#Headers],[24]])</f>
        <v>0</v>
      </c>
      <c r="AE321" s="6">
        <f>SUMIFS(GQList,GIList,Table_ExternalData_1[[#This Row],[Item_key]],GDList,Table_ExternalData_1[[#Headers],[25]])</f>
        <v>0</v>
      </c>
      <c r="AF321" s="6">
        <f>SUMIFS(GQList,GIList,Table_ExternalData_1[[#This Row],[Item_key]],GDList,Table_ExternalData_1[[#Headers],[26]])</f>
        <v>0</v>
      </c>
      <c r="AG321" s="6">
        <f>SUMIFS(GQList,GIList,Table_ExternalData_1[[#This Row],[Item_key]],GDList,Table_ExternalData_1[[#Headers],[27]])</f>
        <v>0</v>
      </c>
      <c r="AH321" s="6">
        <f>SUMIFS(GQList,GIList,Table_ExternalData_1[[#This Row],[Item_key]],GDList,Table_ExternalData_1[[#Headers],[28]])</f>
        <v>0</v>
      </c>
      <c r="AI321" s="6">
        <f>SUMIFS(GQList,GIList,Table_ExternalData_1[[#This Row],[Item_key]],GDList,Table_ExternalData_1[[#Headers],[29]])</f>
        <v>0</v>
      </c>
      <c r="AJ321" s="6">
        <f>SUMIFS(GQList,GIList,Table_ExternalData_1[[#This Row],[Item_key]],GDList,Table_ExternalData_1[[#Headers],[30]])</f>
        <v>0</v>
      </c>
      <c r="AK321" s="6">
        <f>SUMIFS(GQList,GIList,Table_ExternalData_1[[#This Row],[Item_key]],GDList,Table_ExternalData_1[[#Headers],[31]])</f>
        <v>0</v>
      </c>
      <c r="AL321" s="6">
        <f>SUM(Table_ExternalData_1[[#This Row],[1]:[31]])</f>
        <v>5600</v>
      </c>
    </row>
    <row r="322" spans="1:38" hidden="1">
      <c r="A322" s="8" t="s">
        <v>2000</v>
      </c>
      <c r="B322" s="3" t="s">
        <v>983</v>
      </c>
      <c r="C322" s="3" t="s">
        <v>173</v>
      </c>
      <c r="D322" s="3" t="s">
        <v>1023</v>
      </c>
      <c r="E322" s="3" t="s">
        <v>889</v>
      </c>
      <c r="F322" s="8" t="s">
        <v>1641</v>
      </c>
      <c r="G322" s="6">
        <f>SUMIFS(GQList,GIList,Table_ExternalData_1[[#This Row],[Item_key]],GDList,Table_ExternalData_1[[#Headers],[1]])</f>
        <v>0</v>
      </c>
      <c r="H322" s="6">
        <f>SUMIFS(GQList,GIList,Table_ExternalData_1[[#This Row],[Item_key]],GDList,Table_ExternalData_1[[#Headers],[2]])</f>
        <v>0</v>
      </c>
      <c r="I322" s="6">
        <f>SUMIFS(GQList,GIList,Table_ExternalData_1[[#This Row],[Item_key]],GDList,Table_ExternalData_1[[#Headers],[3]])</f>
        <v>0</v>
      </c>
      <c r="J322" s="6">
        <f>SUMIFS(GQList,GIList,Table_ExternalData_1[[#This Row],[Item_key]],GDList,Table_ExternalData_1[[#Headers],[4]])</f>
        <v>2300</v>
      </c>
      <c r="K322" s="6">
        <f>SUMIFS(GQList,GIList,Table_ExternalData_1[[#This Row],[Item_key]],GDList,Table_ExternalData_1[[#Headers],[5]])</f>
        <v>0</v>
      </c>
      <c r="L322" s="6">
        <f>SUMIFS(GQList,GIList,Table_ExternalData_1[[#This Row],[Item_key]],GDList,Table_ExternalData_1[[#Headers],[6]])</f>
        <v>0</v>
      </c>
      <c r="M322" s="6">
        <f>SUMIFS(GQList,GIList,Table_ExternalData_1[[#This Row],[Item_key]],GDList,Table_ExternalData_1[[#Headers],[7]])</f>
        <v>0</v>
      </c>
      <c r="N322" s="6">
        <f>SUMIFS(GQList,GIList,Table_ExternalData_1[[#This Row],[Item_key]],GDList,Table_ExternalData_1[[#Headers],[8]])</f>
        <v>0</v>
      </c>
      <c r="O322" s="6">
        <f>SUMIFS(GQList,GIList,Table_ExternalData_1[[#This Row],[Item_key]],GDList,Table_ExternalData_1[[#Headers],[9]])</f>
        <v>0</v>
      </c>
      <c r="P322" s="6">
        <f>SUMIFS(GQList,GIList,Table_ExternalData_1[[#This Row],[Item_key]],GDList,Table_ExternalData_1[[#Headers],[10]])</f>
        <v>0</v>
      </c>
      <c r="Q322" s="6">
        <f>SUMIFS(GQList,GIList,Table_ExternalData_1[[#This Row],[Item_key]],GDList,Table_ExternalData_1[[#Headers],[11]])</f>
        <v>0</v>
      </c>
      <c r="R322" s="6">
        <f>SUMIFS(GQList,GIList,Table_ExternalData_1[[#This Row],[Item_key]],GDList,Table_ExternalData_1[[#Headers],[12]])</f>
        <v>0</v>
      </c>
      <c r="S322" s="6">
        <f>SUMIFS(GQList,GIList,Table_ExternalData_1[[#This Row],[Item_key]],GDList,Table_ExternalData_1[[#Headers],[13]])</f>
        <v>0</v>
      </c>
      <c r="T322" s="6">
        <f>SUMIFS(GQList,GIList,Table_ExternalData_1[[#This Row],[Item_key]],GDList,Table_ExternalData_1[[#Headers],[14]])</f>
        <v>0</v>
      </c>
      <c r="U322" s="6">
        <f>SUMIFS(GQList,GIList,Table_ExternalData_1[[#This Row],[Item_key]],GDList,Table_ExternalData_1[[#Headers],[15]])</f>
        <v>0</v>
      </c>
      <c r="V322" s="6">
        <f>SUMIFS(GQList,GIList,Table_ExternalData_1[[#This Row],[Item_key]],GDList,Table_ExternalData_1[[#Headers],[16]])</f>
        <v>0</v>
      </c>
      <c r="W322" s="6">
        <f>SUMIFS(GQList,GIList,Table_ExternalData_1[[#This Row],[Item_key]],GDList,Table_ExternalData_1[[#Headers],[17]])</f>
        <v>0</v>
      </c>
      <c r="X322" s="6">
        <f>SUMIFS(GQList,GIList,Table_ExternalData_1[[#This Row],[Item_key]],GDList,Table_ExternalData_1[[#Headers],[18]])</f>
        <v>0</v>
      </c>
      <c r="Y322" s="6">
        <f>SUMIFS(GQList,GIList,Table_ExternalData_1[[#This Row],[Item_key]],GDList,Table_ExternalData_1[[#Headers],[19]])</f>
        <v>0</v>
      </c>
      <c r="Z322" s="6">
        <f>SUMIFS(GQList,GIList,Table_ExternalData_1[[#This Row],[Item_key]],GDList,Table_ExternalData_1[[#Headers],[20]])</f>
        <v>0</v>
      </c>
      <c r="AA322" s="6">
        <f>SUMIFS(GQList,GIList,Table_ExternalData_1[[#This Row],[Item_key]],GDList,Table_ExternalData_1[[#Headers],[21]])</f>
        <v>0</v>
      </c>
      <c r="AB322" s="6">
        <f>SUMIFS(GQList,GIList,Table_ExternalData_1[[#This Row],[Item_key]],GDList,Table_ExternalData_1[[#Headers],[22]])</f>
        <v>0</v>
      </c>
      <c r="AC322" s="6">
        <f>SUMIFS(GQList,GIList,Table_ExternalData_1[[#This Row],[Item_key]],GDList,Table_ExternalData_1[[#Headers],[23]])</f>
        <v>0</v>
      </c>
      <c r="AD322" s="6">
        <f>SUMIFS(GQList,GIList,Table_ExternalData_1[[#This Row],[Item_key]],GDList,Table_ExternalData_1[[#Headers],[24]])</f>
        <v>0</v>
      </c>
      <c r="AE322" s="6">
        <f>SUMIFS(GQList,GIList,Table_ExternalData_1[[#This Row],[Item_key]],GDList,Table_ExternalData_1[[#Headers],[25]])</f>
        <v>0</v>
      </c>
      <c r="AF322" s="6">
        <f>SUMIFS(GQList,GIList,Table_ExternalData_1[[#This Row],[Item_key]],GDList,Table_ExternalData_1[[#Headers],[26]])</f>
        <v>0</v>
      </c>
      <c r="AG322" s="6">
        <f>SUMIFS(GQList,GIList,Table_ExternalData_1[[#This Row],[Item_key]],GDList,Table_ExternalData_1[[#Headers],[27]])</f>
        <v>0</v>
      </c>
      <c r="AH322" s="6">
        <f>SUMIFS(GQList,GIList,Table_ExternalData_1[[#This Row],[Item_key]],GDList,Table_ExternalData_1[[#Headers],[28]])</f>
        <v>0</v>
      </c>
      <c r="AI322" s="6">
        <f>SUMIFS(GQList,GIList,Table_ExternalData_1[[#This Row],[Item_key]],GDList,Table_ExternalData_1[[#Headers],[29]])</f>
        <v>0</v>
      </c>
      <c r="AJ322" s="6">
        <f>SUMIFS(GQList,GIList,Table_ExternalData_1[[#This Row],[Item_key]],GDList,Table_ExternalData_1[[#Headers],[30]])</f>
        <v>0</v>
      </c>
      <c r="AK322" s="6">
        <f>SUMIFS(GQList,GIList,Table_ExternalData_1[[#This Row],[Item_key]],GDList,Table_ExternalData_1[[#Headers],[31]])</f>
        <v>2000</v>
      </c>
      <c r="AL322" s="6">
        <f>SUM(Table_ExternalData_1[[#This Row],[1]:[31]])</f>
        <v>4300</v>
      </c>
    </row>
    <row r="323" spans="1:38" hidden="1">
      <c r="A323" s="8" t="s">
        <v>2000</v>
      </c>
      <c r="B323" s="3" t="s">
        <v>983</v>
      </c>
      <c r="C323" s="3" t="s">
        <v>30</v>
      </c>
      <c r="D323" s="3" t="s">
        <v>1024</v>
      </c>
      <c r="E323" s="3" t="s">
        <v>1025</v>
      </c>
      <c r="F323" s="8" t="s">
        <v>1641</v>
      </c>
      <c r="G323" s="6">
        <f>SUMIFS(GQList,GIList,Table_ExternalData_1[[#This Row],[Item_key]],GDList,Table_ExternalData_1[[#Headers],[1]])</f>
        <v>0</v>
      </c>
      <c r="H323" s="6">
        <f>SUMIFS(GQList,GIList,Table_ExternalData_1[[#This Row],[Item_key]],GDList,Table_ExternalData_1[[#Headers],[2]])</f>
        <v>0</v>
      </c>
      <c r="I323" s="6">
        <f>SUMIFS(GQList,GIList,Table_ExternalData_1[[#This Row],[Item_key]],GDList,Table_ExternalData_1[[#Headers],[3]])</f>
        <v>0</v>
      </c>
      <c r="J323" s="6">
        <f>SUMIFS(GQList,GIList,Table_ExternalData_1[[#This Row],[Item_key]],GDList,Table_ExternalData_1[[#Headers],[4]])</f>
        <v>0</v>
      </c>
      <c r="K323" s="6">
        <f>SUMIFS(GQList,GIList,Table_ExternalData_1[[#This Row],[Item_key]],GDList,Table_ExternalData_1[[#Headers],[5]])</f>
        <v>0</v>
      </c>
      <c r="L323" s="6">
        <f>SUMIFS(GQList,GIList,Table_ExternalData_1[[#This Row],[Item_key]],GDList,Table_ExternalData_1[[#Headers],[6]])</f>
        <v>0</v>
      </c>
      <c r="M323" s="6">
        <f>SUMIFS(GQList,GIList,Table_ExternalData_1[[#This Row],[Item_key]],GDList,Table_ExternalData_1[[#Headers],[7]])</f>
        <v>0</v>
      </c>
      <c r="N323" s="6">
        <f>SUMIFS(GQList,GIList,Table_ExternalData_1[[#This Row],[Item_key]],GDList,Table_ExternalData_1[[#Headers],[8]])</f>
        <v>0</v>
      </c>
      <c r="O323" s="6">
        <f>SUMIFS(GQList,GIList,Table_ExternalData_1[[#This Row],[Item_key]],GDList,Table_ExternalData_1[[#Headers],[9]])</f>
        <v>0</v>
      </c>
      <c r="P323" s="6">
        <f>SUMIFS(GQList,GIList,Table_ExternalData_1[[#This Row],[Item_key]],GDList,Table_ExternalData_1[[#Headers],[10]])</f>
        <v>0</v>
      </c>
      <c r="Q323" s="6">
        <f>SUMIFS(GQList,GIList,Table_ExternalData_1[[#This Row],[Item_key]],GDList,Table_ExternalData_1[[#Headers],[11]])</f>
        <v>0</v>
      </c>
      <c r="R323" s="6">
        <f>SUMIFS(GQList,GIList,Table_ExternalData_1[[#This Row],[Item_key]],GDList,Table_ExternalData_1[[#Headers],[12]])</f>
        <v>0</v>
      </c>
      <c r="S323" s="6">
        <f>SUMIFS(GQList,GIList,Table_ExternalData_1[[#This Row],[Item_key]],GDList,Table_ExternalData_1[[#Headers],[13]])</f>
        <v>0</v>
      </c>
      <c r="T323" s="6">
        <f>SUMIFS(GQList,GIList,Table_ExternalData_1[[#This Row],[Item_key]],GDList,Table_ExternalData_1[[#Headers],[14]])</f>
        <v>0</v>
      </c>
      <c r="U323" s="6">
        <f>SUMIFS(GQList,GIList,Table_ExternalData_1[[#This Row],[Item_key]],GDList,Table_ExternalData_1[[#Headers],[15]])</f>
        <v>0</v>
      </c>
      <c r="V323" s="6">
        <f>SUMIFS(GQList,GIList,Table_ExternalData_1[[#This Row],[Item_key]],GDList,Table_ExternalData_1[[#Headers],[16]])</f>
        <v>0</v>
      </c>
      <c r="W323" s="6">
        <f>SUMIFS(GQList,GIList,Table_ExternalData_1[[#This Row],[Item_key]],GDList,Table_ExternalData_1[[#Headers],[17]])</f>
        <v>0</v>
      </c>
      <c r="X323" s="6">
        <f>SUMIFS(GQList,GIList,Table_ExternalData_1[[#This Row],[Item_key]],GDList,Table_ExternalData_1[[#Headers],[18]])</f>
        <v>0</v>
      </c>
      <c r="Y323" s="6">
        <f>SUMIFS(GQList,GIList,Table_ExternalData_1[[#This Row],[Item_key]],GDList,Table_ExternalData_1[[#Headers],[19]])</f>
        <v>0</v>
      </c>
      <c r="Z323" s="6">
        <f>SUMIFS(GQList,GIList,Table_ExternalData_1[[#This Row],[Item_key]],GDList,Table_ExternalData_1[[#Headers],[20]])</f>
        <v>0</v>
      </c>
      <c r="AA323" s="6">
        <f>SUMIFS(GQList,GIList,Table_ExternalData_1[[#This Row],[Item_key]],GDList,Table_ExternalData_1[[#Headers],[21]])</f>
        <v>0</v>
      </c>
      <c r="AB323" s="6">
        <f>SUMIFS(GQList,GIList,Table_ExternalData_1[[#This Row],[Item_key]],GDList,Table_ExternalData_1[[#Headers],[22]])</f>
        <v>0</v>
      </c>
      <c r="AC323" s="6">
        <f>SUMIFS(GQList,GIList,Table_ExternalData_1[[#This Row],[Item_key]],GDList,Table_ExternalData_1[[#Headers],[23]])</f>
        <v>0</v>
      </c>
      <c r="AD323" s="6">
        <f>SUMIFS(GQList,GIList,Table_ExternalData_1[[#This Row],[Item_key]],GDList,Table_ExternalData_1[[#Headers],[24]])</f>
        <v>0</v>
      </c>
      <c r="AE323" s="6">
        <f>SUMIFS(GQList,GIList,Table_ExternalData_1[[#This Row],[Item_key]],GDList,Table_ExternalData_1[[#Headers],[25]])</f>
        <v>0</v>
      </c>
      <c r="AF323" s="6">
        <f>SUMIFS(GQList,GIList,Table_ExternalData_1[[#This Row],[Item_key]],GDList,Table_ExternalData_1[[#Headers],[26]])</f>
        <v>0</v>
      </c>
      <c r="AG323" s="6">
        <f>SUMIFS(GQList,GIList,Table_ExternalData_1[[#This Row],[Item_key]],GDList,Table_ExternalData_1[[#Headers],[27]])</f>
        <v>0</v>
      </c>
      <c r="AH323" s="6">
        <f>SUMIFS(GQList,GIList,Table_ExternalData_1[[#This Row],[Item_key]],GDList,Table_ExternalData_1[[#Headers],[28]])</f>
        <v>0</v>
      </c>
      <c r="AI323" s="6">
        <f>SUMIFS(GQList,GIList,Table_ExternalData_1[[#This Row],[Item_key]],GDList,Table_ExternalData_1[[#Headers],[29]])</f>
        <v>0</v>
      </c>
      <c r="AJ323" s="6">
        <f>SUMIFS(GQList,GIList,Table_ExternalData_1[[#This Row],[Item_key]],GDList,Table_ExternalData_1[[#Headers],[30]])</f>
        <v>0</v>
      </c>
      <c r="AK323" s="6">
        <f>SUMIFS(GQList,GIList,Table_ExternalData_1[[#This Row],[Item_key]],GDList,Table_ExternalData_1[[#Headers],[31]])</f>
        <v>3050</v>
      </c>
      <c r="AL323" s="6">
        <f>SUM(Table_ExternalData_1[[#This Row],[1]:[31]])</f>
        <v>3050</v>
      </c>
    </row>
    <row r="324" spans="1:38" hidden="1">
      <c r="A324" s="8" t="s">
        <v>2000</v>
      </c>
      <c r="B324" s="3" t="s">
        <v>983</v>
      </c>
      <c r="C324" s="3" t="s">
        <v>30</v>
      </c>
      <c r="D324" s="3" t="s">
        <v>1024</v>
      </c>
      <c r="E324" s="3" t="s">
        <v>1025</v>
      </c>
      <c r="F324" s="8" t="s">
        <v>1642</v>
      </c>
      <c r="G324" s="6">
        <f>SUMIFS(GQList,GIList,Table_ExternalData_1[[#This Row],[Item_key]],GDList,Table_ExternalData_1[[#Headers],[1]])</f>
        <v>0</v>
      </c>
      <c r="H324" s="6">
        <f>SUMIFS(GQList,GIList,Table_ExternalData_1[[#This Row],[Item_key]],GDList,Table_ExternalData_1[[#Headers],[2]])</f>
        <v>0</v>
      </c>
      <c r="I324" s="6">
        <f>SUMIFS(GQList,GIList,Table_ExternalData_1[[#This Row],[Item_key]],GDList,Table_ExternalData_1[[#Headers],[3]])</f>
        <v>0</v>
      </c>
      <c r="J324" s="6">
        <f>SUMIFS(GQList,GIList,Table_ExternalData_1[[#This Row],[Item_key]],GDList,Table_ExternalData_1[[#Headers],[4]])</f>
        <v>0</v>
      </c>
      <c r="K324" s="6">
        <f>SUMIFS(GQList,GIList,Table_ExternalData_1[[#This Row],[Item_key]],GDList,Table_ExternalData_1[[#Headers],[5]])</f>
        <v>0</v>
      </c>
      <c r="L324" s="6">
        <f>SUMIFS(GQList,GIList,Table_ExternalData_1[[#This Row],[Item_key]],GDList,Table_ExternalData_1[[#Headers],[6]])</f>
        <v>0</v>
      </c>
      <c r="M324" s="6">
        <f>SUMIFS(GQList,GIList,Table_ExternalData_1[[#This Row],[Item_key]],GDList,Table_ExternalData_1[[#Headers],[7]])</f>
        <v>0</v>
      </c>
      <c r="N324" s="6">
        <f>SUMIFS(GQList,GIList,Table_ExternalData_1[[#This Row],[Item_key]],GDList,Table_ExternalData_1[[#Headers],[8]])</f>
        <v>0</v>
      </c>
      <c r="O324" s="6">
        <f>SUMIFS(GQList,GIList,Table_ExternalData_1[[#This Row],[Item_key]],GDList,Table_ExternalData_1[[#Headers],[9]])</f>
        <v>0</v>
      </c>
      <c r="P324" s="6">
        <f>SUMIFS(GQList,GIList,Table_ExternalData_1[[#This Row],[Item_key]],GDList,Table_ExternalData_1[[#Headers],[10]])</f>
        <v>0</v>
      </c>
      <c r="Q324" s="6">
        <f>SUMIFS(GQList,GIList,Table_ExternalData_1[[#This Row],[Item_key]],GDList,Table_ExternalData_1[[#Headers],[11]])</f>
        <v>0</v>
      </c>
      <c r="R324" s="6">
        <f>SUMIFS(GQList,GIList,Table_ExternalData_1[[#This Row],[Item_key]],GDList,Table_ExternalData_1[[#Headers],[12]])</f>
        <v>0</v>
      </c>
      <c r="S324" s="6">
        <f>SUMIFS(GQList,GIList,Table_ExternalData_1[[#This Row],[Item_key]],GDList,Table_ExternalData_1[[#Headers],[13]])</f>
        <v>0</v>
      </c>
      <c r="T324" s="6">
        <f>SUMIFS(GQList,GIList,Table_ExternalData_1[[#This Row],[Item_key]],GDList,Table_ExternalData_1[[#Headers],[14]])</f>
        <v>0</v>
      </c>
      <c r="U324" s="6">
        <f>SUMIFS(GQList,GIList,Table_ExternalData_1[[#This Row],[Item_key]],GDList,Table_ExternalData_1[[#Headers],[15]])</f>
        <v>0</v>
      </c>
      <c r="V324" s="6">
        <f>SUMIFS(GQList,GIList,Table_ExternalData_1[[#This Row],[Item_key]],GDList,Table_ExternalData_1[[#Headers],[16]])</f>
        <v>0</v>
      </c>
      <c r="W324" s="6">
        <f>SUMIFS(GQList,GIList,Table_ExternalData_1[[#This Row],[Item_key]],GDList,Table_ExternalData_1[[#Headers],[17]])</f>
        <v>0</v>
      </c>
      <c r="X324" s="6">
        <f>SUMIFS(GQList,GIList,Table_ExternalData_1[[#This Row],[Item_key]],GDList,Table_ExternalData_1[[#Headers],[18]])</f>
        <v>0</v>
      </c>
      <c r="Y324" s="6">
        <f>SUMIFS(GQList,GIList,Table_ExternalData_1[[#This Row],[Item_key]],GDList,Table_ExternalData_1[[#Headers],[19]])</f>
        <v>0</v>
      </c>
      <c r="Z324" s="6">
        <f>SUMIFS(GQList,GIList,Table_ExternalData_1[[#This Row],[Item_key]],GDList,Table_ExternalData_1[[#Headers],[20]])</f>
        <v>0</v>
      </c>
      <c r="AA324" s="6">
        <f>SUMIFS(GQList,GIList,Table_ExternalData_1[[#This Row],[Item_key]],GDList,Table_ExternalData_1[[#Headers],[21]])</f>
        <v>0</v>
      </c>
      <c r="AB324" s="6">
        <f>SUMIFS(GQList,GIList,Table_ExternalData_1[[#This Row],[Item_key]],GDList,Table_ExternalData_1[[#Headers],[22]])</f>
        <v>0</v>
      </c>
      <c r="AC324" s="6">
        <f>SUMIFS(GQList,GIList,Table_ExternalData_1[[#This Row],[Item_key]],GDList,Table_ExternalData_1[[#Headers],[23]])</f>
        <v>0</v>
      </c>
      <c r="AD324" s="6">
        <f>SUMIFS(GQList,GIList,Table_ExternalData_1[[#This Row],[Item_key]],GDList,Table_ExternalData_1[[#Headers],[24]])</f>
        <v>0</v>
      </c>
      <c r="AE324" s="6">
        <f>SUMIFS(GQList,GIList,Table_ExternalData_1[[#This Row],[Item_key]],GDList,Table_ExternalData_1[[#Headers],[25]])</f>
        <v>0</v>
      </c>
      <c r="AF324" s="6">
        <f>SUMIFS(GQList,GIList,Table_ExternalData_1[[#This Row],[Item_key]],GDList,Table_ExternalData_1[[#Headers],[26]])</f>
        <v>0</v>
      </c>
      <c r="AG324" s="6">
        <f>SUMIFS(GQList,GIList,Table_ExternalData_1[[#This Row],[Item_key]],GDList,Table_ExternalData_1[[#Headers],[27]])</f>
        <v>0</v>
      </c>
      <c r="AH324" s="6">
        <f>SUMIFS(GQList,GIList,Table_ExternalData_1[[#This Row],[Item_key]],GDList,Table_ExternalData_1[[#Headers],[28]])</f>
        <v>0</v>
      </c>
      <c r="AI324" s="6">
        <f>SUMIFS(GQList,GIList,Table_ExternalData_1[[#This Row],[Item_key]],GDList,Table_ExternalData_1[[#Headers],[29]])</f>
        <v>0</v>
      </c>
      <c r="AJ324" s="6">
        <f>SUMIFS(GQList,GIList,Table_ExternalData_1[[#This Row],[Item_key]],GDList,Table_ExternalData_1[[#Headers],[30]])</f>
        <v>0</v>
      </c>
      <c r="AK324" s="6">
        <f>SUMIFS(GQList,GIList,Table_ExternalData_1[[#This Row],[Item_key]],GDList,Table_ExternalData_1[[#Headers],[31]])</f>
        <v>3050</v>
      </c>
      <c r="AL324" s="6">
        <f>SUM(Table_ExternalData_1[[#This Row],[1]:[31]])</f>
        <v>3050</v>
      </c>
    </row>
    <row r="325" spans="1:38" hidden="1">
      <c r="A325" s="8" t="s">
        <v>2000</v>
      </c>
      <c r="B325" s="3" t="s">
        <v>983</v>
      </c>
      <c r="C325" s="3" t="s">
        <v>397</v>
      </c>
      <c r="D325" s="3" t="s">
        <v>758</v>
      </c>
      <c r="E325" s="3" t="s">
        <v>759</v>
      </c>
      <c r="F325" s="8" t="s">
        <v>1641</v>
      </c>
      <c r="G325" s="6">
        <f>SUMIFS(GQList,GIList,Table_ExternalData_1[[#This Row],[Item_key]],GDList,Table_ExternalData_1[[#Headers],[1]])</f>
        <v>0</v>
      </c>
      <c r="H325" s="6">
        <f>SUMIFS(GQList,GIList,Table_ExternalData_1[[#This Row],[Item_key]],GDList,Table_ExternalData_1[[#Headers],[2]])</f>
        <v>0</v>
      </c>
      <c r="I325" s="6">
        <f>SUMIFS(GQList,GIList,Table_ExternalData_1[[#This Row],[Item_key]],GDList,Table_ExternalData_1[[#Headers],[3]])</f>
        <v>0</v>
      </c>
      <c r="J325" s="6">
        <f>SUMIFS(GQList,GIList,Table_ExternalData_1[[#This Row],[Item_key]],GDList,Table_ExternalData_1[[#Headers],[4]])</f>
        <v>0</v>
      </c>
      <c r="K325" s="6">
        <f>SUMIFS(GQList,GIList,Table_ExternalData_1[[#This Row],[Item_key]],GDList,Table_ExternalData_1[[#Headers],[5]])</f>
        <v>0</v>
      </c>
      <c r="L325" s="6">
        <f>SUMIFS(GQList,GIList,Table_ExternalData_1[[#This Row],[Item_key]],GDList,Table_ExternalData_1[[#Headers],[6]])</f>
        <v>1260</v>
      </c>
      <c r="M325" s="6">
        <f>SUMIFS(GQList,GIList,Table_ExternalData_1[[#This Row],[Item_key]],GDList,Table_ExternalData_1[[#Headers],[7]])</f>
        <v>0</v>
      </c>
      <c r="N325" s="6">
        <f>SUMIFS(GQList,GIList,Table_ExternalData_1[[#This Row],[Item_key]],GDList,Table_ExternalData_1[[#Headers],[8]])</f>
        <v>0</v>
      </c>
      <c r="O325" s="6">
        <f>SUMIFS(GQList,GIList,Table_ExternalData_1[[#This Row],[Item_key]],GDList,Table_ExternalData_1[[#Headers],[9]])</f>
        <v>0</v>
      </c>
      <c r="P325" s="6">
        <f>SUMIFS(GQList,GIList,Table_ExternalData_1[[#This Row],[Item_key]],GDList,Table_ExternalData_1[[#Headers],[10]])</f>
        <v>0</v>
      </c>
      <c r="Q325" s="6">
        <f>SUMIFS(GQList,GIList,Table_ExternalData_1[[#This Row],[Item_key]],GDList,Table_ExternalData_1[[#Headers],[11]])</f>
        <v>0</v>
      </c>
      <c r="R325" s="6">
        <f>SUMIFS(GQList,GIList,Table_ExternalData_1[[#This Row],[Item_key]],GDList,Table_ExternalData_1[[#Headers],[12]])</f>
        <v>0</v>
      </c>
      <c r="S325" s="6">
        <f>SUMIFS(GQList,GIList,Table_ExternalData_1[[#This Row],[Item_key]],GDList,Table_ExternalData_1[[#Headers],[13]])</f>
        <v>0</v>
      </c>
      <c r="T325" s="6">
        <f>SUMIFS(GQList,GIList,Table_ExternalData_1[[#This Row],[Item_key]],GDList,Table_ExternalData_1[[#Headers],[14]])</f>
        <v>0</v>
      </c>
      <c r="U325" s="6">
        <f>SUMIFS(GQList,GIList,Table_ExternalData_1[[#This Row],[Item_key]],GDList,Table_ExternalData_1[[#Headers],[15]])</f>
        <v>0</v>
      </c>
      <c r="V325" s="6">
        <f>SUMIFS(GQList,GIList,Table_ExternalData_1[[#This Row],[Item_key]],GDList,Table_ExternalData_1[[#Headers],[16]])</f>
        <v>3000</v>
      </c>
      <c r="W325" s="6">
        <f>SUMIFS(GQList,GIList,Table_ExternalData_1[[#This Row],[Item_key]],GDList,Table_ExternalData_1[[#Headers],[17]])</f>
        <v>0</v>
      </c>
      <c r="X325" s="6">
        <f>SUMIFS(GQList,GIList,Table_ExternalData_1[[#This Row],[Item_key]],GDList,Table_ExternalData_1[[#Headers],[18]])</f>
        <v>0</v>
      </c>
      <c r="Y325" s="6">
        <f>SUMIFS(GQList,GIList,Table_ExternalData_1[[#This Row],[Item_key]],GDList,Table_ExternalData_1[[#Headers],[19]])</f>
        <v>0</v>
      </c>
      <c r="Z325" s="6">
        <f>SUMIFS(GQList,GIList,Table_ExternalData_1[[#This Row],[Item_key]],GDList,Table_ExternalData_1[[#Headers],[20]])</f>
        <v>0</v>
      </c>
      <c r="AA325" s="6">
        <f>SUMIFS(GQList,GIList,Table_ExternalData_1[[#This Row],[Item_key]],GDList,Table_ExternalData_1[[#Headers],[21]])</f>
        <v>0</v>
      </c>
      <c r="AB325" s="6">
        <f>SUMIFS(GQList,GIList,Table_ExternalData_1[[#This Row],[Item_key]],GDList,Table_ExternalData_1[[#Headers],[22]])</f>
        <v>0</v>
      </c>
      <c r="AC325" s="6">
        <f>SUMIFS(GQList,GIList,Table_ExternalData_1[[#This Row],[Item_key]],GDList,Table_ExternalData_1[[#Headers],[23]])</f>
        <v>0</v>
      </c>
      <c r="AD325" s="6">
        <f>SUMIFS(GQList,GIList,Table_ExternalData_1[[#This Row],[Item_key]],GDList,Table_ExternalData_1[[#Headers],[24]])</f>
        <v>0</v>
      </c>
      <c r="AE325" s="6">
        <f>SUMIFS(GQList,GIList,Table_ExternalData_1[[#This Row],[Item_key]],GDList,Table_ExternalData_1[[#Headers],[25]])</f>
        <v>0</v>
      </c>
      <c r="AF325" s="6">
        <f>SUMIFS(GQList,GIList,Table_ExternalData_1[[#This Row],[Item_key]],GDList,Table_ExternalData_1[[#Headers],[26]])</f>
        <v>0</v>
      </c>
      <c r="AG325" s="6">
        <f>SUMIFS(GQList,GIList,Table_ExternalData_1[[#This Row],[Item_key]],GDList,Table_ExternalData_1[[#Headers],[27]])</f>
        <v>0</v>
      </c>
      <c r="AH325" s="6">
        <f>SUMIFS(GQList,GIList,Table_ExternalData_1[[#This Row],[Item_key]],GDList,Table_ExternalData_1[[#Headers],[28]])</f>
        <v>0</v>
      </c>
      <c r="AI325" s="6">
        <f>SUMIFS(GQList,GIList,Table_ExternalData_1[[#This Row],[Item_key]],GDList,Table_ExternalData_1[[#Headers],[29]])</f>
        <v>0</v>
      </c>
      <c r="AJ325" s="6">
        <f>SUMIFS(GQList,GIList,Table_ExternalData_1[[#This Row],[Item_key]],GDList,Table_ExternalData_1[[#Headers],[30]])</f>
        <v>0</v>
      </c>
      <c r="AK325" s="6">
        <f>SUMIFS(GQList,GIList,Table_ExternalData_1[[#This Row],[Item_key]],GDList,Table_ExternalData_1[[#Headers],[31]])</f>
        <v>10400</v>
      </c>
      <c r="AL325" s="6">
        <f>SUM(Table_ExternalData_1[[#This Row],[1]:[31]])</f>
        <v>14660</v>
      </c>
    </row>
    <row r="326" spans="1:38" hidden="1">
      <c r="A326" s="8" t="s">
        <v>2000</v>
      </c>
      <c r="B326" s="3" t="s">
        <v>983</v>
      </c>
      <c r="C326" s="3" t="s">
        <v>31</v>
      </c>
      <c r="D326" s="3" t="s">
        <v>1026</v>
      </c>
      <c r="E326" s="3" t="s">
        <v>1027</v>
      </c>
      <c r="F326" s="8" t="s">
        <v>1641</v>
      </c>
      <c r="G326" s="6">
        <f>SUMIFS(GQList,GIList,Table_ExternalData_1[[#This Row],[Item_key]],GDList,Table_ExternalData_1[[#Headers],[1]])</f>
        <v>0</v>
      </c>
      <c r="H326" s="6">
        <f>SUMIFS(GQList,GIList,Table_ExternalData_1[[#This Row],[Item_key]],GDList,Table_ExternalData_1[[#Headers],[2]])</f>
        <v>0</v>
      </c>
      <c r="I326" s="6">
        <f>SUMIFS(GQList,GIList,Table_ExternalData_1[[#This Row],[Item_key]],GDList,Table_ExternalData_1[[#Headers],[3]])</f>
        <v>0</v>
      </c>
      <c r="J326" s="6">
        <f>SUMIFS(GQList,GIList,Table_ExternalData_1[[#This Row],[Item_key]],GDList,Table_ExternalData_1[[#Headers],[4]])</f>
        <v>0</v>
      </c>
      <c r="K326" s="6">
        <f>SUMIFS(GQList,GIList,Table_ExternalData_1[[#This Row],[Item_key]],GDList,Table_ExternalData_1[[#Headers],[5]])</f>
        <v>0</v>
      </c>
      <c r="L326" s="6">
        <f>SUMIFS(GQList,GIList,Table_ExternalData_1[[#This Row],[Item_key]],GDList,Table_ExternalData_1[[#Headers],[6]])</f>
        <v>0</v>
      </c>
      <c r="M326" s="6">
        <f>SUMIFS(GQList,GIList,Table_ExternalData_1[[#This Row],[Item_key]],GDList,Table_ExternalData_1[[#Headers],[7]])</f>
        <v>0</v>
      </c>
      <c r="N326" s="6">
        <f>SUMIFS(GQList,GIList,Table_ExternalData_1[[#This Row],[Item_key]],GDList,Table_ExternalData_1[[#Headers],[8]])</f>
        <v>0</v>
      </c>
      <c r="O326" s="6">
        <f>SUMIFS(GQList,GIList,Table_ExternalData_1[[#This Row],[Item_key]],GDList,Table_ExternalData_1[[#Headers],[9]])</f>
        <v>0</v>
      </c>
      <c r="P326" s="6">
        <f>SUMIFS(GQList,GIList,Table_ExternalData_1[[#This Row],[Item_key]],GDList,Table_ExternalData_1[[#Headers],[10]])</f>
        <v>0</v>
      </c>
      <c r="Q326" s="6">
        <f>SUMIFS(GQList,GIList,Table_ExternalData_1[[#This Row],[Item_key]],GDList,Table_ExternalData_1[[#Headers],[11]])</f>
        <v>0</v>
      </c>
      <c r="R326" s="6">
        <f>SUMIFS(GQList,GIList,Table_ExternalData_1[[#This Row],[Item_key]],GDList,Table_ExternalData_1[[#Headers],[12]])</f>
        <v>0</v>
      </c>
      <c r="S326" s="6">
        <f>SUMIFS(GQList,GIList,Table_ExternalData_1[[#This Row],[Item_key]],GDList,Table_ExternalData_1[[#Headers],[13]])</f>
        <v>0</v>
      </c>
      <c r="T326" s="6">
        <f>SUMIFS(GQList,GIList,Table_ExternalData_1[[#This Row],[Item_key]],GDList,Table_ExternalData_1[[#Headers],[14]])</f>
        <v>0</v>
      </c>
      <c r="U326" s="6">
        <f>SUMIFS(GQList,GIList,Table_ExternalData_1[[#This Row],[Item_key]],GDList,Table_ExternalData_1[[#Headers],[15]])</f>
        <v>0</v>
      </c>
      <c r="V326" s="6">
        <f>SUMIFS(GQList,GIList,Table_ExternalData_1[[#This Row],[Item_key]],GDList,Table_ExternalData_1[[#Headers],[16]])</f>
        <v>0</v>
      </c>
      <c r="W326" s="6">
        <f>SUMIFS(GQList,GIList,Table_ExternalData_1[[#This Row],[Item_key]],GDList,Table_ExternalData_1[[#Headers],[17]])</f>
        <v>0</v>
      </c>
      <c r="X326" s="6">
        <f>SUMIFS(GQList,GIList,Table_ExternalData_1[[#This Row],[Item_key]],GDList,Table_ExternalData_1[[#Headers],[18]])</f>
        <v>0</v>
      </c>
      <c r="Y326" s="6">
        <f>SUMIFS(GQList,GIList,Table_ExternalData_1[[#This Row],[Item_key]],GDList,Table_ExternalData_1[[#Headers],[19]])</f>
        <v>0</v>
      </c>
      <c r="Z326" s="6">
        <f>SUMIFS(GQList,GIList,Table_ExternalData_1[[#This Row],[Item_key]],GDList,Table_ExternalData_1[[#Headers],[20]])</f>
        <v>0</v>
      </c>
      <c r="AA326" s="6">
        <f>SUMIFS(GQList,GIList,Table_ExternalData_1[[#This Row],[Item_key]],GDList,Table_ExternalData_1[[#Headers],[21]])</f>
        <v>0</v>
      </c>
      <c r="AB326" s="6">
        <f>SUMIFS(GQList,GIList,Table_ExternalData_1[[#This Row],[Item_key]],GDList,Table_ExternalData_1[[#Headers],[22]])</f>
        <v>0</v>
      </c>
      <c r="AC326" s="6">
        <f>SUMIFS(GQList,GIList,Table_ExternalData_1[[#This Row],[Item_key]],GDList,Table_ExternalData_1[[#Headers],[23]])</f>
        <v>0</v>
      </c>
      <c r="AD326" s="6">
        <f>SUMIFS(GQList,GIList,Table_ExternalData_1[[#This Row],[Item_key]],GDList,Table_ExternalData_1[[#Headers],[24]])</f>
        <v>0</v>
      </c>
      <c r="AE326" s="6">
        <f>SUMIFS(GQList,GIList,Table_ExternalData_1[[#This Row],[Item_key]],GDList,Table_ExternalData_1[[#Headers],[25]])</f>
        <v>0</v>
      </c>
      <c r="AF326" s="6">
        <f>SUMIFS(GQList,GIList,Table_ExternalData_1[[#This Row],[Item_key]],GDList,Table_ExternalData_1[[#Headers],[26]])</f>
        <v>0</v>
      </c>
      <c r="AG326" s="6">
        <f>SUMIFS(GQList,GIList,Table_ExternalData_1[[#This Row],[Item_key]],GDList,Table_ExternalData_1[[#Headers],[27]])</f>
        <v>0</v>
      </c>
      <c r="AH326" s="6">
        <f>SUMIFS(GQList,GIList,Table_ExternalData_1[[#This Row],[Item_key]],GDList,Table_ExternalData_1[[#Headers],[28]])</f>
        <v>0</v>
      </c>
      <c r="AI326" s="6">
        <f>SUMIFS(GQList,GIList,Table_ExternalData_1[[#This Row],[Item_key]],GDList,Table_ExternalData_1[[#Headers],[29]])</f>
        <v>0</v>
      </c>
      <c r="AJ326" s="6">
        <f>SUMIFS(GQList,GIList,Table_ExternalData_1[[#This Row],[Item_key]],GDList,Table_ExternalData_1[[#Headers],[30]])</f>
        <v>0</v>
      </c>
      <c r="AK326" s="6">
        <f>SUMIFS(GQList,GIList,Table_ExternalData_1[[#This Row],[Item_key]],GDList,Table_ExternalData_1[[#Headers],[31]])</f>
        <v>0</v>
      </c>
      <c r="AL326" s="6">
        <f>SUM(Table_ExternalData_1[[#This Row],[1]:[31]])</f>
        <v>0</v>
      </c>
    </row>
    <row r="327" spans="1:38" ht="24" hidden="1">
      <c r="A327" s="8" t="s">
        <v>2000</v>
      </c>
      <c r="B327" s="3" t="s">
        <v>983</v>
      </c>
      <c r="C327" s="3" t="s">
        <v>32</v>
      </c>
      <c r="D327" s="3" t="s">
        <v>1028</v>
      </c>
      <c r="E327" s="3" t="s">
        <v>1029</v>
      </c>
      <c r="F327" s="8" t="s">
        <v>1641</v>
      </c>
      <c r="G327" s="6">
        <f>SUMIFS(GQList,GIList,Table_ExternalData_1[[#This Row],[Item_key]],GDList,Table_ExternalData_1[[#Headers],[1]])</f>
        <v>0</v>
      </c>
      <c r="H327" s="6">
        <f>SUMIFS(GQList,GIList,Table_ExternalData_1[[#This Row],[Item_key]],GDList,Table_ExternalData_1[[#Headers],[2]])</f>
        <v>0</v>
      </c>
      <c r="I327" s="6">
        <f>SUMIFS(GQList,GIList,Table_ExternalData_1[[#This Row],[Item_key]],GDList,Table_ExternalData_1[[#Headers],[3]])</f>
        <v>0</v>
      </c>
      <c r="J327" s="6">
        <f>SUMIFS(GQList,GIList,Table_ExternalData_1[[#This Row],[Item_key]],GDList,Table_ExternalData_1[[#Headers],[4]])</f>
        <v>11100</v>
      </c>
      <c r="K327" s="6">
        <f>SUMIFS(GQList,GIList,Table_ExternalData_1[[#This Row],[Item_key]],GDList,Table_ExternalData_1[[#Headers],[5]])</f>
        <v>0</v>
      </c>
      <c r="L327" s="6">
        <f>SUMIFS(GQList,GIList,Table_ExternalData_1[[#This Row],[Item_key]],GDList,Table_ExternalData_1[[#Headers],[6]])</f>
        <v>0</v>
      </c>
      <c r="M327" s="6">
        <f>SUMIFS(GQList,GIList,Table_ExternalData_1[[#This Row],[Item_key]],GDList,Table_ExternalData_1[[#Headers],[7]])</f>
        <v>0</v>
      </c>
      <c r="N327" s="6">
        <f>SUMIFS(GQList,GIList,Table_ExternalData_1[[#This Row],[Item_key]],GDList,Table_ExternalData_1[[#Headers],[8]])</f>
        <v>0</v>
      </c>
      <c r="O327" s="6">
        <f>SUMIFS(GQList,GIList,Table_ExternalData_1[[#This Row],[Item_key]],GDList,Table_ExternalData_1[[#Headers],[9]])</f>
        <v>0</v>
      </c>
      <c r="P327" s="6">
        <f>SUMIFS(GQList,GIList,Table_ExternalData_1[[#This Row],[Item_key]],GDList,Table_ExternalData_1[[#Headers],[10]])</f>
        <v>0</v>
      </c>
      <c r="Q327" s="6">
        <f>SUMIFS(GQList,GIList,Table_ExternalData_1[[#This Row],[Item_key]],GDList,Table_ExternalData_1[[#Headers],[11]])</f>
        <v>0</v>
      </c>
      <c r="R327" s="6">
        <f>SUMIFS(GQList,GIList,Table_ExternalData_1[[#This Row],[Item_key]],GDList,Table_ExternalData_1[[#Headers],[12]])</f>
        <v>0</v>
      </c>
      <c r="S327" s="6">
        <f>SUMIFS(GQList,GIList,Table_ExternalData_1[[#This Row],[Item_key]],GDList,Table_ExternalData_1[[#Headers],[13]])</f>
        <v>0</v>
      </c>
      <c r="T327" s="6">
        <f>SUMIFS(GQList,GIList,Table_ExternalData_1[[#This Row],[Item_key]],GDList,Table_ExternalData_1[[#Headers],[14]])</f>
        <v>0</v>
      </c>
      <c r="U327" s="6">
        <f>SUMIFS(GQList,GIList,Table_ExternalData_1[[#This Row],[Item_key]],GDList,Table_ExternalData_1[[#Headers],[15]])</f>
        <v>0</v>
      </c>
      <c r="V327" s="6">
        <f>SUMIFS(GQList,GIList,Table_ExternalData_1[[#This Row],[Item_key]],GDList,Table_ExternalData_1[[#Headers],[16]])</f>
        <v>0</v>
      </c>
      <c r="W327" s="6">
        <f>SUMIFS(GQList,GIList,Table_ExternalData_1[[#This Row],[Item_key]],GDList,Table_ExternalData_1[[#Headers],[17]])</f>
        <v>0</v>
      </c>
      <c r="X327" s="6">
        <f>SUMIFS(GQList,GIList,Table_ExternalData_1[[#This Row],[Item_key]],GDList,Table_ExternalData_1[[#Headers],[18]])</f>
        <v>0</v>
      </c>
      <c r="Y327" s="6">
        <f>SUMIFS(GQList,GIList,Table_ExternalData_1[[#This Row],[Item_key]],GDList,Table_ExternalData_1[[#Headers],[19]])</f>
        <v>0</v>
      </c>
      <c r="Z327" s="6">
        <f>SUMIFS(GQList,GIList,Table_ExternalData_1[[#This Row],[Item_key]],GDList,Table_ExternalData_1[[#Headers],[20]])</f>
        <v>0</v>
      </c>
      <c r="AA327" s="6">
        <f>SUMIFS(GQList,GIList,Table_ExternalData_1[[#This Row],[Item_key]],GDList,Table_ExternalData_1[[#Headers],[21]])</f>
        <v>0</v>
      </c>
      <c r="AB327" s="6">
        <f>SUMIFS(GQList,GIList,Table_ExternalData_1[[#This Row],[Item_key]],GDList,Table_ExternalData_1[[#Headers],[22]])</f>
        <v>0</v>
      </c>
      <c r="AC327" s="6">
        <f>SUMIFS(GQList,GIList,Table_ExternalData_1[[#This Row],[Item_key]],GDList,Table_ExternalData_1[[#Headers],[23]])</f>
        <v>0</v>
      </c>
      <c r="AD327" s="6">
        <f>SUMIFS(GQList,GIList,Table_ExternalData_1[[#This Row],[Item_key]],GDList,Table_ExternalData_1[[#Headers],[24]])</f>
        <v>0</v>
      </c>
      <c r="AE327" s="6">
        <f>SUMIFS(GQList,GIList,Table_ExternalData_1[[#This Row],[Item_key]],GDList,Table_ExternalData_1[[#Headers],[25]])</f>
        <v>0</v>
      </c>
      <c r="AF327" s="6">
        <f>SUMIFS(GQList,GIList,Table_ExternalData_1[[#This Row],[Item_key]],GDList,Table_ExternalData_1[[#Headers],[26]])</f>
        <v>0</v>
      </c>
      <c r="AG327" s="6">
        <f>SUMIFS(GQList,GIList,Table_ExternalData_1[[#This Row],[Item_key]],GDList,Table_ExternalData_1[[#Headers],[27]])</f>
        <v>0</v>
      </c>
      <c r="AH327" s="6">
        <f>SUMIFS(GQList,GIList,Table_ExternalData_1[[#This Row],[Item_key]],GDList,Table_ExternalData_1[[#Headers],[28]])</f>
        <v>0</v>
      </c>
      <c r="AI327" s="6">
        <f>SUMIFS(GQList,GIList,Table_ExternalData_1[[#This Row],[Item_key]],GDList,Table_ExternalData_1[[#Headers],[29]])</f>
        <v>0</v>
      </c>
      <c r="AJ327" s="6">
        <f>SUMIFS(GQList,GIList,Table_ExternalData_1[[#This Row],[Item_key]],GDList,Table_ExternalData_1[[#Headers],[30]])</f>
        <v>0</v>
      </c>
      <c r="AK327" s="6">
        <f>SUMIFS(GQList,GIList,Table_ExternalData_1[[#This Row],[Item_key]],GDList,Table_ExternalData_1[[#Headers],[31]])</f>
        <v>0</v>
      </c>
      <c r="AL327" s="6">
        <f>SUM(Table_ExternalData_1[[#This Row],[1]:[31]])</f>
        <v>11100</v>
      </c>
    </row>
    <row r="328" spans="1:38" hidden="1">
      <c r="A328" s="8" t="s">
        <v>2000</v>
      </c>
      <c r="B328" s="3" t="s">
        <v>983</v>
      </c>
      <c r="C328" s="3" t="s">
        <v>33</v>
      </c>
      <c r="D328" s="3" t="s">
        <v>1030</v>
      </c>
      <c r="E328" s="3" t="s">
        <v>1031</v>
      </c>
      <c r="F328" s="8" t="s">
        <v>1641</v>
      </c>
      <c r="G328" s="6">
        <f>SUMIFS(GQList,GIList,Table_ExternalData_1[[#This Row],[Item_key]],GDList,Table_ExternalData_1[[#Headers],[1]])</f>
        <v>0</v>
      </c>
      <c r="H328" s="6">
        <f>SUMIFS(GQList,GIList,Table_ExternalData_1[[#This Row],[Item_key]],GDList,Table_ExternalData_1[[#Headers],[2]])</f>
        <v>0</v>
      </c>
      <c r="I328" s="6">
        <f>SUMIFS(GQList,GIList,Table_ExternalData_1[[#This Row],[Item_key]],GDList,Table_ExternalData_1[[#Headers],[3]])</f>
        <v>0</v>
      </c>
      <c r="J328" s="6">
        <f>SUMIFS(GQList,GIList,Table_ExternalData_1[[#This Row],[Item_key]],GDList,Table_ExternalData_1[[#Headers],[4]])</f>
        <v>0</v>
      </c>
      <c r="K328" s="6">
        <f>SUMIFS(GQList,GIList,Table_ExternalData_1[[#This Row],[Item_key]],GDList,Table_ExternalData_1[[#Headers],[5]])</f>
        <v>0</v>
      </c>
      <c r="L328" s="6">
        <f>SUMIFS(GQList,GIList,Table_ExternalData_1[[#This Row],[Item_key]],GDList,Table_ExternalData_1[[#Headers],[6]])</f>
        <v>0</v>
      </c>
      <c r="M328" s="6">
        <f>SUMIFS(GQList,GIList,Table_ExternalData_1[[#This Row],[Item_key]],GDList,Table_ExternalData_1[[#Headers],[7]])</f>
        <v>0</v>
      </c>
      <c r="N328" s="6">
        <f>SUMIFS(GQList,GIList,Table_ExternalData_1[[#This Row],[Item_key]],GDList,Table_ExternalData_1[[#Headers],[8]])</f>
        <v>0</v>
      </c>
      <c r="O328" s="6">
        <f>SUMIFS(GQList,GIList,Table_ExternalData_1[[#This Row],[Item_key]],GDList,Table_ExternalData_1[[#Headers],[9]])</f>
        <v>0</v>
      </c>
      <c r="P328" s="6">
        <f>SUMIFS(GQList,GIList,Table_ExternalData_1[[#This Row],[Item_key]],GDList,Table_ExternalData_1[[#Headers],[10]])</f>
        <v>0</v>
      </c>
      <c r="Q328" s="6">
        <f>SUMIFS(GQList,GIList,Table_ExternalData_1[[#This Row],[Item_key]],GDList,Table_ExternalData_1[[#Headers],[11]])</f>
        <v>0</v>
      </c>
      <c r="R328" s="6">
        <f>SUMIFS(GQList,GIList,Table_ExternalData_1[[#This Row],[Item_key]],GDList,Table_ExternalData_1[[#Headers],[12]])</f>
        <v>0</v>
      </c>
      <c r="S328" s="6">
        <f>SUMIFS(GQList,GIList,Table_ExternalData_1[[#This Row],[Item_key]],GDList,Table_ExternalData_1[[#Headers],[13]])</f>
        <v>0</v>
      </c>
      <c r="T328" s="6">
        <f>SUMIFS(GQList,GIList,Table_ExternalData_1[[#This Row],[Item_key]],GDList,Table_ExternalData_1[[#Headers],[14]])</f>
        <v>0</v>
      </c>
      <c r="U328" s="6">
        <f>SUMIFS(GQList,GIList,Table_ExternalData_1[[#This Row],[Item_key]],GDList,Table_ExternalData_1[[#Headers],[15]])</f>
        <v>0</v>
      </c>
      <c r="V328" s="6">
        <f>SUMIFS(GQList,GIList,Table_ExternalData_1[[#This Row],[Item_key]],GDList,Table_ExternalData_1[[#Headers],[16]])</f>
        <v>0</v>
      </c>
      <c r="W328" s="6">
        <f>SUMIFS(GQList,GIList,Table_ExternalData_1[[#This Row],[Item_key]],GDList,Table_ExternalData_1[[#Headers],[17]])</f>
        <v>0</v>
      </c>
      <c r="X328" s="6">
        <f>SUMIFS(GQList,GIList,Table_ExternalData_1[[#This Row],[Item_key]],GDList,Table_ExternalData_1[[#Headers],[18]])</f>
        <v>0</v>
      </c>
      <c r="Y328" s="6">
        <f>SUMIFS(GQList,GIList,Table_ExternalData_1[[#This Row],[Item_key]],GDList,Table_ExternalData_1[[#Headers],[19]])</f>
        <v>0</v>
      </c>
      <c r="Z328" s="6">
        <f>SUMIFS(GQList,GIList,Table_ExternalData_1[[#This Row],[Item_key]],GDList,Table_ExternalData_1[[#Headers],[20]])</f>
        <v>0</v>
      </c>
      <c r="AA328" s="6">
        <f>SUMIFS(GQList,GIList,Table_ExternalData_1[[#This Row],[Item_key]],GDList,Table_ExternalData_1[[#Headers],[21]])</f>
        <v>0</v>
      </c>
      <c r="AB328" s="6">
        <f>SUMIFS(GQList,GIList,Table_ExternalData_1[[#This Row],[Item_key]],GDList,Table_ExternalData_1[[#Headers],[22]])</f>
        <v>0</v>
      </c>
      <c r="AC328" s="6">
        <f>SUMIFS(GQList,GIList,Table_ExternalData_1[[#This Row],[Item_key]],GDList,Table_ExternalData_1[[#Headers],[23]])</f>
        <v>0</v>
      </c>
      <c r="AD328" s="6">
        <f>SUMIFS(GQList,GIList,Table_ExternalData_1[[#This Row],[Item_key]],GDList,Table_ExternalData_1[[#Headers],[24]])</f>
        <v>0</v>
      </c>
      <c r="AE328" s="6">
        <f>SUMIFS(GQList,GIList,Table_ExternalData_1[[#This Row],[Item_key]],GDList,Table_ExternalData_1[[#Headers],[25]])</f>
        <v>0</v>
      </c>
      <c r="AF328" s="6">
        <f>SUMIFS(GQList,GIList,Table_ExternalData_1[[#This Row],[Item_key]],GDList,Table_ExternalData_1[[#Headers],[26]])</f>
        <v>0</v>
      </c>
      <c r="AG328" s="6">
        <f>SUMIFS(GQList,GIList,Table_ExternalData_1[[#This Row],[Item_key]],GDList,Table_ExternalData_1[[#Headers],[27]])</f>
        <v>0</v>
      </c>
      <c r="AH328" s="6">
        <f>SUMIFS(GQList,GIList,Table_ExternalData_1[[#This Row],[Item_key]],GDList,Table_ExternalData_1[[#Headers],[28]])</f>
        <v>0</v>
      </c>
      <c r="AI328" s="6">
        <f>SUMIFS(GQList,GIList,Table_ExternalData_1[[#This Row],[Item_key]],GDList,Table_ExternalData_1[[#Headers],[29]])</f>
        <v>0</v>
      </c>
      <c r="AJ328" s="6">
        <f>SUMIFS(GQList,GIList,Table_ExternalData_1[[#This Row],[Item_key]],GDList,Table_ExternalData_1[[#Headers],[30]])</f>
        <v>0</v>
      </c>
      <c r="AK328" s="6">
        <f>SUMIFS(GQList,GIList,Table_ExternalData_1[[#This Row],[Item_key]],GDList,Table_ExternalData_1[[#Headers],[31]])</f>
        <v>0</v>
      </c>
      <c r="AL328" s="6">
        <f>SUM(Table_ExternalData_1[[#This Row],[1]:[31]])</f>
        <v>0</v>
      </c>
    </row>
    <row r="329" spans="1:38" hidden="1">
      <c r="A329" s="8" t="s">
        <v>2000</v>
      </c>
      <c r="B329" s="3" t="s">
        <v>983</v>
      </c>
      <c r="C329" s="3" t="s">
        <v>34</v>
      </c>
      <c r="D329" s="3" t="s">
        <v>1032</v>
      </c>
      <c r="E329" s="3" t="s">
        <v>1033</v>
      </c>
      <c r="F329" s="8" t="s">
        <v>1641</v>
      </c>
      <c r="G329" s="6">
        <f>SUMIFS(GQList,GIList,Table_ExternalData_1[[#This Row],[Item_key]],GDList,Table_ExternalData_1[[#Headers],[1]])</f>
        <v>0</v>
      </c>
      <c r="H329" s="6">
        <f>SUMIFS(GQList,GIList,Table_ExternalData_1[[#This Row],[Item_key]],GDList,Table_ExternalData_1[[#Headers],[2]])</f>
        <v>0</v>
      </c>
      <c r="I329" s="6">
        <f>SUMIFS(GQList,GIList,Table_ExternalData_1[[#This Row],[Item_key]],GDList,Table_ExternalData_1[[#Headers],[3]])</f>
        <v>0</v>
      </c>
      <c r="J329" s="6">
        <f>SUMIFS(GQList,GIList,Table_ExternalData_1[[#This Row],[Item_key]],GDList,Table_ExternalData_1[[#Headers],[4]])</f>
        <v>0</v>
      </c>
      <c r="K329" s="6">
        <f>SUMIFS(GQList,GIList,Table_ExternalData_1[[#This Row],[Item_key]],GDList,Table_ExternalData_1[[#Headers],[5]])</f>
        <v>0</v>
      </c>
      <c r="L329" s="6">
        <f>SUMIFS(GQList,GIList,Table_ExternalData_1[[#This Row],[Item_key]],GDList,Table_ExternalData_1[[#Headers],[6]])</f>
        <v>0</v>
      </c>
      <c r="M329" s="6">
        <f>SUMIFS(GQList,GIList,Table_ExternalData_1[[#This Row],[Item_key]],GDList,Table_ExternalData_1[[#Headers],[7]])</f>
        <v>0</v>
      </c>
      <c r="N329" s="6">
        <f>SUMIFS(GQList,GIList,Table_ExternalData_1[[#This Row],[Item_key]],GDList,Table_ExternalData_1[[#Headers],[8]])</f>
        <v>0</v>
      </c>
      <c r="O329" s="6">
        <f>SUMIFS(GQList,GIList,Table_ExternalData_1[[#This Row],[Item_key]],GDList,Table_ExternalData_1[[#Headers],[9]])</f>
        <v>0</v>
      </c>
      <c r="P329" s="6">
        <f>SUMIFS(GQList,GIList,Table_ExternalData_1[[#This Row],[Item_key]],GDList,Table_ExternalData_1[[#Headers],[10]])</f>
        <v>0</v>
      </c>
      <c r="Q329" s="6">
        <f>SUMIFS(GQList,GIList,Table_ExternalData_1[[#This Row],[Item_key]],GDList,Table_ExternalData_1[[#Headers],[11]])</f>
        <v>0</v>
      </c>
      <c r="R329" s="6">
        <f>SUMIFS(GQList,GIList,Table_ExternalData_1[[#This Row],[Item_key]],GDList,Table_ExternalData_1[[#Headers],[12]])</f>
        <v>0</v>
      </c>
      <c r="S329" s="6">
        <f>SUMIFS(GQList,GIList,Table_ExternalData_1[[#This Row],[Item_key]],GDList,Table_ExternalData_1[[#Headers],[13]])</f>
        <v>0</v>
      </c>
      <c r="T329" s="6">
        <f>SUMIFS(GQList,GIList,Table_ExternalData_1[[#This Row],[Item_key]],GDList,Table_ExternalData_1[[#Headers],[14]])</f>
        <v>0</v>
      </c>
      <c r="U329" s="6">
        <f>SUMIFS(GQList,GIList,Table_ExternalData_1[[#This Row],[Item_key]],GDList,Table_ExternalData_1[[#Headers],[15]])</f>
        <v>0</v>
      </c>
      <c r="V329" s="6">
        <f>SUMIFS(GQList,GIList,Table_ExternalData_1[[#This Row],[Item_key]],GDList,Table_ExternalData_1[[#Headers],[16]])</f>
        <v>0</v>
      </c>
      <c r="W329" s="6">
        <f>SUMIFS(GQList,GIList,Table_ExternalData_1[[#This Row],[Item_key]],GDList,Table_ExternalData_1[[#Headers],[17]])</f>
        <v>0</v>
      </c>
      <c r="X329" s="6">
        <f>SUMIFS(GQList,GIList,Table_ExternalData_1[[#This Row],[Item_key]],GDList,Table_ExternalData_1[[#Headers],[18]])</f>
        <v>0</v>
      </c>
      <c r="Y329" s="6">
        <f>SUMIFS(GQList,GIList,Table_ExternalData_1[[#This Row],[Item_key]],GDList,Table_ExternalData_1[[#Headers],[19]])</f>
        <v>0</v>
      </c>
      <c r="Z329" s="6">
        <f>SUMIFS(GQList,GIList,Table_ExternalData_1[[#This Row],[Item_key]],GDList,Table_ExternalData_1[[#Headers],[20]])</f>
        <v>0</v>
      </c>
      <c r="AA329" s="6">
        <f>SUMIFS(GQList,GIList,Table_ExternalData_1[[#This Row],[Item_key]],GDList,Table_ExternalData_1[[#Headers],[21]])</f>
        <v>0</v>
      </c>
      <c r="AB329" s="6">
        <f>SUMIFS(GQList,GIList,Table_ExternalData_1[[#This Row],[Item_key]],GDList,Table_ExternalData_1[[#Headers],[22]])</f>
        <v>0</v>
      </c>
      <c r="AC329" s="6">
        <f>SUMIFS(GQList,GIList,Table_ExternalData_1[[#This Row],[Item_key]],GDList,Table_ExternalData_1[[#Headers],[23]])</f>
        <v>0</v>
      </c>
      <c r="AD329" s="6">
        <f>SUMIFS(GQList,GIList,Table_ExternalData_1[[#This Row],[Item_key]],GDList,Table_ExternalData_1[[#Headers],[24]])</f>
        <v>0</v>
      </c>
      <c r="AE329" s="6">
        <f>SUMIFS(GQList,GIList,Table_ExternalData_1[[#This Row],[Item_key]],GDList,Table_ExternalData_1[[#Headers],[25]])</f>
        <v>0</v>
      </c>
      <c r="AF329" s="6">
        <f>SUMIFS(GQList,GIList,Table_ExternalData_1[[#This Row],[Item_key]],GDList,Table_ExternalData_1[[#Headers],[26]])</f>
        <v>0</v>
      </c>
      <c r="AG329" s="6">
        <f>SUMIFS(GQList,GIList,Table_ExternalData_1[[#This Row],[Item_key]],GDList,Table_ExternalData_1[[#Headers],[27]])</f>
        <v>0</v>
      </c>
      <c r="AH329" s="6">
        <f>SUMIFS(GQList,GIList,Table_ExternalData_1[[#This Row],[Item_key]],GDList,Table_ExternalData_1[[#Headers],[28]])</f>
        <v>0</v>
      </c>
      <c r="AI329" s="6">
        <f>SUMIFS(GQList,GIList,Table_ExternalData_1[[#This Row],[Item_key]],GDList,Table_ExternalData_1[[#Headers],[29]])</f>
        <v>0</v>
      </c>
      <c r="AJ329" s="6">
        <f>SUMIFS(GQList,GIList,Table_ExternalData_1[[#This Row],[Item_key]],GDList,Table_ExternalData_1[[#Headers],[30]])</f>
        <v>0</v>
      </c>
      <c r="AK329" s="6">
        <f>SUMIFS(GQList,GIList,Table_ExternalData_1[[#This Row],[Item_key]],GDList,Table_ExternalData_1[[#Headers],[31]])</f>
        <v>0</v>
      </c>
      <c r="AL329" s="6">
        <f>SUM(Table_ExternalData_1[[#This Row],[1]:[31]])</f>
        <v>0</v>
      </c>
    </row>
    <row r="330" spans="1:38" hidden="1">
      <c r="A330" s="8" t="s">
        <v>2000</v>
      </c>
      <c r="B330" s="3" t="s">
        <v>983</v>
      </c>
      <c r="C330" s="3" t="s">
        <v>35</v>
      </c>
      <c r="D330" s="3" t="s">
        <v>1034</v>
      </c>
      <c r="E330" s="3" t="s">
        <v>1035</v>
      </c>
      <c r="F330" s="8" t="s">
        <v>1641</v>
      </c>
      <c r="G330" s="6">
        <f>SUMIFS(GQList,GIList,Table_ExternalData_1[[#This Row],[Item_key]],GDList,Table_ExternalData_1[[#Headers],[1]])</f>
        <v>0</v>
      </c>
      <c r="H330" s="6">
        <f>SUMIFS(GQList,GIList,Table_ExternalData_1[[#This Row],[Item_key]],GDList,Table_ExternalData_1[[#Headers],[2]])</f>
        <v>0</v>
      </c>
      <c r="I330" s="6">
        <f>SUMIFS(GQList,GIList,Table_ExternalData_1[[#This Row],[Item_key]],GDList,Table_ExternalData_1[[#Headers],[3]])</f>
        <v>0</v>
      </c>
      <c r="J330" s="6">
        <f>SUMIFS(GQList,GIList,Table_ExternalData_1[[#This Row],[Item_key]],GDList,Table_ExternalData_1[[#Headers],[4]])</f>
        <v>0</v>
      </c>
      <c r="K330" s="6">
        <f>SUMIFS(GQList,GIList,Table_ExternalData_1[[#This Row],[Item_key]],GDList,Table_ExternalData_1[[#Headers],[5]])</f>
        <v>0</v>
      </c>
      <c r="L330" s="6">
        <f>SUMIFS(GQList,GIList,Table_ExternalData_1[[#This Row],[Item_key]],GDList,Table_ExternalData_1[[#Headers],[6]])</f>
        <v>0</v>
      </c>
      <c r="M330" s="6">
        <f>SUMIFS(GQList,GIList,Table_ExternalData_1[[#This Row],[Item_key]],GDList,Table_ExternalData_1[[#Headers],[7]])</f>
        <v>0</v>
      </c>
      <c r="N330" s="6">
        <f>SUMIFS(GQList,GIList,Table_ExternalData_1[[#This Row],[Item_key]],GDList,Table_ExternalData_1[[#Headers],[8]])</f>
        <v>0</v>
      </c>
      <c r="O330" s="6">
        <f>SUMIFS(GQList,GIList,Table_ExternalData_1[[#This Row],[Item_key]],GDList,Table_ExternalData_1[[#Headers],[9]])</f>
        <v>0</v>
      </c>
      <c r="P330" s="6">
        <f>SUMIFS(GQList,GIList,Table_ExternalData_1[[#This Row],[Item_key]],GDList,Table_ExternalData_1[[#Headers],[10]])</f>
        <v>0</v>
      </c>
      <c r="Q330" s="6">
        <f>SUMIFS(GQList,GIList,Table_ExternalData_1[[#This Row],[Item_key]],GDList,Table_ExternalData_1[[#Headers],[11]])</f>
        <v>0</v>
      </c>
      <c r="R330" s="6">
        <f>SUMIFS(GQList,GIList,Table_ExternalData_1[[#This Row],[Item_key]],GDList,Table_ExternalData_1[[#Headers],[12]])</f>
        <v>0</v>
      </c>
      <c r="S330" s="6">
        <f>SUMIFS(GQList,GIList,Table_ExternalData_1[[#This Row],[Item_key]],GDList,Table_ExternalData_1[[#Headers],[13]])</f>
        <v>0</v>
      </c>
      <c r="T330" s="6">
        <f>SUMIFS(GQList,GIList,Table_ExternalData_1[[#This Row],[Item_key]],GDList,Table_ExternalData_1[[#Headers],[14]])</f>
        <v>0</v>
      </c>
      <c r="U330" s="6">
        <f>SUMIFS(GQList,GIList,Table_ExternalData_1[[#This Row],[Item_key]],GDList,Table_ExternalData_1[[#Headers],[15]])</f>
        <v>0</v>
      </c>
      <c r="V330" s="6">
        <f>SUMIFS(GQList,GIList,Table_ExternalData_1[[#This Row],[Item_key]],GDList,Table_ExternalData_1[[#Headers],[16]])</f>
        <v>0</v>
      </c>
      <c r="W330" s="6">
        <f>SUMIFS(GQList,GIList,Table_ExternalData_1[[#This Row],[Item_key]],GDList,Table_ExternalData_1[[#Headers],[17]])</f>
        <v>0</v>
      </c>
      <c r="X330" s="6">
        <f>SUMIFS(GQList,GIList,Table_ExternalData_1[[#This Row],[Item_key]],GDList,Table_ExternalData_1[[#Headers],[18]])</f>
        <v>0</v>
      </c>
      <c r="Y330" s="6">
        <f>SUMIFS(GQList,GIList,Table_ExternalData_1[[#This Row],[Item_key]],GDList,Table_ExternalData_1[[#Headers],[19]])</f>
        <v>0</v>
      </c>
      <c r="Z330" s="6">
        <f>SUMIFS(GQList,GIList,Table_ExternalData_1[[#This Row],[Item_key]],GDList,Table_ExternalData_1[[#Headers],[20]])</f>
        <v>0</v>
      </c>
      <c r="AA330" s="6">
        <f>SUMIFS(GQList,GIList,Table_ExternalData_1[[#This Row],[Item_key]],GDList,Table_ExternalData_1[[#Headers],[21]])</f>
        <v>0</v>
      </c>
      <c r="AB330" s="6">
        <f>SUMIFS(GQList,GIList,Table_ExternalData_1[[#This Row],[Item_key]],GDList,Table_ExternalData_1[[#Headers],[22]])</f>
        <v>0</v>
      </c>
      <c r="AC330" s="6">
        <f>SUMIFS(GQList,GIList,Table_ExternalData_1[[#This Row],[Item_key]],GDList,Table_ExternalData_1[[#Headers],[23]])</f>
        <v>0</v>
      </c>
      <c r="AD330" s="6">
        <f>SUMIFS(GQList,GIList,Table_ExternalData_1[[#This Row],[Item_key]],GDList,Table_ExternalData_1[[#Headers],[24]])</f>
        <v>0</v>
      </c>
      <c r="AE330" s="6">
        <f>SUMIFS(GQList,GIList,Table_ExternalData_1[[#This Row],[Item_key]],GDList,Table_ExternalData_1[[#Headers],[25]])</f>
        <v>0</v>
      </c>
      <c r="AF330" s="6">
        <f>SUMIFS(GQList,GIList,Table_ExternalData_1[[#This Row],[Item_key]],GDList,Table_ExternalData_1[[#Headers],[26]])</f>
        <v>0</v>
      </c>
      <c r="AG330" s="6">
        <f>SUMIFS(GQList,GIList,Table_ExternalData_1[[#This Row],[Item_key]],GDList,Table_ExternalData_1[[#Headers],[27]])</f>
        <v>0</v>
      </c>
      <c r="AH330" s="6">
        <f>SUMIFS(GQList,GIList,Table_ExternalData_1[[#This Row],[Item_key]],GDList,Table_ExternalData_1[[#Headers],[28]])</f>
        <v>0</v>
      </c>
      <c r="AI330" s="6">
        <f>SUMIFS(GQList,GIList,Table_ExternalData_1[[#This Row],[Item_key]],GDList,Table_ExternalData_1[[#Headers],[29]])</f>
        <v>0</v>
      </c>
      <c r="AJ330" s="6">
        <f>SUMIFS(GQList,GIList,Table_ExternalData_1[[#This Row],[Item_key]],GDList,Table_ExternalData_1[[#Headers],[30]])</f>
        <v>0</v>
      </c>
      <c r="AK330" s="6">
        <f>SUMIFS(GQList,GIList,Table_ExternalData_1[[#This Row],[Item_key]],GDList,Table_ExternalData_1[[#Headers],[31]])</f>
        <v>0</v>
      </c>
      <c r="AL330" s="6">
        <f>SUM(Table_ExternalData_1[[#This Row],[1]:[31]])</f>
        <v>0</v>
      </c>
    </row>
    <row r="331" spans="1:38" ht="24" hidden="1">
      <c r="A331" s="8" t="s">
        <v>2000</v>
      </c>
      <c r="B331" s="3" t="s">
        <v>983</v>
      </c>
      <c r="C331" s="3" t="s">
        <v>399</v>
      </c>
      <c r="D331" s="3" t="s">
        <v>1036</v>
      </c>
      <c r="E331" s="3" t="s">
        <v>1037</v>
      </c>
      <c r="F331" s="8" t="s">
        <v>1641</v>
      </c>
      <c r="G331" s="6">
        <f>SUMIFS(GQList,GIList,Table_ExternalData_1[[#This Row],[Item_key]],GDList,Table_ExternalData_1[[#Headers],[1]])</f>
        <v>0</v>
      </c>
      <c r="H331" s="6">
        <f>SUMIFS(GQList,GIList,Table_ExternalData_1[[#This Row],[Item_key]],GDList,Table_ExternalData_1[[#Headers],[2]])</f>
        <v>0</v>
      </c>
      <c r="I331" s="6">
        <f>SUMIFS(GQList,GIList,Table_ExternalData_1[[#This Row],[Item_key]],GDList,Table_ExternalData_1[[#Headers],[3]])</f>
        <v>0</v>
      </c>
      <c r="J331" s="6">
        <f>SUMIFS(GQList,GIList,Table_ExternalData_1[[#This Row],[Item_key]],GDList,Table_ExternalData_1[[#Headers],[4]])</f>
        <v>0</v>
      </c>
      <c r="K331" s="6">
        <f>SUMIFS(GQList,GIList,Table_ExternalData_1[[#This Row],[Item_key]],GDList,Table_ExternalData_1[[#Headers],[5]])</f>
        <v>0</v>
      </c>
      <c r="L331" s="6">
        <f>SUMIFS(GQList,GIList,Table_ExternalData_1[[#This Row],[Item_key]],GDList,Table_ExternalData_1[[#Headers],[6]])</f>
        <v>0</v>
      </c>
      <c r="M331" s="6">
        <f>SUMIFS(GQList,GIList,Table_ExternalData_1[[#This Row],[Item_key]],GDList,Table_ExternalData_1[[#Headers],[7]])</f>
        <v>0</v>
      </c>
      <c r="N331" s="6">
        <f>SUMIFS(GQList,GIList,Table_ExternalData_1[[#This Row],[Item_key]],GDList,Table_ExternalData_1[[#Headers],[8]])</f>
        <v>0</v>
      </c>
      <c r="O331" s="6">
        <f>SUMIFS(GQList,GIList,Table_ExternalData_1[[#This Row],[Item_key]],GDList,Table_ExternalData_1[[#Headers],[9]])</f>
        <v>0</v>
      </c>
      <c r="P331" s="6">
        <f>SUMIFS(GQList,GIList,Table_ExternalData_1[[#This Row],[Item_key]],GDList,Table_ExternalData_1[[#Headers],[10]])</f>
        <v>0</v>
      </c>
      <c r="Q331" s="6">
        <f>SUMIFS(GQList,GIList,Table_ExternalData_1[[#This Row],[Item_key]],GDList,Table_ExternalData_1[[#Headers],[11]])</f>
        <v>0</v>
      </c>
      <c r="R331" s="6">
        <f>SUMIFS(GQList,GIList,Table_ExternalData_1[[#This Row],[Item_key]],GDList,Table_ExternalData_1[[#Headers],[12]])</f>
        <v>0</v>
      </c>
      <c r="S331" s="6">
        <f>SUMIFS(GQList,GIList,Table_ExternalData_1[[#This Row],[Item_key]],GDList,Table_ExternalData_1[[#Headers],[13]])</f>
        <v>0</v>
      </c>
      <c r="T331" s="6">
        <f>SUMIFS(GQList,GIList,Table_ExternalData_1[[#This Row],[Item_key]],GDList,Table_ExternalData_1[[#Headers],[14]])</f>
        <v>0</v>
      </c>
      <c r="U331" s="6">
        <f>SUMIFS(GQList,GIList,Table_ExternalData_1[[#This Row],[Item_key]],GDList,Table_ExternalData_1[[#Headers],[15]])</f>
        <v>0</v>
      </c>
      <c r="V331" s="6">
        <f>SUMIFS(GQList,GIList,Table_ExternalData_1[[#This Row],[Item_key]],GDList,Table_ExternalData_1[[#Headers],[16]])</f>
        <v>0</v>
      </c>
      <c r="W331" s="6">
        <f>SUMIFS(GQList,GIList,Table_ExternalData_1[[#This Row],[Item_key]],GDList,Table_ExternalData_1[[#Headers],[17]])</f>
        <v>0</v>
      </c>
      <c r="X331" s="6">
        <f>SUMIFS(GQList,GIList,Table_ExternalData_1[[#This Row],[Item_key]],GDList,Table_ExternalData_1[[#Headers],[18]])</f>
        <v>0</v>
      </c>
      <c r="Y331" s="6">
        <f>SUMIFS(GQList,GIList,Table_ExternalData_1[[#This Row],[Item_key]],GDList,Table_ExternalData_1[[#Headers],[19]])</f>
        <v>0</v>
      </c>
      <c r="Z331" s="6">
        <f>SUMIFS(GQList,GIList,Table_ExternalData_1[[#This Row],[Item_key]],GDList,Table_ExternalData_1[[#Headers],[20]])</f>
        <v>0</v>
      </c>
      <c r="AA331" s="6">
        <f>SUMIFS(GQList,GIList,Table_ExternalData_1[[#This Row],[Item_key]],GDList,Table_ExternalData_1[[#Headers],[21]])</f>
        <v>0</v>
      </c>
      <c r="AB331" s="6">
        <f>SUMIFS(GQList,GIList,Table_ExternalData_1[[#This Row],[Item_key]],GDList,Table_ExternalData_1[[#Headers],[22]])</f>
        <v>0</v>
      </c>
      <c r="AC331" s="6">
        <f>SUMIFS(GQList,GIList,Table_ExternalData_1[[#This Row],[Item_key]],GDList,Table_ExternalData_1[[#Headers],[23]])</f>
        <v>0</v>
      </c>
      <c r="AD331" s="6">
        <f>SUMIFS(GQList,GIList,Table_ExternalData_1[[#This Row],[Item_key]],GDList,Table_ExternalData_1[[#Headers],[24]])</f>
        <v>0</v>
      </c>
      <c r="AE331" s="6">
        <f>SUMIFS(GQList,GIList,Table_ExternalData_1[[#This Row],[Item_key]],GDList,Table_ExternalData_1[[#Headers],[25]])</f>
        <v>0</v>
      </c>
      <c r="AF331" s="6">
        <f>SUMIFS(GQList,GIList,Table_ExternalData_1[[#This Row],[Item_key]],GDList,Table_ExternalData_1[[#Headers],[26]])</f>
        <v>0</v>
      </c>
      <c r="AG331" s="6">
        <f>SUMIFS(GQList,GIList,Table_ExternalData_1[[#This Row],[Item_key]],GDList,Table_ExternalData_1[[#Headers],[27]])</f>
        <v>0</v>
      </c>
      <c r="AH331" s="6">
        <f>SUMIFS(GQList,GIList,Table_ExternalData_1[[#This Row],[Item_key]],GDList,Table_ExternalData_1[[#Headers],[28]])</f>
        <v>0</v>
      </c>
      <c r="AI331" s="6">
        <f>SUMIFS(GQList,GIList,Table_ExternalData_1[[#This Row],[Item_key]],GDList,Table_ExternalData_1[[#Headers],[29]])</f>
        <v>0</v>
      </c>
      <c r="AJ331" s="6">
        <f>SUMIFS(GQList,GIList,Table_ExternalData_1[[#This Row],[Item_key]],GDList,Table_ExternalData_1[[#Headers],[30]])</f>
        <v>0</v>
      </c>
      <c r="AK331" s="6">
        <f>SUMIFS(GQList,GIList,Table_ExternalData_1[[#This Row],[Item_key]],GDList,Table_ExternalData_1[[#Headers],[31]])</f>
        <v>0</v>
      </c>
      <c r="AL331" s="6">
        <f>SUM(Table_ExternalData_1[[#This Row],[1]:[31]])</f>
        <v>0</v>
      </c>
    </row>
    <row r="332" spans="1:38" hidden="1">
      <c r="A332" s="8" t="s">
        <v>2000</v>
      </c>
      <c r="B332" s="3" t="s">
        <v>983</v>
      </c>
      <c r="C332" s="3" t="s">
        <v>36</v>
      </c>
      <c r="D332" s="3" t="s">
        <v>1038</v>
      </c>
      <c r="E332" s="3" t="s">
        <v>1039</v>
      </c>
      <c r="F332" s="8" t="s">
        <v>1641</v>
      </c>
      <c r="G332" s="6">
        <f>SUMIFS(GQList,GIList,Table_ExternalData_1[[#This Row],[Item_key]],GDList,Table_ExternalData_1[[#Headers],[1]])</f>
        <v>0</v>
      </c>
      <c r="H332" s="6">
        <f>SUMIFS(GQList,GIList,Table_ExternalData_1[[#This Row],[Item_key]],GDList,Table_ExternalData_1[[#Headers],[2]])</f>
        <v>0</v>
      </c>
      <c r="I332" s="6">
        <f>SUMIFS(GQList,GIList,Table_ExternalData_1[[#This Row],[Item_key]],GDList,Table_ExternalData_1[[#Headers],[3]])</f>
        <v>0</v>
      </c>
      <c r="J332" s="6">
        <f>SUMIFS(GQList,GIList,Table_ExternalData_1[[#This Row],[Item_key]],GDList,Table_ExternalData_1[[#Headers],[4]])</f>
        <v>0</v>
      </c>
      <c r="K332" s="6">
        <f>SUMIFS(GQList,GIList,Table_ExternalData_1[[#This Row],[Item_key]],GDList,Table_ExternalData_1[[#Headers],[5]])</f>
        <v>0</v>
      </c>
      <c r="L332" s="6">
        <f>SUMIFS(GQList,GIList,Table_ExternalData_1[[#This Row],[Item_key]],GDList,Table_ExternalData_1[[#Headers],[6]])</f>
        <v>0</v>
      </c>
      <c r="M332" s="6">
        <f>SUMIFS(GQList,GIList,Table_ExternalData_1[[#This Row],[Item_key]],GDList,Table_ExternalData_1[[#Headers],[7]])</f>
        <v>0</v>
      </c>
      <c r="N332" s="6">
        <f>SUMIFS(GQList,GIList,Table_ExternalData_1[[#This Row],[Item_key]],GDList,Table_ExternalData_1[[#Headers],[8]])</f>
        <v>0</v>
      </c>
      <c r="O332" s="6">
        <f>SUMIFS(GQList,GIList,Table_ExternalData_1[[#This Row],[Item_key]],GDList,Table_ExternalData_1[[#Headers],[9]])</f>
        <v>0</v>
      </c>
      <c r="P332" s="6">
        <f>SUMIFS(GQList,GIList,Table_ExternalData_1[[#This Row],[Item_key]],GDList,Table_ExternalData_1[[#Headers],[10]])</f>
        <v>0</v>
      </c>
      <c r="Q332" s="6">
        <f>SUMIFS(GQList,GIList,Table_ExternalData_1[[#This Row],[Item_key]],GDList,Table_ExternalData_1[[#Headers],[11]])</f>
        <v>0</v>
      </c>
      <c r="R332" s="6">
        <f>SUMIFS(GQList,GIList,Table_ExternalData_1[[#This Row],[Item_key]],GDList,Table_ExternalData_1[[#Headers],[12]])</f>
        <v>0</v>
      </c>
      <c r="S332" s="6">
        <f>SUMIFS(GQList,GIList,Table_ExternalData_1[[#This Row],[Item_key]],GDList,Table_ExternalData_1[[#Headers],[13]])</f>
        <v>0</v>
      </c>
      <c r="T332" s="6">
        <f>SUMIFS(GQList,GIList,Table_ExternalData_1[[#This Row],[Item_key]],GDList,Table_ExternalData_1[[#Headers],[14]])</f>
        <v>0</v>
      </c>
      <c r="U332" s="6">
        <f>SUMIFS(GQList,GIList,Table_ExternalData_1[[#This Row],[Item_key]],GDList,Table_ExternalData_1[[#Headers],[15]])</f>
        <v>0</v>
      </c>
      <c r="V332" s="6">
        <f>SUMIFS(GQList,GIList,Table_ExternalData_1[[#This Row],[Item_key]],GDList,Table_ExternalData_1[[#Headers],[16]])</f>
        <v>0</v>
      </c>
      <c r="W332" s="6">
        <f>SUMIFS(GQList,GIList,Table_ExternalData_1[[#This Row],[Item_key]],GDList,Table_ExternalData_1[[#Headers],[17]])</f>
        <v>0</v>
      </c>
      <c r="X332" s="6">
        <f>SUMIFS(GQList,GIList,Table_ExternalData_1[[#This Row],[Item_key]],GDList,Table_ExternalData_1[[#Headers],[18]])</f>
        <v>0</v>
      </c>
      <c r="Y332" s="6">
        <f>SUMIFS(GQList,GIList,Table_ExternalData_1[[#This Row],[Item_key]],GDList,Table_ExternalData_1[[#Headers],[19]])</f>
        <v>0</v>
      </c>
      <c r="Z332" s="6">
        <f>SUMIFS(GQList,GIList,Table_ExternalData_1[[#This Row],[Item_key]],GDList,Table_ExternalData_1[[#Headers],[20]])</f>
        <v>0</v>
      </c>
      <c r="AA332" s="6">
        <f>SUMIFS(GQList,GIList,Table_ExternalData_1[[#This Row],[Item_key]],GDList,Table_ExternalData_1[[#Headers],[21]])</f>
        <v>0</v>
      </c>
      <c r="AB332" s="6">
        <f>SUMIFS(GQList,GIList,Table_ExternalData_1[[#This Row],[Item_key]],GDList,Table_ExternalData_1[[#Headers],[22]])</f>
        <v>0</v>
      </c>
      <c r="AC332" s="6">
        <f>SUMIFS(GQList,GIList,Table_ExternalData_1[[#This Row],[Item_key]],GDList,Table_ExternalData_1[[#Headers],[23]])</f>
        <v>0</v>
      </c>
      <c r="AD332" s="6">
        <f>SUMIFS(GQList,GIList,Table_ExternalData_1[[#This Row],[Item_key]],GDList,Table_ExternalData_1[[#Headers],[24]])</f>
        <v>0</v>
      </c>
      <c r="AE332" s="6">
        <f>SUMIFS(GQList,GIList,Table_ExternalData_1[[#This Row],[Item_key]],GDList,Table_ExternalData_1[[#Headers],[25]])</f>
        <v>0</v>
      </c>
      <c r="AF332" s="6">
        <f>SUMIFS(GQList,GIList,Table_ExternalData_1[[#This Row],[Item_key]],GDList,Table_ExternalData_1[[#Headers],[26]])</f>
        <v>0</v>
      </c>
      <c r="AG332" s="6">
        <f>SUMIFS(GQList,GIList,Table_ExternalData_1[[#This Row],[Item_key]],GDList,Table_ExternalData_1[[#Headers],[27]])</f>
        <v>0</v>
      </c>
      <c r="AH332" s="6">
        <f>SUMIFS(GQList,GIList,Table_ExternalData_1[[#This Row],[Item_key]],GDList,Table_ExternalData_1[[#Headers],[28]])</f>
        <v>0</v>
      </c>
      <c r="AI332" s="6">
        <f>SUMIFS(GQList,GIList,Table_ExternalData_1[[#This Row],[Item_key]],GDList,Table_ExternalData_1[[#Headers],[29]])</f>
        <v>0</v>
      </c>
      <c r="AJ332" s="6">
        <f>SUMIFS(GQList,GIList,Table_ExternalData_1[[#This Row],[Item_key]],GDList,Table_ExternalData_1[[#Headers],[30]])</f>
        <v>0</v>
      </c>
      <c r="AK332" s="6">
        <f>SUMIFS(GQList,GIList,Table_ExternalData_1[[#This Row],[Item_key]],GDList,Table_ExternalData_1[[#Headers],[31]])</f>
        <v>3050</v>
      </c>
      <c r="AL332" s="6">
        <f>SUM(Table_ExternalData_1[[#This Row],[1]:[31]])</f>
        <v>3050</v>
      </c>
    </row>
    <row r="333" spans="1:38" hidden="1">
      <c r="A333" s="8" t="s">
        <v>2000</v>
      </c>
      <c r="B333" s="3" t="s">
        <v>983</v>
      </c>
      <c r="C333" s="3" t="s">
        <v>36</v>
      </c>
      <c r="D333" s="3" t="s">
        <v>1038</v>
      </c>
      <c r="E333" s="3" t="s">
        <v>1039</v>
      </c>
      <c r="F333" s="8" t="s">
        <v>1642</v>
      </c>
      <c r="G333" s="6">
        <f>SUMIFS(GQList,GIList,Table_ExternalData_1[[#This Row],[Item_key]],GDList,Table_ExternalData_1[[#Headers],[1]])</f>
        <v>0</v>
      </c>
      <c r="H333" s="6">
        <f>SUMIFS(GQList,GIList,Table_ExternalData_1[[#This Row],[Item_key]],GDList,Table_ExternalData_1[[#Headers],[2]])</f>
        <v>0</v>
      </c>
      <c r="I333" s="6">
        <f>SUMIFS(GQList,GIList,Table_ExternalData_1[[#This Row],[Item_key]],GDList,Table_ExternalData_1[[#Headers],[3]])</f>
        <v>0</v>
      </c>
      <c r="J333" s="6">
        <f>SUMIFS(GQList,GIList,Table_ExternalData_1[[#This Row],[Item_key]],GDList,Table_ExternalData_1[[#Headers],[4]])</f>
        <v>0</v>
      </c>
      <c r="K333" s="6">
        <f>SUMIFS(GQList,GIList,Table_ExternalData_1[[#This Row],[Item_key]],GDList,Table_ExternalData_1[[#Headers],[5]])</f>
        <v>0</v>
      </c>
      <c r="L333" s="6">
        <f>SUMIFS(GQList,GIList,Table_ExternalData_1[[#This Row],[Item_key]],GDList,Table_ExternalData_1[[#Headers],[6]])</f>
        <v>0</v>
      </c>
      <c r="M333" s="6">
        <f>SUMIFS(GQList,GIList,Table_ExternalData_1[[#This Row],[Item_key]],GDList,Table_ExternalData_1[[#Headers],[7]])</f>
        <v>0</v>
      </c>
      <c r="N333" s="6">
        <f>SUMIFS(GQList,GIList,Table_ExternalData_1[[#This Row],[Item_key]],GDList,Table_ExternalData_1[[#Headers],[8]])</f>
        <v>0</v>
      </c>
      <c r="O333" s="6">
        <f>SUMIFS(GQList,GIList,Table_ExternalData_1[[#This Row],[Item_key]],GDList,Table_ExternalData_1[[#Headers],[9]])</f>
        <v>0</v>
      </c>
      <c r="P333" s="6">
        <f>SUMIFS(GQList,GIList,Table_ExternalData_1[[#This Row],[Item_key]],GDList,Table_ExternalData_1[[#Headers],[10]])</f>
        <v>0</v>
      </c>
      <c r="Q333" s="6">
        <f>SUMIFS(GQList,GIList,Table_ExternalData_1[[#This Row],[Item_key]],GDList,Table_ExternalData_1[[#Headers],[11]])</f>
        <v>0</v>
      </c>
      <c r="R333" s="6">
        <f>SUMIFS(GQList,GIList,Table_ExternalData_1[[#This Row],[Item_key]],GDList,Table_ExternalData_1[[#Headers],[12]])</f>
        <v>0</v>
      </c>
      <c r="S333" s="6">
        <f>SUMIFS(GQList,GIList,Table_ExternalData_1[[#This Row],[Item_key]],GDList,Table_ExternalData_1[[#Headers],[13]])</f>
        <v>0</v>
      </c>
      <c r="T333" s="6">
        <f>SUMIFS(GQList,GIList,Table_ExternalData_1[[#This Row],[Item_key]],GDList,Table_ExternalData_1[[#Headers],[14]])</f>
        <v>0</v>
      </c>
      <c r="U333" s="6">
        <f>SUMIFS(GQList,GIList,Table_ExternalData_1[[#This Row],[Item_key]],GDList,Table_ExternalData_1[[#Headers],[15]])</f>
        <v>0</v>
      </c>
      <c r="V333" s="6">
        <f>SUMIFS(GQList,GIList,Table_ExternalData_1[[#This Row],[Item_key]],GDList,Table_ExternalData_1[[#Headers],[16]])</f>
        <v>0</v>
      </c>
      <c r="W333" s="6">
        <f>SUMIFS(GQList,GIList,Table_ExternalData_1[[#This Row],[Item_key]],GDList,Table_ExternalData_1[[#Headers],[17]])</f>
        <v>0</v>
      </c>
      <c r="X333" s="6">
        <f>SUMIFS(GQList,GIList,Table_ExternalData_1[[#This Row],[Item_key]],GDList,Table_ExternalData_1[[#Headers],[18]])</f>
        <v>0</v>
      </c>
      <c r="Y333" s="6">
        <f>SUMIFS(GQList,GIList,Table_ExternalData_1[[#This Row],[Item_key]],GDList,Table_ExternalData_1[[#Headers],[19]])</f>
        <v>0</v>
      </c>
      <c r="Z333" s="6">
        <f>SUMIFS(GQList,GIList,Table_ExternalData_1[[#This Row],[Item_key]],GDList,Table_ExternalData_1[[#Headers],[20]])</f>
        <v>0</v>
      </c>
      <c r="AA333" s="6">
        <f>SUMIFS(GQList,GIList,Table_ExternalData_1[[#This Row],[Item_key]],GDList,Table_ExternalData_1[[#Headers],[21]])</f>
        <v>0</v>
      </c>
      <c r="AB333" s="6">
        <f>SUMIFS(GQList,GIList,Table_ExternalData_1[[#This Row],[Item_key]],GDList,Table_ExternalData_1[[#Headers],[22]])</f>
        <v>0</v>
      </c>
      <c r="AC333" s="6">
        <f>SUMIFS(GQList,GIList,Table_ExternalData_1[[#This Row],[Item_key]],GDList,Table_ExternalData_1[[#Headers],[23]])</f>
        <v>0</v>
      </c>
      <c r="AD333" s="6">
        <f>SUMIFS(GQList,GIList,Table_ExternalData_1[[#This Row],[Item_key]],GDList,Table_ExternalData_1[[#Headers],[24]])</f>
        <v>0</v>
      </c>
      <c r="AE333" s="6">
        <f>SUMIFS(GQList,GIList,Table_ExternalData_1[[#This Row],[Item_key]],GDList,Table_ExternalData_1[[#Headers],[25]])</f>
        <v>0</v>
      </c>
      <c r="AF333" s="6">
        <f>SUMIFS(GQList,GIList,Table_ExternalData_1[[#This Row],[Item_key]],GDList,Table_ExternalData_1[[#Headers],[26]])</f>
        <v>0</v>
      </c>
      <c r="AG333" s="6">
        <f>SUMIFS(GQList,GIList,Table_ExternalData_1[[#This Row],[Item_key]],GDList,Table_ExternalData_1[[#Headers],[27]])</f>
        <v>0</v>
      </c>
      <c r="AH333" s="6">
        <f>SUMIFS(GQList,GIList,Table_ExternalData_1[[#This Row],[Item_key]],GDList,Table_ExternalData_1[[#Headers],[28]])</f>
        <v>0</v>
      </c>
      <c r="AI333" s="6">
        <f>SUMIFS(GQList,GIList,Table_ExternalData_1[[#This Row],[Item_key]],GDList,Table_ExternalData_1[[#Headers],[29]])</f>
        <v>0</v>
      </c>
      <c r="AJ333" s="6">
        <f>SUMIFS(GQList,GIList,Table_ExternalData_1[[#This Row],[Item_key]],GDList,Table_ExternalData_1[[#Headers],[30]])</f>
        <v>0</v>
      </c>
      <c r="AK333" s="6">
        <f>SUMIFS(GQList,GIList,Table_ExternalData_1[[#This Row],[Item_key]],GDList,Table_ExternalData_1[[#Headers],[31]])</f>
        <v>3050</v>
      </c>
      <c r="AL333" s="6">
        <f>SUM(Table_ExternalData_1[[#This Row],[1]:[31]])</f>
        <v>3050</v>
      </c>
    </row>
    <row r="334" spans="1:38" hidden="1">
      <c r="A334" s="8" t="s">
        <v>2000</v>
      </c>
      <c r="B334" s="3" t="s">
        <v>983</v>
      </c>
      <c r="C334" s="3" t="s">
        <v>37</v>
      </c>
      <c r="D334" s="3" t="s">
        <v>1040</v>
      </c>
      <c r="E334" s="3" t="s">
        <v>1041</v>
      </c>
      <c r="F334" s="8" t="s">
        <v>1641</v>
      </c>
      <c r="G334" s="6">
        <f>SUMIFS(GQList,GIList,Table_ExternalData_1[[#This Row],[Item_key]],GDList,Table_ExternalData_1[[#Headers],[1]])</f>
        <v>0</v>
      </c>
      <c r="H334" s="6">
        <f>SUMIFS(GQList,GIList,Table_ExternalData_1[[#This Row],[Item_key]],GDList,Table_ExternalData_1[[#Headers],[2]])</f>
        <v>0</v>
      </c>
      <c r="I334" s="6">
        <f>SUMIFS(GQList,GIList,Table_ExternalData_1[[#This Row],[Item_key]],GDList,Table_ExternalData_1[[#Headers],[3]])</f>
        <v>0</v>
      </c>
      <c r="J334" s="6">
        <f>SUMIFS(GQList,GIList,Table_ExternalData_1[[#This Row],[Item_key]],GDList,Table_ExternalData_1[[#Headers],[4]])</f>
        <v>0</v>
      </c>
      <c r="K334" s="6">
        <f>SUMIFS(GQList,GIList,Table_ExternalData_1[[#This Row],[Item_key]],GDList,Table_ExternalData_1[[#Headers],[5]])</f>
        <v>0</v>
      </c>
      <c r="L334" s="6">
        <f>SUMIFS(GQList,GIList,Table_ExternalData_1[[#This Row],[Item_key]],GDList,Table_ExternalData_1[[#Headers],[6]])</f>
        <v>0</v>
      </c>
      <c r="M334" s="6">
        <f>SUMIFS(GQList,GIList,Table_ExternalData_1[[#This Row],[Item_key]],GDList,Table_ExternalData_1[[#Headers],[7]])</f>
        <v>0</v>
      </c>
      <c r="N334" s="6">
        <f>SUMIFS(GQList,GIList,Table_ExternalData_1[[#This Row],[Item_key]],GDList,Table_ExternalData_1[[#Headers],[8]])</f>
        <v>0</v>
      </c>
      <c r="O334" s="6">
        <f>SUMIFS(GQList,GIList,Table_ExternalData_1[[#This Row],[Item_key]],GDList,Table_ExternalData_1[[#Headers],[9]])</f>
        <v>0</v>
      </c>
      <c r="P334" s="6">
        <f>SUMIFS(GQList,GIList,Table_ExternalData_1[[#This Row],[Item_key]],GDList,Table_ExternalData_1[[#Headers],[10]])</f>
        <v>0</v>
      </c>
      <c r="Q334" s="6">
        <f>SUMIFS(GQList,GIList,Table_ExternalData_1[[#This Row],[Item_key]],GDList,Table_ExternalData_1[[#Headers],[11]])</f>
        <v>0</v>
      </c>
      <c r="R334" s="6">
        <f>SUMIFS(GQList,GIList,Table_ExternalData_1[[#This Row],[Item_key]],GDList,Table_ExternalData_1[[#Headers],[12]])</f>
        <v>0</v>
      </c>
      <c r="S334" s="6">
        <f>SUMIFS(GQList,GIList,Table_ExternalData_1[[#This Row],[Item_key]],GDList,Table_ExternalData_1[[#Headers],[13]])</f>
        <v>0</v>
      </c>
      <c r="T334" s="6">
        <f>SUMIFS(GQList,GIList,Table_ExternalData_1[[#This Row],[Item_key]],GDList,Table_ExternalData_1[[#Headers],[14]])</f>
        <v>0</v>
      </c>
      <c r="U334" s="6">
        <f>SUMIFS(GQList,GIList,Table_ExternalData_1[[#This Row],[Item_key]],GDList,Table_ExternalData_1[[#Headers],[15]])</f>
        <v>0</v>
      </c>
      <c r="V334" s="6">
        <f>SUMIFS(GQList,GIList,Table_ExternalData_1[[#This Row],[Item_key]],GDList,Table_ExternalData_1[[#Headers],[16]])</f>
        <v>0</v>
      </c>
      <c r="W334" s="6">
        <f>SUMIFS(GQList,GIList,Table_ExternalData_1[[#This Row],[Item_key]],GDList,Table_ExternalData_1[[#Headers],[17]])</f>
        <v>0</v>
      </c>
      <c r="X334" s="6">
        <f>SUMIFS(GQList,GIList,Table_ExternalData_1[[#This Row],[Item_key]],GDList,Table_ExternalData_1[[#Headers],[18]])</f>
        <v>0</v>
      </c>
      <c r="Y334" s="6">
        <f>SUMIFS(GQList,GIList,Table_ExternalData_1[[#This Row],[Item_key]],GDList,Table_ExternalData_1[[#Headers],[19]])</f>
        <v>0</v>
      </c>
      <c r="Z334" s="6">
        <f>SUMIFS(GQList,GIList,Table_ExternalData_1[[#This Row],[Item_key]],GDList,Table_ExternalData_1[[#Headers],[20]])</f>
        <v>0</v>
      </c>
      <c r="AA334" s="6">
        <f>SUMIFS(GQList,GIList,Table_ExternalData_1[[#This Row],[Item_key]],GDList,Table_ExternalData_1[[#Headers],[21]])</f>
        <v>0</v>
      </c>
      <c r="AB334" s="6">
        <f>SUMIFS(GQList,GIList,Table_ExternalData_1[[#This Row],[Item_key]],GDList,Table_ExternalData_1[[#Headers],[22]])</f>
        <v>0</v>
      </c>
      <c r="AC334" s="6">
        <f>SUMIFS(GQList,GIList,Table_ExternalData_1[[#This Row],[Item_key]],GDList,Table_ExternalData_1[[#Headers],[23]])</f>
        <v>0</v>
      </c>
      <c r="AD334" s="6">
        <f>SUMIFS(GQList,GIList,Table_ExternalData_1[[#This Row],[Item_key]],GDList,Table_ExternalData_1[[#Headers],[24]])</f>
        <v>0</v>
      </c>
      <c r="AE334" s="6">
        <f>SUMIFS(GQList,GIList,Table_ExternalData_1[[#This Row],[Item_key]],GDList,Table_ExternalData_1[[#Headers],[25]])</f>
        <v>0</v>
      </c>
      <c r="AF334" s="6">
        <f>SUMIFS(GQList,GIList,Table_ExternalData_1[[#This Row],[Item_key]],GDList,Table_ExternalData_1[[#Headers],[26]])</f>
        <v>0</v>
      </c>
      <c r="AG334" s="6">
        <f>SUMIFS(GQList,GIList,Table_ExternalData_1[[#This Row],[Item_key]],GDList,Table_ExternalData_1[[#Headers],[27]])</f>
        <v>0</v>
      </c>
      <c r="AH334" s="6">
        <f>SUMIFS(GQList,GIList,Table_ExternalData_1[[#This Row],[Item_key]],GDList,Table_ExternalData_1[[#Headers],[28]])</f>
        <v>0</v>
      </c>
      <c r="AI334" s="6">
        <f>SUMIFS(GQList,GIList,Table_ExternalData_1[[#This Row],[Item_key]],GDList,Table_ExternalData_1[[#Headers],[29]])</f>
        <v>0</v>
      </c>
      <c r="AJ334" s="6">
        <f>SUMIFS(GQList,GIList,Table_ExternalData_1[[#This Row],[Item_key]],GDList,Table_ExternalData_1[[#Headers],[30]])</f>
        <v>0</v>
      </c>
      <c r="AK334" s="6">
        <f>SUMIFS(GQList,GIList,Table_ExternalData_1[[#This Row],[Item_key]],GDList,Table_ExternalData_1[[#Headers],[31]])</f>
        <v>3050</v>
      </c>
      <c r="AL334" s="6">
        <f>SUM(Table_ExternalData_1[[#This Row],[1]:[31]])</f>
        <v>3050</v>
      </c>
    </row>
    <row r="335" spans="1:38" hidden="1">
      <c r="A335" s="8" t="s">
        <v>2000</v>
      </c>
      <c r="B335" s="3" t="s">
        <v>983</v>
      </c>
      <c r="C335" s="3" t="s">
        <v>37</v>
      </c>
      <c r="D335" s="3" t="s">
        <v>1040</v>
      </c>
      <c r="E335" s="3" t="s">
        <v>1041</v>
      </c>
      <c r="F335" s="8" t="s">
        <v>1642</v>
      </c>
      <c r="G335" s="6">
        <f>SUMIFS(GQList,GIList,Table_ExternalData_1[[#This Row],[Item_key]],GDList,Table_ExternalData_1[[#Headers],[1]])</f>
        <v>0</v>
      </c>
      <c r="H335" s="6">
        <f>SUMIFS(GQList,GIList,Table_ExternalData_1[[#This Row],[Item_key]],GDList,Table_ExternalData_1[[#Headers],[2]])</f>
        <v>0</v>
      </c>
      <c r="I335" s="6">
        <f>SUMIFS(GQList,GIList,Table_ExternalData_1[[#This Row],[Item_key]],GDList,Table_ExternalData_1[[#Headers],[3]])</f>
        <v>0</v>
      </c>
      <c r="J335" s="6">
        <f>SUMIFS(GQList,GIList,Table_ExternalData_1[[#This Row],[Item_key]],GDList,Table_ExternalData_1[[#Headers],[4]])</f>
        <v>0</v>
      </c>
      <c r="K335" s="6">
        <f>SUMIFS(GQList,GIList,Table_ExternalData_1[[#This Row],[Item_key]],GDList,Table_ExternalData_1[[#Headers],[5]])</f>
        <v>0</v>
      </c>
      <c r="L335" s="6">
        <f>SUMIFS(GQList,GIList,Table_ExternalData_1[[#This Row],[Item_key]],GDList,Table_ExternalData_1[[#Headers],[6]])</f>
        <v>0</v>
      </c>
      <c r="M335" s="6">
        <f>SUMIFS(GQList,GIList,Table_ExternalData_1[[#This Row],[Item_key]],GDList,Table_ExternalData_1[[#Headers],[7]])</f>
        <v>0</v>
      </c>
      <c r="N335" s="6">
        <f>SUMIFS(GQList,GIList,Table_ExternalData_1[[#This Row],[Item_key]],GDList,Table_ExternalData_1[[#Headers],[8]])</f>
        <v>0</v>
      </c>
      <c r="O335" s="6">
        <f>SUMIFS(GQList,GIList,Table_ExternalData_1[[#This Row],[Item_key]],GDList,Table_ExternalData_1[[#Headers],[9]])</f>
        <v>0</v>
      </c>
      <c r="P335" s="6">
        <f>SUMIFS(GQList,GIList,Table_ExternalData_1[[#This Row],[Item_key]],GDList,Table_ExternalData_1[[#Headers],[10]])</f>
        <v>0</v>
      </c>
      <c r="Q335" s="6">
        <f>SUMIFS(GQList,GIList,Table_ExternalData_1[[#This Row],[Item_key]],GDList,Table_ExternalData_1[[#Headers],[11]])</f>
        <v>0</v>
      </c>
      <c r="R335" s="6">
        <f>SUMIFS(GQList,GIList,Table_ExternalData_1[[#This Row],[Item_key]],GDList,Table_ExternalData_1[[#Headers],[12]])</f>
        <v>0</v>
      </c>
      <c r="S335" s="6">
        <f>SUMIFS(GQList,GIList,Table_ExternalData_1[[#This Row],[Item_key]],GDList,Table_ExternalData_1[[#Headers],[13]])</f>
        <v>0</v>
      </c>
      <c r="T335" s="6">
        <f>SUMIFS(GQList,GIList,Table_ExternalData_1[[#This Row],[Item_key]],GDList,Table_ExternalData_1[[#Headers],[14]])</f>
        <v>0</v>
      </c>
      <c r="U335" s="6">
        <f>SUMIFS(GQList,GIList,Table_ExternalData_1[[#This Row],[Item_key]],GDList,Table_ExternalData_1[[#Headers],[15]])</f>
        <v>0</v>
      </c>
      <c r="V335" s="6">
        <f>SUMIFS(GQList,GIList,Table_ExternalData_1[[#This Row],[Item_key]],GDList,Table_ExternalData_1[[#Headers],[16]])</f>
        <v>0</v>
      </c>
      <c r="W335" s="6">
        <f>SUMIFS(GQList,GIList,Table_ExternalData_1[[#This Row],[Item_key]],GDList,Table_ExternalData_1[[#Headers],[17]])</f>
        <v>0</v>
      </c>
      <c r="X335" s="6">
        <f>SUMIFS(GQList,GIList,Table_ExternalData_1[[#This Row],[Item_key]],GDList,Table_ExternalData_1[[#Headers],[18]])</f>
        <v>0</v>
      </c>
      <c r="Y335" s="6">
        <f>SUMIFS(GQList,GIList,Table_ExternalData_1[[#This Row],[Item_key]],GDList,Table_ExternalData_1[[#Headers],[19]])</f>
        <v>0</v>
      </c>
      <c r="Z335" s="6">
        <f>SUMIFS(GQList,GIList,Table_ExternalData_1[[#This Row],[Item_key]],GDList,Table_ExternalData_1[[#Headers],[20]])</f>
        <v>0</v>
      </c>
      <c r="AA335" s="6">
        <f>SUMIFS(GQList,GIList,Table_ExternalData_1[[#This Row],[Item_key]],GDList,Table_ExternalData_1[[#Headers],[21]])</f>
        <v>0</v>
      </c>
      <c r="AB335" s="6">
        <f>SUMIFS(GQList,GIList,Table_ExternalData_1[[#This Row],[Item_key]],GDList,Table_ExternalData_1[[#Headers],[22]])</f>
        <v>0</v>
      </c>
      <c r="AC335" s="6">
        <f>SUMIFS(GQList,GIList,Table_ExternalData_1[[#This Row],[Item_key]],GDList,Table_ExternalData_1[[#Headers],[23]])</f>
        <v>0</v>
      </c>
      <c r="AD335" s="6">
        <f>SUMIFS(GQList,GIList,Table_ExternalData_1[[#This Row],[Item_key]],GDList,Table_ExternalData_1[[#Headers],[24]])</f>
        <v>0</v>
      </c>
      <c r="AE335" s="6">
        <f>SUMIFS(GQList,GIList,Table_ExternalData_1[[#This Row],[Item_key]],GDList,Table_ExternalData_1[[#Headers],[25]])</f>
        <v>0</v>
      </c>
      <c r="AF335" s="6">
        <f>SUMIFS(GQList,GIList,Table_ExternalData_1[[#This Row],[Item_key]],GDList,Table_ExternalData_1[[#Headers],[26]])</f>
        <v>0</v>
      </c>
      <c r="AG335" s="6">
        <f>SUMIFS(GQList,GIList,Table_ExternalData_1[[#This Row],[Item_key]],GDList,Table_ExternalData_1[[#Headers],[27]])</f>
        <v>0</v>
      </c>
      <c r="AH335" s="6">
        <f>SUMIFS(GQList,GIList,Table_ExternalData_1[[#This Row],[Item_key]],GDList,Table_ExternalData_1[[#Headers],[28]])</f>
        <v>0</v>
      </c>
      <c r="AI335" s="6">
        <f>SUMIFS(GQList,GIList,Table_ExternalData_1[[#This Row],[Item_key]],GDList,Table_ExternalData_1[[#Headers],[29]])</f>
        <v>0</v>
      </c>
      <c r="AJ335" s="6">
        <f>SUMIFS(GQList,GIList,Table_ExternalData_1[[#This Row],[Item_key]],GDList,Table_ExternalData_1[[#Headers],[30]])</f>
        <v>0</v>
      </c>
      <c r="AK335" s="6">
        <f>SUMIFS(GQList,GIList,Table_ExternalData_1[[#This Row],[Item_key]],GDList,Table_ExternalData_1[[#Headers],[31]])</f>
        <v>3050</v>
      </c>
      <c r="AL335" s="6">
        <f>SUM(Table_ExternalData_1[[#This Row],[1]:[31]])</f>
        <v>3050</v>
      </c>
    </row>
    <row r="336" spans="1:38" hidden="1">
      <c r="A336" s="8" t="s">
        <v>2000</v>
      </c>
      <c r="B336" s="3" t="s">
        <v>983</v>
      </c>
      <c r="C336" s="3" t="s">
        <v>38</v>
      </c>
      <c r="D336" s="3" t="s">
        <v>1042</v>
      </c>
      <c r="E336" s="3" t="s">
        <v>1043</v>
      </c>
      <c r="F336" s="8" t="s">
        <v>1641</v>
      </c>
      <c r="G336" s="6">
        <f>SUMIFS(GQList,GIList,Table_ExternalData_1[[#This Row],[Item_key]],GDList,Table_ExternalData_1[[#Headers],[1]])</f>
        <v>0</v>
      </c>
      <c r="H336" s="6">
        <f>SUMIFS(GQList,GIList,Table_ExternalData_1[[#This Row],[Item_key]],GDList,Table_ExternalData_1[[#Headers],[2]])</f>
        <v>0</v>
      </c>
      <c r="I336" s="6">
        <f>SUMIFS(GQList,GIList,Table_ExternalData_1[[#This Row],[Item_key]],GDList,Table_ExternalData_1[[#Headers],[3]])</f>
        <v>0</v>
      </c>
      <c r="J336" s="6">
        <f>SUMIFS(GQList,GIList,Table_ExternalData_1[[#This Row],[Item_key]],GDList,Table_ExternalData_1[[#Headers],[4]])</f>
        <v>1000</v>
      </c>
      <c r="K336" s="6">
        <f>SUMIFS(GQList,GIList,Table_ExternalData_1[[#This Row],[Item_key]],GDList,Table_ExternalData_1[[#Headers],[5]])</f>
        <v>0</v>
      </c>
      <c r="L336" s="6">
        <f>SUMIFS(GQList,GIList,Table_ExternalData_1[[#This Row],[Item_key]],GDList,Table_ExternalData_1[[#Headers],[6]])</f>
        <v>0</v>
      </c>
      <c r="M336" s="6">
        <f>SUMIFS(GQList,GIList,Table_ExternalData_1[[#This Row],[Item_key]],GDList,Table_ExternalData_1[[#Headers],[7]])</f>
        <v>0</v>
      </c>
      <c r="N336" s="6">
        <f>SUMIFS(GQList,GIList,Table_ExternalData_1[[#This Row],[Item_key]],GDList,Table_ExternalData_1[[#Headers],[8]])</f>
        <v>0</v>
      </c>
      <c r="O336" s="6">
        <f>SUMIFS(GQList,GIList,Table_ExternalData_1[[#This Row],[Item_key]],GDList,Table_ExternalData_1[[#Headers],[9]])</f>
        <v>0</v>
      </c>
      <c r="P336" s="6">
        <f>SUMIFS(GQList,GIList,Table_ExternalData_1[[#This Row],[Item_key]],GDList,Table_ExternalData_1[[#Headers],[10]])</f>
        <v>0</v>
      </c>
      <c r="Q336" s="6">
        <f>SUMIFS(GQList,GIList,Table_ExternalData_1[[#This Row],[Item_key]],GDList,Table_ExternalData_1[[#Headers],[11]])</f>
        <v>0</v>
      </c>
      <c r="R336" s="6">
        <f>SUMIFS(GQList,GIList,Table_ExternalData_1[[#This Row],[Item_key]],GDList,Table_ExternalData_1[[#Headers],[12]])</f>
        <v>0</v>
      </c>
      <c r="S336" s="6">
        <f>SUMIFS(GQList,GIList,Table_ExternalData_1[[#This Row],[Item_key]],GDList,Table_ExternalData_1[[#Headers],[13]])</f>
        <v>0</v>
      </c>
      <c r="T336" s="6">
        <f>SUMIFS(GQList,GIList,Table_ExternalData_1[[#This Row],[Item_key]],GDList,Table_ExternalData_1[[#Headers],[14]])</f>
        <v>0</v>
      </c>
      <c r="U336" s="6">
        <f>SUMIFS(GQList,GIList,Table_ExternalData_1[[#This Row],[Item_key]],GDList,Table_ExternalData_1[[#Headers],[15]])</f>
        <v>0</v>
      </c>
      <c r="V336" s="6">
        <f>SUMIFS(GQList,GIList,Table_ExternalData_1[[#This Row],[Item_key]],GDList,Table_ExternalData_1[[#Headers],[16]])</f>
        <v>3000</v>
      </c>
      <c r="W336" s="6">
        <f>SUMIFS(GQList,GIList,Table_ExternalData_1[[#This Row],[Item_key]],GDList,Table_ExternalData_1[[#Headers],[17]])</f>
        <v>0</v>
      </c>
      <c r="X336" s="6">
        <f>SUMIFS(GQList,GIList,Table_ExternalData_1[[#This Row],[Item_key]],GDList,Table_ExternalData_1[[#Headers],[18]])</f>
        <v>0</v>
      </c>
      <c r="Y336" s="6">
        <f>SUMIFS(GQList,GIList,Table_ExternalData_1[[#This Row],[Item_key]],GDList,Table_ExternalData_1[[#Headers],[19]])</f>
        <v>0</v>
      </c>
      <c r="Z336" s="6">
        <f>SUMIFS(GQList,GIList,Table_ExternalData_1[[#This Row],[Item_key]],GDList,Table_ExternalData_1[[#Headers],[20]])</f>
        <v>0</v>
      </c>
      <c r="AA336" s="6">
        <f>SUMIFS(GQList,GIList,Table_ExternalData_1[[#This Row],[Item_key]],GDList,Table_ExternalData_1[[#Headers],[21]])</f>
        <v>0</v>
      </c>
      <c r="AB336" s="6">
        <f>SUMIFS(GQList,GIList,Table_ExternalData_1[[#This Row],[Item_key]],GDList,Table_ExternalData_1[[#Headers],[22]])</f>
        <v>0</v>
      </c>
      <c r="AC336" s="6">
        <f>SUMIFS(GQList,GIList,Table_ExternalData_1[[#This Row],[Item_key]],GDList,Table_ExternalData_1[[#Headers],[23]])</f>
        <v>0</v>
      </c>
      <c r="AD336" s="6">
        <f>SUMIFS(GQList,GIList,Table_ExternalData_1[[#This Row],[Item_key]],GDList,Table_ExternalData_1[[#Headers],[24]])</f>
        <v>0</v>
      </c>
      <c r="AE336" s="6">
        <f>SUMIFS(GQList,GIList,Table_ExternalData_1[[#This Row],[Item_key]],GDList,Table_ExternalData_1[[#Headers],[25]])</f>
        <v>0</v>
      </c>
      <c r="AF336" s="6">
        <f>SUMIFS(GQList,GIList,Table_ExternalData_1[[#This Row],[Item_key]],GDList,Table_ExternalData_1[[#Headers],[26]])</f>
        <v>0</v>
      </c>
      <c r="AG336" s="6">
        <f>SUMIFS(GQList,GIList,Table_ExternalData_1[[#This Row],[Item_key]],GDList,Table_ExternalData_1[[#Headers],[27]])</f>
        <v>0</v>
      </c>
      <c r="AH336" s="6">
        <f>SUMIFS(GQList,GIList,Table_ExternalData_1[[#This Row],[Item_key]],GDList,Table_ExternalData_1[[#Headers],[28]])</f>
        <v>0</v>
      </c>
      <c r="AI336" s="6">
        <f>SUMIFS(GQList,GIList,Table_ExternalData_1[[#This Row],[Item_key]],GDList,Table_ExternalData_1[[#Headers],[29]])</f>
        <v>0</v>
      </c>
      <c r="AJ336" s="6">
        <f>SUMIFS(GQList,GIList,Table_ExternalData_1[[#This Row],[Item_key]],GDList,Table_ExternalData_1[[#Headers],[30]])</f>
        <v>0</v>
      </c>
      <c r="AK336" s="6">
        <f>SUMIFS(GQList,GIList,Table_ExternalData_1[[#This Row],[Item_key]],GDList,Table_ExternalData_1[[#Headers],[31]])</f>
        <v>1600</v>
      </c>
      <c r="AL336" s="6">
        <f>SUM(Table_ExternalData_1[[#This Row],[1]:[31]])</f>
        <v>5600</v>
      </c>
    </row>
    <row r="337" spans="1:38" hidden="1">
      <c r="A337" s="8" t="s">
        <v>2000</v>
      </c>
      <c r="B337" s="3" t="s">
        <v>983</v>
      </c>
      <c r="C337" s="3" t="s">
        <v>38</v>
      </c>
      <c r="D337" s="3" t="s">
        <v>1042</v>
      </c>
      <c r="E337" s="3" t="s">
        <v>1043</v>
      </c>
      <c r="F337" s="8" t="s">
        <v>1642</v>
      </c>
      <c r="G337" s="6">
        <f>SUMIFS(GQList,GIList,Table_ExternalData_1[[#This Row],[Item_key]],GDList,Table_ExternalData_1[[#Headers],[1]])</f>
        <v>0</v>
      </c>
      <c r="H337" s="6">
        <f>SUMIFS(GQList,GIList,Table_ExternalData_1[[#This Row],[Item_key]],GDList,Table_ExternalData_1[[#Headers],[2]])</f>
        <v>0</v>
      </c>
      <c r="I337" s="6">
        <f>SUMIFS(GQList,GIList,Table_ExternalData_1[[#This Row],[Item_key]],GDList,Table_ExternalData_1[[#Headers],[3]])</f>
        <v>0</v>
      </c>
      <c r="J337" s="6">
        <f>SUMIFS(GQList,GIList,Table_ExternalData_1[[#This Row],[Item_key]],GDList,Table_ExternalData_1[[#Headers],[4]])</f>
        <v>1000</v>
      </c>
      <c r="K337" s="6">
        <f>SUMIFS(GQList,GIList,Table_ExternalData_1[[#This Row],[Item_key]],GDList,Table_ExternalData_1[[#Headers],[5]])</f>
        <v>0</v>
      </c>
      <c r="L337" s="6">
        <f>SUMIFS(GQList,GIList,Table_ExternalData_1[[#This Row],[Item_key]],GDList,Table_ExternalData_1[[#Headers],[6]])</f>
        <v>0</v>
      </c>
      <c r="M337" s="6">
        <f>SUMIFS(GQList,GIList,Table_ExternalData_1[[#This Row],[Item_key]],GDList,Table_ExternalData_1[[#Headers],[7]])</f>
        <v>0</v>
      </c>
      <c r="N337" s="6">
        <f>SUMIFS(GQList,GIList,Table_ExternalData_1[[#This Row],[Item_key]],GDList,Table_ExternalData_1[[#Headers],[8]])</f>
        <v>0</v>
      </c>
      <c r="O337" s="6">
        <f>SUMIFS(GQList,GIList,Table_ExternalData_1[[#This Row],[Item_key]],GDList,Table_ExternalData_1[[#Headers],[9]])</f>
        <v>0</v>
      </c>
      <c r="P337" s="6">
        <f>SUMIFS(GQList,GIList,Table_ExternalData_1[[#This Row],[Item_key]],GDList,Table_ExternalData_1[[#Headers],[10]])</f>
        <v>0</v>
      </c>
      <c r="Q337" s="6">
        <f>SUMIFS(GQList,GIList,Table_ExternalData_1[[#This Row],[Item_key]],GDList,Table_ExternalData_1[[#Headers],[11]])</f>
        <v>0</v>
      </c>
      <c r="R337" s="6">
        <f>SUMIFS(GQList,GIList,Table_ExternalData_1[[#This Row],[Item_key]],GDList,Table_ExternalData_1[[#Headers],[12]])</f>
        <v>0</v>
      </c>
      <c r="S337" s="6">
        <f>SUMIFS(GQList,GIList,Table_ExternalData_1[[#This Row],[Item_key]],GDList,Table_ExternalData_1[[#Headers],[13]])</f>
        <v>0</v>
      </c>
      <c r="T337" s="6">
        <f>SUMIFS(GQList,GIList,Table_ExternalData_1[[#This Row],[Item_key]],GDList,Table_ExternalData_1[[#Headers],[14]])</f>
        <v>0</v>
      </c>
      <c r="U337" s="6">
        <f>SUMIFS(GQList,GIList,Table_ExternalData_1[[#This Row],[Item_key]],GDList,Table_ExternalData_1[[#Headers],[15]])</f>
        <v>0</v>
      </c>
      <c r="V337" s="6">
        <f>SUMIFS(GQList,GIList,Table_ExternalData_1[[#This Row],[Item_key]],GDList,Table_ExternalData_1[[#Headers],[16]])</f>
        <v>3000</v>
      </c>
      <c r="W337" s="6">
        <f>SUMIFS(GQList,GIList,Table_ExternalData_1[[#This Row],[Item_key]],GDList,Table_ExternalData_1[[#Headers],[17]])</f>
        <v>0</v>
      </c>
      <c r="X337" s="6">
        <f>SUMIFS(GQList,GIList,Table_ExternalData_1[[#This Row],[Item_key]],GDList,Table_ExternalData_1[[#Headers],[18]])</f>
        <v>0</v>
      </c>
      <c r="Y337" s="6">
        <f>SUMIFS(GQList,GIList,Table_ExternalData_1[[#This Row],[Item_key]],GDList,Table_ExternalData_1[[#Headers],[19]])</f>
        <v>0</v>
      </c>
      <c r="Z337" s="6">
        <f>SUMIFS(GQList,GIList,Table_ExternalData_1[[#This Row],[Item_key]],GDList,Table_ExternalData_1[[#Headers],[20]])</f>
        <v>0</v>
      </c>
      <c r="AA337" s="6">
        <f>SUMIFS(GQList,GIList,Table_ExternalData_1[[#This Row],[Item_key]],GDList,Table_ExternalData_1[[#Headers],[21]])</f>
        <v>0</v>
      </c>
      <c r="AB337" s="6">
        <f>SUMIFS(GQList,GIList,Table_ExternalData_1[[#This Row],[Item_key]],GDList,Table_ExternalData_1[[#Headers],[22]])</f>
        <v>0</v>
      </c>
      <c r="AC337" s="6">
        <f>SUMIFS(GQList,GIList,Table_ExternalData_1[[#This Row],[Item_key]],GDList,Table_ExternalData_1[[#Headers],[23]])</f>
        <v>0</v>
      </c>
      <c r="AD337" s="6">
        <f>SUMIFS(GQList,GIList,Table_ExternalData_1[[#This Row],[Item_key]],GDList,Table_ExternalData_1[[#Headers],[24]])</f>
        <v>0</v>
      </c>
      <c r="AE337" s="6">
        <f>SUMIFS(GQList,GIList,Table_ExternalData_1[[#This Row],[Item_key]],GDList,Table_ExternalData_1[[#Headers],[25]])</f>
        <v>0</v>
      </c>
      <c r="AF337" s="6">
        <f>SUMIFS(GQList,GIList,Table_ExternalData_1[[#This Row],[Item_key]],GDList,Table_ExternalData_1[[#Headers],[26]])</f>
        <v>0</v>
      </c>
      <c r="AG337" s="6">
        <f>SUMIFS(GQList,GIList,Table_ExternalData_1[[#This Row],[Item_key]],GDList,Table_ExternalData_1[[#Headers],[27]])</f>
        <v>0</v>
      </c>
      <c r="AH337" s="6">
        <f>SUMIFS(GQList,GIList,Table_ExternalData_1[[#This Row],[Item_key]],GDList,Table_ExternalData_1[[#Headers],[28]])</f>
        <v>0</v>
      </c>
      <c r="AI337" s="6">
        <f>SUMIFS(GQList,GIList,Table_ExternalData_1[[#This Row],[Item_key]],GDList,Table_ExternalData_1[[#Headers],[29]])</f>
        <v>0</v>
      </c>
      <c r="AJ337" s="6">
        <f>SUMIFS(GQList,GIList,Table_ExternalData_1[[#This Row],[Item_key]],GDList,Table_ExternalData_1[[#Headers],[30]])</f>
        <v>0</v>
      </c>
      <c r="AK337" s="6">
        <f>SUMIFS(GQList,GIList,Table_ExternalData_1[[#This Row],[Item_key]],GDList,Table_ExternalData_1[[#Headers],[31]])</f>
        <v>1600</v>
      </c>
      <c r="AL337" s="6">
        <f>SUM(Table_ExternalData_1[[#This Row],[1]:[31]])</f>
        <v>5600</v>
      </c>
    </row>
    <row r="338" spans="1:38" hidden="1">
      <c r="A338" s="8" t="s">
        <v>2000</v>
      </c>
      <c r="B338" s="3" t="s">
        <v>983</v>
      </c>
      <c r="C338" s="3" t="s">
        <v>39</v>
      </c>
      <c r="D338" s="3" t="s">
        <v>1044</v>
      </c>
      <c r="E338" s="3" t="s">
        <v>1045</v>
      </c>
      <c r="F338" s="8" t="s">
        <v>1641</v>
      </c>
      <c r="G338" s="6">
        <f>SUMIFS(GQList,GIList,Table_ExternalData_1[[#This Row],[Item_key]],GDList,Table_ExternalData_1[[#Headers],[1]])</f>
        <v>0</v>
      </c>
      <c r="H338" s="6">
        <f>SUMIFS(GQList,GIList,Table_ExternalData_1[[#This Row],[Item_key]],GDList,Table_ExternalData_1[[#Headers],[2]])</f>
        <v>0</v>
      </c>
      <c r="I338" s="6">
        <f>SUMIFS(GQList,GIList,Table_ExternalData_1[[#This Row],[Item_key]],GDList,Table_ExternalData_1[[#Headers],[3]])</f>
        <v>0</v>
      </c>
      <c r="J338" s="6">
        <f>SUMIFS(GQList,GIList,Table_ExternalData_1[[#This Row],[Item_key]],GDList,Table_ExternalData_1[[#Headers],[4]])</f>
        <v>4000</v>
      </c>
      <c r="K338" s="6">
        <f>SUMIFS(GQList,GIList,Table_ExternalData_1[[#This Row],[Item_key]],GDList,Table_ExternalData_1[[#Headers],[5]])</f>
        <v>0</v>
      </c>
      <c r="L338" s="6">
        <f>SUMIFS(GQList,GIList,Table_ExternalData_1[[#This Row],[Item_key]],GDList,Table_ExternalData_1[[#Headers],[6]])</f>
        <v>0</v>
      </c>
      <c r="M338" s="6">
        <f>SUMIFS(GQList,GIList,Table_ExternalData_1[[#This Row],[Item_key]],GDList,Table_ExternalData_1[[#Headers],[7]])</f>
        <v>0</v>
      </c>
      <c r="N338" s="6">
        <f>SUMIFS(GQList,GIList,Table_ExternalData_1[[#This Row],[Item_key]],GDList,Table_ExternalData_1[[#Headers],[8]])</f>
        <v>0</v>
      </c>
      <c r="O338" s="6">
        <f>SUMIFS(GQList,GIList,Table_ExternalData_1[[#This Row],[Item_key]],GDList,Table_ExternalData_1[[#Headers],[9]])</f>
        <v>0</v>
      </c>
      <c r="P338" s="6">
        <f>SUMIFS(GQList,GIList,Table_ExternalData_1[[#This Row],[Item_key]],GDList,Table_ExternalData_1[[#Headers],[10]])</f>
        <v>0</v>
      </c>
      <c r="Q338" s="6">
        <f>SUMIFS(GQList,GIList,Table_ExternalData_1[[#This Row],[Item_key]],GDList,Table_ExternalData_1[[#Headers],[11]])</f>
        <v>0</v>
      </c>
      <c r="R338" s="6">
        <f>SUMIFS(GQList,GIList,Table_ExternalData_1[[#This Row],[Item_key]],GDList,Table_ExternalData_1[[#Headers],[12]])</f>
        <v>0</v>
      </c>
      <c r="S338" s="6">
        <f>SUMIFS(GQList,GIList,Table_ExternalData_1[[#This Row],[Item_key]],GDList,Table_ExternalData_1[[#Headers],[13]])</f>
        <v>0</v>
      </c>
      <c r="T338" s="6">
        <f>SUMIFS(GQList,GIList,Table_ExternalData_1[[#This Row],[Item_key]],GDList,Table_ExternalData_1[[#Headers],[14]])</f>
        <v>0</v>
      </c>
      <c r="U338" s="6">
        <f>SUMIFS(GQList,GIList,Table_ExternalData_1[[#This Row],[Item_key]],GDList,Table_ExternalData_1[[#Headers],[15]])</f>
        <v>0</v>
      </c>
      <c r="V338" s="6">
        <f>SUMIFS(GQList,GIList,Table_ExternalData_1[[#This Row],[Item_key]],GDList,Table_ExternalData_1[[#Headers],[16]])</f>
        <v>0</v>
      </c>
      <c r="W338" s="6">
        <f>SUMIFS(GQList,GIList,Table_ExternalData_1[[#This Row],[Item_key]],GDList,Table_ExternalData_1[[#Headers],[17]])</f>
        <v>0</v>
      </c>
      <c r="X338" s="6">
        <f>SUMIFS(GQList,GIList,Table_ExternalData_1[[#This Row],[Item_key]],GDList,Table_ExternalData_1[[#Headers],[18]])</f>
        <v>0</v>
      </c>
      <c r="Y338" s="6">
        <f>SUMIFS(GQList,GIList,Table_ExternalData_1[[#This Row],[Item_key]],GDList,Table_ExternalData_1[[#Headers],[19]])</f>
        <v>0</v>
      </c>
      <c r="Z338" s="6">
        <f>SUMIFS(GQList,GIList,Table_ExternalData_1[[#This Row],[Item_key]],GDList,Table_ExternalData_1[[#Headers],[20]])</f>
        <v>0</v>
      </c>
      <c r="AA338" s="6">
        <f>SUMIFS(GQList,GIList,Table_ExternalData_1[[#This Row],[Item_key]],GDList,Table_ExternalData_1[[#Headers],[21]])</f>
        <v>0</v>
      </c>
      <c r="AB338" s="6">
        <f>SUMIFS(GQList,GIList,Table_ExternalData_1[[#This Row],[Item_key]],GDList,Table_ExternalData_1[[#Headers],[22]])</f>
        <v>0</v>
      </c>
      <c r="AC338" s="6">
        <f>SUMIFS(GQList,GIList,Table_ExternalData_1[[#This Row],[Item_key]],GDList,Table_ExternalData_1[[#Headers],[23]])</f>
        <v>0</v>
      </c>
      <c r="AD338" s="6">
        <f>SUMIFS(GQList,GIList,Table_ExternalData_1[[#This Row],[Item_key]],GDList,Table_ExternalData_1[[#Headers],[24]])</f>
        <v>0</v>
      </c>
      <c r="AE338" s="6">
        <f>SUMIFS(GQList,GIList,Table_ExternalData_1[[#This Row],[Item_key]],GDList,Table_ExternalData_1[[#Headers],[25]])</f>
        <v>0</v>
      </c>
      <c r="AF338" s="6">
        <f>SUMIFS(GQList,GIList,Table_ExternalData_1[[#This Row],[Item_key]],GDList,Table_ExternalData_1[[#Headers],[26]])</f>
        <v>0</v>
      </c>
      <c r="AG338" s="6">
        <f>SUMIFS(GQList,GIList,Table_ExternalData_1[[#This Row],[Item_key]],GDList,Table_ExternalData_1[[#Headers],[27]])</f>
        <v>0</v>
      </c>
      <c r="AH338" s="6">
        <f>SUMIFS(GQList,GIList,Table_ExternalData_1[[#This Row],[Item_key]],GDList,Table_ExternalData_1[[#Headers],[28]])</f>
        <v>0</v>
      </c>
      <c r="AI338" s="6">
        <f>SUMIFS(GQList,GIList,Table_ExternalData_1[[#This Row],[Item_key]],GDList,Table_ExternalData_1[[#Headers],[29]])</f>
        <v>0</v>
      </c>
      <c r="AJ338" s="6">
        <f>SUMIFS(GQList,GIList,Table_ExternalData_1[[#This Row],[Item_key]],GDList,Table_ExternalData_1[[#Headers],[30]])</f>
        <v>0</v>
      </c>
      <c r="AK338" s="6">
        <f>SUMIFS(GQList,GIList,Table_ExternalData_1[[#This Row],[Item_key]],GDList,Table_ExternalData_1[[#Headers],[31]])</f>
        <v>0</v>
      </c>
      <c r="AL338" s="6">
        <f>SUM(Table_ExternalData_1[[#This Row],[1]:[31]])</f>
        <v>4000</v>
      </c>
    </row>
    <row r="339" spans="1:38" ht="24" hidden="1">
      <c r="A339" s="8" t="s">
        <v>2000</v>
      </c>
      <c r="B339" s="3" t="s">
        <v>983</v>
      </c>
      <c r="C339" s="3" t="s">
        <v>40</v>
      </c>
      <c r="D339" s="3" t="s">
        <v>1046</v>
      </c>
      <c r="E339" s="3" t="s">
        <v>1047</v>
      </c>
      <c r="F339" s="8" t="s">
        <v>1641</v>
      </c>
      <c r="G339" s="6">
        <f>SUMIFS(GQList,GIList,Table_ExternalData_1[[#This Row],[Item_key]],GDList,Table_ExternalData_1[[#Headers],[1]])</f>
        <v>0</v>
      </c>
      <c r="H339" s="6">
        <f>SUMIFS(GQList,GIList,Table_ExternalData_1[[#This Row],[Item_key]],GDList,Table_ExternalData_1[[#Headers],[2]])</f>
        <v>0</v>
      </c>
      <c r="I339" s="6">
        <f>SUMIFS(GQList,GIList,Table_ExternalData_1[[#This Row],[Item_key]],GDList,Table_ExternalData_1[[#Headers],[3]])</f>
        <v>0</v>
      </c>
      <c r="J339" s="6">
        <f>SUMIFS(GQList,GIList,Table_ExternalData_1[[#This Row],[Item_key]],GDList,Table_ExternalData_1[[#Headers],[4]])</f>
        <v>5600</v>
      </c>
      <c r="K339" s="6">
        <f>SUMIFS(GQList,GIList,Table_ExternalData_1[[#This Row],[Item_key]],GDList,Table_ExternalData_1[[#Headers],[5]])</f>
        <v>0</v>
      </c>
      <c r="L339" s="6">
        <f>SUMIFS(GQList,GIList,Table_ExternalData_1[[#This Row],[Item_key]],GDList,Table_ExternalData_1[[#Headers],[6]])</f>
        <v>0</v>
      </c>
      <c r="M339" s="6">
        <f>SUMIFS(GQList,GIList,Table_ExternalData_1[[#This Row],[Item_key]],GDList,Table_ExternalData_1[[#Headers],[7]])</f>
        <v>0</v>
      </c>
      <c r="N339" s="6">
        <f>SUMIFS(GQList,GIList,Table_ExternalData_1[[#This Row],[Item_key]],GDList,Table_ExternalData_1[[#Headers],[8]])</f>
        <v>0</v>
      </c>
      <c r="O339" s="6">
        <f>SUMIFS(GQList,GIList,Table_ExternalData_1[[#This Row],[Item_key]],GDList,Table_ExternalData_1[[#Headers],[9]])</f>
        <v>0</v>
      </c>
      <c r="P339" s="6">
        <f>SUMIFS(GQList,GIList,Table_ExternalData_1[[#This Row],[Item_key]],GDList,Table_ExternalData_1[[#Headers],[10]])</f>
        <v>0</v>
      </c>
      <c r="Q339" s="6">
        <f>SUMIFS(GQList,GIList,Table_ExternalData_1[[#This Row],[Item_key]],GDList,Table_ExternalData_1[[#Headers],[11]])</f>
        <v>0</v>
      </c>
      <c r="R339" s="6">
        <f>SUMIFS(GQList,GIList,Table_ExternalData_1[[#This Row],[Item_key]],GDList,Table_ExternalData_1[[#Headers],[12]])</f>
        <v>0</v>
      </c>
      <c r="S339" s="6">
        <f>SUMIFS(GQList,GIList,Table_ExternalData_1[[#This Row],[Item_key]],GDList,Table_ExternalData_1[[#Headers],[13]])</f>
        <v>0</v>
      </c>
      <c r="T339" s="6">
        <f>SUMIFS(GQList,GIList,Table_ExternalData_1[[#This Row],[Item_key]],GDList,Table_ExternalData_1[[#Headers],[14]])</f>
        <v>0</v>
      </c>
      <c r="U339" s="6">
        <f>SUMIFS(GQList,GIList,Table_ExternalData_1[[#This Row],[Item_key]],GDList,Table_ExternalData_1[[#Headers],[15]])</f>
        <v>0</v>
      </c>
      <c r="V339" s="6">
        <f>SUMIFS(GQList,GIList,Table_ExternalData_1[[#This Row],[Item_key]],GDList,Table_ExternalData_1[[#Headers],[16]])</f>
        <v>0</v>
      </c>
      <c r="W339" s="6">
        <f>SUMIFS(GQList,GIList,Table_ExternalData_1[[#This Row],[Item_key]],GDList,Table_ExternalData_1[[#Headers],[17]])</f>
        <v>0</v>
      </c>
      <c r="X339" s="6">
        <f>SUMIFS(GQList,GIList,Table_ExternalData_1[[#This Row],[Item_key]],GDList,Table_ExternalData_1[[#Headers],[18]])</f>
        <v>0</v>
      </c>
      <c r="Y339" s="6">
        <f>SUMIFS(GQList,GIList,Table_ExternalData_1[[#This Row],[Item_key]],GDList,Table_ExternalData_1[[#Headers],[19]])</f>
        <v>0</v>
      </c>
      <c r="Z339" s="6">
        <f>SUMIFS(GQList,GIList,Table_ExternalData_1[[#This Row],[Item_key]],GDList,Table_ExternalData_1[[#Headers],[20]])</f>
        <v>0</v>
      </c>
      <c r="AA339" s="6">
        <f>SUMIFS(GQList,GIList,Table_ExternalData_1[[#This Row],[Item_key]],GDList,Table_ExternalData_1[[#Headers],[21]])</f>
        <v>0</v>
      </c>
      <c r="AB339" s="6">
        <f>SUMIFS(GQList,GIList,Table_ExternalData_1[[#This Row],[Item_key]],GDList,Table_ExternalData_1[[#Headers],[22]])</f>
        <v>0</v>
      </c>
      <c r="AC339" s="6">
        <f>SUMIFS(GQList,GIList,Table_ExternalData_1[[#This Row],[Item_key]],GDList,Table_ExternalData_1[[#Headers],[23]])</f>
        <v>0</v>
      </c>
      <c r="AD339" s="6">
        <f>SUMIFS(GQList,GIList,Table_ExternalData_1[[#This Row],[Item_key]],GDList,Table_ExternalData_1[[#Headers],[24]])</f>
        <v>0</v>
      </c>
      <c r="AE339" s="6">
        <f>SUMIFS(GQList,GIList,Table_ExternalData_1[[#This Row],[Item_key]],GDList,Table_ExternalData_1[[#Headers],[25]])</f>
        <v>0</v>
      </c>
      <c r="AF339" s="6">
        <f>SUMIFS(GQList,GIList,Table_ExternalData_1[[#This Row],[Item_key]],GDList,Table_ExternalData_1[[#Headers],[26]])</f>
        <v>0</v>
      </c>
      <c r="AG339" s="6">
        <f>SUMIFS(GQList,GIList,Table_ExternalData_1[[#This Row],[Item_key]],GDList,Table_ExternalData_1[[#Headers],[27]])</f>
        <v>0</v>
      </c>
      <c r="AH339" s="6">
        <f>SUMIFS(GQList,GIList,Table_ExternalData_1[[#This Row],[Item_key]],GDList,Table_ExternalData_1[[#Headers],[28]])</f>
        <v>0</v>
      </c>
      <c r="AI339" s="6">
        <f>SUMIFS(GQList,GIList,Table_ExternalData_1[[#This Row],[Item_key]],GDList,Table_ExternalData_1[[#Headers],[29]])</f>
        <v>0</v>
      </c>
      <c r="AJ339" s="6">
        <f>SUMIFS(GQList,GIList,Table_ExternalData_1[[#This Row],[Item_key]],GDList,Table_ExternalData_1[[#Headers],[30]])</f>
        <v>2500</v>
      </c>
      <c r="AK339" s="6">
        <f>SUMIFS(GQList,GIList,Table_ExternalData_1[[#This Row],[Item_key]],GDList,Table_ExternalData_1[[#Headers],[31]])</f>
        <v>0</v>
      </c>
      <c r="AL339" s="6">
        <f>SUM(Table_ExternalData_1[[#This Row],[1]:[31]])</f>
        <v>8100</v>
      </c>
    </row>
    <row r="340" spans="1:38" hidden="1">
      <c r="A340" s="8" t="s">
        <v>2000</v>
      </c>
      <c r="B340" s="3" t="s">
        <v>983</v>
      </c>
      <c r="C340" s="3" t="s">
        <v>41</v>
      </c>
      <c r="D340" s="3" t="s">
        <v>1048</v>
      </c>
      <c r="E340" s="3" t="s">
        <v>1049</v>
      </c>
      <c r="F340" s="8" t="s">
        <v>1641</v>
      </c>
      <c r="G340" s="6">
        <f>SUMIFS(GQList,GIList,Table_ExternalData_1[[#This Row],[Item_key]],GDList,Table_ExternalData_1[[#Headers],[1]])</f>
        <v>0</v>
      </c>
      <c r="H340" s="6">
        <f>SUMIFS(GQList,GIList,Table_ExternalData_1[[#This Row],[Item_key]],GDList,Table_ExternalData_1[[#Headers],[2]])</f>
        <v>0</v>
      </c>
      <c r="I340" s="6">
        <f>SUMIFS(GQList,GIList,Table_ExternalData_1[[#This Row],[Item_key]],GDList,Table_ExternalData_1[[#Headers],[3]])</f>
        <v>0</v>
      </c>
      <c r="J340" s="6">
        <f>SUMIFS(GQList,GIList,Table_ExternalData_1[[#This Row],[Item_key]],GDList,Table_ExternalData_1[[#Headers],[4]])</f>
        <v>800</v>
      </c>
      <c r="K340" s="6">
        <f>SUMIFS(GQList,GIList,Table_ExternalData_1[[#This Row],[Item_key]],GDList,Table_ExternalData_1[[#Headers],[5]])</f>
        <v>0</v>
      </c>
      <c r="L340" s="6">
        <f>SUMIFS(GQList,GIList,Table_ExternalData_1[[#This Row],[Item_key]],GDList,Table_ExternalData_1[[#Headers],[6]])</f>
        <v>0</v>
      </c>
      <c r="M340" s="6">
        <f>SUMIFS(GQList,GIList,Table_ExternalData_1[[#This Row],[Item_key]],GDList,Table_ExternalData_1[[#Headers],[7]])</f>
        <v>0</v>
      </c>
      <c r="N340" s="6">
        <f>SUMIFS(GQList,GIList,Table_ExternalData_1[[#This Row],[Item_key]],GDList,Table_ExternalData_1[[#Headers],[8]])</f>
        <v>0</v>
      </c>
      <c r="O340" s="6">
        <f>SUMIFS(GQList,GIList,Table_ExternalData_1[[#This Row],[Item_key]],GDList,Table_ExternalData_1[[#Headers],[9]])</f>
        <v>0</v>
      </c>
      <c r="P340" s="6">
        <f>SUMIFS(GQList,GIList,Table_ExternalData_1[[#This Row],[Item_key]],GDList,Table_ExternalData_1[[#Headers],[10]])</f>
        <v>0</v>
      </c>
      <c r="Q340" s="6">
        <f>SUMIFS(GQList,GIList,Table_ExternalData_1[[#This Row],[Item_key]],GDList,Table_ExternalData_1[[#Headers],[11]])</f>
        <v>0</v>
      </c>
      <c r="R340" s="6">
        <f>SUMIFS(GQList,GIList,Table_ExternalData_1[[#This Row],[Item_key]],GDList,Table_ExternalData_1[[#Headers],[12]])</f>
        <v>0</v>
      </c>
      <c r="S340" s="6">
        <f>SUMIFS(GQList,GIList,Table_ExternalData_1[[#This Row],[Item_key]],GDList,Table_ExternalData_1[[#Headers],[13]])</f>
        <v>0</v>
      </c>
      <c r="T340" s="6">
        <f>SUMIFS(GQList,GIList,Table_ExternalData_1[[#This Row],[Item_key]],GDList,Table_ExternalData_1[[#Headers],[14]])</f>
        <v>0</v>
      </c>
      <c r="U340" s="6">
        <f>SUMIFS(GQList,GIList,Table_ExternalData_1[[#This Row],[Item_key]],GDList,Table_ExternalData_1[[#Headers],[15]])</f>
        <v>0</v>
      </c>
      <c r="V340" s="6">
        <f>SUMIFS(GQList,GIList,Table_ExternalData_1[[#This Row],[Item_key]],GDList,Table_ExternalData_1[[#Headers],[16]])</f>
        <v>0</v>
      </c>
      <c r="W340" s="6">
        <f>SUMIFS(GQList,GIList,Table_ExternalData_1[[#This Row],[Item_key]],GDList,Table_ExternalData_1[[#Headers],[17]])</f>
        <v>0</v>
      </c>
      <c r="X340" s="6">
        <f>SUMIFS(GQList,GIList,Table_ExternalData_1[[#This Row],[Item_key]],GDList,Table_ExternalData_1[[#Headers],[18]])</f>
        <v>0</v>
      </c>
      <c r="Y340" s="6">
        <f>SUMIFS(GQList,GIList,Table_ExternalData_1[[#This Row],[Item_key]],GDList,Table_ExternalData_1[[#Headers],[19]])</f>
        <v>0</v>
      </c>
      <c r="Z340" s="6">
        <f>SUMIFS(GQList,GIList,Table_ExternalData_1[[#This Row],[Item_key]],GDList,Table_ExternalData_1[[#Headers],[20]])</f>
        <v>0</v>
      </c>
      <c r="AA340" s="6">
        <f>SUMIFS(GQList,GIList,Table_ExternalData_1[[#This Row],[Item_key]],GDList,Table_ExternalData_1[[#Headers],[21]])</f>
        <v>0</v>
      </c>
      <c r="AB340" s="6">
        <f>SUMIFS(GQList,GIList,Table_ExternalData_1[[#This Row],[Item_key]],GDList,Table_ExternalData_1[[#Headers],[22]])</f>
        <v>0</v>
      </c>
      <c r="AC340" s="6">
        <f>SUMIFS(GQList,GIList,Table_ExternalData_1[[#This Row],[Item_key]],GDList,Table_ExternalData_1[[#Headers],[23]])</f>
        <v>0</v>
      </c>
      <c r="AD340" s="6">
        <f>SUMIFS(GQList,GIList,Table_ExternalData_1[[#This Row],[Item_key]],GDList,Table_ExternalData_1[[#Headers],[24]])</f>
        <v>0</v>
      </c>
      <c r="AE340" s="6">
        <f>SUMIFS(GQList,GIList,Table_ExternalData_1[[#This Row],[Item_key]],GDList,Table_ExternalData_1[[#Headers],[25]])</f>
        <v>0</v>
      </c>
      <c r="AF340" s="6">
        <f>SUMIFS(GQList,GIList,Table_ExternalData_1[[#This Row],[Item_key]],GDList,Table_ExternalData_1[[#Headers],[26]])</f>
        <v>0</v>
      </c>
      <c r="AG340" s="6">
        <f>SUMIFS(GQList,GIList,Table_ExternalData_1[[#This Row],[Item_key]],GDList,Table_ExternalData_1[[#Headers],[27]])</f>
        <v>0</v>
      </c>
      <c r="AH340" s="6">
        <f>SUMIFS(GQList,GIList,Table_ExternalData_1[[#This Row],[Item_key]],GDList,Table_ExternalData_1[[#Headers],[28]])</f>
        <v>0</v>
      </c>
      <c r="AI340" s="6">
        <f>SUMIFS(GQList,GIList,Table_ExternalData_1[[#This Row],[Item_key]],GDList,Table_ExternalData_1[[#Headers],[29]])</f>
        <v>0</v>
      </c>
      <c r="AJ340" s="6">
        <f>SUMIFS(GQList,GIList,Table_ExternalData_1[[#This Row],[Item_key]],GDList,Table_ExternalData_1[[#Headers],[30]])</f>
        <v>2000</v>
      </c>
      <c r="AK340" s="6">
        <f>SUMIFS(GQList,GIList,Table_ExternalData_1[[#This Row],[Item_key]],GDList,Table_ExternalData_1[[#Headers],[31]])</f>
        <v>0</v>
      </c>
      <c r="AL340" s="6">
        <f>SUM(Table_ExternalData_1[[#This Row],[1]:[31]])</f>
        <v>2800</v>
      </c>
    </row>
    <row r="341" spans="1:38" hidden="1">
      <c r="A341" s="8" t="s">
        <v>2000</v>
      </c>
      <c r="B341" s="3" t="s">
        <v>983</v>
      </c>
      <c r="C341" s="3" t="s">
        <v>42</v>
      </c>
      <c r="D341" s="3" t="s">
        <v>1050</v>
      </c>
      <c r="E341" s="3" t="s">
        <v>1051</v>
      </c>
      <c r="F341" s="8" t="s">
        <v>1641</v>
      </c>
      <c r="G341" s="6">
        <f>SUMIFS(GQList,GIList,Table_ExternalData_1[[#This Row],[Item_key]],GDList,Table_ExternalData_1[[#Headers],[1]])</f>
        <v>0</v>
      </c>
      <c r="H341" s="6">
        <f>SUMIFS(GQList,GIList,Table_ExternalData_1[[#This Row],[Item_key]],GDList,Table_ExternalData_1[[#Headers],[2]])</f>
        <v>0</v>
      </c>
      <c r="I341" s="6">
        <f>SUMIFS(GQList,GIList,Table_ExternalData_1[[#This Row],[Item_key]],GDList,Table_ExternalData_1[[#Headers],[3]])</f>
        <v>0</v>
      </c>
      <c r="J341" s="6">
        <f>SUMIFS(GQList,GIList,Table_ExternalData_1[[#This Row],[Item_key]],GDList,Table_ExternalData_1[[#Headers],[4]])</f>
        <v>0</v>
      </c>
      <c r="K341" s="6">
        <f>SUMIFS(GQList,GIList,Table_ExternalData_1[[#This Row],[Item_key]],GDList,Table_ExternalData_1[[#Headers],[5]])</f>
        <v>0</v>
      </c>
      <c r="L341" s="6">
        <f>SUMIFS(GQList,GIList,Table_ExternalData_1[[#This Row],[Item_key]],GDList,Table_ExternalData_1[[#Headers],[6]])</f>
        <v>0</v>
      </c>
      <c r="M341" s="6">
        <f>SUMIFS(GQList,GIList,Table_ExternalData_1[[#This Row],[Item_key]],GDList,Table_ExternalData_1[[#Headers],[7]])</f>
        <v>0</v>
      </c>
      <c r="N341" s="6">
        <f>SUMIFS(GQList,GIList,Table_ExternalData_1[[#This Row],[Item_key]],GDList,Table_ExternalData_1[[#Headers],[8]])</f>
        <v>0</v>
      </c>
      <c r="O341" s="6">
        <f>SUMIFS(GQList,GIList,Table_ExternalData_1[[#This Row],[Item_key]],GDList,Table_ExternalData_1[[#Headers],[9]])</f>
        <v>0</v>
      </c>
      <c r="P341" s="6">
        <f>SUMIFS(GQList,GIList,Table_ExternalData_1[[#This Row],[Item_key]],GDList,Table_ExternalData_1[[#Headers],[10]])</f>
        <v>0</v>
      </c>
      <c r="Q341" s="6">
        <f>SUMIFS(GQList,GIList,Table_ExternalData_1[[#This Row],[Item_key]],GDList,Table_ExternalData_1[[#Headers],[11]])</f>
        <v>0</v>
      </c>
      <c r="R341" s="6">
        <f>SUMIFS(GQList,GIList,Table_ExternalData_1[[#This Row],[Item_key]],GDList,Table_ExternalData_1[[#Headers],[12]])</f>
        <v>0</v>
      </c>
      <c r="S341" s="6">
        <f>SUMIFS(GQList,GIList,Table_ExternalData_1[[#This Row],[Item_key]],GDList,Table_ExternalData_1[[#Headers],[13]])</f>
        <v>0</v>
      </c>
      <c r="T341" s="6">
        <f>SUMIFS(GQList,GIList,Table_ExternalData_1[[#This Row],[Item_key]],GDList,Table_ExternalData_1[[#Headers],[14]])</f>
        <v>0</v>
      </c>
      <c r="U341" s="6">
        <f>SUMIFS(GQList,GIList,Table_ExternalData_1[[#This Row],[Item_key]],GDList,Table_ExternalData_1[[#Headers],[15]])</f>
        <v>0</v>
      </c>
      <c r="V341" s="6">
        <f>SUMIFS(GQList,GIList,Table_ExternalData_1[[#This Row],[Item_key]],GDList,Table_ExternalData_1[[#Headers],[16]])</f>
        <v>22100</v>
      </c>
      <c r="W341" s="6">
        <f>SUMIFS(GQList,GIList,Table_ExternalData_1[[#This Row],[Item_key]],GDList,Table_ExternalData_1[[#Headers],[17]])</f>
        <v>0</v>
      </c>
      <c r="X341" s="6">
        <f>SUMIFS(GQList,GIList,Table_ExternalData_1[[#This Row],[Item_key]],GDList,Table_ExternalData_1[[#Headers],[18]])</f>
        <v>0</v>
      </c>
      <c r="Y341" s="6">
        <f>SUMIFS(GQList,GIList,Table_ExternalData_1[[#This Row],[Item_key]],GDList,Table_ExternalData_1[[#Headers],[19]])</f>
        <v>0</v>
      </c>
      <c r="Z341" s="6">
        <f>SUMIFS(GQList,GIList,Table_ExternalData_1[[#This Row],[Item_key]],GDList,Table_ExternalData_1[[#Headers],[20]])</f>
        <v>0</v>
      </c>
      <c r="AA341" s="6">
        <f>SUMIFS(GQList,GIList,Table_ExternalData_1[[#This Row],[Item_key]],GDList,Table_ExternalData_1[[#Headers],[21]])</f>
        <v>0</v>
      </c>
      <c r="AB341" s="6">
        <f>SUMIFS(GQList,GIList,Table_ExternalData_1[[#This Row],[Item_key]],GDList,Table_ExternalData_1[[#Headers],[22]])</f>
        <v>0</v>
      </c>
      <c r="AC341" s="6">
        <f>SUMIFS(GQList,GIList,Table_ExternalData_1[[#This Row],[Item_key]],GDList,Table_ExternalData_1[[#Headers],[23]])</f>
        <v>0</v>
      </c>
      <c r="AD341" s="6">
        <f>SUMIFS(GQList,GIList,Table_ExternalData_1[[#This Row],[Item_key]],GDList,Table_ExternalData_1[[#Headers],[24]])</f>
        <v>0</v>
      </c>
      <c r="AE341" s="6">
        <f>SUMIFS(GQList,GIList,Table_ExternalData_1[[#This Row],[Item_key]],GDList,Table_ExternalData_1[[#Headers],[25]])</f>
        <v>0</v>
      </c>
      <c r="AF341" s="6">
        <f>SUMIFS(GQList,GIList,Table_ExternalData_1[[#This Row],[Item_key]],GDList,Table_ExternalData_1[[#Headers],[26]])</f>
        <v>0</v>
      </c>
      <c r="AG341" s="6">
        <f>SUMIFS(GQList,GIList,Table_ExternalData_1[[#This Row],[Item_key]],GDList,Table_ExternalData_1[[#Headers],[27]])</f>
        <v>0</v>
      </c>
      <c r="AH341" s="6">
        <f>SUMIFS(GQList,GIList,Table_ExternalData_1[[#This Row],[Item_key]],GDList,Table_ExternalData_1[[#Headers],[28]])</f>
        <v>0</v>
      </c>
      <c r="AI341" s="6">
        <f>SUMIFS(GQList,GIList,Table_ExternalData_1[[#This Row],[Item_key]],GDList,Table_ExternalData_1[[#Headers],[29]])</f>
        <v>0</v>
      </c>
      <c r="AJ341" s="6">
        <f>SUMIFS(GQList,GIList,Table_ExternalData_1[[#This Row],[Item_key]],GDList,Table_ExternalData_1[[#Headers],[30]])</f>
        <v>0</v>
      </c>
      <c r="AK341" s="6">
        <f>SUMIFS(GQList,GIList,Table_ExternalData_1[[#This Row],[Item_key]],GDList,Table_ExternalData_1[[#Headers],[31]])</f>
        <v>0</v>
      </c>
      <c r="AL341" s="6">
        <f>SUM(Table_ExternalData_1[[#This Row],[1]:[31]])</f>
        <v>22100</v>
      </c>
    </row>
    <row r="342" spans="1:38" hidden="1">
      <c r="A342" s="8" t="s">
        <v>2000</v>
      </c>
      <c r="B342" s="3" t="s">
        <v>983</v>
      </c>
      <c r="C342" s="3" t="s">
        <v>473</v>
      </c>
      <c r="D342" s="3" t="s">
        <v>1052</v>
      </c>
      <c r="E342" s="3" t="s">
        <v>1053</v>
      </c>
      <c r="F342" s="8" t="s">
        <v>1641</v>
      </c>
      <c r="G342" s="6">
        <f>SUMIFS(GQList,GIList,Table_ExternalData_1[[#This Row],[Item_key]],GDList,Table_ExternalData_1[[#Headers],[1]])</f>
        <v>0</v>
      </c>
      <c r="H342" s="6">
        <f>SUMIFS(GQList,GIList,Table_ExternalData_1[[#This Row],[Item_key]],GDList,Table_ExternalData_1[[#Headers],[2]])</f>
        <v>0</v>
      </c>
      <c r="I342" s="6">
        <f>SUMIFS(GQList,GIList,Table_ExternalData_1[[#This Row],[Item_key]],GDList,Table_ExternalData_1[[#Headers],[3]])</f>
        <v>0</v>
      </c>
      <c r="J342" s="6">
        <f>SUMIFS(GQList,GIList,Table_ExternalData_1[[#This Row],[Item_key]],GDList,Table_ExternalData_1[[#Headers],[4]])</f>
        <v>0</v>
      </c>
      <c r="K342" s="6">
        <f>SUMIFS(GQList,GIList,Table_ExternalData_1[[#This Row],[Item_key]],GDList,Table_ExternalData_1[[#Headers],[5]])</f>
        <v>0</v>
      </c>
      <c r="L342" s="6">
        <f>SUMIFS(GQList,GIList,Table_ExternalData_1[[#This Row],[Item_key]],GDList,Table_ExternalData_1[[#Headers],[6]])</f>
        <v>0</v>
      </c>
      <c r="M342" s="6">
        <f>SUMIFS(GQList,GIList,Table_ExternalData_1[[#This Row],[Item_key]],GDList,Table_ExternalData_1[[#Headers],[7]])</f>
        <v>0</v>
      </c>
      <c r="N342" s="6">
        <f>SUMIFS(GQList,GIList,Table_ExternalData_1[[#This Row],[Item_key]],GDList,Table_ExternalData_1[[#Headers],[8]])</f>
        <v>0</v>
      </c>
      <c r="O342" s="6">
        <f>SUMIFS(GQList,GIList,Table_ExternalData_1[[#This Row],[Item_key]],GDList,Table_ExternalData_1[[#Headers],[9]])</f>
        <v>0</v>
      </c>
      <c r="P342" s="6">
        <f>SUMIFS(GQList,GIList,Table_ExternalData_1[[#This Row],[Item_key]],GDList,Table_ExternalData_1[[#Headers],[10]])</f>
        <v>0</v>
      </c>
      <c r="Q342" s="6">
        <f>SUMIFS(GQList,GIList,Table_ExternalData_1[[#This Row],[Item_key]],GDList,Table_ExternalData_1[[#Headers],[11]])</f>
        <v>0</v>
      </c>
      <c r="R342" s="6">
        <f>SUMIFS(GQList,GIList,Table_ExternalData_1[[#This Row],[Item_key]],GDList,Table_ExternalData_1[[#Headers],[12]])</f>
        <v>0</v>
      </c>
      <c r="S342" s="6">
        <f>SUMIFS(GQList,GIList,Table_ExternalData_1[[#This Row],[Item_key]],GDList,Table_ExternalData_1[[#Headers],[13]])</f>
        <v>0</v>
      </c>
      <c r="T342" s="6">
        <f>SUMIFS(GQList,GIList,Table_ExternalData_1[[#This Row],[Item_key]],GDList,Table_ExternalData_1[[#Headers],[14]])</f>
        <v>0</v>
      </c>
      <c r="U342" s="6">
        <f>SUMIFS(GQList,GIList,Table_ExternalData_1[[#This Row],[Item_key]],GDList,Table_ExternalData_1[[#Headers],[15]])</f>
        <v>0</v>
      </c>
      <c r="V342" s="6">
        <f>SUMIFS(GQList,GIList,Table_ExternalData_1[[#This Row],[Item_key]],GDList,Table_ExternalData_1[[#Headers],[16]])</f>
        <v>0</v>
      </c>
      <c r="W342" s="6">
        <f>SUMIFS(GQList,GIList,Table_ExternalData_1[[#This Row],[Item_key]],GDList,Table_ExternalData_1[[#Headers],[17]])</f>
        <v>0</v>
      </c>
      <c r="X342" s="6">
        <f>SUMIFS(GQList,GIList,Table_ExternalData_1[[#This Row],[Item_key]],GDList,Table_ExternalData_1[[#Headers],[18]])</f>
        <v>0</v>
      </c>
      <c r="Y342" s="6">
        <f>SUMIFS(GQList,GIList,Table_ExternalData_1[[#This Row],[Item_key]],GDList,Table_ExternalData_1[[#Headers],[19]])</f>
        <v>0</v>
      </c>
      <c r="Z342" s="6">
        <f>SUMIFS(GQList,GIList,Table_ExternalData_1[[#This Row],[Item_key]],GDList,Table_ExternalData_1[[#Headers],[20]])</f>
        <v>0</v>
      </c>
      <c r="AA342" s="6">
        <f>SUMIFS(GQList,GIList,Table_ExternalData_1[[#This Row],[Item_key]],GDList,Table_ExternalData_1[[#Headers],[21]])</f>
        <v>0</v>
      </c>
      <c r="AB342" s="6">
        <f>SUMIFS(GQList,GIList,Table_ExternalData_1[[#This Row],[Item_key]],GDList,Table_ExternalData_1[[#Headers],[22]])</f>
        <v>0</v>
      </c>
      <c r="AC342" s="6">
        <f>SUMIFS(GQList,GIList,Table_ExternalData_1[[#This Row],[Item_key]],GDList,Table_ExternalData_1[[#Headers],[23]])</f>
        <v>0</v>
      </c>
      <c r="AD342" s="6">
        <f>SUMIFS(GQList,GIList,Table_ExternalData_1[[#This Row],[Item_key]],GDList,Table_ExternalData_1[[#Headers],[24]])</f>
        <v>0</v>
      </c>
      <c r="AE342" s="6">
        <f>SUMIFS(GQList,GIList,Table_ExternalData_1[[#This Row],[Item_key]],GDList,Table_ExternalData_1[[#Headers],[25]])</f>
        <v>0</v>
      </c>
      <c r="AF342" s="6">
        <f>SUMIFS(GQList,GIList,Table_ExternalData_1[[#This Row],[Item_key]],GDList,Table_ExternalData_1[[#Headers],[26]])</f>
        <v>0</v>
      </c>
      <c r="AG342" s="6">
        <f>SUMIFS(GQList,GIList,Table_ExternalData_1[[#This Row],[Item_key]],GDList,Table_ExternalData_1[[#Headers],[27]])</f>
        <v>0</v>
      </c>
      <c r="AH342" s="6">
        <f>SUMIFS(GQList,GIList,Table_ExternalData_1[[#This Row],[Item_key]],GDList,Table_ExternalData_1[[#Headers],[28]])</f>
        <v>0</v>
      </c>
      <c r="AI342" s="6">
        <f>SUMIFS(GQList,GIList,Table_ExternalData_1[[#This Row],[Item_key]],GDList,Table_ExternalData_1[[#Headers],[29]])</f>
        <v>0</v>
      </c>
      <c r="AJ342" s="6">
        <f>SUMIFS(GQList,GIList,Table_ExternalData_1[[#This Row],[Item_key]],GDList,Table_ExternalData_1[[#Headers],[30]])</f>
        <v>0</v>
      </c>
      <c r="AK342" s="6">
        <f>SUMIFS(GQList,GIList,Table_ExternalData_1[[#This Row],[Item_key]],GDList,Table_ExternalData_1[[#Headers],[31]])</f>
        <v>0</v>
      </c>
      <c r="AL342" s="6">
        <f>SUM(Table_ExternalData_1[[#This Row],[1]:[31]])</f>
        <v>0</v>
      </c>
    </row>
    <row r="343" spans="1:38" hidden="1">
      <c r="A343" s="8" t="s">
        <v>2000</v>
      </c>
      <c r="B343" s="3" t="s">
        <v>983</v>
      </c>
      <c r="C343" s="3" t="s">
        <v>43</v>
      </c>
      <c r="D343" s="3" t="s">
        <v>1060</v>
      </c>
      <c r="E343" s="3" t="s">
        <v>1061</v>
      </c>
      <c r="F343" s="8" t="s">
        <v>1641</v>
      </c>
      <c r="G343" s="6">
        <f>SUMIFS(GQList,GIList,Table_ExternalData_1[[#This Row],[Item_key]],GDList,Table_ExternalData_1[[#Headers],[1]])</f>
        <v>0</v>
      </c>
      <c r="H343" s="6">
        <f>SUMIFS(GQList,GIList,Table_ExternalData_1[[#This Row],[Item_key]],GDList,Table_ExternalData_1[[#Headers],[2]])</f>
        <v>0</v>
      </c>
      <c r="I343" s="6">
        <f>SUMIFS(GQList,GIList,Table_ExternalData_1[[#This Row],[Item_key]],GDList,Table_ExternalData_1[[#Headers],[3]])</f>
        <v>0</v>
      </c>
      <c r="J343" s="6">
        <f>SUMIFS(GQList,GIList,Table_ExternalData_1[[#This Row],[Item_key]],GDList,Table_ExternalData_1[[#Headers],[4]])</f>
        <v>1000</v>
      </c>
      <c r="K343" s="6">
        <f>SUMIFS(GQList,GIList,Table_ExternalData_1[[#This Row],[Item_key]],GDList,Table_ExternalData_1[[#Headers],[5]])</f>
        <v>0</v>
      </c>
      <c r="L343" s="6">
        <f>SUMIFS(GQList,GIList,Table_ExternalData_1[[#This Row],[Item_key]],GDList,Table_ExternalData_1[[#Headers],[6]])</f>
        <v>0</v>
      </c>
      <c r="M343" s="6">
        <f>SUMIFS(GQList,GIList,Table_ExternalData_1[[#This Row],[Item_key]],GDList,Table_ExternalData_1[[#Headers],[7]])</f>
        <v>0</v>
      </c>
      <c r="N343" s="6">
        <f>SUMIFS(GQList,GIList,Table_ExternalData_1[[#This Row],[Item_key]],GDList,Table_ExternalData_1[[#Headers],[8]])</f>
        <v>0</v>
      </c>
      <c r="O343" s="6">
        <f>SUMIFS(GQList,GIList,Table_ExternalData_1[[#This Row],[Item_key]],GDList,Table_ExternalData_1[[#Headers],[9]])</f>
        <v>0</v>
      </c>
      <c r="P343" s="6">
        <f>SUMIFS(GQList,GIList,Table_ExternalData_1[[#This Row],[Item_key]],GDList,Table_ExternalData_1[[#Headers],[10]])</f>
        <v>0</v>
      </c>
      <c r="Q343" s="6">
        <f>SUMIFS(GQList,GIList,Table_ExternalData_1[[#This Row],[Item_key]],GDList,Table_ExternalData_1[[#Headers],[11]])</f>
        <v>0</v>
      </c>
      <c r="R343" s="6">
        <f>SUMIFS(GQList,GIList,Table_ExternalData_1[[#This Row],[Item_key]],GDList,Table_ExternalData_1[[#Headers],[12]])</f>
        <v>0</v>
      </c>
      <c r="S343" s="6">
        <f>SUMIFS(GQList,GIList,Table_ExternalData_1[[#This Row],[Item_key]],GDList,Table_ExternalData_1[[#Headers],[13]])</f>
        <v>0</v>
      </c>
      <c r="T343" s="6">
        <f>SUMIFS(GQList,GIList,Table_ExternalData_1[[#This Row],[Item_key]],GDList,Table_ExternalData_1[[#Headers],[14]])</f>
        <v>0</v>
      </c>
      <c r="U343" s="6">
        <f>SUMIFS(GQList,GIList,Table_ExternalData_1[[#This Row],[Item_key]],GDList,Table_ExternalData_1[[#Headers],[15]])</f>
        <v>0</v>
      </c>
      <c r="V343" s="6">
        <f>SUMIFS(GQList,GIList,Table_ExternalData_1[[#This Row],[Item_key]],GDList,Table_ExternalData_1[[#Headers],[16]])</f>
        <v>5535</v>
      </c>
      <c r="W343" s="6">
        <f>SUMIFS(GQList,GIList,Table_ExternalData_1[[#This Row],[Item_key]],GDList,Table_ExternalData_1[[#Headers],[17]])</f>
        <v>0</v>
      </c>
      <c r="X343" s="6">
        <f>SUMIFS(GQList,GIList,Table_ExternalData_1[[#This Row],[Item_key]],GDList,Table_ExternalData_1[[#Headers],[18]])</f>
        <v>0</v>
      </c>
      <c r="Y343" s="6">
        <f>SUMIFS(GQList,GIList,Table_ExternalData_1[[#This Row],[Item_key]],GDList,Table_ExternalData_1[[#Headers],[19]])</f>
        <v>0</v>
      </c>
      <c r="Z343" s="6">
        <f>SUMIFS(GQList,GIList,Table_ExternalData_1[[#This Row],[Item_key]],GDList,Table_ExternalData_1[[#Headers],[20]])</f>
        <v>0</v>
      </c>
      <c r="AA343" s="6">
        <f>SUMIFS(GQList,GIList,Table_ExternalData_1[[#This Row],[Item_key]],GDList,Table_ExternalData_1[[#Headers],[21]])</f>
        <v>0</v>
      </c>
      <c r="AB343" s="6">
        <f>SUMIFS(GQList,GIList,Table_ExternalData_1[[#This Row],[Item_key]],GDList,Table_ExternalData_1[[#Headers],[22]])</f>
        <v>0</v>
      </c>
      <c r="AC343" s="6">
        <f>SUMIFS(GQList,GIList,Table_ExternalData_1[[#This Row],[Item_key]],GDList,Table_ExternalData_1[[#Headers],[23]])</f>
        <v>0</v>
      </c>
      <c r="AD343" s="6">
        <f>SUMIFS(GQList,GIList,Table_ExternalData_1[[#This Row],[Item_key]],GDList,Table_ExternalData_1[[#Headers],[24]])</f>
        <v>0</v>
      </c>
      <c r="AE343" s="6">
        <f>SUMIFS(GQList,GIList,Table_ExternalData_1[[#This Row],[Item_key]],GDList,Table_ExternalData_1[[#Headers],[25]])</f>
        <v>0</v>
      </c>
      <c r="AF343" s="6">
        <f>SUMIFS(GQList,GIList,Table_ExternalData_1[[#This Row],[Item_key]],GDList,Table_ExternalData_1[[#Headers],[26]])</f>
        <v>0</v>
      </c>
      <c r="AG343" s="6">
        <f>SUMIFS(GQList,GIList,Table_ExternalData_1[[#This Row],[Item_key]],GDList,Table_ExternalData_1[[#Headers],[27]])</f>
        <v>0</v>
      </c>
      <c r="AH343" s="6">
        <f>SUMIFS(GQList,GIList,Table_ExternalData_1[[#This Row],[Item_key]],GDList,Table_ExternalData_1[[#Headers],[28]])</f>
        <v>0</v>
      </c>
      <c r="AI343" s="6">
        <f>SUMIFS(GQList,GIList,Table_ExternalData_1[[#This Row],[Item_key]],GDList,Table_ExternalData_1[[#Headers],[29]])</f>
        <v>4465</v>
      </c>
      <c r="AJ343" s="6">
        <f>SUMIFS(GQList,GIList,Table_ExternalData_1[[#This Row],[Item_key]],GDList,Table_ExternalData_1[[#Headers],[30]])</f>
        <v>0</v>
      </c>
      <c r="AK343" s="6">
        <f>SUMIFS(GQList,GIList,Table_ExternalData_1[[#This Row],[Item_key]],GDList,Table_ExternalData_1[[#Headers],[31]])</f>
        <v>4465</v>
      </c>
      <c r="AL343" s="6">
        <f>SUM(Table_ExternalData_1[[#This Row],[1]:[31]])</f>
        <v>15465</v>
      </c>
    </row>
    <row r="344" spans="1:38" hidden="1">
      <c r="A344" s="8" t="s">
        <v>2000</v>
      </c>
      <c r="B344" s="3" t="s">
        <v>983</v>
      </c>
      <c r="C344" s="3" t="s">
        <v>43</v>
      </c>
      <c r="D344" s="3" t="s">
        <v>1060</v>
      </c>
      <c r="E344" s="3" t="s">
        <v>1061</v>
      </c>
      <c r="F344" s="8" t="s">
        <v>1642</v>
      </c>
      <c r="G344" s="6">
        <f>SUMIFS(GQList,GIList,Table_ExternalData_1[[#This Row],[Item_key]],GDList,Table_ExternalData_1[[#Headers],[1]])</f>
        <v>0</v>
      </c>
      <c r="H344" s="6">
        <f>SUMIFS(GQList,GIList,Table_ExternalData_1[[#This Row],[Item_key]],GDList,Table_ExternalData_1[[#Headers],[2]])</f>
        <v>0</v>
      </c>
      <c r="I344" s="6">
        <f>SUMIFS(GQList,GIList,Table_ExternalData_1[[#This Row],[Item_key]],GDList,Table_ExternalData_1[[#Headers],[3]])</f>
        <v>0</v>
      </c>
      <c r="J344" s="6">
        <f>SUMIFS(GQList,GIList,Table_ExternalData_1[[#This Row],[Item_key]],GDList,Table_ExternalData_1[[#Headers],[4]])</f>
        <v>1000</v>
      </c>
      <c r="K344" s="6">
        <f>SUMIFS(GQList,GIList,Table_ExternalData_1[[#This Row],[Item_key]],GDList,Table_ExternalData_1[[#Headers],[5]])</f>
        <v>0</v>
      </c>
      <c r="L344" s="6">
        <f>SUMIFS(GQList,GIList,Table_ExternalData_1[[#This Row],[Item_key]],GDList,Table_ExternalData_1[[#Headers],[6]])</f>
        <v>0</v>
      </c>
      <c r="M344" s="6">
        <f>SUMIFS(GQList,GIList,Table_ExternalData_1[[#This Row],[Item_key]],GDList,Table_ExternalData_1[[#Headers],[7]])</f>
        <v>0</v>
      </c>
      <c r="N344" s="6">
        <f>SUMIFS(GQList,GIList,Table_ExternalData_1[[#This Row],[Item_key]],GDList,Table_ExternalData_1[[#Headers],[8]])</f>
        <v>0</v>
      </c>
      <c r="O344" s="6">
        <f>SUMIFS(GQList,GIList,Table_ExternalData_1[[#This Row],[Item_key]],GDList,Table_ExternalData_1[[#Headers],[9]])</f>
        <v>0</v>
      </c>
      <c r="P344" s="6">
        <f>SUMIFS(GQList,GIList,Table_ExternalData_1[[#This Row],[Item_key]],GDList,Table_ExternalData_1[[#Headers],[10]])</f>
        <v>0</v>
      </c>
      <c r="Q344" s="6">
        <f>SUMIFS(GQList,GIList,Table_ExternalData_1[[#This Row],[Item_key]],GDList,Table_ExternalData_1[[#Headers],[11]])</f>
        <v>0</v>
      </c>
      <c r="R344" s="6">
        <f>SUMIFS(GQList,GIList,Table_ExternalData_1[[#This Row],[Item_key]],GDList,Table_ExternalData_1[[#Headers],[12]])</f>
        <v>0</v>
      </c>
      <c r="S344" s="6">
        <f>SUMIFS(GQList,GIList,Table_ExternalData_1[[#This Row],[Item_key]],GDList,Table_ExternalData_1[[#Headers],[13]])</f>
        <v>0</v>
      </c>
      <c r="T344" s="6">
        <f>SUMIFS(GQList,GIList,Table_ExternalData_1[[#This Row],[Item_key]],GDList,Table_ExternalData_1[[#Headers],[14]])</f>
        <v>0</v>
      </c>
      <c r="U344" s="6">
        <f>SUMIFS(GQList,GIList,Table_ExternalData_1[[#This Row],[Item_key]],GDList,Table_ExternalData_1[[#Headers],[15]])</f>
        <v>0</v>
      </c>
      <c r="V344" s="6">
        <f>SUMIFS(GQList,GIList,Table_ExternalData_1[[#This Row],[Item_key]],GDList,Table_ExternalData_1[[#Headers],[16]])</f>
        <v>5535</v>
      </c>
      <c r="W344" s="6">
        <f>SUMIFS(GQList,GIList,Table_ExternalData_1[[#This Row],[Item_key]],GDList,Table_ExternalData_1[[#Headers],[17]])</f>
        <v>0</v>
      </c>
      <c r="X344" s="6">
        <f>SUMIFS(GQList,GIList,Table_ExternalData_1[[#This Row],[Item_key]],GDList,Table_ExternalData_1[[#Headers],[18]])</f>
        <v>0</v>
      </c>
      <c r="Y344" s="6">
        <f>SUMIFS(GQList,GIList,Table_ExternalData_1[[#This Row],[Item_key]],GDList,Table_ExternalData_1[[#Headers],[19]])</f>
        <v>0</v>
      </c>
      <c r="Z344" s="6">
        <f>SUMIFS(GQList,GIList,Table_ExternalData_1[[#This Row],[Item_key]],GDList,Table_ExternalData_1[[#Headers],[20]])</f>
        <v>0</v>
      </c>
      <c r="AA344" s="6">
        <f>SUMIFS(GQList,GIList,Table_ExternalData_1[[#This Row],[Item_key]],GDList,Table_ExternalData_1[[#Headers],[21]])</f>
        <v>0</v>
      </c>
      <c r="AB344" s="6">
        <f>SUMIFS(GQList,GIList,Table_ExternalData_1[[#This Row],[Item_key]],GDList,Table_ExternalData_1[[#Headers],[22]])</f>
        <v>0</v>
      </c>
      <c r="AC344" s="6">
        <f>SUMIFS(GQList,GIList,Table_ExternalData_1[[#This Row],[Item_key]],GDList,Table_ExternalData_1[[#Headers],[23]])</f>
        <v>0</v>
      </c>
      <c r="AD344" s="6">
        <f>SUMIFS(GQList,GIList,Table_ExternalData_1[[#This Row],[Item_key]],GDList,Table_ExternalData_1[[#Headers],[24]])</f>
        <v>0</v>
      </c>
      <c r="AE344" s="6">
        <f>SUMIFS(GQList,GIList,Table_ExternalData_1[[#This Row],[Item_key]],GDList,Table_ExternalData_1[[#Headers],[25]])</f>
        <v>0</v>
      </c>
      <c r="AF344" s="6">
        <f>SUMIFS(GQList,GIList,Table_ExternalData_1[[#This Row],[Item_key]],GDList,Table_ExternalData_1[[#Headers],[26]])</f>
        <v>0</v>
      </c>
      <c r="AG344" s="6">
        <f>SUMIFS(GQList,GIList,Table_ExternalData_1[[#This Row],[Item_key]],GDList,Table_ExternalData_1[[#Headers],[27]])</f>
        <v>0</v>
      </c>
      <c r="AH344" s="6">
        <f>SUMIFS(GQList,GIList,Table_ExternalData_1[[#This Row],[Item_key]],GDList,Table_ExternalData_1[[#Headers],[28]])</f>
        <v>0</v>
      </c>
      <c r="AI344" s="6">
        <f>SUMIFS(GQList,GIList,Table_ExternalData_1[[#This Row],[Item_key]],GDList,Table_ExternalData_1[[#Headers],[29]])</f>
        <v>4465</v>
      </c>
      <c r="AJ344" s="6">
        <f>SUMIFS(GQList,GIList,Table_ExternalData_1[[#This Row],[Item_key]],GDList,Table_ExternalData_1[[#Headers],[30]])</f>
        <v>0</v>
      </c>
      <c r="AK344" s="6">
        <f>SUMIFS(GQList,GIList,Table_ExternalData_1[[#This Row],[Item_key]],GDList,Table_ExternalData_1[[#Headers],[31]])</f>
        <v>4465</v>
      </c>
      <c r="AL344" s="6">
        <f>SUM(Table_ExternalData_1[[#This Row],[1]:[31]])</f>
        <v>15465</v>
      </c>
    </row>
    <row r="345" spans="1:38" hidden="1">
      <c r="A345" s="8" t="s">
        <v>2000</v>
      </c>
      <c r="B345" s="3" t="s">
        <v>983</v>
      </c>
      <c r="C345" s="3" t="s">
        <v>174</v>
      </c>
      <c r="D345" s="3" t="s">
        <v>1054</v>
      </c>
      <c r="E345" s="3" t="s">
        <v>1055</v>
      </c>
      <c r="F345" s="8" t="s">
        <v>1641</v>
      </c>
      <c r="G345" s="6">
        <f>SUMIFS(GQList,GIList,Table_ExternalData_1[[#This Row],[Item_key]],GDList,Table_ExternalData_1[[#Headers],[1]])</f>
        <v>0</v>
      </c>
      <c r="H345" s="6">
        <f>SUMIFS(GQList,GIList,Table_ExternalData_1[[#This Row],[Item_key]],GDList,Table_ExternalData_1[[#Headers],[2]])</f>
        <v>0</v>
      </c>
      <c r="I345" s="6">
        <f>SUMIFS(GQList,GIList,Table_ExternalData_1[[#This Row],[Item_key]],GDList,Table_ExternalData_1[[#Headers],[3]])</f>
        <v>0</v>
      </c>
      <c r="J345" s="6">
        <f>SUMIFS(GQList,GIList,Table_ExternalData_1[[#This Row],[Item_key]],GDList,Table_ExternalData_1[[#Headers],[4]])</f>
        <v>0</v>
      </c>
      <c r="K345" s="6">
        <f>SUMIFS(GQList,GIList,Table_ExternalData_1[[#This Row],[Item_key]],GDList,Table_ExternalData_1[[#Headers],[5]])</f>
        <v>0</v>
      </c>
      <c r="L345" s="6">
        <f>SUMIFS(GQList,GIList,Table_ExternalData_1[[#This Row],[Item_key]],GDList,Table_ExternalData_1[[#Headers],[6]])</f>
        <v>0</v>
      </c>
      <c r="M345" s="6">
        <f>SUMIFS(GQList,GIList,Table_ExternalData_1[[#This Row],[Item_key]],GDList,Table_ExternalData_1[[#Headers],[7]])</f>
        <v>0</v>
      </c>
      <c r="N345" s="6">
        <f>SUMIFS(GQList,GIList,Table_ExternalData_1[[#This Row],[Item_key]],GDList,Table_ExternalData_1[[#Headers],[8]])</f>
        <v>0</v>
      </c>
      <c r="O345" s="6">
        <f>SUMIFS(GQList,GIList,Table_ExternalData_1[[#This Row],[Item_key]],GDList,Table_ExternalData_1[[#Headers],[9]])</f>
        <v>0</v>
      </c>
      <c r="P345" s="6">
        <f>SUMIFS(GQList,GIList,Table_ExternalData_1[[#This Row],[Item_key]],GDList,Table_ExternalData_1[[#Headers],[10]])</f>
        <v>0</v>
      </c>
      <c r="Q345" s="6">
        <f>SUMIFS(GQList,GIList,Table_ExternalData_1[[#This Row],[Item_key]],GDList,Table_ExternalData_1[[#Headers],[11]])</f>
        <v>0</v>
      </c>
      <c r="R345" s="6">
        <f>SUMIFS(GQList,GIList,Table_ExternalData_1[[#This Row],[Item_key]],GDList,Table_ExternalData_1[[#Headers],[12]])</f>
        <v>0</v>
      </c>
      <c r="S345" s="6">
        <f>SUMIFS(GQList,GIList,Table_ExternalData_1[[#This Row],[Item_key]],GDList,Table_ExternalData_1[[#Headers],[13]])</f>
        <v>0</v>
      </c>
      <c r="T345" s="6">
        <f>SUMIFS(GQList,GIList,Table_ExternalData_1[[#This Row],[Item_key]],GDList,Table_ExternalData_1[[#Headers],[14]])</f>
        <v>0</v>
      </c>
      <c r="U345" s="6">
        <f>SUMIFS(GQList,GIList,Table_ExternalData_1[[#This Row],[Item_key]],GDList,Table_ExternalData_1[[#Headers],[15]])</f>
        <v>0</v>
      </c>
      <c r="V345" s="6">
        <f>SUMIFS(GQList,GIList,Table_ExternalData_1[[#This Row],[Item_key]],GDList,Table_ExternalData_1[[#Headers],[16]])</f>
        <v>21600</v>
      </c>
      <c r="W345" s="6">
        <f>SUMIFS(GQList,GIList,Table_ExternalData_1[[#This Row],[Item_key]],GDList,Table_ExternalData_1[[#Headers],[17]])</f>
        <v>0</v>
      </c>
      <c r="X345" s="6">
        <f>SUMIFS(GQList,GIList,Table_ExternalData_1[[#This Row],[Item_key]],GDList,Table_ExternalData_1[[#Headers],[18]])</f>
        <v>0</v>
      </c>
      <c r="Y345" s="6">
        <f>SUMIFS(GQList,GIList,Table_ExternalData_1[[#This Row],[Item_key]],GDList,Table_ExternalData_1[[#Headers],[19]])</f>
        <v>0</v>
      </c>
      <c r="Z345" s="6">
        <f>SUMIFS(GQList,GIList,Table_ExternalData_1[[#This Row],[Item_key]],GDList,Table_ExternalData_1[[#Headers],[20]])</f>
        <v>0</v>
      </c>
      <c r="AA345" s="6">
        <f>SUMIFS(GQList,GIList,Table_ExternalData_1[[#This Row],[Item_key]],GDList,Table_ExternalData_1[[#Headers],[21]])</f>
        <v>0</v>
      </c>
      <c r="AB345" s="6">
        <f>SUMIFS(GQList,GIList,Table_ExternalData_1[[#This Row],[Item_key]],GDList,Table_ExternalData_1[[#Headers],[22]])</f>
        <v>0</v>
      </c>
      <c r="AC345" s="6">
        <f>SUMIFS(GQList,GIList,Table_ExternalData_1[[#This Row],[Item_key]],GDList,Table_ExternalData_1[[#Headers],[23]])</f>
        <v>0</v>
      </c>
      <c r="AD345" s="6">
        <f>SUMIFS(GQList,GIList,Table_ExternalData_1[[#This Row],[Item_key]],GDList,Table_ExternalData_1[[#Headers],[24]])</f>
        <v>0</v>
      </c>
      <c r="AE345" s="6">
        <f>SUMIFS(GQList,GIList,Table_ExternalData_1[[#This Row],[Item_key]],GDList,Table_ExternalData_1[[#Headers],[25]])</f>
        <v>0</v>
      </c>
      <c r="AF345" s="6">
        <f>SUMIFS(GQList,GIList,Table_ExternalData_1[[#This Row],[Item_key]],GDList,Table_ExternalData_1[[#Headers],[26]])</f>
        <v>0</v>
      </c>
      <c r="AG345" s="6">
        <f>SUMIFS(GQList,GIList,Table_ExternalData_1[[#This Row],[Item_key]],GDList,Table_ExternalData_1[[#Headers],[27]])</f>
        <v>0</v>
      </c>
      <c r="AH345" s="6">
        <f>SUMIFS(GQList,GIList,Table_ExternalData_1[[#This Row],[Item_key]],GDList,Table_ExternalData_1[[#Headers],[28]])</f>
        <v>0</v>
      </c>
      <c r="AI345" s="6">
        <f>SUMIFS(GQList,GIList,Table_ExternalData_1[[#This Row],[Item_key]],GDList,Table_ExternalData_1[[#Headers],[29]])</f>
        <v>0</v>
      </c>
      <c r="AJ345" s="6">
        <f>SUMIFS(GQList,GIList,Table_ExternalData_1[[#This Row],[Item_key]],GDList,Table_ExternalData_1[[#Headers],[30]])</f>
        <v>0</v>
      </c>
      <c r="AK345" s="6">
        <f>SUMIFS(GQList,GIList,Table_ExternalData_1[[#This Row],[Item_key]],GDList,Table_ExternalData_1[[#Headers],[31]])</f>
        <v>0</v>
      </c>
      <c r="AL345" s="6">
        <f>SUM(Table_ExternalData_1[[#This Row],[1]:[31]])</f>
        <v>21600</v>
      </c>
    </row>
    <row r="346" spans="1:38" hidden="1">
      <c r="A346" s="8" t="s">
        <v>2000</v>
      </c>
      <c r="B346" s="3" t="s">
        <v>983</v>
      </c>
      <c r="C346" s="3" t="s">
        <v>175</v>
      </c>
      <c r="D346" s="3" t="s">
        <v>1056</v>
      </c>
      <c r="E346" s="3" t="s">
        <v>1057</v>
      </c>
      <c r="F346" s="8" t="s">
        <v>1641</v>
      </c>
      <c r="G346" s="6">
        <f>SUMIFS(GQList,GIList,Table_ExternalData_1[[#This Row],[Item_key]],GDList,Table_ExternalData_1[[#Headers],[1]])</f>
        <v>0</v>
      </c>
      <c r="H346" s="6">
        <f>SUMIFS(GQList,GIList,Table_ExternalData_1[[#This Row],[Item_key]],GDList,Table_ExternalData_1[[#Headers],[2]])</f>
        <v>0</v>
      </c>
      <c r="I346" s="6">
        <f>SUMIFS(GQList,GIList,Table_ExternalData_1[[#This Row],[Item_key]],GDList,Table_ExternalData_1[[#Headers],[3]])</f>
        <v>0</v>
      </c>
      <c r="J346" s="6">
        <f>SUMIFS(GQList,GIList,Table_ExternalData_1[[#This Row],[Item_key]],GDList,Table_ExternalData_1[[#Headers],[4]])</f>
        <v>6700</v>
      </c>
      <c r="K346" s="6">
        <f>SUMIFS(GQList,GIList,Table_ExternalData_1[[#This Row],[Item_key]],GDList,Table_ExternalData_1[[#Headers],[5]])</f>
        <v>0</v>
      </c>
      <c r="L346" s="6">
        <f>SUMIFS(GQList,GIList,Table_ExternalData_1[[#This Row],[Item_key]],GDList,Table_ExternalData_1[[#Headers],[6]])</f>
        <v>0</v>
      </c>
      <c r="M346" s="6">
        <f>SUMIFS(GQList,GIList,Table_ExternalData_1[[#This Row],[Item_key]],GDList,Table_ExternalData_1[[#Headers],[7]])</f>
        <v>0</v>
      </c>
      <c r="N346" s="6">
        <f>SUMIFS(GQList,GIList,Table_ExternalData_1[[#This Row],[Item_key]],GDList,Table_ExternalData_1[[#Headers],[8]])</f>
        <v>0</v>
      </c>
      <c r="O346" s="6">
        <f>SUMIFS(GQList,GIList,Table_ExternalData_1[[#This Row],[Item_key]],GDList,Table_ExternalData_1[[#Headers],[9]])</f>
        <v>0</v>
      </c>
      <c r="P346" s="6">
        <f>SUMIFS(GQList,GIList,Table_ExternalData_1[[#This Row],[Item_key]],GDList,Table_ExternalData_1[[#Headers],[10]])</f>
        <v>0</v>
      </c>
      <c r="Q346" s="6">
        <f>SUMIFS(GQList,GIList,Table_ExternalData_1[[#This Row],[Item_key]],GDList,Table_ExternalData_1[[#Headers],[11]])</f>
        <v>0</v>
      </c>
      <c r="R346" s="6">
        <f>SUMIFS(GQList,GIList,Table_ExternalData_1[[#This Row],[Item_key]],GDList,Table_ExternalData_1[[#Headers],[12]])</f>
        <v>0</v>
      </c>
      <c r="S346" s="6">
        <f>SUMIFS(GQList,GIList,Table_ExternalData_1[[#This Row],[Item_key]],GDList,Table_ExternalData_1[[#Headers],[13]])</f>
        <v>0</v>
      </c>
      <c r="T346" s="6">
        <f>SUMIFS(GQList,GIList,Table_ExternalData_1[[#This Row],[Item_key]],GDList,Table_ExternalData_1[[#Headers],[14]])</f>
        <v>0</v>
      </c>
      <c r="U346" s="6">
        <f>SUMIFS(GQList,GIList,Table_ExternalData_1[[#This Row],[Item_key]],GDList,Table_ExternalData_1[[#Headers],[15]])</f>
        <v>0</v>
      </c>
      <c r="V346" s="6">
        <f>SUMIFS(GQList,GIList,Table_ExternalData_1[[#This Row],[Item_key]],GDList,Table_ExternalData_1[[#Headers],[16]])</f>
        <v>0</v>
      </c>
      <c r="W346" s="6">
        <f>SUMIFS(GQList,GIList,Table_ExternalData_1[[#This Row],[Item_key]],GDList,Table_ExternalData_1[[#Headers],[17]])</f>
        <v>0</v>
      </c>
      <c r="X346" s="6">
        <f>SUMIFS(GQList,GIList,Table_ExternalData_1[[#This Row],[Item_key]],GDList,Table_ExternalData_1[[#Headers],[18]])</f>
        <v>0</v>
      </c>
      <c r="Y346" s="6">
        <f>SUMIFS(GQList,GIList,Table_ExternalData_1[[#This Row],[Item_key]],GDList,Table_ExternalData_1[[#Headers],[19]])</f>
        <v>0</v>
      </c>
      <c r="Z346" s="6">
        <f>SUMIFS(GQList,GIList,Table_ExternalData_1[[#This Row],[Item_key]],GDList,Table_ExternalData_1[[#Headers],[20]])</f>
        <v>0</v>
      </c>
      <c r="AA346" s="6">
        <f>SUMIFS(GQList,GIList,Table_ExternalData_1[[#This Row],[Item_key]],GDList,Table_ExternalData_1[[#Headers],[21]])</f>
        <v>0</v>
      </c>
      <c r="AB346" s="6">
        <f>SUMIFS(GQList,GIList,Table_ExternalData_1[[#This Row],[Item_key]],GDList,Table_ExternalData_1[[#Headers],[22]])</f>
        <v>0</v>
      </c>
      <c r="AC346" s="6">
        <f>SUMIFS(GQList,GIList,Table_ExternalData_1[[#This Row],[Item_key]],GDList,Table_ExternalData_1[[#Headers],[23]])</f>
        <v>0</v>
      </c>
      <c r="AD346" s="6">
        <f>SUMIFS(GQList,GIList,Table_ExternalData_1[[#This Row],[Item_key]],GDList,Table_ExternalData_1[[#Headers],[24]])</f>
        <v>0</v>
      </c>
      <c r="AE346" s="6">
        <f>SUMIFS(GQList,GIList,Table_ExternalData_1[[#This Row],[Item_key]],GDList,Table_ExternalData_1[[#Headers],[25]])</f>
        <v>0</v>
      </c>
      <c r="AF346" s="6">
        <f>SUMIFS(GQList,GIList,Table_ExternalData_1[[#This Row],[Item_key]],GDList,Table_ExternalData_1[[#Headers],[26]])</f>
        <v>0</v>
      </c>
      <c r="AG346" s="6">
        <f>SUMIFS(GQList,GIList,Table_ExternalData_1[[#This Row],[Item_key]],GDList,Table_ExternalData_1[[#Headers],[27]])</f>
        <v>0</v>
      </c>
      <c r="AH346" s="6">
        <f>SUMIFS(GQList,GIList,Table_ExternalData_1[[#This Row],[Item_key]],GDList,Table_ExternalData_1[[#Headers],[28]])</f>
        <v>0</v>
      </c>
      <c r="AI346" s="6">
        <f>SUMIFS(GQList,GIList,Table_ExternalData_1[[#This Row],[Item_key]],GDList,Table_ExternalData_1[[#Headers],[29]])</f>
        <v>0</v>
      </c>
      <c r="AJ346" s="6">
        <f>SUMIFS(GQList,GIList,Table_ExternalData_1[[#This Row],[Item_key]],GDList,Table_ExternalData_1[[#Headers],[30]])</f>
        <v>2500</v>
      </c>
      <c r="AK346" s="6">
        <f>SUMIFS(GQList,GIList,Table_ExternalData_1[[#This Row],[Item_key]],GDList,Table_ExternalData_1[[#Headers],[31]])</f>
        <v>3000</v>
      </c>
      <c r="AL346" s="6">
        <f>SUM(Table_ExternalData_1[[#This Row],[1]:[31]])</f>
        <v>12200</v>
      </c>
    </row>
    <row r="347" spans="1:38" hidden="1">
      <c r="A347" s="8" t="s">
        <v>2000</v>
      </c>
      <c r="B347" s="3" t="s">
        <v>983</v>
      </c>
      <c r="C347" s="3" t="s">
        <v>531</v>
      </c>
      <c r="D347" s="3" t="s">
        <v>778</v>
      </c>
      <c r="E347" s="3" t="s">
        <v>779</v>
      </c>
      <c r="F347" s="8" t="s">
        <v>1641</v>
      </c>
      <c r="G347" s="6">
        <f>SUMIFS(GQList,GIList,Table_ExternalData_1[[#This Row],[Item_key]],GDList,Table_ExternalData_1[[#Headers],[1]])</f>
        <v>0</v>
      </c>
      <c r="H347" s="6">
        <f>SUMIFS(GQList,GIList,Table_ExternalData_1[[#This Row],[Item_key]],GDList,Table_ExternalData_1[[#Headers],[2]])</f>
        <v>0</v>
      </c>
      <c r="I347" s="6">
        <f>SUMIFS(GQList,GIList,Table_ExternalData_1[[#This Row],[Item_key]],GDList,Table_ExternalData_1[[#Headers],[3]])</f>
        <v>0</v>
      </c>
      <c r="J347" s="6">
        <f>SUMIFS(GQList,GIList,Table_ExternalData_1[[#This Row],[Item_key]],GDList,Table_ExternalData_1[[#Headers],[4]])</f>
        <v>0</v>
      </c>
      <c r="K347" s="6">
        <f>SUMIFS(GQList,GIList,Table_ExternalData_1[[#This Row],[Item_key]],GDList,Table_ExternalData_1[[#Headers],[5]])</f>
        <v>0</v>
      </c>
      <c r="L347" s="6">
        <f>SUMIFS(GQList,GIList,Table_ExternalData_1[[#This Row],[Item_key]],GDList,Table_ExternalData_1[[#Headers],[6]])</f>
        <v>0</v>
      </c>
      <c r="M347" s="6">
        <f>SUMIFS(GQList,GIList,Table_ExternalData_1[[#This Row],[Item_key]],GDList,Table_ExternalData_1[[#Headers],[7]])</f>
        <v>0</v>
      </c>
      <c r="N347" s="6">
        <f>SUMIFS(GQList,GIList,Table_ExternalData_1[[#This Row],[Item_key]],GDList,Table_ExternalData_1[[#Headers],[8]])</f>
        <v>0</v>
      </c>
      <c r="O347" s="6">
        <f>SUMIFS(GQList,GIList,Table_ExternalData_1[[#This Row],[Item_key]],GDList,Table_ExternalData_1[[#Headers],[9]])</f>
        <v>0</v>
      </c>
      <c r="P347" s="6">
        <f>SUMIFS(GQList,GIList,Table_ExternalData_1[[#This Row],[Item_key]],GDList,Table_ExternalData_1[[#Headers],[10]])</f>
        <v>0</v>
      </c>
      <c r="Q347" s="6">
        <f>SUMIFS(GQList,GIList,Table_ExternalData_1[[#This Row],[Item_key]],GDList,Table_ExternalData_1[[#Headers],[11]])</f>
        <v>0</v>
      </c>
      <c r="R347" s="6">
        <f>SUMIFS(GQList,GIList,Table_ExternalData_1[[#This Row],[Item_key]],GDList,Table_ExternalData_1[[#Headers],[12]])</f>
        <v>0</v>
      </c>
      <c r="S347" s="6">
        <f>SUMIFS(GQList,GIList,Table_ExternalData_1[[#This Row],[Item_key]],GDList,Table_ExternalData_1[[#Headers],[13]])</f>
        <v>0</v>
      </c>
      <c r="T347" s="6">
        <f>SUMIFS(GQList,GIList,Table_ExternalData_1[[#This Row],[Item_key]],GDList,Table_ExternalData_1[[#Headers],[14]])</f>
        <v>0</v>
      </c>
      <c r="U347" s="6">
        <f>SUMIFS(GQList,GIList,Table_ExternalData_1[[#This Row],[Item_key]],GDList,Table_ExternalData_1[[#Headers],[15]])</f>
        <v>2000</v>
      </c>
      <c r="V347" s="6">
        <f>SUMIFS(GQList,GIList,Table_ExternalData_1[[#This Row],[Item_key]],GDList,Table_ExternalData_1[[#Headers],[16]])</f>
        <v>2020</v>
      </c>
      <c r="W347" s="6">
        <f>SUMIFS(GQList,GIList,Table_ExternalData_1[[#This Row],[Item_key]],GDList,Table_ExternalData_1[[#Headers],[17]])</f>
        <v>1000</v>
      </c>
      <c r="X347" s="6">
        <f>SUMIFS(GQList,GIList,Table_ExternalData_1[[#This Row],[Item_key]],GDList,Table_ExternalData_1[[#Headers],[18]])</f>
        <v>0</v>
      </c>
      <c r="Y347" s="6">
        <f>SUMIFS(GQList,GIList,Table_ExternalData_1[[#This Row],[Item_key]],GDList,Table_ExternalData_1[[#Headers],[19]])</f>
        <v>0</v>
      </c>
      <c r="Z347" s="6">
        <f>SUMIFS(GQList,GIList,Table_ExternalData_1[[#This Row],[Item_key]],GDList,Table_ExternalData_1[[#Headers],[20]])</f>
        <v>0</v>
      </c>
      <c r="AA347" s="6">
        <f>SUMIFS(GQList,GIList,Table_ExternalData_1[[#This Row],[Item_key]],GDList,Table_ExternalData_1[[#Headers],[21]])</f>
        <v>0</v>
      </c>
      <c r="AB347" s="6">
        <f>SUMIFS(GQList,GIList,Table_ExternalData_1[[#This Row],[Item_key]],GDList,Table_ExternalData_1[[#Headers],[22]])</f>
        <v>0</v>
      </c>
      <c r="AC347" s="6">
        <f>SUMIFS(GQList,GIList,Table_ExternalData_1[[#This Row],[Item_key]],GDList,Table_ExternalData_1[[#Headers],[23]])</f>
        <v>0</v>
      </c>
      <c r="AD347" s="6">
        <f>SUMIFS(GQList,GIList,Table_ExternalData_1[[#This Row],[Item_key]],GDList,Table_ExternalData_1[[#Headers],[24]])</f>
        <v>0</v>
      </c>
      <c r="AE347" s="6">
        <f>SUMIFS(GQList,GIList,Table_ExternalData_1[[#This Row],[Item_key]],GDList,Table_ExternalData_1[[#Headers],[25]])</f>
        <v>0</v>
      </c>
      <c r="AF347" s="6">
        <f>SUMIFS(GQList,GIList,Table_ExternalData_1[[#This Row],[Item_key]],GDList,Table_ExternalData_1[[#Headers],[26]])</f>
        <v>0</v>
      </c>
      <c r="AG347" s="6">
        <f>SUMIFS(GQList,GIList,Table_ExternalData_1[[#This Row],[Item_key]],GDList,Table_ExternalData_1[[#Headers],[27]])</f>
        <v>10000</v>
      </c>
      <c r="AH347" s="6">
        <f>SUMIFS(GQList,GIList,Table_ExternalData_1[[#This Row],[Item_key]],GDList,Table_ExternalData_1[[#Headers],[28]])</f>
        <v>0</v>
      </c>
      <c r="AI347" s="6">
        <f>SUMIFS(GQList,GIList,Table_ExternalData_1[[#This Row],[Item_key]],GDList,Table_ExternalData_1[[#Headers],[29]])</f>
        <v>1020</v>
      </c>
      <c r="AJ347" s="6">
        <f>SUMIFS(GQList,GIList,Table_ExternalData_1[[#This Row],[Item_key]],GDList,Table_ExternalData_1[[#Headers],[30]])</f>
        <v>0</v>
      </c>
      <c r="AK347" s="6">
        <f>SUMIFS(GQList,GIList,Table_ExternalData_1[[#This Row],[Item_key]],GDList,Table_ExternalData_1[[#Headers],[31]])</f>
        <v>1020</v>
      </c>
      <c r="AL347" s="6">
        <f>SUM(Table_ExternalData_1[[#This Row],[1]:[31]])</f>
        <v>17060</v>
      </c>
    </row>
    <row r="348" spans="1:38" hidden="1">
      <c r="A348" s="8" t="s">
        <v>2000</v>
      </c>
      <c r="B348" s="3" t="s">
        <v>983</v>
      </c>
      <c r="C348" s="3" t="s">
        <v>44</v>
      </c>
      <c r="D348" s="3" t="s">
        <v>1058</v>
      </c>
      <c r="E348" s="3" t="s">
        <v>1059</v>
      </c>
      <c r="F348" s="8" t="s">
        <v>1641</v>
      </c>
      <c r="G348" s="6">
        <f>SUMIFS(GQList,GIList,Table_ExternalData_1[[#This Row],[Item_key]],GDList,Table_ExternalData_1[[#Headers],[1]])</f>
        <v>0</v>
      </c>
      <c r="H348" s="6">
        <f>SUMIFS(GQList,GIList,Table_ExternalData_1[[#This Row],[Item_key]],GDList,Table_ExternalData_1[[#Headers],[2]])</f>
        <v>0</v>
      </c>
      <c r="I348" s="6">
        <f>SUMIFS(GQList,GIList,Table_ExternalData_1[[#This Row],[Item_key]],GDList,Table_ExternalData_1[[#Headers],[3]])</f>
        <v>0</v>
      </c>
      <c r="J348" s="6">
        <f>SUMIFS(GQList,GIList,Table_ExternalData_1[[#This Row],[Item_key]],GDList,Table_ExternalData_1[[#Headers],[4]])</f>
        <v>5600</v>
      </c>
      <c r="K348" s="6">
        <f>SUMIFS(GQList,GIList,Table_ExternalData_1[[#This Row],[Item_key]],GDList,Table_ExternalData_1[[#Headers],[5]])</f>
        <v>0</v>
      </c>
      <c r="L348" s="6">
        <f>SUMIFS(GQList,GIList,Table_ExternalData_1[[#This Row],[Item_key]],GDList,Table_ExternalData_1[[#Headers],[6]])</f>
        <v>0</v>
      </c>
      <c r="M348" s="6">
        <f>SUMIFS(GQList,GIList,Table_ExternalData_1[[#This Row],[Item_key]],GDList,Table_ExternalData_1[[#Headers],[7]])</f>
        <v>0</v>
      </c>
      <c r="N348" s="6">
        <f>SUMIFS(GQList,GIList,Table_ExternalData_1[[#This Row],[Item_key]],GDList,Table_ExternalData_1[[#Headers],[8]])</f>
        <v>0</v>
      </c>
      <c r="O348" s="6">
        <f>SUMIFS(GQList,GIList,Table_ExternalData_1[[#This Row],[Item_key]],GDList,Table_ExternalData_1[[#Headers],[9]])</f>
        <v>0</v>
      </c>
      <c r="P348" s="6">
        <f>SUMIFS(GQList,GIList,Table_ExternalData_1[[#This Row],[Item_key]],GDList,Table_ExternalData_1[[#Headers],[10]])</f>
        <v>0</v>
      </c>
      <c r="Q348" s="6">
        <f>SUMIFS(GQList,GIList,Table_ExternalData_1[[#This Row],[Item_key]],GDList,Table_ExternalData_1[[#Headers],[11]])</f>
        <v>0</v>
      </c>
      <c r="R348" s="6">
        <f>SUMIFS(GQList,GIList,Table_ExternalData_1[[#This Row],[Item_key]],GDList,Table_ExternalData_1[[#Headers],[12]])</f>
        <v>0</v>
      </c>
      <c r="S348" s="6">
        <f>SUMIFS(GQList,GIList,Table_ExternalData_1[[#This Row],[Item_key]],GDList,Table_ExternalData_1[[#Headers],[13]])</f>
        <v>0</v>
      </c>
      <c r="T348" s="6">
        <f>SUMIFS(GQList,GIList,Table_ExternalData_1[[#This Row],[Item_key]],GDList,Table_ExternalData_1[[#Headers],[14]])</f>
        <v>0</v>
      </c>
      <c r="U348" s="6">
        <f>SUMIFS(GQList,GIList,Table_ExternalData_1[[#This Row],[Item_key]],GDList,Table_ExternalData_1[[#Headers],[15]])</f>
        <v>0</v>
      </c>
      <c r="V348" s="6">
        <f>SUMIFS(GQList,GIList,Table_ExternalData_1[[#This Row],[Item_key]],GDList,Table_ExternalData_1[[#Headers],[16]])</f>
        <v>0</v>
      </c>
      <c r="W348" s="6">
        <f>SUMIFS(GQList,GIList,Table_ExternalData_1[[#This Row],[Item_key]],GDList,Table_ExternalData_1[[#Headers],[17]])</f>
        <v>0</v>
      </c>
      <c r="X348" s="6">
        <f>SUMIFS(GQList,GIList,Table_ExternalData_1[[#This Row],[Item_key]],GDList,Table_ExternalData_1[[#Headers],[18]])</f>
        <v>0</v>
      </c>
      <c r="Y348" s="6">
        <f>SUMIFS(GQList,GIList,Table_ExternalData_1[[#This Row],[Item_key]],GDList,Table_ExternalData_1[[#Headers],[19]])</f>
        <v>0</v>
      </c>
      <c r="Z348" s="6">
        <f>SUMIFS(GQList,GIList,Table_ExternalData_1[[#This Row],[Item_key]],GDList,Table_ExternalData_1[[#Headers],[20]])</f>
        <v>0</v>
      </c>
      <c r="AA348" s="6">
        <f>SUMIFS(GQList,GIList,Table_ExternalData_1[[#This Row],[Item_key]],GDList,Table_ExternalData_1[[#Headers],[21]])</f>
        <v>0</v>
      </c>
      <c r="AB348" s="6">
        <f>SUMIFS(GQList,GIList,Table_ExternalData_1[[#This Row],[Item_key]],GDList,Table_ExternalData_1[[#Headers],[22]])</f>
        <v>0</v>
      </c>
      <c r="AC348" s="6">
        <f>SUMIFS(GQList,GIList,Table_ExternalData_1[[#This Row],[Item_key]],GDList,Table_ExternalData_1[[#Headers],[23]])</f>
        <v>0</v>
      </c>
      <c r="AD348" s="6">
        <f>SUMIFS(GQList,GIList,Table_ExternalData_1[[#This Row],[Item_key]],GDList,Table_ExternalData_1[[#Headers],[24]])</f>
        <v>0</v>
      </c>
      <c r="AE348" s="6">
        <f>SUMIFS(GQList,GIList,Table_ExternalData_1[[#This Row],[Item_key]],GDList,Table_ExternalData_1[[#Headers],[25]])</f>
        <v>0</v>
      </c>
      <c r="AF348" s="6">
        <f>SUMIFS(GQList,GIList,Table_ExternalData_1[[#This Row],[Item_key]],GDList,Table_ExternalData_1[[#Headers],[26]])</f>
        <v>0</v>
      </c>
      <c r="AG348" s="6">
        <f>SUMIFS(GQList,GIList,Table_ExternalData_1[[#This Row],[Item_key]],GDList,Table_ExternalData_1[[#Headers],[27]])</f>
        <v>0</v>
      </c>
      <c r="AH348" s="6">
        <f>SUMIFS(GQList,GIList,Table_ExternalData_1[[#This Row],[Item_key]],GDList,Table_ExternalData_1[[#Headers],[28]])</f>
        <v>0</v>
      </c>
      <c r="AI348" s="6">
        <f>SUMIFS(GQList,GIList,Table_ExternalData_1[[#This Row],[Item_key]],GDList,Table_ExternalData_1[[#Headers],[29]])</f>
        <v>0</v>
      </c>
      <c r="AJ348" s="6">
        <f>SUMIFS(GQList,GIList,Table_ExternalData_1[[#This Row],[Item_key]],GDList,Table_ExternalData_1[[#Headers],[30]])</f>
        <v>0</v>
      </c>
      <c r="AK348" s="6">
        <f>SUMIFS(GQList,GIList,Table_ExternalData_1[[#This Row],[Item_key]],GDList,Table_ExternalData_1[[#Headers],[31]])</f>
        <v>0</v>
      </c>
      <c r="AL348" s="6">
        <f>SUM(Table_ExternalData_1[[#This Row],[1]:[31]])</f>
        <v>5600</v>
      </c>
    </row>
    <row r="349" spans="1:38" hidden="1">
      <c r="A349" s="8" t="s">
        <v>2000</v>
      </c>
      <c r="B349" s="3" t="s">
        <v>1062</v>
      </c>
      <c r="C349" s="3" t="s">
        <v>539</v>
      </c>
      <c r="D349" s="3" t="s">
        <v>1063</v>
      </c>
      <c r="E349" s="3" t="s">
        <v>889</v>
      </c>
      <c r="F349" s="8" t="s">
        <v>1641</v>
      </c>
      <c r="G349" s="6">
        <f>SUMIFS(GQList,GIList,Table_ExternalData_1[[#This Row],[Item_key]],GDList,Table_ExternalData_1[[#Headers],[1]])</f>
        <v>0</v>
      </c>
      <c r="H349" s="6">
        <f>SUMIFS(GQList,GIList,Table_ExternalData_1[[#This Row],[Item_key]],GDList,Table_ExternalData_1[[#Headers],[2]])</f>
        <v>0</v>
      </c>
      <c r="I349" s="6">
        <f>SUMIFS(GQList,GIList,Table_ExternalData_1[[#This Row],[Item_key]],GDList,Table_ExternalData_1[[#Headers],[3]])</f>
        <v>0</v>
      </c>
      <c r="J349" s="6">
        <f>SUMIFS(GQList,GIList,Table_ExternalData_1[[#This Row],[Item_key]],GDList,Table_ExternalData_1[[#Headers],[4]])</f>
        <v>0</v>
      </c>
      <c r="K349" s="6">
        <f>SUMIFS(GQList,GIList,Table_ExternalData_1[[#This Row],[Item_key]],GDList,Table_ExternalData_1[[#Headers],[5]])</f>
        <v>0</v>
      </c>
      <c r="L349" s="6">
        <f>SUMIFS(GQList,GIList,Table_ExternalData_1[[#This Row],[Item_key]],GDList,Table_ExternalData_1[[#Headers],[6]])</f>
        <v>0</v>
      </c>
      <c r="M349" s="6">
        <f>SUMIFS(GQList,GIList,Table_ExternalData_1[[#This Row],[Item_key]],GDList,Table_ExternalData_1[[#Headers],[7]])</f>
        <v>0</v>
      </c>
      <c r="N349" s="6">
        <f>SUMIFS(GQList,GIList,Table_ExternalData_1[[#This Row],[Item_key]],GDList,Table_ExternalData_1[[#Headers],[8]])</f>
        <v>0</v>
      </c>
      <c r="O349" s="6">
        <f>SUMIFS(GQList,GIList,Table_ExternalData_1[[#This Row],[Item_key]],GDList,Table_ExternalData_1[[#Headers],[9]])</f>
        <v>0</v>
      </c>
      <c r="P349" s="6">
        <f>SUMIFS(GQList,GIList,Table_ExternalData_1[[#This Row],[Item_key]],GDList,Table_ExternalData_1[[#Headers],[10]])</f>
        <v>0</v>
      </c>
      <c r="Q349" s="6">
        <f>SUMIFS(GQList,GIList,Table_ExternalData_1[[#This Row],[Item_key]],GDList,Table_ExternalData_1[[#Headers],[11]])</f>
        <v>0</v>
      </c>
      <c r="R349" s="6">
        <f>SUMIFS(GQList,GIList,Table_ExternalData_1[[#This Row],[Item_key]],GDList,Table_ExternalData_1[[#Headers],[12]])</f>
        <v>0</v>
      </c>
      <c r="S349" s="6">
        <f>SUMIFS(GQList,GIList,Table_ExternalData_1[[#This Row],[Item_key]],GDList,Table_ExternalData_1[[#Headers],[13]])</f>
        <v>0</v>
      </c>
      <c r="T349" s="6">
        <f>SUMIFS(GQList,GIList,Table_ExternalData_1[[#This Row],[Item_key]],GDList,Table_ExternalData_1[[#Headers],[14]])</f>
        <v>0</v>
      </c>
      <c r="U349" s="6">
        <f>SUMIFS(GQList,GIList,Table_ExternalData_1[[#This Row],[Item_key]],GDList,Table_ExternalData_1[[#Headers],[15]])</f>
        <v>0</v>
      </c>
      <c r="V349" s="6">
        <f>SUMIFS(GQList,GIList,Table_ExternalData_1[[#This Row],[Item_key]],GDList,Table_ExternalData_1[[#Headers],[16]])</f>
        <v>0</v>
      </c>
      <c r="W349" s="6">
        <f>SUMIFS(GQList,GIList,Table_ExternalData_1[[#This Row],[Item_key]],GDList,Table_ExternalData_1[[#Headers],[17]])</f>
        <v>0</v>
      </c>
      <c r="X349" s="6">
        <f>SUMIFS(GQList,GIList,Table_ExternalData_1[[#This Row],[Item_key]],GDList,Table_ExternalData_1[[#Headers],[18]])</f>
        <v>0</v>
      </c>
      <c r="Y349" s="6">
        <f>SUMIFS(GQList,GIList,Table_ExternalData_1[[#This Row],[Item_key]],GDList,Table_ExternalData_1[[#Headers],[19]])</f>
        <v>0</v>
      </c>
      <c r="Z349" s="6">
        <f>SUMIFS(GQList,GIList,Table_ExternalData_1[[#This Row],[Item_key]],GDList,Table_ExternalData_1[[#Headers],[20]])</f>
        <v>0</v>
      </c>
      <c r="AA349" s="6">
        <f>SUMIFS(GQList,GIList,Table_ExternalData_1[[#This Row],[Item_key]],GDList,Table_ExternalData_1[[#Headers],[21]])</f>
        <v>0</v>
      </c>
      <c r="AB349" s="6">
        <f>SUMIFS(GQList,GIList,Table_ExternalData_1[[#This Row],[Item_key]],GDList,Table_ExternalData_1[[#Headers],[22]])</f>
        <v>0</v>
      </c>
      <c r="AC349" s="6">
        <f>SUMIFS(GQList,GIList,Table_ExternalData_1[[#This Row],[Item_key]],GDList,Table_ExternalData_1[[#Headers],[23]])</f>
        <v>0</v>
      </c>
      <c r="AD349" s="6">
        <f>SUMIFS(GQList,GIList,Table_ExternalData_1[[#This Row],[Item_key]],GDList,Table_ExternalData_1[[#Headers],[24]])</f>
        <v>0</v>
      </c>
      <c r="AE349" s="6">
        <f>SUMIFS(GQList,GIList,Table_ExternalData_1[[#This Row],[Item_key]],GDList,Table_ExternalData_1[[#Headers],[25]])</f>
        <v>0</v>
      </c>
      <c r="AF349" s="6">
        <f>SUMIFS(GQList,GIList,Table_ExternalData_1[[#This Row],[Item_key]],GDList,Table_ExternalData_1[[#Headers],[26]])</f>
        <v>0</v>
      </c>
      <c r="AG349" s="6">
        <f>SUMIFS(GQList,GIList,Table_ExternalData_1[[#This Row],[Item_key]],GDList,Table_ExternalData_1[[#Headers],[27]])</f>
        <v>0</v>
      </c>
      <c r="AH349" s="6">
        <f>SUMIFS(GQList,GIList,Table_ExternalData_1[[#This Row],[Item_key]],GDList,Table_ExternalData_1[[#Headers],[28]])</f>
        <v>0</v>
      </c>
      <c r="AI349" s="6">
        <f>SUMIFS(GQList,GIList,Table_ExternalData_1[[#This Row],[Item_key]],GDList,Table_ExternalData_1[[#Headers],[29]])</f>
        <v>0</v>
      </c>
      <c r="AJ349" s="6">
        <f>SUMIFS(GQList,GIList,Table_ExternalData_1[[#This Row],[Item_key]],GDList,Table_ExternalData_1[[#Headers],[30]])</f>
        <v>0</v>
      </c>
      <c r="AK349" s="6">
        <f>SUMIFS(GQList,GIList,Table_ExternalData_1[[#This Row],[Item_key]],GDList,Table_ExternalData_1[[#Headers],[31]])</f>
        <v>0</v>
      </c>
      <c r="AL349" s="6">
        <f>SUM(Table_ExternalData_1[[#This Row],[1]:[31]])</f>
        <v>0</v>
      </c>
    </row>
    <row r="350" spans="1:38" hidden="1">
      <c r="A350" s="8" t="s">
        <v>2000</v>
      </c>
      <c r="B350" s="3" t="s">
        <v>1062</v>
      </c>
      <c r="C350" s="3" t="s">
        <v>90</v>
      </c>
      <c r="D350" s="3" t="s">
        <v>1064</v>
      </c>
      <c r="E350" s="3" t="s">
        <v>1065</v>
      </c>
      <c r="F350" s="8" t="s">
        <v>1641</v>
      </c>
      <c r="G350" s="6">
        <f>SUMIFS(GQList,GIList,Table_ExternalData_1[[#This Row],[Item_key]],GDList,Table_ExternalData_1[[#Headers],[1]])</f>
        <v>0</v>
      </c>
      <c r="H350" s="6">
        <f>SUMIFS(GQList,GIList,Table_ExternalData_1[[#This Row],[Item_key]],GDList,Table_ExternalData_1[[#Headers],[2]])</f>
        <v>0</v>
      </c>
      <c r="I350" s="6">
        <f>SUMIFS(GQList,GIList,Table_ExternalData_1[[#This Row],[Item_key]],GDList,Table_ExternalData_1[[#Headers],[3]])</f>
        <v>0</v>
      </c>
      <c r="J350" s="6">
        <f>SUMIFS(GQList,GIList,Table_ExternalData_1[[#This Row],[Item_key]],GDList,Table_ExternalData_1[[#Headers],[4]])</f>
        <v>0</v>
      </c>
      <c r="K350" s="6">
        <f>SUMIFS(GQList,GIList,Table_ExternalData_1[[#This Row],[Item_key]],GDList,Table_ExternalData_1[[#Headers],[5]])</f>
        <v>0</v>
      </c>
      <c r="L350" s="6">
        <f>SUMIFS(GQList,GIList,Table_ExternalData_1[[#This Row],[Item_key]],GDList,Table_ExternalData_1[[#Headers],[6]])</f>
        <v>0</v>
      </c>
      <c r="M350" s="6">
        <f>SUMIFS(GQList,GIList,Table_ExternalData_1[[#This Row],[Item_key]],GDList,Table_ExternalData_1[[#Headers],[7]])</f>
        <v>0</v>
      </c>
      <c r="N350" s="6">
        <f>SUMIFS(GQList,GIList,Table_ExternalData_1[[#This Row],[Item_key]],GDList,Table_ExternalData_1[[#Headers],[8]])</f>
        <v>0</v>
      </c>
      <c r="O350" s="6">
        <f>SUMIFS(GQList,GIList,Table_ExternalData_1[[#This Row],[Item_key]],GDList,Table_ExternalData_1[[#Headers],[9]])</f>
        <v>0</v>
      </c>
      <c r="P350" s="6">
        <f>SUMIFS(GQList,GIList,Table_ExternalData_1[[#This Row],[Item_key]],GDList,Table_ExternalData_1[[#Headers],[10]])</f>
        <v>0</v>
      </c>
      <c r="Q350" s="6">
        <f>SUMIFS(GQList,GIList,Table_ExternalData_1[[#This Row],[Item_key]],GDList,Table_ExternalData_1[[#Headers],[11]])</f>
        <v>0</v>
      </c>
      <c r="R350" s="6">
        <f>SUMIFS(GQList,GIList,Table_ExternalData_1[[#This Row],[Item_key]],GDList,Table_ExternalData_1[[#Headers],[12]])</f>
        <v>0</v>
      </c>
      <c r="S350" s="6">
        <f>SUMIFS(GQList,GIList,Table_ExternalData_1[[#This Row],[Item_key]],GDList,Table_ExternalData_1[[#Headers],[13]])</f>
        <v>0</v>
      </c>
      <c r="T350" s="6">
        <f>SUMIFS(GQList,GIList,Table_ExternalData_1[[#This Row],[Item_key]],GDList,Table_ExternalData_1[[#Headers],[14]])</f>
        <v>0</v>
      </c>
      <c r="U350" s="6">
        <f>SUMIFS(GQList,GIList,Table_ExternalData_1[[#This Row],[Item_key]],GDList,Table_ExternalData_1[[#Headers],[15]])</f>
        <v>0</v>
      </c>
      <c r="V350" s="6">
        <f>SUMIFS(GQList,GIList,Table_ExternalData_1[[#This Row],[Item_key]],GDList,Table_ExternalData_1[[#Headers],[16]])</f>
        <v>0</v>
      </c>
      <c r="W350" s="6">
        <f>SUMIFS(GQList,GIList,Table_ExternalData_1[[#This Row],[Item_key]],GDList,Table_ExternalData_1[[#Headers],[17]])</f>
        <v>0</v>
      </c>
      <c r="X350" s="6">
        <f>SUMIFS(GQList,GIList,Table_ExternalData_1[[#This Row],[Item_key]],GDList,Table_ExternalData_1[[#Headers],[18]])</f>
        <v>0</v>
      </c>
      <c r="Y350" s="6">
        <f>SUMIFS(GQList,GIList,Table_ExternalData_1[[#This Row],[Item_key]],GDList,Table_ExternalData_1[[#Headers],[19]])</f>
        <v>0</v>
      </c>
      <c r="Z350" s="6">
        <f>SUMIFS(GQList,GIList,Table_ExternalData_1[[#This Row],[Item_key]],GDList,Table_ExternalData_1[[#Headers],[20]])</f>
        <v>0</v>
      </c>
      <c r="AA350" s="6">
        <f>SUMIFS(GQList,GIList,Table_ExternalData_1[[#This Row],[Item_key]],GDList,Table_ExternalData_1[[#Headers],[21]])</f>
        <v>0</v>
      </c>
      <c r="AB350" s="6">
        <f>SUMIFS(GQList,GIList,Table_ExternalData_1[[#This Row],[Item_key]],GDList,Table_ExternalData_1[[#Headers],[22]])</f>
        <v>0</v>
      </c>
      <c r="AC350" s="6">
        <f>SUMIFS(GQList,GIList,Table_ExternalData_1[[#This Row],[Item_key]],GDList,Table_ExternalData_1[[#Headers],[23]])</f>
        <v>0</v>
      </c>
      <c r="AD350" s="6">
        <f>SUMIFS(GQList,GIList,Table_ExternalData_1[[#This Row],[Item_key]],GDList,Table_ExternalData_1[[#Headers],[24]])</f>
        <v>0</v>
      </c>
      <c r="AE350" s="6">
        <f>SUMIFS(GQList,GIList,Table_ExternalData_1[[#This Row],[Item_key]],GDList,Table_ExternalData_1[[#Headers],[25]])</f>
        <v>0</v>
      </c>
      <c r="AF350" s="6">
        <f>SUMIFS(GQList,GIList,Table_ExternalData_1[[#This Row],[Item_key]],GDList,Table_ExternalData_1[[#Headers],[26]])</f>
        <v>0</v>
      </c>
      <c r="AG350" s="6">
        <f>SUMIFS(GQList,GIList,Table_ExternalData_1[[#This Row],[Item_key]],GDList,Table_ExternalData_1[[#Headers],[27]])</f>
        <v>0</v>
      </c>
      <c r="AH350" s="6">
        <f>SUMIFS(GQList,GIList,Table_ExternalData_1[[#This Row],[Item_key]],GDList,Table_ExternalData_1[[#Headers],[28]])</f>
        <v>0</v>
      </c>
      <c r="AI350" s="6">
        <f>SUMIFS(GQList,GIList,Table_ExternalData_1[[#This Row],[Item_key]],GDList,Table_ExternalData_1[[#Headers],[29]])</f>
        <v>0</v>
      </c>
      <c r="AJ350" s="6">
        <f>SUMIFS(GQList,GIList,Table_ExternalData_1[[#This Row],[Item_key]],GDList,Table_ExternalData_1[[#Headers],[30]])</f>
        <v>0</v>
      </c>
      <c r="AK350" s="6">
        <f>SUMIFS(GQList,GIList,Table_ExternalData_1[[#This Row],[Item_key]],GDList,Table_ExternalData_1[[#Headers],[31]])</f>
        <v>0</v>
      </c>
      <c r="AL350" s="6">
        <f>SUM(Table_ExternalData_1[[#This Row],[1]:[31]])</f>
        <v>0</v>
      </c>
    </row>
    <row r="351" spans="1:38" hidden="1">
      <c r="A351" s="8" t="s">
        <v>2000</v>
      </c>
      <c r="B351" s="3" t="s">
        <v>1062</v>
      </c>
      <c r="C351" s="3" t="s">
        <v>95</v>
      </c>
      <c r="D351" s="3" t="s">
        <v>1066</v>
      </c>
      <c r="E351" s="3" t="s">
        <v>1067</v>
      </c>
      <c r="F351" s="8" t="s">
        <v>1641</v>
      </c>
      <c r="G351" s="6">
        <f>SUMIFS(GQList,GIList,Table_ExternalData_1[[#This Row],[Item_key]],GDList,Table_ExternalData_1[[#Headers],[1]])</f>
        <v>0</v>
      </c>
      <c r="H351" s="6">
        <f>SUMIFS(GQList,GIList,Table_ExternalData_1[[#This Row],[Item_key]],GDList,Table_ExternalData_1[[#Headers],[2]])</f>
        <v>0</v>
      </c>
      <c r="I351" s="6">
        <f>SUMIFS(GQList,GIList,Table_ExternalData_1[[#This Row],[Item_key]],GDList,Table_ExternalData_1[[#Headers],[3]])</f>
        <v>0</v>
      </c>
      <c r="J351" s="6">
        <f>SUMIFS(GQList,GIList,Table_ExternalData_1[[#This Row],[Item_key]],GDList,Table_ExternalData_1[[#Headers],[4]])</f>
        <v>0</v>
      </c>
      <c r="K351" s="6">
        <f>SUMIFS(GQList,GIList,Table_ExternalData_1[[#This Row],[Item_key]],GDList,Table_ExternalData_1[[#Headers],[5]])</f>
        <v>0</v>
      </c>
      <c r="L351" s="6">
        <f>SUMIFS(GQList,GIList,Table_ExternalData_1[[#This Row],[Item_key]],GDList,Table_ExternalData_1[[#Headers],[6]])</f>
        <v>0</v>
      </c>
      <c r="M351" s="6">
        <f>SUMIFS(GQList,GIList,Table_ExternalData_1[[#This Row],[Item_key]],GDList,Table_ExternalData_1[[#Headers],[7]])</f>
        <v>0</v>
      </c>
      <c r="N351" s="6">
        <f>SUMIFS(GQList,GIList,Table_ExternalData_1[[#This Row],[Item_key]],GDList,Table_ExternalData_1[[#Headers],[8]])</f>
        <v>0</v>
      </c>
      <c r="O351" s="6">
        <f>SUMIFS(GQList,GIList,Table_ExternalData_1[[#This Row],[Item_key]],GDList,Table_ExternalData_1[[#Headers],[9]])</f>
        <v>0</v>
      </c>
      <c r="P351" s="6">
        <f>SUMIFS(GQList,GIList,Table_ExternalData_1[[#This Row],[Item_key]],GDList,Table_ExternalData_1[[#Headers],[10]])</f>
        <v>0</v>
      </c>
      <c r="Q351" s="6">
        <f>SUMIFS(GQList,GIList,Table_ExternalData_1[[#This Row],[Item_key]],GDList,Table_ExternalData_1[[#Headers],[11]])</f>
        <v>0</v>
      </c>
      <c r="R351" s="6">
        <f>SUMIFS(GQList,GIList,Table_ExternalData_1[[#This Row],[Item_key]],GDList,Table_ExternalData_1[[#Headers],[12]])</f>
        <v>0</v>
      </c>
      <c r="S351" s="6">
        <f>SUMIFS(GQList,GIList,Table_ExternalData_1[[#This Row],[Item_key]],GDList,Table_ExternalData_1[[#Headers],[13]])</f>
        <v>0</v>
      </c>
      <c r="T351" s="6">
        <f>SUMIFS(GQList,GIList,Table_ExternalData_1[[#This Row],[Item_key]],GDList,Table_ExternalData_1[[#Headers],[14]])</f>
        <v>0</v>
      </c>
      <c r="U351" s="6">
        <f>SUMIFS(GQList,GIList,Table_ExternalData_1[[#This Row],[Item_key]],GDList,Table_ExternalData_1[[#Headers],[15]])</f>
        <v>0</v>
      </c>
      <c r="V351" s="6">
        <f>SUMIFS(GQList,GIList,Table_ExternalData_1[[#This Row],[Item_key]],GDList,Table_ExternalData_1[[#Headers],[16]])</f>
        <v>0</v>
      </c>
      <c r="W351" s="6">
        <f>SUMIFS(GQList,GIList,Table_ExternalData_1[[#This Row],[Item_key]],GDList,Table_ExternalData_1[[#Headers],[17]])</f>
        <v>0</v>
      </c>
      <c r="X351" s="6">
        <f>SUMIFS(GQList,GIList,Table_ExternalData_1[[#This Row],[Item_key]],GDList,Table_ExternalData_1[[#Headers],[18]])</f>
        <v>0</v>
      </c>
      <c r="Y351" s="6">
        <f>SUMIFS(GQList,GIList,Table_ExternalData_1[[#This Row],[Item_key]],GDList,Table_ExternalData_1[[#Headers],[19]])</f>
        <v>0</v>
      </c>
      <c r="Z351" s="6">
        <f>SUMIFS(GQList,GIList,Table_ExternalData_1[[#This Row],[Item_key]],GDList,Table_ExternalData_1[[#Headers],[20]])</f>
        <v>0</v>
      </c>
      <c r="AA351" s="6">
        <f>SUMIFS(GQList,GIList,Table_ExternalData_1[[#This Row],[Item_key]],GDList,Table_ExternalData_1[[#Headers],[21]])</f>
        <v>0</v>
      </c>
      <c r="AB351" s="6">
        <f>SUMIFS(GQList,GIList,Table_ExternalData_1[[#This Row],[Item_key]],GDList,Table_ExternalData_1[[#Headers],[22]])</f>
        <v>0</v>
      </c>
      <c r="AC351" s="6">
        <f>SUMIFS(GQList,GIList,Table_ExternalData_1[[#This Row],[Item_key]],GDList,Table_ExternalData_1[[#Headers],[23]])</f>
        <v>0</v>
      </c>
      <c r="AD351" s="6">
        <f>SUMIFS(GQList,GIList,Table_ExternalData_1[[#This Row],[Item_key]],GDList,Table_ExternalData_1[[#Headers],[24]])</f>
        <v>0</v>
      </c>
      <c r="AE351" s="6">
        <f>SUMIFS(GQList,GIList,Table_ExternalData_1[[#This Row],[Item_key]],GDList,Table_ExternalData_1[[#Headers],[25]])</f>
        <v>0</v>
      </c>
      <c r="AF351" s="6">
        <f>SUMIFS(GQList,GIList,Table_ExternalData_1[[#This Row],[Item_key]],GDList,Table_ExternalData_1[[#Headers],[26]])</f>
        <v>0</v>
      </c>
      <c r="AG351" s="6">
        <f>SUMIFS(GQList,GIList,Table_ExternalData_1[[#This Row],[Item_key]],GDList,Table_ExternalData_1[[#Headers],[27]])</f>
        <v>0</v>
      </c>
      <c r="AH351" s="6">
        <f>SUMIFS(GQList,GIList,Table_ExternalData_1[[#This Row],[Item_key]],GDList,Table_ExternalData_1[[#Headers],[28]])</f>
        <v>0</v>
      </c>
      <c r="AI351" s="6">
        <f>SUMIFS(GQList,GIList,Table_ExternalData_1[[#This Row],[Item_key]],GDList,Table_ExternalData_1[[#Headers],[29]])</f>
        <v>0</v>
      </c>
      <c r="AJ351" s="6">
        <f>SUMIFS(GQList,GIList,Table_ExternalData_1[[#This Row],[Item_key]],GDList,Table_ExternalData_1[[#Headers],[30]])</f>
        <v>0</v>
      </c>
      <c r="AK351" s="6">
        <f>SUMIFS(GQList,GIList,Table_ExternalData_1[[#This Row],[Item_key]],GDList,Table_ExternalData_1[[#Headers],[31]])</f>
        <v>0</v>
      </c>
      <c r="AL351" s="6">
        <f>SUM(Table_ExternalData_1[[#This Row],[1]:[31]])</f>
        <v>0</v>
      </c>
    </row>
    <row r="352" spans="1:38" hidden="1">
      <c r="A352" s="8" t="s">
        <v>2000</v>
      </c>
      <c r="B352" s="3" t="s">
        <v>1062</v>
      </c>
      <c r="C352" s="3" t="s">
        <v>98</v>
      </c>
      <c r="D352" s="3" t="s">
        <v>1321</v>
      </c>
      <c r="E352" s="3" t="s">
        <v>899</v>
      </c>
      <c r="F352" s="8" t="s">
        <v>1641</v>
      </c>
      <c r="G352" s="6">
        <f>SUMIFS(GQList,GIList,Table_ExternalData_1[[#This Row],[Item_key]],GDList,Table_ExternalData_1[[#Headers],[1]])</f>
        <v>0</v>
      </c>
      <c r="H352" s="6">
        <f>SUMIFS(GQList,GIList,Table_ExternalData_1[[#This Row],[Item_key]],GDList,Table_ExternalData_1[[#Headers],[2]])</f>
        <v>0</v>
      </c>
      <c r="I352" s="6">
        <f>SUMIFS(GQList,GIList,Table_ExternalData_1[[#This Row],[Item_key]],GDList,Table_ExternalData_1[[#Headers],[3]])</f>
        <v>0</v>
      </c>
      <c r="J352" s="6">
        <f>SUMIFS(GQList,GIList,Table_ExternalData_1[[#This Row],[Item_key]],GDList,Table_ExternalData_1[[#Headers],[4]])</f>
        <v>0</v>
      </c>
      <c r="K352" s="6">
        <f>SUMIFS(GQList,GIList,Table_ExternalData_1[[#This Row],[Item_key]],GDList,Table_ExternalData_1[[#Headers],[5]])</f>
        <v>0</v>
      </c>
      <c r="L352" s="6">
        <f>SUMIFS(GQList,GIList,Table_ExternalData_1[[#This Row],[Item_key]],GDList,Table_ExternalData_1[[#Headers],[6]])</f>
        <v>0</v>
      </c>
      <c r="M352" s="6">
        <f>SUMIFS(GQList,GIList,Table_ExternalData_1[[#This Row],[Item_key]],GDList,Table_ExternalData_1[[#Headers],[7]])</f>
        <v>0</v>
      </c>
      <c r="N352" s="6">
        <f>SUMIFS(GQList,GIList,Table_ExternalData_1[[#This Row],[Item_key]],GDList,Table_ExternalData_1[[#Headers],[8]])</f>
        <v>0</v>
      </c>
      <c r="O352" s="6">
        <f>SUMIFS(GQList,GIList,Table_ExternalData_1[[#This Row],[Item_key]],GDList,Table_ExternalData_1[[#Headers],[9]])</f>
        <v>0</v>
      </c>
      <c r="P352" s="6">
        <f>SUMIFS(GQList,GIList,Table_ExternalData_1[[#This Row],[Item_key]],GDList,Table_ExternalData_1[[#Headers],[10]])</f>
        <v>0</v>
      </c>
      <c r="Q352" s="6">
        <f>SUMIFS(GQList,GIList,Table_ExternalData_1[[#This Row],[Item_key]],GDList,Table_ExternalData_1[[#Headers],[11]])</f>
        <v>0</v>
      </c>
      <c r="R352" s="6">
        <f>SUMIFS(GQList,GIList,Table_ExternalData_1[[#This Row],[Item_key]],GDList,Table_ExternalData_1[[#Headers],[12]])</f>
        <v>0</v>
      </c>
      <c r="S352" s="6">
        <f>SUMIFS(GQList,GIList,Table_ExternalData_1[[#This Row],[Item_key]],GDList,Table_ExternalData_1[[#Headers],[13]])</f>
        <v>0</v>
      </c>
      <c r="T352" s="6">
        <f>SUMIFS(GQList,GIList,Table_ExternalData_1[[#This Row],[Item_key]],GDList,Table_ExternalData_1[[#Headers],[14]])</f>
        <v>0</v>
      </c>
      <c r="U352" s="6">
        <f>SUMIFS(GQList,GIList,Table_ExternalData_1[[#This Row],[Item_key]],GDList,Table_ExternalData_1[[#Headers],[15]])</f>
        <v>0</v>
      </c>
      <c r="V352" s="6">
        <f>SUMIFS(GQList,GIList,Table_ExternalData_1[[#This Row],[Item_key]],GDList,Table_ExternalData_1[[#Headers],[16]])</f>
        <v>0</v>
      </c>
      <c r="W352" s="6">
        <f>SUMIFS(GQList,GIList,Table_ExternalData_1[[#This Row],[Item_key]],GDList,Table_ExternalData_1[[#Headers],[17]])</f>
        <v>0</v>
      </c>
      <c r="X352" s="6">
        <f>SUMIFS(GQList,GIList,Table_ExternalData_1[[#This Row],[Item_key]],GDList,Table_ExternalData_1[[#Headers],[18]])</f>
        <v>0</v>
      </c>
      <c r="Y352" s="6">
        <f>SUMIFS(GQList,GIList,Table_ExternalData_1[[#This Row],[Item_key]],GDList,Table_ExternalData_1[[#Headers],[19]])</f>
        <v>0</v>
      </c>
      <c r="Z352" s="6">
        <f>SUMIFS(GQList,GIList,Table_ExternalData_1[[#This Row],[Item_key]],GDList,Table_ExternalData_1[[#Headers],[20]])</f>
        <v>0</v>
      </c>
      <c r="AA352" s="6">
        <f>SUMIFS(GQList,GIList,Table_ExternalData_1[[#This Row],[Item_key]],GDList,Table_ExternalData_1[[#Headers],[21]])</f>
        <v>0</v>
      </c>
      <c r="AB352" s="6">
        <f>SUMIFS(GQList,GIList,Table_ExternalData_1[[#This Row],[Item_key]],GDList,Table_ExternalData_1[[#Headers],[22]])</f>
        <v>0</v>
      </c>
      <c r="AC352" s="6">
        <f>SUMIFS(GQList,GIList,Table_ExternalData_1[[#This Row],[Item_key]],GDList,Table_ExternalData_1[[#Headers],[23]])</f>
        <v>0</v>
      </c>
      <c r="AD352" s="6">
        <f>SUMIFS(GQList,GIList,Table_ExternalData_1[[#This Row],[Item_key]],GDList,Table_ExternalData_1[[#Headers],[24]])</f>
        <v>0</v>
      </c>
      <c r="AE352" s="6">
        <f>SUMIFS(GQList,GIList,Table_ExternalData_1[[#This Row],[Item_key]],GDList,Table_ExternalData_1[[#Headers],[25]])</f>
        <v>0</v>
      </c>
      <c r="AF352" s="6">
        <f>SUMIFS(GQList,GIList,Table_ExternalData_1[[#This Row],[Item_key]],GDList,Table_ExternalData_1[[#Headers],[26]])</f>
        <v>0</v>
      </c>
      <c r="AG352" s="6">
        <f>SUMIFS(GQList,GIList,Table_ExternalData_1[[#This Row],[Item_key]],GDList,Table_ExternalData_1[[#Headers],[27]])</f>
        <v>0</v>
      </c>
      <c r="AH352" s="6">
        <f>SUMIFS(GQList,GIList,Table_ExternalData_1[[#This Row],[Item_key]],GDList,Table_ExternalData_1[[#Headers],[28]])</f>
        <v>0</v>
      </c>
      <c r="AI352" s="6">
        <f>SUMIFS(GQList,GIList,Table_ExternalData_1[[#This Row],[Item_key]],GDList,Table_ExternalData_1[[#Headers],[29]])</f>
        <v>0</v>
      </c>
      <c r="AJ352" s="6">
        <f>SUMIFS(GQList,GIList,Table_ExternalData_1[[#This Row],[Item_key]],GDList,Table_ExternalData_1[[#Headers],[30]])</f>
        <v>0</v>
      </c>
      <c r="AK352" s="6">
        <f>SUMIFS(GQList,GIList,Table_ExternalData_1[[#This Row],[Item_key]],GDList,Table_ExternalData_1[[#Headers],[31]])</f>
        <v>200</v>
      </c>
      <c r="AL352" s="6">
        <f>SUM(Table_ExternalData_1[[#This Row],[1]:[31]])</f>
        <v>200</v>
      </c>
    </row>
    <row r="353" spans="1:38" hidden="1">
      <c r="A353" s="8" t="s">
        <v>2000</v>
      </c>
      <c r="B353" s="3" t="s">
        <v>1062</v>
      </c>
      <c r="C353" s="3" t="s">
        <v>102</v>
      </c>
      <c r="D353" s="3" t="s">
        <v>1069</v>
      </c>
      <c r="E353" s="3" t="s">
        <v>1070</v>
      </c>
      <c r="F353" s="8" t="s">
        <v>1641</v>
      </c>
      <c r="G353" s="6">
        <f>SUMIFS(GQList,GIList,Table_ExternalData_1[[#This Row],[Item_key]],GDList,Table_ExternalData_1[[#Headers],[1]])</f>
        <v>0</v>
      </c>
      <c r="H353" s="6">
        <f>SUMIFS(GQList,GIList,Table_ExternalData_1[[#This Row],[Item_key]],GDList,Table_ExternalData_1[[#Headers],[2]])</f>
        <v>0</v>
      </c>
      <c r="I353" s="6">
        <f>SUMIFS(GQList,GIList,Table_ExternalData_1[[#This Row],[Item_key]],GDList,Table_ExternalData_1[[#Headers],[3]])</f>
        <v>0</v>
      </c>
      <c r="J353" s="6">
        <f>SUMIFS(GQList,GIList,Table_ExternalData_1[[#This Row],[Item_key]],GDList,Table_ExternalData_1[[#Headers],[4]])</f>
        <v>0</v>
      </c>
      <c r="K353" s="6">
        <f>SUMIFS(GQList,GIList,Table_ExternalData_1[[#This Row],[Item_key]],GDList,Table_ExternalData_1[[#Headers],[5]])</f>
        <v>0</v>
      </c>
      <c r="L353" s="6">
        <f>SUMIFS(GQList,GIList,Table_ExternalData_1[[#This Row],[Item_key]],GDList,Table_ExternalData_1[[#Headers],[6]])</f>
        <v>0</v>
      </c>
      <c r="M353" s="6">
        <f>SUMIFS(GQList,GIList,Table_ExternalData_1[[#This Row],[Item_key]],GDList,Table_ExternalData_1[[#Headers],[7]])</f>
        <v>0</v>
      </c>
      <c r="N353" s="6">
        <f>SUMIFS(GQList,GIList,Table_ExternalData_1[[#This Row],[Item_key]],GDList,Table_ExternalData_1[[#Headers],[8]])</f>
        <v>0</v>
      </c>
      <c r="O353" s="6">
        <f>SUMIFS(GQList,GIList,Table_ExternalData_1[[#This Row],[Item_key]],GDList,Table_ExternalData_1[[#Headers],[9]])</f>
        <v>0</v>
      </c>
      <c r="P353" s="6">
        <f>SUMIFS(GQList,GIList,Table_ExternalData_1[[#This Row],[Item_key]],GDList,Table_ExternalData_1[[#Headers],[10]])</f>
        <v>0</v>
      </c>
      <c r="Q353" s="6">
        <f>SUMIFS(GQList,GIList,Table_ExternalData_1[[#This Row],[Item_key]],GDList,Table_ExternalData_1[[#Headers],[11]])</f>
        <v>0</v>
      </c>
      <c r="R353" s="6">
        <f>SUMIFS(GQList,GIList,Table_ExternalData_1[[#This Row],[Item_key]],GDList,Table_ExternalData_1[[#Headers],[12]])</f>
        <v>0</v>
      </c>
      <c r="S353" s="6">
        <f>SUMIFS(GQList,GIList,Table_ExternalData_1[[#This Row],[Item_key]],GDList,Table_ExternalData_1[[#Headers],[13]])</f>
        <v>0</v>
      </c>
      <c r="T353" s="6">
        <f>SUMIFS(GQList,GIList,Table_ExternalData_1[[#This Row],[Item_key]],GDList,Table_ExternalData_1[[#Headers],[14]])</f>
        <v>0</v>
      </c>
      <c r="U353" s="6">
        <f>SUMIFS(GQList,GIList,Table_ExternalData_1[[#This Row],[Item_key]],GDList,Table_ExternalData_1[[#Headers],[15]])</f>
        <v>0</v>
      </c>
      <c r="V353" s="6">
        <f>SUMIFS(GQList,GIList,Table_ExternalData_1[[#This Row],[Item_key]],GDList,Table_ExternalData_1[[#Headers],[16]])</f>
        <v>0</v>
      </c>
      <c r="W353" s="6">
        <f>SUMIFS(GQList,GIList,Table_ExternalData_1[[#This Row],[Item_key]],GDList,Table_ExternalData_1[[#Headers],[17]])</f>
        <v>0</v>
      </c>
      <c r="X353" s="6">
        <f>SUMIFS(GQList,GIList,Table_ExternalData_1[[#This Row],[Item_key]],GDList,Table_ExternalData_1[[#Headers],[18]])</f>
        <v>0</v>
      </c>
      <c r="Y353" s="6">
        <f>SUMIFS(GQList,GIList,Table_ExternalData_1[[#This Row],[Item_key]],GDList,Table_ExternalData_1[[#Headers],[19]])</f>
        <v>0</v>
      </c>
      <c r="Z353" s="6">
        <f>SUMIFS(GQList,GIList,Table_ExternalData_1[[#This Row],[Item_key]],GDList,Table_ExternalData_1[[#Headers],[20]])</f>
        <v>0</v>
      </c>
      <c r="AA353" s="6">
        <f>SUMIFS(GQList,GIList,Table_ExternalData_1[[#This Row],[Item_key]],GDList,Table_ExternalData_1[[#Headers],[21]])</f>
        <v>0</v>
      </c>
      <c r="AB353" s="6">
        <f>SUMIFS(GQList,GIList,Table_ExternalData_1[[#This Row],[Item_key]],GDList,Table_ExternalData_1[[#Headers],[22]])</f>
        <v>0</v>
      </c>
      <c r="AC353" s="6">
        <f>SUMIFS(GQList,GIList,Table_ExternalData_1[[#This Row],[Item_key]],GDList,Table_ExternalData_1[[#Headers],[23]])</f>
        <v>0</v>
      </c>
      <c r="AD353" s="6">
        <f>SUMIFS(GQList,GIList,Table_ExternalData_1[[#This Row],[Item_key]],GDList,Table_ExternalData_1[[#Headers],[24]])</f>
        <v>0</v>
      </c>
      <c r="AE353" s="6">
        <f>SUMIFS(GQList,GIList,Table_ExternalData_1[[#This Row],[Item_key]],GDList,Table_ExternalData_1[[#Headers],[25]])</f>
        <v>0</v>
      </c>
      <c r="AF353" s="6">
        <f>SUMIFS(GQList,GIList,Table_ExternalData_1[[#This Row],[Item_key]],GDList,Table_ExternalData_1[[#Headers],[26]])</f>
        <v>0</v>
      </c>
      <c r="AG353" s="6">
        <f>SUMIFS(GQList,GIList,Table_ExternalData_1[[#This Row],[Item_key]],GDList,Table_ExternalData_1[[#Headers],[27]])</f>
        <v>0</v>
      </c>
      <c r="AH353" s="6">
        <f>SUMIFS(GQList,GIList,Table_ExternalData_1[[#This Row],[Item_key]],GDList,Table_ExternalData_1[[#Headers],[28]])</f>
        <v>0</v>
      </c>
      <c r="AI353" s="6">
        <f>SUMIFS(GQList,GIList,Table_ExternalData_1[[#This Row],[Item_key]],GDList,Table_ExternalData_1[[#Headers],[29]])</f>
        <v>0</v>
      </c>
      <c r="AJ353" s="6">
        <f>SUMIFS(GQList,GIList,Table_ExternalData_1[[#This Row],[Item_key]],GDList,Table_ExternalData_1[[#Headers],[30]])</f>
        <v>0</v>
      </c>
      <c r="AK353" s="6">
        <f>SUMIFS(GQList,GIList,Table_ExternalData_1[[#This Row],[Item_key]],GDList,Table_ExternalData_1[[#Headers],[31]])</f>
        <v>0</v>
      </c>
      <c r="AL353" s="6">
        <f>SUM(Table_ExternalData_1[[#This Row],[1]:[31]])</f>
        <v>0</v>
      </c>
    </row>
    <row r="354" spans="1:38" hidden="1">
      <c r="A354" s="8" t="s">
        <v>2000</v>
      </c>
      <c r="B354" s="3" t="s">
        <v>1062</v>
      </c>
      <c r="C354" s="3" t="s">
        <v>106</v>
      </c>
      <c r="D354" s="3" t="s">
        <v>1071</v>
      </c>
      <c r="E354" s="3" t="s">
        <v>1072</v>
      </c>
      <c r="F354" s="8" t="s">
        <v>1641</v>
      </c>
      <c r="G354" s="6">
        <f>SUMIFS(GQList,GIList,Table_ExternalData_1[[#This Row],[Item_key]],GDList,Table_ExternalData_1[[#Headers],[1]])</f>
        <v>0</v>
      </c>
      <c r="H354" s="6">
        <f>SUMIFS(GQList,GIList,Table_ExternalData_1[[#This Row],[Item_key]],GDList,Table_ExternalData_1[[#Headers],[2]])</f>
        <v>0</v>
      </c>
      <c r="I354" s="6">
        <f>SUMIFS(GQList,GIList,Table_ExternalData_1[[#This Row],[Item_key]],GDList,Table_ExternalData_1[[#Headers],[3]])</f>
        <v>0</v>
      </c>
      <c r="J354" s="6">
        <f>SUMIFS(GQList,GIList,Table_ExternalData_1[[#This Row],[Item_key]],GDList,Table_ExternalData_1[[#Headers],[4]])</f>
        <v>0</v>
      </c>
      <c r="K354" s="6">
        <f>SUMIFS(GQList,GIList,Table_ExternalData_1[[#This Row],[Item_key]],GDList,Table_ExternalData_1[[#Headers],[5]])</f>
        <v>0</v>
      </c>
      <c r="L354" s="6">
        <f>SUMIFS(GQList,GIList,Table_ExternalData_1[[#This Row],[Item_key]],GDList,Table_ExternalData_1[[#Headers],[6]])</f>
        <v>0</v>
      </c>
      <c r="M354" s="6">
        <f>SUMIFS(GQList,GIList,Table_ExternalData_1[[#This Row],[Item_key]],GDList,Table_ExternalData_1[[#Headers],[7]])</f>
        <v>0</v>
      </c>
      <c r="N354" s="6">
        <f>SUMIFS(GQList,GIList,Table_ExternalData_1[[#This Row],[Item_key]],GDList,Table_ExternalData_1[[#Headers],[8]])</f>
        <v>0</v>
      </c>
      <c r="O354" s="6">
        <f>SUMIFS(GQList,GIList,Table_ExternalData_1[[#This Row],[Item_key]],GDList,Table_ExternalData_1[[#Headers],[9]])</f>
        <v>0</v>
      </c>
      <c r="P354" s="6">
        <f>SUMIFS(GQList,GIList,Table_ExternalData_1[[#This Row],[Item_key]],GDList,Table_ExternalData_1[[#Headers],[10]])</f>
        <v>0</v>
      </c>
      <c r="Q354" s="6">
        <f>SUMIFS(GQList,GIList,Table_ExternalData_1[[#This Row],[Item_key]],GDList,Table_ExternalData_1[[#Headers],[11]])</f>
        <v>0</v>
      </c>
      <c r="R354" s="6">
        <f>SUMIFS(GQList,GIList,Table_ExternalData_1[[#This Row],[Item_key]],GDList,Table_ExternalData_1[[#Headers],[12]])</f>
        <v>0</v>
      </c>
      <c r="S354" s="6">
        <f>SUMIFS(GQList,GIList,Table_ExternalData_1[[#This Row],[Item_key]],GDList,Table_ExternalData_1[[#Headers],[13]])</f>
        <v>0</v>
      </c>
      <c r="T354" s="6">
        <f>SUMIFS(GQList,GIList,Table_ExternalData_1[[#This Row],[Item_key]],GDList,Table_ExternalData_1[[#Headers],[14]])</f>
        <v>0</v>
      </c>
      <c r="U354" s="6">
        <f>SUMIFS(GQList,GIList,Table_ExternalData_1[[#This Row],[Item_key]],GDList,Table_ExternalData_1[[#Headers],[15]])</f>
        <v>0</v>
      </c>
      <c r="V354" s="6">
        <f>SUMIFS(GQList,GIList,Table_ExternalData_1[[#This Row],[Item_key]],GDList,Table_ExternalData_1[[#Headers],[16]])</f>
        <v>0</v>
      </c>
      <c r="W354" s="6">
        <f>SUMIFS(GQList,GIList,Table_ExternalData_1[[#This Row],[Item_key]],GDList,Table_ExternalData_1[[#Headers],[17]])</f>
        <v>0</v>
      </c>
      <c r="X354" s="6">
        <f>SUMIFS(GQList,GIList,Table_ExternalData_1[[#This Row],[Item_key]],GDList,Table_ExternalData_1[[#Headers],[18]])</f>
        <v>0</v>
      </c>
      <c r="Y354" s="6">
        <f>SUMIFS(GQList,GIList,Table_ExternalData_1[[#This Row],[Item_key]],GDList,Table_ExternalData_1[[#Headers],[19]])</f>
        <v>0</v>
      </c>
      <c r="Z354" s="6">
        <f>SUMIFS(GQList,GIList,Table_ExternalData_1[[#This Row],[Item_key]],GDList,Table_ExternalData_1[[#Headers],[20]])</f>
        <v>0</v>
      </c>
      <c r="AA354" s="6">
        <f>SUMIFS(GQList,GIList,Table_ExternalData_1[[#This Row],[Item_key]],GDList,Table_ExternalData_1[[#Headers],[21]])</f>
        <v>0</v>
      </c>
      <c r="AB354" s="6">
        <f>SUMIFS(GQList,GIList,Table_ExternalData_1[[#This Row],[Item_key]],GDList,Table_ExternalData_1[[#Headers],[22]])</f>
        <v>0</v>
      </c>
      <c r="AC354" s="6">
        <f>SUMIFS(GQList,GIList,Table_ExternalData_1[[#This Row],[Item_key]],GDList,Table_ExternalData_1[[#Headers],[23]])</f>
        <v>0</v>
      </c>
      <c r="AD354" s="6">
        <f>SUMIFS(GQList,GIList,Table_ExternalData_1[[#This Row],[Item_key]],GDList,Table_ExternalData_1[[#Headers],[24]])</f>
        <v>0</v>
      </c>
      <c r="AE354" s="6">
        <f>SUMIFS(GQList,GIList,Table_ExternalData_1[[#This Row],[Item_key]],GDList,Table_ExternalData_1[[#Headers],[25]])</f>
        <v>0</v>
      </c>
      <c r="AF354" s="6">
        <f>SUMIFS(GQList,GIList,Table_ExternalData_1[[#This Row],[Item_key]],GDList,Table_ExternalData_1[[#Headers],[26]])</f>
        <v>0</v>
      </c>
      <c r="AG354" s="6">
        <f>SUMIFS(GQList,GIList,Table_ExternalData_1[[#This Row],[Item_key]],GDList,Table_ExternalData_1[[#Headers],[27]])</f>
        <v>2500</v>
      </c>
      <c r="AH354" s="6">
        <f>SUMIFS(GQList,GIList,Table_ExternalData_1[[#This Row],[Item_key]],GDList,Table_ExternalData_1[[#Headers],[28]])</f>
        <v>0</v>
      </c>
      <c r="AI354" s="6">
        <f>SUMIFS(GQList,GIList,Table_ExternalData_1[[#This Row],[Item_key]],GDList,Table_ExternalData_1[[#Headers],[29]])</f>
        <v>0</v>
      </c>
      <c r="AJ354" s="6">
        <f>SUMIFS(GQList,GIList,Table_ExternalData_1[[#This Row],[Item_key]],GDList,Table_ExternalData_1[[#Headers],[30]])</f>
        <v>0</v>
      </c>
      <c r="AK354" s="6">
        <f>SUMIFS(GQList,GIList,Table_ExternalData_1[[#This Row],[Item_key]],GDList,Table_ExternalData_1[[#Headers],[31]])</f>
        <v>0</v>
      </c>
      <c r="AL354" s="6">
        <f>SUM(Table_ExternalData_1[[#This Row],[1]:[31]])</f>
        <v>2500</v>
      </c>
    </row>
    <row r="355" spans="1:38" hidden="1">
      <c r="A355" s="8" t="s">
        <v>2000</v>
      </c>
      <c r="B355" s="3" t="s">
        <v>1062</v>
      </c>
      <c r="C355" s="3" t="s">
        <v>503</v>
      </c>
      <c r="D355" s="3" t="s">
        <v>1073</v>
      </c>
      <c r="E355" s="3" t="s">
        <v>1074</v>
      </c>
      <c r="F355" s="8" t="s">
        <v>1641</v>
      </c>
      <c r="G355" s="6">
        <f>SUMIFS(GQList,GIList,Table_ExternalData_1[[#This Row],[Item_key]],GDList,Table_ExternalData_1[[#Headers],[1]])</f>
        <v>0</v>
      </c>
      <c r="H355" s="6">
        <f>SUMIFS(GQList,GIList,Table_ExternalData_1[[#This Row],[Item_key]],GDList,Table_ExternalData_1[[#Headers],[2]])</f>
        <v>0</v>
      </c>
      <c r="I355" s="6">
        <f>SUMIFS(GQList,GIList,Table_ExternalData_1[[#This Row],[Item_key]],GDList,Table_ExternalData_1[[#Headers],[3]])</f>
        <v>0</v>
      </c>
      <c r="J355" s="6">
        <f>SUMIFS(GQList,GIList,Table_ExternalData_1[[#This Row],[Item_key]],GDList,Table_ExternalData_1[[#Headers],[4]])</f>
        <v>0</v>
      </c>
      <c r="K355" s="6">
        <f>SUMIFS(GQList,GIList,Table_ExternalData_1[[#This Row],[Item_key]],GDList,Table_ExternalData_1[[#Headers],[5]])</f>
        <v>0</v>
      </c>
      <c r="L355" s="6">
        <f>SUMIFS(GQList,GIList,Table_ExternalData_1[[#This Row],[Item_key]],GDList,Table_ExternalData_1[[#Headers],[6]])</f>
        <v>0</v>
      </c>
      <c r="M355" s="6">
        <f>SUMIFS(GQList,GIList,Table_ExternalData_1[[#This Row],[Item_key]],GDList,Table_ExternalData_1[[#Headers],[7]])</f>
        <v>0</v>
      </c>
      <c r="N355" s="6">
        <f>SUMIFS(GQList,GIList,Table_ExternalData_1[[#This Row],[Item_key]],GDList,Table_ExternalData_1[[#Headers],[8]])</f>
        <v>0</v>
      </c>
      <c r="O355" s="6">
        <f>SUMIFS(GQList,GIList,Table_ExternalData_1[[#This Row],[Item_key]],GDList,Table_ExternalData_1[[#Headers],[9]])</f>
        <v>0</v>
      </c>
      <c r="P355" s="6">
        <f>SUMIFS(GQList,GIList,Table_ExternalData_1[[#This Row],[Item_key]],GDList,Table_ExternalData_1[[#Headers],[10]])</f>
        <v>0</v>
      </c>
      <c r="Q355" s="6">
        <f>SUMIFS(GQList,GIList,Table_ExternalData_1[[#This Row],[Item_key]],GDList,Table_ExternalData_1[[#Headers],[11]])</f>
        <v>0</v>
      </c>
      <c r="R355" s="6">
        <f>SUMIFS(GQList,GIList,Table_ExternalData_1[[#This Row],[Item_key]],GDList,Table_ExternalData_1[[#Headers],[12]])</f>
        <v>0</v>
      </c>
      <c r="S355" s="6">
        <f>SUMIFS(GQList,GIList,Table_ExternalData_1[[#This Row],[Item_key]],GDList,Table_ExternalData_1[[#Headers],[13]])</f>
        <v>0</v>
      </c>
      <c r="T355" s="6">
        <f>SUMIFS(GQList,GIList,Table_ExternalData_1[[#This Row],[Item_key]],GDList,Table_ExternalData_1[[#Headers],[14]])</f>
        <v>0</v>
      </c>
      <c r="U355" s="6">
        <f>SUMIFS(GQList,GIList,Table_ExternalData_1[[#This Row],[Item_key]],GDList,Table_ExternalData_1[[#Headers],[15]])</f>
        <v>0</v>
      </c>
      <c r="V355" s="6">
        <f>SUMIFS(GQList,GIList,Table_ExternalData_1[[#This Row],[Item_key]],GDList,Table_ExternalData_1[[#Headers],[16]])</f>
        <v>0</v>
      </c>
      <c r="W355" s="6">
        <f>SUMIFS(GQList,GIList,Table_ExternalData_1[[#This Row],[Item_key]],GDList,Table_ExternalData_1[[#Headers],[17]])</f>
        <v>0</v>
      </c>
      <c r="X355" s="6">
        <f>SUMIFS(GQList,GIList,Table_ExternalData_1[[#This Row],[Item_key]],GDList,Table_ExternalData_1[[#Headers],[18]])</f>
        <v>0</v>
      </c>
      <c r="Y355" s="6">
        <f>SUMIFS(GQList,GIList,Table_ExternalData_1[[#This Row],[Item_key]],GDList,Table_ExternalData_1[[#Headers],[19]])</f>
        <v>0</v>
      </c>
      <c r="Z355" s="6">
        <f>SUMIFS(GQList,GIList,Table_ExternalData_1[[#This Row],[Item_key]],GDList,Table_ExternalData_1[[#Headers],[20]])</f>
        <v>0</v>
      </c>
      <c r="AA355" s="6">
        <f>SUMIFS(GQList,GIList,Table_ExternalData_1[[#This Row],[Item_key]],GDList,Table_ExternalData_1[[#Headers],[21]])</f>
        <v>0</v>
      </c>
      <c r="AB355" s="6">
        <f>SUMIFS(GQList,GIList,Table_ExternalData_1[[#This Row],[Item_key]],GDList,Table_ExternalData_1[[#Headers],[22]])</f>
        <v>0</v>
      </c>
      <c r="AC355" s="6">
        <f>SUMIFS(GQList,GIList,Table_ExternalData_1[[#This Row],[Item_key]],GDList,Table_ExternalData_1[[#Headers],[23]])</f>
        <v>0</v>
      </c>
      <c r="AD355" s="6">
        <f>SUMIFS(GQList,GIList,Table_ExternalData_1[[#This Row],[Item_key]],GDList,Table_ExternalData_1[[#Headers],[24]])</f>
        <v>0</v>
      </c>
      <c r="AE355" s="6">
        <f>SUMIFS(GQList,GIList,Table_ExternalData_1[[#This Row],[Item_key]],GDList,Table_ExternalData_1[[#Headers],[25]])</f>
        <v>0</v>
      </c>
      <c r="AF355" s="6">
        <f>SUMIFS(GQList,GIList,Table_ExternalData_1[[#This Row],[Item_key]],GDList,Table_ExternalData_1[[#Headers],[26]])</f>
        <v>0</v>
      </c>
      <c r="AG355" s="6">
        <f>SUMIFS(GQList,GIList,Table_ExternalData_1[[#This Row],[Item_key]],GDList,Table_ExternalData_1[[#Headers],[27]])</f>
        <v>0</v>
      </c>
      <c r="AH355" s="6">
        <f>SUMIFS(GQList,GIList,Table_ExternalData_1[[#This Row],[Item_key]],GDList,Table_ExternalData_1[[#Headers],[28]])</f>
        <v>0</v>
      </c>
      <c r="AI355" s="6">
        <f>SUMIFS(GQList,GIList,Table_ExternalData_1[[#This Row],[Item_key]],GDList,Table_ExternalData_1[[#Headers],[29]])</f>
        <v>0</v>
      </c>
      <c r="AJ355" s="6">
        <f>SUMIFS(GQList,GIList,Table_ExternalData_1[[#This Row],[Item_key]],GDList,Table_ExternalData_1[[#Headers],[30]])</f>
        <v>0</v>
      </c>
      <c r="AK355" s="6">
        <f>SUMIFS(GQList,GIList,Table_ExternalData_1[[#This Row],[Item_key]],GDList,Table_ExternalData_1[[#Headers],[31]])</f>
        <v>0</v>
      </c>
      <c r="AL355" s="6">
        <f>SUM(Table_ExternalData_1[[#This Row],[1]:[31]])</f>
        <v>0</v>
      </c>
    </row>
    <row r="356" spans="1:38" hidden="1">
      <c r="A356" s="8" t="s">
        <v>2000</v>
      </c>
      <c r="B356" s="3" t="s">
        <v>1062</v>
      </c>
      <c r="C356" s="3" t="s">
        <v>120</v>
      </c>
      <c r="D356" s="3" t="s">
        <v>1075</v>
      </c>
      <c r="E356" s="3" t="s">
        <v>1076</v>
      </c>
      <c r="F356" s="8" t="s">
        <v>1641</v>
      </c>
      <c r="G356" s="6">
        <f>SUMIFS(GQList,GIList,Table_ExternalData_1[[#This Row],[Item_key]],GDList,Table_ExternalData_1[[#Headers],[1]])</f>
        <v>0</v>
      </c>
      <c r="H356" s="6">
        <f>SUMIFS(GQList,GIList,Table_ExternalData_1[[#This Row],[Item_key]],GDList,Table_ExternalData_1[[#Headers],[2]])</f>
        <v>0</v>
      </c>
      <c r="I356" s="6">
        <f>SUMIFS(GQList,GIList,Table_ExternalData_1[[#This Row],[Item_key]],GDList,Table_ExternalData_1[[#Headers],[3]])</f>
        <v>0</v>
      </c>
      <c r="J356" s="6">
        <f>SUMIFS(GQList,GIList,Table_ExternalData_1[[#This Row],[Item_key]],GDList,Table_ExternalData_1[[#Headers],[4]])</f>
        <v>0</v>
      </c>
      <c r="K356" s="6">
        <f>SUMIFS(GQList,GIList,Table_ExternalData_1[[#This Row],[Item_key]],GDList,Table_ExternalData_1[[#Headers],[5]])</f>
        <v>0</v>
      </c>
      <c r="L356" s="6">
        <f>SUMIFS(GQList,GIList,Table_ExternalData_1[[#This Row],[Item_key]],GDList,Table_ExternalData_1[[#Headers],[6]])</f>
        <v>0</v>
      </c>
      <c r="M356" s="6">
        <f>SUMIFS(GQList,GIList,Table_ExternalData_1[[#This Row],[Item_key]],GDList,Table_ExternalData_1[[#Headers],[7]])</f>
        <v>0</v>
      </c>
      <c r="N356" s="6">
        <f>SUMIFS(GQList,GIList,Table_ExternalData_1[[#This Row],[Item_key]],GDList,Table_ExternalData_1[[#Headers],[8]])</f>
        <v>0</v>
      </c>
      <c r="O356" s="6">
        <f>SUMIFS(GQList,GIList,Table_ExternalData_1[[#This Row],[Item_key]],GDList,Table_ExternalData_1[[#Headers],[9]])</f>
        <v>0</v>
      </c>
      <c r="P356" s="6">
        <f>SUMIFS(GQList,GIList,Table_ExternalData_1[[#This Row],[Item_key]],GDList,Table_ExternalData_1[[#Headers],[10]])</f>
        <v>0</v>
      </c>
      <c r="Q356" s="6">
        <f>SUMIFS(GQList,GIList,Table_ExternalData_1[[#This Row],[Item_key]],GDList,Table_ExternalData_1[[#Headers],[11]])</f>
        <v>800</v>
      </c>
      <c r="R356" s="6">
        <f>SUMIFS(GQList,GIList,Table_ExternalData_1[[#This Row],[Item_key]],GDList,Table_ExternalData_1[[#Headers],[12]])</f>
        <v>0</v>
      </c>
      <c r="S356" s="6">
        <f>SUMIFS(GQList,GIList,Table_ExternalData_1[[#This Row],[Item_key]],GDList,Table_ExternalData_1[[#Headers],[13]])</f>
        <v>0</v>
      </c>
      <c r="T356" s="6">
        <f>SUMIFS(GQList,GIList,Table_ExternalData_1[[#This Row],[Item_key]],GDList,Table_ExternalData_1[[#Headers],[14]])</f>
        <v>0</v>
      </c>
      <c r="U356" s="6">
        <f>SUMIFS(GQList,GIList,Table_ExternalData_1[[#This Row],[Item_key]],GDList,Table_ExternalData_1[[#Headers],[15]])</f>
        <v>0</v>
      </c>
      <c r="V356" s="6">
        <f>SUMIFS(GQList,GIList,Table_ExternalData_1[[#This Row],[Item_key]],GDList,Table_ExternalData_1[[#Headers],[16]])</f>
        <v>0</v>
      </c>
      <c r="W356" s="6">
        <f>SUMIFS(GQList,GIList,Table_ExternalData_1[[#This Row],[Item_key]],GDList,Table_ExternalData_1[[#Headers],[17]])</f>
        <v>0</v>
      </c>
      <c r="X356" s="6">
        <f>SUMIFS(GQList,GIList,Table_ExternalData_1[[#This Row],[Item_key]],GDList,Table_ExternalData_1[[#Headers],[18]])</f>
        <v>0</v>
      </c>
      <c r="Y356" s="6">
        <f>SUMIFS(GQList,GIList,Table_ExternalData_1[[#This Row],[Item_key]],GDList,Table_ExternalData_1[[#Headers],[19]])</f>
        <v>0</v>
      </c>
      <c r="Z356" s="6">
        <f>SUMIFS(GQList,GIList,Table_ExternalData_1[[#This Row],[Item_key]],GDList,Table_ExternalData_1[[#Headers],[20]])</f>
        <v>0</v>
      </c>
      <c r="AA356" s="6">
        <f>SUMIFS(GQList,GIList,Table_ExternalData_1[[#This Row],[Item_key]],GDList,Table_ExternalData_1[[#Headers],[21]])</f>
        <v>0</v>
      </c>
      <c r="AB356" s="6">
        <f>SUMIFS(GQList,GIList,Table_ExternalData_1[[#This Row],[Item_key]],GDList,Table_ExternalData_1[[#Headers],[22]])</f>
        <v>0</v>
      </c>
      <c r="AC356" s="6">
        <f>SUMIFS(GQList,GIList,Table_ExternalData_1[[#This Row],[Item_key]],GDList,Table_ExternalData_1[[#Headers],[23]])</f>
        <v>0</v>
      </c>
      <c r="AD356" s="6">
        <f>SUMIFS(GQList,GIList,Table_ExternalData_1[[#This Row],[Item_key]],GDList,Table_ExternalData_1[[#Headers],[24]])</f>
        <v>0</v>
      </c>
      <c r="AE356" s="6">
        <f>SUMIFS(GQList,GIList,Table_ExternalData_1[[#This Row],[Item_key]],GDList,Table_ExternalData_1[[#Headers],[25]])</f>
        <v>0</v>
      </c>
      <c r="AF356" s="6">
        <f>SUMIFS(GQList,GIList,Table_ExternalData_1[[#This Row],[Item_key]],GDList,Table_ExternalData_1[[#Headers],[26]])</f>
        <v>0</v>
      </c>
      <c r="AG356" s="6">
        <f>SUMIFS(GQList,GIList,Table_ExternalData_1[[#This Row],[Item_key]],GDList,Table_ExternalData_1[[#Headers],[27]])</f>
        <v>0</v>
      </c>
      <c r="AH356" s="6">
        <f>SUMIFS(GQList,GIList,Table_ExternalData_1[[#This Row],[Item_key]],GDList,Table_ExternalData_1[[#Headers],[28]])</f>
        <v>0</v>
      </c>
      <c r="AI356" s="6">
        <f>SUMIFS(GQList,GIList,Table_ExternalData_1[[#This Row],[Item_key]],GDList,Table_ExternalData_1[[#Headers],[29]])</f>
        <v>0</v>
      </c>
      <c r="AJ356" s="6">
        <f>SUMIFS(GQList,GIList,Table_ExternalData_1[[#This Row],[Item_key]],GDList,Table_ExternalData_1[[#Headers],[30]])</f>
        <v>0</v>
      </c>
      <c r="AK356" s="6">
        <f>SUMIFS(GQList,GIList,Table_ExternalData_1[[#This Row],[Item_key]],GDList,Table_ExternalData_1[[#Headers],[31]])</f>
        <v>0</v>
      </c>
      <c r="AL356" s="6">
        <f>SUM(Table_ExternalData_1[[#This Row],[1]:[31]])</f>
        <v>800</v>
      </c>
    </row>
    <row r="357" spans="1:38" hidden="1">
      <c r="A357" s="8" t="s">
        <v>2000</v>
      </c>
      <c r="B357" s="3" t="s">
        <v>1062</v>
      </c>
      <c r="C357" s="3" t="s">
        <v>581</v>
      </c>
      <c r="D357" s="3" t="s">
        <v>1077</v>
      </c>
      <c r="E357" s="3" t="s">
        <v>1078</v>
      </c>
      <c r="F357" s="8" t="s">
        <v>1641</v>
      </c>
      <c r="G357" s="6">
        <f>SUMIFS(GQList,GIList,Table_ExternalData_1[[#This Row],[Item_key]],GDList,Table_ExternalData_1[[#Headers],[1]])</f>
        <v>0</v>
      </c>
      <c r="H357" s="6">
        <f>SUMIFS(GQList,GIList,Table_ExternalData_1[[#This Row],[Item_key]],GDList,Table_ExternalData_1[[#Headers],[2]])</f>
        <v>0</v>
      </c>
      <c r="I357" s="6">
        <f>SUMIFS(GQList,GIList,Table_ExternalData_1[[#This Row],[Item_key]],GDList,Table_ExternalData_1[[#Headers],[3]])</f>
        <v>0</v>
      </c>
      <c r="J357" s="6">
        <f>SUMIFS(GQList,GIList,Table_ExternalData_1[[#This Row],[Item_key]],GDList,Table_ExternalData_1[[#Headers],[4]])</f>
        <v>0</v>
      </c>
      <c r="K357" s="6">
        <f>SUMIFS(GQList,GIList,Table_ExternalData_1[[#This Row],[Item_key]],GDList,Table_ExternalData_1[[#Headers],[5]])</f>
        <v>0</v>
      </c>
      <c r="L357" s="6">
        <f>SUMIFS(GQList,GIList,Table_ExternalData_1[[#This Row],[Item_key]],GDList,Table_ExternalData_1[[#Headers],[6]])</f>
        <v>0</v>
      </c>
      <c r="M357" s="6">
        <f>SUMIFS(GQList,GIList,Table_ExternalData_1[[#This Row],[Item_key]],GDList,Table_ExternalData_1[[#Headers],[7]])</f>
        <v>0</v>
      </c>
      <c r="N357" s="6">
        <f>SUMIFS(GQList,GIList,Table_ExternalData_1[[#This Row],[Item_key]],GDList,Table_ExternalData_1[[#Headers],[8]])</f>
        <v>0</v>
      </c>
      <c r="O357" s="6">
        <f>SUMIFS(GQList,GIList,Table_ExternalData_1[[#This Row],[Item_key]],GDList,Table_ExternalData_1[[#Headers],[9]])</f>
        <v>0</v>
      </c>
      <c r="P357" s="6">
        <f>SUMIFS(GQList,GIList,Table_ExternalData_1[[#This Row],[Item_key]],GDList,Table_ExternalData_1[[#Headers],[10]])</f>
        <v>0</v>
      </c>
      <c r="Q357" s="6">
        <f>SUMIFS(GQList,GIList,Table_ExternalData_1[[#This Row],[Item_key]],GDList,Table_ExternalData_1[[#Headers],[11]])</f>
        <v>0</v>
      </c>
      <c r="R357" s="6">
        <f>SUMIFS(GQList,GIList,Table_ExternalData_1[[#This Row],[Item_key]],GDList,Table_ExternalData_1[[#Headers],[12]])</f>
        <v>0</v>
      </c>
      <c r="S357" s="6">
        <f>SUMIFS(GQList,GIList,Table_ExternalData_1[[#This Row],[Item_key]],GDList,Table_ExternalData_1[[#Headers],[13]])</f>
        <v>0</v>
      </c>
      <c r="T357" s="6">
        <f>SUMIFS(GQList,GIList,Table_ExternalData_1[[#This Row],[Item_key]],GDList,Table_ExternalData_1[[#Headers],[14]])</f>
        <v>0</v>
      </c>
      <c r="U357" s="6">
        <f>SUMIFS(GQList,GIList,Table_ExternalData_1[[#This Row],[Item_key]],GDList,Table_ExternalData_1[[#Headers],[15]])</f>
        <v>0</v>
      </c>
      <c r="V357" s="6">
        <f>SUMIFS(GQList,GIList,Table_ExternalData_1[[#This Row],[Item_key]],GDList,Table_ExternalData_1[[#Headers],[16]])</f>
        <v>0</v>
      </c>
      <c r="W357" s="6">
        <f>SUMIFS(GQList,GIList,Table_ExternalData_1[[#This Row],[Item_key]],GDList,Table_ExternalData_1[[#Headers],[17]])</f>
        <v>0</v>
      </c>
      <c r="X357" s="6">
        <f>SUMIFS(GQList,GIList,Table_ExternalData_1[[#This Row],[Item_key]],GDList,Table_ExternalData_1[[#Headers],[18]])</f>
        <v>0</v>
      </c>
      <c r="Y357" s="6">
        <f>SUMIFS(GQList,GIList,Table_ExternalData_1[[#This Row],[Item_key]],GDList,Table_ExternalData_1[[#Headers],[19]])</f>
        <v>0</v>
      </c>
      <c r="Z357" s="6">
        <f>SUMIFS(GQList,GIList,Table_ExternalData_1[[#This Row],[Item_key]],GDList,Table_ExternalData_1[[#Headers],[20]])</f>
        <v>0</v>
      </c>
      <c r="AA357" s="6">
        <f>SUMIFS(GQList,GIList,Table_ExternalData_1[[#This Row],[Item_key]],GDList,Table_ExternalData_1[[#Headers],[21]])</f>
        <v>0</v>
      </c>
      <c r="AB357" s="6">
        <f>SUMIFS(GQList,GIList,Table_ExternalData_1[[#This Row],[Item_key]],GDList,Table_ExternalData_1[[#Headers],[22]])</f>
        <v>0</v>
      </c>
      <c r="AC357" s="6">
        <f>SUMIFS(GQList,GIList,Table_ExternalData_1[[#This Row],[Item_key]],GDList,Table_ExternalData_1[[#Headers],[23]])</f>
        <v>0</v>
      </c>
      <c r="AD357" s="6">
        <f>SUMIFS(GQList,GIList,Table_ExternalData_1[[#This Row],[Item_key]],GDList,Table_ExternalData_1[[#Headers],[24]])</f>
        <v>0</v>
      </c>
      <c r="AE357" s="6">
        <f>SUMIFS(GQList,GIList,Table_ExternalData_1[[#This Row],[Item_key]],GDList,Table_ExternalData_1[[#Headers],[25]])</f>
        <v>0</v>
      </c>
      <c r="AF357" s="6">
        <f>SUMIFS(GQList,GIList,Table_ExternalData_1[[#This Row],[Item_key]],GDList,Table_ExternalData_1[[#Headers],[26]])</f>
        <v>0</v>
      </c>
      <c r="AG357" s="6">
        <f>SUMIFS(GQList,GIList,Table_ExternalData_1[[#This Row],[Item_key]],GDList,Table_ExternalData_1[[#Headers],[27]])</f>
        <v>0</v>
      </c>
      <c r="AH357" s="6">
        <f>SUMIFS(GQList,GIList,Table_ExternalData_1[[#This Row],[Item_key]],GDList,Table_ExternalData_1[[#Headers],[28]])</f>
        <v>0</v>
      </c>
      <c r="AI357" s="6">
        <f>SUMIFS(GQList,GIList,Table_ExternalData_1[[#This Row],[Item_key]],GDList,Table_ExternalData_1[[#Headers],[29]])</f>
        <v>0</v>
      </c>
      <c r="AJ357" s="6">
        <f>SUMIFS(GQList,GIList,Table_ExternalData_1[[#This Row],[Item_key]],GDList,Table_ExternalData_1[[#Headers],[30]])</f>
        <v>0</v>
      </c>
      <c r="AK357" s="6">
        <f>SUMIFS(GQList,GIList,Table_ExternalData_1[[#This Row],[Item_key]],GDList,Table_ExternalData_1[[#Headers],[31]])</f>
        <v>900</v>
      </c>
      <c r="AL357" s="6">
        <f>SUM(Table_ExternalData_1[[#This Row],[1]:[31]])</f>
        <v>900</v>
      </c>
    </row>
    <row r="358" spans="1:38" hidden="1">
      <c r="A358" s="8" t="s">
        <v>2000</v>
      </c>
      <c r="B358" s="3" t="s">
        <v>1062</v>
      </c>
      <c r="C358" s="3" t="s">
        <v>523</v>
      </c>
      <c r="D358" s="3" t="s">
        <v>1079</v>
      </c>
      <c r="E358" s="3" t="s">
        <v>1080</v>
      </c>
      <c r="F358" s="8" t="s">
        <v>1641</v>
      </c>
      <c r="G358" s="6">
        <f>SUMIFS(GQList,GIList,Table_ExternalData_1[[#This Row],[Item_key]],GDList,Table_ExternalData_1[[#Headers],[1]])</f>
        <v>0</v>
      </c>
      <c r="H358" s="6">
        <f>SUMIFS(GQList,GIList,Table_ExternalData_1[[#This Row],[Item_key]],GDList,Table_ExternalData_1[[#Headers],[2]])</f>
        <v>0</v>
      </c>
      <c r="I358" s="6">
        <f>SUMIFS(GQList,GIList,Table_ExternalData_1[[#This Row],[Item_key]],GDList,Table_ExternalData_1[[#Headers],[3]])</f>
        <v>0</v>
      </c>
      <c r="J358" s="6">
        <f>SUMIFS(GQList,GIList,Table_ExternalData_1[[#This Row],[Item_key]],GDList,Table_ExternalData_1[[#Headers],[4]])</f>
        <v>0</v>
      </c>
      <c r="K358" s="6">
        <f>SUMIFS(GQList,GIList,Table_ExternalData_1[[#This Row],[Item_key]],GDList,Table_ExternalData_1[[#Headers],[5]])</f>
        <v>0</v>
      </c>
      <c r="L358" s="6">
        <f>SUMIFS(GQList,GIList,Table_ExternalData_1[[#This Row],[Item_key]],GDList,Table_ExternalData_1[[#Headers],[6]])</f>
        <v>0</v>
      </c>
      <c r="M358" s="6">
        <f>SUMIFS(GQList,GIList,Table_ExternalData_1[[#This Row],[Item_key]],GDList,Table_ExternalData_1[[#Headers],[7]])</f>
        <v>0</v>
      </c>
      <c r="N358" s="6">
        <f>SUMIFS(GQList,GIList,Table_ExternalData_1[[#This Row],[Item_key]],GDList,Table_ExternalData_1[[#Headers],[8]])</f>
        <v>0</v>
      </c>
      <c r="O358" s="6">
        <f>SUMIFS(GQList,GIList,Table_ExternalData_1[[#This Row],[Item_key]],GDList,Table_ExternalData_1[[#Headers],[9]])</f>
        <v>0</v>
      </c>
      <c r="P358" s="6">
        <f>SUMIFS(GQList,GIList,Table_ExternalData_1[[#This Row],[Item_key]],GDList,Table_ExternalData_1[[#Headers],[10]])</f>
        <v>0</v>
      </c>
      <c r="Q358" s="6">
        <f>SUMIFS(GQList,GIList,Table_ExternalData_1[[#This Row],[Item_key]],GDList,Table_ExternalData_1[[#Headers],[11]])</f>
        <v>0</v>
      </c>
      <c r="R358" s="6">
        <f>SUMIFS(GQList,GIList,Table_ExternalData_1[[#This Row],[Item_key]],GDList,Table_ExternalData_1[[#Headers],[12]])</f>
        <v>0</v>
      </c>
      <c r="S358" s="6">
        <f>SUMIFS(GQList,GIList,Table_ExternalData_1[[#This Row],[Item_key]],GDList,Table_ExternalData_1[[#Headers],[13]])</f>
        <v>0</v>
      </c>
      <c r="T358" s="6">
        <f>SUMIFS(GQList,GIList,Table_ExternalData_1[[#This Row],[Item_key]],GDList,Table_ExternalData_1[[#Headers],[14]])</f>
        <v>0</v>
      </c>
      <c r="U358" s="6">
        <f>SUMIFS(GQList,GIList,Table_ExternalData_1[[#This Row],[Item_key]],GDList,Table_ExternalData_1[[#Headers],[15]])</f>
        <v>0</v>
      </c>
      <c r="V358" s="6">
        <f>SUMIFS(GQList,GIList,Table_ExternalData_1[[#This Row],[Item_key]],GDList,Table_ExternalData_1[[#Headers],[16]])</f>
        <v>0</v>
      </c>
      <c r="W358" s="6">
        <f>SUMIFS(GQList,GIList,Table_ExternalData_1[[#This Row],[Item_key]],GDList,Table_ExternalData_1[[#Headers],[17]])</f>
        <v>0</v>
      </c>
      <c r="X358" s="6">
        <f>SUMIFS(GQList,GIList,Table_ExternalData_1[[#This Row],[Item_key]],GDList,Table_ExternalData_1[[#Headers],[18]])</f>
        <v>0</v>
      </c>
      <c r="Y358" s="6">
        <f>SUMIFS(GQList,GIList,Table_ExternalData_1[[#This Row],[Item_key]],GDList,Table_ExternalData_1[[#Headers],[19]])</f>
        <v>0</v>
      </c>
      <c r="Z358" s="6">
        <f>SUMIFS(GQList,GIList,Table_ExternalData_1[[#This Row],[Item_key]],GDList,Table_ExternalData_1[[#Headers],[20]])</f>
        <v>0</v>
      </c>
      <c r="AA358" s="6">
        <f>SUMIFS(GQList,GIList,Table_ExternalData_1[[#This Row],[Item_key]],GDList,Table_ExternalData_1[[#Headers],[21]])</f>
        <v>0</v>
      </c>
      <c r="AB358" s="6">
        <f>SUMIFS(GQList,GIList,Table_ExternalData_1[[#This Row],[Item_key]],GDList,Table_ExternalData_1[[#Headers],[22]])</f>
        <v>0</v>
      </c>
      <c r="AC358" s="6">
        <f>SUMIFS(GQList,GIList,Table_ExternalData_1[[#This Row],[Item_key]],GDList,Table_ExternalData_1[[#Headers],[23]])</f>
        <v>0</v>
      </c>
      <c r="AD358" s="6">
        <f>SUMIFS(GQList,GIList,Table_ExternalData_1[[#This Row],[Item_key]],GDList,Table_ExternalData_1[[#Headers],[24]])</f>
        <v>0</v>
      </c>
      <c r="AE358" s="6">
        <f>SUMIFS(GQList,GIList,Table_ExternalData_1[[#This Row],[Item_key]],GDList,Table_ExternalData_1[[#Headers],[25]])</f>
        <v>0</v>
      </c>
      <c r="AF358" s="6">
        <f>SUMIFS(GQList,GIList,Table_ExternalData_1[[#This Row],[Item_key]],GDList,Table_ExternalData_1[[#Headers],[26]])</f>
        <v>0</v>
      </c>
      <c r="AG358" s="6">
        <f>SUMIFS(GQList,GIList,Table_ExternalData_1[[#This Row],[Item_key]],GDList,Table_ExternalData_1[[#Headers],[27]])</f>
        <v>900</v>
      </c>
      <c r="AH358" s="6">
        <f>SUMIFS(GQList,GIList,Table_ExternalData_1[[#This Row],[Item_key]],GDList,Table_ExternalData_1[[#Headers],[28]])</f>
        <v>0</v>
      </c>
      <c r="AI358" s="6">
        <f>SUMIFS(GQList,GIList,Table_ExternalData_1[[#This Row],[Item_key]],GDList,Table_ExternalData_1[[#Headers],[29]])</f>
        <v>0</v>
      </c>
      <c r="AJ358" s="6">
        <f>SUMIFS(GQList,GIList,Table_ExternalData_1[[#This Row],[Item_key]],GDList,Table_ExternalData_1[[#Headers],[30]])</f>
        <v>0</v>
      </c>
      <c r="AK358" s="6">
        <f>SUMIFS(GQList,GIList,Table_ExternalData_1[[#This Row],[Item_key]],GDList,Table_ExternalData_1[[#Headers],[31]])</f>
        <v>0</v>
      </c>
      <c r="AL358" s="6">
        <f>SUM(Table_ExternalData_1[[#This Row],[1]:[31]])</f>
        <v>900</v>
      </c>
    </row>
    <row r="359" spans="1:38" hidden="1">
      <c r="A359" s="8" t="s">
        <v>2000</v>
      </c>
      <c r="B359" s="3" t="s">
        <v>1062</v>
      </c>
      <c r="C359" s="3" t="s">
        <v>524</v>
      </c>
      <c r="D359" s="3" t="s">
        <v>1081</v>
      </c>
      <c r="E359" s="3" t="s">
        <v>1082</v>
      </c>
      <c r="F359" s="8" t="s">
        <v>1641</v>
      </c>
      <c r="G359" s="6">
        <f>SUMIFS(GQList,GIList,Table_ExternalData_1[[#This Row],[Item_key]],GDList,Table_ExternalData_1[[#Headers],[1]])</f>
        <v>0</v>
      </c>
      <c r="H359" s="6">
        <f>SUMIFS(GQList,GIList,Table_ExternalData_1[[#This Row],[Item_key]],GDList,Table_ExternalData_1[[#Headers],[2]])</f>
        <v>0</v>
      </c>
      <c r="I359" s="6">
        <f>SUMIFS(GQList,GIList,Table_ExternalData_1[[#This Row],[Item_key]],GDList,Table_ExternalData_1[[#Headers],[3]])</f>
        <v>0</v>
      </c>
      <c r="J359" s="6">
        <f>SUMIFS(GQList,GIList,Table_ExternalData_1[[#This Row],[Item_key]],GDList,Table_ExternalData_1[[#Headers],[4]])</f>
        <v>0</v>
      </c>
      <c r="K359" s="6">
        <f>SUMIFS(GQList,GIList,Table_ExternalData_1[[#This Row],[Item_key]],GDList,Table_ExternalData_1[[#Headers],[5]])</f>
        <v>0</v>
      </c>
      <c r="L359" s="6">
        <f>SUMIFS(GQList,GIList,Table_ExternalData_1[[#This Row],[Item_key]],GDList,Table_ExternalData_1[[#Headers],[6]])</f>
        <v>0</v>
      </c>
      <c r="M359" s="6">
        <f>SUMIFS(GQList,GIList,Table_ExternalData_1[[#This Row],[Item_key]],GDList,Table_ExternalData_1[[#Headers],[7]])</f>
        <v>0</v>
      </c>
      <c r="N359" s="6">
        <f>SUMIFS(GQList,GIList,Table_ExternalData_1[[#This Row],[Item_key]],GDList,Table_ExternalData_1[[#Headers],[8]])</f>
        <v>0</v>
      </c>
      <c r="O359" s="6">
        <f>SUMIFS(GQList,GIList,Table_ExternalData_1[[#This Row],[Item_key]],GDList,Table_ExternalData_1[[#Headers],[9]])</f>
        <v>0</v>
      </c>
      <c r="P359" s="6">
        <f>SUMIFS(GQList,GIList,Table_ExternalData_1[[#This Row],[Item_key]],GDList,Table_ExternalData_1[[#Headers],[10]])</f>
        <v>0</v>
      </c>
      <c r="Q359" s="6">
        <f>SUMIFS(GQList,GIList,Table_ExternalData_1[[#This Row],[Item_key]],GDList,Table_ExternalData_1[[#Headers],[11]])</f>
        <v>0</v>
      </c>
      <c r="R359" s="6">
        <f>SUMIFS(GQList,GIList,Table_ExternalData_1[[#This Row],[Item_key]],GDList,Table_ExternalData_1[[#Headers],[12]])</f>
        <v>0</v>
      </c>
      <c r="S359" s="6">
        <f>SUMIFS(GQList,GIList,Table_ExternalData_1[[#This Row],[Item_key]],GDList,Table_ExternalData_1[[#Headers],[13]])</f>
        <v>0</v>
      </c>
      <c r="T359" s="6">
        <f>SUMIFS(GQList,GIList,Table_ExternalData_1[[#This Row],[Item_key]],GDList,Table_ExternalData_1[[#Headers],[14]])</f>
        <v>0</v>
      </c>
      <c r="U359" s="6">
        <f>SUMIFS(GQList,GIList,Table_ExternalData_1[[#This Row],[Item_key]],GDList,Table_ExternalData_1[[#Headers],[15]])</f>
        <v>0</v>
      </c>
      <c r="V359" s="6">
        <f>SUMIFS(GQList,GIList,Table_ExternalData_1[[#This Row],[Item_key]],GDList,Table_ExternalData_1[[#Headers],[16]])</f>
        <v>0</v>
      </c>
      <c r="W359" s="6">
        <f>SUMIFS(GQList,GIList,Table_ExternalData_1[[#This Row],[Item_key]],GDList,Table_ExternalData_1[[#Headers],[17]])</f>
        <v>0</v>
      </c>
      <c r="X359" s="6">
        <f>SUMIFS(GQList,GIList,Table_ExternalData_1[[#This Row],[Item_key]],GDList,Table_ExternalData_1[[#Headers],[18]])</f>
        <v>0</v>
      </c>
      <c r="Y359" s="6">
        <f>SUMIFS(GQList,GIList,Table_ExternalData_1[[#This Row],[Item_key]],GDList,Table_ExternalData_1[[#Headers],[19]])</f>
        <v>0</v>
      </c>
      <c r="Z359" s="6">
        <f>SUMIFS(GQList,GIList,Table_ExternalData_1[[#This Row],[Item_key]],GDList,Table_ExternalData_1[[#Headers],[20]])</f>
        <v>0</v>
      </c>
      <c r="AA359" s="6">
        <f>SUMIFS(GQList,GIList,Table_ExternalData_1[[#This Row],[Item_key]],GDList,Table_ExternalData_1[[#Headers],[21]])</f>
        <v>0</v>
      </c>
      <c r="AB359" s="6">
        <f>SUMIFS(GQList,GIList,Table_ExternalData_1[[#This Row],[Item_key]],GDList,Table_ExternalData_1[[#Headers],[22]])</f>
        <v>0</v>
      </c>
      <c r="AC359" s="6">
        <f>SUMIFS(GQList,GIList,Table_ExternalData_1[[#This Row],[Item_key]],GDList,Table_ExternalData_1[[#Headers],[23]])</f>
        <v>0</v>
      </c>
      <c r="AD359" s="6">
        <f>SUMIFS(GQList,GIList,Table_ExternalData_1[[#This Row],[Item_key]],GDList,Table_ExternalData_1[[#Headers],[24]])</f>
        <v>0</v>
      </c>
      <c r="AE359" s="6">
        <f>SUMIFS(GQList,GIList,Table_ExternalData_1[[#This Row],[Item_key]],GDList,Table_ExternalData_1[[#Headers],[25]])</f>
        <v>0</v>
      </c>
      <c r="AF359" s="6">
        <f>SUMIFS(GQList,GIList,Table_ExternalData_1[[#This Row],[Item_key]],GDList,Table_ExternalData_1[[#Headers],[26]])</f>
        <v>0</v>
      </c>
      <c r="AG359" s="6">
        <f>SUMIFS(GQList,GIList,Table_ExternalData_1[[#This Row],[Item_key]],GDList,Table_ExternalData_1[[#Headers],[27]])</f>
        <v>900</v>
      </c>
      <c r="AH359" s="6">
        <f>SUMIFS(GQList,GIList,Table_ExternalData_1[[#This Row],[Item_key]],GDList,Table_ExternalData_1[[#Headers],[28]])</f>
        <v>0</v>
      </c>
      <c r="AI359" s="6">
        <f>SUMIFS(GQList,GIList,Table_ExternalData_1[[#This Row],[Item_key]],GDList,Table_ExternalData_1[[#Headers],[29]])</f>
        <v>0</v>
      </c>
      <c r="AJ359" s="6">
        <f>SUMIFS(GQList,GIList,Table_ExternalData_1[[#This Row],[Item_key]],GDList,Table_ExternalData_1[[#Headers],[30]])</f>
        <v>0</v>
      </c>
      <c r="AK359" s="6">
        <f>SUMIFS(GQList,GIList,Table_ExternalData_1[[#This Row],[Item_key]],GDList,Table_ExternalData_1[[#Headers],[31]])</f>
        <v>0</v>
      </c>
      <c r="AL359" s="6">
        <f>SUM(Table_ExternalData_1[[#This Row],[1]:[31]])</f>
        <v>900</v>
      </c>
    </row>
    <row r="360" spans="1:38">
      <c r="A360" s="8" t="s">
        <v>2001</v>
      </c>
      <c r="B360" s="3" t="s">
        <v>1083</v>
      </c>
      <c r="C360" s="3" t="s">
        <v>432</v>
      </c>
      <c r="D360" s="3" t="s">
        <v>1084</v>
      </c>
      <c r="E360" s="3" t="s">
        <v>1082</v>
      </c>
      <c r="F360" s="8" t="s">
        <v>1641</v>
      </c>
      <c r="G360" s="6">
        <f>SUMIFS(GQList,GIList,Table_ExternalData_1[[#This Row],[Item_key]],GDList,Table_ExternalData_1[[#Headers],[1]])</f>
        <v>0</v>
      </c>
      <c r="H360" s="6">
        <f>SUMIFS(GQList,GIList,Table_ExternalData_1[[#This Row],[Item_key]],GDList,Table_ExternalData_1[[#Headers],[2]])</f>
        <v>0</v>
      </c>
      <c r="I360" s="6">
        <f>SUMIFS(GQList,GIList,Table_ExternalData_1[[#This Row],[Item_key]],GDList,Table_ExternalData_1[[#Headers],[3]])</f>
        <v>0</v>
      </c>
      <c r="J360" s="6">
        <f>SUMIFS(GQList,GIList,Table_ExternalData_1[[#This Row],[Item_key]],GDList,Table_ExternalData_1[[#Headers],[4]])</f>
        <v>0</v>
      </c>
      <c r="K360" s="6">
        <f>SUMIFS(GQList,GIList,Table_ExternalData_1[[#This Row],[Item_key]],GDList,Table_ExternalData_1[[#Headers],[5]])</f>
        <v>0</v>
      </c>
      <c r="L360" s="6">
        <f>SUMIFS(GQList,GIList,Table_ExternalData_1[[#This Row],[Item_key]],GDList,Table_ExternalData_1[[#Headers],[6]])</f>
        <v>0</v>
      </c>
      <c r="M360" s="6">
        <f>SUMIFS(GQList,GIList,Table_ExternalData_1[[#This Row],[Item_key]],GDList,Table_ExternalData_1[[#Headers],[7]])</f>
        <v>0</v>
      </c>
      <c r="N360" s="6">
        <f>SUMIFS(GQList,GIList,Table_ExternalData_1[[#This Row],[Item_key]],GDList,Table_ExternalData_1[[#Headers],[8]])</f>
        <v>0</v>
      </c>
      <c r="O360" s="6">
        <f>SUMIFS(GQList,GIList,Table_ExternalData_1[[#This Row],[Item_key]],GDList,Table_ExternalData_1[[#Headers],[9]])</f>
        <v>0</v>
      </c>
      <c r="P360" s="6">
        <f>SUMIFS(GQList,GIList,Table_ExternalData_1[[#This Row],[Item_key]],GDList,Table_ExternalData_1[[#Headers],[10]])</f>
        <v>0</v>
      </c>
      <c r="Q360" s="6">
        <f>SUMIFS(GQList,GIList,Table_ExternalData_1[[#This Row],[Item_key]],GDList,Table_ExternalData_1[[#Headers],[11]])</f>
        <v>0</v>
      </c>
      <c r="R360" s="6">
        <f>SUMIFS(GQList,GIList,Table_ExternalData_1[[#This Row],[Item_key]],GDList,Table_ExternalData_1[[#Headers],[12]])</f>
        <v>0</v>
      </c>
      <c r="S360" s="6">
        <f>SUMIFS(GQList,GIList,Table_ExternalData_1[[#This Row],[Item_key]],GDList,Table_ExternalData_1[[#Headers],[13]])</f>
        <v>0</v>
      </c>
      <c r="T360" s="6">
        <f>SUMIFS(GQList,GIList,Table_ExternalData_1[[#This Row],[Item_key]],GDList,Table_ExternalData_1[[#Headers],[14]])</f>
        <v>0</v>
      </c>
      <c r="U360" s="6">
        <f>SUMIFS(GQList,GIList,Table_ExternalData_1[[#This Row],[Item_key]],GDList,Table_ExternalData_1[[#Headers],[15]])</f>
        <v>0</v>
      </c>
      <c r="V360" s="6">
        <f>SUMIFS(GQList,GIList,Table_ExternalData_1[[#This Row],[Item_key]],GDList,Table_ExternalData_1[[#Headers],[16]])</f>
        <v>0</v>
      </c>
      <c r="W360" s="6">
        <f>SUMIFS(GQList,GIList,Table_ExternalData_1[[#This Row],[Item_key]],GDList,Table_ExternalData_1[[#Headers],[17]])</f>
        <v>0</v>
      </c>
      <c r="X360" s="6">
        <f>SUMIFS(GQList,GIList,Table_ExternalData_1[[#This Row],[Item_key]],GDList,Table_ExternalData_1[[#Headers],[18]])</f>
        <v>0</v>
      </c>
      <c r="Y360" s="6">
        <f>SUMIFS(GQList,GIList,Table_ExternalData_1[[#This Row],[Item_key]],GDList,Table_ExternalData_1[[#Headers],[19]])</f>
        <v>0</v>
      </c>
      <c r="Z360" s="6">
        <f>SUMIFS(GQList,GIList,Table_ExternalData_1[[#This Row],[Item_key]],GDList,Table_ExternalData_1[[#Headers],[20]])</f>
        <v>0</v>
      </c>
      <c r="AA360" s="6">
        <f>SUMIFS(GQList,GIList,Table_ExternalData_1[[#This Row],[Item_key]],GDList,Table_ExternalData_1[[#Headers],[21]])</f>
        <v>0</v>
      </c>
      <c r="AB360" s="6">
        <f>SUMIFS(GQList,GIList,Table_ExternalData_1[[#This Row],[Item_key]],GDList,Table_ExternalData_1[[#Headers],[22]])</f>
        <v>0</v>
      </c>
      <c r="AC360" s="6">
        <f>SUMIFS(GQList,GIList,Table_ExternalData_1[[#This Row],[Item_key]],GDList,Table_ExternalData_1[[#Headers],[23]])</f>
        <v>0</v>
      </c>
      <c r="AD360" s="6">
        <f>SUMIFS(GQList,GIList,Table_ExternalData_1[[#This Row],[Item_key]],GDList,Table_ExternalData_1[[#Headers],[24]])</f>
        <v>0</v>
      </c>
      <c r="AE360" s="6">
        <f>SUMIFS(GQList,GIList,Table_ExternalData_1[[#This Row],[Item_key]],GDList,Table_ExternalData_1[[#Headers],[25]])</f>
        <v>0</v>
      </c>
      <c r="AF360" s="6">
        <f>SUMIFS(GQList,GIList,Table_ExternalData_1[[#This Row],[Item_key]],GDList,Table_ExternalData_1[[#Headers],[26]])</f>
        <v>0</v>
      </c>
      <c r="AG360" s="6">
        <f>SUMIFS(GQList,GIList,Table_ExternalData_1[[#This Row],[Item_key]],GDList,Table_ExternalData_1[[#Headers],[27]])</f>
        <v>0</v>
      </c>
      <c r="AH360" s="6">
        <f>SUMIFS(GQList,GIList,Table_ExternalData_1[[#This Row],[Item_key]],GDList,Table_ExternalData_1[[#Headers],[28]])</f>
        <v>0</v>
      </c>
      <c r="AI360" s="6">
        <f>SUMIFS(GQList,GIList,Table_ExternalData_1[[#This Row],[Item_key]],GDList,Table_ExternalData_1[[#Headers],[29]])</f>
        <v>0</v>
      </c>
      <c r="AJ360" s="6">
        <f>SUMIFS(GQList,GIList,Table_ExternalData_1[[#This Row],[Item_key]],GDList,Table_ExternalData_1[[#Headers],[30]])</f>
        <v>0</v>
      </c>
      <c r="AK360" s="6">
        <f>SUMIFS(GQList,GIList,Table_ExternalData_1[[#This Row],[Item_key]],GDList,Table_ExternalData_1[[#Headers],[31]])</f>
        <v>0</v>
      </c>
      <c r="AL360" s="6">
        <f>SUM(Table_ExternalData_1[[#This Row],[1]:[31]])</f>
        <v>0</v>
      </c>
    </row>
    <row r="361" spans="1:38">
      <c r="A361" s="8" t="s">
        <v>2001</v>
      </c>
      <c r="B361" s="3" t="s">
        <v>1083</v>
      </c>
      <c r="C361" s="3" t="s">
        <v>437</v>
      </c>
      <c r="D361" s="3" t="s">
        <v>1085</v>
      </c>
      <c r="E361" s="3" t="s">
        <v>1086</v>
      </c>
      <c r="F361" s="8" t="s">
        <v>1641</v>
      </c>
      <c r="G361" s="6">
        <f>SUMIFS(GQList,GIList,Table_ExternalData_1[[#This Row],[Item_key]],GDList,Table_ExternalData_1[[#Headers],[1]])</f>
        <v>0</v>
      </c>
      <c r="H361" s="6">
        <f>SUMIFS(GQList,GIList,Table_ExternalData_1[[#This Row],[Item_key]],GDList,Table_ExternalData_1[[#Headers],[2]])</f>
        <v>0</v>
      </c>
      <c r="I361" s="6">
        <f>SUMIFS(GQList,GIList,Table_ExternalData_1[[#This Row],[Item_key]],GDList,Table_ExternalData_1[[#Headers],[3]])</f>
        <v>0</v>
      </c>
      <c r="J361" s="6">
        <f>SUMIFS(GQList,GIList,Table_ExternalData_1[[#This Row],[Item_key]],GDList,Table_ExternalData_1[[#Headers],[4]])</f>
        <v>0</v>
      </c>
      <c r="K361" s="6">
        <f>SUMIFS(GQList,GIList,Table_ExternalData_1[[#This Row],[Item_key]],GDList,Table_ExternalData_1[[#Headers],[5]])</f>
        <v>0</v>
      </c>
      <c r="L361" s="6">
        <f>SUMIFS(GQList,GIList,Table_ExternalData_1[[#This Row],[Item_key]],GDList,Table_ExternalData_1[[#Headers],[6]])</f>
        <v>0</v>
      </c>
      <c r="M361" s="6">
        <f>SUMIFS(GQList,GIList,Table_ExternalData_1[[#This Row],[Item_key]],GDList,Table_ExternalData_1[[#Headers],[7]])</f>
        <v>0</v>
      </c>
      <c r="N361" s="6">
        <f>SUMIFS(GQList,GIList,Table_ExternalData_1[[#This Row],[Item_key]],GDList,Table_ExternalData_1[[#Headers],[8]])</f>
        <v>0</v>
      </c>
      <c r="O361" s="6">
        <f>SUMIFS(GQList,GIList,Table_ExternalData_1[[#This Row],[Item_key]],GDList,Table_ExternalData_1[[#Headers],[9]])</f>
        <v>0</v>
      </c>
      <c r="P361" s="6">
        <f>SUMIFS(GQList,GIList,Table_ExternalData_1[[#This Row],[Item_key]],GDList,Table_ExternalData_1[[#Headers],[10]])</f>
        <v>0</v>
      </c>
      <c r="Q361" s="6">
        <f>SUMIFS(GQList,GIList,Table_ExternalData_1[[#This Row],[Item_key]],GDList,Table_ExternalData_1[[#Headers],[11]])</f>
        <v>0</v>
      </c>
      <c r="R361" s="6">
        <f>SUMIFS(GQList,GIList,Table_ExternalData_1[[#This Row],[Item_key]],GDList,Table_ExternalData_1[[#Headers],[12]])</f>
        <v>0</v>
      </c>
      <c r="S361" s="6">
        <f>SUMIFS(GQList,GIList,Table_ExternalData_1[[#This Row],[Item_key]],GDList,Table_ExternalData_1[[#Headers],[13]])</f>
        <v>0</v>
      </c>
      <c r="T361" s="6">
        <f>SUMIFS(GQList,GIList,Table_ExternalData_1[[#This Row],[Item_key]],GDList,Table_ExternalData_1[[#Headers],[14]])</f>
        <v>0</v>
      </c>
      <c r="U361" s="6">
        <f>SUMIFS(GQList,GIList,Table_ExternalData_1[[#This Row],[Item_key]],GDList,Table_ExternalData_1[[#Headers],[15]])</f>
        <v>0</v>
      </c>
      <c r="V361" s="6">
        <f>SUMIFS(GQList,GIList,Table_ExternalData_1[[#This Row],[Item_key]],GDList,Table_ExternalData_1[[#Headers],[16]])</f>
        <v>0</v>
      </c>
      <c r="W361" s="6">
        <f>SUMIFS(GQList,GIList,Table_ExternalData_1[[#This Row],[Item_key]],GDList,Table_ExternalData_1[[#Headers],[17]])</f>
        <v>0</v>
      </c>
      <c r="X361" s="6">
        <f>SUMIFS(GQList,GIList,Table_ExternalData_1[[#This Row],[Item_key]],GDList,Table_ExternalData_1[[#Headers],[18]])</f>
        <v>0</v>
      </c>
      <c r="Y361" s="6">
        <f>SUMIFS(GQList,GIList,Table_ExternalData_1[[#This Row],[Item_key]],GDList,Table_ExternalData_1[[#Headers],[19]])</f>
        <v>0</v>
      </c>
      <c r="Z361" s="6">
        <f>SUMIFS(GQList,GIList,Table_ExternalData_1[[#This Row],[Item_key]],GDList,Table_ExternalData_1[[#Headers],[20]])</f>
        <v>0</v>
      </c>
      <c r="AA361" s="6">
        <f>SUMIFS(GQList,GIList,Table_ExternalData_1[[#This Row],[Item_key]],GDList,Table_ExternalData_1[[#Headers],[21]])</f>
        <v>0</v>
      </c>
      <c r="AB361" s="6">
        <f>SUMIFS(GQList,GIList,Table_ExternalData_1[[#This Row],[Item_key]],GDList,Table_ExternalData_1[[#Headers],[22]])</f>
        <v>0</v>
      </c>
      <c r="AC361" s="6">
        <f>SUMIFS(GQList,GIList,Table_ExternalData_1[[#This Row],[Item_key]],GDList,Table_ExternalData_1[[#Headers],[23]])</f>
        <v>0</v>
      </c>
      <c r="AD361" s="6">
        <f>SUMIFS(GQList,GIList,Table_ExternalData_1[[#This Row],[Item_key]],GDList,Table_ExternalData_1[[#Headers],[24]])</f>
        <v>0</v>
      </c>
      <c r="AE361" s="6">
        <f>SUMIFS(GQList,GIList,Table_ExternalData_1[[#This Row],[Item_key]],GDList,Table_ExternalData_1[[#Headers],[25]])</f>
        <v>0</v>
      </c>
      <c r="AF361" s="6">
        <f>SUMIFS(GQList,GIList,Table_ExternalData_1[[#This Row],[Item_key]],GDList,Table_ExternalData_1[[#Headers],[26]])</f>
        <v>0</v>
      </c>
      <c r="AG361" s="6">
        <f>SUMIFS(GQList,GIList,Table_ExternalData_1[[#This Row],[Item_key]],GDList,Table_ExternalData_1[[#Headers],[27]])</f>
        <v>0</v>
      </c>
      <c r="AH361" s="6">
        <f>SUMIFS(GQList,GIList,Table_ExternalData_1[[#This Row],[Item_key]],GDList,Table_ExternalData_1[[#Headers],[28]])</f>
        <v>0</v>
      </c>
      <c r="AI361" s="6">
        <f>SUMIFS(GQList,GIList,Table_ExternalData_1[[#This Row],[Item_key]],GDList,Table_ExternalData_1[[#Headers],[29]])</f>
        <v>0</v>
      </c>
      <c r="AJ361" s="6">
        <f>SUMIFS(GQList,GIList,Table_ExternalData_1[[#This Row],[Item_key]],GDList,Table_ExternalData_1[[#Headers],[30]])</f>
        <v>0</v>
      </c>
      <c r="AK361" s="6">
        <f>SUMIFS(GQList,GIList,Table_ExternalData_1[[#This Row],[Item_key]],GDList,Table_ExternalData_1[[#Headers],[31]])</f>
        <v>0</v>
      </c>
      <c r="AL361" s="6">
        <f>SUM(Table_ExternalData_1[[#This Row],[1]:[31]])</f>
        <v>0</v>
      </c>
    </row>
    <row r="362" spans="1:38" hidden="1">
      <c r="A362" s="8" t="s">
        <v>2000</v>
      </c>
      <c r="B362" s="3" t="s">
        <v>1088</v>
      </c>
      <c r="C362" s="3" t="s">
        <v>446</v>
      </c>
      <c r="D362" s="3" t="s">
        <v>1089</v>
      </c>
      <c r="E362" s="3" t="s">
        <v>1090</v>
      </c>
      <c r="F362" s="8" t="s">
        <v>1641</v>
      </c>
      <c r="G362" s="6">
        <f>SUMIFS(GQList,GIList,Table_ExternalData_1[[#This Row],[Item_key]],GDList,Table_ExternalData_1[[#Headers],[1]])</f>
        <v>0</v>
      </c>
      <c r="H362" s="6">
        <f>SUMIFS(GQList,GIList,Table_ExternalData_1[[#This Row],[Item_key]],GDList,Table_ExternalData_1[[#Headers],[2]])</f>
        <v>0</v>
      </c>
      <c r="I362" s="6">
        <f>SUMIFS(GQList,GIList,Table_ExternalData_1[[#This Row],[Item_key]],GDList,Table_ExternalData_1[[#Headers],[3]])</f>
        <v>0</v>
      </c>
      <c r="J362" s="6">
        <f>SUMIFS(GQList,GIList,Table_ExternalData_1[[#This Row],[Item_key]],GDList,Table_ExternalData_1[[#Headers],[4]])</f>
        <v>0</v>
      </c>
      <c r="K362" s="6">
        <f>SUMIFS(GQList,GIList,Table_ExternalData_1[[#This Row],[Item_key]],GDList,Table_ExternalData_1[[#Headers],[5]])</f>
        <v>0</v>
      </c>
      <c r="L362" s="6">
        <f>SUMIFS(GQList,GIList,Table_ExternalData_1[[#This Row],[Item_key]],GDList,Table_ExternalData_1[[#Headers],[6]])</f>
        <v>0</v>
      </c>
      <c r="M362" s="6">
        <f>SUMIFS(GQList,GIList,Table_ExternalData_1[[#This Row],[Item_key]],GDList,Table_ExternalData_1[[#Headers],[7]])</f>
        <v>0</v>
      </c>
      <c r="N362" s="6">
        <f>SUMIFS(GQList,GIList,Table_ExternalData_1[[#This Row],[Item_key]],GDList,Table_ExternalData_1[[#Headers],[8]])</f>
        <v>0</v>
      </c>
      <c r="O362" s="6">
        <f>SUMIFS(GQList,GIList,Table_ExternalData_1[[#This Row],[Item_key]],GDList,Table_ExternalData_1[[#Headers],[9]])</f>
        <v>0</v>
      </c>
      <c r="P362" s="6">
        <f>SUMIFS(GQList,GIList,Table_ExternalData_1[[#This Row],[Item_key]],GDList,Table_ExternalData_1[[#Headers],[10]])</f>
        <v>500</v>
      </c>
      <c r="Q362" s="6">
        <f>SUMIFS(GQList,GIList,Table_ExternalData_1[[#This Row],[Item_key]],GDList,Table_ExternalData_1[[#Headers],[11]])</f>
        <v>0</v>
      </c>
      <c r="R362" s="6">
        <f>SUMIFS(GQList,GIList,Table_ExternalData_1[[#This Row],[Item_key]],GDList,Table_ExternalData_1[[#Headers],[12]])</f>
        <v>0</v>
      </c>
      <c r="S362" s="6">
        <f>SUMIFS(GQList,GIList,Table_ExternalData_1[[#This Row],[Item_key]],GDList,Table_ExternalData_1[[#Headers],[13]])</f>
        <v>1000</v>
      </c>
      <c r="T362" s="6">
        <f>SUMIFS(GQList,GIList,Table_ExternalData_1[[#This Row],[Item_key]],GDList,Table_ExternalData_1[[#Headers],[14]])</f>
        <v>0</v>
      </c>
      <c r="U362" s="6">
        <f>SUMIFS(GQList,GIList,Table_ExternalData_1[[#This Row],[Item_key]],GDList,Table_ExternalData_1[[#Headers],[15]])</f>
        <v>0</v>
      </c>
      <c r="V362" s="6">
        <f>SUMIFS(GQList,GIList,Table_ExternalData_1[[#This Row],[Item_key]],GDList,Table_ExternalData_1[[#Headers],[16]])</f>
        <v>0</v>
      </c>
      <c r="W362" s="6">
        <f>SUMIFS(GQList,GIList,Table_ExternalData_1[[#This Row],[Item_key]],GDList,Table_ExternalData_1[[#Headers],[17]])</f>
        <v>10</v>
      </c>
      <c r="X362" s="6">
        <f>SUMIFS(GQList,GIList,Table_ExternalData_1[[#This Row],[Item_key]],GDList,Table_ExternalData_1[[#Headers],[18]])</f>
        <v>0</v>
      </c>
      <c r="Y362" s="6">
        <f>SUMIFS(GQList,GIList,Table_ExternalData_1[[#This Row],[Item_key]],GDList,Table_ExternalData_1[[#Headers],[19]])</f>
        <v>0</v>
      </c>
      <c r="Z362" s="6">
        <f>SUMIFS(GQList,GIList,Table_ExternalData_1[[#This Row],[Item_key]],GDList,Table_ExternalData_1[[#Headers],[20]])</f>
        <v>0</v>
      </c>
      <c r="AA362" s="6">
        <f>SUMIFS(GQList,GIList,Table_ExternalData_1[[#This Row],[Item_key]],GDList,Table_ExternalData_1[[#Headers],[21]])</f>
        <v>0</v>
      </c>
      <c r="AB362" s="6">
        <f>SUMIFS(GQList,GIList,Table_ExternalData_1[[#This Row],[Item_key]],GDList,Table_ExternalData_1[[#Headers],[22]])</f>
        <v>0</v>
      </c>
      <c r="AC362" s="6">
        <f>SUMIFS(GQList,GIList,Table_ExternalData_1[[#This Row],[Item_key]],GDList,Table_ExternalData_1[[#Headers],[23]])</f>
        <v>0</v>
      </c>
      <c r="AD362" s="6">
        <f>SUMIFS(GQList,GIList,Table_ExternalData_1[[#This Row],[Item_key]],GDList,Table_ExternalData_1[[#Headers],[24]])</f>
        <v>1000</v>
      </c>
      <c r="AE362" s="6">
        <f>SUMIFS(GQList,GIList,Table_ExternalData_1[[#This Row],[Item_key]],GDList,Table_ExternalData_1[[#Headers],[25]])</f>
        <v>0</v>
      </c>
      <c r="AF362" s="6">
        <f>SUMIFS(GQList,GIList,Table_ExternalData_1[[#This Row],[Item_key]],GDList,Table_ExternalData_1[[#Headers],[26]])</f>
        <v>0</v>
      </c>
      <c r="AG362" s="6">
        <f>SUMIFS(GQList,GIList,Table_ExternalData_1[[#This Row],[Item_key]],GDList,Table_ExternalData_1[[#Headers],[27]])</f>
        <v>0</v>
      </c>
      <c r="AH362" s="6">
        <f>SUMIFS(GQList,GIList,Table_ExternalData_1[[#This Row],[Item_key]],GDList,Table_ExternalData_1[[#Headers],[28]])</f>
        <v>1000</v>
      </c>
      <c r="AI362" s="6">
        <f>SUMIFS(GQList,GIList,Table_ExternalData_1[[#This Row],[Item_key]],GDList,Table_ExternalData_1[[#Headers],[29]])</f>
        <v>0</v>
      </c>
      <c r="AJ362" s="6">
        <f>SUMIFS(GQList,GIList,Table_ExternalData_1[[#This Row],[Item_key]],GDList,Table_ExternalData_1[[#Headers],[30]])</f>
        <v>0</v>
      </c>
      <c r="AK362" s="6">
        <f>SUMIFS(GQList,GIList,Table_ExternalData_1[[#This Row],[Item_key]],GDList,Table_ExternalData_1[[#Headers],[31]])</f>
        <v>1600</v>
      </c>
      <c r="AL362" s="6">
        <f>SUM(Table_ExternalData_1[[#This Row],[1]:[31]])</f>
        <v>5110</v>
      </c>
    </row>
    <row r="363" spans="1:38" hidden="1">
      <c r="A363" s="8" t="s">
        <v>2000</v>
      </c>
      <c r="B363" s="3" t="s">
        <v>1088</v>
      </c>
      <c r="C363" s="3" t="s">
        <v>186</v>
      </c>
      <c r="D363" s="3" t="s">
        <v>1091</v>
      </c>
      <c r="E363" s="3" t="s">
        <v>1092</v>
      </c>
      <c r="F363" s="8" t="s">
        <v>1641</v>
      </c>
      <c r="G363" s="6">
        <f>SUMIFS(GQList,GIList,Table_ExternalData_1[[#This Row],[Item_key]],GDList,Table_ExternalData_1[[#Headers],[1]])</f>
        <v>0</v>
      </c>
      <c r="H363" s="6">
        <f>SUMIFS(GQList,GIList,Table_ExternalData_1[[#This Row],[Item_key]],GDList,Table_ExternalData_1[[#Headers],[2]])</f>
        <v>0</v>
      </c>
      <c r="I363" s="6">
        <f>SUMIFS(GQList,GIList,Table_ExternalData_1[[#This Row],[Item_key]],GDList,Table_ExternalData_1[[#Headers],[3]])</f>
        <v>0</v>
      </c>
      <c r="J363" s="6">
        <f>SUMIFS(GQList,GIList,Table_ExternalData_1[[#This Row],[Item_key]],GDList,Table_ExternalData_1[[#Headers],[4]])</f>
        <v>1000</v>
      </c>
      <c r="K363" s="6">
        <f>SUMIFS(GQList,GIList,Table_ExternalData_1[[#This Row],[Item_key]],GDList,Table_ExternalData_1[[#Headers],[5]])</f>
        <v>0</v>
      </c>
      <c r="L363" s="6">
        <f>SUMIFS(GQList,GIList,Table_ExternalData_1[[#This Row],[Item_key]],GDList,Table_ExternalData_1[[#Headers],[6]])</f>
        <v>0</v>
      </c>
      <c r="M363" s="6">
        <f>SUMIFS(GQList,GIList,Table_ExternalData_1[[#This Row],[Item_key]],GDList,Table_ExternalData_1[[#Headers],[7]])</f>
        <v>0</v>
      </c>
      <c r="N363" s="6">
        <f>SUMIFS(GQList,GIList,Table_ExternalData_1[[#This Row],[Item_key]],GDList,Table_ExternalData_1[[#Headers],[8]])</f>
        <v>0</v>
      </c>
      <c r="O363" s="6">
        <f>SUMIFS(GQList,GIList,Table_ExternalData_1[[#This Row],[Item_key]],GDList,Table_ExternalData_1[[#Headers],[9]])</f>
        <v>0</v>
      </c>
      <c r="P363" s="6">
        <f>SUMIFS(GQList,GIList,Table_ExternalData_1[[#This Row],[Item_key]],GDList,Table_ExternalData_1[[#Headers],[10]])</f>
        <v>1000</v>
      </c>
      <c r="Q363" s="6">
        <f>SUMIFS(GQList,GIList,Table_ExternalData_1[[#This Row],[Item_key]],GDList,Table_ExternalData_1[[#Headers],[11]])</f>
        <v>0</v>
      </c>
      <c r="R363" s="6">
        <f>SUMIFS(GQList,GIList,Table_ExternalData_1[[#This Row],[Item_key]],GDList,Table_ExternalData_1[[#Headers],[12]])</f>
        <v>0</v>
      </c>
      <c r="S363" s="6">
        <f>SUMIFS(GQList,GIList,Table_ExternalData_1[[#This Row],[Item_key]],GDList,Table_ExternalData_1[[#Headers],[13]])</f>
        <v>2000</v>
      </c>
      <c r="T363" s="6">
        <f>SUMIFS(GQList,GIList,Table_ExternalData_1[[#This Row],[Item_key]],GDList,Table_ExternalData_1[[#Headers],[14]])</f>
        <v>0</v>
      </c>
      <c r="U363" s="6">
        <f>SUMIFS(GQList,GIList,Table_ExternalData_1[[#This Row],[Item_key]],GDList,Table_ExternalData_1[[#Headers],[15]])</f>
        <v>0</v>
      </c>
      <c r="V363" s="6">
        <f>SUMIFS(GQList,GIList,Table_ExternalData_1[[#This Row],[Item_key]],GDList,Table_ExternalData_1[[#Headers],[16]])</f>
        <v>0</v>
      </c>
      <c r="W363" s="6">
        <f>SUMIFS(GQList,GIList,Table_ExternalData_1[[#This Row],[Item_key]],GDList,Table_ExternalData_1[[#Headers],[17]])</f>
        <v>0</v>
      </c>
      <c r="X363" s="6">
        <f>SUMIFS(GQList,GIList,Table_ExternalData_1[[#This Row],[Item_key]],GDList,Table_ExternalData_1[[#Headers],[18]])</f>
        <v>0</v>
      </c>
      <c r="Y363" s="6">
        <f>SUMIFS(GQList,GIList,Table_ExternalData_1[[#This Row],[Item_key]],GDList,Table_ExternalData_1[[#Headers],[19]])</f>
        <v>0</v>
      </c>
      <c r="Z363" s="6">
        <f>SUMIFS(GQList,GIList,Table_ExternalData_1[[#This Row],[Item_key]],GDList,Table_ExternalData_1[[#Headers],[20]])</f>
        <v>0</v>
      </c>
      <c r="AA363" s="6">
        <f>SUMIFS(GQList,GIList,Table_ExternalData_1[[#This Row],[Item_key]],GDList,Table_ExternalData_1[[#Headers],[21]])</f>
        <v>0</v>
      </c>
      <c r="AB363" s="6">
        <f>SUMIFS(GQList,GIList,Table_ExternalData_1[[#This Row],[Item_key]],GDList,Table_ExternalData_1[[#Headers],[22]])</f>
        <v>0</v>
      </c>
      <c r="AC363" s="6">
        <f>SUMIFS(GQList,GIList,Table_ExternalData_1[[#This Row],[Item_key]],GDList,Table_ExternalData_1[[#Headers],[23]])</f>
        <v>0</v>
      </c>
      <c r="AD363" s="6">
        <f>SUMIFS(GQList,GIList,Table_ExternalData_1[[#This Row],[Item_key]],GDList,Table_ExternalData_1[[#Headers],[24]])</f>
        <v>2000</v>
      </c>
      <c r="AE363" s="6">
        <f>SUMIFS(GQList,GIList,Table_ExternalData_1[[#This Row],[Item_key]],GDList,Table_ExternalData_1[[#Headers],[25]])</f>
        <v>0</v>
      </c>
      <c r="AF363" s="6">
        <f>SUMIFS(GQList,GIList,Table_ExternalData_1[[#This Row],[Item_key]],GDList,Table_ExternalData_1[[#Headers],[26]])</f>
        <v>0</v>
      </c>
      <c r="AG363" s="6">
        <f>SUMIFS(GQList,GIList,Table_ExternalData_1[[#This Row],[Item_key]],GDList,Table_ExternalData_1[[#Headers],[27]])</f>
        <v>0</v>
      </c>
      <c r="AH363" s="6">
        <f>SUMIFS(GQList,GIList,Table_ExternalData_1[[#This Row],[Item_key]],GDList,Table_ExternalData_1[[#Headers],[28]])</f>
        <v>2000</v>
      </c>
      <c r="AI363" s="6">
        <f>SUMIFS(GQList,GIList,Table_ExternalData_1[[#This Row],[Item_key]],GDList,Table_ExternalData_1[[#Headers],[29]])</f>
        <v>0</v>
      </c>
      <c r="AJ363" s="6">
        <f>SUMIFS(GQList,GIList,Table_ExternalData_1[[#This Row],[Item_key]],GDList,Table_ExternalData_1[[#Headers],[30]])</f>
        <v>0</v>
      </c>
      <c r="AK363" s="6">
        <f>SUMIFS(GQList,GIList,Table_ExternalData_1[[#This Row],[Item_key]],GDList,Table_ExternalData_1[[#Headers],[31]])</f>
        <v>3200</v>
      </c>
      <c r="AL363" s="6">
        <f>SUM(Table_ExternalData_1[[#This Row],[1]:[31]])</f>
        <v>11200</v>
      </c>
    </row>
    <row r="364" spans="1:38" hidden="1">
      <c r="A364" s="8" t="s">
        <v>2000</v>
      </c>
      <c r="B364" s="3" t="s">
        <v>1093</v>
      </c>
      <c r="C364" s="3" t="s">
        <v>327</v>
      </c>
      <c r="D364" s="3" t="s">
        <v>1094</v>
      </c>
      <c r="E364" s="3" t="s">
        <v>1095</v>
      </c>
      <c r="F364" s="8" t="s">
        <v>1641</v>
      </c>
      <c r="G364" s="6">
        <f>SUMIFS(GQList,GIList,Table_ExternalData_1[[#This Row],[Item_key]],GDList,Table_ExternalData_1[[#Headers],[1]])</f>
        <v>0</v>
      </c>
      <c r="H364" s="6">
        <f>SUMIFS(GQList,GIList,Table_ExternalData_1[[#This Row],[Item_key]],GDList,Table_ExternalData_1[[#Headers],[2]])</f>
        <v>0</v>
      </c>
      <c r="I364" s="6">
        <f>SUMIFS(GQList,GIList,Table_ExternalData_1[[#This Row],[Item_key]],GDList,Table_ExternalData_1[[#Headers],[3]])</f>
        <v>0</v>
      </c>
      <c r="J364" s="6">
        <f>SUMIFS(GQList,GIList,Table_ExternalData_1[[#This Row],[Item_key]],GDList,Table_ExternalData_1[[#Headers],[4]])</f>
        <v>0</v>
      </c>
      <c r="K364" s="6">
        <f>SUMIFS(GQList,GIList,Table_ExternalData_1[[#This Row],[Item_key]],GDList,Table_ExternalData_1[[#Headers],[5]])</f>
        <v>0</v>
      </c>
      <c r="L364" s="6">
        <f>SUMIFS(GQList,GIList,Table_ExternalData_1[[#This Row],[Item_key]],GDList,Table_ExternalData_1[[#Headers],[6]])</f>
        <v>0</v>
      </c>
      <c r="M364" s="6">
        <f>SUMIFS(GQList,GIList,Table_ExternalData_1[[#This Row],[Item_key]],GDList,Table_ExternalData_1[[#Headers],[7]])</f>
        <v>0</v>
      </c>
      <c r="N364" s="6">
        <f>SUMIFS(GQList,GIList,Table_ExternalData_1[[#This Row],[Item_key]],GDList,Table_ExternalData_1[[#Headers],[8]])</f>
        <v>0</v>
      </c>
      <c r="O364" s="6">
        <f>SUMIFS(GQList,GIList,Table_ExternalData_1[[#This Row],[Item_key]],GDList,Table_ExternalData_1[[#Headers],[9]])</f>
        <v>0</v>
      </c>
      <c r="P364" s="6">
        <f>SUMIFS(GQList,GIList,Table_ExternalData_1[[#This Row],[Item_key]],GDList,Table_ExternalData_1[[#Headers],[10]])</f>
        <v>0</v>
      </c>
      <c r="Q364" s="6">
        <f>SUMIFS(GQList,GIList,Table_ExternalData_1[[#This Row],[Item_key]],GDList,Table_ExternalData_1[[#Headers],[11]])</f>
        <v>0</v>
      </c>
      <c r="R364" s="6">
        <f>SUMIFS(GQList,GIList,Table_ExternalData_1[[#This Row],[Item_key]],GDList,Table_ExternalData_1[[#Headers],[12]])</f>
        <v>0</v>
      </c>
      <c r="S364" s="6">
        <f>SUMIFS(GQList,GIList,Table_ExternalData_1[[#This Row],[Item_key]],GDList,Table_ExternalData_1[[#Headers],[13]])</f>
        <v>0</v>
      </c>
      <c r="T364" s="6">
        <f>SUMIFS(GQList,GIList,Table_ExternalData_1[[#This Row],[Item_key]],GDList,Table_ExternalData_1[[#Headers],[14]])</f>
        <v>0</v>
      </c>
      <c r="U364" s="6">
        <f>SUMIFS(GQList,GIList,Table_ExternalData_1[[#This Row],[Item_key]],GDList,Table_ExternalData_1[[#Headers],[15]])</f>
        <v>0</v>
      </c>
      <c r="V364" s="6">
        <f>SUMIFS(GQList,GIList,Table_ExternalData_1[[#This Row],[Item_key]],GDList,Table_ExternalData_1[[#Headers],[16]])</f>
        <v>0</v>
      </c>
      <c r="W364" s="6">
        <f>SUMIFS(GQList,GIList,Table_ExternalData_1[[#This Row],[Item_key]],GDList,Table_ExternalData_1[[#Headers],[17]])</f>
        <v>0</v>
      </c>
      <c r="X364" s="6">
        <f>SUMIFS(GQList,GIList,Table_ExternalData_1[[#This Row],[Item_key]],GDList,Table_ExternalData_1[[#Headers],[18]])</f>
        <v>0</v>
      </c>
      <c r="Y364" s="6">
        <f>SUMIFS(GQList,GIList,Table_ExternalData_1[[#This Row],[Item_key]],GDList,Table_ExternalData_1[[#Headers],[19]])</f>
        <v>0</v>
      </c>
      <c r="Z364" s="6">
        <f>SUMIFS(GQList,GIList,Table_ExternalData_1[[#This Row],[Item_key]],GDList,Table_ExternalData_1[[#Headers],[20]])</f>
        <v>0</v>
      </c>
      <c r="AA364" s="6">
        <f>SUMIFS(GQList,GIList,Table_ExternalData_1[[#This Row],[Item_key]],GDList,Table_ExternalData_1[[#Headers],[21]])</f>
        <v>0</v>
      </c>
      <c r="AB364" s="6">
        <f>SUMIFS(GQList,GIList,Table_ExternalData_1[[#This Row],[Item_key]],GDList,Table_ExternalData_1[[#Headers],[22]])</f>
        <v>0</v>
      </c>
      <c r="AC364" s="6">
        <f>SUMIFS(GQList,GIList,Table_ExternalData_1[[#This Row],[Item_key]],GDList,Table_ExternalData_1[[#Headers],[23]])</f>
        <v>0</v>
      </c>
      <c r="AD364" s="6">
        <f>SUMIFS(GQList,GIList,Table_ExternalData_1[[#This Row],[Item_key]],GDList,Table_ExternalData_1[[#Headers],[24]])</f>
        <v>0</v>
      </c>
      <c r="AE364" s="6">
        <f>SUMIFS(GQList,GIList,Table_ExternalData_1[[#This Row],[Item_key]],GDList,Table_ExternalData_1[[#Headers],[25]])</f>
        <v>0</v>
      </c>
      <c r="AF364" s="6">
        <f>SUMIFS(GQList,GIList,Table_ExternalData_1[[#This Row],[Item_key]],GDList,Table_ExternalData_1[[#Headers],[26]])</f>
        <v>0</v>
      </c>
      <c r="AG364" s="6">
        <f>SUMIFS(GQList,GIList,Table_ExternalData_1[[#This Row],[Item_key]],GDList,Table_ExternalData_1[[#Headers],[27]])</f>
        <v>0</v>
      </c>
      <c r="AH364" s="6">
        <f>SUMIFS(GQList,GIList,Table_ExternalData_1[[#This Row],[Item_key]],GDList,Table_ExternalData_1[[#Headers],[28]])</f>
        <v>0</v>
      </c>
      <c r="AI364" s="6">
        <f>SUMIFS(GQList,GIList,Table_ExternalData_1[[#This Row],[Item_key]],GDList,Table_ExternalData_1[[#Headers],[29]])</f>
        <v>0</v>
      </c>
      <c r="AJ364" s="6">
        <f>SUMIFS(GQList,GIList,Table_ExternalData_1[[#This Row],[Item_key]],GDList,Table_ExternalData_1[[#Headers],[30]])</f>
        <v>0</v>
      </c>
      <c r="AK364" s="6">
        <f>SUMIFS(GQList,GIList,Table_ExternalData_1[[#This Row],[Item_key]],GDList,Table_ExternalData_1[[#Headers],[31]])</f>
        <v>0</v>
      </c>
      <c r="AL364" s="6">
        <f>SUM(Table_ExternalData_1[[#This Row],[1]:[31]])</f>
        <v>0</v>
      </c>
    </row>
    <row r="365" spans="1:38" hidden="1">
      <c r="A365" s="8" t="s">
        <v>2000</v>
      </c>
      <c r="B365" s="3" t="s">
        <v>1096</v>
      </c>
      <c r="C365" s="3" t="s">
        <v>321</v>
      </c>
      <c r="D365" s="3" t="s">
        <v>1186</v>
      </c>
      <c r="E365" s="3" t="s">
        <v>1174</v>
      </c>
      <c r="F365" s="8" t="s">
        <v>1641</v>
      </c>
      <c r="G365" s="6">
        <f>SUMIFS(GQList,GIList,Table_ExternalData_1[[#This Row],[Item_key]],GDList,Table_ExternalData_1[[#Headers],[1]])</f>
        <v>0</v>
      </c>
      <c r="H365" s="6">
        <f>SUMIFS(GQList,GIList,Table_ExternalData_1[[#This Row],[Item_key]],GDList,Table_ExternalData_1[[#Headers],[2]])</f>
        <v>0</v>
      </c>
      <c r="I365" s="6">
        <f>SUMIFS(GQList,GIList,Table_ExternalData_1[[#This Row],[Item_key]],GDList,Table_ExternalData_1[[#Headers],[3]])</f>
        <v>1300</v>
      </c>
      <c r="J365" s="6">
        <f>SUMIFS(GQList,GIList,Table_ExternalData_1[[#This Row],[Item_key]],GDList,Table_ExternalData_1[[#Headers],[4]])</f>
        <v>0</v>
      </c>
      <c r="K365" s="6">
        <f>SUMIFS(GQList,GIList,Table_ExternalData_1[[#This Row],[Item_key]],GDList,Table_ExternalData_1[[#Headers],[5]])</f>
        <v>0</v>
      </c>
      <c r="L365" s="6">
        <f>SUMIFS(GQList,GIList,Table_ExternalData_1[[#This Row],[Item_key]],GDList,Table_ExternalData_1[[#Headers],[6]])</f>
        <v>0</v>
      </c>
      <c r="M365" s="6">
        <f>SUMIFS(GQList,GIList,Table_ExternalData_1[[#This Row],[Item_key]],GDList,Table_ExternalData_1[[#Headers],[7]])</f>
        <v>0</v>
      </c>
      <c r="N365" s="6">
        <f>SUMIFS(GQList,GIList,Table_ExternalData_1[[#This Row],[Item_key]],GDList,Table_ExternalData_1[[#Headers],[8]])</f>
        <v>0</v>
      </c>
      <c r="O365" s="6">
        <f>SUMIFS(GQList,GIList,Table_ExternalData_1[[#This Row],[Item_key]],GDList,Table_ExternalData_1[[#Headers],[9]])</f>
        <v>0</v>
      </c>
      <c r="P365" s="6">
        <f>SUMIFS(GQList,GIList,Table_ExternalData_1[[#This Row],[Item_key]],GDList,Table_ExternalData_1[[#Headers],[10]])</f>
        <v>1300</v>
      </c>
      <c r="Q365" s="6">
        <f>SUMIFS(GQList,GIList,Table_ExternalData_1[[#This Row],[Item_key]],GDList,Table_ExternalData_1[[#Headers],[11]])</f>
        <v>0</v>
      </c>
      <c r="R365" s="6">
        <f>SUMIFS(GQList,GIList,Table_ExternalData_1[[#This Row],[Item_key]],GDList,Table_ExternalData_1[[#Headers],[12]])</f>
        <v>0</v>
      </c>
      <c r="S365" s="6">
        <f>SUMIFS(GQList,GIList,Table_ExternalData_1[[#This Row],[Item_key]],GDList,Table_ExternalData_1[[#Headers],[13]])</f>
        <v>0</v>
      </c>
      <c r="T365" s="6">
        <f>SUMIFS(GQList,GIList,Table_ExternalData_1[[#This Row],[Item_key]],GDList,Table_ExternalData_1[[#Headers],[14]])</f>
        <v>0</v>
      </c>
      <c r="U365" s="6">
        <f>SUMIFS(GQList,GIList,Table_ExternalData_1[[#This Row],[Item_key]],GDList,Table_ExternalData_1[[#Headers],[15]])</f>
        <v>0</v>
      </c>
      <c r="V365" s="6">
        <f>SUMIFS(GQList,GIList,Table_ExternalData_1[[#This Row],[Item_key]],GDList,Table_ExternalData_1[[#Headers],[16]])</f>
        <v>0</v>
      </c>
      <c r="W365" s="6">
        <f>SUMIFS(GQList,GIList,Table_ExternalData_1[[#This Row],[Item_key]],GDList,Table_ExternalData_1[[#Headers],[17]])</f>
        <v>0</v>
      </c>
      <c r="X365" s="6">
        <f>SUMIFS(GQList,GIList,Table_ExternalData_1[[#This Row],[Item_key]],GDList,Table_ExternalData_1[[#Headers],[18]])</f>
        <v>0</v>
      </c>
      <c r="Y365" s="6">
        <f>SUMIFS(GQList,GIList,Table_ExternalData_1[[#This Row],[Item_key]],GDList,Table_ExternalData_1[[#Headers],[19]])</f>
        <v>0</v>
      </c>
      <c r="Z365" s="6">
        <f>SUMIFS(GQList,GIList,Table_ExternalData_1[[#This Row],[Item_key]],GDList,Table_ExternalData_1[[#Headers],[20]])</f>
        <v>0</v>
      </c>
      <c r="AA365" s="6">
        <f>SUMIFS(GQList,GIList,Table_ExternalData_1[[#This Row],[Item_key]],GDList,Table_ExternalData_1[[#Headers],[21]])</f>
        <v>0</v>
      </c>
      <c r="AB365" s="6">
        <f>SUMIFS(GQList,GIList,Table_ExternalData_1[[#This Row],[Item_key]],GDList,Table_ExternalData_1[[#Headers],[22]])</f>
        <v>0</v>
      </c>
      <c r="AC365" s="6">
        <f>SUMIFS(GQList,GIList,Table_ExternalData_1[[#This Row],[Item_key]],GDList,Table_ExternalData_1[[#Headers],[23]])</f>
        <v>0</v>
      </c>
      <c r="AD365" s="6">
        <f>SUMIFS(GQList,GIList,Table_ExternalData_1[[#This Row],[Item_key]],GDList,Table_ExternalData_1[[#Headers],[24]])</f>
        <v>0</v>
      </c>
      <c r="AE365" s="6">
        <f>SUMIFS(GQList,GIList,Table_ExternalData_1[[#This Row],[Item_key]],GDList,Table_ExternalData_1[[#Headers],[25]])</f>
        <v>0</v>
      </c>
      <c r="AF365" s="6">
        <f>SUMIFS(GQList,GIList,Table_ExternalData_1[[#This Row],[Item_key]],GDList,Table_ExternalData_1[[#Headers],[26]])</f>
        <v>0</v>
      </c>
      <c r="AG365" s="6">
        <f>SUMIFS(GQList,GIList,Table_ExternalData_1[[#This Row],[Item_key]],GDList,Table_ExternalData_1[[#Headers],[27]])</f>
        <v>0</v>
      </c>
      <c r="AH365" s="6">
        <f>SUMIFS(GQList,GIList,Table_ExternalData_1[[#This Row],[Item_key]],GDList,Table_ExternalData_1[[#Headers],[28]])</f>
        <v>0</v>
      </c>
      <c r="AI365" s="6">
        <f>SUMIFS(GQList,GIList,Table_ExternalData_1[[#This Row],[Item_key]],GDList,Table_ExternalData_1[[#Headers],[29]])</f>
        <v>0</v>
      </c>
      <c r="AJ365" s="6">
        <f>SUMIFS(GQList,GIList,Table_ExternalData_1[[#This Row],[Item_key]],GDList,Table_ExternalData_1[[#Headers],[30]])</f>
        <v>5900</v>
      </c>
      <c r="AK365" s="6">
        <f>SUMIFS(GQList,GIList,Table_ExternalData_1[[#This Row],[Item_key]],GDList,Table_ExternalData_1[[#Headers],[31]])</f>
        <v>0</v>
      </c>
      <c r="AL365" s="6">
        <f>SUM(Table_ExternalData_1[[#This Row],[1]:[31]])</f>
        <v>8500</v>
      </c>
    </row>
    <row r="366" spans="1:38" hidden="1">
      <c r="A366" s="8" t="s">
        <v>2000</v>
      </c>
      <c r="B366" s="3" t="s">
        <v>1096</v>
      </c>
      <c r="C366" s="3" t="s">
        <v>10</v>
      </c>
      <c r="D366" s="3" t="s">
        <v>1097</v>
      </c>
      <c r="E366" s="3" t="s">
        <v>1098</v>
      </c>
      <c r="F366" s="8" t="s">
        <v>1641</v>
      </c>
      <c r="G366" s="6">
        <f>SUMIFS(GQList,GIList,Table_ExternalData_1[[#This Row],[Item_key]],GDList,Table_ExternalData_1[[#Headers],[1]])</f>
        <v>0</v>
      </c>
      <c r="H366" s="6">
        <f>SUMIFS(GQList,GIList,Table_ExternalData_1[[#This Row],[Item_key]],GDList,Table_ExternalData_1[[#Headers],[2]])</f>
        <v>0</v>
      </c>
      <c r="I366" s="6">
        <f>SUMIFS(GQList,GIList,Table_ExternalData_1[[#This Row],[Item_key]],GDList,Table_ExternalData_1[[#Headers],[3]])</f>
        <v>0</v>
      </c>
      <c r="J366" s="6">
        <f>SUMIFS(GQList,GIList,Table_ExternalData_1[[#This Row],[Item_key]],GDList,Table_ExternalData_1[[#Headers],[4]])</f>
        <v>1000</v>
      </c>
      <c r="K366" s="6">
        <f>SUMIFS(GQList,GIList,Table_ExternalData_1[[#This Row],[Item_key]],GDList,Table_ExternalData_1[[#Headers],[5]])</f>
        <v>0</v>
      </c>
      <c r="L366" s="6">
        <f>SUMIFS(GQList,GIList,Table_ExternalData_1[[#This Row],[Item_key]],GDList,Table_ExternalData_1[[#Headers],[6]])</f>
        <v>0</v>
      </c>
      <c r="M366" s="6">
        <f>SUMIFS(GQList,GIList,Table_ExternalData_1[[#This Row],[Item_key]],GDList,Table_ExternalData_1[[#Headers],[7]])</f>
        <v>0</v>
      </c>
      <c r="N366" s="6">
        <f>SUMIFS(GQList,GIList,Table_ExternalData_1[[#This Row],[Item_key]],GDList,Table_ExternalData_1[[#Headers],[8]])</f>
        <v>700</v>
      </c>
      <c r="O366" s="6">
        <f>SUMIFS(GQList,GIList,Table_ExternalData_1[[#This Row],[Item_key]],GDList,Table_ExternalData_1[[#Headers],[9]])</f>
        <v>700</v>
      </c>
      <c r="P366" s="6">
        <f>SUMIFS(GQList,GIList,Table_ExternalData_1[[#This Row],[Item_key]],GDList,Table_ExternalData_1[[#Headers],[10]])</f>
        <v>500</v>
      </c>
      <c r="Q366" s="6">
        <f>SUMIFS(GQList,GIList,Table_ExternalData_1[[#This Row],[Item_key]],GDList,Table_ExternalData_1[[#Headers],[11]])</f>
        <v>0</v>
      </c>
      <c r="R366" s="6">
        <f>SUMIFS(GQList,GIList,Table_ExternalData_1[[#This Row],[Item_key]],GDList,Table_ExternalData_1[[#Headers],[12]])</f>
        <v>0</v>
      </c>
      <c r="S366" s="6">
        <f>SUMIFS(GQList,GIList,Table_ExternalData_1[[#This Row],[Item_key]],GDList,Table_ExternalData_1[[#Headers],[13]])</f>
        <v>600</v>
      </c>
      <c r="T366" s="6">
        <f>SUMIFS(GQList,GIList,Table_ExternalData_1[[#This Row],[Item_key]],GDList,Table_ExternalData_1[[#Headers],[14]])</f>
        <v>0</v>
      </c>
      <c r="U366" s="6">
        <f>SUMIFS(GQList,GIList,Table_ExternalData_1[[#This Row],[Item_key]],GDList,Table_ExternalData_1[[#Headers],[15]])</f>
        <v>0</v>
      </c>
      <c r="V366" s="6">
        <f>SUMIFS(GQList,GIList,Table_ExternalData_1[[#This Row],[Item_key]],GDList,Table_ExternalData_1[[#Headers],[16]])</f>
        <v>250</v>
      </c>
      <c r="W366" s="6">
        <f>SUMIFS(GQList,GIList,Table_ExternalData_1[[#This Row],[Item_key]],GDList,Table_ExternalData_1[[#Headers],[17]])</f>
        <v>0</v>
      </c>
      <c r="X366" s="6">
        <f>SUMIFS(GQList,GIList,Table_ExternalData_1[[#This Row],[Item_key]],GDList,Table_ExternalData_1[[#Headers],[18]])</f>
        <v>0</v>
      </c>
      <c r="Y366" s="6">
        <f>SUMIFS(GQList,GIList,Table_ExternalData_1[[#This Row],[Item_key]],GDList,Table_ExternalData_1[[#Headers],[19]])</f>
        <v>0</v>
      </c>
      <c r="Z366" s="6">
        <f>SUMIFS(GQList,GIList,Table_ExternalData_1[[#This Row],[Item_key]],GDList,Table_ExternalData_1[[#Headers],[20]])</f>
        <v>0</v>
      </c>
      <c r="AA366" s="6">
        <f>SUMIFS(GQList,GIList,Table_ExternalData_1[[#This Row],[Item_key]],GDList,Table_ExternalData_1[[#Headers],[21]])</f>
        <v>0</v>
      </c>
      <c r="AB366" s="6">
        <f>SUMIFS(GQList,GIList,Table_ExternalData_1[[#This Row],[Item_key]],GDList,Table_ExternalData_1[[#Headers],[22]])</f>
        <v>0</v>
      </c>
      <c r="AC366" s="6">
        <f>SUMIFS(GQList,GIList,Table_ExternalData_1[[#This Row],[Item_key]],GDList,Table_ExternalData_1[[#Headers],[23]])</f>
        <v>0</v>
      </c>
      <c r="AD366" s="6">
        <f>SUMIFS(GQList,GIList,Table_ExternalData_1[[#This Row],[Item_key]],GDList,Table_ExternalData_1[[#Headers],[24]])</f>
        <v>100</v>
      </c>
      <c r="AE366" s="6">
        <f>SUMIFS(GQList,GIList,Table_ExternalData_1[[#This Row],[Item_key]],GDList,Table_ExternalData_1[[#Headers],[25]])</f>
        <v>0</v>
      </c>
      <c r="AF366" s="6">
        <f>SUMIFS(GQList,GIList,Table_ExternalData_1[[#This Row],[Item_key]],GDList,Table_ExternalData_1[[#Headers],[26]])</f>
        <v>0</v>
      </c>
      <c r="AG366" s="6">
        <f>SUMIFS(GQList,GIList,Table_ExternalData_1[[#This Row],[Item_key]],GDList,Table_ExternalData_1[[#Headers],[27]])</f>
        <v>850</v>
      </c>
      <c r="AH366" s="6">
        <f>SUMIFS(GQList,GIList,Table_ExternalData_1[[#This Row],[Item_key]],GDList,Table_ExternalData_1[[#Headers],[28]])</f>
        <v>-95</v>
      </c>
      <c r="AI366" s="6">
        <f>SUMIFS(GQList,GIList,Table_ExternalData_1[[#This Row],[Item_key]],GDList,Table_ExternalData_1[[#Headers],[29]])</f>
        <v>0</v>
      </c>
      <c r="AJ366" s="6">
        <f>SUMIFS(GQList,GIList,Table_ExternalData_1[[#This Row],[Item_key]],GDList,Table_ExternalData_1[[#Headers],[30]])</f>
        <v>-500</v>
      </c>
      <c r="AK366" s="6">
        <f>SUMIFS(GQList,GIList,Table_ExternalData_1[[#This Row],[Item_key]],GDList,Table_ExternalData_1[[#Headers],[31]])</f>
        <v>1350</v>
      </c>
      <c r="AL366" s="6">
        <f>SUM(Table_ExternalData_1[[#This Row],[1]:[31]])</f>
        <v>5455</v>
      </c>
    </row>
    <row r="367" spans="1:38" hidden="1">
      <c r="A367" s="8" t="s">
        <v>2000</v>
      </c>
      <c r="B367" s="3" t="s">
        <v>1096</v>
      </c>
      <c r="C367" s="3" t="s">
        <v>68</v>
      </c>
      <c r="D367" s="3" t="s">
        <v>1099</v>
      </c>
      <c r="E367" s="3" t="s">
        <v>1100</v>
      </c>
      <c r="F367" s="8" t="s">
        <v>1641</v>
      </c>
      <c r="G367" s="6">
        <f>SUMIFS(GQList,GIList,Table_ExternalData_1[[#This Row],[Item_key]],GDList,Table_ExternalData_1[[#Headers],[1]])</f>
        <v>0</v>
      </c>
      <c r="H367" s="6">
        <f>SUMIFS(GQList,GIList,Table_ExternalData_1[[#This Row],[Item_key]],GDList,Table_ExternalData_1[[#Headers],[2]])</f>
        <v>0</v>
      </c>
      <c r="I367" s="6">
        <f>SUMIFS(GQList,GIList,Table_ExternalData_1[[#This Row],[Item_key]],GDList,Table_ExternalData_1[[#Headers],[3]])</f>
        <v>0</v>
      </c>
      <c r="J367" s="6">
        <f>SUMIFS(GQList,GIList,Table_ExternalData_1[[#This Row],[Item_key]],GDList,Table_ExternalData_1[[#Headers],[4]])</f>
        <v>1400</v>
      </c>
      <c r="K367" s="6">
        <f>SUMIFS(GQList,GIList,Table_ExternalData_1[[#This Row],[Item_key]],GDList,Table_ExternalData_1[[#Headers],[5]])</f>
        <v>0</v>
      </c>
      <c r="L367" s="6">
        <f>SUMIFS(GQList,GIList,Table_ExternalData_1[[#This Row],[Item_key]],GDList,Table_ExternalData_1[[#Headers],[6]])</f>
        <v>0</v>
      </c>
      <c r="M367" s="6">
        <f>SUMIFS(GQList,GIList,Table_ExternalData_1[[#This Row],[Item_key]],GDList,Table_ExternalData_1[[#Headers],[7]])</f>
        <v>0</v>
      </c>
      <c r="N367" s="6">
        <f>SUMIFS(GQList,GIList,Table_ExternalData_1[[#This Row],[Item_key]],GDList,Table_ExternalData_1[[#Headers],[8]])</f>
        <v>0</v>
      </c>
      <c r="O367" s="6">
        <f>SUMIFS(GQList,GIList,Table_ExternalData_1[[#This Row],[Item_key]],GDList,Table_ExternalData_1[[#Headers],[9]])</f>
        <v>0</v>
      </c>
      <c r="P367" s="6">
        <f>SUMIFS(GQList,GIList,Table_ExternalData_1[[#This Row],[Item_key]],GDList,Table_ExternalData_1[[#Headers],[10]])</f>
        <v>0</v>
      </c>
      <c r="Q367" s="6">
        <f>SUMIFS(GQList,GIList,Table_ExternalData_1[[#This Row],[Item_key]],GDList,Table_ExternalData_1[[#Headers],[11]])</f>
        <v>0</v>
      </c>
      <c r="R367" s="6">
        <f>SUMIFS(GQList,GIList,Table_ExternalData_1[[#This Row],[Item_key]],GDList,Table_ExternalData_1[[#Headers],[12]])</f>
        <v>0</v>
      </c>
      <c r="S367" s="6">
        <f>SUMIFS(GQList,GIList,Table_ExternalData_1[[#This Row],[Item_key]],GDList,Table_ExternalData_1[[#Headers],[13]])</f>
        <v>500</v>
      </c>
      <c r="T367" s="6">
        <f>SUMIFS(GQList,GIList,Table_ExternalData_1[[#This Row],[Item_key]],GDList,Table_ExternalData_1[[#Headers],[14]])</f>
        <v>0</v>
      </c>
      <c r="U367" s="6">
        <f>SUMIFS(GQList,GIList,Table_ExternalData_1[[#This Row],[Item_key]],GDList,Table_ExternalData_1[[#Headers],[15]])</f>
        <v>0</v>
      </c>
      <c r="V367" s="6">
        <f>SUMIFS(GQList,GIList,Table_ExternalData_1[[#This Row],[Item_key]],GDList,Table_ExternalData_1[[#Headers],[16]])</f>
        <v>500</v>
      </c>
      <c r="W367" s="6">
        <f>SUMIFS(GQList,GIList,Table_ExternalData_1[[#This Row],[Item_key]],GDList,Table_ExternalData_1[[#Headers],[17]])</f>
        <v>500</v>
      </c>
      <c r="X367" s="6">
        <f>SUMIFS(GQList,GIList,Table_ExternalData_1[[#This Row],[Item_key]],GDList,Table_ExternalData_1[[#Headers],[18]])</f>
        <v>0</v>
      </c>
      <c r="Y367" s="6">
        <f>SUMIFS(GQList,GIList,Table_ExternalData_1[[#This Row],[Item_key]],GDList,Table_ExternalData_1[[#Headers],[19]])</f>
        <v>0</v>
      </c>
      <c r="Z367" s="6">
        <f>SUMIFS(GQList,GIList,Table_ExternalData_1[[#This Row],[Item_key]],GDList,Table_ExternalData_1[[#Headers],[20]])</f>
        <v>0</v>
      </c>
      <c r="AA367" s="6">
        <f>SUMIFS(GQList,GIList,Table_ExternalData_1[[#This Row],[Item_key]],GDList,Table_ExternalData_1[[#Headers],[21]])</f>
        <v>0</v>
      </c>
      <c r="AB367" s="6">
        <f>SUMIFS(GQList,GIList,Table_ExternalData_1[[#This Row],[Item_key]],GDList,Table_ExternalData_1[[#Headers],[22]])</f>
        <v>0</v>
      </c>
      <c r="AC367" s="6">
        <f>SUMIFS(GQList,GIList,Table_ExternalData_1[[#This Row],[Item_key]],GDList,Table_ExternalData_1[[#Headers],[23]])</f>
        <v>0</v>
      </c>
      <c r="AD367" s="6">
        <f>SUMIFS(GQList,GIList,Table_ExternalData_1[[#This Row],[Item_key]],GDList,Table_ExternalData_1[[#Headers],[24]])</f>
        <v>1000</v>
      </c>
      <c r="AE367" s="6">
        <f>SUMIFS(GQList,GIList,Table_ExternalData_1[[#This Row],[Item_key]],GDList,Table_ExternalData_1[[#Headers],[25]])</f>
        <v>0</v>
      </c>
      <c r="AF367" s="6">
        <f>SUMIFS(GQList,GIList,Table_ExternalData_1[[#This Row],[Item_key]],GDList,Table_ExternalData_1[[#Headers],[26]])</f>
        <v>0</v>
      </c>
      <c r="AG367" s="6">
        <f>SUMIFS(GQList,GIList,Table_ExternalData_1[[#This Row],[Item_key]],GDList,Table_ExternalData_1[[#Headers],[27]])</f>
        <v>0</v>
      </c>
      <c r="AH367" s="6">
        <f>SUMIFS(GQList,GIList,Table_ExternalData_1[[#This Row],[Item_key]],GDList,Table_ExternalData_1[[#Headers],[28]])</f>
        <v>-58</v>
      </c>
      <c r="AI367" s="6">
        <f>SUMIFS(GQList,GIList,Table_ExternalData_1[[#This Row],[Item_key]],GDList,Table_ExternalData_1[[#Headers],[29]])</f>
        <v>0</v>
      </c>
      <c r="AJ367" s="6">
        <f>SUMIFS(GQList,GIList,Table_ExternalData_1[[#This Row],[Item_key]],GDList,Table_ExternalData_1[[#Headers],[30]])</f>
        <v>0</v>
      </c>
      <c r="AK367" s="6">
        <f>SUMIFS(GQList,GIList,Table_ExternalData_1[[#This Row],[Item_key]],GDList,Table_ExternalData_1[[#Headers],[31]])</f>
        <v>0</v>
      </c>
      <c r="AL367" s="6">
        <f>SUM(Table_ExternalData_1[[#This Row],[1]:[31]])</f>
        <v>3842</v>
      </c>
    </row>
    <row r="368" spans="1:38" hidden="1">
      <c r="A368" s="8" t="s">
        <v>2000</v>
      </c>
      <c r="B368" s="3" t="s">
        <v>1096</v>
      </c>
      <c r="C368" s="3" t="s">
        <v>68</v>
      </c>
      <c r="D368" s="3" t="s">
        <v>1099</v>
      </c>
      <c r="E368" s="3" t="s">
        <v>1100</v>
      </c>
      <c r="F368" s="8" t="s">
        <v>1642</v>
      </c>
      <c r="G368" s="6">
        <f>SUMIFS(GQList,GIList,Table_ExternalData_1[[#This Row],[Item_key]],GDList,Table_ExternalData_1[[#Headers],[1]])</f>
        <v>0</v>
      </c>
      <c r="H368" s="6">
        <f>SUMIFS(GQList,GIList,Table_ExternalData_1[[#This Row],[Item_key]],GDList,Table_ExternalData_1[[#Headers],[2]])</f>
        <v>0</v>
      </c>
      <c r="I368" s="6">
        <f>SUMIFS(GQList,GIList,Table_ExternalData_1[[#This Row],[Item_key]],GDList,Table_ExternalData_1[[#Headers],[3]])</f>
        <v>0</v>
      </c>
      <c r="J368" s="6">
        <f>SUMIFS(GQList,GIList,Table_ExternalData_1[[#This Row],[Item_key]],GDList,Table_ExternalData_1[[#Headers],[4]])</f>
        <v>1400</v>
      </c>
      <c r="K368" s="6">
        <f>SUMIFS(GQList,GIList,Table_ExternalData_1[[#This Row],[Item_key]],GDList,Table_ExternalData_1[[#Headers],[5]])</f>
        <v>0</v>
      </c>
      <c r="L368" s="6">
        <f>SUMIFS(GQList,GIList,Table_ExternalData_1[[#This Row],[Item_key]],GDList,Table_ExternalData_1[[#Headers],[6]])</f>
        <v>0</v>
      </c>
      <c r="M368" s="6">
        <f>SUMIFS(GQList,GIList,Table_ExternalData_1[[#This Row],[Item_key]],GDList,Table_ExternalData_1[[#Headers],[7]])</f>
        <v>0</v>
      </c>
      <c r="N368" s="6">
        <f>SUMIFS(GQList,GIList,Table_ExternalData_1[[#This Row],[Item_key]],GDList,Table_ExternalData_1[[#Headers],[8]])</f>
        <v>0</v>
      </c>
      <c r="O368" s="6">
        <f>SUMIFS(GQList,GIList,Table_ExternalData_1[[#This Row],[Item_key]],GDList,Table_ExternalData_1[[#Headers],[9]])</f>
        <v>0</v>
      </c>
      <c r="P368" s="6">
        <f>SUMIFS(GQList,GIList,Table_ExternalData_1[[#This Row],[Item_key]],GDList,Table_ExternalData_1[[#Headers],[10]])</f>
        <v>0</v>
      </c>
      <c r="Q368" s="6">
        <f>SUMIFS(GQList,GIList,Table_ExternalData_1[[#This Row],[Item_key]],GDList,Table_ExternalData_1[[#Headers],[11]])</f>
        <v>0</v>
      </c>
      <c r="R368" s="6">
        <f>SUMIFS(GQList,GIList,Table_ExternalData_1[[#This Row],[Item_key]],GDList,Table_ExternalData_1[[#Headers],[12]])</f>
        <v>0</v>
      </c>
      <c r="S368" s="6">
        <f>SUMIFS(GQList,GIList,Table_ExternalData_1[[#This Row],[Item_key]],GDList,Table_ExternalData_1[[#Headers],[13]])</f>
        <v>500</v>
      </c>
      <c r="T368" s="6">
        <f>SUMIFS(GQList,GIList,Table_ExternalData_1[[#This Row],[Item_key]],GDList,Table_ExternalData_1[[#Headers],[14]])</f>
        <v>0</v>
      </c>
      <c r="U368" s="6">
        <f>SUMIFS(GQList,GIList,Table_ExternalData_1[[#This Row],[Item_key]],GDList,Table_ExternalData_1[[#Headers],[15]])</f>
        <v>0</v>
      </c>
      <c r="V368" s="6">
        <f>SUMIFS(GQList,GIList,Table_ExternalData_1[[#This Row],[Item_key]],GDList,Table_ExternalData_1[[#Headers],[16]])</f>
        <v>500</v>
      </c>
      <c r="W368" s="6">
        <f>SUMIFS(GQList,GIList,Table_ExternalData_1[[#This Row],[Item_key]],GDList,Table_ExternalData_1[[#Headers],[17]])</f>
        <v>500</v>
      </c>
      <c r="X368" s="6">
        <f>SUMIFS(GQList,GIList,Table_ExternalData_1[[#This Row],[Item_key]],GDList,Table_ExternalData_1[[#Headers],[18]])</f>
        <v>0</v>
      </c>
      <c r="Y368" s="6">
        <f>SUMIFS(GQList,GIList,Table_ExternalData_1[[#This Row],[Item_key]],GDList,Table_ExternalData_1[[#Headers],[19]])</f>
        <v>0</v>
      </c>
      <c r="Z368" s="6">
        <f>SUMIFS(GQList,GIList,Table_ExternalData_1[[#This Row],[Item_key]],GDList,Table_ExternalData_1[[#Headers],[20]])</f>
        <v>0</v>
      </c>
      <c r="AA368" s="6">
        <f>SUMIFS(GQList,GIList,Table_ExternalData_1[[#This Row],[Item_key]],GDList,Table_ExternalData_1[[#Headers],[21]])</f>
        <v>0</v>
      </c>
      <c r="AB368" s="6">
        <f>SUMIFS(GQList,GIList,Table_ExternalData_1[[#This Row],[Item_key]],GDList,Table_ExternalData_1[[#Headers],[22]])</f>
        <v>0</v>
      </c>
      <c r="AC368" s="6">
        <f>SUMIFS(GQList,GIList,Table_ExternalData_1[[#This Row],[Item_key]],GDList,Table_ExternalData_1[[#Headers],[23]])</f>
        <v>0</v>
      </c>
      <c r="AD368" s="6">
        <f>SUMIFS(GQList,GIList,Table_ExternalData_1[[#This Row],[Item_key]],GDList,Table_ExternalData_1[[#Headers],[24]])</f>
        <v>1000</v>
      </c>
      <c r="AE368" s="6">
        <f>SUMIFS(GQList,GIList,Table_ExternalData_1[[#This Row],[Item_key]],GDList,Table_ExternalData_1[[#Headers],[25]])</f>
        <v>0</v>
      </c>
      <c r="AF368" s="6">
        <f>SUMIFS(GQList,GIList,Table_ExternalData_1[[#This Row],[Item_key]],GDList,Table_ExternalData_1[[#Headers],[26]])</f>
        <v>0</v>
      </c>
      <c r="AG368" s="6">
        <f>SUMIFS(GQList,GIList,Table_ExternalData_1[[#This Row],[Item_key]],GDList,Table_ExternalData_1[[#Headers],[27]])</f>
        <v>0</v>
      </c>
      <c r="AH368" s="6">
        <f>SUMIFS(GQList,GIList,Table_ExternalData_1[[#This Row],[Item_key]],GDList,Table_ExternalData_1[[#Headers],[28]])</f>
        <v>-58</v>
      </c>
      <c r="AI368" s="6">
        <f>SUMIFS(GQList,GIList,Table_ExternalData_1[[#This Row],[Item_key]],GDList,Table_ExternalData_1[[#Headers],[29]])</f>
        <v>0</v>
      </c>
      <c r="AJ368" s="6">
        <f>SUMIFS(GQList,GIList,Table_ExternalData_1[[#This Row],[Item_key]],GDList,Table_ExternalData_1[[#Headers],[30]])</f>
        <v>0</v>
      </c>
      <c r="AK368" s="6">
        <f>SUMIFS(GQList,GIList,Table_ExternalData_1[[#This Row],[Item_key]],GDList,Table_ExternalData_1[[#Headers],[31]])</f>
        <v>0</v>
      </c>
      <c r="AL368" s="6">
        <f>SUM(Table_ExternalData_1[[#This Row],[1]:[31]])</f>
        <v>3842</v>
      </c>
    </row>
    <row r="369" spans="1:38" hidden="1">
      <c r="A369" s="8" t="s">
        <v>2000</v>
      </c>
      <c r="B369" s="3" t="s">
        <v>1096</v>
      </c>
      <c r="C369" s="3" t="s">
        <v>69</v>
      </c>
      <c r="D369" s="3" t="s">
        <v>1101</v>
      </c>
      <c r="E369" s="3" t="s">
        <v>1102</v>
      </c>
      <c r="F369" s="8" t="s">
        <v>1641</v>
      </c>
      <c r="G369" s="6">
        <f>SUMIFS(GQList,GIList,Table_ExternalData_1[[#This Row],[Item_key]],GDList,Table_ExternalData_1[[#Headers],[1]])</f>
        <v>0</v>
      </c>
      <c r="H369" s="6">
        <f>SUMIFS(GQList,GIList,Table_ExternalData_1[[#This Row],[Item_key]],GDList,Table_ExternalData_1[[#Headers],[2]])</f>
        <v>0</v>
      </c>
      <c r="I369" s="6">
        <f>SUMIFS(GQList,GIList,Table_ExternalData_1[[#This Row],[Item_key]],GDList,Table_ExternalData_1[[#Headers],[3]])</f>
        <v>0</v>
      </c>
      <c r="J369" s="6">
        <f>SUMIFS(GQList,GIList,Table_ExternalData_1[[#This Row],[Item_key]],GDList,Table_ExternalData_1[[#Headers],[4]])</f>
        <v>1400</v>
      </c>
      <c r="K369" s="6">
        <f>SUMIFS(GQList,GIList,Table_ExternalData_1[[#This Row],[Item_key]],GDList,Table_ExternalData_1[[#Headers],[5]])</f>
        <v>0</v>
      </c>
      <c r="L369" s="6">
        <f>SUMIFS(GQList,GIList,Table_ExternalData_1[[#This Row],[Item_key]],GDList,Table_ExternalData_1[[#Headers],[6]])</f>
        <v>0</v>
      </c>
      <c r="M369" s="6">
        <f>SUMIFS(GQList,GIList,Table_ExternalData_1[[#This Row],[Item_key]],GDList,Table_ExternalData_1[[#Headers],[7]])</f>
        <v>0</v>
      </c>
      <c r="N369" s="6">
        <f>SUMIFS(GQList,GIList,Table_ExternalData_1[[#This Row],[Item_key]],GDList,Table_ExternalData_1[[#Headers],[8]])</f>
        <v>0</v>
      </c>
      <c r="O369" s="6">
        <f>SUMIFS(GQList,GIList,Table_ExternalData_1[[#This Row],[Item_key]],GDList,Table_ExternalData_1[[#Headers],[9]])</f>
        <v>0</v>
      </c>
      <c r="P369" s="6">
        <f>SUMIFS(GQList,GIList,Table_ExternalData_1[[#This Row],[Item_key]],GDList,Table_ExternalData_1[[#Headers],[10]])</f>
        <v>0</v>
      </c>
      <c r="Q369" s="6">
        <f>SUMIFS(GQList,GIList,Table_ExternalData_1[[#This Row],[Item_key]],GDList,Table_ExternalData_1[[#Headers],[11]])</f>
        <v>0</v>
      </c>
      <c r="R369" s="6">
        <f>SUMIFS(GQList,GIList,Table_ExternalData_1[[#This Row],[Item_key]],GDList,Table_ExternalData_1[[#Headers],[12]])</f>
        <v>0</v>
      </c>
      <c r="S369" s="6">
        <f>SUMIFS(GQList,GIList,Table_ExternalData_1[[#This Row],[Item_key]],GDList,Table_ExternalData_1[[#Headers],[13]])</f>
        <v>500</v>
      </c>
      <c r="T369" s="6">
        <f>SUMIFS(GQList,GIList,Table_ExternalData_1[[#This Row],[Item_key]],GDList,Table_ExternalData_1[[#Headers],[14]])</f>
        <v>0</v>
      </c>
      <c r="U369" s="6">
        <f>SUMIFS(GQList,GIList,Table_ExternalData_1[[#This Row],[Item_key]],GDList,Table_ExternalData_1[[#Headers],[15]])</f>
        <v>0</v>
      </c>
      <c r="V369" s="6">
        <f>SUMIFS(GQList,GIList,Table_ExternalData_1[[#This Row],[Item_key]],GDList,Table_ExternalData_1[[#Headers],[16]])</f>
        <v>500</v>
      </c>
      <c r="W369" s="6">
        <f>SUMIFS(GQList,GIList,Table_ExternalData_1[[#This Row],[Item_key]],GDList,Table_ExternalData_1[[#Headers],[17]])</f>
        <v>500</v>
      </c>
      <c r="X369" s="6">
        <f>SUMIFS(GQList,GIList,Table_ExternalData_1[[#This Row],[Item_key]],GDList,Table_ExternalData_1[[#Headers],[18]])</f>
        <v>0</v>
      </c>
      <c r="Y369" s="6">
        <f>SUMIFS(GQList,GIList,Table_ExternalData_1[[#This Row],[Item_key]],GDList,Table_ExternalData_1[[#Headers],[19]])</f>
        <v>0</v>
      </c>
      <c r="Z369" s="6">
        <f>SUMIFS(GQList,GIList,Table_ExternalData_1[[#This Row],[Item_key]],GDList,Table_ExternalData_1[[#Headers],[20]])</f>
        <v>0</v>
      </c>
      <c r="AA369" s="6">
        <f>SUMIFS(GQList,GIList,Table_ExternalData_1[[#This Row],[Item_key]],GDList,Table_ExternalData_1[[#Headers],[21]])</f>
        <v>0</v>
      </c>
      <c r="AB369" s="6">
        <f>SUMIFS(GQList,GIList,Table_ExternalData_1[[#This Row],[Item_key]],GDList,Table_ExternalData_1[[#Headers],[22]])</f>
        <v>0</v>
      </c>
      <c r="AC369" s="6">
        <f>SUMIFS(GQList,GIList,Table_ExternalData_1[[#This Row],[Item_key]],GDList,Table_ExternalData_1[[#Headers],[23]])</f>
        <v>0</v>
      </c>
      <c r="AD369" s="6">
        <f>SUMIFS(GQList,GIList,Table_ExternalData_1[[#This Row],[Item_key]],GDList,Table_ExternalData_1[[#Headers],[24]])</f>
        <v>1000</v>
      </c>
      <c r="AE369" s="6">
        <f>SUMIFS(GQList,GIList,Table_ExternalData_1[[#This Row],[Item_key]],GDList,Table_ExternalData_1[[#Headers],[25]])</f>
        <v>0</v>
      </c>
      <c r="AF369" s="6">
        <f>SUMIFS(GQList,GIList,Table_ExternalData_1[[#This Row],[Item_key]],GDList,Table_ExternalData_1[[#Headers],[26]])</f>
        <v>0</v>
      </c>
      <c r="AG369" s="6">
        <f>SUMIFS(GQList,GIList,Table_ExternalData_1[[#This Row],[Item_key]],GDList,Table_ExternalData_1[[#Headers],[27]])</f>
        <v>0</v>
      </c>
      <c r="AH369" s="6">
        <f>SUMIFS(GQList,GIList,Table_ExternalData_1[[#This Row],[Item_key]],GDList,Table_ExternalData_1[[#Headers],[28]])</f>
        <v>-14</v>
      </c>
      <c r="AI369" s="6">
        <f>SUMIFS(GQList,GIList,Table_ExternalData_1[[#This Row],[Item_key]],GDList,Table_ExternalData_1[[#Headers],[29]])</f>
        <v>0</v>
      </c>
      <c r="AJ369" s="6">
        <f>SUMIFS(GQList,GIList,Table_ExternalData_1[[#This Row],[Item_key]],GDList,Table_ExternalData_1[[#Headers],[30]])</f>
        <v>0</v>
      </c>
      <c r="AK369" s="6">
        <f>SUMIFS(GQList,GIList,Table_ExternalData_1[[#This Row],[Item_key]],GDList,Table_ExternalData_1[[#Headers],[31]])</f>
        <v>0</v>
      </c>
      <c r="AL369" s="6">
        <f>SUM(Table_ExternalData_1[[#This Row],[1]:[31]])</f>
        <v>3886</v>
      </c>
    </row>
    <row r="370" spans="1:38" hidden="1">
      <c r="A370" s="8" t="s">
        <v>2000</v>
      </c>
      <c r="B370" s="3" t="s">
        <v>1096</v>
      </c>
      <c r="C370" s="3" t="s">
        <v>69</v>
      </c>
      <c r="D370" s="3" t="s">
        <v>1101</v>
      </c>
      <c r="E370" s="3" t="s">
        <v>1102</v>
      </c>
      <c r="F370" s="8" t="s">
        <v>1642</v>
      </c>
      <c r="G370" s="6">
        <f>SUMIFS(GQList,GIList,Table_ExternalData_1[[#This Row],[Item_key]],GDList,Table_ExternalData_1[[#Headers],[1]])</f>
        <v>0</v>
      </c>
      <c r="H370" s="6">
        <f>SUMIFS(GQList,GIList,Table_ExternalData_1[[#This Row],[Item_key]],GDList,Table_ExternalData_1[[#Headers],[2]])</f>
        <v>0</v>
      </c>
      <c r="I370" s="6">
        <f>SUMIFS(GQList,GIList,Table_ExternalData_1[[#This Row],[Item_key]],GDList,Table_ExternalData_1[[#Headers],[3]])</f>
        <v>0</v>
      </c>
      <c r="J370" s="6">
        <f>SUMIFS(GQList,GIList,Table_ExternalData_1[[#This Row],[Item_key]],GDList,Table_ExternalData_1[[#Headers],[4]])</f>
        <v>1400</v>
      </c>
      <c r="K370" s="6">
        <f>SUMIFS(GQList,GIList,Table_ExternalData_1[[#This Row],[Item_key]],GDList,Table_ExternalData_1[[#Headers],[5]])</f>
        <v>0</v>
      </c>
      <c r="L370" s="6">
        <f>SUMIFS(GQList,GIList,Table_ExternalData_1[[#This Row],[Item_key]],GDList,Table_ExternalData_1[[#Headers],[6]])</f>
        <v>0</v>
      </c>
      <c r="M370" s="6">
        <f>SUMIFS(GQList,GIList,Table_ExternalData_1[[#This Row],[Item_key]],GDList,Table_ExternalData_1[[#Headers],[7]])</f>
        <v>0</v>
      </c>
      <c r="N370" s="6">
        <f>SUMIFS(GQList,GIList,Table_ExternalData_1[[#This Row],[Item_key]],GDList,Table_ExternalData_1[[#Headers],[8]])</f>
        <v>0</v>
      </c>
      <c r="O370" s="6">
        <f>SUMIFS(GQList,GIList,Table_ExternalData_1[[#This Row],[Item_key]],GDList,Table_ExternalData_1[[#Headers],[9]])</f>
        <v>0</v>
      </c>
      <c r="P370" s="6">
        <f>SUMIFS(GQList,GIList,Table_ExternalData_1[[#This Row],[Item_key]],GDList,Table_ExternalData_1[[#Headers],[10]])</f>
        <v>0</v>
      </c>
      <c r="Q370" s="6">
        <f>SUMIFS(GQList,GIList,Table_ExternalData_1[[#This Row],[Item_key]],GDList,Table_ExternalData_1[[#Headers],[11]])</f>
        <v>0</v>
      </c>
      <c r="R370" s="6">
        <f>SUMIFS(GQList,GIList,Table_ExternalData_1[[#This Row],[Item_key]],GDList,Table_ExternalData_1[[#Headers],[12]])</f>
        <v>0</v>
      </c>
      <c r="S370" s="6">
        <f>SUMIFS(GQList,GIList,Table_ExternalData_1[[#This Row],[Item_key]],GDList,Table_ExternalData_1[[#Headers],[13]])</f>
        <v>500</v>
      </c>
      <c r="T370" s="6">
        <f>SUMIFS(GQList,GIList,Table_ExternalData_1[[#This Row],[Item_key]],GDList,Table_ExternalData_1[[#Headers],[14]])</f>
        <v>0</v>
      </c>
      <c r="U370" s="6">
        <f>SUMIFS(GQList,GIList,Table_ExternalData_1[[#This Row],[Item_key]],GDList,Table_ExternalData_1[[#Headers],[15]])</f>
        <v>0</v>
      </c>
      <c r="V370" s="6">
        <f>SUMIFS(GQList,GIList,Table_ExternalData_1[[#This Row],[Item_key]],GDList,Table_ExternalData_1[[#Headers],[16]])</f>
        <v>500</v>
      </c>
      <c r="W370" s="6">
        <f>SUMIFS(GQList,GIList,Table_ExternalData_1[[#This Row],[Item_key]],GDList,Table_ExternalData_1[[#Headers],[17]])</f>
        <v>500</v>
      </c>
      <c r="X370" s="6">
        <f>SUMIFS(GQList,GIList,Table_ExternalData_1[[#This Row],[Item_key]],GDList,Table_ExternalData_1[[#Headers],[18]])</f>
        <v>0</v>
      </c>
      <c r="Y370" s="6">
        <f>SUMIFS(GQList,GIList,Table_ExternalData_1[[#This Row],[Item_key]],GDList,Table_ExternalData_1[[#Headers],[19]])</f>
        <v>0</v>
      </c>
      <c r="Z370" s="6">
        <f>SUMIFS(GQList,GIList,Table_ExternalData_1[[#This Row],[Item_key]],GDList,Table_ExternalData_1[[#Headers],[20]])</f>
        <v>0</v>
      </c>
      <c r="AA370" s="6">
        <f>SUMIFS(GQList,GIList,Table_ExternalData_1[[#This Row],[Item_key]],GDList,Table_ExternalData_1[[#Headers],[21]])</f>
        <v>0</v>
      </c>
      <c r="AB370" s="6">
        <f>SUMIFS(GQList,GIList,Table_ExternalData_1[[#This Row],[Item_key]],GDList,Table_ExternalData_1[[#Headers],[22]])</f>
        <v>0</v>
      </c>
      <c r="AC370" s="6">
        <f>SUMIFS(GQList,GIList,Table_ExternalData_1[[#This Row],[Item_key]],GDList,Table_ExternalData_1[[#Headers],[23]])</f>
        <v>0</v>
      </c>
      <c r="AD370" s="6">
        <f>SUMIFS(GQList,GIList,Table_ExternalData_1[[#This Row],[Item_key]],GDList,Table_ExternalData_1[[#Headers],[24]])</f>
        <v>1000</v>
      </c>
      <c r="AE370" s="6">
        <f>SUMIFS(GQList,GIList,Table_ExternalData_1[[#This Row],[Item_key]],GDList,Table_ExternalData_1[[#Headers],[25]])</f>
        <v>0</v>
      </c>
      <c r="AF370" s="6">
        <f>SUMIFS(GQList,GIList,Table_ExternalData_1[[#This Row],[Item_key]],GDList,Table_ExternalData_1[[#Headers],[26]])</f>
        <v>0</v>
      </c>
      <c r="AG370" s="6">
        <f>SUMIFS(GQList,GIList,Table_ExternalData_1[[#This Row],[Item_key]],GDList,Table_ExternalData_1[[#Headers],[27]])</f>
        <v>0</v>
      </c>
      <c r="AH370" s="6">
        <f>SUMIFS(GQList,GIList,Table_ExternalData_1[[#This Row],[Item_key]],GDList,Table_ExternalData_1[[#Headers],[28]])</f>
        <v>-14</v>
      </c>
      <c r="AI370" s="6">
        <f>SUMIFS(GQList,GIList,Table_ExternalData_1[[#This Row],[Item_key]],GDList,Table_ExternalData_1[[#Headers],[29]])</f>
        <v>0</v>
      </c>
      <c r="AJ370" s="6">
        <f>SUMIFS(GQList,GIList,Table_ExternalData_1[[#This Row],[Item_key]],GDList,Table_ExternalData_1[[#Headers],[30]])</f>
        <v>0</v>
      </c>
      <c r="AK370" s="6">
        <f>SUMIFS(GQList,GIList,Table_ExternalData_1[[#This Row],[Item_key]],GDList,Table_ExternalData_1[[#Headers],[31]])</f>
        <v>0</v>
      </c>
      <c r="AL370" s="6">
        <f>SUM(Table_ExternalData_1[[#This Row],[1]:[31]])</f>
        <v>3886</v>
      </c>
    </row>
    <row r="371" spans="1:38" hidden="1">
      <c r="A371" s="8" t="s">
        <v>2000</v>
      </c>
      <c r="B371" s="3" t="s">
        <v>1096</v>
      </c>
      <c r="C371" s="3" t="s">
        <v>70</v>
      </c>
      <c r="D371" s="3" t="s">
        <v>1103</v>
      </c>
      <c r="E371" s="3" t="s">
        <v>1104</v>
      </c>
      <c r="F371" s="8" t="s">
        <v>1641</v>
      </c>
      <c r="G371" s="6">
        <f>SUMIFS(GQList,GIList,Table_ExternalData_1[[#This Row],[Item_key]],GDList,Table_ExternalData_1[[#Headers],[1]])</f>
        <v>0</v>
      </c>
      <c r="H371" s="6">
        <f>SUMIFS(GQList,GIList,Table_ExternalData_1[[#This Row],[Item_key]],GDList,Table_ExternalData_1[[#Headers],[2]])</f>
        <v>0</v>
      </c>
      <c r="I371" s="6">
        <f>SUMIFS(GQList,GIList,Table_ExternalData_1[[#This Row],[Item_key]],GDList,Table_ExternalData_1[[#Headers],[3]])</f>
        <v>0</v>
      </c>
      <c r="J371" s="6">
        <f>SUMIFS(GQList,GIList,Table_ExternalData_1[[#This Row],[Item_key]],GDList,Table_ExternalData_1[[#Headers],[4]])</f>
        <v>1400</v>
      </c>
      <c r="K371" s="6">
        <f>SUMIFS(GQList,GIList,Table_ExternalData_1[[#This Row],[Item_key]],GDList,Table_ExternalData_1[[#Headers],[5]])</f>
        <v>0</v>
      </c>
      <c r="L371" s="6">
        <f>SUMIFS(GQList,GIList,Table_ExternalData_1[[#This Row],[Item_key]],GDList,Table_ExternalData_1[[#Headers],[6]])</f>
        <v>0</v>
      </c>
      <c r="M371" s="6">
        <f>SUMIFS(GQList,GIList,Table_ExternalData_1[[#This Row],[Item_key]],GDList,Table_ExternalData_1[[#Headers],[7]])</f>
        <v>0</v>
      </c>
      <c r="N371" s="6">
        <f>SUMIFS(GQList,GIList,Table_ExternalData_1[[#This Row],[Item_key]],GDList,Table_ExternalData_1[[#Headers],[8]])</f>
        <v>0</v>
      </c>
      <c r="O371" s="6">
        <f>SUMIFS(GQList,GIList,Table_ExternalData_1[[#This Row],[Item_key]],GDList,Table_ExternalData_1[[#Headers],[9]])</f>
        <v>0</v>
      </c>
      <c r="P371" s="6">
        <f>SUMIFS(GQList,GIList,Table_ExternalData_1[[#This Row],[Item_key]],GDList,Table_ExternalData_1[[#Headers],[10]])</f>
        <v>0</v>
      </c>
      <c r="Q371" s="6">
        <f>SUMIFS(GQList,GIList,Table_ExternalData_1[[#This Row],[Item_key]],GDList,Table_ExternalData_1[[#Headers],[11]])</f>
        <v>0</v>
      </c>
      <c r="R371" s="6">
        <f>SUMIFS(GQList,GIList,Table_ExternalData_1[[#This Row],[Item_key]],GDList,Table_ExternalData_1[[#Headers],[12]])</f>
        <v>0</v>
      </c>
      <c r="S371" s="6">
        <f>SUMIFS(GQList,GIList,Table_ExternalData_1[[#This Row],[Item_key]],GDList,Table_ExternalData_1[[#Headers],[13]])</f>
        <v>500</v>
      </c>
      <c r="T371" s="6">
        <f>SUMIFS(GQList,GIList,Table_ExternalData_1[[#This Row],[Item_key]],GDList,Table_ExternalData_1[[#Headers],[14]])</f>
        <v>0</v>
      </c>
      <c r="U371" s="6">
        <f>SUMIFS(GQList,GIList,Table_ExternalData_1[[#This Row],[Item_key]],GDList,Table_ExternalData_1[[#Headers],[15]])</f>
        <v>0</v>
      </c>
      <c r="V371" s="6">
        <f>SUMIFS(GQList,GIList,Table_ExternalData_1[[#This Row],[Item_key]],GDList,Table_ExternalData_1[[#Headers],[16]])</f>
        <v>500</v>
      </c>
      <c r="W371" s="6">
        <f>SUMIFS(GQList,GIList,Table_ExternalData_1[[#This Row],[Item_key]],GDList,Table_ExternalData_1[[#Headers],[17]])</f>
        <v>500</v>
      </c>
      <c r="X371" s="6">
        <f>SUMIFS(GQList,GIList,Table_ExternalData_1[[#This Row],[Item_key]],GDList,Table_ExternalData_1[[#Headers],[18]])</f>
        <v>0</v>
      </c>
      <c r="Y371" s="6">
        <f>SUMIFS(GQList,GIList,Table_ExternalData_1[[#This Row],[Item_key]],GDList,Table_ExternalData_1[[#Headers],[19]])</f>
        <v>0</v>
      </c>
      <c r="Z371" s="6">
        <f>SUMIFS(GQList,GIList,Table_ExternalData_1[[#This Row],[Item_key]],GDList,Table_ExternalData_1[[#Headers],[20]])</f>
        <v>0</v>
      </c>
      <c r="AA371" s="6">
        <f>SUMIFS(GQList,GIList,Table_ExternalData_1[[#This Row],[Item_key]],GDList,Table_ExternalData_1[[#Headers],[21]])</f>
        <v>0</v>
      </c>
      <c r="AB371" s="6">
        <f>SUMIFS(GQList,GIList,Table_ExternalData_1[[#This Row],[Item_key]],GDList,Table_ExternalData_1[[#Headers],[22]])</f>
        <v>0</v>
      </c>
      <c r="AC371" s="6">
        <f>SUMIFS(GQList,GIList,Table_ExternalData_1[[#This Row],[Item_key]],GDList,Table_ExternalData_1[[#Headers],[23]])</f>
        <v>0</v>
      </c>
      <c r="AD371" s="6">
        <f>SUMIFS(GQList,GIList,Table_ExternalData_1[[#This Row],[Item_key]],GDList,Table_ExternalData_1[[#Headers],[24]])</f>
        <v>1000</v>
      </c>
      <c r="AE371" s="6">
        <f>SUMIFS(GQList,GIList,Table_ExternalData_1[[#This Row],[Item_key]],GDList,Table_ExternalData_1[[#Headers],[25]])</f>
        <v>0</v>
      </c>
      <c r="AF371" s="6">
        <f>SUMIFS(GQList,GIList,Table_ExternalData_1[[#This Row],[Item_key]],GDList,Table_ExternalData_1[[#Headers],[26]])</f>
        <v>0</v>
      </c>
      <c r="AG371" s="6">
        <f>SUMIFS(GQList,GIList,Table_ExternalData_1[[#This Row],[Item_key]],GDList,Table_ExternalData_1[[#Headers],[27]])</f>
        <v>0</v>
      </c>
      <c r="AH371" s="6">
        <f>SUMIFS(GQList,GIList,Table_ExternalData_1[[#This Row],[Item_key]],GDList,Table_ExternalData_1[[#Headers],[28]])</f>
        <v>-15</v>
      </c>
      <c r="AI371" s="6">
        <f>SUMIFS(GQList,GIList,Table_ExternalData_1[[#This Row],[Item_key]],GDList,Table_ExternalData_1[[#Headers],[29]])</f>
        <v>0</v>
      </c>
      <c r="AJ371" s="6">
        <f>SUMIFS(GQList,GIList,Table_ExternalData_1[[#This Row],[Item_key]],GDList,Table_ExternalData_1[[#Headers],[30]])</f>
        <v>0</v>
      </c>
      <c r="AK371" s="6">
        <f>SUMIFS(GQList,GIList,Table_ExternalData_1[[#This Row],[Item_key]],GDList,Table_ExternalData_1[[#Headers],[31]])</f>
        <v>0</v>
      </c>
      <c r="AL371" s="6">
        <f>SUM(Table_ExternalData_1[[#This Row],[1]:[31]])</f>
        <v>3885</v>
      </c>
    </row>
    <row r="372" spans="1:38" hidden="1">
      <c r="A372" s="8" t="s">
        <v>2000</v>
      </c>
      <c r="B372" s="3" t="s">
        <v>1096</v>
      </c>
      <c r="C372" s="3" t="s">
        <v>70</v>
      </c>
      <c r="D372" s="3" t="s">
        <v>1103</v>
      </c>
      <c r="E372" s="3" t="s">
        <v>1104</v>
      </c>
      <c r="F372" s="8" t="s">
        <v>1642</v>
      </c>
      <c r="G372" s="6">
        <f>SUMIFS(GQList,GIList,Table_ExternalData_1[[#This Row],[Item_key]],GDList,Table_ExternalData_1[[#Headers],[1]])</f>
        <v>0</v>
      </c>
      <c r="H372" s="6">
        <f>SUMIFS(GQList,GIList,Table_ExternalData_1[[#This Row],[Item_key]],GDList,Table_ExternalData_1[[#Headers],[2]])</f>
        <v>0</v>
      </c>
      <c r="I372" s="6">
        <f>SUMIFS(GQList,GIList,Table_ExternalData_1[[#This Row],[Item_key]],GDList,Table_ExternalData_1[[#Headers],[3]])</f>
        <v>0</v>
      </c>
      <c r="J372" s="6">
        <f>SUMIFS(GQList,GIList,Table_ExternalData_1[[#This Row],[Item_key]],GDList,Table_ExternalData_1[[#Headers],[4]])</f>
        <v>1400</v>
      </c>
      <c r="K372" s="6">
        <f>SUMIFS(GQList,GIList,Table_ExternalData_1[[#This Row],[Item_key]],GDList,Table_ExternalData_1[[#Headers],[5]])</f>
        <v>0</v>
      </c>
      <c r="L372" s="6">
        <f>SUMIFS(GQList,GIList,Table_ExternalData_1[[#This Row],[Item_key]],GDList,Table_ExternalData_1[[#Headers],[6]])</f>
        <v>0</v>
      </c>
      <c r="M372" s="6">
        <f>SUMIFS(GQList,GIList,Table_ExternalData_1[[#This Row],[Item_key]],GDList,Table_ExternalData_1[[#Headers],[7]])</f>
        <v>0</v>
      </c>
      <c r="N372" s="6">
        <f>SUMIFS(GQList,GIList,Table_ExternalData_1[[#This Row],[Item_key]],GDList,Table_ExternalData_1[[#Headers],[8]])</f>
        <v>0</v>
      </c>
      <c r="O372" s="6">
        <f>SUMIFS(GQList,GIList,Table_ExternalData_1[[#This Row],[Item_key]],GDList,Table_ExternalData_1[[#Headers],[9]])</f>
        <v>0</v>
      </c>
      <c r="P372" s="6">
        <f>SUMIFS(GQList,GIList,Table_ExternalData_1[[#This Row],[Item_key]],GDList,Table_ExternalData_1[[#Headers],[10]])</f>
        <v>0</v>
      </c>
      <c r="Q372" s="6">
        <f>SUMIFS(GQList,GIList,Table_ExternalData_1[[#This Row],[Item_key]],GDList,Table_ExternalData_1[[#Headers],[11]])</f>
        <v>0</v>
      </c>
      <c r="R372" s="6">
        <f>SUMIFS(GQList,GIList,Table_ExternalData_1[[#This Row],[Item_key]],GDList,Table_ExternalData_1[[#Headers],[12]])</f>
        <v>0</v>
      </c>
      <c r="S372" s="6">
        <f>SUMIFS(GQList,GIList,Table_ExternalData_1[[#This Row],[Item_key]],GDList,Table_ExternalData_1[[#Headers],[13]])</f>
        <v>500</v>
      </c>
      <c r="T372" s="6">
        <f>SUMIFS(GQList,GIList,Table_ExternalData_1[[#This Row],[Item_key]],GDList,Table_ExternalData_1[[#Headers],[14]])</f>
        <v>0</v>
      </c>
      <c r="U372" s="6">
        <f>SUMIFS(GQList,GIList,Table_ExternalData_1[[#This Row],[Item_key]],GDList,Table_ExternalData_1[[#Headers],[15]])</f>
        <v>0</v>
      </c>
      <c r="V372" s="6">
        <f>SUMIFS(GQList,GIList,Table_ExternalData_1[[#This Row],[Item_key]],GDList,Table_ExternalData_1[[#Headers],[16]])</f>
        <v>500</v>
      </c>
      <c r="W372" s="6">
        <f>SUMIFS(GQList,GIList,Table_ExternalData_1[[#This Row],[Item_key]],GDList,Table_ExternalData_1[[#Headers],[17]])</f>
        <v>500</v>
      </c>
      <c r="X372" s="6">
        <f>SUMIFS(GQList,GIList,Table_ExternalData_1[[#This Row],[Item_key]],GDList,Table_ExternalData_1[[#Headers],[18]])</f>
        <v>0</v>
      </c>
      <c r="Y372" s="6">
        <f>SUMIFS(GQList,GIList,Table_ExternalData_1[[#This Row],[Item_key]],GDList,Table_ExternalData_1[[#Headers],[19]])</f>
        <v>0</v>
      </c>
      <c r="Z372" s="6">
        <f>SUMIFS(GQList,GIList,Table_ExternalData_1[[#This Row],[Item_key]],GDList,Table_ExternalData_1[[#Headers],[20]])</f>
        <v>0</v>
      </c>
      <c r="AA372" s="6">
        <f>SUMIFS(GQList,GIList,Table_ExternalData_1[[#This Row],[Item_key]],GDList,Table_ExternalData_1[[#Headers],[21]])</f>
        <v>0</v>
      </c>
      <c r="AB372" s="6">
        <f>SUMIFS(GQList,GIList,Table_ExternalData_1[[#This Row],[Item_key]],GDList,Table_ExternalData_1[[#Headers],[22]])</f>
        <v>0</v>
      </c>
      <c r="AC372" s="6">
        <f>SUMIFS(GQList,GIList,Table_ExternalData_1[[#This Row],[Item_key]],GDList,Table_ExternalData_1[[#Headers],[23]])</f>
        <v>0</v>
      </c>
      <c r="AD372" s="6">
        <f>SUMIFS(GQList,GIList,Table_ExternalData_1[[#This Row],[Item_key]],GDList,Table_ExternalData_1[[#Headers],[24]])</f>
        <v>1000</v>
      </c>
      <c r="AE372" s="6">
        <f>SUMIFS(GQList,GIList,Table_ExternalData_1[[#This Row],[Item_key]],GDList,Table_ExternalData_1[[#Headers],[25]])</f>
        <v>0</v>
      </c>
      <c r="AF372" s="6">
        <f>SUMIFS(GQList,GIList,Table_ExternalData_1[[#This Row],[Item_key]],GDList,Table_ExternalData_1[[#Headers],[26]])</f>
        <v>0</v>
      </c>
      <c r="AG372" s="6">
        <f>SUMIFS(GQList,GIList,Table_ExternalData_1[[#This Row],[Item_key]],GDList,Table_ExternalData_1[[#Headers],[27]])</f>
        <v>0</v>
      </c>
      <c r="AH372" s="6">
        <f>SUMIFS(GQList,GIList,Table_ExternalData_1[[#This Row],[Item_key]],GDList,Table_ExternalData_1[[#Headers],[28]])</f>
        <v>-15</v>
      </c>
      <c r="AI372" s="6">
        <f>SUMIFS(GQList,GIList,Table_ExternalData_1[[#This Row],[Item_key]],GDList,Table_ExternalData_1[[#Headers],[29]])</f>
        <v>0</v>
      </c>
      <c r="AJ372" s="6">
        <f>SUMIFS(GQList,GIList,Table_ExternalData_1[[#This Row],[Item_key]],GDList,Table_ExternalData_1[[#Headers],[30]])</f>
        <v>0</v>
      </c>
      <c r="AK372" s="6">
        <f>SUMIFS(GQList,GIList,Table_ExternalData_1[[#This Row],[Item_key]],GDList,Table_ExternalData_1[[#Headers],[31]])</f>
        <v>0</v>
      </c>
      <c r="AL372" s="6">
        <f>SUM(Table_ExternalData_1[[#This Row],[1]:[31]])</f>
        <v>3885</v>
      </c>
    </row>
    <row r="373" spans="1:38" hidden="1">
      <c r="A373" s="8" t="s">
        <v>2000</v>
      </c>
      <c r="B373" s="3" t="s">
        <v>1096</v>
      </c>
      <c r="C373" s="3" t="s">
        <v>71</v>
      </c>
      <c r="D373" s="3" t="s">
        <v>1105</v>
      </c>
      <c r="E373" s="3" t="s">
        <v>594</v>
      </c>
      <c r="F373" s="8" t="s">
        <v>1641</v>
      </c>
      <c r="G373" s="6">
        <f>SUMIFS(GQList,GIList,Table_ExternalData_1[[#This Row],[Item_key]],GDList,Table_ExternalData_1[[#Headers],[1]])</f>
        <v>0</v>
      </c>
      <c r="H373" s="6">
        <f>SUMIFS(GQList,GIList,Table_ExternalData_1[[#This Row],[Item_key]],GDList,Table_ExternalData_1[[#Headers],[2]])</f>
        <v>0</v>
      </c>
      <c r="I373" s="6">
        <f>SUMIFS(GQList,GIList,Table_ExternalData_1[[#This Row],[Item_key]],GDList,Table_ExternalData_1[[#Headers],[3]])</f>
        <v>0</v>
      </c>
      <c r="J373" s="6">
        <f>SUMIFS(GQList,GIList,Table_ExternalData_1[[#This Row],[Item_key]],GDList,Table_ExternalData_1[[#Headers],[4]])</f>
        <v>5600</v>
      </c>
      <c r="K373" s="6">
        <f>SUMIFS(GQList,GIList,Table_ExternalData_1[[#This Row],[Item_key]],GDList,Table_ExternalData_1[[#Headers],[5]])</f>
        <v>0</v>
      </c>
      <c r="L373" s="6">
        <f>SUMIFS(GQList,GIList,Table_ExternalData_1[[#This Row],[Item_key]],GDList,Table_ExternalData_1[[#Headers],[6]])</f>
        <v>0</v>
      </c>
      <c r="M373" s="6">
        <f>SUMIFS(GQList,GIList,Table_ExternalData_1[[#This Row],[Item_key]],GDList,Table_ExternalData_1[[#Headers],[7]])</f>
        <v>0</v>
      </c>
      <c r="N373" s="6">
        <f>SUMIFS(GQList,GIList,Table_ExternalData_1[[#This Row],[Item_key]],GDList,Table_ExternalData_1[[#Headers],[8]])</f>
        <v>0</v>
      </c>
      <c r="O373" s="6">
        <f>SUMIFS(GQList,GIList,Table_ExternalData_1[[#This Row],[Item_key]],GDList,Table_ExternalData_1[[#Headers],[9]])</f>
        <v>0</v>
      </c>
      <c r="P373" s="6">
        <f>SUMIFS(GQList,GIList,Table_ExternalData_1[[#This Row],[Item_key]],GDList,Table_ExternalData_1[[#Headers],[10]])</f>
        <v>0</v>
      </c>
      <c r="Q373" s="6">
        <f>SUMIFS(GQList,GIList,Table_ExternalData_1[[#This Row],[Item_key]],GDList,Table_ExternalData_1[[#Headers],[11]])</f>
        <v>0</v>
      </c>
      <c r="R373" s="6">
        <f>SUMIFS(GQList,GIList,Table_ExternalData_1[[#This Row],[Item_key]],GDList,Table_ExternalData_1[[#Headers],[12]])</f>
        <v>0</v>
      </c>
      <c r="S373" s="6">
        <f>SUMIFS(GQList,GIList,Table_ExternalData_1[[#This Row],[Item_key]],GDList,Table_ExternalData_1[[#Headers],[13]])</f>
        <v>0</v>
      </c>
      <c r="T373" s="6">
        <f>SUMIFS(GQList,GIList,Table_ExternalData_1[[#This Row],[Item_key]],GDList,Table_ExternalData_1[[#Headers],[14]])</f>
        <v>0</v>
      </c>
      <c r="U373" s="6">
        <f>SUMIFS(GQList,GIList,Table_ExternalData_1[[#This Row],[Item_key]],GDList,Table_ExternalData_1[[#Headers],[15]])</f>
        <v>0</v>
      </c>
      <c r="V373" s="6">
        <f>SUMIFS(GQList,GIList,Table_ExternalData_1[[#This Row],[Item_key]],GDList,Table_ExternalData_1[[#Headers],[16]])</f>
        <v>0</v>
      </c>
      <c r="W373" s="6">
        <f>SUMIFS(GQList,GIList,Table_ExternalData_1[[#This Row],[Item_key]],GDList,Table_ExternalData_1[[#Headers],[17]])</f>
        <v>0</v>
      </c>
      <c r="X373" s="6">
        <f>SUMIFS(GQList,GIList,Table_ExternalData_1[[#This Row],[Item_key]],GDList,Table_ExternalData_1[[#Headers],[18]])</f>
        <v>0</v>
      </c>
      <c r="Y373" s="6">
        <f>SUMIFS(GQList,GIList,Table_ExternalData_1[[#This Row],[Item_key]],GDList,Table_ExternalData_1[[#Headers],[19]])</f>
        <v>0</v>
      </c>
      <c r="Z373" s="6">
        <f>SUMIFS(GQList,GIList,Table_ExternalData_1[[#This Row],[Item_key]],GDList,Table_ExternalData_1[[#Headers],[20]])</f>
        <v>0</v>
      </c>
      <c r="AA373" s="6">
        <f>SUMIFS(GQList,GIList,Table_ExternalData_1[[#This Row],[Item_key]],GDList,Table_ExternalData_1[[#Headers],[21]])</f>
        <v>0</v>
      </c>
      <c r="AB373" s="6">
        <f>SUMIFS(GQList,GIList,Table_ExternalData_1[[#This Row],[Item_key]],GDList,Table_ExternalData_1[[#Headers],[22]])</f>
        <v>0</v>
      </c>
      <c r="AC373" s="6">
        <f>SUMIFS(GQList,GIList,Table_ExternalData_1[[#This Row],[Item_key]],GDList,Table_ExternalData_1[[#Headers],[23]])</f>
        <v>0</v>
      </c>
      <c r="AD373" s="6">
        <f>SUMIFS(GQList,GIList,Table_ExternalData_1[[#This Row],[Item_key]],GDList,Table_ExternalData_1[[#Headers],[24]])</f>
        <v>0</v>
      </c>
      <c r="AE373" s="6">
        <f>SUMIFS(GQList,GIList,Table_ExternalData_1[[#This Row],[Item_key]],GDList,Table_ExternalData_1[[#Headers],[25]])</f>
        <v>0</v>
      </c>
      <c r="AF373" s="6">
        <f>SUMIFS(GQList,GIList,Table_ExternalData_1[[#This Row],[Item_key]],GDList,Table_ExternalData_1[[#Headers],[26]])</f>
        <v>0</v>
      </c>
      <c r="AG373" s="6">
        <f>SUMIFS(GQList,GIList,Table_ExternalData_1[[#This Row],[Item_key]],GDList,Table_ExternalData_1[[#Headers],[27]])</f>
        <v>0</v>
      </c>
      <c r="AH373" s="6">
        <f>SUMIFS(GQList,GIList,Table_ExternalData_1[[#This Row],[Item_key]],GDList,Table_ExternalData_1[[#Headers],[28]])</f>
        <v>0</v>
      </c>
      <c r="AI373" s="6">
        <f>SUMIFS(GQList,GIList,Table_ExternalData_1[[#This Row],[Item_key]],GDList,Table_ExternalData_1[[#Headers],[29]])</f>
        <v>0</v>
      </c>
      <c r="AJ373" s="6">
        <f>SUMIFS(GQList,GIList,Table_ExternalData_1[[#This Row],[Item_key]],GDList,Table_ExternalData_1[[#Headers],[30]])</f>
        <v>0</v>
      </c>
      <c r="AK373" s="6">
        <f>SUMIFS(GQList,GIList,Table_ExternalData_1[[#This Row],[Item_key]],GDList,Table_ExternalData_1[[#Headers],[31]])</f>
        <v>0</v>
      </c>
      <c r="AL373" s="6">
        <f>SUM(Table_ExternalData_1[[#This Row],[1]:[31]])</f>
        <v>5600</v>
      </c>
    </row>
    <row r="374" spans="1:38" hidden="1">
      <c r="A374" s="8" t="s">
        <v>2000</v>
      </c>
      <c r="B374" s="3" t="s">
        <v>1096</v>
      </c>
      <c r="C374" s="3" t="s">
        <v>13</v>
      </c>
      <c r="D374" s="3" t="s">
        <v>945</v>
      </c>
      <c r="E374" s="3" t="s">
        <v>946</v>
      </c>
      <c r="F374" s="8" t="s">
        <v>1641</v>
      </c>
      <c r="G374" s="6">
        <f>SUMIFS(GQList,GIList,Table_ExternalData_1[[#This Row],[Item_key]],GDList,Table_ExternalData_1[[#Headers],[1]])</f>
        <v>0</v>
      </c>
      <c r="H374" s="6">
        <f>SUMIFS(GQList,GIList,Table_ExternalData_1[[#This Row],[Item_key]],GDList,Table_ExternalData_1[[#Headers],[2]])</f>
        <v>0</v>
      </c>
      <c r="I374" s="6">
        <f>SUMIFS(GQList,GIList,Table_ExternalData_1[[#This Row],[Item_key]],GDList,Table_ExternalData_1[[#Headers],[3]])</f>
        <v>0</v>
      </c>
      <c r="J374" s="6">
        <f>SUMIFS(GQList,GIList,Table_ExternalData_1[[#This Row],[Item_key]],GDList,Table_ExternalData_1[[#Headers],[4]])</f>
        <v>1000</v>
      </c>
      <c r="K374" s="6">
        <f>SUMIFS(GQList,GIList,Table_ExternalData_1[[#This Row],[Item_key]],GDList,Table_ExternalData_1[[#Headers],[5]])</f>
        <v>0</v>
      </c>
      <c r="L374" s="6">
        <f>SUMIFS(GQList,GIList,Table_ExternalData_1[[#This Row],[Item_key]],GDList,Table_ExternalData_1[[#Headers],[6]])</f>
        <v>0</v>
      </c>
      <c r="M374" s="6">
        <f>SUMIFS(GQList,GIList,Table_ExternalData_1[[#This Row],[Item_key]],GDList,Table_ExternalData_1[[#Headers],[7]])</f>
        <v>0</v>
      </c>
      <c r="N374" s="6">
        <f>SUMIFS(GQList,GIList,Table_ExternalData_1[[#This Row],[Item_key]],GDList,Table_ExternalData_1[[#Headers],[8]])</f>
        <v>1200</v>
      </c>
      <c r="O374" s="6">
        <f>SUMIFS(GQList,GIList,Table_ExternalData_1[[#This Row],[Item_key]],GDList,Table_ExternalData_1[[#Headers],[9]])</f>
        <v>600</v>
      </c>
      <c r="P374" s="6">
        <f>SUMIFS(GQList,GIList,Table_ExternalData_1[[#This Row],[Item_key]],GDList,Table_ExternalData_1[[#Headers],[10]])</f>
        <v>0</v>
      </c>
      <c r="Q374" s="6">
        <f>SUMIFS(GQList,GIList,Table_ExternalData_1[[#This Row],[Item_key]],GDList,Table_ExternalData_1[[#Headers],[11]])</f>
        <v>0</v>
      </c>
      <c r="R374" s="6">
        <f>SUMIFS(GQList,GIList,Table_ExternalData_1[[#This Row],[Item_key]],GDList,Table_ExternalData_1[[#Headers],[12]])</f>
        <v>0</v>
      </c>
      <c r="S374" s="6">
        <f>SUMIFS(GQList,GIList,Table_ExternalData_1[[#This Row],[Item_key]],GDList,Table_ExternalData_1[[#Headers],[13]])</f>
        <v>1600</v>
      </c>
      <c r="T374" s="6">
        <f>SUMIFS(GQList,GIList,Table_ExternalData_1[[#This Row],[Item_key]],GDList,Table_ExternalData_1[[#Headers],[14]])</f>
        <v>0</v>
      </c>
      <c r="U374" s="6">
        <f>SUMIFS(GQList,GIList,Table_ExternalData_1[[#This Row],[Item_key]],GDList,Table_ExternalData_1[[#Headers],[15]])</f>
        <v>0</v>
      </c>
      <c r="V374" s="6">
        <f>SUMIFS(GQList,GIList,Table_ExternalData_1[[#This Row],[Item_key]],GDList,Table_ExternalData_1[[#Headers],[16]])</f>
        <v>2800</v>
      </c>
      <c r="W374" s="6">
        <f>SUMIFS(GQList,GIList,Table_ExternalData_1[[#This Row],[Item_key]],GDList,Table_ExternalData_1[[#Headers],[17]])</f>
        <v>0</v>
      </c>
      <c r="X374" s="6">
        <f>SUMIFS(GQList,GIList,Table_ExternalData_1[[#This Row],[Item_key]],GDList,Table_ExternalData_1[[#Headers],[18]])</f>
        <v>0</v>
      </c>
      <c r="Y374" s="6">
        <f>SUMIFS(GQList,GIList,Table_ExternalData_1[[#This Row],[Item_key]],GDList,Table_ExternalData_1[[#Headers],[19]])</f>
        <v>0</v>
      </c>
      <c r="Z374" s="6">
        <f>SUMIFS(GQList,GIList,Table_ExternalData_1[[#This Row],[Item_key]],GDList,Table_ExternalData_1[[#Headers],[20]])</f>
        <v>0</v>
      </c>
      <c r="AA374" s="6">
        <f>SUMIFS(GQList,GIList,Table_ExternalData_1[[#This Row],[Item_key]],GDList,Table_ExternalData_1[[#Headers],[21]])</f>
        <v>0</v>
      </c>
      <c r="AB374" s="6">
        <f>SUMIFS(GQList,GIList,Table_ExternalData_1[[#This Row],[Item_key]],GDList,Table_ExternalData_1[[#Headers],[22]])</f>
        <v>0</v>
      </c>
      <c r="AC374" s="6">
        <f>SUMIFS(GQList,GIList,Table_ExternalData_1[[#This Row],[Item_key]],GDList,Table_ExternalData_1[[#Headers],[23]])</f>
        <v>0</v>
      </c>
      <c r="AD374" s="6">
        <f>SUMIFS(GQList,GIList,Table_ExternalData_1[[#This Row],[Item_key]],GDList,Table_ExternalData_1[[#Headers],[24]])</f>
        <v>0</v>
      </c>
      <c r="AE374" s="6">
        <f>SUMIFS(GQList,GIList,Table_ExternalData_1[[#This Row],[Item_key]],GDList,Table_ExternalData_1[[#Headers],[25]])</f>
        <v>0</v>
      </c>
      <c r="AF374" s="6">
        <f>SUMIFS(GQList,GIList,Table_ExternalData_1[[#This Row],[Item_key]],GDList,Table_ExternalData_1[[#Headers],[26]])</f>
        <v>0</v>
      </c>
      <c r="AG374" s="6">
        <f>SUMIFS(GQList,GIList,Table_ExternalData_1[[#This Row],[Item_key]],GDList,Table_ExternalData_1[[#Headers],[27]])</f>
        <v>0</v>
      </c>
      <c r="AH374" s="6">
        <f>SUMIFS(GQList,GIList,Table_ExternalData_1[[#This Row],[Item_key]],GDList,Table_ExternalData_1[[#Headers],[28]])</f>
        <v>0</v>
      </c>
      <c r="AI374" s="6">
        <f>SUMIFS(GQList,GIList,Table_ExternalData_1[[#This Row],[Item_key]],GDList,Table_ExternalData_1[[#Headers],[29]])</f>
        <v>0</v>
      </c>
      <c r="AJ374" s="6">
        <f>SUMIFS(GQList,GIList,Table_ExternalData_1[[#This Row],[Item_key]],GDList,Table_ExternalData_1[[#Headers],[30]])</f>
        <v>0</v>
      </c>
      <c r="AK374" s="6">
        <f>SUMIFS(GQList,GIList,Table_ExternalData_1[[#This Row],[Item_key]],GDList,Table_ExternalData_1[[#Headers],[31]])</f>
        <v>1000</v>
      </c>
      <c r="AL374" s="6">
        <f>SUM(Table_ExternalData_1[[#This Row],[1]:[31]])</f>
        <v>8200</v>
      </c>
    </row>
    <row r="375" spans="1:38" hidden="1">
      <c r="A375" s="8" t="s">
        <v>2000</v>
      </c>
      <c r="B375" s="3" t="s">
        <v>1096</v>
      </c>
      <c r="C375" s="3" t="s">
        <v>74</v>
      </c>
      <c r="D375" s="3" t="s">
        <v>1107</v>
      </c>
      <c r="E375" s="3" t="s">
        <v>1108</v>
      </c>
      <c r="F375" s="8" t="s">
        <v>1641</v>
      </c>
      <c r="G375" s="6">
        <f>SUMIFS(GQList,GIList,Table_ExternalData_1[[#This Row],[Item_key]],GDList,Table_ExternalData_1[[#Headers],[1]])</f>
        <v>0</v>
      </c>
      <c r="H375" s="6">
        <f>SUMIFS(GQList,GIList,Table_ExternalData_1[[#This Row],[Item_key]],GDList,Table_ExternalData_1[[#Headers],[2]])</f>
        <v>0</v>
      </c>
      <c r="I375" s="6">
        <f>SUMIFS(GQList,GIList,Table_ExternalData_1[[#This Row],[Item_key]],GDList,Table_ExternalData_1[[#Headers],[3]])</f>
        <v>0</v>
      </c>
      <c r="J375" s="6">
        <f>SUMIFS(GQList,GIList,Table_ExternalData_1[[#This Row],[Item_key]],GDList,Table_ExternalData_1[[#Headers],[4]])</f>
        <v>1000</v>
      </c>
      <c r="K375" s="6">
        <f>SUMIFS(GQList,GIList,Table_ExternalData_1[[#This Row],[Item_key]],GDList,Table_ExternalData_1[[#Headers],[5]])</f>
        <v>0</v>
      </c>
      <c r="L375" s="6">
        <f>SUMIFS(GQList,GIList,Table_ExternalData_1[[#This Row],[Item_key]],GDList,Table_ExternalData_1[[#Headers],[6]])</f>
        <v>0</v>
      </c>
      <c r="M375" s="6">
        <f>SUMIFS(GQList,GIList,Table_ExternalData_1[[#This Row],[Item_key]],GDList,Table_ExternalData_1[[#Headers],[7]])</f>
        <v>0</v>
      </c>
      <c r="N375" s="6">
        <f>SUMIFS(GQList,GIList,Table_ExternalData_1[[#This Row],[Item_key]],GDList,Table_ExternalData_1[[#Headers],[8]])</f>
        <v>0</v>
      </c>
      <c r="O375" s="6">
        <f>SUMIFS(GQList,GIList,Table_ExternalData_1[[#This Row],[Item_key]],GDList,Table_ExternalData_1[[#Headers],[9]])</f>
        <v>0</v>
      </c>
      <c r="P375" s="6">
        <f>SUMIFS(GQList,GIList,Table_ExternalData_1[[#This Row],[Item_key]],GDList,Table_ExternalData_1[[#Headers],[10]])</f>
        <v>4100</v>
      </c>
      <c r="Q375" s="6">
        <f>SUMIFS(GQList,GIList,Table_ExternalData_1[[#This Row],[Item_key]],GDList,Table_ExternalData_1[[#Headers],[11]])</f>
        <v>0</v>
      </c>
      <c r="R375" s="6">
        <f>SUMIFS(GQList,GIList,Table_ExternalData_1[[#This Row],[Item_key]],GDList,Table_ExternalData_1[[#Headers],[12]])</f>
        <v>0</v>
      </c>
      <c r="S375" s="6">
        <f>SUMIFS(GQList,GIList,Table_ExternalData_1[[#This Row],[Item_key]],GDList,Table_ExternalData_1[[#Headers],[13]])</f>
        <v>0</v>
      </c>
      <c r="T375" s="6">
        <f>SUMIFS(GQList,GIList,Table_ExternalData_1[[#This Row],[Item_key]],GDList,Table_ExternalData_1[[#Headers],[14]])</f>
        <v>0</v>
      </c>
      <c r="U375" s="6">
        <f>SUMIFS(GQList,GIList,Table_ExternalData_1[[#This Row],[Item_key]],GDList,Table_ExternalData_1[[#Headers],[15]])</f>
        <v>0</v>
      </c>
      <c r="V375" s="6">
        <f>SUMIFS(GQList,GIList,Table_ExternalData_1[[#This Row],[Item_key]],GDList,Table_ExternalData_1[[#Headers],[16]])</f>
        <v>0</v>
      </c>
      <c r="W375" s="6">
        <f>SUMIFS(GQList,GIList,Table_ExternalData_1[[#This Row],[Item_key]],GDList,Table_ExternalData_1[[#Headers],[17]])</f>
        <v>500</v>
      </c>
      <c r="X375" s="6">
        <f>SUMIFS(GQList,GIList,Table_ExternalData_1[[#This Row],[Item_key]],GDList,Table_ExternalData_1[[#Headers],[18]])</f>
        <v>0</v>
      </c>
      <c r="Y375" s="6">
        <f>SUMIFS(GQList,GIList,Table_ExternalData_1[[#This Row],[Item_key]],GDList,Table_ExternalData_1[[#Headers],[19]])</f>
        <v>0</v>
      </c>
      <c r="Z375" s="6">
        <f>SUMIFS(GQList,GIList,Table_ExternalData_1[[#This Row],[Item_key]],GDList,Table_ExternalData_1[[#Headers],[20]])</f>
        <v>0</v>
      </c>
      <c r="AA375" s="6">
        <f>SUMIFS(GQList,GIList,Table_ExternalData_1[[#This Row],[Item_key]],GDList,Table_ExternalData_1[[#Headers],[21]])</f>
        <v>0</v>
      </c>
      <c r="AB375" s="6">
        <f>SUMIFS(GQList,GIList,Table_ExternalData_1[[#This Row],[Item_key]],GDList,Table_ExternalData_1[[#Headers],[22]])</f>
        <v>0</v>
      </c>
      <c r="AC375" s="6">
        <f>SUMIFS(GQList,GIList,Table_ExternalData_1[[#This Row],[Item_key]],GDList,Table_ExternalData_1[[#Headers],[23]])</f>
        <v>0</v>
      </c>
      <c r="AD375" s="6">
        <f>SUMIFS(GQList,GIList,Table_ExternalData_1[[#This Row],[Item_key]],GDList,Table_ExternalData_1[[#Headers],[24]])</f>
        <v>0</v>
      </c>
      <c r="AE375" s="6">
        <f>SUMIFS(GQList,GIList,Table_ExternalData_1[[#This Row],[Item_key]],GDList,Table_ExternalData_1[[#Headers],[25]])</f>
        <v>0</v>
      </c>
      <c r="AF375" s="6">
        <f>SUMIFS(GQList,GIList,Table_ExternalData_1[[#This Row],[Item_key]],GDList,Table_ExternalData_1[[#Headers],[26]])</f>
        <v>0</v>
      </c>
      <c r="AG375" s="6">
        <f>SUMIFS(GQList,GIList,Table_ExternalData_1[[#This Row],[Item_key]],GDList,Table_ExternalData_1[[#Headers],[27]])</f>
        <v>0</v>
      </c>
      <c r="AH375" s="6">
        <f>SUMIFS(GQList,GIList,Table_ExternalData_1[[#This Row],[Item_key]],GDList,Table_ExternalData_1[[#Headers],[28]])</f>
        <v>0</v>
      </c>
      <c r="AI375" s="6">
        <f>SUMIFS(GQList,GIList,Table_ExternalData_1[[#This Row],[Item_key]],GDList,Table_ExternalData_1[[#Headers],[29]])</f>
        <v>0</v>
      </c>
      <c r="AJ375" s="6">
        <f>SUMIFS(GQList,GIList,Table_ExternalData_1[[#This Row],[Item_key]],GDList,Table_ExternalData_1[[#Headers],[30]])</f>
        <v>0</v>
      </c>
      <c r="AK375" s="6">
        <f>SUMIFS(GQList,GIList,Table_ExternalData_1[[#This Row],[Item_key]],GDList,Table_ExternalData_1[[#Headers],[31]])</f>
        <v>0</v>
      </c>
      <c r="AL375" s="6">
        <f>SUM(Table_ExternalData_1[[#This Row],[1]:[31]])</f>
        <v>5600</v>
      </c>
    </row>
    <row r="376" spans="1:38" hidden="1">
      <c r="A376" s="8" t="s">
        <v>2000</v>
      </c>
      <c r="B376" s="3" t="s">
        <v>1096</v>
      </c>
      <c r="C376" s="3" t="s">
        <v>462</v>
      </c>
      <c r="D376" s="3" t="s">
        <v>1109</v>
      </c>
      <c r="E376" s="3" t="s">
        <v>1110</v>
      </c>
      <c r="F376" s="8" t="s">
        <v>1641</v>
      </c>
      <c r="G376" s="6">
        <f>SUMIFS(GQList,GIList,Table_ExternalData_1[[#This Row],[Item_key]],GDList,Table_ExternalData_1[[#Headers],[1]])</f>
        <v>0</v>
      </c>
      <c r="H376" s="6">
        <f>SUMIFS(GQList,GIList,Table_ExternalData_1[[#This Row],[Item_key]],GDList,Table_ExternalData_1[[#Headers],[2]])</f>
        <v>0</v>
      </c>
      <c r="I376" s="6">
        <f>SUMIFS(GQList,GIList,Table_ExternalData_1[[#This Row],[Item_key]],GDList,Table_ExternalData_1[[#Headers],[3]])</f>
        <v>0</v>
      </c>
      <c r="J376" s="6">
        <f>SUMIFS(GQList,GIList,Table_ExternalData_1[[#This Row],[Item_key]],GDList,Table_ExternalData_1[[#Headers],[4]])</f>
        <v>1200</v>
      </c>
      <c r="K376" s="6">
        <f>SUMIFS(GQList,GIList,Table_ExternalData_1[[#This Row],[Item_key]],GDList,Table_ExternalData_1[[#Headers],[5]])</f>
        <v>0</v>
      </c>
      <c r="L376" s="6">
        <f>SUMIFS(GQList,GIList,Table_ExternalData_1[[#This Row],[Item_key]],GDList,Table_ExternalData_1[[#Headers],[6]])</f>
        <v>0</v>
      </c>
      <c r="M376" s="6">
        <f>SUMIFS(GQList,GIList,Table_ExternalData_1[[#This Row],[Item_key]],GDList,Table_ExternalData_1[[#Headers],[7]])</f>
        <v>0</v>
      </c>
      <c r="N376" s="6">
        <f>SUMIFS(GQList,GIList,Table_ExternalData_1[[#This Row],[Item_key]],GDList,Table_ExternalData_1[[#Headers],[8]])</f>
        <v>0</v>
      </c>
      <c r="O376" s="6">
        <f>SUMIFS(GQList,GIList,Table_ExternalData_1[[#This Row],[Item_key]],GDList,Table_ExternalData_1[[#Headers],[9]])</f>
        <v>0</v>
      </c>
      <c r="P376" s="6">
        <f>SUMIFS(GQList,GIList,Table_ExternalData_1[[#This Row],[Item_key]],GDList,Table_ExternalData_1[[#Headers],[10]])</f>
        <v>2700</v>
      </c>
      <c r="Q376" s="6">
        <f>SUMIFS(GQList,GIList,Table_ExternalData_1[[#This Row],[Item_key]],GDList,Table_ExternalData_1[[#Headers],[11]])</f>
        <v>0</v>
      </c>
      <c r="R376" s="6">
        <f>SUMIFS(GQList,GIList,Table_ExternalData_1[[#This Row],[Item_key]],GDList,Table_ExternalData_1[[#Headers],[12]])</f>
        <v>0</v>
      </c>
      <c r="S376" s="6">
        <f>SUMIFS(GQList,GIList,Table_ExternalData_1[[#This Row],[Item_key]],GDList,Table_ExternalData_1[[#Headers],[13]])</f>
        <v>0</v>
      </c>
      <c r="T376" s="6">
        <f>SUMIFS(GQList,GIList,Table_ExternalData_1[[#This Row],[Item_key]],GDList,Table_ExternalData_1[[#Headers],[14]])</f>
        <v>0</v>
      </c>
      <c r="U376" s="6">
        <f>SUMIFS(GQList,GIList,Table_ExternalData_1[[#This Row],[Item_key]],GDList,Table_ExternalData_1[[#Headers],[15]])</f>
        <v>0</v>
      </c>
      <c r="V376" s="6">
        <f>SUMIFS(GQList,GIList,Table_ExternalData_1[[#This Row],[Item_key]],GDList,Table_ExternalData_1[[#Headers],[16]])</f>
        <v>0</v>
      </c>
      <c r="W376" s="6">
        <f>SUMIFS(GQList,GIList,Table_ExternalData_1[[#This Row],[Item_key]],GDList,Table_ExternalData_1[[#Headers],[17]])</f>
        <v>0</v>
      </c>
      <c r="X376" s="6">
        <f>SUMIFS(GQList,GIList,Table_ExternalData_1[[#This Row],[Item_key]],GDList,Table_ExternalData_1[[#Headers],[18]])</f>
        <v>0</v>
      </c>
      <c r="Y376" s="6">
        <f>SUMIFS(GQList,GIList,Table_ExternalData_1[[#This Row],[Item_key]],GDList,Table_ExternalData_1[[#Headers],[19]])</f>
        <v>0</v>
      </c>
      <c r="Z376" s="6">
        <f>SUMIFS(GQList,GIList,Table_ExternalData_1[[#This Row],[Item_key]],GDList,Table_ExternalData_1[[#Headers],[20]])</f>
        <v>0</v>
      </c>
      <c r="AA376" s="6">
        <f>SUMIFS(GQList,GIList,Table_ExternalData_1[[#This Row],[Item_key]],GDList,Table_ExternalData_1[[#Headers],[21]])</f>
        <v>0</v>
      </c>
      <c r="AB376" s="6">
        <f>SUMIFS(GQList,GIList,Table_ExternalData_1[[#This Row],[Item_key]],GDList,Table_ExternalData_1[[#Headers],[22]])</f>
        <v>0</v>
      </c>
      <c r="AC376" s="6">
        <f>SUMIFS(GQList,GIList,Table_ExternalData_1[[#This Row],[Item_key]],GDList,Table_ExternalData_1[[#Headers],[23]])</f>
        <v>0</v>
      </c>
      <c r="AD376" s="6">
        <f>SUMIFS(GQList,GIList,Table_ExternalData_1[[#This Row],[Item_key]],GDList,Table_ExternalData_1[[#Headers],[24]])</f>
        <v>0</v>
      </c>
      <c r="AE376" s="6">
        <f>SUMIFS(GQList,GIList,Table_ExternalData_1[[#This Row],[Item_key]],GDList,Table_ExternalData_1[[#Headers],[25]])</f>
        <v>0</v>
      </c>
      <c r="AF376" s="6">
        <f>SUMIFS(GQList,GIList,Table_ExternalData_1[[#This Row],[Item_key]],GDList,Table_ExternalData_1[[#Headers],[26]])</f>
        <v>0</v>
      </c>
      <c r="AG376" s="6">
        <f>SUMIFS(GQList,GIList,Table_ExternalData_1[[#This Row],[Item_key]],GDList,Table_ExternalData_1[[#Headers],[27]])</f>
        <v>0</v>
      </c>
      <c r="AH376" s="6">
        <f>SUMIFS(GQList,GIList,Table_ExternalData_1[[#This Row],[Item_key]],GDList,Table_ExternalData_1[[#Headers],[28]])</f>
        <v>0</v>
      </c>
      <c r="AI376" s="6">
        <f>SUMIFS(GQList,GIList,Table_ExternalData_1[[#This Row],[Item_key]],GDList,Table_ExternalData_1[[#Headers],[29]])</f>
        <v>0</v>
      </c>
      <c r="AJ376" s="6">
        <f>SUMIFS(GQList,GIList,Table_ExternalData_1[[#This Row],[Item_key]],GDList,Table_ExternalData_1[[#Headers],[30]])</f>
        <v>0</v>
      </c>
      <c r="AK376" s="6">
        <f>SUMIFS(GQList,GIList,Table_ExternalData_1[[#This Row],[Item_key]],GDList,Table_ExternalData_1[[#Headers],[31]])</f>
        <v>0</v>
      </c>
      <c r="AL376" s="6">
        <f>SUM(Table_ExternalData_1[[#This Row],[1]:[31]])</f>
        <v>3900</v>
      </c>
    </row>
    <row r="377" spans="1:38" hidden="1">
      <c r="A377" s="8" t="s">
        <v>2000</v>
      </c>
      <c r="B377" s="3" t="s">
        <v>1096</v>
      </c>
      <c r="C377" s="3" t="s">
        <v>463</v>
      </c>
      <c r="D377" s="3" t="s">
        <v>1111</v>
      </c>
      <c r="E377" s="3" t="s">
        <v>1112</v>
      </c>
      <c r="F377" s="8" t="s">
        <v>1641</v>
      </c>
      <c r="G377" s="6">
        <f>SUMIFS(GQList,GIList,Table_ExternalData_1[[#This Row],[Item_key]],GDList,Table_ExternalData_1[[#Headers],[1]])</f>
        <v>0</v>
      </c>
      <c r="H377" s="6">
        <f>SUMIFS(GQList,GIList,Table_ExternalData_1[[#This Row],[Item_key]],GDList,Table_ExternalData_1[[#Headers],[2]])</f>
        <v>0</v>
      </c>
      <c r="I377" s="6">
        <f>SUMIFS(GQList,GIList,Table_ExternalData_1[[#This Row],[Item_key]],GDList,Table_ExternalData_1[[#Headers],[3]])</f>
        <v>0</v>
      </c>
      <c r="J377" s="6">
        <f>SUMIFS(GQList,GIList,Table_ExternalData_1[[#This Row],[Item_key]],GDList,Table_ExternalData_1[[#Headers],[4]])</f>
        <v>1200</v>
      </c>
      <c r="K377" s="6">
        <f>SUMIFS(GQList,GIList,Table_ExternalData_1[[#This Row],[Item_key]],GDList,Table_ExternalData_1[[#Headers],[5]])</f>
        <v>0</v>
      </c>
      <c r="L377" s="6">
        <f>SUMIFS(GQList,GIList,Table_ExternalData_1[[#This Row],[Item_key]],GDList,Table_ExternalData_1[[#Headers],[6]])</f>
        <v>0</v>
      </c>
      <c r="M377" s="6">
        <f>SUMIFS(GQList,GIList,Table_ExternalData_1[[#This Row],[Item_key]],GDList,Table_ExternalData_1[[#Headers],[7]])</f>
        <v>0</v>
      </c>
      <c r="N377" s="6">
        <f>SUMIFS(GQList,GIList,Table_ExternalData_1[[#This Row],[Item_key]],GDList,Table_ExternalData_1[[#Headers],[8]])</f>
        <v>0</v>
      </c>
      <c r="O377" s="6">
        <f>SUMIFS(GQList,GIList,Table_ExternalData_1[[#This Row],[Item_key]],GDList,Table_ExternalData_1[[#Headers],[9]])</f>
        <v>0</v>
      </c>
      <c r="P377" s="6">
        <f>SUMIFS(GQList,GIList,Table_ExternalData_1[[#This Row],[Item_key]],GDList,Table_ExternalData_1[[#Headers],[10]])</f>
        <v>2700</v>
      </c>
      <c r="Q377" s="6">
        <f>SUMIFS(GQList,GIList,Table_ExternalData_1[[#This Row],[Item_key]],GDList,Table_ExternalData_1[[#Headers],[11]])</f>
        <v>0</v>
      </c>
      <c r="R377" s="6">
        <f>SUMIFS(GQList,GIList,Table_ExternalData_1[[#This Row],[Item_key]],GDList,Table_ExternalData_1[[#Headers],[12]])</f>
        <v>0</v>
      </c>
      <c r="S377" s="6">
        <f>SUMIFS(GQList,GIList,Table_ExternalData_1[[#This Row],[Item_key]],GDList,Table_ExternalData_1[[#Headers],[13]])</f>
        <v>0</v>
      </c>
      <c r="T377" s="6">
        <f>SUMIFS(GQList,GIList,Table_ExternalData_1[[#This Row],[Item_key]],GDList,Table_ExternalData_1[[#Headers],[14]])</f>
        <v>0</v>
      </c>
      <c r="U377" s="6">
        <f>SUMIFS(GQList,GIList,Table_ExternalData_1[[#This Row],[Item_key]],GDList,Table_ExternalData_1[[#Headers],[15]])</f>
        <v>0</v>
      </c>
      <c r="V377" s="6">
        <f>SUMIFS(GQList,GIList,Table_ExternalData_1[[#This Row],[Item_key]],GDList,Table_ExternalData_1[[#Headers],[16]])</f>
        <v>0</v>
      </c>
      <c r="W377" s="6">
        <f>SUMIFS(GQList,GIList,Table_ExternalData_1[[#This Row],[Item_key]],GDList,Table_ExternalData_1[[#Headers],[17]])</f>
        <v>0</v>
      </c>
      <c r="X377" s="6">
        <f>SUMIFS(GQList,GIList,Table_ExternalData_1[[#This Row],[Item_key]],GDList,Table_ExternalData_1[[#Headers],[18]])</f>
        <v>0</v>
      </c>
      <c r="Y377" s="6">
        <f>SUMIFS(GQList,GIList,Table_ExternalData_1[[#This Row],[Item_key]],GDList,Table_ExternalData_1[[#Headers],[19]])</f>
        <v>0</v>
      </c>
      <c r="Z377" s="6">
        <f>SUMIFS(GQList,GIList,Table_ExternalData_1[[#This Row],[Item_key]],GDList,Table_ExternalData_1[[#Headers],[20]])</f>
        <v>0</v>
      </c>
      <c r="AA377" s="6">
        <f>SUMIFS(GQList,GIList,Table_ExternalData_1[[#This Row],[Item_key]],GDList,Table_ExternalData_1[[#Headers],[21]])</f>
        <v>0</v>
      </c>
      <c r="AB377" s="6">
        <f>SUMIFS(GQList,GIList,Table_ExternalData_1[[#This Row],[Item_key]],GDList,Table_ExternalData_1[[#Headers],[22]])</f>
        <v>0</v>
      </c>
      <c r="AC377" s="6">
        <f>SUMIFS(GQList,GIList,Table_ExternalData_1[[#This Row],[Item_key]],GDList,Table_ExternalData_1[[#Headers],[23]])</f>
        <v>0</v>
      </c>
      <c r="AD377" s="6">
        <f>SUMIFS(GQList,GIList,Table_ExternalData_1[[#This Row],[Item_key]],GDList,Table_ExternalData_1[[#Headers],[24]])</f>
        <v>0</v>
      </c>
      <c r="AE377" s="6">
        <f>SUMIFS(GQList,GIList,Table_ExternalData_1[[#This Row],[Item_key]],GDList,Table_ExternalData_1[[#Headers],[25]])</f>
        <v>0</v>
      </c>
      <c r="AF377" s="6">
        <f>SUMIFS(GQList,GIList,Table_ExternalData_1[[#This Row],[Item_key]],GDList,Table_ExternalData_1[[#Headers],[26]])</f>
        <v>0</v>
      </c>
      <c r="AG377" s="6">
        <f>SUMIFS(GQList,GIList,Table_ExternalData_1[[#This Row],[Item_key]],GDList,Table_ExternalData_1[[#Headers],[27]])</f>
        <v>0</v>
      </c>
      <c r="AH377" s="6">
        <f>SUMIFS(GQList,GIList,Table_ExternalData_1[[#This Row],[Item_key]],GDList,Table_ExternalData_1[[#Headers],[28]])</f>
        <v>0</v>
      </c>
      <c r="AI377" s="6">
        <f>SUMIFS(GQList,GIList,Table_ExternalData_1[[#This Row],[Item_key]],GDList,Table_ExternalData_1[[#Headers],[29]])</f>
        <v>0</v>
      </c>
      <c r="AJ377" s="6">
        <f>SUMIFS(GQList,GIList,Table_ExternalData_1[[#This Row],[Item_key]],GDList,Table_ExternalData_1[[#Headers],[30]])</f>
        <v>0</v>
      </c>
      <c r="AK377" s="6">
        <f>SUMIFS(GQList,GIList,Table_ExternalData_1[[#This Row],[Item_key]],GDList,Table_ExternalData_1[[#Headers],[31]])</f>
        <v>0</v>
      </c>
      <c r="AL377" s="6">
        <f>SUM(Table_ExternalData_1[[#This Row],[1]:[31]])</f>
        <v>3900</v>
      </c>
    </row>
    <row r="378" spans="1:38" hidden="1">
      <c r="A378" s="8" t="s">
        <v>2000</v>
      </c>
      <c r="B378" s="3" t="s">
        <v>1096</v>
      </c>
      <c r="C378" s="3" t="s">
        <v>464</v>
      </c>
      <c r="D378" s="3" t="s">
        <v>1113</v>
      </c>
      <c r="E378" s="3" t="s">
        <v>1114</v>
      </c>
      <c r="F378" s="8" t="s">
        <v>1641</v>
      </c>
      <c r="G378" s="6">
        <f>SUMIFS(GQList,GIList,Table_ExternalData_1[[#This Row],[Item_key]],GDList,Table_ExternalData_1[[#Headers],[1]])</f>
        <v>0</v>
      </c>
      <c r="H378" s="6">
        <f>SUMIFS(GQList,GIList,Table_ExternalData_1[[#This Row],[Item_key]],GDList,Table_ExternalData_1[[#Headers],[2]])</f>
        <v>0</v>
      </c>
      <c r="I378" s="6">
        <f>SUMIFS(GQList,GIList,Table_ExternalData_1[[#This Row],[Item_key]],GDList,Table_ExternalData_1[[#Headers],[3]])</f>
        <v>0</v>
      </c>
      <c r="J378" s="6">
        <f>SUMIFS(GQList,GIList,Table_ExternalData_1[[#This Row],[Item_key]],GDList,Table_ExternalData_1[[#Headers],[4]])</f>
        <v>1200</v>
      </c>
      <c r="K378" s="6">
        <f>SUMIFS(GQList,GIList,Table_ExternalData_1[[#This Row],[Item_key]],GDList,Table_ExternalData_1[[#Headers],[5]])</f>
        <v>0</v>
      </c>
      <c r="L378" s="6">
        <f>SUMIFS(GQList,GIList,Table_ExternalData_1[[#This Row],[Item_key]],GDList,Table_ExternalData_1[[#Headers],[6]])</f>
        <v>0</v>
      </c>
      <c r="M378" s="6">
        <f>SUMIFS(GQList,GIList,Table_ExternalData_1[[#This Row],[Item_key]],GDList,Table_ExternalData_1[[#Headers],[7]])</f>
        <v>0</v>
      </c>
      <c r="N378" s="6">
        <f>SUMIFS(GQList,GIList,Table_ExternalData_1[[#This Row],[Item_key]],GDList,Table_ExternalData_1[[#Headers],[8]])</f>
        <v>0</v>
      </c>
      <c r="O378" s="6">
        <f>SUMIFS(GQList,GIList,Table_ExternalData_1[[#This Row],[Item_key]],GDList,Table_ExternalData_1[[#Headers],[9]])</f>
        <v>0</v>
      </c>
      <c r="P378" s="6">
        <f>SUMIFS(GQList,GIList,Table_ExternalData_1[[#This Row],[Item_key]],GDList,Table_ExternalData_1[[#Headers],[10]])</f>
        <v>2700</v>
      </c>
      <c r="Q378" s="6">
        <f>SUMIFS(GQList,GIList,Table_ExternalData_1[[#This Row],[Item_key]],GDList,Table_ExternalData_1[[#Headers],[11]])</f>
        <v>0</v>
      </c>
      <c r="R378" s="6">
        <f>SUMIFS(GQList,GIList,Table_ExternalData_1[[#This Row],[Item_key]],GDList,Table_ExternalData_1[[#Headers],[12]])</f>
        <v>0</v>
      </c>
      <c r="S378" s="6">
        <f>SUMIFS(GQList,GIList,Table_ExternalData_1[[#This Row],[Item_key]],GDList,Table_ExternalData_1[[#Headers],[13]])</f>
        <v>0</v>
      </c>
      <c r="T378" s="6">
        <f>SUMIFS(GQList,GIList,Table_ExternalData_1[[#This Row],[Item_key]],GDList,Table_ExternalData_1[[#Headers],[14]])</f>
        <v>0</v>
      </c>
      <c r="U378" s="6">
        <f>SUMIFS(GQList,GIList,Table_ExternalData_1[[#This Row],[Item_key]],GDList,Table_ExternalData_1[[#Headers],[15]])</f>
        <v>0</v>
      </c>
      <c r="V378" s="6">
        <f>SUMIFS(GQList,GIList,Table_ExternalData_1[[#This Row],[Item_key]],GDList,Table_ExternalData_1[[#Headers],[16]])</f>
        <v>0</v>
      </c>
      <c r="W378" s="6">
        <f>SUMIFS(GQList,GIList,Table_ExternalData_1[[#This Row],[Item_key]],GDList,Table_ExternalData_1[[#Headers],[17]])</f>
        <v>0</v>
      </c>
      <c r="X378" s="6">
        <f>SUMIFS(GQList,GIList,Table_ExternalData_1[[#This Row],[Item_key]],GDList,Table_ExternalData_1[[#Headers],[18]])</f>
        <v>0</v>
      </c>
      <c r="Y378" s="6">
        <f>SUMIFS(GQList,GIList,Table_ExternalData_1[[#This Row],[Item_key]],GDList,Table_ExternalData_1[[#Headers],[19]])</f>
        <v>0</v>
      </c>
      <c r="Z378" s="6">
        <f>SUMIFS(GQList,GIList,Table_ExternalData_1[[#This Row],[Item_key]],GDList,Table_ExternalData_1[[#Headers],[20]])</f>
        <v>0</v>
      </c>
      <c r="AA378" s="6">
        <f>SUMIFS(GQList,GIList,Table_ExternalData_1[[#This Row],[Item_key]],GDList,Table_ExternalData_1[[#Headers],[21]])</f>
        <v>0</v>
      </c>
      <c r="AB378" s="6">
        <f>SUMIFS(GQList,GIList,Table_ExternalData_1[[#This Row],[Item_key]],GDList,Table_ExternalData_1[[#Headers],[22]])</f>
        <v>0</v>
      </c>
      <c r="AC378" s="6">
        <f>SUMIFS(GQList,GIList,Table_ExternalData_1[[#This Row],[Item_key]],GDList,Table_ExternalData_1[[#Headers],[23]])</f>
        <v>0</v>
      </c>
      <c r="AD378" s="6">
        <f>SUMIFS(GQList,GIList,Table_ExternalData_1[[#This Row],[Item_key]],GDList,Table_ExternalData_1[[#Headers],[24]])</f>
        <v>0</v>
      </c>
      <c r="AE378" s="6">
        <f>SUMIFS(GQList,GIList,Table_ExternalData_1[[#This Row],[Item_key]],GDList,Table_ExternalData_1[[#Headers],[25]])</f>
        <v>0</v>
      </c>
      <c r="AF378" s="6">
        <f>SUMIFS(GQList,GIList,Table_ExternalData_1[[#This Row],[Item_key]],GDList,Table_ExternalData_1[[#Headers],[26]])</f>
        <v>0</v>
      </c>
      <c r="AG378" s="6">
        <f>SUMIFS(GQList,GIList,Table_ExternalData_1[[#This Row],[Item_key]],GDList,Table_ExternalData_1[[#Headers],[27]])</f>
        <v>0</v>
      </c>
      <c r="AH378" s="6">
        <f>SUMIFS(GQList,GIList,Table_ExternalData_1[[#This Row],[Item_key]],GDList,Table_ExternalData_1[[#Headers],[28]])</f>
        <v>0</v>
      </c>
      <c r="AI378" s="6">
        <f>SUMIFS(GQList,GIList,Table_ExternalData_1[[#This Row],[Item_key]],GDList,Table_ExternalData_1[[#Headers],[29]])</f>
        <v>0</v>
      </c>
      <c r="AJ378" s="6">
        <f>SUMIFS(GQList,GIList,Table_ExternalData_1[[#This Row],[Item_key]],GDList,Table_ExternalData_1[[#Headers],[30]])</f>
        <v>0</v>
      </c>
      <c r="AK378" s="6">
        <f>SUMIFS(GQList,GIList,Table_ExternalData_1[[#This Row],[Item_key]],GDList,Table_ExternalData_1[[#Headers],[31]])</f>
        <v>0</v>
      </c>
      <c r="AL378" s="6">
        <f>SUM(Table_ExternalData_1[[#This Row],[1]:[31]])</f>
        <v>3900</v>
      </c>
    </row>
    <row r="379" spans="1:38" hidden="1">
      <c r="A379" s="8" t="s">
        <v>2000</v>
      </c>
      <c r="B379" s="3" t="s">
        <v>1096</v>
      </c>
      <c r="C379" s="3" t="s">
        <v>486</v>
      </c>
      <c r="D379" s="3" t="s">
        <v>1115</v>
      </c>
      <c r="E379" s="3" t="s">
        <v>1116</v>
      </c>
      <c r="F379" s="8" t="s">
        <v>1641</v>
      </c>
      <c r="G379" s="6">
        <f>SUMIFS(GQList,GIList,Table_ExternalData_1[[#This Row],[Item_key]],GDList,Table_ExternalData_1[[#Headers],[1]])</f>
        <v>0</v>
      </c>
      <c r="H379" s="6">
        <f>SUMIFS(GQList,GIList,Table_ExternalData_1[[#This Row],[Item_key]],GDList,Table_ExternalData_1[[#Headers],[2]])</f>
        <v>0</v>
      </c>
      <c r="I379" s="6">
        <f>SUMIFS(GQList,GIList,Table_ExternalData_1[[#This Row],[Item_key]],GDList,Table_ExternalData_1[[#Headers],[3]])</f>
        <v>0</v>
      </c>
      <c r="J379" s="6">
        <f>SUMIFS(GQList,GIList,Table_ExternalData_1[[#This Row],[Item_key]],GDList,Table_ExternalData_1[[#Headers],[4]])</f>
        <v>5600</v>
      </c>
      <c r="K379" s="6">
        <f>SUMIFS(GQList,GIList,Table_ExternalData_1[[#This Row],[Item_key]],GDList,Table_ExternalData_1[[#Headers],[5]])</f>
        <v>0</v>
      </c>
      <c r="L379" s="6">
        <f>SUMIFS(GQList,GIList,Table_ExternalData_1[[#This Row],[Item_key]],GDList,Table_ExternalData_1[[#Headers],[6]])</f>
        <v>0</v>
      </c>
      <c r="M379" s="6">
        <f>SUMIFS(GQList,GIList,Table_ExternalData_1[[#This Row],[Item_key]],GDList,Table_ExternalData_1[[#Headers],[7]])</f>
        <v>0</v>
      </c>
      <c r="N379" s="6">
        <f>SUMIFS(GQList,GIList,Table_ExternalData_1[[#This Row],[Item_key]],GDList,Table_ExternalData_1[[#Headers],[8]])</f>
        <v>0</v>
      </c>
      <c r="O379" s="6">
        <f>SUMIFS(GQList,GIList,Table_ExternalData_1[[#This Row],[Item_key]],GDList,Table_ExternalData_1[[#Headers],[9]])</f>
        <v>0</v>
      </c>
      <c r="P379" s="6">
        <f>SUMIFS(GQList,GIList,Table_ExternalData_1[[#This Row],[Item_key]],GDList,Table_ExternalData_1[[#Headers],[10]])</f>
        <v>0</v>
      </c>
      <c r="Q379" s="6">
        <f>SUMIFS(GQList,GIList,Table_ExternalData_1[[#This Row],[Item_key]],GDList,Table_ExternalData_1[[#Headers],[11]])</f>
        <v>0</v>
      </c>
      <c r="R379" s="6">
        <f>SUMIFS(GQList,GIList,Table_ExternalData_1[[#This Row],[Item_key]],GDList,Table_ExternalData_1[[#Headers],[12]])</f>
        <v>0</v>
      </c>
      <c r="S379" s="6">
        <f>SUMIFS(GQList,GIList,Table_ExternalData_1[[#This Row],[Item_key]],GDList,Table_ExternalData_1[[#Headers],[13]])</f>
        <v>0</v>
      </c>
      <c r="T379" s="6">
        <f>SUMIFS(GQList,GIList,Table_ExternalData_1[[#This Row],[Item_key]],GDList,Table_ExternalData_1[[#Headers],[14]])</f>
        <v>0</v>
      </c>
      <c r="U379" s="6">
        <f>SUMIFS(GQList,GIList,Table_ExternalData_1[[#This Row],[Item_key]],GDList,Table_ExternalData_1[[#Headers],[15]])</f>
        <v>0</v>
      </c>
      <c r="V379" s="6">
        <f>SUMIFS(GQList,GIList,Table_ExternalData_1[[#This Row],[Item_key]],GDList,Table_ExternalData_1[[#Headers],[16]])</f>
        <v>0</v>
      </c>
      <c r="W379" s="6">
        <f>SUMIFS(GQList,GIList,Table_ExternalData_1[[#This Row],[Item_key]],GDList,Table_ExternalData_1[[#Headers],[17]])</f>
        <v>0</v>
      </c>
      <c r="X379" s="6">
        <f>SUMIFS(GQList,GIList,Table_ExternalData_1[[#This Row],[Item_key]],GDList,Table_ExternalData_1[[#Headers],[18]])</f>
        <v>0</v>
      </c>
      <c r="Y379" s="6">
        <f>SUMIFS(GQList,GIList,Table_ExternalData_1[[#This Row],[Item_key]],GDList,Table_ExternalData_1[[#Headers],[19]])</f>
        <v>0</v>
      </c>
      <c r="Z379" s="6">
        <f>SUMIFS(GQList,GIList,Table_ExternalData_1[[#This Row],[Item_key]],GDList,Table_ExternalData_1[[#Headers],[20]])</f>
        <v>0</v>
      </c>
      <c r="AA379" s="6">
        <f>SUMIFS(GQList,GIList,Table_ExternalData_1[[#This Row],[Item_key]],GDList,Table_ExternalData_1[[#Headers],[21]])</f>
        <v>0</v>
      </c>
      <c r="AB379" s="6">
        <f>SUMIFS(GQList,GIList,Table_ExternalData_1[[#This Row],[Item_key]],GDList,Table_ExternalData_1[[#Headers],[22]])</f>
        <v>0</v>
      </c>
      <c r="AC379" s="6">
        <f>SUMIFS(GQList,GIList,Table_ExternalData_1[[#This Row],[Item_key]],GDList,Table_ExternalData_1[[#Headers],[23]])</f>
        <v>0</v>
      </c>
      <c r="AD379" s="6">
        <f>SUMIFS(GQList,GIList,Table_ExternalData_1[[#This Row],[Item_key]],GDList,Table_ExternalData_1[[#Headers],[24]])</f>
        <v>0</v>
      </c>
      <c r="AE379" s="6">
        <f>SUMIFS(GQList,GIList,Table_ExternalData_1[[#This Row],[Item_key]],GDList,Table_ExternalData_1[[#Headers],[25]])</f>
        <v>0</v>
      </c>
      <c r="AF379" s="6">
        <f>SUMIFS(GQList,GIList,Table_ExternalData_1[[#This Row],[Item_key]],GDList,Table_ExternalData_1[[#Headers],[26]])</f>
        <v>0</v>
      </c>
      <c r="AG379" s="6">
        <f>SUMIFS(GQList,GIList,Table_ExternalData_1[[#This Row],[Item_key]],GDList,Table_ExternalData_1[[#Headers],[27]])</f>
        <v>0</v>
      </c>
      <c r="AH379" s="6">
        <f>SUMIFS(GQList,GIList,Table_ExternalData_1[[#This Row],[Item_key]],GDList,Table_ExternalData_1[[#Headers],[28]])</f>
        <v>0</v>
      </c>
      <c r="AI379" s="6">
        <f>SUMIFS(GQList,GIList,Table_ExternalData_1[[#This Row],[Item_key]],GDList,Table_ExternalData_1[[#Headers],[29]])</f>
        <v>0</v>
      </c>
      <c r="AJ379" s="6">
        <f>SUMIFS(GQList,GIList,Table_ExternalData_1[[#This Row],[Item_key]],GDList,Table_ExternalData_1[[#Headers],[30]])</f>
        <v>0</v>
      </c>
      <c r="AK379" s="6">
        <f>SUMIFS(GQList,GIList,Table_ExternalData_1[[#This Row],[Item_key]],GDList,Table_ExternalData_1[[#Headers],[31]])</f>
        <v>0</v>
      </c>
      <c r="AL379" s="6">
        <f>SUM(Table_ExternalData_1[[#This Row],[1]:[31]])</f>
        <v>5600</v>
      </c>
    </row>
    <row r="380" spans="1:38" ht="24">
      <c r="A380" s="8" t="s">
        <v>2001</v>
      </c>
      <c r="B380" s="3" t="s">
        <v>1117</v>
      </c>
      <c r="C380" s="3" t="s">
        <v>67</v>
      </c>
      <c r="D380" s="3" t="s">
        <v>1118</v>
      </c>
      <c r="E380" s="3" t="s">
        <v>1119</v>
      </c>
      <c r="F380" s="8" t="s">
        <v>1641</v>
      </c>
      <c r="G380" s="6">
        <f>SUMIFS(GQList,GIList,Table_ExternalData_1[[#This Row],[Item_key]],GDList,Table_ExternalData_1[[#Headers],[1]])</f>
        <v>0</v>
      </c>
      <c r="H380" s="6">
        <f>SUMIFS(GQList,GIList,Table_ExternalData_1[[#This Row],[Item_key]],GDList,Table_ExternalData_1[[#Headers],[2]])</f>
        <v>0</v>
      </c>
      <c r="I380" s="6">
        <f>SUMIFS(GQList,GIList,Table_ExternalData_1[[#This Row],[Item_key]],GDList,Table_ExternalData_1[[#Headers],[3]])</f>
        <v>0</v>
      </c>
      <c r="J380" s="6">
        <f>SUMIFS(GQList,GIList,Table_ExternalData_1[[#This Row],[Item_key]],GDList,Table_ExternalData_1[[#Headers],[4]])</f>
        <v>27700</v>
      </c>
      <c r="K380" s="6">
        <f>SUMIFS(GQList,GIList,Table_ExternalData_1[[#This Row],[Item_key]],GDList,Table_ExternalData_1[[#Headers],[5]])</f>
        <v>0</v>
      </c>
      <c r="L380" s="6">
        <f>SUMIFS(GQList,GIList,Table_ExternalData_1[[#This Row],[Item_key]],GDList,Table_ExternalData_1[[#Headers],[6]])</f>
        <v>0</v>
      </c>
      <c r="M380" s="6">
        <f>SUMIFS(GQList,GIList,Table_ExternalData_1[[#This Row],[Item_key]],GDList,Table_ExternalData_1[[#Headers],[7]])</f>
        <v>0</v>
      </c>
      <c r="N380" s="6">
        <f>SUMIFS(GQList,GIList,Table_ExternalData_1[[#This Row],[Item_key]],GDList,Table_ExternalData_1[[#Headers],[8]])</f>
        <v>0</v>
      </c>
      <c r="O380" s="6">
        <f>SUMIFS(GQList,GIList,Table_ExternalData_1[[#This Row],[Item_key]],GDList,Table_ExternalData_1[[#Headers],[9]])</f>
        <v>0</v>
      </c>
      <c r="P380" s="6">
        <f>SUMIFS(GQList,GIList,Table_ExternalData_1[[#This Row],[Item_key]],GDList,Table_ExternalData_1[[#Headers],[10]])</f>
        <v>0</v>
      </c>
      <c r="Q380" s="6">
        <f>SUMIFS(GQList,GIList,Table_ExternalData_1[[#This Row],[Item_key]],GDList,Table_ExternalData_1[[#Headers],[11]])</f>
        <v>0</v>
      </c>
      <c r="R380" s="6">
        <f>SUMIFS(GQList,GIList,Table_ExternalData_1[[#This Row],[Item_key]],GDList,Table_ExternalData_1[[#Headers],[12]])</f>
        <v>0</v>
      </c>
      <c r="S380" s="6">
        <f>SUMIFS(GQList,GIList,Table_ExternalData_1[[#This Row],[Item_key]],GDList,Table_ExternalData_1[[#Headers],[13]])</f>
        <v>0</v>
      </c>
      <c r="T380" s="6">
        <f>SUMIFS(GQList,GIList,Table_ExternalData_1[[#This Row],[Item_key]],GDList,Table_ExternalData_1[[#Headers],[14]])</f>
        <v>0</v>
      </c>
      <c r="U380" s="6">
        <f>SUMIFS(GQList,GIList,Table_ExternalData_1[[#This Row],[Item_key]],GDList,Table_ExternalData_1[[#Headers],[15]])</f>
        <v>0</v>
      </c>
      <c r="V380" s="6">
        <f>SUMIFS(GQList,GIList,Table_ExternalData_1[[#This Row],[Item_key]],GDList,Table_ExternalData_1[[#Headers],[16]])</f>
        <v>0</v>
      </c>
      <c r="W380" s="6">
        <f>SUMIFS(GQList,GIList,Table_ExternalData_1[[#This Row],[Item_key]],GDList,Table_ExternalData_1[[#Headers],[17]])</f>
        <v>0</v>
      </c>
      <c r="X380" s="6">
        <f>SUMIFS(GQList,GIList,Table_ExternalData_1[[#This Row],[Item_key]],GDList,Table_ExternalData_1[[#Headers],[18]])</f>
        <v>0</v>
      </c>
      <c r="Y380" s="6">
        <f>SUMIFS(GQList,GIList,Table_ExternalData_1[[#This Row],[Item_key]],GDList,Table_ExternalData_1[[#Headers],[19]])</f>
        <v>0</v>
      </c>
      <c r="Z380" s="6">
        <f>SUMIFS(GQList,GIList,Table_ExternalData_1[[#This Row],[Item_key]],GDList,Table_ExternalData_1[[#Headers],[20]])</f>
        <v>0</v>
      </c>
      <c r="AA380" s="6">
        <f>SUMIFS(GQList,GIList,Table_ExternalData_1[[#This Row],[Item_key]],GDList,Table_ExternalData_1[[#Headers],[21]])</f>
        <v>0</v>
      </c>
      <c r="AB380" s="6">
        <f>SUMIFS(GQList,GIList,Table_ExternalData_1[[#This Row],[Item_key]],GDList,Table_ExternalData_1[[#Headers],[22]])</f>
        <v>0</v>
      </c>
      <c r="AC380" s="6">
        <f>SUMIFS(GQList,GIList,Table_ExternalData_1[[#This Row],[Item_key]],GDList,Table_ExternalData_1[[#Headers],[23]])</f>
        <v>0</v>
      </c>
      <c r="AD380" s="6">
        <f>SUMIFS(GQList,GIList,Table_ExternalData_1[[#This Row],[Item_key]],GDList,Table_ExternalData_1[[#Headers],[24]])</f>
        <v>0</v>
      </c>
      <c r="AE380" s="6">
        <f>SUMIFS(GQList,GIList,Table_ExternalData_1[[#This Row],[Item_key]],GDList,Table_ExternalData_1[[#Headers],[25]])</f>
        <v>0</v>
      </c>
      <c r="AF380" s="6">
        <f>SUMIFS(GQList,GIList,Table_ExternalData_1[[#This Row],[Item_key]],GDList,Table_ExternalData_1[[#Headers],[26]])</f>
        <v>0</v>
      </c>
      <c r="AG380" s="6">
        <f>SUMIFS(GQList,GIList,Table_ExternalData_1[[#This Row],[Item_key]],GDList,Table_ExternalData_1[[#Headers],[27]])</f>
        <v>0</v>
      </c>
      <c r="AH380" s="6">
        <f>SUMIFS(GQList,GIList,Table_ExternalData_1[[#This Row],[Item_key]],GDList,Table_ExternalData_1[[#Headers],[28]])</f>
        <v>0</v>
      </c>
      <c r="AI380" s="6">
        <f>SUMIFS(GQList,GIList,Table_ExternalData_1[[#This Row],[Item_key]],GDList,Table_ExternalData_1[[#Headers],[29]])</f>
        <v>0</v>
      </c>
      <c r="AJ380" s="6">
        <f>SUMIFS(GQList,GIList,Table_ExternalData_1[[#This Row],[Item_key]],GDList,Table_ExternalData_1[[#Headers],[30]])</f>
        <v>0</v>
      </c>
      <c r="AK380" s="6">
        <f>SUMIFS(GQList,GIList,Table_ExternalData_1[[#This Row],[Item_key]],GDList,Table_ExternalData_1[[#Headers],[31]])</f>
        <v>0</v>
      </c>
      <c r="AL380" s="6">
        <f>SUM(Table_ExternalData_1[[#This Row],[1]:[31]])</f>
        <v>27700</v>
      </c>
    </row>
    <row r="381" spans="1:38" ht="24">
      <c r="A381" s="8" t="s">
        <v>2001</v>
      </c>
      <c r="B381" s="3" t="s">
        <v>1117</v>
      </c>
      <c r="C381" s="3" t="s">
        <v>263</v>
      </c>
      <c r="D381" s="3" t="s">
        <v>1120</v>
      </c>
      <c r="E381" s="3" t="s">
        <v>1121</v>
      </c>
      <c r="F381" s="8" t="s">
        <v>1641</v>
      </c>
      <c r="G381" s="6">
        <f>SUMIFS(GQList,GIList,Table_ExternalData_1[[#This Row],[Item_key]],GDList,Table_ExternalData_1[[#Headers],[1]])</f>
        <v>0</v>
      </c>
      <c r="H381" s="6">
        <f>SUMIFS(GQList,GIList,Table_ExternalData_1[[#This Row],[Item_key]],GDList,Table_ExternalData_1[[#Headers],[2]])</f>
        <v>0</v>
      </c>
      <c r="I381" s="6">
        <f>SUMIFS(GQList,GIList,Table_ExternalData_1[[#This Row],[Item_key]],GDList,Table_ExternalData_1[[#Headers],[3]])</f>
        <v>0</v>
      </c>
      <c r="J381" s="6">
        <f>SUMIFS(GQList,GIList,Table_ExternalData_1[[#This Row],[Item_key]],GDList,Table_ExternalData_1[[#Headers],[4]])</f>
        <v>0</v>
      </c>
      <c r="K381" s="6">
        <f>SUMIFS(GQList,GIList,Table_ExternalData_1[[#This Row],[Item_key]],GDList,Table_ExternalData_1[[#Headers],[5]])</f>
        <v>0</v>
      </c>
      <c r="L381" s="6">
        <f>SUMIFS(GQList,GIList,Table_ExternalData_1[[#This Row],[Item_key]],GDList,Table_ExternalData_1[[#Headers],[6]])</f>
        <v>0</v>
      </c>
      <c r="M381" s="6">
        <f>SUMIFS(GQList,GIList,Table_ExternalData_1[[#This Row],[Item_key]],GDList,Table_ExternalData_1[[#Headers],[7]])</f>
        <v>0</v>
      </c>
      <c r="N381" s="6">
        <f>SUMIFS(GQList,GIList,Table_ExternalData_1[[#This Row],[Item_key]],GDList,Table_ExternalData_1[[#Headers],[8]])</f>
        <v>1900</v>
      </c>
      <c r="O381" s="6">
        <f>SUMIFS(GQList,GIList,Table_ExternalData_1[[#This Row],[Item_key]],GDList,Table_ExternalData_1[[#Headers],[9]])</f>
        <v>0</v>
      </c>
      <c r="P381" s="6">
        <f>SUMIFS(GQList,GIList,Table_ExternalData_1[[#This Row],[Item_key]],GDList,Table_ExternalData_1[[#Headers],[10]])</f>
        <v>0</v>
      </c>
      <c r="Q381" s="6">
        <f>SUMIFS(GQList,GIList,Table_ExternalData_1[[#This Row],[Item_key]],GDList,Table_ExternalData_1[[#Headers],[11]])</f>
        <v>0</v>
      </c>
      <c r="R381" s="6">
        <f>SUMIFS(GQList,GIList,Table_ExternalData_1[[#This Row],[Item_key]],GDList,Table_ExternalData_1[[#Headers],[12]])</f>
        <v>0</v>
      </c>
      <c r="S381" s="6">
        <f>SUMIFS(GQList,GIList,Table_ExternalData_1[[#This Row],[Item_key]],GDList,Table_ExternalData_1[[#Headers],[13]])</f>
        <v>0</v>
      </c>
      <c r="T381" s="6">
        <f>SUMIFS(GQList,GIList,Table_ExternalData_1[[#This Row],[Item_key]],GDList,Table_ExternalData_1[[#Headers],[14]])</f>
        <v>0</v>
      </c>
      <c r="U381" s="6">
        <f>SUMIFS(GQList,GIList,Table_ExternalData_1[[#This Row],[Item_key]],GDList,Table_ExternalData_1[[#Headers],[15]])</f>
        <v>0</v>
      </c>
      <c r="V381" s="6">
        <f>SUMIFS(GQList,GIList,Table_ExternalData_1[[#This Row],[Item_key]],GDList,Table_ExternalData_1[[#Headers],[16]])</f>
        <v>4800</v>
      </c>
      <c r="W381" s="6">
        <f>SUMIFS(GQList,GIList,Table_ExternalData_1[[#This Row],[Item_key]],GDList,Table_ExternalData_1[[#Headers],[17]])</f>
        <v>0</v>
      </c>
      <c r="X381" s="6">
        <f>SUMIFS(GQList,GIList,Table_ExternalData_1[[#This Row],[Item_key]],GDList,Table_ExternalData_1[[#Headers],[18]])</f>
        <v>0</v>
      </c>
      <c r="Y381" s="6">
        <f>SUMIFS(GQList,GIList,Table_ExternalData_1[[#This Row],[Item_key]],GDList,Table_ExternalData_1[[#Headers],[19]])</f>
        <v>0</v>
      </c>
      <c r="Z381" s="6">
        <f>SUMIFS(GQList,GIList,Table_ExternalData_1[[#This Row],[Item_key]],GDList,Table_ExternalData_1[[#Headers],[20]])</f>
        <v>0</v>
      </c>
      <c r="AA381" s="6">
        <f>SUMIFS(GQList,GIList,Table_ExternalData_1[[#This Row],[Item_key]],GDList,Table_ExternalData_1[[#Headers],[21]])</f>
        <v>0</v>
      </c>
      <c r="AB381" s="6">
        <f>SUMIFS(GQList,GIList,Table_ExternalData_1[[#This Row],[Item_key]],GDList,Table_ExternalData_1[[#Headers],[22]])</f>
        <v>0</v>
      </c>
      <c r="AC381" s="6">
        <f>SUMIFS(GQList,GIList,Table_ExternalData_1[[#This Row],[Item_key]],GDList,Table_ExternalData_1[[#Headers],[23]])</f>
        <v>0</v>
      </c>
      <c r="AD381" s="6">
        <f>SUMIFS(GQList,GIList,Table_ExternalData_1[[#This Row],[Item_key]],GDList,Table_ExternalData_1[[#Headers],[24]])</f>
        <v>0</v>
      </c>
      <c r="AE381" s="6">
        <f>SUMIFS(GQList,GIList,Table_ExternalData_1[[#This Row],[Item_key]],GDList,Table_ExternalData_1[[#Headers],[25]])</f>
        <v>0</v>
      </c>
      <c r="AF381" s="6">
        <f>SUMIFS(GQList,GIList,Table_ExternalData_1[[#This Row],[Item_key]],GDList,Table_ExternalData_1[[#Headers],[26]])</f>
        <v>0</v>
      </c>
      <c r="AG381" s="6">
        <f>SUMIFS(GQList,GIList,Table_ExternalData_1[[#This Row],[Item_key]],GDList,Table_ExternalData_1[[#Headers],[27]])</f>
        <v>0</v>
      </c>
      <c r="AH381" s="6">
        <f>SUMIFS(GQList,GIList,Table_ExternalData_1[[#This Row],[Item_key]],GDList,Table_ExternalData_1[[#Headers],[28]])</f>
        <v>-5</v>
      </c>
      <c r="AI381" s="6">
        <f>SUMIFS(GQList,GIList,Table_ExternalData_1[[#This Row],[Item_key]],GDList,Table_ExternalData_1[[#Headers],[29]])</f>
        <v>0</v>
      </c>
      <c r="AJ381" s="6">
        <f>SUMIFS(GQList,GIList,Table_ExternalData_1[[#This Row],[Item_key]],GDList,Table_ExternalData_1[[#Headers],[30]])</f>
        <v>0</v>
      </c>
      <c r="AK381" s="6">
        <f>SUMIFS(GQList,GIList,Table_ExternalData_1[[#This Row],[Item_key]],GDList,Table_ExternalData_1[[#Headers],[31]])</f>
        <v>0</v>
      </c>
      <c r="AL381" s="6">
        <f>SUM(Table_ExternalData_1[[#This Row],[1]:[31]])</f>
        <v>6695</v>
      </c>
    </row>
    <row r="382" spans="1:38" ht="24">
      <c r="A382" s="8" t="s">
        <v>2001</v>
      </c>
      <c r="B382" s="3" t="s">
        <v>1117</v>
      </c>
      <c r="C382" s="3" t="s">
        <v>167</v>
      </c>
      <c r="D382" s="3" t="s">
        <v>1122</v>
      </c>
      <c r="E382" s="3" t="s">
        <v>1123</v>
      </c>
      <c r="F382" s="8" t="s">
        <v>1641</v>
      </c>
      <c r="G382" s="6">
        <f>SUMIFS(GQList,GIList,Table_ExternalData_1[[#This Row],[Item_key]],GDList,Table_ExternalData_1[[#Headers],[1]])</f>
        <v>0</v>
      </c>
      <c r="H382" s="6">
        <f>SUMIFS(GQList,GIList,Table_ExternalData_1[[#This Row],[Item_key]],GDList,Table_ExternalData_1[[#Headers],[2]])</f>
        <v>0</v>
      </c>
      <c r="I382" s="6">
        <f>SUMIFS(GQList,GIList,Table_ExternalData_1[[#This Row],[Item_key]],GDList,Table_ExternalData_1[[#Headers],[3]])</f>
        <v>0</v>
      </c>
      <c r="J382" s="6">
        <f>SUMIFS(GQList,GIList,Table_ExternalData_1[[#This Row],[Item_key]],GDList,Table_ExternalData_1[[#Headers],[4]])</f>
        <v>1400</v>
      </c>
      <c r="K382" s="6">
        <f>SUMIFS(GQList,GIList,Table_ExternalData_1[[#This Row],[Item_key]],GDList,Table_ExternalData_1[[#Headers],[5]])</f>
        <v>0</v>
      </c>
      <c r="L382" s="6">
        <f>SUMIFS(GQList,GIList,Table_ExternalData_1[[#This Row],[Item_key]],GDList,Table_ExternalData_1[[#Headers],[6]])</f>
        <v>0</v>
      </c>
      <c r="M382" s="6">
        <f>SUMIFS(GQList,GIList,Table_ExternalData_1[[#This Row],[Item_key]],GDList,Table_ExternalData_1[[#Headers],[7]])</f>
        <v>0</v>
      </c>
      <c r="N382" s="6">
        <f>SUMIFS(GQList,GIList,Table_ExternalData_1[[#This Row],[Item_key]],GDList,Table_ExternalData_1[[#Headers],[8]])</f>
        <v>5000</v>
      </c>
      <c r="O382" s="6">
        <f>SUMIFS(GQList,GIList,Table_ExternalData_1[[#This Row],[Item_key]],GDList,Table_ExternalData_1[[#Headers],[9]])</f>
        <v>0</v>
      </c>
      <c r="P382" s="6">
        <f>SUMIFS(GQList,GIList,Table_ExternalData_1[[#This Row],[Item_key]],GDList,Table_ExternalData_1[[#Headers],[10]])</f>
        <v>0</v>
      </c>
      <c r="Q382" s="6">
        <f>SUMIFS(GQList,GIList,Table_ExternalData_1[[#This Row],[Item_key]],GDList,Table_ExternalData_1[[#Headers],[11]])</f>
        <v>0</v>
      </c>
      <c r="R382" s="6">
        <f>SUMIFS(GQList,GIList,Table_ExternalData_1[[#This Row],[Item_key]],GDList,Table_ExternalData_1[[#Headers],[12]])</f>
        <v>0</v>
      </c>
      <c r="S382" s="6">
        <f>SUMIFS(GQList,GIList,Table_ExternalData_1[[#This Row],[Item_key]],GDList,Table_ExternalData_1[[#Headers],[13]])</f>
        <v>3000</v>
      </c>
      <c r="T382" s="6">
        <f>SUMIFS(GQList,GIList,Table_ExternalData_1[[#This Row],[Item_key]],GDList,Table_ExternalData_1[[#Headers],[14]])</f>
        <v>0</v>
      </c>
      <c r="U382" s="6">
        <f>SUMIFS(GQList,GIList,Table_ExternalData_1[[#This Row],[Item_key]],GDList,Table_ExternalData_1[[#Headers],[15]])</f>
        <v>0</v>
      </c>
      <c r="V382" s="6">
        <f>SUMIFS(GQList,GIList,Table_ExternalData_1[[#This Row],[Item_key]],GDList,Table_ExternalData_1[[#Headers],[16]])</f>
        <v>4800</v>
      </c>
      <c r="W382" s="6">
        <f>SUMIFS(GQList,GIList,Table_ExternalData_1[[#This Row],[Item_key]],GDList,Table_ExternalData_1[[#Headers],[17]])</f>
        <v>0</v>
      </c>
      <c r="X382" s="6">
        <f>SUMIFS(GQList,GIList,Table_ExternalData_1[[#This Row],[Item_key]],GDList,Table_ExternalData_1[[#Headers],[18]])</f>
        <v>0</v>
      </c>
      <c r="Y382" s="6">
        <f>SUMIFS(GQList,GIList,Table_ExternalData_1[[#This Row],[Item_key]],GDList,Table_ExternalData_1[[#Headers],[19]])</f>
        <v>0</v>
      </c>
      <c r="Z382" s="6">
        <f>SUMIFS(GQList,GIList,Table_ExternalData_1[[#This Row],[Item_key]],GDList,Table_ExternalData_1[[#Headers],[20]])</f>
        <v>0</v>
      </c>
      <c r="AA382" s="6">
        <f>SUMIFS(GQList,GIList,Table_ExternalData_1[[#This Row],[Item_key]],GDList,Table_ExternalData_1[[#Headers],[21]])</f>
        <v>0</v>
      </c>
      <c r="AB382" s="6">
        <f>SUMIFS(GQList,GIList,Table_ExternalData_1[[#This Row],[Item_key]],GDList,Table_ExternalData_1[[#Headers],[22]])</f>
        <v>0</v>
      </c>
      <c r="AC382" s="6">
        <f>SUMIFS(GQList,GIList,Table_ExternalData_1[[#This Row],[Item_key]],GDList,Table_ExternalData_1[[#Headers],[23]])</f>
        <v>0</v>
      </c>
      <c r="AD382" s="6">
        <f>SUMIFS(GQList,GIList,Table_ExternalData_1[[#This Row],[Item_key]],GDList,Table_ExternalData_1[[#Headers],[24]])</f>
        <v>0</v>
      </c>
      <c r="AE382" s="6">
        <f>SUMIFS(GQList,GIList,Table_ExternalData_1[[#This Row],[Item_key]],GDList,Table_ExternalData_1[[#Headers],[25]])</f>
        <v>2000</v>
      </c>
      <c r="AF382" s="6">
        <f>SUMIFS(GQList,GIList,Table_ExternalData_1[[#This Row],[Item_key]],GDList,Table_ExternalData_1[[#Headers],[26]])</f>
        <v>0</v>
      </c>
      <c r="AG382" s="6">
        <f>SUMIFS(GQList,GIList,Table_ExternalData_1[[#This Row],[Item_key]],GDList,Table_ExternalData_1[[#Headers],[27]])</f>
        <v>0</v>
      </c>
      <c r="AH382" s="6">
        <f>SUMIFS(GQList,GIList,Table_ExternalData_1[[#This Row],[Item_key]],GDList,Table_ExternalData_1[[#Headers],[28]])</f>
        <v>0</v>
      </c>
      <c r="AI382" s="6">
        <f>SUMIFS(GQList,GIList,Table_ExternalData_1[[#This Row],[Item_key]],GDList,Table_ExternalData_1[[#Headers],[29]])</f>
        <v>0</v>
      </c>
      <c r="AJ382" s="6">
        <f>SUMIFS(GQList,GIList,Table_ExternalData_1[[#This Row],[Item_key]],GDList,Table_ExternalData_1[[#Headers],[30]])</f>
        <v>0</v>
      </c>
      <c r="AK382" s="6">
        <f>SUMIFS(GQList,GIList,Table_ExternalData_1[[#This Row],[Item_key]],GDList,Table_ExternalData_1[[#Headers],[31]])</f>
        <v>1800</v>
      </c>
      <c r="AL382" s="6">
        <f>SUM(Table_ExternalData_1[[#This Row],[1]:[31]])</f>
        <v>18000</v>
      </c>
    </row>
    <row r="383" spans="1:38" ht="24">
      <c r="A383" s="8" t="s">
        <v>2001</v>
      </c>
      <c r="B383" s="3" t="s">
        <v>1117</v>
      </c>
      <c r="C383" s="3" t="s">
        <v>167</v>
      </c>
      <c r="D383" s="3" t="s">
        <v>1122</v>
      </c>
      <c r="E383" s="3" t="s">
        <v>1123</v>
      </c>
      <c r="F383" s="8" t="s">
        <v>1642</v>
      </c>
      <c r="G383" s="6">
        <f>SUMIFS(GQList,GIList,Table_ExternalData_1[[#This Row],[Item_key]],GDList,Table_ExternalData_1[[#Headers],[1]])</f>
        <v>0</v>
      </c>
      <c r="H383" s="6">
        <f>SUMIFS(GQList,GIList,Table_ExternalData_1[[#This Row],[Item_key]],GDList,Table_ExternalData_1[[#Headers],[2]])</f>
        <v>0</v>
      </c>
      <c r="I383" s="6">
        <f>SUMIFS(GQList,GIList,Table_ExternalData_1[[#This Row],[Item_key]],GDList,Table_ExternalData_1[[#Headers],[3]])</f>
        <v>0</v>
      </c>
      <c r="J383" s="6">
        <f>SUMIFS(GQList,GIList,Table_ExternalData_1[[#This Row],[Item_key]],GDList,Table_ExternalData_1[[#Headers],[4]])</f>
        <v>1400</v>
      </c>
      <c r="K383" s="6">
        <f>SUMIFS(GQList,GIList,Table_ExternalData_1[[#This Row],[Item_key]],GDList,Table_ExternalData_1[[#Headers],[5]])</f>
        <v>0</v>
      </c>
      <c r="L383" s="6">
        <f>SUMIFS(GQList,GIList,Table_ExternalData_1[[#This Row],[Item_key]],GDList,Table_ExternalData_1[[#Headers],[6]])</f>
        <v>0</v>
      </c>
      <c r="M383" s="6">
        <f>SUMIFS(GQList,GIList,Table_ExternalData_1[[#This Row],[Item_key]],GDList,Table_ExternalData_1[[#Headers],[7]])</f>
        <v>0</v>
      </c>
      <c r="N383" s="6">
        <f>SUMIFS(GQList,GIList,Table_ExternalData_1[[#This Row],[Item_key]],GDList,Table_ExternalData_1[[#Headers],[8]])</f>
        <v>5000</v>
      </c>
      <c r="O383" s="6">
        <f>SUMIFS(GQList,GIList,Table_ExternalData_1[[#This Row],[Item_key]],GDList,Table_ExternalData_1[[#Headers],[9]])</f>
        <v>0</v>
      </c>
      <c r="P383" s="6">
        <f>SUMIFS(GQList,GIList,Table_ExternalData_1[[#This Row],[Item_key]],GDList,Table_ExternalData_1[[#Headers],[10]])</f>
        <v>0</v>
      </c>
      <c r="Q383" s="6">
        <f>SUMIFS(GQList,GIList,Table_ExternalData_1[[#This Row],[Item_key]],GDList,Table_ExternalData_1[[#Headers],[11]])</f>
        <v>0</v>
      </c>
      <c r="R383" s="6">
        <f>SUMIFS(GQList,GIList,Table_ExternalData_1[[#This Row],[Item_key]],GDList,Table_ExternalData_1[[#Headers],[12]])</f>
        <v>0</v>
      </c>
      <c r="S383" s="6">
        <f>SUMIFS(GQList,GIList,Table_ExternalData_1[[#This Row],[Item_key]],GDList,Table_ExternalData_1[[#Headers],[13]])</f>
        <v>3000</v>
      </c>
      <c r="T383" s="6">
        <f>SUMIFS(GQList,GIList,Table_ExternalData_1[[#This Row],[Item_key]],GDList,Table_ExternalData_1[[#Headers],[14]])</f>
        <v>0</v>
      </c>
      <c r="U383" s="6">
        <f>SUMIFS(GQList,GIList,Table_ExternalData_1[[#This Row],[Item_key]],GDList,Table_ExternalData_1[[#Headers],[15]])</f>
        <v>0</v>
      </c>
      <c r="V383" s="6">
        <f>SUMIFS(GQList,GIList,Table_ExternalData_1[[#This Row],[Item_key]],GDList,Table_ExternalData_1[[#Headers],[16]])</f>
        <v>4800</v>
      </c>
      <c r="W383" s="6">
        <f>SUMIFS(GQList,GIList,Table_ExternalData_1[[#This Row],[Item_key]],GDList,Table_ExternalData_1[[#Headers],[17]])</f>
        <v>0</v>
      </c>
      <c r="X383" s="6">
        <f>SUMIFS(GQList,GIList,Table_ExternalData_1[[#This Row],[Item_key]],GDList,Table_ExternalData_1[[#Headers],[18]])</f>
        <v>0</v>
      </c>
      <c r="Y383" s="6">
        <f>SUMIFS(GQList,GIList,Table_ExternalData_1[[#This Row],[Item_key]],GDList,Table_ExternalData_1[[#Headers],[19]])</f>
        <v>0</v>
      </c>
      <c r="Z383" s="6">
        <f>SUMIFS(GQList,GIList,Table_ExternalData_1[[#This Row],[Item_key]],GDList,Table_ExternalData_1[[#Headers],[20]])</f>
        <v>0</v>
      </c>
      <c r="AA383" s="6">
        <f>SUMIFS(GQList,GIList,Table_ExternalData_1[[#This Row],[Item_key]],GDList,Table_ExternalData_1[[#Headers],[21]])</f>
        <v>0</v>
      </c>
      <c r="AB383" s="6">
        <f>SUMIFS(GQList,GIList,Table_ExternalData_1[[#This Row],[Item_key]],GDList,Table_ExternalData_1[[#Headers],[22]])</f>
        <v>0</v>
      </c>
      <c r="AC383" s="6">
        <f>SUMIFS(GQList,GIList,Table_ExternalData_1[[#This Row],[Item_key]],GDList,Table_ExternalData_1[[#Headers],[23]])</f>
        <v>0</v>
      </c>
      <c r="AD383" s="6">
        <f>SUMIFS(GQList,GIList,Table_ExternalData_1[[#This Row],[Item_key]],GDList,Table_ExternalData_1[[#Headers],[24]])</f>
        <v>0</v>
      </c>
      <c r="AE383" s="6">
        <f>SUMIFS(GQList,GIList,Table_ExternalData_1[[#This Row],[Item_key]],GDList,Table_ExternalData_1[[#Headers],[25]])</f>
        <v>2000</v>
      </c>
      <c r="AF383" s="6">
        <f>SUMIFS(GQList,GIList,Table_ExternalData_1[[#This Row],[Item_key]],GDList,Table_ExternalData_1[[#Headers],[26]])</f>
        <v>0</v>
      </c>
      <c r="AG383" s="6">
        <f>SUMIFS(GQList,GIList,Table_ExternalData_1[[#This Row],[Item_key]],GDList,Table_ExternalData_1[[#Headers],[27]])</f>
        <v>0</v>
      </c>
      <c r="AH383" s="6">
        <f>SUMIFS(GQList,GIList,Table_ExternalData_1[[#This Row],[Item_key]],GDList,Table_ExternalData_1[[#Headers],[28]])</f>
        <v>0</v>
      </c>
      <c r="AI383" s="6">
        <f>SUMIFS(GQList,GIList,Table_ExternalData_1[[#This Row],[Item_key]],GDList,Table_ExternalData_1[[#Headers],[29]])</f>
        <v>0</v>
      </c>
      <c r="AJ383" s="6">
        <f>SUMIFS(GQList,GIList,Table_ExternalData_1[[#This Row],[Item_key]],GDList,Table_ExternalData_1[[#Headers],[30]])</f>
        <v>0</v>
      </c>
      <c r="AK383" s="6">
        <f>SUMIFS(GQList,GIList,Table_ExternalData_1[[#This Row],[Item_key]],GDList,Table_ExternalData_1[[#Headers],[31]])</f>
        <v>1800</v>
      </c>
      <c r="AL383" s="6">
        <f>SUM(Table_ExternalData_1[[#This Row],[1]:[31]])</f>
        <v>18000</v>
      </c>
    </row>
    <row r="384" spans="1:38" ht="24">
      <c r="A384" s="8" t="s">
        <v>2001</v>
      </c>
      <c r="B384" s="3" t="s">
        <v>1117</v>
      </c>
      <c r="C384" s="3" t="s">
        <v>75</v>
      </c>
      <c r="D384" s="3" t="s">
        <v>1126</v>
      </c>
      <c r="E384" s="3" t="s">
        <v>1127</v>
      </c>
      <c r="F384" s="8" t="s">
        <v>1641</v>
      </c>
      <c r="G384" s="6">
        <f>SUMIFS(GQList,GIList,Table_ExternalData_1[[#This Row],[Item_key]],GDList,Table_ExternalData_1[[#Headers],[1]])</f>
        <v>0</v>
      </c>
      <c r="H384" s="6">
        <f>SUMIFS(GQList,GIList,Table_ExternalData_1[[#This Row],[Item_key]],GDList,Table_ExternalData_1[[#Headers],[2]])</f>
        <v>2625</v>
      </c>
      <c r="I384" s="6">
        <f>SUMIFS(GQList,GIList,Table_ExternalData_1[[#This Row],[Item_key]],GDList,Table_ExternalData_1[[#Headers],[3]])</f>
        <v>0</v>
      </c>
      <c r="J384" s="6">
        <f>SUMIFS(GQList,GIList,Table_ExternalData_1[[#This Row],[Item_key]],GDList,Table_ExternalData_1[[#Headers],[4]])</f>
        <v>5800</v>
      </c>
      <c r="K384" s="6">
        <f>SUMIFS(GQList,GIList,Table_ExternalData_1[[#This Row],[Item_key]],GDList,Table_ExternalData_1[[#Headers],[5]])</f>
        <v>0</v>
      </c>
      <c r="L384" s="6">
        <f>SUMIFS(GQList,GIList,Table_ExternalData_1[[#This Row],[Item_key]],GDList,Table_ExternalData_1[[#Headers],[6]])</f>
        <v>0</v>
      </c>
      <c r="M384" s="6">
        <f>SUMIFS(GQList,GIList,Table_ExternalData_1[[#This Row],[Item_key]],GDList,Table_ExternalData_1[[#Headers],[7]])</f>
        <v>0</v>
      </c>
      <c r="N384" s="6">
        <f>SUMIFS(GQList,GIList,Table_ExternalData_1[[#This Row],[Item_key]],GDList,Table_ExternalData_1[[#Headers],[8]])</f>
        <v>0</v>
      </c>
      <c r="O384" s="6">
        <f>SUMIFS(GQList,GIList,Table_ExternalData_1[[#This Row],[Item_key]],GDList,Table_ExternalData_1[[#Headers],[9]])</f>
        <v>0</v>
      </c>
      <c r="P384" s="6">
        <f>SUMIFS(GQList,GIList,Table_ExternalData_1[[#This Row],[Item_key]],GDList,Table_ExternalData_1[[#Headers],[10]])</f>
        <v>4000</v>
      </c>
      <c r="Q384" s="6">
        <f>SUMIFS(GQList,GIList,Table_ExternalData_1[[#This Row],[Item_key]],GDList,Table_ExternalData_1[[#Headers],[11]])</f>
        <v>0</v>
      </c>
      <c r="R384" s="6">
        <f>SUMIFS(GQList,GIList,Table_ExternalData_1[[#This Row],[Item_key]],GDList,Table_ExternalData_1[[#Headers],[12]])</f>
        <v>0</v>
      </c>
      <c r="S384" s="6">
        <f>SUMIFS(GQList,GIList,Table_ExternalData_1[[#This Row],[Item_key]],GDList,Table_ExternalData_1[[#Headers],[13]])</f>
        <v>0</v>
      </c>
      <c r="T384" s="6">
        <f>SUMIFS(GQList,GIList,Table_ExternalData_1[[#This Row],[Item_key]],GDList,Table_ExternalData_1[[#Headers],[14]])</f>
        <v>0</v>
      </c>
      <c r="U384" s="6">
        <f>SUMIFS(GQList,GIList,Table_ExternalData_1[[#This Row],[Item_key]],GDList,Table_ExternalData_1[[#Headers],[15]])</f>
        <v>0</v>
      </c>
      <c r="V384" s="6">
        <f>SUMIFS(GQList,GIList,Table_ExternalData_1[[#This Row],[Item_key]],GDList,Table_ExternalData_1[[#Headers],[16]])</f>
        <v>0</v>
      </c>
      <c r="W384" s="6">
        <f>SUMIFS(GQList,GIList,Table_ExternalData_1[[#This Row],[Item_key]],GDList,Table_ExternalData_1[[#Headers],[17]])</f>
        <v>0</v>
      </c>
      <c r="X384" s="6">
        <f>SUMIFS(GQList,GIList,Table_ExternalData_1[[#This Row],[Item_key]],GDList,Table_ExternalData_1[[#Headers],[18]])</f>
        <v>0</v>
      </c>
      <c r="Y384" s="6">
        <f>SUMIFS(GQList,GIList,Table_ExternalData_1[[#This Row],[Item_key]],GDList,Table_ExternalData_1[[#Headers],[19]])</f>
        <v>0</v>
      </c>
      <c r="Z384" s="6">
        <f>SUMIFS(GQList,GIList,Table_ExternalData_1[[#This Row],[Item_key]],GDList,Table_ExternalData_1[[#Headers],[20]])</f>
        <v>0</v>
      </c>
      <c r="AA384" s="6">
        <f>SUMIFS(GQList,GIList,Table_ExternalData_1[[#This Row],[Item_key]],GDList,Table_ExternalData_1[[#Headers],[21]])</f>
        <v>0</v>
      </c>
      <c r="AB384" s="6">
        <f>SUMIFS(GQList,GIList,Table_ExternalData_1[[#This Row],[Item_key]],GDList,Table_ExternalData_1[[#Headers],[22]])</f>
        <v>0</v>
      </c>
      <c r="AC384" s="6">
        <f>SUMIFS(GQList,GIList,Table_ExternalData_1[[#This Row],[Item_key]],GDList,Table_ExternalData_1[[#Headers],[23]])</f>
        <v>0</v>
      </c>
      <c r="AD384" s="6">
        <f>SUMIFS(GQList,GIList,Table_ExternalData_1[[#This Row],[Item_key]],GDList,Table_ExternalData_1[[#Headers],[24]])</f>
        <v>0</v>
      </c>
      <c r="AE384" s="6">
        <f>SUMIFS(GQList,GIList,Table_ExternalData_1[[#This Row],[Item_key]],GDList,Table_ExternalData_1[[#Headers],[25]])</f>
        <v>0</v>
      </c>
      <c r="AF384" s="6">
        <f>SUMIFS(GQList,GIList,Table_ExternalData_1[[#This Row],[Item_key]],GDList,Table_ExternalData_1[[#Headers],[26]])</f>
        <v>0</v>
      </c>
      <c r="AG384" s="6">
        <f>SUMIFS(GQList,GIList,Table_ExternalData_1[[#This Row],[Item_key]],GDList,Table_ExternalData_1[[#Headers],[27]])</f>
        <v>1300</v>
      </c>
      <c r="AH384" s="6">
        <f>SUMIFS(GQList,GIList,Table_ExternalData_1[[#This Row],[Item_key]],GDList,Table_ExternalData_1[[#Headers],[28]])</f>
        <v>0</v>
      </c>
      <c r="AI384" s="6">
        <f>SUMIFS(GQList,GIList,Table_ExternalData_1[[#This Row],[Item_key]],GDList,Table_ExternalData_1[[#Headers],[29]])</f>
        <v>0</v>
      </c>
      <c r="AJ384" s="6">
        <f>SUMIFS(GQList,GIList,Table_ExternalData_1[[#This Row],[Item_key]],GDList,Table_ExternalData_1[[#Headers],[30]])</f>
        <v>-1300</v>
      </c>
      <c r="AK384" s="6">
        <f>SUMIFS(GQList,GIList,Table_ExternalData_1[[#This Row],[Item_key]],GDList,Table_ExternalData_1[[#Headers],[31]])</f>
        <v>1300</v>
      </c>
      <c r="AL384" s="6">
        <f>SUM(Table_ExternalData_1[[#This Row],[1]:[31]])</f>
        <v>13725</v>
      </c>
    </row>
    <row r="385" spans="1:38" hidden="1">
      <c r="A385" s="8" t="s">
        <v>2000</v>
      </c>
      <c r="B385" s="3" t="s">
        <v>1128</v>
      </c>
      <c r="C385" s="3" t="s">
        <v>46</v>
      </c>
      <c r="D385" s="3" t="s">
        <v>1129</v>
      </c>
      <c r="E385" s="3" t="s">
        <v>1130</v>
      </c>
      <c r="F385" s="8" t="s">
        <v>1641</v>
      </c>
      <c r="G385" s="6">
        <f>SUMIFS(GQList,GIList,Table_ExternalData_1[[#This Row],[Item_key]],GDList,Table_ExternalData_1[[#Headers],[1]])</f>
        <v>0</v>
      </c>
      <c r="H385" s="6">
        <f>SUMIFS(GQList,GIList,Table_ExternalData_1[[#This Row],[Item_key]],GDList,Table_ExternalData_1[[#Headers],[2]])</f>
        <v>0</v>
      </c>
      <c r="I385" s="6">
        <f>SUMIFS(GQList,GIList,Table_ExternalData_1[[#This Row],[Item_key]],GDList,Table_ExternalData_1[[#Headers],[3]])</f>
        <v>0</v>
      </c>
      <c r="J385" s="6">
        <f>SUMIFS(GQList,GIList,Table_ExternalData_1[[#This Row],[Item_key]],GDList,Table_ExternalData_1[[#Headers],[4]])</f>
        <v>0</v>
      </c>
      <c r="K385" s="6">
        <f>SUMIFS(GQList,GIList,Table_ExternalData_1[[#This Row],[Item_key]],GDList,Table_ExternalData_1[[#Headers],[5]])</f>
        <v>0</v>
      </c>
      <c r="L385" s="6">
        <f>SUMIFS(GQList,GIList,Table_ExternalData_1[[#This Row],[Item_key]],GDList,Table_ExternalData_1[[#Headers],[6]])</f>
        <v>0</v>
      </c>
      <c r="M385" s="6">
        <f>SUMIFS(GQList,GIList,Table_ExternalData_1[[#This Row],[Item_key]],GDList,Table_ExternalData_1[[#Headers],[7]])</f>
        <v>0</v>
      </c>
      <c r="N385" s="6">
        <f>SUMIFS(GQList,GIList,Table_ExternalData_1[[#This Row],[Item_key]],GDList,Table_ExternalData_1[[#Headers],[8]])</f>
        <v>0</v>
      </c>
      <c r="O385" s="6">
        <f>SUMIFS(GQList,GIList,Table_ExternalData_1[[#This Row],[Item_key]],GDList,Table_ExternalData_1[[#Headers],[9]])</f>
        <v>0</v>
      </c>
      <c r="P385" s="6">
        <f>SUMIFS(GQList,GIList,Table_ExternalData_1[[#This Row],[Item_key]],GDList,Table_ExternalData_1[[#Headers],[10]])</f>
        <v>0</v>
      </c>
      <c r="Q385" s="6">
        <f>SUMIFS(GQList,GIList,Table_ExternalData_1[[#This Row],[Item_key]],GDList,Table_ExternalData_1[[#Headers],[11]])</f>
        <v>0</v>
      </c>
      <c r="R385" s="6">
        <f>SUMIFS(GQList,GIList,Table_ExternalData_1[[#This Row],[Item_key]],GDList,Table_ExternalData_1[[#Headers],[12]])</f>
        <v>0</v>
      </c>
      <c r="S385" s="6">
        <f>SUMIFS(GQList,GIList,Table_ExternalData_1[[#This Row],[Item_key]],GDList,Table_ExternalData_1[[#Headers],[13]])</f>
        <v>0</v>
      </c>
      <c r="T385" s="6">
        <f>SUMIFS(GQList,GIList,Table_ExternalData_1[[#This Row],[Item_key]],GDList,Table_ExternalData_1[[#Headers],[14]])</f>
        <v>0</v>
      </c>
      <c r="U385" s="6">
        <f>SUMIFS(GQList,GIList,Table_ExternalData_1[[#This Row],[Item_key]],GDList,Table_ExternalData_1[[#Headers],[15]])</f>
        <v>0</v>
      </c>
      <c r="V385" s="6">
        <f>SUMIFS(GQList,GIList,Table_ExternalData_1[[#This Row],[Item_key]],GDList,Table_ExternalData_1[[#Headers],[16]])</f>
        <v>2500</v>
      </c>
      <c r="W385" s="6">
        <f>SUMIFS(GQList,GIList,Table_ExternalData_1[[#This Row],[Item_key]],GDList,Table_ExternalData_1[[#Headers],[17]])</f>
        <v>0</v>
      </c>
      <c r="X385" s="6">
        <f>SUMIFS(GQList,GIList,Table_ExternalData_1[[#This Row],[Item_key]],GDList,Table_ExternalData_1[[#Headers],[18]])</f>
        <v>0</v>
      </c>
      <c r="Y385" s="6">
        <f>SUMIFS(GQList,GIList,Table_ExternalData_1[[#This Row],[Item_key]],GDList,Table_ExternalData_1[[#Headers],[19]])</f>
        <v>0</v>
      </c>
      <c r="Z385" s="6">
        <f>SUMIFS(GQList,GIList,Table_ExternalData_1[[#This Row],[Item_key]],GDList,Table_ExternalData_1[[#Headers],[20]])</f>
        <v>0</v>
      </c>
      <c r="AA385" s="6">
        <f>SUMIFS(GQList,GIList,Table_ExternalData_1[[#This Row],[Item_key]],GDList,Table_ExternalData_1[[#Headers],[21]])</f>
        <v>0</v>
      </c>
      <c r="AB385" s="6">
        <f>SUMIFS(GQList,GIList,Table_ExternalData_1[[#This Row],[Item_key]],GDList,Table_ExternalData_1[[#Headers],[22]])</f>
        <v>0</v>
      </c>
      <c r="AC385" s="6">
        <f>SUMIFS(GQList,GIList,Table_ExternalData_1[[#This Row],[Item_key]],GDList,Table_ExternalData_1[[#Headers],[23]])</f>
        <v>0</v>
      </c>
      <c r="AD385" s="6">
        <f>SUMIFS(GQList,GIList,Table_ExternalData_1[[#This Row],[Item_key]],GDList,Table_ExternalData_1[[#Headers],[24]])</f>
        <v>0</v>
      </c>
      <c r="AE385" s="6">
        <f>SUMIFS(GQList,GIList,Table_ExternalData_1[[#This Row],[Item_key]],GDList,Table_ExternalData_1[[#Headers],[25]])</f>
        <v>0</v>
      </c>
      <c r="AF385" s="6">
        <f>SUMIFS(GQList,GIList,Table_ExternalData_1[[#This Row],[Item_key]],GDList,Table_ExternalData_1[[#Headers],[26]])</f>
        <v>0</v>
      </c>
      <c r="AG385" s="6">
        <f>SUMIFS(GQList,GIList,Table_ExternalData_1[[#This Row],[Item_key]],GDList,Table_ExternalData_1[[#Headers],[27]])</f>
        <v>0</v>
      </c>
      <c r="AH385" s="6">
        <f>SUMIFS(GQList,GIList,Table_ExternalData_1[[#This Row],[Item_key]],GDList,Table_ExternalData_1[[#Headers],[28]])</f>
        <v>0</v>
      </c>
      <c r="AI385" s="6">
        <f>SUMIFS(GQList,GIList,Table_ExternalData_1[[#This Row],[Item_key]],GDList,Table_ExternalData_1[[#Headers],[29]])</f>
        <v>0</v>
      </c>
      <c r="AJ385" s="6">
        <f>SUMIFS(GQList,GIList,Table_ExternalData_1[[#This Row],[Item_key]],GDList,Table_ExternalData_1[[#Headers],[30]])</f>
        <v>0</v>
      </c>
      <c r="AK385" s="6">
        <f>SUMIFS(GQList,GIList,Table_ExternalData_1[[#This Row],[Item_key]],GDList,Table_ExternalData_1[[#Headers],[31]])</f>
        <v>0</v>
      </c>
      <c r="AL385" s="6">
        <f>SUM(Table_ExternalData_1[[#This Row],[1]:[31]])</f>
        <v>2500</v>
      </c>
    </row>
    <row r="386" spans="1:38" hidden="1">
      <c r="A386" s="8" t="s">
        <v>2000</v>
      </c>
      <c r="B386" s="3" t="s">
        <v>1128</v>
      </c>
      <c r="C386" s="3" t="s">
        <v>57</v>
      </c>
      <c r="D386" s="3" t="s">
        <v>1131</v>
      </c>
      <c r="E386" s="3" t="s">
        <v>714</v>
      </c>
      <c r="F386" s="8" t="s">
        <v>1641</v>
      </c>
      <c r="G386" s="6">
        <f>SUMIFS(GQList,GIList,Table_ExternalData_1[[#This Row],[Item_key]],GDList,Table_ExternalData_1[[#Headers],[1]])</f>
        <v>0</v>
      </c>
      <c r="H386" s="6">
        <f>SUMIFS(GQList,GIList,Table_ExternalData_1[[#This Row],[Item_key]],GDList,Table_ExternalData_1[[#Headers],[2]])</f>
        <v>0</v>
      </c>
      <c r="I386" s="6">
        <f>SUMIFS(GQList,GIList,Table_ExternalData_1[[#This Row],[Item_key]],GDList,Table_ExternalData_1[[#Headers],[3]])</f>
        <v>0</v>
      </c>
      <c r="J386" s="6">
        <f>SUMIFS(GQList,GIList,Table_ExternalData_1[[#This Row],[Item_key]],GDList,Table_ExternalData_1[[#Headers],[4]])</f>
        <v>0</v>
      </c>
      <c r="K386" s="6">
        <f>SUMIFS(GQList,GIList,Table_ExternalData_1[[#This Row],[Item_key]],GDList,Table_ExternalData_1[[#Headers],[5]])</f>
        <v>0</v>
      </c>
      <c r="L386" s="6">
        <f>SUMIFS(GQList,GIList,Table_ExternalData_1[[#This Row],[Item_key]],GDList,Table_ExternalData_1[[#Headers],[6]])</f>
        <v>0</v>
      </c>
      <c r="M386" s="6">
        <f>SUMIFS(GQList,GIList,Table_ExternalData_1[[#This Row],[Item_key]],GDList,Table_ExternalData_1[[#Headers],[7]])</f>
        <v>0</v>
      </c>
      <c r="N386" s="6">
        <f>SUMIFS(GQList,GIList,Table_ExternalData_1[[#This Row],[Item_key]],GDList,Table_ExternalData_1[[#Headers],[8]])</f>
        <v>0</v>
      </c>
      <c r="O386" s="6">
        <f>SUMIFS(GQList,GIList,Table_ExternalData_1[[#This Row],[Item_key]],GDList,Table_ExternalData_1[[#Headers],[9]])</f>
        <v>0</v>
      </c>
      <c r="P386" s="6">
        <f>SUMIFS(GQList,GIList,Table_ExternalData_1[[#This Row],[Item_key]],GDList,Table_ExternalData_1[[#Headers],[10]])</f>
        <v>0</v>
      </c>
      <c r="Q386" s="6">
        <f>SUMIFS(GQList,GIList,Table_ExternalData_1[[#This Row],[Item_key]],GDList,Table_ExternalData_1[[#Headers],[11]])</f>
        <v>0</v>
      </c>
      <c r="R386" s="6">
        <f>SUMIFS(GQList,GIList,Table_ExternalData_1[[#This Row],[Item_key]],GDList,Table_ExternalData_1[[#Headers],[12]])</f>
        <v>0</v>
      </c>
      <c r="S386" s="6">
        <f>SUMIFS(GQList,GIList,Table_ExternalData_1[[#This Row],[Item_key]],GDList,Table_ExternalData_1[[#Headers],[13]])</f>
        <v>0</v>
      </c>
      <c r="T386" s="6">
        <f>SUMIFS(GQList,GIList,Table_ExternalData_1[[#This Row],[Item_key]],GDList,Table_ExternalData_1[[#Headers],[14]])</f>
        <v>0</v>
      </c>
      <c r="U386" s="6">
        <f>SUMIFS(GQList,GIList,Table_ExternalData_1[[#This Row],[Item_key]],GDList,Table_ExternalData_1[[#Headers],[15]])</f>
        <v>0</v>
      </c>
      <c r="V386" s="6">
        <f>SUMIFS(GQList,GIList,Table_ExternalData_1[[#This Row],[Item_key]],GDList,Table_ExternalData_1[[#Headers],[16]])</f>
        <v>2000</v>
      </c>
      <c r="W386" s="6">
        <f>SUMIFS(GQList,GIList,Table_ExternalData_1[[#This Row],[Item_key]],GDList,Table_ExternalData_1[[#Headers],[17]])</f>
        <v>0</v>
      </c>
      <c r="X386" s="6">
        <f>SUMIFS(GQList,GIList,Table_ExternalData_1[[#This Row],[Item_key]],GDList,Table_ExternalData_1[[#Headers],[18]])</f>
        <v>0</v>
      </c>
      <c r="Y386" s="6">
        <f>SUMIFS(GQList,GIList,Table_ExternalData_1[[#This Row],[Item_key]],GDList,Table_ExternalData_1[[#Headers],[19]])</f>
        <v>0</v>
      </c>
      <c r="Z386" s="6">
        <f>SUMIFS(GQList,GIList,Table_ExternalData_1[[#This Row],[Item_key]],GDList,Table_ExternalData_1[[#Headers],[20]])</f>
        <v>0</v>
      </c>
      <c r="AA386" s="6">
        <f>SUMIFS(GQList,GIList,Table_ExternalData_1[[#This Row],[Item_key]],GDList,Table_ExternalData_1[[#Headers],[21]])</f>
        <v>0</v>
      </c>
      <c r="AB386" s="6">
        <f>SUMIFS(GQList,GIList,Table_ExternalData_1[[#This Row],[Item_key]],GDList,Table_ExternalData_1[[#Headers],[22]])</f>
        <v>0</v>
      </c>
      <c r="AC386" s="6">
        <f>SUMIFS(GQList,GIList,Table_ExternalData_1[[#This Row],[Item_key]],GDList,Table_ExternalData_1[[#Headers],[23]])</f>
        <v>0</v>
      </c>
      <c r="AD386" s="6">
        <f>SUMIFS(GQList,GIList,Table_ExternalData_1[[#This Row],[Item_key]],GDList,Table_ExternalData_1[[#Headers],[24]])</f>
        <v>0</v>
      </c>
      <c r="AE386" s="6">
        <f>SUMIFS(GQList,GIList,Table_ExternalData_1[[#This Row],[Item_key]],GDList,Table_ExternalData_1[[#Headers],[25]])</f>
        <v>0</v>
      </c>
      <c r="AF386" s="6">
        <f>SUMIFS(GQList,GIList,Table_ExternalData_1[[#This Row],[Item_key]],GDList,Table_ExternalData_1[[#Headers],[26]])</f>
        <v>0</v>
      </c>
      <c r="AG386" s="6">
        <f>SUMIFS(GQList,GIList,Table_ExternalData_1[[#This Row],[Item_key]],GDList,Table_ExternalData_1[[#Headers],[27]])</f>
        <v>0</v>
      </c>
      <c r="AH386" s="6">
        <f>SUMIFS(GQList,GIList,Table_ExternalData_1[[#This Row],[Item_key]],GDList,Table_ExternalData_1[[#Headers],[28]])</f>
        <v>0</v>
      </c>
      <c r="AI386" s="6">
        <f>SUMIFS(GQList,GIList,Table_ExternalData_1[[#This Row],[Item_key]],GDList,Table_ExternalData_1[[#Headers],[29]])</f>
        <v>0</v>
      </c>
      <c r="AJ386" s="6">
        <f>SUMIFS(GQList,GIList,Table_ExternalData_1[[#This Row],[Item_key]],GDList,Table_ExternalData_1[[#Headers],[30]])</f>
        <v>0</v>
      </c>
      <c r="AK386" s="6">
        <f>SUMIFS(GQList,GIList,Table_ExternalData_1[[#This Row],[Item_key]],GDList,Table_ExternalData_1[[#Headers],[31]])</f>
        <v>0</v>
      </c>
      <c r="AL386" s="6">
        <f>SUM(Table_ExternalData_1[[#This Row],[1]:[31]])</f>
        <v>2000</v>
      </c>
    </row>
    <row r="387" spans="1:38" hidden="1">
      <c r="A387" s="8" t="s">
        <v>2000</v>
      </c>
      <c r="B387" s="3" t="s">
        <v>1128</v>
      </c>
      <c r="C387" s="3" t="s">
        <v>84</v>
      </c>
      <c r="D387" s="3" t="s">
        <v>1133</v>
      </c>
      <c r="E387" s="3" t="s">
        <v>1134</v>
      </c>
      <c r="F387" s="8" t="s">
        <v>1641</v>
      </c>
      <c r="G387" s="6">
        <f>SUMIFS(GQList,GIList,Table_ExternalData_1[[#This Row],[Item_key]],GDList,Table_ExternalData_1[[#Headers],[1]])</f>
        <v>0</v>
      </c>
      <c r="H387" s="6">
        <f>SUMIFS(GQList,GIList,Table_ExternalData_1[[#This Row],[Item_key]],GDList,Table_ExternalData_1[[#Headers],[2]])</f>
        <v>0</v>
      </c>
      <c r="I387" s="6">
        <f>SUMIFS(GQList,GIList,Table_ExternalData_1[[#This Row],[Item_key]],GDList,Table_ExternalData_1[[#Headers],[3]])</f>
        <v>0</v>
      </c>
      <c r="J387" s="6">
        <f>SUMIFS(GQList,GIList,Table_ExternalData_1[[#This Row],[Item_key]],GDList,Table_ExternalData_1[[#Headers],[4]])</f>
        <v>0</v>
      </c>
      <c r="K387" s="6">
        <f>SUMIFS(GQList,GIList,Table_ExternalData_1[[#This Row],[Item_key]],GDList,Table_ExternalData_1[[#Headers],[5]])</f>
        <v>0</v>
      </c>
      <c r="L387" s="6">
        <f>SUMIFS(GQList,GIList,Table_ExternalData_1[[#This Row],[Item_key]],GDList,Table_ExternalData_1[[#Headers],[6]])</f>
        <v>0</v>
      </c>
      <c r="M387" s="6">
        <f>SUMIFS(GQList,GIList,Table_ExternalData_1[[#This Row],[Item_key]],GDList,Table_ExternalData_1[[#Headers],[7]])</f>
        <v>0</v>
      </c>
      <c r="N387" s="6">
        <f>SUMIFS(GQList,GIList,Table_ExternalData_1[[#This Row],[Item_key]],GDList,Table_ExternalData_1[[#Headers],[8]])</f>
        <v>0</v>
      </c>
      <c r="O387" s="6">
        <f>SUMIFS(GQList,GIList,Table_ExternalData_1[[#This Row],[Item_key]],GDList,Table_ExternalData_1[[#Headers],[9]])</f>
        <v>0</v>
      </c>
      <c r="P387" s="6">
        <f>SUMIFS(GQList,GIList,Table_ExternalData_1[[#This Row],[Item_key]],GDList,Table_ExternalData_1[[#Headers],[10]])</f>
        <v>0</v>
      </c>
      <c r="Q387" s="6">
        <f>SUMIFS(GQList,GIList,Table_ExternalData_1[[#This Row],[Item_key]],GDList,Table_ExternalData_1[[#Headers],[11]])</f>
        <v>0</v>
      </c>
      <c r="R387" s="6">
        <f>SUMIFS(GQList,GIList,Table_ExternalData_1[[#This Row],[Item_key]],GDList,Table_ExternalData_1[[#Headers],[12]])</f>
        <v>0</v>
      </c>
      <c r="S387" s="6">
        <f>SUMIFS(GQList,GIList,Table_ExternalData_1[[#This Row],[Item_key]],GDList,Table_ExternalData_1[[#Headers],[13]])</f>
        <v>0</v>
      </c>
      <c r="T387" s="6">
        <f>SUMIFS(GQList,GIList,Table_ExternalData_1[[#This Row],[Item_key]],GDList,Table_ExternalData_1[[#Headers],[14]])</f>
        <v>0</v>
      </c>
      <c r="U387" s="6">
        <f>SUMIFS(GQList,GIList,Table_ExternalData_1[[#This Row],[Item_key]],GDList,Table_ExternalData_1[[#Headers],[15]])</f>
        <v>0</v>
      </c>
      <c r="V387" s="6">
        <f>SUMIFS(GQList,GIList,Table_ExternalData_1[[#This Row],[Item_key]],GDList,Table_ExternalData_1[[#Headers],[16]])</f>
        <v>800</v>
      </c>
      <c r="W387" s="6">
        <f>SUMIFS(GQList,GIList,Table_ExternalData_1[[#This Row],[Item_key]],GDList,Table_ExternalData_1[[#Headers],[17]])</f>
        <v>0</v>
      </c>
      <c r="X387" s="6">
        <f>SUMIFS(GQList,GIList,Table_ExternalData_1[[#This Row],[Item_key]],GDList,Table_ExternalData_1[[#Headers],[18]])</f>
        <v>0</v>
      </c>
      <c r="Y387" s="6">
        <f>SUMIFS(GQList,GIList,Table_ExternalData_1[[#This Row],[Item_key]],GDList,Table_ExternalData_1[[#Headers],[19]])</f>
        <v>0</v>
      </c>
      <c r="Z387" s="6">
        <f>SUMIFS(GQList,GIList,Table_ExternalData_1[[#This Row],[Item_key]],GDList,Table_ExternalData_1[[#Headers],[20]])</f>
        <v>0</v>
      </c>
      <c r="AA387" s="6">
        <f>SUMIFS(GQList,GIList,Table_ExternalData_1[[#This Row],[Item_key]],GDList,Table_ExternalData_1[[#Headers],[21]])</f>
        <v>0</v>
      </c>
      <c r="AB387" s="6">
        <f>SUMIFS(GQList,GIList,Table_ExternalData_1[[#This Row],[Item_key]],GDList,Table_ExternalData_1[[#Headers],[22]])</f>
        <v>0</v>
      </c>
      <c r="AC387" s="6">
        <f>SUMIFS(GQList,GIList,Table_ExternalData_1[[#This Row],[Item_key]],GDList,Table_ExternalData_1[[#Headers],[23]])</f>
        <v>0</v>
      </c>
      <c r="AD387" s="6">
        <f>SUMIFS(GQList,GIList,Table_ExternalData_1[[#This Row],[Item_key]],GDList,Table_ExternalData_1[[#Headers],[24]])</f>
        <v>0</v>
      </c>
      <c r="AE387" s="6">
        <f>SUMIFS(GQList,GIList,Table_ExternalData_1[[#This Row],[Item_key]],GDList,Table_ExternalData_1[[#Headers],[25]])</f>
        <v>0</v>
      </c>
      <c r="AF387" s="6">
        <f>SUMIFS(GQList,GIList,Table_ExternalData_1[[#This Row],[Item_key]],GDList,Table_ExternalData_1[[#Headers],[26]])</f>
        <v>0</v>
      </c>
      <c r="AG387" s="6">
        <f>SUMIFS(GQList,GIList,Table_ExternalData_1[[#This Row],[Item_key]],GDList,Table_ExternalData_1[[#Headers],[27]])</f>
        <v>0</v>
      </c>
      <c r="AH387" s="6">
        <f>SUMIFS(GQList,GIList,Table_ExternalData_1[[#This Row],[Item_key]],GDList,Table_ExternalData_1[[#Headers],[28]])</f>
        <v>0</v>
      </c>
      <c r="AI387" s="6">
        <f>SUMIFS(GQList,GIList,Table_ExternalData_1[[#This Row],[Item_key]],GDList,Table_ExternalData_1[[#Headers],[29]])</f>
        <v>0</v>
      </c>
      <c r="AJ387" s="6">
        <f>SUMIFS(GQList,GIList,Table_ExternalData_1[[#This Row],[Item_key]],GDList,Table_ExternalData_1[[#Headers],[30]])</f>
        <v>0</v>
      </c>
      <c r="AK387" s="6">
        <f>SUMIFS(GQList,GIList,Table_ExternalData_1[[#This Row],[Item_key]],GDList,Table_ExternalData_1[[#Headers],[31]])</f>
        <v>0</v>
      </c>
      <c r="AL387" s="6">
        <f>SUM(Table_ExternalData_1[[#This Row],[1]:[31]])</f>
        <v>800</v>
      </c>
    </row>
    <row r="388" spans="1:38" hidden="1">
      <c r="A388" s="8" t="s">
        <v>2000</v>
      </c>
      <c r="B388" s="3" t="s">
        <v>1135</v>
      </c>
      <c r="C388" s="3" t="s">
        <v>73</v>
      </c>
      <c r="D388" s="3" t="s">
        <v>1136</v>
      </c>
      <c r="E388" s="3" t="s">
        <v>1137</v>
      </c>
      <c r="F388" s="8" t="s">
        <v>1641</v>
      </c>
      <c r="G388" s="6">
        <f>SUMIFS(GQList,GIList,Table_ExternalData_1[[#This Row],[Item_key]],GDList,Table_ExternalData_1[[#Headers],[1]])</f>
        <v>0</v>
      </c>
      <c r="H388" s="6">
        <f>SUMIFS(GQList,GIList,Table_ExternalData_1[[#This Row],[Item_key]],GDList,Table_ExternalData_1[[#Headers],[2]])</f>
        <v>0</v>
      </c>
      <c r="I388" s="6">
        <f>SUMIFS(GQList,GIList,Table_ExternalData_1[[#This Row],[Item_key]],GDList,Table_ExternalData_1[[#Headers],[3]])</f>
        <v>0</v>
      </c>
      <c r="J388" s="6">
        <f>SUMIFS(GQList,GIList,Table_ExternalData_1[[#This Row],[Item_key]],GDList,Table_ExternalData_1[[#Headers],[4]])</f>
        <v>0</v>
      </c>
      <c r="K388" s="6">
        <f>SUMIFS(GQList,GIList,Table_ExternalData_1[[#This Row],[Item_key]],GDList,Table_ExternalData_1[[#Headers],[5]])</f>
        <v>0</v>
      </c>
      <c r="L388" s="6">
        <f>SUMIFS(GQList,GIList,Table_ExternalData_1[[#This Row],[Item_key]],GDList,Table_ExternalData_1[[#Headers],[6]])</f>
        <v>0</v>
      </c>
      <c r="M388" s="6">
        <f>SUMIFS(GQList,GIList,Table_ExternalData_1[[#This Row],[Item_key]],GDList,Table_ExternalData_1[[#Headers],[7]])</f>
        <v>0</v>
      </c>
      <c r="N388" s="6">
        <f>SUMIFS(GQList,GIList,Table_ExternalData_1[[#This Row],[Item_key]],GDList,Table_ExternalData_1[[#Headers],[8]])</f>
        <v>0</v>
      </c>
      <c r="O388" s="6">
        <f>SUMIFS(GQList,GIList,Table_ExternalData_1[[#This Row],[Item_key]],GDList,Table_ExternalData_1[[#Headers],[9]])</f>
        <v>0</v>
      </c>
      <c r="P388" s="6">
        <f>SUMIFS(GQList,GIList,Table_ExternalData_1[[#This Row],[Item_key]],GDList,Table_ExternalData_1[[#Headers],[10]])</f>
        <v>0</v>
      </c>
      <c r="Q388" s="6">
        <f>SUMIFS(GQList,GIList,Table_ExternalData_1[[#This Row],[Item_key]],GDList,Table_ExternalData_1[[#Headers],[11]])</f>
        <v>5000</v>
      </c>
      <c r="R388" s="6">
        <f>SUMIFS(GQList,GIList,Table_ExternalData_1[[#This Row],[Item_key]],GDList,Table_ExternalData_1[[#Headers],[12]])</f>
        <v>0</v>
      </c>
      <c r="S388" s="6">
        <f>SUMIFS(GQList,GIList,Table_ExternalData_1[[#This Row],[Item_key]],GDList,Table_ExternalData_1[[#Headers],[13]])</f>
        <v>0</v>
      </c>
      <c r="T388" s="6">
        <f>SUMIFS(GQList,GIList,Table_ExternalData_1[[#This Row],[Item_key]],GDList,Table_ExternalData_1[[#Headers],[14]])</f>
        <v>0</v>
      </c>
      <c r="U388" s="6">
        <f>SUMIFS(GQList,GIList,Table_ExternalData_1[[#This Row],[Item_key]],GDList,Table_ExternalData_1[[#Headers],[15]])</f>
        <v>0</v>
      </c>
      <c r="V388" s="6">
        <f>SUMIFS(GQList,GIList,Table_ExternalData_1[[#This Row],[Item_key]],GDList,Table_ExternalData_1[[#Headers],[16]])</f>
        <v>0</v>
      </c>
      <c r="W388" s="6">
        <f>SUMIFS(GQList,GIList,Table_ExternalData_1[[#This Row],[Item_key]],GDList,Table_ExternalData_1[[#Headers],[17]])</f>
        <v>0</v>
      </c>
      <c r="X388" s="6">
        <f>SUMIFS(GQList,GIList,Table_ExternalData_1[[#This Row],[Item_key]],GDList,Table_ExternalData_1[[#Headers],[18]])</f>
        <v>0</v>
      </c>
      <c r="Y388" s="6">
        <f>SUMIFS(GQList,GIList,Table_ExternalData_1[[#This Row],[Item_key]],GDList,Table_ExternalData_1[[#Headers],[19]])</f>
        <v>0</v>
      </c>
      <c r="Z388" s="6">
        <f>SUMIFS(GQList,GIList,Table_ExternalData_1[[#This Row],[Item_key]],GDList,Table_ExternalData_1[[#Headers],[20]])</f>
        <v>0</v>
      </c>
      <c r="AA388" s="6">
        <f>SUMIFS(GQList,GIList,Table_ExternalData_1[[#This Row],[Item_key]],GDList,Table_ExternalData_1[[#Headers],[21]])</f>
        <v>0</v>
      </c>
      <c r="AB388" s="6">
        <f>SUMIFS(GQList,GIList,Table_ExternalData_1[[#This Row],[Item_key]],GDList,Table_ExternalData_1[[#Headers],[22]])</f>
        <v>0</v>
      </c>
      <c r="AC388" s="6">
        <f>SUMIFS(GQList,GIList,Table_ExternalData_1[[#This Row],[Item_key]],GDList,Table_ExternalData_1[[#Headers],[23]])</f>
        <v>0</v>
      </c>
      <c r="AD388" s="6">
        <f>SUMIFS(GQList,GIList,Table_ExternalData_1[[#This Row],[Item_key]],GDList,Table_ExternalData_1[[#Headers],[24]])</f>
        <v>0</v>
      </c>
      <c r="AE388" s="6">
        <f>SUMIFS(GQList,GIList,Table_ExternalData_1[[#This Row],[Item_key]],GDList,Table_ExternalData_1[[#Headers],[25]])</f>
        <v>0</v>
      </c>
      <c r="AF388" s="6">
        <f>SUMIFS(GQList,GIList,Table_ExternalData_1[[#This Row],[Item_key]],GDList,Table_ExternalData_1[[#Headers],[26]])</f>
        <v>0</v>
      </c>
      <c r="AG388" s="6">
        <f>SUMIFS(GQList,GIList,Table_ExternalData_1[[#This Row],[Item_key]],GDList,Table_ExternalData_1[[#Headers],[27]])</f>
        <v>0</v>
      </c>
      <c r="AH388" s="6">
        <f>SUMIFS(GQList,GIList,Table_ExternalData_1[[#This Row],[Item_key]],GDList,Table_ExternalData_1[[#Headers],[28]])</f>
        <v>6500</v>
      </c>
      <c r="AI388" s="6">
        <f>SUMIFS(GQList,GIList,Table_ExternalData_1[[#This Row],[Item_key]],GDList,Table_ExternalData_1[[#Headers],[29]])</f>
        <v>0</v>
      </c>
      <c r="AJ388" s="6">
        <f>SUMIFS(GQList,GIList,Table_ExternalData_1[[#This Row],[Item_key]],GDList,Table_ExternalData_1[[#Headers],[30]])</f>
        <v>0</v>
      </c>
      <c r="AK388" s="6">
        <f>SUMIFS(GQList,GIList,Table_ExternalData_1[[#This Row],[Item_key]],GDList,Table_ExternalData_1[[#Headers],[31]])</f>
        <v>2500</v>
      </c>
      <c r="AL388" s="6">
        <f>SUM(Table_ExternalData_1[[#This Row],[1]:[31]])</f>
        <v>14000</v>
      </c>
    </row>
    <row r="389" spans="1:38" hidden="1">
      <c r="A389" s="8" t="s">
        <v>2000</v>
      </c>
      <c r="B389" s="3" t="s">
        <v>1138</v>
      </c>
      <c r="C389" s="3" t="s">
        <v>190</v>
      </c>
      <c r="D389" s="3" t="s">
        <v>1139</v>
      </c>
      <c r="E389" s="3" t="s">
        <v>1140</v>
      </c>
      <c r="F389" s="8" t="s">
        <v>1641</v>
      </c>
      <c r="G389" s="6">
        <f>SUMIFS(GQList,GIList,Table_ExternalData_1[[#This Row],[Item_key]],GDList,Table_ExternalData_1[[#Headers],[1]])</f>
        <v>0</v>
      </c>
      <c r="H389" s="6">
        <f>SUMIFS(GQList,GIList,Table_ExternalData_1[[#This Row],[Item_key]],GDList,Table_ExternalData_1[[#Headers],[2]])</f>
        <v>0</v>
      </c>
      <c r="I389" s="6">
        <f>SUMIFS(GQList,GIList,Table_ExternalData_1[[#This Row],[Item_key]],GDList,Table_ExternalData_1[[#Headers],[3]])</f>
        <v>0</v>
      </c>
      <c r="J389" s="6">
        <f>SUMIFS(GQList,GIList,Table_ExternalData_1[[#This Row],[Item_key]],GDList,Table_ExternalData_1[[#Headers],[4]])</f>
        <v>0</v>
      </c>
      <c r="K389" s="6">
        <f>SUMIFS(GQList,GIList,Table_ExternalData_1[[#This Row],[Item_key]],GDList,Table_ExternalData_1[[#Headers],[5]])</f>
        <v>0</v>
      </c>
      <c r="L389" s="6">
        <f>SUMIFS(GQList,GIList,Table_ExternalData_1[[#This Row],[Item_key]],GDList,Table_ExternalData_1[[#Headers],[6]])</f>
        <v>0</v>
      </c>
      <c r="M389" s="6">
        <f>SUMIFS(GQList,GIList,Table_ExternalData_1[[#This Row],[Item_key]],GDList,Table_ExternalData_1[[#Headers],[7]])</f>
        <v>0</v>
      </c>
      <c r="N389" s="6">
        <f>SUMIFS(GQList,GIList,Table_ExternalData_1[[#This Row],[Item_key]],GDList,Table_ExternalData_1[[#Headers],[8]])</f>
        <v>0</v>
      </c>
      <c r="O389" s="6">
        <f>SUMIFS(GQList,GIList,Table_ExternalData_1[[#This Row],[Item_key]],GDList,Table_ExternalData_1[[#Headers],[9]])</f>
        <v>0</v>
      </c>
      <c r="P389" s="6">
        <f>SUMIFS(GQList,GIList,Table_ExternalData_1[[#This Row],[Item_key]],GDList,Table_ExternalData_1[[#Headers],[10]])</f>
        <v>0</v>
      </c>
      <c r="Q389" s="6">
        <f>SUMIFS(GQList,GIList,Table_ExternalData_1[[#This Row],[Item_key]],GDList,Table_ExternalData_1[[#Headers],[11]])</f>
        <v>0</v>
      </c>
      <c r="R389" s="6">
        <f>SUMIFS(GQList,GIList,Table_ExternalData_1[[#This Row],[Item_key]],GDList,Table_ExternalData_1[[#Headers],[12]])</f>
        <v>0</v>
      </c>
      <c r="S389" s="6">
        <f>SUMIFS(GQList,GIList,Table_ExternalData_1[[#This Row],[Item_key]],GDList,Table_ExternalData_1[[#Headers],[13]])</f>
        <v>0</v>
      </c>
      <c r="T389" s="6">
        <f>SUMIFS(GQList,GIList,Table_ExternalData_1[[#This Row],[Item_key]],GDList,Table_ExternalData_1[[#Headers],[14]])</f>
        <v>0</v>
      </c>
      <c r="U389" s="6">
        <f>SUMIFS(GQList,GIList,Table_ExternalData_1[[#This Row],[Item_key]],GDList,Table_ExternalData_1[[#Headers],[15]])</f>
        <v>0</v>
      </c>
      <c r="V389" s="6">
        <f>SUMIFS(GQList,GIList,Table_ExternalData_1[[#This Row],[Item_key]],GDList,Table_ExternalData_1[[#Headers],[16]])</f>
        <v>0</v>
      </c>
      <c r="W389" s="6">
        <f>SUMIFS(GQList,GIList,Table_ExternalData_1[[#This Row],[Item_key]],GDList,Table_ExternalData_1[[#Headers],[17]])</f>
        <v>0</v>
      </c>
      <c r="X389" s="6">
        <f>SUMIFS(GQList,GIList,Table_ExternalData_1[[#This Row],[Item_key]],GDList,Table_ExternalData_1[[#Headers],[18]])</f>
        <v>0</v>
      </c>
      <c r="Y389" s="6">
        <f>SUMIFS(GQList,GIList,Table_ExternalData_1[[#This Row],[Item_key]],GDList,Table_ExternalData_1[[#Headers],[19]])</f>
        <v>0</v>
      </c>
      <c r="Z389" s="6">
        <f>SUMIFS(GQList,GIList,Table_ExternalData_1[[#This Row],[Item_key]],GDList,Table_ExternalData_1[[#Headers],[20]])</f>
        <v>0</v>
      </c>
      <c r="AA389" s="6">
        <f>SUMIFS(GQList,GIList,Table_ExternalData_1[[#This Row],[Item_key]],GDList,Table_ExternalData_1[[#Headers],[21]])</f>
        <v>0</v>
      </c>
      <c r="AB389" s="6">
        <f>SUMIFS(GQList,GIList,Table_ExternalData_1[[#This Row],[Item_key]],GDList,Table_ExternalData_1[[#Headers],[22]])</f>
        <v>0</v>
      </c>
      <c r="AC389" s="6">
        <f>SUMIFS(GQList,GIList,Table_ExternalData_1[[#This Row],[Item_key]],GDList,Table_ExternalData_1[[#Headers],[23]])</f>
        <v>0</v>
      </c>
      <c r="AD389" s="6">
        <f>SUMIFS(GQList,GIList,Table_ExternalData_1[[#This Row],[Item_key]],GDList,Table_ExternalData_1[[#Headers],[24]])</f>
        <v>0</v>
      </c>
      <c r="AE389" s="6">
        <f>SUMIFS(GQList,GIList,Table_ExternalData_1[[#This Row],[Item_key]],GDList,Table_ExternalData_1[[#Headers],[25]])</f>
        <v>0</v>
      </c>
      <c r="AF389" s="6">
        <f>SUMIFS(GQList,GIList,Table_ExternalData_1[[#This Row],[Item_key]],GDList,Table_ExternalData_1[[#Headers],[26]])</f>
        <v>0</v>
      </c>
      <c r="AG389" s="6">
        <f>SUMIFS(GQList,GIList,Table_ExternalData_1[[#This Row],[Item_key]],GDList,Table_ExternalData_1[[#Headers],[27]])</f>
        <v>210</v>
      </c>
      <c r="AH389" s="6">
        <f>SUMIFS(GQList,GIList,Table_ExternalData_1[[#This Row],[Item_key]],GDList,Table_ExternalData_1[[#Headers],[28]])</f>
        <v>0</v>
      </c>
      <c r="AI389" s="6">
        <f>SUMIFS(GQList,GIList,Table_ExternalData_1[[#This Row],[Item_key]],GDList,Table_ExternalData_1[[#Headers],[29]])</f>
        <v>0</v>
      </c>
      <c r="AJ389" s="6">
        <f>SUMIFS(GQList,GIList,Table_ExternalData_1[[#This Row],[Item_key]],GDList,Table_ExternalData_1[[#Headers],[30]])</f>
        <v>0</v>
      </c>
      <c r="AK389" s="6">
        <f>SUMIFS(GQList,GIList,Table_ExternalData_1[[#This Row],[Item_key]],GDList,Table_ExternalData_1[[#Headers],[31]])</f>
        <v>178</v>
      </c>
      <c r="AL389" s="6">
        <f>SUM(Table_ExternalData_1[[#This Row],[1]:[31]])</f>
        <v>388</v>
      </c>
    </row>
    <row r="390" spans="1:38" hidden="1">
      <c r="A390" s="8" t="s">
        <v>2000</v>
      </c>
      <c r="B390" s="3" t="s">
        <v>1138</v>
      </c>
      <c r="C390" s="3" t="s">
        <v>101</v>
      </c>
      <c r="D390" s="3" t="s">
        <v>1141</v>
      </c>
      <c r="E390" s="3" t="s">
        <v>1142</v>
      </c>
      <c r="F390" s="8" t="s">
        <v>1641</v>
      </c>
      <c r="G390" s="6">
        <f>SUMIFS(GQList,GIList,Table_ExternalData_1[[#This Row],[Item_key]],GDList,Table_ExternalData_1[[#Headers],[1]])</f>
        <v>0</v>
      </c>
      <c r="H390" s="6">
        <f>SUMIFS(GQList,GIList,Table_ExternalData_1[[#This Row],[Item_key]],GDList,Table_ExternalData_1[[#Headers],[2]])</f>
        <v>0</v>
      </c>
      <c r="I390" s="6">
        <f>SUMIFS(GQList,GIList,Table_ExternalData_1[[#This Row],[Item_key]],GDList,Table_ExternalData_1[[#Headers],[3]])</f>
        <v>100</v>
      </c>
      <c r="J390" s="6">
        <f>SUMIFS(GQList,GIList,Table_ExternalData_1[[#This Row],[Item_key]],GDList,Table_ExternalData_1[[#Headers],[4]])</f>
        <v>0</v>
      </c>
      <c r="K390" s="6">
        <f>SUMIFS(GQList,GIList,Table_ExternalData_1[[#This Row],[Item_key]],GDList,Table_ExternalData_1[[#Headers],[5]])</f>
        <v>0</v>
      </c>
      <c r="L390" s="6">
        <f>SUMIFS(GQList,GIList,Table_ExternalData_1[[#This Row],[Item_key]],GDList,Table_ExternalData_1[[#Headers],[6]])</f>
        <v>0</v>
      </c>
      <c r="M390" s="6">
        <f>SUMIFS(GQList,GIList,Table_ExternalData_1[[#This Row],[Item_key]],GDList,Table_ExternalData_1[[#Headers],[7]])</f>
        <v>-100</v>
      </c>
      <c r="N390" s="6">
        <f>SUMIFS(GQList,GIList,Table_ExternalData_1[[#This Row],[Item_key]],GDList,Table_ExternalData_1[[#Headers],[8]])</f>
        <v>0</v>
      </c>
      <c r="O390" s="6">
        <f>SUMIFS(GQList,GIList,Table_ExternalData_1[[#This Row],[Item_key]],GDList,Table_ExternalData_1[[#Headers],[9]])</f>
        <v>0</v>
      </c>
      <c r="P390" s="6">
        <f>SUMIFS(GQList,GIList,Table_ExternalData_1[[#This Row],[Item_key]],GDList,Table_ExternalData_1[[#Headers],[10]])</f>
        <v>100</v>
      </c>
      <c r="Q390" s="6">
        <f>SUMIFS(GQList,GIList,Table_ExternalData_1[[#This Row],[Item_key]],GDList,Table_ExternalData_1[[#Headers],[11]])</f>
        <v>0</v>
      </c>
      <c r="R390" s="6">
        <f>SUMIFS(GQList,GIList,Table_ExternalData_1[[#This Row],[Item_key]],GDList,Table_ExternalData_1[[#Headers],[12]])</f>
        <v>0</v>
      </c>
      <c r="S390" s="6">
        <f>SUMIFS(GQList,GIList,Table_ExternalData_1[[#This Row],[Item_key]],GDList,Table_ExternalData_1[[#Headers],[13]])</f>
        <v>0</v>
      </c>
      <c r="T390" s="6">
        <f>SUMIFS(GQList,GIList,Table_ExternalData_1[[#This Row],[Item_key]],GDList,Table_ExternalData_1[[#Headers],[14]])</f>
        <v>0</v>
      </c>
      <c r="U390" s="6">
        <f>SUMIFS(GQList,GIList,Table_ExternalData_1[[#This Row],[Item_key]],GDList,Table_ExternalData_1[[#Headers],[15]])</f>
        <v>0</v>
      </c>
      <c r="V390" s="6">
        <f>SUMIFS(GQList,GIList,Table_ExternalData_1[[#This Row],[Item_key]],GDList,Table_ExternalData_1[[#Headers],[16]])</f>
        <v>0</v>
      </c>
      <c r="W390" s="6">
        <f>SUMIFS(GQList,GIList,Table_ExternalData_1[[#This Row],[Item_key]],GDList,Table_ExternalData_1[[#Headers],[17]])</f>
        <v>25</v>
      </c>
      <c r="X390" s="6">
        <f>SUMIFS(GQList,GIList,Table_ExternalData_1[[#This Row],[Item_key]],GDList,Table_ExternalData_1[[#Headers],[18]])</f>
        <v>0</v>
      </c>
      <c r="Y390" s="6">
        <f>SUMIFS(GQList,GIList,Table_ExternalData_1[[#This Row],[Item_key]],GDList,Table_ExternalData_1[[#Headers],[19]])</f>
        <v>0</v>
      </c>
      <c r="Z390" s="6">
        <f>SUMIFS(GQList,GIList,Table_ExternalData_1[[#This Row],[Item_key]],GDList,Table_ExternalData_1[[#Headers],[20]])</f>
        <v>0</v>
      </c>
      <c r="AA390" s="6">
        <f>SUMIFS(GQList,GIList,Table_ExternalData_1[[#This Row],[Item_key]],GDList,Table_ExternalData_1[[#Headers],[21]])</f>
        <v>0</v>
      </c>
      <c r="AB390" s="6">
        <f>SUMIFS(GQList,GIList,Table_ExternalData_1[[#This Row],[Item_key]],GDList,Table_ExternalData_1[[#Headers],[22]])</f>
        <v>0</v>
      </c>
      <c r="AC390" s="6">
        <f>SUMIFS(GQList,GIList,Table_ExternalData_1[[#This Row],[Item_key]],GDList,Table_ExternalData_1[[#Headers],[23]])</f>
        <v>0</v>
      </c>
      <c r="AD390" s="6">
        <f>SUMIFS(GQList,GIList,Table_ExternalData_1[[#This Row],[Item_key]],GDList,Table_ExternalData_1[[#Headers],[24]])</f>
        <v>0</v>
      </c>
      <c r="AE390" s="6">
        <f>SUMIFS(GQList,GIList,Table_ExternalData_1[[#This Row],[Item_key]],GDList,Table_ExternalData_1[[#Headers],[25]])</f>
        <v>0</v>
      </c>
      <c r="AF390" s="6">
        <f>SUMIFS(GQList,GIList,Table_ExternalData_1[[#This Row],[Item_key]],GDList,Table_ExternalData_1[[#Headers],[26]])</f>
        <v>0</v>
      </c>
      <c r="AG390" s="6">
        <f>SUMIFS(GQList,GIList,Table_ExternalData_1[[#This Row],[Item_key]],GDList,Table_ExternalData_1[[#Headers],[27]])</f>
        <v>0</v>
      </c>
      <c r="AH390" s="6">
        <f>SUMIFS(GQList,GIList,Table_ExternalData_1[[#This Row],[Item_key]],GDList,Table_ExternalData_1[[#Headers],[28]])</f>
        <v>0</v>
      </c>
      <c r="AI390" s="6">
        <f>SUMIFS(GQList,GIList,Table_ExternalData_1[[#This Row],[Item_key]],GDList,Table_ExternalData_1[[#Headers],[29]])</f>
        <v>0</v>
      </c>
      <c r="AJ390" s="6">
        <f>SUMIFS(GQList,GIList,Table_ExternalData_1[[#This Row],[Item_key]],GDList,Table_ExternalData_1[[#Headers],[30]])</f>
        <v>0</v>
      </c>
      <c r="AK390" s="6">
        <f>SUMIFS(GQList,GIList,Table_ExternalData_1[[#This Row],[Item_key]],GDList,Table_ExternalData_1[[#Headers],[31]])</f>
        <v>0</v>
      </c>
      <c r="AL390" s="6">
        <f>SUM(Table_ExternalData_1[[#This Row],[1]:[31]])</f>
        <v>125</v>
      </c>
    </row>
    <row r="391" spans="1:38" hidden="1">
      <c r="A391" s="8" t="s">
        <v>2000</v>
      </c>
      <c r="B391" s="3" t="s">
        <v>1138</v>
      </c>
      <c r="C391" s="3" t="s">
        <v>527</v>
      </c>
      <c r="D391" s="3" t="s">
        <v>1143</v>
      </c>
      <c r="E391" s="3" t="s">
        <v>1144</v>
      </c>
      <c r="F391" s="8" t="s">
        <v>1641</v>
      </c>
      <c r="G391" s="6">
        <f>SUMIFS(GQList,GIList,Table_ExternalData_1[[#This Row],[Item_key]],GDList,Table_ExternalData_1[[#Headers],[1]])</f>
        <v>0</v>
      </c>
      <c r="H391" s="6">
        <f>SUMIFS(GQList,GIList,Table_ExternalData_1[[#This Row],[Item_key]],GDList,Table_ExternalData_1[[#Headers],[2]])</f>
        <v>0</v>
      </c>
      <c r="I391" s="6">
        <f>SUMIFS(GQList,GIList,Table_ExternalData_1[[#This Row],[Item_key]],GDList,Table_ExternalData_1[[#Headers],[3]])</f>
        <v>0</v>
      </c>
      <c r="J391" s="6">
        <f>SUMIFS(GQList,GIList,Table_ExternalData_1[[#This Row],[Item_key]],GDList,Table_ExternalData_1[[#Headers],[4]])</f>
        <v>0</v>
      </c>
      <c r="K391" s="6">
        <f>SUMIFS(GQList,GIList,Table_ExternalData_1[[#This Row],[Item_key]],GDList,Table_ExternalData_1[[#Headers],[5]])</f>
        <v>0</v>
      </c>
      <c r="L391" s="6">
        <f>SUMIFS(GQList,GIList,Table_ExternalData_1[[#This Row],[Item_key]],GDList,Table_ExternalData_1[[#Headers],[6]])</f>
        <v>0</v>
      </c>
      <c r="M391" s="6">
        <f>SUMIFS(GQList,GIList,Table_ExternalData_1[[#This Row],[Item_key]],GDList,Table_ExternalData_1[[#Headers],[7]])</f>
        <v>0</v>
      </c>
      <c r="N391" s="6">
        <f>SUMIFS(GQList,GIList,Table_ExternalData_1[[#This Row],[Item_key]],GDList,Table_ExternalData_1[[#Headers],[8]])</f>
        <v>0</v>
      </c>
      <c r="O391" s="6">
        <f>SUMIFS(GQList,GIList,Table_ExternalData_1[[#This Row],[Item_key]],GDList,Table_ExternalData_1[[#Headers],[9]])</f>
        <v>0</v>
      </c>
      <c r="P391" s="6">
        <f>SUMIFS(GQList,GIList,Table_ExternalData_1[[#This Row],[Item_key]],GDList,Table_ExternalData_1[[#Headers],[10]])</f>
        <v>100</v>
      </c>
      <c r="Q391" s="6">
        <f>SUMIFS(GQList,GIList,Table_ExternalData_1[[#This Row],[Item_key]],GDList,Table_ExternalData_1[[#Headers],[11]])</f>
        <v>95</v>
      </c>
      <c r="R391" s="6">
        <f>SUMIFS(GQList,GIList,Table_ExternalData_1[[#This Row],[Item_key]],GDList,Table_ExternalData_1[[#Headers],[12]])</f>
        <v>0</v>
      </c>
      <c r="S391" s="6">
        <f>SUMIFS(GQList,GIList,Table_ExternalData_1[[#This Row],[Item_key]],GDList,Table_ExternalData_1[[#Headers],[13]])</f>
        <v>0</v>
      </c>
      <c r="T391" s="6">
        <f>SUMIFS(GQList,GIList,Table_ExternalData_1[[#This Row],[Item_key]],GDList,Table_ExternalData_1[[#Headers],[14]])</f>
        <v>0</v>
      </c>
      <c r="U391" s="6">
        <f>SUMIFS(GQList,GIList,Table_ExternalData_1[[#This Row],[Item_key]],GDList,Table_ExternalData_1[[#Headers],[15]])</f>
        <v>0</v>
      </c>
      <c r="V391" s="6">
        <f>SUMIFS(GQList,GIList,Table_ExternalData_1[[#This Row],[Item_key]],GDList,Table_ExternalData_1[[#Headers],[16]])</f>
        <v>0</v>
      </c>
      <c r="W391" s="6">
        <f>SUMIFS(GQList,GIList,Table_ExternalData_1[[#This Row],[Item_key]],GDList,Table_ExternalData_1[[#Headers],[17]])</f>
        <v>0</v>
      </c>
      <c r="X391" s="6">
        <f>SUMIFS(GQList,GIList,Table_ExternalData_1[[#This Row],[Item_key]],GDList,Table_ExternalData_1[[#Headers],[18]])</f>
        <v>0</v>
      </c>
      <c r="Y391" s="6">
        <f>SUMIFS(GQList,GIList,Table_ExternalData_1[[#This Row],[Item_key]],GDList,Table_ExternalData_1[[#Headers],[19]])</f>
        <v>0</v>
      </c>
      <c r="Z391" s="6">
        <f>SUMIFS(GQList,GIList,Table_ExternalData_1[[#This Row],[Item_key]],GDList,Table_ExternalData_1[[#Headers],[20]])</f>
        <v>0</v>
      </c>
      <c r="AA391" s="6">
        <f>SUMIFS(GQList,GIList,Table_ExternalData_1[[#This Row],[Item_key]],GDList,Table_ExternalData_1[[#Headers],[21]])</f>
        <v>0</v>
      </c>
      <c r="AB391" s="6">
        <f>SUMIFS(GQList,GIList,Table_ExternalData_1[[#This Row],[Item_key]],GDList,Table_ExternalData_1[[#Headers],[22]])</f>
        <v>0</v>
      </c>
      <c r="AC391" s="6">
        <f>SUMIFS(GQList,GIList,Table_ExternalData_1[[#This Row],[Item_key]],GDList,Table_ExternalData_1[[#Headers],[23]])</f>
        <v>0</v>
      </c>
      <c r="AD391" s="6">
        <f>SUMIFS(GQList,GIList,Table_ExternalData_1[[#This Row],[Item_key]],GDList,Table_ExternalData_1[[#Headers],[24]])</f>
        <v>100</v>
      </c>
      <c r="AE391" s="6">
        <f>SUMIFS(GQList,GIList,Table_ExternalData_1[[#This Row],[Item_key]],GDList,Table_ExternalData_1[[#Headers],[25]])</f>
        <v>0</v>
      </c>
      <c r="AF391" s="6">
        <f>SUMIFS(GQList,GIList,Table_ExternalData_1[[#This Row],[Item_key]],GDList,Table_ExternalData_1[[#Headers],[26]])</f>
        <v>0</v>
      </c>
      <c r="AG391" s="6">
        <f>SUMIFS(GQList,GIList,Table_ExternalData_1[[#This Row],[Item_key]],GDList,Table_ExternalData_1[[#Headers],[27]])</f>
        <v>100</v>
      </c>
      <c r="AH391" s="6">
        <f>SUMIFS(GQList,GIList,Table_ExternalData_1[[#This Row],[Item_key]],GDList,Table_ExternalData_1[[#Headers],[28]])</f>
        <v>80</v>
      </c>
      <c r="AI391" s="6">
        <f>SUMIFS(GQList,GIList,Table_ExternalData_1[[#This Row],[Item_key]],GDList,Table_ExternalData_1[[#Headers],[29]])</f>
        <v>0</v>
      </c>
      <c r="AJ391" s="6">
        <f>SUMIFS(GQList,GIList,Table_ExternalData_1[[#This Row],[Item_key]],GDList,Table_ExternalData_1[[#Headers],[30]])</f>
        <v>0</v>
      </c>
      <c r="AK391" s="6">
        <f>SUMIFS(GQList,GIList,Table_ExternalData_1[[#This Row],[Item_key]],GDList,Table_ExternalData_1[[#Headers],[31]])</f>
        <v>200</v>
      </c>
      <c r="AL391" s="6">
        <f>SUM(Table_ExternalData_1[[#This Row],[1]:[31]])</f>
        <v>675</v>
      </c>
    </row>
    <row r="392" spans="1:38" hidden="1">
      <c r="A392" s="8" t="s">
        <v>2000</v>
      </c>
      <c r="B392" s="3" t="s">
        <v>1138</v>
      </c>
      <c r="C392" s="3" t="s">
        <v>527</v>
      </c>
      <c r="D392" s="3" t="s">
        <v>1143</v>
      </c>
      <c r="E392" s="3" t="s">
        <v>1144</v>
      </c>
      <c r="F392" s="8" t="s">
        <v>1642</v>
      </c>
      <c r="G392" s="6">
        <f>SUMIFS(GQList,GIList,Table_ExternalData_1[[#This Row],[Item_key]],GDList,Table_ExternalData_1[[#Headers],[1]])</f>
        <v>0</v>
      </c>
      <c r="H392" s="6">
        <f>SUMIFS(GQList,GIList,Table_ExternalData_1[[#This Row],[Item_key]],GDList,Table_ExternalData_1[[#Headers],[2]])</f>
        <v>0</v>
      </c>
      <c r="I392" s="6">
        <f>SUMIFS(GQList,GIList,Table_ExternalData_1[[#This Row],[Item_key]],GDList,Table_ExternalData_1[[#Headers],[3]])</f>
        <v>0</v>
      </c>
      <c r="J392" s="6">
        <f>SUMIFS(GQList,GIList,Table_ExternalData_1[[#This Row],[Item_key]],GDList,Table_ExternalData_1[[#Headers],[4]])</f>
        <v>0</v>
      </c>
      <c r="K392" s="6">
        <f>SUMIFS(GQList,GIList,Table_ExternalData_1[[#This Row],[Item_key]],GDList,Table_ExternalData_1[[#Headers],[5]])</f>
        <v>0</v>
      </c>
      <c r="L392" s="6">
        <f>SUMIFS(GQList,GIList,Table_ExternalData_1[[#This Row],[Item_key]],GDList,Table_ExternalData_1[[#Headers],[6]])</f>
        <v>0</v>
      </c>
      <c r="M392" s="6">
        <f>SUMIFS(GQList,GIList,Table_ExternalData_1[[#This Row],[Item_key]],GDList,Table_ExternalData_1[[#Headers],[7]])</f>
        <v>0</v>
      </c>
      <c r="N392" s="6">
        <f>SUMIFS(GQList,GIList,Table_ExternalData_1[[#This Row],[Item_key]],GDList,Table_ExternalData_1[[#Headers],[8]])</f>
        <v>0</v>
      </c>
      <c r="O392" s="6">
        <f>SUMIFS(GQList,GIList,Table_ExternalData_1[[#This Row],[Item_key]],GDList,Table_ExternalData_1[[#Headers],[9]])</f>
        <v>0</v>
      </c>
      <c r="P392" s="6">
        <f>SUMIFS(GQList,GIList,Table_ExternalData_1[[#This Row],[Item_key]],GDList,Table_ExternalData_1[[#Headers],[10]])</f>
        <v>100</v>
      </c>
      <c r="Q392" s="6">
        <f>SUMIFS(GQList,GIList,Table_ExternalData_1[[#This Row],[Item_key]],GDList,Table_ExternalData_1[[#Headers],[11]])</f>
        <v>95</v>
      </c>
      <c r="R392" s="6">
        <f>SUMIFS(GQList,GIList,Table_ExternalData_1[[#This Row],[Item_key]],GDList,Table_ExternalData_1[[#Headers],[12]])</f>
        <v>0</v>
      </c>
      <c r="S392" s="6">
        <f>SUMIFS(GQList,GIList,Table_ExternalData_1[[#This Row],[Item_key]],GDList,Table_ExternalData_1[[#Headers],[13]])</f>
        <v>0</v>
      </c>
      <c r="T392" s="6">
        <f>SUMIFS(GQList,GIList,Table_ExternalData_1[[#This Row],[Item_key]],GDList,Table_ExternalData_1[[#Headers],[14]])</f>
        <v>0</v>
      </c>
      <c r="U392" s="6">
        <f>SUMIFS(GQList,GIList,Table_ExternalData_1[[#This Row],[Item_key]],GDList,Table_ExternalData_1[[#Headers],[15]])</f>
        <v>0</v>
      </c>
      <c r="V392" s="6">
        <f>SUMIFS(GQList,GIList,Table_ExternalData_1[[#This Row],[Item_key]],GDList,Table_ExternalData_1[[#Headers],[16]])</f>
        <v>0</v>
      </c>
      <c r="W392" s="6">
        <f>SUMIFS(GQList,GIList,Table_ExternalData_1[[#This Row],[Item_key]],GDList,Table_ExternalData_1[[#Headers],[17]])</f>
        <v>0</v>
      </c>
      <c r="X392" s="6">
        <f>SUMIFS(GQList,GIList,Table_ExternalData_1[[#This Row],[Item_key]],GDList,Table_ExternalData_1[[#Headers],[18]])</f>
        <v>0</v>
      </c>
      <c r="Y392" s="6">
        <f>SUMIFS(GQList,GIList,Table_ExternalData_1[[#This Row],[Item_key]],GDList,Table_ExternalData_1[[#Headers],[19]])</f>
        <v>0</v>
      </c>
      <c r="Z392" s="6">
        <f>SUMIFS(GQList,GIList,Table_ExternalData_1[[#This Row],[Item_key]],GDList,Table_ExternalData_1[[#Headers],[20]])</f>
        <v>0</v>
      </c>
      <c r="AA392" s="6">
        <f>SUMIFS(GQList,GIList,Table_ExternalData_1[[#This Row],[Item_key]],GDList,Table_ExternalData_1[[#Headers],[21]])</f>
        <v>0</v>
      </c>
      <c r="AB392" s="6">
        <f>SUMIFS(GQList,GIList,Table_ExternalData_1[[#This Row],[Item_key]],GDList,Table_ExternalData_1[[#Headers],[22]])</f>
        <v>0</v>
      </c>
      <c r="AC392" s="6">
        <f>SUMIFS(GQList,GIList,Table_ExternalData_1[[#This Row],[Item_key]],GDList,Table_ExternalData_1[[#Headers],[23]])</f>
        <v>0</v>
      </c>
      <c r="AD392" s="6">
        <f>SUMIFS(GQList,GIList,Table_ExternalData_1[[#This Row],[Item_key]],GDList,Table_ExternalData_1[[#Headers],[24]])</f>
        <v>100</v>
      </c>
      <c r="AE392" s="6">
        <f>SUMIFS(GQList,GIList,Table_ExternalData_1[[#This Row],[Item_key]],GDList,Table_ExternalData_1[[#Headers],[25]])</f>
        <v>0</v>
      </c>
      <c r="AF392" s="6">
        <f>SUMIFS(GQList,GIList,Table_ExternalData_1[[#This Row],[Item_key]],GDList,Table_ExternalData_1[[#Headers],[26]])</f>
        <v>0</v>
      </c>
      <c r="AG392" s="6">
        <f>SUMIFS(GQList,GIList,Table_ExternalData_1[[#This Row],[Item_key]],GDList,Table_ExternalData_1[[#Headers],[27]])</f>
        <v>100</v>
      </c>
      <c r="AH392" s="6">
        <f>SUMIFS(GQList,GIList,Table_ExternalData_1[[#This Row],[Item_key]],GDList,Table_ExternalData_1[[#Headers],[28]])</f>
        <v>80</v>
      </c>
      <c r="AI392" s="6">
        <f>SUMIFS(GQList,GIList,Table_ExternalData_1[[#This Row],[Item_key]],GDList,Table_ExternalData_1[[#Headers],[29]])</f>
        <v>0</v>
      </c>
      <c r="AJ392" s="6">
        <f>SUMIFS(GQList,GIList,Table_ExternalData_1[[#This Row],[Item_key]],GDList,Table_ExternalData_1[[#Headers],[30]])</f>
        <v>0</v>
      </c>
      <c r="AK392" s="6">
        <f>SUMIFS(GQList,GIList,Table_ExternalData_1[[#This Row],[Item_key]],GDList,Table_ExternalData_1[[#Headers],[31]])</f>
        <v>200</v>
      </c>
      <c r="AL392" s="6">
        <f>SUM(Table_ExternalData_1[[#This Row],[1]:[31]])</f>
        <v>675</v>
      </c>
    </row>
    <row r="393" spans="1:38" hidden="1">
      <c r="A393" s="8" t="s">
        <v>2000</v>
      </c>
      <c r="B393" s="3" t="s">
        <v>1138</v>
      </c>
      <c r="C393" s="3" t="s">
        <v>455</v>
      </c>
      <c r="D393" s="3" t="s">
        <v>1145</v>
      </c>
      <c r="E393" s="3" t="s">
        <v>1146</v>
      </c>
      <c r="F393" s="8" t="s">
        <v>1641</v>
      </c>
      <c r="G393" s="6">
        <f>SUMIFS(GQList,GIList,Table_ExternalData_1[[#This Row],[Item_key]],GDList,Table_ExternalData_1[[#Headers],[1]])</f>
        <v>0</v>
      </c>
      <c r="H393" s="6">
        <f>SUMIFS(GQList,GIList,Table_ExternalData_1[[#This Row],[Item_key]],GDList,Table_ExternalData_1[[#Headers],[2]])</f>
        <v>0</v>
      </c>
      <c r="I393" s="6">
        <f>SUMIFS(GQList,GIList,Table_ExternalData_1[[#This Row],[Item_key]],GDList,Table_ExternalData_1[[#Headers],[3]])</f>
        <v>0</v>
      </c>
      <c r="J393" s="6">
        <f>SUMIFS(GQList,GIList,Table_ExternalData_1[[#This Row],[Item_key]],GDList,Table_ExternalData_1[[#Headers],[4]])</f>
        <v>0</v>
      </c>
      <c r="K393" s="6">
        <f>SUMIFS(GQList,GIList,Table_ExternalData_1[[#This Row],[Item_key]],GDList,Table_ExternalData_1[[#Headers],[5]])</f>
        <v>0</v>
      </c>
      <c r="L393" s="6">
        <f>SUMIFS(GQList,GIList,Table_ExternalData_1[[#This Row],[Item_key]],GDList,Table_ExternalData_1[[#Headers],[6]])</f>
        <v>0</v>
      </c>
      <c r="M393" s="6">
        <f>SUMIFS(GQList,GIList,Table_ExternalData_1[[#This Row],[Item_key]],GDList,Table_ExternalData_1[[#Headers],[7]])</f>
        <v>0</v>
      </c>
      <c r="N393" s="6">
        <f>SUMIFS(GQList,GIList,Table_ExternalData_1[[#This Row],[Item_key]],GDList,Table_ExternalData_1[[#Headers],[8]])</f>
        <v>0</v>
      </c>
      <c r="O393" s="6">
        <f>SUMIFS(GQList,GIList,Table_ExternalData_1[[#This Row],[Item_key]],GDList,Table_ExternalData_1[[#Headers],[9]])</f>
        <v>0</v>
      </c>
      <c r="P393" s="6">
        <f>SUMIFS(GQList,GIList,Table_ExternalData_1[[#This Row],[Item_key]],GDList,Table_ExternalData_1[[#Headers],[10]])</f>
        <v>0</v>
      </c>
      <c r="Q393" s="6">
        <f>SUMIFS(GQList,GIList,Table_ExternalData_1[[#This Row],[Item_key]],GDList,Table_ExternalData_1[[#Headers],[11]])</f>
        <v>53</v>
      </c>
      <c r="R393" s="6">
        <f>SUMIFS(GQList,GIList,Table_ExternalData_1[[#This Row],[Item_key]],GDList,Table_ExternalData_1[[#Headers],[12]])</f>
        <v>0</v>
      </c>
      <c r="S393" s="6">
        <f>SUMIFS(GQList,GIList,Table_ExternalData_1[[#This Row],[Item_key]],GDList,Table_ExternalData_1[[#Headers],[13]])</f>
        <v>53</v>
      </c>
      <c r="T393" s="6">
        <f>SUMIFS(GQList,GIList,Table_ExternalData_1[[#This Row],[Item_key]],GDList,Table_ExternalData_1[[#Headers],[14]])</f>
        <v>0</v>
      </c>
      <c r="U393" s="6">
        <f>SUMIFS(GQList,GIList,Table_ExternalData_1[[#This Row],[Item_key]],GDList,Table_ExternalData_1[[#Headers],[15]])</f>
        <v>0</v>
      </c>
      <c r="V393" s="6">
        <f>SUMIFS(GQList,GIList,Table_ExternalData_1[[#This Row],[Item_key]],GDList,Table_ExternalData_1[[#Headers],[16]])</f>
        <v>0</v>
      </c>
      <c r="W393" s="6">
        <f>SUMIFS(GQList,GIList,Table_ExternalData_1[[#This Row],[Item_key]],GDList,Table_ExternalData_1[[#Headers],[17]])</f>
        <v>0</v>
      </c>
      <c r="X393" s="6">
        <f>SUMIFS(GQList,GIList,Table_ExternalData_1[[#This Row],[Item_key]],GDList,Table_ExternalData_1[[#Headers],[18]])</f>
        <v>0</v>
      </c>
      <c r="Y393" s="6">
        <f>SUMIFS(GQList,GIList,Table_ExternalData_1[[#This Row],[Item_key]],GDList,Table_ExternalData_1[[#Headers],[19]])</f>
        <v>0</v>
      </c>
      <c r="Z393" s="6">
        <f>SUMIFS(GQList,GIList,Table_ExternalData_1[[#This Row],[Item_key]],GDList,Table_ExternalData_1[[#Headers],[20]])</f>
        <v>0</v>
      </c>
      <c r="AA393" s="6">
        <f>SUMIFS(GQList,GIList,Table_ExternalData_1[[#This Row],[Item_key]],GDList,Table_ExternalData_1[[#Headers],[21]])</f>
        <v>0</v>
      </c>
      <c r="AB393" s="6">
        <f>SUMIFS(GQList,GIList,Table_ExternalData_1[[#This Row],[Item_key]],GDList,Table_ExternalData_1[[#Headers],[22]])</f>
        <v>0</v>
      </c>
      <c r="AC393" s="6">
        <f>SUMIFS(GQList,GIList,Table_ExternalData_1[[#This Row],[Item_key]],GDList,Table_ExternalData_1[[#Headers],[23]])</f>
        <v>0</v>
      </c>
      <c r="AD393" s="6">
        <f>SUMIFS(GQList,GIList,Table_ExternalData_1[[#This Row],[Item_key]],GDList,Table_ExternalData_1[[#Headers],[24]])</f>
        <v>0</v>
      </c>
      <c r="AE393" s="6">
        <f>SUMIFS(GQList,GIList,Table_ExternalData_1[[#This Row],[Item_key]],GDList,Table_ExternalData_1[[#Headers],[25]])</f>
        <v>0</v>
      </c>
      <c r="AF393" s="6">
        <f>SUMIFS(GQList,GIList,Table_ExternalData_1[[#This Row],[Item_key]],GDList,Table_ExternalData_1[[#Headers],[26]])</f>
        <v>0</v>
      </c>
      <c r="AG393" s="6">
        <f>SUMIFS(GQList,GIList,Table_ExternalData_1[[#This Row],[Item_key]],GDList,Table_ExternalData_1[[#Headers],[27]])</f>
        <v>193</v>
      </c>
      <c r="AH393" s="6">
        <f>SUMIFS(GQList,GIList,Table_ExternalData_1[[#This Row],[Item_key]],GDList,Table_ExternalData_1[[#Headers],[28]])</f>
        <v>-30</v>
      </c>
      <c r="AI393" s="6">
        <f>SUMIFS(GQList,GIList,Table_ExternalData_1[[#This Row],[Item_key]],GDList,Table_ExternalData_1[[#Headers],[29]])</f>
        <v>0</v>
      </c>
      <c r="AJ393" s="6">
        <f>SUMIFS(GQList,GIList,Table_ExternalData_1[[#This Row],[Item_key]],GDList,Table_ExternalData_1[[#Headers],[30]])</f>
        <v>81</v>
      </c>
      <c r="AK393" s="6">
        <f>SUMIFS(GQList,GIList,Table_ExternalData_1[[#This Row],[Item_key]],GDList,Table_ExternalData_1[[#Headers],[31]])</f>
        <v>69</v>
      </c>
      <c r="AL393" s="6">
        <f>SUM(Table_ExternalData_1[[#This Row],[1]:[31]])</f>
        <v>419</v>
      </c>
    </row>
    <row r="394" spans="1:38" hidden="1">
      <c r="A394" s="8" t="s">
        <v>2000</v>
      </c>
      <c r="B394" s="3" t="s">
        <v>1138</v>
      </c>
      <c r="C394" s="3" t="s">
        <v>127</v>
      </c>
      <c r="D394" s="3" t="s">
        <v>1147</v>
      </c>
      <c r="E394" s="3" t="s">
        <v>1148</v>
      </c>
      <c r="F394" s="8" t="s">
        <v>1641</v>
      </c>
      <c r="G394" s="6">
        <f>SUMIFS(GQList,GIList,Table_ExternalData_1[[#This Row],[Item_key]],GDList,Table_ExternalData_1[[#Headers],[1]])</f>
        <v>0</v>
      </c>
      <c r="H394" s="6">
        <f>SUMIFS(GQList,GIList,Table_ExternalData_1[[#This Row],[Item_key]],GDList,Table_ExternalData_1[[#Headers],[2]])</f>
        <v>0</v>
      </c>
      <c r="I394" s="6">
        <f>SUMIFS(GQList,GIList,Table_ExternalData_1[[#This Row],[Item_key]],GDList,Table_ExternalData_1[[#Headers],[3]])</f>
        <v>0</v>
      </c>
      <c r="J394" s="6">
        <f>SUMIFS(GQList,GIList,Table_ExternalData_1[[#This Row],[Item_key]],GDList,Table_ExternalData_1[[#Headers],[4]])</f>
        <v>0</v>
      </c>
      <c r="K394" s="6">
        <f>SUMIFS(GQList,GIList,Table_ExternalData_1[[#This Row],[Item_key]],GDList,Table_ExternalData_1[[#Headers],[5]])</f>
        <v>0</v>
      </c>
      <c r="L394" s="6">
        <f>SUMIFS(GQList,GIList,Table_ExternalData_1[[#This Row],[Item_key]],GDList,Table_ExternalData_1[[#Headers],[6]])</f>
        <v>0</v>
      </c>
      <c r="M394" s="6">
        <f>SUMIFS(GQList,GIList,Table_ExternalData_1[[#This Row],[Item_key]],GDList,Table_ExternalData_1[[#Headers],[7]])</f>
        <v>-60</v>
      </c>
      <c r="N394" s="6">
        <f>SUMIFS(GQList,GIList,Table_ExternalData_1[[#This Row],[Item_key]],GDList,Table_ExternalData_1[[#Headers],[8]])</f>
        <v>0</v>
      </c>
      <c r="O394" s="6">
        <f>SUMIFS(GQList,GIList,Table_ExternalData_1[[#This Row],[Item_key]],GDList,Table_ExternalData_1[[#Headers],[9]])</f>
        <v>60</v>
      </c>
      <c r="P394" s="6">
        <f>SUMIFS(GQList,GIList,Table_ExternalData_1[[#This Row],[Item_key]],GDList,Table_ExternalData_1[[#Headers],[10]])</f>
        <v>60</v>
      </c>
      <c r="Q394" s="6">
        <f>SUMIFS(GQList,GIList,Table_ExternalData_1[[#This Row],[Item_key]],GDList,Table_ExternalData_1[[#Headers],[11]])</f>
        <v>0</v>
      </c>
      <c r="R394" s="6">
        <f>SUMIFS(GQList,GIList,Table_ExternalData_1[[#This Row],[Item_key]],GDList,Table_ExternalData_1[[#Headers],[12]])</f>
        <v>0</v>
      </c>
      <c r="S394" s="6">
        <f>SUMIFS(GQList,GIList,Table_ExternalData_1[[#This Row],[Item_key]],GDList,Table_ExternalData_1[[#Headers],[13]])</f>
        <v>50</v>
      </c>
      <c r="T394" s="6">
        <f>SUMIFS(GQList,GIList,Table_ExternalData_1[[#This Row],[Item_key]],GDList,Table_ExternalData_1[[#Headers],[14]])</f>
        <v>0</v>
      </c>
      <c r="U394" s="6">
        <f>SUMIFS(GQList,GIList,Table_ExternalData_1[[#This Row],[Item_key]],GDList,Table_ExternalData_1[[#Headers],[15]])</f>
        <v>0</v>
      </c>
      <c r="V394" s="6">
        <f>SUMIFS(GQList,GIList,Table_ExternalData_1[[#This Row],[Item_key]],GDList,Table_ExternalData_1[[#Headers],[16]])</f>
        <v>0</v>
      </c>
      <c r="W394" s="6">
        <f>SUMIFS(GQList,GIList,Table_ExternalData_1[[#This Row],[Item_key]],GDList,Table_ExternalData_1[[#Headers],[17]])</f>
        <v>0</v>
      </c>
      <c r="X394" s="6">
        <f>SUMIFS(GQList,GIList,Table_ExternalData_1[[#This Row],[Item_key]],GDList,Table_ExternalData_1[[#Headers],[18]])</f>
        <v>0</v>
      </c>
      <c r="Y394" s="6">
        <f>SUMIFS(GQList,GIList,Table_ExternalData_1[[#This Row],[Item_key]],GDList,Table_ExternalData_1[[#Headers],[19]])</f>
        <v>0</v>
      </c>
      <c r="Z394" s="6">
        <f>SUMIFS(GQList,GIList,Table_ExternalData_1[[#This Row],[Item_key]],GDList,Table_ExternalData_1[[#Headers],[20]])</f>
        <v>0</v>
      </c>
      <c r="AA394" s="6">
        <f>SUMIFS(GQList,GIList,Table_ExternalData_1[[#This Row],[Item_key]],GDList,Table_ExternalData_1[[#Headers],[21]])</f>
        <v>0</v>
      </c>
      <c r="AB394" s="6">
        <f>SUMIFS(GQList,GIList,Table_ExternalData_1[[#This Row],[Item_key]],GDList,Table_ExternalData_1[[#Headers],[22]])</f>
        <v>0</v>
      </c>
      <c r="AC394" s="6">
        <f>SUMIFS(GQList,GIList,Table_ExternalData_1[[#This Row],[Item_key]],GDList,Table_ExternalData_1[[#Headers],[23]])</f>
        <v>0</v>
      </c>
      <c r="AD394" s="6">
        <f>SUMIFS(GQList,GIList,Table_ExternalData_1[[#This Row],[Item_key]],GDList,Table_ExternalData_1[[#Headers],[24]])</f>
        <v>0</v>
      </c>
      <c r="AE394" s="6">
        <f>SUMIFS(GQList,GIList,Table_ExternalData_1[[#This Row],[Item_key]],GDList,Table_ExternalData_1[[#Headers],[25]])</f>
        <v>0</v>
      </c>
      <c r="AF394" s="6">
        <f>SUMIFS(GQList,GIList,Table_ExternalData_1[[#This Row],[Item_key]],GDList,Table_ExternalData_1[[#Headers],[26]])</f>
        <v>0</v>
      </c>
      <c r="AG394" s="6">
        <f>SUMIFS(GQList,GIList,Table_ExternalData_1[[#This Row],[Item_key]],GDList,Table_ExternalData_1[[#Headers],[27]])</f>
        <v>0</v>
      </c>
      <c r="AH394" s="6">
        <f>SUMIFS(GQList,GIList,Table_ExternalData_1[[#This Row],[Item_key]],GDList,Table_ExternalData_1[[#Headers],[28]])</f>
        <v>0</v>
      </c>
      <c r="AI394" s="6">
        <f>SUMIFS(GQList,GIList,Table_ExternalData_1[[#This Row],[Item_key]],GDList,Table_ExternalData_1[[#Headers],[29]])</f>
        <v>0</v>
      </c>
      <c r="AJ394" s="6">
        <f>SUMIFS(GQList,GIList,Table_ExternalData_1[[#This Row],[Item_key]],GDList,Table_ExternalData_1[[#Headers],[30]])</f>
        <v>0</v>
      </c>
      <c r="AK394" s="6">
        <f>SUMIFS(GQList,GIList,Table_ExternalData_1[[#This Row],[Item_key]],GDList,Table_ExternalData_1[[#Headers],[31]])</f>
        <v>60</v>
      </c>
      <c r="AL394" s="6">
        <f>SUM(Table_ExternalData_1[[#This Row],[1]:[31]])</f>
        <v>170</v>
      </c>
    </row>
    <row r="395" spans="1:38" ht="24">
      <c r="A395" s="8" t="s">
        <v>2001</v>
      </c>
      <c r="B395" s="3" t="s">
        <v>1150</v>
      </c>
      <c r="C395" s="3" t="s">
        <v>310</v>
      </c>
      <c r="D395" s="3" t="s">
        <v>1151</v>
      </c>
      <c r="E395" s="3" t="s">
        <v>1152</v>
      </c>
      <c r="F395" s="8" t="s">
        <v>1641</v>
      </c>
      <c r="G395" s="6">
        <f>SUMIFS(GQList,GIList,Table_ExternalData_1[[#This Row],[Item_key]],GDList,Table_ExternalData_1[[#Headers],[1]])</f>
        <v>0</v>
      </c>
      <c r="H395" s="6">
        <f>SUMIFS(GQList,GIList,Table_ExternalData_1[[#This Row],[Item_key]],GDList,Table_ExternalData_1[[#Headers],[2]])</f>
        <v>0</v>
      </c>
      <c r="I395" s="6">
        <f>SUMIFS(GQList,GIList,Table_ExternalData_1[[#This Row],[Item_key]],GDList,Table_ExternalData_1[[#Headers],[3]])</f>
        <v>0</v>
      </c>
      <c r="J395" s="6">
        <f>SUMIFS(GQList,GIList,Table_ExternalData_1[[#This Row],[Item_key]],GDList,Table_ExternalData_1[[#Headers],[4]])</f>
        <v>0</v>
      </c>
      <c r="K395" s="6">
        <f>SUMIFS(GQList,GIList,Table_ExternalData_1[[#This Row],[Item_key]],GDList,Table_ExternalData_1[[#Headers],[5]])</f>
        <v>0</v>
      </c>
      <c r="L395" s="6">
        <f>SUMIFS(GQList,GIList,Table_ExternalData_1[[#This Row],[Item_key]],GDList,Table_ExternalData_1[[#Headers],[6]])</f>
        <v>0</v>
      </c>
      <c r="M395" s="6">
        <f>SUMIFS(GQList,GIList,Table_ExternalData_1[[#This Row],[Item_key]],GDList,Table_ExternalData_1[[#Headers],[7]])</f>
        <v>0</v>
      </c>
      <c r="N395" s="6">
        <f>SUMIFS(GQList,GIList,Table_ExternalData_1[[#This Row],[Item_key]],GDList,Table_ExternalData_1[[#Headers],[8]])</f>
        <v>0</v>
      </c>
      <c r="O395" s="6">
        <f>SUMIFS(GQList,GIList,Table_ExternalData_1[[#This Row],[Item_key]],GDList,Table_ExternalData_1[[#Headers],[9]])</f>
        <v>0</v>
      </c>
      <c r="P395" s="6">
        <f>SUMIFS(GQList,GIList,Table_ExternalData_1[[#This Row],[Item_key]],GDList,Table_ExternalData_1[[#Headers],[10]])</f>
        <v>0</v>
      </c>
      <c r="Q395" s="6">
        <f>SUMIFS(GQList,GIList,Table_ExternalData_1[[#This Row],[Item_key]],GDList,Table_ExternalData_1[[#Headers],[11]])</f>
        <v>0</v>
      </c>
      <c r="R395" s="6">
        <f>SUMIFS(GQList,GIList,Table_ExternalData_1[[#This Row],[Item_key]],GDList,Table_ExternalData_1[[#Headers],[12]])</f>
        <v>0</v>
      </c>
      <c r="S395" s="6">
        <f>SUMIFS(GQList,GIList,Table_ExternalData_1[[#This Row],[Item_key]],GDList,Table_ExternalData_1[[#Headers],[13]])</f>
        <v>0</v>
      </c>
      <c r="T395" s="6">
        <f>SUMIFS(GQList,GIList,Table_ExternalData_1[[#This Row],[Item_key]],GDList,Table_ExternalData_1[[#Headers],[14]])</f>
        <v>0</v>
      </c>
      <c r="U395" s="6">
        <f>SUMIFS(GQList,GIList,Table_ExternalData_1[[#This Row],[Item_key]],GDList,Table_ExternalData_1[[#Headers],[15]])</f>
        <v>0</v>
      </c>
      <c r="V395" s="6">
        <f>SUMIFS(GQList,GIList,Table_ExternalData_1[[#This Row],[Item_key]],GDList,Table_ExternalData_1[[#Headers],[16]])</f>
        <v>0</v>
      </c>
      <c r="W395" s="6">
        <f>SUMIFS(GQList,GIList,Table_ExternalData_1[[#This Row],[Item_key]],GDList,Table_ExternalData_1[[#Headers],[17]])</f>
        <v>0</v>
      </c>
      <c r="X395" s="6">
        <f>SUMIFS(GQList,GIList,Table_ExternalData_1[[#This Row],[Item_key]],GDList,Table_ExternalData_1[[#Headers],[18]])</f>
        <v>0</v>
      </c>
      <c r="Y395" s="6">
        <f>SUMIFS(GQList,GIList,Table_ExternalData_1[[#This Row],[Item_key]],GDList,Table_ExternalData_1[[#Headers],[19]])</f>
        <v>0</v>
      </c>
      <c r="Z395" s="6">
        <f>SUMIFS(GQList,GIList,Table_ExternalData_1[[#This Row],[Item_key]],GDList,Table_ExternalData_1[[#Headers],[20]])</f>
        <v>0</v>
      </c>
      <c r="AA395" s="6">
        <f>SUMIFS(GQList,GIList,Table_ExternalData_1[[#This Row],[Item_key]],GDList,Table_ExternalData_1[[#Headers],[21]])</f>
        <v>0</v>
      </c>
      <c r="AB395" s="6">
        <f>SUMIFS(GQList,GIList,Table_ExternalData_1[[#This Row],[Item_key]],GDList,Table_ExternalData_1[[#Headers],[22]])</f>
        <v>0</v>
      </c>
      <c r="AC395" s="6">
        <f>SUMIFS(GQList,GIList,Table_ExternalData_1[[#This Row],[Item_key]],GDList,Table_ExternalData_1[[#Headers],[23]])</f>
        <v>0</v>
      </c>
      <c r="AD395" s="6">
        <f>SUMIFS(GQList,GIList,Table_ExternalData_1[[#This Row],[Item_key]],GDList,Table_ExternalData_1[[#Headers],[24]])</f>
        <v>0</v>
      </c>
      <c r="AE395" s="6">
        <f>SUMIFS(GQList,GIList,Table_ExternalData_1[[#This Row],[Item_key]],GDList,Table_ExternalData_1[[#Headers],[25]])</f>
        <v>0</v>
      </c>
      <c r="AF395" s="6">
        <f>SUMIFS(GQList,GIList,Table_ExternalData_1[[#This Row],[Item_key]],GDList,Table_ExternalData_1[[#Headers],[26]])</f>
        <v>0</v>
      </c>
      <c r="AG395" s="6">
        <f>SUMIFS(GQList,GIList,Table_ExternalData_1[[#This Row],[Item_key]],GDList,Table_ExternalData_1[[#Headers],[27]])</f>
        <v>0</v>
      </c>
      <c r="AH395" s="6">
        <f>SUMIFS(GQList,GIList,Table_ExternalData_1[[#This Row],[Item_key]],GDList,Table_ExternalData_1[[#Headers],[28]])</f>
        <v>0</v>
      </c>
      <c r="AI395" s="6">
        <f>SUMIFS(GQList,GIList,Table_ExternalData_1[[#This Row],[Item_key]],GDList,Table_ExternalData_1[[#Headers],[29]])</f>
        <v>0</v>
      </c>
      <c r="AJ395" s="6">
        <f>SUMIFS(GQList,GIList,Table_ExternalData_1[[#This Row],[Item_key]],GDList,Table_ExternalData_1[[#Headers],[30]])</f>
        <v>0</v>
      </c>
      <c r="AK395" s="6">
        <f>SUMIFS(GQList,GIList,Table_ExternalData_1[[#This Row],[Item_key]],GDList,Table_ExternalData_1[[#Headers],[31]])</f>
        <v>1000</v>
      </c>
      <c r="AL395" s="6">
        <f>SUM(Table_ExternalData_1[[#This Row],[1]:[31]])</f>
        <v>1000</v>
      </c>
    </row>
    <row r="396" spans="1:38" ht="24">
      <c r="A396" s="8" t="s">
        <v>2001</v>
      </c>
      <c r="B396" s="3" t="s">
        <v>1678</v>
      </c>
      <c r="C396" s="3" t="s">
        <v>78</v>
      </c>
      <c r="D396" s="3" t="s">
        <v>1149</v>
      </c>
      <c r="E396" s="3" t="s">
        <v>1148</v>
      </c>
      <c r="F396" s="8" t="s">
        <v>1641</v>
      </c>
      <c r="G396" s="6">
        <f>SUMIFS(GQList,GIList,Table_ExternalData_1[[#This Row],[Item_key]],GDList,Table_ExternalData_1[[#Headers],[1]])</f>
        <v>0</v>
      </c>
      <c r="H396" s="6">
        <f>SUMIFS(GQList,GIList,Table_ExternalData_1[[#This Row],[Item_key]],GDList,Table_ExternalData_1[[#Headers],[2]])</f>
        <v>0</v>
      </c>
      <c r="I396" s="6">
        <f>SUMIFS(GQList,GIList,Table_ExternalData_1[[#This Row],[Item_key]],GDList,Table_ExternalData_1[[#Headers],[3]])</f>
        <v>380</v>
      </c>
      <c r="J396" s="6">
        <f>SUMIFS(GQList,GIList,Table_ExternalData_1[[#This Row],[Item_key]],GDList,Table_ExternalData_1[[#Headers],[4]])</f>
        <v>0</v>
      </c>
      <c r="K396" s="6">
        <f>SUMIFS(GQList,GIList,Table_ExternalData_1[[#This Row],[Item_key]],GDList,Table_ExternalData_1[[#Headers],[5]])</f>
        <v>0</v>
      </c>
      <c r="L396" s="6">
        <f>SUMIFS(GQList,GIList,Table_ExternalData_1[[#This Row],[Item_key]],GDList,Table_ExternalData_1[[#Headers],[6]])</f>
        <v>0</v>
      </c>
      <c r="M396" s="6">
        <f>SUMIFS(GQList,GIList,Table_ExternalData_1[[#This Row],[Item_key]],GDList,Table_ExternalData_1[[#Headers],[7]])</f>
        <v>0</v>
      </c>
      <c r="N396" s="6">
        <f>SUMIFS(GQList,GIList,Table_ExternalData_1[[#This Row],[Item_key]],GDList,Table_ExternalData_1[[#Headers],[8]])</f>
        <v>300</v>
      </c>
      <c r="O396" s="6">
        <f>SUMIFS(GQList,GIList,Table_ExternalData_1[[#This Row],[Item_key]],GDList,Table_ExternalData_1[[#Headers],[9]])</f>
        <v>250</v>
      </c>
      <c r="P396" s="6">
        <f>SUMIFS(GQList,GIList,Table_ExternalData_1[[#This Row],[Item_key]],GDList,Table_ExternalData_1[[#Headers],[10]])</f>
        <v>350</v>
      </c>
      <c r="Q396" s="6">
        <f>SUMIFS(GQList,GIList,Table_ExternalData_1[[#This Row],[Item_key]],GDList,Table_ExternalData_1[[#Headers],[11]])</f>
        <v>100</v>
      </c>
      <c r="R396" s="6">
        <f>SUMIFS(GQList,GIList,Table_ExternalData_1[[#This Row],[Item_key]],GDList,Table_ExternalData_1[[#Headers],[12]])</f>
        <v>0</v>
      </c>
      <c r="S396" s="6">
        <f>SUMIFS(GQList,GIList,Table_ExternalData_1[[#This Row],[Item_key]],GDList,Table_ExternalData_1[[#Headers],[13]])</f>
        <v>20</v>
      </c>
      <c r="T396" s="6">
        <f>SUMIFS(GQList,GIList,Table_ExternalData_1[[#This Row],[Item_key]],GDList,Table_ExternalData_1[[#Headers],[14]])</f>
        <v>0</v>
      </c>
      <c r="U396" s="6">
        <f>SUMIFS(GQList,GIList,Table_ExternalData_1[[#This Row],[Item_key]],GDList,Table_ExternalData_1[[#Headers],[15]])</f>
        <v>0</v>
      </c>
      <c r="V396" s="6">
        <f>SUMIFS(GQList,GIList,Table_ExternalData_1[[#This Row],[Item_key]],GDList,Table_ExternalData_1[[#Headers],[16]])</f>
        <v>0</v>
      </c>
      <c r="W396" s="6">
        <f>SUMIFS(GQList,GIList,Table_ExternalData_1[[#This Row],[Item_key]],GDList,Table_ExternalData_1[[#Headers],[17]])</f>
        <v>600</v>
      </c>
      <c r="X396" s="6">
        <f>SUMIFS(GQList,GIList,Table_ExternalData_1[[#This Row],[Item_key]],GDList,Table_ExternalData_1[[#Headers],[18]])</f>
        <v>0</v>
      </c>
      <c r="Y396" s="6">
        <f>SUMIFS(GQList,GIList,Table_ExternalData_1[[#This Row],[Item_key]],GDList,Table_ExternalData_1[[#Headers],[19]])</f>
        <v>0</v>
      </c>
      <c r="Z396" s="6">
        <f>SUMIFS(GQList,GIList,Table_ExternalData_1[[#This Row],[Item_key]],GDList,Table_ExternalData_1[[#Headers],[20]])</f>
        <v>0</v>
      </c>
      <c r="AA396" s="6">
        <f>SUMIFS(GQList,GIList,Table_ExternalData_1[[#This Row],[Item_key]],GDList,Table_ExternalData_1[[#Headers],[21]])</f>
        <v>0</v>
      </c>
      <c r="AB396" s="6">
        <f>SUMIFS(GQList,GIList,Table_ExternalData_1[[#This Row],[Item_key]],GDList,Table_ExternalData_1[[#Headers],[22]])</f>
        <v>0</v>
      </c>
      <c r="AC396" s="6">
        <f>SUMIFS(GQList,GIList,Table_ExternalData_1[[#This Row],[Item_key]],GDList,Table_ExternalData_1[[#Headers],[23]])</f>
        <v>0</v>
      </c>
      <c r="AD396" s="6">
        <f>SUMIFS(GQList,GIList,Table_ExternalData_1[[#This Row],[Item_key]],GDList,Table_ExternalData_1[[#Headers],[24]])</f>
        <v>0</v>
      </c>
      <c r="AE396" s="6">
        <f>SUMIFS(GQList,GIList,Table_ExternalData_1[[#This Row],[Item_key]],GDList,Table_ExternalData_1[[#Headers],[25]])</f>
        <v>0</v>
      </c>
      <c r="AF396" s="6">
        <f>SUMIFS(GQList,GIList,Table_ExternalData_1[[#This Row],[Item_key]],GDList,Table_ExternalData_1[[#Headers],[26]])</f>
        <v>0</v>
      </c>
      <c r="AG396" s="6">
        <f>SUMIFS(GQList,GIList,Table_ExternalData_1[[#This Row],[Item_key]],GDList,Table_ExternalData_1[[#Headers],[27]])</f>
        <v>290</v>
      </c>
      <c r="AH396" s="6">
        <f>SUMIFS(GQList,GIList,Table_ExternalData_1[[#This Row],[Item_key]],GDList,Table_ExternalData_1[[#Headers],[28]])</f>
        <v>0</v>
      </c>
      <c r="AI396" s="6">
        <f>SUMIFS(GQList,GIList,Table_ExternalData_1[[#This Row],[Item_key]],GDList,Table_ExternalData_1[[#Headers],[29]])</f>
        <v>410</v>
      </c>
      <c r="AJ396" s="6">
        <f>SUMIFS(GQList,GIList,Table_ExternalData_1[[#This Row],[Item_key]],GDList,Table_ExternalData_1[[#Headers],[30]])</f>
        <v>10</v>
      </c>
      <c r="AK396" s="6">
        <f>SUMIFS(GQList,GIList,Table_ExternalData_1[[#This Row],[Item_key]],GDList,Table_ExternalData_1[[#Headers],[31]])</f>
        <v>770</v>
      </c>
      <c r="AL396" s="6">
        <f>SUM(Table_ExternalData_1[[#This Row],[1]:[31]])</f>
        <v>3480</v>
      </c>
    </row>
    <row r="397" spans="1:38" ht="24" hidden="1">
      <c r="A397" s="8" t="s">
        <v>2000</v>
      </c>
      <c r="B397" s="3" t="s">
        <v>1978</v>
      </c>
      <c r="C397" s="3" t="s">
        <v>1711</v>
      </c>
      <c r="D397" s="3" t="s">
        <v>1979</v>
      </c>
      <c r="E397" s="3" t="s">
        <v>1980</v>
      </c>
      <c r="F397" s="8" t="s">
        <v>1641</v>
      </c>
      <c r="G397" s="6">
        <f>SUMIFS(GQList,GIList,Table_ExternalData_1[[#This Row],[Item_key]],GDList,Table_ExternalData_1[[#Headers],[1]])</f>
        <v>0</v>
      </c>
      <c r="H397" s="6">
        <f>SUMIFS(GQList,GIList,Table_ExternalData_1[[#This Row],[Item_key]],GDList,Table_ExternalData_1[[#Headers],[2]])</f>
        <v>0</v>
      </c>
      <c r="I397" s="6">
        <f>SUMIFS(GQList,GIList,Table_ExternalData_1[[#This Row],[Item_key]],GDList,Table_ExternalData_1[[#Headers],[3]])</f>
        <v>0</v>
      </c>
      <c r="J397" s="6">
        <f>SUMIFS(GQList,GIList,Table_ExternalData_1[[#This Row],[Item_key]],GDList,Table_ExternalData_1[[#Headers],[4]])</f>
        <v>0</v>
      </c>
      <c r="K397" s="6">
        <f>SUMIFS(GQList,GIList,Table_ExternalData_1[[#This Row],[Item_key]],GDList,Table_ExternalData_1[[#Headers],[5]])</f>
        <v>0</v>
      </c>
      <c r="L397" s="6">
        <f>SUMIFS(GQList,GIList,Table_ExternalData_1[[#This Row],[Item_key]],GDList,Table_ExternalData_1[[#Headers],[6]])</f>
        <v>0</v>
      </c>
      <c r="M397" s="6">
        <f>SUMIFS(GQList,GIList,Table_ExternalData_1[[#This Row],[Item_key]],GDList,Table_ExternalData_1[[#Headers],[7]])</f>
        <v>0</v>
      </c>
      <c r="N397" s="6">
        <f>SUMIFS(GQList,GIList,Table_ExternalData_1[[#This Row],[Item_key]],GDList,Table_ExternalData_1[[#Headers],[8]])</f>
        <v>0</v>
      </c>
      <c r="O397" s="6">
        <f>SUMIFS(GQList,GIList,Table_ExternalData_1[[#This Row],[Item_key]],GDList,Table_ExternalData_1[[#Headers],[9]])</f>
        <v>0</v>
      </c>
      <c r="P397" s="6">
        <f>SUMIFS(GQList,GIList,Table_ExternalData_1[[#This Row],[Item_key]],GDList,Table_ExternalData_1[[#Headers],[10]])</f>
        <v>0</v>
      </c>
      <c r="Q397" s="6">
        <f>SUMIFS(GQList,GIList,Table_ExternalData_1[[#This Row],[Item_key]],GDList,Table_ExternalData_1[[#Headers],[11]])</f>
        <v>0</v>
      </c>
      <c r="R397" s="6">
        <f>SUMIFS(GQList,GIList,Table_ExternalData_1[[#This Row],[Item_key]],GDList,Table_ExternalData_1[[#Headers],[12]])</f>
        <v>0</v>
      </c>
      <c r="S397" s="6">
        <f>SUMIFS(GQList,GIList,Table_ExternalData_1[[#This Row],[Item_key]],GDList,Table_ExternalData_1[[#Headers],[13]])</f>
        <v>0</v>
      </c>
      <c r="T397" s="6">
        <f>SUMIFS(GQList,GIList,Table_ExternalData_1[[#This Row],[Item_key]],GDList,Table_ExternalData_1[[#Headers],[14]])</f>
        <v>0</v>
      </c>
      <c r="U397" s="6">
        <f>SUMIFS(GQList,GIList,Table_ExternalData_1[[#This Row],[Item_key]],GDList,Table_ExternalData_1[[#Headers],[15]])</f>
        <v>0</v>
      </c>
      <c r="V397" s="6">
        <f>SUMIFS(GQList,GIList,Table_ExternalData_1[[#This Row],[Item_key]],GDList,Table_ExternalData_1[[#Headers],[16]])</f>
        <v>0</v>
      </c>
      <c r="W397" s="6">
        <f>SUMIFS(GQList,GIList,Table_ExternalData_1[[#This Row],[Item_key]],GDList,Table_ExternalData_1[[#Headers],[17]])</f>
        <v>0</v>
      </c>
      <c r="X397" s="6">
        <f>SUMIFS(GQList,GIList,Table_ExternalData_1[[#This Row],[Item_key]],GDList,Table_ExternalData_1[[#Headers],[18]])</f>
        <v>0</v>
      </c>
      <c r="Y397" s="6">
        <f>SUMIFS(GQList,GIList,Table_ExternalData_1[[#This Row],[Item_key]],GDList,Table_ExternalData_1[[#Headers],[19]])</f>
        <v>0</v>
      </c>
      <c r="Z397" s="6">
        <f>SUMIFS(GQList,GIList,Table_ExternalData_1[[#This Row],[Item_key]],GDList,Table_ExternalData_1[[#Headers],[20]])</f>
        <v>0</v>
      </c>
      <c r="AA397" s="6">
        <f>SUMIFS(GQList,GIList,Table_ExternalData_1[[#This Row],[Item_key]],GDList,Table_ExternalData_1[[#Headers],[21]])</f>
        <v>0</v>
      </c>
      <c r="AB397" s="6">
        <f>SUMIFS(GQList,GIList,Table_ExternalData_1[[#This Row],[Item_key]],GDList,Table_ExternalData_1[[#Headers],[22]])</f>
        <v>0</v>
      </c>
      <c r="AC397" s="6">
        <f>SUMIFS(GQList,GIList,Table_ExternalData_1[[#This Row],[Item_key]],GDList,Table_ExternalData_1[[#Headers],[23]])</f>
        <v>0</v>
      </c>
      <c r="AD397" s="6">
        <f>SUMIFS(GQList,GIList,Table_ExternalData_1[[#This Row],[Item_key]],GDList,Table_ExternalData_1[[#Headers],[24]])</f>
        <v>0</v>
      </c>
      <c r="AE397" s="6">
        <f>SUMIFS(GQList,GIList,Table_ExternalData_1[[#This Row],[Item_key]],GDList,Table_ExternalData_1[[#Headers],[25]])</f>
        <v>0</v>
      </c>
      <c r="AF397" s="6">
        <f>SUMIFS(GQList,GIList,Table_ExternalData_1[[#This Row],[Item_key]],GDList,Table_ExternalData_1[[#Headers],[26]])</f>
        <v>0</v>
      </c>
      <c r="AG397" s="6">
        <f>SUMIFS(GQList,GIList,Table_ExternalData_1[[#This Row],[Item_key]],GDList,Table_ExternalData_1[[#Headers],[27]])</f>
        <v>0</v>
      </c>
      <c r="AH397" s="6">
        <f>SUMIFS(GQList,GIList,Table_ExternalData_1[[#This Row],[Item_key]],GDList,Table_ExternalData_1[[#Headers],[28]])</f>
        <v>0</v>
      </c>
      <c r="AI397" s="6">
        <f>SUMIFS(GQList,GIList,Table_ExternalData_1[[#This Row],[Item_key]],GDList,Table_ExternalData_1[[#Headers],[29]])</f>
        <v>0</v>
      </c>
      <c r="AJ397" s="6">
        <f>SUMIFS(GQList,GIList,Table_ExternalData_1[[#This Row],[Item_key]],GDList,Table_ExternalData_1[[#Headers],[30]])</f>
        <v>0</v>
      </c>
      <c r="AK397" s="6">
        <f>SUMIFS(GQList,GIList,Table_ExternalData_1[[#This Row],[Item_key]],GDList,Table_ExternalData_1[[#Headers],[31]])</f>
        <v>50</v>
      </c>
      <c r="AL397" s="6">
        <f>SUM(Table_ExternalData_1[[#This Row],[1]:[31]])</f>
        <v>50</v>
      </c>
    </row>
    <row r="398" spans="1:38" hidden="1">
      <c r="A398" s="8" t="s">
        <v>2000</v>
      </c>
      <c r="B398" s="3" t="s">
        <v>1153</v>
      </c>
      <c r="C398" s="3" t="s">
        <v>560</v>
      </c>
      <c r="D398" s="3" t="s">
        <v>1283</v>
      </c>
      <c r="E398" s="3" t="s">
        <v>1284</v>
      </c>
      <c r="F398" s="8" t="s">
        <v>1641</v>
      </c>
      <c r="G398" s="6">
        <f>SUMIFS(GQList,GIList,Table_ExternalData_1[[#This Row],[Item_key]],GDList,Table_ExternalData_1[[#Headers],[1]])</f>
        <v>0</v>
      </c>
      <c r="H398" s="6">
        <f>SUMIFS(GQList,GIList,Table_ExternalData_1[[#This Row],[Item_key]],GDList,Table_ExternalData_1[[#Headers],[2]])</f>
        <v>0</v>
      </c>
      <c r="I398" s="6">
        <f>SUMIFS(GQList,GIList,Table_ExternalData_1[[#This Row],[Item_key]],GDList,Table_ExternalData_1[[#Headers],[3]])</f>
        <v>0</v>
      </c>
      <c r="J398" s="6">
        <f>SUMIFS(GQList,GIList,Table_ExternalData_1[[#This Row],[Item_key]],GDList,Table_ExternalData_1[[#Headers],[4]])</f>
        <v>0</v>
      </c>
      <c r="K398" s="6">
        <f>SUMIFS(GQList,GIList,Table_ExternalData_1[[#This Row],[Item_key]],GDList,Table_ExternalData_1[[#Headers],[5]])</f>
        <v>0</v>
      </c>
      <c r="L398" s="6">
        <f>SUMIFS(GQList,GIList,Table_ExternalData_1[[#This Row],[Item_key]],GDList,Table_ExternalData_1[[#Headers],[6]])</f>
        <v>0</v>
      </c>
      <c r="M398" s="6">
        <f>SUMIFS(GQList,GIList,Table_ExternalData_1[[#This Row],[Item_key]],GDList,Table_ExternalData_1[[#Headers],[7]])</f>
        <v>0</v>
      </c>
      <c r="N398" s="6">
        <f>SUMIFS(GQList,GIList,Table_ExternalData_1[[#This Row],[Item_key]],GDList,Table_ExternalData_1[[#Headers],[8]])</f>
        <v>0</v>
      </c>
      <c r="O398" s="6">
        <f>SUMIFS(GQList,GIList,Table_ExternalData_1[[#This Row],[Item_key]],GDList,Table_ExternalData_1[[#Headers],[9]])</f>
        <v>0</v>
      </c>
      <c r="P398" s="6">
        <f>SUMIFS(GQList,GIList,Table_ExternalData_1[[#This Row],[Item_key]],GDList,Table_ExternalData_1[[#Headers],[10]])</f>
        <v>2200</v>
      </c>
      <c r="Q398" s="6">
        <f>SUMIFS(GQList,GIList,Table_ExternalData_1[[#This Row],[Item_key]],GDList,Table_ExternalData_1[[#Headers],[11]])</f>
        <v>0</v>
      </c>
      <c r="R398" s="6">
        <f>SUMIFS(GQList,GIList,Table_ExternalData_1[[#This Row],[Item_key]],GDList,Table_ExternalData_1[[#Headers],[12]])</f>
        <v>0</v>
      </c>
      <c r="S398" s="6">
        <f>SUMIFS(GQList,GIList,Table_ExternalData_1[[#This Row],[Item_key]],GDList,Table_ExternalData_1[[#Headers],[13]])</f>
        <v>0</v>
      </c>
      <c r="T398" s="6">
        <f>SUMIFS(GQList,GIList,Table_ExternalData_1[[#This Row],[Item_key]],GDList,Table_ExternalData_1[[#Headers],[14]])</f>
        <v>0</v>
      </c>
      <c r="U398" s="6">
        <f>SUMIFS(GQList,GIList,Table_ExternalData_1[[#This Row],[Item_key]],GDList,Table_ExternalData_1[[#Headers],[15]])</f>
        <v>0</v>
      </c>
      <c r="V398" s="6">
        <f>SUMIFS(GQList,GIList,Table_ExternalData_1[[#This Row],[Item_key]],GDList,Table_ExternalData_1[[#Headers],[16]])</f>
        <v>0</v>
      </c>
      <c r="W398" s="6">
        <f>SUMIFS(GQList,GIList,Table_ExternalData_1[[#This Row],[Item_key]],GDList,Table_ExternalData_1[[#Headers],[17]])</f>
        <v>0</v>
      </c>
      <c r="X398" s="6">
        <f>SUMIFS(GQList,GIList,Table_ExternalData_1[[#This Row],[Item_key]],GDList,Table_ExternalData_1[[#Headers],[18]])</f>
        <v>0</v>
      </c>
      <c r="Y398" s="6">
        <f>SUMIFS(GQList,GIList,Table_ExternalData_1[[#This Row],[Item_key]],GDList,Table_ExternalData_1[[#Headers],[19]])</f>
        <v>0</v>
      </c>
      <c r="Z398" s="6">
        <f>SUMIFS(GQList,GIList,Table_ExternalData_1[[#This Row],[Item_key]],GDList,Table_ExternalData_1[[#Headers],[20]])</f>
        <v>0</v>
      </c>
      <c r="AA398" s="6">
        <f>SUMIFS(GQList,GIList,Table_ExternalData_1[[#This Row],[Item_key]],GDList,Table_ExternalData_1[[#Headers],[21]])</f>
        <v>0</v>
      </c>
      <c r="AB398" s="6">
        <f>SUMIFS(GQList,GIList,Table_ExternalData_1[[#This Row],[Item_key]],GDList,Table_ExternalData_1[[#Headers],[22]])</f>
        <v>0</v>
      </c>
      <c r="AC398" s="6">
        <f>SUMIFS(GQList,GIList,Table_ExternalData_1[[#This Row],[Item_key]],GDList,Table_ExternalData_1[[#Headers],[23]])</f>
        <v>0</v>
      </c>
      <c r="AD398" s="6">
        <f>SUMIFS(GQList,GIList,Table_ExternalData_1[[#This Row],[Item_key]],GDList,Table_ExternalData_1[[#Headers],[24]])</f>
        <v>0</v>
      </c>
      <c r="AE398" s="6">
        <f>SUMIFS(GQList,GIList,Table_ExternalData_1[[#This Row],[Item_key]],GDList,Table_ExternalData_1[[#Headers],[25]])</f>
        <v>900</v>
      </c>
      <c r="AF398" s="6">
        <f>SUMIFS(GQList,GIList,Table_ExternalData_1[[#This Row],[Item_key]],GDList,Table_ExternalData_1[[#Headers],[26]])</f>
        <v>0</v>
      </c>
      <c r="AG398" s="6">
        <f>SUMIFS(GQList,GIList,Table_ExternalData_1[[#This Row],[Item_key]],GDList,Table_ExternalData_1[[#Headers],[27]])</f>
        <v>0</v>
      </c>
      <c r="AH398" s="6">
        <f>SUMIFS(GQList,GIList,Table_ExternalData_1[[#This Row],[Item_key]],GDList,Table_ExternalData_1[[#Headers],[28]])</f>
        <v>0</v>
      </c>
      <c r="AI398" s="6">
        <f>SUMIFS(GQList,GIList,Table_ExternalData_1[[#This Row],[Item_key]],GDList,Table_ExternalData_1[[#Headers],[29]])</f>
        <v>0</v>
      </c>
      <c r="AJ398" s="6">
        <f>SUMIFS(GQList,GIList,Table_ExternalData_1[[#This Row],[Item_key]],GDList,Table_ExternalData_1[[#Headers],[30]])</f>
        <v>0</v>
      </c>
      <c r="AK398" s="6">
        <f>SUMIFS(GQList,GIList,Table_ExternalData_1[[#This Row],[Item_key]],GDList,Table_ExternalData_1[[#Headers],[31]])</f>
        <v>0</v>
      </c>
      <c r="AL398" s="6">
        <f>SUM(Table_ExternalData_1[[#This Row],[1]:[31]])</f>
        <v>3100</v>
      </c>
    </row>
    <row r="399" spans="1:38" hidden="1">
      <c r="A399" s="8" t="s">
        <v>2000</v>
      </c>
      <c r="B399" s="3" t="s">
        <v>1153</v>
      </c>
      <c r="C399" s="3" t="s">
        <v>562</v>
      </c>
      <c r="D399" s="3" t="s">
        <v>1285</v>
      </c>
      <c r="E399" s="3" t="s">
        <v>1286</v>
      </c>
      <c r="F399" s="8" t="s">
        <v>1641</v>
      </c>
      <c r="G399" s="6">
        <f>SUMIFS(GQList,GIList,Table_ExternalData_1[[#This Row],[Item_key]],GDList,Table_ExternalData_1[[#Headers],[1]])</f>
        <v>0</v>
      </c>
      <c r="H399" s="6">
        <f>SUMIFS(GQList,GIList,Table_ExternalData_1[[#This Row],[Item_key]],GDList,Table_ExternalData_1[[#Headers],[2]])</f>
        <v>0</v>
      </c>
      <c r="I399" s="6">
        <f>SUMIFS(GQList,GIList,Table_ExternalData_1[[#This Row],[Item_key]],GDList,Table_ExternalData_1[[#Headers],[3]])</f>
        <v>0</v>
      </c>
      <c r="J399" s="6">
        <f>SUMIFS(GQList,GIList,Table_ExternalData_1[[#This Row],[Item_key]],GDList,Table_ExternalData_1[[#Headers],[4]])</f>
        <v>0</v>
      </c>
      <c r="K399" s="6">
        <f>SUMIFS(GQList,GIList,Table_ExternalData_1[[#This Row],[Item_key]],GDList,Table_ExternalData_1[[#Headers],[5]])</f>
        <v>0</v>
      </c>
      <c r="L399" s="6">
        <f>SUMIFS(GQList,GIList,Table_ExternalData_1[[#This Row],[Item_key]],GDList,Table_ExternalData_1[[#Headers],[6]])</f>
        <v>0</v>
      </c>
      <c r="M399" s="6">
        <f>SUMIFS(GQList,GIList,Table_ExternalData_1[[#This Row],[Item_key]],GDList,Table_ExternalData_1[[#Headers],[7]])</f>
        <v>0</v>
      </c>
      <c r="N399" s="6">
        <f>SUMIFS(GQList,GIList,Table_ExternalData_1[[#This Row],[Item_key]],GDList,Table_ExternalData_1[[#Headers],[8]])</f>
        <v>0</v>
      </c>
      <c r="O399" s="6">
        <f>SUMIFS(GQList,GIList,Table_ExternalData_1[[#This Row],[Item_key]],GDList,Table_ExternalData_1[[#Headers],[9]])</f>
        <v>0</v>
      </c>
      <c r="P399" s="6">
        <f>SUMIFS(GQList,GIList,Table_ExternalData_1[[#This Row],[Item_key]],GDList,Table_ExternalData_1[[#Headers],[10]])</f>
        <v>3600</v>
      </c>
      <c r="Q399" s="6">
        <f>SUMIFS(GQList,GIList,Table_ExternalData_1[[#This Row],[Item_key]],GDList,Table_ExternalData_1[[#Headers],[11]])</f>
        <v>0</v>
      </c>
      <c r="R399" s="6">
        <f>SUMIFS(GQList,GIList,Table_ExternalData_1[[#This Row],[Item_key]],GDList,Table_ExternalData_1[[#Headers],[12]])</f>
        <v>0</v>
      </c>
      <c r="S399" s="6">
        <f>SUMIFS(GQList,GIList,Table_ExternalData_1[[#This Row],[Item_key]],GDList,Table_ExternalData_1[[#Headers],[13]])</f>
        <v>0</v>
      </c>
      <c r="T399" s="6">
        <f>SUMIFS(GQList,GIList,Table_ExternalData_1[[#This Row],[Item_key]],GDList,Table_ExternalData_1[[#Headers],[14]])</f>
        <v>0</v>
      </c>
      <c r="U399" s="6">
        <f>SUMIFS(GQList,GIList,Table_ExternalData_1[[#This Row],[Item_key]],GDList,Table_ExternalData_1[[#Headers],[15]])</f>
        <v>0</v>
      </c>
      <c r="V399" s="6">
        <f>SUMIFS(GQList,GIList,Table_ExternalData_1[[#This Row],[Item_key]],GDList,Table_ExternalData_1[[#Headers],[16]])</f>
        <v>0</v>
      </c>
      <c r="W399" s="6">
        <f>SUMIFS(GQList,GIList,Table_ExternalData_1[[#This Row],[Item_key]],GDList,Table_ExternalData_1[[#Headers],[17]])</f>
        <v>0</v>
      </c>
      <c r="X399" s="6">
        <f>SUMIFS(GQList,GIList,Table_ExternalData_1[[#This Row],[Item_key]],GDList,Table_ExternalData_1[[#Headers],[18]])</f>
        <v>0</v>
      </c>
      <c r="Y399" s="6">
        <f>SUMIFS(GQList,GIList,Table_ExternalData_1[[#This Row],[Item_key]],GDList,Table_ExternalData_1[[#Headers],[19]])</f>
        <v>0</v>
      </c>
      <c r="Z399" s="6">
        <f>SUMIFS(GQList,GIList,Table_ExternalData_1[[#This Row],[Item_key]],GDList,Table_ExternalData_1[[#Headers],[20]])</f>
        <v>0</v>
      </c>
      <c r="AA399" s="6">
        <f>SUMIFS(GQList,GIList,Table_ExternalData_1[[#This Row],[Item_key]],GDList,Table_ExternalData_1[[#Headers],[21]])</f>
        <v>0</v>
      </c>
      <c r="AB399" s="6">
        <f>SUMIFS(GQList,GIList,Table_ExternalData_1[[#This Row],[Item_key]],GDList,Table_ExternalData_1[[#Headers],[22]])</f>
        <v>0</v>
      </c>
      <c r="AC399" s="6">
        <f>SUMIFS(GQList,GIList,Table_ExternalData_1[[#This Row],[Item_key]],GDList,Table_ExternalData_1[[#Headers],[23]])</f>
        <v>0</v>
      </c>
      <c r="AD399" s="6">
        <f>SUMIFS(GQList,GIList,Table_ExternalData_1[[#This Row],[Item_key]],GDList,Table_ExternalData_1[[#Headers],[24]])</f>
        <v>0</v>
      </c>
      <c r="AE399" s="6">
        <f>SUMIFS(GQList,GIList,Table_ExternalData_1[[#This Row],[Item_key]],GDList,Table_ExternalData_1[[#Headers],[25]])</f>
        <v>0</v>
      </c>
      <c r="AF399" s="6">
        <f>SUMIFS(GQList,GIList,Table_ExternalData_1[[#This Row],[Item_key]],GDList,Table_ExternalData_1[[#Headers],[26]])</f>
        <v>0</v>
      </c>
      <c r="AG399" s="6">
        <f>SUMIFS(GQList,GIList,Table_ExternalData_1[[#This Row],[Item_key]],GDList,Table_ExternalData_1[[#Headers],[27]])</f>
        <v>0</v>
      </c>
      <c r="AH399" s="6">
        <f>SUMIFS(GQList,GIList,Table_ExternalData_1[[#This Row],[Item_key]],GDList,Table_ExternalData_1[[#Headers],[28]])</f>
        <v>0</v>
      </c>
      <c r="AI399" s="6">
        <f>SUMIFS(GQList,GIList,Table_ExternalData_1[[#This Row],[Item_key]],GDList,Table_ExternalData_1[[#Headers],[29]])</f>
        <v>0</v>
      </c>
      <c r="AJ399" s="6">
        <f>SUMIFS(GQList,GIList,Table_ExternalData_1[[#This Row],[Item_key]],GDList,Table_ExternalData_1[[#Headers],[30]])</f>
        <v>0</v>
      </c>
      <c r="AK399" s="6">
        <f>SUMIFS(GQList,GIList,Table_ExternalData_1[[#This Row],[Item_key]],GDList,Table_ExternalData_1[[#Headers],[31]])</f>
        <v>900</v>
      </c>
      <c r="AL399" s="6">
        <f>SUM(Table_ExternalData_1[[#This Row],[1]:[31]])</f>
        <v>4500</v>
      </c>
    </row>
    <row r="400" spans="1:38" hidden="1">
      <c r="A400" s="8" t="s">
        <v>2000</v>
      </c>
      <c r="B400" s="3" t="s">
        <v>1154</v>
      </c>
      <c r="C400" s="3" t="s">
        <v>154</v>
      </c>
      <c r="D400" s="3" t="s">
        <v>1155</v>
      </c>
      <c r="E400" s="3" t="s">
        <v>1156</v>
      </c>
      <c r="F400" s="8" t="s">
        <v>1641</v>
      </c>
      <c r="G400" s="6">
        <f>SUMIFS(GQList,GIList,Table_ExternalData_1[[#This Row],[Item_key]],GDList,Table_ExternalData_1[[#Headers],[1]])</f>
        <v>0</v>
      </c>
      <c r="H400" s="6">
        <f>SUMIFS(GQList,GIList,Table_ExternalData_1[[#This Row],[Item_key]],GDList,Table_ExternalData_1[[#Headers],[2]])</f>
        <v>0</v>
      </c>
      <c r="I400" s="6">
        <f>SUMIFS(GQList,GIList,Table_ExternalData_1[[#This Row],[Item_key]],GDList,Table_ExternalData_1[[#Headers],[3]])</f>
        <v>0</v>
      </c>
      <c r="J400" s="6">
        <f>SUMIFS(GQList,GIList,Table_ExternalData_1[[#This Row],[Item_key]],GDList,Table_ExternalData_1[[#Headers],[4]])</f>
        <v>0</v>
      </c>
      <c r="K400" s="6">
        <f>SUMIFS(GQList,GIList,Table_ExternalData_1[[#This Row],[Item_key]],GDList,Table_ExternalData_1[[#Headers],[5]])</f>
        <v>0</v>
      </c>
      <c r="L400" s="6">
        <f>SUMIFS(GQList,GIList,Table_ExternalData_1[[#This Row],[Item_key]],GDList,Table_ExternalData_1[[#Headers],[6]])</f>
        <v>0</v>
      </c>
      <c r="M400" s="6">
        <f>SUMIFS(GQList,GIList,Table_ExternalData_1[[#This Row],[Item_key]],GDList,Table_ExternalData_1[[#Headers],[7]])</f>
        <v>0</v>
      </c>
      <c r="N400" s="6">
        <f>SUMIFS(GQList,GIList,Table_ExternalData_1[[#This Row],[Item_key]],GDList,Table_ExternalData_1[[#Headers],[8]])</f>
        <v>0</v>
      </c>
      <c r="O400" s="6">
        <f>SUMIFS(GQList,GIList,Table_ExternalData_1[[#This Row],[Item_key]],GDList,Table_ExternalData_1[[#Headers],[9]])</f>
        <v>0</v>
      </c>
      <c r="P400" s="6">
        <f>SUMIFS(GQList,GIList,Table_ExternalData_1[[#This Row],[Item_key]],GDList,Table_ExternalData_1[[#Headers],[10]])</f>
        <v>0</v>
      </c>
      <c r="Q400" s="6">
        <f>SUMIFS(GQList,GIList,Table_ExternalData_1[[#This Row],[Item_key]],GDList,Table_ExternalData_1[[#Headers],[11]])</f>
        <v>0</v>
      </c>
      <c r="R400" s="6">
        <f>SUMIFS(GQList,GIList,Table_ExternalData_1[[#This Row],[Item_key]],GDList,Table_ExternalData_1[[#Headers],[12]])</f>
        <v>0</v>
      </c>
      <c r="S400" s="6">
        <f>SUMIFS(GQList,GIList,Table_ExternalData_1[[#This Row],[Item_key]],GDList,Table_ExternalData_1[[#Headers],[13]])</f>
        <v>0</v>
      </c>
      <c r="T400" s="6">
        <f>SUMIFS(GQList,GIList,Table_ExternalData_1[[#This Row],[Item_key]],GDList,Table_ExternalData_1[[#Headers],[14]])</f>
        <v>0</v>
      </c>
      <c r="U400" s="6">
        <f>SUMIFS(GQList,GIList,Table_ExternalData_1[[#This Row],[Item_key]],GDList,Table_ExternalData_1[[#Headers],[15]])</f>
        <v>0</v>
      </c>
      <c r="V400" s="6">
        <f>SUMIFS(GQList,GIList,Table_ExternalData_1[[#This Row],[Item_key]],GDList,Table_ExternalData_1[[#Headers],[16]])</f>
        <v>0</v>
      </c>
      <c r="W400" s="6">
        <f>SUMIFS(GQList,GIList,Table_ExternalData_1[[#This Row],[Item_key]],GDList,Table_ExternalData_1[[#Headers],[17]])</f>
        <v>0</v>
      </c>
      <c r="X400" s="6">
        <f>SUMIFS(GQList,GIList,Table_ExternalData_1[[#This Row],[Item_key]],GDList,Table_ExternalData_1[[#Headers],[18]])</f>
        <v>0</v>
      </c>
      <c r="Y400" s="6">
        <f>SUMIFS(GQList,GIList,Table_ExternalData_1[[#This Row],[Item_key]],GDList,Table_ExternalData_1[[#Headers],[19]])</f>
        <v>0</v>
      </c>
      <c r="Z400" s="6">
        <f>SUMIFS(GQList,GIList,Table_ExternalData_1[[#This Row],[Item_key]],GDList,Table_ExternalData_1[[#Headers],[20]])</f>
        <v>0</v>
      </c>
      <c r="AA400" s="6">
        <f>SUMIFS(GQList,GIList,Table_ExternalData_1[[#This Row],[Item_key]],GDList,Table_ExternalData_1[[#Headers],[21]])</f>
        <v>0</v>
      </c>
      <c r="AB400" s="6">
        <f>SUMIFS(GQList,GIList,Table_ExternalData_1[[#This Row],[Item_key]],GDList,Table_ExternalData_1[[#Headers],[22]])</f>
        <v>0</v>
      </c>
      <c r="AC400" s="6">
        <f>SUMIFS(GQList,GIList,Table_ExternalData_1[[#This Row],[Item_key]],GDList,Table_ExternalData_1[[#Headers],[23]])</f>
        <v>0</v>
      </c>
      <c r="AD400" s="6">
        <f>SUMIFS(GQList,GIList,Table_ExternalData_1[[#This Row],[Item_key]],GDList,Table_ExternalData_1[[#Headers],[24]])</f>
        <v>0</v>
      </c>
      <c r="AE400" s="6">
        <f>SUMIFS(GQList,GIList,Table_ExternalData_1[[#This Row],[Item_key]],GDList,Table_ExternalData_1[[#Headers],[25]])</f>
        <v>0</v>
      </c>
      <c r="AF400" s="6">
        <f>SUMIFS(GQList,GIList,Table_ExternalData_1[[#This Row],[Item_key]],GDList,Table_ExternalData_1[[#Headers],[26]])</f>
        <v>0</v>
      </c>
      <c r="AG400" s="6">
        <f>SUMIFS(GQList,GIList,Table_ExternalData_1[[#This Row],[Item_key]],GDList,Table_ExternalData_1[[#Headers],[27]])</f>
        <v>0</v>
      </c>
      <c r="AH400" s="6">
        <f>SUMIFS(GQList,GIList,Table_ExternalData_1[[#This Row],[Item_key]],GDList,Table_ExternalData_1[[#Headers],[28]])</f>
        <v>0</v>
      </c>
      <c r="AI400" s="6">
        <f>SUMIFS(GQList,GIList,Table_ExternalData_1[[#This Row],[Item_key]],GDList,Table_ExternalData_1[[#Headers],[29]])</f>
        <v>0</v>
      </c>
      <c r="AJ400" s="6">
        <f>SUMIFS(GQList,GIList,Table_ExternalData_1[[#This Row],[Item_key]],GDList,Table_ExternalData_1[[#Headers],[30]])</f>
        <v>0</v>
      </c>
      <c r="AK400" s="6">
        <f>SUMIFS(GQList,GIList,Table_ExternalData_1[[#This Row],[Item_key]],GDList,Table_ExternalData_1[[#Headers],[31]])</f>
        <v>0</v>
      </c>
      <c r="AL400" s="6">
        <f>SUM(Table_ExternalData_1[[#This Row],[1]:[31]])</f>
        <v>0</v>
      </c>
    </row>
    <row r="401" spans="1:38" hidden="1">
      <c r="A401" s="8" t="s">
        <v>2000</v>
      </c>
      <c r="B401" s="3" t="s">
        <v>1157</v>
      </c>
      <c r="C401" s="3" t="s">
        <v>315</v>
      </c>
      <c r="D401" s="3" t="s">
        <v>1158</v>
      </c>
      <c r="E401" s="3" t="s">
        <v>1159</v>
      </c>
      <c r="F401" s="8" t="s">
        <v>1641</v>
      </c>
      <c r="G401" s="6">
        <f>SUMIFS(GQList,GIList,Table_ExternalData_1[[#This Row],[Item_key]],GDList,Table_ExternalData_1[[#Headers],[1]])</f>
        <v>0</v>
      </c>
      <c r="H401" s="6">
        <f>SUMIFS(GQList,GIList,Table_ExternalData_1[[#This Row],[Item_key]],GDList,Table_ExternalData_1[[#Headers],[2]])</f>
        <v>0</v>
      </c>
      <c r="I401" s="6">
        <f>SUMIFS(GQList,GIList,Table_ExternalData_1[[#This Row],[Item_key]],GDList,Table_ExternalData_1[[#Headers],[3]])</f>
        <v>0</v>
      </c>
      <c r="J401" s="6">
        <f>SUMIFS(GQList,GIList,Table_ExternalData_1[[#This Row],[Item_key]],GDList,Table_ExternalData_1[[#Headers],[4]])</f>
        <v>0</v>
      </c>
      <c r="K401" s="6">
        <f>SUMIFS(GQList,GIList,Table_ExternalData_1[[#This Row],[Item_key]],GDList,Table_ExternalData_1[[#Headers],[5]])</f>
        <v>0</v>
      </c>
      <c r="L401" s="6">
        <f>SUMIFS(GQList,GIList,Table_ExternalData_1[[#This Row],[Item_key]],GDList,Table_ExternalData_1[[#Headers],[6]])</f>
        <v>0</v>
      </c>
      <c r="M401" s="6">
        <f>SUMIFS(GQList,GIList,Table_ExternalData_1[[#This Row],[Item_key]],GDList,Table_ExternalData_1[[#Headers],[7]])</f>
        <v>0</v>
      </c>
      <c r="N401" s="6">
        <f>SUMIFS(GQList,GIList,Table_ExternalData_1[[#This Row],[Item_key]],GDList,Table_ExternalData_1[[#Headers],[8]])</f>
        <v>0</v>
      </c>
      <c r="O401" s="6">
        <f>SUMIFS(GQList,GIList,Table_ExternalData_1[[#This Row],[Item_key]],GDList,Table_ExternalData_1[[#Headers],[9]])</f>
        <v>0</v>
      </c>
      <c r="P401" s="6">
        <f>SUMIFS(GQList,GIList,Table_ExternalData_1[[#This Row],[Item_key]],GDList,Table_ExternalData_1[[#Headers],[10]])</f>
        <v>0</v>
      </c>
      <c r="Q401" s="6">
        <f>SUMIFS(GQList,GIList,Table_ExternalData_1[[#This Row],[Item_key]],GDList,Table_ExternalData_1[[#Headers],[11]])</f>
        <v>0</v>
      </c>
      <c r="R401" s="6">
        <f>SUMIFS(GQList,GIList,Table_ExternalData_1[[#This Row],[Item_key]],GDList,Table_ExternalData_1[[#Headers],[12]])</f>
        <v>0</v>
      </c>
      <c r="S401" s="6">
        <f>SUMIFS(GQList,GIList,Table_ExternalData_1[[#This Row],[Item_key]],GDList,Table_ExternalData_1[[#Headers],[13]])</f>
        <v>0</v>
      </c>
      <c r="T401" s="6">
        <f>SUMIFS(GQList,GIList,Table_ExternalData_1[[#This Row],[Item_key]],GDList,Table_ExternalData_1[[#Headers],[14]])</f>
        <v>0</v>
      </c>
      <c r="U401" s="6">
        <f>SUMIFS(GQList,GIList,Table_ExternalData_1[[#This Row],[Item_key]],GDList,Table_ExternalData_1[[#Headers],[15]])</f>
        <v>0</v>
      </c>
      <c r="V401" s="6">
        <f>SUMIFS(GQList,GIList,Table_ExternalData_1[[#This Row],[Item_key]],GDList,Table_ExternalData_1[[#Headers],[16]])</f>
        <v>0</v>
      </c>
      <c r="W401" s="6">
        <f>SUMIFS(GQList,GIList,Table_ExternalData_1[[#This Row],[Item_key]],GDList,Table_ExternalData_1[[#Headers],[17]])</f>
        <v>0</v>
      </c>
      <c r="X401" s="6">
        <f>SUMIFS(GQList,GIList,Table_ExternalData_1[[#This Row],[Item_key]],GDList,Table_ExternalData_1[[#Headers],[18]])</f>
        <v>0</v>
      </c>
      <c r="Y401" s="6">
        <f>SUMIFS(GQList,GIList,Table_ExternalData_1[[#This Row],[Item_key]],GDList,Table_ExternalData_1[[#Headers],[19]])</f>
        <v>0</v>
      </c>
      <c r="Z401" s="6">
        <f>SUMIFS(GQList,GIList,Table_ExternalData_1[[#This Row],[Item_key]],GDList,Table_ExternalData_1[[#Headers],[20]])</f>
        <v>0</v>
      </c>
      <c r="AA401" s="6">
        <f>SUMIFS(GQList,GIList,Table_ExternalData_1[[#This Row],[Item_key]],GDList,Table_ExternalData_1[[#Headers],[21]])</f>
        <v>0</v>
      </c>
      <c r="AB401" s="6">
        <f>SUMIFS(GQList,GIList,Table_ExternalData_1[[#This Row],[Item_key]],GDList,Table_ExternalData_1[[#Headers],[22]])</f>
        <v>0</v>
      </c>
      <c r="AC401" s="6">
        <f>SUMIFS(GQList,GIList,Table_ExternalData_1[[#This Row],[Item_key]],GDList,Table_ExternalData_1[[#Headers],[23]])</f>
        <v>0</v>
      </c>
      <c r="AD401" s="6">
        <f>SUMIFS(GQList,GIList,Table_ExternalData_1[[#This Row],[Item_key]],GDList,Table_ExternalData_1[[#Headers],[24]])</f>
        <v>0</v>
      </c>
      <c r="AE401" s="6">
        <f>SUMIFS(GQList,GIList,Table_ExternalData_1[[#This Row],[Item_key]],GDList,Table_ExternalData_1[[#Headers],[25]])</f>
        <v>0</v>
      </c>
      <c r="AF401" s="6">
        <f>SUMIFS(GQList,GIList,Table_ExternalData_1[[#This Row],[Item_key]],GDList,Table_ExternalData_1[[#Headers],[26]])</f>
        <v>0</v>
      </c>
      <c r="AG401" s="6">
        <f>SUMIFS(GQList,GIList,Table_ExternalData_1[[#This Row],[Item_key]],GDList,Table_ExternalData_1[[#Headers],[27]])</f>
        <v>0</v>
      </c>
      <c r="AH401" s="6">
        <f>SUMIFS(GQList,GIList,Table_ExternalData_1[[#This Row],[Item_key]],GDList,Table_ExternalData_1[[#Headers],[28]])</f>
        <v>0</v>
      </c>
      <c r="AI401" s="6">
        <f>SUMIFS(GQList,GIList,Table_ExternalData_1[[#This Row],[Item_key]],GDList,Table_ExternalData_1[[#Headers],[29]])</f>
        <v>0</v>
      </c>
      <c r="AJ401" s="6">
        <f>SUMIFS(GQList,GIList,Table_ExternalData_1[[#This Row],[Item_key]],GDList,Table_ExternalData_1[[#Headers],[30]])</f>
        <v>0</v>
      </c>
      <c r="AK401" s="6">
        <f>SUMIFS(GQList,GIList,Table_ExternalData_1[[#This Row],[Item_key]],GDList,Table_ExternalData_1[[#Headers],[31]])</f>
        <v>0</v>
      </c>
      <c r="AL401" s="6">
        <f>SUM(Table_ExternalData_1[[#This Row],[1]:[31]])</f>
        <v>0</v>
      </c>
    </row>
    <row r="402" spans="1:38" hidden="1">
      <c r="A402" s="8" t="s">
        <v>2000</v>
      </c>
      <c r="B402" s="3" t="s">
        <v>1157</v>
      </c>
      <c r="C402" s="3" t="s">
        <v>483</v>
      </c>
      <c r="D402" s="3" t="s">
        <v>1160</v>
      </c>
      <c r="E402" s="3" t="s">
        <v>873</v>
      </c>
      <c r="F402" s="8" t="s">
        <v>1641</v>
      </c>
      <c r="G402" s="6">
        <f>SUMIFS(GQList,GIList,Table_ExternalData_1[[#This Row],[Item_key]],GDList,Table_ExternalData_1[[#Headers],[1]])</f>
        <v>0</v>
      </c>
      <c r="H402" s="6">
        <f>SUMIFS(GQList,GIList,Table_ExternalData_1[[#This Row],[Item_key]],GDList,Table_ExternalData_1[[#Headers],[2]])</f>
        <v>0</v>
      </c>
      <c r="I402" s="6">
        <f>SUMIFS(GQList,GIList,Table_ExternalData_1[[#This Row],[Item_key]],GDList,Table_ExternalData_1[[#Headers],[3]])</f>
        <v>0</v>
      </c>
      <c r="J402" s="6">
        <f>SUMIFS(GQList,GIList,Table_ExternalData_1[[#This Row],[Item_key]],GDList,Table_ExternalData_1[[#Headers],[4]])</f>
        <v>0</v>
      </c>
      <c r="K402" s="6">
        <f>SUMIFS(GQList,GIList,Table_ExternalData_1[[#This Row],[Item_key]],GDList,Table_ExternalData_1[[#Headers],[5]])</f>
        <v>0</v>
      </c>
      <c r="L402" s="6">
        <f>SUMIFS(GQList,GIList,Table_ExternalData_1[[#This Row],[Item_key]],GDList,Table_ExternalData_1[[#Headers],[6]])</f>
        <v>0</v>
      </c>
      <c r="M402" s="6">
        <f>SUMIFS(GQList,GIList,Table_ExternalData_1[[#This Row],[Item_key]],GDList,Table_ExternalData_1[[#Headers],[7]])</f>
        <v>0</v>
      </c>
      <c r="N402" s="6">
        <f>SUMIFS(GQList,GIList,Table_ExternalData_1[[#This Row],[Item_key]],GDList,Table_ExternalData_1[[#Headers],[8]])</f>
        <v>0</v>
      </c>
      <c r="O402" s="6">
        <f>SUMIFS(GQList,GIList,Table_ExternalData_1[[#This Row],[Item_key]],GDList,Table_ExternalData_1[[#Headers],[9]])</f>
        <v>0</v>
      </c>
      <c r="P402" s="6">
        <f>SUMIFS(GQList,GIList,Table_ExternalData_1[[#This Row],[Item_key]],GDList,Table_ExternalData_1[[#Headers],[10]])</f>
        <v>0</v>
      </c>
      <c r="Q402" s="6">
        <f>SUMIFS(GQList,GIList,Table_ExternalData_1[[#This Row],[Item_key]],GDList,Table_ExternalData_1[[#Headers],[11]])</f>
        <v>0</v>
      </c>
      <c r="R402" s="6">
        <f>SUMIFS(GQList,GIList,Table_ExternalData_1[[#This Row],[Item_key]],GDList,Table_ExternalData_1[[#Headers],[12]])</f>
        <v>0</v>
      </c>
      <c r="S402" s="6">
        <f>SUMIFS(GQList,GIList,Table_ExternalData_1[[#This Row],[Item_key]],GDList,Table_ExternalData_1[[#Headers],[13]])</f>
        <v>0</v>
      </c>
      <c r="T402" s="6">
        <f>SUMIFS(GQList,GIList,Table_ExternalData_1[[#This Row],[Item_key]],GDList,Table_ExternalData_1[[#Headers],[14]])</f>
        <v>0</v>
      </c>
      <c r="U402" s="6">
        <f>SUMIFS(GQList,GIList,Table_ExternalData_1[[#This Row],[Item_key]],GDList,Table_ExternalData_1[[#Headers],[15]])</f>
        <v>0</v>
      </c>
      <c r="V402" s="6">
        <f>SUMIFS(GQList,GIList,Table_ExternalData_1[[#This Row],[Item_key]],GDList,Table_ExternalData_1[[#Headers],[16]])</f>
        <v>0</v>
      </c>
      <c r="W402" s="6">
        <f>SUMIFS(GQList,GIList,Table_ExternalData_1[[#This Row],[Item_key]],GDList,Table_ExternalData_1[[#Headers],[17]])</f>
        <v>0</v>
      </c>
      <c r="X402" s="6">
        <f>SUMIFS(GQList,GIList,Table_ExternalData_1[[#This Row],[Item_key]],GDList,Table_ExternalData_1[[#Headers],[18]])</f>
        <v>0</v>
      </c>
      <c r="Y402" s="6">
        <f>SUMIFS(GQList,GIList,Table_ExternalData_1[[#This Row],[Item_key]],GDList,Table_ExternalData_1[[#Headers],[19]])</f>
        <v>0</v>
      </c>
      <c r="Z402" s="6">
        <f>SUMIFS(GQList,GIList,Table_ExternalData_1[[#This Row],[Item_key]],GDList,Table_ExternalData_1[[#Headers],[20]])</f>
        <v>0</v>
      </c>
      <c r="AA402" s="6">
        <f>SUMIFS(GQList,GIList,Table_ExternalData_1[[#This Row],[Item_key]],GDList,Table_ExternalData_1[[#Headers],[21]])</f>
        <v>0</v>
      </c>
      <c r="AB402" s="6">
        <f>SUMIFS(GQList,GIList,Table_ExternalData_1[[#This Row],[Item_key]],GDList,Table_ExternalData_1[[#Headers],[22]])</f>
        <v>0</v>
      </c>
      <c r="AC402" s="6">
        <f>SUMIFS(GQList,GIList,Table_ExternalData_1[[#This Row],[Item_key]],GDList,Table_ExternalData_1[[#Headers],[23]])</f>
        <v>0</v>
      </c>
      <c r="AD402" s="6">
        <f>SUMIFS(GQList,GIList,Table_ExternalData_1[[#This Row],[Item_key]],GDList,Table_ExternalData_1[[#Headers],[24]])</f>
        <v>0</v>
      </c>
      <c r="AE402" s="6">
        <f>SUMIFS(GQList,GIList,Table_ExternalData_1[[#This Row],[Item_key]],GDList,Table_ExternalData_1[[#Headers],[25]])</f>
        <v>0</v>
      </c>
      <c r="AF402" s="6">
        <f>SUMIFS(GQList,GIList,Table_ExternalData_1[[#This Row],[Item_key]],GDList,Table_ExternalData_1[[#Headers],[26]])</f>
        <v>0</v>
      </c>
      <c r="AG402" s="6">
        <f>SUMIFS(GQList,GIList,Table_ExternalData_1[[#This Row],[Item_key]],GDList,Table_ExternalData_1[[#Headers],[27]])</f>
        <v>0</v>
      </c>
      <c r="AH402" s="6">
        <f>SUMIFS(GQList,GIList,Table_ExternalData_1[[#This Row],[Item_key]],GDList,Table_ExternalData_1[[#Headers],[28]])</f>
        <v>0</v>
      </c>
      <c r="AI402" s="6">
        <f>SUMIFS(GQList,GIList,Table_ExternalData_1[[#This Row],[Item_key]],GDList,Table_ExternalData_1[[#Headers],[29]])</f>
        <v>0</v>
      </c>
      <c r="AJ402" s="6">
        <f>SUMIFS(GQList,GIList,Table_ExternalData_1[[#This Row],[Item_key]],GDList,Table_ExternalData_1[[#Headers],[30]])</f>
        <v>0</v>
      </c>
      <c r="AK402" s="6">
        <f>SUMIFS(GQList,GIList,Table_ExternalData_1[[#This Row],[Item_key]],GDList,Table_ExternalData_1[[#Headers],[31]])</f>
        <v>0</v>
      </c>
      <c r="AL402" s="6">
        <f>SUM(Table_ExternalData_1[[#This Row],[1]:[31]])</f>
        <v>0</v>
      </c>
    </row>
    <row r="403" spans="1:38" hidden="1">
      <c r="A403" s="8" t="s">
        <v>2000</v>
      </c>
      <c r="B403" s="3" t="s">
        <v>1157</v>
      </c>
      <c r="C403" s="3" t="s">
        <v>164</v>
      </c>
      <c r="D403" s="3" t="s">
        <v>1202</v>
      </c>
      <c r="E403" s="3" t="s">
        <v>1203</v>
      </c>
      <c r="F403" s="8" t="s">
        <v>1641</v>
      </c>
      <c r="G403" s="6">
        <f>SUMIFS(GQList,GIList,Table_ExternalData_1[[#This Row],[Item_key]],GDList,Table_ExternalData_1[[#Headers],[1]])</f>
        <v>0</v>
      </c>
      <c r="H403" s="6">
        <f>SUMIFS(GQList,GIList,Table_ExternalData_1[[#This Row],[Item_key]],GDList,Table_ExternalData_1[[#Headers],[2]])</f>
        <v>0</v>
      </c>
      <c r="I403" s="6">
        <f>SUMIFS(GQList,GIList,Table_ExternalData_1[[#This Row],[Item_key]],GDList,Table_ExternalData_1[[#Headers],[3]])</f>
        <v>0</v>
      </c>
      <c r="J403" s="6">
        <f>SUMIFS(GQList,GIList,Table_ExternalData_1[[#This Row],[Item_key]],GDList,Table_ExternalData_1[[#Headers],[4]])</f>
        <v>0</v>
      </c>
      <c r="K403" s="6">
        <f>SUMIFS(GQList,GIList,Table_ExternalData_1[[#This Row],[Item_key]],GDList,Table_ExternalData_1[[#Headers],[5]])</f>
        <v>0</v>
      </c>
      <c r="L403" s="6">
        <f>SUMIFS(GQList,GIList,Table_ExternalData_1[[#This Row],[Item_key]],GDList,Table_ExternalData_1[[#Headers],[6]])</f>
        <v>0</v>
      </c>
      <c r="M403" s="6">
        <f>SUMIFS(GQList,GIList,Table_ExternalData_1[[#This Row],[Item_key]],GDList,Table_ExternalData_1[[#Headers],[7]])</f>
        <v>0</v>
      </c>
      <c r="N403" s="6">
        <f>SUMIFS(GQList,GIList,Table_ExternalData_1[[#This Row],[Item_key]],GDList,Table_ExternalData_1[[#Headers],[8]])</f>
        <v>0</v>
      </c>
      <c r="O403" s="6">
        <f>SUMIFS(GQList,GIList,Table_ExternalData_1[[#This Row],[Item_key]],GDList,Table_ExternalData_1[[#Headers],[9]])</f>
        <v>0</v>
      </c>
      <c r="P403" s="6">
        <f>SUMIFS(GQList,GIList,Table_ExternalData_1[[#This Row],[Item_key]],GDList,Table_ExternalData_1[[#Headers],[10]])</f>
        <v>500</v>
      </c>
      <c r="Q403" s="6">
        <f>SUMIFS(GQList,GIList,Table_ExternalData_1[[#This Row],[Item_key]],GDList,Table_ExternalData_1[[#Headers],[11]])</f>
        <v>0</v>
      </c>
      <c r="R403" s="6">
        <f>SUMIFS(GQList,GIList,Table_ExternalData_1[[#This Row],[Item_key]],GDList,Table_ExternalData_1[[#Headers],[12]])</f>
        <v>0</v>
      </c>
      <c r="S403" s="6">
        <f>SUMIFS(GQList,GIList,Table_ExternalData_1[[#This Row],[Item_key]],GDList,Table_ExternalData_1[[#Headers],[13]])</f>
        <v>2400</v>
      </c>
      <c r="T403" s="6">
        <f>SUMIFS(GQList,GIList,Table_ExternalData_1[[#This Row],[Item_key]],GDList,Table_ExternalData_1[[#Headers],[14]])</f>
        <v>0</v>
      </c>
      <c r="U403" s="6">
        <f>SUMIFS(GQList,GIList,Table_ExternalData_1[[#This Row],[Item_key]],GDList,Table_ExternalData_1[[#Headers],[15]])</f>
        <v>0</v>
      </c>
      <c r="V403" s="6">
        <f>SUMIFS(GQList,GIList,Table_ExternalData_1[[#This Row],[Item_key]],GDList,Table_ExternalData_1[[#Headers],[16]])</f>
        <v>1450</v>
      </c>
      <c r="W403" s="6">
        <f>SUMIFS(GQList,GIList,Table_ExternalData_1[[#This Row],[Item_key]],GDList,Table_ExternalData_1[[#Headers],[17]])</f>
        <v>0</v>
      </c>
      <c r="X403" s="6">
        <f>SUMIFS(GQList,GIList,Table_ExternalData_1[[#This Row],[Item_key]],GDList,Table_ExternalData_1[[#Headers],[18]])</f>
        <v>0</v>
      </c>
      <c r="Y403" s="6">
        <f>SUMIFS(GQList,GIList,Table_ExternalData_1[[#This Row],[Item_key]],GDList,Table_ExternalData_1[[#Headers],[19]])</f>
        <v>0</v>
      </c>
      <c r="Z403" s="6">
        <f>SUMIFS(GQList,GIList,Table_ExternalData_1[[#This Row],[Item_key]],GDList,Table_ExternalData_1[[#Headers],[20]])</f>
        <v>0</v>
      </c>
      <c r="AA403" s="6">
        <f>SUMIFS(GQList,GIList,Table_ExternalData_1[[#This Row],[Item_key]],GDList,Table_ExternalData_1[[#Headers],[21]])</f>
        <v>0</v>
      </c>
      <c r="AB403" s="6">
        <f>SUMIFS(GQList,GIList,Table_ExternalData_1[[#This Row],[Item_key]],GDList,Table_ExternalData_1[[#Headers],[22]])</f>
        <v>0</v>
      </c>
      <c r="AC403" s="6">
        <f>SUMIFS(GQList,GIList,Table_ExternalData_1[[#This Row],[Item_key]],GDList,Table_ExternalData_1[[#Headers],[23]])</f>
        <v>0</v>
      </c>
      <c r="AD403" s="6">
        <f>SUMIFS(GQList,GIList,Table_ExternalData_1[[#This Row],[Item_key]],GDList,Table_ExternalData_1[[#Headers],[24]])</f>
        <v>1450</v>
      </c>
      <c r="AE403" s="6">
        <f>SUMIFS(GQList,GIList,Table_ExternalData_1[[#This Row],[Item_key]],GDList,Table_ExternalData_1[[#Headers],[25]])</f>
        <v>0</v>
      </c>
      <c r="AF403" s="6">
        <f>SUMIFS(GQList,GIList,Table_ExternalData_1[[#This Row],[Item_key]],GDList,Table_ExternalData_1[[#Headers],[26]])</f>
        <v>0</v>
      </c>
      <c r="AG403" s="6">
        <f>SUMIFS(GQList,GIList,Table_ExternalData_1[[#This Row],[Item_key]],GDList,Table_ExternalData_1[[#Headers],[27]])</f>
        <v>0</v>
      </c>
      <c r="AH403" s="6">
        <f>SUMIFS(GQList,GIList,Table_ExternalData_1[[#This Row],[Item_key]],GDList,Table_ExternalData_1[[#Headers],[28]])</f>
        <v>0</v>
      </c>
      <c r="AI403" s="6">
        <f>SUMIFS(GQList,GIList,Table_ExternalData_1[[#This Row],[Item_key]],GDList,Table_ExternalData_1[[#Headers],[29]])</f>
        <v>0</v>
      </c>
      <c r="AJ403" s="6">
        <f>SUMIFS(GQList,GIList,Table_ExternalData_1[[#This Row],[Item_key]],GDList,Table_ExternalData_1[[#Headers],[30]])</f>
        <v>265</v>
      </c>
      <c r="AK403" s="6">
        <f>SUMIFS(GQList,GIList,Table_ExternalData_1[[#This Row],[Item_key]],GDList,Table_ExternalData_1[[#Headers],[31]])</f>
        <v>0</v>
      </c>
      <c r="AL403" s="6">
        <f>SUM(Table_ExternalData_1[[#This Row],[1]:[31]])</f>
        <v>6065</v>
      </c>
    </row>
    <row r="404" spans="1:38" hidden="1">
      <c r="A404" s="8" t="s">
        <v>2000</v>
      </c>
      <c r="B404" s="3" t="s">
        <v>1157</v>
      </c>
      <c r="C404" s="3" t="s">
        <v>438</v>
      </c>
      <c r="D404" s="3" t="s">
        <v>1165</v>
      </c>
      <c r="E404" s="3" t="s">
        <v>1166</v>
      </c>
      <c r="F404" s="8" t="s">
        <v>1641</v>
      </c>
      <c r="G404" s="6">
        <f>SUMIFS(GQList,GIList,Table_ExternalData_1[[#This Row],[Item_key]],GDList,Table_ExternalData_1[[#Headers],[1]])</f>
        <v>0</v>
      </c>
      <c r="H404" s="6">
        <f>SUMIFS(GQList,GIList,Table_ExternalData_1[[#This Row],[Item_key]],GDList,Table_ExternalData_1[[#Headers],[2]])</f>
        <v>0</v>
      </c>
      <c r="I404" s="6">
        <f>SUMIFS(GQList,GIList,Table_ExternalData_1[[#This Row],[Item_key]],GDList,Table_ExternalData_1[[#Headers],[3]])</f>
        <v>0</v>
      </c>
      <c r="J404" s="6">
        <f>SUMIFS(GQList,GIList,Table_ExternalData_1[[#This Row],[Item_key]],GDList,Table_ExternalData_1[[#Headers],[4]])</f>
        <v>0</v>
      </c>
      <c r="K404" s="6">
        <f>SUMIFS(GQList,GIList,Table_ExternalData_1[[#This Row],[Item_key]],GDList,Table_ExternalData_1[[#Headers],[5]])</f>
        <v>0</v>
      </c>
      <c r="L404" s="6">
        <f>SUMIFS(GQList,GIList,Table_ExternalData_1[[#This Row],[Item_key]],GDList,Table_ExternalData_1[[#Headers],[6]])</f>
        <v>0</v>
      </c>
      <c r="M404" s="6">
        <f>SUMIFS(GQList,GIList,Table_ExternalData_1[[#This Row],[Item_key]],GDList,Table_ExternalData_1[[#Headers],[7]])</f>
        <v>0</v>
      </c>
      <c r="N404" s="6">
        <f>SUMIFS(GQList,GIList,Table_ExternalData_1[[#This Row],[Item_key]],GDList,Table_ExternalData_1[[#Headers],[8]])</f>
        <v>0</v>
      </c>
      <c r="O404" s="6">
        <f>SUMIFS(GQList,GIList,Table_ExternalData_1[[#This Row],[Item_key]],GDList,Table_ExternalData_1[[#Headers],[9]])</f>
        <v>0</v>
      </c>
      <c r="P404" s="6">
        <f>SUMIFS(GQList,GIList,Table_ExternalData_1[[#This Row],[Item_key]],GDList,Table_ExternalData_1[[#Headers],[10]])</f>
        <v>0</v>
      </c>
      <c r="Q404" s="6">
        <f>SUMIFS(GQList,GIList,Table_ExternalData_1[[#This Row],[Item_key]],GDList,Table_ExternalData_1[[#Headers],[11]])</f>
        <v>0</v>
      </c>
      <c r="R404" s="6">
        <f>SUMIFS(GQList,GIList,Table_ExternalData_1[[#This Row],[Item_key]],GDList,Table_ExternalData_1[[#Headers],[12]])</f>
        <v>0</v>
      </c>
      <c r="S404" s="6">
        <f>SUMIFS(GQList,GIList,Table_ExternalData_1[[#This Row],[Item_key]],GDList,Table_ExternalData_1[[#Headers],[13]])</f>
        <v>0</v>
      </c>
      <c r="T404" s="6">
        <f>SUMIFS(GQList,GIList,Table_ExternalData_1[[#This Row],[Item_key]],GDList,Table_ExternalData_1[[#Headers],[14]])</f>
        <v>0</v>
      </c>
      <c r="U404" s="6">
        <f>SUMIFS(GQList,GIList,Table_ExternalData_1[[#This Row],[Item_key]],GDList,Table_ExternalData_1[[#Headers],[15]])</f>
        <v>0</v>
      </c>
      <c r="V404" s="6">
        <f>SUMIFS(GQList,GIList,Table_ExternalData_1[[#This Row],[Item_key]],GDList,Table_ExternalData_1[[#Headers],[16]])</f>
        <v>0</v>
      </c>
      <c r="W404" s="6">
        <f>SUMIFS(GQList,GIList,Table_ExternalData_1[[#This Row],[Item_key]],GDList,Table_ExternalData_1[[#Headers],[17]])</f>
        <v>600</v>
      </c>
      <c r="X404" s="6">
        <f>SUMIFS(GQList,GIList,Table_ExternalData_1[[#This Row],[Item_key]],GDList,Table_ExternalData_1[[#Headers],[18]])</f>
        <v>215</v>
      </c>
      <c r="Y404" s="6">
        <f>SUMIFS(GQList,GIList,Table_ExternalData_1[[#This Row],[Item_key]],GDList,Table_ExternalData_1[[#Headers],[19]])</f>
        <v>0</v>
      </c>
      <c r="Z404" s="6">
        <f>SUMIFS(GQList,GIList,Table_ExternalData_1[[#This Row],[Item_key]],GDList,Table_ExternalData_1[[#Headers],[20]])</f>
        <v>0</v>
      </c>
      <c r="AA404" s="6">
        <f>SUMIFS(GQList,GIList,Table_ExternalData_1[[#This Row],[Item_key]],GDList,Table_ExternalData_1[[#Headers],[21]])</f>
        <v>0</v>
      </c>
      <c r="AB404" s="6">
        <f>SUMIFS(GQList,GIList,Table_ExternalData_1[[#This Row],[Item_key]],GDList,Table_ExternalData_1[[#Headers],[22]])</f>
        <v>0</v>
      </c>
      <c r="AC404" s="6">
        <f>SUMIFS(GQList,GIList,Table_ExternalData_1[[#This Row],[Item_key]],GDList,Table_ExternalData_1[[#Headers],[23]])</f>
        <v>0</v>
      </c>
      <c r="AD404" s="6">
        <f>SUMIFS(GQList,GIList,Table_ExternalData_1[[#This Row],[Item_key]],GDList,Table_ExternalData_1[[#Headers],[24]])</f>
        <v>0</v>
      </c>
      <c r="AE404" s="6">
        <f>SUMIFS(GQList,GIList,Table_ExternalData_1[[#This Row],[Item_key]],GDList,Table_ExternalData_1[[#Headers],[25]])</f>
        <v>0</v>
      </c>
      <c r="AF404" s="6">
        <f>SUMIFS(GQList,GIList,Table_ExternalData_1[[#This Row],[Item_key]],GDList,Table_ExternalData_1[[#Headers],[26]])</f>
        <v>0</v>
      </c>
      <c r="AG404" s="6">
        <f>SUMIFS(GQList,GIList,Table_ExternalData_1[[#This Row],[Item_key]],GDList,Table_ExternalData_1[[#Headers],[27]])</f>
        <v>1000</v>
      </c>
      <c r="AH404" s="6">
        <f>SUMIFS(GQList,GIList,Table_ExternalData_1[[#This Row],[Item_key]],GDList,Table_ExternalData_1[[#Headers],[28]])</f>
        <v>0</v>
      </c>
      <c r="AI404" s="6">
        <f>SUMIFS(GQList,GIList,Table_ExternalData_1[[#This Row],[Item_key]],GDList,Table_ExternalData_1[[#Headers],[29]])</f>
        <v>0</v>
      </c>
      <c r="AJ404" s="6">
        <f>SUMIFS(GQList,GIList,Table_ExternalData_1[[#This Row],[Item_key]],GDList,Table_ExternalData_1[[#Headers],[30]])</f>
        <v>200</v>
      </c>
      <c r="AK404" s="6">
        <f>SUMIFS(GQList,GIList,Table_ExternalData_1[[#This Row],[Item_key]],GDList,Table_ExternalData_1[[#Headers],[31]])</f>
        <v>800</v>
      </c>
      <c r="AL404" s="6">
        <f>SUM(Table_ExternalData_1[[#This Row],[1]:[31]])</f>
        <v>2815</v>
      </c>
    </row>
    <row r="405" spans="1:38" hidden="1">
      <c r="A405" s="8" t="s">
        <v>2000</v>
      </c>
      <c r="B405" s="3" t="s">
        <v>1157</v>
      </c>
      <c r="C405" s="3" t="s">
        <v>374</v>
      </c>
      <c r="D405" s="3" t="s">
        <v>1161</v>
      </c>
      <c r="E405" s="3" t="s">
        <v>1162</v>
      </c>
      <c r="F405" s="8" t="s">
        <v>1641</v>
      </c>
      <c r="G405" s="6">
        <f>SUMIFS(GQList,GIList,Table_ExternalData_1[[#This Row],[Item_key]],GDList,Table_ExternalData_1[[#Headers],[1]])</f>
        <v>0</v>
      </c>
      <c r="H405" s="6">
        <f>SUMIFS(GQList,GIList,Table_ExternalData_1[[#This Row],[Item_key]],GDList,Table_ExternalData_1[[#Headers],[2]])</f>
        <v>0</v>
      </c>
      <c r="I405" s="6">
        <f>SUMIFS(GQList,GIList,Table_ExternalData_1[[#This Row],[Item_key]],GDList,Table_ExternalData_1[[#Headers],[3]])</f>
        <v>0</v>
      </c>
      <c r="J405" s="6">
        <f>SUMIFS(GQList,GIList,Table_ExternalData_1[[#This Row],[Item_key]],GDList,Table_ExternalData_1[[#Headers],[4]])</f>
        <v>0</v>
      </c>
      <c r="K405" s="6">
        <f>SUMIFS(GQList,GIList,Table_ExternalData_1[[#This Row],[Item_key]],GDList,Table_ExternalData_1[[#Headers],[5]])</f>
        <v>0</v>
      </c>
      <c r="L405" s="6">
        <f>SUMIFS(GQList,GIList,Table_ExternalData_1[[#This Row],[Item_key]],GDList,Table_ExternalData_1[[#Headers],[6]])</f>
        <v>0</v>
      </c>
      <c r="M405" s="6">
        <f>SUMIFS(GQList,GIList,Table_ExternalData_1[[#This Row],[Item_key]],GDList,Table_ExternalData_1[[#Headers],[7]])</f>
        <v>0</v>
      </c>
      <c r="N405" s="6">
        <f>SUMIFS(GQList,GIList,Table_ExternalData_1[[#This Row],[Item_key]],GDList,Table_ExternalData_1[[#Headers],[8]])</f>
        <v>0</v>
      </c>
      <c r="O405" s="6">
        <f>SUMIFS(GQList,GIList,Table_ExternalData_1[[#This Row],[Item_key]],GDList,Table_ExternalData_1[[#Headers],[9]])</f>
        <v>0</v>
      </c>
      <c r="P405" s="6">
        <f>SUMIFS(GQList,GIList,Table_ExternalData_1[[#This Row],[Item_key]],GDList,Table_ExternalData_1[[#Headers],[10]])</f>
        <v>0</v>
      </c>
      <c r="Q405" s="6">
        <f>SUMIFS(GQList,GIList,Table_ExternalData_1[[#This Row],[Item_key]],GDList,Table_ExternalData_1[[#Headers],[11]])</f>
        <v>1800</v>
      </c>
      <c r="R405" s="6">
        <f>SUMIFS(GQList,GIList,Table_ExternalData_1[[#This Row],[Item_key]],GDList,Table_ExternalData_1[[#Headers],[12]])</f>
        <v>0</v>
      </c>
      <c r="S405" s="6">
        <f>SUMIFS(GQList,GIList,Table_ExternalData_1[[#This Row],[Item_key]],GDList,Table_ExternalData_1[[#Headers],[13]])</f>
        <v>0</v>
      </c>
      <c r="T405" s="6">
        <f>SUMIFS(GQList,GIList,Table_ExternalData_1[[#This Row],[Item_key]],GDList,Table_ExternalData_1[[#Headers],[14]])</f>
        <v>0</v>
      </c>
      <c r="U405" s="6">
        <f>SUMIFS(GQList,GIList,Table_ExternalData_1[[#This Row],[Item_key]],GDList,Table_ExternalData_1[[#Headers],[15]])</f>
        <v>0</v>
      </c>
      <c r="V405" s="6">
        <f>SUMIFS(GQList,GIList,Table_ExternalData_1[[#This Row],[Item_key]],GDList,Table_ExternalData_1[[#Headers],[16]])</f>
        <v>3000</v>
      </c>
      <c r="W405" s="6">
        <f>SUMIFS(GQList,GIList,Table_ExternalData_1[[#This Row],[Item_key]],GDList,Table_ExternalData_1[[#Headers],[17]])</f>
        <v>0</v>
      </c>
      <c r="X405" s="6">
        <f>SUMIFS(GQList,GIList,Table_ExternalData_1[[#This Row],[Item_key]],GDList,Table_ExternalData_1[[#Headers],[18]])</f>
        <v>0</v>
      </c>
      <c r="Y405" s="6">
        <f>SUMIFS(GQList,GIList,Table_ExternalData_1[[#This Row],[Item_key]],GDList,Table_ExternalData_1[[#Headers],[19]])</f>
        <v>0</v>
      </c>
      <c r="Z405" s="6">
        <f>SUMIFS(GQList,GIList,Table_ExternalData_1[[#This Row],[Item_key]],GDList,Table_ExternalData_1[[#Headers],[20]])</f>
        <v>0</v>
      </c>
      <c r="AA405" s="6">
        <f>SUMIFS(GQList,GIList,Table_ExternalData_1[[#This Row],[Item_key]],GDList,Table_ExternalData_1[[#Headers],[21]])</f>
        <v>0</v>
      </c>
      <c r="AB405" s="6">
        <f>SUMIFS(GQList,GIList,Table_ExternalData_1[[#This Row],[Item_key]],GDList,Table_ExternalData_1[[#Headers],[22]])</f>
        <v>0</v>
      </c>
      <c r="AC405" s="6">
        <f>SUMIFS(GQList,GIList,Table_ExternalData_1[[#This Row],[Item_key]],GDList,Table_ExternalData_1[[#Headers],[23]])</f>
        <v>0</v>
      </c>
      <c r="AD405" s="6">
        <f>SUMIFS(GQList,GIList,Table_ExternalData_1[[#This Row],[Item_key]],GDList,Table_ExternalData_1[[#Headers],[24]])</f>
        <v>0</v>
      </c>
      <c r="AE405" s="6">
        <f>SUMIFS(GQList,GIList,Table_ExternalData_1[[#This Row],[Item_key]],GDList,Table_ExternalData_1[[#Headers],[25]])</f>
        <v>0</v>
      </c>
      <c r="AF405" s="6">
        <f>SUMIFS(GQList,GIList,Table_ExternalData_1[[#This Row],[Item_key]],GDList,Table_ExternalData_1[[#Headers],[26]])</f>
        <v>0</v>
      </c>
      <c r="AG405" s="6">
        <f>SUMIFS(GQList,GIList,Table_ExternalData_1[[#This Row],[Item_key]],GDList,Table_ExternalData_1[[#Headers],[27]])</f>
        <v>0</v>
      </c>
      <c r="AH405" s="6">
        <f>SUMIFS(GQList,GIList,Table_ExternalData_1[[#This Row],[Item_key]],GDList,Table_ExternalData_1[[#Headers],[28]])</f>
        <v>0</v>
      </c>
      <c r="AI405" s="6">
        <f>SUMIFS(GQList,GIList,Table_ExternalData_1[[#This Row],[Item_key]],GDList,Table_ExternalData_1[[#Headers],[29]])</f>
        <v>0</v>
      </c>
      <c r="AJ405" s="6">
        <f>SUMIFS(GQList,GIList,Table_ExternalData_1[[#This Row],[Item_key]],GDList,Table_ExternalData_1[[#Headers],[30]])</f>
        <v>0</v>
      </c>
      <c r="AK405" s="6">
        <f>SUMIFS(GQList,GIList,Table_ExternalData_1[[#This Row],[Item_key]],GDList,Table_ExternalData_1[[#Headers],[31]])</f>
        <v>0</v>
      </c>
      <c r="AL405" s="6">
        <f>SUM(Table_ExternalData_1[[#This Row],[1]:[31]])</f>
        <v>4800</v>
      </c>
    </row>
    <row r="406" spans="1:38" hidden="1">
      <c r="A406" s="8" t="s">
        <v>2000</v>
      </c>
      <c r="B406" s="3" t="s">
        <v>1157</v>
      </c>
      <c r="C406" s="3" t="s">
        <v>375</v>
      </c>
      <c r="D406" s="3" t="s">
        <v>1170</v>
      </c>
      <c r="E406" s="3" t="s">
        <v>1171</v>
      </c>
      <c r="F406" s="8" t="s">
        <v>1641</v>
      </c>
      <c r="G406" s="6">
        <f>SUMIFS(GQList,GIList,Table_ExternalData_1[[#This Row],[Item_key]],GDList,Table_ExternalData_1[[#Headers],[1]])</f>
        <v>0</v>
      </c>
      <c r="H406" s="6">
        <f>SUMIFS(GQList,GIList,Table_ExternalData_1[[#This Row],[Item_key]],GDList,Table_ExternalData_1[[#Headers],[2]])</f>
        <v>0</v>
      </c>
      <c r="I406" s="6">
        <f>SUMIFS(GQList,GIList,Table_ExternalData_1[[#This Row],[Item_key]],GDList,Table_ExternalData_1[[#Headers],[3]])</f>
        <v>0</v>
      </c>
      <c r="J406" s="6">
        <f>SUMIFS(GQList,GIList,Table_ExternalData_1[[#This Row],[Item_key]],GDList,Table_ExternalData_1[[#Headers],[4]])</f>
        <v>0</v>
      </c>
      <c r="K406" s="6">
        <f>SUMIFS(GQList,GIList,Table_ExternalData_1[[#This Row],[Item_key]],GDList,Table_ExternalData_1[[#Headers],[5]])</f>
        <v>0</v>
      </c>
      <c r="L406" s="6">
        <f>SUMIFS(GQList,GIList,Table_ExternalData_1[[#This Row],[Item_key]],GDList,Table_ExternalData_1[[#Headers],[6]])</f>
        <v>0</v>
      </c>
      <c r="M406" s="6">
        <f>SUMIFS(GQList,GIList,Table_ExternalData_1[[#This Row],[Item_key]],GDList,Table_ExternalData_1[[#Headers],[7]])</f>
        <v>0</v>
      </c>
      <c r="N406" s="6">
        <f>SUMIFS(GQList,GIList,Table_ExternalData_1[[#This Row],[Item_key]],GDList,Table_ExternalData_1[[#Headers],[8]])</f>
        <v>0</v>
      </c>
      <c r="O406" s="6">
        <f>SUMIFS(GQList,GIList,Table_ExternalData_1[[#This Row],[Item_key]],GDList,Table_ExternalData_1[[#Headers],[9]])</f>
        <v>0</v>
      </c>
      <c r="P406" s="6">
        <f>SUMIFS(GQList,GIList,Table_ExternalData_1[[#This Row],[Item_key]],GDList,Table_ExternalData_1[[#Headers],[10]])</f>
        <v>0</v>
      </c>
      <c r="Q406" s="6">
        <f>SUMIFS(GQList,GIList,Table_ExternalData_1[[#This Row],[Item_key]],GDList,Table_ExternalData_1[[#Headers],[11]])</f>
        <v>0</v>
      </c>
      <c r="R406" s="6">
        <f>SUMIFS(GQList,GIList,Table_ExternalData_1[[#This Row],[Item_key]],GDList,Table_ExternalData_1[[#Headers],[12]])</f>
        <v>0</v>
      </c>
      <c r="S406" s="6">
        <f>SUMIFS(GQList,GIList,Table_ExternalData_1[[#This Row],[Item_key]],GDList,Table_ExternalData_1[[#Headers],[13]])</f>
        <v>0</v>
      </c>
      <c r="T406" s="6">
        <f>SUMIFS(GQList,GIList,Table_ExternalData_1[[#This Row],[Item_key]],GDList,Table_ExternalData_1[[#Headers],[14]])</f>
        <v>0</v>
      </c>
      <c r="U406" s="6">
        <f>SUMIFS(GQList,GIList,Table_ExternalData_1[[#This Row],[Item_key]],GDList,Table_ExternalData_1[[#Headers],[15]])</f>
        <v>0</v>
      </c>
      <c r="V406" s="6">
        <f>SUMIFS(GQList,GIList,Table_ExternalData_1[[#This Row],[Item_key]],GDList,Table_ExternalData_1[[#Headers],[16]])</f>
        <v>0</v>
      </c>
      <c r="W406" s="6">
        <f>SUMIFS(GQList,GIList,Table_ExternalData_1[[#This Row],[Item_key]],GDList,Table_ExternalData_1[[#Headers],[17]])</f>
        <v>0</v>
      </c>
      <c r="X406" s="6">
        <f>SUMIFS(GQList,GIList,Table_ExternalData_1[[#This Row],[Item_key]],GDList,Table_ExternalData_1[[#Headers],[18]])</f>
        <v>0</v>
      </c>
      <c r="Y406" s="6">
        <f>SUMIFS(GQList,GIList,Table_ExternalData_1[[#This Row],[Item_key]],GDList,Table_ExternalData_1[[#Headers],[19]])</f>
        <v>0</v>
      </c>
      <c r="Z406" s="6">
        <f>SUMIFS(GQList,GIList,Table_ExternalData_1[[#This Row],[Item_key]],GDList,Table_ExternalData_1[[#Headers],[20]])</f>
        <v>0</v>
      </c>
      <c r="AA406" s="6">
        <f>SUMIFS(GQList,GIList,Table_ExternalData_1[[#This Row],[Item_key]],GDList,Table_ExternalData_1[[#Headers],[21]])</f>
        <v>0</v>
      </c>
      <c r="AB406" s="6">
        <f>SUMIFS(GQList,GIList,Table_ExternalData_1[[#This Row],[Item_key]],GDList,Table_ExternalData_1[[#Headers],[22]])</f>
        <v>0</v>
      </c>
      <c r="AC406" s="6">
        <f>SUMIFS(GQList,GIList,Table_ExternalData_1[[#This Row],[Item_key]],GDList,Table_ExternalData_1[[#Headers],[23]])</f>
        <v>0</v>
      </c>
      <c r="AD406" s="6">
        <f>SUMIFS(GQList,GIList,Table_ExternalData_1[[#This Row],[Item_key]],GDList,Table_ExternalData_1[[#Headers],[24]])</f>
        <v>0</v>
      </c>
      <c r="AE406" s="6">
        <f>SUMIFS(GQList,GIList,Table_ExternalData_1[[#This Row],[Item_key]],GDList,Table_ExternalData_1[[#Headers],[25]])</f>
        <v>0</v>
      </c>
      <c r="AF406" s="6">
        <f>SUMIFS(GQList,GIList,Table_ExternalData_1[[#This Row],[Item_key]],GDList,Table_ExternalData_1[[#Headers],[26]])</f>
        <v>0</v>
      </c>
      <c r="AG406" s="6">
        <f>SUMIFS(GQList,GIList,Table_ExternalData_1[[#This Row],[Item_key]],GDList,Table_ExternalData_1[[#Headers],[27]])</f>
        <v>0</v>
      </c>
      <c r="AH406" s="6">
        <f>SUMIFS(GQList,GIList,Table_ExternalData_1[[#This Row],[Item_key]],GDList,Table_ExternalData_1[[#Headers],[28]])</f>
        <v>0</v>
      </c>
      <c r="AI406" s="6">
        <f>SUMIFS(GQList,GIList,Table_ExternalData_1[[#This Row],[Item_key]],GDList,Table_ExternalData_1[[#Headers],[29]])</f>
        <v>0</v>
      </c>
      <c r="AJ406" s="6">
        <f>SUMIFS(GQList,GIList,Table_ExternalData_1[[#This Row],[Item_key]],GDList,Table_ExternalData_1[[#Headers],[30]])</f>
        <v>4200</v>
      </c>
      <c r="AK406" s="6">
        <f>SUMIFS(GQList,GIList,Table_ExternalData_1[[#This Row],[Item_key]],GDList,Table_ExternalData_1[[#Headers],[31]])</f>
        <v>2000</v>
      </c>
      <c r="AL406" s="6">
        <f>SUM(Table_ExternalData_1[[#This Row],[1]:[31]])</f>
        <v>6200</v>
      </c>
    </row>
    <row r="407" spans="1:38" hidden="1">
      <c r="A407" s="8" t="s">
        <v>2000</v>
      </c>
      <c r="B407" s="3" t="s">
        <v>1157</v>
      </c>
      <c r="C407" s="3" t="s">
        <v>533</v>
      </c>
      <c r="D407" s="3" t="s">
        <v>1163</v>
      </c>
      <c r="E407" s="3" t="s">
        <v>1164</v>
      </c>
      <c r="F407" s="8" t="s">
        <v>1641</v>
      </c>
      <c r="G407" s="6">
        <f>SUMIFS(GQList,GIList,Table_ExternalData_1[[#This Row],[Item_key]],GDList,Table_ExternalData_1[[#Headers],[1]])</f>
        <v>0</v>
      </c>
      <c r="H407" s="6">
        <f>SUMIFS(GQList,GIList,Table_ExternalData_1[[#This Row],[Item_key]],GDList,Table_ExternalData_1[[#Headers],[2]])</f>
        <v>0</v>
      </c>
      <c r="I407" s="6">
        <f>SUMIFS(GQList,GIList,Table_ExternalData_1[[#This Row],[Item_key]],GDList,Table_ExternalData_1[[#Headers],[3]])</f>
        <v>0</v>
      </c>
      <c r="J407" s="6">
        <f>SUMIFS(GQList,GIList,Table_ExternalData_1[[#This Row],[Item_key]],GDList,Table_ExternalData_1[[#Headers],[4]])</f>
        <v>0</v>
      </c>
      <c r="K407" s="6">
        <f>SUMIFS(GQList,GIList,Table_ExternalData_1[[#This Row],[Item_key]],GDList,Table_ExternalData_1[[#Headers],[5]])</f>
        <v>0</v>
      </c>
      <c r="L407" s="6">
        <f>SUMIFS(GQList,GIList,Table_ExternalData_1[[#This Row],[Item_key]],GDList,Table_ExternalData_1[[#Headers],[6]])</f>
        <v>0</v>
      </c>
      <c r="M407" s="6">
        <f>SUMIFS(GQList,GIList,Table_ExternalData_1[[#This Row],[Item_key]],GDList,Table_ExternalData_1[[#Headers],[7]])</f>
        <v>0</v>
      </c>
      <c r="N407" s="6">
        <f>SUMIFS(GQList,GIList,Table_ExternalData_1[[#This Row],[Item_key]],GDList,Table_ExternalData_1[[#Headers],[8]])</f>
        <v>0</v>
      </c>
      <c r="O407" s="6">
        <f>SUMIFS(GQList,GIList,Table_ExternalData_1[[#This Row],[Item_key]],GDList,Table_ExternalData_1[[#Headers],[9]])</f>
        <v>0</v>
      </c>
      <c r="P407" s="6">
        <f>SUMIFS(GQList,GIList,Table_ExternalData_1[[#This Row],[Item_key]],GDList,Table_ExternalData_1[[#Headers],[10]])</f>
        <v>0</v>
      </c>
      <c r="Q407" s="6">
        <f>SUMIFS(GQList,GIList,Table_ExternalData_1[[#This Row],[Item_key]],GDList,Table_ExternalData_1[[#Headers],[11]])</f>
        <v>209</v>
      </c>
      <c r="R407" s="6">
        <f>SUMIFS(GQList,GIList,Table_ExternalData_1[[#This Row],[Item_key]],GDList,Table_ExternalData_1[[#Headers],[12]])</f>
        <v>0</v>
      </c>
      <c r="S407" s="6">
        <f>SUMIFS(GQList,GIList,Table_ExternalData_1[[#This Row],[Item_key]],GDList,Table_ExternalData_1[[#Headers],[13]])</f>
        <v>0</v>
      </c>
      <c r="T407" s="6">
        <f>SUMIFS(GQList,GIList,Table_ExternalData_1[[#This Row],[Item_key]],GDList,Table_ExternalData_1[[#Headers],[14]])</f>
        <v>0</v>
      </c>
      <c r="U407" s="6">
        <f>SUMIFS(GQList,GIList,Table_ExternalData_1[[#This Row],[Item_key]],GDList,Table_ExternalData_1[[#Headers],[15]])</f>
        <v>0</v>
      </c>
      <c r="V407" s="6">
        <f>SUMIFS(GQList,GIList,Table_ExternalData_1[[#This Row],[Item_key]],GDList,Table_ExternalData_1[[#Headers],[16]])</f>
        <v>0</v>
      </c>
      <c r="W407" s="6">
        <f>SUMIFS(GQList,GIList,Table_ExternalData_1[[#This Row],[Item_key]],GDList,Table_ExternalData_1[[#Headers],[17]])</f>
        <v>0</v>
      </c>
      <c r="X407" s="6">
        <f>SUMIFS(GQList,GIList,Table_ExternalData_1[[#This Row],[Item_key]],GDList,Table_ExternalData_1[[#Headers],[18]])</f>
        <v>0</v>
      </c>
      <c r="Y407" s="6">
        <f>SUMIFS(GQList,GIList,Table_ExternalData_1[[#This Row],[Item_key]],GDList,Table_ExternalData_1[[#Headers],[19]])</f>
        <v>0</v>
      </c>
      <c r="Z407" s="6">
        <f>SUMIFS(GQList,GIList,Table_ExternalData_1[[#This Row],[Item_key]],GDList,Table_ExternalData_1[[#Headers],[20]])</f>
        <v>0</v>
      </c>
      <c r="AA407" s="6">
        <f>SUMIFS(GQList,GIList,Table_ExternalData_1[[#This Row],[Item_key]],GDList,Table_ExternalData_1[[#Headers],[21]])</f>
        <v>0</v>
      </c>
      <c r="AB407" s="6">
        <f>SUMIFS(GQList,GIList,Table_ExternalData_1[[#This Row],[Item_key]],GDList,Table_ExternalData_1[[#Headers],[22]])</f>
        <v>0</v>
      </c>
      <c r="AC407" s="6">
        <f>SUMIFS(GQList,GIList,Table_ExternalData_1[[#This Row],[Item_key]],GDList,Table_ExternalData_1[[#Headers],[23]])</f>
        <v>0</v>
      </c>
      <c r="AD407" s="6">
        <f>SUMIFS(GQList,GIList,Table_ExternalData_1[[#This Row],[Item_key]],GDList,Table_ExternalData_1[[#Headers],[24]])</f>
        <v>0</v>
      </c>
      <c r="AE407" s="6">
        <f>SUMIFS(GQList,GIList,Table_ExternalData_1[[#This Row],[Item_key]],GDList,Table_ExternalData_1[[#Headers],[25]])</f>
        <v>0</v>
      </c>
      <c r="AF407" s="6">
        <f>SUMIFS(GQList,GIList,Table_ExternalData_1[[#This Row],[Item_key]],GDList,Table_ExternalData_1[[#Headers],[26]])</f>
        <v>0</v>
      </c>
      <c r="AG407" s="6">
        <f>SUMIFS(GQList,GIList,Table_ExternalData_1[[#This Row],[Item_key]],GDList,Table_ExternalData_1[[#Headers],[27]])</f>
        <v>0</v>
      </c>
      <c r="AH407" s="6">
        <f>SUMIFS(GQList,GIList,Table_ExternalData_1[[#This Row],[Item_key]],GDList,Table_ExternalData_1[[#Headers],[28]])</f>
        <v>0</v>
      </c>
      <c r="AI407" s="6">
        <f>SUMIFS(GQList,GIList,Table_ExternalData_1[[#This Row],[Item_key]],GDList,Table_ExternalData_1[[#Headers],[29]])</f>
        <v>0</v>
      </c>
      <c r="AJ407" s="6">
        <f>SUMIFS(GQList,GIList,Table_ExternalData_1[[#This Row],[Item_key]],GDList,Table_ExternalData_1[[#Headers],[30]])</f>
        <v>0</v>
      </c>
      <c r="AK407" s="6">
        <f>SUMIFS(GQList,GIList,Table_ExternalData_1[[#This Row],[Item_key]],GDList,Table_ExternalData_1[[#Headers],[31]])</f>
        <v>0</v>
      </c>
      <c r="AL407" s="6">
        <f>SUM(Table_ExternalData_1[[#This Row],[1]:[31]])</f>
        <v>209</v>
      </c>
    </row>
    <row r="408" spans="1:38" ht="24">
      <c r="A408" s="8" t="s">
        <v>2001</v>
      </c>
      <c r="B408" s="3" t="s">
        <v>1167</v>
      </c>
      <c r="C408" s="3" t="s">
        <v>433</v>
      </c>
      <c r="D408" s="3" t="s">
        <v>1168</v>
      </c>
      <c r="E408" s="3" t="s">
        <v>1169</v>
      </c>
      <c r="F408" s="8" t="s">
        <v>1641</v>
      </c>
      <c r="G408" s="6">
        <f>SUMIFS(GQList,GIList,Table_ExternalData_1[[#This Row],[Item_key]],GDList,Table_ExternalData_1[[#Headers],[1]])</f>
        <v>0</v>
      </c>
      <c r="H408" s="6">
        <f>SUMIFS(GQList,GIList,Table_ExternalData_1[[#This Row],[Item_key]],GDList,Table_ExternalData_1[[#Headers],[2]])</f>
        <v>0</v>
      </c>
      <c r="I408" s="6">
        <f>SUMIFS(GQList,GIList,Table_ExternalData_1[[#This Row],[Item_key]],GDList,Table_ExternalData_1[[#Headers],[3]])</f>
        <v>0</v>
      </c>
      <c r="J408" s="6">
        <f>SUMIFS(GQList,GIList,Table_ExternalData_1[[#This Row],[Item_key]],GDList,Table_ExternalData_1[[#Headers],[4]])</f>
        <v>0</v>
      </c>
      <c r="K408" s="6">
        <f>SUMIFS(GQList,GIList,Table_ExternalData_1[[#This Row],[Item_key]],GDList,Table_ExternalData_1[[#Headers],[5]])</f>
        <v>0</v>
      </c>
      <c r="L408" s="6">
        <f>SUMIFS(GQList,GIList,Table_ExternalData_1[[#This Row],[Item_key]],GDList,Table_ExternalData_1[[#Headers],[6]])</f>
        <v>0</v>
      </c>
      <c r="M408" s="6">
        <f>SUMIFS(GQList,GIList,Table_ExternalData_1[[#This Row],[Item_key]],GDList,Table_ExternalData_1[[#Headers],[7]])</f>
        <v>0</v>
      </c>
      <c r="N408" s="6">
        <f>SUMIFS(GQList,GIList,Table_ExternalData_1[[#This Row],[Item_key]],GDList,Table_ExternalData_1[[#Headers],[8]])</f>
        <v>0</v>
      </c>
      <c r="O408" s="6">
        <f>SUMIFS(GQList,GIList,Table_ExternalData_1[[#This Row],[Item_key]],GDList,Table_ExternalData_1[[#Headers],[9]])</f>
        <v>0</v>
      </c>
      <c r="P408" s="6">
        <f>SUMIFS(GQList,GIList,Table_ExternalData_1[[#This Row],[Item_key]],GDList,Table_ExternalData_1[[#Headers],[10]])</f>
        <v>0</v>
      </c>
      <c r="Q408" s="6">
        <f>SUMIFS(GQList,GIList,Table_ExternalData_1[[#This Row],[Item_key]],GDList,Table_ExternalData_1[[#Headers],[11]])</f>
        <v>0</v>
      </c>
      <c r="R408" s="6">
        <f>SUMIFS(GQList,GIList,Table_ExternalData_1[[#This Row],[Item_key]],GDList,Table_ExternalData_1[[#Headers],[12]])</f>
        <v>0</v>
      </c>
      <c r="S408" s="6">
        <f>SUMIFS(GQList,GIList,Table_ExternalData_1[[#This Row],[Item_key]],GDList,Table_ExternalData_1[[#Headers],[13]])</f>
        <v>0</v>
      </c>
      <c r="T408" s="6">
        <f>SUMIFS(GQList,GIList,Table_ExternalData_1[[#This Row],[Item_key]],GDList,Table_ExternalData_1[[#Headers],[14]])</f>
        <v>0</v>
      </c>
      <c r="U408" s="6">
        <f>SUMIFS(GQList,GIList,Table_ExternalData_1[[#This Row],[Item_key]],GDList,Table_ExternalData_1[[#Headers],[15]])</f>
        <v>0</v>
      </c>
      <c r="V408" s="6">
        <f>SUMIFS(GQList,GIList,Table_ExternalData_1[[#This Row],[Item_key]],GDList,Table_ExternalData_1[[#Headers],[16]])</f>
        <v>0</v>
      </c>
      <c r="W408" s="6">
        <f>SUMIFS(GQList,GIList,Table_ExternalData_1[[#This Row],[Item_key]],GDList,Table_ExternalData_1[[#Headers],[17]])</f>
        <v>0</v>
      </c>
      <c r="X408" s="6">
        <f>SUMIFS(GQList,GIList,Table_ExternalData_1[[#This Row],[Item_key]],GDList,Table_ExternalData_1[[#Headers],[18]])</f>
        <v>0</v>
      </c>
      <c r="Y408" s="6">
        <f>SUMIFS(GQList,GIList,Table_ExternalData_1[[#This Row],[Item_key]],GDList,Table_ExternalData_1[[#Headers],[19]])</f>
        <v>0</v>
      </c>
      <c r="Z408" s="6">
        <f>SUMIFS(GQList,GIList,Table_ExternalData_1[[#This Row],[Item_key]],GDList,Table_ExternalData_1[[#Headers],[20]])</f>
        <v>0</v>
      </c>
      <c r="AA408" s="6">
        <f>SUMIFS(GQList,GIList,Table_ExternalData_1[[#This Row],[Item_key]],GDList,Table_ExternalData_1[[#Headers],[21]])</f>
        <v>0</v>
      </c>
      <c r="AB408" s="6">
        <f>SUMIFS(GQList,GIList,Table_ExternalData_1[[#This Row],[Item_key]],GDList,Table_ExternalData_1[[#Headers],[22]])</f>
        <v>0</v>
      </c>
      <c r="AC408" s="6">
        <f>SUMIFS(GQList,GIList,Table_ExternalData_1[[#This Row],[Item_key]],GDList,Table_ExternalData_1[[#Headers],[23]])</f>
        <v>0</v>
      </c>
      <c r="AD408" s="6">
        <f>SUMIFS(GQList,GIList,Table_ExternalData_1[[#This Row],[Item_key]],GDList,Table_ExternalData_1[[#Headers],[24]])</f>
        <v>0</v>
      </c>
      <c r="AE408" s="6">
        <f>SUMIFS(GQList,GIList,Table_ExternalData_1[[#This Row],[Item_key]],GDList,Table_ExternalData_1[[#Headers],[25]])</f>
        <v>0</v>
      </c>
      <c r="AF408" s="6">
        <f>SUMIFS(GQList,GIList,Table_ExternalData_1[[#This Row],[Item_key]],GDList,Table_ExternalData_1[[#Headers],[26]])</f>
        <v>0</v>
      </c>
      <c r="AG408" s="6">
        <f>SUMIFS(GQList,GIList,Table_ExternalData_1[[#This Row],[Item_key]],GDList,Table_ExternalData_1[[#Headers],[27]])</f>
        <v>0</v>
      </c>
      <c r="AH408" s="6">
        <f>SUMIFS(GQList,GIList,Table_ExternalData_1[[#This Row],[Item_key]],GDList,Table_ExternalData_1[[#Headers],[28]])</f>
        <v>0</v>
      </c>
      <c r="AI408" s="6">
        <f>SUMIFS(GQList,GIList,Table_ExternalData_1[[#This Row],[Item_key]],GDList,Table_ExternalData_1[[#Headers],[29]])</f>
        <v>0</v>
      </c>
      <c r="AJ408" s="6">
        <f>SUMIFS(GQList,GIList,Table_ExternalData_1[[#This Row],[Item_key]],GDList,Table_ExternalData_1[[#Headers],[30]])</f>
        <v>0</v>
      </c>
      <c r="AK408" s="6">
        <f>SUMIFS(GQList,GIList,Table_ExternalData_1[[#This Row],[Item_key]],GDList,Table_ExternalData_1[[#Headers],[31]])</f>
        <v>743</v>
      </c>
      <c r="AL408" s="6">
        <f>SUM(Table_ExternalData_1[[#This Row],[1]:[31]])</f>
        <v>743</v>
      </c>
    </row>
    <row r="409" spans="1:38" hidden="1">
      <c r="A409" s="8" t="s">
        <v>2000</v>
      </c>
      <c r="B409" s="3" t="s">
        <v>1172</v>
      </c>
      <c r="C409" s="3" t="s">
        <v>131</v>
      </c>
      <c r="D409" s="3" t="s">
        <v>1173</v>
      </c>
      <c r="E409" s="3" t="s">
        <v>1174</v>
      </c>
      <c r="F409" s="8" t="s">
        <v>1641</v>
      </c>
      <c r="G409" s="6">
        <f>SUMIFS(GQList,GIList,Table_ExternalData_1[[#This Row],[Item_key]],GDList,Table_ExternalData_1[[#Headers],[1]])</f>
        <v>0</v>
      </c>
      <c r="H409" s="6">
        <f>SUMIFS(GQList,GIList,Table_ExternalData_1[[#This Row],[Item_key]],GDList,Table_ExternalData_1[[#Headers],[2]])</f>
        <v>0</v>
      </c>
      <c r="I409" s="6">
        <f>SUMIFS(GQList,GIList,Table_ExternalData_1[[#This Row],[Item_key]],GDList,Table_ExternalData_1[[#Headers],[3]])</f>
        <v>0</v>
      </c>
      <c r="J409" s="6">
        <f>SUMIFS(GQList,GIList,Table_ExternalData_1[[#This Row],[Item_key]],GDList,Table_ExternalData_1[[#Headers],[4]])</f>
        <v>0</v>
      </c>
      <c r="K409" s="6">
        <f>SUMIFS(GQList,GIList,Table_ExternalData_1[[#This Row],[Item_key]],GDList,Table_ExternalData_1[[#Headers],[5]])</f>
        <v>0</v>
      </c>
      <c r="L409" s="6">
        <f>SUMIFS(GQList,GIList,Table_ExternalData_1[[#This Row],[Item_key]],GDList,Table_ExternalData_1[[#Headers],[6]])</f>
        <v>0</v>
      </c>
      <c r="M409" s="6">
        <f>SUMIFS(GQList,GIList,Table_ExternalData_1[[#This Row],[Item_key]],GDList,Table_ExternalData_1[[#Headers],[7]])</f>
        <v>0</v>
      </c>
      <c r="N409" s="6">
        <f>SUMIFS(GQList,GIList,Table_ExternalData_1[[#This Row],[Item_key]],GDList,Table_ExternalData_1[[#Headers],[8]])</f>
        <v>0</v>
      </c>
      <c r="O409" s="6">
        <f>SUMIFS(GQList,GIList,Table_ExternalData_1[[#This Row],[Item_key]],GDList,Table_ExternalData_1[[#Headers],[9]])</f>
        <v>0</v>
      </c>
      <c r="P409" s="6">
        <f>SUMIFS(GQList,GIList,Table_ExternalData_1[[#This Row],[Item_key]],GDList,Table_ExternalData_1[[#Headers],[10]])</f>
        <v>800</v>
      </c>
      <c r="Q409" s="6">
        <f>SUMIFS(GQList,GIList,Table_ExternalData_1[[#This Row],[Item_key]],GDList,Table_ExternalData_1[[#Headers],[11]])</f>
        <v>0</v>
      </c>
      <c r="R409" s="6">
        <f>SUMIFS(GQList,GIList,Table_ExternalData_1[[#This Row],[Item_key]],GDList,Table_ExternalData_1[[#Headers],[12]])</f>
        <v>0</v>
      </c>
      <c r="S409" s="6">
        <f>SUMIFS(GQList,GIList,Table_ExternalData_1[[#This Row],[Item_key]],GDList,Table_ExternalData_1[[#Headers],[13]])</f>
        <v>0</v>
      </c>
      <c r="T409" s="6">
        <f>SUMIFS(GQList,GIList,Table_ExternalData_1[[#This Row],[Item_key]],GDList,Table_ExternalData_1[[#Headers],[14]])</f>
        <v>0</v>
      </c>
      <c r="U409" s="6">
        <f>SUMIFS(GQList,GIList,Table_ExternalData_1[[#This Row],[Item_key]],GDList,Table_ExternalData_1[[#Headers],[15]])</f>
        <v>0</v>
      </c>
      <c r="V409" s="6">
        <f>SUMIFS(GQList,GIList,Table_ExternalData_1[[#This Row],[Item_key]],GDList,Table_ExternalData_1[[#Headers],[16]])</f>
        <v>0</v>
      </c>
      <c r="W409" s="6">
        <f>SUMIFS(GQList,GIList,Table_ExternalData_1[[#This Row],[Item_key]],GDList,Table_ExternalData_1[[#Headers],[17]])</f>
        <v>0</v>
      </c>
      <c r="X409" s="6">
        <f>SUMIFS(GQList,GIList,Table_ExternalData_1[[#This Row],[Item_key]],GDList,Table_ExternalData_1[[#Headers],[18]])</f>
        <v>0</v>
      </c>
      <c r="Y409" s="6">
        <f>SUMIFS(GQList,GIList,Table_ExternalData_1[[#This Row],[Item_key]],GDList,Table_ExternalData_1[[#Headers],[19]])</f>
        <v>0</v>
      </c>
      <c r="Z409" s="6">
        <f>SUMIFS(GQList,GIList,Table_ExternalData_1[[#This Row],[Item_key]],GDList,Table_ExternalData_1[[#Headers],[20]])</f>
        <v>0</v>
      </c>
      <c r="AA409" s="6">
        <f>SUMIFS(GQList,GIList,Table_ExternalData_1[[#This Row],[Item_key]],GDList,Table_ExternalData_1[[#Headers],[21]])</f>
        <v>0</v>
      </c>
      <c r="AB409" s="6">
        <f>SUMIFS(GQList,GIList,Table_ExternalData_1[[#This Row],[Item_key]],GDList,Table_ExternalData_1[[#Headers],[22]])</f>
        <v>0</v>
      </c>
      <c r="AC409" s="6">
        <f>SUMIFS(GQList,GIList,Table_ExternalData_1[[#This Row],[Item_key]],GDList,Table_ExternalData_1[[#Headers],[23]])</f>
        <v>0</v>
      </c>
      <c r="AD409" s="6">
        <f>SUMIFS(GQList,GIList,Table_ExternalData_1[[#This Row],[Item_key]],GDList,Table_ExternalData_1[[#Headers],[24]])</f>
        <v>0</v>
      </c>
      <c r="AE409" s="6">
        <f>SUMIFS(GQList,GIList,Table_ExternalData_1[[#This Row],[Item_key]],GDList,Table_ExternalData_1[[#Headers],[25]])</f>
        <v>0</v>
      </c>
      <c r="AF409" s="6">
        <f>SUMIFS(GQList,GIList,Table_ExternalData_1[[#This Row],[Item_key]],GDList,Table_ExternalData_1[[#Headers],[26]])</f>
        <v>0</v>
      </c>
      <c r="AG409" s="6">
        <f>SUMIFS(GQList,GIList,Table_ExternalData_1[[#This Row],[Item_key]],GDList,Table_ExternalData_1[[#Headers],[27]])</f>
        <v>0</v>
      </c>
      <c r="AH409" s="6">
        <f>SUMIFS(GQList,GIList,Table_ExternalData_1[[#This Row],[Item_key]],GDList,Table_ExternalData_1[[#Headers],[28]])</f>
        <v>0</v>
      </c>
      <c r="AI409" s="6">
        <f>SUMIFS(GQList,GIList,Table_ExternalData_1[[#This Row],[Item_key]],GDList,Table_ExternalData_1[[#Headers],[29]])</f>
        <v>0</v>
      </c>
      <c r="AJ409" s="6">
        <f>SUMIFS(GQList,GIList,Table_ExternalData_1[[#This Row],[Item_key]],GDList,Table_ExternalData_1[[#Headers],[30]])</f>
        <v>0</v>
      </c>
      <c r="AK409" s="6">
        <f>SUMIFS(GQList,GIList,Table_ExternalData_1[[#This Row],[Item_key]],GDList,Table_ExternalData_1[[#Headers],[31]])</f>
        <v>0</v>
      </c>
      <c r="AL409" s="6">
        <f>SUM(Table_ExternalData_1[[#This Row],[1]:[31]])</f>
        <v>800</v>
      </c>
    </row>
    <row r="410" spans="1:38" hidden="1">
      <c r="A410" s="8" t="s">
        <v>2000</v>
      </c>
      <c r="B410" s="3" t="s">
        <v>1172</v>
      </c>
      <c r="C410" s="3" t="s">
        <v>417</v>
      </c>
      <c r="D410" s="3" t="s">
        <v>1175</v>
      </c>
      <c r="E410" s="3" t="s">
        <v>1176</v>
      </c>
      <c r="F410" s="8" t="s">
        <v>1641</v>
      </c>
      <c r="G410" s="6">
        <f>SUMIFS(GQList,GIList,Table_ExternalData_1[[#This Row],[Item_key]],GDList,Table_ExternalData_1[[#Headers],[1]])</f>
        <v>0</v>
      </c>
      <c r="H410" s="6">
        <f>SUMIFS(GQList,GIList,Table_ExternalData_1[[#This Row],[Item_key]],GDList,Table_ExternalData_1[[#Headers],[2]])</f>
        <v>0</v>
      </c>
      <c r="I410" s="6">
        <f>SUMIFS(GQList,GIList,Table_ExternalData_1[[#This Row],[Item_key]],GDList,Table_ExternalData_1[[#Headers],[3]])</f>
        <v>0</v>
      </c>
      <c r="J410" s="6">
        <f>SUMIFS(GQList,GIList,Table_ExternalData_1[[#This Row],[Item_key]],GDList,Table_ExternalData_1[[#Headers],[4]])</f>
        <v>0</v>
      </c>
      <c r="K410" s="6">
        <f>SUMIFS(GQList,GIList,Table_ExternalData_1[[#This Row],[Item_key]],GDList,Table_ExternalData_1[[#Headers],[5]])</f>
        <v>0</v>
      </c>
      <c r="L410" s="6">
        <f>SUMIFS(GQList,GIList,Table_ExternalData_1[[#This Row],[Item_key]],GDList,Table_ExternalData_1[[#Headers],[6]])</f>
        <v>0</v>
      </c>
      <c r="M410" s="6">
        <f>SUMIFS(GQList,GIList,Table_ExternalData_1[[#This Row],[Item_key]],GDList,Table_ExternalData_1[[#Headers],[7]])</f>
        <v>0</v>
      </c>
      <c r="N410" s="6">
        <f>SUMIFS(GQList,GIList,Table_ExternalData_1[[#This Row],[Item_key]],GDList,Table_ExternalData_1[[#Headers],[8]])</f>
        <v>0</v>
      </c>
      <c r="O410" s="6">
        <f>SUMIFS(GQList,GIList,Table_ExternalData_1[[#This Row],[Item_key]],GDList,Table_ExternalData_1[[#Headers],[9]])</f>
        <v>0</v>
      </c>
      <c r="P410" s="6">
        <f>SUMIFS(GQList,GIList,Table_ExternalData_1[[#This Row],[Item_key]],GDList,Table_ExternalData_1[[#Headers],[10]])</f>
        <v>0</v>
      </c>
      <c r="Q410" s="6">
        <f>SUMIFS(GQList,GIList,Table_ExternalData_1[[#This Row],[Item_key]],GDList,Table_ExternalData_1[[#Headers],[11]])</f>
        <v>0</v>
      </c>
      <c r="R410" s="6">
        <f>SUMIFS(GQList,GIList,Table_ExternalData_1[[#This Row],[Item_key]],GDList,Table_ExternalData_1[[#Headers],[12]])</f>
        <v>0</v>
      </c>
      <c r="S410" s="6">
        <f>SUMIFS(GQList,GIList,Table_ExternalData_1[[#This Row],[Item_key]],GDList,Table_ExternalData_1[[#Headers],[13]])</f>
        <v>0</v>
      </c>
      <c r="T410" s="6">
        <f>SUMIFS(GQList,GIList,Table_ExternalData_1[[#This Row],[Item_key]],GDList,Table_ExternalData_1[[#Headers],[14]])</f>
        <v>0</v>
      </c>
      <c r="U410" s="6">
        <f>SUMIFS(GQList,GIList,Table_ExternalData_1[[#This Row],[Item_key]],GDList,Table_ExternalData_1[[#Headers],[15]])</f>
        <v>0</v>
      </c>
      <c r="V410" s="6">
        <f>SUMIFS(GQList,GIList,Table_ExternalData_1[[#This Row],[Item_key]],GDList,Table_ExternalData_1[[#Headers],[16]])</f>
        <v>0</v>
      </c>
      <c r="W410" s="6">
        <f>SUMIFS(GQList,GIList,Table_ExternalData_1[[#This Row],[Item_key]],GDList,Table_ExternalData_1[[#Headers],[17]])</f>
        <v>0</v>
      </c>
      <c r="X410" s="6">
        <f>SUMIFS(GQList,GIList,Table_ExternalData_1[[#This Row],[Item_key]],GDList,Table_ExternalData_1[[#Headers],[18]])</f>
        <v>0</v>
      </c>
      <c r="Y410" s="6">
        <f>SUMIFS(GQList,GIList,Table_ExternalData_1[[#This Row],[Item_key]],GDList,Table_ExternalData_1[[#Headers],[19]])</f>
        <v>0</v>
      </c>
      <c r="Z410" s="6">
        <f>SUMIFS(GQList,GIList,Table_ExternalData_1[[#This Row],[Item_key]],GDList,Table_ExternalData_1[[#Headers],[20]])</f>
        <v>0</v>
      </c>
      <c r="AA410" s="6">
        <f>SUMIFS(GQList,GIList,Table_ExternalData_1[[#This Row],[Item_key]],GDList,Table_ExternalData_1[[#Headers],[21]])</f>
        <v>0</v>
      </c>
      <c r="AB410" s="6">
        <f>SUMIFS(GQList,GIList,Table_ExternalData_1[[#This Row],[Item_key]],GDList,Table_ExternalData_1[[#Headers],[22]])</f>
        <v>0</v>
      </c>
      <c r="AC410" s="6">
        <f>SUMIFS(GQList,GIList,Table_ExternalData_1[[#This Row],[Item_key]],GDList,Table_ExternalData_1[[#Headers],[23]])</f>
        <v>0</v>
      </c>
      <c r="AD410" s="6">
        <f>SUMIFS(GQList,GIList,Table_ExternalData_1[[#This Row],[Item_key]],GDList,Table_ExternalData_1[[#Headers],[24]])</f>
        <v>0</v>
      </c>
      <c r="AE410" s="6">
        <f>SUMIFS(GQList,GIList,Table_ExternalData_1[[#This Row],[Item_key]],GDList,Table_ExternalData_1[[#Headers],[25]])</f>
        <v>0</v>
      </c>
      <c r="AF410" s="6">
        <f>SUMIFS(GQList,GIList,Table_ExternalData_1[[#This Row],[Item_key]],GDList,Table_ExternalData_1[[#Headers],[26]])</f>
        <v>0</v>
      </c>
      <c r="AG410" s="6">
        <f>SUMIFS(GQList,GIList,Table_ExternalData_1[[#This Row],[Item_key]],GDList,Table_ExternalData_1[[#Headers],[27]])</f>
        <v>0</v>
      </c>
      <c r="AH410" s="6">
        <f>SUMIFS(GQList,GIList,Table_ExternalData_1[[#This Row],[Item_key]],GDList,Table_ExternalData_1[[#Headers],[28]])</f>
        <v>0</v>
      </c>
      <c r="AI410" s="6">
        <f>SUMIFS(GQList,GIList,Table_ExternalData_1[[#This Row],[Item_key]],GDList,Table_ExternalData_1[[#Headers],[29]])</f>
        <v>0</v>
      </c>
      <c r="AJ410" s="6">
        <f>SUMIFS(GQList,GIList,Table_ExternalData_1[[#This Row],[Item_key]],GDList,Table_ExternalData_1[[#Headers],[30]])</f>
        <v>0</v>
      </c>
      <c r="AK410" s="6">
        <f>SUMIFS(GQList,GIList,Table_ExternalData_1[[#This Row],[Item_key]],GDList,Table_ExternalData_1[[#Headers],[31]])</f>
        <v>0</v>
      </c>
      <c r="AL410" s="6">
        <f>SUM(Table_ExternalData_1[[#This Row],[1]:[31]])</f>
        <v>0</v>
      </c>
    </row>
    <row r="411" spans="1:38" hidden="1">
      <c r="A411" s="8" t="s">
        <v>2000</v>
      </c>
      <c r="B411" s="3" t="s">
        <v>1172</v>
      </c>
      <c r="C411" s="3" t="s">
        <v>144</v>
      </c>
      <c r="D411" s="3" t="s">
        <v>1177</v>
      </c>
      <c r="E411" s="3" t="s">
        <v>1087</v>
      </c>
      <c r="F411" s="8" t="s">
        <v>1641</v>
      </c>
      <c r="G411" s="6">
        <f>SUMIFS(GQList,GIList,Table_ExternalData_1[[#This Row],[Item_key]],GDList,Table_ExternalData_1[[#Headers],[1]])</f>
        <v>0</v>
      </c>
      <c r="H411" s="6">
        <f>SUMIFS(GQList,GIList,Table_ExternalData_1[[#This Row],[Item_key]],GDList,Table_ExternalData_1[[#Headers],[2]])</f>
        <v>0</v>
      </c>
      <c r="I411" s="6">
        <f>SUMIFS(GQList,GIList,Table_ExternalData_1[[#This Row],[Item_key]],GDList,Table_ExternalData_1[[#Headers],[3]])</f>
        <v>0</v>
      </c>
      <c r="J411" s="6">
        <f>SUMIFS(GQList,GIList,Table_ExternalData_1[[#This Row],[Item_key]],GDList,Table_ExternalData_1[[#Headers],[4]])</f>
        <v>0</v>
      </c>
      <c r="K411" s="6">
        <f>SUMIFS(GQList,GIList,Table_ExternalData_1[[#This Row],[Item_key]],GDList,Table_ExternalData_1[[#Headers],[5]])</f>
        <v>0</v>
      </c>
      <c r="L411" s="6">
        <f>SUMIFS(GQList,GIList,Table_ExternalData_1[[#This Row],[Item_key]],GDList,Table_ExternalData_1[[#Headers],[6]])</f>
        <v>0</v>
      </c>
      <c r="M411" s="6">
        <f>SUMIFS(GQList,GIList,Table_ExternalData_1[[#This Row],[Item_key]],GDList,Table_ExternalData_1[[#Headers],[7]])</f>
        <v>0</v>
      </c>
      <c r="N411" s="6">
        <f>SUMIFS(GQList,GIList,Table_ExternalData_1[[#This Row],[Item_key]],GDList,Table_ExternalData_1[[#Headers],[8]])</f>
        <v>0</v>
      </c>
      <c r="O411" s="6">
        <f>SUMIFS(GQList,GIList,Table_ExternalData_1[[#This Row],[Item_key]],GDList,Table_ExternalData_1[[#Headers],[9]])</f>
        <v>0</v>
      </c>
      <c r="P411" s="6">
        <f>SUMIFS(GQList,GIList,Table_ExternalData_1[[#This Row],[Item_key]],GDList,Table_ExternalData_1[[#Headers],[10]])</f>
        <v>0</v>
      </c>
      <c r="Q411" s="6">
        <f>SUMIFS(GQList,GIList,Table_ExternalData_1[[#This Row],[Item_key]],GDList,Table_ExternalData_1[[#Headers],[11]])</f>
        <v>0</v>
      </c>
      <c r="R411" s="6">
        <f>SUMIFS(GQList,GIList,Table_ExternalData_1[[#This Row],[Item_key]],GDList,Table_ExternalData_1[[#Headers],[12]])</f>
        <v>0</v>
      </c>
      <c r="S411" s="6">
        <f>SUMIFS(GQList,GIList,Table_ExternalData_1[[#This Row],[Item_key]],GDList,Table_ExternalData_1[[#Headers],[13]])</f>
        <v>0</v>
      </c>
      <c r="T411" s="6">
        <f>SUMIFS(GQList,GIList,Table_ExternalData_1[[#This Row],[Item_key]],GDList,Table_ExternalData_1[[#Headers],[14]])</f>
        <v>0</v>
      </c>
      <c r="U411" s="6">
        <f>SUMIFS(GQList,GIList,Table_ExternalData_1[[#This Row],[Item_key]],GDList,Table_ExternalData_1[[#Headers],[15]])</f>
        <v>0</v>
      </c>
      <c r="V411" s="6">
        <f>SUMIFS(GQList,GIList,Table_ExternalData_1[[#This Row],[Item_key]],GDList,Table_ExternalData_1[[#Headers],[16]])</f>
        <v>0</v>
      </c>
      <c r="W411" s="6">
        <f>SUMIFS(GQList,GIList,Table_ExternalData_1[[#This Row],[Item_key]],GDList,Table_ExternalData_1[[#Headers],[17]])</f>
        <v>0</v>
      </c>
      <c r="X411" s="6">
        <f>SUMIFS(GQList,GIList,Table_ExternalData_1[[#This Row],[Item_key]],GDList,Table_ExternalData_1[[#Headers],[18]])</f>
        <v>0</v>
      </c>
      <c r="Y411" s="6">
        <f>SUMIFS(GQList,GIList,Table_ExternalData_1[[#This Row],[Item_key]],GDList,Table_ExternalData_1[[#Headers],[19]])</f>
        <v>0</v>
      </c>
      <c r="Z411" s="6">
        <f>SUMIFS(GQList,GIList,Table_ExternalData_1[[#This Row],[Item_key]],GDList,Table_ExternalData_1[[#Headers],[20]])</f>
        <v>0</v>
      </c>
      <c r="AA411" s="6">
        <f>SUMIFS(GQList,GIList,Table_ExternalData_1[[#This Row],[Item_key]],GDList,Table_ExternalData_1[[#Headers],[21]])</f>
        <v>0</v>
      </c>
      <c r="AB411" s="6">
        <f>SUMIFS(GQList,GIList,Table_ExternalData_1[[#This Row],[Item_key]],GDList,Table_ExternalData_1[[#Headers],[22]])</f>
        <v>0</v>
      </c>
      <c r="AC411" s="6">
        <f>SUMIFS(GQList,GIList,Table_ExternalData_1[[#This Row],[Item_key]],GDList,Table_ExternalData_1[[#Headers],[23]])</f>
        <v>0</v>
      </c>
      <c r="AD411" s="6">
        <f>SUMIFS(GQList,GIList,Table_ExternalData_1[[#This Row],[Item_key]],GDList,Table_ExternalData_1[[#Headers],[24]])</f>
        <v>0</v>
      </c>
      <c r="AE411" s="6">
        <f>SUMIFS(GQList,GIList,Table_ExternalData_1[[#This Row],[Item_key]],GDList,Table_ExternalData_1[[#Headers],[25]])</f>
        <v>0</v>
      </c>
      <c r="AF411" s="6">
        <f>SUMIFS(GQList,GIList,Table_ExternalData_1[[#This Row],[Item_key]],GDList,Table_ExternalData_1[[#Headers],[26]])</f>
        <v>0</v>
      </c>
      <c r="AG411" s="6">
        <f>SUMIFS(GQList,GIList,Table_ExternalData_1[[#This Row],[Item_key]],GDList,Table_ExternalData_1[[#Headers],[27]])</f>
        <v>0</v>
      </c>
      <c r="AH411" s="6">
        <f>SUMIFS(GQList,GIList,Table_ExternalData_1[[#This Row],[Item_key]],GDList,Table_ExternalData_1[[#Headers],[28]])</f>
        <v>0</v>
      </c>
      <c r="AI411" s="6">
        <f>SUMIFS(GQList,GIList,Table_ExternalData_1[[#This Row],[Item_key]],GDList,Table_ExternalData_1[[#Headers],[29]])</f>
        <v>0</v>
      </c>
      <c r="AJ411" s="6">
        <f>SUMIFS(GQList,GIList,Table_ExternalData_1[[#This Row],[Item_key]],GDList,Table_ExternalData_1[[#Headers],[30]])</f>
        <v>0</v>
      </c>
      <c r="AK411" s="6">
        <f>SUMIFS(GQList,GIList,Table_ExternalData_1[[#This Row],[Item_key]],GDList,Table_ExternalData_1[[#Headers],[31]])</f>
        <v>0</v>
      </c>
      <c r="AL411" s="6">
        <f>SUM(Table_ExternalData_1[[#This Row],[1]:[31]])</f>
        <v>0</v>
      </c>
    </row>
    <row r="412" spans="1:38" hidden="1">
      <c r="A412" s="8" t="s">
        <v>2000</v>
      </c>
      <c r="B412" s="3" t="s">
        <v>1172</v>
      </c>
      <c r="C412" s="3" t="s">
        <v>418</v>
      </c>
      <c r="D412" s="3" t="s">
        <v>1182</v>
      </c>
      <c r="E412" s="3" t="s">
        <v>1087</v>
      </c>
      <c r="F412" s="8" t="s">
        <v>1641</v>
      </c>
      <c r="G412" s="6">
        <f>SUMIFS(GQList,GIList,Table_ExternalData_1[[#This Row],[Item_key]],GDList,Table_ExternalData_1[[#Headers],[1]])</f>
        <v>0</v>
      </c>
      <c r="H412" s="6">
        <f>SUMIFS(GQList,GIList,Table_ExternalData_1[[#This Row],[Item_key]],GDList,Table_ExternalData_1[[#Headers],[2]])</f>
        <v>0</v>
      </c>
      <c r="I412" s="6">
        <f>SUMIFS(GQList,GIList,Table_ExternalData_1[[#This Row],[Item_key]],GDList,Table_ExternalData_1[[#Headers],[3]])</f>
        <v>0</v>
      </c>
      <c r="J412" s="6">
        <f>SUMIFS(GQList,GIList,Table_ExternalData_1[[#This Row],[Item_key]],GDList,Table_ExternalData_1[[#Headers],[4]])</f>
        <v>1000</v>
      </c>
      <c r="K412" s="6">
        <f>SUMIFS(GQList,GIList,Table_ExternalData_1[[#This Row],[Item_key]],GDList,Table_ExternalData_1[[#Headers],[5]])</f>
        <v>0</v>
      </c>
      <c r="L412" s="6">
        <f>SUMIFS(GQList,GIList,Table_ExternalData_1[[#This Row],[Item_key]],GDList,Table_ExternalData_1[[#Headers],[6]])</f>
        <v>0</v>
      </c>
      <c r="M412" s="6">
        <f>SUMIFS(GQList,GIList,Table_ExternalData_1[[#This Row],[Item_key]],GDList,Table_ExternalData_1[[#Headers],[7]])</f>
        <v>0</v>
      </c>
      <c r="N412" s="6">
        <f>SUMIFS(GQList,GIList,Table_ExternalData_1[[#This Row],[Item_key]],GDList,Table_ExternalData_1[[#Headers],[8]])</f>
        <v>0</v>
      </c>
      <c r="O412" s="6">
        <f>SUMIFS(GQList,GIList,Table_ExternalData_1[[#This Row],[Item_key]],GDList,Table_ExternalData_1[[#Headers],[9]])</f>
        <v>0</v>
      </c>
      <c r="P412" s="6">
        <f>SUMIFS(GQList,GIList,Table_ExternalData_1[[#This Row],[Item_key]],GDList,Table_ExternalData_1[[#Headers],[10]])</f>
        <v>0</v>
      </c>
      <c r="Q412" s="6">
        <f>SUMIFS(GQList,GIList,Table_ExternalData_1[[#This Row],[Item_key]],GDList,Table_ExternalData_1[[#Headers],[11]])</f>
        <v>0</v>
      </c>
      <c r="R412" s="6">
        <f>SUMIFS(GQList,GIList,Table_ExternalData_1[[#This Row],[Item_key]],GDList,Table_ExternalData_1[[#Headers],[12]])</f>
        <v>0</v>
      </c>
      <c r="S412" s="6">
        <f>SUMIFS(GQList,GIList,Table_ExternalData_1[[#This Row],[Item_key]],GDList,Table_ExternalData_1[[#Headers],[13]])</f>
        <v>0</v>
      </c>
      <c r="T412" s="6">
        <f>SUMIFS(GQList,GIList,Table_ExternalData_1[[#This Row],[Item_key]],GDList,Table_ExternalData_1[[#Headers],[14]])</f>
        <v>0</v>
      </c>
      <c r="U412" s="6">
        <f>SUMIFS(GQList,GIList,Table_ExternalData_1[[#This Row],[Item_key]],GDList,Table_ExternalData_1[[#Headers],[15]])</f>
        <v>0</v>
      </c>
      <c r="V412" s="6">
        <f>SUMIFS(GQList,GIList,Table_ExternalData_1[[#This Row],[Item_key]],GDList,Table_ExternalData_1[[#Headers],[16]])</f>
        <v>0</v>
      </c>
      <c r="W412" s="6">
        <f>SUMIFS(GQList,GIList,Table_ExternalData_1[[#This Row],[Item_key]],GDList,Table_ExternalData_1[[#Headers],[17]])</f>
        <v>0</v>
      </c>
      <c r="X412" s="6">
        <f>SUMIFS(GQList,GIList,Table_ExternalData_1[[#This Row],[Item_key]],GDList,Table_ExternalData_1[[#Headers],[18]])</f>
        <v>0</v>
      </c>
      <c r="Y412" s="6">
        <f>SUMIFS(GQList,GIList,Table_ExternalData_1[[#This Row],[Item_key]],GDList,Table_ExternalData_1[[#Headers],[19]])</f>
        <v>0</v>
      </c>
      <c r="Z412" s="6">
        <f>SUMIFS(GQList,GIList,Table_ExternalData_1[[#This Row],[Item_key]],GDList,Table_ExternalData_1[[#Headers],[20]])</f>
        <v>0</v>
      </c>
      <c r="AA412" s="6">
        <f>SUMIFS(GQList,GIList,Table_ExternalData_1[[#This Row],[Item_key]],GDList,Table_ExternalData_1[[#Headers],[21]])</f>
        <v>0</v>
      </c>
      <c r="AB412" s="6">
        <f>SUMIFS(GQList,GIList,Table_ExternalData_1[[#This Row],[Item_key]],GDList,Table_ExternalData_1[[#Headers],[22]])</f>
        <v>0</v>
      </c>
      <c r="AC412" s="6">
        <f>SUMIFS(GQList,GIList,Table_ExternalData_1[[#This Row],[Item_key]],GDList,Table_ExternalData_1[[#Headers],[23]])</f>
        <v>0</v>
      </c>
      <c r="AD412" s="6">
        <f>SUMIFS(GQList,GIList,Table_ExternalData_1[[#This Row],[Item_key]],GDList,Table_ExternalData_1[[#Headers],[24]])</f>
        <v>0</v>
      </c>
      <c r="AE412" s="6">
        <f>SUMIFS(GQList,GIList,Table_ExternalData_1[[#This Row],[Item_key]],GDList,Table_ExternalData_1[[#Headers],[25]])</f>
        <v>0</v>
      </c>
      <c r="AF412" s="6">
        <f>SUMIFS(GQList,GIList,Table_ExternalData_1[[#This Row],[Item_key]],GDList,Table_ExternalData_1[[#Headers],[26]])</f>
        <v>0</v>
      </c>
      <c r="AG412" s="6">
        <f>SUMIFS(GQList,GIList,Table_ExternalData_1[[#This Row],[Item_key]],GDList,Table_ExternalData_1[[#Headers],[27]])</f>
        <v>0</v>
      </c>
      <c r="AH412" s="6">
        <f>SUMIFS(GQList,GIList,Table_ExternalData_1[[#This Row],[Item_key]],GDList,Table_ExternalData_1[[#Headers],[28]])</f>
        <v>0</v>
      </c>
      <c r="AI412" s="6">
        <f>SUMIFS(GQList,GIList,Table_ExternalData_1[[#This Row],[Item_key]],GDList,Table_ExternalData_1[[#Headers],[29]])</f>
        <v>0</v>
      </c>
      <c r="AJ412" s="6">
        <f>SUMIFS(GQList,GIList,Table_ExternalData_1[[#This Row],[Item_key]],GDList,Table_ExternalData_1[[#Headers],[30]])</f>
        <v>0</v>
      </c>
      <c r="AK412" s="6">
        <f>SUMIFS(GQList,GIList,Table_ExternalData_1[[#This Row],[Item_key]],GDList,Table_ExternalData_1[[#Headers],[31]])</f>
        <v>0</v>
      </c>
      <c r="AL412" s="6">
        <f>SUM(Table_ExternalData_1[[#This Row],[1]:[31]])</f>
        <v>1000</v>
      </c>
    </row>
    <row r="413" spans="1:38" hidden="1">
      <c r="A413" s="8" t="s">
        <v>2000</v>
      </c>
      <c r="B413" s="3" t="s">
        <v>1172</v>
      </c>
      <c r="C413" s="3" t="s">
        <v>419</v>
      </c>
      <c r="D413" s="3" t="s">
        <v>1183</v>
      </c>
      <c r="E413" s="3" t="s">
        <v>1087</v>
      </c>
      <c r="F413" s="8" t="s">
        <v>1641</v>
      </c>
      <c r="G413" s="6">
        <f>SUMIFS(GQList,GIList,Table_ExternalData_1[[#This Row],[Item_key]],GDList,Table_ExternalData_1[[#Headers],[1]])</f>
        <v>0</v>
      </c>
      <c r="H413" s="6">
        <f>SUMIFS(GQList,GIList,Table_ExternalData_1[[#This Row],[Item_key]],GDList,Table_ExternalData_1[[#Headers],[2]])</f>
        <v>0</v>
      </c>
      <c r="I413" s="6">
        <f>SUMIFS(GQList,GIList,Table_ExternalData_1[[#This Row],[Item_key]],GDList,Table_ExternalData_1[[#Headers],[3]])</f>
        <v>0</v>
      </c>
      <c r="J413" s="6">
        <f>SUMIFS(GQList,GIList,Table_ExternalData_1[[#This Row],[Item_key]],GDList,Table_ExternalData_1[[#Headers],[4]])</f>
        <v>1000</v>
      </c>
      <c r="K413" s="6">
        <f>SUMIFS(GQList,GIList,Table_ExternalData_1[[#This Row],[Item_key]],GDList,Table_ExternalData_1[[#Headers],[5]])</f>
        <v>0</v>
      </c>
      <c r="L413" s="6">
        <f>SUMIFS(GQList,GIList,Table_ExternalData_1[[#This Row],[Item_key]],GDList,Table_ExternalData_1[[#Headers],[6]])</f>
        <v>0</v>
      </c>
      <c r="M413" s="6">
        <f>SUMIFS(GQList,GIList,Table_ExternalData_1[[#This Row],[Item_key]],GDList,Table_ExternalData_1[[#Headers],[7]])</f>
        <v>0</v>
      </c>
      <c r="N413" s="6">
        <f>SUMIFS(GQList,GIList,Table_ExternalData_1[[#This Row],[Item_key]],GDList,Table_ExternalData_1[[#Headers],[8]])</f>
        <v>0</v>
      </c>
      <c r="O413" s="6">
        <f>SUMIFS(GQList,GIList,Table_ExternalData_1[[#This Row],[Item_key]],GDList,Table_ExternalData_1[[#Headers],[9]])</f>
        <v>0</v>
      </c>
      <c r="P413" s="6">
        <f>SUMIFS(GQList,GIList,Table_ExternalData_1[[#This Row],[Item_key]],GDList,Table_ExternalData_1[[#Headers],[10]])</f>
        <v>0</v>
      </c>
      <c r="Q413" s="6">
        <f>SUMIFS(GQList,GIList,Table_ExternalData_1[[#This Row],[Item_key]],GDList,Table_ExternalData_1[[#Headers],[11]])</f>
        <v>0</v>
      </c>
      <c r="R413" s="6">
        <f>SUMIFS(GQList,GIList,Table_ExternalData_1[[#This Row],[Item_key]],GDList,Table_ExternalData_1[[#Headers],[12]])</f>
        <v>0</v>
      </c>
      <c r="S413" s="6">
        <f>SUMIFS(GQList,GIList,Table_ExternalData_1[[#This Row],[Item_key]],GDList,Table_ExternalData_1[[#Headers],[13]])</f>
        <v>0</v>
      </c>
      <c r="T413" s="6">
        <f>SUMIFS(GQList,GIList,Table_ExternalData_1[[#This Row],[Item_key]],GDList,Table_ExternalData_1[[#Headers],[14]])</f>
        <v>0</v>
      </c>
      <c r="U413" s="6">
        <f>SUMIFS(GQList,GIList,Table_ExternalData_1[[#This Row],[Item_key]],GDList,Table_ExternalData_1[[#Headers],[15]])</f>
        <v>0</v>
      </c>
      <c r="V413" s="6">
        <f>SUMIFS(GQList,GIList,Table_ExternalData_1[[#This Row],[Item_key]],GDList,Table_ExternalData_1[[#Headers],[16]])</f>
        <v>0</v>
      </c>
      <c r="W413" s="6">
        <f>SUMIFS(GQList,GIList,Table_ExternalData_1[[#This Row],[Item_key]],GDList,Table_ExternalData_1[[#Headers],[17]])</f>
        <v>0</v>
      </c>
      <c r="X413" s="6">
        <f>SUMIFS(GQList,GIList,Table_ExternalData_1[[#This Row],[Item_key]],GDList,Table_ExternalData_1[[#Headers],[18]])</f>
        <v>0</v>
      </c>
      <c r="Y413" s="6">
        <f>SUMIFS(GQList,GIList,Table_ExternalData_1[[#This Row],[Item_key]],GDList,Table_ExternalData_1[[#Headers],[19]])</f>
        <v>0</v>
      </c>
      <c r="Z413" s="6">
        <f>SUMIFS(GQList,GIList,Table_ExternalData_1[[#This Row],[Item_key]],GDList,Table_ExternalData_1[[#Headers],[20]])</f>
        <v>0</v>
      </c>
      <c r="AA413" s="6">
        <f>SUMIFS(GQList,GIList,Table_ExternalData_1[[#This Row],[Item_key]],GDList,Table_ExternalData_1[[#Headers],[21]])</f>
        <v>0</v>
      </c>
      <c r="AB413" s="6">
        <f>SUMIFS(GQList,GIList,Table_ExternalData_1[[#This Row],[Item_key]],GDList,Table_ExternalData_1[[#Headers],[22]])</f>
        <v>0</v>
      </c>
      <c r="AC413" s="6">
        <f>SUMIFS(GQList,GIList,Table_ExternalData_1[[#This Row],[Item_key]],GDList,Table_ExternalData_1[[#Headers],[23]])</f>
        <v>0</v>
      </c>
      <c r="AD413" s="6">
        <f>SUMIFS(GQList,GIList,Table_ExternalData_1[[#This Row],[Item_key]],GDList,Table_ExternalData_1[[#Headers],[24]])</f>
        <v>0</v>
      </c>
      <c r="AE413" s="6">
        <f>SUMIFS(GQList,GIList,Table_ExternalData_1[[#This Row],[Item_key]],GDList,Table_ExternalData_1[[#Headers],[25]])</f>
        <v>0</v>
      </c>
      <c r="AF413" s="6">
        <f>SUMIFS(GQList,GIList,Table_ExternalData_1[[#This Row],[Item_key]],GDList,Table_ExternalData_1[[#Headers],[26]])</f>
        <v>0</v>
      </c>
      <c r="AG413" s="6">
        <f>SUMIFS(GQList,GIList,Table_ExternalData_1[[#This Row],[Item_key]],GDList,Table_ExternalData_1[[#Headers],[27]])</f>
        <v>0</v>
      </c>
      <c r="AH413" s="6">
        <f>SUMIFS(GQList,GIList,Table_ExternalData_1[[#This Row],[Item_key]],GDList,Table_ExternalData_1[[#Headers],[28]])</f>
        <v>0</v>
      </c>
      <c r="AI413" s="6">
        <f>SUMIFS(GQList,GIList,Table_ExternalData_1[[#This Row],[Item_key]],GDList,Table_ExternalData_1[[#Headers],[29]])</f>
        <v>0</v>
      </c>
      <c r="AJ413" s="6">
        <f>SUMIFS(GQList,GIList,Table_ExternalData_1[[#This Row],[Item_key]],GDList,Table_ExternalData_1[[#Headers],[30]])</f>
        <v>0</v>
      </c>
      <c r="AK413" s="6">
        <f>SUMIFS(GQList,GIList,Table_ExternalData_1[[#This Row],[Item_key]],GDList,Table_ExternalData_1[[#Headers],[31]])</f>
        <v>0</v>
      </c>
      <c r="AL413" s="6">
        <f>SUM(Table_ExternalData_1[[#This Row],[1]:[31]])</f>
        <v>1000</v>
      </c>
    </row>
    <row r="414" spans="1:38" hidden="1">
      <c r="A414" s="8" t="s">
        <v>2000</v>
      </c>
      <c r="B414" s="3" t="s">
        <v>1172</v>
      </c>
      <c r="C414" s="3" t="s">
        <v>145</v>
      </c>
      <c r="D414" s="3" t="s">
        <v>1178</v>
      </c>
      <c r="E414" s="3" t="s">
        <v>1179</v>
      </c>
      <c r="F414" s="8" t="s">
        <v>1641</v>
      </c>
      <c r="G414" s="6">
        <f>SUMIFS(GQList,GIList,Table_ExternalData_1[[#This Row],[Item_key]],GDList,Table_ExternalData_1[[#Headers],[1]])</f>
        <v>0</v>
      </c>
      <c r="H414" s="6">
        <f>SUMIFS(GQList,GIList,Table_ExternalData_1[[#This Row],[Item_key]],GDList,Table_ExternalData_1[[#Headers],[2]])</f>
        <v>0</v>
      </c>
      <c r="I414" s="6">
        <f>SUMIFS(GQList,GIList,Table_ExternalData_1[[#This Row],[Item_key]],GDList,Table_ExternalData_1[[#Headers],[3]])</f>
        <v>0</v>
      </c>
      <c r="J414" s="6">
        <f>SUMIFS(GQList,GIList,Table_ExternalData_1[[#This Row],[Item_key]],GDList,Table_ExternalData_1[[#Headers],[4]])</f>
        <v>0</v>
      </c>
      <c r="K414" s="6">
        <f>SUMIFS(GQList,GIList,Table_ExternalData_1[[#This Row],[Item_key]],GDList,Table_ExternalData_1[[#Headers],[5]])</f>
        <v>0</v>
      </c>
      <c r="L414" s="6">
        <f>SUMIFS(GQList,GIList,Table_ExternalData_1[[#This Row],[Item_key]],GDList,Table_ExternalData_1[[#Headers],[6]])</f>
        <v>0</v>
      </c>
      <c r="M414" s="6">
        <f>SUMIFS(GQList,GIList,Table_ExternalData_1[[#This Row],[Item_key]],GDList,Table_ExternalData_1[[#Headers],[7]])</f>
        <v>0</v>
      </c>
      <c r="N414" s="6">
        <f>SUMIFS(GQList,GIList,Table_ExternalData_1[[#This Row],[Item_key]],GDList,Table_ExternalData_1[[#Headers],[8]])</f>
        <v>0</v>
      </c>
      <c r="O414" s="6">
        <f>SUMIFS(GQList,GIList,Table_ExternalData_1[[#This Row],[Item_key]],GDList,Table_ExternalData_1[[#Headers],[9]])</f>
        <v>0</v>
      </c>
      <c r="P414" s="6">
        <f>SUMIFS(GQList,GIList,Table_ExternalData_1[[#This Row],[Item_key]],GDList,Table_ExternalData_1[[#Headers],[10]])</f>
        <v>600</v>
      </c>
      <c r="Q414" s="6">
        <f>SUMIFS(GQList,GIList,Table_ExternalData_1[[#This Row],[Item_key]],GDList,Table_ExternalData_1[[#Headers],[11]])</f>
        <v>0</v>
      </c>
      <c r="R414" s="6">
        <f>SUMIFS(GQList,GIList,Table_ExternalData_1[[#This Row],[Item_key]],GDList,Table_ExternalData_1[[#Headers],[12]])</f>
        <v>0</v>
      </c>
      <c r="S414" s="6">
        <f>SUMIFS(GQList,GIList,Table_ExternalData_1[[#This Row],[Item_key]],GDList,Table_ExternalData_1[[#Headers],[13]])</f>
        <v>0</v>
      </c>
      <c r="T414" s="6">
        <f>SUMIFS(GQList,GIList,Table_ExternalData_1[[#This Row],[Item_key]],GDList,Table_ExternalData_1[[#Headers],[14]])</f>
        <v>0</v>
      </c>
      <c r="U414" s="6">
        <f>SUMIFS(GQList,GIList,Table_ExternalData_1[[#This Row],[Item_key]],GDList,Table_ExternalData_1[[#Headers],[15]])</f>
        <v>0</v>
      </c>
      <c r="V414" s="6">
        <f>SUMIFS(GQList,GIList,Table_ExternalData_1[[#This Row],[Item_key]],GDList,Table_ExternalData_1[[#Headers],[16]])</f>
        <v>0</v>
      </c>
      <c r="W414" s="6">
        <f>SUMIFS(GQList,GIList,Table_ExternalData_1[[#This Row],[Item_key]],GDList,Table_ExternalData_1[[#Headers],[17]])</f>
        <v>0</v>
      </c>
      <c r="X414" s="6">
        <f>SUMIFS(GQList,GIList,Table_ExternalData_1[[#This Row],[Item_key]],GDList,Table_ExternalData_1[[#Headers],[18]])</f>
        <v>0</v>
      </c>
      <c r="Y414" s="6">
        <f>SUMIFS(GQList,GIList,Table_ExternalData_1[[#This Row],[Item_key]],GDList,Table_ExternalData_1[[#Headers],[19]])</f>
        <v>0</v>
      </c>
      <c r="Z414" s="6">
        <f>SUMIFS(GQList,GIList,Table_ExternalData_1[[#This Row],[Item_key]],GDList,Table_ExternalData_1[[#Headers],[20]])</f>
        <v>0</v>
      </c>
      <c r="AA414" s="6">
        <f>SUMIFS(GQList,GIList,Table_ExternalData_1[[#This Row],[Item_key]],GDList,Table_ExternalData_1[[#Headers],[21]])</f>
        <v>0</v>
      </c>
      <c r="AB414" s="6">
        <f>SUMIFS(GQList,GIList,Table_ExternalData_1[[#This Row],[Item_key]],GDList,Table_ExternalData_1[[#Headers],[22]])</f>
        <v>0</v>
      </c>
      <c r="AC414" s="6">
        <f>SUMIFS(GQList,GIList,Table_ExternalData_1[[#This Row],[Item_key]],GDList,Table_ExternalData_1[[#Headers],[23]])</f>
        <v>0</v>
      </c>
      <c r="AD414" s="6">
        <f>SUMIFS(GQList,GIList,Table_ExternalData_1[[#This Row],[Item_key]],GDList,Table_ExternalData_1[[#Headers],[24]])</f>
        <v>0</v>
      </c>
      <c r="AE414" s="6">
        <f>SUMIFS(GQList,GIList,Table_ExternalData_1[[#This Row],[Item_key]],GDList,Table_ExternalData_1[[#Headers],[25]])</f>
        <v>0</v>
      </c>
      <c r="AF414" s="6">
        <f>SUMIFS(GQList,GIList,Table_ExternalData_1[[#This Row],[Item_key]],GDList,Table_ExternalData_1[[#Headers],[26]])</f>
        <v>0</v>
      </c>
      <c r="AG414" s="6">
        <f>SUMIFS(GQList,GIList,Table_ExternalData_1[[#This Row],[Item_key]],GDList,Table_ExternalData_1[[#Headers],[27]])</f>
        <v>0</v>
      </c>
      <c r="AH414" s="6">
        <f>SUMIFS(GQList,GIList,Table_ExternalData_1[[#This Row],[Item_key]],GDList,Table_ExternalData_1[[#Headers],[28]])</f>
        <v>0</v>
      </c>
      <c r="AI414" s="6">
        <f>SUMIFS(GQList,GIList,Table_ExternalData_1[[#This Row],[Item_key]],GDList,Table_ExternalData_1[[#Headers],[29]])</f>
        <v>0</v>
      </c>
      <c r="AJ414" s="6">
        <f>SUMIFS(GQList,GIList,Table_ExternalData_1[[#This Row],[Item_key]],GDList,Table_ExternalData_1[[#Headers],[30]])</f>
        <v>0</v>
      </c>
      <c r="AK414" s="6">
        <f>SUMIFS(GQList,GIList,Table_ExternalData_1[[#This Row],[Item_key]],GDList,Table_ExternalData_1[[#Headers],[31]])</f>
        <v>0</v>
      </c>
      <c r="AL414" s="6">
        <f>SUM(Table_ExternalData_1[[#This Row],[1]:[31]])</f>
        <v>600</v>
      </c>
    </row>
    <row r="415" spans="1:38" hidden="1">
      <c r="A415" s="8" t="s">
        <v>2000</v>
      </c>
      <c r="B415" s="3" t="s">
        <v>1172</v>
      </c>
      <c r="C415" s="3" t="s">
        <v>146</v>
      </c>
      <c r="D415" s="3" t="s">
        <v>1180</v>
      </c>
      <c r="E415" s="3" t="s">
        <v>1179</v>
      </c>
      <c r="F415" s="8" t="s">
        <v>1641</v>
      </c>
      <c r="G415" s="6">
        <f>SUMIFS(GQList,GIList,Table_ExternalData_1[[#This Row],[Item_key]],GDList,Table_ExternalData_1[[#Headers],[1]])</f>
        <v>0</v>
      </c>
      <c r="H415" s="6">
        <f>SUMIFS(GQList,GIList,Table_ExternalData_1[[#This Row],[Item_key]],GDList,Table_ExternalData_1[[#Headers],[2]])</f>
        <v>0</v>
      </c>
      <c r="I415" s="6">
        <f>SUMIFS(GQList,GIList,Table_ExternalData_1[[#This Row],[Item_key]],GDList,Table_ExternalData_1[[#Headers],[3]])</f>
        <v>0</v>
      </c>
      <c r="J415" s="6">
        <f>SUMIFS(GQList,GIList,Table_ExternalData_1[[#This Row],[Item_key]],GDList,Table_ExternalData_1[[#Headers],[4]])</f>
        <v>0</v>
      </c>
      <c r="K415" s="6">
        <f>SUMIFS(GQList,GIList,Table_ExternalData_1[[#This Row],[Item_key]],GDList,Table_ExternalData_1[[#Headers],[5]])</f>
        <v>0</v>
      </c>
      <c r="L415" s="6">
        <f>SUMIFS(GQList,GIList,Table_ExternalData_1[[#This Row],[Item_key]],GDList,Table_ExternalData_1[[#Headers],[6]])</f>
        <v>0</v>
      </c>
      <c r="M415" s="6">
        <f>SUMIFS(GQList,GIList,Table_ExternalData_1[[#This Row],[Item_key]],GDList,Table_ExternalData_1[[#Headers],[7]])</f>
        <v>0</v>
      </c>
      <c r="N415" s="6">
        <f>SUMIFS(GQList,GIList,Table_ExternalData_1[[#This Row],[Item_key]],GDList,Table_ExternalData_1[[#Headers],[8]])</f>
        <v>0</v>
      </c>
      <c r="O415" s="6">
        <f>SUMIFS(GQList,GIList,Table_ExternalData_1[[#This Row],[Item_key]],GDList,Table_ExternalData_1[[#Headers],[9]])</f>
        <v>0</v>
      </c>
      <c r="P415" s="6">
        <f>SUMIFS(GQList,GIList,Table_ExternalData_1[[#This Row],[Item_key]],GDList,Table_ExternalData_1[[#Headers],[10]])</f>
        <v>0</v>
      </c>
      <c r="Q415" s="6">
        <f>SUMIFS(GQList,GIList,Table_ExternalData_1[[#This Row],[Item_key]],GDList,Table_ExternalData_1[[#Headers],[11]])</f>
        <v>0</v>
      </c>
      <c r="R415" s="6">
        <f>SUMIFS(GQList,GIList,Table_ExternalData_1[[#This Row],[Item_key]],GDList,Table_ExternalData_1[[#Headers],[12]])</f>
        <v>0</v>
      </c>
      <c r="S415" s="6">
        <f>SUMIFS(GQList,GIList,Table_ExternalData_1[[#This Row],[Item_key]],GDList,Table_ExternalData_1[[#Headers],[13]])</f>
        <v>0</v>
      </c>
      <c r="T415" s="6">
        <f>SUMIFS(GQList,GIList,Table_ExternalData_1[[#This Row],[Item_key]],GDList,Table_ExternalData_1[[#Headers],[14]])</f>
        <v>0</v>
      </c>
      <c r="U415" s="6">
        <f>SUMIFS(GQList,GIList,Table_ExternalData_1[[#This Row],[Item_key]],GDList,Table_ExternalData_1[[#Headers],[15]])</f>
        <v>0</v>
      </c>
      <c r="V415" s="6">
        <f>SUMIFS(GQList,GIList,Table_ExternalData_1[[#This Row],[Item_key]],GDList,Table_ExternalData_1[[#Headers],[16]])</f>
        <v>0</v>
      </c>
      <c r="W415" s="6">
        <f>SUMIFS(GQList,GIList,Table_ExternalData_1[[#This Row],[Item_key]],GDList,Table_ExternalData_1[[#Headers],[17]])</f>
        <v>0</v>
      </c>
      <c r="X415" s="6">
        <f>SUMIFS(GQList,GIList,Table_ExternalData_1[[#This Row],[Item_key]],GDList,Table_ExternalData_1[[#Headers],[18]])</f>
        <v>0</v>
      </c>
      <c r="Y415" s="6">
        <f>SUMIFS(GQList,GIList,Table_ExternalData_1[[#This Row],[Item_key]],GDList,Table_ExternalData_1[[#Headers],[19]])</f>
        <v>0</v>
      </c>
      <c r="Z415" s="6">
        <f>SUMIFS(GQList,GIList,Table_ExternalData_1[[#This Row],[Item_key]],GDList,Table_ExternalData_1[[#Headers],[20]])</f>
        <v>0</v>
      </c>
      <c r="AA415" s="6">
        <f>SUMIFS(GQList,GIList,Table_ExternalData_1[[#This Row],[Item_key]],GDList,Table_ExternalData_1[[#Headers],[21]])</f>
        <v>0</v>
      </c>
      <c r="AB415" s="6">
        <f>SUMIFS(GQList,GIList,Table_ExternalData_1[[#This Row],[Item_key]],GDList,Table_ExternalData_1[[#Headers],[22]])</f>
        <v>0</v>
      </c>
      <c r="AC415" s="6">
        <f>SUMIFS(GQList,GIList,Table_ExternalData_1[[#This Row],[Item_key]],GDList,Table_ExternalData_1[[#Headers],[23]])</f>
        <v>0</v>
      </c>
      <c r="AD415" s="6">
        <f>SUMIFS(GQList,GIList,Table_ExternalData_1[[#This Row],[Item_key]],GDList,Table_ExternalData_1[[#Headers],[24]])</f>
        <v>0</v>
      </c>
      <c r="AE415" s="6">
        <f>SUMIFS(GQList,GIList,Table_ExternalData_1[[#This Row],[Item_key]],GDList,Table_ExternalData_1[[#Headers],[25]])</f>
        <v>0</v>
      </c>
      <c r="AF415" s="6">
        <f>SUMIFS(GQList,GIList,Table_ExternalData_1[[#This Row],[Item_key]],GDList,Table_ExternalData_1[[#Headers],[26]])</f>
        <v>0</v>
      </c>
      <c r="AG415" s="6">
        <f>SUMIFS(GQList,GIList,Table_ExternalData_1[[#This Row],[Item_key]],GDList,Table_ExternalData_1[[#Headers],[27]])</f>
        <v>0</v>
      </c>
      <c r="AH415" s="6">
        <f>SUMIFS(GQList,GIList,Table_ExternalData_1[[#This Row],[Item_key]],GDList,Table_ExternalData_1[[#Headers],[28]])</f>
        <v>0</v>
      </c>
      <c r="AI415" s="6">
        <f>SUMIFS(GQList,GIList,Table_ExternalData_1[[#This Row],[Item_key]],GDList,Table_ExternalData_1[[#Headers],[29]])</f>
        <v>0</v>
      </c>
      <c r="AJ415" s="6">
        <f>SUMIFS(GQList,GIList,Table_ExternalData_1[[#This Row],[Item_key]],GDList,Table_ExternalData_1[[#Headers],[30]])</f>
        <v>0</v>
      </c>
      <c r="AK415" s="6">
        <f>SUMIFS(GQList,GIList,Table_ExternalData_1[[#This Row],[Item_key]],GDList,Table_ExternalData_1[[#Headers],[31]])</f>
        <v>0</v>
      </c>
      <c r="AL415" s="6">
        <f>SUM(Table_ExternalData_1[[#This Row],[1]:[31]])</f>
        <v>0</v>
      </c>
    </row>
    <row r="416" spans="1:38" hidden="1">
      <c r="A416" s="8" t="s">
        <v>2000</v>
      </c>
      <c r="B416" s="3" t="s">
        <v>1172</v>
      </c>
      <c r="C416" s="3" t="s">
        <v>155</v>
      </c>
      <c r="D416" s="3" t="s">
        <v>1181</v>
      </c>
      <c r="E416" s="3" t="s">
        <v>1179</v>
      </c>
      <c r="F416" s="8" t="s">
        <v>1641</v>
      </c>
      <c r="G416" s="6">
        <f>SUMIFS(GQList,GIList,Table_ExternalData_1[[#This Row],[Item_key]],GDList,Table_ExternalData_1[[#Headers],[1]])</f>
        <v>0</v>
      </c>
      <c r="H416" s="6">
        <f>SUMIFS(GQList,GIList,Table_ExternalData_1[[#This Row],[Item_key]],GDList,Table_ExternalData_1[[#Headers],[2]])</f>
        <v>0</v>
      </c>
      <c r="I416" s="6">
        <f>SUMIFS(GQList,GIList,Table_ExternalData_1[[#This Row],[Item_key]],GDList,Table_ExternalData_1[[#Headers],[3]])</f>
        <v>0</v>
      </c>
      <c r="J416" s="6">
        <f>SUMIFS(GQList,GIList,Table_ExternalData_1[[#This Row],[Item_key]],GDList,Table_ExternalData_1[[#Headers],[4]])</f>
        <v>0</v>
      </c>
      <c r="K416" s="6">
        <f>SUMIFS(GQList,GIList,Table_ExternalData_1[[#This Row],[Item_key]],GDList,Table_ExternalData_1[[#Headers],[5]])</f>
        <v>0</v>
      </c>
      <c r="L416" s="6">
        <f>SUMIFS(GQList,GIList,Table_ExternalData_1[[#This Row],[Item_key]],GDList,Table_ExternalData_1[[#Headers],[6]])</f>
        <v>0</v>
      </c>
      <c r="M416" s="6">
        <f>SUMIFS(GQList,GIList,Table_ExternalData_1[[#This Row],[Item_key]],GDList,Table_ExternalData_1[[#Headers],[7]])</f>
        <v>0</v>
      </c>
      <c r="N416" s="6">
        <f>SUMIFS(GQList,GIList,Table_ExternalData_1[[#This Row],[Item_key]],GDList,Table_ExternalData_1[[#Headers],[8]])</f>
        <v>0</v>
      </c>
      <c r="O416" s="6">
        <f>SUMIFS(GQList,GIList,Table_ExternalData_1[[#This Row],[Item_key]],GDList,Table_ExternalData_1[[#Headers],[9]])</f>
        <v>0</v>
      </c>
      <c r="P416" s="6">
        <f>SUMIFS(GQList,GIList,Table_ExternalData_1[[#This Row],[Item_key]],GDList,Table_ExternalData_1[[#Headers],[10]])</f>
        <v>0</v>
      </c>
      <c r="Q416" s="6">
        <f>SUMIFS(GQList,GIList,Table_ExternalData_1[[#This Row],[Item_key]],GDList,Table_ExternalData_1[[#Headers],[11]])</f>
        <v>0</v>
      </c>
      <c r="R416" s="6">
        <f>SUMIFS(GQList,GIList,Table_ExternalData_1[[#This Row],[Item_key]],GDList,Table_ExternalData_1[[#Headers],[12]])</f>
        <v>0</v>
      </c>
      <c r="S416" s="6">
        <f>SUMIFS(GQList,GIList,Table_ExternalData_1[[#This Row],[Item_key]],GDList,Table_ExternalData_1[[#Headers],[13]])</f>
        <v>100</v>
      </c>
      <c r="T416" s="6">
        <f>SUMIFS(GQList,GIList,Table_ExternalData_1[[#This Row],[Item_key]],GDList,Table_ExternalData_1[[#Headers],[14]])</f>
        <v>0</v>
      </c>
      <c r="U416" s="6">
        <f>SUMIFS(GQList,GIList,Table_ExternalData_1[[#This Row],[Item_key]],GDList,Table_ExternalData_1[[#Headers],[15]])</f>
        <v>0</v>
      </c>
      <c r="V416" s="6">
        <f>SUMIFS(GQList,GIList,Table_ExternalData_1[[#This Row],[Item_key]],GDList,Table_ExternalData_1[[#Headers],[16]])</f>
        <v>0</v>
      </c>
      <c r="W416" s="6">
        <f>SUMIFS(GQList,GIList,Table_ExternalData_1[[#This Row],[Item_key]],GDList,Table_ExternalData_1[[#Headers],[17]])</f>
        <v>0</v>
      </c>
      <c r="X416" s="6">
        <f>SUMIFS(GQList,GIList,Table_ExternalData_1[[#This Row],[Item_key]],GDList,Table_ExternalData_1[[#Headers],[18]])</f>
        <v>0</v>
      </c>
      <c r="Y416" s="6">
        <f>SUMIFS(GQList,GIList,Table_ExternalData_1[[#This Row],[Item_key]],GDList,Table_ExternalData_1[[#Headers],[19]])</f>
        <v>0</v>
      </c>
      <c r="Z416" s="6">
        <f>SUMIFS(GQList,GIList,Table_ExternalData_1[[#This Row],[Item_key]],GDList,Table_ExternalData_1[[#Headers],[20]])</f>
        <v>0</v>
      </c>
      <c r="AA416" s="6">
        <f>SUMIFS(GQList,GIList,Table_ExternalData_1[[#This Row],[Item_key]],GDList,Table_ExternalData_1[[#Headers],[21]])</f>
        <v>0</v>
      </c>
      <c r="AB416" s="6">
        <f>SUMIFS(GQList,GIList,Table_ExternalData_1[[#This Row],[Item_key]],GDList,Table_ExternalData_1[[#Headers],[22]])</f>
        <v>0</v>
      </c>
      <c r="AC416" s="6">
        <f>SUMIFS(GQList,GIList,Table_ExternalData_1[[#This Row],[Item_key]],GDList,Table_ExternalData_1[[#Headers],[23]])</f>
        <v>0</v>
      </c>
      <c r="AD416" s="6">
        <f>SUMIFS(GQList,GIList,Table_ExternalData_1[[#This Row],[Item_key]],GDList,Table_ExternalData_1[[#Headers],[24]])</f>
        <v>0</v>
      </c>
      <c r="AE416" s="6">
        <f>SUMIFS(GQList,GIList,Table_ExternalData_1[[#This Row],[Item_key]],GDList,Table_ExternalData_1[[#Headers],[25]])</f>
        <v>0</v>
      </c>
      <c r="AF416" s="6">
        <f>SUMIFS(GQList,GIList,Table_ExternalData_1[[#This Row],[Item_key]],GDList,Table_ExternalData_1[[#Headers],[26]])</f>
        <v>0</v>
      </c>
      <c r="AG416" s="6">
        <f>SUMIFS(GQList,GIList,Table_ExternalData_1[[#This Row],[Item_key]],GDList,Table_ExternalData_1[[#Headers],[27]])</f>
        <v>0</v>
      </c>
      <c r="AH416" s="6">
        <f>SUMIFS(GQList,GIList,Table_ExternalData_1[[#This Row],[Item_key]],GDList,Table_ExternalData_1[[#Headers],[28]])</f>
        <v>0</v>
      </c>
      <c r="AI416" s="6">
        <f>SUMIFS(GQList,GIList,Table_ExternalData_1[[#This Row],[Item_key]],GDList,Table_ExternalData_1[[#Headers],[29]])</f>
        <v>0</v>
      </c>
      <c r="AJ416" s="6">
        <f>SUMIFS(GQList,GIList,Table_ExternalData_1[[#This Row],[Item_key]],GDList,Table_ExternalData_1[[#Headers],[30]])</f>
        <v>0</v>
      </c>
      <c r="AK416" s="6">
        <f>SUMIFS(GQList,GIList,Table_ExternalData_1[[#This Row],[Item_key]],GDList,Table_ExternalData_1[[#Headers],[31]])</f>
        <v>0</v>
      </c>
      <c r="AL416" s="6">
        <f>SUM(Table_ExternalData_1[[#This Row],[1]:[31]])</f>
        <v>100</v>
      </c>
    </row>
    <row r="417" spans="1:38" hidden="1">
      <c r="A417" s="8" t="s">
        <v>2000</v>
      </c>
      <c r="B417" s="3" t="s">
        <v>1172</v>
      </c>
      <c r="C417" s="3" t="s">
        <v>411</v>
      </c>
      <c r="D417" s="3" t="s">
        <v>1184</v>
      </c>
      <c r="E417" s="3" t="s">
        <v>1185</v>
      </c>
      <c r="F417" s="8" t="s">
        <v>1641</v>
      </c>
      <c r="G417" s="6">
        <f>SUMIFS(GQList,GIList,Table_ExternalData_1[[#This Row],[Item_key]],GDList,Table_ExternalData_1[[#Headers],[1]])</f>
        <v>0</v>
      </c>
      <c r="H417" s="6">
        <f>SUMIFS(GQList,GIList,Table_ExternalData_1[[#This Row],[Item_key]],GDList,Table_ExternalData_1[[#Headers],[2]])</f>
        <v>0</v>
      </c>
      <c r="I417" s="6">
        <f>SUMIFS(GQList,GIList,Table_ExternalData_1[[#This Row],[Item_key]],GDList,Table_ExternalData_1[[#Headers],[3]])</f>
        <v>0</v>
      </c>
      <c r="J417" s="6">
        <f>SUMIFS(GQList,GIList,Table_ExternalData_1[[#This Row],[Item_key]],GDList,Table_ExternalData_1[[#Headers],[4]])</f>
        <v>0</v>
      </c>
      <c r="K417" s="6">
        <f>SUMIFS(GQList,GIList,Table_ExternalData_1[[#This Row],[Item_key]],GDList,Table_ExternalData_1[[#Headers],[5]])</f>
        <v>0</v>
      </c>
      <c r="L417" s="6">
        <f>SUMIFS(GQList,GIList,Table_ExternalData_1[[#This Row],[Item_key]],GDList,Table_ExternalData_1[[#Headers],[6]])</f>
        <v>0</v>
      </c>
      <c r="M417" s="6">
        <f>SUMIFS(GQList,GIList,Table_ExternalData_1[[#This Row],[Item_key]],GDList,Table_ExternalData_1[[#Headers],[7]])</f>
        <v>0</v>
      </c>
      <c r="N417" s="6">
        <f>SUMIFS(GQList,GIList,Table_ExternalData_1[[#This Row],[Item_key]],GDList,Table_ExternalData_1[[#Headers],[8]])</f>
        <v>0</v>
      </c>
      <c r="O417" s="6">
        <f>SUMIFS(GQList,GIList,Table_ExternalData_1[[#This Row],[Item_key]],GDList,Table_ExternalData_1[[#Headers],[9]])</f>
        <v>0</v>
      </c>
      <c r="P417" s="6">
        <f>SUMIFS(GQList,GIList,Table_ExternalData_1[[#This Row],[Item_key]],GDList,Table_ExternalData_1[[#Headers],[10]])</f>
        <v>5000</v>
      </c>
      <c r="Q417" s="6">
        <f>SUMIFS(GQList,GIList,Table_ExternalData_1[[#This Row],[Item_key]],GDList,Table_ExternalData_1[[#Headers],[11]])</f>
        <v>0</v>
      </c>
      <c r="R417" s="6">
        <f>SUMIFS(GQList,GIList,Table_ExternalData_1[[#This Row],[Item_key]],GDList,Table_ExternalData_1[[#Headers],[12]])</f>
        <v>0</v>
      </c>
      <c r="S417" s="6">
        <f>SUMIFS(GQList,GIList,Table_ExternalData_1[[#This Row],[Item_key]],GDList,Table_ExternalData_1[[#Headers],[13]])</f>
        <v>5000</v>
      </c>
      <c r="T417" s="6">
        <f>SUMIFS(GQList,GIList,Table_ExternalData_1[[#This Row],[Item_key]],GDList,Table_ExternalData_1[[#Headers],[14]])</f>
        <v>0</v>
      </c>
      <c r="U417" s="6">
        <f>SUMIFS(GQList,GIList,Table_ExternalData_1[[#This Row],[Item_key]],GDList,Table_ExternalData_1[[#Headers],[15]])</f>
        <v>0</v>
      </c>
      <c r="V417" s="6">
        <f>SUMIFS(GQList,GIList,Table_ExternalData_1[[#This Row],[Item_key]],GDList,Table_ExternalData_1[[#Headers],[16]])</f>
        <v>0</v>
      </c>
      <c r="W417" s="6">
        <f>SUMIFS(GQList,GIList,Table_ExternalData_1[[#This Row],[Item_key]],GDList,Table_ExternalData_1[[#Headers],[17]])</f>
        <v>0</v>
      </c>
      <c r="X417" s="6">
        <f>SUMIFS(GQList,GIList,Table_ExternalData_1[[#This Row],[Item_key]],GDList,Table_ExternalData_1[[#Headers],[18]])</f>
        <v>0</v>
      </c>
      <c r="Y417" s="6">
        <f>SUMIFS(GQList,GIList,Table_ExternalData_1[[#This Row],[Item_key]],GDList,Table_ExternalData_1[[#Headers],[19]])</f>
        <v>0</v>
      </c>
      <c r="Z417" s="6">
        <f>SUMIFS(GQList,GIList,Table_ExternalData_1[[#This Row],[Item_key]],GDList,Table_ExternalData_1[[#Headers],[20]])</f>
        <v>0</v>
      </c>
      <c r="AA417" s="6">
        <f>SUMIFS(GQList,GIList,Table_ExternalData_1[[#This Row],[Item_key]],GDList,Table_ExternalData_1[[#Headers],[21]])</f>
        <v>0</v>
      </c>
      <c r="AB417" s="6">
        <f>SUMIFS(GQList,GIList,Table_ExternalData_1[[#This Row],[Item_key]],GDList,Table_ExternalData_1[[#Headers],[22]])</f>
        <v>0</v>
      </c>
      <c r="AC417" s="6">
        <f>SUMIFS(GQList,GIList,Table_ExternalData_1[[#This Row],[Item_key]],GDList,Table_ExternalData_1[[#Headers],[23]])</f>
        <v>0</v>
      </c>
      <c r="AD417" s="6">
        <f>SUMIFS(GQList,GIList,Table_ExternalData_1[[#This Row],[Item_key]],GDList,Table_ExternalData_1[[#Headers],[24]])</f>
        <v>0</v>
      </c>
      <c r="AE417" s="6">
        <f>SUMIFS(GQList,GIList,Table_ExternalData_1[[#This Row],[Item_key]],GDList,Table_ExternalData_1[[#Headers],[25]])</f>
        <v>0</v>
      </c>
      <c r="AF417" s="6">
        <f>SUMIFS(GQList,GIList,Table_ExternalData_1[[#This Row],[Item_key]],GDList,Table_ExternalData_1[[#Headers],[26]])</f>
        <v>0</v>
      </c>
      <c r="AG417" s="6">
        <f>SUMIFS(GQList,GIList,Table_ExternalData_1[[#This Row],[Item_key]],GDList,Table_ExternalData_1[[#Headers],[27]])</f>
        <v>2800</v>
      </c>
      <c r="AH417" s="6">
        <f>SUMIFS(GQList,GIList,Table_ExternalData_1[[#This Row],[Item_key]],GDList,Table_ExternalData_1[[#Headers],[28]])</f>
        <v>6200</v>
      </c>
      <c r="AI417" s="6">
        <f>SUMIFS(GQList,GIList,Table_ExternalData_1[[#This Row],[Item_key]],GDList,Table_ExternalData_1[[#Headers],[29]])</f>
        <v>0</v>
      </c>
      <c r="AJ417" s="6">
        <f>SUMIFS(GQList,GIList,Table_ExternalData_1[[#This Row],[Item_key]],GDList,Table_ExternalData_1[[#Headers],[30]])</f>
        <v>0</v>
      </c>
      <c r="AK417" s="6">
        <f>SUMIFS(GQList,GIList,Table_ExternalData_1[[#This Row],[Item_key]],GDList,Table_ExternalData_1[[#Headers],[31]])</f>
        <v>0</v>
      </c>
      <c r="AL417" s="6">
        <f>SUM(Table_ExternalData_1[[#This Row],[1]:[31]])</f>
        <v>19000</v>
      </c>
    </row>
    <row r="418" spans="1:38" ht="24">
      <c r="A418" s="8" t="s">
        <v>2001</v>
      </c>
      <c r="B418" s="3" t="s">
        <v>1187</v>
      </c>
      <c r="C418" s="3" t="s">
        <v>511</v>
      </c>
      <c r="D418" s="3" t="s">
        <v>1188</v>
      </c>
      <c r="E418" s="3" t="s">
        <v>1189</v>
      </c>
      <c r="F418" s="8" t="s">
        <v>1641</v>
      </c>
      <c r="G418" s="6">
        <f>SUMIFS(GQList,GIList,Table_ExternalData_1[[#This Row],[Item_key]],GDList,Table_ExternalData_1[[#Headers],[1]])</f>
        <v>0</v>
      </c>
      <c r="H418" s="6">
        <f>SUMIFS(GQList,GIList,Table_ExternalData_1[[#This Row],[Item_key]],GDList,Table_ExternalData_1[[#Headers],[2]])</f>
        <v>0</v>
      </c>
      <c r="I418" s="6">
        <f>SUMIFS(GQList,GIList,Table_ExternalData_1[[#This Row],[Item_key]],GDList,Table_ExternalData_1[[#Headers],[3]])</f>
        <v>0</v>
      </c>
      <c r="J418" s="6">
        <f>SUMIFS(GQList,GIList,Table_ExternalData_1[[#This Row],[Item_key]],GDList,Table_ExternalData_1[[#Headers],[4]])</f>
        <v>0</v>
      </c>
      <c r="K418" s="6">
        <f>SUMIFS(GQList,GIList,Table_ExternalData_1[[#This Row],[Item_key]],GDList,Table_ExternalData_1[[#Headers],[5]])</f>
        <v>0</v>
      </c>
      <c r="L418" s="6">
        <f>SUMIFS(GQList,GIList,Table_ExternalData_1[[#This Row],[Item_key]],GDList,Table_ExternalData_1[[#Headers],[6]])</f>
        <v>0</v>
      </c>
      <c r="M418" s="6">
        <f>SUMIFS(GQList,GIList,Table_ExternalData_1[[#This Row],[Item_key]],GDList,Table_ExternalData_1[[#Headers],[7]])</f>
        <v>0</v>
      </c>
      <c r="N418" s="6">
        <f>SUMIFS(GQList,GIList,Table_ExternalData_1[[#This Row],[Item_key]],GDList,Table_ExternalData_1[[#Headers],[8]])</f>
        <v>100</v>
      </c>
      <c r="O418" s="6">
        <f>SUMIFS(GQList,GIList,Table_ExternalData_1[[#This Row],[Item_key]],GDList,Table_ExternalData_1[[#Headers],[9]])</f>
        <v>0</v>
      </c>
      <c r="P418" s="6">
        <f>SUMIFS(GQList,GIList,Table_ExternalData_1[[#This Row],[Item_key]],GDList,Table_ExternalData_1[[#Headers],[10]])</f>
        <v>3100</v>
      </c>
      <c r="Q418" s="6">
        <f>SUMIFS(GQList,GIList,Table_ExternalData_1[[#This Row],[Item_key]],GDList,Table_ExternalData_1[[#Headers],[11]])</f>
        <v>0</v>
      </c>
      <c r="R418" s="6">
        <f>SUMIFS(GQList,GIList,Table_ExternalData_1[[#This Row],[Item_key]],GDList,Table_ExternalData_1[[#Headers],[12]])</f>
        <v>0</v>
      </c>
      <c r="S418" s="6">
        <f>SUMIFS(GQList,GIList,Table_ExternalData_1[[#This Row],[Item_key]],GDList,Table_ExternalData_1[[#Headers],[13]])</f>
        <v>0</v>
      </c>
      <c r="T418" s="6">
        <f>SUMIFS(GQList,GIList,Table_ExternalData_1[[#This Row],[Item_key]],GDList,Table_ExternalData_1[[#Headers],[14]])</f>
        <v>0</v>
      </c>
      <c r="U418" s="6">
        <f>SUMIFS(GQList,GIList,Table_ExternalData_1[[#This Row],[Item_key]],GDList,Table_ExternalData_1[[#Headers],[15]])</f>
        <v>0</v>
      </c>
      <c r="V418" s="6">
        <f>SUMIFS(GQList,GIList,Table_ExternalData_1[[#This Row],[Item_key]],GDList,Table_ExternalData_1[[#Headers],[16]])</f>
        <v>0</v>
      </c>
      <c r="W418" s="6">
        <f>SUMIFS(GQList,GIList,Table_ExternalData_1[[#This Row],[Item_key]],GDList,Table_ExternalData_1[[#Headers],[17]])</f>
        <v>0</v>
      </c>
      <c r="X418" s="6">
        <f>SUMIFS(GQList,GIList,Table_ExternalData_1[[#This Row],[Item_key]],GDList,Table_ExternalData_1[[#Headers],[18]])</f>
        <v>0</v>
      </c>
      <c r="Y418" s="6">
        <f>SUMIFS(GQList,GIList,Table_ExternalData_1[[#This Row],[Item_key]],GDList,Table_ExternalData_1[[#Headers],[19]])</f>
        <v>0</v>
      </c>
      <c r="Z418" s="6">
        <f>SUMIFS(GQList,GIList,Table_ExternalData_1[[#This Row],[Item_key]],GDList,Table_ExternalData_1[[#Headers],[20]])</f>
        <v>0</v>
      </c>
      <c r="AA418" s="6">
        <f>SUMIFS(GQList,GIList,Table_ExternalData_1[[#This Row],[Item_key]],GDList,Table_ExternalData_1[[#Headers],[21]])</f>
        <v>0</v>
      </c>
      <c r="AB418" s="6">
        <f>SUMIFS(GQList,GIList,Table_ExternalData_1[[#This Row],[Item_key]],GDList,Table_ExternalData_1[[#Headers],[22]])</f>
        <v>0</v>
      </c>
      <c r="AC418" s="6">
        <f>SUMIFS(GQList,GIList,Table_ExternalData_1[[#This Row],[Item_key]],GDList,Table_ExternalData_1[[#Headers],[23]])</f>
        <v>0</v>
      </c>
      <c r="AD418" s="6">
        <f>SUMIFS(GQList,GIList,Table_ExternalData_1[[#This Row],[Item_key]],GDList,Table_ExternalData_1[[#Headers],[24]])</f>
        <v>0</v>
      </c>
      <c r="AE418" s="6">
        <f>SUMIFS(GQList,GIList,Table_ExternalData_1[[#This Row],[Item_key]],GDList,Table_ExternalData_1[[#Headers],[25]])</f>
        <v>0</v>
      </c>
      <c r="AF418" s="6">
        <f>SUMIFS(GQList,GIList,Table_ExternalData_1[[#This Row],[Item_key]],GDList,Table_ExternalData_1[[#Headers],[26]])</f>
        <v>0</v>
      </c>
      <c r="AG418" s="6">
        <f>SUMIFS(GQList,GIList,Table_ExternalData_1[[#This Row],[Item_key]],GDList,Table_ExternalData_1[[#Headers],[27]])</f>
        <v>100</v>
      </c>
      <c r="AH418" s="6">
        <f>SUMIFS(GQList,GIList,Table_ExternalData_1[[#This Row],[Item_key]],GDList,Table_ExternalData_1[[#Headers],[28]])</f>
        <v>0</v>
      </c>
      <c r="AI418" s="6">
        <f>SUMIFS(GQList,GIList,Table_ExternalData_1[[#This Row],[Item_key]],GDList,Table_ExternalData_1[[#Headers],[29]])</f>
        <v>0</v>
      </c>
      <c r="AJ418" s="6">
        <f>SUMIFS(GQList,GIList,Table_ExternalData_1[[#This Row],[Item_key]],GDList,Table_ExternalData_1[[#Headers],[30]])</f>
        <v>0</v>
      </c>
      <c r="AK418" s="6">
        <f>SUMIFS(GQList,GIList,Table_ExternalData_1[[#This Row],[Item_key]],GDList,Table_ExternalData_1[[#Headers],[31]])</f>
        <v>0</v>
      </c>
      <c r="AL418" s="6">
        <f>SUM(Table_ExternalData_1[[#This Row],[1]:[31]])</f>
        <v>3300</v>
      </c>
    </row>
    <row r="419" spans="1:38" ht="24">
      <c r="A419" s="8" t="s">
        <v>2001</v>
      </c>
      <c r="B419" s="3" t="s">
        <v>1187</v>
      </c>
      <c r="C419" s="3" t="s">
        <v>511</v>
      </c>
      <c r="D419" s="3" t="s">
        <v>1188</v>
      </c>
      <c r="E419" s="3" t="s">
        <v>1189</v>
      </c>
      <c r="F419" s="8" t="s">
        <v>1642</v>
      </c>
      <c r="G419" s="6">
        <f>SUMIFS(GQList,GIList,Table_ExternalData_1[[#This Row],[Item_key]],GDList,Table_ExternalData_1[[#Headers],[1]])</f>
        <v>0</v>
      </c>
      <c r="H419" s="6">
        <f>SUMIFS(GQList,GIList,Table_ExternalData_1[[#This Row],[Item_key]],GDList,Table_ExternalData_1[[#Headers],[2]])</f>
        <v>0</v>
      </c>
      <c r="I419" s="6">
        <f>SUMIFS(GQList,GIList,Table_ExternalData_1[[#This Row],[Item_key]],GDList,Table_ExternalData_1[[#Headers],[3]])</f>
        <v>0</v>
      </c>
      <c r="J419" s="6">
        <f>SUMIFS(GQList,GIList,Table_ExternalData_1[[#This Row],[Item_key]],GDList,Table_ExternalData_1[[#Headers],[4]])</f>
        <v>0</v>
      </c>
      <c r="K419" s="6">
        <f>SUMIFS(GQList,GIList,Table_ExternalData_1[[#This Row],[Item_key]],GDList,Table_ExternalData_1[[#Headers],[5]])</f>
        <v>0</v>
      </c>
      <c r="L419" s="6">
        <f>SUMIFS(GQList,GIList,Table_ExternalData_1[[#This Row],[Item_key]],GDList,Table_ExternalData_1[[#Headers],[6]])</f>
        <v>0</v>
      </c>
      <c r="M419" s="6">
        <f>SUMIFS(GQList,GIList,Table_ExternalData_1[[#This Row],[Item_key]],GDList,Table_ExternalData_1[[#Headers],[7]])</f>
        <v>0</v>
      </c>
      <c r="N419" s="6">
        <f>SUMIFS(GQList,GIList,Table_ExternalData_1[[#This Row],[Item_key]],GDList,Table_ExternalData_1[[#Headers],[8]])</f>
        <v>100</v>
      </c>
      <c r="O419" s="6">
        <f>SUMIFS(GQList,GIList,Table_ExternalData_1[[#This Row],[Item_key]],GDList,Table_ExternalData_1[[#Headers],[9]])</f>
        <v>0</v>
      </c>
      <c r="P419" s="6">
        <f>SUMIFS(GQList,GIList,Table_ExternalData_1[[#This Row],[Item_key]],GDList,Table_ExternalData_1[[#Headers],[10]])</f>
        <v>3100</v>
      </c>
      <c r="Q419" s="6">
        <f>SUMIFS(GQList,GIList,Table_ExternalData_1[[#This Row],[Item_key]],GDList,Table_ExternalData_1[[#Headers],[11]])</f>
        <v>0</v>
      </c>
      <c r="R419" s="6">
        <f>SUMIFS(GQList,GIList,Table_ExternalData_1[[#This Row],[Item_key]],GDList,Table_ExternalData_1[[#Headers],[12]])</f>
        <v>0</v>
      </c>
      <c r="S419" s="6">
        <f>SUMIFS(GQList,GIList,Table_ExternalData_1[[#This Row],[Item_key]],GDList,Table_ExternalData_1[[#Headers],[13]])</f>
        <v>0</v>
      </c>
      <c r="T419" s="6">
        <f>SUMIFS(GQList,GIList,Table_ExternalData_1[[#This Row],[Item_key]],GDList,Table_ExternalData_1[[#Headers],[14]])</f>
        <v>0</v>
      </c>
      <c r="U419" s="6">
        <f>SUMIFS(GQList,GIList,Table_ExternalData_1[[#This Row],[Item_key]],GDList,Table_ExternalData_1[[#Headers],[15]])</f>
        <v>0</v>
      </c>
      <c r="V419" s="6">
        <f>SUMIFS(GQList,GIList,Table_ExternalData_1[[#This Row],[Item_key]],GDList,Table_ExternalData_1[[#Headers],[16]])</f>
        <v>0</v>
      </c>
      <c r="W419" s="6">
        <f>SUMIFS(GQList,GIList,Table_ExternalData_1[[#This Row],[Item_key]],GDList,Table_ExternalData_1[[#Headers],[17]])</f>
        <v>0</v>
      </c>
      <c r="X419" s="6">
        <f>SUMIFS(GQList,GIList,Table_ExternalData_1[[#This Row],[Item_key]],GDList,Table_ExternalData_1[[#Headers],[18]])</f>
        <v>0</v>
      </c>
      <c r="Y419" s="6">
        <f>SUMIFS(GQList,GIList,Table_ExternalData_1[[#This Row],[Item_key]],GDList,Table_ExternalData_1[[#Headers],[19]])</f>
        <v>0</v>
      </c>
      <c r="Z419" s="6">
        <f>SUMIFS(GQList,GIList,Table_ExternalData_1[[#This Row],[Item_key]],GDList,Table_ExternalData_1[[#Headers],[20]])</f>
        <v>0</v>
      </c>
      <c r="AA419" s="6">
        <f>SUMIFS(GQList,GIList,Table_ExternalData_1[[#This Row],[Item_key]],GDList,Table_ExternalData_1[[#Headers],[21]])</f>
        <v>0</v>
      </c>
      <c r="AB419" s="6">
        <f>SUMIFS(GQList,GIList,Table_ExternalData_1[[#This Row],[Item_key]],GDList,Table_ExternalData_1[[#Headers],[22]])</f>
        <v>0</v>
      </c>
      <c r="AC419" s="6">
        <f>SUMIFS(GQList,GIList,Table_ExternalData_1[[#This Row],[Item_key]],GDList,Table_ExternalData_1[[#Headers],[23]])</f>
        <v>0</v>
      </c>
      <c r="AD419" s="6">
        <f>SUMIFS(GQList,GIList,Table_ExternalData_1[[#This Row],[Item_key]],GDList,Table_ExternalData_1[[#Headers],[24]])</f>
        <v>0</v>
      </c>
      <c r="AE419" s="6">
        <f>SUMIFS(GQList,GIList,Table_ExternalData_1[[#This Row],[Item_key]],GDList,Table_ExternalData_1[[#Headers],[25]])</f>
        <v>0</v>
      </c>
      <c r="AF419" s="6">
        <f>SUMIFS(GQList,GIList,Table_ExternalData_1[[#This Row],[Item_key]],GDList,Table_ExternalData_1[[#Headers],[26]])</f>
        <v>0</v>
      </c>
      <c r="AG419" s="6">
        <f>SUMIFS(GQList,GIList,Table_ExternalData_1[[#This Row],[Item_key]],GDList,Table_ExternalData_1[[#Headers],[27]])</f>
        <v>100</v>
      </c>
      <c r="AH419" s="6">
        <f>SUMIFS(GQList,GIList,Table_ExternalData_1[[#This Row],[Item_key]],GDList,Table_ExternalData_1[[#Headers],[28]])</f>
        <v>0</v>
      </c>
      <c r="AI419" s="6">
        <f>SUMIFS(GQList,GIList,Table_ExternalData_1[[#This Row],[Item_key]],GDList,Table_ExternalData_1[[#Headers],[29]])</f>
        <v>0</v>
      </c>
      <c r="AJ419" s="6">
        <f>SUMIFS(GQList,GIList,Table_ExternalData_1[[#This Row],[Item_key]],GDList,Table_ExternalData_1[[#Headers],[30]])</f>
        <v>0</v>
      </c>
      <c r="AK419" s="6">
        <f>SUMIFS(GQList,GIList,Table_ExternalData_1[[#This Row],[Item_key]],GDList,Table_ExternalData_1[[#Headers],[31]])</f>
        <v>0</v>
      </c>
      <c r="AL419" s="6">
        <f>SUM(Table_ExternalData_1[[#This Row],[1]:[31]])</f>
        <v>3300</v>
      </c>
    </row>
    <row r="420" spans="1:38" hidden="1">
      <c r="A420" s="8" t="s">
        <v>2000</v>
      </c>
      <c r="B420" s="3" t="s">
        <v>1190</v>
      </c>
      <c r="C420" s="3" t="s">
        <v>160</v>
      </c>
      <c r="D420" s="3" t="s">
        <v>1191</v>
      </c>
      <c r="E420" s="3" t="s">
        <v>1192</v>
      </c>
      <c r="F420" s="8" t="s">
        <v>1641</v>
      </c>
      <c r="G420" s="6">
        <f>SUMIFS(GQList,GIList,Table_ExternalData_1[[#This Row],[Item_key]],GDList,Table_ExternalData_1[[#Headers],[1]])</f>
        <v>0</v>
      </c>
      <c r="H420" s="6">
        <f>SUMIFS(GQList,GIList,Table_ExternalData_1[[#This Row],[Item_key]],GDList,Table_ExternalData_1[[#Headers],[2]])</f>
        <v>0</v>
      </c>
      <c r="I420" s="6">
        <f>SUMIFS(GQList,GIList,Table_ExternalData_1[[#This Row],[Item_key]],GDList,Table_ExternalData_1[[#Headers],[3]])</f>
        <v>0</v>
      </c>
      <c r="J420" s="6">
        <f>SUMIFS(GQList,GIList,Table_ExternalData_1[[#This Row],[Item_key]],GDList,Table_ExternalData_1[[#Headers],[4]])</f>
        <v>0</v>
      </c>
      <c r="K420" s="6">
        <f>SUMIFS(GQList,GIList,Table_ExternalData_1[[#This Row],[Item_key]],GDList,Table_ExternalData_1[[#Headers],[5]])</f>
        <v>0</v>
      </c>
      <c r="L420" s="6">
        <f>SUMIFS(GQList,GIList,Table_ExternalData_1[[#This Row],[Item_key]],GDList,Table_ExternalData_1[[#Headers],[6]])</f>
        <v>0</v>
      </c>
      <c r="M420" s="6">
        <f>SUMIFS(GQList,GIList,Table_ExternalData_1[[#This Row],[Item_key]],GDList,Table_ExternalData_1[[#Headers],[7]])</f>
        <v>0</v>
      </c>
      <c r="N420" s="6">
        <f>SUMIFS(GQList,GIList,Table_ExternalData_1[[#This Row],[Item_key]],GDList,Table_ExternalData_1[[#Headers],[8]])</f>
        <v>0</v>
      </c>
      <c r="O420" s="6">
        <f>SUMIFS(GQList,GIList,Table_ExternalData_1[[#This Row],[Item_key]],GDList,Table_ExternalData_1[[#Headers],[9]])</f>
        <v>0</v>
      </c>
      <c r="P420" s="6">
        <f>SUMIFS(GQList,GIList,Table_ExternalData_1[[#This Row],[Item_key]],GDList,Table_ExternalData_1[[#Headers],[10]])</f>
        <v>0</v>
      </c>
      <c r="Q420" s="6">
        <f>SUMIFS(GQList,GIList,Table_ExternalData_1[[#This Row],[Item_key]],GDList,Table_ExternalData_1[[#Headers],[11]])</f>
        <v>0</v>
      </c>
      <c r="R420" s="6">
        <f>SUMIFS(GQList,GIList,Table_ExternalData_1[[#This Row],[Item_key]],GDList,Table_ExternalData_1[[#Headers],[12]])</f>
        <v>0</v>
      </c>
      <c r="S420" s="6">
        <f>SUMIFS(GQList,GIList,Table_ExternalData_1[[#This Row],[Item_key]],GDList,Table_ExternalData_1[[#Headers],[13]])</f>
        <v>0</v>
      </c>
      <c r="T420" s="6">
        <f>SUMIFS(GQList,GIList,Table_ExternalData_1[[#This Row],[Item_key]],GDList,Table_ExternalData_1[[#Headers],[14]])</f>
        <v>0</v>
      </c>
      <c r="U420" s="6">
        <f>SUMIFS(GQList,GIList,Table_ExternalData_1[[#This Row],[Item_key]],GDList,Table_ExternalData_1[[#Headers],[15]])</f>
        <v>0</v>
      </c>
      <c r="V420" s="6">
        <f>SUMIFS(GQList,GIList,Table_ExternalData_1[[#This Row],[Item_key]],GDList,Table_ExternalData_1[[#Headers],[16]])</f>
        <v>0</v>
      </c>
      <c r="W420" s="6">
        <f>SUMIFS(GQList,GIList,Table_ExternalData_1[[#This Row],[Item_key]],GDList,Table_ExternalData_1[[#Headers],[17]])</f>
        <v>0</v>
      </c>
      <c r="X420" s="6">
        <f>SUMIFS(GQList,GIList,Table_ExternalData_1[[#This Row],[Item_key]],GDList,Table_ExternalData_1[[#Headers],[18]])</f>
        <v>0</v>
      </c>
      <c r="Y420" s="6">
        <f>SUMIFS(GQList,GIList,Table_ExternalData_1[[#This Row],[Item_key]],GDList,Table_ExternalData_1[[#Headers],[19]])</f>
        <v>0</v>
      </c>
      <c r="Z420" s="6">
        <f>SUMIFS(GQList,GIList,Table_ExternalData_1[[#This Row],[Item_key]],GDList,Table_ExternalData_1[[#Headers],[20]])</f>
        <v>0</v>
      </c>
      <c r="AA420" s="6">
        <f>SUMIFS(GQList,GIList,Table_ExternalData_1[[#This Row],[Item_key]],GDList,Table_ExternalData_1[[#Headers],[21]])</f>
        <v>0</v>
      </c>
      <c r="AB420" s="6">
        <f>SUMIFS(GQList,GIList,Table_ExternalData_1[[#This Row],[Item_key]],GDList,Table_ExternalData_1[[#Headers],[22]])</f>
        <v>0</v>
      </c>
      <c r="AC420" s="6">
        <f>SUMIFS(GQList,GIList,Table_ExternalData_1[[#This Row],[Item_key]],GDList,Table_ExternalData_1[[#Headers],[23]])</f>
        <v>0</v>
      </c>
      <c r="AD420" s="6">
        <f>SUMIFS(GQList,GIList,Table_ExternalData_1[[#This Row],[Item_key]],GDList,Table_ExternalData_1[[#Headers],[24]])</f>
        <v>0</v>
      </c>
      <c r="AE420" s="6">
        <f>SUMIFS(GQList,GIList,Table_ExternalData_1[[#This Row],[Item_key]],GDList,Table_ExternalData_1[[#Headers],[25]])</f>
        <v>0</v>
      </c>
      <c r="AF420" s="6">
        <f>SUMIFS(GQList,GIList,Table_ExternalData_1[[#This Row],[Item_key]],GDList,Table_ExternalData_1[[#Headers],[26]])</f>
        <v>0</v>
      </c>
      <c r="AG420" s="6">
        <f>SUMIFS(GQList,GIList,Table_ExternalData_1[[#This Row],[Item_key]],GDList,Table_ExternalData_1[[#Headers],[27]])</f>
        <v>0</v>
      </c>
      <c r="AH420" s="6">
        <f>SUMIFS(GQList,GIList,Table_ExternalData_1[[#This Row],[Item_key]],GDList,Table_ExternalData_1[[#Headers],[28]])</f>
        <v>0</v>
      </c>
      <c r="AI420" s="6">
        <f>SUMIFS(GQList,GIList,Table_ExternalData_1[[#This Row],[Item_key]],GDList,Table_ExternalData_1[[#Headers],[29]])</f>
        <v>0</v>
      </c>
      <c r="AJ420" s="6">
        <f>SUMIFS(GQList,GIList,Table_ExternalData_1[[#This Row],[Item_key]],GDList,Table_ExternalData_1[[#Headers],[30]])</f>
        <v>0</v>
      </c>
      <c r="AK420" s="6">
        <f>SUMIFS(GQList,GIList,Table_ExternalData_1[[#This Row],[Item_key]],GDList,Table_ExternalData_1[[#Headers],[31]])</f>
        <v>0</v>
      </c>
      <c r="AL420" s="6">
        <f>SUM(Table_ExternalData_1[[#This Row],[1]:[31]])</f>
        <v>0</v>
      </c>
    </row>
    <row r="421" spans="1:38" hidden="1">
      <c r="A421" s="8" t="s">
        <v>2000</v>
      </c>
      <c r="B421" s="3" t="s">
        <v>1190</v>
      </c>
      <c r="C421" s="3" t="s">
        <v>160</v>
      </c>
      <c r="D421" s="3" t="s">
        <v>1191</v>
      </c>
      <c r="E421" s="3" t="s">
        <v>1192</v>
      </c>
      <c r="F421" s="8" t="s">
        <v>1642</v>
      </c>
      <c r="G421" s="6">
        <f>SUMIFS(GQList,GIList,Table_ExternalData_1[[#This Row],[Item_key]],GDList,Table_ExternalData_1[[#Headers],[1]])</f>
        <v>0</v>
      </c>
      <c r="H421" s="6">
        <f>SUMIFS(GQList,GIList,Table_ExternalData_1[[#This Row],[Item_key]],GDList,Table_ExternalData_1[[#Headers],[2]])</f>
        <v>0</v>
      </c>
      <c r="I421" s="6">
        <f>SUMIFS(GQList,GIList,Table_ExternalData_1[[#This Row],[Item_key]],GDList,Table_ExternalData_1[[#Headers],[3]])</f>
        <v>0</v>
      </c>
      <c r="J421" s="6">
        <f>SUMIFS(GQList,GIList,Table_ExternalData_1[[#This Row],[Item_key]],GDList,Table_ExternalData_1[[#Headers],[4]])</f>
        <v>0</v>
      </c>
      <c r="K421" s="6">
        <f>SUMIFS(GQList,GIList,Table_ExternalData_1[[#This Row],[Item_key]],GDList,Table_ExternalData_1[[#Headers],[5]])</f>
        <v>0</v>
      </c>
      <c r="L421" s="6">
        <f>SUMIFS(GQList,GIList,Table_ExternalData_1[[#This Row],[Item_key]],GDList,Table_ExternalData_1[[#Headers],[6]])</f>
        <v>0</v>
      </c>
      <c r="M421" s="6">
        <f>SUMIFS(GQList,GIList,Table_ExternalData_1[[#This Row],[Item_key]],GDList,Table_ExternalData_1[[#Headers],[7]])</f>
        <v>0</v>
      </c>
      <c r="N421" s="6">
        <f>SUMIFS(GQList,GIList,Table_ExternalData_1[[#This Row],[Item_key]],GDList,Table_ExternalData_1[[#Headers],[8]])</f>
        <v>0</v>
      </c>
      <c r="O421" s="6">
        <f>SUMIFS(GQList,GIList,Table_ExternalData_1[[#This Row],[Item_key]],GDList,Table_ExternalData_1[[#Headers],[9]])</f>
        <v>0</v>
      </c>
      <c r="P421" s="6">
        <f>SUMIFS(GQList,GIList,Table_ExternalData_1[[#This Row],[Item_key]],GDList,Table_ExternalData_1[[#Headers],[10]])</f>
        <v>0</v>
      </c>
      <c r="Q421" s="6">
        <f>SUMIFS(GQList,GIList,Table_ExternalData_1[[#This Row],[Item_key]],GDList,Table_ExternalData_1[[#Headers],[11]])</f>
        <v>0</v>
      </c>
      <c r="R421" s="6">
        <f>SUMIFS(GQList,GIList,Table_ExternalData_1[[#This Row],[Item_key]],GDList,Table_ExternalData_1[[#Headers],[12]])</f>
        <v>0</v>
      </c>
      <c r="S421" s="6">
        <f>SUMIFS(GQList,GIList,Table_ExternalData_1[[#This Row],[Item_key]],GDList,Table_ExternalData_1[[#Headers],[13]])</f>
        <v>0</v>
      </c>
      <c r="T421" s="6">
        <f>SUMIFS(GQList,GIList,Table_ExternalData_1[[#This Row],[Item_key]],GDList,Table_ExternalData_1[[#Headers],[14]])</f>
        <v>0</v>
      </c>
      <c r="U421" s="6">
        <f>SUMIFS(GQList,GIList,Table_ExternalData_1[[#This Row],[Item_key]],GDList,Table_ExternalData_1[[#Headers],[15]])</f>
        <v>0</v>
      </c>
      <c r="V421" s="6">
        <f>SUMIFS(GQList,GIList,Table_ExternalData_1[[#This Row],[Item_key]],GDList,Table_ExternalData_1[[#Headers],[16]])</f>
        <v>0</v>
      </c>
      <c r="W421" s="6">
        <f>SUMIFS(GQList,GIList,Table_ExternalData_1[[#This Row],[Item_key]],GDList,Table_ExternalData_1[[#Headers],[17]])</f>
        <v>0</v>
      </c>
      <c r="X421" s="6">
        <f>SUMIFS(GQList,GIList,Table_ExternalData_1[[#This Row],[Item_key]],GDList,Table_ExternalData_1[[#Headers],[18]])</f>
        <v>0</v>
      </c>
      <c r="Y421" s="6">
        <f>SUMIFS(GQList,GIList,Table_ExternalData_1[[#This Row],[Item_key]],GDList,Table_ExternalData_1[[#Headers],[19]])</f>
        <v>0</v>
      </c>
      <c r="Z421" s="6">
        <f>SUMIFS(GQList,GIList,Table_ExternalData_1[[#This Row],[Item_key]],GDList,Table_ExternalData_1[[#Headers],[20]])</f>
        <v>0</v>
      </c>
      <c r="AA421" s="6">
        <f>SUMIFS(GQList,GIList,Table_ExternalData_1[[#This Row],[Item_key]],GDList,Table_ExternalData_1[[#Headers],[21]])</f>
        <v>0</v>
      </c>
      <c r="AB421" s="6">
        <f>SUMIFS(GQList,GIList,Table_ExternalData_1[[#This Row],[Item_key]],GDList,Table_ExternalData_1[[#Headers],[22]])</f>
        <v>0</v>
      </c>
      <c r="AC421" s="6">
        <f>SUMIFS(GQList,GIList,Table_ExternalData_1[[#This Row],[Item_key]],GDList,Table_ExternalData_1[[#Headers],[23]])</f>
        <v>0</v>
      </c>
      <c r="AD421" s="6">
        <f>SUMIFS(GQList,GIList,Table_ExternalData_1[[#This Row],[Item_key]],GDList,Table_ExternalData_1[[#Headers],[24]])</f>
        <v>0</v>
      </c>
      <c r="AE421" s="6">
        <f>SUMIFS(GQList,GIList,Table_ExternalData_1[[#This Row],[Item_key]],GDList,Table_ExternalData_1[[#Headers],[25]])</f>
        <v>0</v>
      </c>
      <c r="AF421" s="6">
        <f>SUMIFS(GQList,GIList,Table_ExternalData_1[[#This Row],[Item_key]],GDList,Table_ExternalData_1[[#Headers],[26]])</f>
        <v>0</v>
      </c>
      <c r="AG421" s="6">
        <f>SUMIFS(GQList,GIList,Table_ExternalData_1[[#This Row],[Item_key]],GDList,Table_ExternalData_1[[#Headers],[27]])</f>
        <v>0</v>
      </c>
      <c r="AH421" s="6">
        <f>SUMIFS(GQList,GIList,Table_ExternalData_1[[#This Row],[Item_key]],GDList,Table_ExternalData_1[[#Headers],[28]])</f>
        <v>0</v>
      </c>
      <c r="AI421" s="6">
        <f>SUMIFS(GQList,GIList,Table_ExternalData_1[[#This Row],[Item_key]],GDList,Table_ExternalData_1[[#Headers],[29]])</f>
        <v>0</v>
      </c>
      <c r="AJ421" s="6">
        <f>SUMIFS(GQList,GIList,Table_ExternalData_1[[#This Row],[Item_key]],GDList,Table_ExternalData_1[[#Headers],[30]])</f>
        <v>0</v>
      </c>
      <c r="AK421" s="6">
        <f>SUMIFS(GQList,GIList,Table_ExternalData_1[[#This Row],[Item_key]],GDList,Table_ExternalData_1[[#Headers],[31]])</f>
        <v>0</v>
      </c>
      <c r="AL421" s="6">
        <f>SUM(Table_ExternalData_1[[#This Row],[1]:[31]])</f>
        <v>0</v>
      </c>
    </row>
    <row r="422" spans="1:38">
      <c r="A422" s="8" t="s">
        <v>2001</v>
      </c>
      <c r="B422" s="3" t="s">
        <v>1679</v>
      </c>
      <c r="C422" s="3" t="s">
        <v>80</v>
      </c>
      <c r="D422" s="3" t="s">
        <v>1193</v>
      </c>
      <c r="E422" s="3" t="s">
        <v>1194</v>
      </c>
      <c r="F422" s="8" t="s">
        <v>1641</v>
      </c>
      <c r="G422" s="6">
        <f>SUMIFS(GQList,GIList,Table_ExternalData_1[[#This Row],[Item_key]],GDList,Table_ExternalData_1[[#Headers],[1]])</f>
        <v>0</v>
      </c>
      <c r="H422" s="6">
        <f>SUMIFS(GQList,GIList,Table_ExternalData_1[[#This Row],[Item_key]],GDList,Table_ExternalData_1[[#Headers],[2]])</f>
        <v>0</v>
      </c>
      <c r="I422" s="6">
        <f>SUMIFS(GQList,GIList,Table_ExternalData_1[[#This Row],[Item_key]],GDList,Table_ExternalData_1[[#Headers],[3]])</f>
        <v>0</v>
      </c>
      <c r="J422" s="6">
        <f>SUMIFS(GQList,GIList,Table_ExternalData_1[[#This Row],[Item_key]],GDList,Table_ExternalData_1[[#Headers],[4]])</f>
        <v>0</v>
      </c>
      <c r="K422" s="6">
        <f>SUMIFS(GQList,GIList,Table_ExternalData_1[[#This Row],[Item_key]],GDList,Table_ExternalData_1[[#Headers],[5]])</f>
        <v>0</v>
      </c>
      <c r="L422" s="6">
        <f>SUMIFS(GQList,GIList,Table_ExternalData_1[[#This Row],[Item_key]],GDList,Table_ExternalData_1[[#Headers],[6]])</f>
        <v>1000</v>
      </c>
      <c r="M422" s="6">
        <f>SUMIFS(GQList,GIList,Table_ExternalData_1[[#This Row],[Item_key]],GDList,Table_ExternalData_1[[#Headers],[7]])</f>
        <v>0</v>
      </c>
      <c r="N422" s="6">
        <f>SUMIFS(GQList,GIList,Table_ExternalData_1[[#This Row],[Item_key]],GDList,Table_ExternalData_1[[#Headers],[8]])</f>
        <v>500</v>
      </c>
      <c r="O422" s="6">
        <f>SUMIFS(GQList,GIList,Table_ExternalData_1[[#This Row],[Item_key]],GDList,Table_ExternalData_1[[#Headers],[9]])</f>
        <v>225</v>
      </c>
      <c r="P422" s="6">
        <f>SUMIFS(GQList,GIList,Table_ExternalData_1[[#This Row],[Item_key]],GDList,Table_ExternalData_1[[#Headers],[10]])</f>
        <v>0</v>
      </c>
      <c r="Q422" s="6">
        <f>SUMIFS(GQList,GIList,Table_ExternalData_1[[#This Row],[Item_key]],GDList,Table_ExternalData_1[[#Headers],[11]])</f>
        <v>0</v>
      </c>
      <c r="R422" s="6">
        <f>SUMIFS(GQList,GIList,Table_ExternalData_1[[#This Row],[Item_key]],GDList,Table_ExternalData_1[[#Headers],[12]])</f>
        <v>0</v>
      </c>
      <c r="S422" s="6">
        <f>SUMIFS(GQList,GIList,Table_ExternalData_1[[#This Row],[Item_key]],GDList,Table_ExternalData_1[[#Headers],[13]])</f>
        <v>0</v>
      </c>
      <c r="T422" s="6">
        <f>SUMIFS(GQList,GIList,Table_ExternalData_1[[#This Row],[Item_key]],GDList,Table_ExternalData_1[[#Headers],[14]])</f>
        <v>0</v>
      </c>
      <c r="U422" s="6">
        <f>SUMIFS(GQList,GIList,Table_ExternalData_1[[#This Row],[Item_key]],GDList,Table_ExternalData_1[[#Headers],[15]])</f>
        <v>0</v>
      </c>
      <c r="V422" s="6">
        <f>SUMIFS(GQList,GIList,Table_ExternalData_1[[#This Row],[Item_key]],GDList,Table_ExternalData_1[[#Headers],[16]])</f>
        <v>275</v>
      </c>
      <c r="W422" s="6">
        <f>SUMIFS(GQList,GIList,Table_ExternalData_1[[#This Row],[Item_key]],GDList,Table_ExternalData_1[[#Headers],[17]])</f>
        <v>350</v>
      </c>
      <c r="X422" s="6">
        <f>SUMIFS(GQList,GIList,Table_ExternalData_1[[#This Row],[Item_key]],GDList,Table_ExternalData_1[[#Headers],[18]])</f>
        <v>0</v>
      </c>
      <c r="Y422" s="6">
        <f>SUMIFS(GQList,GIList,Table_ExternalData_1[[#This Row],[Item_key]],GDList,Table_ExternalData_1[[#Headers],[19]])</f>
        <v>0</v>
      </c>
      <c r="Z422" s="6">
        <f>SUMIFS(GQList,GIList,Table_ExternalData_1[[#This Row],[Item_key]],GDList,Table_ExternalData_1[[#Headers],[20]])</f>
        <v>0</v>
      </c>
      <c r="AA422" s="6">
        <f>SUMIFS(GQList,GIList,Table_ExternalData_1[[#This Row],[Item_key]],GDList,Table_ExternalData_1[[#Headers],[21]])</f>
        <v>0</v>
      </c>
      <c r="AB422" s="6">
        <f>SUMIFS(GQList,GIList,Table_ExternalData_1[[#This Row],[Item_key]],GDList,Table_ExternalData_1[[#Headers],[22]])</f>
        <v>0</v>
      </c>
      <c r="AC422" s="6">
        <f>SUMIFS(GQList,GIList,Table_ExternalData_1[[#This Row],[Item_key]],GDList,Table_ExternalData_1[[#Headers],[23]])</f>
        <v>0</v>
      </c>
      <c r="AD422" s="6">
        <f>SUMIFS(GQList,GIList,Table_ExternalData_1[[#This Row],[Item_key]],GDList,Table_ExternalData_1[[#Headers],[24]])</f>
        <v>400</v>
      </c>
      <c r="AE422" s="6">
        <f>SUMIFS(GQList,GIList,Table_ExternalData_1[[#This Row],[Item_key]],GDList,Table_ExternalData_1[[#Headers],[25]])</f>
        <v>225</v>
      </c>
      <c r="AF422" s="6">
        <f>SUMIFS(GQList,GIList,Table_ExternalData_1[[#This Row],[Item_key]],GDList,Table_ExternalData_1[[#Headers],[26]])</f>
        <v>0</v>
      </c>
      <c r="AG422" s="6">
        <f>SUMIFS(GQList,GIList,Table_ExternalData_1[[#This Row],[Item_key]],GDList,Table_ExternalData_1[[#Headers],[27]])</f>
        <v>350</v>
      </c>
      <c r="AH422" s="6">
        <f>SUMIFS(GQList,GIList,Table_ExternalData_1[[#This Row],[Item_key]],GDList,Table_ExternalData_1[[#Headers],[28]])</f>
        <v>-450</v>
      </c>
      <c r="AI422" s="6">
        <f>SUMIFS(GQList,GIList,Table_ExternalData_1[[#This Row],[Item_key]],GDList,Table_ExternalData_1[[#Headers],[29]])</f>
        <v>0</v>
      </c>
      <c r="AJ422" s="6">
        <f>SUMIFS(GQList,GIList,Table_ExternalData_1[[#This Row],[Item_key]],GDList,Table_ExternalData_1[[#Headers],[30]])</f>
        <v>0</v>
      </c>
      <c r="AK422" s="6">
        <f>SUMIFS(GQList,GIList,Table_ExternalData_1[[#This Row],[Item_key]],GDList,Table_ExternalData_1[[#Headers],[31]])</f>
        <v>1300</v>
      </c>
      <c r="AL422" s="6">
        <f>SUM(Table_ExternalData_1[[#This Row],[1]:[31]])</f>
        <v>4175</v>
      </c>
    </row>
    <row r="423" spans="1:38">
      <c r="A423" s="8" t="s">
        <v>2001</v>
      </c>
      <c r="B423" s="3" t="s">
        <v>1679</v>
      </c>
      <c r="C423" s="3" t="s">
        <v>80</v>
      </c>
      <c r="D423" s="3" t="s">
        <v>1193</v>
      </c>
      <c r="E423" s="3" t="s">
        <v>1194</v>
      </c>
      <c r="F423" s="8" t="s">
        <v>1642</v>
      </c>
      <c r="G423" s="6">
        <f>SUMIFS(GQList,GIList,Table_ExternalData_1[[#This Row],[Item_key]],GDList,Table_ExternalData_1[[#Headers],[1]])</f>
        <v>0</v>
      </c>
      <c r="H423" s="6">
        <f>SUMIFS(GQList,GIList,Table_ExternalData_1[[#This Row],[Item_key]],GDList,Table_ExternalData_1[[#Headers],[2]])</f>
        <v>0</v>
      </c>
      <c r="I423" s="6">
        <f>SUMIFS(GQList,GIList,Table_ExternalData_1[[#This Row],[Item_key]],GDList,Table_ExternalData_1[[#Headers],[3]])</f>
        <v>0</v>
      </c>
      <c r="J423" s="6">
        <f>SUMIFS(GQList,GIList,Table_ExternalData_1[[#This Row],[Item_key]],GDList,Table_ExternalData_1[[#Headers],[4]])</f>
        <v>0</v>
      </c>
      <c r="K423" s="6">
        <f>SUMIFS(GQList,GIList,Table_ExternalData_1[[#This Row],[Item_key]],GDList,Table_ExternalData_1[[#Headers],[5]])</f>
        <v>0</v>
      </c>
      <c r="L423" s="6">
        <f>SUMIFS(GQList,GIList,Table_ExternalData_1[[#This Row],[Item_key]],GDList,Table_ExternalData_1[[#Headers],[6]])</f>
        <v>1000</v>
      </c>
      <c r="M423" s="6">
        <f>SUMIFS(GQList,GIList,Table_ExternalData_1[[#This Row],[Item_key]],GDList,Table_ExternalData_1[[#Headers],[7]])</f>
        <v>0</v>
      </c>
      <c r="N423" s="6">
        <f>SUMIFS(GQList,GIList,Table_ExternalData_1[[#This Row],[Item_key]],GDList,Table_ExternalData_1[[#Headers],[8]])</f>
        <v>500</v>
      </c>
      <c r="O423" s="6">
        <f>SUMIFS(GQList,GIList,Table_ExternalData_1[[#This Row],[Item_key]],GDList,Table_ExternalData_1[[#Headers],[9]])</f>
        <v>225</v>
      </c>
      <c r="P423" s="6">
        <f>SUMIFS(GQList,GIList,Table_ExternalData_1[[#This Row],[Item_key]],GDList,Table_ExternalData_1[[#Headers],[10]])</f>
        <v>0</v>
      </c>
      <c r="Q423" s="6">
        <f>SUMIFS(GQList,GIList,Table_ExternalData_1[[#This Row],[Item_key]],GDList,Table_ExternalData_1[[#Headers],[11]])</f>
        <v>0</v>
      </c>
      <c r="R423" s="6">
        <f>SUMIFS(GQList,GIList,Table_ExternalData_1[[#This Row],[Item_key]],GDList,Table_ExternalData_1[[#Headers],[12]])</f>
        <v>0</v>
      </c>
      <c r="S423" s="6">
        <f>SUMIFS(GQList,GIList,Table_ExternalData_1[[#This Row],[Item_key]],GDList,Table_ExternalData_1[[#Headers],[13]])</f>
        <v>0</v>
      </c>
      <c r="T423" s="6">
        <f>SUMIFS(GQList,GIList,Table_ExternalData_1[[#This Row],[Item_key]],GDList,Table_ExternalData_1[[#Headers],[14]])</f>
        <v>0</v>
      </c>
      <c r="U423" s="6">
        <f>SUMIFS(GQList,GIList,Table_ExternalData_1[[#This Row],[Item_key]],GDList,Table_ExternalData_1[[#Headers],[15]])</f>
        <v>0</v>
      </c>
      <c r="V423" s="6">
        <f>SUMIFS(GQList,GIList,Table_ExternalData_1[[#This Row],[Item_key]],GDList,Table_ExternalData_1[[#Headers],[16]])</f>
        <v>275</v>
      </c>
      <c r="W423" s="6">
        <f>SUMIFS(GQList,GIList,Table_ExternalData_1[[#This Row],[Item_key]],GDList,Table_ExternalData_1[[#Headers],[17]])</f>
        <v>350</v>
      </c>
      <c r="X423" s="6">
        <f>SUMIFS(GQList,GIList,Table_ExternalData_1[[#This Row],[Item_key]],GDList,Table_ExternalData_1[[#Headers],[18]])</f>
        <v>0</v>
      </c>
      <c r="Y423" s="6">
        <f>SUMIFS(GQList,GIList,Table_ExternalData_1[[#This Row],[Item_key]],GDList,Table_ExternalData_1[[#Headers],[19]])</f>
        <v>0</v>
      </c>
      <c r="Z423" s="6">
        <f>SUMIFS(GQList,GIList,Table_ExternalData_1[[#This Row],[Item_key]],GDList,Table_ExternalData_1[[#Headers],[20]])</f>
        <v>0</v>
      </c>
      <c r="AA423" s="6">
        <f>SUMIFS(GQList,GIList,Table_ExternalData_1[[#This Row],[Item_key]],GDList,Table_ExternalData_1[[#Headers],[21]])</f>
        <v>0</v>
      </c>
      <c r="AB423" s="6">
        <f>SUMIFS(GQList,GIList,Table_ExternalData_1[[#This Row],[Item_key]],GDList,Table_ExternalData_1[[#Headers],[22]])</f>
        <v>0</v>
      </c>
      <c r="AC423" s="6">
        <f>SUMIFS(GQList,GIList,Table_ExternalData_1[[#This Row],[Item_key]],GDList,Table_ExternalData_1[[#Headers],[23]])</f>
        <v>0</v>
      </c>
      <c r="AD423" s="6">
        <f>SUMIFS(GQList,GIList,Table_ExternalData_1[[#This Row],[Item_key]],GDList,Table_ExternalData_1[[#Headers],[24]])</f>
        <v>400</v>
      </c>
      <c r="AE423" s="6">
        <f>SUMIFS(GQList,GIList,Table_ExternalData_1[[#This Row],[Item_key]],GDList,Table_ExternalData_1[[#Headers],[25]])</f>
        <v>225</v>
      </c>
      <c r="AF423" s="6">
        <f>SUMIFS(GQList,GIList,Table_ExternalData_1[[#This Row],[Item_key]],GDList,Table_ExternalData_1[[#Headers],[26]])</f>
        <v>0</v>
      </c>
      <c r="AG423" s="6">
        <f>SUMIFS(GQList,GIList,Table_ExternalData_1[[#This Row],[Item_key]],GDList,Table_ExternalData_1[[#Headers],[27]])</f>
        <v>350</v>
      </c>
      <c r="AH423" s="6">
        <f>SUMIFS(GQList,GIList,Table_ExternalData_1[[#This Row],[Item_key]],GDList,Table_ExternalData_1[[#Headers],[28]])</f>
        <v>-450</v>
      </c>
      <c r="AI423" s="6">
        <f>SUMIFS(GQList,GIList,Table_ExternalData_1[[#This Row],[Item_key]],GDList,Table_ExternalData_1[[#Headers],[29]])</f>
        <v>0</v>
      </c>
      <c r="AJ423" s="6">
        <f>SUMIFS(GQList,GIList,Table_ExternalData_1[[#This Row],[Item_key]],GDList,Table_ExternalData_1[[#Headers],[30]])</f>
        <v>0</v>
      </c>
      <c r="AK423" s="6">
        <f>SUMIFS(GQList,GIList,Table_ExternalData_1[[#This Row],[Item_key]],GDList,Table_ExternalData_1[[#Headers],[31]])</f>
        <v>1300</v>
      </c>
      <c r="AL423" s="6">
        <f>SUM(Table_ExternalData_1[[#This Row],[1]:[31]])</f>
        <v>4175</v>
      </c>
    </row>
    <row r="424" spans="1:38" hidden="1">
      <c r="A424" s="8" t="s">
        <v>2000</v>
      </c>
      <c r="B424" s="3" t="s">
        <v>1195</v>
      </c>
      <c r="C424" s="3" t="s">
        <v>359</v>
      </c>
      <c r="D424" s="3" t="s">
        <v>1196</v>
      </c>
      <c r="E424" s="3" t="s">
        <v>1197</v>
      </c>
      <c r="F424" s="8" t="s">
        <v>1641</v>
      </c>
      <c r="G424" s="6">
        <f>SUMIFS(GQList,GIList,Table_ExternalData_1[[#This Row],[Item_key]],GDList,Table_ExternalData_1[[#Headers],[1]])</f>
        <v>0</v>
      </c>
      <c r="H424" s="6">
        <f>SUMIFS(GQList,GIList,Table_ExternalData_1[[#This Row],[Item_key]],GDList,Table_ExternalData_1[[#Headers],[2]])</f>
        <v>0</v>
      </c>
      <c r="I424" s="6">
        <f>SUMIFS(GQList,GIList,Table_ExternalData_1[[#This Row],[Item_key]],GDList,Table_ExternalData_1[[#Headers],[3]])</f>
        <v>0</v>
      </c>
      <c r="J424" s="6">
        <f>SUMIFS(GQList,GIList,Table_ExternalData_1[[#This Row],[Item_key]],GDList,Table_ExternalData_1[[#Headers],[4]])</f>
        <v>0</v>
      </c>
      <c r="K424" s="6">
        <f>SUMIFS(GQList,GIList,Table_ExternalData_1[[#This Row],[Item_key]],GDList,Table_ExternalData_1[[#Headers],[5]])</f>
        <v>0</v>
      </c>
      <c r="L424" s="6">
        <f>SUMIFS(GQList,GIList,Table_ExternalData_1[[#This Row],[Item_key]],GDList,Table_ExternalData_1[[#Headers],[6]])</f>
        <v>0</v>
      </c>
      <c r="M424" s="6">
        <f>SUMIFS(GQList,GIList,Table_ExternalData_1[[#This Row],[Item_key]],GDList,Table_ExternalData_1[[#Headers],[7]])</f>
        <v>0</v>
      </c>
      <c r="N424" s="6">
        <f>SUMIFS(GQList,GIList,Table_ExternalData_1[[#This Row],[Item_key]],GDList,Table_ExternalData_1[[#Headers],[8]])</f>
        <v>0</v>
      </c>
      <c r="O424" s="6">
        <f>SUMIFS(GQList,GIList,Table_ExternalData_1[[#This Row],[Item_key]],GDList,Table_ExternalData_1[[#Headers],[9]])</f>
        <v>0</v>
      </c>
      <c r="P424" s="6">
        <f>SUMIFS(GQList,GIList,Table_ExternalData_1[[#This Row],[Item_key]],GDList,Table_ExternalData_1[[#Headers],[10]])</f>
        <v>0</v>
      </c>
      <c r="Q424" s="6">
        <f>SUMIFS(GQList,GIList,Table_ExternalData_1[[#This Row],[Item_key]],GDList,Table_ExternalData_1[[#Headers],[11]])</f>
        <v>0</v>
      </c>
      <c r="R424" s="6">
        <f>SUMIFS(GQList,GIList,Table_ExternalData_1[[#This Row],[Item_key]],GDList,Table_ExternalData_1[[#Headers],[12]])</f>
        <v>0</v>
      </c>
      <c r="S424" s="6">
        <f>SUMIFS(GQList,GIList,Table_ExternalData_1[[#This Row],[Item_key]],GDList,Table_ExternalData_1[[#Headers],[13]])</f>
        <v>0</v>
      </c>
      <c r="T424" s="6">
        <f>SUMIFS(GQList,GIList,Table_ExternalData_1[[#This Row],[Item_key]],GDList,Table_ExternalData_1[[#Headers],[14]])</f>
        <v>0</v>
      </c>
      <c r="U424" s="6">
        <f>SUMIFS(GQList,GIList,Table_ExternalData_1[[#This Row],[Item_key]],GDList,Table_ExternalData_1[[#Headers],[15]])</f>
        <v>0</v>
      </c>
      <c r="V424" s="6">
        <f>SUMIFS(GQList,GIList,Table_ExternalData_1[[#This Row],[Item_key]],GDList,Table_ExternalData_1[[#Headers],[16]])</f>
        <v>0</v>
      </c>
      <c r="W424" s="6">
        <f>SUMIFS(GQList,GIList,Table_ExternalData_1[[#This Row],[Item_key]],GDList,Table_ExternalData_1[[#Headers],[17]])</f>
        <v>0</v>
      </c>
      <c r="X424" s="6">
        <f>SUMIFS(GQList,GIList,Table_ExternalData_1[[#This Row],[Item_key]],GDList,Table_ExternalData_1[[#Headers],[18]])</f>
        <v>0</v>
      </c>
      <c r="Y424" s="6">
        <f>SUMIFS(GQList,GIList,Table_ExternalData_1[[#This Row],[Item_key]],GDList,Table_ExternalData_1[[#Headers],[19]])</f>
        <v>0</v>
      </c>
      <c r="Z424" s="6">
        <f>SUMIFS(GQList,GIList,Table_ExternalData_1[[#This Row],[Item_key]],GDList,Table_ExternalData_1[[#Headers],[20]])</f>
        <v>0</v>
      </c>
      <c r="AA424" s="6">
        <f>SUMIFS(GQList,GIList,Table_ExternalData_1[[#This Row],[Item_key]],GDList,Table_ExternalData_1[[#Headers],[21]])</f>
        <v>0</v>
      </c>
      <c r="AB424" s="6">
        <f>SUMIFS(GQList,GIList,Table_ExternalData_1[[#This Row],[Item_key]],GDList,Table_ExternalData_1[[#Headers],[22]])</f>
        <v>0</v>
      </c>
      <c r="AC424" s="6">
        <f>SUMIFS(GQList,GIList,Table_ExternalData_1[[#This Row],[Item_key]],GDList,Table_ExternalData_1[[#Headers],[23]])</f>
        <v>0</v>
      </c>
      <c r="AD424" s="6">
        <f>SUMIFS(GQList,GIList,Table_ExternalData_1[[#This Row],[Item_key]],GDList,Table_ExternalData_1[[#Headers],[24]])</f>
        <v>0</v>
      </c>
      <c r="AE424" s="6">
        <f>SUMIFS(GQList,GIList,Table_ExternalData_1[[#This Row],[Item_key]],GDList,Table_ExternalData_1[[#Headers],[25]])</f>
        <v>0</v>
      </c>
      <c r="AF424" s="6">
        <f>SUMIFS(GQList,GIList,Table_ExternalData_1[[#This Row],[Item_key]],GDList,Table_ExternalData_1[[#Headers],[26]])</f>
        <v>0</v>
      </c>
      <c r="AG424" s="6">
        <f>SUMIFS(GQList,GIList,Table_ExternalData_1[[#This Row],[Item_key]],GDList,Table_ExternalData_1[[#Headers],[27]])</f>
        <v>0</v>
      </c>
      <c r="AH424" s="6">
        <f>SUMIFS(GQList,GIList,Table_ExternalData_1[[#This Row],[Item_key]],GDList,Table_ExternalData_1[[#Headers],[28]])</f>
        <v>0</v>
      </c>
      <c r="AI424" s="6">
        <f>SUMIFS(GQList,GIList,Table_ExternalData_1[[#This Row],[Item_key]],GDList,Table_ExternalData_1[[#Headers],[29]])</f>
        <v>0</v>
      </c>
      <c r="AJ424" s="6">
        <f>SUMIFS(GQList,GIList,Table_ExternalData_1[[#This Row],[Item_key]],GDList,Table_ExternalData_1[[#Headers],[30]])</f>
        <v>0</v>
      </c>
      <c r="AK424" s="6">
        <f>SUMIFS(GQList,GIList,Table_ExternalData_1[[#This Row],[Item_key]],GDList,Table_ExternalData_1[[#Headers],[31]])</f>
        <v>0</v>
      </c>
      <c r="AL424" s="6">
        <f>SUM(Table_ExternalData_1[[#This Row],[1]:[31]])</f>
        <v>0</v>
      </c>
    </row>
    <row r="425" spans="1:38" hidden="1">
      <c r="A425" s="8" t="s">
        <v>2000</v>
      </c>
      <c r="B425" s="3" t="s">
        <v>1198</v>
      </c>
      <c r="C425" s="3" t="s">
        <v>495</v>
      </c>
      <c r="D425" s="3" t="s">
        <v>1199</v>
      </c>
      <c r="E425" s="3" t="s">
        <v>1200</v>
      </c>
      <c r="F425" s="8" t="s">
        <v>1641</v>
      </c>
      <c r="G425" s="6">
        <f>SUMIFS(GQList,GIList,Table_ExternalData_1[[#This Row],[Item_key]],GDList,Table_ExternalData_1[[#Headers],[1]])</f>
        <v>0</v>
      </c>
      <c r="H425" s="6">
        <f>SUMIFS(GQList,GIList,Table_ExternalData_1[[#This Row],[Item_key]],GDList,Table_ExternalData_1[[#Headers],[2]])</f>
        <v>0</v>
      </c>
      <c r="I425" s="6">
        <f>SUMIFS(GQList,GIList,Table_ExternalData_1[[#This Row],[Item_key]],GDList,Table_ExternalData_1[[#Headers],[3]])</f>
        <v>0</v>
      </c>
      <c r="J425" s="6">
        <f>SUMIFS(GQList,GIList,Table_ExternalData_1[[#This Row],[Item_key]],GDList,Table_ExternalData_1[[#Headers],[4]])</f>
        <v>0</v>
      </c>
      <c r="K425" s="6">
        <f>SUMIFS(GQList,GIList,Table_ExternalData_1[[#This Row],[Item_key]],GDList,Table_ExternalData_1[[#Headers],[5]])</f>
        <v>0</v>
      </c>
      <c r="L425" s="6">
        <f>SUMIFS(GQList,GIList,Table_ExternalData_1[[#This Row],[Item_key]],GDList,Table_ExternalData_1[[#Headers],[6]])</f>
        <v>0</v>
      </c>
      <c r="M425" s="6">
        <f>SUMIFS(GQList,GIList,Table_ExternalData_1[[#This Row],[Item_key]],GDList,Table_ExternalData_1[[#Headers],[7]])</f>
        <v>0</v>
      </c>
      <c r="N425" s="6">
        <f>SUMIFS(GQList,GIList,Table_ExternalData_1[[#This Row],[Item_key]],GDList,Table_ExternalData_1[[#Headers],[8]])</f>
        <v>0</v>
      </c>
      <c r="O425" s="6">
        <f>SUMIFS(GQList,GIList,Table_ExternalData_1[[#This Row],[Item_key]],GDList,Table_ExternalData_1[[#Headers],[9]])</f>
        <v>0</v>
      </c>
      <c r="P425" s="6">
        <f>SUMIFS(GQList,GIList,Table_ExternalData_1[[#This Row],[Item_key]],GDList,Table_ExternalData_1[[#Headers],[10]])</f>
        <v>0</v>
      </c>
      <c r="Q425" s="6">
        <f>SUMIFS(GQList,GIList,Table_ExternalData_1[[#This Row],[Item_key]],GDList,Table_ExternalData_1[[#Headers],[11]])</f>
        <v>0</v>
      </c>
      <c r="R425" s="6">
        <f>SUMIFS(GQList,GIList,Table_ExternalData_1[[#This Row],[Item_key]],GDList,Table_ExternalData_1[[#Headers],[12]])</f>
        <v>0</v>
      </c>
      <c r="S425" s="6">
        <f>SUMIFS(GQList,GIList,Table_ExternalData_1[[#This Row],[Item_key]],GDList,Table_ExternalData_1[[#Headers],[13]])</f>
        <v>0</v>
      </c>
      <c r="T425" s="6">
        <f>SUMIFS(GQList,GIList,Table_ExternalData_1[[#This Row],[Item_key]],GDList,Table_ExternalData_1[[#Headers],[14]])</f>
        <v>0</v>
      </c>
      <c r="U425" s="6">
        <f>SUMIFS(GQList,GIList,Table_ExternalData_1[[#This Row],[Item_key]],GDList,Table_ExternalData_1[[#Headers],[15]])</f>
        <v>0</v>
      </c>
      <c r="V425" s="6">
        <f>SUMIFS(GQList,GIList,Table_ExternalData_1[[#This Row],[Item_key]],GDList,Table_ExternalData_1[[#Headers],[16]])</f>
        <v>0</v>
      </c>
      <c r="W425" s="6">
        <f>SUMIFS(GQList,GIList,Table_ExternalData_1[[#This Row],[Item_key]],GDList,Table_ExternalData_1[[#Headers],[17]])</f>
        <v>0</v>
      </c>
      <c r="X425" s="6">
        <f>SUMIFS(GQList,GIList,Table_ExternalData_1[[#This Row],[Item_key]],GDList,Table_ExternalData_1[[#Headers],[18]])</f>
        <v>0</v>
      </c>
      <c r="Y425" s="6">
        <f>SUMIFS(GQList,GIList,Table_ExternalData_1[[#This Row],[Item_key]],GDList,Table_ExternalData_1[[#Headers],[19]])</f>
        <v>0</v>
      </c>
      <c r="Z425" s="6">
        <f>SUMIFS(GQList,GIList,Table_ExternalData_1[[#This Row],[Item_key]],GDList,Table_ExternalData_1[[#Headers],[20]])</f>
        <v>0</v>
      </c>
      <c r="AA425" s="6">
        <f>SUMIFS(GQList,GIList,Table_ExternalData_1[[#This Row],[Item_key]],GDList,Table_ExternalData_1[[#Headers],[21]])</f>
        <v>0</v>
      </c>
      <c r="AB425" s="6">
        <f>SUMIFS(GQList,GIList,Table_ExternalData_1[[#This Row],[Item_key]],GDList,Table_ExternalData_1[[#Headers],[22]])</f>
        <v>0</v>
      </c>
      <c r="AC425" s="6">
        <f>SUMIFS(GQList,GIList,Table_ExternalData_1[[#This Row],[Item_key]],GDList,Table_ExternalData_1[[#Headers],[23]])</f>
        <v>0</v>
      </c>
      <c r="AD425" s="6">
        <f>SUMIFS(GQList,GIList,Table_ExternalData_1[[#This Row],[Item_key]],GDList,Table_ExternalData_1[[#Headers],[24]])</f>
        <v>0</v>
      </c>
      <c r="AE425" s="6">
        <f>SUMIFS(GQList,GIList,Table_ExternalData_1[[#This Row],[Item_key]],GDList,Table_ExternalData_1[[#Headers],[25]])</f>
        <v>0</v>
      </c>
      <c r="AF425" s="6">
        <f>SUMIFS(GQList,GIList,Table_ExternalData_1[[#This Row],[Item_key]],GDList,Table_ExternalData_1[[#Headers],[26]])</f>
        <v>0</v>
      </c>
      <c r="AG425" s="6">
        <f>SUMIFS(GQList,GIList,Table_ExternalData_1[[#This Row],[Item_key]],GDList,Table_ExternalData_1[[#Headers],[27]])</f>
        <v>0</v>
      </c>
      <c r="AH425" s="6">
        <f>SUMIFS(GQList,GIList,Table_ExternalData_1[[#This Row],[Item_key]],GDList,Table_ExternalData_1[[#Headers],[28]])</f>
        <v>0</v>
      </c>
      <c r="AI425" s="6">
        <f>SUMIFS(GQList,GIList,Table_ExternalData_1[[#This Row],[Item_key]],GDList,Table_ExternalData_1[[#Headers],[29]])</f>
        <v>0</v>
      </c>
      <c r="AJ425" s="6">
        <f>SUMIFS(GQList,GIList,Table_ExternalData_1[[#This Row],[Item_key]],GDList,Table_ExternalData_1[[#Headers],[30]])</f>
        <v>0</v>
      </c>
      <c r="AK425" s="6">
        <f>SUMIFS(GQList,GIList,Table_ExternalData_1[[#This Row],[Item_key]],GDList,Table_ExternalData_1[[#Headers],[31]])</f>
        <v>0</v>
      </c>
      <c r="AL425" s="6">
        <f>SUM(Table_ExternalData_1[[#This Row],[1]:[31]])</f>
        <v>0</v>
      </c>
    </row>
    <row r="426" spans="1:38" hidden="1">
      <c r="A426" s="8" t="s">
        <v>2000</v>
      </c>
      <c r="B426" s="3" t="s">
        <v>1198</v>
      </c>
      <c r="C426" s="3" t="s">
        <v>498</v>
      </c>
      <c r="D426" s="3" t="s">
        <v>1201</v>
      </c>
      <c r="E426" s="3" t="s">
        <v>1132</v>
      </c>
      <c r="F426" s="8" t="s">
        <v>1641</v>
      </c>
      <c r="G426" s="6">
        <f>SUMIFS(GQList,GIList,Table_ExternalData_1[[#This Row],[Item_key]],GDList,Table_ExternalData_1[[#Headers],[1]])</f>
        <v>0</v>
      </c>
      <c r="H426" s="6">
        <f>SUMIFS(GQList,GIList,Table_ExternalData_1[[#This Row],[Item_key]],GDList,Table_ExternalData_1[[#Headers],[2]])</f>
        <v>0</v>
      </c>
      <c r="I426" s="6">
        <f>SUMIFS(GQList,GIList,Table_ExternalData_1[[#This Row],[Item_key]],GDList,Table_ExternalData_1[[#Headers],[3]])</f>
        <v>0</v>
      </c>
      <c r="J426" s="6">
        <f>SUMIFS(GQList,GIList,Table_ExternalData_1[[#This Row],[Item_key]],GDList,Table_ExternalData_1[[#Headers],[4]])</f>
        <v>0</v>
      </c>
      <c r="K426" s="6">
        <f>SUMIFS(GQList,GIList,Table_ExternalData_1[[#This Row],[Item_key]],GDList,Table_ExternalData_1[[#Headers],[5]])</f>
        <v>0</v>
      </c>
      <c r="L426" s="6">
        <f>SUMIFS(GQList,GIList,Table_ExternalData_1[[#This Row],[Item_key]],GDList,Table_ExternalData_1[[#Headers],[6]])</f>
        <v>0</v>
      </c>
      <c r="M426" s="6">
        <f>SUMIFS(GQList,GIList,Table_ExternalData_1[[#This Row],[Item_key]],GDList,Table_ExternalData_1[[#Headers],[7]])</f>
        <v>0</v>
      </c>
      <c r="N426" s="6">
        <f>SUMIFS(GQList,GIList,Table_ExternalData_1[[#This Row],[Item_key]],GDList,Table_ExternalData_1[[#Headers],[8]])</f>
        <v>0</v>
      </c>
      <c r="O426" s="6">
        <f>SUMIFS(GQList,GIList,Table_ExternalData_1[[#This Row],[Item_key]],GDList,Table_ExternalData_1[[#Headers],[9]])</f>
        <v>0</v>
      </c>
      <c r="P426" s="6">
        <f>SUMIFS(GQList,GIList,Table_ExternalData_1[[#This Row],[Item_key]],GDList,Table_ExternalData_1[[#Headers],[10]])</f>
        <v>0</v>
      </c>
      <c r="Q426" s="6">
        <f>SUMIFS(GQList,GIList,Table_ExternalData_1[[#This Row],[Item_key]],GDList,Table_ExternalData_1[[#Headers],[11]])</f>
        <v>0</v>
      </c>
      <c r="R426" s="6">
        <f>SUMIFS(GQList,GIList,Table_ExternalData_1[[#This Row],[Item_key]],GDList,Table_ExternalData_1[[#Headers],[12]])</f>
        <v>0</v>
      </c>
      <c r="S426" s="6">
        <f>SUMIFS(GQList,GIList,Table_ExternalData_1[[#This Row],[Item_key]],GDList,Table_ExternalData_1[[#Headers],[13]])</f>
        <v>0</v>
      </c>
      <c r="T426" s="6">
        <f>SUMIFS(GQList,GIList,Table_ExternalData_1[[#This Row],[Item_key]],GDList,Table_ExternalData_1[[#Headers],[14]])</f>
        <v>0</v>
      </c>
      <c r="U426" s="6">
        <f>SUMIFS(GQList,GIList,Table_ExternalData_1[[#This Row],[Item_key]],GDList,Table_ExternalData_1[[#Headers],[15]])</f>
        <v>0</v>
      </c>
      <c r="V426" s="6">
        <f>SUMIFS(GQList,GIList,Table_ExternalData_1[[#This Row],[Item_key]],GDList,Table_ExternalData_1[[#Headers],[16]])</f>
        <v>0</v>
      </c>
      <c r="W426" s="6">
        <f>SUMIFS(GQList,GIList,Table_ExternalData_1[[#This Row],[Item_key]],GDList,Table_ExternalData_1[[#Headers],[17]])</f>
        <v>0</v>
      </c>
      <c r="X426" s="6">
        <f>SUMIFS(GQList,GIList,Table_ExternalData_1[[#This Row],[Item_key]],GDList,Table_ExternalData_1[[#Headers],[18]])</f>
        <v>0</v>
      </c>
      <c r="Y426" s="6">
        <f>SUMIFS(GQList,GIList,Table_ExternalData_1[[#This Row],[Item_key]],GDList,Table_ExternalData_1[[#Headers],[19]])</f>
        <v>0</v>
      </c>
      <c r="Z426" s="6">
        <f>SUMIFS(GQList,GIList,Table_ExternalData_1[[#This Row],[Item_key]],GDList,Table_ExternalData_1[[#Headers],[20]])</f>
        <v>0</v>
      </c>
      <c r="AA426" s="6">
        <f>SUMIFS(GQList,GIList,Table_ExternalData_1[[#This Row],[Item_key]],GDList,Table_ExternalData_1[[#Headers],[21]])</f>
        <v>0</v>
      </c>
      <c r="AB426" s="6">
        <f>SUMIFS(GQList,GIList,Table_ExternalData_1[[#This Row],[Item_key]],GDList,Table_ExternalData_1[[#Headers],[22]])</f>
        <v>0</v>
      </c>
      <c r="AC426" s="6">
        <f>SUMIFS(GQList,GIList,Table_ExternalData_1[[#This Row],[Item_key]],GDList,Table_ExternalData_1[[#Headers],[23]])</f>
        <v>0</v>
      </c>
      <c r="AD426" s="6">
        <f>SUMIFS(GQList,GIList,Table_ExternalData_1[[#This Row],[Item_key]],GDList,Table_ExternalData_1[[#Headers],[24]])</f>
        <v>0</v>
      </c>
      <c r="AE426" s="6">
        <f>SUMIFS(GQList,GIList,Table_ExternalData_1[[#This Row],[Item_key]],GDList,Table_ExternalData_1[[#Headers],[25]])</f>
        <v>0</v>
      </c>
      <c r="AF426" s="6">
        <f>SUMIFS(GQList,GIList,Table_ExternalData_1[[#This Row],[Item_key]],GDList,Table_ExternalData_1[[#Headers],[26]])</f>
        <v>0</v>
      </c>
      <c r="AG426" s="6">
        <f>SUMIFS(GQList,GIList,Table_ExternalData_1[[#This Row],[Item_key]],GDList,Table_ExternalData_1[[#Headers],[27]])</f>
        <v>0</v>
      </c>
      <c r="AH426" s="6">
        <f>SUMIFS(GQList,GIList,Table_ExternalData_1[[#This Row],[Item_key]],GDList,Table_ExternalData_1[[#Headers],[28]])</f>
        <v>0</v>
      </c>
      <c r="AI426" s="6">
        <f>SUMIFS(GQList,GIList,Table_ExternalData_1[[#This Row],[Item_key]],GDList,Table_ExternalData_1[[#Headers],[29]])</f>
        <v>0</v>
      </c>
      <c r="AJ426" s="6">
        <f>SUMIFS(GQList,GIList,Table_ExternalData_1[[#This Row],[Item_key]],GDList,Table_ExternalData_1[[#Headers],[30]])</f>
        <v>0</v>
      </c>
      <c r="AK426" s="6">
        <f>SUMIFS(GQList,GIList,Table_ExternalData_1[[#This Row],[Item_key]],GDList,Table_ExternalData_1[[#Headers],[31]])</f>
        <v>0</v>
      </c>
      <c r="AL426" s="6">
        <f>SUM(Table_ExternalData_1[[#This Row],[1]:[31]])</f>
        <v>0</v>
      </c>
    </row>
    <row r="427" spans="1:38">
      <c r="A427" s="8" t="s">
        <v>2001</v>
      </c>
      <c r="B427" s="3" t="s">
        <v>1206</v>
      </c>
      <c r="C427" s="3" t="s">
        <v>189</v>
      </c>
      <c r="D427" s="3" t="s">
        <v>1207</v>
      </c>
      <c r="E427" s="3" t="s">
        <v>1208</v>
      </c>
      <c r="F427" s="8" t="s">
        <v>1641</v>
      </c>
      <c r="G427" s="6">
        <f>SUMIFS(GQList,GIList,Table_ExternalData_1[[#This Row],[Item_key]],GDList,Table_ExternalData_1[[#Headers],[1]])</f>
        <v>0</v>
      </c>
      <c r="H427" s="6">
        <f>SUMIFS(GQList,GIList,Table_ExternalData_1[[#This Row],[Item_key]],GDList,Table_ExternalData_1[[#Headers],[2]])</f>
        <v>0</v>
      </c>
      <c r="I427" s="6">
        <f>SUMIFS(GQList,GIList,Table_ExternalData_1[[#This Row],[Item_key]],GDList,Table_ExternalData_1[[#Headers],[3]])</f>
        <v>0</v>
      </c>
      <c r="J427" s="6">
        <f>SUMIFS(GQList,GIList,Table_ExternalData_1[[#This Row],[Item_key]],GDList,Table_ExternalData_1[[#Headers],[4]])</f>
        <v>0</v>
      </c>
      <c r="K427" s="6">
        <f>SUMIFS(GQList,GIList,Table_ExternalData_1[[#This Row],[Item_key]],GDList,Table_ExternalData_1[[#Headers],[5]])</f>
        <v>0</v>
      </c>
      <c r="L427" s="6">
        <f>SUMIFS(GQList,GIList,Table_ExternalData_1[[#This Row],[Item_key]],GDList,Table_ExternalData_1[[#Headers],[6]])</f>
        <v>0</v>
      </c>
      <c r="M427" s="6">
        <f>SUMIFS(GQList,GIList,Table_ExternalData_1[[#This Row],[Item_key]],GDList,Table_ExternalData_1[[#Headers],[7]])</f>
        <v>0</v>
      </c>
      <c r="N427" s="6">
        <f>SUMIFS(GQList,GIList,Table_ExternalData_1[[#This Row],[Item_key]],GDList,Table_ExternalData_1[[#Headers],[8]])</f>
        <v>0</v>
      </c>
      <c r="O427" s="6">
        <f>SUMIFS(GQList,GIList,Table_ExternalData_1[[#This Row],[Item_key]],GDList,Table_ExternalData_1[[#Headers],[9]])</f>
        <v>0</v>
      </c>
      <c r="P427" s="6">
        <f>SUMIFS(GQList,GIList,Table_ExternalData_1[[#This Row],[Item_key]],GDList,Table_ExternalData_1[[#Headers],[10]])</f>
        <v>0</v>
      </c>
      <c r="Q427" s="6">
        <f>SUMIFS(GQList,GIList,Table_ExternalData_1[[#This Row],[Item_key]],GDList,Table_ExternalData_1[[#Headers],[11]])</f>
        <v>100</v>
      </c>
      <c r="R427" s="6">
        <f>SUMIFS(GQList,GIList,Table_ExternalData_1[[#This Row],[Item_key]],GDList,Table_ExternalData_1[[#Headers],[12]])</f>
        <v>0</v>
      </c>
      <c r="S427" s="6">
        <f>SUMIFS(GQList,GIList,Table_ExternalData_1[[#This Row],[Item_key]],GDList,Table_ExternalData_1[[#Headers],[13]])</f>
        <v>900</v>
      </c>
      <c r="T427" s="6">
        <f>SUMIFS(GQList,GIList,Table_ExternalData_1[[#This Row],[Item_key]],GDList,Table_ExternalData_1[[#Headers],[14]])</f>
        <v>0</v>
      </c>
      <c r="U427" s="6">
        <f>SUMIFS(GQList,GIList,Table_ExternalData_1[[#This Row],[Item_key]],GDList,Table_ExternalData_1[[#Headers],[15]])</f>
        <v>0</v>
      </c>
      <c r="V427" s="6">
        <f>SUMIFS(GQList,GIList,Table_ExternalData_1[[#This Row],[Item_key]],GDList,Table_ExternalData_1[[#Headers],[16]])</f>
        <v>0</v>
      </c>
      <c r="W427" s="6">
        <f>SUMIFS(GQList,GIList,Table_ExternalData_1[[#This Row],[Item_key]],GDList,Table_ExternalData_1[[#Headers],[17]])</f>
        <v>0</v>
      </c>
      <c r="X427" s="6">
        <f>SUMIFS(GQList,GIList,Table_ExternalData_1[[#This Row],[Item_key]],GDList,Table_ExternalData_1[[#Headers],[18]])</f>
        <v>0</v>
      </c>
      <c r="Y427" s="6">
        <f>SUMIFS(GQList,GIList,Table_ExternalData_1[[#This Row],[Item_key]],GDList,Table_ExternalData_1[[#Headers],[19]])</f>
        <v>0</v>
      </c>
      <c r="Z427" s="6">
        <f>SUMIFS(GQList,GIList,Table_ExternalData_1[[#This Row],[Item_key]],GDList,Table_ExternalData_1[[#Headers],[20]])</f>
        <v>0</v>
      </c>
      <c r="AA427" s="6">
        <f>SUMIFS(GQList,GIList,Table_ExternalData_1[[#This Row],[Item_key]],GDList,Table_ExternalData_1[[#Headers],[21]])</f>
        <v>0</v>
      </c>
      <c r="AB427" s="6">
        <f>SUMIFS(GQList,GIList,Table_ExternalData_1[[#This Row],[Item_key]],GDList,Table_ExternalData_1[[#Headers],[22]])</f>
        <v>0</v>
      </c>
      <c r="AC427" s="6">
        <f>SUMIFS(GQList,GIList,Table_ExternalData_1[[#This Row],[Item_key]],GDList,Table_ExternalData_1[[#Headers],[23]])</f>
        <v>0</v>
      </c>
      <c r="AD427" s="6">
        <f>SUMIFS(GQList,GIList,Table_ExternalData_1[[#This Row],[Item_key]],GDList,Table_ExternalData_1[[#Headers],[24]])</f>
        <v>0</v>
      </c>
      <c r="AE427" s="6">
        <f>SUMIFS(GQList,GIList,Table_ExternalData_1[[#This Row],[Item_key]],GDList,Table_ExternalData_1[[#Headers],[25]])</f>
        <v>0</v>
      </c>
      <c r="AF427" s="6">
        <f>SUMIFS(GQList,GIList,Table_ExternalData_1[[#This Row],[Item_key]],GDList,Table_ExternalData_1[[#Headers],[26]])</f>
        <v>0</v>
      </c>
      <c r="AG427" s="6">
        <f>SUMIFS(GQList,GIList,Table_ExternalData_1[[#This Row],[Item_key]],GDList,Table_ExternalData_1[[#Headers],[27]])</f>
        <v>0</v>
      </c>
      <c r="AH427" s="6">
        <f>SUMIFS(GQList,GIList,Table_ExternalData_1[[#This Row],[Item_key]],GDList,Table_ExternalData_1[[#Headers],[28]])</f>
        <v>0</v>
      </c>
      <c r="AI427" s="6">
        <f>SUMIFS(GQList,GIList,Table_ExternalData_1[[#This Row],[Item_key]],GDList,Table_ExternalData_1[[#Headers],[29]])</f>
        <v>0</v>
      </c>
      <c r="AJ427" s="6">
        <f>SUMIFS(GQList,GIList,Table_ExternalData_1[[#This Row],[Item_key]],GDList,Table_ExternalData_1[[#Headers],[30]])</f>
        <v>0</v>
      </c>
      <c r="AK427" s="6">
        <f>SUMIFS(GQList,GIList,Table_ExternalData_1[[#This Row],[Item_key]],GDList,Table_ExternalData_1[[#Headers],[31]])</f>
        <v>500</v>
      </c>
      <c r="AL427" s="6">
        <f>SUM(Table_ExternalData_1[[#This Row],[1]:[31]])</f>
        <v>1500</v>
      </c>
    </row>
    <row r="428" spans="1:38" hidden="1">
      <c r="A428" s="8" t="s">
        <v>2000</v>
      </c>
      <c r="B428" s="3" t="s">
        <v>1209</v>
      </c>
      <c r="C428" s="3" t="s">
        <v>460</v>
      </c>
      <c r="D428" s="3" t="s">
        <v>1210</v>
      </c>
      <c r="E428" s="3" t="s">
        <v>889</v>
      </c>
      <c r="F428" s="8" t="s">
        <v>1641</v>
      </c>
      <c r="G428" s="6">
        <f>SUMIFS(GQList,GIList,Table_ExternalData_1[[#This Row],[Item_key]],GDList,Table_ExternalData_1[[#Headers],[1]])</f>
        <v>0</v>
      </c>
      <c r="H428" s="6">
        <f>SUMIFS(GQList,GIList,Table_ExternalData_1[[#This Row],[Item_key]],GDList,Table_ExternalData_1[[#Headers],[2]])</f>
        <v>0</v>
      </c>
      <c r="I428" s="6">
        <f>SUMIFS(GQList,GIList,Table_ExternalData_1[[#This Row],[Item_key]],GDList,Table_ExternalData_1[[#Headers],[3]])</f>
        <v>0</v>
      </c>
      <c r="J428" s="6">
        <f>SUMIFS(GQList,GIList,Table_ExternalData_1[[#This Row],[Item_key]],GDList,Table_ExternalData_1[[#Headers],[4]])</f>
        <v>0</v>
      </c>
      <c r="K428" s="6">
        <f>SUMIFS(GQList,GIList,Table_ExternalData_1[[#This Row],[Item_key]],GDList,Table_ExternalData_1[[#Headers],[5]])</f>
        <v>0</v>
      </c>
      <c r="L428" s="6">
        <f>SUMIFS(GQList,GIList,Table_ExternalData_1[[#This Row],[Item_key]],GDList,Table_ExternalData_1[[#Headers],[6]])</f>
        <v>0</v>
      </c>
      <c r="M428" s="6">
        <f>SUMIFS(GQList,GIList,Table_ExternalData_1[[#This Row],[Item_key]],GDList,Table_ExternalData_1[[#Headers],[7]])</f>
        <v>0</v>
      </c>
      <c r="N428" s="6">
        <f>SUMIFS(GQList,GIList,Table_ExternalData_1[[#This Row],[Item_key]],GDList,Table_ExternalData_1[[#Headers],[8]])</f>
        <v>0</v>
      </c>
      <c r="O428" s="6">
        <f>SUMIFS(GQList,GIList,Table_ExternalData_1[[#This Row],[Item_key]],GDList,Table_ExternalData_1[[#Headers],[9]])</f>
        <v>0</v>
      </c>
      <c r="P428" s="6">
        <f>SUMIFS(GQList,GIList,Table_ExternalData_1[[#This Row],[Item_key]],GDList,Table_ExternalData_1[[#Headers],[10]])</f>
        <v>0</v>
      </c>
      <c r="Q428" s="6">
        <f>SUMIFS(GQList,GIList,Table_ExternalData_1[[#This Row],[Item_key]],GDList,Table_ExternalData_1[[#Headers],[11]])</f>
        <v>0</v>
      </c>
      <c r="R428" s="6">
        <f>SUMIFS(GQList,GIList,Table_ExternalData_1[[#This Row],[Item_key]],GDList,Table_ExternalData_1[[#Headers],[12]])</f>
        <v>0</v>
      </c>
      <c r="S428" s="6">
        <f>SUMIFS(GQList,GIList,Table_ExternalData_1[[#This Row],[Item_key]],GDList,Table_ExternalData_1[[#Headers],[13]])</f>
        <v>0</v>
      </c>
      <c r="T428" s="6">
        <f>SUMIFS(GQList,GIList,Table_ExternalData_1[[#This Row],[Item_key]],GDList,Table_ExternalData_1[[#Headers],[14]])</f>
        <v>0</v>
      </c>
      <c r="U428" s="6">
        <f>SUMIFS(GQList,GIList,Table_ExternalData_1[[#This Row],[Item_key]],GDList,Table_ExternalData_1[[#Headers],[15]])</f>
        <v>0</v>
      </c>
      <c r="V428" s="6">
        <f>SUMIFS(GQList,GIList,Table_ExternalData_1[[#This Row],[Item_key]],GDList,Table_ExternalData_1[[#Headers],[16]])</f>
        <v>0</v>
      </c>
      <c r="W428" s="6">
        <f>SUMIFS(GQList,GIList,Table_ExternalData_1[[#This Row],[Item_key]],GDList,Table_ExternalData_1[[#Headers],[17]])</f>
        <v>0</v>
      </c>
      <c r="X428" s="6">
        <f>SUMIFS(GQList,GIList,Table_ExternalData_1[[#This Row],[Item_key]],GDList,Table_ExternalData_1[[#Headers],[18]])</f>
        <v>0</v>
      </c>
      <c r="Y428" s="6">
        <f>SUMIFS(GQList,GIList,Table_ExternalData_1[[#This Row],[Item_key]],GDList,Table_ExternalData_1[[#Headers],[19]])</f>
        <v>0</v>
      </c>
      <c r="Z428" s="6">
        <f>SUMIFS(GQList,GIList,Table_ExternalData_1[[#This Row],[Item_key]],GDList,Table_ExternalData_1[[#Headers],[20]])</f>
        <v>0</v>
      </c>
      <c r="AA428" s="6">
        <f>SUMIFS(GQList,GIList,Table_ExternalData_1[[#This Row],[Item_key]],GDList,Table_ExternalData_1[[#Headers],[21]])</f>
        <v>0</v>
      </c>
      <c r="AB428" s="6">
        <f>SUMIFS(GQList,GIList,Table_ExternalData_1[[#This Row],[Item_key]],GDList,Table_ExternalData_1[[#Headers],[22]])</f>
        <v>0</v>
      </c>
      <c r="AC428" s="6">
        <f>SUMIFS(GQList,GIList,Table_ExternalData_1[[#This Row],[Item_key]],GDList,Table_ExternalData_1[[#Headers],[23]])</f>
        <v>0</v>
      </c>
      <c r="AD428" s="6">
        <f>SUMIFS(GQList,GIList,Table_ExternalData_1[[#This Row],[Item_key]],GDList,Table_ExternalData_1[[#Headers],[24]])</f>
        <v>0</v>
      </c>
      <c r="AE428" s="6">
        <f>SUMIFS(GQList,GIList,Table_ExternalData_1[[#This Row],[Item_key]],GDList,Table_ExternalData_1[[#Headers],[25]])</f>
        <v>0</v>
      </c>
      <c r="AF428" s="6">
        <f>SUMIFS(GQList,GIList,Table_ExternalData_1[[#This Row],[Item_key]],GDList,Table_ExternalData_1[[#Headers],[26]])</f>
        <v>0</v>
      </c>
      <c r="AG428" s="6">
        <f>SUMIFS(GQList,GIList,Table_ExternalData_1[[#This Row],[Item_key]],GDList,Table_ExternalData_1[[#Headers],[27]])</f>
        <v>0</v>
      </c>
      <c r="AH428" s="6">
        <f>SUMIFS(GQList,GIList,Table_ExternalData_1[[#This Row],[Item_key]],GDList,Table_ExternalData_1[[#Headers],[28]])</f>
        <v>0</v>
      </c>
      <c r="AI428" s="6">
        <f>SUMIFS(GQList,GIList,Table_ExternalData_1[[#This Row],[Item_key]],GDList,Table_ExternalData_1[[#Headers],[29]])</f>
        <v>0</v>
      </c>
      <c r="AJ428" s="6">
        <f>SUMIFS(GQList,GIList,Table_ExternalData_1[[#This Row],[Item_key]],GDList,Table_ExternalData_1[[#Headers],[30]])</f>
        <v>0</v>
      </c>
      <c r="AK428" s="6">
        <f>SUMIFS(GQList,GIList,Table_ExternalData_1[[#This Row],[Item_key]],GDList,Table_ExternalData_1[[#Headers],[31]])</f>
        <v>0</v>
      </c>
      <c r="AL428" s="6">
        <f>SUM(Table_ExternalData_1[[#This Row],[1]:[31]])</f>
        <v>0</v>
      </c>
    </row>
    <row r="429" spans="1:38" hidden="1">
      <c r="A429" s="8" t="s">
        <v>2000</v>
      </c>
      <c r="B429" s="3" t="s">
        <v>1209</v>
      </c>
      <c r="C429" s="3" t="s">
        <v>461</v>
      </c>
      <c r="D429" s="3" t="s">
        <v>1211</v>
      </c>
      <c r="E429" s="3" t="s">
        <v>889</v>
      </c>
      <c r="F429" s="8" t="s">
        <v>1641</v>
      </c>
      <c r="G429" s="6">
        <f>SUMIFS(GQList,GIList,Table_ExternalData_1[[#This Row],[Item_key]],GDList,Table_ExternalData_1[[#Headers],[1]])</f>
        <v>0</v>
      </c>
      <c r="H429" s="6">
        <f>SUMIFS(GQList,GIList,Table_ExternalData_1[[#This Row],[Item_key]],GDList,Table_ExternalData_1[[#Headers],[2]])</f>
        <v>0</v>
      </c>
      <c r="I429" s="6">
        <f>SUMIFS(GQList,GIList,Table_ExternalData_1[[#This Row],[Item_key]],GDList,Table_ExternalData_1[[#Headers],[3]])</f>
        <v>0</v>
      </c>
      <c r="J429" s="6">
        <f>SUMIFS(GQList,GIList,Table_ExternalData_1[[#This Row],[Item_key]],GDList,Table_ExternalData_1[[#Headers],[4]])</f>
        <v>0</v>
      </c>
      <c r="K429" s="6">
        <f>SUMIFS(GQList,GIList,Table_ExternalData_1[[#This Row],[Item_key]],GDList,Table_ExternalData_1[[#Headers],[5]])</f>
        <v>0</v>
      </c>
      <c r="L429" s="6">
        <f>SUMIFS(GQList,GIList,Table_ExternalData_1[[#This Row],[Item_key]],GDList,Table_ExternalData_1[[#Headers],[6]])</f>
        <v>0</v>
      </c>
      <c r="M429" s="6">
        <f>SUMIFS(GQList,GIList,Table_ExternalData_1[[#This Row],[Item_key]],GDList,Table_ExternalData_1[[#Headers],[7]])</f>
        <v>0</v>
      </c>
      <c r="N429" s="6">
        <f>SUMIFS(GQList,GIList,Table_ExternalData_1[[#This Row],[Item_key]],GDList,Table_ExternalData_1[[#Headers],[8]])</f>
        <v>0</v>
      </c>
      <c r="O429" s="6">
        <f>SUMIFS(GQList,GIList,Table_ExternalData_1[[#This Row],[Item_key]],GDList,Table_ExternalData_1[[#Headers],[9]])</f>
        <v>0</v>
      </c>
      <c r="P429" s="6">
        <f>SUMIFS(GQList,GIList,Table_ExternalData_1[[#This Row],[Item_key]],GDList,Table_ExternalData_1[[#Headers],[10]])</f>
        <v>0</v>
      </c>
      <c r="Q429" s="6">
        <f>SUMIFS(GQList,GIList,Table_ExternalData_1[[#This Row],[Item_key]],GDList,Table_ExternalData_1[[#Headers],[11]])</f>
        <v>0</v>
      </c>
      <c r="R429" s="6">
        <f>SUMIFS(GQList,GIList,Table_ExternalData_1[[#This Row],[Item_key]],GDList,Table_ExternalData_1[[#Headers],[12]])</f>
        <v>0</v>
      </c>
      <c r="S429" s="6">
        <f>SUMIFS(GQList,GIList,Table_ExternalData_1[[#This Row],[Item_key]],GDList,Table_ExternalData_1[[#Headers],[13]])</f>
        <v>0</v>
      </c>
      <c r="T429" s="6">
        <f>SUMIFS(GQList,GIList,Table_ExternalData_1[[#This Row],[Item_key]],GDList,Table_ExternalData_1[[#Headers],[14]])</f>
        <v>0</v>
      </c>
      <c r="U429" s="6">
        <f>SUMIFS(GQList,GIList,Table_ExternalData_1[[#This Row],[Item_key]],GDList,Table_ExternalData_1[[#Headers],[15]])</f>
        <v>0</v>
      </c>
      <c r="V429" s="6">
        <f>SUMIFS(GQList,GIList,Table_ExternalData_1[[#This Row],[Item_key]],GDList,Table_ExternalData_1[[#Headers],[16]])</f>
        <v>0</v>
      </c>
      <c r="W429" s="6">
        <f>SUMIFS(GQList,GIList,Table_ExternalData_1[[#This Row],[Item_key]],GDList,Table_ExternalData_1[[#Headers],[17]])</f>
        <v>0</v>
      </c>
      <c r="X429" s="6">
        <f>SUMIFS(GQList,GIList,Table_ExternalData_1[[#This Row],[Item_key]],GDList,Table_ExternalData_1[[#Headers],[18]])</f>
        <v>0</v>
      </c>
      <c r="Y429" s="6">
        <f>SUMIFS(GQList,GIList,Table_ExternalData_1[[#This Row],[Item_key]],GDList,Table_ExternalData_1[[#Headers],[19]])</f>
        <v>0</v>
      </c>
      <c r="Z429" s="6">
        <f>SUMIFS(GQList,GIList,Table_ExternalData_1[[#This Row],[Item_key]],GDList,Table_ExternalData_1[[#Headers],[20]])</f>
        <v>0</v>
      </c>
      <c r="AA429" s="6">
        <f>SUMIFS(GQList,GIList,Table_ExternalData_1[[#This Row],[Item_key]],GDList,Table_ExternalData_1[[#Headers],[21]])</f>
        <v>0</v>
      </c>
      <c r="AB429" s="6">
        <f>SUMIFS(GQList,GIList,Table_ExternalData_1[[#This Row],[Item_key]],GDList,Table_ExternalData_1[[#Headers],[22]])</f>
        <v>0</v>
      </c>
      <c r="AC429" s="6">
        <f>SUMIFS(GQList,GIList,Table_ExternalData_1[[#This Row],[Item_key]],GDList,Table_ExternalData_1[[#Headers],[23]])</f>
        <v>0</v>
      </c>
      <c r="AD429" s="6">
        <f>SUMIFS(GQList,GIList,Table_ExternalData_1[[#This Row],[Item_key]],GDList,Table_ExternalData_1[[#Headers],[24]])</f>
        <v>0</v>
      </c>
      <c r="AE429" s="6">
        <f>SUMIFS(GQList,GIList,Table_ExternalData_1[[#This Row],[Item_key]],GDList,Table_ExternalData_1[[#Headers],[25]])</f>
        <v>0</v>
      </c>
      <c r="AF429" s="6">
        <f>SUMIFS(GQList,GIList,Table_ExternalData_1[[#This Row],[Item_key]],GDList,Table_ExternalData_1[[#Headers],[26]])</f>
        <v>0</v>
      </c>
      <c r="AG429" s="6">
        <f>SUMIFS(GQList,GIList,Table_ExternalData_1[[#This Row],[Item_key]],GDList,Table_ExternalData_1[[#Headers],[27]])</f>
        <v>0</v>
      </c>
      <c r="AH429" s="6">
        <f>SUMIFS(GQList,GIList,Table_ExternalData_1[[#This Row],[Item_key]],GDList,Table_ExternalData_1[[#Headers],[28]])</f>
        <v>0</v>
      </c>
      <c r="AI429" s="6">
        <f>SUMIFS(GQList,GIList,Table_ExternalData_1[[#This Row],[Item_key]],GDList,Table_ExternalData_1[[#Headers],[29]])</f>
        <v>0</v>
      </c>
      <c r="AJ429" s="6">
        <f>SUMIFS(GQList,GIList,Table_ExternalData_1[[#This Row],[Item_key]],GDList,Table_ExternalData_1[[#Headers],[30]])</f>
        <v>0</v>
      </c>
      <c r="AK429" s="6">
        <f>SUMIFS(GQList,GIList,Table_ExternalData_1[[#This Row],[Item_key]],GDList,Table_ExternalData_1[[#Headers],[31]])</f>
        <v>0</v>
      </c>
      <c r="AL429" s="6">
        <f>SUM(Table_ExternalData_1[[#This Row],[1]:[31]])</f>
        <v>0</v>
      </c>
    </row>
    <row r="430" spans="1:38" ht="24">
      <c r="A430" s="8" t="s">
        <v>2001</v>
      </c>
      <c r="B430" s="3" t="s">
        <v>1212</v>
      </c>
      <c r="C430" s="3" t="s">
        <v>282</v>
      </c>
      <c r="D430" s="3" t="s">
        <v>1213</v>
      </c>
      <c r="E430" s="3" t="s">
        <v>1214</v>
      </c>
      <c r="F430" s="8" t="s">
        <v>1641</v>
      </c>
      <c r="G430" s="6">
        <f>SUMIFS(GQList,GIList,Table_ExternalData_1[[#This Row],[Item_key]],GDList,Table_ExternalData_1[[#Headers],[1]])</f>
        <v>0</v>
      </c>
      <c r="H430" s="6">
        <f>SUMIFS(GQList,GIList,Table_ExternalData_1[[#This Row],[Item_key]],GDList,Table_ExternalData_1[[#Headers],[2]])</f>
        <v>0</v>
      </c>
      <c r="I430" s="6">
        <f>SUMIFS(GQList,GIList,Table_ExternalData_1[[#This Row],[Item_key]],GDList,Table_ExternalData_1[[#Headers],[3]])</f>
        <v>0</v>
      </c>
      <c r="J430" s="6">
        <f>SUMIFS(GQList,GIList,Table_ExternalData_1[[#This Row],[Item_key]],GDList,Table_ExternalData_1[[#Headers],[4]])</f>
        <v>0</v>
      </c>
      <c r="K430" s="6">
        <f>SUMIFS(GQList,GIList,Table_ExternalData_1[[#This Row],[Item_key]],GDList,Table_ExternalData_1[[#Headers],[5]])</f>
        <v>0</v>
      </c>
      <c r="L430" s="6">
        <f>SUMIFS(GQList,GIList,Table_ExternalData_1[[#This Row],[Item_key]],GDList,Table_ExternalData_1[[#Headers],[6]])</f>
        <v>0</v>
      </c>
      <c r="M430" s="6">
        <f>SUMIFS(GQList,GIList,Table_ExternalData_1[[#This Row],[Item_key]],GDList,Table_ExternalData_1[[#Headers],[7]])</f>
        <v>0</v>
      </c>
      <c r="N430" s="6">
        <f>SUMIFS(GQList,GIList,Table_ExternalData_1[[#This Row],[Item_key]],GDList,Table_ExternalData_1[[#Headers],[8]])</f>
        <v>0</v>
      </c>
      <c r="O430" s="6">
        <f>SUMIFS(GQList,GIList,Table_ExternalData_1[[#This Row],[Item_key]],GDList,Table_ExternalData_1[[#Headers],[9]])</f>
        <v>0</v>
      </c>
      <c r="P430" s="6">
        <f>SUMIFS(GQList,GIList,Table_ExternalData_1[[#This Row],[Item_key]],GDList,Table_ExternalData_1[[#Headers],[10]])</f>
        <v>0</v>
      </c>
      <c r="Q430" s="6">
        <f>SUMIFS(GQList,GIList,Table_ExternalData_1[[#This Row],[Item_key]],GDList,Table_ExternalData_1[[#Headers],[11]])</f>
        <v>0</v>
      </c>
      <c r="R430" s="6">
        <f>SUMIFS(GQList,GIList,Table_ExternalData_1[[#This Row],[Item_key]],GDList,Table_ExternalData_1[[#Headers],[12]])</f>
        <v>0</v>
      </c>
      <c r="S430" s="6">
        <f>SUMIFS(GQList,GIList,Table_ExternalData_1[[#This Row],[Item_key]],GDList,Table_ExternalData_1[[#Headers],[13]])</f>
        <v>0</v>
      </c>
      <c r="T430" s="6">
        <f>SUMIFS(GQList,GIList,Table_ExternalData_1[[#This Row],[Item_key]],GDList,Table_ExternalData_1[[#Headers],[14]])</f>
        <v>0</v>
      </c>
      <c r="U430" s="6">
        <f>SUMIFS(GQList,GIList,Table_ExternalData_1[[#This Row],[Item_key]],GDList,Table_ExternalData_1[[#Headers],[15]])</f>
        <v>0</v>
      </c>
      <c r="V430" s="6">
        <f>SUMIFS(GQList,GIList,Table_ExternalData_1[[#This Row],[Item_key]],GDList,Table_ExternalData_1[[#Headers],[16]])</f>
        <v>0</v>
      </c>
      <c r="W430" s="6">
        <f>SUMIFS(GQList,GIList,Table_ExternalData_1[[#This Row],[Item_key]],GDList,Table_ExternalData_1[[#Headers],[17]])</f>
        <v>0</v>
      </c>
      <c r="X430" s="6">
        <f>SUMIFS(GQList,GIList,Table_ExternalData_1[[#This Row],[Item_key]],GDList,Table_ExternalData_1[[#Headers],[18]])</f>
        <v>0</v>
      </c>
      <c r="Y430" s="6">
        <f>SUMIFS(GQList,GIList,Table_ExternalData_1[[#This Row],[Item_key]],GDList,Table_ExternalData_1[[#Headers],[19]])</f>
        <v>0</v>
      </c>
      <c r="Z430" s="6">
        <f>SUMIFS(GQList,GIList,Table_ExternalData_1[[#This Row],[Item_key]],GDList,Table_ExternalData_1[[#Headers],[20]])</f>
        <v>0</v>
      </c>
      <c r="AA430" s="6">
        <f>SUMIFS(GQList,GIList,Table_ExternalData_1[[#This Row],[Item_key]],GDList,Table_ExternalData_1[[#Headers],[21]])</f>
        <v>0</v>
      </c>
      <c r="AB430" s="6">
        <f>SUMIFS(GQList,GIList,Table_ExternalData_1[[#This Row],[Item_key]],GDList,Table_ExternalData_1[[#Headers],[22]])</f>
        <v>0</v>
      </c>
      <c r="AC430" s="6">
        <f>SUMIFS(GQList,GIList,Table_ExternalData_1[[#This Row],[Item_key]],GDList,Table_ExternalData_1[[#Headers],[23]])</f>
        <v>0</v>
      </c>
      <c r="AD430" s="6">
        <f>SUMIFS(GQList,GIList,Table_ExternalData_1[[#This Row],[Item_key]],GDList,Table_ExternalData_1[[#Headers],[24]])</f>
        <v>0</v>
      </c>
      <c r="AE430" s="6">
        <f>SUMIFS(GQList,GIList,Table_ExternalData_1[[#This Row],[Item_key]],GDList,Table_ExternalData_1[[#Headers],[25]])</f>
        <v>900</v>
      </c>
      <c r="AF430" s="6">
        <f>SUMIFS(GQList,GIList,Table_ExternalData_1[[#This Row],[Item_key]],GDList,Table_ExternalData_1[[#Headers],[26]])</f>
        <v>0</v>
      </c>
      <c r="AG430" s="6">
        <f>SUMIFS(GQList,GIList,Table_ExternalData_1[[#This Row],[Item_key]],GDList,Table_ExternalData_1[[#Headers],[27]])</f>
        <v>0</v>
      </c>
      <c r="AH430" s="6">
        <f>SUMIFS(GQList,GIList,Table_ExternalData_1[[#This Row],[Item_key]],GDList,Table_ExternalData_1[[#Headers],[28]])</f>
        <v>0</v>
      </c>
      <c r="AI430" s="6">
        <f>SUMIFS(GQList,GIList,Table_ExternalData_1[[#This Row],[Item_key]],GDList,Table_ExternalData_1[[#Headers],[29]])</f>
        <v>0</v>
      </c>
      <c r="AJ430" s="6">
        <f>SUMIFS(GQList,GIList,Table_ExternalData_1[[#This Row],[Item_key]],GDList,Table_ExternalData_1[[#Headers],[30]])</f>
        <v>0</v>
      </c>
      <c r="AK430" s="6">
        <f>SUMIFS(GQList,GIList,Table_ExternalData_1[[#This Row],[Item_key]],GDList,Table_ExternalData_1[[#Headers],[31]])</f>
        <v>0</v>
      </c>
      <c r="AL430" s="6">
        <f>SUM(Table_ExternalData_1[[#This Row],[1]:[31]])</f>
        <v>900</v>
      </c>
    </row>
    <row r="431" spans="1:38" ht="24">
      <c r="A431" s="8" t="s">
        <v>2001</v>
      </c>
      <c r="B431" s="3" t="s">
        <v>1212</v>
      </c>
      <c r="C431" s="3" t="s">
        <v>339</v>
      </c>
      <c r="D431" s="3" t="s">
        <v>1215</v>
      </c>
      <c r="E431" s="3" t="s">
        <v>1216</v>
      </c>
      <c r="F431" s="8" t="s">
        <v>1641</v>
      </c>
      <c r="G431" s="6">
        <f>SUMIFS(GQList,GIList,Table_ExternalData_1[[#This Row],[Item_key]],GDList,Table_ExternalData_1[[#Headers],[1]])</f>
        <v>0</v>
      </c>
      <c r="H431" s="6">
        <f>SUMIFS(GQList,GIList,Table_ExternalData_1[[#This Row],[Item_key]],GDList,Table_ExternalData_1[[#Headers],[2]])</f>
        <v>0</v>
      </c>
      <c r="I431" s="6">
        <f>SUMIFS(GQList,GIList,Table_ExternalData_1[[#This Row],[Item_key]],GDList,Table_ExternalData_1[[#Headers],[3]])</f>
        <v>0</v>
      </c>
      <c r="J431" s="6">
        <f>SUMIFS(GQList,GIList,Table_ExternalData_1[[#This Row],[Item_key]],GDList,Table_ExternalData_1[[#Headers],[4]])</f>
        <v>0</v>
      </c>
      <c r="K431" s="6">
        <f>SUMIFS(GQList,GIList,Table_ExternalData_1[[#This Row],[Item_key]],GDList,Table_ExternalData_1[[#Headers],[5]])</f>
        <v>0</v>
      </c>
      <c r="L431" s="6">
        <f>SUMIFS(GQList,GIList,Table_ExternalData_1[[#This Row],[Item_key]],GDList,Table_ExternalData_1[[#Headers],[6]])</f>
        <v>0</v>
      </c>
      <c r="M431" s="6">
        <f>SUMIFS(GQList,GIList,Table_ExternalData_1[[#This Row],[Item_key]],GDList,Table_ExternalData_1[[#Headers],[7]])</f>
        <v>0</v>
      </c>
      <c r="N431" s="6">
        <f>SUMIFS(GQList,GIList,Table_ExternalData_1[[#This Row],[Item_key]],GDList,Table_ExternalData_1[[#Headers],[8]])</f>
        <v>0</v>
      </c>
      <c r="O431" s="6">
        <f>SUMIFS(GQList,GIList,Table_ExternalData_1[[#This Row],[Item_key]],GDList,Table_ExternalData_1[[#Headers],[9]])</f>
        <v>0</v>
      </c>
      <c r="P431" s="6">
        <f>SUMIFS(GQList,GIList,Table_ExternalData_1[[#This Row],[Item_key]],GDList,Table_ExternalData_1[[#Headers],[10]])</f>
        <v>0</v>
      </c>
      <c r="Q431" s="6">
        <f>SUMIFS(GQList,GIList,Table_ExternalData_1[[#This Row],[Item_key]],GDList,Table_ExternalData_1[[#Headers],[11]])</f>
        <v>0</v>
      </c>
      <c r="R431" s="6">
        <f>SUMIFS(GQList,GIList,Table_ExternalData_1[[#This Row],[Item_key]],GDList,Table_ExternalData_1[[#Headers],[12]])</f>
        <v>0</v>
      </c>
      <c r="S431" s="6">
        <f>SUMIFS(GQList,GIList,Table_ExternalData_1[[#This Row],[Item_key]],GDList,Table_ExternalData_1[[#Headers],[13]])</f>
        <v>0</v>
      </c>
      <c r="T431" s="6">
        <f>SUMIFS(GQList,GIList,Table_ExternalData_1[[#This Row],[Item_key]],GDList,Table_ExternalData_1[[#Headers],[14]])</f>
        <v>0</v>
      </c>
      <c r="U431" s="6">
        <f>SUMIFS(GQList,GIList,Table_ExternalData_1[[#This Row],[Item_key]],GDList,Table_ExternalData_1[[#Headers],[15]])</f>
        <v>0</v>
      </c>
      <c r="V431" s="6">
        <f>SUMIFS(GQList,GIList,Table_ExternalData_1[[#This Row],[Item_key]],GDList,Table_ExternalData_1[[#Headers],[16]])</f>
        <v>0</v>
      </c>
      <c r="W431" s="6">
        <f>SUMIFS(GQList,GIList,Table_ExternalData_1[[#This Row],[Item_key]],GDList,Table_ExternalData_1[[#Headers],[17]])</f>
        <v>0</v>
      </c>
      <c r="X431" s="6">
        <f>SUMIFS(GQList,GIList,Table_ExternalData_1[[#This Row],[Item_key]],GDList,Table_ExternalData_1[[#Headers],[18]])</f>
        <v>0</v>
      </c>
      <c r="Y431" s="6">
        <f>SUMIFS(GQList,GIList,Table_ExternalData_1[[#This Row],[Item_key]],GDList,Table_ExternalData_1[[#Headers],[19]])</f>
        <v>0</v>
      </c>
      <c r="Z431" s="6">
        <f>SUMIFS(GQList,GIList,Table_ExternalData_1[[#This Row],[Item_key]],GDList,Table_ExternalData_1[[#Headers],[20]])</f>
        <v>0</v>
      </c>
      <c r="AA431" s="6">
        <f>SUMIFS(GQList,GIList,Table_ExternalData_1[[#This Row],[Item_key]],GDList,Table_ExternalData_1[[#Headers],[21]])</f>
        <v>0</v>
      </c>
      <c r="AB431" s="6">
        <f>SUMIFS(GQList,GIList,Table_ExternalData_1[[#This Row],[Item_key]],GDList,Table_ExternalData_1[[#Headers],[22]])</f>
        <v>0</v>
      </c>
      <c r="AC431" s="6">
        <f>SUMIFS(GQList,GIList,Table_ExternalData_1[[#This Row],[Item_key]],GDList,Table_ExternalData_1[[#Headers],[23]])</f>
        <v>0</v>
      </c>
      <c r="AD431" s="6">
        <f>SUMIFS(GQList,GIList,Table_ExternalData_1[[#This Row],[Item_key]],GDList,Table_ExternalData_1[[#Headers],[24]])</f>
        <v>0</v>
      </c>
      <c r="AE431" s="6">
        <f>SUMIFS(GQList,GIList,Table_ExternalData_1[[#This Row],[Item_key]],GDList,Table_ExternalData_1[[#Headers],[25]])</f>
        <v>0</v>
      </c>
      <c r="AF431" s="6">
        <f>SUMIFS(GQList,GIList,Table_ExternalData_1[[#This Row],[Item_key]],GDList,Table_ExternalData_1[[#Headers],[26]])</f>
        <v>0</v>
      </c>
      <c r="AG431" s="6">
        <f>SUMIFS(GQList,GIList,Table_ExternalData_1[[#This Row],[Item_key]],GDList,Table_ExternalData_1[[#Headers],[27]])</f>
        <v>0</v>
      </c>
      <c r="AH431" s="6">
        <f>SUMIFS(GQList,GIList,Table_ExternalData_1[[#This Row],[Item_key]],GDList,Table_ExternalData_1[[#Headers],[28]])</f>
        <v>0</v>
      </c>
      <c r="AI431" s="6">
        <f>SUMIFS(GQList,GIList,Table_ExternalData_1[[#This Row],[Item_key]],GDList,Table_ExternalData_1[[#Headers],[29]])</f>
        <v>0</v>
      </c>
      <c r="AJ431" s="6">
        <f>SUMIFS(GQList,GIList,Table_ExternalData_1[[#This Row],[Item_key]],GDList,Table_ExternalData_1[[#Headers],[30]])</f>
        <v>0</v>
      </c>
      <c r="AK431" s="6">
        <f>SUMIFS(GQList,GIList,Table_ExternalData_1[[#This Row],[Item_key]],GDList,Table_ExternalData_1[[#Headers],[31]])</f>
        <v>0</v>
      </c>
      <c r="AL431" s="6">
        <f>SUM(Table_ExternalData_1[[#This Row],[1]:[31]])</f>
        <v>0</v>
      </c>
    </row>
    <row r="432" spans="1:38" hidden="1">
      <c r="A432" s="8" t="s">
        <v>2000</v>
      </c>
      <c r="B432" s="3" t="s">
        <v>1217</v>
      </c>
      <c r="C432" s="3" t="s">
        <v>457</v>
      </c>
      <c r="D432" s="3" t="s">
        <v>1218</v>
      </c>
      <c r="E432" s="3" t="s">
        <v>1219</v>
      </c>
      <c r="F432" s="8" t="s">
        <v>1641</v>
      </c>
      <c r="G432" s="6">
        <f>SUMIFS(GQList,GIList,Table_ExternalData_1[[#This Row],[Item_key]],GDList,Table_ExternalData_1[[#Headers],[1]])</f>
        <v>0</v>
      </c>
      <c r="H432" s="6">
        <f>SUMIFS(GQList,GIList,Table_ExternalData_1[[#This Row],[Item_key]],GDList,Table_ExternalData_1[[#Headers],[2]])</f>
        <v>0</v>
      </c>
      <c r="I432" s="6">
        <f>SUMIFS(GQList,GIList,Table_ExternalData_1[[#This Row],[Item_key]],GDList,Table_ExternalData_1[[#Headers],[3]])</f>
        <v>0</v>
      </c>
      <c r="J432" s="6">
        <f>SUMIFS(GQList,GIList,Table_ExternalData_1[[#This Row],[Item_key]],GDList,Table_ExternalData_1[[#Headers],[4]])</f>
        <v>0</v>
      </c>
      <c r="K432" s="6">
        <f>SUMIFS(GQList,GIList,Table_ExternalData_1[[#This Row],[Item_key]],GDList,Table_ExternalData_1[[#Headers],[5]])</f>
        <v>0</v>
      </c>
      <c r="L432" s="6">
        <f>SUMIFS(GQList,GIList,Table_ExternalData_1[[#This Row],[Item_key]],GDList,Table_ExternalData_1[[#Headers],[6]])</f>
        <v>0</v>
      </c>
      <c r="M432" s="6">
        <f>SUMIFS(GQList,GIList,Table_ExternalData_1[[#This Row],[Item_key]],GDList,Table_ExternalData_1[[#Headers],[7]])</f>
        <v>0</v>
      </c>
      <c r="N432" s="6">
        <f>SUMIFS(GQList,GIList,Table_ExternalData_1[[#This Row],[Item_key]],GDList,Table_ExternalData_1[[#Headers],[8]])</f>
        <v>0</v>
      </c>
      <c r="O432" s="6">
        <f>SUMIFS(GQList,GIList,Table_ExternalData_1[[#This Row],[Item_key]],GDList,Table_ExternalData_1[[#Headers],[9]])</f>
        <v>0</v>
      </c>
      <c r="P432" s="6">
        <f>SUMIFS(GQList,GIList,Table_ExternalData_1[[#This Row],[Item_key]],GDList,Table_ExternalData_1[[#Headers],[10]])</f>
        <v>0</v>
      </c>
      <c r="Q432" s="6">
        <f>SUMIFS(GQList,GIList,Table_ExternalData_1[[#This Row],[Item_key]],GDList,Table_ExternalData_1[[#Headers],[11]])</f>
        <v>0</v>
      </c>
      <c r="R432" s="6">
        <f>SUMIFS(GQList,GIList,Table_ExternalData_1[[#This Row],[Item_key]],GDList,Table_ExternalData_1[[#Headers],[12]])</f>
        <v>0</v>
      </c>
      <c r="S432" s="6">
        <f>SUMIFS(GQList,GIList,Table_ExternalData_1[[#This Row],[Item_key]],GDList,Table_ExternalData_1[[#Headers],[13]])</f>
        <v>0</v>
      </c>
      <c r="T432" s="6">
        <f>SUMIFS(GQList,GIList,Table_ExternalData_1[[#This Row],[Item_key]],GDList,Table_ExternalData_1[[#Headers],[14]])</f>
        <v>0</v>
      </c>
      <c r="U432" s="6">
        <f>SUMIFS(GQList,GIList,Table_ExternalData_1[[#This Row],[Item_key]],GDList,Table_ExternalData_1[[#Headers],[15]])</f>
        <v>0</v>
      </c>
      <c r="V432" s="6">
        <f>SUMIFS(GQList,GIList,Table_ExternalData_1[[#This Row],[Item_key]],GDList,Table_ExternalData_1[[#Headers],[16]])</f>
        <v>0</v>
      </c>
      <c r="W432" s="6">
        <f>SUMIFS(GQList,GIList,Table_ExternalData_1[[#This Row],[Item_key]],GDList,Table_ExternalData_1[[#Headers],[17]])</f>
        <v>0</v>
      </c>
      <c r="X432" s="6">
        <f>SUMIFS(GQList,GIList,Table_ExternalData_1[[#This Row],[Item_key]],GDList,Table_ExternalData_1[[#Headers],[18]])</f>
        <v>0</v>
      </c>
      <c r="Y432" s="6">
        <f>SUMIFS(GQList,GIList,Table_ExternalData_1[[#This Row],[Item_key]],GDList,Table_ExternalData_1[[#Headers],[19]])</f>
        <v>0</v>
      </c>
      <c r="Z432" s="6">
        <f>SUMIFS(GQList,GIList,Table_ExternalData_1[[#This Row],[Item_key]],GDList,Table_ExternalData_1[[#Headers],[20]])</f>
        <v>0</v>
      </c>
      <c r="AA432" s="6">
        <f>SUMIFS(GQList,GIList,Table_ExternalData_1[[#This Row],[Item_key]],GDList,Table_ExternalData_1[[#Headers],[21]])</f>
        <v>0</v>
      </c>
      <c r="AB432" s="6">
        <f>SUMIFS(GQList,GIList,Table_ExternalData_1[[#This Row],[Item_key]],GDList,Table_ExternalData_1[[#Headers],[22]])</f>
        <v>0</v>
      </c>
      <c r="AC432" s="6">
        <f>SUMIFS(GQList,GIList,Table_ExternalData_1[[#This Row],[Item_key]],GDList,Table_ExternalData_1[[#Headers],[23]])</f>
        <v>0</v>
      </c>
      <c r="AD432" s="6">
        <f>SUMIFS(GQList,GIList,Table_ExternalData_1[[#This Row],[Item_key]],GDList,Table_ExternalData_1[[#Headers],[24]])</f>
        <v>0</v>
      </c>
      <c r="AE432" s="6">
        <f>SUMIFS(GQList,GIList,Table_ExternalData_1[[#This Row],[Item_key]],GDList,Table_ExternalData_1[[#Headers],[25]])</f>
        <v>0</v>
      </c>
      <c r="AF432" s="6">
        <f>SUMIFS(GQList,GIList,Table_ExternalData_1[[#This Row],[Item_key]],GDList,Table_ExternalData_1[[#Headers],[26]])</f>
        <v>0</v>
      </c>
      <c r="AG432" s="6">
        <f>SUMIFS(GQList,GIList,Table_ExternalData_1[[#This Row],[Item_key]],GDList,Table_ExternalData_1[[#Headers],[27]])</f>
        <v>0</v>
      </c>
      <c r="AH432" s="6">
        <f>SUMIFS(GQList,GIList,Table_ExternalData_1[[#This Row],[Item_key]],GDList,Table_ExternalData_1[[#Headers],[28]])</f>
        <v>0</v>
      </c>
      <c r="AI432" s="6">
        <f>SUMIFS(GQList,GIList,Table_ExternalData_1[[#This Row],[Item_key]],GDList,Table_ExternalData_1[[#Headers],[29]])</f>
        <v>0</v>
      </c>
      <c r="AJ432" s="6">
        <f>SUMIFS(GQList,GIList,Table_ExternalData_1[[#This Row],[Item_key]],GDList,Table_ExternalData_1[[#Headers],[30]])</f>
        <v>0</v>
      </c>
      <c r="AK432" s="6">
        <f>SUMIFS(GQList,GIList,Table_ExternalData_1[[#This Row],[Item_key]],GDList,Table_ExternalData_1[[#Headers],[31]])</f>
        <v>0</v>
      </c>
      <c r="AL432" s="6">
        <f>SUM(Table_ExternalData_1[[#This Row],[1]:[31]])</f>
        <v>0</v>
      </c>
    </row>
    <row r="433" spans="1:38" hidden="1">
      <c r="A433" s="8" t="s">
        <v>2000</v>
      </c>
      <c r="B433" s="3" t="s">
        <v>1217</v>
      </c>
      <c r="C433" s="3" t="s">
        <v>97</v>
      </c>
      <c r="D433" s="3" t="s">
        <v>1220</v>
      </c>
      <c r="E433" s="3" t="s">
        <v>1221</v>
      </c>
      <c r="F433" s="8" t="s">
        <v>1641</v>
      </c>
      <c r="G433" s="6">
        <f>SUMIFS(GQList,GIList,Table_ExternalData_1[[#This Row],[Item_key]],GDList,Table_ExternalData_1[[#Headers],[1]])</f>
        <v>0</v>
      </c>
      <c r="H433" s="6">
        <f>SUMIFS(GQList,GIList,Table_ExternalData_1[[#This Row],[Item_key]],GDList,Table_ExternalData_1[[#Headers],[2]])</f>
        <v>0</v>
      </c>
      <c r="I433" s="6">
        <f>SUMIFS(GQList,GIList,Table_ExternalData_1[[#This Row],[Item_key]],GDList,Table_ExternalData_1[[#Headers],[3]])</f>
        <v>0</v>
      </c>
      <c r="J433" s="6">
        <f>SUMIFS(GQList,GIList,Table_ExternalData_1[[#This Row],[Item_key]],GDList,Table_ExternalData_1[[#Headers],[4]])</f>
        <v>0</v>
      </c>
      <c r="K433" s="6">
        <f>SUMIFS(GQList,GIList,Table_ExternalData_1[[#This Row],[Item_key]],GDList,Table_ExternalData_1[[#Headers],[5]])</f>
        <v>0</v>
      </c>
      <c r="L433" s="6">
        <f>SUMIFS(GQList,GIList,Table_ExternalData_1[[#This Row],[Item_key]],GDList,Table_ExternalData_1[[#Headers],[6]])</f>
        <v>0</v>
      </c>
      <c r="M433" s="6">
        <f>SUMIFS(GQList,GIList,Table_ExternalData_1[[#This Row],[Item_key]],GDList,Table_ExternalData_1[[#Headers],[7]])</f>
        <v>0</v>
      </c>
      <c r="N433" s="6">
        <f>SUMIFS(GQList,GIList,Table_ExternalData_1[[#This Row],[Item_key]],GDList,Table_ExternalData_1[[#Headers],[8]])</f>
        <v>0</v>
      </c>
      <c r="O433" s="6">
        <f>SUMIFS(GQList,GIList,Table_ExternalData_1[[#This Row],[Item_key]],GDList,Table_ExternalData_1[[#Headers],[9]])</f>
        <v>0</v>
      </c>
      <c r="P433" s="6">
        <f>SUMIFS(GQList,GIList,Table_ExternalData_1[[#This Row],[Item_key]],GDList,Table_ExternalData_1[[#Headers],[10]])</f>
        <v>0</v>
      </c>
      <c r="Q433" s="6">
        <f>SUMIFS(GQList,GIList,Table_ExternalData_1[[#This Row],[Item_key]],GDList,Table_ExternalData_1[[#Headers],[11]])</f>
        <v>0</v>
      </c>
      <c r="R433" s="6">
        <f>SUMIFS(GQList,GIList,Table_ExternalData_1[[#This Row],[Item_key]],GDList,Table_ExternalData_1[[#Headers],[12]])</f>
        <v>0</v>
      </c>
      <c r="S433" s="6">
        <f>SUMIFS(GQList,GIList,Table_ExternalData_1[[#This Row],[Item_key]],GDList,Table_ExternalData_1[[#Headers],[13]])</f>
        <v>0</v>
      </c>
      <c r="T433" s="6">
        <f>SUMIFS(GQList,GIList,Table_ExternalData_1[[#This Row],[Item_key]],GDList,Table_ExternalData_1[[#Headers],[14]])</f>
        <v>0</v>
      </c>
      <c r="U433" s="6">
        <f>SUMIFS(GQList,GIList,Table_ExternalData_1[[#This Row],[Item_key]],GDList,Table_ExternalData_1[[#Headers],[15]])</f>
        <v>400</v>
      </c>
      <c r="V433" s="6">
        <f>SUMIFS(GQList,GIList,Table_ExternalData_1[[#This Row],[Item_key]],GDList,Table_ExternalData_1[[#Headers],[16]])</f>
        <v>0</v>
      </c>
      <c r="W433" s="6">
        <f>SUMIFS(GQList,GIList,Table_ExternalData_1[[#This Row],[Item_key]],GDList,Table_ExternalData_1[[#Headers],[17]])</f>
        <v>0</v>
      </c>
      <c r="X433" s="6">
        <f>SUMIFS(GQList,GIList,Table_ExternalData_1[[#This Row],[Item_key]],GDList,Table_ExternalData_1[[#Headers],[18]])</f>
        <v>0</v>
      </c>
      <c r="Y433" s="6">
        <f>SUMIFS(GQList,GIList,Table_ExternalData_1[[#This Row],[Item_key]],GDList,Table_ExternalData_1[[#Headers],[19]])</f>
        <v>0</v>
      </c>
      <c r="Z433" s="6">
        <f>SUMIFS(GQList,GIList,Table_ExternalData_1[[#This Row],[Item_key]],GDList,Table_ExternalData_1[[#Headers],[20]])</f>
        <v>0</v>
      </c>
      <c r="AA433" s="6">
        <f>SUMIFS(GQList,GIList,Table_ExternalData_1[[#This Row],[Item_key]],GDList,Table_ExternalData_1[[#Headers],[21]])</f>
        <v>0</v>
      </c>
      <c r="AB433" s="6">
        <f>SUMIFS(GQList,GIList,Table_ExternalData_1[[#This Row],[Item_key]],GDList,Table_ExternalData_1[[#Headers],[22]])</f>
        <v>0</v>
      </c>
      <c r="AC433" s="6">
        <f>SUMIFS(GQList,GIList,Table_ExternalData_1[[#This Row],[Item_key]],GDList,Table_ExternalData_1[[#Headers],[23]])</f>
        <v>0</v>
      </c>
      <c r="AD433" s="6">
        <f>SUMIFS(GQList,GIList,Table_ExternalData_1[[#This Row],[Item_key]],GDList,Table_ExternalData_1[[#Headers],[24]])</f>
        <v>0</v>
      </c>
      <c r="AE433" s="6">
        <f>SUMIFS(GQList,GIList,Table_ExternalData_1[[#This Row],[Item_key]],GDList,Table_ExternalData_1[[#Headers],[25]])</f>
        <v>0</v>
      </c>
      <c r="AF433" s="6">
        <f>SUMIFS(GQList,GIList,Table_ExternalData_1[[#This Row],[Item_key]],GDList,Table_ExternalData_1[[#Headers],[26]])</f>
        <v>0</v>
      </c>
      <c r="AG433" s="6">
        <f>SUMIFS(GQList,GIList,Table_ExternalData_1[[#This Row],[Item_key]],GDList,Table_ExternalData_1[[#Headers],[27]])</f>
        <v>0</v>
      </c>
      <c r="AH433" s="6">
        <f>SUMIFS(GQList,GIList,Table_ExternalData_1[[#This Row],[Item_key]],GDList,Table_ExternalData_1[[#Headers],[28]])</f>
        <v>0</v>
      </c>
      <c r="AI433" s="6">
        <f>SUMIFS(GQList,GIList,Table_ExternalData_1[[#This Row],[Item_key]],GDList,Table_ExternalData_1[[#Headers],[29]])</f>
        <v>0</v>
      </c>
      <c r="AJ433" s="6">
        <f>SUMIFS(GQList,GIList,Table_ExternalData_1[[#This Row],[Item_key]],GDList,Table_ExternalData_1[[#Headers],[30]])</f>
        <v>0</v>
      </c>
      <c r="AK433" s="6">
        <f>SUMIFS(GQList,GIList,Table_ExternalData_1[[#This Row],[Item_key]],GDList,Table_ExternalData_1[[#Headers],[31]])</f>
        <v>900</v>
      </c>
      <c r="AL433" s="6">
        <f>SUM(Table_ExternalData_1[[#This Row],[1]:[31]])</f>
        <v>1300</v>
      </c>
    </row>
    <row r="434" spans="1:38" hidden="1">
      <c r="A434" s="8" t="s">
        <v>2000</v>
      </c>
      <c r="B434" s="3" t="s">
        <v>1217</v>
      </c>
      <c r="C434" s="3" t="s">
        <v>198</v>
      </c>
      <c r="D434" s="3" t="s">
        <v>1222</v>
      </c>
      <c r="E434" s="3" t="s">
        <v>1223</v>
      </c>
      <c r="F434" s="8" t="s">
        <v>1641</v>
      </c>
      <c r="G434" s="6">
        <f>SUMIFS(GQList,GIList,Table_ExternalData_1[[#This Row],[Item_key]],GDList,Table_ExternalData_1[[#Headers],[1]])</f>
        <v>0</v>
      </c>
      <c r="H434" s="6">
        <f>SUMIFS(GQList,GIList,Table_ExternalData_1[[#This Row],[Item_key]],GDList,Table_ExternalData_1[[#Headers],[2]])</f>
        <v>0</v>
      </c>
      <c r="I434" s="6">
        <f>SUMIFS(GQList,GIList,Table_ExternalData_1[[#This Row],[Item_key]],GDList,Table_ExternalData_1[[#Headers],[3]])</f>
        <v>0</v>
      </c>
      <c r="J434" s="6">
        <f>SUMIFS(GQList,GIList,Table_ExternalData_1[[#This Row],[Item_key]],GDList,Table_ExternalData_1[[#Headers],[4]])</f>
        <v>0</v>
      </c>
      <c r="K434" s="6">
        <f>SUMIFS(GQList,GIList,Table_ExternalData_1[[#This Row],[Item_key]],GDList,Table_ExternalData_1[[#Headers],[5]])</f>
        <v>0</v>
      </c>
      <c r="L434" s="6">
        <f>SUMIFS(GQList,GIList,Table_ExternalData_1[[#This Row],[Item_key]],GDList,Table_ExternalData_1[[#Headers],[6]])</f>
        <v>0</v>
      </c>
      <c r="M434" s="6">
        <f>SUMIFS(GQList,GIList,Table_ExternalData_1[[#This Row],[Item_key]],GDList,Table_ExternalData_1[[#Headers],[7]])</f>
        <v>0</v>
      </c>
      <c r="N434" s="6">
        <f>SUMIFS(GQList,GIList,Table_ExternalData_1[[#This Row],[Item_key]],GDList,Table_ExternalData_1[[#Headers],[8]])</f>
        <v>0</v>
      </c>
      <c r="O434" s="6">
        <f>SUMIFS(GQList,GIList,Table_ExternalData_1[[#This Row],[Item_key]],GDList,Table_ExternalData_1[[#Headers],[9]])</f>
        <v>0</v>
      </c>
      <c r="P434" s="6">
        <f>SUMIFS(GQList,GIList,Table_ExternalData_1[[#This Row],[Item_key]],GDList,Table_ExternalData_1[[#Headers],[10]])</f>
        <v>0</v>
      </c>
      <c r="Q434" s="6">
        <f>SUMIFS(GQList,GIList,Table_ExternalData_1[[#This Row],[Item_key]],GDList,Table_ExternalData_1[[#Headers],[11]])</f>
        <v>0</v>
      </c>
      <c r="R434" s="6">
        <f>SUMIFS(GQList,GIList,Table_ExternalData_1[[#This Row],[Item_key]],GDList,Table_ExternalData_1[[#Headers],[12]])</f>
        <v>0</v>
      </c>
      <c r="S434" s="6">
        <f>SUMIFS(GQList,GIList,Table_ExternalData_1[[#This Row],[Item_key]],GDList,Table_ExternalData_1[[#Headers],[13]])</f>
        <v>0</v>
      </c>
      <c r="T434" s="6">
        <f>SUMIFS(GQList,GIList,Table_ExternalData_1[[#This Row],[Item_key]],GDList,Table_ExternalData_1[[#Headers],[14]])</f>
        <v>0</v>
      </c>
      <c r="U434" s="6">
        <f>SUMIFS(GQList,GIList,Table_ExternalData_1[[#This Row],[Item_key]],GDList,Table_ExternalData_1[[#Headers],[15]])</f>
        <v>0</v>
      </c>
      <c r="V434" s="6">
        <f>SUMIFS(GQList,GIList,Table_ExternalData_1[[#This Row],[Item_key]],GDList,Table_ExternalData_1[[#Headers],[16]])</f>
        <v>0</v>
      </c>
      <c r="W434" s="6">
        <f>SUMIFS(GQList,GIList,Table_ExternalData_1[[#This Row],[Item_key]],GDList,Table_ExternalData_1[[#Headers],[17]])</f>
        <v>0</v>
      </c>
      <c r="X434" s="6">
        <f>SUMIFS(GQList,GIList,Table_ExternalData_1[[#This Row],[Item_key]],GDList,Table_ExternalData_1[[#Headers],[18]])</f>
        <v>0</v>
      </c>
      <c r="Y434" s="6">
        <f>SUMIFS(GQList,GIList,Table_ExternalData_1[[#This Row],[Item_key]],GDList,Table_ExternalData_1[[#Headers],[19]])</f>
        <v>0</v>
      </c>
      <c r="Z434" s="6">
        <f>SUMIFS(GQList,GIList,Table_ExternalData_1[[#This Row],[Item_key]],GDList,Table_ExternalData_1[[#Headers],[20]])</f>
        <v>0</v>
      </c>
      <c r="AA434" s="6">
        <f>SUMIFS(GQList,GIList,Table_ExternalData_1[[#This Row],[Item_key]],GDList,Table_ExternalData_1[[#Headers],[21]])</f>
        <v>0</v>
      </c>
      <c r="AB434" s="6">
        <f>SUMIFS(GQList,GIList,Table_ExternalData_1[[#This Row],[Item_key]],GDList,Table_ExternalData_1[[#Headers],[22]])</f>
        <v>0</v>
      </c>
      <c r="AC434" s="6">
        <f>SUMIFS(GQList,GIList,Table_ExternalData_1[[#This Row],[Item_key]],GDList,Table_ExternalData_1[[#Headers],[23]])</f>
        <v>0</v>
      </c>
      <c r="AD434" s="6">
        <f>SUMIFS(GQList,GIList,Table_ExternalData_1[[#This Row],[Item_key]],GDList,Table_ExternalData_1[[#Headers],[24]])</f>
        <v>0</v>
      </c>
      <c r="AE434" s="6">
        <f>SUMIFS(GQList,GIList,Table_ExternalData_1[[#This Row],[Item_key]],GDList,Table_ExternalData_1[[#Headers],[25]])</f>
        <v>0</v>
      </c>
      <c r="AF434" s="6">
        <f>SUMIFS(GQList,GIList,Table_ExternalData_1[[#This Row],[Item_key]],GDList,Table_ExternalData_1[[#Headers],[26]])</f>
        <v>0</v>
      </c>
      <c r="AG434" s="6">
        <f>SUMIFS(GQList,GIList,Table_ExternalData_1[[#This Row],[Item_key]],GDList,Table_ExternalData_1[[#Headers],[27]])</f>
        <v>0</v>
      </c>
      <c r="AH434" s="6">
        <f>SUMIFS(GQList,GIList,Table_ExternalData_1[[#This Row],[Item_key]],GDList,Table_ExternalData_1[[#Headers],[28]])</f>
        <v>0</v>
      </c>
      <c r="AI434" s="6">
        <f>SUMIFS(GQList,GIList,Table_ExternalData_1[[#This Row],[Item_key]],GDList,Table_ExternalData_1[[#Headers],[29]])</f>
        <v>0</v>
      </c>
      <c r="AJ434" s="6">
        <f>SUMIFS(GQList,GIList,Table_ExternalData_1[[#This Row],[Item_key]],GDList,Table_ExternalData_1[[#Headers],[30]])</f>
        <v>0</v>
      </c>
      <c r="AK434" s="6">
        <f>SUMIFS(GQList,GIList,Table_ExternalData_1[[#This Row],[Item_key]],GDList,Table_ExternalData_1[[#Headers],[31]])</f>
        <v>0</v>
      </c>
      <c r="AL434" s="6">
        <f>SUM(Table_ExternalData_1[[#This Row],[1]:[31]])</f>
        <v>0</v>
      </c>
    </row>
    <row r="435" spans="1:38" hidden="1">
      <c r="A435" s="8" t="s">
        <v>2000</v>
      </c>
      <c r="B435" s="3" t="s">
        <v>1217</v>
      </c>
      <c r="C435" s="3" t="s">
        <v>272</v>
      </c>
      <c r="D435" s="3" t="s">
        <v>1224</v>
      </c>
      <c r="E435" s="3" t="s">
        <v>1225</v>
      </c>
      <c r="F435" s="8" t="s">
        <v>1641</v>
      </c>
      <c r="G435" s="6">
        <f>SUMIFS(GQList,GIList,Table_ExternalData_1[[#This Row],[Item_key]],GDList,Table_ExternalData_1[[#Headers],[1]])</f>
        <v>0</v>
      </c>
      <c r="H435" s="6">
        <f>SUMIFS(GQList,GIList,Table_ExternalData_1[[#This Row],[Item_key]],GDList,Table_ExternalData_1[[#Headers],[2]])</f>
        <v>0</v>
      </c>
      <c r="I435" s="6">
        <f>SUMIFS(GQList,GIList,Table_ExternalData_1[[#This Row],[Item_key]],GDList,Table_ExternalData_1[[#Headers],[3]])</f>
        <v>0</v>
      </c>
      <c r="J435" s="6">
        <f>SUMIFS(GQList,GIList,Table_ExternalData_1[[#This Row],[Item_key]],GDList,Table_ExternalData_1[[#Headers],[4]])</f>
        <v>0</v>
      </c>
      <c r="K435" s="6">
        <f>SUMIFS(GQList,GIList,Table_ExternalData_1[[#This Row],[Item_key]],GDList,Table_ExternalData_1[[#Headers],[5]])</f>
        <v>0</v>
      </c>
      <c r="L435" s="6">
        <f>SUMIFS(GQList,GIList,Table_ExternalData_1[[#This Row],[Item_key]],GDList,Table_ExternalData_1[[#Headers],[6]])</f>
        <v>0</v>
      </c>
      <c r="M435" s="6">
        <f>SUMIFS(GQList,GIList,Table_ExternalData_1[[#This Row],[Item_key]],GDList,Table_ExternalData_1[[#Headers],[7]])</f>
        <v>0</v>
      </c>
      <c r="N435" s="6">
        <f>SUMIFS(GQList,GIList,Table_ExternalData_1[[#This Row],[Item_key]],GDList,Table_ExternalData_1[[#Headers],[8]])</f>
        <v>0</v>
      </c>
      <c r="O435" s="6">
        <f>SUMIFS(GQList,GIList,Table_ExternalData_1[[#This Row],[Item_key]],GDList,Table_ExternalData_1[[#Headers],[9]])</f>
        <v>0</v>
      </c>
      <c r="P435" s="6">
        <f>SUMIFS(GQList,GIList,Table_ExternalData_1[[#This Row],[Item_key]],GDList,Table_ExternalData_1[[#Headers],[10]])</f>
        <v>0</v>
      </c>
      <c r="Q435" s="6">
        <f>SUMIFS(GQList,GIList,Table_ExternalData_1[[#This Row],[Item_key]],GDList,Table_ExternalData_1[[#Headers],[11]])</f>
        <v>0</v>
      </c>
      <c r="R435" s="6">
        <f>SUMIFS(GQList,GIList,Table_ExternalData_1[[#This Row],[Item_key]],GDList,Table_ExternalData_1[[#Headers],[12]])</f>
        <v>0</v>
      </c>
      <c r="S435" s="6">
        <f>SUMIFS(GQList,GIList,Table_ExternalData_1[[#This Row],[Item_key]],GDList,Table_ExternalData_1[[#Headers],[13]])</f>
        <v>0</v>
      </c>
      <c r="T435" s="6">
        <f>SUMIFS(GQList,GIList,Table_ExternalData_1[[#This Row],[Item_key]],GDList,Table_ExternalData_1[[#Headers],[14]])</f>
        <v>0</v>
      </c>
      <c r="U435" s="6">
        <f>SUMIFS(GQList,GIList,Table_ExternalData_1[[#This Row],[Item_key]],GDList,Table_ExternalData_1[[#Headers],[15]])</f>
        <v>0</v>
      </c>
      <c r="V435" s="6">
        <f>SUMIFS(GQList,GIList,Table_ExternalData_1[[#This Row],[Item_key]],GDList,Table_ExternalData_1[[#Headers],[16]])</f>
        <v>0</v>
      </c>
      <c r="W435" s="6">
        <f>SUMIFS(GQList,GIList,Table_ExternalData_1[[#This Row],[Item_key]],GDList,Table_ExternalData_1[[#Headers],[17]])</f>
        <v>0</v>
      </c>
      <c r="X435" s="6">
        <f>SUMIFS(GQList,GIList,Table_ExternalData_1[[#This Row],[Item_key]],GDList,Table_ExternalData_1[[#Headers],[18]])</f>
        <v>0</v>
      </c>
      <c r="Y435" s="6">
        <f>SUMIFS(GQList,GIList,Table_ExternalData_1[[#This Row],[Item_key]],GDList,Table_ExternalData_1[[#Headers],[19]])</f>
        <v>0</v>
      </c>
      <c r="Z435" s="6">
        <f>SUMIFS(GQList,GIList,Table_ExternalData_1[[#This Row],[Item_key]],GDList,Table_ExternalData_1[[#Headers],[20]])</f>
        <v>0</v>
      </c>
      <c r="AA435" s="6">
        <f>SUMIFS(GQList,GIList,Table_ExternalData_1[[#This Row],[Item_key]],GDList,Table_ExternalData_1[[#Headers],[21]])</f>
        <v>0</v>
      </c>
      <c r="AB435" s="6">
        <f>SUMIFS(GQList,GIList,Table_ExternalData_1[[#This Row],[Item_key]],GDList,Table_ExternalData_1[[#Headers],[22]])</f>
        <v>0</v>
      </c>
      <c r="AC435" s="6">
        <f>SUMIFS(GQList,GIList,Table_ExternalData_1[[#This Row],[Item_key]],GDList,Table_ExternalData_1[[#Headers],[23]])</f>
        <v>0</v>
      </c>
      <c r="AD435" s="6">
        <f>SUMIFS(GQList,GIList,Table_ExternalData_1[[#This Row],[Item_key]],GDList,Table_ExternalData_1[[#Headers],[24]])</f>
        <v>0</v>
      </c>
      <c r="AE435" s="6">
        <f>SUMIFS(GQList,GIList,Table_ExternalData_1[[#This Row],[Item_key]],GDList,Table_ExternalData_1[[#Headers],[25]])</f>
        <v>0</v>
      </c>
      <c r="AF435" s="6">
        <f>SUMIFS(GQList,GIList,Table_ExternalData_1[[#This Row],[Item_key]],GDList,Table_ExternalData_1[[#Headers],[26]])</f>
        <v>0</v>
      </c>
      <c r="AG435" s="6">
        <f>SUMIFS(GQList,GIList,Table_ExternalData_1[[#This Row],[Item_key]],GDList,Table_ExternalData_1[[#Headers],[27]])</f>
        <v>0</v>
      </c>
      <c r="AH435" s="6">
        <f>SUMIFS(GQList,GIList,Table_ExternalData_1[[#This Row],[Item_key]],GDList,Table_ExternalData_1[[#Headers],[28]])</f>
        <v>0</v>
      </c>
      <c r="AI435" s="6">
        <f>SUMIFS(GQList,GIList,Table_ExternalData_1[[#This Row],[Item_key]],GDList,Table_ExternalData_1[[#Headers],[29]])</f>
        <v>0</v>
      </c>
      <c r="AJ435" s="6">
        <f>SUMIFS(GQList,GIList,Table_ExternalData_1[[#This Row],[Item_key]],GDList,Table_ExternalData_1[[#Headers],[30]])</f>
        <v>0</v>
      </c>
      <c r="AK435" s="6">
        <f>SUMIFS(GQList,GIList,Table_ExternalData_1[[#This Row],[Item_key]],GDList,Table_ExternalData_1[[#Headers],[31]])</f>
        <v>0</v>
      </c>
      <c r="AL435" s="6">
        <f>SUM(Table_ExternalData_1[[#This Row],[1]:[31]])</f>
        <v>0</v>
      </c>
    </row>
    <row r="436" spans="1:38" hidden="1">
      <c r="A436" s="8" t="s">
        <v>2000</v>
      </c>
      <c r="B436" s="3" t="s">
        <v>1217</v>
      </c>
      <c r="C436" s="3" t="s">
        <v>1712</v>
      </c>
      <c r="D436" s="3" t="s">
        <v>1981</v>
      </c>
      <c r="E436" s="3" t="s">
        <v>1982</v>
      </c>
      <c r="F436" s="8" t="s">
        <v>1641</v>
      </c>
      <c r="G436" s="6">
        <f>SUMIFS(GQList,GIList,Table_ExternalData_1[[#This Row],[Item_key]],GDList,Table_ExternalData_1[[#Headers],[1]])</f>
        <v>0</v>
      </c>
      <c r="H436" s="6">
        <f>SUMIFS(GQList,GIList,Table_ExternalData_1[[#This Row],[Item_key]],GDList,Table_ExternalData_1[[#Headers],[2]])</f>
        <v>0</v>
      </c>
      <c r="I436" s="6">
        <f>SUMIFS(GQList,GIList,Table_ExternalData_1[[#This Row],[Item_key]],GDList,Table_ExternalData_1[[#Headers],[3]])</f>
        <v>0</v>
      </c>
      <c r="J436" s="6">
        <f>SUMIFS(GQList,GIList,Table_ExternalData_1[[#This Row],[Item_key]],GDList,Table_ExternalData_1[[#Headers],[4]])</f>
        <v>0</v>
      </c>
      <c r="K436" s="6">
        <f>SUMIFS(GQList,GIList,Table_ExternalData_1[[#This Row],[Item_key]],GDList,Table_ExternalData_1[[#Headers],[5]])</f>
        <v>0</v>
      </c>
      <c r="L436" s="6">
        <f>SUMIFS(GQList,GIList,Table_ExternalData_1[[#This Row],[Item_key]],GDList,Table_ExternalData_1[[#Headers],[6]])</f>
        <v>0</v>
      </c>
      <c r="M436" s="6">
        <f>SUMIFS(GQList,GIList,Table_ExternalData_1[[#This Row],[Item_key]],GDList,Table_ExternalData_1[[#Headers],[7]])</f>
        <v>0</v>
      </c>
      <c r="N436" s="6">
        <f>SUMIFS(GQList,GIList,Table_ExternalData_1[[#This Row],[Item_key]],GDList,Table_ExternalData_1[[#Headers],[8]])</f>
        <v>0</v>
      </c>
      <c r="O436" s="6">
        <f>SUMIFS(GQList,GIList,Table_ExternalData_1[[#This Row],[Item_key]],GDList,Table_ExternalData_1[[#Headers],[9]])</f>
        <v>0</v>
      </c>
      <c r="P436" s="6">
        <f>SUMIFS(GQList,GIList,Table_ExternalData_1[[#This Row],[Item_key]],GDList,Table_ExternalData_1[[#Headers],[10]])</f>
        <v>0</v>
      </c>
      <c r="Q436" s="6">
        <f>SUMIFS(GQList,GIList,Table_ExternalData_1[[#This Row],[Item_key]],GDList,Table_ExternalData_1[[#Headers],[11]])</f>
        <v>0</v>
      </c>
      <c r="R436" s="6">
        <f>SUMIFS(GQList,GIList,Table_ExternalData_1[[#This Row],[Item_key]],GDList,Table_ExternalData_1[[#Headers],[12]])</f>
        <v>0</v>
      </c>
      <c r="S436" s="6">
        <f>SUMIFS(GQList,GIList,Table_ExternalData_1[[#This Row],[Item_key]],GDList,Table_ExternalData_1[[#Headers],[13]])</f>
        <v>0</v>
      </c>
      <c r="T436" s="6">
        <f>SUMIFS(GQList,GIList,Table_ExternalData_1[[#This Row],[Item_key]],GDList,Table_ExternalData_1[[#Headers],[14]])</f>
        <v>0</v>
      </c>
      <c r="U436" s="6">
        <f>SUMIFS(GQList,GIList,Table_ExternalData_1[[#This Row],[Item_key]],GDList,Table_ExternalData_1[[#Headers],[15]])</f>
        <v>0</v>
      </c>
      <c r="V436" s="6">
        <f>SUMIFS(GQList,GIList,Table_ExternalData_1[[#This Row],[Item_key]],GDList,Table_ExternalData_1[[#Headers],[16]])</f>
        <v>0</v>
      </c>
      <c r="W436" s="6">
        <f>SUMIFS(GQList,GIList,Table_ExternalData_1[[#This Row],[Item_key]],GDList,Table_ExternalData_1[[#Headers],[17]])</f>
        <v>0</v>
      </c>
      <c r="X436" s="6">
        <f>SUMIFS(GQList,GIList,Table_ExternalData_1[[#This Row],[Item_key]],GDList,Table_ExternalData_1[[#Headers],[18]])</f>
        <v>0</v>
      </c>
      <c r="Y436" s="6">
        <f>SUMIFS(GQList,GIList,Table_ExternalData_1[[#This Row],[Item_key]],GDList,Table_ExternalData_1[[#Headers],[19]])</f>
        <v>0</v>
      </c>
      <c r="Z436" s="6">
        <f>SUMIFS(GQList,GIList,Table_ExternalData_1[[#This Row],[Item_key]],GDList,Table_ExternalData_1[[#Headers],[20]])</f>
        <v>0</v>
      </c>
      <c r="AA436" s="6">
        <f>SUMIFS(GQList,GIList,Table_ExternalData_1[[#This Row],[Item_key]],GDList,Table_ExternalData_1[[#Headers],[21]])</f>
        <v>0</v>
      </c>
      <c r="AB436" s="6">
        <f>SUMIFS(GQList,GIList,Table_ExternalData_1[[#This Row],[Item_key]],GDList,Table_ExternalData_1[[#Headers],[22]])</f>
        <v>0</v>
      </c>
      <c r="AC436" s="6">
        <f>SUMIFS(GQList,GIList,Table_ExternalData_1[[#This Row],[Item_key]],GDList,Table_ExternalData_1[[#Headers],[23]])</f>
        <v>0</v>
      </c>
      <c r="AD436" s="6">
        <f>SUMIFS(GQList,GIList,Table_ExternalData_1[[#This Row],[Item_key]],GDList,Table_ExternalData_1[[#Headers],[24]])</f>
        <v>0</v>
      </c>
      <c r="AE436" s="6">
        <f>SUMIFS(GQList,GIList,Table_ExternalData_1[[#This Row],[Item_key]],GDList,Table_ExternalData_1[[#Headers],[25]])</f>
        <v>0</v>
      </c>
      <c r="AF436" s="6">
        <f>SUMIFS(GQList,GIList,Table_ExternalData_1[[#This Row],[Item_key]],GDList,Table_ExternalData_1[[#Headers],[26]])</f>
        <v>0</v>
      </c>
      <c r="AG436" s="6">
        <f>SUMIFS(GQList,GIList,Table_ExternalData_1[[#This Row],[Item_key]],GDList,Table_ExternalData_1[[#Headers],[27]])</f>
        <v>0</v>
      </c>
      <c r="AH436" s="6">
        <f>SUMIFS(GQList,GIList,Table_ExternalData_1[[#This Row],[Item_key]],GDList,Table_ExternalData_1[[#Headers],[28]])</f>
        <v>0</v>
      </c>
      <c r="AI436" s="6">
        <f>SUMIFS(GQList,GIList,Table_ExternalData_1[[#This Row],[Item_key]],GDList,Table_ExternalData_1[[#Headers],[29]])</f>
        <v>0</v>
      </c>
      <c r="AJ436" s="6">
        <f>SUMIFS(GQList,GIList,Table_ExternalData_1[[#This Row],[Item_key]],GDList,Table_ExternalData_1[[#Headers],[30]])</f>
        <v>3000</v>
      </c>
      <c r="AK436" s="6">
        <f>SUMIFS(GQList,GIList,Table_ExternalData_1[[#This Row],[Item_key]],GDList,Table_ExternalData_1[[#Headers],[31]])</f>
        <v>2500</v>
      </c>
      <c r="AL436" s="6">
        <f>SUM(Table_ExternalData_1[[#This Row],[1]:[31]])</f>
        <v>5500</v>
      </c>
    </row>
    <row r="437" spans="1:38" hidden="1">
      <c r="A437" s="8" t="s">
        <v>2000</v>
      </c>
      <c r="B437" s="3" t="s">
        <v>1217</v>
      </c>
      <c r="C437" s="3" t="s">
        <v>1698</v>
      </c>
      <c r="D437" s="3" t="s">
        <v>1983</v>
      </c>
      <c r="E437" s="3" t="s">
        <v>1984</v>
      </c>
      <c r="F437" s="8" t="s">
        <v>1641</v>
      </c>
      <c r="G437" s="6">
        <f>SUMIFS(GQList,GIList,Table_ExternalData_1[[#This Row],[Item_key]],GDList,Table_ExternalData_1[[#Headers],[1]])</f>
        <v>0</v>
      </c>
      <c r="H437" s="6">
        <f>SUMIFS(GQList,GIList,Table_ExternalData_1[[#This Row],[Item_key]],GDList,Table_ExternalData_1[[#Headers],[2]])</f>
        <v>0</v>
      </c>
      <c r="I437" s="6">
        <f>SUMIFS(GQList,GIList,Table_ExternalData_1[[#This Row],[Item_key]],GDList,Table_ExternalData_1[[#Headers],[3]])</f>
        <v>0</v>
      </c>
      <c r="J437" s="6">
        <f>SUMIFS(GQList,GIList,Table_ExternalData_1[[#This Row],[Item_key]],GDList,Table_ExternalData_1[[#Headers],[4]])</f>
        <v>0</v>
      </c>
      <c r="K437" s="6">
        <f>SUMIFS(GQList,GIList,Table_ExternalData_1[[#This Row],[Item_key]],GDList,Table_ExternalData_1[[#Headers],[5]])</f>
        <v>0</v>
      </c>
      <c r="L437" s="6">
        <f>SUMIFS(GQList,GIList,Table_ExternalData_1[[#This Row],[Item_key]],GDList,Table_ExternalData_1[[#Headers],[6]])</f>
        <v>0</v>
      </c>
      <c r="M437" s="6">
        <f>SUMIFS(GQList,GIList,Table_ExternalData_1[[#This Row],[Item_key]],GDList,Table_ExternalData_1[[#Headers],[7]])</f>
        <v>0</v>
      </c>
      <c r="N437" s="6">
        <f>SUMIFS(GQList,GIList,Table_ExternalData_1[[#This Row],[Item_key]],GDList,Table_ExternalData_1[[#Headers],[8]])</f>
        <v>0</v>
      </c>
      <c r="O437" s="6">
        <f>SUMIFS(GQList,GIList,Table_ExternalData_1[[#This Row],[Item_key]],GDList,Table_ExternalData_1[[#Headers],[9]])</f>
        <v>0</v>
      </c>
      <c r="P437" s="6">
        <f>SUMIFS(GQList,GIList,Table_ExternalData_1[[#This Row],[Item_key]],GDList,Table_ExternalData_1[[#Headers],[10]])</f>
        <v>0</v>
      </c>
      <c r="Q437" s="6">
        <f>SUMIFS(GQList,GIList,Table_ExternalData_1[[#This Row],[Item_key]],GDList,Table_ExternalData_1[[#Headers],[11]])</f>
        <v>0</v>
      </c>
      <c r="R437" s="6">
        <f>SUMIFS(GQList,GIList,Table_ExternalData_1[[#This Row],[Item_key]],GDList,Table_ExternalData_1[[#Headers],[12]])</f>
        <v>0</v>
      </c>
      <c r="S437" s="6">
        <f>SUMIFS(GQList,GIList,Table_ExternalData_1[[#This Row],[Item_key]],GDList,Table_ExternalData_1[[#Headers],[13]])</f>
        <v>0</v>
      </c>
      <c r="T437" s="6">
        <f>SUMIFS(GQList,GIList,Table_ExternalData_1[[#This Row],[Item_key]],GDList,Table_ExternalData_1[[#Headers],[14]])</f>
        <v>0</v>
      </c>
      <c r="U437" s="6">
        <f>SUMIFS(GQList,GIList,Table_ExternalData_1[[#This Row],[Item_key]],GDList,Table_ExternalData_1[[#Headers],[15]])</f>
        <v>0</v>
      </c>
      <c r="V437" s="6">
        <f>SUMIFS(GQList,GIList,Table_ExternalData_1[[#This Row],[Item_key]],GDList,Table_ExternalData_1[[#Headers],[16]])</f>
        <v>0</v>
      </c>
      <c r="W437" s="6">
        <f>SUMIFS(GQList,GIList,Table_ExternalData_1[[#This Row],[Item_key]],GDList,Table_ExternalData_1[[#Headers],[17]])</f>
        <v>0</v>
      </c>
      <c r="X437" s="6">
        <f>SUMIFS(GQList,GIList,Table_ExternalData_1[[#This Row],[Item_key]],GDList,Table_ExternalData_1[[#Headers],[18]])</f>
        <v>0</v>
      </c>
      <c r="Y437" s="6">
        <f>SUMIFS(GQList,GIList,Table_ExternalData_1[[#This Row],[Item_key]],GDList,Table_ExternalData_1[[#Headers],[19]])</f>
        <v>0</v>
      </c>
      <c r="Z437" s="6">
        <f>SUMIFS(GQList,GIList,Table_ExternalData_1[[#This Row],[Item_key]],GDList,Table_ExternalData_1[[#Headers],[20]])</f>
        <v>0</v>
      </c>
      <c r="AA437" s="6">
        <f>SUMIFS(GQList,GIList,Table_ExternalData_1[[#This Row],[Item_key]],GDList,Table_ExternalData_1[[#Headers],[21]])</f>
        <v>0</v>
      </c>
      <c r="AB437" s="6">
        <f>SUMIFS(GQList,GIList,Table_ExternalData_1[[#This Row],[Item_key]],GDList,Table_ExternalData_1[[#Headers],[22]])</f>
        <v>0</v>
      </c>
      <c r="AC437" s="6">
        <f>SUMIFS(GQList,GIList,Table_ExternalData_1[[#This Row],[Item_key]],GDList,Table_ExternalData_1[[#Headers],[23]])</f>
        <v>0</v>
      </c>
      <c r="AD437" s="6">
        <f>SUMIFS(GQList,GIList,Table_ExternalData_1[[#This Row],[Item_key]],GDList,Table_ExternalData_1[[#Headers],[24]])</f>
        <v>0</v>
      </c>
      <c r="AE437" s="6">
        <f>SUMIFS(GQList,GIList,Table_ExternalData_1[[#This Row],[Item_key]],GDList,Table_ExternalData_1[[#Headers],[25]])</f>
        <v>0</v>
      </c>
      <c r="AF437" s="6">
        <f>SUMIFS(GQList,GIList,Table_ExternalData_1[[#This Row],[Item_key]],GDList,Table_ExternalData_1[[#Headers],[26]])</f>
        <v>0</v>
      </c>
      <c r="AG437" s="6">
        <f>SUMIFS(GQList,GIList,Table_ExternalData_1[[#This Row],[Item_key]],GDList,Table_ExternalData_1[[#Headers],[27]])</f>
        <v>0</v>
      </c>
      <c r="AH437" s="6">
        <f>SUMIFS(GQList,GIList,Table_ExternalData_1[[#This Row],[Item_key]],GDList,Table_ExternalData_1[[#Headers],[28]])</f>
        <v>0</v>
      </c>
      <c r="AI437" s="6">
        <f>SUMIFS(GQList,GIList,Table_ExternalData_1[[#This Row],[Item_key]],GDList,Table_ExternalData_1[[#Headers],[29]])</f>
        <v>0</v>
      </c>
      <c r="AJ437" s="6">
        <f>SUMIFS(GQList,GIList,Table_ExternalData_1[[#This Row],[Item_key]],GDList,Table_ExternalData_1[[#Headers],[30]])</f>
        <v>0</v>
      </c>
      <c r="AK437" s="6">
        <f>SUMIFS(GQList,GIList,Table_ExternalData_1[[#This Row],[Item_key]],GDList,Table_ExternalData_1[[#Headers],[31]])</f>
        <v>5500</v>
      </c>
      <c r="AL437" s="6">
        <f>SUM(Table_ExternalData_1[[#This Row],[1]:[31]])</f>
        <v>5500</v>
      </c>
    </row>
    <row r="438" spans="1:38" hidden="1">
      <c r="A438" s="8" t="s">
        <v>2000</v>
      </c>
      <c r="B438" s="3" t="s">
        <v>1217</v>
      </c>
      <c r="C438" s="3" t="s">
        <v>1698</v>
      </c>
      <c r="D438" s="3" t="s">
        <v>1983</v>
      </c>
      <c r="E438" s="3" t="s">
        <v>1984</v>
      </c>
      <c r="F438" s="8" t="s">
        <v>1642</v>
      </c>
      <c r="G438" s="6">
        <f>SUMIFS(GQList,GIList,Table_ExternalData_1[[#This Row],[Item_key]],GDList,Table_ExternalData_1[[#Headers],[1]])</f>
        <v>0</v>
      </c>
      <c r="H438" s="6">
        <f>SUMIFS(GQList,GIList,Table_ExternalData_1[[#This Row],[Item_key]],GDList,Table_ExternalData_1[[#Headers],[2]])</f>
        <v>0</v>
      </c>
      <c r="I438" s="6">
        <f>SUMIFS(GQList,GIList,Table_ExternalData_1[[#This Row],[Item_key]],GDList,Table_ExternalData_1[[#Headers],[3]])</f>
        <v>0</v>
      </c>
      <c r="J438" s="6">
        <f>SUMIFS(GQList,GIList,Table_ExternalData_1[[#This Row],[Item_key]],GDList,Table_ExternalData_1[[#Headers],[4]])</f>
        <v>0</v>
      </c>
      <c r="K438" s="6">
        <f>SUMIFS(GQList,GIList,Table_ExternalData_1[[#This Row],[Item_key]],GDList,Table_ExternalData_1[[#Headers],[5]])</f>
        <v>0</v>
      </c>
      <c r="L438" s="6">
        <f>SUMIFS(GQList,GIList,Table_ExternalData_1[[#This Row],[Item_key]],GDList,Table_ExternalData_1[[#Headers],[6]])</f>
        <v>0</v>
      </c>
      <c r="M438" s="6">
        <f>SUMIFS(GQList,GIList,Table_ExternalData_1[[#This Row],[Item_key]],GDList,Table_ExternalData_1[[#Headers],[7]])</f>
        <v>0</v>
      </c>
      <c r="N438" s="6">
        <f>SUMIFS(GQList,GIList,Table_ExternalData_1[[#This Row],[Item_key]],GDList,Table_ExternalData_1[[#Headers],[8]])</f>
        <v>0</v>
      </c>
      <c r="O438" s="6">
        <f>SUMIFS(GQList,GIList,Table_ExternalData_1[[#This Row],[Item_key]],GDList,Table_ExternalData_1[[#Headers],[9]])</f>
        <v>0</v>
      </c>
      <c r="P438" s="6">
        <f>SUMIFS(GQList,GIList,Table_ExternalData_1[[#This Row],[Item_key]],GDList,Table_ExternalData_1[[#Headers],[10]])</f>
        <v>0</v>
      </c>
      <c r="Q438" s="6">
        <f>SUMIFS(GQList,GIList,Table_ExternalData_1[[#This Row],[Item_key]],GDList,Table_ExternalData_1[[#Headers],[11]])</f>
        <v>0</v>
      </c>
      <c r="R438" s="6">
        <f>SUMIFS(GQList,GIList,Table_ExternalData_1[[#This Row],[Item_key]],GDList,Table_ExternalData_1[[#Headers],[12]])</f>
        <v>0</v>
      </c>
      <c r="S438" s="6">
        <f>SUMIFS(GQList,GIList,Table_ExternalData_1[[#This Row],[Item_key]],GDList,Table_ExternalData_1[[#Headers],[13]])</f>
        <v>0</v>
      </c>
      <c r="T438" s="6">
        <f>SUMIFS(GQList,GIList,Table_ExternalData_1[[#This Row],[Item_key]],GDList,Table_ExternalData_1[[#Headers],[14]])</f>
        <v>0</v>
      </c>
      <c r="U438" s="6">
        <f>SUMIFS(GQList,GIList,Table_ExternalData_1[[#This Row],[Item_key]],GDList,Table_ExternalData_1[[#Headers],[15]])</f>
        <v>0</v>
      </c>
      <c r="V438" s="6">
        <f>SUMIFS(GQList,GIList,Table_ExternalData_1[[#This Row],[Item_key]],GDList,Table_ExternalData_1[[#Headers],[16]])</f>
        <v>0</v>
      </c>
      <c r="W438" s="6">
        <f>SUMIFS(GQList,GIList,Table_ExternalData_1[[#This Row],[Item_key]],GDList,Table_ExternalData_1[[#Headers],[17]])</f>
        <v>0</v>
      </c>
      <c r="X438" s="6">
        <f>SUMIFS(GQList,GIList,Table_ExternalData_1[[#This Row],[Item_key]],GDList,Table_ExternalData_1[[#Headers],[18]])</f>
        <v>0</v>
      </c>
      <c r="Y438" s="6">
        <f>SUMIFS(GQList,GIList,Table_ExternalData_1[[#This Row],[Item_key]],GDList,Table_ExternalData_1[[#Headers],[19]])</f>
        <v>0</v>
      </c>
      <c r="Z438" s="6">
        <f>SUMIFS(GQList,GIList,Table_ExternalData_1[[#This Row],[Item_key]],GDList,Table_ExternalData_1[[#Headers],[20]])</f>
        <v>0</v>
      </c>
      <c r="AA438" s="6">
        <f>SUMIFS(GQList,GIList,Table_ExternalData_1[[#This Row],[Item_key]],GDList,Table_ExternalData_1[[#Headers],[21]])</f>
        <v>0</v>
      </c>
      <c r="AB438" s="6">
        <f>SUMIFS(GQList,GIList,Table_ExternalData_1[[#This Row],[Item_key]],GDList,Table_ExternalData_1[[#Headers],[22]])</f>
        <v>0</v>
      </c>
      <c r="AC438" s="6">
        <f>SUMIFS(GQList,GIList,Table_ExternalData_1[[#This Row],[Item_key]],GDList,Table_ExternalData_1[[#Headers],[23]])</f>
        <v>0</v>
      </c>
      <c r="AD438" s="6">
        <f>SUMIFS(GQList,GIList,Table_ExternalData_1[[#This Row],[Item_key]],GDList,Table_ExternalData_1[[#Headers],[24]])</f>
        <v>0</v>
      </c>
      <c r="AE438" s="6">
        <f>SUMIFS(GQList,GIList,Table_ExternalData_1[[#This Row],[Item_key]],GDList,Table_ExternalData_1[[#Headers],[25]])</f>
        <v>0</v>
      </c>
      <c r="AF438" s="6">
        <f>SUMIFS(GQList,GIList,Table_ExternalData_1[[#This Row],[Item_key]],GDList,Table_ExternalData_1[[#Headers],[26]])</f>
        <v>0</v>
      </c>
      <c r="AG438" s="6">
        <f>SUMIFS(GQList,GIList,Table_ExternalData_1[[#This Row],[Item_key]],GDList,Table_ExternalData_1[[#Headers],[27]])</f>
        <v>0</v>
      </c>
      <c r="AH438" s="6">
        <f>SUMIFS(GQList,GIList,Table_ExternalData_1[[#This Row],[Item_key]],GDList,Table_ExternalData_1[[#Headers],[28]])</f>
        <v>0</v>
      </c>
      <c r="AI438" s="6">
        <f>SUMIFS(GQList,GIList,Table_ExternalData_1[[#This Row],[Item_key]],GDList,Table_ExternalData_1[[#Headers],[29]])</f>
        <v>0</v>
      </c>
      <c r="AJ438" s="6">
        <f>SUMIFS(GQList,GIList,Table_ExternalData_1[[#This Row],[Item_key]],GDList,Table_ExternalData_1[[#Headers],[30]])</f>
        <v>0</v>
      </c>
      <c r="AK438" s="6">
        <f>SUMIFS(GQList,GIList,Table_ExternalData_1[[#This Row],[Item_key]],GDList,Table_ExternalData_1[[#Headers],[31]])</f>
        <v>5500</v>
      </c>
      <c r="AL438" s="6">
        <f>SUM(Table_ExternalData_1[[#This Row],[1]:[31]])</f>
        <v>5500</v>
      </c>
    </row>
    <row r="439" spans="1:38" ht="24" hidden="1">
      <c r="A439" s="8" t="s">
        <v>2000</v>
      </c>
      <c r="B439" s="3" t="s">
        <v>1217</v>
      </c>
      <c r="C439" s="3" t="s">
        <v>110</v>
      </c>
      <c r="D439" s="3" t="s">
        <v>1226</v>
      </c>
      <c r="E439" s="3" t="s">
        <v>1227</v>
      </c>
      <c r="F439" s="8" t="s">
        <v>1641</v>
      </c>
      <c r="G439" s="6">
        <f>SUMIFS(GQList,GIList,Table_ExternalData_1[[#This Row],[Item_key]],GDList,Table_ExternalData_1[[#Headers],[1]])</f>
        <v>0</v>
      </c>
      <c r="H439" s="6">
        <f>SUMIFS(GQList,GIList,Table_ExternalData_1[[#This Row],[Item_key]],GDList,Table_ExternalData_1[[#Headers],[2]])</f>
        <v>0</v>
      </c>
      <c r="I439" s="6">
        <f>SUMIFS(GQList,GIList,Table_ExternalData_1[[#This Row],[Item_key]],GDList,Table_ExternalData_1[[#Headers],[3]])</f>
        <v>0</v>
      </c>
      <c r="J439" s="6">
        <f>SUMIFS(GQList,GIList,Table_ExternalData_1[[#This Row],[Item_key]],GDList,Table_ExternalData_1[[#Headers],[4]])</f>
        <v>0</v>
      </c>
      <c r="K439" s="6">
        <f>SUMIFS(GQList,GIList,Table_ExternalData_1[[#This Row],[Item_key]],GDList,Table_ExternalData_1[[#Headers],[5]])</f>
        <v>0</v>
      </c>
      <c r="L439" s="6">
        <f>SUMIFS(GQList,GIList,Table_ExternalData_1[[#This Row],[Item_key]],GDList,Table_ExternalData_1[[#Headers],[6]])</f>
        <v>0</v>
      </c>
      <c r="M439" s="6">
        <f>SUMIFS(GQList,GIList,Table_ExternalData_1[[#This Row],[Item_key]],GDList,Table_ExternalData_1[[#Headers],[7]])</f>
        <v>0</v>
      </c>
      <c r="N439" s="6">
        <f>SUMIFS(GQList,GIList,Table_ExternalData_1[[#This Row],[Item_key]],GDList,Table_ExternalData_1[[#Headers],[8]])</f>
        <v>0</v>
      </c>
      <c r="O439" s="6">
        <f>SUMIFS(GQList,GIList,Table_ExternalData_1[[#This Row],[Item_key]],GDList,Table_ExternalData_1[[#Headers],[9]])</f>
        <v>0</v>
      </c>
      <c r="P439" s="6">
        <f>SUMIFS(GQList,GIList,Table_ExternalData_1[[#This Row],[Item_key]],GDList,Table_ExternalData_1[[#Headers],[10]])</f>
        <v>0</v>
      </c>
      <c r="Q439" s="6">
        <f>SUMIFS(GQList,GIList,Table_ExternalData_1[[#This Row],[Item_key]],GDList,Table_ExternalData_1[[#Headers],[11]])</f>
        <v>0</v>
      </c>
      <c r="R439" s="6">
        <f>SUMIFS(GQList,GIList,Table_ExternalData_1[[#This Row],[Item_key]],GDList,Table_ExternalData_1[[#Headers],[12]])</f>
        <v>0</v>
      </c>
      <c r="S439" s="6">
        <f>SUMIFS(GQList,GIList,Table_ExternalData_1[[#This Row],[Item_key]],GDList,Table_ExternalData_1[[#Headers],[13]])</f>
        <v>0</v>
      </c>
      <c r="T439" s="6">
        <f>SUMIFS(GQList,GIList,Table_ExternalData_1[[#This Row],[Item_key]],GDList,Table_ExternalData_1[[#Headers],[14]])</f>
        <v>0</v>
      </c>
      <c r="U439" s="6">
        <f>SUMIFS(GQList,GIList,Table_ExternalData_1[[#This Row],[Item_key]],GDList,Table_ExternalData_1[[#Headers],[15]])</f>
        <v>1000</v>
      </c>
      <c r="V439" s="6">
        <f>SUMIFS(GQList,GIList,Table_ExternalData_1[[#This Row],[Item_key]],GDList,Table_ExternalData_1[[#Headers],[16]])</f>
        <v>0</v>
      </c>
      <c r="W439" s="6">
        <f>SUMIFS(GQList,GIList,Table_ExternalData_1[[#This Row],[Item_key]],GDList,Table_ExternalData_1[[#Headers],[17]])</f>
        <v>0</v>
      </c>
      <c r="X439" s="6">
        <f>SUMIFS(GQList,GIList,Table_ExternalData_1[[#This Row],[Item_key]],GDList,Table_ExternalData_1[[#Headers],[18]])</f>
        <v>0</v>
      </c>
      <c r="Y439" s="6">
        <f>SUMIFS(GQList,GIList,Table_ExternalData_1[[#This Row],[Item_key]],GDList,Table_ExternalData_1[[#Headers],[19]])</f>
        <v>0</v>
      </c>
      <c r="Z439" s="6">
        <f>SUMIFS(GQList,GIList,Table_ExternalData_1[[#This Row],[Item_key]],GDList,Table_ExternalData_1[[#Headers],[20]])</f>
        <v>0</v>
      </c>
      <c r="AA439" s="6">
        <f>SUMIFS(GQList,GIList,Table_ExternalData_1[[#This Row],[Item_key]],GDList,Table_ExternalData_1[[#Headers],[21]])</f>
        <v>0</v>
      </c>
      <c r="AB439" s="6">
        <f>SUMIFS(GQList,GIList,Table_ExternalData_1[[#This Row],[Item_key]],GDList,Table_ExternalData_1[[#Headers],[22]])</f>
        <v>0</v>
      </c>
      <c r="AC439" s="6">
        <f>SUMIFS(GQList,GIList,Table_ExternalData_1[[#This Row],[Item_key]],GDList,Table_ExternalData_1[[#Headers],[23]])</f>
        <v>0</v>
      </c>
      <c r="AD439" s="6">
        <f>SUMIFS(GQList,GIList,Table_ExternalData_1[[#This Row],[Item_key]],GDList,Table_ExternalData_1[[#Headers],[24]])</f>
        <v>0</v>
      </c>
      <c r="AE439" s="6">
        <f>SUMIFS(GQList,GIList,Table_ExternalData_1[[#This Row],[Item_key]],GDList,Table_ExternalData_1[[#Headers],[25]])</f>
        <v>0</v>
      </c>
      <c r="AF439" s="6">
        <f>SUMIFS(GQList,GIList,Table_ExternalData_1[[#This Row],[Item_key]],GDList,Table_ExternalData_1[[#Headers],[26]])</f>
        <v>0</v>
      </c>
      <c r="AG439" s="6">
        <f>SUMIFS(GQList,GIList,Table_ExternalData_1[[#This Row],[Item_key]],GDList,Table_ExternalData_1[[#Headers],[27]])</f>
        <v>0</v>
      </c>
      <c r="AH439" s="6">
        <f>SUMIFS(GQList,GIList,Table_ExternalData_1[[#This Row],[Item_key]],GDList,Table_ExternalData_1[[#Headers],[28]])</f>
        <v>0</v>
      </c>
      <c r="AI439" s="6">
        <f>SUMIFS(GQList,GIList,Table_ExternalData_1[[#This Row],[Item_key]],GDList,Table_ExternalData_1[[#Headers],[29]])</f>
        <v>0</v>
      </c>
      <c r="AJ439" s="6">
        <f>SUMIFS(GQList,GIList,Table_ExternalData_1[[#This Row],[Item_key]],GDList,Table_ExternalData_1[[#Headers],[30]])</f>
        <v>0</v>
      </c>
      <c r="AK439" s="6">
        <f>SUMIFS(GQList,GIList,Table_ExternalData_1[[#This Row],[Item_key]],GDList,Table_ExternalData_1[[#Headers],[31]])</f>
        <v>0</v>
      </c>
      <c r="AL439" s="6">
        <f>SUM(Table_ExternalData_1[[#This Row],[1]:[31]])</f>
        <v>1000</v>
      </c>
    </row>
    <row r="440" spans="1:38" ht="24" hidden="1">
      <c r="A440" s="8" t="s">
        <v>2000</v>
      </c>
      <c r="B440" s="3" t="s">
        <v>1217</v>
      </c>
      <c r="C440" s="3" t="s">
        <v>111</v>
      </c>
      <c r="D440" s="3" t="s">
        <v>1228</v>
      </c>
      <c r="E440" s="3" t="s">
        <v>1229</v>
      </c>
      <c r="F440" s="8" t="s">
        <v>1641</v>
      </c>
      <c r="G440" s="6">
        <f>SUMIFS(GQList,GIList,Table_ExternalData_1[[#This Row],[Item_key]],GDList,Table_ExternalData_1[[#Headers],[1]])</f>
        <v>0</v>
      </c>
      <c r="H440" s="6">
        <f>SUMIFS(GQList,GIList,Table_ExternalData_1[[#This Row],[Item_key]],GDList,Table_ExternalData_1[[#Headers],[2]])</f>
        <v>0</v>
      </c>
      <c r="I440" s="6">
        <f>SUMIFS(GQList,GIList,Table_ExternalData_1[[#This Row],[Item_key]],GDList,Table_ExternalData_1[[#Headers],[3]])</f>
        <v>0</v>
      </c>
      <c r="J440" s="6">
        <f>SUMIFS(GQList,GIList,Table_ExternalData_1[[#This Row],[Item_key]],GDList,Table_ExternalData_1[[#Headers],[4]])</f>
        <v>0</v>
      </c>
      <c r="K440" s="6">
        <f>SUMIFS(GQList,GIList,Table_ExternalData_1[[#This Row],[Item_key]],GDList,Table_ExternalData_1[[#Headers],[5]])</f>
        <v>0</v>
      </c>
      <c r="L440" s="6">
        <f>SUMIFS(GQList,GIList,Table_ExternalData_1[[#This Row],[Item_key]],GDList,Table_ExternalData_1[[#Headers],[6]])</f>
        <v>0</v>
      </c>
      <c r="M440" s="6">
        <f>SUMIFS(GQList,GIList,Table_ExternalData_1[[#This Row],[Item_key]],GDList,Table_ExternalData_1[[#Headers],[7]])</f>
        <v>0</v>
      </c>
      <c r="N440" s="6">
        <f>SUMIFS(GQList,GIList,Table_ExternalData_1[[#This Row],[Item_key]],GDList,Table_ExternalData_1[[#Headers],[8]])</f>
        <v>0</v>
      </c>
      <c r="O440" s="6">
        <f>SUMIFS(GQList,GIList,Table_ExternalData_1[[#This Row],[Item_key]],GDList,Table_ExternalData_1[[#Headers],[9]])</f>
        <v>0</v>
      </c>
      <c r="P440" s="6">
        <f>SUMIFS(GQList,GIList,Table_ExternalData_1[[#This Row],[Item_key]],GDList,Table_ExternalData_1[[#Headers],[10]])</f>
        <v>0</v>
      </c>
      <c r="Q440" s="6">
        <f>SUMIFS(GQList,GIList,Table_ExternalData_1[[#This Row],[Item_key]],GDList,Table_ExternalData_1[[#Headers],[11]])</f>
        <v>0</v>
      </c>
      <c r="R440" s="6">
        <f>SUMIFS(GQList,GIList,Table_ExternalData_1[[#This Row],[Item_key]],GDList,Table_ExternalData_1[[#Headers],[12]])</f>
        <v>0</v>
      </c>
      <c r="S440" s="6">
        <f>SUMIFS(GQList,GIList,Table_ExternalData_1[[#This Row],[Item_key]],GDList,Table_ExternalData_1[[#Headers],[13]])</f>
        <v>0</v>
      </c>
      <c r="T440" s="6">
        <f>SUMIFS(GQList,GIList,Table_ExternalData_1[[#This Row],[Item_key]],GDList,Table_ExternalData_1[[#Headers],[14]])</f>
        <v>0</v>
      </c>
      <c r="U440" s="6">
        <f>SUMIFS(GQList,GIList,Table_ExternalData_1[[#This Row],[Item_key]],GDList,Table_ExternalData_1[[#Headers],[15]])</f>
        <v>2000</v>
      </c>
      <c r="V440" s="6">
        <f>SUMIFS(GQList,GIList,Table_ExternalData_1[[#This Row],[Item_key]],GDList,Table_ExternalData_1[[#Headers],[16]])</f>
        <v>0</v>
      </c>
      <c r="W440" s="6">
        <f>SUMIFS(GQList,GIList,Table_ExternalData_1[[#This Row],[Item_key]],GDList,Table_ExternalData_1[[#Headers],[17]])</f>
        <v>0</v>
      </c>
      <c r="X440" s="6">
        <f>SUMIFS(GQList,GIList,Table_ExternalData_1[[#This Row],[Item_key]],GDList,Table_ExternalData_1[[#Headers],[18]])</f>
        <v>0</v>
      </c>
      <c r="Y440" s="6">
        <f>SUMIFS(GQList,GIList,Table_ExternalData_1[[#This Row],[Item_key]],GDList,Table_ExternalData_1[[#Headers],[19]])</f>
        <v>0</v>
      </c>
      <c r="Z440" s="6">
        <f>SUMIFS(GQList,GIList,Table_ExternalData_1[[#This Row],[Item_key]],GDList,Table_ExternalData_1[[#Headers],[20]])</f>
        <v>0</v>
      </c>
      <c r="AA440" s="6">
        <f>SUMIFS(GQList,GIList,Table_ExternalData_1[[#This Row],[Item_key]],GDList,Table_ExternalData_1[[#Headers],[21]])</f>
        <v>0</v>
      </c>
      <c r="AB440" s="6">
        <f>SUMIFS(GQList,GIList,Table_ExternalData_1[[#This Row],[Item_key]],GDList,Table_ExternalData_1[[#Headers],[22]])</f>
        <v>0</v>
      </c>
      <c r="AC440" s="6">
        <f>SUMIFS(GQList,GIList,Table_ExternalData_1[[#This Row],[Item_key]],GDList,Table_ExternalData_1[[#Headers],[23]])</f>
        <v>0</v>
      </c>
      <c r="AD440" s="6">
        <f>SUMIFS(GQList,GIList,Table_ExternalData_1[[#This Row],[Item_key]],GDList,Table_ExternalData_1[[#Headers],[24]])</f>
        <v>0</v>
      </c>
      <c r="AE440" s="6">
        <f>SUMIFS(GQList,GIList,Table_ExternalData_1[[#This Row],[Item_key]],GDList,Table_ExternalData_1[[#Headers],[25]])</f>
        <v>0</v>
      </c>
      <c r="AF440" s="6">
        <f>SUMIFS(GQList,GIList,Table_ExternalData_1[[#This Row],[Item_key]],GDList,Table_ExternalData_1[[#Headers],[26]])</f>
        <v>0</v>
      </c>
      <c r="AG440" s="6">
        <f>SUMIFS(GQList,GIList,Table_ExternalData_1[[#This Row],[Item_key]],GDList,Table_ExternalData_1[[#Headers],[27]])</f>
        <v>0</v>
      </c>
      <c r="AH440" s="6">
        <f>SUMIFS(GQList,GIList,Table_ExternalData_1[[#This Row],[Item_key]],GDList,Table_ExternalData_1[[#Headers],[28]])</f>
        <v>0</v>
      </c>
      <c r="AI440" s="6">
        <f>SUMIFS(GQList,GIList,Table_ExternalData_1[[#This Row],[Item_key]],GDList,Table_ExternalData_1[[#Headers],[29]])</f>
        <v>0</v>
      </c>
      <c r="AJ440" s="6">
        <f>SUMIFS(GQList,GIList,Table_ExternalData_1[[#This Row],[Item_key]],GDList,Table_ExternalData_1[[#Headers],[30]])</f>
        <v>0</v>
      </c>
      <c r="AK440" s="6">
        <f>SUMIFS(GQList,GIList,Table_ExternalData_1[[#This Row],[Item_key]],GDList,Table_ExternalData_1[[#Headers],[31]])</f>
        <v>0</v>
      </c>
      <c r="AL440" s="6">
        <f>SUM(Table_ExternalData_1[[#This Row],[1]:[31]])</f>
        <v>2000</v>
      </c>
    </row>
    <row r="441" spans="1:38" hidden="1">
      <c r="A441" s="8" t="s">
        <v>2000</v>
      </c>
      <c r="B441" s="3" t="s">
        <v>1217</v>
      </c>
      <c r="C441" s="3" t="s">
        <v>119</v>
      </c>
      <c r="D441" s="3" t="s">
        <v>1230</v>
      </c>
      <c r="E441" s="3" t="s">
        <v>1231</v>
      </c>
      <c r="F441" s="8" t="s">
        <v>1641</v>
      </c>
      <c r="G441" s="6">
        <f>SUMIFS(GQList,GIList,Table_ExternalData_1[[#This Row],[Item_key]],GDList,Table_ExternalData_1[[#Headers],[1]])</f>
        <v>0</v>
      </c>
      <c r="H441" s="6">
        <f>SUMIFS(GQList,GIList,Table_ExternalData_1[[#This Row],[Item_key]],GDList,Table_ExternalData_1[[#Headers],[2]])</f>
        <v>0</v>
      </c>
      <c r="I441" s="6">
        <f>SUMIFS(GQList,GIList,Table_ExternalData_1[[#This Row],[Item_key]],GDList,Table_ExternalData_1[[#Headers],[3]])</f>
        <v>0</v>
      </c>
      <c r="J441" s="6">
        <f>SUMIFS(GQList,GIList,Table_ExternalData_1[[#This Row],[Item_key]],GDList,Table_ExternalData_1[[#Headers],[4]])</f>
        <v>0</v>
      </c>
      <c r="K441" s="6">
        <f>SUMIFS(GQList,GIList,Table_ExternalData_1[[#This Row],[Item_key]],GDList,Table_ExternalData_1[[#Headers],[5]])</f>
        <v>0</v>
      </c>
      <c r="L441" s="6">
        <f>SUMIFS(GQList,GIList,Table_ExternalData_1[[#This Row],[Item_key]],GDList,Table_ExternalData_1[[#Headers],[6]])</f>
        <v>0</v>
      </c>
      <c r="M441" s="6">
        <f>SUMIFS(GQList,GIList,Table_ExternalData_1[[#This Row],[Item_key]],GDList,Table_ExternalData_1[[#Headers],[7]])</f>
        <v>0</v>
      </c>
      <c r="N441" s="6">
        <f>SUMIFS(GQList,GIList,Table_ExternalData_1[[#This Row],[Item_key]],GDList,Table_ExternalData_1[[#Headers],[8]])</f>
        <v>0</v>
      </c>
      <c r="O441" s="6">
        <f>SUMIFS(GQList,GIList,Table_ExternalData_1[[#This Row],[Item_key]],GDList,Table_ExternalData_1[[#Headers],[9]])</f>
        <v>0</v>
      </c>
      <c r="P441" s="6">
        <f>SUMIFS(GQList,GIList,Table_ExternalData_1[[#This Row],[Item_key]],GDList,Table_ExternalData_1[[#Headers],[10]])</f>
        <v>0</v>
      </c>
      <c r="Q441" s="6">
        <f>SUMIFS(GQList,GIList,Table_ExternalData_1[[#This Row],[Item_key]],GDList,Table_ExternalData_1[[#Headers],[11]])</f>
        <v>0</v>
      </c>
      <c r="R441" s="6">
        <f>SUMIFS(GQList,GIList,Table_ExternalData_1[[#This Row],[Item_key]],GDList,Table_ExternalData_1[[#Headers],[12]])</f>
        <v>0</v>
      </c>
      <c r="S441" s="6">
        <f>SUMIFS(GQList,GIList,Table_ExternalData_1[[#This Row],[Item_key]],GDList,Table_ExternalData_1[[#Headers],[13]])</f>
        <v>0</v>
      </c>
      <c r="T441" s="6">
        <f>SUMIFS(GQList,GIList,Table_ExternalData_1[[#This Row],[Item_key]],GDList,Table_ExternalData_1[[#Headers],[14]])</f>
        <v>0</v>
      </c>
      <c r="U441" s="6">
        <f>SUMIFS(GQList,GIList,Table_ExternalData_1[[#This Row],[Item_key]],GDList,Table_ExternalData_1[[#Headers],[15]])</f>
        <v>2500</v>
      </c>
      <c r="V441" s="6">
        <f>SUMIFS(GQList,GIList,Table_ExternalData_1[[#This Row],[Item_key]],GDList,Table_ExternalData_1[[#Headers],[16]])</f>
        <v>0</v>
      </c>
      <c r="W441" s="6">
        <f>SUMIFS(GQList,GIList,Table_ExternalData_1[[#This Row],[Item_key]],GDList,Table_ExternalData_1[[#Headers],[17]])</f>
        <v>0</v>
      </c>
      <c r="X441" s="6">
        <f>SUMIFS(GQList,GIList,Table_ExternalData_1[[#This Row],[Item_key]],GDList,Table_ExternalData_1[[#Headers],[18]])</f>
        <v>0</v>
      </c>
      <c r="Y441" s="6">
        <f>SUMIFS(GQList,GIList,Table_ExternalData_1[[#This Row],[Item_key]],GDList,Table_ExternalData_1[[#Headers],[19]])</f>
        <v>0</v>
      </c>
      <c r="Z441" s="6">
        <f>SUMIFS(GQList,GIList,Table_ExternalData_1[[#This Row],[Item_key]],GDList,Table_ExternalData_1[[#Headers],[20]])</f>
        <v>0</v>
      </c>
      <c r="AA441" s="6">
        <f>SUMIFS(GQList,GIList,Table_ExternalData_1[[#This Row],[Item_key]],GDList,Table_ExternalData_1[[#Headers],[21]])</f>
        <v>0</v>
      </c>
      <c r="AB441" s="6">
        <f>SUMIFS(GQList,GIList,Table_ExternalData_1[[#This Row],[Item_key]],GDList,Table_ExternalData_1[[#Headers],[22]])</f>
        <v>0</v>
      </c>
      <c r="AC441" s="6">
        <f>SUMIFS(GQList,GIList,Table_ExternalData_1[[#This Row],[Item_key]],GDList,Table_ExternalData_1[[#Headers],[23]])</f>
        <v>0</v>
      </c>
      <c r="AD441" s="6">
        <f>SUMIFS(GQList,GIList,Table_ExternalData_1[[#This Row],[Item_key]],GDList,Table_ExternalData_1[[#Headers],[24]])</f>
        <v>0</v>
      </c>
      <c r="AE441" s="6">
        <f>SUMIFS(GQList,GIList,Table_ExternalData_1[[#This Row],[Item_key]],GDList,Table_ExternalData_1[[#Headers],[25]])</f>
        <v>1800</v>
      </c>
      <c r="AF441" s="6">
        <f>SUMIFS(GQList,GIList,Table_ExternalData_1[[#This Row],[Item_key]],GDList,Table_ExternalData_1[[#Headers],[26]])</f>
        <v>0</v>
      </c>
      <c r="AG441" s="6">
        <f>SUMIFS(GQList,GIList,Table_ExternalData_1[[#This Row],[Item_key]],GDList,Table_ExternalData_1[[#Headers],[27]])</f>
        <v>0</v>
      </c>
      <c r="AH441" s="6">
        <f>SUMIFS(GQList,GIList,Table_ExternalData_1[[#This Row],[Item_key]],GDList,Table_ExternalData_1[[#Headers],[28]])</f>
        <v>0</v>
      </c>
      <c r="AI441" s="6">
        <f>SUMIFS(GQList,GIList,Table_ExternalData_1[[#This Row],[Item_key]],GDList,Table_ExternalData_1[[#Headers],[29]])</f>
        <v>0</v>
      </c>
      <c r="AJ441" s="6">
        <f>SUMIFS(GQList,GIList,Table_ExternalData_1[[#This Row],[Item_key]],GDList,Table_ExternalData_1[[#Headers],[30]])</f>
        <v>0</v>
      </c>
      <c r="AK441" s="6">
        <f>SUMIFS(GQList,GIList,Table_ExternalData_1[[#This Row],[Item_key]],GDList,Table_ExternalData_1[[#Headers],[31]])</f>
        <v>1700</v>
      </c>
      <c r="AL441" s="6">
        <f>SUM(Table_ExternalData_1[[#This Row],[1]:[31]])</f>
        <v>6000</v>
      </c>
    </row>
    <row r="442" spans="1:38" hidden="1">
      <c r="A442" s="8" t="s">
        <v>2000</v>
      </c>
      <c r="B442" s="3" t="s">
        <v>1217</v>
      </c>
      <c r="C442" s="3" t="s">
        <v>1699</v>
      </c>
      <c r="D442" s="3" t="s">
        <v>1985</v>
      </c>
      <c r="E442" s="3" t="s">
        <v>1986</v>
      </c>
      <c r="F442" s="8" t="s">
        <v>1641</v>
      </c>
      <c r="G442" s="6">
        <f>SUMIFS(GQList,GIList,Table_ExternalData_1[[#This Row],[Item_key]],GDList,Table_ExternalData_1[[#Headers],[1]])</f>
        <v>0</v>
      </c>
      <c r="H442" s="6">
        <f>SUMIFS(GQList,GIList,Table_ExternalData_1[[#This Row],[Item_key]],GDList,Table_ExternalData_1[[#Headers],[2]])</f>
        <v>0</v>
      </c>
      <c r="I442" s="6">
        <f>SUMIFS(GQList,GIList,Table_ExternalData_1[[#This Row],[Item_key]],GDList,Table_ExternalData_1[[#Headers],[3]])</f>
        <v>0</v>
      </c>
      <c r="J442" s="6">
        <f>SUMIFS(GQList,GIList,Table_ExternalData_1[[#This Row],[Item_key]],GDList,Table_ExternalData_1[[#Headers],[4]])</f>
        <v>0</v>
      </c>
      <c r="K442" s="6">
        <f>SUMIFS(GQList,GIList,Table_ExternalData_1[[#This Row],[Item_key]],GDList,Table_ExternalData_1[[#Headers],[5]])</f>
        <v>0</v>
      </c>
      <c r="L442" s="6">
        <f>SUMIFS(GQList,GIList,Table_ExternalData_1[[#This Row],[Item_key]],GDList,Table_ExternalData_1[[#Headers],[6]])</f>
        <v>0</v>
      </c>
      <c r="M442" s="6">
        <f>SUMIFS(GQList,GIList,Table_ExternalData_1[[#This Row],[Item_key]],GDList,Table_ExternalData_1[[#Headers],[7]])</f>
        <v>0</v>
      </c>
      <c r="N442" s="6">
        <f>SUMIFS(GQList,GIList,Table_ExternalData_1[[#This Row],[Item_key]],GDList,Table_ExternalData_1[[#Headers],[8]])</f>
        <v>0</v>
      </c>
      <c r="O442" s="6">
        <f>SUMIFS(GQList,GIList,Table_ExternalData_1[[#This Row],[Item_key]],GDList,Table_ExternalData_1[[#Headers],[9]])</f>
        <v>0</v>
      </c>
      <c r="P442" s="6">
        <f>SUMIFS(GQList,GIList,Table_ExternalData_1[[#This Row],[Item_key]],GDList,Table_ExternalData_1[[#Headers],[10]])</f>
        <v>0</v>
      </c>
      <c r="Q442" s="6">
        <f>SUMIFS(GQList,GIList,Table_ExternalData_1[[#This Row],[Item_key]],GDList,Table_ExternalData_1[[#Headers],[11]])</f>
        <v>0</v>
      </c>
      <c r="R442" s="6">
        <f>SUMIFS(GQList,GIList,Table_ExternalData_1[[#This Row],[Item_key]],GDList,Table_ExternalData_1[[#Headers],[12]])</f>
        <v>0</v>
      </c>
      <c r="S442" s="6">
        <f>SUMIFS(GQList,GIList,Table_ExternalData_1[[#This Row],[Item_key]],GDList,Table_ExternalData_1[[#Headers],[13]])</f>
        <v>0</v>
      </c>
      <c r="T442" s="6">
        <f>SUMIFS(GQList,GIList,Table_ExternalData_1[[#This Row],[Item_key]],GDList,Table_ExternalData_1[[#Headers],[14]])</f>
        <v>0</v>
      </c>
      <c r="U442" s="6">
        <f>SUMIFS(GQList,GIList,Table_ExternalData_1[[#This Row],[Item_key]],GDList,Table_ExternalData_1[[#Headers],[15]])</f>
        <v>0</v>
      </c>
      <c r="V442" s="6">
        <f>SUMIFS(GQList,GIList,Table_ExternalData_1[[#This Row],[Item_key]],GDList,Table_ExternalData_1[[#Headers],[16]])</f>
        <v>0</v>
      </c>
      <c r="W442" s="6">
        <f>SUMIFS(GQList,GIList,Table_ExternalData_1[[#This Row],[Item_key]],GDList,Table_ExternalData_1[[#Headers],[17]])</f>
        <v>0</v>
      </c>
      <c r="X442" s="6">
        <f>SUMIFS(GQList,GIList,Table_ExternalData_1[[#This Row],[Item_key]],GDList,Table_ExternalData_1[[#Headers],[18]])</f>
        <v>0</v>
      </c>
      <c r="Y442" s="6">
        <f>SUMIFS(GQList,GIList,Table_ExternalData_1[[#This Row],[Item_key]],GDList,Table_ExternalData_1[[#Headers],[19]])</f>
        <v>0</v>
      </c>
      <c r="Z442" s="6">
        <f>SUMIFS(GQList,GIList,Table_ExternalData_1[[#This Row],[Item_key]],GDList,Table_ExternalData_1[[#Headers],[20]])</f>
        <v>0</v>
      </c>
      <c r="AA442" s="6">
        <f>SUMIFS(GQList,GIList,Table_ExternalData_1[[#This Row],[Item_key]],GDList,Table_ExternalData_1[[#Headers],[21]])</f>
        <v>0</v>
      </c>
      <c r="AB442" s="6">
        <f>SUMIFS(GQList,GIList,Table_ExternalData_1[[#This Row],[Item_key]],GDList,Table_ExternalData_1[[#Headers],[22]])</f>
        <v>0</v>
      </c>
      <c r="AC442" s="6">
        <f>SUMIFS(GQList,GIList,Table_ExternalData_1[[#This Row],[Item_key]],GDList,Table_ExternalData_1[[#Headers],[23]])</f>
        <v>0</v>
      </c>
      <c r="AD442" s="6">
        <f>SUMIFS(GQList,GIList,Table_ExternalData_1[[#This Row],[Item_key]],GDList,Table_ExternalData_1[[#Headers],[24]])</f>
        <v>0</v>
      </c>
      <c r="AE442" s="6">
        <f>SUMIFS(GQList,GIList,Table_ExternalData_1[[#This Row],[Item_key]],GDList,Table_ExternalData_1[[#Headers],[25]])</f>
        <v>0</v>
      </c>
      <c r="AF442" s="6">
        <f>SUMIFS(GQList,GIList,Table_ExternalData_1[[#This Row],[Item_key]],GDList,Table_ExternalData_1[[#Headers],[26]])</f>
        <v>0</v>
      </c>
      <c r="AG442" s="6">
        <f>SUMIFS(GQList,GIList,Table_ExternalData_1[[#This Row],[Item_key]],GDList,Table_ExternalData_1[[#Headers],[27]])</f>
        <v>0</v>
      </c>
      <c r="AH442" s="6">
        <f>SUMIFS(GQList,GIList,Table_ExternalData_1[[#This Row],[Item_key]],GDList,Table_ExternalData_1[[#Headers],[28]])</f>
        <v>0</v>
      </c>
      <c r="AI442" s="6">
        <f>SUMIFS(GQList,GIList,Table_ExternalData_1[[#This Row],[Item_key]],GDList,Table_ExternalData_1[[#Headers],[29]])</f>
        <v>0</v>
      </c>
      <c r="AJ442" s="6">
        <f>SUMIFS(GQList,GIList,Table_ExternalData_1[[#This Row],[Item_key]],GDList,Table_ExternalData_1[[#Headers],[30]])</f>
        <v>3000</v>
      </c>
      <c r="AK442" s="6">
        <f>SUMIFS(GQList,GIList,Table_ExternalData_1[[#This Row],[Item_key]],GDList,Table_ExternalData_1[[#Headers],[31]])</f>
        <v>2500</v>
      </c>
      <c r="AL442" s="6">
        <f>SUM(Table_ExternalData_1[[#This Row],[1]:[31]])</f>
        <v>5500</v>
      </c>
    </row>
    <row r="443" spans="1:38" hidden="1">
      <c r="A443" s="8" t="s">
        <v>2000</v>
      </c>
      <c r="B443" s="3" t="s">
        <v>1217</v>
      </c>
      <c r="C443" s="3" t="s">
        <v>1699</v>
      </c>
      <c r="D443" s="3" t="s">
        <v>1985</v>
      </c>
      <c r="E443" s="3" t="s">
        <v>1986</v>
      </c>
      <c r="F443" s="8" t="s">
        <v>1642</v>
      </c>
      <c r="G443" s="6">
        <f>SUMIFS(GQList,GIList,Table_ExternalData_1[[#This Row],[Item_key]],GDList,Table_ExternalData_1[[#Headers],[1]])</f>
        <v>0</v>
      </c>
      <c r="H443" s="6">
        <f>SUMIFS(GQList,GIList,Table_ExternalData_1[[#This Row],[Item_key]],GDList,Table_ExternalData_1[[#Headers],[2]])</f>
        <v>0</v>
      </c>
      <c r="I443" s="6">
        <f>SUMIFS(GQList,GIList,Table_ExternalData_1[[#This Row],[Item_key]],GDList,Table_ExternalData_1[[#Headers],[3]])</f>
        <v>0</v>
      </c>
      <c r="J443" s="6">
        <f>SUMIFS(GQList,GIList,Table_ExternalData_1[[#This Row],[Item_key]],GDList,Table_ExternalData_1[[#Headers],[4]])</f>
        <v>0</v>
      </c>
      <c r="K443" s="6">
        <f>SUMIFS(GQList,GIList,Table_ExternalData_1[[#This Row],[Item_key]],GDList,Table_ExternalData_1[[#Headers],[5]])</f>
        <v>0</v>
      </c>
      <c r="L443" s="6">
        <f>SUMIFS(GQList,GIList,Table_ExternalData_1[[#This Row],[Item_key]],GDList,Table_ExternalData_1[[#Headers],[6]])</f>
        <v>0</v>
      </c>
      <c r="M443" s="6">
        <f>SUMIFS(GQList,GIList,Table_ExternalData_1[[#This Row],[Item_key]],GDList,Table_ExternalData_1[[#Headers],[7]])</f>
        <v>0</v>
      </c>
      <c r="N443" s="6">
        <f>SUMIFS(GQList,GIList,Table_ExternalData_1[[#This Row],[Item_key]],GDList,Table_ExternalData_1[[#Headers],[8]])</f>
        <v>0</v>
      </c>
      <c r="O443" s="6">
        <f>SUMIFS(GQList,GIList,Table_ExternalData_1[[#This Row],[Item_key]],GDList,Table_ExternalData_1[[#Headers],[9]])</f>
        <v>0</v>
      </c>
      <c r="P443" s="6">
        <f>SUMIFS(GQList,GIList,Table_ExternalData_1[[#This Row],[Item_key]],GDList,Table_ExternalData_1[[#Headers],[10]])</f>
        <v>0</v>
      </c>
      <c r="Q443" s="6">
        <f>SUMIFS(GQList,GIList,Table_ExternalData_1[[#This Row],[Item_key]],GDList,Table_ExternalData_1[[#Headers],[11]])</f>
        <v>0</v>
      </c>
      <c r="R443" s="6">
        <f>SUMIFS(GQList,GIList,Table_ExternalData_1[[#This Row],[Item_key]],GDList,Table_ExternalData_1[[#Headers],[12]])</f>
        <v>0</v>
      </c>
      <c r="S443" s="6">
        <f>SUMIFS(GQList,GIList,Table_ExternalData_1[[#This Row],[Item_key]],GDList,Table_ExternalData_1[[#Headers],[13]])</f>
        <v>0</v>
      </c>
      <c r="T443" s="6">
        <f>SUMIFS(GQList,GIList,Table_ExternalData_1[[#This Row],[Item_key]],GDList,Table_ExternalData_1[[#Headers],[14]])</f>
        <v>0</v>
      </c>
      <c r="U443" s="6">
        <f>SUMIFS(GQList,GIList,Table_ExternalData_1[[#This Row],[Item_key]],GDList,Table_ExternalData_1[[#Headers],[15]])</f>
        <v>0</v>
      </c>
      <c r="V443" s="6">
        <f>SUMIFS(GQList,GIList,Table_ExternalData_1[[#This Row],[Item_key]],GDList,Table_ExternalData_1[[#Headers],[16]])</f>
        <v>0</v>
      </c>
      <c r="W443" s="6">
        <f>SUMIFS(GQList,GIList,Table_ExternalData_1[[#This Row],[Item_key]],GDList,Table_ExternalData_1[[#Headers],[17]])</f>
        <v>0</v>
      </c>
      <c r="X443" s="6">
        <f>SUMIFS(GQList,GIList,Table_ExternalData_1[[#This Row],[Item_key]],GDList,Table_ExternalData_1[[#Headers],[18]])</f>
        <v>0</v>
      </c>
      <c r="Y443" s="6">
        <f>SUMIFS(GQList,GIList,Table_ExternalData_1[[#This Row],[Item_key]],GDList,Table_ExternalData_1[[#Headers],[19]])</f>
        <v>0</v>
      </c>
      <c r="Z443" s="6">
        <f>SUMIFS(GQList,GIList,Table_ExternalData_1[[#This Row],[Item_key]],GDList,Table_ExternalData_1[[#Headers],[20]])</f>
        <v>0</v>
      </c>
      <c r="AA443" s="6">
        <f>SUMIFS(GQList,GIList,Table_ExternalData_1[[#This Row],[Item_key]],GDList,Table_ExternalData_1[[#Headers],[21]])</f>
        <v>0</v>
      </c>
      <c r="AB443" s="6">
        <f>SUMIFS(GQList,GIList,Table_ExternalData_1[[#This Row],[Item_key]],GDList,Table_ExternalData_1[[#Headers],[22]])</f>
        <v>0</v>
      </c>
      <c r="AC443" s="6">
        <f>SUMIFS(GQList,GIList,Table_ExternalData_1[[#This Row],[Item_key]],GDList,Table_ExternalData_1[[#Headers],[23]])</f>
        <v>0</v>
      </c>
      <c r="AD443" s="6">
        <f>SUMIFS(GQList,GIList,Table_ExternalData_1[[#This Row],[Item_key]],GDList,Table_ExternalData_1[[#Headers],[24]])</f>
        <v>0</v>
      </c>
      <c r="AE443" s="6">
        <f>SUMIFS(GQList,GIList,Table_ExternalData_1[[#This Row],[Item_key]],GDList,Table_ExternalData_1[[#Headers],[25]])</f>
        <v>0</v>
      </c>
      <c r="AF443" s="6">
        <f>SUMIFS(GQList,GIList,Table_ExternalData_1[[#This Row],[Item_key]],GDList,Table_ExternalData_1[[#Headers],[26]])</f>
        <v>0</v>
      </c>
      <c r="AG443" s="6">
        <f>SUMIFS(GQList,GIList,Table_ExternalData_1[[#This Row],[Item_key]],GDList,Table_ExternalData_1[[#Headers],[27]])</f>
        <v>0</v>
      </c>
      <c r="AH443" s="6">
        <f>SUMIFS(GQList,GIList,Table_ExternalData_1[[#This Row],[Item_key]],GDList,Table_ExternalData_1[[#Headers],[28]])</f>
        <v>0</v>
      </c>
      <c r="AI443" s="6">
        <f>SUMIFS(GQList,GIList,Table_ExternalData_1[[#This Row],[Item_key]],GDList,Table_ExternalData_1[[#Headers],[29]])</f>
        <v>0</v>
      </c>
      <c r="AJ443" s="6">
        <f>SUMIFS(GQList,GIList,Table_ExternalData_1[[#This Row],[Item_key]],GDList,Table_ExternalData_1[[#Headers],[30]])</f>
        <v>3000</v>
      </c>
      <c r="AK443" s="6">
        <f>SUMIFS(GQList,GIList,Table_ExternalData_1[[#This Row],[Item_key]],GDList,Table_ExternalData_1[[#Headers],[31]])</f>
        <v>2500</v>
      </c>
      <c r="AL443" s="6">
        <f>SUM(Table_ExternalData_1[[#This Row],[1]:[31]])</f>
        <v>5500</v>
      </c>
    </row>
    <row r="444" spans="1:38" hidden="1">
      <c r="A444" s="8" t="s">
        <v>2000</v>
      </c>
      <c r="B444" s="3" t="s">
        <v>1217</v>
      </c>
      <c r="C444" s="3" t="s">
        <v>1713</v>
      </c>
      <c r="D444" s="3" t="s">
        <v>1987</v>
      </c>
      <c r="E444" s="3" t="s">
        <v>1988</v>
      </c>
      <c r="F444" s="8" t="s">
        <v>1641</v>
      </c>
      <c r="G444" s="6">
        <f>SUMIFS(GQList,GIList,Table_ExternalData_1[[#This Row],[Item_key]],GDList,Table_ExternalData_1[[#Headers],[1]])</f>
        <v>0</v>
      </c>
      <c r="H444" s="6">
        <f>SUMIFS(GQList,GIList,Table_ExternalData_1[[#This Row],[Item_key]],GDList,Table_ExternalData_1[[#Headers],[2]])</f>
        <v>0</v>
      </c>
      <c r="I444" s="6">
        <f>SUMIFS(GQList,GIList,Table_ExternalData_1[[#This Row],[Item_key]],GDList,Table_ExternalData_1[[#Headers],[3]])</f>
        <v>0</v>
      </c>
      <c r="J444" s="6">
        <f>SUMIFS(GQList,GIList,Table_ExternalData_1[[#This Row],[Item_key]],GDList,Table_ExternalData_1[[#Headers],[4]])</f>
        <v>0</v>
      </c>
      <c r="K444" s="6">
        <f>SUMIFS(GQList,GIList,Table_ExternalData_1[[#This Row],[Item_key]],GDList,Table_ExternalData_1[[#Headers],[5]])</f>
        <v>0</v>
      </c>
      <c r="L444" s="6">
        <f>SUMIFS(GQList,GIList,Table_ExternalData_1[[#This Row],[Item_key]],GDList,Table_ExternalData_1[[#Headers],[6]])</f>
        <v>0</v>
      </c>
      <c r="M444" s="6">
        <f>SUMIFS(GQList,GIList,Table_ExternalData_1[[#This Row],[Item_key]],GDList,Table_ExternalData_1[[#Headers],[7]])</f>
        <v>0</v>
      </c>
      <c r="N444" s="6">
        <f>SUMIFS(GQList,GIList,Table_ExternalData_1[[#This Row],[Item_key]],GDList,Table_ExternalData_1[[#Headers],[8]])</f>
        <v>0</v>
      </c>
      <c r="O444" s="6">
        <f>SUMIFS(GQList,GIList,Table_ExternalData_1[[#This Row],[Item_key]],GDList,Table_ExternalData_1[[#Headers],[9]])</f>
        <v>0</v>
      </c>
      <c r="P444" s="6">
        <f>SUMIFS(GQList,GIList,Table_ExternalData_1[[#This Row],[Item_key]],GDList,Table_ExternalData_1[[#Headers],[10]])</f>
        <v>0</v>
      </c>
      <c r="Q444" s="6">
        <f>SUMIFS(GQList,GIList,Table_ExternalData_1[[#This Row],[Item_key]],GDList,Table_ExternalData_1[[#Headers],[11]])</f>
        <v>0</v>
      </c>
      <c r="R444" s="6">
        <f>SUMIFS(GQList,GIList,Table_ExternalData_1[[#This Row],[Item_key]],GDList,Table_ExternalData_1[[#Headers],[12]])</f>
        <v>0</v>
      </c>
      <c r="S444" s="6">
        <f>SUMIFS(GQList,GIList,Table_ExternalData_1[[#This Row],[Item_key]],GDList,Table_ExternalData_1[[#Headers],[13]])</f>
        <v>0</v>
      </c>
      <c r="T444" s="6">
        <f>SUMIFS(GQList,GIList,Table_ExternalData_1[[#This Row],[Item_key]],GDList,Table_ExternalData_1[[#Headers],[14]])</f>
        <v>0</v>
      </c>
      <c r="U444" s="6">
        <f>SUMIFS(GQList,GIList,Table_ExternalData_1[[#This Row],[Item_key]],GDList,Table_ExternalData_1[[#Headers],[15]])</f>
        <v>0</v>
      </c>
      <c r="V444" s="6">
        <f>SUMIFS(GQList,GIList,Table_ExternalData_1[[#This Row],[Item_key]],GDList,Table_ExternalData_1[[#Headers],[16]])</f>
        <v>0</v>
      </c>
      <c r="W444" s="6">
        <f>SUMIFS(GQList,GIList,Table_ExternalData_1[[#This Row],[Item_key]],GDList,Table_ExternalData_1[[#Headers],[17]])</f>
        <v>0</v>
      </c>
      <c r="X444" s="6">
        <f>SUMIFS(GQList,GIList,Table_ExternalData_1[[#This Row],[Item_key]],GDList,Table_ExternalData_1[[#Headers],[18]])</f>
        <v>0</v>
      </c>
      <c r="Y444" s="6">
        <f>SUMIFS(GQList,GIList,Table_ExternalData_1[[#This Row],[Item_key]],GDList,Table_ExternalData_1[[#Headers],[19]])</f>
        <v>0</v>
      </c>
      <c r="Z444" s="6">
        <f>SUMIFS(GQList,GIList,Table_ExternalData_1[[#This Row],[Item_key]],GDList,Table_ExternalData_1[[#Headers],[20]])</f>
        <v>0</v>
      </c>
      <c r="AA444" s="6">
        <f>SUMIFS(GQList,GIList,Table_ExternalData_1[[#This Row],[Item_key]],GDList,Table_ExternalData_1[[#Headers],[21]])</f>
        <v>0</v>
      </c>
      <c r="AB444" s="6">
        <f>SUMIFS(GQList,GIList,Table_ExternalData_1[[#This Row],[Item_key]],GDList,Table_ExternalData_1[[#Headers],[22]])</f>
        <v>0</v>
      </c>
      <c r="AC444" s="6">
        <f>SUMIFS(GQList,GIList,Table_ExternalData_1[[#This Row],[Item_key]],GDList,Table_ExternalData_1[[#Headers],[23]])</f>
        <v>0</v>
      </c>
      <c r="AD444" s="6">
        <f>SUMIFS(GQList,GIList,Table_ExternalData_1[[#This Row],[Item_key]],GDList,Table_ExternalData_1[[#Headers],[24]])</f>
        <v>0</v>
      </c>
      <c r="AE444" s="6">
        <f>SUMIFS(GQList,GIList,Table_ExternalData_1[[#This Row],[Item_key]],GDList,Table_ExternalData_1[[#Headers],[25]])</f>
        <v>0</v>
      </c>
      <c r="AF444" s="6">
        <f>SUMIFS(GQList,GIList,Table_ExternalData_1[[#This Row],[Item_key]],GDList,Table_ExternalData_1[[#Headers],[26]])</f>
        <v>0</v>
      </c>
      <c r="AG444" s="6">
        <f>SUMIFS(GQList,GIList,Table_ExternalData_1[[#This Row],[Item_key]],GDList,Table_ExternalData_1[[#Headers],[27]])</f>
        <v>0</v>
      </c>
      <c r="AH444" s="6">
        <f>SUMIFS(GQList,GIList,Table_ExternalData_1[[#This Row],[Item_key]],GDList,Table_ExternalData_1[[#Headers],[28]])</f>
        <v>0</v>
      </c>
      <c r="AI444" s="6">
        <f>SUMIFS(GQList,GIList,Table_ExternalData_1[[#This Row],[Item_key]],GDList,Table_ExternalData_1[[#Headers],[29]])</f>
        <v>0</v>
      </c>
      <c r="AJ444" s="6">
        <f>SUMIFS(GQList,GIList,Table_ExternalData_1[[#This Row],[Item_key]],GDList,Table_ExternalData_1[[#Headers],[30]])</f>
        <v>0</v>
      </c>
      <c r="AK444" s="6">
        <f>SUMIFS(GQList,GIList,Table_ExternalData_1[[#This Row],[Item_key]],GDList,Table_ExternalData_1[[#Headers],[31]])</f>
        <v>0</v>
      </c>
      <c r="AL444" s="6">
        <f>SUM(Table_ExternalData_1[[#This Row],[1]:[31]])</f>
        <v>0</v>
      </c>
    </row>
    <row r="445" spans="1:38" ht="24">
      <c r="A445" s="8" t="s">
        <v>2001</v>
      </c>
      <c r="B445" s="3" t="s">
        <v>1680</v>
      </c>
      <c r="C445" s="3" t="s">
        <v>372</v>
      </c>
      <c r="D445" s="3" t="s">
        <v>1232</v>
      </c>
      <c r="E445" s="3" t="s">
        <v>1233</v>
      </c>
      <c r="F445" s="8" t="s">
        <v>1641</v>
      </c>
      <c r="G445" s="6">
        <f>SUMIFS(GQList,GIList,Table_ExternalData_1[[#This Row],[Item_key]],GDList,Table_ExternalData_1[[#Headers],[1]])</f>
        <v>0</v>
      </c>
      <c r="H445" s="6">
        <f>SUMIFS(GQList,GIList,Table_ExternalData_1[[#This Row],[Item_key]],GDList,Table_ExternalData_1[[#Headers],[2]])</f>
        <v>0</v>
      </c>
      <c r="I445" s="6">
        <f>SUMIFS(GQList,GIList,Table_ExternalData_1[[#This Row],[Item_key]],GDList,Table_ExternalData_1[[#Headers],[3]])</f>
        <v>0</v>
      </c>
      <c r="J445" s="6">
        <f>SUMIFS(GQList,GIList,Table_ExternalData_1[[#This Row],[Item_key]],GDList,Table_ExternalData_1[[#Headers],[4]])</f>
        <v>0</v>
      </c>
      <c r="K445" s="6">
        <f>SUMIFS(GQList,GIList,Table_ExternalData_1[[#This Row],[Item_key]],GDList,Table_ExternalData_1[[#Headers],[5]])</f>
        <v>0</v>
      </c>
      <c r="L445" s="6">
        <f>SUMIFS(GQList,GIList,Table_ExternalData_1[[#This Row],[Item_key]],GDList,Table_ExternalData_1[[#Headers],[6]])</f>
        <v>0</v>
      </c>
      <c r="M445" s="6">
        <f>SUMIFS(GQList,GIList,Table_ExternalData_1[[#This Row],[Item_key]],GDList,Table_ExternalData_1[[#Headers],[7]])</f>
        <v>0</v>
      </c>
      <c r="N445" s="6">
        <f>SUMIFS(GQList,GIList,Table_ExternalData_1[[#This Row],[Item_key]],GDList,Table_ExternalData_1[[#Headers],[8]])</f>
        <v>3500</v>
      </c>
      <c r="O445" s="6">
        <f>SUMIFS(GQList,GIList,Table_ExternalData_1[[#This Row],[Item_key]],GDList,Table_ExternalData_1[[#Headers],[9]])</f>
        <v>0</v>
      </c>
      <c r="P445" s="6">
        <f>SUMIFS(GQList,GIList,Table_ExternalData_1[[#This Row],[Item_key]],GDList,Table_ExternalData_1[[#Headers],[10]])</f>
        <v>0</v>
      </c>
      <c r="Q445" s="6">
        <f>SUMIFS(GQList,GIList,Table_ExternalData_1[[#This Row],[Item_key]],GDList,Table_ExternalData_1[[#Headers],[11]])</f>
        <v>0</v>
      </c>
      <c r="R445" s="6">
        <f>SUMIFS(GQList,GIList,Table_ExternalData_1[[#This Row],[Item_key]],GDList,Table_ExternalData_1[[#Headers],[12]])</f>
        <v>0</v>
      </c>
      <c r="S445" s="6">
        <f>SUMIFS(GQList,GIList,Table_ExternalData_1[[#This Row],[Item_key]],GDList,Table_ExternalData_1[[#Headers],[13]])</f>
        <v>0</v>
      </c>
      <c r="T445" s="6">
        <f>SUMIFS(GQList,GIList,Table_ExternalData_1[[#This Row],[Item_key]],GDList,Table_ExternalData_1[[#Headers],[14]])</f>
        <v>0</v>
      </c>
      <c r="U445" s="6">
        <f>SUMIFS(GQList,GIList,Table_ExternalData_1[[#This Row],[Item_key]],GDList,Table_ExternalData_1[[#Headers],[15]])</f>
        <v>0</v>
      </c>
      <c r="V445" s="6">
        <f>SUMIFS(GQList,GIList,Table_ExternalData_1[[#This Row],[Item_key]],GDList,Table_ExternalData_1[[#Headers],[16]])</f>
        <v>0</v>
      </c>
      <c r="W445" s="6">
        <f>SUMIFS(GQList,GIList,Table_ExternalData_1[[#This Row],[Item_key]],GDList,Table_ExternalData_1[[#Headers],[17]])</f>
        <v>0</v>
      </c>
      <c r="X445" s="6">
        <f>SUMIFS(GQList,GIList,Table_ExternalData_1[[#This Row],[Item_key]],GDList,Table_ExternalData_1[[#Headers],[18]])</f>
        <v>0</v>
      </c>
      <c r="Y445" s="6">
        <f>SUMIFS(GQList,GIList,Table_ExternalData_1[[#This Row],[Item_key]],GDList,Table_ExternalData_1[[#Headers],[19]])</f>
        <v>0</v>
      </c>
      <c r="Z445" s="6">
        <f>SUMIFS(GQList,GIList,Table_ExternalData_1[[#This Row],[Item_key]],GDList,Table_ExternalData_1[[#Headers],[20]])</f>
        <v>0</v>
      </c>
      <c r="AA445" s="6">
        <f>SUMIFS(GQList,GIList,Table_ExternalData_1[[#This Row],[Item_key]],GDList,Table_ExternalData_1[[#Headers],[21]])</f>
        <v>0</v>
      </c>
      <c r="AB445" s="6">
        <f>SUMIFS(GQList,GIList,Table_ExternalData_1[[#This Row],[Item_key]],GDList,Table_ExternalData_1[[#Headers],[22]])</f>
        <v>0</v>
      </c>
      <c r="AC445" s="6">
        <f>SUMIFS(GQList,GIList,Table_ExternalData_1[[#This Row],[Item_key]],GDList,Table_ExternalData_1[[#Headers],[23]])</f>
        <v>0</v>
      </c>
      <c r="AD445" s="6">
        <f>SUMIFS(GQList,GIList,Table_ExternalData_1[[#This Row],[Item_key]],GDList,Table_ExternalData_1[[#Headers],[24]])</f>
        <v>0</v>
      </c>
      <c r="AE445" s="6">
        <f>SUMIFS(GQList,GIList,Table_ExternalData_1[[#This Row],[Item_key]],GDList,Table_ExternalData_1[[#Headers],[25]])</f>
        <v>0</v>
      </c>
      <c r="AF445" s="6">
        <f>SUMIFS(GQList,GIList,Table_ExternalData_1[[#This Row],[Item_key]],GDList,Table_ExternalData_1[[#Headers],[26]])</f>
        <v>0</v>
      </c>
      <c r="AG445" s="6">
        <f>SUMIFS(GQList,GIList,Table_ExternalData_1[[#This Row],[Item_key]],GDList,Table_ExternalData_1[[#Headers],[27]])</f>
        <v>0</v>
      </c>
      <c r="AH445" s="6">
        <f>SUMIFS(GQList,GIList,Table_ExternalData_1[[#This Row],[Item_key]],GDList,Table_ExternalData_1[[#Headers],[28]])</f>
        <v>0</v>
      </c>
      <c r="AI445" s="6">
        <f>SUMIFS(GQList,GIList,Table_ExternalData_1[[#This Row],[Item_key]],GDList,Table_ExternalData_1[[#Headers],[29]])</f>
        <v>0</v>
      </c>
      <c r="AJ445" s="6">
        <f>SUMIFS(GQList,GIList,Table_ExternalData_1[[#This Row],[Item_key]],GDList,Table_ExternalData_1[[#Headers],[30]])</f>
        <v>0</v>
      </c>
      <c r="AK445" s="6">
        <f>SUMIFS(GQList,GIList,Table_ExternalData_1[[#This Row],[Item_key]],GDList,Table_ExternalData_1[[#Headers],[31]])</f>
        <v>0</v>
      </c>
      <c r="AL445" s="6">
        <f>SUM(Table_ExternalData_1[[#This Row],[1]:[31]])</f>
        <v>3500</v>
      </c>
    </row>
    <row r="446" spans="1:38" hidden="1">
      <c r="A446" s="8" t="s">
        <v>2000</v>
      </c>
      <c r="B446" s="3" t="s">
        <v>1238</v>
      </c>
      <c r="C446" s="3" t="s">
        <v>108</v>
      </c>
      <c r="D446" s="3" t="s">
        <v>1239</v>
      </c>
      <c r="E446" s="3" t="s">
        <v>1240</v>
      </c>
      <c r="F446" s="8" t="s">
        <v>1641</v>
      </c>
      <c r="G446" s="6">
        <f>SUMIFS(GQList,GIList,Table_ExternalData_1[[#This Row],[Item_key]],GDList,Table_ExternalData_1[[#Headers],[1]])</f>
        <v>0</v>
      </c>
      <c r="H446" s="6">
        <f>SUMIFS(GQList,GIList,Table_ExternalData_1[[#This Row],[Item_key]],GDList,Table_ExternalData_1[[#Headers],[2]])</f>
        <v>0</v>
      </c>
      <c r="I446" s="6">
        <f>SUMIFS(GQList,GIList,Table_ExternalData_1[[#This Row],[Item_key]],GDList,Table_ExternalData_1[[#Headers],[3]])</f>
        <v>0</v>
      </c>
      <c r="J446" s="6">
        <f>SUMIFS(GQList,GIList,Table_ExternalData_1[[#This Row],[Item_key]],GDList,Table_ExternalData_1[[#Headers],[4]])</f>
        <v>0</v>
      </c>
      <c r="K446" s="6">
        <f>SUMIFS(GQList,GIList,Table_ExternalData_1[[#This Row],[Item_key]],GDList,Table_ExternalData_1[[#Headers],[5]])</f>
        <v>0</v>
      </c>
      <c r="L446" s="6">
        <f>SUMIFS(GQList,GIList,Table_ExternalData_1[[#This Row],[Item_key]],GDList,Table_ExternalData_1[[#Headers],[6]])</f>
        <v>0</v>
      </c>
      <c r="M446" s="6">
        <f>SUMIFS(GQList,GIList,Table_ExternalData_1[[#This Row],[Item_key]],GDList,Table_ExternalData_1[[#Headers],[7]])</f>
        <v>0</v>
      </c>
      <c r="N446" s="6">
        <f>SUMIFS(GQList,GIList,Table_ExternalData_1[[#This Row],[Item_key]],GDList,Table_ExternalData_1[[#Headers],[8]])</f>
        <v>0</v>
      </c>
      <c r="O446" s="6">
        <f>SUMIFS(GQList,GIList,Table_ExternalData_1[[#This Row],[Item_key]],GDList,Table_ExternalData_1[[#Headers],[9]])</f>
        <v>0</v>
      </c>
      <c r="P446" s="6">
        <f>SUMIFS(GQList,GIList,Table_ExternalData_1[[#This Row],[Item_key]],GDList,Table_ExternalData_1[[#Headers],[10]])</f>
        <v>0</v>
      </c>
      <c r="Q446" s="6">
        <f>SUMIFS(GQList,GIList,Table_ExternalData_1[[#This Row],[Item_key]],GDList,Table_ExternalData_1[[#Headers],[11]])</f>
        <v>0</v>
      </c>
      <c r="R446" s="6">
        <f>SUMIFS(GQList,GIList,Table_ExternalData_1[[#This Row],[Item_key]],GDList,Table_ExternalData_1[[#Headers],[12]])</f>
        <v>0</v>
      </c>
      <c r="S446" s="6">
        <f>SUMIFS(GQList,GIList,Table_ExternalData_1[[#This Row],[Item_key]],GDList,Table_ExternalData_1[[#Headers],[13]])</f>
        <v>0</v>
      </c>
      <c r="T446" s="6">
        <f>SUMIFS(GQList,GIList,Table_ExternalData_1[[#This Row],[Item_key]],GDList,Table_ExternalData_1[[#Headers],[14]])</f>
        <v>0</v>
      </c>
      <c r="U446" s="6">
        <f>SUMIFS(GQList,GIList,Table_ExternalData_1[[#This Row],[Item_key]],GDList,Table_ExternalData_1[[#Headers],[15]])</f>
        <v>0</v>
      </c>
      <c r="V446" s="6">
        <f>SUMIFS(GQList,GIList,Table_ExternalData_1[[#This Row],[Item_key]],GDList,Table_ExternalData_1[[#Headers],[16]])</f>
        <v>0</v>
      </c>
      <c r="W446" s="6">
        <f>SUMIFS(GQList,GIList,Table_ExternalData_1[[#This Row],[Item_key]],GDList,Table_ExternalData_1[[#Headers],[17]])</f>
        <v>0</v>
      </c>
      <c r="X446" s="6">
        <f>SUMIFS(GQList,GIList,Table_ExternalData_1[[#This Row],[Item_key]],GDList,Table_ExternalData_1[[#Headers],[18]])</f>
        <v>0</v>
      </c>
      <c r="Y446" s="6">
        <f>SUMIFS(GQList,GIList,Table_ExternalData_1[[#This Row],[Item_key]],GDList,Table_ExternalData_1[[#Headers],[19]])</f>
        <v>0</v>
      </c>
      <c r="Z446" s="6">
        <f>SUMIFS(GQList,GIList,Table_ExternalData_1[[#This Row],[Item_key]],GDList,Table_ExternalData_1[[#Headers],[20]])</f>
        <v>0</v>
      </c>
      <c r="AA446" s="6">
        <f>SUMIFS(GQList,GIList,Table_ExternalData_1[[#This Row],[Item_key]],GDList,Table_ExternalData_1[[#Headers],[21]])</f>
        <v>0</v>
      </c>
      <c r="AB446" s="6">
        <f>SUMIFS(GQList,GIList,Table_ExternalData_1[[#This Row],[Item_key]],GDList,Table_ExternalData_1[[#Headers],[22]])</f>
        <v>0</v>
      </c>
      <c r="AC446" s="6">
        <f>SUMIFS(GQList,GIList,Table_ExternalData_1[[#This Row],[Item_key]],GDList,Table_ExternalData_1[[#Headers],[23]])</f>
        <v>0</v>
      </c>
      <c r="AD446" s="6">
        <f>SUMIFS(GQList,GIList,Table_ExternalData_1[[#This Row],[Item_key]],GDList,Table_ExternalData_1[[#Headers],[24]])</f>
        <v>0</v>
      </c>
      <c r="AE446" s="6">
        <f>SUMIFS(GQList,GIList,Table_ExternalData_1[[#This Row],[Item_key]],GDList,Table_ExternalData_1[[#Headers],[25]])</f>
        <v>0</v>
      </c>
      <c r="AF446" s="6">
        <f>SUMIFS(GQList,GIList,Table_ExternalData_1[[#This Row],[Item_key]],GDList,Table_ExternalData_1[[#Headers],[26]])</f>
        <v>0</v>
      </c>
      <c r="AG446" s="6">
        <f>SUMIFS(GQList,GIList,Table_ExternalData_1[[#This Row],[Item_key]],GDList,Table_ExternalData_1[[#Headers],[27]])</f>
        <v>0</v>
      </c>
      <c r="AH446" s="6">
        <f>SUMIFS(GQList,GIList,Table_ExternalData_1[[#This Row],[Item_key]],GDList,Table_ExternalData_1[[#Headers],[28]])</f>
        <v>0</v>
      </c>
      <c r="AI446" s="6">
        <f>SUMIFS(GQList,GIList,Table_ExternalData_1[[#This Row],[Item_key]],GDList,Table_ExternalData_1[[#Headers],[29]])</f>
        <v>0</v>
      </c>
      <c r="AJ446" s="6">
        <f>SUMIFS(GQList,GIList,Table_ExternalData_1[[#This Row],[Item_key]],GDList,Table_ExternalData_1[[#Headers],[30]])</f>
        <v>0</v>
      </c>
      <c r="AK446" s="6">
        <f>SUMIFS(GQList,GIList,Table_ExternalData_1[[#This Row],[Item_key]],GDList,Table_ExternalData_1[[#Headers],[31]])</f>
        <v>0</v>
      </c>
      <c r="AL446" s="6">
        <f>SUM(Table_ExternalData_1[[#This Row],[1]:[31]])</f>
        <v>0</v>
      </c>
    </row>
    <row r="447" spans="1:38" hidden="1">
      <c r="A447" s="8" t="s">
        <v>2000</v>
      </c>
      <c r="B447" s="3" t="s">
        <v>1238</v>
      </c>
      <c r="C447" s="3" t="s">
        <v>574</v>
      </c>
      <c r="D447" s="3" t="s">
        <v>1241</v>
      </c>
      <c r="E447" s="3" t="s">
        <v>1242</v>
      </c>
      <c r="F447" s="8" t="s">
        <v>1641</v>
      </c>
      <c r="G447" s="6">
        <f>SUMIFS(GQList,GIList,Table_ExternalData_1[[#This Row],[Item_key]],GDList,Table_ExternalData_1[[#Headers],[1]])</f>
        <v>0</v>
      </c>
      <c r="H447" s="6">
        <f>SUMIFS(GQList,GIList,Table_ExternalData_1[[#This Row],[Item_key]],GDList,Table_ExternalData_1[[#Headers],[2]])</f>
        <v>0</v>
      </c>
      <c r="I447" s="6">
        <f>SUMIFS(GQList,GIList,Table_ExternalData_1[[#This Row],[Item_key]],GDList,Table_ExternalData_1[[#Headers],[3]])</f>
        <v>0</v>
      </c>
      <c r="J447" s="6">
        <f>SUMIFS(GQList,GIList,Table_ExternalData_1[[#This Row],[Item_key]],GDList,Table_ExternalData_1[[#Headers],[4]])</f>
        <v>0</v>
      </c>
      <c r="K447" s="6">
        <f>SUMIFS(GQList,GIList,Table_ExternalData_1[[#This Row],[Item_key]],GDList,Table_ExternalData_1[[#Headers],[5]])</f>
        <v>0</v>
      </c>
      <c r="L447" s="6">
        <f>SUMIFS(GQList,GIList,Table_ExternalData_1[[#This Row],[Item_key]],GDList,Table_ExternalData_1[[#Headers],[6]])</f>
        <v>0</v>
      </c>
      <c r="M447" s="6">
        <f>SUMIFS(GQList,GIList,Table_ExternalData_1[[#This Row],[Item_key]],GDList,Table_ExternalData_1[[#Headers],[7]])</f>
        <v>0</v>
      </c>
      <c r="N447" s="6">
        <f>SUMIFS(GQList,GIList,Table_ExternalData_1[[#This Row],[Item_key]],GDList,Table_ExternalData_1[[#Headers],[8]])</f>
        <v>0</v>
      </c>
      <c r="O447" s="6">
        <f>SUMIFS(GQList,GIList,Table_ExternalData_1[[#This Row],[Item_key]],GDList,Table_ExternalData_1[[#Headers],[9]])</f>
        <v>1820</v>
      </c>
      <c r="P447" s="6">
        <f>SUMIFS(GQList,GIList,Table_ExternalData_1[[#This Row],[Item_key]],GDList,Table_ExternalData_1[[#Headers],[10]])</f>
        <v>0</v>
      </c>
      <c r="Q447" s="6">
        <f>SUMIFS(GQList,GIList,Table_ExternalData_1[[#This Row],[Item_key]],GDList,Table_ExternalData_1[[#Headers],[11]])</f>
        <v>0</v>
      </c>
      <c r="R447" s="6">
        <f>SUMIFS(GQList,GIList,Table_ExternalData_1[[#This Row],[Item_key]],GDList,Table_ExternalData_1[[#Headers],[12]])</f>
        <v>0</v>
      </c>
      <c r="S447" s="6">
        <f>SUMIFS(GQList,GIList,Table_ExternalData_1[[#This Row],[Item_key]],GDList,Table_ExternalData_1[[#Headers],[13]])</f>
        <v>0</v>
      </c>
      <c r="T447" s="6">
        <f>SUMIFS(GQList,GIList,Table_ExternalData_1[[#This Row],[Item_key]],GDList,Table_ExternalData_1[[#Headers],[14]])</f>
        <v>0</v>
      </c>
      <c r="U447" s="6">
        <f>SUMIFS(GQList,GIList,Table_ExternalData_1[[#This Row],[Item_key]],GDList,Table_ExternalData_1[[#Headers],[15]])</f>
        <v>980</v>
      </c>
      <c r="V447" s="6">
        <f>SUMIFS(GQList,GIList,Table_ExternalData_1[[#This Row],[Item_key]],GDList,Table_ExternalData_1[[#Headers],[16]])</f>
        <v>0</v>
      </c>
      <c r="W447" s="6">
        <f>SUMIFS(GQList,GIList,Table_ExternalData_1[[#This Row],[Item_key]],GDList,Table_ExternalData_1[[#Headers],[17]])</f>
        <v>0</v>
      </c>
      <c r="X447" s="6">
        <f>SUMIFS(GQList,GIList,Table_ExternalData_1[[#This Row],[Item_key]],GDList,Table_ExternalData_1[[#Headers],[18]])</f>
        <v>0</v>
      </c>
      <c r="Y447" s="6">
        <f>SUMIFS(GQList,GIList,Table_ExternalData_1[[#This Row],[Item_key]],GDList,Table_ExternalData_1[[#Headers],[19]])</f>
        <v>0</v>
      </c>
      <c r="Z447" s="6">
        <f>SUMIFS(GQList,GIList,Table_ExternalData_1[[#This Row],[Item_key]],GDList,Table_ExternalData_1[[#Headers],[20]])</f>
        <v>0</v>
      </c>
      <c r="AA447" s="6">
        <f>SUMIFS(GQList,GIList,Table_ExternalData_1[[#This Row],[Item_key]],GDList,Table_ExternalData_1[[#Headers],[21]])</f>
        <v>0</v>
      </c>
      <c r="AB447" s="6">
        <f>SUMIFS(GQList,GIList,Table_ExternalData_1[[#This Row],[Item_key]],GDList,Table_ExternalData_1[[#Headers],[22]])</f>
        <v>0</v>
      </c>
      <c r="AC447" s="6">
        <f>SUMIFS(GQList,GIList,Table_ExternalData_1[[#This Row],[Item_key]],GDList,Table_ExternalData_1[[#Headers],[23]])</f>
        <v>0</v>
      </c>
      <c r="AD447" s="6">
        <f>SUMIFS(GQList,GIList,Table_ExternalData_1[[#This Row],[Item_key]],GDList,Table_ExternalData_1[[#Headers],[24]])</f>
        <v>0</v>
      </c>
      <c r="AE447" s="6">
        <f>SUMIFS(GQList,GIList,Table_ExternalData_1[[#This Row],[Item_key]],GDList,Table_ExternalData_1[[#Headers],[25]])</f>
        <v>0</v>
      </c>
      <c r="AF447" s="6">
        <f>SUMIFS(GQList,GIList,Table_ExternalData_1[[#This Row],[Item_key]],GDList,Table_ExternalData_1[[#Headers],[26]])</f>
        <v>0</v>
      </c>
      <c r="AG447" s="6">
        <f>SUMIFS(GQList,GIList,Table_ExternalData_1[[#This Row],[Item_key]],GDList,Table_ExternalData_1[[#Headers],[27]])</f>
        <v>140</v>
      </c>
      <c r="AH447" s="6">
        <f>SUMIFS(GQList,GIList,Table_ExternalData_1[[#This Row],[Item_key]],GDList,Table_ExternalData_1[[#Headers],[28]])</f>
        <v>0</v>
      </c>
      <c r="AI447" s="6">
        <f>SUMIFS(GQList,GIList,Table_ExternalData_1[[#This Row],[Item_key]],GDList,Table_ExternalData_1[[#Headers],[29]])</f>
        <v>0</v>
      </c>
      <c r="AJ447" s="6">
        <f>SUMIFS(GQList,GIList,Table_ExternalData_1[[#This Row],[Item_key]],GDList,Table_ExternalData_1[[#Headers],[30]])</f>
        <v>0</v>
      </c>
      <c r="AK447" s="6">
        <f>SUMIFS(GQList,GIList,Table_ExternalData_1[[#This Row],[Item_key]],GDList,Table_ExternalData_1[[#Headers],[31]])</f>
        <v>560</v>
      </c>
      <c r="AL447" s="6">
        <f>SUM(Table_ExternalData_1[[#This Row],[1]:[31]])</f>
        <v>3500</v>
      </c>
    </row>
    <row r="448" spans="1:38" hidden="1">
      <c r="A448" s="8" t="s">
        <v>2000</v>
      </c>
      <c r="B448" s="3" t="s">
        <v>1238</v>
      </c>
      <c r="C448" s="3" t="s">
        <v>109</v>
      </c>
      <c r="D448" s="3" t="s">
        <v>1243</v>
      </c>
      <c r="E448" s="3" t="s">
        <v>1244</v>
      </c>
      <c r="F448" s="8" t="s">
        <v>1641</v>
      </c>
      <c r="G448" s="6">
        <f>SUMIFS(GQList,GIList,Table_ExternalData_1[[#This Row],[Item_key]],GDList,Table_ExternalData_1[[#Headers],[1]])</f>
        <v>0</v>
      </c>
      <c r="H448" s="6">
        <f>SUMIFS(GQList,GIList,Table_ExternalData_1[[#This Row],[Item_key]],GDList,Table_ExternalData_1[[#Headers],[2]])</f>
        <v>0</v>
      </c>
      <c r="I448" s="6">
        <f>SUMIFS(GQList,GIList,Table_ExternalData_1[[#This Row],[Item_key]],GDList,Table_ExternalData_1[[#Headers],[3]])</f>
        <v>0</v>
      </c>
      <c r="J448" s="6">
        <f>SUMIFS(GQList,GIList,Table_ExternalData_1[[#This Row],[Item_key]],GDList,Table_ExternalData_1[[#Headers],[4]])</f>
        <v>0</v>
      </c>
      <c r="K448" s="6">
        <f>SUMIFS(GQList,GIList,Table_ExternalData_1[[#This Row],[Item_key]],GDList,Table_ExternalData_1[[#Headers],[5]])</f>
        <v>0</v>
      </c>
      <c r="L448" s="6">
        <f>SUMIFS(GQList,GIList,Table_ExternalData_1[[#This Row],[Item_key]],GDList,Table_ExternalData_1[[#Headers],[6]])</f>
        <v>0</v>
      </c>
      <c r="M448" s="6">
        <f>SUMIFS(GQList,GIList,Table_ExternalData_1[[#This Row],[Item_key]],GDList,Table_ExternalData_1[[#Headers],[7]])</f>
        <v>0</v>
      </c>
      <c r="N448" s="6">
        <f>SUMIFS(GQList,GIList,Table_ExternalData_1[[#This Row],[Item_key]],GDList,Table_ExternalData_1[[#Headers],[8]])</f>
        <v>0</v>
      </c>
      <c r="O448" s="6">
        <f>SUMIFS(GQList,GIList,Table_ExternalData_1[[#This Row],[Item_key]],GDList,Table_ExternalData_1[[#Headers],[9]])</f>
        <v>0</v>
      </c>
      <c r="P448" s="6">
        <f>SUMIFS(GQList,GIList,Table_ExternalData_1[[#This Row],[Item_key]],GDList,Table_ExternalData_1[[#Headers],[10]])</f>
        <v>0</v>
      </c>
      <c r="Q448" s="6">
        <f>SUMIFS(GQList,GIList,Table_ExternalData_1[[#This Row],[Item_key]],GDList,Table_ExternalData_1[[#Headers],[11]])</f>
        <v>0</v>
      </c>
      <c r="R448" s="6">
        <f>SUMIFS(GQList,GIList,Table_ExternalData_1[[#This Row],[Item_key]],GDList,Table_ExternalData_1[[#Headers],[12]])</f>
        <v>0</v>
      </c>
      <c r="S448" s="6">
        <f>SUMIFS(GQList,GIList,Table_ExternalData_1[[#This Row],[Item_key]],GDList,Table_ExternalData_1[[#Headers],[13]])</f>
        <v>0</v>
      </c>
      <c r="T448" s="6">
        <f>SUMIFS(GQList,GIList,Table_ExternalData_1[[#This Row],[Item_key]],GDList,Table_ExternalData_1[[#Headers],[14]])</f>
        <v>0</v>
      </c>
      <c r="U448" s="6">
        <f>SUMIFS(GQList,GIList,Table_ExternalData_1[[#This Row],[Item_key]],GDList,Table_ExternalData_1[[#Headers],[15]])</f>
        <v>0</v>
      </c>
      <c r="V448" s="6">
        <f>SUMIFS(GQList,GIList,Table_ExternalData_1[[#This Row],[Item_key]],GDList,Table_ExternalData_1[[#Headers],[16]])</f>
        <v>0</v>
      </c>
      <c r="W448" s="6">
        <f>SUMIFS(GQList,GIList,Table_ExternalData_1[[#This Row],[Item_key]],GDList,Table_ExternalData_1[[#Headers],[17]])</f>
        <v>0</v>
      </c>
      <c r="X448" s="6">
        <f>SUMIFS(GQList,GIList,Table_ExternalData_1[[#This Row],[Item_key]],GDList,Table_ExternalData_1[[#Headers],[18]])</f>
        <v>0</v>
      </c>
      <c r="Y448" s="6">
        <f>SUMIFS(GQList,GIList,Table_ExternalData_1[[#This Row],[Item_key]],GDList,Table_ExternalData_1[[#Headers],[19]])</f>
        <v>0</v>
      </c>
      <c r="Z448" s="6">
        <f>SUMIFS(GQList,GIList,Table_ExternalData_1[[#This Row],[Item_key]],GDList,Table_ExternalData_1[[#Headers],[20]])</f>
        <v>0</v>
      </c>
      <c r="AA448" s="6">
        <f>SUMIFS(GQList,GIList,Table_ExternalData_1[[#This Row],[Item_key]],GDList,Table_ExternalData_1[[#Headers],[21]])</f>
        <v>0</v>
      </c>
      <c r="AB448" s="6">
        <f>SUMIFS(GQList,GIList,Table_ExternalData_1[[#This Row],[Item_key]],GDList,Table_ExternalData_1[[#Headers],[22]])</f>
        <v>0</v>
      </c>
      <c r="AC448" s="6">
        <f>SUMIFS(GQList,GIList,Table_ExternalData_1[[#This Row],[Item_key]],GDList,Table_ExternalData_1[[#Headers],[23]])</f>
        <v>0</v>
      </c>
      <c r="AD448" s="6">
        <f>SUMIFS(GQList,GIList,Table_ExternalData_1[[#This Row],[Item_key]],GDList,Table_ExternalData_1[[#Headers],[24]])</f>
        <v>0</v>
      </c>
      <c r="AE448" s="6">
        <f>SUMIFS(GQList,GIList,Table_ExternalData_1[[#This Row],[Item_key]],GDList,Table_ExternalData_1[[#Headers],[25]])</f>
        <v>0</v>
      </c>
      <c r="AF448" s="6">
        <f>SUMIFS(GQList,GIList,Table_ExternalData_1[[#This Row],[Item_key]],GDList,Table_ExternalData_1[[#Headers],[26]])</f>
        <v>0</v>
      </c>
      <c r="AG448" s="6">
        <f>SUMIFS(GQList,GIList,Table_ExternalData_1[[#This Row],[Item_key]],GDList,Table_ExternalData_1[[#Headers],[27]])</f>
        <v>0</v>
      </c>
      <c r="AH448" s="6">
        <f>SUMIFS(GQList,GIList,Table_ExternalData_1[[#This Row],[Item_key]],GDList,Table_ExternalData_1[[#Headers],[28]])</f>
        <v>0</v>
      </c>
      <c r="AI448" s="6">
        <f>SUMIFS(GQList,GIList,Table_ExternalData_1[[#This Row],[Item_key]],GDList,Table_ExternalData_1[[#Headers],[29]])</f>
        <v>0</v>
      </c>
      <c r="AJ448" s="6">
        <f>SUMIFS(GQList,GIList,Table_ExternalData_1[[#This Row],[Item_key]],GDList,Table_ExternalData_1[[#Headers],[30]])</f>
        <v>0</v>
      </c>
      <c r="AK448" s="6">
        <f>SUMIFS(GQList,GIList,Table_ExternalData_1[[#This Row],[Item_key]],GDList,Table_ExternalData_1[[#Headers],[31]])</f>
        <v>0</v>
      </c>
      <c r="AL448" s="6">
        <f>SUM(Table_ExternalData_1[[#This Row],[1]:[31]])</f>
        <v>0</v>
      </c>
    </row>
    <row r="449" spans="1:38" ht="24">
      <c r="A449" s="8" t="s">
        <v>2001</v>
      </c>
      <c r="B449" s="3" t="s">
        <v>1245</v>
      </c>
      <c r="C449" s="3" t="s">
        <v>76</v>
      </c>
      <c r="D449" s="3" t="s">
        <v>1246</v>
      </c>
      <c r="E449" s="3" t="s">
        <v>1247</v>
      </c>
      <c r="F449" s="8" t="s">
        <v>1641</v>
      </c>
      <c r="G449" s="6">
        <f>SUMIFS(GQList,GIList,Table_ExternalData_1[[#This Row],[Item_key]],GDList,Table_ExternalData_1[[#Headers],[1]])</f>
        <v>0</v>
      </c>
      <c r="H449" s="6">
        <f>SUMIFS(GQList,GIList,Table_ExternalData_1[[#This Row],[Item_key]],GDList,Table_ExternalData_1[[#Headers],[2]])</f>
        <v>0</v>
      </c>
      <c r="I449" s="6">
        <f>SUMIFS(GQList,GIList,Table_ExternalData_1[[#This Row],[Item_key]],GDList,Table_ExternalData_1[[#Headers],[3]])</f>
        <v>0</v>
      </c>
      <c r="J449" s="6">
        <f>SUMIFS(GQList,GIList,Table_ExternalData_1[[#This Row],[Item_key]],GDList,Table_ExternalData_1[[#Headers],[4]])</f>
        <v>0</v>
      </c>
      <c r="K449" s="6">
        <f>SUMIFS(GQList,GIList,Table_ExternalData_1[[#This Row],[Item_key]],GDList,Table_ExternalData_1[[#Headers],[5]])</f>
        <v>0</v>
      </c>
      <c r="L449" s="6">
        <f>SUMIFS(GQList,GIList,Table_ExternalData_1[[#This Row],[Item_key]],GDList,Table_ExternalData_1[[#Headers],[6]])</f>
        <v>0</v>
      </c>
      <c r="M449" s="6">
        <f>SUMIFS(GQList,GIList,Table_ExternalData_1[[#This Row],[Item_key]],GDList,Table_ExternalData_1[[#Headers],[7]])</f>
        <v>0</v>
      </c>
      <c r="N449" s="6">
        <f>SUMIFS(GQList,GIList,Table_ExternalData_1[[#This Row],[Item_key]],GDList,Table_ExternalData_1[[#Headers],[8]])</f>
        <v>0</v>
      </c>
      <c r="O449" s="6">
        <f>SUMIFS(GQList,GIList,Table_ExternalData_1[[#This Row],[Item_key]],GDList,Table_ExternalData_1[[#Headers],[9]])</f>
        <v>700</v>
      </c>
      <c r="P449" s="6">
        <f>SUMIFS(GQList,GIList,Table_ExternalData_1[[#This Row],[Item_key]],GDList,Table_ExternalData_1[[#Headers],[10]])</f>
        <v>0</v>
      </c>
      <c r="Q449" s="6">
        <f>SUMIFS(GQList,GIList,Table_ExternalData_1[[#This Row],[Item_key]],GDList,Table_ExternalData_1[[#Headers],[11]])</f>
        <v>0</v>
      </c>
      <c r="R449" s="6">
        <f>SUMIFS(GQList,GIList,Table_ExternalData_1[[#This Row],[Item_key]],GDList,Table_ExternalData_1[[#Headers],[12]])</f>
        <v>0</v>
      </c>
      <c r="S449" s="6">
        <f>SUMIFS(GQList,GIList,Table_ExternalData_1[[#This Row],[Item_key]],GDList,Table_ExternalData_1[[#Headers],[13]])</f>
        <v>0</v>
      </c>
      <c r="T449" s="6">
        <f>SUMIFS(GQList,GIList,Table_ExternalData_1[[#This Row],[Item_key]],GDList,Table_ExternalData_1[[#Headers],[14]])</f>
        <v>0</v>
      </c>
      <c r="U449" s="6">
        <f>SUMIFS(GQList,GIList,Table_ExternalData_1[[#This Row],[Item_key]],GDList,Table_ExternalData_1[[#Headers],[15]])</f>
        <v>1000</v>
      </c>
      <c r="V449" s="6">
        <f>SUMIFS(GQList,GIList,Table_ExternalData_1[[#This Row],[Item_key]],GDList,Table_ExternalData_1[[#Headers],[16]])</f>
        <v>260</v>
      </c>
      <c r="W449" s="6">
        <f>SUMIFS(GQList,GIList,Table_ExternalData_1[[#This Row],[Item_key]],GDList,Table_ExternalData_1[[#Headers],[17]])</f>
        <v>740</v>
      </c>
      <c r="X449" s="6">
        <f>SUMIFS(GQList,GIList,Table_ExternalData_1[[#This Row],[Item_key]],GDList,Table_ExternalData_1[[#Headers],[18]])</f>
        <v>0</v>
      </c>
      <c r="Y449" s="6">
        <f>SUMIFS(GQList,GIList,Table_ExternalData_1[[#This Row],[Item_key]],GDList,Table_ExternalData_1[[#Headers],[19]])</f>
        <v>0</v>
      </c>
      <c r="Z449" s="6">
        <f>SUMIFS(GQList,GIList,Table_ExternalData_1[[#This Row],[Item_key]],GDList,Table_ExternalData_1[[#Headers],[20]])</f>
        <v>0</v>
      </c>
      <c r="AA449" s="6">
        <f>SUMIFS(GQList,GIList,Table_ExternalData_1[[#This Row],[Item_key]],GDList,Table_ExternalData_1[[#Headers],[21]])</f>
        <v>0</v>
      </c>
      <c r="AB449" s="6">
        <f>SUMIFS(GQList,GIList,Table_ExternalData_1[[#This Row],[Item_key]],GDList,Table_ExternalData_1[[#Headers],[22]])</f>
        <v>0</v>
      </c>
      <c r="AC449" s="6">
        <f>SUMIFS(GQList,GIList,Table_ExternalData_1[[#This Row],[Item_key]],GDList,Table_ExternalData_1[[#Headers],[23]])</f>
        <v>0</v>
      </c>
      <c r="AD449" s="6">
        <f>SUMIFS(GQList,GIList,Table_ExternalData_1[[#This Row],[Item_key]],GDList,Table_ExternalData_1[[#Headers],[24]])</f>
        <v>0</v>
      </c>
      <c r="AE449" s="6">
        <f>SUMIFS(GQList,GIList,Table_ExternalData_1[[#This Row],[Item_key]],GDList,Table_ExternalData_1[[#Headers],[25]])</f>
        <v>0</v>
      </c>
      <c r="AF449" s="6">
        <f>SUMIFS(GQList,GIList,Table_ExternalData_1[[#This Row],[Item_key]],GDList,Table_ExternalData_1[[#Headers],[26]])</f>
        <v>0</v>
      </c>
      <c r="AG449" s="6">
        <f>SUMIFS(GQList,GIList,Table_ExternalData_1[[#This Row],[Item_key]],GDList,Table_ExternalData_1[[#Headers],[27]])</f>
        <v>1299</v>
      </c>
      <c r="AH449" s="6">
        <f>SUMIFS(GQList,GIList,Table_ExternalData_1[[#This Row],[Item_key]],GDList,Table_ExternalData_1[[#Headers],[28]])</f>
        <v>850</v>
      </c>
      <c r="AI449" s="6">
        <f>SUMIFS(GQList,GIList,Table_ExternalData_1[[#This Row],[Item_key]],GDList,Table_ExternalData_1[[#Headers],[29]])</f>
        <v>0</v>
      </c>
      <c r="AJ449" s="6">
        <f>SUMIFS(GQList,GIList,Table_ExternalData_1[[#This Row],[Item_key]],GDList,Table_ExternalData_1[[#Headers],[30]])</f>
        <v>0</v>
      </c>
      <c r="AK449" s="6">
        <f>SUMIFS(GQList,GIList,Table_ExternalData_1[[#This Row],[Item_key]],GDList,Table_ExternalData_1[[#Headers],[31]])</f>
        <v>1020</v>
      </c>
      <c r="AL449" s="6">
        <f>SUM(Table_ExternalData_1[[#This Row],[1]:[31]])</f>
        <v>5869</v>
      </c>
    </row>
    <row r="450" spans="1:38" hidden="1">
      <c r="A450" s="8" t="s">
        <v>2000</v>
      </c>
      <c r="B450" s="3" t="s">
        <v>1248</v>
      </c>
      <c r="C450" s="3" t="s">
        <v>577</v>
      </c>
      <c r="D450" s="3" t="s">
        <v>1427</v>
      </c>
      <c r="E450" s="3" t="s">
        <v>1428</v>
      </c>
      <c r="F450" s="8" t="s">
        <v>1641</v>
      </c>
      <c r="G450" s="6">
        <f>SUMIFS(GQList,GIList,Table_ExternalData_1[[#This Row],[Item_key]],GDList,Table_ExternalData_1[[#Headers],[1]])</f>
        <v>0</v>
      </c>
      <c r="H450" s="6">
        <f>SUMIFS(GQList,GIList,Table_ExternalData_1[[#This Row],[Item_key]],GDList,Table_ExternalData_1[[#Headers],[2]])</f>
        <v>0</v>
      </c>
      <c r="I450" s="6">
        <f>SUMIFS(GQList,GIList,Table_ExternalData_1[[#This Row],[Item_key]],GDList,Table_ExternalData_1[[#Headers],[3]])</f>
        <v>0</v>
      </c>
      <c r="J450" s="6">
        <f>SUMIFS(GQList,GIList,Table_ExternalData_1[[#This Row],[Item_key]],GDList,Table_ExternalData_1[[#Headers],[4]])</f>
        <v>0</v>
      </c>
      <c r="K450" s="6">
        <f>SUMIFS(GQList,GIList,Table_ExternalData_1[[#This Row],[Item_key]],GDList,Table_ExternalData_1[[#Headers],[5]])</f>
        <v>0</v>
      </c>
      <c r="L450" s="6">
        <f>SUMIFS(GQList,GIList,Table_ExternalData_1[[#This Row],[Item_key]],GDList,Table_ExternalData_1[[#Headers],[6]])</f>
        <v>0</v>
      </c>
      <c r="M450" s="6">
        <f>SUMIFS(GQList,GIList,Table_ExternalData_1[[#This Row],[Item_key]],GDList,Table_ExternalData_1[[#Headers],[7]])</f>
        <v>0</v>
      </c>
      <c r="N450" s="6">
        <f>SUMIFS(GQList,GIList,Table_ExternalData_1[[#This Row],[Item_key]],GDList,Table_ExternalData_1[[#Headers],[8]])</f>
        <v>0</v>
      </c>
      <c r="O450" s="6">
        <f>SUMIFS(GQList,GIList,Table_ExternalData_1[[#This Row],[Item_key]],GDList,Table_ExternalData_1[[#Headers],[9]])</f>
        <v>0</v>
      </c>
      <c r="P450" s="6">
        <f>SUMIFS(GQList,GIList,Table_ExternalData_1[[#This Row],[Item_key]],GDList,Table_ExternalData_1[[#Headers],[10]])</f>
        <v>0</v>
      </c>
      <c r="Q450" s="6">
        <f>SUMIFS(GQList,GIList,Table_ExternalData_1[[#This Row],[Item_key]],GDList,Table_ExternalData_1[[#Headers],[11]])</f>
        <v>0</v>
      </c>
      <c r="R450" s="6">
        <f>SUMIFS(GQList,GIList,Table_ExternalData_1[[#This Row],[Item_key]],GDList,Table_ExternalData_1[[#Headers],[12]])</f>
        <v>0</v>
      </c>
      <c r="S450" s="6">
        <f>SUMIFS(GQList,GIList,Table_ExternalData_1[[#This Row],[Item_key]],GDList,Table_ExternalData_1[[#Headers],[13]])</f>
        <v>0</v>
      </c>
      <c r="T450" s="6">
        <f>SUMIFS(GQList,GIList,Table_ExternalData_1[[#This Row],[Item_key]],GDList,Table_ExternalData_1[[#Headers],[14]])</f>
        <v>0</v>
      </c>
      <c r="U450" s="6">
        <f>SUMIFS(GQList,GIList,Table_ExternalData_1[[#This Row],[Item_key]],GDList,Table_ExternalData_1[[#Headers],[15]])</f>
        <v>0</v>
      </c>
      <c r="V450" s="6">
        <f>SUMIFS(GQList,GIList,Table_ExternalData_1[[#This Row],[Item_key]],GDList,Table_ExternalData_1[[#Headers],[16]])</f>
        <v>0</v>
      </c>
      <c r="W450" s="6">
        <f>SUMIFS(GQList,GIList,Table_ExternalData_1[[#This Row],[Item_key]],GDList,Table_ExternalData_1[[#Headers],[17]])</f>
        <v>0</v>
      </c>
      <c r="X450" s="6">
        <f>SUMIFS(GQList,GIList,Table_ExternalData_1[[#This Row],[Item_key]],GDList,Table_ExternalData_1[[#Headers],[18]])</f>
        <v>0</v>
      </c>
      <c r="Y450" s="6">
        <f>SUMIFS(GQList,GIList,Table_ExternalData_1[[#This Row],[Item_key]],GDList,Table_ExternalData_1[[#Headers],[19]])</f>
        <v>0</v>
      </c>
      <c r="Z450" s="6">
        <f>SUMIFS(GQList,GIList,Table_ExternalData_1[[#This Row],[Item_key]],GDList,Table_ExternalData_1[[#Headers],[20]])</f>
        <v>0</v>
      </c>
      <c r="AA450" s="6">
        <f>SUMIFS(GQList,GIList,Table_ExternalData_1[[#This Row],[Item_key]],GDList,Table_ExternalData_1[[#Headers],[21]])</f>
        <v>0</v>
      </c>
      <c r="AB450" s="6">
        <f>SUMIFS(GQList,GIList,Table_ExternalData_1[[#This Row],[Item_key]],GDList,Table_ExternalData_1[[#Headers],[22]])</f>
        <v>0</v>
      </c>
      <c r="AC450" s="6">
        <f>SUMIFS(GQList,GIList,Table_ExternalData_1[[#This Row],[Item_key]],GDList,Table_ExternalData_1[[#Headers],[23]])</f>
        <v>0</v>
      </c>
      <c r="AD450" s="6">
        <f>SUMIFS(GQList,GIList,Table_ExternalData_1[[#This Row],[Item_key]],GDList,Table_ExternalData_1[[#Headers],[24]])</f>
        <v>0</v>
      </c>
      <c r="AE450" s="6">
        <f>SUMIFS(GQList,GIList,Table_ExternalData_1[[#This Row],[Item_key]],GDList,Table_ExternalData_1[[#Headers],[25]])</f>
        <v>0</v>
      </c>
      <c r="AF450" s="6">
        <f>SUMIFS(GQList,GIList,Table_ExternalData_1[[#This Row],[Item_key]],GDList,Table_ExternalData_1[[#Headers],[26]])</f>
        <v>0</v>
      </c>
      <c r="AG450" s="6">
        <f>SUMIFS(GQList,GIList,Table_ExternalData_1[[#This Row],[Item_key]],GDList,Table_ExternalData_1[[#Headers],[27]])</f>
        <v>0</v>
      </c>
      <c r="AH450" s="6">
        <f>SUMIFS(GQList,GIList,Table_ExternalData_1[[#This Row],[Item_key]],GDList,Table_ExternalData_1[[#Headers],[28]])</f>
        <v>0</v>
      </c>
      <c r="AI450" s="6">
        <f>SUMIFS(GQList,GIList,Table_ExternalData_1[[#This Row],[Item_key]],GDList,Table_ExternalData_1[[#Headers],[29]])</f>
        <v>0</v>
      </c>
      <c r="AJ450" s="6">
        <f>SUMIFS(GQList,GIList,Table_ExternalData_1[[#This Row],[Item_key]],GDList,Table_ExternalData_1[[#Headers],[30]])</f>
        <v>0</v>
      </c>
      <c r="AK450" s="6">
        <f>SUMIFS(GQList,GIList,Table_ExternalData_1[[#This Row],[Item_key]],GDList,Table_ExternalData_1[[#Headers],[31]])</f>
        <v>0</v>
      </c>
      <c r="AL450" s="6">
        <f>SUM(Table_ExternalData_1[[#This Row],[1]:[31]])</f>
        <v>0</v>
      </c>
    </row>
    <row r="451" spans="1:38" hidden="1">
      <c r="A451" s="8" t="s">
        <v>2000</v>
      </c>
      <c r="B451" s="3" t="s">
        <v>1249</v>
      </c>
      <c r="C451" s="3" t="s">
        <v>293</v>
      </c>
      <c r="D451" s="3" t="s">
        <v>1250</v>
      </c>
      <c r="E451" s="3" t="s">
        <v>889</v>
      </c>
      <c r="F451" s="8" t="s">
        <v>1641</v>
      </c>
      <c r="G451" s="6">
        <f>SUMIFS(GQList,GIList,Table_ExternalData_1[[#This Row],[Item_key]],GDList,Table_ExternalData_1[[#Headers],[1]])</f>
        <v>0</v>
      </c>
      <c r="H451" s="6">
        <f>SUMIFS(GQList,GIList,Table_ExternalData_1[[#This Row],[Item_key]],GDList,Table_ExternalData_1[[#Headers],[2]])</f>
        <v>0</v>
      </c>
      <c r="I451" s="6">
        <f>SUMIFS(GQList,GIList,Table_ExternalData_1[[#This Row],[Item_key]],GDList,Table_ExternalData_1[[#Headers],[3]])</f>
        <v>0</v>
      </c>
      <c r="J451" s="6">
        <f>SUMIFS(GQList,GIList,Table_ExternalData_1[[#This Row],[Item_key]],GDList,Table_ExternalData_1[[#Headers],[4]])</f>
        <v>0</v>
      </c>
      <c r="K451" s="6">
        <f>SUMIFS(GQList,GIList,Table_ExternalData_1[[#This Row],[Item_key]],GDList,Table_ExternalData_1[[#Headers],[5]])</f>
        <v>0</v>
      </c>
      <c r="L451" s="6">
        <f>SUMIFS(GQList,GIList,Table_ExternalData_1[[#This Row],[Item_key]],GDList,Table_ExternalData_1[[#Headers],[6]])</f>
        <v>0</v>
      </c>
      <c r="M451" s="6">
        <f>SUMIFS(GQList,GIList,Table_ExternalData_1[[#This Row],[Item_key]],GDList,Table_ExternalData_1[[#Headers],[7]])</f>
        <v>0</v>
      </c>
      <c r="N451" s="6">
        <f>SUMIFS(GQList,GIList,Table_ExternalData_1[[#This Row],[Item_key]],GDList,Table_ExternalData_1[[#Headers],[8]])</f>
        <v>0</v>
      </c>
      <c r="O451" s="6">
        <f>SUMIFS(GQList,GIList,Table_ExternalData_1[[#This Row],[Item_key]],GDList,Table_ExternalData_1[[#Headers],[9]])</f>
        <v>0</v>
      </c>
      <c r="P451" s="6">
        <f>SUMIFS(GQList,GIList,Table_ExternalData_1[[#This Row],[Item_key]],GDList,Table_ExternalData_1[[#Headers],[10]])</f>
        <v>0</v>
      </c>
      <c r="Q451" s="6">
        <f>SUMIFS(GQList,GIList,Table_ExternalData_1[[#This Row],[Item_key]],GDList,Table_ExternalData_1[[#Headers],[11]])</f>
        <v>0</v>
      </c>
      <c r="R451" s="6">
        <f>SUMIFS(GQList,GIList,Table_ExternalData_1[[#This Row],[Item_key]],GDList,Table_ExternalData_1[[#Headers],[12]])</f>
        <v>0</v>
      </c>
      <c r="S451" s="6">
        <f>SUMIFS(GQList,GIList,Table_ExternalData_1[[#This Row],[Item_key]],GDList,Table_ExternalData_1[[#Headers],[13]])</f>
        <v>0</v>
      </c>
      <c r="T451" s="6">
        <f>SUMIFS(GQList,GIList,Table_ExternalData_1[[#This Row],[Item_key]],GDList,Table_ExternalData_1[[#Headers],[14]])</f>
        <v>0</v>
      </c>
      <c r="U451" s="6">
        <f>SUMIFS(GQList,GIList,Table_ExternalData_1[[#This Row],[Item_key]],GDList,Table_ExternalData_1[[#Headers],[15]])</f>
        <v>0</v>
      </c>
      <c r="V451" s="6">
        <f>SUMIFS(GQList,GIList,Table_ExternalData_1[[#This Row],[Item_key]],GDList,Table_ExternalData_1[[#Headers],[16]])</f>
        <v>0</v>
      </c>
      <c r="W451" s="6">
        <f>SUMIFS(GQList,GIList,Table_ExternalData_1[[#This Row],[Item_key]],GDList,Table_ExternalData_1[[#Headers],[17]])</f>
        <v>0</v>
      </c>
      <c r="X451" s="6">
        <f>SUMIFS(GQList,GIList,Table_ExternalData_1[[#This Row],[Item_key]],GDList,Table_ExternalData_1[[#Headers],[18]])</f>
        <v>0</v>
      </c>
      <c r="Y451" s="6">
        <f>SUMIFS(GQList,GIList,Table_ExternalData_1[[#This Row],[Item_key]],GDList,Table_ExternalData_1[[#Headers],[19]])</f>
        <v>0</v>
      </c>
      <c r="Z451" s="6">
        <f>SUMIFS(GQList,GIList,Table_ExternalData_1[[#This Row],[Item_key]],GDList,Table_ExternalData_1[[#Headers],[20]])</f>
        <v>0</v>
      </c>
      <c r="AA451" s="6">
        <f>SUMIFS(GQList,GIList,Table_ExternalData_1[[#This Row],[Item_key]],GDList,Table_ExternalData_1[[#Headers],[21]])</f>
        <v>0</v>
      </c>
      <c r="AB451" s="6">
        <f>SUMIFS(GQList,GIList,Table_ExternalData_1[[#This Row],[Item_key]],GDList,Table_ExternalData_1[[#Headers],[22]])</f>
        <v>0</v>
      </c>
      <c r="AC451" s="6">
        <f>SUMIFS(GQList,GIList,Table_ExternalData_1[[#This Row],[Item_key]],GDList,Table_ExternalData_1[[#Headers],[23]])</f>
        <v>0</v>
      </c>
      <c r="AD451" s="6">
        <f>SUMIFS(GQList,GIList,Table_ExternalData_1[[#This Row],[Item_key]],GDList,Table_ExternalData_1[[#Headers],[24]])</f>
        <v>0</v>
      </c>
      <c r="AE451" s="6">
        <f>SUMIFS(GQList,GIList,Table_ExternalData_1[[#This Row],[Item_key]],GDList,Table_ExternalData_1[[#Headers],[25]])</f>
        <v>0</v>
      </c>
      <c r="AF451" s="6">
        <f>SUMIFS(GQList,GIList,Table_ExternalData_1[[#This Row],[Item_key]],GDList,Table_ExternalData_1[[#Headers],[26]])</f>
        <v>0</v>
      </c>
      <c r="AG451" s="6">
        <f>SUMIFS(GQList,GIList,Table_ExternalData_1[[#This Row],[Item_key]],GDList,Table_ExternalData_1[[#Headers],[27]])</f>
        <v>0</v>
      </c>
      <c r="AH451" s="6">
        <f>SUMIFS(GQList,GIList,Table_ExternalData_1[[#This Row],[Item_key]],GDList,Table_ExternalData_1[[#Headers],[28]])</f>
        <v>0</v>
      </c>
      <c r="AI451" s="6">
        <f>SUMIFS(GQList,GIList,Table_ExternalData_1[[#This Row],[Item_key]],GDList,Table_ExternalData_1[[#Headers],[29]])</f>
        <v>0</v>
      </c>
      <c r="AJ451" s="6">
        <f>SUMIFS(GQList,GIList,Table_ExternalData_1[[#This Row],[Item_key]],GDList,Table_ExternalData_1[[#Headers],[30]])</f>
        <v>0</v>
      </c>
      <c r="AK451" s="6">
        <f>SUMIFS(GQList,GIList,Table_ExternalData_1[[#This Row],[Item_key]],GDList,Table_ExternalData_1[[#Headers],[31]])</f>
        <v>0</v>
      </c>
      <c r="AL451" s="6">
        <f>SUM(Table_ExternalData_1[[#This Row],[1]:[31]])</f>
        <v>0</v>
      </c>
    </row>
    <row r="452" spans="1:38" hidden="1">
      <c r="A452" s="8" t="s">
        <v>2000</v>
      </c>
      <c r="B452" s="3" t="s">
        <v>1251</v>
      </c>
      <c r="C452" s="3" t="s">
        <v>554</v>
      </c>
      <c r="D452" s="3" t="s">
        <v>1252</v>
      </c>
      <c r="E452" s="3" t="s">
        <v>1253</v>
      </c>
      <c r="F452" s="8" t="s">
        <v>1641</v>
      </c>
      <c r="G452" s="6">
        <f>SUMIFS(GQList,GIList,Table_ExternalData_1[[#This Row],[Item_key]],GDList,Table_ExternalData_1[[#Headers],[1]])</f>
        <v>0</v>
      </c>
      <c r="H452" s="6">
        <f>SUMIFS(GQList,GIList,Table_ExternalData_1[[#This Row],[Item_key]],GDList,Table_ExternalData_1[[#Headers],[2]])</f>
        <v>0</v>
      </c>
      <c r="I452" s="6">
        <f>SUMIFS(GQList,GIList,Table_ExternalData_1[[#This Row],[Item_key]],GDList,Table_ExternalData_1[[#Headers],[3]])</f>
        <v>0</v>
      </c>
      <c r="J452" s="6">
        <f>SUMIFS(GQList,GIList,Table_ExternalData_1[[#This Row],[Item_key]],GDList,Table_ExternalData_1[[#Headers],[4]])</f>
        <v>0</v>
      </c>
      <c r="K452" s="6">
        <f>SUMIFS(GQList,GIList,Table_ExternalData_1[[#This Row],[Item_key]],GDList,Table_ExternalData_1[[#Headers],[5]])</f>
        <v>0</v>
      </c>
      <c r="L452" s="6">
        <f>SUMIFS(GQList,GIList,Table_ExternalData_1[[#This Row],[Item_key]],GDList,Table_ExternalData_1[[#Headers],[6]])</f>
        <v>0</v>
      </c>
      <c r="M452" s="6">
        <f>SUMIFS(GQList,GIList,Table_ExternalData_1[[#This Row],[Item_key]],GDList,Table_ExternalData_1[[#Headers],[7]])</f>
        <v>0</v>
      </c>
      <c r="N452" s="6">
        <f>SUMIFS(GQList,GIList,Table_ExternalData_1[[#This Row],[Item_key]],GDList,Table_ExternalData_1[[#Headers],[8]])</f>
        <v>0</v>
      </c>
      <c r="O452" s="6">
        <f>SUMIFS(GQList,GIList,Table_ExternalData_1[[#This Row],[Item_key]],GDList,Table_ExternalData_1[[#Headers],[9]])</f>
        <v>0</v>
      </c>
      <c r="P452" s="6">
        <f>SUMIFS(GQList,GIList,Table_ExternalData_1[[#This Row],[Item_key]],GDList,Table_ExternalData_1[[#Headers],[10]])</f>
        <v>0</v>
      </c>
      <c r="Q452" s="6">
        <f>SUMIFS(GQList,GIList,Table_ExternalData_1[[#This Row],[Item_key]],GDList,Table_ExternalData_1[[#Headers],[11]])</f>
        <v>0</v>
      </c>
      <c r="R452" s="6">
        <f>SUMIFS(GQList,GIList,Table_ExternalData_1[[#This Row],[Item_key]],GDList,Table_ExternalData_1[[#Headers],[12]])</f>
        <v>0</v>
      </c>
      <c r="S452" s="6">
        <f>SUMIFS(GQList,GIList,Table_ExternalData_1[[#This Row],[Item_key]],GDList,Table_ExternalData_1[[#Headers],[13]])</f>
        <v>0</v>
      </c>
      <c r="T452" s="6">
        <f>SUMIFS(GQList,GIList,Table_ExternalData_1[[#This Row],[Item_key]],GDList,Table_ExternalData_1[[#Headers],[14]])</f>
        <v>0</v>
      </c>
      <c r="U452" s="6">
        <f>SUMIFS(GQList,GIList,Table_ExternalData_1[[#This Row],[Item_key]],GDList,Table_ExternalData_1[[#Headers],[15]])</f>
        <v>0</v>
      </c>
      <c r="V452" s="6">
        <f>SUMIFS(GQList,GIList,Table_ExternalData_1[[#This Row],[Item_key]],GDList,Table_ExternalData_1[[#Headers],[16]])</f>
        <v>0</v>
      </c>
      <c r="W452" s="6">
        <f>SUMIFS(GQList,GIList,Table_ExternalData_1[[#This Row],[Item_key]],GDList,Table_ExternalData_1[[#Headers],[17]])</f>
        <v>0</v>
      </c>
      <c r="X452" s="6">
        <f>SUMIFS(GQList,GIList,Table_ExternalData_1[[#This Row],[Item_key]],GDList,Table_ExternalData_1[[#Headers],[18]])</f>
        <v>0</v>
      </c>
      <c r="Y452" s="6">
        <f>SUMIFS(GQList,GIList,Table_ExternalData_1[[#This Row],[Item_key]],GDList,Table_ExternalData_1[[#Headers],[19]])</f>
        <v>0</v>
      </c>
      <c r="Z452" s="6">
        <f>SUMIFS(GQList,GIList,Table_ExternalData_1[[#This Row],[Item_key]],GDList,Table_ExternalData_1[[#Headers],[20]])</f>
        <v>0</v>
      </c>
      <c r="AA452" s="6">
        <f>SUMIFS(GQList,GIList,Table_ExternalData_1[[#This Row],[Item_key]],GDList,Table_ExternalData_1[[#Headers],[21]])</f>
        <v>0</v>
      </c>
      <c r="AB452" s="6">
        <f>SUMIFS(GQList,GIList,Table_ExternalData_1[[#This Row],[Item_key]],GDList,Table_ExternalData_1[[#Headers],[22]])</f>
        <v>0</v>
      </c>
      <c r="AC452" s="6">
        <f>SUMIFS(GQList,GIList,Table_ExternalData_1[[#This Row],[Item_key]],GDList,Table_ExternalData_1[[#Headers],[23]])</f>
        <v>0</v>
      </c>
      <c r="AD452" s="6">
        <f>SUMIFS(GQList,GIList,Table_ExternalData_1[[#This Row],[Item_key]],GDList,Table_ExternalData_1[[#Headers],[24]])</f>
        <v>0</v>
      </c>
      <c r="AE452" s="6">
        <f>SUMIFS(GQList,GIList,Table_ExternalData_1[[#This Row],[Item_key]],GDList,Table_ExternalData_1[[#Headers],[25]])</f>
        <v>0</v>
      </c>
      <c r="AF452" s="6">
        <f>SUMIFS(GQList,GIList,Table_ExternalData_1[[#This Row],[Item_key]],GDList,Table_ExternalData_1[[#Headers],[26]])</f>
        <v>0</v>
      </c>
      <c r="AG452" s="6">
        <f>SUMIFS(GQList,GIList,Table_ExternalData_1[[#This Row],[Item_key]],GDList,Table_ExternalData_1[[#Headers],[27]])</f>
        <v>0</v>
      </c>
      <c r="AH452" s="6">
        <f>SUMIFS(GQList,GIList,Table_ExternalData_1[[#This Row],[Item_key]],GDList,Table_ExternalData_1[[#Headers],[28]])</f>
        <v>0</v>
      </c>
      <c r="AI452" s="6">
        <f>SUMIFS(GQList,GIList,Table_ExternalData_1[[#This Row],[Item_key]],GDList,Table_ExternalData_1[[#Headers],[29]])</f>
        <v>0</v>
      </c>
      <c r="AJ452" s="6">
        <f>SUMIFS(GQList,GIList,Table_ExternalData_1[[#This Row],[Item_key]],GDList,Table_ExternalData_1[[#Headers],[30]])</f>
        <v>0</v>
      </c>
      <c r="AK452" s="6">
        <f>SUMIFS(GQList,GIList,Table_ExternalData_1[[#This Row],[Item_key]],GDList,Table_ExternalData_1[[#Headers],[31]])</f>
        <v>0</v>
      </c>
      <c r="AL452" s="6">
        <f>SUM(Table_ExternalData_1[[#This Row],[1]:[31]])</f>
        <v>0</v>
      </c>
    </row>
    <row r="453" spans="1:38" hidden="1">
      <c r="A453" s="8" t="s">
        <v>2000</v>
      </c>
      <c r="B453" s="3" t="s">
        <v>1251</v>
      </c>
      <c r="C453" s="3" t="s">
        <v>538</v>
      </c>
      <c r="D453" s="3" t="s">
        <v>1254</v>
      </c>
      <c r="E453" s="3" t="s">
        <v>1255</v>
      </c>
      <c r="F453" s="8" t="s">
        <v>1641</v>
      </c>
      <c r="G453" s="6">
        <f>SUMIFS(GQList,GIList,Table_ExternalData_1[[#This Row],[Item_key]],GDList,Table_ExternalData_1[[#Headers],[1]])</f>
        <v>0</v>
      </c>
      <c r="H453" s="6">
        <f>SUMIFS(GQList,GIList,Table_ExternalData_1[[#This Row],[Item_key]],GDList,Table_ExternalData_1[[#Headers],[2]])</f>
        <v>0</v>
      </c>
      <c r="I453" s="6">
        <f>SUMIFS(GQList,GIList,Table_ExternalData_1[[#This Row],[Item_key]],GDList,Table_ExternalData_1[[#Headers],[3]])</f>
        <v>0</v>
      </c>
      <c r="J453" s="6">
        <f>SUMIFS(GQList,GIList,Table_ExternalData_1[[#This Row],[Item_key]],GDList,Table_ExternalData_1[[#Headers],[4]])</f>
        <v>0</v>
      </c>
      <c r="K453" s="6">
        <f>SUMIFS(GQList,GIList,Table_ExternalData_1[[#This Row],[Item_key]],GDList,Table_ExternalData_1[[#Headers],[5]])</f>
        <v>0</v>
      </c>
      <c r="L453" s="6">
        <f>SUMIFS(GQList,GIList,Table_ExternalData_1[[#This Row],[Item_key]],GDList,Table_ExternalData_1[[#Headers],[6]])</f>
        <v>0</v>
      </c>
      <c r="M453" s="6">
        <f>SUMIFS(GQList,GIList,Table_ExternalData_1[[#This Row],[Item_key]],GDList,Table_ExternalData_1[[#Headers],[7]])</f>
        <v>0</v>
      </c>
      <c r="N453" s="6">
        <f>SUMIFS(GQList,GIList,Table_ExternalData_1[[#This Row],[Item_key]],GDList,Table_ExternalData_1[[#Headers],[8]])</f>
        <v>0</v>
      </c>
      <c r="O453" s="6">
        <f>SUMIFS(GQList,GIList,Table_ExternalData_1[[#This Row],[Item_key]],GDList,Table_ExternalData_1[[#Headers],[9]])</f>
        <v>300</v>
      </c>
      <c r="P453" s="6">
        <f>SUMIFS(GQList,GIList,Table_ExternalData_1[[#This Row],[Item_key]],GDList,Table_ExternalData_1[[#Headers],[10]])</f>
        <v>0</v>
      </c>
      <c r="Q453" s="6">
        <f>SUMIFS(GQList,GIList,Table_ExternalData_1[[#This Row],[Item_key]],GDList,Table_ExternalData_1[[#Headers],[11]])</f>
        <v>240</v>
      </c>
      <c r="R453" s="6">
        <f>SUMIFS(GQList,GIList,Table_ExternalData_1[[#This Row],[Item_key]],GDList,Table_ExternalData_1[[#Headers],[12]])</f>
        <v>0</v>
      </c>
      <c r="S453" s="6">
        <f>SUMIFS(GQList,GIList,Table_ExternalData_1[[#This Row],[Item_key]],GDList,Table_ExternalData_1[[#Headers],[13]])</f>
        <v>0</v>
      </c>
      <c r="T453" s="6">
        <f>SUMIFS(GQList,GIList,Table_ExternalData_1[[#This Row],[Item_key]],GDList,Table_ExternalData_1[[#Headers],[14]])</f>
        <v>0</v>
      </c>
      <c r="U453" s="6">
        <f>SUMIFS(GQList,GIList,Table_ExternalData_1[[#This Row],[Item_key]],GDList,Table_ExternalData_1[[#Headers],[15]])</f>
        <v>0</v>
      </c>
      <c r="V453" s="6">
        <f>SUMIFS(GQList,GIList,Table_ExternalData_1[[#This Row],[Item_key]],GDList,Table_ExternalData_1[[#Headers],[16]])</f>
        <v>0</v>
      </c>
      <c r="W453" s="6">
        <f>SUMIFS(GQList,GIList,Table_ExternalData_1[[#This Row],[Item_key]],GDList,Table_ExternalData_1[[#Headers],[17]])</f>
        <v>0</v>
      </c>
      <c r="X453" s="6">
        <f>SUMIFS(GQList,GIList,Table_ExternalData_1[[#This Row],[Item_key]],GDList,Table_ExternalData_1[[#Headers],[18]])</f>
        <v>0</v>
      </c>
      <c r="Y453" s="6">
        <f>SUMIFS(GQList,GIList,Table_ExternalData_1[[#This Row],[Item_key]],GDList,Table_ExternalData_1[[#Headers],[19]])</f>
        <v>0</v>
      </c>
      <c r="Z453" s="6">
        <f>SUMIFS(GQList,GIList,Table_ExternalData_1[[#This Row],[Item_key]],GDList,Table_ExternalData_1[[#Headers],[20]])</f>
        <v>0</v>
      </c>
      <c r="AA453" s="6">
        <f>SUMIFS(GQList,GIList,Table_ExternalData_1[[#This Row],[Item_key]],GDList,Table_ExternalData_1[[#Headers],[21]])</f>
        <v>0</v>
      </c>
      <c r="AB453" s="6">
        <f>SUMIFS(GQList,GIList,Table_ExternalData_1[[#This Row],[Item_key]],GDList,Table_ExternalData_1[[#Headers],[22]])</f>
        <v>0</v>
      </c>
      <c r="AC453" s="6">
        <f>SUMIFS(GQList,GIList,Table_ExternalData_1[[#This Row],[Item_key]],GDList,Table_ExternalData_1[[#Headers],[23]])</f>
        <v>0</v>
      </c>
      <c r="AD453" s="6">
        <f>SUMIFS(GQList,GIList,Table_ExternalData_1[[#This Row],[Item_key]],GDList,Table_ExternalData_1[[#Headers],[24]])</f>
        <v>0</v>
      </c>
      <c r="AE453" s="6">
        <f>SUMIFS(GQList,GIList,Table_ExternalData_1[[#This Row],[Item_key]],GDList,Table_ExternalData_1[[#Headers],[25]])</f>
        <v>0</v>
      </c>
      <c r="AF453" s="6">
        <f>SUMIFS(GQList,GIList,Table_ExternalData_1[[#This Row],[Item_key]],GDList,Table_ExternalData_1[[#Headers],[26]])</f>
        <v>0</v>
      </c>
      <c r="AG453" s="6">
        <f>SUMIFS(GQList,GIList,Table_ExternalData_1[[#This Row],[Item_key]],GDList,Table_ExternalData_1[[#Headers],[27]])</f>
        <v>219</v>
      </c>
      <c r="AH453" s="6">
        <f>SUMIFS(GQList,GIList,Table_ExternalData_1[[#This Row],[Item_key]],GDList,Table_ExternalData_1[[#Headers],[28]])</f>
        <v>0</v>
      </c>
      <c r="AI453" s="6">
        <f>SUMIFS(GQList,GIList,Table_ExternalData_1[[#This Row],[Item_key]],GDList,Table_ExternalData_1[[#Headers],[29]])</f>
        <v>0</v>
      </c>
      <c r="AJ453" s="6">
        <f>SUMIFS(GQList,GIList,Table_ExternalData_1[[#This Row],[Item_key]],GDList,Table_ExternalData_1[[#Headers],[30]])</f>
        <v>0</v>
      </c>
      <c r="AK453" s="6">
        <f>SUMIFS(GQList,GIList,Table_ExternalData_1[[#This Row],[Item_key]],GDList,Table_ExternalData_1[[#Headers],[31]])</f>
        <v>0</v>
      </c>
      <c r="AL453" s="6">
        <f>SUM(Table_ExternalData_1[[#This Row],[1]:[31]])</f>
        <v>759</v>
      </c>
    </row>
    <row r="454" spans="1:38" hidden="1">
      <c r="A454" s="8" t="s">
        <v>2000</v>
      </c>
      <c r="B454" s="3" t="s">
        <v>1251</v>
      </c>
      <c r="C454" s="3" t="s">
        <v>541</v>
      </c>
      <c r="D454" s="3" t="s">
        <v>1256</v>
      </c>
      <c r="E454" s="3" t="s">
        <v>1257</v>
      </c>
      <c r="F454" s="8" t="s">
        <v>1641</v>
      </c>
      <c r="G454" s="6">
        <f>SUMIFS(GQList,GIList,Table_ExternalData_1[[#This Row],[Item_key]],GDList,Table_ExternalData_1[[#Headers],[1]])</f>
        <v>0</v>
      </c>
      <c r="H454" s="6">
        <f>SUMIFS(GQList,GIList,Table_ExternalData_1[[#This Row],[Item_key]],GDList,Table_ExternalData_1[[#Headers],[2]])</f>
        <v>0</v>
      </c>
      <c r="I454" s="6">
        <f>SUMIFS(GQList,GIList,Table_ExternalData_1[[#This Row],[Item_key]],GDList,Table_ExternalData_1[[#Headers],[3]])</f>
        <v>0</v>
      </c>
      <c r="J454" s="6">
        <f>SUMIFS(GQList,GIList,Table_ExternalData_1[[#This Row],[Item_key]],GDList,Table_ExternalData_1[[#Headers],[4]])</f>
        <v>0</v>
      </c>
      <c r="K454" s="6">
        <f>SUMIFS(GQList,GIList,Table_ExternalData_1[[#This Row],[Item_key]],GDList,Table_ExternalData_1[[#Headers],[5]])</f>
        <v>0</v>
      </c>
      <c r="L454" s="6">
        <f>SUMIFS(GQList,GIList,Table_ExternalData_1[[#This Row],[Item_key]],GDList,Table_ExternalData_1[[#Headers],[6]])</f>
        <v>0</v>
      </c>
      <c r="M454" s="6">
        <f>SUMIFS(GQList,GIList,Table_ExternalData_1[[#This Row],[Item_key]],GDList,Table_ExternalData_1[[#Headers],[7]])</f>
        <v>0</v>
      </c>
      <c r="N454" s="6">
        <f>SUMIFS(GQList,GIList,Table_ExternalData_1[[#This Row],[Item_key]],GDList,Table_ExternalData_1[[#Headers],[8]])</f>
        <v>0</v>
      </c>
      <c r="O454" s="6">
        <f>SUMIFS(GQList,GIList,Table_ExternalData_1[[#This Row],[Item_key]],GDList,Table_ExternalData_1[[#Headers],[9]])</f>
        <v>0</v>
      </c>
      <c r="P454" s="6">
        <f>SUMIFS(GQList,GIList,Table_ExternalData_1[[#This Row],[Item_key]],GDList,Table_ExternalData_1[[#Headers],[10]])</f>
        <v>0</v>
      </c>
      <c r="Q454" s="6">
        <f>SUMIFS(GQList,GIList,Table_ExternalData_1[[#This Row],[Item_key]],GDList,Table_ExternalData_1[[#Headers],[11]])</f>
        <v>0</v>
      </c>
      <c r="R454" s="6">
        <f>SUMIFS(GQList,GIList,Table_ExternalData_1[[#This Row],[Item_key]],GDList,Table_ExternalData_1[[#Headers],[12]])</f>
        <v>0</v>
      </c>
      <c r="S454" s="6">
        <f>SUMIFS(GQList,GIList,Table_ExternalData_1[[#This Row],[Item_key]],GDList,Table_ExternalData_1[[#Headers],[13]])</f>
        <v>0</v>
      </c>
      <c r="T454" s="6">
        <f>SUMIFS(GQList,GIList,Table_ExternalData_1[[#This Row],[Item_key]],GDList,Table_ExternalData_1[[#Headers],[14]])</f>
        <v>0</v>
      </c>
      <c r="U454" s="6">
        <f>SUMIFS(GQList,GIList,Table_ExternalData_1[[#This Row],[Item_key]],GDList,Table_ExternalData_1[[#Headers],[15]])</f>
        <v>0</v>
      </c>
      <c r="V454" s="6">
        <f>SUMIFS(GQList,GIList,Table_ExternalData_1[[#This Row],[Item_key]],GDList,Table_ExternalData_1[[#Headers],[16]])</f>
        <v>0</v>
      </c>
      <c r="W454" s="6">
        <f>SUMIFS(GQList,GIList,Table_ExternalData_1[[#This Row],[Item_key]],GDList,Table_ExternalData_1[[#Headers],[17]])</f>
        <v>0</v>
      </c>
      <c r="X454" s="6">
        <f>SUMIFS(GQList,GIList,Table_ExternalData_1[[#This Row],[Item_key]],GDList,Table_ExternalData_1[[#Headers],[18]])</f>
        <v>0</v>
      </c>
      <c r="Y454" s="6">
        <f>SUMIFS(GQList,GIList,Table_ExternalData_1[[#This Row],[Item_key]],GDList,Table_ExternalData_1[[#Headers],[19]])</f>
        <v>0</v>
      </c>
      <c r="Z454" s="6">
        <f>SUMIFS(GQList,GIList,Table_ExternalData_1[[#This Row],[Item_key]],GDList,Table_ExternalData_1[[#Headers],[20]])</f>
        <v>0</v>
      </c>
      <c r="AA454" s="6">
        <f>SUMIFS(GQList,GIList,Table_ExternalData_1[[#This Row],[Item_key]],GDList,Table_ExternalData_1[[#Headers],[21]])</f>
        <v>0</v>
      </c>
      <c r="AB454" s="6">
        <f>SUMIFS(GQList,GIList,Table_ExternalData_1[[#This Row],[Item_key]],GDList,Table_ExternalData_1[[#Headers],[22]])</f>
        <v>0</v>
      </c>
      <c r="AC454" s="6">
        <f>SUMIFS(GQList,GIList,Table_ExternalData_1[[#This Row],[Item_key]],GDList,Table_ExternalData_1[[#Headers],[23]])</f>
        <v>0</v>
      </c>
      <c r="AD454" s="6">
        <f>SUMIFS(GQList,GIList,Table_ExternalData_1[[#This Row],[Item_key]],GDList,Table_ExternalData_1[[#Headers],[24]])</f>
        <v>0</v>
      </c>
      <c r="AE454" s="6">
        <f>SUMIFS(GQList,GIList,Table_ExternalData_1[[#This Row],[Item_key]],GDList,Table_ExternalData_1[[#Headers],[25]])</f>
        <v>0</v>
      </c>
      <c r="AF454" s="6">
        <f>SUMIFS(GQList,GIList,Table_ExternalData_1[[#This Row],[Item_key]],GDList,Table_ExternalData_1[[#Headers],[26]])</f>
        <v>0</v>
      </c>
      <c r="AG454" s="6">
        <f>SUMIFS(GQList,GIList,Table_ExternalData_1[[#This Row],[Item_key]],GDList,Table_ExternalData_1[[#Headers],[27]])</f>
        <v>0</v>
      </c>
      <c r="AH454" s="6">
        <f>SUMIFS(GQList,GIList,Table_ExternalData_1[[#This Row],[Item_key]],GDList,Table_ExternalData_1[[#Headers],[28]])</f>
        <v>0</v>
      </c>
      <c r="AI454" s="6">
        <f>SUMIFS(GQList,GIList,Table_ExternalData_1[[#This Row],[Item_key]],GDList,Table_ExternalData_1[[#Headers],[29]])</f>
        <v>0</v>
      </c>
      <c r="AJ454" s="6">
        <f>SUMIFS(GQList,GIList,Table_ExternalData_1[[#This Row],[Item_key]],GDList,Table_ExternalData_1[[#Headers],[30]])</f>
        <v>0</v>
      </c>
      <c r="AK454" s="6">
        <f>SUMIFS(GQList,GIList,Table_ExternalData_1[[#This Row],[Item_key]],GDList,Table_ExternalData_1[[#Headers],[31]])</f>
        <v>0</v>
      </c>
      <c r="AL454" s="6">
        <f>SUM(Table_ExternalData_1[[#This Row],[1]:[31]])</f>
        <v>0</v>
      </c>
    </row>
    <row r="455" spans="1:38" hidden="1">
      <c r="A455" s="8" t="s">
        <v>2000</v>
      </c>
      <c r="B455" s="3" t="s">
        <v>1251</v>
      </c>
      <c r="C455" s="3" t="s">
        <v>542</v>
      </c>
      <c r="D455" s="3" t="s">
        <v>1258</v>
      </c>
      <c r="E455" s="3" t="s">
        <v>1259</v>
      </c>
      <c r="F455" s="8" t="s">
        <v>1641</v>
      </c>
      <c r="G455" s="6">
        <f>SUMIFS(GQList,GIList,Table_ExternalData_1[[#This Row],[Item_key]],GDList,Table_ExternalData_1[[#Headers],[1]])</f>
        <v>0</v>
      </c>
      <c r="H455" s="6">
        <f>SUMIFS(GQList,GIList,Table_ExternalData_1[[#This Row],[Item_key]],GDList,Table_ExternalData_1[[#Headers],[2]])</f>
        <v>0</v>
      </c>
      <c r="I455" s="6">
        <f>SUMIFS(GQList,GIList,Table_ExternalData_1[[#This Row],[Item_key]],GDList,Table_ExternalData_1[[#Headers],[3]])</f>
        <v>0</v>
      </c>
      <c r="J455" s="6">
        <f>SUMIFS(GQList,GIList,Table_ExternalData_1[[#This Row],[Item_key]],GDList,Table_ExternalData_1[[#Headers],[4]])</f>
        <v>0</v>
      </c>
      <c r="K455" s="6">
        <f>SUMIFS(GQList,GIList,Table_ExternalData_1[[#This Row],[Item_key]],GDList,Table_ExternalData_1[[#Headers],[5]])</f>
        <v>0</v>
      </c>
      <c r="L455" s="6">
        <f>SUMIFS(GQList,GIList,Table_ExternalData_1[[#This Row],[Item_key]],GDList,Table_ExternalData_1[[#Headers],[6]])</f>
        <v>0</v>
      </c>
      <c r="M455" s="6">
        <f>SUMIFS(GQList,GIList,Table_ExternalData_1[[#This Row],[Item_key]],GDList,Table_ExternalData_1[[#Headers],[7]])</f>
        <v>0</v>
      </c>
      <c r="N455" s="6">
        <f>SUMIFS(GQList,GIList,Table_ExternalData_1[[#This Row],[Item_key]],GDList,Table_ExternalData_1[[#Headers],[8]])</f>
        <v>0</v>
      </c>
      <c r="O455" s="6">
        <f>SUMIFS(GQList,GIList,Table_ExternalData_1[[#This Row],[Item_key]],GDList,Table_ExternalData_1[[#Headers],[9]])</f>
        <v>0</v>
      </c>
      <c r="P455" s="6">
        <f>SUMIFS(GQList,GIList,Table_ExternalData_1[[#This Row],[Item_key]],GDList,Table_ExternalData_1[[#Headers],[10]])</f>
        <v>0</v>
      </c>
      <c r="Q455" s="6">
        <f>SUMIFS(GQList,GIList,Table_ExternalData_1[[#This Row],[Item_key]],GDList,Table_ExternalData_1[[#Headers],[11]])</f>
        <v>0</v>
      </c>
      <c r="R455" s="6">
        <f>SUMIFS(GQList,GIList,Table_ExternalData_1[[#This Row],[Item_key]],GDList,Table_ExternalData_1[[#Headers],[12]])</f>
        <v>0</v>
      </c>
      <c r="S455" s="6">
        <f>SUMIFS(GQList,GIList,Table_ExternalData_1[[#This Row],[Item_key]],GDList,Table_ExternalData_1[[#Headers],[13]])</f>
        <v>0</v>
      </c>
      <c r="T455" s="6">
        <f>SUMIFS(GQList,GIList,Table_ExternalData_1[[#This Row],[Item_key]],GDList,Table_ExternalData_1[[#Headers],[14]])</f>
        <v>0</v>
      </c>
      <c r="U455" s="6">
        <f>SUMIFS(GQList,GIList,Table_ExternalData_1[[#This Row],[Item_key]],GDList,Table_ExternalData_1[[#Headers],[15]])</f>
        <v>0</v>
      </c>
      <c r="V455" s="6">
        <f>SUMIFS(GQList,GIList,Table_ExternalData_1[[#This Row],[Item_key]],GDList,Table_ExternalData_1[[#Headers],[16]])</f>
        <v>0</v>
      </c>
      <c r="W455" s="6">
        <f>SUMIFS(GQList,GIList,Table_ExternalData_1[[#This Row],[Item_key]],GDList,Table_ExternalData_1[[#Headers],[17]])</f>
        <v>0</v>
      </c>
      <c r="X455" s="6">
        <f>SUMIFS(GQList,GIList,Table_ExternalData_1[[#This Row],[Item_key]],GDList,Table_ExternalData_1[[#Headers],[18]])</f>
        <v>0</v>
      </c>
      <c r="Y455" s="6">
        <f>SUMIFS(GQList,GIList,Table_ExternalData_1[[#This Row],[Item_key]],GDList,Table_ExternalData_1[[#Headers],[19]])</f>
        <v>0</v>
      </c>
      <c r="Z455" s="6">
        <f>SUMIFS(GQList,GIList,Table_ExternalData_1[[#This Row],[Item_key]],GDList,Table_ExternalData_1[[#Headers],[20]])</f>
        <v>0</v>
      </c>
      <c r="AA455" s="6">
        <f>SUMIFS(GQList,GIList,Table_ExternalData_1[[#This Row],[Item_key]],GDList,Table_ExternalData_1[[#Headers],[21]])</f>
        <v>0</v>
      </c>
      <c r="AB455" s="6">
        <f>SUMIFS(GQList,GIList,Table_ExternalData_1[[#This Row],[Item_key]],GDList,Table_ExternalData_1[[#Headers],[22]])</f>
        <v>0</v>
      </c>
      <c r="AC455" s="6">
        <f>SUMIFS(GQList,GIList,Table_ExternalData_1[[#This Row],[Item_key]],GDList,Table_ExternalData_1[[#Headers],[23]])</f>
        <v>0</v>
      </c>
      <c r="AD455" s="6">
        <f>SUMIFS(GQList,GIList,Table_ExternalData_1[[#This Row],[Item_key]],GDList,Table_ExternalData_1[[#Headers],[24]])</f>
        <v>0</v>
      </c>
      <c r="AE455" s="6">
        <f>SUMIFS(GQList,GIList,Table_ExternalData_1[[#This Row],[Item_key]],GDList,Table_ExternalData_1[[#Headers],[25]])</f>
        <v>0</v>
      </c>
      <c r="AF455" s="6">
        <f>SUMIFS(GQList,GIList,Table_ExternalData_1[[#This Row],[Item_key]],GDList,Table_ExternalData_1[[#Headers],[26]])</f>
        <v>0</v>
      </c>
      <c r="AG455" s="6">
        <f>SUMIFS(GQList,GIList,Table_ExternalData_1[[#This Row],[Item_key]],GDList,Table_ExternalData_1[[#Headers],[27]])</f>
        <v>0</v>
      </c>
      <c r="AH455" s="6">
        <f>SUMIFS(GQList,GIList,Table_ExternalData_1[[#This Row],[Item_key]],GDList,Table_ExternalData_1[[#Headers],[28]])</f>
        <v>0</v>
      </c>
      <c r="AI455" s="6">
        <f>SUMIFS(GQList,GIList,Table_ExternalData_1[[#This Row],[Item_key]],GDList,Table_ExternalData_1[[#Headers],[29]])</f>
        <v>0</v>
      </c>
      <c r="AJ455" s="6">
        <f>SUMIFS(GQList,GIList,Table_ExternalData_1[[#This Row],[Item_key]],GDList,Table_ExternalData_1[[#Headers],[30]])</f>
        <v>0</v>
      </c>
      <c r="AK455" s="6">
        <f>SUMIFS(GQList,GIList,Table_ExternalData_1[[#This Row],[Item_key]],GDList,Table_ExternalData_1[[#Headers],[31]])</f>
        <v>0</v>
      </c>
      <c r="AL455" s="6">
        <f>SUM(Table_ExternalData_1[[#This Row],[1]:[31]])</f>
        <v>0</v>
      </c>
    </row>
    <row r="456" spans="1:38" hidden="1">
      <c r="A456" s="8" t="s">
        <v>2000</v>
      </c>
      <c r="B456" s="3" t="s">
        <v>1251</v>
      </c>
      <c r="C456" s="3" t="s">
        <v>388</v>
      </c>
      <c r="D456" s="3" t="s">
        <v>1260</v>
      </c>
      <c r="E456" s="3" t="s">
        <v>1261</v>
      </c>
      <c r="F456" s="8" t="s">
        <v>1641</v>
      </c>
      <c r="G456" s="6">
        <f>SUMIFS(GQList,GIList,Table_ExternalData_1[[#This Row],[Item_key]],GDList,Table_ExternalData_1[[#Headers],[1]])</f>
        <v>0</v>
      </c>
      <c r="H456" s="6">
        <f>SUMIFS(GQList,GIList,Table_ExternalData_1[[#This Row],[Item_key]],GDList,Table_ExternalData_1[[#Headers],[2]])</f>
        <v>0</v>
      </c>
      <c r="I456" s="6">
        <f>SUMIFS(GQList,GIList,Table_ExternalData_1[[#This Row],[Item_key]],GDList,Table_ExternalData_1[[#Headers],[3]])</f>
        <v>0</v>
      </c>
      <c r="J456" s="6">
        <f>SUMIFS(GQList,GIList,Table_ExternalData_1[[#This Row],[Item_key]],GDList,Table_ExternalData_1[[#Headers],[4]])</f>
        <v>0</v>
      </c>
      <c r="K456" s="6">
        <f>SUMIFS(GQList,GIList,Table_ExternalData_1[[#This Row],[Item_key]],GDList,Table_ExternalData_1[[#Headers],[5]])</f>
        <v>0</v>
      </c>
      <c r="L456" s="6">
        <f>SUMIFS(GQList,GIList,Table_ExternalData_1[[#This Row],[Item_key]],GDList,Table_ExternalData_1[[#Headers],[6]])</f>
        <v>0</v>
      </c>
      <c r="M456" s="6">
        <f>SUMIFS(GQList,GIList,Table_ExternalData_1[[#This Row],[Item_key]],GDList,Table_ExternalData_1[[#Headers],[7]])</f>
        <v>0</v>
      </c>
      <c r="N456" s="6">
        <f>SUMIFS(GQList,GIList,Table_ExternalData_1[[#This Row],[Item_key]],GDList,Table_ExternalData_1[[#Headers],[8]])</f>
        <v>0</v>
      </c>
      <c r="O456" s="6">
        <f>SUMIFS(GQList,GIList,Table_ExternalData_1[[#This Row],[Item_key]],GDList,Table_ExternalData_1[[#Headers],[9]])</f>
        <v>40</v>
      </c>
      <c r="P456" s="6">
        <f>SUMIFS(GQList,GIList,Table_ExternalData_1[[#This Row],[Item_key]],GDList,Table_ExternalData_1[[#Headers],[10]])</f>
        <v>0</v>
      </c>
      <c r="Q456" s="6">
        <f>SUMIFS(GQList,GIList,Table_ExternalData_1[[#This Row],[Item_key]],GDList,Table_ExternalData_1[[#Headers],[11]])</f>
        <v>0</v>
      </c>
      <c r="R456" s="6">
        <f>SUMIFS(GQList,GIList,Table_ExternalData_1[[#This Row],[Item_key]],GDList,Table_ExternalData_1[[#Headers],[12]])</f>
        <v>0</v>
      </c>
      <c r="S456" s="6">
        <f>SUMIFS(GQList,GIList,Table_ExternalData_1[[#This Row],[Item_key]],GDList,Table_ExternalData_1[[#Headers],[13]])</f>
        <v>0</v>
      </c>
      <c r="T456" s="6">
        <f>SUMIFS(GQList,GIList,Table_ExternalData_1[[#This Row],[Item_key]],GDList,Table_ExternalData_1[[#Headers],[14]])</f>
        <v>0</v>
      </c>
      <c r="U456" s="6">
        <f>SUMIFS(GQList,GIList,Table_ExternalData_1[[#This Row],[Item_key]],GDList,Table_ExternalData_1[[#Headers],[15]])</f>
        <v>0</v>
      </c>
      <c r="V456" s="6">
        <f>SUMIFS(GQList,GIList,Table_ExternalData_1[[#This Row],[Item_key]],GDList,Table_ExternalData_1[[#Headers],[16]])</f>
        <v>0</v>
      </c>
      <c r="W456" s="6">
        <f>SUMIFS(GQList,GIList,Table_ExternalData_1[[#This Row],[Item_key]],GDList,Table_ExternalData_1[[#Headers],[17]])</f>
        <v>0</v>
      </c>
      <c r="X456" s="6">
        <f>SUMIFS(GQList,GIList,Table_ExternalData_1[[#This Row],[Item_key]],GDList,Table_ExternalData_1[[#Headers],[18]])</f>
        <v>0</v>
      </c>
      <c r="Y456" s="6">
        <f>SUMIFS(GQList,GIList,Table_ExternalData_1[[#This Row],[Item_key]],GDList,Table_ExternalData_1[[#Headers],[19]])</f>
        <v>0</v>
      </c>
      <c r="Z456" s="6">
        <f>SUMIFS(GQList,GIList,Table_ExternalData_1[[#This Row],[Item_key]],GDList,Table_ExternalData_1[[#Headers],[20]])</f>
        <v>0</v>
      </c>
      <c r="AA456" s="6">
        <f>SUMIFS(GQList,GIList,Table_ExternalData_1[[#This Row],[Item_key]],GDList,Table_ExternalData_1[[#Headers],[21]])</f>
        <v>0</v>
      </c>
      <c r="AB456" s="6">
        <f>SUMIFS(GQList,GIList,Table_ExternalData_1[[#This Row],[Item_key]],GDList,Table_ExternalData_1[[#Headers],[22]])</f>
        <v>0</v>
      </c>
      <c r="AC456" s="6">
        <f>SUMIFS(GQList,GIList,Table_ExternalData_1[[#This Row],[Item_key]],GDList,Table_ExternalData_1[[#Headers],[23]])</f>
        <v>0</v>
      </c>
      <c r="AD456" s="6">
        <f>SUMIFS(GQList,GIList,Table_ExternalData_1[[#This Row],[Item_key]],GDList,Table_ExternalData_1[[#Headers],[24]])</f>
        <v>0</v>
      </c>
      <c r="AE456" s="6">
        <f>SUMIFS(GQList,GIList,Table_ExternalData_1[[#This Row],[Item_key]],GDList,Table_ExternalData_1[[#Headers],[25]])</f>
        <v>0</v>
      </c>
      <c r="AF456" s="6">
        <f>SUMIFS(GQList,GIList,Table_ExternalData_1[[#This Row],[Item_key]],GDList,Table_ExternalData_1[[#Headers],[26]])</f>
        <v>0</v>
      </c>
      <c r="AG456" s="6">
        <f>SUMIFS(GQList,GIList,Table_ExternalData_1[[#This Row],[Item_key]],GDList,Table_ExternalData_1[[#Headers],[27]])</f>
        <v>0</v>
      </c>
      <c r="AH456" s="6">
        <f>SUMIFS(GQList,GIList,Table_ExternalData_1[[#This Row],[Item_key]],GDList,Table_ExternalData_1[[#Headers],[28]])</f>
        <v>0</v>
      </c>
      <c r="AI456" s="6">
        <f>SUMIFS(GQList,GIList,Table_ExternalData_1[[#This Row],[Item_key]],GDList,Table_ExternalData_1[[#Headers],[29]])</f>
        <v>0</v>
      </c>
      <c r="AJ456" s="6">
        <f>SUMIFS(GQList,GIList,Table_ExternalData_1[[#This Row],[Item_key]],GDList,Table_ExternalData_1[[#Headers],[30]])</f>
        <v>0</v>
      </c>
      <c r="AK456" s="6">
        <f>SUMIFS(GQList,GIList,Table_ExternalData_1[[#This Row],[Item_key]],GDList,Table_ExternalData_1[[#Headers],[31]])</f>
        <v>0</v>
      </c>
      <c r="AL456" s="6">
        <f>SUM(Table_ExternalData_1[[#This Row],[1]:[31]])</f>
        <v>40</v>
      </c>
    </row>
    <row r="457" spans="1:38" hidden="1">
      <c r="A457" s="8" t="s">
        <v>2000</v>
      </c>
      <c r="B457" s="3" t="s">
        <v>1251</v>
      </c>
      <c r="C457" s="3" t="s">
        <v>389</v>
      </c>
      <c r="D457" s="3" t="s">
        <v>1262</v>
      </c>
      <c r="E457" s="3" t="s">
        <v>1263</v>
      </c>
      <c r="F457" s="8" t="s">
        <v>1641</v>
      </c>
      <c r="G457" s="6">
        <f>SUMIFS(GQList,GIList,Table_ExternalData_1[[#This Row],[Item_key]],GDList,Table_ExternalData_1[[#Headers],[1]])</f>
        <v>0</v>
      </c>
      <c r="H457" s="6">
        <f>SUMIFS(GQList,GIList,Table_ExternalData_1[[#This Row],[Item_key]],GDList,Table_ExternalData_1[[#Headers],[2]])</f>
        <v>0</v>
      </c>
      <c r="I457" s="6">
        <f>SUMIFS(GQList,GIList,Table_ExternalData_1[[#This Row],[Item_key]],GDList,Table_ExternalData_1[[#Headers],[3]])</f>
        <v>0</v>
      </c>
      <c r="J457" s="6">
        <f>SUMIFS(GQList,GIList,Table_ExternalData_1[[#This Row],[Item_key]],GDList,Table_ExternalData_1[[#Headers],[4]])</f>
        <v>0</v>
      </c>
      <c r="K457" s="6">
        <f>SUMIFS(GQList,GIList,Table_ExternalData_1[[#This Row],[Item_key]],GDList,Table_ExternalData_1[[#Headers],[5]])</f>
        <v>0</v>
      </c>
      <c r="L457" s="6">
        <f>SUMIFS(GQList,GIList,Table_ExternalData_1[[#This Row],[Item_key]],GDList,Table_ExternalData_1[[#Headers],[6]])</f>
        <v>0</v>
      </c>
      <c r="M457" s="6">
        <f>SUMIFS(GQList,GIList,Table_ExternalData_1[[#This Row],[Item_key]],GDList,Table_ExternalData_1[[#Headers],[7]])</f>
        <v>0</v>
      </c>
      <c r="N457" s="6">
        <f>SUMIFS(GQList,GIList,Table_ExternalData_1[[#This Row],[Item_key]],GDList,Table_ExternalData_1[[#Headers],[8]])</f>
        <v>0</v>
      </c>
      <c r="O457" s="6">
        <f>SUMIFS(GQList,GIList,Table_ExternalData_1[[#This Row],[Item_key]],GDList,Table_ExternalData_1[[#Headers],[9]])</f>
        <v>40</v>
      </c>
      <c r="P457" s="6">
        <f>SUMIFS(GQList,GIList,Table_ExternalData_1[[#This Row],[Item_key]],GDList,Table_ExternalData_1[[#Headers],[10]])</f>
        <v>0</v>
      </c>
      <c r="Q457" s="6">
        <f>SUMIFS(GQList,GIList,Table_ExternalData_1[[#This Row],[Item_key]],GDList,Table_ExternalData_1[[#Headers],[11]])</f>
        <v>0</v>
      </c>
      <c r="R457" s="6">
        <f>SUMIFS(GQList,GIList,Table_ExternalData_1[[#This Row],[Item_key]],GDList,Table_ExternalData_1[[#Headers],[12]])</f>
        <v>0</v>
      </c>
      <c r="S457" s="6">
        <f>SUMIFS(GQList,GIList,Table_ExternalData_1[[#This Row],[Item_key]],GDList,Table_ExternalData_1[[#Headers],[13]])</f>
        <v>0</v>
      </c>
      <c r="T457" s="6">
        <f>SUMIFS(GQList,GIList,Table_ExternalData_1[[#This Row],[Item_key]],GDList,Table_ExternalData_1[[#Headers],[14]])</f>
        <v>0</v>
      </c>
      <c r="U457" s="6">
        <f>SUMIFS(GQList,GIList,Table_ExternalData_1[[#This Row],[Item_key]],GDList,Table_ExternalData_1[[#Headers],[15]])</f>
        <v>0</v>
      </c>
      <c r="V457" s="6">
        <f>SUMIFS(GQList,GIList,Table_ExternalData_1[[#This Row],[Item_key]],GDList,Table_ExternalData_1[[#Headers],[16]])</f>
        <v>0</v>
      </c>
      <c r="W457" s="6">
        <f>SUMIFS(GQList,GIList,Table_ExternalData_1[[#This Row],[Item_key]],GDList,Table_ExternalData_1[[#Headers],[17]])</f>
        <v>0</v>
      </c>
      <c r="X457" s="6">
        <f>SUMIFS(GQList,GIList,Table_ExternalData_1[[#This Row],[Item_key]],GDList,Table_ExternalData_1[[#Headers],[18]])</f>
        <v>0</v>
      </c>
      <c r="Y457" s="6">
        <f>SUMIFS(GQList,GIList,Table_ExternalData_1[[#This Row],[Item_key]],GDList,Table_ExternalData_1[[#Headers],[19]])</f>
        <v>0</v>
      </c>
      <c r="Z457" s="6">
        <f>SUMIFS(GQList,GIList,Table_ExternalData_1[[#This Row],[Item_key]],GDList,Table_ExternalData_1[[#Headers],[20]])</f>
        <v>0</v>
      </c>
      <c r="AA457" s="6">
        <f>SUMIFS(GQList,GIList,Table_ExternalData_1[[#This Row],[Item_key]],GDList,Table_ExternalData_1[[#Headers],[21]])</f>
        <v>0</v>
      </c>
      <c r="AB457" s="6">
        <f>SUMIFS(GQList,GIList,Table_ExternalData_1[[#This Row],[Item_key]],GDList,Table_ExternalData_1[[#Headers],[22]])</f>
        <v>0</v>
      </c>
      <c r="AC457" s="6">
        <f>SUMIFS(GQList,GIList,Table_ExternalData_1[[#This Row],[Item_key]],GDList,Table_ExternalData_1[[#Headers],[23]])</f>
        <v>0</v>
      </c>
      <c r="AD457" s="6">
        <f>SUMIFS(GQList,GIList,Table_ExternalData_1[[#This Row],[Item_key]],GDList,Table_ExternalData_1[[#Headers],[24]])</f>
        <v>0</v>
      </c>
      <c r="AE457" s="6">
        <f>SUMIFS(GQList,GIList,Table_ExternalData_1[[#This Row],[Item_key]],GDList,Table_ExternalData_1[[#Headers],[25]])</f>
        <v>0</v>
      </c>
      <c r="AF457" s="6">
        <f>SUMIFS(GQList,GIList,Table_ExternalData_1[[#This Row],[Item_key]],GDList,Table_ExternalData_1[[#Headers],[26]])</f>
        <v>0</v>
      </c>
      <c r="AG457" s="6">
        <f>SUMIFS(GQList,GIList,Table_ExternalData_1[[#This Row],[Item_key]],GDList,Table_ExternalData_1[[#Headers],[27]])</f>
        <v>0</v>
      </c>
      <c r="AH457" s="6">
        <f>SUMIFS(GQList,GIList,Table_ExternalData_1[[#This Row],[Item_key]],GDList,Table_ExternalData_1[[#Headers],[28]])</f>
        <v>0</v>
      </c>
      <c r="AI457" s="6">
        <f>SUMIFS(GQList,GIList,Table_ExternalData_1[[#This Row],[Item_key]],GDList,Table_ExternalData_1[[#Headers],[29]])</f>
        <v>0</v>
      </c>
      <c r="AJ457" s="6">
        <f>SUMIFS(GQList,GIList,Table_ExternalData_1[[#This Row],[Item_key]],GDList,Table_ExternalData_1[[#Headers],[30]])</f>
        <v>0</v>
      </c>
      <c r="AK457" s="6">
        <f>SUMIFS(GQList,GIList,Table_ExternalData_1[[#This Row],[Item_key]],GDList,Table_ExternalData_1[[#Headers],[31]])</f>
        <v>0</v>
      </c>
      <c r="AL457" s="6">
        <f>SUM(Table_ExternalData_1[[#This Row],[1]:[31]])</f>
        <v>40</v>
      </c>
    </row>
    <row r="458" spans="1:38" hidden="1">
      <c r="A458" s="8" t="s">
        <v>2000</v>
      </c>
      <c r="B458" s="3" t="s">
        <v>1251</v>
      </c>
      <c r="C458" s="3" t="s">
        <v>6</v>
      </c>
      <c r="D458" s="3" t="s">
        <v>1264</v>
      </c>
      <c r="E458" s="3" t="s">
        <v>1265</v>
      </c>
      <c r="F458" s="8" t="s">
        <v>1641</v>
      </c>
      <c r="G458" s="6">
        <f>SUMIFS(GQList,GIList,Table_ExternalData_1[[#This Row],[Item_key]],GDList,Table_ExternalData_1[[#Headers],[1]])</f>
        <v>0</v>
      </c>
      <c r="H458" s="6">
        <f>SUMIFS(GQList,GIList,Table_ExternalData_1[[#This Row],[Item_key]],GDList,Table_ExternalData_1[[#Headers],[2]])</f>
        <v>0</v>
      </c>
      <c r="I458" s="6">
        <f>SUMIFS(GQList,GIList,Table_ExternalData_1[[#This Row],[Item_key]],GDList,Table_ExternalData_1[[#Headers],[3]])</f>
        <v>0</v>
      </c>
      <c r="J458" s="6">
        <f>SUMIFS(GQList,GIList,Table_ExternalData_1[[#This Row],[Item_key]],GDList,Table_ExternalData_1[[#Headers],[4]])</f>
        <v>0</v>
      </c>
      <c r="K458" s="6">
        <f>SUMIFS(GQList,GIList,Table_ExternalData_1[[#This Row],[Item_key]],GDList,Table_ExternalData_1[[#Headers],[5]])</f>
        <v>0</v>
      </c>
      <c r="L458" s="6">
        <f>SUMIFS(GQList,GIList,Table_ExternalData_1[[#This Row],[Item_key]],GDList,Table_ExternalData_1[[#Headers],[6]])</f>
        <v>0</v>
      </c>
      <c r="M458" s="6">
        <f>SUMIFS(GQList,GIList,Table_ExternalData_1[[#This Row],[Item_key]],GDList,Table_ExternalData_1[[#Headers],[7]])</f>
        <v>0</v>
      </c>
      <c r="N458" s="6">
        <f>SUMIFS(GQList,GIList,Table_ExternalData_1[[#This Row],[Item_key]],GDList,Table_ExternalData_1[[#Headers],[8]])</f>
        <v>0</v>
      </c>
      <c r="O458" s="6">
        <f>SUMIFS(GQList,GIList,Table_ExternalData_1[[#This Row],[Item_key]],GDList,Table_ExternalData_1[[#Headers],[9]])</f>
        <v>0</v>
      </c>
      <c r="P458" s="6">
        <f>SUMIFS(GQList,GIList,Table_ExternalData_1[[#This Row],[Item_key]],GDList,Table_ExternalData_1[[#Headers],[10]])</f>
        <v>0</v>
      </c>
      <c r="Q458" s="6">
        <f>SUMIFS(GQList,GIList,Table_ExternalData_1[[#This Row],[Item_key]],GDList,Table_ExternalData_1[[#Headers],[11]])</f>
        <v>0</v>
      </c>
      <c r="R458" s="6">
        <f>SUMIFS(GQList,GIList,Table_ExternalData_1[[#This Row],[Item_key]],GDList,Table_ExternalData_1[[#Headers],[12]])</f>
        <v>0</v>
      </c>
      <c r="S458" s="6">
        <f>SUMIFS(GQList,GIList,Table_ExternalData_1[[#This Row],[Item_key]],GDList,Table_ExternalData_1[[#Headers],[13]])</f>
        <v>0</v>
      </c>
      <c r="T458" s="6">
        <f>SUMIFS(GQList,GIList,Table_ExternalData_1[[#This Row],[Item_key]],GDList,Table_ExternalData_1[[#Headers],[14]])</f>
        <v>0</v>
      </c>
      <c r="U458" s="6">
        <f>SUMIFS(GQList,GIList,Table_ExternalData_1[[#This Row],[Item_key]],GDList,Table_ExternalData_1[[#Headers],[15]])</f>
        <v>0</v>
      </c>
      <c r="V458" s="6">
        <f>SUMIFS(GQList,GIList,Table_ExternalData_1[[#This Row],[Item_key]],GDList,Table_ExternalData_1[[#Headers],[16]])</f>
        <v>0</v>
      </c>
      <c r="W458" s="6">
        <f>SUMIFS(GQList,GIList,Table_ExternalData_1[[#This Row],[Item_key]],GDList,Table_ExternalData_1[[#Headers],[17]])</f>
        <v>0</v>
      </c>
      <c r="X458" s="6">
        <f>SUMIFS(GQList,GIList,Table_ExternalData_1[[#This Row],[Item_key]],GDList,Table_ExternalData_1[[#Headers],[18]])</f>
        <v>0</v>
      </c>
      <c r="Y458" s="6">
        <f>SUMIFS(GQList,GIList,Table_ExternalData_1[[#This Row],[Item_key]],GDList,Table_ExternalData_1[[#Headers],[19]])</f>
        <v>0</v>
      </c>
      <c r="Z458" s="6">
        <f>SUMIFS(GQList,GIList,Table_ExternalData_1[[#This Row],[Item_key]],GDList,Table_ExternalData_1[[#Headers],[20]])</f>
        <v>0</v>
      </c>
      <c r="AA458" s="6">
        <f>SUMIFS(GQList,GIList,Table_ExternalData_1[[#This Row],[Item_key]],GDList,Table_ExternalData_1[[#Headers],[21]])</f>
        <v>0</v>
      </c>
      <c r="AB458" s="6">
        <f>SUMIFS(GQList,GIList,Table_ExternalData_1[[#This Row],[Item_key]],GDList,Table_ExternalData_1[[#Headers],[22]])</f>
        <v>0</v>
      </c>
      <c r="AC458" s="6">
        <f>SUMIFS(GQList,GIList,Table_ExternalData_1[[#This Row],[Item_key]],GDList,Table_ExternalData_1[[#Headers],[23]])</f>
        <v>0</v>
      </c>
      <c r="AD458" s="6">
        <f>SUMIFS(GQList,GIList,Table_ExternalData_1[[#This Row],[Item_key]],GDList,Table_ExternalData_1[[#Headers],[24]])</f>
        <v>0</v>
      </c>
      <c r="AE458" s="6">
        <f>SUMIFS(GQList,GIList,Table_ExternalData_1[[#This Row],[Item_key]],GDList,Table_ExternalData_1[[#Headers],[25]])</f>
        <v>0</v>
      </c>
      <c r="AF458" s="6">
        <f>SUMIFS(GQList,GIList,Table_ExternalData_1[[#This Row],[Item_key]],GDList,Table_ExternalData_1[[#Headers],[26]])</f>
        <v>0</v>
      </c>
      <c r="AG458" s="6">
        <f>SUMIFS(GQList,GIList,Table_ExternalData_1[[#This Row],[Item_key]],GDList,Table_ExternalData_1[[#Headers],[27]])</f>
        <v>0</v>
      </c>
      <c r="AH458" s="6">
        <f>SUMIFS(GQList,GIList,Table_ExternalData_1[[#This Row],[Item_key]],GDList,Table_ExternalData_1[[#Headers],[28]])</f>
        <v>0</v>
      </c>
      <c r="AI458" s="6">
        <f>SUMIFS(GQList,GIList,Table_ExternalData_1[[#This Row],[Item_key]],GDList,Table_ExternalData_1[[#Headers],[29]])</f>
        <v>0</v>
      </c>
      <c r="AJ458" s="6">
        <f>SUMIFS(GQList,GIList,Table_ExternalData_1[[#This Row],[Item_key]],GDList,Table_ExternalData_1[[#Headers],[30]])</f>
        <v>0</v>
      </c>
      <c r="AK458" s="6">
        <f>SUMIFS(GQList,GIList,Table_ExternalData_1[[#This Row],[Item_key]],GDList,Table_ExternalData_1[[#Headers],[31]])</f>
        <v>0</v>
      </c>
      <c r="AL458" s="6">
        <f>SUM(Table_ExternalData_1[[#This Row],[1]:[31]])</f>
        <v>0</v>
      </c>
    </row>
    <row r="459" spans="1:38" hidden="1">
      <c r="A459" s="8" t="s">
        <v>2000</v>
      </c>
      <c r="B459" s="3" t="s">
        <v>1251</v>
      </c>
      <c r="C459" s="3" t="s">
        <v>55</v>
      </c>
      <c r="D459" s="3" t="s">
        <v>1266</v>
      </c>
      <c r="E459" s="3" t="s">
        <v>1267</v>
      </c>
      <c r="F459" s="8" t="s">
        <v>1641</v>
      </c>
      <c r="G459" s="6">
        <f>SUMIFS(GQList,GIList,Table_ExternalData_1[[#This Row],[Item_key]],GDList,Table_ExternalData_1[[#Headers],[1]])</f>
        <v>0</v>
      </c>
      <c r="H459" s="6">
        <f>SUMIFS(GQList,GIList,Table_ExternalData_1[[#This Row],[Item_key]],GDList,Table_ExternalData_1[[#Headers],[2]])</f>
        <v>0</v>
      </c>
      <c r="I459" s="6">
        <f>SUMIFS(GQList,GIList,Table_ExternalData_1[[#This Row],[Item_key]],GDList,Table_ExternalData_1[[#Headers],[3]])</f>
        <v>0</v>
      </c>
      <c r="J459" s="6">
        <f>SUMIFS(GQList,GIList,Table_ExternalData_1[[#This Row],[Item_key]],GDList,Table_ExternalData_1[[#Headers],[4]])</f>
        <v>0</v>
      </c>
      <c r="K459" s="6">
        <f>SUMIFS(GQList,GIList,Table_ExternalData_1[[#This Row],[Item_key]],GDList,Table_ExternalData_1[[#Headers],[5]])</f>
        <v>0</v>
      </c>
      <c r="L459" s="6">
        <f>SUMIFS(GQList,GIList,Table_ExternalData_1[[#This Row],[Item_key]],GDList,Table_ExternalData_1[[#Headers],[6]])</f>
        <v>0</v>
      </c>
      <c r="M459" s="6">
        <f>SUMIFS(GQList,GIList,Table_ExternalData_1[[#This Row],[Item_key]],GDList,Table_ExternalData_1[[#Headers],[7]])</f>
        <v>0</v>
      </c>
      <c r="N459" s="6">
        <f>SUMIFS(GQList,GIList,Table_ExternalData_1[[#This Row],[Item_key]],GDList,Table_ExternalData_1[[#Headers],[8]])</f>
        <v>0</v>
      </c>
      <c r="O459" s="6">
        <f>SUMIFS(GQList,GIList,Table_ExternalData_1[[#This Row],[Item_key]],GDList,Table_ExternalData_1[[#Headers],[9]])</f>
        <v>0</v>
      </c>
      <c r="P459" s="6">
        <f>SUMIFS(GQList,GIList,Table_ExternalData_1[[#This Row],[Item_key]],GDList,Table_ExternalData_1[[#Headers],[10]])</f>
        <v>0</v>
      </c>
      <c r="Q459" s="6">
        <f>SUMIFS(GQList,GIList,Table_ExternalData_1[[#This Row],[Item_key]],GDList,Table_ExternalData_1[[#Headers],[11]])</f>
        <v>0</v>
      </c>
      <c r="R459" s="6">
        <f>SUMIFS(GQList,GIList,Table_ExternalData_1[[#This Row],[Item_key]],GDList,Table_ExternalData_1[[#Headers],[12]])</f>
        <v>0</v>
      </c>
      <c r="S459" s="6">
        <f>SUMIFS(GQList,GIList,Table_ExternalData_1[[#This Row],[Item_key]],GDList,Table_ExternalData_1[[#Headers],[13]])</f>
        <v>0</v>
      </c>
      <c r="T459" s="6">
        <f>SUMIFS(GQList,GIList,Table_ExternalData_1[[#This Row],[Item_key]],GDList,Table_ExternalData_1[[#Headers],[14]])</f>
        <v>0</v>
      </c>
      <c r="U459" s="6">
        <f>SUMIFS(GQList,GIList,Table_ExternalData_1[[#This Row],[Item_key]],GDList,Table_ExternalData_1[[#Headers],[15]])</f>
        <v>0</v>
      </c>
      <c r="V459" s="6">
        <f>SUMIFS(GQList,GIList,Table_ExternalData_1[[#This Row],[Item_key]],GDList,Table_ExternalData_1[[#Headers],[16]])</f>
        <v>0</v>
      </c>
      <c r="W459" s="6">
        <f>SUMIFS(GQList,GIList,Table_ExternalData_1[[#This Row],[Item_key]],GDList,Table_ExternalData_1[[#Headers],[17]])</f>
        <v>0</v>
      </c>
      <c r="X459" s="6">
        <f>SUMIFS(GQList,GIList,Table_ExternalData_1[[#This Row],[Item_key]],GDList,Table_ExternalData_1[[#Headers],[18]])</f>
        <v>0</v>
      </c>
      <c r="Y459" s="6">
        <f>SUMIFS(GQList,GIList,Table_ExternalData_1[[#This Row],[Item_key]],GDList,Table_ExternalData_1[[#Headers],[19]])</f>
        <v>0</v>
      </c>
      <c r="Z459" s="6">
        <f>SUMIFS(GQList,GIList,Table_ExternalData_1[[#This Row],[Item_key]],GDList,Table_ExternalData_1[[#Headers],[20]])</f>
        <v>0</v>
      </c>
      <c r="AA459" s="6">
        <f>SUMIFS(GQList,GIList,Table_ExternalData_1[[#This Row],[Item_key]],GDList,Table_ExternalData_1[[#Headers],[21]])</f>
        <v>0</v>
      </c>
      <c r="AB459" s="6">
        <f>SUMIFS(GQList,GIList,Table_ExternalData_1[[#This Row],[Item_key]],GDList,Table_ExternalData_1[[#Headers],[22]])</f>
        <v>0</v>
      </c>
      <c r="AC459" s="6">
        <f>SUMIFS(GQList,GIList,Table_ExternalData_1[[#This Row],[Item_key]],GDList,Table_ExternalData_1[[#Headers],[23]])</f>
        <v>0</v>
      </c>
      <c r="AD459" s="6">
        <f>SUMIFS(GQList,GIList,Table_ExternalData_1[[#This Row],[Item_key]],GDList,Table_ExternalData_1[[#Headers],[24]])</f>
        <v>0</v>
      </c>
      <c r="AE459" s="6">
        <f>SUMIFS(GQList,GIList,Table_ExternalData_1[[#This Row],[Item_key]],GDList,Table_ExternalData_1[[#Headers],[25]])</f>
        <v>0</v>
      </c>
      <c r="AF459" s="6">
        <f>SUMIFS(GQList,GIList,Table_ExternalData_1[[#This Row],[Item_key]],GDList,Table_ExternalData_1[[#Headers],[26]])</f>
        <v>0</v>
      </c>
      <c r="AG459" s="6">
        <f>SUMIFS(GQList,GIList,Table_ExternalData_1[[#This Row],[Item_key]],GDList,Table_ExternalData_1[[#Headers],[27]])</f>
        <v>0</v>
      </c>
      <c r="AH459" s="6">
        <f>SUMIFS(GQList,GIList,Table_ExternalData_1[[#This Row],[Item_key]],GDList,Table_ExternalData_1[[#Headers],[28]])</f>
        <v>0</v>
      </c>
      <c r="AI459" s="6">
        <f>SUMIFS(GQList,GIList,Table_ExternalData_1[[#This Row],[Item_key]],GDList,Table_ExternalData_1[[#Headers],[29]])</f>
        <v>0</v>
      </c>
      <c r="AJ459" s="6">
        <f>SUMIFS(GQList,GIList,Table_ExternalData_1[[#This Row],[Item_key]],GDList,Table_ExternalData_1[[#Headers],[30]])</f>
        <v>0</v>
      </c>
      <c r="AK459" s="6">
        <f>SUMIFS(GQList,GIList,Table_ExternalData_1[[#This Row],[Item_key]],GDList,Table_ExternalData_1[[#Headers],[31]])</f>
        <v>0</v>
      </c>
      <c r="AL459" s="6">
        <f>SUM(Table_ExternalData_1[[#This Row],[1]:[31]])</f>
        <v>0</v>
      </c>
    </row>
    <row r="460" spans="1:38" hidden="1">
      <c r="A460" s="8" t="s">
        <v>2000</v>
      </c>
      <c r="B460" s="3" t="s">
        <v>1251</v>
      </c>
      <c r="C460" s="3" t="s">
        <v>60</v>
      </c>
      <c r="D460" s="3" t="s">
        <v>1268</v>
      </c>
      <c r="E460" s="3" t="s">
        <v>1269</v>
      </c>
      <c r="F460" s="8" t="s">
        <v>1641</v>
      </c>
      <c r="G460" s="6">
        <f>SUMIFS(GQList,GIList,Table_ExternalData_1[[#This Row],[Item_key]],GDList,Table_ExternalData_1[[#Headers],[1]])</f>
        <v>0</v>
      </c>
      <c r="H460" s="6">
        <f>SUMIFS(GQList,GIList,Table_ExternalData_1[[#This Row],[Item_key]],GDList,Table_ExternalData_1[[#Headers],[2]])</f>
        <v>0</v>
      </c>
      <c r="I460" s="6">
        <f>SUMIFS(GQList,GIList,Table_ExternalData_1[[#This Row],[Item_key]],GDList,Table_ExternalData_1[[#Headers],[3]])</f>
        <v>0</v>
      </c>
      <c r="J460" s="6">
        <f>SUMIFS(GQList,GIList,Table_ExternalData_1[[#This Row],[Item_key]],GDList,Table_ExternalData_1[[#Headers],[4]])</f>
        <v>0</v>
      </c>
      <c r="K460" s="6">
        <f>SUMIFS(GQList,GIList,Table_ExternalData_1[[#This Row],[Item_key]],GDList,Table_ExternalData_1[[#Headers],[5]])</f>
        <v>0</v>
      </c>
      <c r="L460" s="6">
        <f>SUMIFS(GQList,GIList,Table_ExternalData_1[[#This Row],[Item_key]],GDList,Table_ExternalData_1[[#Headers],[6]])</f>
        <v>0</v>
      </c>
      <c r="M460" s="6">
        <f>SUMIFS(GQList,GIList,Table_ExternalData_1[[#This Row],[Item_key]],GDList,Table_ExternalData_1[[#Headers],[7]])</f>
        <v>0</v>
      </c>
      <c r="N460" s="6">
        <f>SUMIFS(GQList,GIList,Table_ExternalData_1[[#This Row],[Item_key]],GDList,Table_ExternalData_1[[#Headers],[8]])</f>
        <v>0</v>
      </c>
      <c r="O460" s="6">
        <f>SUMIFS(GQList,GIList,Table_ExternalData_1[[#This Row],[Item_key]],GDList,Table_ExternalData_1[[#Headers],[9]])</f>
        <v>0</v>
      </c>
      <c r="P460" s="6">
        <f>SUMIFS(GQList,GIList,Table_ExternalData_1[[#This Row],[Item_key]],GDList,Table_ExternalData_1[[#Headers],[10]])</f>
        <v>0</v>
      </c>
      <c r="Q460" s="6">
        <f>SUMIFS(GQList,GIList,Table_ExternalData_1[[#This Row],[Item_key]],GDList,Table_ExternalData_1[[#Headers],[11]])</f>
        <v>0</v>
      </c>
      <c r="R460" s="6">
        <f>SUMIFS(GQList,GIList,Table_ExternalData_1[[#This Row],[Item_key]],GDList,Table_ExternalData_1[[#Headers],[12]])</f>
        <v>0</v>
      </c>
      <c r="S460" s="6">
        <f>SUMIFS(GQList,GIList,Table_ExternalData_1[[#This Row],[Item_key]],GDList,Table_ExternalData_1[[#Headers],[13]])</f>
        <v>0</v>
      </c>
      <c r="T460" s="6">
        <f>SUMIFS(GQList,GIList,Table_ExternalData_1[[#This Row],[Item_key]],GDList,Table_ExternalData_1[[#Headers],[14]])</f>
        <v>0</v>
      </c>
      <c r="U460" s="6">
        <f>SUMIFS(GQList,GIList,Table_ExternalData_1[[#This Row],[Item_key]],GDList,Table_ExternalData_1[[#Headers],[15]])</f>
        <v>0</v>
      </c>
      <c r="V460" s="6">
        <f>SUMIFS(GQList,GIList,Table_ExternalData_1[[#This Row],[Item_key]],GDList,Table_ExternalData_1[[#Headers],[16]])</f>
        <v>0</v>
      </c>
      <c r="W460" s="6">
        <f>SUMIFS(GQList,GIList,Table_ExternalData_1[[#This Row],[Item_key]],GDList,Table_ExternalData_1[[#Headers],[17]])</f>
        <v>0</v>
      </c>
      <c r="X460" s="6">
        <f>SUMIFS(GQList,GIList,Table_ExternalData_1[[#This Row],[Item_key]],GDList,Table_ExternalData_1[[#Headers],[18]])</f>
        <v>0</v>
      </c>
      <c r="Y460" s="6">
        <f>SUMIFS(GQList,GIList,Table_ExternalData_1[[#This Row],[Item_key]],GDList,Table_ExternalData_1[[#Headers],[19]])</f>
        <v>0</v>
      </c>
      <c r="Z460" s="6">
        <f>SUMIFS(GQList,GIList,Table_ExternalData_1[[#This Row],[Item_key]],GDList,Table_ExternalData_1[[#Headers],[20]])</f>
        <v>0</v>
      </c>
      <c r="AA460" s="6">
        <f>SUMIFS(GQList,GIList,Table_ExternalData_1[[#This Row],[Item_key]],GDList,Table_ExternalData_1[[#Headers],[21]])</f>
        <v>0</v>
      </c>
      <c r="AB460" s="6">
        <f>SUMIFS(GQList,GIList,Table_ExternalData_1[[#This Row],[Item_key]],GDList,Table_ExternalData_1[[#Headers],[22]])</f>
        <v>0</v>
      </c>
      <c r="AC460" s="6">
        <f>SUMIFS(GQList,GIList,Table_ExternalData_1[[#This Row],[Item_key]],GDList,Table_ExternalData_1[[#Headers],[23]])</f>
        <v>0</v>
      </c>
      <c r="AD460" s="6">
        <f>SUMIFS(GQList,GIList,Table_ExternalData_1[[#This Row],[Item_key]],GDList,Table_ExternalData_1[[#Headers],[24]])</f>
        <v>0</v>
      </c>
      <c r="AE460" s="6">
        <f>SUMIFS(GQList,GIList,Table_ExternalData_1[[#This Row],[Item_key]],GDList,Table_ExternalData_1[[#Headers],[25]])</f>
        <v>0</v>
      </c>
      <c r="AF460" s="6">
        <f>SUMIFS(GQList,GIList,Table_ExternalData_1[[#This Row],[Item_key]],GDList,Table_ExternalData_1[[#Headers],[26]])</f>
        <v>0</v>
      </c>
      <c r="AG460" s="6">
        <f>SUMIFS(GQList,GIList,Table_ExternalData_1[[#This Row],[Item_key]],GDList,Table_ExternalData_1[[#Headers],[27]])</f>
        <v>0</v>
      </c>
      <c r="AH460" s="6">
        <f>SUMIFS(GQList,GIList,Table_ExternalData_1[[#This Row],[Item_key]],GDList,Table_ExternalData_1[[#Headers],[28]])</f>
        <v>0</v>
      </c>
      <c r="AI460" s="6">
        <f>SUMIFS(GQList,GIList,Table_ExternalData_1[[#This Row],[Item_key]],GDList,Table_ExternalData_1[[#Headers],[29]])</f>
        <v>0</v>
      </c>
      <c r="AJ460" s="6">
        <f>SUMIFS(GQList,GIList,Table_ExternalData_1[[#This Row],[Item_key]],GDList,Table_ExternalData_1[[#Headers],[30]])</f>
        <v>0</v>
      </c>
      <c r="AK460" s="6">
        <f>SUMIFS(GQList,GIList,Table_ExternalData_1[[#This Row],[Item_key]],GDList,Table_ExternalData_1[[#Headers],[31]])</f>
        <v>0</v>
      </c>
      <c r="AL460" s="6">
        <f>SUM(Table_ExternalData_1[[#This Row],[1]:[31]])</f>
        <v>0</v>
      </c>
    </row>
    <row r="461" spans="1:38" hidden="1">
      <c r="A461" s="8" t="s">
        <v>2000</v>
      </c>
      <c r="B461" s="3" t="s">
        <v>1251</v>
      </c>
      <c r="C461" s="3" t="s">
        <v>181</v>
      </c>
      <c r="D461" s="3" t="s">
        <v>1270</v>
      </c>
      <c r="E461" s="3" t="s">
        <v>1271</v>
      </c>
      <c r="F461" s="8" t="s">
        <v>1641</v>
      </c>
      <c r="G461" s="6">
        <f>SUMIFS(GQList,GIList,Table_ExternalData_1[[#This Row],[Item_key]],GDList,Table_ExternalData_1[[#Headers],[1]])</f>
        <v>0</v>
      </c>
      <c r="H461" s="6">
        <f>SUMIFS(GQList,GIList,Table_ExternalData_1[[#This Row],[Item_key]],GDList,Table_ExternalData_1[[#Headers],[2]])</f>
        <v>0</v>
      </c>
      <c r="I461" s="6">
        <f>SUMIFS(GQList,GIList,Table_ExternalData_1[[#This Row],[Item_key]],GDList,Table_ExternalData_1[[#Headers],[3]])</f>
        <v>0</v>
      </c>
      <c r="J461" s="6">
        <f>SUMIFS(GQList,GIList,Table_ExternalData_1[[#This Row],[Item_key]],GDList,Table_ExternalData_1[[#Headers],[4]])</f>
        <v>0</v>
      </c>
      <c r="K461" s="6">
        <f>SUMIFS(GQList,GIList,Table_ExternalData_1[[#This Row],[Item_key]],GDList,Table_ExternalData_1[[#Headers],[5]])</f>
        <v>0</v>
      </c>
      <c r="L461" s="6">
        <f>SUMIFS(GQList,GIList,Table_ExternalData_1[[#This Row],[Item_key]],GDList,Table_ExternalData_1[[#Headers],[6]])</f>
        <v>340</v>
      </c>
      <c r="M461" s="6">
        <f>SUMIFS(GQList,GIList,Table_ExternalData_1[[#This Row],[Item_key]],GDList,Table_ExternalData_1[[#Headers],[7]])</f>
        <v>0</v>
      </c>
      <c r="N461" s="6">
        <f>SUMIFS(GQList,GIList,Table_ExternalData_1[[#This Row],[Item_key]],GDList,Table_ExternalData_1[[#Headers],[8]])</f>
        <v>0</v>
      </c>
      <c r="O461" s="6">
        <f>SUMIFS(GQList,GIList,Table_ExternalData_1[[#This Row],[Item_key]],GDList,Table_ExternalData_1[[#Headers],[9]])</f>
        <v>500</v>
      </c>
      <c r="P461" s="6">
        <f>SUMIFS(GQList,GIList,Table_ExternalData_1[[#This Row],[Item_key]],GDList,Table_ExternalData_1[[#Headers],[10]])</f>
        <v>800</v>
      </c>
      <c r="Q461" s="6">
        <f>SUMIFS(GQList,GIList,Table_ExternalData_1[[#This Row],[Item_key]],GDList,Table_ExternalData_1[[#Headers],[11]])</f>
        <v>0</v>
      </c>
      <c r="R461" s="6">
        <f>SUMIFS(GQList,GIList,Table_ExternalData_1[[#This Row],[Item_key]],GDList,Table_ExternalData_1[[#Headers],[12]])</f>
        <v>0</v>
      </c>
      <c r="S461" s="6">
        <f>SUMIFS(GQList,GIList,Table_ExternalData_1[[#This Row],[Item_key]],GDList,Table_ExternalData_1[[#Headers],[13]])</f>
        <v>0</v>
      </c>
      <c r="T461" s="6">
        <f>SUMIFS(GQList,GIList,Table_ExternalData_1[[#This Row],[Item_key]],GDList,Table_ExternalData_1[[#Headers],[14]])</f>
        <v>0</v>
      </c>
      <c r="U461" s="6">
        <f>SUMIFS(GQList,GIList,Table_ExternalData_1[[#This Row],[Item_key]],GDList,Table_ExternalData_1[[#Headers],[15]])</f>
        <v>0</v>
      </c>
      <c r="V461" s="6">
        <f>SUMIFS(GQList,GIList,Table_ExternalData_1[[#This Row],[Item_key]],GDList,Table_ExternalData_1[[#Headers],[16]])</f>
        <v>0</v>
      </c>
      <c r="W461" s="6">
        <f>SUMIFS(GQList,GIList,Table_ExternalData_1[[#This Row],[Item_key]],GDList,Table_ExternalData_1[[#Headers],[17]])</f>
        <v>600</v>
      </c>
      <c r="X461" s="6">
        <f>SUMIFS(GQList,GIList,Table_ExternalData_1[[#This Row],[Item_key]],GDList,Table_ExternalData_1[[#Headers],[18]])</f>
        <v>0</v>
      </c>
      <c r="Y461" s="6">
        <f>SUMIFS(GQList,GIList,Table_ExternalData_1[[#This Row],[Item_key]],GDList,Table_ExternalData_1[[#Headers],[19]])</f>
        <v>0</v>
      </c>
      <c r="Z461" s="6">
        <f>SUMIFS(GQList,GIList,Table_ExternalData_1[[#This Row],[Item_key]],GDList,Table_ExternalData_1[[#Headers],[20]])</f>
        <v>0</v>
      </c>
      <c r="AA461" s="6">
        <f>SUMIFS(GQList,GIList,Table_ExternalData_1[[#This Row],[Item_key]],GDList,Table_ExternalData_1[[#Headers],[21]])</f>
        <v>0</v>
      </c>
      <c r="AB461" s="6">
        <f>SUMIFS(GQList,GIList,Table_ExternalData_1[[#This Row],[Item_key]],GDList,Table_ExternalData_1[[#Headers],[22]])</f>
        <v>0</v>
      </c>
      <c r="AC461" s="6">
        <f>SUMIFS(GQList,GIList,Table_ExternalData_1[[#This Row],[Item_key]],GDList,Table_ExternalData_1[[#Headers],[23]])</f>
        <v>0</v>
      </c>
      <c r="AD461" s="6">
        <f>SUMIFS(GQList,GIList,Table_ExternalData_1[[#This Row],[Item_key]],GDList,Table_ExternalData_1[[#Headers],[24]])</f>
        <v>0</v>
      </c>
      <c r="AE461" s="6">
        <f>SUMIFS(GQList,GIList,Table_ExternalData_1[[#This Row],[Item_key]],GDList,Table_ExternalData_1[[#Headers],[25]])</f>
        <v>0</v>
      </c>
      <c r="AF461" s="6">
        <f>SUMIFS(GQList,GIList,Table_ExternalData_1[[#This Row],[Item_key]],GDList,Table_ExternalData_1[[#Headers],[26]])</f>
        <v>0</v>
      </c>
      <c r="AG461" s="6">
        <f>SUMIFS(GQList,GIList,Table_ExternalData_1[[#This Row],[Item_key]],GDList,Table_ExternalData_1[[#Headers],[27]])</f>
        <v>1722</v>
      </c>
      <c r="AH461" s="6">
        <f>SUMIFS(GQList,GIList,Table_ExternalData_1[[#This Row],[Item_key]],GDList,Table_ExternalData_1[[#Headers],[28]])</f>
        <v>0</v>
      </c>
      <c r="AI461" s="6">
        <f>SUMIFS(GQList,GIList,Table_ExternalData_1[[#This Row],[Item_key]],GDList,Table_ExternalData_1[[#Headers],[29]])</f>
        <v>500</v>
      </c>
      <c r="AJ461" s="6">
        <f>SUMIFS(GQList,GIList,Table_ExternalData_1[[#This Row],[Item_key]],GDList,Table_ExternalData_1[[#Headers],[30]])</f>
        <v>500</v>
      </c>
      <c r="AK461" s="6">
        <f>SUMIFS(GQList,GIList,Table_ExternalData_1[[#This Row],[Item_key]],GDList,Table_ExternalData_1[[#Headers],[31]])</f>
        <v>1178</v>
      </c>
      <c r="AL461" s="6">
        <f>SUM(Table_ExternalData_1[[#This Row],[1]:[31]])</f>
        <v>6140</v>
      </c>
    </row>
    <row r="462" spans="1:38" hidden="1">
      <c r="A462" s="8" t="s">
        <v>2000</v>
      </c>
      <c r="B462" s="3" t="s">
        <v>1251</v>
      </c>
      <c r="C462" s="3" t="s">
        <v>182</v>
      </c>
      <c r="D462" s="3" t="s">
        <v>1272</v>
      </c>
      <c r="E462" s="3" t="s">
        <v>1273</v>
      </c>
      <c r="F462" s="8" t="s">
        <v>1641</v>
      </c>
      <c r="G462" s="6">
        <f>SUMIFS(GQList,GIList,Table_ExternalData_1[[#This Row],[Item_key]],GDList,Table_ExternalData_1[[#Headers],[1]])</f>
        <v>0</v>
      </c>
      <c r="H462" s="6">
        <f>SUMIFS(GQList,GIList,Table_ExternalData_1[[#This Row],[Item_key]],GDList,Table_ExternalData_1[[#Headers],[2]])</f>
        <v>0</v>
      </c>
      <c r="I462" s="6">
        <f>SUMIFS(GQList,GIList,Table_ExternalData_1[[#This Row],[Item_key]],GDList,Table_ExternalData_1[[#Headers],[3]])</f>
        <v>0</v>
      </c>
      <c r="J462" s="6">
        <f>SUMIFS(GQList,GIList,Table_ExternalData_1[[#This Row],[Item_key]],GDList,Table_ExternalData_1[[#Headers],[4]])</f>
        <v>0</v>
      </c>
      <c r="K462" s="6">
        <f>SUMIFS(GQList,GIList,Table_ExternalData_1[[#This Row],[Item_key]],GDList,Table_ExternalData_1[[#Headers],[5]])</f>
        <v>0</v>
      </c>
      <c r="L462" s="6">
        <f>SUMIFS(GQList,GIList,Table_ExternalData_1[[#This Row],[Item_key]],GDList,Table_ExternalData_1[[#Headers],[6]])</f>
        <v>0</v>
      </c>
      <c r="M462" s="6">
        <f>SUMIFS(GQList,GIList,Table_ExternalData_1[[#This Row],[Item_key]],GDList,Table_ExternalData_1[[#Headers],[7]])</f>
        <v>0</v>
      </c>
      <c r="N462" s="6">
        <f>SUMIFS(GQList,GIList,Table_ExternalData_1[[#This Row],[Item_key]],GDList,Table_ExternalData_1[[#Headers],[8]])</f>
        <v>0</v>
      </c>
      <c r="O462" s="6">
        <f>SUMIFS(GQList,GIList,Table_ExternalData_1[[#This Row],[Item_key]],GDList,Table_ExternalData_1[[#Headers],[9]])</f>
        <v>1300</v>
      </c>
      <c r="P462" s="6">
        <f>SUMIFS(GQList,GIList,Table_ExternalData_1[[#This Row],[Item_key]],GDList,Table_ExternalData_1[[#Headers],[10]])</f>
        <v>800</v>
      </c>
      <c r="Q462" s="6">
        <f>SUMIFS(GQList,GIList,Table_ExternalData_1[[#This Row],[Item_key]],GDList,Table_ExternalData_1[[#Headers],[11]])</f>
        <v>0</v>
      </c>
      <c r="R462" s="6">
        <f>SUMIFS(GQList,GIList,Table_ExternalData_1[[#This Row],[Item_key]],GDList,Table_ExternalData_1[[#Headers],[12]])</f>
        <v>0</v>
      </c>
      <c r="S462" s="6">
        <f>SUMIFS(GQList,GIList,Table_ExternalData_1[[#This Row],[Item_key]],GDList,Table_ExternalData_1[[#Headers],[13]])</f>
        <v>0</v>
      </c>
      <c r="T462" s="6">
        <f>SUMIFS(GQList,GIList,Table_ExternalData_1[[#This Row],[Item_key]],GDList,Table_ExternalData_1[[#Headers],[14]])</f>
        <v>0</v>
      </c>
      <c r="U462" s="6">
        <f>SUMIFS(GQList,GIList,Table_ExternalData_1[[#This Row],[Item_key]],GDList,Table_ExternalData_1[[#Headers],[15]])</f>
        <v>0</v>
      </c>
      <c r="V462" s="6">
        <f>SUMIFS(GQList,GIList,Table_ExternalData_1[[#This Row],[Item_key]],GDList,Table_ExternalData_1[[#Headers],[16]])</f>
        <v>0</v>
      </c>
      <c r="W462" s="6">
        <f>SUMIFS(GQList,GIList,Table_ExternalData_1[[#This Row],[Item_key]],GDList,Table_ExternalData_1[[#Headers],[17]])</f>
        <v>600</v>
      </c>
      <c r="X462" s="6">
        <f>SUMIFS(GQList,GIList,Table_ExternalData_1[[#This Row],[Item_key]],GDList,Table_ExternalData_1[[#Headers],[18]])</f>
        <v>0</v>
      </c>
      <c r="Y462" s="6">
        <f>SUMIFS(GQList,GIList,Table_ExternalData_1[[#This Row],[Item_key]],GDList,Table_ExternalData_1[[#Headers],[19]])</f>
        <v>0</v>
      </c>
      <c r="Z462" s="6">
        <f>SUMIFS(GQList,GIList,Table_ExternalData_1[[#This Row],[Item_key]],GDList,Table_ExternalData_1[[#Headers],[20]])</f>
        <v>0</v>
      </c>
      <c r="AA462" s="6">
        <f>SUMIFS(GQList,GIList,Table_ExternalData_1[[#This Row],[Item_key]],GDList,Table_ExternalData_1[[#Headers],[21]])</f>
        <v>0</v>
      </c>
      <c r="AB462" s="6">
        <f>SUMIFS(GQList,GIList,Table_ExternalData_1[[#This Row],[Item_key]],GDList,Table_ExternalData_1[[#Headers],[22]])</f>
        <v>0</v>
      </c>
      <c r="AC462" s="6">
        <f>SUMIFS(GQList,GIList,Table_ExternalData_1[[#This Row],[Item_key]],GDList,Table_ExternalData_1[[#Headers],[23]])</f>
        <v>0</v>
      </c>
      <c r="AD462" s="6">
        <f>SUMIFS(GQList,GIList,Table_ExternalData_1[[#This Row],[Item_key]],GDList,Table_ExternalData_1[[#Headers],[24]])</f>
        <v>0</v>
      </c>
      <c r="AE462" s="6">
        <f>SUMIFS(GQList,GIList,Table_ExternalData_1[[#This Row],[Item_key]],GDList,Table_ExternalData_1[[#Headers],[25]])</f>
        <v>0</v>
      </c>
      <c r="AF462" s="6">
        <f>SUMIFS(GQList,GIList,Table_ExternalData_1[[#This Row],[Item_key]],GDList,Table_ExternalData_1[[#Headers],[26]])</f>
        <v>0</v>
      </c>
      <c r="AG462" s="6">
        <f>SUMIFS(GQList,GIList,Table_ExternalData_1[[#This Row],[Item_key]],GDList,Table_ExternalData_1[[#Headers],[27]])</f>
        <v>660</v>
      </c>
      <c r="AH462" s="6">
        <f>SUMIFS(GQList,GIList,Table_ExternalData_1[[#This Row],[Item_key]],GDList,Table_ExternalData_1[[#Headers],[28]])</f>
        <v>0</v>
      </c>
      <c r="AI462" s="6">
        <f>SUMIFS(GQList,GIList,Table_ExternalData_1[[#This Row],[Item_key]],GDList,Table_ExternalData_1[[#Headers],[29]])</f>
        <v>500</v>
      </c>
      <c r="AJ462" s="6">
        <f>SUMIFS(GQList,GIList,Table_ExternalData_1[[#This Row],[Item_key]],GDList,Table_ExternalData_1[[#Headers],[30]])</f>
        <v>500</v>
      </c>
      <c r="AK462" s="6">
        <f>SUMIFS(GQList,GIList,Table_ExternalData_1[[#This Row],[Item_key]],GDList,Table_ExternalData_1[[#Headers],[31]])</f>
        <v>640</v>
      </c>
      <c r="AL462" s="6">
        <f>SUM(Table_ExternalData_1[[#This Row],[1]:[31]])</f>
        <v>5000</v>
      </c>
    </row>
    <row r="463" spans="1:38" hidden="1">
      <c r="A463" s="8" t="s">
        <v>2000</v>
      </c>
      <c r="B463" s="3" t="s">
        <v>1251</v>
      </c>
      <c r="C463" s="3" t="s">
        <v>81</v>
      </c>
      <c r="D463" s="3" t="s">
        <v>1274</v>
      </c>
      <c r="E463" s="3" t="s">
        <v>1275</v>
      </c>
      <c r="F463" s="8" t="s">
        <v>1641</v>
      </c>
      <c r="G463" s="6">
        <f>SUMIFS(GQList,GIList,Table_ExternalData_1[[#This Row],[Item_key]],GDList,Table_ExternalData_1[[#Headers],[1]])</f>
        <v>0</v>
      </c>
      <c r="H463" s="6">
        <f>SUMIFS(GQList,GIList,Table_ExternalData_1[[#This Row],[Item_key]],GDList,Table_ExternalData_1[[#Headers],[2]])</f>
        <v>0</v>
      </c>
      <c r="I463" s="6">
        <f>SUMIFS(GQList,GIList,Table_ExternalData_1[[#This Row],[Item_key]],GDList,Table_ExternalData_1[[#Headers],[3]])</f>
        <v>0</v>
      </c>
      <c r="J463" s="6">
        <f>SUMIFS(GQList,GIList,Table_ExternalData_1[[#This Row],[Item_key]],GDList,Table_ExternalData_1[[#Headers],[4]])</f>
        <v>0</v>
      </c>
      <c r="K463" s="6">
        <f>SUMIFS(GQList,GIList,Table_ExternalData_1[[#This Row],[Item_key]],GDList,Table_ExternalData_1[[#Headers],[5]])</f>
        <v>0</v>
      </c>
      <c r="L463" s="6">
        <f>SUMIFS(GQList,GIList,Table_ExternalData_1[[#This Row],[Item_key]],GDList,Table_ExternalData_1[[#Headers],[6]])</f>
        <v>900</v>
      </c>
      <c r="M463" s="6">
        <f>SUMIFS(GQList,GIList,Table_ExternalData_1[[#This Row],[Item_key]],GDList,Table_ExternalData_1[[#Headers],[7]])</f>
        <v>0</v>
      </c>
      <c r="N463" s="6">
        <f>SUMIFS(GQList,GIList,Table_ExternalData_1[[#This Row],[Item_key]],GDList,Table_ExternalData_1[[#Headers],[8]])</f>
        <v>0</v>
      </c>
      <c r="O463" s="6">
        <f>SUMIFS(GQList,GIList,Table_ExternalData_1[[#This Row],[Item_key]],GDList,Table_ExternalData_1[[#Headers],[9]])</f>
        <v>1000</v>
      </c>
      <c r="P463" s="6">
        <f>SUMIFS(GQList,GIList,Table_ExternalData_1[[#This Row],[Item_key]],GDList,Table_ExternalData_1[[#Headers],[10]])</f>
        <v>600</v>
      </c>
      <c r="Q463" s="6">
        <f>SUMIFS(GQList,GIList,Table_ExternalData_1[[#This Row],[Item_key]],GDList,Table_ExternalData_1[[#Headers],[11]])</f>
        <v>0</v>
      </c>
      <c r="R463" s="6">
        <f>SUMIFS(GQList,GIList,Table_ExternalData_1[[#This Row],[Item_key]],GDList,Table_ExternalData_1[[#Headers],[12]])</f>
        <v>0</v>
      </c>
      <c r="S463" s="6">
        <f>SUMIFS(GQList,GIList,Table_ExternalData_1[[#This Row],[Item_key]],GDList,Table_ExternalData_1[[#Headers],[13]])</f>
        <v>0</v>
      </c>
      <c r="T463" s="6">
        <f>SUMIFS(GQList,GIList,Table_ExternalData_1[[#This Row],[Item_key]],GDList,Table_ExternalData_1[[#Headers],[14]])</f>
        <v>0</v>
      </c>
      <c r="U463" s="6">
        <f>SUMIFS(GQList,GIList,Table_ExternalData_1[[#This Row],[Item_key]],GDList,Table_ExternalData_1[[#Headers],[15]])</f>
        <v>0</v>
      </c>
      <c r="V463" s="6">
        <f>SUMIFS(GQList,GIList,Table_ExternalData_1[[#This Row],[Item_key]],GDList,Table_ExternalData_1[[#Headers],[16]])</f>
        <v>0</v>
      </c>
      <c r="W463" s="6">
        <f>SUMIFS(GQList,GIList,Table_ExternalData_1[[#This Row],[Item_key]],GDList,Table_ExternalData_1[[#Headers],[17]])</f>
        <v>500</v>
      </c>
      <c r="X463" s="6">
        <f>SUMIFS(GQList,GIList,Table_ExternalData_1[[#This Row],[Item_key]],GDList,Table_ExternalData_1[[#Headers],[18]])</f>
        <v>0</v>
      </c>
      <c r="Y463" s="6">
        <f>SUMIFS(GQList,GIList,Table_ExternalData_1[[#This Row],[Item_key]],GDList,Table_ExternalData_1[[#Headers],[19]])</f>
        <v>0</v>
      </c>
      <c r="Z463" s="6">
        <f>SUMIFS(GQList,GIList,Table_ExternalData_1[[#This Row],[Item_key]],GDList,Table_ExternalData_1[[#Headers],[20]])</f>
        <v>0</v>
      </c>
      <c r="AA463" s="6">
        <f>SUMIFS(GQList,GIList,Table_ExternalData_1[[#This Row],[Item_key]],GDList,Table_ExternalData_1[[#Headers],[21]])</f>
        <v>0</v>
      </c>
      <c r="AB463" s="6">
        <f>SUMIFS(GQList,GIList,Table_ExternalData_1[[#This Row],[Item_key]],GDList,Table_ExternalData_1[[#Headers],[22]])</f>
        <v>0</v>
      </c>
      <c r="AC463" s="6">
        <f>SUMIFS(GQList,GIList,Table_ExternalData_1[[#This Row],[Item_key]],GDList,Table_ExternalData_1[[#Headers],[23]])</f>
        <v>0</v>
      </c>
      <c r="AD463" s="6">
        <f>SUMIFS(GQList,GIList,Table_ExternalData_1[[#This Row],[Item_key]],GDList,Table_ExternalData_1[[#Headers],[24]])</f>
        <v>0</v>
      </c>
      <c r="AE463" s="6">
        <f>SUMIFS(GQList,GIList,Table_ExternalData_1[[#This Row],[Item_key]],GDList,Table_ExternalData_1[[#Headers],[25]])</f>
        <v>0</v>
      </c>
      <c r="AF463" s="6">
        <f>SUMIFS(GQList,GIList,Table_ExternalData_1[[#This Row],[Item_key]],GDList,Table_ExternalData_1[[#Headers],[26]])</f>
        <v>0</v>
      </c>
      <c r="AG463" s="6">
        <f>SUMIFS(GQList,GIList,Table_ExternalData_1[[#This Row],[Item_key]],GDList,Table_ExternalData_1[[#Headers],[27]])</f>
        <v>800</v>
      </c>
      <c r="AH463" s="6">
        <f>SUMIFS(GQList,GIList,Table_ExternalData_1[[#This Row],[Item_key]],GDList,Table_ExternalData_1[[#Headers],[28]])</f>
        <v>0</v>
      </c>
      <c r="AI463" s="6">
        <f>SUMIFS(GQList,GIList,Table_ExternalData_1[[#This Row],[Item_key]],GDList,Table_ExternalData_1[[#Headers],[29]])</f>
        <v>700</v>
      </c>
      <c r="AJ463" s="6">
        <f>SUMIFS(GQList,GIList,Table_ExternalData_1[[#This Row],[Item_key]],GDList,Table_ExternalData_1[[#Headers],[30]])</f>
        <v>1300</v>
      </c>
      <c r="AK463" s="6">
        <f>SUMIFS(GQList,GIList,Table_ExternalData_1[[#This Row],[Item_key]],GDList,Table_ExternalData_1[[#Headers],[31]])</f>
        <v>0</v>
      </c>
      <c r="AL463" s="6">
        <f>SUM(Table_ExternalData_1[[#This Row],[1]:[31]])</f>
        <v>5800</v>
      </c>
    </row>
    <row r="464" spans="1:38" hidden="1">
      <c r="A464" s="8" t="s">
        <v>2000</v>
      </c>
      <c r="B464" s="3" t="s">
        <v>1276</v>
      </c>
      <c r="C464" s="3" t="s">
        <v>1705</v>
      </c>
      <c r="D464" s="3" t="s">
        <v>1989</v>
      </c>
      <c r="E464" s="3" t="s">
        <v>1990</v>
      </c>
      <c r="F464" s="8" t="s">
        <v>1641</v>
      </c>
      <c r="G464" s="6">
        <f>SUMIFS(GQList,GIList,Table_ExternalData_1[[#This Row],[Item_key]],GDList,Table_ExternalData_1[[#Headers],[1]])</f>
        <v>0</v>
      </c>
      <c r="H464" s="6">
        <f>SUMIFS(GQList,GIList,Table_ExternalData_1[[#This Row],[Item_key]],GDList,Table_ExternalData_1[[#Headers],[2]])</f>
        <v>0</v>
      </c>
      <c r="I464" s="6">
        <f>SUMIFS(GQList,GIList,Table_ExternalData_1[[#This Row],[Item_key]],GDList,Table_ExternalData_1[[#Headers],[3]])</f>
        <v>0</v>
      </c>
      <c r="J464" s="6">
        <f>SUMIFS(GQList,GIList,Table_ExternalData_1[[#This Row],[Item_key]],GDList,Table_ExternalData_1[[#Headers],[4]])</f>
        <v>0</v>
      </c>
      <c r="K464" s="6">
        <f>SUMIFS(GQList,GIList,Table_ExternalData_1[[#This Row],[Item_key]],GDList,Table_ExternalData_1[[#Headers],[5]])</f>
        <v>0</v>
      </c>
      <c r="L464" s="6">
        <f>SUMIFS(GQList,GIList,Table_ExternalData_1[[#This Row],[Item_key]],GDList,Table_ExternalData_1[[#Headers],[6]])</f>
        <v>0</v>
      </c>
      <c r="M464" s="6">
        <f>SUMIFS(GQList,GIList,Table_ExternalData_1[[#This Row],[Item_key]],GDList,Table_ExternalData_1[[#Headers],[7]])</f>
        <v>0</v>
      </c>
      <c r="N464" s="6">
        <f>SUMIFS(GQList,GIList,Table_ExternalData_1[[#This Row],[Item_key]],GDList,Table_ExternalData_1[[#Headers],[8]])</f>
        <v>0</v>
      </c>
      <c r="O464" s="6">
        <f>SUMIFS(GQList,GIList,Table_ExternalData_1[[#This Row],[Item_key]],GDList,Table_ExternalData_1[[#Headers],[9]])</f>
        <v>0</v>
      </c>
      <c r="P464" s="6">
        <f>SUMIFS(GQList,GIList,Table_ExternalData_1[[#This Row],[Item_key]],GDList,Table_ExternalData_1[[#Headers],[10]])</f>
        <v>400</v>
      </c>
      <c r="Q464" s="6">
        <f>SUMIFS(GQList,GIList,Table_ExternalData_1[[#This Row],[Item_key]],GDList,Table_ExternalData_1[[#Headers],[11]])</f>
        <v>0</v>
      </c>
      <c r="R464" s="6">
        <f>SUMIFS(GQList,GIList,Table_ExternalData_1[[#This Row],[Item_key]],GDList,Table_ExternalData_1[[#Headers],[12]])</f>
        <v>0</v>
      </c>
      <c r="S464" s="6">
        <f>SUMIFS(GQList,GIList,Table_ExternalData_1[[#This Row],[Item_key]],GDList,Table_ExternalData_1[[#Headers],[13]])</f>
        <v>0</v>
      </c>
      <c r="T464" s="6">
        <f>SUMIFS(GQList,GIList,Table_ExternalData_1[[#This Row],[Item_key]],GDList,Table_ExternalData_1[[#Headers],[14]])</f>
        <v>0</v>
      </c>
      <c r="U464" s="6">
        <f>SUMIFS(GQList,GIList,Table_ExternalData_1[[#This Row],[Item_key]],GDList,Table_ExternalData_1[[#Headers],[15]])</f>
        <v>0</v>
      </c>
      <c r="V464" s="6">
        <f>SUMIFS(GQList,GIList,Table_ExternalData_1[[#This Row],[Item_key]],GDList,Table_ExternalData_1[[#Headers],[16]])</f>
        <v>0</v>
      </c>
      <c r="W464" s="6">
        <f>SUMIFS(GQList,GIList,Table_ExternalData_1[[#This Row],[Item_key]],GDList,Table_ExternalData_1[[#Headers],[17]])</f>
        <v>0</v>
      </c>
      <c r="X464" s="6">
        <f>SUMIFS(GQList,GIList,Table_ExternalData_1[[#This Row],[Item_key]],GDList,Table_ExternalData_1[[#Headers],[18]])</f>
        <v>0</v>
      </c>
      <c r="Y464" s="6">
        <f>SUMIFS(GQList,GIList,Table_ExternalData_1[[#This Row],[Item_key]],GDList,Table_ExternalData_1[[#Headers],[19]])</f>
        <v>0</v>
      </c>
      <c r="Z464" s="6">
        <f>SUMIFS(GQList,GIList,Table_ExternalData_1[[#This Row],[Item_key]],GDList,Table_ExternalData_1[[#Headers],[20]])</f>
        <v>0</v>
      </c>
      <c r="AA464" s="6">
        <f>SUMIFS(GQList,GIList,Table_ExternalData_1[[#This Row],[Item_key]],GDList,Table_ExternalData_1[[#Headers],[21]])</f>
        <v>0</v>
      </c>
      <c r="AB464" s="6">
        <f>SUMIFS(GQList,GIList,Table_ExternalData_1[[#This Row],[Item_key]],GDList,Table_ExternalData_1[[#Headers],[22]])</f>
        <v>0</v>
      </c>
      <c r="AC464" s="6">
        <f>SUMIFS(GQList,GIList,Table_ExternalData_1[[#This Row],[Item_key]],GDList,Table_ExternalData_1[[#Headers],[23]])</f>
        <v>0</v>
      </c>
      <c r="AD464" s="6">
        <f>SUMIFS(GQList,GIList,Table_ExternalData_1[[#This Row],[Item_key]],GDList,Table_ExternalData_1[[#Headers],[24]])</f>
        <v>0</v>
      </c>
      <c r="AE464" s="6">
        <f>SUMIFS(GQList,GIList,Table_ExternalData_1[[#This Row],[Item_key]],GDList,Table_ExternalData_1[[#Headers],[25]])</f>
        <v>0</v>
      </c>
      <c r="AF464" s="6">
        <f>SUMIFS(GQList,GIList,Table_ExternalData_1[[#This Row],[Item_key]],GDList,Table_ExternalData_1[[#Headers],[26]])</f>
        <v>0</v>
      </c>
      <c r="AG464" s="6">
        <f>SUMIFS(GQList,GIList,Table_ExternalData_1[[#This Row],[Item_key]],GDList,Table_ExternalData_1[[#Headers],[27]])</f>
        <v>0</v>
      </c>
      <c r="AH464" s="6">
        <f>SUMIFS(GQList,GIList,Table_ExternalData_1[[#This Row],[Item_key]],GDList,Table_ExternalData_1[[#Headers],[28]])</f>
        <v>0</v>
      </c>
      <c r="AI464" s="6">
        <f>SUMIFS(GQList,GIList,Table_ExternalData_1[[#This Row],[Item_key]],GDList,Table_ExternalData_1[[#Headers],[29]])</f>
        <v>0</v>
      </c>
      <c r="AJ464" s="6">
        <f>SUMIFS(GQList,GIList,Table_ExternalData_1[[#This Row],[Item_key]],GDList,Table_ExternalData_1[[#Headers],[30]])</f>
        <v>0</v>
      </c>
      <c r="AK464" s="6">
        <f>SUMIFS(GQList,GIList,Table_ExternalData_1[[#This Row],[Item_key]],GDList,Table_ExternalData_1[[#Headers],[31]])</f>
        <v>0</v>
      </c>
      <c r="AL464" s="6">
        <f>SUM(Table_ExternalData_1[[#This Row],[1]:[31]])</f>
        <v>400</v>
      </c>
    </row>
    <row r="465" spans="1:38" hidden="1">
      <c r="A465" s="8" t="s">
        <v>2000</v>
      </c>
      <c r="B465" s="3" t="s">
        <v>1276</v>
      </c>
      <c r="C465" s="3" t="s">
        <v>1706</v>
      </c>
      <c r="D465" s="3" t="s">
        <v>1991</v>
      </c>
      <c r="E465" s="3" t="s">
        <v>1992</v>
      </c>
      <c r="F465" s="8" t="s">
        <v>1641</v>
      </c>
      <c r="G465" s="6">
        <f>SUMIFS(GQList,GIList,Table_ExternalData_1[[#This Row],[Item_key]],GDList,Table_ExternalData_1[[#Headers],[1]])</f>
        <v>0</v>
      </c>
      <c r="H465" s="6">
        <f>SUMIFS(GQList,GIList,Table_ExternalData_1[[#This Row],[Item_key]],GDList,Table_ExternalData_1[[#Headers],[2]])</f>
        <v>0</v>
      </c>
      <c r="I465" s="6">
        <f>SUMIFS(GQList,GIList,Table_ExternalData_1[[#This Row],[Item_key]],GDList,Table_ExternalData_1[[#Headers],[3]])</f>
        <v>0</v>
      </c>
      <c r="J465" s="6">
        <f>SUMIFS(GQList,GIList,Table_ExternalData_1[[#This Row],[Item_key]],GDList,Table_ExternalData_1[[#Headers],[4]])</f>
        <v>0</v>
      </c>
      <c r="K465" s="6">
        <f>SUMIFS(GQList,GIList,Table_ExternalData_1[[#This Row],[Item_key]],GDList,Table_ExternalData_1[[#Headers],[5]])</f>
        <v>0</v>
      </c>
      <c r="L465" s="6">
        <f>SUMIFS(GQList,GIList,Table_ExternalData_1[[#This Row],[Item_key]],GDList,Table_ExternalData_1[[#Headers],[6]])</f>
        <v>0</v>
      </c>
      <c r="M465" s="6">
        <f>SUMIFS(GQList,GIList,Table_ExternalData_1[[#This Row],[Item_key]],GDList,Table_ExternalData_1[[#Headers],[7]])</f>
        <v>0</v>
      </c>
      <c r="N465" s="6">
        <f>SUMIFS(GQList,GIList,Table_ExternalData_1[[#This Row],[Item_key]],GDList,Table_ExternalData_1[[#Headers],[8]])</f>
        <v>0</v>
      </c>
      <c r="O465" s="6">
        <f>SUMIFS(GQList,GIList,Table_ExternalData_1[[#This Row],[Item_key]],GDList,Table_ExternalData_1[[#Headers],[9]])</f>
        <v>0</v>
      </c>
      <c r="P465" s="6">
        <f>SUMIFS(GQList,GIList,Table_ExternalData_1[[#This Row],[Item_key]],GDList,Table_ExternalData_1[[#Headers],[10]])</f>
        <v>0</v>
      </c>
      <c r="Q465" s="6">
        <f>SUMIFS(GQList,GIList,Table_ExternalData_1[[#This Row],[Item_key]],GDList,Table_ExternalData_1[[#Headers],[11]])</f>
        <v>0</v>
      </c>
      <c r="R465" s="6">
        <f>SUMIFS(GQList,GIList,Table_ExternalData_1[[#This Row],[Item_key]],GDList,Table_ExternalData_1[[#Headers],[12]])</f>
        <v>0</v>
      </c>
      <c r="S465" s="6">
        <f>SUMIFS(GQList,GIList,Table_ExternalData_1[[#This Row],[Item_key]],GDList,Table_ExternalData_1[[#Headers],[13]])</f>
        <v>0</v>
      </c>
      <c r="T465" s="6">
        <f>SUMIFS(GQList,GIList,Table_ExternalData_1[[#This Row],[Item_key]],GDList,Table_ExternalData_1[[#Headers],[14]])</f>
        <v>0</v>
      </c>
      <c r="U465" s="6">
        <f>SUMIFS(GQList,GIList,Table_ExternalData_1[[#This Row],[Item_key]],GDList,Table_ExternalData_1[[#Headers],[15]])</f>
        <v>0</v>
      </c>
      <c r="V465" s="6">
        <f>SUMIFS(GQList,GIList,Table_ExternalData_1[[#This Row],[Item_key]],GDList,Table_ExternalData_1[[#Headers],[16]])</f>
        <v>0</v>
      </c>
      <c r="W465" s="6">
        <f>SUMIFS(GQList,GIList,Table_ExternalData_1[[#This Row],[Item_key]],GDList,Table_ExternalData_1[[#Headers],[17]])</f>
        <v>0</v>
      </c>
      <c r="X465" s="6">
        <f>SUMIFS(GQList,GIList,Table_ExternalData_1[[#This Row],[Item_key]],GDList,Table_ExternalData_1[[#Headers],[18]])</f>
        <v>0</v>
      </c>
      <c r="Y465" s="6">
        <f>SUMIFS(GQList,GIList,Table_ExternalData_1[[#This Row],[Item_key]],GDList,Table_ExternalData_1[[#Headers],[19]])</f>
        <v>0</v>
      </c>
      <c r="Z465" s="6">
        <f>SUMIFS(GQList,GIList,Table_ExternalData_1[[#This Row],[Item_key]],GDList,Table_ExternalData_1[[#Headers],[20]])</f>
        <v>0</v>
      </c>
      <c r="AA465" s="6">
        <f>SUMIFS(GQList,GIList,Table_ExternalData_1[[#This Row],[Item_key]],GDList,Table_ExternalData_1[[#Headers],[21]])</f>
        <v>0</v>
      </c>
      <c r="AB465" s="6">
        <f>SUMIFS(GQList,GIList,Table_ExternalData_1[[#This Row],[Item_key]],GDList,Table_ExternalData_1[[#Headers],[22]])</f>
        <v>0</v>
      </c>
      <c r="AC465" s="6">
        <f>SUMIFS(GQList,GIList,Table_ExternalData_1[[#This Row],[Item_key]],GDList,Table_ExternalData_1[[#Headers],[23]])</f>
        <v>0</v>
      </c>
      <c r="AD465" s="6">
        <f>SUMIFS(GQList,GIList,Table_ExternalData_1[[#This Row],[Item_key]],GDList,Table_ExternalData_1[[#Headers],[24]])</f>
        <v>0</v>
      </c>
      <c r="AE465" s="6">
        <f>SUMIFS(GQList,GIList,Table_ExternalData_1[[#This Row],[Item_key]],GDList,Table_ExternalData_1[[#Headers],[25]])</f>
        <v>0</v>
      </c>
      <c r="AF465" s="6">
        <f>SUMIFS(GQList,GIList,Table_ExternalData_1[[#This Row],[Item_key]],GDList,Table_ExternalData_1[[#Headers],[26]])</f>
        <v>0</v>
      </c>
      <c r="AG465" s="6">
        <f>SUMIFS(GQList,GIList,Table_ExternalData_1[[#This Row],[Item_key]],GDList,Table_ExternalData_1[[#Headers],[27]])</f>
        <v>0</v>
      </c>
      <c r="AH465" s="6">
        <f>SUMIFS(GQList,GIList,Table_ExternalData_1[[#This Row],[Item_key]],GDList,Table_ExternalData_1[[#Headers],[28]])</f>
        <v>0</v>
      </c>
      <c r="AI465" s="6">
        <f>SUMIFS(GQList,GIList,Table_ExternalData_1[[#This Row],[Item_key]],GDList,Table_ExternalData_1[[#Headers],[29]])</f>
        <v>0</v>
      </c>
      <c r="AJ465" s="6">
        <f>SUMIFS(GQList,GIList,Table_ExternalData_1[[#This Row],[Item_key]],GDList,Table_ExternalData_1[[#Headers],[30]])</f>
        <v>0</v>
      </c>
      <c r="AK465" s="6">
        <f>SUMIFS(GQList,GIList,Table_ExternalData_1[[#This Row],[Item_key]],GDList,Table_ExternalData_1[[#Headers],[31]])</f>
        <v>0</v>
      </c>
      <c r="AL465" s="6">
        <f>SUM(Table_ExternalData_1[[#This Row],[1]:[31]])</f>
        <v>0</v>
      </c>
    </row>
    <row r="466" spans="1:38" hidden="1">
      <c r="A466" s="8" t="s">
        <v>2000</v>
      </c>
      <c r="B466" s="3" t="s">
        <v>1276</v>
      </c>
      <c r="C466" s="3" t="s">
        <v>402</v>
      </c>
      <c r="D466" s="3" t="s">
        <v>1277</v>
      </c>
      <c r="E466" s="3" t="s">
        <v>1278</v>
      </c>
      <c r="F466" s="8" t="s">
        <v>1641</v>
      </c>
      <c r="G466" s="6">
        <f>SUMIFS(GQList,GIList,Table_ExternalData_1[[#This Row],[Item_key]],GDList,Table_ExternalData_1[[#Headers],[1]])</f>
        <v>0</v>
      </c>
      <c r="H466" s="6">
        <f>SUMIFS(GQList,GIList,Table_ExternalData_1[[#This Row],[Item_key]],GDList,Table_ExternalData_1[[#Headers],[2]])</f>
        <v>0</v>
      </c>
      <c r="I466" s="6">
        <f>SUMIFS(GQList,GIList,Table_ExternalData_1[[#This Row],[Item_key]],GDList,Table_ExternalData_1[[#Headers],[3]])</f>
        <v>0</v>
      </c>
      <c r="J466" s="6">
        <f>SUMIFS(GQList,GIList,Table_ExternalData_1[[#This Row],[Item_key]],GDList,Table_ExternalData_1[[#Headers],[4]])</f>
        <v>0</v>
      </c>
      <c r="K466" s="6">
        <f>SUMIFS(GQList,GIList,Table_ExternalData_1[[#This Row],[Item_key]],GDList,Table_ExternalData_1[[#Headers],[5]])</f>
        <v>0</v>
      </c>
      <c r="L466" s="6">
        <f>SUMIFS(GQList,GIList,Table_ExternalData_1[[#This Row],[Item_key]],GDList,Table_ExternalData_1[[#Headers],[6]])</f>
        <v>0</v>
      </c>
      <c r="M466" s="6">
        <f>SUMIFS(GQList,GIList,Table_ExternalData_1[[#This Row],[Item_key]],GDList,Table_ExternalData_1[[#Headers],[7]])</f>
        <v>0</v>
      </c>
      <c r="N466" s="6">
        <f>SUMIFS(GQList,GIList,Table_ExternalData_1[[#This Row],[Item_key]],GDList,Table_ExternalData_1[[#Headers],[8]])</f>
        <v>0</v>
      </c>
      <c r="O466" s="6">
        <f>SUMIFS(GQList,GIList,Table_ExternalData_1[[#This Row],[Item_key]],GDList,Table_ExternalData_1[[#Headers],[9]])</f>
        <v>0</v>
      </c>
      <c r="P466" s="6">
        <f>SUMIFS(GQList,GIList,Table_ExternalData_1[[#This Row],[Item_key]],GDList,Table_ExternalData_1[[#Headers],[10]])</f>
        <v>0</v>
      </c>
      <c r="Q466" s="6">
        <f>SUMIFS(GQList,GIList,Table_ExternalData_1[[#This Row],[Item_key]],GDList,Table_ExternalData_1[[#Headers],[11]])</f>
        <v>0</v>
      </c>
      <c r="R466" s="6">
        <f>SUMIFS(GQList,GIList,Table_ExternalData_1[[#This Row],[Item_key]],GDList,Table_ExternalData_1[[#Headers],[12]])</f>
        <v>0</v>
      </c>
      <c r="S466" s="6">
        <f>SUMIFS(GQList,GIList,Table_ExternalData_1[[#This Row],[Item_key]],GDList,Table_ExternalData_1[[#Headers],[13]])</f>
        <v>0</v>
      </c>
      <c r="T466" s="6">
        <f>SUMIFS(GQList,GIList,Table_ExternalData_1[[#This Row],[Item_key]],GDList,Table_ExternalData_1[[#Headers],[14]])</f>
        <v>0</v>
      </c>
      <c r="U466" s="6">
        <f>SUMIFS(GQList,GIList,Table_ExternalData_1[[#This Row],[Item_key]],GDList,Table_ExternalData_1[[#Headers],[15]])</f>
        <v>0</v>
      </c>
      <c r="V466" s="6">
        <f>SUMIFS(GQList,GIList,Table_ExternalData_1[[#This Row],[Item_key]],GDList,Table_ExternalData_1[[#Headers],[16]])</f>
        <v>0</v>
      </c>
      <c r="W466" s="6">
        <f>SUMIFS(GQList,GIList,Table_ExternalData_1[[#This Row],[Item_key]],GDList,Table_ExternalData_1[[#Headers],[17]])</f>
        <v>0</v>
      </c>
      <c r="X466" s="6">
        <f>SUMIFS(GQList,GIList,Table_ExternalData_1[[#This Row],[Item_key]],GDList,Table_ExternalData_1[[#Headers],[18]])</f>
        <v>0</v>
      </c>
      <c r="Y466" s="6">
        <f>SUMIFS(GQList,GIList,Table_ExternalData_1[[#This Row],[Item_key]],GDList,Table_ExternalData_1[[#Headers],[19]])</f>
        <v>0</v>
      </c>
      <c r="Z466" s="6">
        <f>SUMIFS(GQList,GIList,Table_ExternalData_1[[#This Row],[Item_key]],GDList,Table_ExternalData_1[[#Headers],[20]])</f>
        <v>0</v>
      </c>
      <c r="AA466" s="6">
        <f>SUMIFS(GQList,GIList,Table_ExternalData_1[[#This Row],[Item_key]],GDList,Table_ExternalData_1[[#Headers],[21]])</f>
        <v>0</v>
      </c>
      <c r="AB466" s="6">
        <f>SUMIFS(GQList,GIList,Table_ExternalData_1[[#This Row],[Item_key]],GDList,Table_ExternalData_1[[#Headers],[22]])</f>
        <v>0</v>
      </c>
      <c r="AC466" s="6">
        <f>SUMIFS(GQList,GIList,Table_ExternalData_1[[#This Row],[Item_key]],GDList,Table_ExternalData_1[[#Headers],[23]])</f>
        <v>0</v>
      </c>
      <c r="AD466" s="6">
        <f>SUMIFS(GQList,GIList,Table_ExternalData_1[[#This Row],[Item_key]],GDList,Table_ExternalData_1[[#Headers],[24]])</f>
        <v>0</v>
      </c>
      <c r="AE466" s="6">
        <f>SUMIFS(GQList,GIList,Table_ExternalData_1[[#This Row],[Item_key]],GDList,Table_ExternalData_1[[#Headers],[25]])</f>
        <v>0</v>
      </c>
      <c r="AF466" s="6">
        <f>SUMIFS(GQList,GIList,Table_ExternalData_1[[#This Row],[Item_key]],GDList,Table_ExternalData_1[[#Headers],[26]])</f>
        <v>0</v>
      </c>
      <c r="AG466" s="6">
        <f>SUMIFS(GQList,GIList,Table_ExternalData_1[[#This Row],[Item_key]],GDList,Table_ExternalData_1[[#Headers],[27]])</f>
        <v>0</v>
      </c>
      <c r="AH466" s="6">
        <f>SUMIFS(GQList,GIList,Table_ExternalData_1[[#This Row],[Item_key]],GDList,Table_ExternalData_1[[#Headers],[28]])</f>
        <v>0</v>
      </c>
      <c r="AI466" s="6">
        <f>SUMIFS(GQList,GIList,Table_ExternalData_1[[#This Row],[Item_key]],GDList,Table_ExternalData_1[[#Headers],[29]])</f>
        <v>0</v>
      </c>
      <c r="AJ466" s="6">
        <f>SUMIFS(GQList,GIList,Table_ExternalData_1[[#This Row],[Item_key]],GDList,Table_ExternalData_1[[#Headers],[30]])</f>
        <v>0</v>
      </c>
      <c r="AK466" s="6">
        <f>SUMIFS(GQList,GIList,Table_ExternalData_1[[#This Row],[Item_key]],GDList,Table_ExternalData_1[[#Headers],[31]])</f>
        <v>0</v>
      </c>
      <c r="AL466" s="6">
        <f>SUM(Table_ExternalData_1[[#This Row],[1]:[31]])</f>
        <v>0</v>
      </c>
    </row>
    <row r="467" spans="1:38" hidden="1">
      <c r="A467" s="8" t="s">
        <v>2000</v>
      </c>
      <c r="B467" s="3" t="s">
        <v>1276</v>
      </c>
      <c r="C467" s="3" t="s">
        <v>403</v>
      </c>
      <c r="D467" s="3" t="s">
        <v>1279</v>
      </c>
      <c r="E467" s="3" t="s">
        <v>1185</v>
      </c>
      <c r="F467" s="8" t="s">
        <v>1641</v>
      </c>
      <c r="G467" s="6">
        <f>SUMIFS(GQList,GIList,Table_ExternalData_1[[#This Row],[Item_key]],GDList,Table_ExternalData_1[[#Headers],[1]])</f>
        <v>0</v>
      </c>
      <c r="H467" s="6">
        <f>SUMIFS(GQList,GIList,Table_ExternalData_1[[#This Row],[Item_key]],GDList,Table_ExternalData_1[[#Headers],[2]])</f>
        <v>0</v>
      </c>
      <c r="I467" s="6">
        <f>SUMIFS(GQList,GIList,Table_ExternalData_1[[#This Row],[Item_key]],GDList,Table_ExternalData_1[[#Headers],[3]])</f>
        <v>0</v>
      </c>
      <c r="J467" s="6">
        <f>SUMIFS(GQList,GIList,Table_ExternalData_1[[#This Row],[Item_key]],GDList,Table_ExternalData_1[[#Headers],[4]])</f>
        <v>0</v>
      </c>
      <c r="K467" s="6">
        <f>SUMIFS(GQList,GIList,Table_ExternalData_1[[#This Row],[Item_key]],GDList,Table_ExternalData_1[[#Headers],[5]])</f>
        <v>0</v>
      </c>
      <c r="L467" s="6">
        <f>SUMIFS(GQList,GIList,Table_ExternalData_1[[#This Row],[Item_key]],GDList,Table_ExternalData_1[[#Headers],[6]])</f>
        <v>0</v>
      </c>
      <c r="M467" s="6">
        <f>SUMIFS(GQList,GIList,Table_ExternalData_1[[#This Row],[Item_key]],GDList,Table_ExternalData_1[[#Headers],[7]])</f>
        <v>0</v>
      </c>
      <c r="N467" s="6">
        <f>SUMIFS(GQList,GIList,Table_ExternalData_1[[#This Row],[Item_key]],GDList,Table_ExternalData_1[[#Headers],[8]])</f>
        <v>0</v>
      </c>
      <c r="O467" s="6">
        <f>SUMIFS(GQList,GIList,Table_ExternalData_1[[#This Row],[Item_key]],GDList,Table_ExternalData_1[[#Headers],[9]])</f>
        <v>0</v>
      </c>
      <c r="P467" s="6">
        <f>SUMIFS(GQList,GIList,Table_ExternalData_1[[#This Row],[Item_key]],GDList,Table_ExternalData_1[[#Headers],[10]])</f>
        <v>0</v>
      </c>
      <c r="Q467" s="6">
        <f>SUMIFS(GQList,GIList,Table_ExternalData_1[[#This Row],[Item_key]],GDList,Table_ExternalData_1[[#Headers],[11]])</f>
        <v>0</v>
      </c>
      <c r="R467" s="6">
        <f>SUMIFS(GQList,GIList,Table_ExternalData_1[[#This Row],[Item_key]],GDList,Table_ExternalData_1[[#Headers],[12]])</f>
        <v>0</v>
      </c>
      <c r="S467" s="6">
        <f>SUMIFS(GQList,GIList,Table_ExternalData_1[[#This Row],[Item_key]],GDList,Table_ExternalData_1[[#Headers],[13]])</f>
        <v>0</v>
      </c>
      <c r="T467" s="6">
        <f>SUMIFS(GQList,GIList,Table_ExternalData_1[[#This Row],[Item_key]],GDList,Table_ExternalData_1[[#Headers],[14]])</f>
        <v>0</v>
      </c>
      <c r="U467" s="6">
        <f>SUMIFS(GQList,GIList,Table_ExternalData_1[[#This Row],[Item_key]],GDList,Table_ExternalData_1[[#Headers],[15]])</f>
        <v>0</v>
      </c>
      <c r="V467" s="6">
        <f>SUMIFS(GQList,GIList,Table_ExternalData_1[[#This Row],[Item_key]],GDList,Table_ExternalData_1[[#Headers],[16]])</f>
        <v>0</v>
      </c>
      <c r="W467" s="6">
        <f>SUMIFS(GQList,GIList,Table_ExternalData_1[[#This Row],[Item_key]],GDList,Table_ExternalData_1[[#Headers],[17]])</f>
        <v>0</v>
      </c>
      <c r="X467" s="6">
        <f>SUMIFS(GQList,GIList,Table_ExternalData_1[[#This Row],[Item_key]],GDList,Table_ExternalData_1[[#Headers],[18]])</f>
        <v>0</v>
      </c>
      <c r="Y467" s="6">
        <f>SUMIFS(GQList,GIList,Table_ExternalData_1[[#This Row],[Item_key]],GDList,Table_ExternalData_1[[#Headers],[19]])</f>
        <v>0</v>
      </c>
      <c r="Z467" s="6">
        <f>SUMIFS(GQList,GIList,Table_ExternalData_1[[#This Row],[Item_key]],GDList,Table_ExternalData_1[[#Headers],[20]])</f>
        <v>0</v>
      </c>
      <c r="AA467" s="6">
        <f>SUMIFS(GQList,GIList,Table_ExternalData_1[[#This Row],[Item_key]],GDList,Table_ExternalData_1[[#Headers],[21]])</f>
        <v>0</v>
      </c>
      <c r="AB467" s="6">
        <f>SUMIFS(GQList,GIList,Table_ExternalData_1[[#This Row],[Item_key]],GDList,Table_ExternalData_1[[#Headers],[22]])</f>
        <v>0</v>
      </c>
      <c r="AC467" s="6">
        <f>SUMIFS(GQList,GIList,Table_ExternalData_1[[#This Row],[Item_key]],GDList,Table_ExternalData_1[[#Headers],[23]])</f>
        <v>0</v>
      </c>
      <c r="AD467" s="6">
        <f>SUMIFS(GQList,GIList,Table_ExternalData_1[[#This Row],[Item_key]],GDList,Table_ExternalData_1[[#Headers],[24]])</f>
        <v>0</v>
      </c>
      <c r="AE467" s="6">
        <f>SUMIFS(GQList,GIList,Table_ExternalData_1[[#This Row],[Item_key]],GDList,Table_ExternalData_1[[#Headers],[25]])</f>
        <v>0</v>
      </c>
      <c r="AF467" s="6">
        <f>SUMIFS(GQList,GIList,Table_ExternalData_1[[#This Row],[Item_key]],GDList,Table_ExternalData_1[[#Headers],[26]])</f>
        <v>0</v>
      </c>
      <c r="AG467" s="6">
        <f>SUMIFS(GQList,GIList,Table_ExternalData_1[[#This Row],[Item_key]],GDList,Table_ExternalData_1[[#Headers],[27]])</f>
        <v>0</v>
      </c>
      <c r="AH467" s="6">
        <f>SUMIFS(GQList,GIList,Table_ExternalData_1[[#This Row],[Item_key]],GDList,Table_ExternalData_1[[#Headers],[28]])</f>
        <v>0</v>
      </c>
      <c r="AI467" s="6">
        <f>SUMIFS(GQList,GIList,Table_ExternalData_1[[#This Row],[Item_key]],GDList,Table_ExternalData_1[[#Headers],[29]])</f>
        <v>0</v>
      </c>
      <c r="AJ467" s="6">
        <f>SUMIFS(GQList,GIList,Table_ExternalData_1[[#This Row],[Item_key]],GDList,Table_ExternalData_1[[#Headers],[30]])</f>
        <v>0</v>
      </c>
      <c r="AK467" s="6">
        <f>SUMIFS(GQList,GIList,Table_ExternalData_1[[#This Row],[Item_key]],GDList,Table_ExternalData_1[[#Headers],[31]])</f>
        <v>0</v>
      </c>
      <c r="AL467" s="6">
        <f>SUM(Table_ExternalData_1[[#This Row],[1]:[31]])</f>
        <v>0</v>
      </c>
    </row>
    <row r="468" spans="1:38" hidden="1">
      <c r="A468" s="8" t="s">
        <v>2000</v>
      </c>
      <c r="B468" s="3" t="s">
        <v>1276</v>
      </c>
      <c r="C468" s="3" t="s">
        <v>404</v>
      </c>
      <c r="D468" s="3" t="s">
        <v>1280</v>
      </c>
      <c r="E468" s="3" t="s">
        <v>1185</v>
      </c>
      <c r="F468" s="8" t="s">
        <v>1641</v>
      </c>
      <c r="G468" s="6">
        <f>SUMIFS(GQList,GIList,Table_ExternalData_1[[#This Row],[Item_key]],GDList,Table_ExternalData_1[[#Headers],[1]])</f>
        <v>0</v>
      </c>
      <c r="H468" s="6">
        <f>SUMIFS(GQList,GIList,Table_ExternalData_1[[#This Row],[Item_key]],GDList,Table_ExternalData_1[[#Headers],[2]])</f>
        <v>0</v>
      </c>
      <c r="I468" s="6">
        <f>SUMIFS(GQList,GIList,Table_ExternalData_1[[#This Row],[Item_key]],GDList,Table_ExternalData_1[[#Headers],[3]])</f>
        <v>0</v>
      </c>
      <c r="J468" s="6">
        <f>SUMIFS(GQList,GIList,Table_ExternalData_1[[#This Row],[Item_key]],GDList,Table_ExternalData_1[[#Headers],[4]])</f>
        <v>0</v>
      </c>
      <c r="K468" s="6">
        <f>SUMIFS(GQList,GIList,Table_ExternalData_1[[#This Row],[Item_key]],GDList,Table_ExternalData_1[[#Headers],[5]])</f>
        <v>0</v>
      </c>
      <c r="L468" s="6">
        <f>SUMIFS(GQList,GIList,Table_ExternalData_1[[#This Row],[Item_key]],GDList,Table_ExternalData_1[[#Headers],[6]])</f>
        <v>0</v>
      </c>
      <c r="M468" s="6">
        <f>SUMIFS(GQList,GIList,Table_ExternalData_1[[#This Row],[Item_key]],GDList,Table_ExternalData_1[[#Headers],[7]])</f>
        <v>0</v>
      </c>
      <c r="N468" s="6">
        <f>SUMIFS(GQList,GIList,Table_ExternalData_1[[#This Row],[Item_key]],GDList,Table_ExternalData_1[[#Headers],[8]])</f>
        <v>0</v>
      </c>
      <c r="O468" s="6">
        <f>SUMIFS(GQList,GIList,Table_ExternalData_1[[#This Row],[Item_key]],GDList,Table_ExternalData_1[[#Headers],[9]])</f>
        <v>0</v>
      </c>
      <c r="P468" s="6">
        <f>SUMIFS(GQList,GIList,Table_ExternalData_1[[#This Row],[Item_key]],GDList,Table_ExternalData_1[[#Headers],[10]])</f>
        <v>0</v>
      </c>
      <c r="Q468" s="6">
        <f>SUMIFS(GQList,GIList,Table_ExternalData_1[[#This Row],[Item_key]],GDList,Table_ExternalData_1[[#Headers],[11]])</f>
        <v>0</v>
      </c>
      <c r="R468" s="6">
        <f>SUMIFS(GQList,GIList,Table_ExternalData_1[[#This Row],[Item_key]],GDList,Table_ExternalData_1[[#Headers],[12]])</f>
        <v>0</v>
      </c>
      <c r="S468" s="6">
        <f>SUMIFS(GQList,GIList,Table_ExternalData_1[[#This Row],[Item_key]],GDList,Table_ExternalData_1[[#Headers],[13]])</f>
        <v>0</v>
      </c>
      <c r="T468" s="6">
        <f>SUMIFS(GQList,GIList,Table_ExternalData_1[[#This Row],[Item_key]],GDList,Table_ExternalData_1[[#Headers],[14]])</f>
        <v>0</v>
      </c>
      <c r="U468" s="6">
        <f>SUMIFS(GQList,GIList,Table_ExternalData_1[[#This Row],[Item_key]],GDList,Table_ExternalData_1[[#Headers],[15]])</f>
        <v>0</v>
      </c>
      <c r="V468" s="6">
        <f>SUMIFS(GQList,GIList,Table_ExternalData_1[[#This Row],[Item_key]],GDList,Table_ExternalData_1[[#Headers],[16]])</f>
        <v>0</v>
      </c>
      <c r="W468" s="6">
        <f>SUMIFS(GQList,GIList,Table_ExternalData_1[[#This Row],[Item_key]],GDList,Table_ExternalData_1[[#Headers],[17]])</f>
        <v>0</v>
      </c>
      <c r="X468" s="6">
        <f>SUMIFS(GQList,GIList,Table_ExternalData_1[[#This Row],[Item_key]],GDList,Table_ExternalData_1[[#Headers],[18]])</f>
        <v>0</v>
      </c>
      <c r="Y468" s="6">
        <f>SUMIFS(GQList,GIList,Table_ExternalData_1[[#This Row],[Item_key]],GDList,Table_ExternalData_1[[#Headers],[19]])</f>
        <v>0</v>
      </c>
      <c r="Z468" s="6">
        <f>SUMIFS(GQList,GIList,Table_ExternalData_1[[#This Row],[Item_key]],GDList,Table_ExternalData_1[[#Headers],[20]])</f>
        <v>0</v>
      </c>
      <c r="AA468" s="6">
        <f>SUMIFS(GQList,GIList,Table_ExternalData_1[[#This Row],[Item_key]],GDList,Table_ExternalData_1[[#Headers],[21]])</f>
        <v>0</v>
      </c>
      <c r="AB468" s="6">
        <f>SUMIFS(GQList,GIList,Table_ExternalData_1[[#This Row],[Item_key]],GDList,Table_ExternalData_1[[#Headers],[22]])</f>
        <v>0</v>
      </c>
      <c r="AC468" s="6">
        <f>SUMIFS(GQList,GIList,Table_ExternalData_1[[#This Row],[Item_key]],GDList,Table_ExternalData_1[[#Headers],[23]])</f>
        <v>0</v>
      </c>
      <c r="AD468" s="6">
        <f>SUMIFS(GQList,GIList,Table_ExternalData_1[[#This Row],[Item_key]],GDList,Table_ExternalData_1[[#Headers],[24]])</f>
        <v>0</v>
      </c>
      <c r="AE468" s="6">
        <f>SUMIFS(GQList,GIList,Table_ExternalData_1[[#This Row],[Item_key]],GDList,Table_ExternalData_1[[#Headers],[25]])</f>
        <v>0</v>
      </c>
      <c r="AF468" s="6">
        <f>SUMIFS(GQList,GIList,Table_ExternalData_1[[#This Row],[Item_key]],GDList,Table_ExternalData_1[[#Headers],[26]])</f>
        <v>0</v>
      </c>
      <c r="AG468" s="6">
        <f>SUMIFS(GQList,GIList,Table_ExternalData_1[[#This Row],[Item_key]],GDList,Table_ExternalData_1[[#Headers],[27]])</f>
        <v>0</v>
      </c>
      <c r="AH468" s="6">
        <f>SUMIFS(GQList,GIList,Table_ExternalData_1[[#This Row],[Item_key]],GDList,Table_ExternalData_1[[#Headers],[28]])</f>
        <v>0</v>
      </c>
      <c r="AI468" s="6">
        <f>SUMIFS(GQList,GIList,Table_ExternalData_1[[#This Row],[Item_key]],GDList,Table_ExternalData_1[[#Headers],[29]])</f>
        <v>0</v>
      </c>
      <c r="AJ468" s="6">
        <f>SUMIFS(GQList,GIList,Table_ExternalData_1[[#This Row],[Item_key]],GDList,Table_ExternalData_1[[#Headers],[30]])</f>
        <v>0</v>
      </c>
      <c r="AK468" s="6">
        <f>SUMIFS(GQList,GIList,Table_ExternalData_1[[#This Row],[Item_key]],GDList,Table_ExternalData_1[[#Headers],[31]])</f>
        <v>0</v>
      </c>
      <c r="AL468" s="6">
        <f>SUM(Table_ExternalData_1[[#This Row],[1]:[31]])</f>
        <v>0</v>
      </c>
    </row>
    <row r="469" spans="1:38" hidden="1">
      <c r="A469" s="8" t="s">
        <v>2000</v>
      </c>
      <c r="B469" s="3" t="s">
        <v>1276</v>
      </c>
      <c r="C469" s="3" t="s">
        <v>405</v>
      </c>
      <c r="D469" s="3" t="s">
        <v>1281</v>
      </c>
      <c r="E469" s="3" t="s">
        <v>1282</v>
      </c>
      <c r="F469" s="8" t="s">
        <v>1641</v>
      </c>
      <c r="G469" s="6">
        <f>SUMIFS(GQList,GIList,Table_ExternalData_1[[#This Row],[Item_key]],GDList,Table_ExternalData_1[[#Headers],[1]])</f>
        <v>0</v>
      </c>
      <c r="H469" s="6">
        <f>SUMIFS(GQList,GIList,Table_ExternalData_1[[#This Row],[Item_key]],GDList,Table_ExternalData_1[[#Headers],[2]])</f>
        <v>0</v>
      </c>
      <c r="I469" s="6">
        <f>SUMIFS(GQList,GIList,Table_ExternalData_1[[#This Row],[Item_key]],GDList,Table_ExternalData_1[[#Headers],[3]])</f>
        <v>0</v>
      </c>
      <c r="J469" s="6">
        <f>SUMIFS(GQList,GIList,Table_ExternalData_1[[#This Row],[Item_key]],GDList,Table_ExternalData_1[[#Headers],[4]])</f>
        <v>0</v>
      </c>
      <c r="K469" s="6">
        <f>SUMIFS(GQList,GIList,Table_ExternalData_1[[#This Row],[Item_key]],GDList,Table_ExternalData_1[[#Headers],[5]])</f>
        <v>0</v>
      </c>
      <c r="L469" s="6">
        <f>SUMIFS(GQList,GIList,Table_ExternalData_1[[#This Row],[Item_key]],GDList,Table_ExternalData_1[[#Headers],[6]])</f>
        <v>0</v>
      </c>
      <c r="M469" s="6">
        <f>SUMIFS(GQList,GIList,Table_ExternalData_1[[#This Row],[Item_key]],GDList,Table_ExternalData_1[[#Headers],[7]])</f>
        <v>0</v>
      </c>
      <c r="N469" s="6">
        <f>SUMIFS(GQList,GIList,Table_ExternalData_1[[#This Row],[Item_key]],GDList,Table_ExternalData_1[[#Headers],[8]])</f>
        <v>0</v>
      </c>
      <c r="O469" s="6">
        <f>SUMIFS(GQList,GIList,Table_ExternalData_1[[#This Row],[Item_key]],GDList,Table_ExternalData_1[[#Headers],[9]])</f>
        <v>0</v>
      </c>
      <c r="P469" s="6">
        <f>SUMIFS(GQList,GIList,Table_ExternalData_1[[#This Row],[Item_key]],GDList,Table_ExternalData_1[[#Headers],[10]])</f>
        <v>0</v>
      </c>
      <c r="Q469" s="6">
        <f>SUMIFS(GQList,GIList,Table_ExternalData_1[[#This Row],[Item_key]],GDList,Table_ExternalData_1[[#Headers],[11]])</f>
        <v>0</v>
      </c>
      <c r="R469" s="6">
        <f>SUMIFS(GQList,GIList,Table_ExternalData_1[[#This Row],[Item_key]],GDList,Table_ExternalData_1[[#Headers],[12]])</f>
        <v>0</v>
      </c>
      <c r="S469" s="6">
        <f>SUMIFS(GQList,GIList,Table_ExternalData_1[[#This Row],[Item_key]],GDList,Table_ExternalData_1[[#Headers],[13]])</f>
        <v>0</v>
      </c>
      <c r="T469" s="6">
        <f>SUMIFS(GQList,GIList,Table_ExternalData_1[[#This Row],[Item_key]],GDList,Table_ExternalData_1[[#Headers],[14]])</f>
        <v>0</v>
      </c>
      <c r="U469" s="6">
        <f>SUMIFS(GQList,GIList,Table_ExternalData_1[[#This Row],[Item_key]],GDList,Table_ExternalData_1[[#Headers],[15]])</f>
        <v>0</v>
      </c>
      <c r="V469" s="6">
        <f>SUMIFS(GQList,GIList,Table_ExternalData_1[[#This Row],[Item_key]],GDList,Table_ExternalData_1[[#Headers],[16]])</f>
        <v>0</v>
      </c>
      <c r="W469" s="6">
        <f>SUMIFS(GQList,GIList,Table_ExternalData_1[[#This Row],[Item_key]],GDList,Table_ExternalData_1[[#Headers],[17]])</f>
        <v>0</v>
      </c>
      <c r="X469" s="6">
        <f>SUMIFS(GQList,GIList,Table_ExternalData_1[[#This Row],[Item_key]],GDList,Table_ExternalData_1[[#Headers],[18]])</f>
        <v>0</v>
      </c>
      <c r="Y469" s="6">
        <f>SUMIFS(GQList,GIList,Table_ExternalData_1[[#This Row],[Item_key]],GDList,Table_ExternalData_1[[#Headers],[19]])</f>
        <v>0</v>
      </c>
      <c r="Z469" s="6">
        <f>SUMIFS(GQList,GIList,Table_ExternalData_1[[#This Row],[Item_key]],GDList,Table_ExternalData_1[[#Headers],[20]])</f>
        <v>0</v>
      </c>
      <c r="AA469" s="6">
        <f>SUMIFS(GQList,GIList,Table_ExternalData_1[[#This Row],[Item_key]],GDList,Table_ExternalData_1[[#Headers],[21]])</f>
        <v>0</v>
      </c>
      <c r="AB469" s="6">
        <f>SUMIFS(GQList,GIList,Table_ExternalData_1[[#This Row],[Item_key]],GDList,Table_ExternalData_1[[#Headers],[22]])</f>
        <v>0</v>
      </c>
      <c r="AC469" s="6">
        <f>SUMIFS(GQList,GIList,Table_ExternalData_1[[#This Row],[Item_key]],GDList,Table_ExternalData_1[[#Headers],[23]])</f>
        <v>0</v>
      </c>
      <c r="AD469" s="6">
        <f>SUMIFS(GQList,GIList,Table_ExternalData_1[[#This Row],[Item_key]],GDList,Table_ExternalData_1[[#Headers],[24]])</f>
        <v>0</v>
      </c>
      <c r="AE469" s="6">
        <f>SUMIFS(GQList,GIList,Table_ExternalData_1[[#This Row],[Item_key]],GDList,Table_ExternalData_1[[#Headers],[25]])</f>
        <v>0</v>
      </c>
      <c r="AF469" s="6">
        <f>SUMIFS(GQList,GIList,Table_ExternalData_1[[#This Row],[Item_key]],GDList,Table_ExternalData_1[[#Headers],[26]])</f>
        <v>0</v>
      </c>
      <c r="AG469" s="6">
        <f>SUMIFS(GQList,GIList,Table_ExternalData_1[[#This Row],[Item_key]],GDList,Table_ExternalData_1[[#Headers],[27]])</f>
        <v>0</v>
      </c>
      <c r="AH469" s="6">
        <f>SUMIFS(GQList,GIList,Table_ExternalData_1[[#This Row],[Item_key]],GDList,Table_ExternalData_1[[#Headers],[28]])</f>
        <v>0</v>
      </c>
      <c r="AI469" s="6">
        <f>SUMIFS(GQList,GIList,Table_ExternalData_1[[#This Row],[Item_key]],GDList,Table_ExternalData_1[[#Headers],[29]])</f>
        <v>500</v>
      </c>
      <c r="AJ469" s="6">
        <f>SUMIFS(GQList,GIList,Table_ExternalData_1[[#This Row],[Item_key]],GDList,Table_ExternalData_1[[#Headers],[30]])</f>
        <v>0</v>
      </c>
      <c r="AK469" s="6">
        <f>SUMIFS(GQList,GIList,Table_ExternalData_1[[#This Row],[Item_key]],GDList,Table_ExternalData_1[[#Headers],[31]])</f>
        <v>0</v>
      </c>
      <c r="AL469" s="6">
        <f>SUM(Table_ExternalData_1[[#This Row],[1]:[31]])</f>
        <v>500</v>
      </c>
    </row>
    <row r="470" spans="1:38" hidden="1">
      <c r="A470" s="8" t="s">
        <v>2000</v>
      </c>
      <c r="B470" s="3" t="s">
        <v>1287</v>
      </c>
      <c r="C470" s="3" t="s">
        <v>290</v>
      </c>
      <c r="D470" s="3" t="s">
        <v>1288</v>
      </c>
      <c r="E470" s="3" t="s">
        <v>1070</v>
      </c>
      <c r="F470" s="8" t="s">
        <v>1641</v>
      </c>
      <c r="G470" s="6">
        <f>SUMIFS(GQList,GIList,Table_ExternalData_1[[#This Row],[Item_key]],GDList,Table_ExternalData_1[[#Headers],[1]])</f>
        <v>0</v>
      </c>
      <c r="H470" s="6">
        <f>SUMIFS(GQList,GIList,Table_ExternalData_1[[#This Row],[Item_key]],GDList,Table_ExternalData_1[[#Headers],[2]])</f>
        <v>0</v>
      </c>
      <c r="I470" s="6">
        <f>SUMIFS(GQList,GIList,Table_ExternalData_1[[#This Row],[Item_key]],GDList,Table_ExternalData_1[[#Headers],[3]])</f>
        <v>0</v>
      </c>
      <c r="J470" s="6">
        <f>SUMIFS(GQList,GIList,Table_ExternalData_1[[#This Row],[Item_key]],GDList,Table_ExternalData_1[[#Headers],[4]])</f>
        <v>0</v>
      </c>
      <c r="K470" s="6">
        <f>SUMIFS(GQList,GIList,Table_ExternalData_1[[#This Row],[Item_key]],GDList,Table_ExternalData_1[[#Headers],[5]])</f>
        <v>0</v>
      </c>
      <c r="L470" s="6">
        <f>SUMIFS(GQList,GIList,Table_ExternalData_1[[#This Row],[Item_key]],GDList,Table_ExternalData_1[[#Headers],[6]])</f>
        <v>0</v>
      </c>
      <c r="M470" s="6">
        <f>SUMIFS(GQList,GIList,Table_ExternalData_1[[#This Row],[Item_key]],GDList,Table_ExternalData_1[[#Headers],[7]])</f>
        <v>0</v>
      </c>
      <c r="N470" s="6">
        <f>SUMIFS(GQList,GIList,Table_ExternalData_1[[#This Row],[Item_key]],GDList,Table_ExternalData_1[[#Headers],[8]])</f>
        <v>0</v>
      </c>
      <c r="O470" s="6">
        <f>SUMIFS(GQList,GIList,Table_ExternalData_1[[#This Row],[Item_key]],GDList,Table_ExternalData_1[[#Headers],[9]])</f>
        <v>0</v>
      </c>
      <c r="P470" s="6">
        <f>SUMIFS(GQList,GIList,Table_ExternalData_1[[#This Row],[Item_key]],GDList,Table_ExternalData_1[[#Headers],[10]])</f>
        <v>0</v>
      </c>
      <c r="Q470" s="6">
        <f>SUMIFS(GQList,GIList,Table_ExternalData_1[[#This Row],[Item_key]],GDList,Table_ExternalData_1[[#Headers],[11]])</f>
        <v>0</v>
      </c>
      <c r="R470" s="6">
        <f>SUMIFS(GQList,GIList,Table_ExternalData_1[[#This Row],[Item_key]],GDList,Table_ExternalData_1[[#Headers],[12]])</f>
        <v>0</v>
      </c>
      <c r="S470" s="6">
        <f>SUMIFS(GQList,GIList,Table_ExternalData_1[[#This Row],[Item_key]],GDList,Table_ExternalData_1[[#Headers],[13]])</f>
        <v>0</v>
      </c>
      <c r="T470" s="6">
        <f>SUMIFS(GQList,GIList,Table_ExternalData_1[[#This Row],[Item_key]],GDList,Table_ExternalData_1[[#Headers],[14]])</f>
        <v>0</v>
      </c>
      <c r="U470" s="6">
        <f>SUMIFS(GQList,GIList,Table_ExternalData_1[[#This Row],[Item_key]],GDList,Table_ExternalData_1[[#Headers],[15]])</f>
        <v>0</v>
      </c>
      <c r="V470" s="6">
        <f>SUMIFS(GQList,GIList,Table_ExternalData_1[[#This Row],[Item_key]],GDList,Table_ExternalData_1[[#Headers],[16]])</f>
        <v>0</v>
      </c>
      <c r="W470" s="6">
        <f>SUMIFS(GQList,GIList,Table_ExternalData_1[[#This Row],[Item_key]],GDList,Table_ExternalData_1[[#Headers],[17]])</f>
        <v>0</v>
      </c>
      <c r="X470" s="6">
        <f>SUMIFS(GQList,GIList,Table_ExternalData_1[[#This Row],[Item_key]],GDList,Table_ExternalData_1[[#Headers],[18]])</f>
        <v>0</v>
      </c>
      <c r="Y470" s="6">
        <f>SUMIFS(GQList,GIList,Table_ExternalData_1[[#This Row],[Item_key]],GDList,Table_ExternalData_1[[#Headers],[19]])</f>
        <v>0</v>
      </c>
      <c r="Z470" s="6">
        <f>SUMIFS(GQList,GIList,Table_ExternalData_1[[#This Row],[Item_key]],GDList,Table_ExternalData_1[[#Headers],[20]])</f>
        <v>0</v>
      </c>
      <c r="AA470" s="6">
        <f>SUMIFS(GQList,GIList,Table_ExternalData_1[[#This Row],[Item_key]],GDList,Table_ExternalData_1[[#Headers],[21]])</f>
        <v>0</v>
      </c>
      <c r="AB470" s="6">
        <f>SUMIFS(GQList,GIList,Table_ExternalData_1[[#This Row],[Item_key]],GDList,Table_ExternalData_1[[#Headers],[22]])</f>
        <v>0</v>
      </c>
      <c r="AC470" s="6">
        <f>SUMIFS(GQList,GIList,Table_ExternalData_1[[#This Row],[Item_key]],GDList,Table_ExternalData_1[[#Headers],[23]])</f>
        <v>0</v>
      </c>
      <c r="AD470" s="6">
        <f>SUMIFS(GQList,GIList,Table_ExternalData_1[[#This Row],[Item_key]],GDList,Table_ExternalData_1[[#Headers],[24]])</f>
        <v>0</v>
      </c>
      <c r="AE470" s="6">
        <f>SUMIFS(GQList,GIList,Table_ExternalData_1[[#This Row],[Item_key]],GDList,Table_ExternalData_1[[#Headers],[25]])</f>
        <v>0</v>
      </c>
      <c r="AF470" s="6">
        <f>SUMIFS(GQList,GIList,Table_ExternalData_1[[#This Row],[Item_key]],GDList,Table_ExternalData_1[[#Headers],[26]])</f>
        <v>0</v>
      </c>
      <c r="AG470" s="6">
        <f>SUMIFS(GQList,GIList,Table_ExternalData_1[[#This Row],[Item_key]],GDList,Table_ExternalData_1[[#Headers],[27]])</f>
        <v>500</v>
      </c>
      <c r="AH470" s="6">
        <f>SUMIFS(GQList,GIList,Table_ExternalData_1[[#This Row],[Item_key]],GDList,Table_ExternalData_1[[#Headers],[28]])</f>
        <v>0</v>
      </c>
      <c r="AI470" s="6">
        <f>SUMIFS(GQList,GIList,Table_ExternalData_1[[#This Row],[Item_key]],GDList,Table_ExternalData_1[[#Headers],[29]])</f>
        <v>0</v>
      </c>
      <c r="AJ470" s="6">
        <f>SUMIFS(GQList,GIList,Table_ExternalData_1[[#This Row],[Item_key]],GDList,Table_ExternalData_1[[#Headers],[30]])</f>
        <v>0</v>
      </c>
      <c r="AK470" s="6">
        <f>SUMIFS(GQList,GIList,Table_ExternalData_1[[#This Row],[Item_key]],GDList,Table_ExternalData_1[[#Headers],[31]])</f>
        <v>0</v>
      </c>
      <c r="AL470" s="6">
        <f>SUM(Table_ExternalData_1[[#This Row],[1]:[31]])</f>
        <v>500</v>
      </c>
    </row>
    <row r="471" spans="1:38" hidden="1">
      <c r="A471" s="8" t="s">
        <v>2000</v>
      </c>
      <c r="B471" s="3" t="s">
        <v>1287</v>
      </c>
      <c r="C471" s="3" t="s">
        <v>291</v>
      </c>
      <c r="D471" s="3" t="s">
        <v>1289</v>
      </c>
      <c r="E471" s="3" t="s">
        <v>1070</v>
      </c>
      <c r="F471" s="8" t="s">
        <v>1641</v>
      </c>
      <c r="G471" s="6">
        <f>SUMIFS(GQList,GIList,Table_ExternalData_1[[#This Row],[Item_key]],GDList,Table_ExternalData_1[[#Headers],[1]])</f>
        <v>0</v>
      </c>
      <c r="H471" s="6">
        <f>SUMIFS(GQList,GIList,Table_ExternalData_1[[#This Row],[Item_key]],GDList,Table_ExternalData_1[[#Headers],[2]])</f>
        <v>0</v>
      </c>
      <c r="I471" s="6">
        <f>SUMIFS(GQList,GIList,Table_ExternalData_1[[#This Row],[Item_key]],GDList,Table_ExternalData_1[[#Headers],[3]])</f>
        <v>0</v>
      </c>
      <c r="J471" s="6">
        <f>SUMIFS(GQList,GIList,Table_ExternalData_1[[#This Row],[Item_key]],GDList,Table_ExternalData_1[[#Headers],[4]])</f>
        <v>0</v>
      </c>
      <c r="K471" s="6">
        <f>SUMIFS(GQList,GIList,Table_ExternalData_1[[#This Row],[Item_key]],GDList,Table_ExternalData_1[[#Headers],[5]])</f>
        <v>0</v>
      </c>
      <c r="L471" s="6">
        <f>SUMIFS(GQList,GIList,Table_ExternalData_1[[#This Row],[Item_key]],GDList,Table_ExternalData_1[[#Headers],[6]])</f>
        <v>0</v>
      </c>
      <c r="M471" s="6">
        <f>SUMIFS(GQList,GIList,Table_ExternalData_1[[#This Row],[Item_key]],GDList,Table_ExternalData_1[[#Headers],[7]])</f>
        <v>0</v>
      </c>
      <c r="N471" s="6">
        <f>SUMIFS(GQList,GIList,Table_ExternalData_1[[#This Row],[Item_key]],GDList,Table_ExternalData_1[[#Headers],[8]])</f>
        <v>0</v>
      </c>
      <c r="O471" s="6">
        <f>SUMIFS(GQList,GIList,Table_ExternalData_1[[#This Row],[Item_key]],GDList,Table_ExternalData_1[[#Headers],[9]])</f>
        <v>0</v>
      </c>
      <c r="P471" s="6">
        <f>SUMIFS(GQList,GIList,Table_ExternalData_1[[#This Row],[Item_key]],GDList,Table_ExternalData_1[[#Headers],[10]])</f>
        <v>0</v>
      </c>
      <c r="Q471" s="6">
        <f>SUMIFS(GQList,GIList,Table_ExternalData_1[[#This Row],[Item_key]],GDList,Table_ExternalData_1[[#Headers],[11]])</f>
        <v>0</v>
      </c>
      <c r="R471" s="6">
        <f>SUMIFS(GQList,GIList,Table_ExternalData_1[[#This Row],[Item_key]],GDList,Table_ExternalData_1[[#Headers],[12]])</f>
        <v>0</v>
      </c>
      <c r="S471" s="6">
        <f>SUMIFS(GQList,GIList,Table_ExternalData_1[[#This Row],[Item_key]],GDList,Table_ExternalData_1[[#Headers],[13]])</f>
        <v>0</v>
      </c>
      <c r="T471" s="6">
        <f>SUMIFS(GQList,GIList,Table_ExternalData_1[[#This Row],[Item_key]],GDList,Table_ExternalData_1[[#Headers],[14]])</f>
        <v>0</v>
      </c>
      <c r="U471" s="6">
        <f>SUMIFS(GQList,GIList,Table_ExternalData_1[[#This Row],[Item_key]],GDList,Table_ExternalData_1[[#Headers],[15]])</f>
        <v>0</v>
      </c>
      <c r="V471" s="6">
        <f>SUMIFS(GQList,GIList,Table_ExternalData_1[[#This Row],[Item_key]],GDList,Table_ExternalData_1[[#Headers],[16]])</f>
        <v>0</v>
      </c>
      <c r="W471" s="6">
        <f>SUMIFS(GQList,GIList,Table_ExternalData_1[[#This Row],[Item_key]],GDList,Table_ExternalData_1[[#Headers],[17]])</f>
        <v>0</v>
      </c>
      <c r="X471" s="6">
        <f>SUMIFS(GQList,GIList,Table_ExternalData_1[[#This Row],[Item_key]],GDList,Table_ExternalData_1[[#Headers],[18]])</f>
        <v>0</v>
      </c>
      <c r="Y471" s="6">
        <f>SUMIFS(GQList,GIList,Table_ExternalData_1[[#This Row],[Item_key]],GDList,Table_ExternalData_1[[#Headers],[19]])</f>
        <v>0</v>
      </c>
      <c r="Z471" s="6">
        <f>SUMIFS(GQList,GIList,Table_ExternalData_1[[#This Row],[Item_key]],GDList,Table_ExternalData_1[[#Headers],[20]])</f>
        <v>0</v>
      </c>
      <c r="AA471" s="6">
        <f>SUMIFS(GQList,GIList,Table_ExternalData_1[[#This Row],[Item_key]],GDList,Table_ExternalData_1[[#Headers],[21]])</f>
        <v>0</v>
      </c>
      <c r="AB471" s="6">
        <f>SUMIFS(GQList,GIList,Table_ExternalData_1[[#This Row],[Item_key]],GDList,Table_ExternalData_1[[#Headers],[22]])</f>
        <v>0</v>
      </c>
      <c r="AC471" s="6">
        <f>SUMIFS(GQList,GIList,Table_ExternalData_1[[#This Row],[Item_key]],GDList,Table_ExternalData_1[[#Headers],[23]])</f>
        <v>0</v>
      </c>
      <c r="AD471" s="6">
        <f>SUMIFS(GQList,GIList,Table_ExternalData_1[[#This Row],[Item_key]],GDList,Table_ExternalData_1[[#Headers],[24]])</f>
        <v>0</v>
      </c>
      <c r="AE471" s="6">
        <f>SUMIFS(GQList,GIList,Table_ExternalData_1[[#This Row],[Item_key]],GDList,Table_ExternalData_1[[#Headers],[25]])</f>
        <v>0</v>
      </c>
      <c r="AF471" s="6">
        <f>SUMIFS(GQList,GIList,Table_ExternalData_1[[#This Row],[Item_key]],GDList,Table_ExternalData_1[[#Headers],[26]])</f>
        <v>0</v>
      </c>
      <c r="AG471" s="6">
        <f>SUMIFS(GQList,GIList,Table_ExternalData_1[[#This Row],[Item_key]],GDList,Table_ExternalData_1[[#Headers],[27]])</f>
        <v>0</v>
      </c>
      <c r="AH471" s="6">
        <f>SUMIFS(GQList,GIList,Table_ExternalData_1[[#This Row],[Item_key]],GDList,Table_ExternalData_1[[#Headers],[28]])</f>
        <v>0</v>
      </c>
      <c r="AI471" s="6">
        <f>SUMIFS(GQList,GIList,Table_ExternalData_1[[#This Row],[Item_key]],GDList,Table_ExternalData_1[[#Headers],[29]])</f>
        <v>0</v>
      </c>
      <c r="AJ471" s="6">
        <f>SUMIFS(GQList,GIList,Table_ExternalData_1[[#This Row],[Item_key]],GDList,Table_ExternalData_1[[#Headers],[30]])</f>
        <v>0</v>
      </c>
      <c r="AK471" s="6">
        <f>SUMIFS(GQList,GIList,Table_ExternalData_1[[#This Row],[Item_key]],GDList,Table_ExternalData_1[[#Headers],[31]])</f>
        <v>0</v>
      </c>
      <c r="AL471" s="6">
        <f>SUM(Table_ExternalData_1[[#This Row],[1]:[31]])</f>
        <v>0</v>
      </c>
    </row>
    <row r="472" spans="1:38" hidden="1">
      <c r="A472" s="8" t="s">
        <v>2000</v>
      </c>
      <c r="B472" s="3" t="s">
        <v>1287</v>
      </c>
      <c r="C472" s="3" t="s">
        <v>295</v>
      </c>
      <c r="D472" s="3" t="s">
        <v>1290</v>
      </c>
      <c r="E472" s="3" t="s">
        <v>1068</v>
      </c>
      <c r="F472" s="8" t="s">
        <v>1641</v>
      </c>
      <c r="G472" s="6">
        <f>SUMIFS(GQList,GIList,Table_ExternalData_1[[#This Row],[Item_key]],GDList,Table_ExternalData_1[[#Headers],[1]])</f>
        <v>0</v>
      </c>
      <c r="H472" s="6">
        <f>SUMIFS(GQList,GIList,Table_ExternalData_1[[#This Row],[Item_key]],GDList,Table_ExternalData_1[[#Headers],[2]])</f>
        <v>0</v>
      </c>
      <c r="I472" s="6">
        <f>SUMIFS(GQList,GIList,Table_ExternalData_1[[#This Row],[Item_key]],GDList,Table_ExternalData_1[[#Headers],[3]])</f>
        <v>0</v>
      </c>
      <c r="J472" s="6">
        <f>SUMIFS(GQList,GIList,Table_ExternalData_1[[#This Row],[Item_key]],GDList,Table_ExternalData_1[[#Headers],[4]])</f>
        <v>0</v>
      </c>
      <c r="K472" s="6">
        <f>SUMIFS(GQList,GIList,Table_ExternalData_1[[#This Row],[Item_key]],GDList,Table_ExternalData_1[[#Headers],[5]])</f>
        <v>0</v>
      </c>
      <c r="L472" s="6">
        <f>SUMIFS(GQList,GIList,Table_ExternalData_1[[#This Row],[Item_key]],GDList,Table_ExternalData_1[[#Headers],[6]])</f>
        <v>0</v>
      </c>
      <c r="M472" s="6">
        <f>SUMIFS(GQList,GIList,Table_ExternalData_1[[#This Row],[Item_key]],GDList,Table_ExternalData_1[[#Headers],[7]])</f>
        <v>0</v>
      </c>
      <c r="N472" s="6">
        <f>SUMIFS(GQList,GIList,Table_ExternalData_1[[#This Row],[Item_key]],GDList,Table_ExternalData_1[[#Headers],[8]])</f>
        <v>0</v>
      </c>
      <c r="O472" s="6">
        <f>SUMIFS(GQList,GIList,Table_ExternalData_1[[#This Row],[Item_key]],GDList,Table_ExternalData_1[[#Headers],[9]])</f>
        <v>0</v>
      </c>
      <c r="P472" s="6">
        <f>SUMIFS(GQList,GIList,Table_ExternalData_1[[#This Row],[Item_key]],GDList,Table_ExternalData_1[[#Headers],[10]])</f>
        <v>0</v>
      </c>
      <c r="Q472" s="6">
        <f>SUMIFS(GQList,GIList,Table_ExternalData_1[[#This Row],[Item_key]],GDList,Table_ExternalData_1[[#Headers],[11]])</f>
        <v>0</v>
      </c>
      <c r="R472" s="6">
        <f>SUMIFS(GQList,GIList,Table_ExternalData_1[[#This Row],[Item_key]],GDList,Table_ExternalData_1[[#Headers],[12]])</f>
        <v>0</v>
      </c>
      <c r="S472" s="6">
        <f>SUMIFS(GQList,GIList,Table_ExternalData_1[[#This Row],[Item_key]],GDList,Table_ExternalData_1[[#Headers],[13]])</f>
        <v>0</v>
      </c>
      <c r="T472" s="6">
        <f>SUMIFS(GQList,GIList,Table_ExternalData_1[[#This Row],[Item_key]],GDList,Table_ExternalData_1[[#Headers],[14]])</f>
        <v>0</v>
      </c>
      <c r="U472" s="6">
        <f>SUMIFS(GQList,GIList,Table_ExternalData_1[[#This Row],[Item_key]],GDList,Table_ExternalData_1[[#Headers],[15]])</f>
        <v>0</v>
      </c>
      <c r="V472" s="6">
        <f>SUMIFS(GQList,GIList,Table_ExternalData_1[[#This Row],[Item_key]],GDList,Table_ExternalData_1[[#Headers],[16]])</f>
        <v>0</v>
      </c>
      <c r="W472" s="6">
        <f>SUMIFS(GQList,GIList,Table_ExternalData_1[[#This Row],[Item_key]],GDList,Table_ExternalData_1[[#Headers],[17]])</f>
        <v>0</v>
      </c>
      <c r="X472" s="6">
        <f>SUMIFS(GQList,GIList,Table_ExternalData_1[[#This Row],[Item_key]],GDList,Table_ExternalData_1[[#Headers],[18]])</f>
        <v>0</v>
      </c>
      <c r="Y472" s="6">
        <f>SUMIFS(GQList,GIList,Table_ExternalData_1[[#This Row],[Item_key]],GDList,Table_ExternalData_1[[#Headers],[19]])</f>
        <v>0</v>
      </c>
      <c r="Z472" s="6">
        <f>SUMIFS(GQList,GIList,Table_ExternalData_1[[#This Row],[Item_key]],GDList,Table_ExternalData_1[[#Headers],[20]])</f>
        <v>0</v>
      </c>
      <c r="AA472" s="6">
        <f>SUMIFS(GQList,GIList,Table_ExternalData_1[[#This Row],[Item_key]],GDList,Table_ExternalData_1[[#Headers],[21]])</f>
        <v>0</v>
      </c>
      <c r="AB472" s="6">
        <f>SUMIFS(GQList,GIList,Table_ExternalData_1[[#This Row],[Item_key]],GDList,Table_ExternalData_1[[#Headers],[22]])</f>
        <v>0</v>
      </c>
      <c r="AC472" s="6">
        <f>SUMIFS(GQList,GIList,Table_ExternalData_1[[#This Row],[Item_key]],GDList,Table_ExternalData_1[[#Headers],[23]])</f>
        <v>0</v>
      </c>
      <c r="AD472" s="6">
        <f>SUMIFS(GQList,GIList,Table_ExternalData_1[[#This Row],[Item_key]],GDList,Table_ExternalData_1[[#Headers],[24]])</f>
        <v>0</v>
      </c>
      <c r="AE472" s="6">
        <f>SUMIFS(GQList,GIList,Table_ExternalData_1[[#This Row],[Item_key]],GDList,Table_ExternalData_1[[#Headers],[25]])</f>
        <v>0</v>
      </c>
      <c r="AF472" s="6">
        <f>SUMIFS(GQList,GIList,Table_ExternalData_1[[#This Row],[Item_key]],GDList,Table_ExternalData_1[[#Headers],[26]])</f>
        <v>0</v>
      </c>
      <c r="AG472" s="6">
        <f>SUMIFS(GQList,GIList,Table_ExternalData_1[[#This Row],[Item_key]],GDList,Table_ExternalData_1[[#Headers],[27]])</f>
        <v>0</v>
      </c>
      <c r="AH472" s="6">
        <f>SUMIFS(GQList,GIList,Table_ExternalData_1[[#This Row],[Item_key]],GDList,Table_ExternalData_1[[#Headers],[28]])</f>
        <v>0</v>
      </c>
      <c r="AI472" s="6">
        <f>SUMIFS(GQList,GIList,Table_ExternalData_1[[#This Row],[Item_key]],GDList,Table_ExternalData_1[[#Headers],[29]])</f>
        <v>0</v>
      </c>
      <c r="AJ472" s="6">
        <f>SUMIFS(GQList,GIList,Table_ExternalData_1[[#This Row],[Item_key]],GDList,Table_ExternalData_1[[#Headers],[30]])</f>
        <v>0</v>
      </c>
      <c r="AK472" s="6">
        <f>SUMIFS(GQList,GIList,Table_ExternalData_1[[#This Row],[Item_key]],GDList,Table_ExternalData_1[[#Headers],[31]])</f>
        <v>0</v>
      </c>
      <c r="AL472" s="6">
        <f>SUM(Table_ExternalData_1[[#This Row],[1]:[31]])</f>
        <v>0</v>
      </c>
    </row>
    <row r="473" spans="1:38" hidden="1">
      <c r="A473" s="8" t="s">
        <v>2000</v>
      </c>
      <c r="B473" s="3" t="s">
        <v>1287</v>
      </c>
      <c r="C473" s="3" t="s">
        <v>296</v>
      </c>
      <c r="D473" s="3" t="s">
        <v>1291</v>
      </c>
      <c r="E473" s="3" t="s">
        <v>1292</v>
      </c>
      <c r="F473" s="8" t="s">
        <v>1641</v>
      </c>
      <c r="G473" s="6">
        <f>SUMIFS(GQList,GIList,Table_ExternalData_1[[#This Row],[Item_key]],GDList,Table_ExternalData_1[[#Headers],[1]])</f>
        <v>0</v>
      </c>
      <c r="H473" s="6">
        <f>SUMIFS(GQList,GIList,Table_ExternalData_1[[#This Row],[Item_key]],GDList,Table_ExternalData_1[[#Headers],[2]])</f>
        <v>0</v>
      </c>
      <c r="I473" s="6">
        <f>SUMIFS(GQList,GIList,Table_ExternalData_1[[#This Row],[Item_key]],GDList,Table_ExternalData_1[[#Headers],[3]])</f>
        <v>0</v>
      </c>
      <c r="J473" s="6">
        <f>SUMIFS(GQList,GIList,Table_ExternalData_1[[#This Row],[Item_key]],GDList,Table_ExternalData_1[[#Headers],[4]])</f>
        <v>0</v>
      </c>
      <c r="K473" s="6">
        <f>SUMIFS(GQList,GIList,Table_ExternalData_1[[#This Row],[Item_key]],GDList,Table_ExternalData_1[[#Headers],[5]])</f>
        <v>0</v>
      </c>
      <c r="L473" s="6">
        <f>SUMIFS(GQList,GIList,Table_ExternalData_1[[#This Row],[Item_key]],GDList,Table_ExternalData_1[[#Headers],[6]])</f>
        <v>0</v>
      </c>
      <c r="M473" s="6">
        <f>SUMIFS(GQList,GIList,Table_ExternalData_1[[#This Row],[Item_key]],GDList,Table_ExternalData_1[[#Headers],[7]])</f>
        <v>0</v>
      </c>
      <c r="N473" s="6">
        <f>SUMIFS(GQList,GIList,Table_ExternalData_1[[#This Row],[Item_key]],GDList,Table_ExternalData_1[[#Headers],[8]])</f>
        <v>0</v>
      </c>
      <c r="O473" s="6">
        <f>SUMIFS(GQList,GIList,Table_ExternalData_1[[#This Row],[Item_key]],GDList,Table_ExternalData_1[[#Headers],[9]])</f>
        <v>0</v>
      </c>
      <c r="P473" s="6">
        <f>SUMIFS(GQList,GIList,Table_ExternalData_1[[#This Row],[Item_key]],GDList,Table_ExternalData_1[[#Headers],[10]])</f>
        <v>0</v>
      </c>
      <c r="Q473" s="6">
        <f>SUMIFS(GQList,GIList,Table_ExternalData_1[[#This Row],[Item_key]],GDList,Table_ExternalData_1[[#Headers],[11]])</f>
        <v>0</v>
      </c>
      <c r="R473" s="6">
        <f>SUMIFS(GQList,GIList,Table_ExternalData_1[[#This Row],[Item_key]],GDList,Table_ExternalData_1[[#Headers],[12]])</f>
        <v>0</v>
      </c>
      <c r="S473" s="6">
        <f>SUMIFS(GQList,GIList,Table_ExternalData_1[[#This Row],[Item_key]],GDList,Table_ExternalData_1[[#Headers],[13]])</f>
        <v>0</v>
      </c>
      <c r="T473" s="6">
        <f>SUMIFS(GQList,GIList,Table_ExternalData_1[[#This Row],[Item_key]],GDList,Table_ExternalData_1[[#Headers],[14]])</f>
        <v>0</v>
      </c>
      <c r="U473" s="6">
        <f>SUMIFS(GQList,GIList,Table_ExternalData_1[[#This Row],[Item_key]],GDList,Table_ExternalData_1[[#Headers],[15]])</f>
        <v>0</v>
      </c>
      <c r="V473" s="6">
        <f>SUMIFS(GQList,GIList,Table_ExternalData_1[[#This Row],[Item_key]],GDList,Table_ExternalData_1[[#Headers],[16]])</f>
        <v>0</v>
      </c>
      <c r="W473" s="6">
        <f>SUMIFS(GQList,GIList,Table_ExternalData_1[[#This Row],[Item_key]],GDList,Table_ExternalData_1[[#Headers],[17]])</f>
        <v>0</v>
      </c>
      <c r="X473" s="6">
        <f>SUMIFS(GQList,GIList,Table_ExternalData_1[[#This Row],[Item_key]],GDList,Table_ExternalData_1[[#Headers],[18]])</f>
        <v>0</v>
      </c>
      <c r="Y473" s="6">
        <f>SUMIFS(GQList,GIList,Table_ExternalData_1[[#This Row],[Item_key]],GDList,Table_ExternalData_1[[#Headers],[19]])</f>
        <v>0</v>
      </c>
      <c r="Z473" s="6">
        <f>SUMIFS(GQList,GIList,Table_ExternalData_1[[#This Row],[Item_key]],GDList,Table_ExternalData_1[[#Headers],[20]])</f>
        <v>0</v>
      </c>
      <c r="AA473" s="6">
        <f>SUMIFS(GQList,GIList,Table_ExternalData_1[[#This Row],[Item_key]],GDList,Table_ExternalData_1[[#Headers],[21]])</f>
        <v>0</v>
      </c>
      <c r="AB473" s="6">
        <f>SUMIFS(GQList,GIList,Table_ExternalData_1[[#This Row],[Item_key]],GDList,Table_ExternalData_1[[#Headers],[22]])</f>
        <v>0</v>
      </c>
      <c r="AC473" s="6">
        <f>SUMIFS(GQList,GIList,Table_ExternalData_1[[#This Row],[Item_key]],GDList,Table_ExternalData_1[[#Headers],[23]])</f>
        <v>0</v>
      </c>
      <c r="AD473" s="6">
        <f>SUMIFS(GQList,GIList,Table_ExternalData_1[[#This Row],[Item_key]],GDList,Table_ExternalData_1[[#Headers],[24]])</f>
        <v>0</v>
      </c>
      <c r="AE473" s="6">
        <f>SUMIFS(GQList,GIList,Table_ExternalData_1[[#This Row],[Item_key]],GDList,Table_ExternalData_1[[#Headers],[25]])</f>
        <v>0</v>
      </c>
      <c r="AF473" s="6">
        <f>SUMIFS(GQList,GIList,Table_ExternalData_1[[#This Row],[Item_key]],GDList,Table_ExternalData_1[[#Headers],[26]])</f>
        <v>0</v>
      </c>
      <c r="AG473" s="6">
        <f>SUMIFS(GQList,GIList,Table_ExternalData_1[[#This Row],[Item_key]],GDList,Table_ExternalData_1[[#Headers],[27]])</f>
        <v>0</v>
      </c>
      <c r="AH473" s="6">
        <f>SUMIFS(GQList,GIList,Table_ExternalData_1[[#This Row],[Item_key]],GDList,Table_ExternalData_1[[#Headers],[28]])</f>
        <v>0</v>
      </c>
      <c r="AI473" s="6">
        <f>SUMIFS(GQList,GIList,Table_ExternalData_1[[#This Row],[Item_key]],GDList,Table_ExternalData_1[[#Headers],[29]])</f>
        <v>0</v>
      </c>
      <c r="AJ473" s="6">
        <f>SUMIFS(GQList,GIList,Table_ExternalData_1[[#This Row],[Item_key]],GDList,Table_ExternalData_1[[#Headers],[30]])</f>
        <v>0</v>
      </c>
      <c r="AK473" s="6">
        <f>SUMIFS(GQList,GIList,Table_ExternalData_1[[#This Row],[Item_key]],GDList,Table_ExternalData_1[[#Headers],[31]])</f>
        <v>0</v>
      </c>
      <c r="AL473" s="6">
        <f>SUM(Table_ExternalData_1[[#This Row],[1]:[31]])</f>
        <v>0</v>
      </c>
    </row>
    <row r="474" spans="1:38" hidden="1">
      <c r="A474" s="8" t="s">
        <v>2000</v>
      </c>
      <c r="B474" s="3" t="s">
        <v>1287</v>
      </c>
      <c r="C474" s="3" t="s">
        <v>489</v>
      </c>
      <c r="D474" s="3" t="s">
        <v>1293</v>
      </c>
      <c r="E474" s="3" t="s">
        <v>1294</v>
      </c>
      <c r="F474" s="8" t="s">
        <v>1641</v>
      </c>
      <c r="G474" s="6">
        <f>SUMIFS(GQList,GIList,Table_ExternalData_1[[#This Row],[Item_key]],GDList,Table_ExternalData_1[[#Headers],[1]])</f>
        <v>0</v>
      </c>
      <c r="H474" s="6">
        <f>SUMIFS(GQList,GIList,Table_ExternalData_1[[#This Row],[Item_key]],GDList,Table_ExternalData_1[[#Headers],[2]])</f>
        <v>0</v>
      </c>
      <c r="I474" s="6">
        <f>SUMIFS(GQList,GIList,Table_ExternalData_1[[#This Row],[Item_key]],GDList,Table_ExternalData_1[[#Headers],[3]])</f>
        <v>0</v>
      </c>
      <c r="J474" s="6">
        <f>SUMIFS(GQList,GIList,Table_ExternalData_1[[#This Row],[Item_key]],GDList,Table_ExternalData_1[[#Headers],[4]])</f>
        <v>0</v>
      </c>
      <c r="K474" s="6">
        <f>SUMIFS(GQList,GIList,Table_ExternalData_1[[#This Row],[Item_key]],GDList,Table_ExternalData_1[[#Headers],[5]])</f>
        <v>0</v>
      </c>
      <c r="L474" s="6">
        <f>SUMIFS(GQList,GIList,Table_ExternalData_1[[#This Row],[Item_key]],GDList,Table_ExternalData_1[[#Headers],[6]])</f>
        <v>0</v>
      </c>
      <c r="M474" s="6">
        <f>SUMIFS(GQList,GIList,Table_ExternalData_1[[#This Row],[Item_key]],GDList,Table_ExternalData_1[[#Headers],[7]])</f>
        <v>0</v>
      </c>
      <c r="N474" s="6">
        <f>SUMIFS(GQList,GIList,Table_ExternalData_1[[#This Row],[Item_key]],GDList,Table_ExternalData_1[[#Headers],[8]])</f>
        <v>0</v>
      </c>
      <c r="O474" s="6">
        <f>SUMIFS(GQList,GIList,Table_ExternalData_1[[#This Row],[Item_key]],GDList,Table_ExternalData_1[[#Headers],[9]])</f>
        <v>0</v>
      </c>
      <c r="P474" s="6">
        <f>SUMIFS(GQList,GIList,Table_ExternalData_1[[#This Row],[Item_key]],GDList,Table_ExternalData_1[[#Headers],[10]])</f>
        <v>0</v>
      </c>
      <c r="Q474" s="6">
        <f>SUMIFS(GQList,GIList,Table_ExternalData_1[[#This Row],[Item_key]],GDList,Table_ExternalData_1[[#Headers],[11]])</f>
        <v>0</v>
      </c>
      <c r="R474" s="6">
        <f>SUMIFS(GQList,GIList,Table_ExternalData_1[[#This Row],[Item_key]],GDList,Table_ExternalData_1[[#Headers],[12]])</f>
        <v>0</v>
      </c>
      <c r="S474" s="6">
        <f>SUMIFS(GQList,GIList,Table_ExternalData_1[[#This Row],[Item_key]],GDList,Table_ExternalData_1[[#Headers],[13]])</f>
        <v>0</v>
      </c>
      <c r="T474" s="6">
        <f>SUMIFS(GQList,GIList,Table_ExternalData_1[[#This Row],[Item_key]],GDList,Table_ExternalData_1[[#Headers],[14]])</f>
        <v>0</v>
      </c>
      <c r="U474" s="6">
        <f>SUMIFS(GQList,GIList,Table_ExternalData_1[[#This Row],[Item_key]],GDList,Table_ExternalData_1[[#Headers],[15]])</f>
        <v>0</v>
      </c>
      <c r="V474" s="6">
        <f>SUMIFS(GQList,GIList,Table_ExternalData_1[[#This Row],[Item_key]],GDList,Table_ExternalData_1[[#Headers],[16]])</f>
        <v>0</v>
      </c>
      <c r="W474" s="6">
        <f>SUMIFS(GQList,GIList,Table_ExternalData_1[[#This Row],[Item_key]],GDList,Table_ExternalData_1[[#Headers],[17]])</f>
        <v>0</v>
      </c>
      <c r="X474" s="6">
        <f>SUMIFS(GQList,GIList,Table_ExternalData_1[[#This Row],[Item_key]],GDList,Table_ExternalData_1[[#Headers],[18]])</f>
        <v>0</v>
      </c>
      <c r="Y474" s="6">
        <f>SUMIFS(GQList,GIList,Table_ExternalData_1[[#This Row],[Item_key]],GDList,Table_ExternalData_1[[#Headers],[19]])</f>
        <v>0</v>
      </c>
      <c r="Z474" s="6">
        <f>SUMIFS(GQList,GIList,Table_ExternalData_1[[#This Row],[Item_key]],GDList,Table_ExternalData_1[[#Headers],[20]])</f>
        <v>0</v>
      </c>
      <c r="AA474" s="6">
        <f>SUMIFS(GQList,GIList,Table_ExternalData_1[[#This Row],[Item_key]],GDList,Table_ExternalData_1[[#Headers],[21]])</f>
        <v>0</v>
      </c>
      <c r="AB474" s="6">
        <f>SUMIFS(GQList,GIList,Table_ExternalData_1[[#This Row],[Item_key]],GDList,Table_ExternalData_1[[#Headers],[22]])</f>
        <v>0</v>
      </c>
      <c r="AC474" s="6">
        <f>SUMIFS(GQList,GIList,Table_ExternalData_1[[#This Row],[Item_key]],GDList,Table_ExternalData_1[[#Headers],[23]])</f>
        <v>0</v>
      </c>
      <c r="AD474" s="6">
        <f>SUMIFS(GQList,GIList,Table_ExternalData_1[[#This Row],[Item_key]],GDList,Table_ExternalData_1[[#Headers],[24]])</f>
        <v>0</v>
      </c>
      <c r="AE474" s="6">
        <f>SUMIFS(GQList,GIList,Table_ExternalData_1[[#This Row],[Item_key]],GDList,Table_ExternalData_1[[#Headers],[25]])</f>
        <v>0</v>
      </c>
      <c r="AF474" s="6">
        <f>SUMIFS(GQList,GIList,Table_ExternalData_1[[#This Row],[Item_key]],GDList,Table_ExternalData_1[[#Headers],[26]])</f>
        <v>0</v>
      </c>
      <c r="AG474" s="6">
        <f>SUMIFS(GQList,GIList,Table_ExternalData_1[[#This Row],[Item_key]],GDList,Table_ExternalData_1[[#Headers],[27]])</f>
        <v>0</v>
      </c>
      <c r="AH474" s="6">
        <f>SUMIFS(GQList,GIList,Table_ExternalData_1[[#This Row],[Item_key]],GDList,Table_ExternalData_1[[#Headers],[28]])</f>
        <v>0</v>
      </c>
      <c r="AI474" s="6">
        <f>SUMIFS(GQList,GIList,Table_ExternalData_1[[#This Row],[Item_key]],GDList,Table_ExternalData_1[[#Headers],[29]])</f>
        <v>0</v>
      </c>
      <c r="AJ474" s="6">
        <f>SUMIFS(GQList,GIList,Table_ExternalData_1[[#This Row],[Item_key]],GDList,Table_ExternalData_1[[#Headers],[30]])</f>
        <v>0</v>
      </c>
      <c r="AK474" s="6">
        <f>SUMIFS(GQList,GIList,Table_ExternalData_1[[#This Row],[Item_key]],GDList,Table_ExternalData_1[[#Headers],[31]])</f>
        <v>0</v>
      </c>
      <c r="AL474" s="6">
        <f>SUM(Table_ExternalData_1[[#This Row],[1]:[31]])</f>
        <v>0</v>
      </c>
    </row>
    <row r="475" spans="1:38" hidden="1">
      <c r="A475" s="8" t="s">
        <v>2000</v>
      </c>
      <c r="B475" s="3" t="s">
        <v>1287</v>
      </c>
      <c r="C475" s="3" t="s">
        <v>490</v>
      </c>
      <c r="D475" s="3" t="s">
        <v>1295</v>
      </c>
      <c r="E475" s="3" t="s">
        <v>1296</v>
      </c>
      <c r="F475" s="8" t="s">
        <v>1641</v>
      </c>
      <c r="G475" s="6">
        <f>SUMIFS(GQList,GIList,Table_ExternalData_1[[#This Row],[Item_key]],GDList,Table_ExternalData_1[[#Headers],[1]])</f>
        <v>0</v>
      </c>
      <c r="H475" s="6">
        <f>SUMIFS(GQList,GIList,Table_ExternalData_1[[#This Row],[Item_key]],GDList,Table_ExternalData_1[[#Headers],[2]])</f>
        <v>0</v>
      </c>
      <c r="I475" s="6">
        <f>SUMIFS(GQList,GIList,Table_ExternalData_1[[#This Row],[Item_key]],GDList,Table_ExternalData_1[[#Headers],[3]])</f>
        <v>0</v>
      </c>
      <c r="J475" s="6">
        <f>SUMIFS(GQList,GIList,Table_ExternalData_1[[#This Row],[Item_key]],GDList,Table_ExternalData_1[[#Headers],[4]])</f>
        <v>0</v>
      </c>
      <c r="K475" s="6">
        <f>SUMIFS(GQList,GIList,Table_ExternalData_1[[#This Row],[Item_key]],GDList,Table_ExternalData_1[[#Headers],[5]])</f>
        <v>0</v>
      </c>
      <c r="L475" s="6">
        <f>SUMIFS(GQList,GIList,Table_ExternalData_1[[#This Row],[Item_key]],GDList,Table_ExternalData_1[[#Headers],[6]])</f>
        <v>0</v>
      </c>
      <c r="M475" s="6">
        <f>SUMIFS(GQList,GIList,Table_ExternalData_1[[#This Row],[Item_key]],GDList,Table_ExternalData_1[[#Headers],[7]])</f>
        <v>0</v>
      </c>
      <c r="N475" s="6">
        <f>SUMIFS(GQList,GIList,Table_ExternalData_1[[#This Row],[Item_key]],GDList,Table_ExternalData_1[[#Headers],[8]])</f>
        <v>0</v>
      </c>
      <c r="O475" s="6">
        <f>SUMIFS(GQList,GIList,Table_ExternalData_1[[#This Row],[Item_key]],GDList,Table_ExternalData_1[[#Headers],[9]])</f>
        <v>0</v>
      </c>
      <c r="P475" s="6">
        <f>SUMIFS(GQList,GIList,Table_ExternalData_1[[#This Row],[Item_key]],GDList,Table_ExternalData_1[[#Headers],[10]])</f>
        <v>0</v>
      </c>
      <c r="Q475" s="6">
        <f>SUMIFS(GQList,GIList,Table_ExternalData_1[[#This Row],[Item_key]],GDList,Table_ExternalData_1[[#Headers],[11]])</f>
        <v>0</v>
      </c>
      <c r="R475" s="6">
        <f>SUMIFS(GQList,GIList,Table_ExternalData_1[[#This Row],[Item_key]],GDList,Table_ExternalData_1[[#Headers],[12]])</f>
        <v>0</v>
      </c>
      <c r="S475" s="6">
        <f>SUMIFS(GQList,GIList,Table_ExternalData_1[[#This Row],[Item_key]],GDList,Table_ExternalData_1[[#Headers],[13]])</f>
        <v>0</v>
      </c>
      <c r="T475" s="6">
        <f>SUMIFS(GQList,GIList,Table_ExternalData_1[[#This Row],[Item_key]],GDList,Table_ExternalData_1[[#Headers],[14]])</f>
        <v>0</v>
      </c>
      <c r="U475" s="6">
        <f>SUMIFS(GQList,GIList,Table_ExternalData_1[[#This Row],[Item_key]],GDList,Table_ExternalData_1[[#Headers],[15]])</f>
        <v>0</v>
      </c>
      <c r="V475" s="6">
        <f>SUMIFS(GQList,GIList,Table_ExternalData_1[[#This Row],[Item_key]],GDList,Table_ExternalData_1[[#Headers],[16]])</f>
        <v>0</v>
      </c>
      <c r="W475" s="6">
        <f>SUMIFS(GQList,GIList,Table_ExternalData_1[[#This Row],[Item_key]],GDList,Table_ExternalData_1[[#Headers],[17]])</f>
        <v>0</v>
      </c>
      <c r="X475" s="6">
        <f>SUMIFS(GQList,GIList,Table_ExternalData_1[[#This Row],[Item_key]],GDList,Table_ExternalData_1[[#Headers],[18]])</f>
        <v>0</v>
      </c>
      <c r="Y475" s="6">
        <f>SUMIFS(GQList,GIList,Table_ExternalData_1[[#This Row],[Item_key]],GDList,Table_ExternalData_1[[#Headers],[19]])</f>
        <v>0</v>
      </c>
      <c r="Z475" s="6">
        <f>SUMIFS(GQList,GIList,Table_ExternalData_1[[#This Row],[Item_key]],GDList,Table_ExternalData_1[[#Headers],[20]])</f>
        <v>0</v>
      </c>
      <c r="AA475" s="6">
        <f>SUMIFS(GQList,GIList,Table_ExternalData_1[[#This Row],[Item_key]],GDList,Table_ExternalData_1[[#Headers],[21]])</f>
        <v>0</v>
      </c>
      <c r="AB475" s="6">
        <f>SUMIFS(GQList,GIList,Table_ExternalData_1[[#This Row],[Item_key]],GDList,Table_ExternalData_1[[#Headers],[22]])</f>
        <v>0</v>
      </c>
      <c r="AC475" s="6">
        <f>SUMIFS(GQList,GIList,Table_ExternalData_1[[#This Row],[Item_key]],GDList,Table_ExternalData_1[[#Headers],[23]])</f>
        <v>0</v>
      </c>
      <c r="AD475" s="6">
        <f>SUMIFS(GQList,GIList,Table_ExternalData_1[[#This Row],[Item_key]],GDList,Table_ExternalData_1[[#Headers],[24]])</f>
        <v>0</v>
      </c>
      <c r="AE475" s="6">
        <f>SUMIFS(GQList,GIList,Table_ExternalData_1[[#This Row],[Item_key]],GDList,Table_ExternalData_1[[#Headers],[25]])</f>
        <v>0</v>
      </c>
      <c r="AF475" s="6">
        <f>SUMIFS(GQList,GIList,Table_ExternalData_1[[#This Row],[Item_key]],GDList,Table_ExternalData_1[[#Headers],[26]])</f>
        <v>0</v>
      </c>
      <c r="AG475" s="6">
        <f>SUMIFS(GQList,GIList,Table_ExternalData_1[[#This Row],[Item_key]],GDList,Table_ExternalData_1[[#Headers],[27]])</f>
        <v>0</v>
      </c>
      <c r="AH475" s="6">
        <f>SUMIFS(GQList,GIList,Table_ExternalData_1[[#This Row],[Item_key]],GDList,Table_ExternalData_1[[#Headers],[28]])</f>
        <v>0</v>
      </c>
      <c r="AI475" s="6">
        <f>SUMIFS(GQList,GIList,Table_ExternalData_1[[#This Row],[Item_key]],GDList,Table_ExternalData_1[[#Headers],[29]])</f>
        <v>0</v>
      </c>
      <c r="AJ475" s="6">
        <f>SUMIFS(GQList,GIList,Table_ExternalData_1[[#This Row],[Item_key]],GDList,Table_ExternalData_1[[#Headers],[30]])</f>
        <v>0</v>
      </c>
      <c r="AK475" s="6">
        <f>SUMIFS(GQList,GIList,Table_ExternalData_1[[#This Row],[Item_key]],GDList,Table_ExternalData_1[[#Headers],[31]])</f>
        <v>0</v>
      </c>
      <c r="AL475" s="6">
        <f>SUM(Table_ExternalData_1[[#This Row],[1]:[31]])</f>
        <v>0</v>
      </c>
    </row>
    <row r="476" spans="1:38" hidden="1">
      <c r="A476" s="8" t="s">
        <v>2000</v>
      </c>
      <c r="B476" s="3" t="s">
        <v>1297</v>
      </c>
      <c r="C476" s="3" t="s">
        <v>395</v>
      </c>
      <c r="D476" s="3" t="s">
        <v>1298</v>
      </c>
      <c r="E476" s="3" t="s">
        <v>1299</v>
      </c>
      <c r="F476" s="8" t="s">
        <v>1641</v>
      </c>
      <c r="G476" s="6">
        <f>SUMIFS(GQList,GIList,Table_ExternalData_1[[#This Row],[Item_key]],GDList,Table_ExternalData_1[[#Headers],[1]])</f>
        <v>0</v>
      </c>
      <c r="H476" s="6">
        <f>SUMIFS(GQList,GIList,Table_ExternalData_1[[#This Row],[Item_key]],GDList,Table_ExternalData_1[[#Headers],[2]])</f>
        <v>0</v>
      </c>
      <c r="I476" s="6">
        <f>SUMIFS(GQList,GIList,Table_ExternalData_1[[#This Row],[Item_key]],GDList,Table_ExternalData_1[[#Headers],[3]])</f>
        <v>0</v>
      </c>
      <c r="J476" s="6">
        <f>SUMIFS(GQList,GIList,Table_ExternalData_1[[#This Row],[Item_key]],GDList,Table_ExternalData_1[[#Headers],[4]])</f>
        <v>0</v>
      </c>
      <c r="K476" s="6">
        <f>SUMIFS(GQList,GIList,Table_ExternalData_1[[#This Row],[Item_key]],GDList,Table_ExternalData_1[[#Headers],[5]])</f>
        <v>0</v>
      </c>
      <c r="L476" s="6">
        <f>SUMIFS(GQList,GIList,Table_ExternalData_1[[#This Row],[Item_key]],GDList,Table_ExternalData_1[[#Headers],[6]])</f>
        <v>0</v>
      </c>
      <c r="M476" s="6">
        <f>SUMIFS(GQList,GIList,Table_ExternalData_1[[#This Row],[Item_key]],GDList,Table_ExternalData_1[[#Headers],[7]])</f>
        <v>0</v>
      </c>
      <c r="N476" s="6">
        <f>SUMIFS(GQList,GIList,Table_ExternalData_1[[#This Row],[Item_key]],GDList,Table_ExternalData_1[[#Headers],[8]])</f>
        <v>0</v>
      </c>
      <c r="O476" s="6">
        <f>SUMIFS(GQList,GIList,Table_ExternalData_1[[#This Row],[Item_key]],GDList,Table_ExternalData_1[[#Headers],[9]])</f>
        <v>0</v>
      </c>
      <c r="P476" s="6">
        <f>SUMIFS(GQList,GIList,Table_ExternalData_1[[#This Row],[Item_key]],GDList,Table_ExternalData_1[[#Headers],[10]])</f>
        <v>0</v>
      </c>
      <c r="Q476" s="6">
        <f>SUMIFS(GQList,GIList,Table_ExternalData_1[[#This Row],[Item_key]],GDList,Table_ExternalData_1[[#Headers],[11]])</f>
        <v>6600</v>
      </c>
      <c r="R476" s="6">
        <f>SUMIFS(GQList,GIList,Table_ExternalData_1[[#This Row],[Item_key]],GDList,Table_ExternalData_1[[#Headers],[12]])</f>
        <v>0</v>
      </c>
      <c r="S476" s="6">
        <f>SUMIFS(GQList,GIList,Table_ExternalData_1[[#This Row],[Item_key]],GDList,Table_ExternalData_1[[#Headers],[13]])</f>
        <v>0</v>
      </c>
      <c r="T476" s="6">
        <f>SUMIFS(GQList,GIList,Table_ExternalData_1[[#This Row],[Item_key]],GDList,Table_ExternalData_1[[#Headers],[14]])</f>
        <v>0</v>
      </c>
      <c r="U476" s="6">
        <f>SUMIFS(GQList,GIList,Table_ExternalData_1[[#This Row],[Item_key]],GDList,Table_ExternalData_1[[#Headers],[15]])</f>
        <v>0</v>
      </c>
      <c r="V476" s="6">
        <f>SUMIFS(GQList,GIList,Table_ExternalData_1[[#This Row],[Item_key]],GDList,Table_ExternalData_1[[#Headers],[16]])</f>
        <v>0</v>
      </c>
      <c r="W476" s="6">
        <f>SUMIFS(GQList,GIList,Table_ExternalData_1[[#This Row],[Item_key]],GDList,Table_ExternalData_1[[#Headers],[17]])</f>
        <v>0</v>
      </c>
      <c r="X476" s="6">
        <f>SUMIFS(GQList,GIList,Table_ExternalData_1[[#This Row],[Item_key]],GDList,Table_ExternalData_1[[#Headers],[18]])</f>
        <v>0</v>
      </c>
      <c r="Y476" s="6">
        <f>SUMIFS(GQList,GIList,Table_ExternalData_1[[#This Row],[Item_key]],GDList,Table_ExternalData_1[[#Headers],[19]])</f>
        <v>0</v>
      </c>
      <c r="Z476" s="6">
        <f>SUMIFS(GQList,GIList,Table_ExternalData_1[[#This Row],[Item_key]],GDList,Table_ExternalData_1[[#Headers],[20]])</f>
        <v>0</v>
      </c>
      <c r="AA476" s="6">
        <f>SUMIFS(GQList,GIList,Table_ExternalData_1[[#This Row],[Item_key]],GDList,Table_ExternalData_1[[#Headers],[21]])</f>
        <v>0</v>
      </c>
      <c r="AB476" s="6">
        <f>SUMIFS(GQList,GIList,Table_ExternalData_1[[#This Row],[Item_key]],GDList,Table_ExternalData_1[[#Headers],[22]])</f>
        <v>0</v>
      </c>
      <c r="AC476" s="6">
        <f>SUMIFS(GQList,GIList,Table_ExternalData_1[[#This Row],[Item_key]],GDList,Table_ExternalData_1[[#Headers],[23]])</f>
        <v>0</v>
      </c>
      <c r="AD476" s="6">
        <f>SUMIFS(GQList,GIList,Table_ExternalData_1[[#This Row],[Item_key]],GDList,Table_ExternalData_1[[#Headers],[24]])</f>
        <v>0</v>
      </c>
      <c r="AE476" s="6">
        <f>SUMIFS(GQList,GIList,Table_ExternalData_1[[#This Row],[Item_key]],GDList,Table_ExternalData_1[[#Headers],[25]])</f>
        <v>0</v>
      </c>
      <c r="AF476" s="6">
        <f>SUMIFS(GQList,GIList,Table_ExternalData_1[[#This Row],[Item_key]],GDList,Table_ExternalData_1[[#Headers],[26]])</f>
        <v>0</v>
      </c>
      <c r="AG476" s="6">
        <f>SUMIFS(GQList,GIList,Table_ExternalData_1[[#This Row],[Item_key]],GDList,Table_ExternalData_1[[#Headers],[27]])</f>
        <v>0</v>
      </c>
      <c r="AH476" s="6">
        <f>SUMIFS(GQList,GIList,Table_ExternalData_1[[#This Row],[Item_key]],GDList,Table_ExternalData_1[[#Headers],[28]])</f>
        <v>0</v>
      </c>
      <c r="AI476" s="6">
        <f>SUMIFS(GQList,GIList,Table_ExternalData_1[[#This Row],[Item_key]],GDList,Table_ExternalData_1[[#Headers],[29]])</f>
        <v>0</v>
      </c>
      <c r="AJ476" s="6">
        <f>SUMIFS(GQList,GIList,Table_ExternalData_1[[#This Row],[Item_key]],GDList,Table_ExternalData_1[[#Headers],[30]])</f>
        <v>0</v>
      </c>
      <c r="AK476" s="6">
        <f>SUMIFS(GQList,GIList,Table_ExternalData_1[[#This Row],[Item_key]],GDList,Table_ExternalData_1[[#Headers],[31]])</f>
        <v>0</v>
      </c>
      <c r="AL476" s="6">
        <f>SUM(Table_ExternalData_1[[#This Row],[1]:[31]])</f>
        <v>6600</v>
      </c>
    </row>
    <row r="477" spans="1:38" hidden="1">
      <c r="A477" s="8" t="s">
        <v>2000</v>
      </c>
      <c r="B477" s="3" t="s">
        <v>1300</v>
      </c>
      <c r="C477" s="3" t="s">
        <v>570</v>
      </c>
      <c r="D477" s="3" t="s">
        <v>1301</v>
      </c>
      <c r="E477" s="3" t="s">
        <v>1302</v>
      </c>
      <c r="F477" s="8" t="s">
        <v>1641</v>
      </c>
      <c r="G477" s="6">
        <f>SUMIFS(GQList,GIList,Table_ExternalData_1[[#This Row],[Item_key]],GDList,Table_ExternalData_1[[#Headers],[1]])</f>
        <v>0</v>
      </c>
      <c r="H477" s="6">
        <f>SUMIFS(GQList,GIList,Table_ExternalData_1[[#This Row],[Item_key]],GDList,Table_ExternalData_1[[#Headers],[2]])</f>
        <v>0</v>
      </c>
      <c r="I477" s="6">
        <f>SUMIFS(GQList,GIList,Table_ExternalData_1[[#This Row],[Item_key]],GDList,Table_ExternalData_1[[#Headers],[3]])</f>
        <v>0</v>
      </c>
      <c r="J477" s="6">
        <f>SUMIFS(GQList,GIList,Table_ExternalData_1[[#This Row],[Item_key]],GDList,Table_ExternalData_1[[#Headers],[4]])</f>
        <v>0</v>
      </c>
      <c r="K477" s="6">
        <f>SUMIFS(GQList,GIList,Table_ExternalData_1[[#This Row],[Item_key]],GDList,Table_ExternalData_1[[#Headers],[5]])</f>
        <v>0</v>
      </c>
      <c r="L477" s="6">
        <f>SUMIFS(GQList,GIList,Table_ExternalData_1[[#This Row],[Item_key]],GDList,Table_ExternalData_1[[#Headers],[6]])</f>
        <v>0</v>
      </c>
      <c r="M477" s="6">
        <f>SUMIFS(GQList,GIList,Table_ExternalData_1[[#This Row],[Item_key]],GDList,Table_ExternalData_1[[#Headers],[7]])</f>
        <v>0</v>
      </c>
      <c r="N477" s="6">
        <f>SUMIFS(GQList,GIList,Table_ExternalData_1[[#This Row],[Item_key]],GDList,Table_ExternalData_1[[#Headers],[8]])</f>
        <v>0</v>
      </c>
      <c r="O477" s="6">
        <f>SUMIFS(GQList,GIList,Table_ExternalData_1[[#This Row],[Item_key]],GDList,Table_ExternalData_1[[#Headers],[9]])</f>
        <v>300</v>
      </c>
      <c r="P477" s="6">
        <f>SUMIFS(GQList,GIList,Table_ExternalData_1[[#This Row],[Item_key]],GDList,Table_ExternalData_1[[#Headers],[10]])</f>
        <v>0</v>
      </c>
      <c r="Q477" s="6">
        <f>SUMIFS(GQList,GIList,Table_ExternalData_1[[#This Row],[Item_key]],GDList,Table_ExternalData_1[[#Headers],[11]])</f>
        <v>0</v>
      </c>
      <c r="R477" s="6">
        <f>SUMIFS(GQList,GIList,Table_ExternalData_1[[#This Row],[Item_key]],GDList,Table_ExternalData_1[[#Headers],[12]])</f>
        <v>0</v>
      </c>
      <c r="S477" s="6">
        <f>SUMIFS(GQList,GIList,Table_ExternalData_1[[#This Row],[Item_key]],GDList,Table_ExternalData_1[[#Headers],[13]])</f>
        <v>0</v>
      </c>
      <c r="T477" s="6">
        <f>SUMIFS(GQList,GIList,Table_ExternalData_1[[#This Row],[Item_key]],GDList,Table_ExternalData_1[[#Headers],[14]])</f>
        <v>0</v>
      </c>
      <c r="U477" s="6">
        <f>SUMIFS(GQList,GIList,Table_ExternalData_1[[#This Row],[Item_key]],GDList,Table_ExternalData_1[[#Headers],[15]])</f>
        <v>0</v>
      </c>
      <c r="V477" s="6">
        <f>SUMIFS(GQList,GIList,Table_ExternalData_1[[#This Row],[Item_key]],GDList,Table_ExternalData_1[[#Headers],[16]])</f>
        <v>0</v>
      </c>
      <c r="W477" s="6">
        <f>SUMIFS(GQList,GIList,Table_ExternalData_1[[#This Row],[Item_key]],GDList,Table_ExternalData_1[[#Headers],[17]])</f>
        <v>0</v>
      </c>
      <c r="X477" s="6">
        <f>SUMIFS(GQList,GIList,Table_ExternalData_1[[#This Row],[Item_key]],GDList,Table_ExternalData_1[[#Headers],[18]])</f>
        <v>0</v>
      </c>
      <c r="Y477" s="6">
        <f>SUMIFS(GQList,GIList,Table_ExternalData_1[[#This Row],[Item_key]],GDList,Table_ExternalData_1[[#Headers],[19]])</f>
        <v>0</v>
      </c>
      <c r="Z477" s="6">
        <f>SUMIFS(GQList,GIList,Table_ExternalData_1[[#This Row],[Item_key]],GDList,Table_ExternalData_1[[#Headers],[20]])</f>
        <v>0</v>
      </c>
      <c r="AA477" s="6">
        <f>SUMIFS(GQList,GIList,Table_ExternalData_1[[#This Row],[Item_key]],GDList,Table_ExternalData_1[[#Headers],[21]])</f>
        <v>0</v>
      </c>
      <c r="AB477" s="6">
        <f>SUMIFS(GQList,GIList,Table_ExternalData_1[[#This Row],[Item_key]],GDList,Table_ExternalData_1[[#Headers],[22]])</f>
        <v>0</v>
      </c>
      <c r="AC477" s="6">
        <f>SUMIFS(GQList,GIList,Table_ExternalData_1[[#This Row],[Item_key]],GDList,Table_ExternalData_1[[#Headers],[23]])</f>
        <v>0</v>
      </c>
      <c r="AD477" s="6">
        <f>SUMIFS(GQList,GIList,Table_ExternalData_1[[#This Row],[Item_key]],GDList,Table_ExternalData_1[[#Headers],[24]])</f>
        <v>0</v>
      </c>
      <c r="AE477" s="6">
        <f>SUMIFS(GQList,GIList,Table_ExternalData_1[[#This Row],[Item_key]],GDList,Table_ExternalData_1[[#Headers],[25]])</f>
        <v>0</v>
      </c>
      <c r="AF477" s="6">
        <f>SUMIFS(GQList,GIList,Table_ExternalData_1[[#This Row],[Item_key]],GDList,Table_ExternalData_1[[#Headers],[26]])</f>
        <v>0</v>
      </c>
      <c r="AG477" s="6">
        <f>SUMIFS(GQList,GIList,Table_ExternalData_1[[#This Row],[Item_key]],GDList,Table_ExternalData_1[[#Headers],[27]])</f>
        <v>0</v>
      </c>
      <c r="AH477" s="6">
        <f>SUMIFS(GQList,GIList,Table_ExternalData_1[[#This Row],[Item_key]],GDList,Table_ExternalData_1[[#Headers],[28]])</f>
        <v>0</v>
      </c>
      <c r="AI477" s="6">
        <f>SUMIFS(GQList,GIList,Table_ExternalData_1[[#This Row],[Item_key]],GDList,Table_ExternalData_1[[#Headers],[29]])</f>
        <v>0</v>
      </c>
      <c r="AJ477" s="6">
        <f>SUMIFS(GQList,GIList,Table_ExternalData_1[[#This Row],[Item_key]],GDList,Table_ExternalData_1[[#Headers],[30]])</f>
        <v>0</v>
      </c>
      <c r="AK477" s="6">
        <f>SUMIFS(GQList,GIList,Table_ExternalData_1[[#This Row],[Item_key]],GDList,Table_ExternalData_1[[#Headers],[31]])</f>
        <v>0</v>
      </c>
      <c r="AL477" s="6">
        <f>SUM(Table_ExternalData_1[[#This Row],[1]:[31]])</f>
        <v>300</v>
      </c>
    </row>
    <row r="478" spans="1:38" hidden="1">
      <c r="A478" s="8" t="s">
        <v>2000</v>
      </c>
      <c r="B478" s="3" t="s">
        <v>1300</v>
      </c>
      <c r="C478" s="3" t="s">
        <v>48</v>
      </c>
      <c r="D478" s="3" t="s">
        <v>1303</v>
      </c>
      <c r="E478" s="3" t="s">
        <v>714</v>
      </c>
      <c r="F478" s="8" t="s">
        <v>1641</v>
      </c>
      <c r="G478" s="6">
        <f>SUMIFS(GQList,GIList,Table_ExternalData_1[[#This Row],[Item_key]],GDList,Table_ExternalData_1[[#Headers],[1]])</f>
        <v>0</v>
      </c>
      <c r="H478" s="6">
        <f>SUMIFS(GQList,GIList,Table_ExternalData_1[[#This Row],[Item_key]],GDList,Table_ExternalData_1[[#Headers],[2]])</f>
        <v>0</v>
      </c>
      <c r="I478" s="6">
        <f>SUMIFS(GQList,GIList,Table_ExternalData_1[[#This Row],[Item_key]],GDList,Table_ExternalData_1[[#Headers],[3]])</f>
        <v>2000</v>
      </c>
      <c r="J478" s="6">
        <f>SUMIFS(GQList,GIList,Table_ExternalData_1[[#This Row],[Item_key]],GDList,Table_ExternalData_1[[#Headers],[4]])</f>
        <v>0</v>
      </c>
      <c r="K478" s="6">
        <f>SUMIFS(GQList,GIList,Table_ExternalData_1[[#This Row],[Item_key]],GDList,Table_ExternalData_1[[#Headers],[5]])</f>
        <v>0</v>
      </c>
      <c r="L478" s="6">
        <f>SUMIFS(GQList,GIList,Table_ExternalData_1[[#This Row],[Item_key]],GDList,Table_ExternalData_1[[#Headers],[6]])</f>
        <v>0</v>
      </c>
      <c r="M478" s="6">
        <f>SUMIFS(GQList,GIList,Table_ExternalData_1[[#This Row],[Item_key]],GDList,Table_ExternalData_1[[#Headers],[7]])</f>
        <v>0</v>
      </c>
      <c r="N478" s="6">
        <f>SUMIFS(GQList,GIList,Table_ExternalData_1[[#This Row],[Item_key]],GDList,Table_ExternalData_1[[#Headers],[8]])</f>
        <v>0</v>
      </c>
      <c r="O478" s="6">
        <f>SUMIFS(GQList,GIList,Table_ExternalData_1[[#This Row],[Item_key]],GDList,Table_ExternalData_1[[#Headers],[9]])</f>
        <v>0</v>
      </c>
      <c r="P478" s="6">
        <f>SUMIFS(GQList,GIList,Table_ExternalData_1[[#This Row],[Item_key]],GDList,Table_ExternalData_1[[#Headers],[10]])</f>
        <v>0</v>
      </c>
      <c r="Q478" s="6">
        <f>SUMIFS(GQList,GIList,Table_ExternalData_1[[#This Row],[Item_key]],GDList,Table_ExternalData_1[[#Headers],[11]])</f>
        <v>0</v>
      </c>
      <c r="R478" s="6">
        <f>SUMIFS(GQList,GIList,Table_ExternalData_1[[#This Row],[Item_key]],GDList,Table_ExternalData_1[[#Headers],[12]])</f>
        <v>0</v>
      </c>
      <c r="S478" s="6">
        <f>SUMIFS(GQList,GIList,Table_ExternalData_1[[#This Row],[Item_key]],GDList,Table_ExternalData_1[[#Headers],[13]])</f>
        <v>0</v>
      </c>
      <c r="T478" s="6">
        <f>SUMIFS(GQList,GIList,Table_ExternalData_1[[#This Row],[Item_key]],GDList,Table_ExternalData_1[[#Headers],[14]])</f>
        <v>0</v>
      </c>
      <c r="U478" s="6">
        <f>SUMIFS(GQList,GIList,Table_ExternalData_1[[#This Row],[Item_key]],GDList,Table_ExternalData_1[[#Headers],[15]])</f>
        <v>0</v>
      </c>
      <c r="V478" s="6">
        <f>SUMIFS(GQList,GIList,Table_ExternalData_1[[#This Row],[Item_key]],GDList,Table_ExternalData_1[[#Headers],[16]])</f>
        <v>0</v>
      </c>
      <c r="W478" s="6">
        <f>SUMIFS(GQList,GIList,Table_ExternalData_1[[#This Row],[Item_key]],GDList,Table_ExternalData_1[[#Headers],[17]])</f>
        <v>0</v>
      </c>
      <c r="X478" s="6">
        <f>SUMIFS(GQList,GIList,Table_ExternalData_1[[#This Row],[Item_key]],GDList,Table_ExternalData_1[[#Headers],[18]])</f>
        <v>0</v>
      </c>
      <c r="Y478" s="6">
        <f>SUMIFS(GQList,GIList,Table_ExternalData_1[[#This Row],[Item_key]],GDList,Table_ExternalData_1[[#Headers],[19]])</f>
        <v>0</v>
      </c>
      <c r="Z478" s="6">
        <f>SUMIFS(GQList,GIList,Table_ExternalData_1[[#This Row],[Item_key]],GDList,Table_ExternalData_1[[#Headers],[20]])</f>
        <v>0</v>
      </c>
      <c r="AA478" s="6">
        <f>SUMIFS(GQList,GIList,Table_ExternalData_1[[#This Row],[Item_key]],GDList,Table_ExternalData_1[[#Headers],[21]])</f>
        <v>0</v>
      </c>
      <c r="AB478" s="6">
        <f>SUMIFS(GQList,GIList,Table_ExternalData_1[[#This Row],[Item_key]],GDList,Table_ExternalData_1[[#Headers],[22]])</f>
        <v>0</v>
      </c>
      <c r="AC478" s="6">
        <f>SUMIFS(GQList,GIList,Table_ExternalData_1[[#This Row],[Item_key]],GDList,Table_ExternalData_1[[#Headers],[23]])</f>
        <v>0</v>
      </c>
      <c r="AD478" s="6">
        <f>SUMIFS(GQList,GIList,Table_ExternalData_1[[#This Row],[Item_key]],GDList,Table_ExternalData_1[[#Headers],[24]])</f>
        <v>0</v>
      </c>
      <c r="AE478" s="6">
        <f>SUMIFS(GQList,GIList,Table_ExternalData_1[[#This Row],[Item_key]],GDList,Table_ExternalData_1[[#Headers],[25]])</f>
        <v>0</v>
      </c>
      <c r="AF478" s="6">
        <f>SUMIFS(GQList,GIList,Table_ExternalData_1[[#This Row],[Item_key]],GDList,Table_ExternalData_1[[#Headers],[26]])</f>
        <v>0</v>
      </c>
      <c r="AG478" s="6">
        <f>SUMIFS(GQList,GIList,Table_ExternalData_1[[#This Row],[Item_key]],GDList,Table_ExternalData_1[[#Headers],[27]])</f>
        <v>0</v>
      </c>
      <c r="AH478" s="6">
        <f>SUMIFS(GQList,GIList,Table_ExternalData_1[[#This Row],[Item_key]],GDList,Table_ExternalData_1[[#Headers],[28]])</f>
        <v>0</v>
      </c>
      <c r="AI478" s="6">
        <f>SUMIFS(GQList,GIList,Table_ExternalData_1[[#This Row],[Item_key]],GDList,Table_ExternalData_1[[#Headers],[29]])</f>
        <v>0</v>
      </c>
      <c r="AJ478" s="6">
        <f>SUMIFS(GQList,GIList,Table_ExternalData_1[[#This Row],[Item_key]],GDList,Table_ExternalData_1[[#Headers],[30]])</f>
        <v>0</v>
      </c>
      <c r="AK478" s="6">
        <f>SUMIFS(GQList,GIList,Table_ExternalData_1[[#This Row],[Item_key]],GDList,Table_ExternalData_1[[#Headers],[31]])</f>
        <v>0</v>
      </c>
      <c r="AL478" s="6">
        <f>SUM(Table_ExternalData_1[[#This Row],[1]:[31]])</f>
        <v>2000</v>
      </c>
    </row>
    <row r="479" spans="1:38" hidden="1">
      <c r="A479" s="8" t="s">
        <v>2000</v>
      </c>
      <c r="B479" s="3" t="s">
        <v>1300</v>
      </c>
      <c r="C479" s="3" t="s">
        <v>49</v>
      </c>
      <c r="D479" s="3" t="s">
        <v>1304</v>
      </c>
      <c r="E479" s="3" t="s">
        <v>714</v>
      </c>
      <c r="F479" s="8" t="s">
        <v>1641</v>
      </c>
      <c r="G479" s="6">
        <f>SUMIFS(GQList,GIList,Table_ExternalData_1[[#This Row],[Item_key]],GDList,Table_ExternalData_1[[#Headers],[1]])</f>
        <v>0</v>
      </c>
      <c r="H479" s="6">
        <f>SUMIFS(GQList,GIList,Table_ExternalData_1[[#This Row],[Item_key]],GDList,Table_ExternalData_1[[#Headers],[2]])</f>
        <v>0</v>
      </c>
      <c r="I479" s="6">
        <f>SUMIFS(GQList,GIList,Table_ExternalData_1[[#This Row],[Item_key]],GDList,Table_ExternalData_1[[#Headers],[3]])</f>
        <v>2000</v>
      </c>
      <c r="J479" s="6">
        <f>SUMIFS(GQList,GIList,Table_ExternalData_1[[#This Row],[Item_key]],GDList,Table_ExternalData_1[[#Headers],[4]])</f>
        <v>0</v>
      </c>
      <c r="K479" s="6">
        <f>SUMIFS(GQList,GIList,Table_ExternalData_1[[#This Row],[Item_key]],GDList,Table_ExternalData_1[[#Headers],[5]])</f>
        <v>0</v>
      </c>
      <c r="L479" s="6">
        <f>SUMIFS(GQList,GIList,Table_ExternalData_1[[#This Row],[Item_key]],GDList,Table_ExternalData_1[[#Headers],[6]])</f>
        <v>0</v>
      </c>
      <c r="M479" s="6">
        <f>SUMIFS(GQList,GIList,Table_ExternalData_1[[#This Row],[Item_key]],GDList,Table_ExternalData_1[[#Headers],[7]])</f>
        <v>0</v>
      </c>
      <c r="N479" s="6">
        <f>SUMIFS(GQList,GIList,Table_ExternalData_1[[#This Row],[Item_key]],GDList,Table_ExternalData_1[[#Headers],[8]])</f>
        <v>0</v>
      </c>
      <c r="O479" s="6">
        <f>SUMIFS(GQList,GIList,Table_ExternalData_1[[#This Row],[Item_key]],GDList,Table_ExternalData_1[[#Headers],[9]])</f>
        <v>0</v>
      </c>
      <c r="P479" s="6">
        <f>SUMIFS(GQList,GIList,Table_ExternalData_1[[#This Row],[Item_key]],GDList,Table_ExternalData_1[[#Headers],[10]])</f>
        <v>0</v>
      </c>
      <c r="Q479" s="6">
        <f>SUMIFS(GQList,GIList,Table_ExternalData_1[[#This Row],[Item_key]],GDList,Table_ExternalData_1[[#Headers],[11]])</f>
        <v>0</v>
      </c>
      <c r="R479" s="6">
        <f>SUMIFS(GQList,GIList,Table_ExternalData_1[[#This Row],[Item_key]],GDList,Table_ExternalData_1[[#Headers],[12]])</f>
        <v>0</v>
      </c>
      <c r="S479" s="6">
        <f>SUMIFS(GQList,GIList,Table_ExternalData_1[[#This Row],[Item_key]],GDList,Table_ExternalData_1[[#Headers],[13]])</f>
        <v>0</v>
      </c>
      <c r="T479" s="6">
        <f>SUMIFS(GQList,GIList,Table_ExternalData_1[[#This Row],[Item_key]],GDList,Table_ExternalData_1[[#Headers],[14]])</f>
        <v>0</v>
      </c>
      <c r="U479" s="6">
        <f>SUMIFS(GQList,GIList,Table_ExternalData_1[[#This Row],[Item_key]],GDList,Table_ExternalData_1[[#Headers],[15]])</f>
        <v>0</v>
      </c>
      <c r="V479" s="6">
        <f>SUMIFS(GQList,GIList,Table_ExternalData_1[[#This Row],[Item_key]],GDList,Table_ExternalData_1[[#Headers],[16]])</f>
        <v>0</v>
      </c>
      <c r="W479" s="6">
        <f>SUMIFS(GQList,GIList,Table_ExternalData_1[[#This Row],[Item_key]],GDList,Table_ExternalData_1[[#Headers],[17]])</f>
        <v>0</v>
      </c>
      <c r="X479" s="6">
        <f>SUMIFS(GQList,GIList,Table_ExternalData_1[[#This Row],[Item_key]],GDList,Table_ExternalData_1[[#Headers],[18]])</f>
        <v>0</v>
      </c>
      <c r="Y479" s="6">
        <f>SUMIFS(GQList,GIList,Table_ExternalData_1[[#This Row],[Item_key]],GDList,Table_ExternalData_1[[#Headers],[19]])</f>
        <v>0</v>
      </c>
      <c r="Z479" s="6">
        <f>SUMIFS(GQList,GIList,Table_ExternalData_1[[#This Row],[Item_key]],GDList,Table_ExternalData_1[[#Headers],[20]])</f>
        <v>0</v>
      </c>
      <c r="AA479" s="6">
        <f>SUMIFS(GQList,GIList,Table_ExternalData_1[[#This Row],[Item_key]],GDList,Table_ExternalData_1[[#Headers],[21]])</f>
        <v>0</v>
      </c>
      <c r="AB479" s="6">
        <f>SUMIFS(GQList,GIList,Table_ExternalData_1[[#This Row],[Item_key]],GDList,Table_ExternalData_1[[#Headers],[22]])</f>
        <v>0</v>
      </c>
      <c r="AC479" s="6">
        <f>SUMIFS(GQList,GIList,Table_ExternalData_1[[#This Row],[Item_key]],GDList,Table_ExternalData_1[[#Headers],[23]])</f>
        <v>0</v>
      </c>
      <c r="AD479" s="6">
        <f>SUMIFS(GQList,GIList,Table_ExternalData_1[[#This Row],[Item_key]],GDList,Table_ExternalData_1[[#Headers],[24]])</f>
        <v>0</v>
      </c>
      <c r="AE479" s="6">
        <f>SUMIFS(GQList,GIList,Table_ExternalData_1[[#This Row],[Item_key]],GDList,Table_ExternalData_1[[#Headers],[25]])</f>
        <v>0</v>
      </c>
      <c r="AF479" s="6">
        <f>SUMIFS(GQList,GIList,Table_ExternalData_1[[#This Row],[Item_key]],GDList,Table_ExternalData_1[[#Headers],[26]])</f>
        <v>0</v>
      </c>
      <c r="AG479" s="6">
        <f>SUMIFS(GQList,GIList,Table_ExternalData_1[[#This Row],[Item_key]],GDList,Table_ExternalData_1[[#Headers],[27]])</f>
        <v>0</v>
      </c>
      <c r="AH479" s="6">
        <f>SUMIFS(GQList,GIList,Table_ExternalData_1[[#This Row],[Item_key]],GDList,Table_ExternalData_1[[#Headers],[28]])</f>
        <v>0</v>
      </c>
      <c r="AI479" s="6">
        <f>SUMIFS(GQList,GIList,Table_ExternalData_1[[#This Row],[Item_key]],GDList,Table_ExternalData_1[[#Headers],[29]])</f>
        <v>0</v>
      </c>
      <c r="AJ479" s="6">
        <f>SUMIFS(GQList,GIList,Table_ExternalData_1[[#This Row],[Item_key]],GDList,Table_ExternalData_1[[#Headers],[30]])</f>
        <v>0</v>
      </c>
      <c r="AK479" s="6">
        <f>SUMIFS(GQList,GIList,Table_ExternalData_1[[#This Row],[Item_key]],GDList,Table_ExternalData_1[[#Headers],[31]])</f>
        <v>0</v>
      </c>
      <c r="AL479" s="6">
        <f>SUM(Table_ExternalData_1[[#This Row],[1]:[31]])</f>
        <v>2000</v>
      </c>
    </row>
    <row r="480" spans="1:38" hidden="1">
      <c r="A480" s="8" t="s">
        <v>2000</v>
      </c>
      <c r="B480" s="3" t="s">
        <v>1300</v>
      </c>
      <c r="C480" s="3" t="s">
        <v>50</v>
      </c>
      <c r="D480" s="3" t="s">
        <v>1305</v>
      </c>
      <c r="E480" s="3" t="s">
        <v>714</v>
      </c>
      <c r="F480" s="8" t="s">
        <v>1641</v>
      </c>
      <c r="G480" s="6">
        <f>SUMIFS(GQList,GIList,Table_ExternalData_1[[#This Row],[Item_key]],GDList,Table_ExternalData_1[[#Headers],[1]])</f>
        <v>0</v>
      </c>
      <c r="H480" s="6">
        <f>SUMIFS(GQList,GIList,Table_ExternalData_1[[#This Row],[Item_key]],GDList,Table_ExternalData_1[[#Headers],[2]])</f>
        <v>0</v>
      </c>
      <c r="I480" s="6">
        <f>SUMIFS(GQList,GIList,Table_ExternalData_1[[#This Row],[Item_key]],GDList,Table_ExternalData_1[[#Headers],[3]])</f>
        <v>4000</v>
      </c>
      <c r="J480" s="6">
        <f>SUMIFS(GQList,GIList,Table_ExternalData_1[[#This Row],[Item_key]],GDList,Table_ExternalData_1[[#Headers],[4]])</f>
        <v>0</v>
      </c>
      <c r="K480" s="6">
        <f>SUMIFS(GQList,GIList,Table_ExternalData_1[[#This Row],[Item_key]],GDList,Table_ExternalData_1[[#Headers],[5]])</f>
        <v>0</v>
      </c>
      <c r="L480" s="6">
        <f>SUMIFS(GQList,GIList,Table_ExternalData_1[[#This Row],[Item_key]],GDList,Table_ExternalData_1[[#Headers],[6]])</f>
        <v>0</v>
      </c>
      <c r="M480" s="6">
        <f>SUMIFS(GQList,GIList,Table_ExternalData_1[[#This Row],[Item_key]],GDList,Table_ExternalData_1[[#Headers],[7]])</f>
        <v>0</v>
      </c>
      <c r="N480" s="6">
        <f>SUMIFS(GQList,GIList,Table_ExternalData_1[[#This Row],[Item_key]],GDList,Table_ExternalData_1[[#Headers],[8]])</f>
        <v>0</v>
      </c>
      <c r="O480" s="6">
        <f>SUMIFS(GQList,GIList,Table_ExternalData_1[[#This Row],[Item_key]],GDList,Table_ExternalData_1[[#Headers],[9]])</f>
        <v>0</v>
      </c>
      <c r="P480" s="6">
        <f>SUMIFS(GQList,GIList,Table_ExternalData_1[[#This Row],[Item_key]],GDList,Table_ExternalData_1[[#Headers],[10]])</f>
        <v>0</v>
      </c>
      <c r="Q480" s="6">
        <f>SUMIFS(GQList,GIList,Table_ExternalData_1[[#This Row],[Item_key]],GDList,Table_ExternalData_1[[#Headers],[11]])</f>
        <v>0</v>
      </c>
      <c r="R480" s="6">
        <f>SUMIFS(GQList,GIList,Table_ExternalData_1[[#This Row],[Item_key]],GDList,Table_ExternalData_1[[#Headers],[12]])</f>
        <v>0</v>
      </c>
      <c r="S480" s="6">
        <f>SUMIFS(GQList,GIList,Table_ExternalData_1[[#This Row],[Item_key]],GDList,Table_ExternalData_1[[#Headers],[13]])</f>
        <v>0</v>
      </c>
      <c r="T480" s="6">
        <f>SUMIFS(GQList,GIList,Table_ExternalData_1[[#This Row],[Item_key]],GDList,Table_ExternalData_1[[#Headers],[14]])</f>
        <v>0</v>
      </c>
      <c r="U480" s="6">
        <f>SUMIFS(GQList,GIList,Table_ExternalData_1[[#This Row],[Item_key]],GDList,Table_ExternalData_1[[#Headers],[15]])</f>
        <v>0</v>
      </c>
      <c r="V480" s="6">
        <f>SUMIFS(GQList,GIList,Table_ExternalData_1[[#This Row],[Item_key]],GDList,Table_ExternalData_1[[#Headers],[16]])</f>
        <v>0</v>
      </c>
      <c r="W480" s="6">
        <f>SUMIFS(GQList,GIList,Table_ExternalData_1[[#This Row],[Item_key]],GDList,Table_ExternalData_1[[#Headers],[17]])</f>
        <v>0</v>
      </c>
      <c r="X480" s="6">
        <f>SUMIFS(GQList,GIList,Table_ExternalData_1[[#This Row],[Item_key]],GDList,Table_ExternalData_1[[#Headers],[18]])</f>
        <v>0</v>
      </c>
      <c r="Y480" s="6">
        <f>SUMIFS(GQList,GIList,Table_ExternalData_1[[#This Row],[Item_key]],GDList,Table_ExternalData_1[[#Headers],[19]])</f>
        <v>0</v>
      </c>
      <c r="Z480" s="6">
        <f>SUMIFS(GQList,GIList,Table_ExternalData_1[[#This Row],[Item_key]],GDList,Table_ExternalData_1[[#Headers],[20]])</f>
        <v>0</v>
      </c>
      <c r="AA480" s="6">
        <f>SUMIFS(GQList,GIList,Table_ExternalData_1[[#This Row],[Item_key]],GDList,Table_ExternalData_1[[#Headers],[21]])</f>
        <v>0</v>
      </c>
      <c r="AB480" s="6">
        <f>SUMIFS(GQList,GIList,Table_ExternalData_1[[#This Row],[Item_key]],GDList,Table_ExternalData_1[[#Headers],[22]])</f>
        <v>0</v>
      </c>
      <c r="AC480" s="6">
        <f>SUMIFS(GQList,GIList,Table_ExternalData_1[[#This Row],[Item_key]],GDList,Table_ExternalData_1[[#Headers],[23]])</f>
        <v>0</v>
      </c>
      <c r="AD480" s="6">
        <f>SUMIFS(GQList,GIList,Table_ExternalData_1[[#This Row],[Item_key]],GDList,Table_ExternalData_1[[#Headers],[24]])</f>
        <v>0</v>
      </c>
      <c r="AE480" s="6">
        <f>SUMIFS(GQList,GIList,Table_ExternalData_1[[#This Row],[Item_key]],GDList,Table_ExternalData_1[[#Headers],[25]])</f>
        <v>0</v>
      </c>
      <c r="AF480" s="6">
        <f>SUMIFS(GQList,GIList,Table_ExternalData_1[[#This Row],[Item_key]],GDList,Table_ExternalData_1[[#Headers],[26]])</f>
        <v>0</v>
      </c>
      <c r="AG480" s="6">
        <f>SUMIFS(GQList,GIList,Table_ExternalData_1[[#This Row],[Item_key]],GDList,Table_ExternalData_1[[#Headers],[27]])</f>
        <v>0</v>
      </c>
      <c r="AH480" s="6">
        <f>SUMIFS(GQList,GIList,Table_ExternalData_1[[#This Row],[Item_key]],GDList,Table_ExternalData_1[[#Headers],[28]])</f>
        <v>0</v>
      </c>
      <c r="AI480" s="6">
        <f>SUMIFS(GQList,GIList,Table_ExternalData_1[[#This Row],[Item_key]],GDList,Table_ExternalData_1[[#Headers],[29]])</f>
        <v>0</v>
      </c>
      <c r="AJ480" s="6">
        <f>SUMIFS(GQList,GIList,Table_ExternalData_1[[#This Row],[Item_key]],GDList,Table_ExternalData_1[[#Headers],[30]])</f>
        <v>0</v>
      </c>
      <c r="AK480" s="6">
        <f>SUMIFS(GQList,GIList,Table_ExternalData_1[[#This Row],[Item_key]],GDList,Table_ExternalData_1[[#Headers],[31]])</f>
        <v>0</v>
      </c>
      <c r="AL480" s="6">
        <f>SUM(Table_ExternalData_1[[#This Row],[1]:[31]])</f>
        <v>4000</v>
      </c>
    </row>
    <row r="481" spans="1:38" hidden="1">
      <c r="A481" s="8" t="s">
        <v>2000</v>
      </c>
      <c r="B481" s="3" t="s">
        <v>1300</v>
      </c>
      <c r="C481" s="3" t="s">
        <v>51</v>
      </c>
      <c r="D481" s="3" t="s">
        <v>1306</v>
      </c>
      <c r="E481" s="3" t="s">
        <v>714</v>
      </c>
      <c r="F481" s="8" t="s">
        <v>1641</v>
      </c>
      <c r="G481" s="6">
        <f>SUMIFS(GQList,GIList,Table_ExternalData_1[[#This Row],[Item_key]],GDList,Table_ExternalData_1[[#Headers],[1]])</f>
        <v>0</v>
      </c>
      <c r="H481" s="6">
        <f>SUMIFS(GQList,GIList,Table_ExternalData_1[[#This Row],[Item_key]],GDList,Table_ExternalData_1[[#Headers],[2]])</f>
        <v>0</v>
      </c>
      <c r="I481" s="6">
        <f>SUMIFS(GQList,GIList,Table_ExternalData_1[[#This Row],[Item_key]],GDList,Table_ExternalData_1[[#Headers],[3]])</f>
        <v>1300</v>
      </c>
      <c r="J481" s="6">
        <f>SUMIFS(GQList,GIList,Table_ExternalData_1[[#This Row],[Item_key]],GDList,Table_ExternalData_1[[#Headers],[4]])</f>
        <v>0</v>
      </c>
      <c r="K481" s="6">
        <f>SUMIFS(GQList,GIList,Table_ExternalData_1[[#This Row],[Item_key]],GDList,Table_ExternalData_1[[#Headers],[5]])</f>
        <v>0</v>
      </c>
      <c r="L481" s="6">
        <f>SUMIFS(GQList,GIList,Table_ExternalData_1[[#This Row],[Item_key]],GDList,Table_ExternalData_1[[#Headers],[6]])</f>
        <v>0</v>
      </c>
      <c r="M481" s="6">
        <f>SUMIFS(GQList,GIList,Table_ExternalData_1[[#This Row],[Item_key]],GDList,Table_ExternalData_1[[#Headers],[7]])</f>
        <v>0</v>
      </c>
      <c r="N481" s="6">
        <f>SUMIFS(GQList,GIList,Table_ExternalData_1[[#This Row],[Item_key]],GDList,Table_ExternalData_1[[#Headers],[8]])</f>
        <v>0</v>
      </c>
      <c r="O481" s="6">
        <f>SUMIFS(GQList,GIList,Table_ExternalData_1[[#This Row],[Item_key]],GDList,Table_ExternalData_1[[#Headers],[9]])</f>
        <v>0</v>
      </c>
      <c r="P481" s="6">
        <f>SUMIFS(GQList,GIList,Table_ExternalData_1[[#This Row],[Item_key]],GDList,Table_ExternalData_1[[#Headers],[10]])</f>
        <v>0</v>
      </c>
      <c r="Q481" s="6">
        <f>SUMIFS(GQList,GIList,Table_ExternalData_1[[#This Row],[Item_key]],GDList,Table_ExternalData_1[[#Headers],[11]])</f>
        <v>0</v>
      </c>
      <c r="R481" s="6">
        <f>SUMIFS(GQList,GIList,Table_ExternalData_1[[#This Row],[Item_key]],GDList,Table_ExternalData_1[[#Headers],[12]])</f>
        <v>0</v>
      </c>
      <c r="S481" s="6">
        <f>SUMIFS(GQList,GIList,Table_ExternalData_1[[#This Row],[Item_key]],GDList,Table_ExternalData_1[[#Headers],[13]])</f>
        <v>0</v>
      </c>
      <c r="T481" s="6">
        <f>SUMIFS(GQList,GIList,Table_ExternalData_1[[#This Row],[Item_key]],GDList,Table_ExternalData_1[[#Headers],[14]])</f>
        <v>0</v>
      </c>
      <c r="U481" s="6">
        <f>SUMIFS(GQList,GIList,Table_ExternalData_1[[#This Row],[Item_key]],GDList,Table_ExternalData_1[[#Headers],[15]])</f>
        <v>0</v>
      </c>
      <c r="V481" s="6">
        <f>SUMIFS(GQList,GIList,Table_ExternalData_1[[#This Row],[Item_key]],GDList,Table_ExternalData_1[[#Headers],[16]])</f>
        <v>0</v>
      </c>
      <c r="W481" s="6">
        <f>SUMIFS(GQList,GIList,Table_ExternalData_1[[#This Row],[Item_key]],GDList,Table_ExternalData_1[[#Headers],[17]])</f>
        <v>0</v>
      </c>
      <c r="X481" s="6">
        <f>SUMIFS(GQList,GIList,Table_ExternalData_1[[#This Row],[Item_key]],GDList,Table_ExternalData_1[[#Headers],[18]])</f>
        <v>0</v>
      </c>
      <c r="Y481" s="6">
        <f>SUMIFS(GQList,GIList,Table_ExternalData_1[[#This Row],[Item_key]],GDList,Table_ExternalData_1[[#Headers],[19]])</f>
        <v>0</v>
      </c>
      <c r="Z481" s="6">
        <f>SUMIFS(GQList,GIList,Table_ExternalData_1[[#This Row],[Item_key]],GDList,Table_ExternalData_1[[#Headers],[20]])</f>
        <v>0</v>
      </c>
      <c r="AA481" s="6">
        <f>SUMIFS(GQList,GIList,Table_ExternalData_1[[#This Row],[Item_key]],GDList,Table_ExternalData_1[[#Headers],[21]])</f>
        <v>0</v>
      </c>
      <c r="AB481" s="6">
        <f>SUMIFS(GQList,GIList,Table_ExternalData_1[[#This Row],[Item_key]],GDList,Table_ExternalData_1[[#Headers],[22]])</f>
        <v>0</v>
      </c>
      <c r="AC481" s="6">
        <f>SUMIFS(GQList,GIList,Table_ExternalData_1[[#This Row],[Item_key]],GDList,Table_ExternalData_1[[#Headers],[23]])</f>
        <v>0</v>
      </c>
      <c r="AD481" s="6">
        <f>SUMIFS(GQList,GIList,Table_ExternalData_1[[#This Row],[Item_key]],GDList,Table_ExternalData_1[[#Headers],[24]])</f>
        <v>0</v>
      </c>
      <c r="AE481" s="6">
        <f>SUMIFS(GQList,GIList,Table_ExternalData_1[[#This Row],[Item_key]],GDList,Table_ExternalData_1[[#Headers],[25]])</f>
        <v>0</v>
      </c>
      <c r="AF481" s="6">
        <f>SUMIFS(GQList,GIList,Table_ExternalData_1[[#This Row],[Item_key]],GDList,Table_ExternalData_1[[#Headers],[26]])</f>
        <v>0</v>
      </c>
      <c r="AG481" s="6">
        <f>SUMIFS(GQList,GIList,Table_ExternalData_1[[#This Row],[Item_key]],GDList,Table_ExternalData_1[[#Headers],[27]])</f>
        <v>0</v>
      </c>
      <c r="AH481" s="6">
        <f>SUMIFS(GQList,GIList,Table_ExternalData_1[[#This Row],[Item_key]],GDList,Table_ExternalData_1[[#Headers],[28]])</f>
        <v>0</v>
      </c>
      <c r="AI481" s="6">
        <f>SUMIFS(GQList,GIList,Table_ExternalData_1[[#This Row],[Item_key]],GDList,Table_ExternalData_1[[#Headers],[29]])</f>
        <v>0</v>
      </c>
      <c r="AJ481" s="6">
        <f>SUMIFS(GQList,GIList,Table_ExternalData_1[[#This Row],[Item_key]],GDList,Table_ExternalData_1[[#Headers],[30]])</f>
        <v>0</v>
      </c>
      <c r="AK481" s="6">
        <f>SUMIFS(GQList,GIList,Table_ExternalData_1[[#This Row],[Item_key]],GDList,Table_ExternalData_1[[#Headers],[31]])</f>
        <v>0</v>
      </c>
      <c r="AL481" s="6">
        <f>SUM(Table_ExternalData_1[[#This Row],[1]:[31]])</f>
        <v>1300</v>
      </c>
    </row>
    <row r="482" spans="1:38" hidden="1">
      <c r="A482" s="8" t="s">
        <v>2000</v>
      </c>
      <c r="B482" s="3" t="s">
        <v>1300</v>
      </c>
      <c r="C482" s="3" t="s">
        <v>52</v>
      </c>
      <c r="D482" s="3" t="s">
        <v>1307</v>
      </c>
      <c r="E482" s="3" t="s">
        <v>714</v>
      </c>
      <c r="F482" s="8" t="s">
        <v>1641</v>
      </c>
      <c r="G482" s="6">
        <f>SUMIFS(GQList,GIList,Table_ExternalData_1[[#This Row],[Item_key]],GDList,Table_ExternalData_1[[#Headers],[1]])</f>
        <v>0</v>
      </c>
      <c r="H482" s="6">
        <f>SUMIFS(GQList,GIList,Table_ExternalData_1[[#This Row],[Item_key]],GDList,Table_ExternalData_1[[#Headers],[2]])</f>
        <v>0</v>
      </c>
      <c r="I482" s="6">
        <f>SUMIFS(GQList,GIList,Table_ExternalData_1[[#This Row],[Item_key]],GDList,Table_ExternalData_1[[#Headers],[3]])</f>
        <v>2000</v>
      </c>
      <c r="J482" s="6">
        <f>SUMIFS(GQList,GIList,Table_ExternalData_1[[#This Row],[Item_key]],GDList,Table_ExternalData_1[[#Headers],[4]])</f>
        <v>0</v>
      </c>
      <c r="K482" s="6">
        <f>SUMIFS(GQList,GIList,Table_ExternalData_1[[#This Row],[Item_key]],GDList,Table_ExternalData_1[[#Headers],[5]])</f>
        <v>0</v>
      </c>
      <c r="L482" s="6">
        <f>SUMIFS(GQList,GIList,Table_ExternalData_1[[#This Row],[Item_key]],GDList,Table_ExternalData_1[[#Headers],[6]])</f>
        <v>0</v>
      </c>
      <c r="M482" s="6">
        <f>SUMIFS(GQList,GIList,Table_ExternalData_1[[#This Row],[Item_key]],GDList,Table_ExternalData_1[[#Headers],[7]])</f>
        <v>0</v>
      </c>
      <c r="N482" s="6">
        <f>SUMIFS(GQList,GIList,Table_ExternalData_1[[#This Row],[Item_key]],GDList,Table_ExternalData_1[[#Headers],[8]])</f>
        <v>0</v>
      </c>
      <c r="O482" s="6">
        <f>SUMIFS(GQList,GIList,Table_ExternalData_1[[#This Row],[Item_key]],GDList,Table_ExternalData_1[[#Headers],[9]])</f>
        <v>0</v>
      </c>
      <c r="P482" s="6">
        <f>SUMIFS(GQList,GIList,Table_ExternalData_1[[#This Row],[Item_key]],GDList,Table_ExternalData_1[[#Headers],[10]])</f>
        <v>0</v>
      </c>
      <c r="Q482" s="6">
        <f>SUMIFS(GQList,GIList,Table_ExternalData_1[[#This Row],[Item_key]],GDList,Table_ExternalData_1[[#Headers],[11]])</f>
        <v>0</v>
      </c>
      <c r="R482" s="6">
        <f>SUMIFS(GQList,GIList,Table_ExternalData_1[[#This Row],[Item_key]],GDList,Table_ExternalData_1[[#Headers],[12]])</f>
        <v>0</v>
      </c>
      <c r="S482" s="6">
        <f>SUMIFS(GQList,GIList,Table_ExternalData_1[[#This Row],[Item_key]],GDList,Table_ExternalData_1[[#Headers],[13]])</f>
        <v>0</v>
      </c>
      <c r="T482" s="6">
        <f>SUMIFS(GQList,GIList,Table_ExternalData_1[[#This Row],[Item_key]],GDList,Table_ExternalData_1[[#Headers],[14]])</f>
        <v>0</v>
      </c>
      <c r="U482" s="6">
        <f>SUMIFS(GQList,GIList,Table_ExternalData_1[[#This Row],[Item_key]],GDList,Table_ExternalData_1[[#Headers],[15]])</f>
        <v>0</v>
      </c>
      <c r="V482" s="6">
        <f>SUMIFS(GQList,GIList,Table_ExternalData_1[[#This Row],[Item_key]],GDList,Table_ExternalData_1[[#Headers],[16]])</f>
        <v>0</v>
      </c>
      <c r="W482" s="6">
        <f>SUMIFS(GQList,GIList,Table_ExternalData_1[[#This Row],[Item_key]],GDList,Table_ExternalData_1[[#Headers],[17]])</f>
        <v>0</v>
      </c>
      <c r="X482" s="6">
        <f>SUMIFS(GQList,GIList,Table_ExternalData_1[[#This Row],[Item_key]],GDList,Table_ExternalData_1[[#Headers],[18]])</f>
        <v>0</v>
      </c>
      <c r="Y482" s="6">
        <f>SUMIFS(GQList,GIList,Table_ExternalData_1[[#This Row],[Item_key]],GDList,Table_ExternalData_1[[#Headers],[19]])</f>
        <v>0</v>
      </c>
      <c r="Z482" s="6">
        <f>SUMIFS(GQList,GIList,Table_ExternalData_1[[#This Row],[Item_key]],GDList,Table_ExternalData_1[[#Headers],[20]])</f>
        <v>0</v>
      </c>
      <c r="AA482" s="6">
        <f>SUMIFS(GQList,GIList,Table_ExternalData_1[[#This Row],[Item_key]],GDList,Table_ExternalData_1[[#Headers],[21]])</f>
        <v>0</v>
      </c>
      <c r="AB482" s="6">
        <f>SUMIFS(GQList,GIList,Table_ExternalData_1[[#This Row],[Item_key]],GDList,Table_ExternalData_1[[#Headers],[22]])</f>
        <v>0</v>
      </c>
      <c r="AC482" s="6">
        <f>SUMIFS(GQList,GIList,Table_ExternalData_1[[#This Row],[Item_key]],GDList,Table_ExternalData_1[[#Headers],[23]])</f>
        <v>0</v>
      </c>
      <c r="AD482" s="6">
        <f>SUMIFS(GQList,GIList,Table_ExternalData_1[[#This Row],[Item_key]],GDList,Table_ExternalData_1[[#Headers],[24]])</f>
        <v>0</v>
      </c>
      <c r="AE482" s="6">
        <f>SUMIFS(GQList,GIList,Table_ExternalData_1[[#This Row],[Item_key]],GDList,Table_ExternalData_1[[#Headers],[25]])</f>
        <v>0</v>
      </c>
      <c r="AF482" s="6">
        <f>SUMIFS(GQList,GIList,Table_ExternalData_1[[#This Row],[Item_key]],GDList,Table_ExternalData_1[[#Headers],[26]])</f>
        <v>0</v>
      </c>
      <c r="AG482" s="6">
        <f>SUMIFS(GQList,GIList,Table_ExternalData_1[[#This Row],[Item_key]],GDList,Table_ExternalData_1[[#Headers],[27]])</f>
        <v>0</v>
      </c>
      <c r="AH482" s="6">
        <f>SUMIFS(GQList,GIList,Table_ExternalData_1[[#This Row],[Item_key]],GDList,Table_ExternalData_1[[#Headers],[28]])</f>
        <v>0</v>
      </c>
      <c r="AI482" s="6">
        <f>SUMIFS(GQList,GIList,Table_ExternalData_1[[#This Row],[Item_key]],GDList,Table_ExternalData_1[[#Headers],[29]])</f>
        <v>0</v>
      </c>
      <c r="AJ482" s="6">
        <f>SUMIFS(GQList,GIList,Table_ExternalData_1[[#This Row],[Item_key]],GDList,Table_ExternalData_1[[#Headers],[30]])</f>
        <v>0</v>
      </c>
      <c r="AK482" s="6">
        <f>SUMIFS(GQList,GIList,Table_ExternalData_1[[#This Row],[Item_key]],GDList,Table_ExternalData_1[[#Headers],[31]])</f>
        <v>0</v>
      </c>
      <c r="AL482" s="6">
        <f>SUM(Table_ExternalData_1[[#This Row],[1]:[31]])</f>
        <v>2000</v>
      </c>
    </row>
    <row r="483" spans="1:38" hidden="1">
      <c r="A483" s="8" t="s">
        <v>2000</v>
      </c>
      <c r="B483" s="3" t="s">
        <v>1300</v>
      </c>
      <c r="C483" s="3" t="s">
        <v>485</v>
      </c>
      <c r="D483" s="3" t="s">
        <v>1308</v>
      </c>
      <c r="E483" s="3" t="s">
        <v>1309</v>
      </c>
      <c r="F483" s="8" t="s">
        <v>1641</v>
      </c>
      <c r="G483" s="6">
        <f>SUMIFS(GQList,GIList,Table_ExternalData_1[[#This Row],[Item_key]],GDList,Table_ExternalData_1[[#Headers],[1]])</f>
        <v>0</v>
      </c>
      <c r="H483" s="6">
        <f>SUMIFS(GQList,GIList,Table_ExternalData_1[[#This Row],[Item_key]],GDList,Table_ExternalData_1[[#Headers],[2]])</f>
        <v>0</v>
      </c>
      <c r="I483" s="6">
        <f>SUMIFS(GQList,GIList,Table_ExternalData_1[[#This Row],[Item_key]],GDList,Table_ExternalData_1[[#Headers],[3]])</f>
        <v>0</v>
      </c>
      <c r="J483" s="6">
        <f>SUMIFS(GQList,GIList,Table_ExternalData_1[[#This Row],[Item_key]],GDList,Table_ExternalData_1[[#Headers],[4]])</f>
        <v>0</v>
      </c>
      <c r="K483" s="6">
        <f>SUMIFS(GQList,GIList,Table_ExternalData_1[[#This Row],[Item_key]],GDList,Table_ExternalData_1[[#Headers],[5]])</f>
        <v>0</v>
      </c>
      <c r="L483" s="6">
        <f>SUMIFS(GQList,GIList,Table_ExternalData_1[[#This Row],[Item_key]],GDList,Table_ExternalData_1[[#Headers],[6]])</f>
        <v>0</v>
      </c>
      <c r="M483" s="6">
        <f>SUMIFS(GQList,GIList,Table_ExternalData_1[[#This Row],[Item_key]],GDList,Table_ExternalData_1[[#Headers],[7]])</f>
        <v>0</v>
      </c>
      <c r="N483" s="6">
        <f>SUMIFS(GQList,GIList,Table_ExternalData_1[[#This Row],[Item_key]],GDList,Table_ExternalData_1[[#Headers],[8]])</f>
        <v>0</v>
      </c>
      <c r="O483" s="6">
        <f>SUMIFS(GQList,GIList,Table_ExternalData_1[[#This Row],[Item_key]],GDList,Table_ExternalData_1[[#Headers],[9]])</f>
        <v>0</v>
      </c>
      <c r="P483" s="6">
        <f>SUMIFS(GQList,GIList,Table_ExternalData_1[[#This Row],[Item_key]],GDList,Table_ExternalData_1[[#Headers],[10]])</f>
        <v>0</v>
      </c>
      <c r="Q483" s="6">
        <f>SUMIFS(GQList,GIList,Table_ExternalData_1[[#This Row],[Item_key]],GDList,Table_ExternalData_1[[#Headers],[11]])</f>
        <v>0</v>
      </c>
      <c r="R483" s="6">
        <f>SUMIFS(GQList,GIList,Table_ExternalData_1[[#This Row],[Item_key]],GDList,Table_ExternalData_1[[#Headers],[12]])</f>
        <v>0</v>
      </c>
      <c r="S483" s="6">
        <f>SUMIFS(GQList,GIList,Table_ExternalData_1[[#This Row],[Item_key]],GDList,Table_ExternalData_1[[#Headers],[13]])</f>
        <v>0</v>
      </c>
      <c r="T483" s="6">
        <f>SUMIFS(GQList,GIList,Table_ExternalData_1[[#This Row],[Item_key]],GDList,Table_ExternalData_1[[#Headers],[14]])</f>
        <v>0</v>
      </c>
      <c r="U483" s="6">
        <f>SUMIFS(GQList,GIList,Table_ExternalData_1[[#This Row],[Item_key]],GDList,Table_ExternalData_1[[#Headers],[15]])</f>
        <v>0</v>
      </c>
      <c r="V483" s="6">
        <f>SUMIFS(GQList,GIList,Table_ExternalData_1[[#This Row],[Item_key]],GDList,Table_ExternalData_1[[#Headers],[16]])</f>
        <v>0</v>
      </c>
      <c r="W483" s="6">
        <f>SUMIFS(GQList,GIList,Table_ExternalData_1[[#This Row],[Item_key]],GDList,Table_ExternalData_1[[#Headers],[17]])</f>
        <v>0</v>
      </c>
      <c r="X483" s="6">
        <f>SUMIFS(GQList,GIList,Table_ExternalData_1[[#This Row],[Item_key]],GDList,Table_ExternalData_1[[#Headers],[18]])</f>
        <v>0</v>
      </c>
      <c r="Y483" s="6">
        <f>SUMIFS(GQList,GIList,Table_ExternalData_1[[#This Row],[Item_key]],GDList,Table_ExternalData_1[[#Headers],[19]])</f>
        <v>0</v>
      </c>
      <c r="Z483" s="6">
        <f>SUMIFS(GQList,GIList,Table_ExternalData_1[[#This Row],[Item_key]],GDList,Table_ExternalData_1[[#Headers],[20]])</f>
        <v>0</v>
      </c>
      <c r="AA483" s="6">
        <f>SUMIFS(GQList,GIList,Table_ExternalData_1[[#This Row],[Item_key]],GDList,Table_ExternalData_1[[#Headers],[21]])</f>
        <v>0</v>
      </c>
      <c r="AB483" s="6">
        <f>SUMIFS(GQList,GIList,Table_ExternalData_1[[#This Row],[Item_key]],GDList,Table_ExternalData_1[[#Headers],[22]])</f>
        <v>0</v>
      </c>
      <c r="AC483" s="6">
        <f>SUMIFS(GQList,GIList,Table_ExternalData_1[[#This Row],[Item_key]],GDList,Table_ExternalData_1[[#Headers],[23]])</f>
        <v>0</v>
      </c>
      <c r="AD483" s="6">
        <f>SUMIFS(GQList,GIList,Table_ExternalData_1[[#This Row],[Item_key]],GDList,Table_ExternalData_1[[#Headers],[24]])</f>
        <v>0</v>
      </c>
      <c r="AE483" s="6">
        <f>SUMIFS(GQList,GIList,Table_ExternalData_1[[#This Row],[Item_key]],GDList,Table_ExternalData_1[[#Headers],[25]])</f>
        <v>0</v>
      </c>
      <c r="AF483" s="6">
        <f>SUMIFS(GQList,GIList,Table_ExternalData_1[[#This Row],[Item_key]],GDList,Table_ExternalData_1[[#Headers],[26]])</f>
        <v>0</v>
      </c>
      <c r="AG483" s="6">
        <f>SUMIFS(GQList,GIList,Table_ExternalData_1[[#This Row],[Item_key]],GDList,Table_ExternalData_1[[#Headers],[27]])</f>
        <v>0</v>
      </c>
      <c r="AH483" s="6">
        <f>SUMIFS(GQList,GIList,Table_ExternalData_1[[#This Row],[Item_key]],GDList,Table_ExternalData_1[[#Headers],[28]])</f>
        <v>0</v>
      </c>
      <c r="AI483" s="6">
        <f>SUMIFS(GQList,GIList,Table_ExternalData_1[[#This Row],[Item_key]],GDList,Table_ExternalData_1[[#Headers],[29]])</f>
        <v>0</v>
      </c>
      <c r="AJ483" s="6">
        <f>SUMIFS(GQList,GIList,Table_ExternalData_1[[#This Row],[Item_key]],GDList,Table_ExternalData_1[[#Headers],[30]])</f>
        <v>0</v>
      </c>
      <c r="AK483" s="6">
        <f>SUMIFS(GQList,GIList,Table_ExternalData_1[[#This Row],[Item_key]],GDList,Table_ExternalData_1[[#Headers],[31]])</f>
        <v>0</v>
      </c>
      <c r="AL483" s="6">
        <f>SUM(Table_ExternalData_1[[#This Row],[1]:[31]])</f>
        <v>0</v>
      </c>
    </row>
    <row r="484" spans="1:38" hidden="1">
      <c r="A484" s="8" t="s">
        <v>2000</v>
      </c>
      <c r="B484" s="3" t="s">
        <v>1300</v>
      </c>
      <c r="C484" s="3" t="s">
        <v>508</v>
      </c>
      <c r="D484" s="3" t="s">
        <v>1310</v>
      </c>
      <c r="E484" s="3" t="s">
        <v>1311</v>
      </c>
      <c r="F484" s="8" t="s">
        <v>1641</v>
      </c>
      <c r="G484" s="6">
        <f>SUMIFS(GQList,GIList,Table_ExternalData_1[[#This Row],[Item_key]],GDList,Table_ExternalData_1[[#Headers],[1]])</f>
        <v>0</v>
      </c>
      <c r="H484" s="6">
        <f>SUMIFS(GQList,GIList,Table_ExternalData_1[[#This Row],[Item_key]],GDList,Table_ExternalData_1[[#Headers],[2]])</f>
        <v>0</v>
      </c>
      <c r="I484" s="6">
        <f>SUMIFS(GQList,GIList,Table_ExternalData_1[[#This Row],[Item_key]],GDList,Table_ExternalData_1[[#Headers],[3]])</f>
        <v>0</v>
      </c>
      <c r="J484" s="6">
        <f>SUMIFS(GQList,GIList,Table_ExternalData_1[[#This Row],[Item_key]],GDList,Table_ExternalData_1[[#Headers],[4]])</f>
        <v>0</v>
      </c>
      <c r="K484" s="6">
        <f>SUMIFS(GQList,GIList,Table_ExternalData_1[[#This Row],[Item_key]],GDList,Table_ExternalData_1[[#Headers],[5]])</f>
        <v>0</v>
      </c>
      <c r="L484" s="6">
        <f>SUMIFS(GQList,GIList,Table_ExternalData_1[[#This Row],[Item_key]],GDList,Table_ExternalData_1[[#Headers],[6]])</f>
        <v>3000</v>
      </c>
      <c r="M484" s="6">
        <f>SUMIFS(GQList,GIList,Table_ExternalData_1[[#This Row],[Item_key]],GDList,Table_ExternalData_1[[#Headers],[7]])</f>
        <v>0</v>
      </c>
      <c r="N484" s="6">
        <f>SUMIFS(GQList,GIList,Table_ExternalData_1[[#This Row],[Item_key]],GDList,Table_ExternalData_1[[#Headers],[8]])</f>
        <v>0</v>
      </c>
      <c r="O484" s="6">
        <f>SUMIFS(GQList,GIList,Table_ExternalData_1[[#This Row],[Item_key]],GDList,Table_ExternalData_1[[#Headers],[9]])</f>
        <v>2900</v>
      </c>
      <c r="P484" s="6">
        <f>SUMIFS(GQList,GIList,Table_ExternalData_1[[#This Row],[Item_key]],GDList,Table_ExternalData_1[[#Headers],[10]])</f>
        <v>0</v>
      </c>
      <c r="Q484" s="6">
        <f>SUMIFS(GQList,GIList,Table_ExternalData_1[[#This Row],[Item_key]],GDList,Table_ExternalData_1[[#Headers],[11]])</f>
        <v>0</v>
      </c>
      <c r="R484" s="6">
        <f>SUMIFS(GQList,GIList,Table_ExternalData_1[[#This Row],[Item_key]],GDList,Table_ExternalData_1[[#Headers],[12]])</f>
        <v>0</v>
      </c>
      <c r="S484" s="6">
        <f>SUMIFS(GQList,GIList,Table_ExternalData_1[[#This Row],[Item_key]],GDList,Table_ExternalData_1[[#Headers],[13]])</f>
        <v>0</v>
      </c>
      <c r="T484" s="6">
        <f>SUMIFS(GQList,GIList,Table_ExternalData_1[[#This Row],[Item_key]],GDList,Table_ExternalData_1[[#Headers],[14]])</f>
        <v>0</v>
      </c>
      <c r="U484" s="6">
        <f>SUMIFS(GQList,GIList,Table_ExternalData_1[[#This Row],[Item_key]],GDList,Table_ExternalData_1[[#Headers],[15]])</f>
        <v>0</v>
      </c>
      <c r="V484" s="6">
        <f>SUMIFS(GQList,GIList,Table_ExternalData_1[[#This Row],[Item_key]],GDList,Table_ExternalData_1[[#Headers],[16]])</f>
        <v>0</v>
      </c>
      <c r="W484" s="6">
        <f>SUMIFS(GQList,GIList,Table_ExternalData_1[[#This Row],[Item_key]],GDList,Table_ExternalData_1[[#Headers],[17]])</f>
        <v>0</v>
      </c>
      <c r="X484" s="6">
        <f>SUMIFS(GQList,GIList,Table_ExternalData_1[[#This Row],[Item_key]],GDList,Table_ExternalData_1[[#Headers],[18]])</f>
        <v>0</v>
      </c>
      <c r="Y484" s="6">
        <f>SUMIFS(GQList,GIList,Table_ExternalData_1[[#This Row],[Item_key]],GDList,Table_ExternalData_1[[#Headers],[19]])</f>
        <v>0</v>
      </c>
      <c r="Z484" s="6">
        <f>SUMIFS(GQList,GIList,Table_ExternalData_1[[#This Row],[Item_key]],GDList,Table_ExternalData_1[[#Headers],[20]])</f>
        <v>0</v>
      </c>
      <c r="AA484" s="6">
        <f>SUMIFS(GQList,GIList,Table_ExternalData_1[[#This Row],[Item_key]],GDList,Table_ExternalData_1[[#Headers],[21]])</f>
        <v>0</v>
      </c>
      <c r="AB484" s="6">
        <f>SUMIFS(GQList,GIList,Table_ExternalData_1[[#This Row],[Item_key]],GDList,Table_ExternalData_1[[#Headers],[22]])</f>
        <v>0</v>
      </c>
      <c r="AC484" s="6">
        <f>SUMIFS(GQList,GIList,Table_ExternalData_1[[#This Row],[Item_key]],GDList,Table_ExternalData_1[[#Headers],[23]])</f>
        <v>0</v>
      </c>
      <c r="AD484" s="6">
        <f>SUMIFS(GQList,GIList,Table_ExternalData_1[[#This Row],[Item_key]],GDList,Table_ExternalData_1[[#Headers],[24]])</f>
        <v>0</v>
      </c>
      <c r="AE484" s="6">
        <f>SUMIFS(GQList,GIList,Table_ExternalData_1[[#This Row],[Item_key]],GDList,Table_ExternalData_1[[#Headers],[25]])</f>
        <v>0</v>
      </c>
      <c r="AF484" s="6">
        <f>SUMIFS(GQList,GIList,Table_ExternalData_1[[#This Row],[Item_key]],GDList,Table_ExternalData_1[[#Headers],[26]])</f>
        <v>0</v>
      </c>
      <c r="AG484" s="6">
        <f>SUMIFS(GQList,GIList,Table_ExternalData_1[[#This Row],[Item_key]],GDList,Table_ExternalData_1[[#Headers],[27]])</f>
        <v>0</v>
      </c>
      <c r="AH484" s="6">
        <f>SUMIFS(GQList,GIList,Table_ExternalData_1[[#This Row],[Item_key]],GDList,Table_ExternalData_1[[#Headers],[28]])</f>
        <v>0</v>
      </c>
      <c r="AI484" s="6">
        <f>SUMIFS(GQList,GIList,Table_ExternalData_1[[#This Row],[Item_key]],GDList,Table_ExternalData_1[[#Headers],[29]])</f>
        <v>0</v>
      </c>
      <c r="AJ484" s="6">
        <f>SUMIFS(GQList,GIList,Table_ExternalData_1[[#This Row],[Item_key]],GDList,Table_ExternalData_1[[#Headers],[30]])</f>
        <v>4640</v>
      </c>
      <c r="AK484" s="6">
        <f>SUMIFS(GQList,GIList,Table_ExternalData_1[[#This Row],[Item_key]],GDList,Table_ExternalData_1[[#Headers],[31]])</f>
        <v>0</v>
      </c>
      <c r="AL484" s="6">
        <f>SUM(Table_ExternalData_1[[#This Row],[1]:[31]])</f>
        <v>10540</v>
      </c>
    </row>
    <row r="485" spans="1:38" hidden="1">
      <c r="A485" s="8" t="s">
        <v>2000</v>
      </c>
      <c r="B485" s="3" t="s">
        <v>1300</v>
      </c>
      <c r="C485" s="3" t="s">
        <v>330</v>
      </c>
      <c r="D485" s="3" t="s">
        <v>1312</v>
      </c>
      <c r="E485" s="3" t="s">
        <v>1313</v>
      </c>
      <c r="F485" s="8" t="s">
        <v>1641</v>
      </c>
      <c r="G485" s="6">
        <f>SUMIFS(GQList,GIList,Table_ExternalData_1[[#This Row],[Item_key]],GDList,Table_ExternalData_1[[#Headers],[1]])</f>
        <v>0</v>
      </c>
      <c r="H485" s="6">
        <f>SUMIFS(GQList,GIList,Table_ExternalData_1[[#This Row],[Item_key]],GDList,Table_ExternalData_1[[#Headers],[2]])</f>
        <v>0</v>
      </c>
      <c r="I485" s="6">
        <f>SUMIFS(GQList,GIList,Table_ExternalData_1[[#This Row],[Item_key]],GDList,Table_ExternalData_1[[#Headers],[3]])</f>
        <v>0</v>
      </c>
      <c r="J485" s="6">
        <f>SUMIFS(GQList,GIList,Table_ExternalData_1[[#This Row],[Item_key]],GDList,Table_ExternalData_1[[#Headers],[4]])</f>
        <v>0</v>
      </c>
      <c r="K485" s="6">
        <f>SUMIFS(GQList,GIList,Table_ExternalData_1[[#This Row],[Item_key]],GDList,Table_ExternalData_1[[#Headers],[5]])</f>
        <v>0</v>
      </c>
      <c r="L485" s="6">
        <f>SUMIFS(GQList,GIList,Table_ExternalData_1[[#This Row],[Item_key]],GDList,Table_ExternalData_1[[#Headers],[6]])</f>
        <v>10500</v>
      </c>
      <c r="M485" s="6">
        <f>SUMIFS(GQList,GIList,Table_ExternalData_1[[#This Row],[Item_key]],GDList,Table_ExternalData_1[[#Headers],[7]])</f>
        <v>0</v>
      </c>
      <c r="N485" s="6">
        <f>SUMIFS(GQList,GIList,Table_ExternalData_1[[#This Row],[Item_key]],GDList,Table_ExternalData_1[[#Headers],[8]])</f>
        <v>0</v>
      </c>
      <c r="O485" s="6">
        <f>SUMIFS(GQList,GIList,Table_ExternalData_1[[#This Row],[Item_key]],GDList,Table_ExternalData_1[[#Headers],[9]])</f>
        <v>0</v>
      </c>
      <c r="P485" s="6">
        <f>SUMIFS(GQList,GIList,Table_ExternalData_1[[#This Row],[Item_key]],GDList,Table_ExternalData_1[[#Headers],[10]])</f>
        <v>0</v>
      </c>
      <c r="Q485" s="6">
        <f>SUMIFS(GQList,GIList,Table_ExternalData_1[[#This Row],[Item_key]],GDList,Table_ExternalData_1[[#Headers],[11]])</f>
        <v>0</v>
      </c>
      <c r="R485" s="6">
        <f>SUMIFS(GQList,GIList,Table_ExternalData_1[[#This Row],[Item_key]],GDList,Table_ExternalData_1[[#Headers],[12]])</f>
        <v>0</v>
      </c>
      <c r="S485" s="6">
        <f>SUMIFS(GQList,GIList,Table_ExternalData_1[[#This Row],[Item_key]],GDList,Table_ExternalData_1[[#Headers],[13]])</f>
        <v>0</v>
      </c>
      <c r="T485" s="6">
        <f>SUMIFS(GQList,GIList,Table_ExternalData_1[[#This Row],[Item_key]],GDList,Table_ExternalData_1[[#Headers],[14]])</f>
        <v>0</v>
      </c>
      <c r="U485" s="6">
        <f>SUMIFS(GQList,GIList,Table_ExternalData_1[[#This Row],[Item_key]],GDList,Table_ExternalData_1[[#Headers],[15]])</f>
        <v>0</v>
      </c>
      <c r="V485" s="6">
        <f>SUMIFS(GQList,GIList,Table_ExternalData_1[[#This Row],[Item_key]],GDList,Table_ExternalData_1[[#Headers],[16]])</f>
        <v>0</v>
      </c>
      <c r="W485" s="6">
        <f>SUMIFS(GQList,GIList,Table_ExternalData_1[[#This Row],[Item_key]],GDList,Table_ExternalData_1[[#Headers],[17]])</f>
        <v>0</v>
      </c>
      <c r="X485" s="6">
        <f>SUMIFS(GQList,GIList,Table_ExternalData_1[[#This Row],[Item_key]],GDList,Table_ExternalData_1[[#Headers],[18]])</f>
        <v>0</v>
      </c>
      <c r="Y485" s="6">
        <f>SUMIFS(GQList,GIList,Table_ExternalData_1[[#This Row],[Item_key]],GDList,Table_ExternalData_1[[#Headers],[19]])</f>
        <v>0</v>
      </c>
      <c r="Z485" s="6">
        <f>SUMIFS(GQList,GIList,Table_ExternalData_1[[#This Row],[Item_key]],GDList,Table_ExternalData_1[[#Headers],[20]])</f>
        <v>0</v>
      </c>
      <c r="AA485" s="6">
        <f>SUMIFS(GQList,GIList,Table_ExternalData_1[[#This Row],[Item_key]],GDList,Table_ExternalData_1[[#Headers],[21]])</f>
        <v>0</v>
      </c>
      <c r="AB485" s="6">
        <f>SUMIFS(GQList,GIList,Table_ExternalData_1[[#This Row],[Item_key]],GDList,Table_ExternalData_1[[#Headers],[22]])</f>
        <v>0</v>
      </c>
      <c r="AC485" s="6">
        <f>SUMIFS(GQList,GIList,Table_ExternalData_1[[#This Row],[Item_key]],GDList,Table_ExternalData_1[[#Headers],[23]])</f>
        <v>0</v>
      </c>
      <c r="AD485" s="6">
        <f>SUMIFS(GQList,GIList,Table_ExternalData_1[[#This Row],[Item_key]],GDList,Table_ExternalData_1[[#Headers],[24]])</f>
        <v>0</v>
      </c>
      <c r="AE485" s="6">
        <f>SUMIFS(GQList,GIList,Table_ExternalData_1[[#This Row],[Item_key]],GDList,Table_ExternalData_1[[#Headers],[25]])</f>
        <v>0</v>
      </c>
      <c r="AF485" s="6">
        <f>SUMIFS(GQList,GIList,Table_ExternalData_1[[#This Row],[Item_key]],GDList,Table_ExternalData_1[[#Headers],[26]])</f>
        <v>0</v>
      </c>
      <c r="AG485" s="6">
        <f>SUMIFS(GQList,GIList,Table_ExternalData_1[[#This Row],[Item_key]],GDList,Table_ExternalData_1[[#Headers],[27]])</f>
        <v>0</v>
      </c>
      <c r="AH485" s="6">
        <f>SUMIFS(GQList,GIList,Table_ExternalData_1[[#This Row],[Item_key]],GDList,Table_ExternalData_1[[#Headers],[28]])</f>
        <v>0</v>
      </c>
      <c r="AI485" s="6">
        <f>SUMIFS(GQList,GIList,Table_ExternalData_1[[#This Row],[Item_key]],GDList,Table_ExternalData_1[[#Headers],[29]])</f>
        <v>0</v>
      </c>
      <c r="AJ485" s="6">
        <f>SUMIFS(GQList,GIList,Table_ExternalData_1[[#This Row],[Item_key]],GDList,Table_ExternalData_1[[#Headers],[30]])</f>
        <v>0</v>
      </c>
      <c r="AK485" s="6">
        <f>SUMIFS(GQList,GIList,Table_ExternalData_1[[#This Row],[Item_key]],GDList,Table_ExternalData_1[[#Headers],[31]])</f>
        <v>0</v>
      </c>
      <c r="AL485" s="6">
        <f>SUM(Table_ExternalData_1[[#This Row],[1]:[31]])</f>
        <v>10500</v>
      </c>
    </row>
    <row r="486" spans="1:38" hidden="1">
      <c r="A486" s="8" t="s">
        <v>2000</v>
      </c>
      <c r="B486" s="3" t="s">
        <v>1300</v>
      </c>
      <c r="C486" s="3" t="s">
        <v>331</v>
      </c>
      <c r="D486" s="3" t="s">
        <v>1314</v>
      </c>
      <c r="E486" s="3" t="s">
        <v>1315</v>
      </c>
      <c r="F486" s="8" t="s">
        <v>1641</v>
      </c>
      <c r="G486" s="6">
        <f>SUMIFS(GQList,GIList,Table_ExternalData_1[[#This Row],[Item_key]],GDList,Table_ExternalData_1[[#Headers],[1]])</f>
        <v>0</v>
      </c>
      <c r="H486" s="6">
        <f>SUMIFS(GQList,GIList,Table_ExternalData_1[[#This Row],[Item_key]],GDList,Table_ExternalData_1[[#Headers],[2]])</f>
        <v>0</v>
      </c>
      <c r="I486" s="6">
        <f>SUMIFS(GQList,GIList,Table_ExternalData_1[[#This Row],[Item_key]],GDList,Table_ExternalData_1[[#Headers],[3]])</f>
        <v>0</v>
      </c>
      <c r="J486" s="6">
        <f>SUMIFS(GQList,GIList,Table_ExternalData_1[[#This Row],[Item_key]],GDList,Table_ExternalData_1[[#Headers],[4]])</f>
        <v>0</v>
      </c>
      <c r="K486" s="6">
        <f>SUMIFS(GQList,GIList,Table_ExternalData_1[[#This Row],[Item_key]],GDList,Table_ExternalData_1[[#Headers],[5]])</f>
        <v>0</v>
      </c>
      <c r="L486" s="6">
        <f>SUMIFS(GQList,GIList,Table_ExternalData_1[[#This Row],[Item_key]],GDList,Table_ExternalData_1[[#Headers],[6]])</f>
        <v>6300</v>
      </c>
      <c r="M486" s="6">
        <f>SUMIFS(GQList,GIList,Table_ExternalData_1[[#This Row],[Item_key]],GDList,Table_ExternalData_1[[#Headers],[7]])</f>
        <v>0</v>
      </c>
      <c r="N486" s="6">
        <f>SUMIFS(GQList,GIList,Table_ExternalData_1[[#This Row],[Item_key]],GDList,Table_ExternalData_1[[#Headers],[8]])</f>
        <v>0</v>
      </c>
      <c r="O486" s="6">
        <f>SUMIFS(GQList,GIList,Table_ExternalData_1[[#This Row],[Item_key]],GDList,Table_ExternalData_1[[#Headers],[9]])</f>
        <v>0</v>
      </c>
      <c r="P486" s="6">
        <f>SUMIFS(GQList,GIList,Table_ExternalData_1[[#This Row],[Item_key]],GDList,Table_ExternalData_1[[#Headers],[10]])</f>
        <v>0</v>
      </c>
      <c r="Q486" s="6">
        <f>SUMIFS(GQList,GIList,Table_ExternalData_1[[#This Row],[Item_key]],GDList,Table_ExternalData_1[[#Headers],[11]])</f>
        <v>0</v>
      </c>
      <c r="R486" s="6">
        <f>SUMIFS(GQList,GIList,Table_ExternalData_1[[#This Row],[Item_key]],GDList,Table_ExternalData_1[[#Headers],[12]])</f>
        <v>0</v>
      </c>
      <c r="S486" s="6">
        <f>SUMIFS(GQList,GIList,Table_ExternalData_1[[#This Row],[Item_key]],GDList,Table_ExternalData_1[[#Headers],[13]])</f>
        <v>0</v>
      </c>
      <c r="T486" s="6">
        <f>SUMIFS(GQList,GIList,Table_ExternalData_1[[#This Row],[Item_key]],GDList,Table_ExternalData_1[[#Headers],[14]])</f>
        <v>0</v>
      </c>
      <c r="U486" s="6">
        <f>SUMIFS(GQList,GIList,Table_ExternalData_1[[#This Row],[Item_key]],GDList,Table_ExternalData_1[[#Headers],[15]])</f>
        <v>0</v>
      </c>
      <c r="V486" s="6">
        <f>SUMIFS(GQList,GIList,Table_ExternalData_1[[#This Row],[Item_key]],GDList,Table_ExternalData_1[[#Headers],[16]])</f>
        <v>0</v>
      </c>
      <c r="W486" s="6">
        <f>SUMIFS(GQList,GIList,Table_ExternalData_1[[#This Row],[Item_key]],GDList,Table_ExternalData_1[[#Headers],[17]])</f>
        <v>0</v>
      </c>
      <c r="X486" s="6">
        <f>SUMIFS(GQList,GIList,Table_ExternalData_1[[#This Row],[Item_key]],GDList,Table_ExternalData_1[[#Headers],[18]])</f>
        <v>0</v>
      </c>
      <c r="Y486" s="6">
        <f>SUMIFS(GQList,GIList,Table_ExternalData_1[[#This Row],[Item_key]],GDList,Table_ExternalData_1[[#Headers],[19]])</f>
        <v>0</v>
      </c>
      <c r="Z486" s="6">
        <f>SUMIFS(GQList,GIList,Table_ExternalData_1[[#This Row],[Item_key]],GDList,Table_ExternalData_1[[#Headers],[20]])</f>
        <v>0</v>
      </c>
      <c r="AA486" s="6">
        <f>SUMIFS(GQList,GIList,Table_ExternalData_1[[#This Row],[Item_key]],GDList,Table_ExternalData_1[[#Headers],[21]])</f>
        <v>0</v>
      </c>
      <c r="AB486" s="6">
        <f>SUMIFS(GQList,GIList,Table_ExternalData_1[[#This Row],[Item_key]],GDList,Table_ExternalData_1[[#Headers],[22]])</f>
        <v>0</v>
      </c>
      <c r="AC486" s="6">
        <f>SUMIFS(GQList,GIList,Table_ExternalData_1[[#This Row],[Item_key]],GDList,Table_ExternalData_1[[#Headers],[23]])</f>
        <v>0</v>
      </c>
      <c r="AD486" s="6">
        <f>SUMIFS(GQList,GIList,Table_ExternalData_1[[#This Row],[Item_key]],GDList,Table_ExternalData_1[[#Headers],[24]])</f>
        <v>0</v>
      </c>
      <c r="AE486" s="6">
        <f>SUMIFS(GQList,GIList,Table_ExternalData_1[[#This Row],[Item_key]],GDList,Table_ExternalData_1[[#Headers],[25]])</f>
        <v>0</v>
      </c>
      <c r="AF486" s="6">
        <f>SUMIFS(GQList,GIList,Table_ExternalData_1[[#This Row],[Item_key]],GDList,Table_ExternalData_1[[#Headers],[26]])</f>
        <v>0</v>
      </c>
      <c r="AG486" s="6">
        <f>SUMIFS(GQList,GIList,Table_ExternalData_1[[#This Row],[Item_key]],GDList,Table_ExternalData_1[[#Headers],[27]])</f>
        <v>0</v>
      </c>
      <c r="AH486" s="6">
        <f>SUMIFS(GQList,GIList,Table_ExternalData_1[[#This Row],[Item_key]],GDList,Table_ExternalData_1[[#Headers],[28]])</f>
        <v>0</v>
      </c>
      <c r="AI486" s="6">
        <f>SUMIFS(GQList,GIList,Table_ExternalData_1[[#This Row],[Item_key]],GDList,Table_ExternalData_1[[#Headers],[29]])</f>
        <v>0</v>
      </c>
      <c r="AJ486" s="6">
        <f>SUMIFS(GQList,GIList,Table_ExternalData_1[[#This Row],[Item_key]],GDList,Table_ExternalData_1[[#Headers],[30]])</f>
        <v>0</v>
      </c>
      <c r="AK486" s="6">
        <f>SUMIFS(GQList,GIList,Table_ExternalData_1[[#This Row],[Item_key]],GDList,Table_ExternalData_1[[#Headers],[31]])</f>
        <v>0</v>
      </c>
      <c r="AL486" s="6">
        <f>SUM(Table_ExternalData_1[[#This Row],[1]:[31]])</f>
        <v>6300</v>
      </c>
    </row>
    <row r="487" spans="1:38" hidden="1">
      <c r="A487" s="8" t="s">
        <v>2000</v>
      </c>
      <c r="B487" s="3" t="s">
        <v>1300</v>
      </c>
      <c r="C487" s="3" t="s">
        <v>332</v>
      </c>
      <c r="D487" s="3" t="s">
        <v>1316</v>
      </c>
      <c r="E487" s="3" t="s">
        <v>1317</v>
      </c>
      <c r="F487" s="8" t="s">
        <v>1641</v>
      </c>
      <c r="G487" s="6">
        <f>SUMIFS(GQList,GIList,Table_ExternalData_1[[#This Row],[Item_key]],GDList,Table_ExternalData_1[[#Headers],[1]])</f>
        <v>0</v>
      </c>
      <c r="H487" s="6">
        <f>SUMIFS(GQList,GIList,Table_ExternalData_1[[#This Row],[Item_key]],GDList,Table_ExternalData_1[[#Headers],[2]])</f>
        <v>0</v>
      </c>
      <c r="I487" s="6">
        <f>SUMIFS(GQList,GIList,Table_ExternalData_1[[#This Row],[Item_key]],GDList,Table_ExternalData_1[[#Headers],[3]])</f>
        <v>0</v>
      </c>
      <c r="J487" s="6">
        <f>SUMIFS(GQList,GIList,Table_ExternalData_1[[#This Row],[Item_key]],GDList,Table_ExternalData_1[[#Headers],[4]])</f>
        <v>0</v>
      </c>
      <c r="K487" s="6">
        <f>SUMIFS(GQList,GIList,Table_ExternalData_1[[#This Row],[Item_key]],GDList,Table_ExternalData_1[[#Headers],[5]])</f>
        <v>0</v>
      </c>
      <c r="L487" s="6">
        <f>SUMIFS(GQList,GIList,Table_ExternalData_1[[#This Row],[Item_key]],GDList,Table_ExternalData_1[[#Headers],[6]])</f>
        <v>20800</v>
      </c>
      <c r="M487" s="6">
        <f>SUMIFS(GQList,GIList,Table_ExternalData_1[[#This Row],[Item_key]],GDList,Table_ExternalData_1[[#Headers],[7]])</f>
        <v>0</v>
      </c>
      <c r="N487" s="6">
        <f>SUMIFS(GQList,GIList,Table_ExternalData_1[[#This Row],[Item_key]],GDList,Table_ExternalData_1[[#Headers],[8]])</f>
        <v>0</v>
      </c>
      <c r="O487" s="6">
        <f>SUMIFS(GQList,GIList,Table_ExternalData_1[[#This Row],[Item_key]],GDList,Table_ExternalData_1[[#Headers],[9]])</f>
        <v>0</v>
      </c>
      <c r="P487" s="6">
        <f>SUMIFS(GQList,GIList,Table_ExternalData_1[[#This Row],[Item_key]],GDList,Table_ExternalData_1[[#Headers],[10]])</f>
        <v>0</v>
      </c>
      <c r="Q487" s="6">
        <f>SUMIFS(GQList,GIList,Table_ExternalData_1[[#This Row],[Item_key]],GDList,Table_ExternalData_1[[#Headers],[11]])</f>
        <v>0</v>
      </c>
      <c r="R487" s="6">
        <f>SUMIFS(GQList,GIList,Table_ExternalData_1[[#This Row],[Item_key]],GDList,Table_ExternalData_1[[#Headers],[12]])</f>
        <v>0</v>
      </c>
      <c r="S487" s="6">
        <f>SUMIFS(GQList,GIList,Table_ExternalData_1[[#This Row],[Item_key]],GDList,Table_ExternalData_1[[#Headers],[13]])</f>
        <v>0</v>
      </c>
      <c r="T487" s="6">
        <f>SUMIFS(GQList,GIList,Table_ExternalData_1[[#This Row],[Item_key]],GDList,Table_ExternalData_1[[#Headers],[14]])</f>
        <v>0</v>
      </c>
      <c r="U487" s="6">
        <f>SUMIFS(GQList,GIList,Table_ExternalData_1[[#This Row],[Item_key]],GDList,Table_ExternalData_1[[#Headers],[15]])</f>
        <v>0</v>
      </c>
      <c r="V487" s="6">
        <f>SUMIFS(GQList,GIList,Table_ExternalData_1[[#This Row],[Item_key]],GDList,Table_ExternalData_1[[#Headers],[16]])</f>
        <v>0</v>
      </c>
      <c r="W487" s="6">
        <f>SUMIFS(GQList,GIList,Table_ExternalData_1[[#This Row],[Item_key]],GDList,Table_ExternalData_1[[#Headers],[17]])</f>
        <v>0</v>
      </c>
      <c r="X487" s="6">
        <f>SUMIFS(GQList,GIList,Table_ExternalData_1[[#This Row],[Item_key]],GDList,Table_ExternalData_1[[#Headers],[18]])</f>
        <v>0</v>
      </c>
      <c r="Y487" s="6">
        <f>SUMIFS(GQList,GIList,Table_ExternalData_1[[#This Row],[Item_key]],GDList,Table_ExternalData_1[[#Headers],[19]])</f>
        <v>0</v>
      </c>
      <c r="Z487" s="6">
        <f>SUMIFS(GQList,GIList,Table_ExternalData_1[[#This Row],[Item_key]],GDList,Table_ExternalData_1[[#Headers],[20]])</f>
        <v>0</v>
      </c>
      <c r="AA487" s="6">
        <f>SUMIFS(GQList,GIList,Table_ExternalData_1[[#This Row],[Item_key]],GDList,Table_ExternalData_1[[#Headers],[21]])</f>
        <v>0</v>
      </c>
      <c r="AB487" s="6">
        <f>SUMIFS(GQList,GIList,Table_ExternalData_1[[#This Row],[Item_key]],GDList,Table_ExternalData_1[[#Headers],[22]])</f>
        <v>0</v>
      </c>
      <c r="AC487" s="6">
        <f>SUMIFS(GQList,GIList,Table_ExternalData_1[[#This Row],[Item_key]],GDList,Table_ExternalData_1[[#Headers],[23]])</f>
        <v>0</v>
      </c>
      <c r="AD487" s="6">
        <f>SUMIFS(GQList,GIList,Table_ExternalData_1[[#This Row],[Item_key]],GDList,Table_ExternalData_1[[#Headers],[24]])</f>
        <v>0</v>
      </c>
      <c r="AE487" s="6">
        <f>SUMIFS(GQList,GIList,Table_ExternalData_1[[#This Row],[Item_key]],GDList,Table_ExternalData_1[[#Headers],[25]])</f>
        <v>0</v>
      </c>
      <c r="AF487" s="6">
        <f>SUMIFS(GQList,GIList,Table_ExternalData_1[[#This Row],[Item_key]],GDList,Table_ExternalData_1[[#Headers],[26]])</f>
        <v>0</v>
      </c>
      <c r="AG487" s="6">
        <f>SUMIFS(GQList,GIList,Table_ExternalData_1[[#This Row],[Item_key]],GDList,Table_ExternalData_1[[#Headers],[27]])</f>
        <v>0</v>
      </c>
      <c r="AH487" s="6">
        <f>SUMIFS(GQList,GIList,Table_ExternalData_1[[#This Row],[Item_key]],GDList,Table_ExternalData_1[[#Headers],[28]])</f>
        <v>0</v>
      </c>
      <c r="AI487" s="6">
        <f>SUMIFS(GQList,GIList,Table_ExternalData_1[[#This Row],[Item_key]],GDList,Table_ExternalData_1[[#Headers],[29]])</f>
        <v>0</v>
      </c>
      <c r="AJ487" s="6">
        <f>SUMIFS(GQList,GIList,Table_ExternalData_1[[#This Row],[Item_key]],GDList,Table_ExternalData_1[[#Headers],[30]])</f>
        <v>0</v>
      </c>
      <c r="AK487" s="6">
        <f>SUMIFS(GQList,GIList,Table_ExternalData_1[[#This Row],[Item_key]],GDList,Table_ExternalData_1[[#Headers],[31]])</f>
        <v>0</v>
      </c>
      <c r="AL487" s="6">
        <f>SUM(Table_ExternalData_1[[#This Row],[1]:[31]])</f>
        <v>20800</v>
      </c>
    </row>
    <row r="488" spans="1:38" hidden="1">
      <c r="A488" s="8" t="s">
        <v>2000</v>
      </c>
      <c r="B488" s="3" t="s">
        <v>1300</v>
      </c>
      <c r="C488" s="3" t="s">
        <v>333</v>
      </c>
      <c r="D488" s="3" t="s">
        <v>1593</v>
      </c>
      <c r="E488" s="3" t="s">
        <v>1594</v>
      </c>
      <c r="F488" s="8" t="s">
        <v>1641</v>
      </c>
      <c r="G488" s="6">
        <f>SUMIFS(GQList,GIList,Table_ExternalData_1[[#This Row],[Item_key]],GDList,Table_ExternalData_1[[#Headers],[1]])</f>
        <v>0</v>
      </c>
      <c r="H488" s="6">
        <f>SUMIFS(GQList,GIList,Table_ExternalData_1[[#This Row],[Item_key]],GDList,Table_ExternalData_1[[#Headers],[2]])</f>
        <v>0</v>
      </c>
      <c r="I488" s="6">
        <f>SUMIFS(GQList,GIList,Table_ExternalData_1[[#This Row],[Item_key]],GDList,Table_ExternalData_1[[#Headers],[3]])</f>
        <v>0</v>
      </c>
      <c r="J488" s="6">
        <f>SUMIFS(GQList,GIList,Table_ExternalData_1[[#This Row],[Item_key]],GDList,Table_ExternalData_1[[#Headers],[4]])</f>
        <v>0</v>
      </c>
      <c r="K488" s="6">
        <f>SUMIFS(GQList,GIList,Table_ExternalData_1[[#This Row],[Item_key]],GDList,Table_ExternalData_1[[#Headers],[5]])</f>
        <v>0</v>
      </c>
      <c r="L488" s="6">
        <f>SUMIFS(GQList,GIList,Table_ExternalData_1[[#This Row],[Item_key]],GDList,Table_ExternalData_1[[#Headers],[6]])</f>
        <v>10800</v>
      </c>
      <c r="M488" s="6">
        <f>SUMIFS(GQList,GIList,Table_ExternalData_1[[#This Row],[Item_key]],GDList,Table_ExternalData_1[[#Headers],[7]])</f>
        <v>0</v>
      </c>
      <c r="N488" s="6">
        <f>SUMIFS(GQList,GIList,Table_ExternalData_1[[#This Row],[Item_key]],GDList,Table_ExternalData_1[[#Headers],[8]])</f>
        <v>0</v>
      </c>
      <c r="O488" s="6">
        <f>SUMIFS(GQList,GIList,Table_ExternalData_1[[#This Row],[Item_key]],GDList,Table_ExternalData_1[[#Headers],[9]])</f>
        <v>0</v>
      </c>
      <c r="P488" s="6">
        <f>SUMIFS(GQList,GIList,Table_ExternalData_1[[#This Row],[Item_key]],GDList,Table_ExternalData_1[[#Headers],[10]])</f>
        <v>0</v>
      </c>
      <c r="Q488" s="6">
        <f>SUMIFS(GQList,GIList,Table_ExternalData_1[[#This Row],[Item_key]],GDList,Table_ExternalData_1[[#Headers],[11]])</f>
        <v>3000</v>
      </c>
      <c r="R488" s="6">
        <f>SUMIFS(GQList,GIList,Table_ExternalData_1[[#This Row],[Item_key]],GDList,Table_ExternalData_1[[#Headers],[12]])</f>
        <v>0</v>
      </c>
      <c r="S488" s="6">
        <f>SUMIFS(GQList,GIList,Table_ExternalData_1[[#This Row],[Item_key]],GDList,Table_ExternalData_1[[#Headers],[13]])</f>
        <v>0</v>
      </c>
      <c r="T488" s="6">
        <f>SUMIFS(GQList,GIList,Table_ExternalData_1[[#This Row],[Item_key]],GDList,Table_ExternalData_1[[#Headers],[14]])</f>
        <v>0</v>
      </c>
      <c r="U488" s="6">
        <f>SUMIFS(GQList,GIList,Table_ExternalData_1[[#This Row],[Item_key]],GDList,Table_ExternalData_1[[#Headers],[15]])</f>
        <v>0</v>
      </c>
      <c r="V488" s="6">
        <f>SUMIFS(GQList,GIList,Table_ExternalData_1[[#This Row],[Item_key]],GDList,Table_ExternalData_1[[#Headers],[16]])</f>
        <v>0</v>
      </c>
      <c r="W488" s="6">
        <f>SUMIFS(GQList,GIList,Table_ExternalData_1[[#This Row],[Item_key]],GDList,Table_ExternalData_1[[#Headers],[17]])</f>
        <v>0</v>
      </c>
      <c r="X488" s="6">
        <f>SUMIFS(GQList,GIList,Table_ExternalData_1[[#This Row],[Item_key]],GDList,Table_ExternalData_1[[#Headers],[18]])</f>
        <v>0</v>
      </c>
      <c r="Y488" s="6">
        <f>SUMIFS(GQList,GIList,Table_ExternalData_1[[#This Row],[Item_key]],GDList,Table_ExternalData_1[[#Headers],[19]])</f>
        <v>0</v>
      </c>
      <c r="Z488" s="6">
        <f>SUMIFS(GQList,GIList,Table_ExternalData_1[[#This Row],[Item_key]],GDList,Table_ExternalData_1[[#Headers],[20]])</f>
        <v>0</v>
      </c>
      <c r="AA488" s="6">
        <f>SUMIFS(GQList,GIList,Table_ExternalData_1[[#This Row],[Item_key]],GDList,Table_ExternalData_1[[#Headers],[21]])</f>
        <v>0</v>
      </c>
      <c r="AB488" s="6">
        <f>SUMIFS(GQList,GIList,Table_ExternalData_1[[#This Row],[Item_key]],GDList,Table_ExternalData_1[[#Headers],[22]])</f>
        <v>0</v>
      </c>
      <c r="AC488" s="6">
        <f>SUMIFS(GQList,GIList,Table_ExternalData_1[[#This Row],[Item_key]],GDList,Table_ExternalData_1[[#Headers],[23]])</f>
        <v>0</v>
      </c>
      <c r="AD488" s="6">
        <f>SUMIFS(GQList,GIList,Table_ExternalData_1[[#This Row],[Item_key]],GDList,Table_ExternalData_1[[#Headers],[24]])</f>
        <v>0</v>
      </c>
      <c r="AE488" s="6">
        <f>SUMIFS(GQList,GIList,Table_ExternalData_1[[#This Row],[Item_key]],GDList,Table_ExternalData_1[[#Headers],[25]])</f>
        <v>0</v>
      </c>
      <c r="AF488" s="6">
        <f>SUMIFS(GQList,GIList,Table_ExternalData_1[[#This Row],[Item_key]],GDList,Table_ExternalData_1[[#Headers],[26]])</f>
        <v>0</v>
      </c>
      <c r="AG488" s="6">
        <f>SUMIFS(GQList,GIList,Table_ExternalData_1[[#This Row],[Item_key]],GDList,Table_ExternalData_1[[#Headers],[27]])</f>
        <v>0</v>
      </c>
      <c r="AH488" s="6">
        <f>SUMIFS(GQList,GIList,Table_ExternalData_1[[#This Row],[Item_key]],GDList,Table_ExternalData_1[[#Headers],[28]])</f>
        <v>0</v>
      </c>
      <c r="AI488" s="6">
        <f>SUMIFS(GQList,GIList,Table_ExternalData_1[[#This Row],[Item_key]],GDList,Table_ExternalData_1[[#Headers],[29]])</f>
        <v>6900</v>
      </c>
      <c r="AJ488" s="6">
        <f>SUMIFS(GQList,GIList,Table_ExternalData_1[[#This Row],[Item_key]],GDList,Table_ExternalData_1[[#Headers],[30]])</f>
        <v>0</v>
      </c>
      <c r="AK488" s="6">
        <f>SUMIFS(GQList,GIList,Table_ExternalData_1[[#This Row],[Item_key]],GDList,Table_ExternalData_1[[#Headers],[31]])</f>
        <v>0</v>
      </c>
      <c r="AL488" s="6">
        <f>SUM(Table_ExternalData_1[[#This Row],[1]:[31]])</f>
        <v>20700</v>
      </c>
    </row>
    <row r="489" spans="1:38" hidden="1">
      <c r="A489" s="8" t="s">
        <v>2000</v>
      </c>
      <c r="B489" s="3" t="s">
        <v>1300</v>
      </c>
      <c r="C489" s="3" t="s">
        <v>393</v>
      </c>
      <c r="D489" s="3" t="s">
        <v>1322</v>
      </c>
      <c r="E489" s="3" t="s">
        <v>1323</v>
      </c>
      <c r="F489" s="8" t="s">
        <v>1641</v>
      </c>
      <c r="G489" s="6">
        <f>SUMIFS(GQList,GIList,Table_ExternalData_1[[#This Row],[Item_key]],GDList,Table_ExternalData_1[[#Headers],[1]])</f>
        <v>0</v>
      </c>
      <c r="H489" s="6">
        <f>SUMIFS(GQList,GIList,Table_ExternalData_1[[#This Row],[Item_key]],GDList,Table_ExternalData_1[[#Headers],[2]])</f>
        <v>0</v>
      </c>
      <c r="I489" s="6">
        <f>SUMIFS(GQList,GIList,Table_ExternalData_1[[#This Row],[Item_key]],GDList,Table_ExternalData_1[[#Headers],[3]])</f>
        <v>0</v>
      </c>
      <c r="J489" s="6">
        <f>SUMIFS(GQList,GIList,Table_ExternalData_1[[#This Row],[Item_key]],GDList,Table_ExternalData_1[[#Headers],[4]])</f>
        <v>0</v>
      </c>
      <c r="K489" s="6">
        <f>SUMIFS(GQList,GIList,Table_ExternalData_1[[#This Row],[Item_key]],GDList,Table_ExternalData_1[[#Headers],[5]])</f>
        <v>0</v>
      </c>
      <c r="L489" s="6">
        <f>SUMIFS(GQList,GIList,Table_ExternalData_1[[#This Row],[Item_key]],GDList,Table_ExternalData_1[[#Headers],[6]])</f>
        <v>0</v>
      </c>
      <c r="M489" s="6">
        <f>SUMIFS(GQList,GIList,Table_ExternalData_1[[#This Row],[Item_key]],GDList,Table_ExternalData_1[[#Headers],[7]])</f>
        <v>0</v>
      </c>
      <c r="N489" s="6">
        <f>SUMIFS(GQList,GIList,Table_ExternalData_1[[#This Row],[Item_key]],GDList,Table_ExternalData_1[[#Headers],[8]])</f>
        <v>2000</v>
      </c>
      <c r="O489" s="6">
        <f>SUMIFS(GQList,GIList,Table_ExternalData_1[[#This Row],[Item_key]],GDList,Table_ExternalData_1[[#Headers],[9]])</f>
        <v>0</v>
      </c>
      <c r="P489" s="6">
        <f>SUMIFS(GQList,GIList,Table_ExternalData_1[[#This Row],[Item_key]],GDList,Table_ExternalData_1[[#Headers],[10]])</f>
        <v>0</v>
      </c>
      <c r="Q489" s="6">
        <f>SUMIFS(GQList,GIList,Table_ExternalData_1[[#This Row],[Item_key]],GDList,Table_ExternalData_1[[#Headers],[11]])</f>
        <v>0</v>
      </c>
      <c r="R489" s="6">
        <f>SUMIFS(GQList,GIList,Table_ExternalData_1[[#This Row],[Item_key]],GDList,Table_ExternalData_1[[#Headers],[12]])</f>
        <v>0</v>
      </c>
      <c r="S489" s="6">
        <f>SUMIFS(GQList,GIList,Table_ExternalData_1[[#This Row],[Item_key]],GDList,Table_ExternalData_1[[#Headers],[13]])</f>
        <v>0</v>
      </c>
      <c r="T489" s="6">
        <f>SUMIFS(GQList,GIList,Table_ExternalData_1[[#This Row],[Item_key]],GDList,Table_ExternalData_1[[#Headers],[14]])</f>
        <v>0</v>
      </c>
      <c r="U489" s="6">
        <f>SUMIFS(GQList,GIList,Table_ExternalData_1[[#This Row],[Item_key]],GDList,Table_ExternalData_1[[#Headers],[15]])</f>
        <v>0</v>
      </c>
      <c r="V489" s="6">
        <f>SUMIFS(GQList,GIList,Table_ExternalData_1[[#This Row],[Item_key]],GDList,Table_ExternalData_1[[#Headers],[16]])</f>
        <v>0</v>
      </c>
      <c r="W489" s="6">
        <f>SUMIFS(GQList,GIList,Table_ExternalData_1[[#This Row],[Item_key]],GDList,Table_ExternalData_1[[#Headers],[17]])</f>
        <v>0</v>
      </c>
      <c r="X489" s="6">
        <f>SUMIFS(GQList,GIList,Table_ExternalData_1[[#This Row],[Item_key]],GDList,Table_ExternalData_1[[#Headers],[18]])</f>
        <v>0</v>
      </c>
      <c r="Y489" s="6">
        <f>SUMIFS(GQList,GIList,Table_ExternalData_1[[#This Row],[Item_key]],GDList,Table_ExternalData_1[[#Headers],[19]])</f>
        <v>0</v>
      </c>
      <c r="Z489" s="6">
        <f>SUMIFS(GQList,GIList,Table_ExternalData_1[[#This Row],[Item_key]],GDList,Table_ExternalData_1[[#Headers],[20]])</f>
        <v>0</v>
      </c>
      <c r="AA489" s="6">
        <f>SUMIFS(GQList,GIList,Table_ExternalData_1[[#This Row],[Item_key]],GDList,Table_ExternalData_1[[#Headers],[21]])</f>
        <v>0</v>
      </c>
      <c r="AB489" s="6">
        <f>SUMIFS(GQList,GIList,Table_ExternalData_1[[#This Row],[Item_key]],GDList,Table_ExternalData_1[[#Headers],[22]])</f>
        <v>0</v>
      </c>
      <c r="AC489" s="6">
        <f>SUMIFS(GQList,GIList,Table_ExternalData_1[[#This Row],[Item_key]],GDList,Table_ExternalData_1[[#Headers],[23]])</f>
        <v>0</v>
      </c>
      <c r="AD489" s="6">
        <f>SUMIFS(GQList,GIList,Table_ExternalData_1[[#This Row],[Item_key]],GDList,Table_ExternalData_1[[#Headers],[24]])</f>
        <v>0</v>
      </c>
      <c r="AE489" s="6">
        <f>SUMIFS(GQList,GIList,Table_ExternalData_1[[#This Row],[Item_key]],GDList,Table_ExternalData_1[[#Headers],[25]])</f>
        <v>0</v>
      </c>
      <c r="AF489" s="6">
        <f>SUMIFS(GQList,GIList,Table_ExternalData_1[[#This Row],[Item_key]],GDList,Table_ExternalData_1[[#Headers],[26]])</f>
        <v>0</v>
      </c>
      <c r="AG489" s="6">
        <f>SUMIFS(GQList,GIList,Table_ExternalData_1[[#This Row],[Item_key]],GDList,Table_ExternalData_1[[#Headers],[27]])</f>
        <v>0</v>
      </c>
      <c r="AH489" s="6">
        <f>SUMIFS(GQList,GIList,Table_ExternalData_1[[#This Row],[Item_key]],GDList,Table_ExternalData_1[[#Headers],[28]])</f>
        <v>0</v>
      </c>
      <c r="AI489" s="6">
        <f>SUMIFS(GQList,GIList,Table_ExternalData_1[[#This Row],[Item_key]],GDList,Table_ExternalData_1[[#Headers],[29]])</f>
        <v>0</v>
      </c>
      <c r="AJ489" s="6">
        <f>SUMIFS(GQList,GIList,Table_ExternalData_1[[#This Row],[Item_key]],GDList,Table_ExternalData_1[[#Headers],[30]])</f>
        <v>0</v>
      </c>
      <c r="AK489" s="6">
        <f>SUMIFS(GQList,GIList,Table_ExternalData_1[[#This Row],[Item_key]],GDList,Table_ExternalData_1[[#Headers],[31]])</f>
        <v>5000</v>
      </c>
      <c r="AL489" s="6">
        <f>SUM(Table_ExternalData_1[[#This Row],[1]:[31]])</f>
        <v>7000</v>
      </c>
    </row>
    <row r="490" spans="1:38" ht="24">
      <c r="A490" s="8" t="s">
        <v>2001</v>
      </c>
      <c r="B490" s="3" t="s">
        <v>1318</v>
      </c>
      <c r="C490" s="3" t="s">
        <v>12</v>
      </c>
      <c r="D490" s="3" t="s">
        <v>1319</v>
      </c>
      <c r="E490" s="3" t="s">
        <v>1320</v>
      </c>
      <c r="F490" s="8" t="s">
        <v>1641</v>
      </c>
      <c r="G490" s="6">
        <f>SUMIFS(GQList,GIList,Table_ExternalData_1[[#This Row],[Item_key]],GDList,Table_ExternalData_1[[#Headers],[1]])</f>
        <v>0</v>
      </c>
      <c r="H490" s="6">
        <f>SUMIFS(GQList,GIList,Table_ExternalData_1[[#This Row],[Item_key]],GDList,Table_ExternalData_1[[#Headers],[2]])</f>
        <v>0</v>
      </c>
      <c r="I490" s="6">
        <f>SUMIFS(GQList,GIList,Table_ExternalData_1[[#This Row],[Item_key]],GDList,Table_ExternalData_1[[#Headers],[3]])</f>
        <v>0</v>
      </c>
      <c r="J490" s="6">
        <f>SUMIFS(GQList,GIList,Table_ExternalData_1[[#This Row],[Item_key]],GDList,Table_ExternalData_1[[#Headers],[4]])</f>
        <v>0</v>
      </c>
      <c r="K490" s="6">
        <f>SUMIFS(GQList,GIList,Table_ExternalData_1[[#This Row],[Item_key]],GDList,Table_ExternalData_1[[#Headers],[5]])</f>
        <v>0</v>
      </c>
      <c r="L490" s="6">
        <f>SUMIFS(GQList,GIList,Table_ExternalData_1[[#This Row],[Item_key]],GDList,Table_ExternalData_1[[#Headers],[6]])</f>
        <v>12900</v>
      </c>
      <c r="M490" s="6">
        <f>SUMIFS(GQList,GIList,Table_ExternalData_1[[#This Row],[Item_key]],GDList,Table_ExternalData_1[[#Headers],[7]])</f>
        <v>0</v>
      </c>
      <c r="N490" s="6">
        <f>SUMIFS(GQList,GIList,Table_ExternalData_1[[#This Row],[Item_key]],GDList,Table_ExternalData_1[[#Headers],[8]])</f>
        <v>0</v>
      </c>
      <c r="O490" s="6">
        <f>SUMIFS(GQList,GIList,Table_ExternalData_1[[#This Row],[Item_key]],GDList,Table_ExternalData_1[[#Headers],[9]])</f>
        <v>0</v>
      </c>
      <c r="P490" s="6">
        <f>SUMIFS(GQList,GIList,Table_ExternalData_1[[#This Row],[Item_key]],GDList,Table_ExternalData_1[[#Headers],[10]])</f>
        <v>0</v>
      </c>
      <c r="Q490" s="6">
        <f>SUMIFS(GQList,GIList,Table_ExternalData_1[[#This Row],[Item_key]],GDList,Table_ExternalData_1[[#Headers],[11]])</f>
        <v>0</v>
      </c>
      <c r="R490" s="6">
        <f>SUMIFS(GQList,GIList,Table_ExternalData_1[[#This Row],[Item_key]],GDList,Table_ExternalData_1[[#Headers],[12]])</f>
        <v>0</v>
      </c>
      <c r="S490" s="6">
        <f>SUMIFS(GQList,GIList,Table_ExternalData_1[[#This Row],[Item_key]],GDList,Table_ExternalData_1[[#Headers],[13]])</f>
        <v>0</v>
      </c>
      <c r="T490" s="6">
        <f>SUMIFS(GQList,GIList,Table_ExternalData_1[[#This Row],[Item_key]],GDList,Table_ExternalData_1[[#Headers],[14]])</f>
        <v>0</v>
      </c>
      <c r="U490" s="6">
        <f>SUMIFS(GQList,GIList,Table_ExternalData_1[[#This Row],[Item_key]],GDList,Table_ExternalData_1[[#Headers],[15]])</f>
        <v>0</v>
      </c>
      <c r="V490" s="6">
        <f>SUMIFS(GQList,GIList,Table_ExternalData_1[[#This Row],[Item_key]],GDList,Table_ExternalData_1[[#Headers],[16]])</f>
        <v>0</v>
      </c>
      <c r="W490" s="6">
        <f>SUMIFS(GQList,GIList,Table_ExternalData_1[[#This Row],[Item_key]],GDList,Table_ExternalData_1[[#Headers],[17]])</f>
        <v>0</v>
      </c>
      <c r="X490" s="6">
        <f>SUMIFS(GQList,GIList,Table_ExternalData_1[[#This Row],[Item_key]],GDList,Table_ExternalData_1[[#Headers],[18]])</f>
        <v>0</v>
      </c>
      <c r="Y490" s="6">
        <f>SUMIFS(GQList,GIList,Table_ExternalData_1[[#This Row],[Item_key]],GDList,Table_ExternalData_1[[#Headers],[19]])</f>
        <v>0</v>
      </c>
      <c r="Z490" s="6">
        <f>SUMIFS(GQList,GIList,Table_ExternalData_1[[#This Row],[Item_key]],GDList,Table_ExternalData_1[[#Headers],[20]])</f>
        <v>0</v>
      </c>
      <c r="AA490" s="6">
        <f>SUMIFS(GQList,GIList,Table_ExternalData_1[[#This Row],[Item_key]],GDList,Table_ExternalData_1[[#Headers],[21]])</f>
        <v>0</v>
      </c>
      <c r="AB490" s="6">
        <f>SUMIFS(GQList,GIList,Table_ExternalData_1[[#This Row],[Item_key]],GDList,Table_ExternalData_1[[#Headers],[22]])</f>
        <v>0</v>
      </c>
      <c r="AC490" s="6">
        <f>SUMIFS(GQList,GIList,Table_ExternalData_1[[#This Row],[Item_key]],GDList,Table_ExternalData_1[[#Headers],[23]])</f>
        <v>0</v>
      </c>
      <c r="AD490" s="6">
        <f>SUMIFS(GQList,GIList,Table_ExternalData_1[[#This Row],[Item_key]],GDList,Table_ExternalData_1[[#Headers],[24]])</f>
        <v>0</v>
      </c>
      <c r="AE490" s="6">
        <f>SUMIFS(GQList,GIList,Table_ExternalData_1[[#This Row],[Item_key]],GDList,Table_ExternalData_1[[#Headers],[25]])</f>
        <v>0</v>
      </c>
      <c r="AF490" s="6">
        <f>SUMIFS(GQList,GIList,Table_ExternalData_1[[#This Row],[Item_key]],GDList,Table_ExternalData_1[[#Headers],[26]])</f>
        <v>0</v>
      </c>
      <c r="AG490" s="6">
        <f>SUMIFS(GQList,GIList,Table_ExternalData_1[[#This Row],[Item_key]],GDList,Table_ExternalData_1[[#Headers],[27]])</f>
        <v>0</v>
      </c>
      <c r="AH490" s="6">
        <f>SUMIFS(GQList,GIList,Table_ExternalData_1[[#This Row],[Item_key]],GDList,Table_ExternalData_1[[#Headers],[28]])</f>
        <v>0</v>
      </c>
      <c r="AI490" s="6">
        <f>SUMIFS(GQList,GIList,Table_ExternalData_1[[#This Row],[Item_key]],GDList,Table_ExternalData_1[[#Headers],[29]])</f>
        <v>0</v>
      </c>
      <c r="AJ490" s="6">
        <f>SUMIFS(GQList,GIList,Table_ExternalData_1[[#This Row],[Item_key]],GDList,Table_ExternalData_1[[#Headers],[30]])</f>
        <v>0</v>
      </c>
      <c r="AK490" s="6">
        <f>SUMIFS(GQList,GIList,Table_ExternalData_1[[#This Row],[Item_key]],GDList,Table_ExternalData_1[[#Headers],[31]])</f>
        <v>0</v>
      </c>
      <c r="AL490" s="6">
        <f>SUM(Table_ExternalData_1[[#This Row],[1]:[31]])</f>
        <v>12900</v>
      </c>
    </row>
    <row r="491" spans="1:38" hidden="1">
      <c r="A491" s="8" t="s">
        <v>2000</v>
      </c>
      <c r="B491" s="3" t="s">
        <v>1324</v>
      </c>
      <c r="C491" s="3" t="s">
        <v>132</v>
      </c>
      <c r="D491" s="3" t="s">
        <v>1325</v>
      </c>
      <c r="E491" s="3" t="s">
        <v>1326</v>
      </c>
      <c r="F491" s="8" t="s">
        <v>1641</v>
      </c>
      <c r="G491" s="6">
        <f>SUMIFS(GQList,GIList,Table_ExternalData_1[[#This Row],[Item_key]],GDList,Table_ExternalData_1[[#Headers],[1]])</f>
        <v>0</v>
      </c>
      <c r="H491" s="6">
        <f>SUMIFS(GQList,GIList,Table_ExternalData_1[[#This Row],[Item_key]],GDList,Table_ExternalData_1[[#Headers],[2]])</f>
        <v>0</v>
      </c>
      <c r="I491" s="6">
        <f>SUMIFS(GQList,GIList,Table_ExternalData_1[[#This Row],[Item_key]],GDList,Table_ExternalData_1[[#Headers],[3]])</f>
        <v>0</v>
      </c>
      <c r="J491" s="6">
        <f>SUMIFS(GQList,GIList,Table_ExternalData_1[[#This Row],[Item_key]],GDList,Table_ExternalData_1[[#Headers],[4]])</f>
        <v>0</v>
      </c>
      <c r="K491" s="6">
        <f>SUMIFS(GQList,GIList,Table_ExternalData_1[[#This Row],[Item_key]],GDList,Table_ExternalData_1[[#Headers],[5]])</f>
        <v>0</v>
      </c>
      <c r="L491" s="6">
        <f>SUMIFS(GQList,GIList,Table_ExternalData_1[[#This Row],[Item_key]],GDList,Table_ExternalData_1[[#Headers],[6]])</f>
        <v>0</v>
      </c>
      <c r="M491" s="6">
        <f>SUMIFS(GQList,GIList,Table_ExternalData_1[[#This Row],[Item_key]],GDList,Table_ExternalData_1[[#Headers],[7]])</f>
        <v>0</v>
      </c>
      <c r="N491" s="6">
        <f>SUMIFS(GQList,GIList,Table_ExternalData_1[[#This Row],[Item_key]],GDList,Table_ExternalData_1[[#Headers],[8]])</f>
        <v>0</v>
      </c>
      <c r="O491" s="6">
        <f>SUMIFS(GQList,GIList,Table_ExternalData_1[[#This Row],[Item_key]],GDList,Table_ExternalData_1[[#Headers],[9]])</f>
        <v>0</v>
      </c>
      <c r="P491" s="6">
        <f>SUMIFS(GQList,GIList,Table_ExternalData_1[[#This Row],[Item_key]],GDList,Table_ExternalData_1[[#Headers],[10]])</f>
        <v>0</v>
      </c>
      <c r="Q491" s="6">
        <f>SUMIFS(GQList,GIList,Table_ExternalData_1[[#This Row],[Item_key]],GDList,Table_ExternalData_1[[#Headers],[11]])</f>
        <v>0</v>
      </c>
      <c r="R491" s="6">
        <f>SUMIFS(GQList,GIList,Table_ExternalData_1[[#This Row],[Item_key]],GDList,Table_ExternalData_1[[#Headers],[12]])</f>
        <v>0</v>
      </c>
      <c r="S491" s="6">
        <f>SUMIFS(GQList,GIList,Table_ExternalData_1[[#This Row],[Item_key]],GDList,Table_ExternalData_1[[#Headers],[13]])</f>
        <v>0</v>
      </c>
      <c r="T491" s="6">
        <f>SUMIFS(GQList,GIList,Table_ExternalData_1[[#This Row],[Item_key]],GDList,Table_ExternalData_1[[#Headers],[14]])</f>
        <v>0</v>
      </c>
      <c r="U491" s="6">
        <f>SUMIFS(GQList,GIList,Table_ExternalData_1[[#This Row],[Item_key]],GDList,Table_ExternalData_1[[#Headers],[15]])</f>
        <v>0</v>
      </c>
      <c r="V491" s="6">
        <f>SUMIFS(GQList,GIList,Table_ExternalData_1[[#This Row],[Item_key]],GDList,Table_ExternalData_1[[#Headers],[16]])</f>
        <v>0</v>
      </c>
      <c r="W491" s="6">
        <f>SUMIFS(GQList,GIList,Table_ExternalData_1[[#This Row],[Item_key]],GDList,Table_ExternalData_1[[#Headers],[17]])</f>
        <v>0</v>
      </c>
      <c r="X491" s="6">
        <f>SUMIFS(GQList,GIList,Table_ExternalData_1[[#This Row],[Item_key]],GDList,Table_ExternalData_1[[#Headers],[18]])</f>
        <v>0</v>
      </c>
      <c r="Y491" s="6">
        <f>SUMIFS(GQList,GIList,Table_ExternalData_1[[#This Row],[Item_key]],GDList,Table_ExternalData_1[[#Headers],[19]])</f>
        <v>0</v>
      </c>
      <c r="Z491" s="6">
        <f>SUMIFS(GQList,GIList,Table_ExternalData_1[[#This Row],[Item_key]],GDList,Table_ExternalData_1[[#Headers],[20]])</f>
        <v>0</v>
      </c>
      <c r="AA491" s="6">
        <f>SUMIFS(GQList,GIList,Table_ExternalData_1[[#This Row],[Item_key]],GDList,Table_ExternalData_1[[#Headers],[21]])</f>
        <v>0</v>
      </c>
      <c r="AB491" s="6">
        <f>SUMIFS(GQList,GIList,Table_ExternalData_1[[#This Row],[Item_key]],GDList,Table_ExternalData_1[[#Headers],[22]])</f>
        <v>0</v>
      </c>
      <c r="AC491" s="6">
        <f>SUMIFS(GQList,GIList,Table_ExternalData_1[[#This Row],[Item_key]],GDList,Table_ExternalData_1[[#Headers],[23]])</f>
        <v>0</v>
      </c>
      <c r="AD491" s="6">
        <f>SUMIFS(GQList,GIList,Table_ExternalData_1[[#This Row],[Item_key]],GDList,Table_ExternalData_1[[#Headers],[24]])</f>
        <v>0</v>
      </c>
      <c r="AE491" s="6">
        <f>SUMIFS(GQList,GIList,Table_ExternalData_1[[#This Row],[Item_key]],GDList,Table_ExternalData_1[[#Headers],[25]])</f>
        <v>0</v>
      </c>
      <c r="AF491" s="6">
        <f>SUMIFS(GQList,GIList,Table_ExternalData_1[[#This Row],[Item_key]],GDList,Table_ExternalData_1[[#Headers],[26]])</f>
        <v>0</v>
      </c>
      <c r="AG491" s="6">
        <f>SUMIFS(GQList,GIList,Table_ExternalData_1[[#This Row],[Item_key]],GDList,Table_ExternalData_1[[#Headers],[27]])</f>
        <v>0</v>
      </c>
      <c r="AH491" s="6">
        <f>SUMIFS(GQList,GIList,Table_ExternalData_1[[#This Row],[Item_key]],GDList,Table_ExternalData_1[[#Headers],[28]])</f>
        <v>0</v>
      </c>
      <c r="AI491" s="6">
        <f>SUMIFS(GQList,GIList,Table_ExternalData_1[[#This Row],[Item_key]],GDList,Table_ExternalData_1[[#Headers],[29]])</f>
        <v>0</v>
      </c>
      <c r="AJ491" s="6">
        <f>SUMIFS(GQList,GIList,Table_ExternalData_1[[#This Row],[Item_key]],GDList,Table_ExternalData_1[[#Headers],[30]])</f>
        <v>0</v>
      </c>
      <c r="AK491" s="6">
        <f>SUMIFS(GQList,GIList,Table_ExternalData_1[[#This Row],[Item_key]],GDList,Table_ExternalData_1[[#Headers],[31]])</f>
        <v>0</v>
      </c>
      <c r="AL491" s="6">
        <f>SUM(Table_ExternalData_1[[#This Row],[1]:[31]])</f>
        <v>0</v>
      </c>
    </row>
    <row r="492" spans="1:38" hidden="1">
      <c r="A492" s="8" t="s">
        <v>2000</v>
      </c>
      <c r="B492" s="3" t="s">
        <v>1327</v>
      </c>
      <c r="C492" s="3" t="s">
        <v>572</v>
      </c>
      <c r="D492" s="3" t="s">
        <v>1328</v>
      </c>
      <c r="E492" s="3" t="s">
        <v>1329</v>
      </c>
      <c r="F492" s="8" t="s">
        <v>1641</v>
      </c>
      <c r="G492" s="6">
        <f>SUMIFS(GQList,GIList,Table_ExternalData_1[[#This Row],[Item_key]],GDList,Table_ExternalData_1[[#Headers],[1]])</f>
        <v>0</v>
      </c>
      <c r="H492" s="6">
        <f>SUMIFS(GQList,GIList,Table_ExternalData_1[[#This Row],[Item_key]],GDList,Table_ExternalData_1[[#Headers],[2]])</f>
        <v>0</v>
      </c>
      <c r="I492" s="6">
        <f>SUMIFS(GQList,GIList,Table_ExternalData_1[[#This Row],[Item_key]],GDList,Table_ExternalData_1[[#Headers],[3]])</f>
        <v>0</v>
      </c>
      <c r="J492" s="6">
        <f>SUMIFS(GQList,GIList,Table_ExternalData_1[[#This Row],[Item_key]],GDList,Table_ExternalData_1[[#Headers],[4]])</f>
        <v>0</v>
      </c>
      <c r="K492" s="6">
        <f>SUMIFS(GQList,GIList,Table_ExternalData_1[[#This Row],[Item_key]],GDList,Table_ExternalData_1[[#Headers],[5]])</f>
        <v>0</v>
      </c>
      <c r="L492" s="6">
        <f>SUMIFS(GQList,GIList,Table_ExternalData_1[[#This Row],[Item_key]],GDList,Table_ExternalData_1[[#Headers],[6]])</f>
        <v>0</v>
      </c>
      <c r="M492" s="6">
        <f>SUMIFS(GQList,GIList,Table_ExternalData_1[[#This Row],[Item_key]],GDList,Table_ExternalData_1[[#Headers],[7]])</f>
        <v>0</v>
      </c>
      <c r="N492" s="6">
        <f>SUMIFS(GQList,GIList,Table_ExternalData_1[[#This Row],[Item_key]],GDList,Table_ExternalData_1[[#Headers],[8]])</f>
        <v>0</v>
      </c>
      <c r="O492" s="6">
        <f>SUMIFS(GQList,GIList,Table_ExternalData_1[[#This Row],[Item_key]],GDList,Table_ExternalData_1[[#Headers],[9]])</f>
        <v>0</v>
      </c>
      <c r="P492" s="6">
        <f>SUMIFS(GQList,GIList,Table_ExternalData_1[[#This Row],[Item_key]],GDList,Table_ExternalData_1[[#Headers],[10]])</f>
        <v>0</v>
      </c>
      <c r="Q492" s="6">
        <f>SUMIFS(GQList,GIList,Table_ExternalData_1[[#This Row],[Item_key]],GDList,Table_ExternalData_1[[#Headers],[11]])</f>
        <v>0</v>
      </c>
      <c r="R492" s="6">
        <f>SUMIFS(GQList,GIList,Table_ExternalData_1[[#This Row],[Item_key]],GDList,Table_ExternalData_1[[#Headers],[12]])</f>
        <v>0</v>
      </c>
      <c r="S492" s="6">
        <f>SUMIFS(GQList,GIList,Table_ExternalData_1[[#This Row],[Item_key]],GDList,Table_ExternalData_1[[#Headers],[13]])</f>
        <v>0</v>
      </c>
      <c r="T492" s="6">
        <f>SUMIFS(GQList,GIList,Table_ExternalData_1[[#This Row],[Item_key]],GDList,Table_ExternalData_1[[#Headers],[14]])</f>
        <v>0</v>
      </c>
      <c r="U492" s="6">
        <f>SUMIFS(GQList,GIList,Table_ExternalData_1[[#This Row],[Item_key]],GDList,Table_ExternalData_1[[#Headers],[15]])</f>
        <v>0</v>
      </c>
      <c r="V492" s="6">
        <f>SUMIFS(GQList,GIList,Table_ExternalData_1[[#This Row],[Item_key]],GDList,Table_ExternalData_1[[#Headers],[16]])</f>
        <v>0</v>
      </c>
      <c r="W492" s="6">
        <f>SUMIFS(GQList,GIList,Table_ExternalData_1[[#This Row],[Item_key]],GDList,Table_ExternalData_1[[#Headers],[17]])</f>
        <v>0</v>
      </c>
      <c r="X492" s="6">
        <f>SUMIFS(GQList,GIList,Table_ExternalData_1[[#This Row],[Item_key]],GDList,Table_ExternalData_1[[#Headers],[18]])</f>
        <v>0</v>
      </c>
      <c r="Y492" s="6">
        <f>SUMIFS(GQList,GIList,Table_ExternalData_1[[#This Row],[Item_key]],GDList,Table_ExternalData_1[[#Headers],[19]])</f>
        <v>0</v>
      </c>
      <c r="Z492" s="6">
        <f>SUMIFS(GQList,GIList,Table_ExternalData_1[[#This Row],[Item_key]],GDList,Table_ExternalData_1[[#Headers],[20]])</f>
        <v>0</v>
      </c>
      <c r="AA492" s="6">
        <f>SUMIFS(GQList,GIList,Table_ExternalData_1[[#This Row],[Item_key]],GDList,Table_ExternalData_1[[#Headers],[21]])</f>
        <v>0</v>
      </c>
      <c r="AB492" s="6">
        <f>SUMIFS(GQList,GIList,Table_ExternalData_1[[#This Row],[Item_key]],GDList,Table_ExternalData_1[[#Headers],[22]])</f>
        <v>0</v>
      </c>
      <c r="AC492" s="6">
        <f>SUMIFS(GQList,GIList,Table_ExternalData_1[[#This Row],[Item_key]],GDList,Table_ExternalData_1[[#Headers],[23]])</f>
        <v>0</v>
      </c>
      <c r="AD492" s="6">
        <f>SUMIFS(GQList,GIList,Table_ExternalData_1[[#This Row],[Item_key]],GDList,Table_ExternalData_1[[#Headers],[24]])</f>
        <v>0</v>
      </c>
      <c r="AE492" s="6">
        <f>SUMIFS(GQList,GIList,Table_ExternalData_1[[#This Row],[Item_key]],GDList,Table_ExternalData_1[[#Headers],[25]])</f>
        <v>0</v>
      </c>
      <c r="AF492" s="6">
        <f>SUMIFS(GQList,GIList,Table_ExternalData_1[[#This Row],[Item_key]],GDList,Table_ExternalData_1[[#Headers],[26]])</f>
        <v>0</v>
      </c>
      <c r="AG492" s="6">
        <f>SUMIFS(GQList,GIList,Table_ExternalData_1[[#This Row],[Item_key]],GDList,Table_ExternalData_1[[#Headers],[27]])</f>
        <v>0</v>
      </c>
      <c r="AH492" s="6">
        <f>SUMIFS(GQList,GIList,Table_ExternalData_1[[#This Row],[Item_key]],GDList,Table_ExternalData_1[[#Headers],[28]])</f>
        <v>0</v>
      </c>
      <c r="AI492" s="6">
        <f>SUMIFS(GQList,GIList,Table_ExternalData_1[[#This Row],[Item_key]],GDList,Table_ExternalData_1[[#Headers],[29]])</f>
        <v>0</v>
      </c>
      <c r="AJ492" s="6">
        <f>SUMIFS(GQList,GIList,Table_ExternalData_1[[#This Row],[Item_key]],GDList,Table_ExternalData_1[[#Headers],[30]])</f>
        <v>0</v>
      </c>
      <c r="AK492" s="6">
        <f>SUMIFS(GQList,GIList,Table_ExternalData_1[[#This Row],[Item_key]],GDList,Table_ExternalData_1[[#Headers],[31]])</f>
        <v>0</v>
      </c>
      <c r="AL492" s="6">
        <f>SUM(Table_ExternalData_1[[#This Row],[1]:[31]])</f>
        <v>0</v>
      </c>
    </row>
    <row r="493" spans="1:38" hidden="1">
      <c r="A493" s="8" t="s">
        <v>2000</v>
      </c>
      <c r="B493" s="3" t="s">
        <v>1327</v>
      </c>
      <c r="C493" s="3" t="s">
        <v>572</v>
      </c>
      <c r="D493" s="3" t="s">
        <v>1328</v>
      </c>
      <c r="E493" s="3" t="s">
        <v>1329</v>
      </c>
      <c r="F493" s="8" t="s">
        <v>1642</v>
      </c>
      <c r="G493" s="6">
        <f>SUMIFS(GQList,GIList,Table_ExternalData_1[[#This Row],[Item_key]],GDList,Table_ExternalData_1[[#Headers],[1]])</f>
        <v>0</v>
      </c>
      <c r="H493" s="6">
        <f>SUMIFS(GQList,GIList,Table_ExternalData_1[[#This Row],[Item_key]],GDList,Table_ExternalData_1[[#Headers],[2]])</f>
        <v>0</v>
      </c>
      <c r="I493" s="6">
        <f>SUMIFS(GQList,GIList,Table_ExternalData_1[[#This Row],[Item_key]],GDList,Table_ExternalData_1[[#Headers],[3]])</f>
        <v>0</v>
      </c>
      <c r="J493" s="6">
        <f>SUMIFS(GQList,GIList,Table_ExternalData_1[[#This Row],[Item_key]],GDList,Table_ExternalData_1[[#Headers],[4]])</f>
        <v>0</v>
      </c>
      <c r="K493" s="6">
        <f>SUMIFS(GQList,GIList,Table_ExternalData_1[[#This Row],[Item_key]],GDList,Table_ExternalData_1[[#Headers],[5]])</f>
        <v>0</v>
      </c>
      <c r="L493" s="6">
        <f>SUMIFS(GQList,GIList,Table_ExternalData_1[[#This Row],[Item_key]],GDList,Table_ExternalData_1[[#Headers],[6]])</f>
        <v>0</v>
      </c>
      <c r="M493" s="6">
        <f>SUMIFS(GQList,GIList,Table_ExternalData_1[[#This Row],[Item_key]],GDList,Table_ExternalData_1[[#Headers],[7]])</f>
        <v>0</v>
      </c>
      <c r="N493" s="6">
        <f>SUMIFS(GQList,GIList,Table_ExternalData_1[[#This Row],[Item_key]],GDList,Table_ExternalData_1[[#Headers],[8]])</f>
        <v>0</v>
      </c>
      <c r="O493" s="6">
        <f>SUMIFS(GQList,GIList,Table_ExternalData_1[[#This Row],[Item_key]],GDList,Table_ExternalData_1[[#Headers],[9]])</f>
        <v>0</v>
      </c>
      <c r="P493" s="6">
        <f>SUMIFS(GQList,GIList,Table_ExternalData_1[[#This Row],[Item_key]],GDList,Table_ExternalData_1[[#Headers],[10]])</f>
        <v>0</v>
      </c>
      <c r="Q493" s="6">
        <f>SUMIFS(GQList,GIList,Table_ExternalData_1[[#This Row],[Item_key]],GDList,Table_ExternalData_1[[#Headers],[11]])</f>
        <v>0</v>
      </c>
      <c r="R493" s="6">
        <f>SUMIFS(GQList,GIList,Table_ExternalData_1[[#This Row],[Item_key]],GDList,Table_ExternalData_1[[#Headers],[12]])</f>
        <v>0</v>
      </c>
      <c r="S493" s="6">
        <f>SUMIFS(GQList,GIList,Table_ExternalData_1[[#This Row],[Item_key]],GDList,Table_ExternalData_1[[#Headers],[13]])</f>
        <v>0</v>
      </c>
      <c r="T493" s="6">
        <f>SUMIFS(GQList,GIList,Table_ExternalData_1[[#This Row],[Item_key]],GDList,Table_ExternalData_1[[#Headers],[14]])</f>
        <v>0</v>
      </c>
      <c r="U493" s="6">
        <f>SUMIFS(GQList,GIList,Table_ExternalData_1[[#This Row],[Item_key]],GDList,Table_ExternalData_1[[#Headers],[15]])</f>
        <v>0</v>
      </c>
      <c r="V493" s="6">
        <f>SUMIFS(GQList,GIList,Table_ExternalData_1[[#This Row],[Item_key]],GDList,Table_ExternalData_1[[#Headers],[16]])</f>
        <v>0</v>
      </c>
      <c r="W493" s="6">
        <f>SUMIFS(GQList,GIList,Table_ExternalData_1[[#This Row],[Item_key]],GDList,Table_ExternalData_1[[#Headers],[17]])</f>
        <v>0</v>
      </c>
      <c r="X493" s="6">
        <f>SUMIFS(GQList,GIList,Table_ExternalData_1[[#This Row],[Item_key]],GDList,Table_ExternalData_1[[#Headers],[18]])</f>
        <v>0</v>
      </c>
      <c r="Y493" s="6">
        <f>SUMIFS(GQList,GIList,Table_ExternalData_1[[#This Row],[Item_key]],GDList,Table_ExternalData_1[[#Headers],[19]])</f>
        <v>0</v>
      </c>
      <c r="Z493" s="6">
        <f>SUMIFS(GQList,GIList,Table_ExternalData_1[[#This Row],[Item_key]],GDList,Table_ExternalData_1[[#Headers],[20]])</f>
        <v>0</v>
      </c>
      <c r="AA493" s="6">
        <f>SUMIFS(GQList,GIList,Table_ExternalData_1[[#This Row],[Item_key]],GDList,Table_ExternalData_1[[#Headers],[21]])</f>
        <v>0</v>
      </c>
      <c r="AB493" s="6">
        <f>SUMIFS(GQList,GIList,Table_ExternalData_1[[#This Row],[Item_key]],GDList,Table_ExternalData_1[[#Headers],[22]])</f>
        <v>0</v>
      </c>
      <c r="AC493" s="6">
        <f>SUMIFS(GQList,GIList,Table_ExternalData_1[[#This Row],[Item_key]],GDList,Table_ExternalData_1[[#Headers],[23]])</f>
        <v>0</v>
      </c>
      <c r="AD493" s="6">
        <f>SUMIFS(GQList,GIList,Table_ExternalData_1[[#This Row],[Item_key]],GDList,Table_ExternalData_1[[#Headers],[24]])</f>
        <v>0</v>
      </c>
      <c r="AE493" s="6">
        <f>SUMIFS(GQList,GIList,Table_ExternalData_1[[#This Row],[Item_key]],GDList,Table_ExternalData_1[[#Headers],[25]])</f>
        <v>0</v>
      </c>
      <c r="AF493" s="6">
        <f>SUMIFS(GQList,GIList,Table_ExternalData_1[[#This Row],[Item_key]],GDList,Table_ExternalData_1[[#Headers],[26]])</f>
        <v>0</v>
      </c>
      <c r="AG493" s="6">
        <f>SUMIFS(GQList,GIList,Table_ExternalData_1[[#This Row],[Item_key]],GDList,Table_ExternalData_1[[#Headers],[27]])</f>
        <v>0</v>
      </c>
      <c r="AH493" s="6">
        <f>SUMIFS(GQList,GIList,Table_ExternalData_1[[#This Row],[Item_key]],GDList,Table_ExternalData_1[[#Headers],[28]])</f>
        <v>0</v>
      </c>
      <c r="AI493" s="6">
        <f>SUMIFS(GQList,GIList,Table_ExternalData_1[[#This Row],[Item_key]],GDList,Table_ExternalData_1[[#Headers],[29]])</f>
        <v>0</v>
      </c>
      <c r="AJ493" s="6">
        <f>SUMIFS(GQList,GIList,Table_ExternalData_1[[#This Row],[Item_key]],GDList,Table_ExternalData_1[[#Headers],[30]])</f>
        <v>0</v>
      </c>
      <c r="AK493" s="6">
        <f>SUMIFS(GQList,GIList,Table_ExternalData_1[[#This Row],[Item_key]],GDList,Table_ExternalData_1[[#Headers],[31]])</f>
        <v>0</v>
      </c>
      <c r="AL493" s="6">
        <f>SUM(Table_ExternalData_1[[#This Row],[1]:[31]])</f>
        <v>0</v>
      </c>
    </row>
    <row r="494" spans="1:38" hidden="1">
      <c r="A494" s="8" t="s">
        <v>2000</v>
      </c>
      <c r="B494" s="3" t="s">
        <v>1327</v>
      </c>
      <c r="C494" s="3" t="s">
        <v>578</v>
      </c>
      <c r="D494" s="3" t="s">
        <v>1330</v>
      </c>
      <c r="E494" s="3" t="s">
        <v>1331</v>
      </c>
      <c r="F494" s="8" t="s">
        <v>1641</v>
      </c>
      <c r="G494" s="6">
        <f>SUMIFS(GQList,GIList,Table_ExternalData_1[[#This Row],[Item_key]],GDList,Table_ExternalData_1[[#Headers],[1]])</f>
        <v>0</v>
      </c>
      <c r="H494" s="6">
        <f>SUMIFS(GQList,GIList,Table_ExternalData_1[[#This Row],[Item_key]],GDList,Table_ExternalData_1[[#Headers],[2]])</f>
        <v>0</v>
      </c>
      <c r="I494" s="6">
        <f>SUMIFS(GQList,GIList,Table_ExternalData_1[[#This Row],[Item_key]],GDList,Table_ExternalData_1[[#Headers],[3]])</f>
        <v>0</v>
      </c>
      <c r="J494" s="6">
        <f>SUMIFS(GQList,GIList,Table_ExternalData_1[[#This Row],[Item_key]],GDList,Table_ExternalData_1[[#Headers],[4]])</f>
        <v>0</v>
      </c>
      <c r="K494" s="6">
        <f>SUMIFS(GQList,GIList,Table_ExternalData_1[[#This Row],[Item_key]],GDList,Table_ExternalData_1[[#Headers],[5]])</f>
        <v>0</v>
      </c>
      <c r="L494" s="6">
        <f>SUMIFS(GQList,GIList,Table_ExternalData_1[[#This Row],[Item_key]],GDList,Table_ExternalData_1[[#Headers],[6]])</f>
        <v>0</v>
      </c>
      <c r="M494" s="6">
        <f>SUMIFS(GQList,GIList,Table_ExternalData_1[[#This Row],[Item_key]],GDList,Table_ExternalData_1[[#Headers],[7]])</f>
        <v>0</v>
      </c>
      <c r="N494" s="6">
        <f>SUMIFS(GQList,GIList,Table_ExternalData_1[[#This Row],[Item_key]],GDList,Table_ExternalData_1[[#Headers],[8]])</f>
        <v>0</v>
      </c>
      <c r="O494" s="6">
        <f>SUMIFS(GQList,GIList,Table_ExternalData_1[[#This Row],[Item_key]],GDList,Table_ExternalData_1[[#Headers],[9]])</f>
        <v>0</v>
      </c>
      <c r="P494" s="6">
        <f>SUMIFS(GQList,GIList,Table_ExternalData_1[[#This Row],[Item_key]],GDList,Table_ExternalData_1[[#Headers],[10]])</f>
        <v>0</v>
      </c>
      <c r="Q494" s="6">
        <f>SUMIFS(GQList,GIList,Table_ExternalData_1[[#This Row],[Item_key]],GDList,Table_ExternalData_1[[#Headers],[11]])</f>
        <v>0</v>
      </c>
      <c r="R494" s="6">
        <f>SUMIFS(GQList,GIList,Table_ExternalData_1[[#This Row],[Item_key]],GDList,Table_ExternalData_1[[#Headers],[12]])</f>
        <v>0</v>
      </c>
      <c r="S494" s="6">
        <f>SUMIFS(GQList,GIList,Table_ExternalData_1[[#This Row],[Item_key]],GDList,Table_ExternalData_1[[#Headers],[13]])</f>
        <v>0</v>
      </c>
      <c r="T494" s="6">
        <f>SUMIFS(GQList,GIList,Table_ExternalData_1[[#This Row],[Item_key]],GDList,Table_ExternalData_1[[#Headers],[14]])</f>
        <v>0</v>
      </c>
      <c r="U494" s="6">
        <f>SUMIFS(GQList,GIList,Table_ExternalData_1[[#This Row],[Item_key]],GDList,Table_ExternalData_1[[#Headers],[15]])</f>
        <v>0</v>
      </c>
      <c r="V494" s="6">
        <f>SUMIFS(GQList,GIList,Table_ExternalData_1[[#This Row],[Item_key]],GDList,Table_ExternalData_1[[#Headers],[16]])</f>
        <v>0</v>
      </c>
      <c r="W494" s="6">
        <f>SUMIFS(GQList,GIList,Table_ExternalData_1[[#This Row],[Item_key]],GDList,Table_ExternalData_1[[#Headers],[17]])</f>
        <v>0</v>
      </c>
      <c r="X494" s="6">
        <f>SUMIFS(GQList,GIList,Table_ExternalData_1[[#This Row],[Item_key]],GDList,Table_ExternalData_1[[#Headers],[18]])</f>
        <v>0</v>
      </c>
      <c r="Y494" s="6">
        <f>SUMIFS(GQList,GIList,Table_ExternalData_1[[#This Row],[Item_key]],GDList,Table_ExternalData_1[[#Headers],[19]])</f>
        <v>0</v>
      </c>
      <c r="Z494" s="6">
        <f>SUMIFS(GQList,GIList,Table_ExternalData_1[[#This Row],[Item_key]],GDList,Table_ExternalData_1[[#Headers],[20]])</f>
        <v>0</v>
      </c>
      <c r="AA494" s="6">
        <f>SUMIFS(GQList,GIList,Table_ExternalData_1[[#This Row],[Item_key]],GDList,Table_ExternalData_1[[#Headers],[21]])</f>
        <v>0</v>
      </c>
      <c r="AB494" s="6">
        <f>SUMIFS(GQList,GIList,Table_ExternalData_1[[#This Row],[Item_key]],GDList,Table_ExternalData_1[[#Headers],[22]])</f>
        <v>0</v>
      </c>
      <c r="AC494" s="6">
        <f>SUMIFS(GQList,GIList,Table_ExternalData_1[[#This Row],[Item_key]],GDList,Table_ExternalData_1[[#Headers],[23]])</f>
        <v>0</v>
      </c>
      <c r="AD494" s="6">
        <f>SUMIFS(GQList,GIList,Table_ExternalData_1[[#This Row],[Item_key]],GDList,Table_ExternalData_1[[#Headers],[24]])</f>
        <v>0</v>
      </c>
      <c r="AE494" s="6">
        <f>SUMIFS(GQList,GIList,Table_ExternalData_1[[#This Row],[Item_key]],GDList,Table_ExternalData_1[[#Headers],[25]])</f>
        <v>0</v>
      </c>
      <c r="AF494" s="6">
        <f>SUMIFS(GQList,GIList,Table_ExternalData_1[[#This Row],[Item_key]],GDList,Table_ExternalData_1[[#Headers],[26]])</f>
        <v>0</v>
      </c>
      <c r="AG494" s="6">
        <f>SUMIFS(GQList,GIList,Table_ExternalData_1[[#This Row],[Item_key]],GDList,Table_ExternalData_1[[#Headers],[27]])</f>
        <v>0</v>
      </c>
      <c r="AH494" s="6">
        <f>SUMIFS(GQList,GIList,Table_ExternalData_1[[#This Row],[Item_key]],GDList,Table_ExternalData_1[[#Headers],[28]])</f>
        <v>0</v>
      </c>
      <c r="AI494" s="6">
        <f>SUMIFS(GQList,GIList,Table_ExternalData_1[[#This Row],[Item_key]],GDList,Table_ExternalData_1[[#Headers],[29]])</f>
        <v>0</v>
      </c>
      <c r="AJ494" s="6">
        <f>SUMIFS(GQList,GIList,Table_ExternalData_1[[#This Row],[Item_key]],GDList,Table_ExternalData_1[[#Headers],[30]])</f>
        <v>0</v>
      </c>
      <c r="AK494" s="6">
        <f>SUMIFS(GQList,GIList,Table_ExternalData_1[[#This Row],[Item_key]],GDList,Table_ExternalData_1[[#Headers],[31]])</f>
        <v>2250</v>
      </c>
      <c r="AL494" s="6">
        <f>SUM(Table_ExternalData_1[[#This Row],[1]:[31]])</f>
        <v>2250</v>
      </c>
    </row>
    <row r="495" spans="1:38" hidden="1">
      <c r="A495" s="8" t="s">
        <v>2000</v>
      </c>
      <c r="B495" s="3" t="s">
        <v>1332</v>
      </c>
      <c r="C495" s="3" t="s">
        <v>391</v>
      </c>
      <c r="D495" s="3" t="s">
        <v>717</v>
      </c>
      <c r="E495" s="3" t="s">
        <v>718</v>
      </c>
      <c r="F495" s="8" t="s">
        <v>1641</v>
      </c>
      <c r="G495" s="6">
        <f>SUMIFS(GQList,GIList,Table_ExternalData_1[[#This Row],[Item_key]],GDList,Table_ExternalData_1[[#Headers],[1]])</f>
        <v>0</v>
      </c>
      <c r="H495" s="6">
        <f>SUMIFS(GQList,GIList,Table_ExternalData_1[[#This Row],[Item_key]],GDList,Table_ExternalData_1[[#Headers],[2]])</f>
        <v>0</v>
      </c>
      <c r="I495" s="6">
        <f>SUMIFS(GQList,GIList,Table_ExternalData_1[[#This Row],[Item_key]],GDList,Table_ExternalData_1[[#Headers],[3]])</f>
        <v>0</v>
      </c>
      <c r="J495" s="6">
        <f>SUMIFS(GQList,GIList,Table_ExternalData_1[[#This Row],[Item_key]],GDList,Table_ExternalData_1[[#Headers],[4]])</f>
        <v>0</v>
      </c>
      <c r="K495" s="6">
        <f>SUMIFS(GQList,GIList,Table_ExternalData_1[[#This Row],[Item_key]],GDList,Table_ExternalData_1[[#Headers],[5]])</f>
        <v>0</v>
      </c>
      <c r="L495" s="6">
        <f>SUMIFS(GQList,GIList,Table_ExternalData_1[[#This Row],[Item_key]],GDList,Table_ExternalData_1[[#Headers],[6]])</f>
        <v>0</v>
      </c>
      <c r="M495" s="6">
        <f>SUMIFS(GQList,GIList,Table_ExternalData_1[[#This Row],[Item_key]],GDList,Table_ExternalData_1[[#Headers],[7]])</f>
        <v>0</v>
      </c>
      <c r="N495" s="6">
        <f>SUMIFS(GQList,GIList,Table_ExternalData_1[[#This Row],[Item_key]],GDList,Table_ExternalData_1[[#Headers],[8]])</f>
        <v>0</v>
      </c>
      <c r="O495" s="6">
        <f>SUMIFS(GQList,GIList,Table_ExternalData_1[[#This Row],[Item_key]],GDList,Table_ExternalData_1[[#Headers],[9]])</f>
        <v>1400</v>
      </c>
      <c r="P495" s="6">
        <f>SUMIFS(GQList,GIList,Table_ExternalData_1[[#This Row],[Item_key]],GDList,Table_ExternalData_1[[#Headers],[10]])</f>
        <v>0</v>
      </c>
      <c r="Q495" s="6">
        <f>SUMIFS(GQList,GIList,Table_ExternalData_1[[#This Row],[Item_key]],GDList,Table_ExternalData_1[[#Headers],[11]])</f>
        <v>0</v>
      </c>
      <c r="R495" s="6">
        <f>SUMIFS(GQList,GIList,Table_ExternalData_1[[#This Row],[Item_key]],GDList,Table_ExternalData_1[[#Headers],[12]])</f>
        <v>0</v>
      </c>
      <c r="S495" s="6">
        <f>SUMIFS(GQList,GIList,Table_ExternalData_1[[#This Row],[Item_key]],GDList,Table_ExternalData_1[[#Headers],[13]])</f>
        <v>0</v>
      </c>
      <c r="T495" s="6">
        <f>SUMIFS(GQList,GIList,Table_ExternalData_1[[#This Row],[Item_key]],GDList,Table_ExternalData_1[[#Headers],[14]])</f>
        <v>0</v>
      </c>
      <c r="U495" s="6">
        <f>SUMIFS(GQList,GIList,Table_ExternalData_1[[#This Row],[Item_key]],GDList,Table_ExternalData_1[[#Headers],[15]])</f>
        <v>0</v>
      </c>
      <c r="V495" s="6">
        <f>SUMIFS(GQList,GIList,Table_ExternalData_1[[#This Row],[Item_key]],GDList,Table_ExternalData_1[[#Headers],[16]])</f>
        <v>0</v>
      </c>
      <c r="W495" s="6">
        <f>SUMIFS(GQList,GIList,Table_ExternalData_1[[#This Row],[Item_key]],GDList,Table_ExternalData_1[[#Headers],[17]])</f>
        <v>2000</v>
      </c>
      <c r="X495" s="6">
        <f>SUMIFS(GQList,GIList,Table_ExternalData_1[[#This Row],[Item_key]],GDList,Table_ExternalData_1[[#Headers],[18]])</f>
        <v>0</v>
      </c>
      <c r="Y495" s="6">
        <f>SUMIFS(GQList,GIList,Table_ExternalData_1[[#This Row],[Item_key]],GDList,Table_ExternalData_1[[#Headers],[19]])</f>
        <v>0</v>
      </c>
      <c r="Z495" s="6">
        <f>SUMIFS(GQList,GIList,Table_ExternalData_1[[#This Row],[Item_key]],GDList,Table_ExternalData_1[[#Headers],[20]])</f>
        <v>0</v>
      </c>
      <c r="AA495" s="6">
        <f>SUMIFS(GQList,GIList,Table_ExternalData_1[[#This Row],[Item_key]],GDList,Table_ExternalData_1[[#Headers],[21]])</f>
        <v>0</v>
      </c>
      <c r="AB495" s="6">
        <f>SUMIFS(GQList,GIList,Table_ExternalData_1[[#This Row],[Item_key]],GDList,Table_ExternalData_1[[#Headers],[22]])</f>
        <v>0</v>
      </c>
      <c r="AC495" s="6">
        <f>SUMIFS(GQList,GIList,Table_ExternalData_1[[#This Row],[Item_key]],GDList,Table_ExternalData_1[[#Headers],[23]])</f>
        <v>0</v>
      </c>
      <c r="AD495" s="6">
        <f>SUMIFS(GQList,GIList,Table_ExternalData_1[[#This Row],[Item_key]],GDList,Table_ExternalData_1[[#Headers],[24]])</f>
        <v>0</v>
      </c>
      <c r="AE495" s="6">
        <f>SUMIFS(GQList,GIList,Table_ExternalData_1[[#This Row],[Item_key]],GDList,Table_ExternalData_1[[#Headers],[25]])</f>
        <v>0</v>
      </c>
      <c r="AF495" s="6">
        <f>SUMIFS(GQList,GIList,Table_ExternalData_1[[#This Row],[Item_key]],GDList,Table_ExternalData_1[[#Headers],[26]])</f>
        <v>0</v>
      </c>
      <c r="AG495" s="6">
        <f>SUMIFS(GQList,GIList,Table_ExternalData_1[[#This Row],[Item_key]],GDList,Table_ExternalData_1[[#Headers],[27]])</f>
        <v>0</v>
      </c>
      <c r="AH495" s="6">
        <f>SUMIFS(GQList,GIList,Table_ExternalData_1[[#This Row],[Item_key]],GDList,Table_ExternalData_1[[#Headers],[28]])</f>
        <v>0</v>
      </c>
      <c r="AI495" s="6">
        <f>SUMIFS(GQList,GIList,Table_ExternalData_1[[#This Row],[Item_key]],GDList,Table_ExternalData_1[[#Headers],[29]])</f>
        <v>0</v>
      </c>
      <c r="AJ495" s="6">
        <f>SUMIFS(GQList,GIList,Table_ExternalData_1[[#This Row],[Item_key]],GDList,Table_ExternalData_1[[#Headers],[30]])</f>
        <v>3600</v>
      </c>
      <c r="AK495" s="6">
        <f>SUMIFS(GQList,GIList,Table_ExternalData_1[[#This Row],[Item_key]],GDList,Table_ExternalData_1[[#Headers],[31]])</f>
        <v>0</v>
      </c>
      <c r="AL495" s="6">
        <f>SUM(Table_ExternalData_1[[#This Row],[1]:[31]])</f>
        <v>7000</v>
      </c>
    </row>
    <row r="496" spans="1:38" hidden="1">
      <c r="A496" s="8" t="s">
        <v>2000</v>
      </c>
      <c r="B496" s="3" t="s">
        <v>1332</v>
      </c>
      <c r="C496" s="3" t="s">
        <v>392</v>
      </c>
      <c r="D496" s="3" t="s">
        <v>1333</v>
      </c>
      <c r="E496" s="3" t="s">
        <v>1334</v>
      </c>
      <c r="F496" s="8" t="s">
        <v>1641</v>
      </c>
      <c r="G496" s="6">
        <f>SUMIFS(GQList,GIList,Table_ExternalData_1[[#This Row],[Item_key]],GDList,Table_ExternalData_1[[#Headers],[1]])</f>
        <v>0</v>
      </c>
      <c r="H496" s="6">
        <f>SUMIFS(GQList,GIList,Table_ExternalData_1[[#This Row],[Item_key]],GDList,Table_ExternalData_1[[#Headers],[2]])</f>
        <v>0</v>
      </c>
      <c r="I496" s="6">
        <f>SUMIFS(GQList,GIList,Table_ExternalData_1[[#This Row],[Item_key]],GDList,Table_ExternalData_1[[#Headers],[3]])</f>
        <v>0</v>
      </c>
      <c r="J496" s="6">
        <f>SUMIFS(GQList,GIList,Table_ExternalData_1[[#This Row],[Item_key]],GDList,Table_ExternalData_1[[#Headers],[4]])</f>
        <v>0</v>
      </c>
      <c r="K496" s="6">
        <f>SUMIFS(GQList,GIList,Table_ExternalData_1[[#This Row],[Item_key]],GDList,Table_ExternalData_1[[#Headers],[5]])</f>
        <v>0</v>
      </c>
      <c r="L496" s="6">
        <f>SUMIFS(GQList,GIList,Table_ExternalData_1[[#This Row],[Item_key]],GDList,Table_ExternalData_1[[#Headers],[6]])</f>
        <v>0</v>
      </c>
      <c r="M496" s="6">
        <f>SUMIFS(GQList,GIList,Table_ExternalData_1[[#This Row],[Item_key]],GDList,Table_ExternalData_1[[#Headers],[7]])</f>
        <v>0</v>
      </c>
      <c r="N496" s="6">
        <f>SUMIFS(GQList,GIList,Table_ExternalData_1[[#This Row],[Item_key]],GDList,Table_ExternalData_1[[#Headers],[8]])</f>
        <v>0</v>
      </c>
      <c r="O496" s="6">
        <f>SUMIFS(GQList,GIList,Table_ExternalData_1[[#This Row],[Item_key]],GDList,Table_ExternalData_1[[#Headers],[9]])</f>
        <v>0</v>
      </c>
      <c r="P496" s="6">
        <f>SUMIFS(GQList,GIList,Table_ExternalData_1[[#This Row],[Item_key]],GDList,Table_ExternalData_1[[#Headers],[10]])</f>
        <v>0</v>
      </c>
      <c r="Q496" s="6">
        <f>SUMIFS(GQList,GIList,Table_ExternalData_1[[#This Row],[Item_key]],GDList,Table_ExternalData_1[[#Headers],[11]])</f>
        <v>0</v>
      </c>
      <c r="R496" s="6">
        <f>SUMIFS(GQList,GIList,Table_ExternalData_1[[#This Row],[Item_key]],GDList,Table_ExternalData_1[[#Headers],[12]])</f>
        <v>0</v>
      </c>
      <c r="S496" s="6">
        <f>SUMIFS(GQList,GIList,Table_ExternalData_1[[#This Row],[Item_key]],GDList,Table_ExternalData_1[[#Headers],[13]])</f>
        <v>0</v>
      </c>
      <c r="T496" s="6">
        <f>SUMIFS(GQList,GIList,Table_ExternalData_1[[#This Row],[Item_key]],GDList,Table_ExternalData_1[[#Headers],[14]])</f>
        <v>0</v>
      </c>
      <c r="U496" s="6">
        <f>SUMIFS(GQList,GIList,Table_ExternalData_1[[#This Row],[Item_key]],GDList,Table_ExternalData_1[[#Headers],[15]])</f>
        <v>0</v>
      </c>
      <c r="V496" s="6">
        <f>SUMIFS(GQList,GIList,Table_ExternalData_1[[#This Row],[Item_key]],GDList,Table_ExternalData_1[[#Headers],[16]])</f>
        <v>0</v>
      </c>
      <c r="W496" s="6">
        <f>SUMIFS(GQList,GIList,Table_ExternalData_1[[#This Row],[Item_key]],GDList,Table_ExternalData_1[[#Headers],[17]])</f>
        <v>3000</v>
      </c>
      <c r="X496" s="6">
        <f>SUMIFS(GQList,GIList,Table_ExternalData_1[[#This Row],[Item_key]],GDList,Table_ExternalData_1[[#Headers],[18]])</f>
        <v>0</v>
      </c>
      <c r="Y496" s="6">
        <f>SUMIFS(GQList,GIList,Table_ExternalData_1[[#This Row],[Item_key]],GDList,Table_ExternalData_1[[#Headers],[19]])</f>
        <v>0</v>
      </c>
      <c r="Z496" s="6">
        <f>SUMIFS(GQList,GIList,Table_ExternalData_1[[#This Row],[Item_key]],GDList,Table_ExternalData_1[[#Headers],[20]])</f>
        <v>0</v>
      </c>
      <c r="AA496" s="6">
        <f>SUMIFS(GQList,GIList,Table_ExternalData_1[[#This Row],[Item_key]],GDList,Table_ExternalData_1[[#Headers],[21]])</f>
        <v>0</v>
      </c>
      <c r="AB496" s="6">
        <f>SUMIFS(GQList,GIList,Table_ExternalData_1[[#This Row],[Item_key]],GDList,Table_ExternalData_1[[#Headers],[22]])</f>
        <v>0</v>
      </c>
      <c r="AC496" s="6">
        <f>SUMIFS(GQList,GIList,Table_ExternalData_1[[#This Row],[Item_key]],GDList,Table_ExternalData_1[[#Headers],[23]])</f>
        <v>0</v>
      </c>
      <c r="AD496" s="6">
        <f>SUMIFS(GQList,GIList,Table_ExternalData_1[[#This Row],[Item_key]],GDList,Table_ExternalData_1[[#Headers],[24]])</f>
        <v>0</v>
      </c>
      <c r="AE496" s="6">
        <f>SUMIFS(GQList,GIList,Table_ExternalData_1[[#This Row],[Item_key]],GDList,Table_ExternalData_1[[#Headers],[25]])</f>
        <v>0</v>
      </c>
      <c r="AF496" s="6">
        <f>SUMIFS(GQList,GIList,Table_ExternalData_1[[#This Row],[Item_key]],GDList,Table_ExternalData_1[[#Headers],[26]])</f>
        <v>0</v>
      </c>
      <c r="AG496" s="6">
        <f>SUMIFS(GQList,GIList,Table_ExternalData_1[[#This Row],[Item_key]],GDList,Table_ExternalData_1[[#Headers],[27]])</f>
        <v>0</v>
      </c>
      <c r="AH496" s="6">
        <f>SUMIFS(GQList,GIList,Table_ExternalData_1[[#This Row],[Item_key]],GDList,Table_ExternalData_1[[#Headers],[28]])</f>
        <v>0</v>
      </c>
      <c r="AI496" s="6">
        <f>SUMIFS(GQList,GIList,Table_ExternalData_1[[#This Row],[Item_key]],GDList,Table_ExternalData_1[[#Headers],[29]])</f>
        <v>0</v>
      </c>
      <c r="AJ496" s="6">
        <f>SUMIFS(GQList,GIList,Table_ExternalData_1[[#This Row],[Item_key]],GDList,Table_ExternalData_1[[#Headers],[30]])</f>
        <v>2600</v>
      </c>
      <c r="AK496" s="6">
        <f>SUMIFS(GQList,GIList,Table_ExternalData_1[[#This Row],[Item_key]],GDList,Table_ExternalData_1[[#Headers],[31]])</f>
        <v>0</v>
      </c>
      <c r="AL496" s="6">
        <f>SUM(Table_ExternalData_1[[#This Row],[1]:[31]])</f>
        <v>5600</v>
      </c>
    </row>
    <row r="497" spans="1:38" hidden="1">
      <c r="A497" s="8" t="s">
        <v>2000</v>
      </c>
      <c r="B497" s="3" t="s">
        <v>1332</v>
      </c>
      <c r="C497" s="3" t="s">
        <v>410</v>
      </c>
      <c r="D497" s="3" t="s">
        <v>1335</v>
      </c>
      <c r="E497" s="3" t="s">
        <v>1336</v>
      </c>
      <c r="F497" s="8" t="s">
        <v>1641</v>
      </c>
      <c r="G497" s="6">
        <f>SUMIFS(GQList,GIList,Table_ExternalData_1[[#This Row],[Item_key]],GDList,Table_ExternalData_1[[#Headers],[1]])</f>
        <v>0</v>
      </c>
      <c r="H497" s="6">
        <f>SUMIFS(GQList,GIList,Table_ExternalData_1[[#This Row],[Item_key]],GDList,Table_ExternalData_1[[#Headers],[2]])</f>
        <v>0</v>
      </c>
      <c r="I497" s="6">
        <f>SUMIFS(GQList,GIList,Table_ExternalData_1[[#This Row],[Item_key]],GDList,Table_ExternalData_1[[#Headers],[3]])</f>
        <v>0</v>
      </c>
      <c r="J497" s="6">
        <f>SUMIFS(GQList,GIList,Table_ExternalData_1[[#This Row],[Item_key]],GDList,Table_ExternalData_1[[#Headers],[4]])</f>
        <v>0</v>
      </c>
      <c r="K497" s="6">
        <f>SUMIFS(GQList,GIList,Table_ExternalData_1[[#This Row],[Item_key]],GDList,Table_ExternalData_1[[#Headers],[5]])</f>
        <v>0</v>
      </c>
      <c r="L497" s="6">
        <f>SUMIFS(GQList,GIList,Table_ExternalData_1[[#This Row],[Item_key]],GDList,Table_ExternalData_1[[#Headers],[6]])</f>
        <v>0</v>
      </c>
      <c r="M497" s="6">
        <f>SUMIFS(GQList,GIList,Table_ExternalData_1[[#This Row],[Item_key]],GDList,Table_ExternalData_1[[#Headers],[7]])</f>
        <v>0</v>
      </c>
      <c r="N497" s="6">
        <f>SUMIFS(GQList,GIList,Table_ExternalData_1[[#This Row],[Item_key]],GDList,Table_ExternalData_1[[#Headers],[8]])</f>
        <v>0</v>
      </c>
      <c r="O497" s="6">
        <f>SUMIFS(GQList,GIList,Table_ExternalData_1[[#This Row],[Item_key]],GDList,Table_ExternalData_1[[#Headers],[9]])</f>
        <v>0</v>
      </c>
      <c r="P497" s="6">
        <f>SUMIFS(GQList,GIList,Table_ExternalData_1[[#This Row],[Item_key]],GDList,Table_ExternalData_1[[#Headers],[10]])</f>
        <v>0</v>
      </c>
      <c r="Q497" s="6">
        <f>SUMIFS(GQList,GIList,Table_ExternalData_1[[#This Row],[Item_key]],GDList,Table_ExternalData_1[[#Headers],[11]])</f>
        <v>0</v>
      </c>
      <c r="R497" s="6">
        <f>SUMIFS(GQList,GIList,Table_ExternalData_1[[#This Row],[Item_key]],GDList,Table_ExternalData_1[[#Headers],[12]])</f>
        <v>0</v>
      </c>
      <c r="S497" s="6">
        <f>SUMIFS(GQList,GIList,Table_ExternalData_1[[#This Row],[Item_key]],GDList,Table_ExternalData_1[[#Headers],[13]])</f>
        <v>0</v>
      </c>
      <c r="T497" s="6">
        <f>SUMIFS(GQList,GIList,Table_ExternalData_1[[#This Row],[Item_key]],GDList,Table_ExternalData_1[[#Headers],[14]])</f>
        <v>0</v>
      </c>
      <c r="U497" s="6">
        <f>SUMIFS(GQList,GIList,Table_ExternalData_1[[#This Row],[Item_key]],GDList,Table_ExternalData_1[[#Headers],[15]])</f>
        <v>0</v>
      </c>
      <c r="V497" s="6">
        <f>SUMIFS(GQList,GIList,Table_ExternalData_1[[#This Row],[Item_key]],GDList,Table_ExternalData_1[[#Headers],[16]])</f>
        <v>0</v>
      </c>
      <c r="W497" s="6">
        <f>SUMIFS(GQList,GIList,Table_ExternalData_1[[#This Row],[Item_key]],GDList,Table_ExternalData_1[[#Headers],[17]])</f>
        <v>3000</v>
      </c>
      <c r="X497" s="6">
        <f>SUMIFS(GQList,GIList,Table_ExternalData_1[[#This Row],[Item_key]],GDList,Table_ExternalData_1[[#Headers],[18]])</f>
        <v>0</v>
      </c>
      <c r="Y497" s="6">
        <f>SUMIFS(GQList,GIList,Table_ExternalData_1[[#This Row],[Item_key]],GDList,Table_ExternalData_1[[#Headers],[19]])</f>
        <v>0</v>
      </c>
      <c r="Z497" s="6">
        <f>SUMIFS(GQList,GIList,Table_ExternalData_1[[#This Row],[Item_key]],GDList,Table_ExternalData_1[[#Headers],[20]])</f>
        <v>0</v>
      </c>
      <c r="AA497" s="6">
        <f>SUMIFS(GQList,GIList,Table_ExternalData_1[[#This Row],[Item_key]],GDList,Table_ExternalData_1[[#Headers],[21]])</f>
        <v>0</v>
      </c>
      <c r="AB497" s="6">
        <f>SUMIFS(GQList,GIList,Table_ExternalData_1[[#This Row],[Item_key]],GDList,Table_ExternalData_1[[#Headers],[22]])</f>
        <v>0</v>
      </c>
      <c r="AC497" s="6">
        <f>SUMIFS(GQList,GIList,Table_ExternalData_1[[#This Row],[Item_key]],GDList,Table_ExternalData_1[[#Headers],[23]])</f>
        <v>0</v>
      </c>
      <c r="AD497" s="6">
        <f>SUMIFS(GQList,GIList,Table_ExternalData_1[[#This Row],[Item_key]],GDList,Table_ExternalData_1[[#Headers],[24]])</f>
        <v>0</v>
      </c>
      <c r="AE497" s="6">
        <f>SUMIFS(GQList,GIList,Table_ExternalData_1[[#This Row],[Item_key]],GDList,Table_ExternalData_1[[#Headers],[25]])</f>
        <v>0</v>
      </c>
      <c r="AF497" s="6">
        <f>SUMIFS(GQList,GIList,Table_ExternalData_1[[#This Row],[Item_key]],GDList,Table_ExternalData_1[[#Headers],[26]])</f>
        <v>0</v>
      </c>
      <c r="AG497" s="6">
        <f>SUMIFS(GQList,GIList,Table_ExternalData_1[[#This Row],[Item_key]],GDList,Table_ExternalData_1[[#Headers],[27]])</f>
        <v>0</v>
      </c>
      <c r="AH497" s="6">
        <f>SUMIFS(GQList,GIList,Table_ExternalData_1[[#This Row],[Item_key]],GDList,Table_ExternalData_1[[#Headers],[28]])</f>
        <v>0</v>
      </c>
      <c r="AI497" s="6">
        <f>SUMIFS(GQList,GIList,Table_ExternalData_1[[#This Row],[Item_key]],GDList,Table_ExternalData_1[[#Headers],[29]])</f>
        <v>0</v>
      </c>
      <c r="AJ497" s="6">
        <f>SUMIFS(GQList,GIList,Table_ExternalData_1[[#This Row],[Item_key]],GDList,Table_ExternalData_1[[#Headers],[30]])</f>
        <v>3600</v>
      </c>
      <c r="AK497" s="6">
        <f>SUMIFS(GQList,GIList,Table_ExternalData_1[[#This Row],[Item_key]],GDList,Table_ExternalData_1[[#Headers],[31]])</f>
        <v>0</v>
      </c>
      <c r="AL497" s="6">
        <f>SUM(Table_ExternalData_1[[#This Row],[1]:[31]])</f>
        <v>6600</v>
      </c>
    </row>
    <row r="498" spans="1:38" ht="24" hidden="1">
      <c r="A498" s="8" t="s">
        <v>2000</v>
      </c>
      <c r="B498" s="3" t="s">
        <v>1681</v>
      </c>
      <c r="C498" s="3" t="s">
        <v>585</v>
      </c>
      <c r="D498" s="3" t="s">
        <v>1558</v>
      </c>
      <c r="E498" s="3" t="s">
        <v>1559</v>
      </c>
      <c r="F498" s="8" t="s">
        <v>1641</v>
      </c>
      <c r="G498" s="6">
        <f>SUMIFS(GQList,GIList,Table_ExternalData_1[[#This Row],[Item_key]],GDList,Table_ExternalData_1[[#Headers],[1]])</f>
        <v>0</v>
      </c>
      <c r="H498" s="6">
        <f>SUMIFS(GQList,GIList,Table_ExternalData_1[[#This Row],[Item_key]],GDList,Table_ExternalData_1[[#Headers],[2]])</f>
        <v>0</v>
      </c>
      <c r="I498" s="6">
        <f>SUMIFS(GQList,GIList,Table_ExternalData_1[[#This Row],[Item_key]],GDList,Table_ExternalData_1[[#Headers],[3]])</f>
        <v>0</v>
      </c>
      <c r="J498" s="6">
        <f>SUMIFS(GQList,GIList,Table_ExternalData_1[[#This Row],[Item_key]],GDList,Table_ExternalData_1[[#Headers],[4]])</f>
        <v>0</v>
      </c>
      <c r="K498" s="6">
        <f>SUMIFS(GQList,GIList,Table_ExternalData_1[[#This Row],[Item_key]],GDList,Table_ExternalData_1[[#Headers],[5]])</f>
        <v>0</v>
      </c>
      <c r="L498" s="6">
        <f>SUMIFS(GQList,GIList,Table_ExternalData_1[[#This Row],[Item_key]],GDList,Table_ExternalData_1[[#Headers],[6]])</f>
        <v>0</v>
      </c>
      <c r="M498" s="6">
        <f>SUMIFS(GQList,GIList,Table_ExternalData_1[[#This Row],[Item_key]],GDList,Table_ExternalData_1[[#Headers],[7]])</f>
        <v>0</v>
      </c>
      <c r="N498" s="6">
        <f>SUMIFS(GQList,GIList,Table_ExternalData_1[[#This Row],[Item_key]],GDList,Table_ExternalData_1[[#Headers],[8]])</f>
        <v>0</v>
      </c>
      <c r="O498" s="6">
        <f>SUMIFS(GQList,GIList,Table_ExternalData_1[[#This Row],[Item_key]],GDList,Table_ExternalData_1[[#Headers],[9]])</f>
        <v>0</v>
      </c>
      <c r="P498" s="6">
        <f>SUMIFS(GQList,GIList,Table_ExternalData_1[[#This Row],[Item_key]],GDList,Table_ExternalData_1[[#Headers],[10]])</f>
        <v>0</v>
      </c>
      <c r="Q498" s="6">
        <f>SUMIFS(GQList,GIList,Table_ExternalData_1[[#This Row],[Item_key]],GDList,Table_ExternalData_1[[#Headers],[11]])</f>
        <v>0</v>
      </c>
      <c r="R498" s="6">
        <f>SUMIFS(GQList,GIList,Table_ExternalData_1[[#This Row],[Item_key]],GDList,Table_ExternalData_1[[#Headers],[12]])</f>
        <v>0</v>
      </c>
      <c r="S498" s="6">
        <f>SUMIFS(GQList,GIList,Table_ExternalData_1[[#This Row],[Item_key]],GDList,Table_ExternalData_1[[#Headers],[13]])</f>
        <v>0</v>
      </c>
      <c r="T498" s="6">
        <f>SUMIFS(GQList,GIList,Table_ExternalData_1[[#This Row],[Item_key]],GDList,Table_ExternalData_1[[#Headers],[14]])</f>
        <v>0</v>
      </c>
      <c r="U498" s="6">
        <f>SUMIFS(GQList,GIList,Table_ExternalData_1[[#This Row],[Item_key]],GDList,Table_ExternalData_1[[#Headers],[15]])</f>
        <v>0</v>
      </c>
      <c r="V498" s="6">
        <f>SUMIFS(GQList,GIList,Table_ExternalData_1[[#This Row],[Item_key]],GDList,Table_ExternalData_1[[#Headers],[16]])</f>
        <v>0</v>
      </c>
      <c r="W498" s="6">
        <f>SUMIFS(GQList,GIList,Table_ExternalData_1[[#This Row],[Item_key]],GDList,Table_ExternalData_1[[#Headers],[17]])</f>
        <v>0</v>
      </c>
      <c r="X498" s="6">
        <f>SUMIFS(GQList,GIList,Table_ExternalData_1[[#This Row],[Item_key]],GDList,Table_ExternalData_1[[#Headers],[18]])</f>
        <v>0</v>
      </c>
      <c r="Y498" s="6">
        <f>SUMIFS(GQList,GIList,Table_ExternalData_1[[#This Row],[Item_key]],GDList,Table_ExternalData_1[[#Headers],[19]])</f>
        <v>0</v>
      </c>
      <c r="Z498" s="6">
        <f>SUMIFS(GQList,GIList,Table_ExternalData_1[[#This Row],[Item_key]],GDList,Table_ExternalData_1[[#Headers],[20]])</f>
        <v>0</v>
      </c>
      <c r="AA498" s="6">
        <f>SUMIFS(GQList,GIList,Table_ExternalData_1[[#This Row],[Item_key]],GDList,Table_ExternalData_1[[#Headers],[21]])</f>
        <v>0</v>
      </c>
      <c r="AB498" s="6">
        <f>SUMIFS(GQList,GIList,Table_ExternalData_1[[#This Row],[Item_key]],GDList,Table_ExternalData_1[[#Headers],[22]])</f>
        <v>0</v>
      </c>
      <c r="AC498" s="6">
        <f>SUMIFS(GQList,GIList,Table_ExternalData_1[[#This Row],[Item_key]],GDList,Table_ExternalData_1[[#Headers],[23]])</f>
        <v>0</v>
      </c>
      <c r="AD498" s="6">
        <f>SUMIFS(GQList,GIList,Table_ExternalData_1[[#This Row],[Item_key]],GDList,Table_ExternalData_1[[#Headers],[24]])</f>
        <v>0</v>
      </c>
      <c r="AE498" s="6">
        <f>SUMIFS(GQList,GIList,Table_ExternalData_1[[#This Row],[Item_key]],GDList,Table_ExternalData_1[[#Headers],[25]])</f>
        <v>0</v>
      </c>
      <c r="AF498" s="6">
        <f>SUMIFS(GQList,GIList,Table_ExternalData_1[[#This Row],[Item_key]],GDList,Table_ExternalData_1[[#Headers],[26]])</f>
        <v>0</v>
      </c>
      <c r="AG498" s="6">
        <f>SUMIFS(GQList,GIList,Table_ExternalData_1[[#This Row],[Item_key]],GDList,Table_ExternalData_1[[#Headers],[27]])</f>
        <v>0</v>
      </c>
      <c r="AH498" s="6">
        <f>SUMIFS(GQList,GIList,Table_ExternalData_1[[#This Row],[Item_key]],GDList,Table_ExternalData_1[[#Headers],[28]])</f>
        <v>0</v>
      </c>
      <c r="AI498" s="6">
        <f>SUMIFS(GQList,GIList,Table_ExternalData_1[[#This Row],[Item_key]],GDList,Table_ExternalData_1[[#Headers],[29]])</f>
        <v>0</v>
      </c>
      <c r="AJ498" s="6">
        <f>SUMIFS(GQList,GIList,Table_ExternalData_1[[#This Row],[Item_key]],GDList,Table_ExternalData_1[[#Headers],[30]])</f>
        <v>0</v>
      </c>
      <c r="AK498" s="6">
        <f>SUMIFS(GQList,GIList,Table_ExternalData_1[[#This Row],[Item_key]],GDList,Table_ExternalData_1[[#Headers],[31]])</f>
        <v>70</v>
      </c>
      <c r="AL498" s="6">
        <f>SUM(Table_ExternalData_1[[#This Row],[1]:[31]])</f>
        <v>70</v>
      </c>
    </row>
    <row r="499" spans="1:38" hidden="1">
      <c r="A499" s="8" t="s">
        <v>2000</v>
      </c>
      <c r="B499" s="3" t="s">
        <v>1681</v>
      </c>
      <c r="C499" s="3" t="s">
        <v>525</v>
      </c>
      <c r="D499" s="3" t="s">
        <v>1560</v>
      </c>
      <c r="E499" s="3" t="s">
        <v>1561</v>
      </c>
      <c r="F499" s="8" t="s">
        <v>1641</v>
      </c>
      <c r="G499" s="6">
        <f>SUMIFS(GQList,GIList,Table_ExternalData_1[[#This Row],[Item_key]],GDList,Table_ExternalData_1[[#Headers],[1]])</f>
        <v>0</v>
      </c>
      <c r="H499" s="6">
        <f>SUMIFS(GQList,GIList,Table_ExternalData_1[[#This Row],[Item_key]],GDList,Table_ExternalData_1[[#Headers],[2]])</f>
        <v>0</v>
      </c>
      <c r="I499" s="6">
        <f>SUMIFS(GQList,GIList,Table_ExternalData_1[[#This Row],[Item_key]],GDList,Table_ExternalData_1[[#Headers],[3]])</f>
        <v>0</v>
      </c>
      <c r="J499" s="6">
        <f>SUMIFS(GQList,GIList,Table_ExternalData_1[[#This Row],[Item_key]],GDList,Table_ExternalData_1[[#Headers],[4]])</f>
        <v>0</v>
      </c>
      <c r="K499" s="6">
        <f>SUMIFS(GQList,GIList,Table_ExternalData_1[[#This Row],[Item_key]],GDList,Table_ExternalData_1[[#Headers],[5]])</f>
        <v>0</v>
      </c>
      <c r="L499" s="6">
        <f>SUMIFS(GQList,GIList,Table_ExternalData_1[[#This Row],[Item_key]],GDList,Table_ExternalData_1[[#Headers],[6]])</f>
        <v>0</v>
      </c>
      <c r="M499" s="6">
        <f>SUMIFS(GQList,GIList,Table_ExternalData_1[[#This Row],[Item_key]],GDList,Table_ExternalData_1[[#Headers],[7]])</f>
        <v>0</v>
      </c>
      <c r="N499" s="6">
        <f>SUMIFS(GQList,GIList,Table_ExternalData_1[[#This Row],[Item_key]],GDList,Table_ExternalData_1[[#Headers],[8]])</f>
        <v>0</v>
      </c>
      <c r="O499" s="6">
        <f>SUMIFS(GQList,GIList,Table_ExternalData_1[[#This Row],[Item_key]],GDList,Table_ExternalData_1[[#Headers],[9]])</f>
        <v>0</v>
      </c>
      <c r="P499" s="6">
        <f>SUMIFS(GQList,GIList,Table_ExternalData_1[[#This Row],[Item_key]],GDList,Table_ExternalData_1[[#Headers],[10]])</f>
        <v>0</v>
      </c>
      <c r="Q499" s="6">
        <f>SUMIFS(GQList,GIList,Table_ExternalData_1[[#This Row],[Item_key]],GDList,Table_ExternalData_1[[#Headers],[11]])</f>
        <v>0</v>
      </c>
      <c r="R499" s="6">
        <f>SUMIFS(GQList,GIList,Table_ExternalData_1[[#This Row],[Item_key]],GDList,Table_ExternalData_1[[#Headers],[12]])</f>
        <v>0</v>
      </c>
      <c r="S499" s="6">
        <f>SUMIFS(GQList,GIList,Table_ExternalData_1[[#This Row],[Item_key]],GDList,Table_ExternalData_1[[#Headers],[13]])</f>
        <v>0</v>
      </c>
      <c r="T499" s="6">
        <f>SUMIFS(GQList,GIList,Table_ExternalData_1[[#This Row],[Item_key]],GDList,Table_ExternalData_1[[#Headers],[14]])</f>
        <v>0</v>
      </c>
      <c r="U499" s="6">
        <f>SUMIFS(GQList,GIList,Table_ExternalData_1[[#This Row],[Item_key]],GDList,Table_ExternalData_1[[#Headers],[15]])</f>
        <v>0</v>
      </c>
      <c r="V499" s="6">
        <f>SUMIFS(GQList,GIList,Table_ExternalData_1[[#This Row],[Item_key]],GDList,Table_ExternalData_1[[#Headers],[16]])</f>
        <v>0</v>
      </c>
      <c r="W499" s="6">
        <f>SUMIFS(GQList,GIList,Table_ExternalData_1[[#This Row],[Item_key]],GDList,Table_ExternalData_1[[#Headers],[17]])</f>
        <v>0</v>
      </c>
      <c r="X499" s="6">
        <f>SUMIFS(GQList,GIList,Table_ExternalData_1[[#This Row],[Item_key]],GDList,Table_ExternalData_1[[#Headers],[18]])</f>
        <v>0</v>
      </c>
      <c r="Y499" s="6">
        <f>SUMIFS(GQList,GIList,Table_ExternalData_1[[#This Row],[Item_key]],GDList,Table_ExternalData_1[[#Headers],[19]])</f>
        <v>0</v>
      </c>
      <c r="Z499" s="6">
        <f>SUMIFS(GQList,GIList,Table_ExternalData_1[[#This Row],[Item_key]],GDList,Table_ExternalData_1[[#Headers],[20]])</f>
        <v>0</v>
      </c>
      <c r="AA499" s="6">
        <f>SUMIFS(GQList,GIList,Table_ExternalData_1[[#This Row],[Item_key]],GDList,Table_ExternalData_1[[#Headers],[21]])</f>
        <v>0</v>
      </c>
      <c r="AB499" s="6">
        <f>SUMIFS(GQList,GIList,Table_ExternalData_1[[#This Row],[Item_key]],GDList,Table_ExternalData_1[[#Headers],[22]])</f>
        <v>0</v>
      </c>
      <c r="AC499" s="6">
        <f>SUMIFS(GQList,GIList,Table_ExternalData_1[[#This Row],[Item_key]],GDList,Table_ExternalData_1[[#Headers],[23]])</f>
        <v>0</v>
      </c>
      <c r="AD499" s="6">
        <f>SUMIFS(GQList,GIList,Table_ExternalData_1[[#This Row],[Item_key]],GDList,Table_ExternalData_1[[#Headers],[24]])</f>
        <v>0</v>
      </c>
      <c r="AE499" s="6">
        <f>SUMIFS(GQList,GIList,Table_ExternalData_1[[#This Row],[Item_key]],GDList,Table_ExternalData_1[[#Headers],[25]])</f>
        <v>0</v>
      </c>
      <c r="AF499" s="6">
        <f>SUMIFS(GQList,GIList,Table_ExternalData_1[[#This Row],[Item_key]],GDList,Table_ExternalData_1[[#Headers],[26]])</f>
        <v>0</v>
      </c>
      <c r="AG499" s="6">
        <f>SUMIFS(GQList,GIList,Table_ExternalData_1[[#This Row],[Item_key]],GDList,Table_ExternalData_1[[#Headers],[27]])</f>
        <v>0</v>
      </c>
      <c r="AH499" s="6">
        <f>SUMIFS(GQList,GIList,Table_ExternalData_1[[#This Row],[Item_key]],GDList,Table_ExternalData_1[[#Headers],[28]])</f>
        <v>0</v>
      </c>
      <c r="AI499" s="6">
        <f>SUMIFS(GQList,GIList,Table_ExternalData_1[[#This Row],[Item_key]],GDList,Table_ExternalData_1[[#Headers],[29]])</f>
        <v>0</v>
      </c>
      <c r="AJ499" s="6">
        <f>SUMIFS(GQList,GIList,Table_ExternalData_1[[#This Row],[Item_key]],GDList,Table_ExternalData_1[[#Headers],[30]])</f>
        <v>0</v>
      </c>
      <c r="AK499" s="6">
        <f>SUMIFS(GQList,GIList,Table_ExternalData_1[[#This Row],[Item_key]],GDList,Table_ExternalData_1[[#Headers],[31]])</f>
        <v>145</v>
      </c>
      <c r="AL499" s="6">
        <f>SUM(Table_ExternalData_1[[#This Row],[1]:[31]])</f>
        <v>145</v>
      </c>
    </row>
    <row r="500" spans="1:38" hidden="1">
      <c r="A500" s="8" t="s">
        <v>2000</v>
      </c>
      <c r="B500" s="3" t="s">
        <v>1681</v>
      </c>
      <c r="C500" s="3" t="s">
        <v>525</v>
      </c>
      <c r="D500" s="3" t="s">
        <v>1560</v>
      </c>
      <c r="E500" s="3" t="s">
        <v>1561</v>
      </c>
      <c r="F500" s="8" t="s">
        <v>1642</v>
      </c>
      <c r="G500" s="6">
        <f>SUMIFS(GQList,GIList,Table_ExternalData_1[[#This Row],[Item_key]],GDList,Table_ExternalData_1[[#Headers],[1]])</f>
        <v>0</v>
      </c>
      <c r="H500" s="6">
        <f>SUMIFS(GQList,GIList,Table_ExternalData_1[[#This Row],[Item_key]],GDList,Table_ExternalData_1[[#Headers],[2]])</f>
        <v>0</v>
      </c>
      <c r="I500" s="6">
        <f>SUMIFS(GQList,GIList,Table_ExternalData_1[[#This Row],[Item_key]],GDList,Table_ExternalData_1[[#Headers],[3]])</f>
        <v>0</v>
      </c>
      <c r="J500" s="6">
        <f>SUMIFS(GQList,GIList,Table_ExternalData_1[[#This Row],[Item_key]],GDList,Table_ExternalData_1[[#Headers],[4]])</f>
        <v>0</v>
      </c>
      <c r="K500" s="6">
        <f>SUMIFS(GQList,GIList,Table_ExternalData_1[[#This Row],[Item_key]],GDList,Table_ExternalData_1[[#Headers],[5]])</f>
        <v>0</v>
      </c>
      <c r="L500" s="6">
        <f>SUMIFS(GQList,GIList,Table_ExternalData_1[[#This Row],[Item_key]],GDList,Table_ExternalData_1[[#Headers],[6]])</f>
        <v>0</v>
      </c>
      <c r="M500" s="6">
        <f>SUMIFS(GQList,GIList,Table_ExternalData_1[[#This Row],[Item_key]],GDList,Table_ExternalData_1[[#Headers],[7]])</f>
        <v>0</v>
      </c>
      <c r="N500" s="6">
        <f>SUMIFS(GQList,GIList,Table_ExternalData_1[[#This Row],[Item_key]],GDList,Table_ExternalData_1[[#Headers],[8]])</f>
        <v>0</v>
      </c>
      <c r="O500" s="6">
        <f>SUMIFS(GQList,GIList,Table_ExternalData_1[[#This Row],[Item_key]],GDList,Table_ExternalData_1[[#Headers],[9]])</f>
        <v>0</v>
      </c>
      <c r="P500" s="6">
        <f>SUMIFS(GQList,GIList,Table_ExternalData_1[[#This Row],[Item_key]],GDList,Table_ExternalData_1[[#Headers],[10]])</f>
        <v>0</v>
      </c>
      <c r="Q500" s="6">
        <f>SUMIFS(GQList,GIList,Table_ExternalData_1[[#This Row],[Item_key]],GDList,Table_ExternalData_1[[#Headers],[11]])</f>
        <v>0</v>
      </c>
      <c r="R500" s="6">
        <f>SUMIFS(GQList,GIList,Table_ExternalData_1[[#This Row],[Item_key]],GDList,Table_ExternalData_1[[#Headers],[12]])</f>
        <v>0</v>
      </c>
      <c r="S500" s="6">
        <f>SUMIFS(GQList,GIList,Table_ExternalData_1[[#This Row],[Item_key]],GDList,Table_ExternalData_1[[#Headers],[13]])</f>
        <v>0</v>
      </c>
      <c r="T500" s="6">
        <f>SUMIFS(GQList,GIList,Table_ExternalData_1[[#This Row],[Item_key]],GDList,Table_ExternalData_1[[#Headers],[14]])</f>
        <v>0</v>
      </c>
      <c r="U500" s="6">
        <f>SUMIFS(GQList,GIList,Table_ExternalData_1[[#This Row],[Item_key]],GDList,Table_ExternalData_1[[#Headers],[15]])</f>
        <v>0</v>
      </c>
      <c r="V500" s="6">
        <f>SUMIFS(GQList,GIList,Table_ExternalData_1[[#This Row],[Item_key]],GDList,Table_ExternalData_1[[#Headers],[16]])</f>
        <v>0</v>
      </c>
      <c r="W500" s="6">
        <f>SUMIFS(GQList,GIList,Table_ExternalData_1[[#This Row],[Item_key]],GDList,Table_ExternalData_1[[#Headers],[17]])</f>
        <v>0</v>
      </c>
      <c r="X500" s="6">
        <f>SUMIFS(GQList,GIList,Table_ExternalData_1[[#This Row],[Item_key]],GDList,Table_ExternalData_1[[#Headers],[18]])</f>
        <v>0</v>
      </c>
      <c r="Y500" s="6">
        <f>SUMIFS(GQList,GIList,Table_ExternalData_1[[#This Row],[Item_key]],GDList,Table_ExternalData_1[[#Headers],[19]])</f>
        <v>0</v>
      </c>
      <c r="Z500" s="6">
        <f>SUMIFS(GQList,GIList,Table_ExternalData_1[[#This Row],[Item_key]],GDList,Table_ExternalData_1[[#Headers],[20]])</f>
        <v>0</v>
      </c>
      <c r="AA500" s="6">
        <f>SUMIFS(GQList,GIList,Table_ExternalData_1[[#This Row],[Item_key]],GDList,Table_ExternalData_1[[#Headers],[21]])</f>
        <v>0</v>
      </c>
      <c r="AB500" s="6">
        <f>SUMIFS(GQList,GIList,Table_ExternalData_1[[#This Row],[Item_key]],GDList,Table_ExternalData_1[[#Headers],[22]])</f>
        <v>0</v>
      </c>
      <c r="AC500" s="6">
        <f>SUMIFS(GQList,GIList,Table_ExternalData_1[[#This Row],[Item_key]],GDList,Table_ExternalData_1[[#Headers],[23]])</f>
        <v>0</v>
      </c>
      <c r="AD500" s="6">
        <f>SUMIFS(GQList,GIList,Table_ExternalData_1[[#This Row],[Item_key]],GDList,Table_ExternalData_1[[#Headers],[24]])</f>
        <v>0</v>
      </c>
      <c r="AE500" s="6">
        <f>SUMIFS(GQList,GIList,Table_ExternalData_1[[#This Row],[Item_key]],GDList,Table_ExternalData_1[[#Headers],[25]])</f>
        <v>0</v>
      </c>
      <c r="AF500" s="6">
        <f>SUMIFS(GQList,GIList,Table_ExternalData_1[[#This Row],[Item_key]],GDList,Table_ExternalData_1[[#Headers],[26]])</f>
        <v>0</v>
      </c>
      <c r="AG500" s="6">
        <f>SUMIFS(GQList,GIList,Table_ExternalData_1[[#This Row],[Item_key]],GDList,Table_ExternalData_1[[#Headers],[27]])</f>
        <v>0</v>
      </c>
      <c r="AH500" s="6">
        <f>SUMIFS(GQList,GIList,Table_ExternalData_1[[#This Row],[Item_key]],GDList,Table_ExternalData_1[[#Headers],[28]])</f>
        <v>0</v>
      </c>
      <c r="AI500" s="6">
        <f>SUMIFS(GQList,GIList,Table_ExternalData_1[[#This Row],[Item_key]],GDList,Table_ExternalData_1[[#Headers],[29]])</f>
        <v>0</v>
      </c>
      <c r="AJ500" s="6">
        <f>SUMIFS(GQList,GIList,Table_ExternalData_1[[#This Row],[Item_key]],GDList,Table_ExternalData_1[[#Headers],[30]])</f>
        <v>0</v>
      </c>
      <c r="AK500" s="6">
        <f>SUMIFS(GQList,GIList,Table_ExternalData_1[[#This Row],[Item_key]],GDList,Table_ExternalData_1[[#Headers],[31]])</f>
        <v>145</v>
      </c>
      <c r="AL500" s="6">
        <f>SUM(Table_ExternalData_1[[#This Row],[1]:[31]])</f>
        <v>145</v>
      </c>
    </row>
    <row r="501" spans="1:38" ht="24">
      <c r="A501" s="8" t="s">
        <v>2001</v>
      </c>
      <c r="B501" s="3" t="s">
        <v>1682</v>
      </c>
      <c r="C501" s="3" t="s">
        <v>329</v>
      </c>
      <c r="D501" s="3" t="s">
        <v>1565</v>
      </c>
      <c r="E501" s="3" t="s">
        <v>1566</v>
      </c>
      <c r="F501" s="8" t="s">
        <v>1641</v>
      </c>
      <c r="G501" s="6">
        <f>SUMIFS(GQList,GIList,Table_ExternalData_1[[#This Row],[Item_key]],GDList,Table_ExternalData_1[[#Headers],[1]])</f>
        <v>0</v>
      </c>
      <c r="H501" s="6">
        <f>SUMIFS(GQList,GIList,Table_ExternalData_1[[#This Row],[Item_key]],GDList,Table_ExternalData_1[[#Headers],[2]])</f>
        <v>0</v>
      </c>
      <c r="I501" s="6">
        <f>SUMIFS(GQList,GIList,Table_ExternalData_1[[#This Row],[Item_key]],GDList,Table_ExternalData_1[[#Headers],[3]])</f>
        <v>0</v>
      </c>
      <c r="J501" s="6">
        <f>SUMIFS(GQList,GIList,Table_ExternalData_1[[#This Row],[Item_key]],GDList,Table_ExternalData_1[[#Headers],[4]])</f>
        <v>0</v>
      </c>
      <c r="K501" s="6">
        <f>SUMIFS(GQList,GIList,Table_ExternalData_1[[#This Row],[Item_key]],GDList,Table_ExternalData_1[[#Headers],[5]])</f>
        <v>0</v>
      </c>
      <c r="L501" s="6">
        <f>SUMIFS(GQList,GIList,Table_ExternalData_1[[#This Row],[Item_key]],GDList,Table_ExternalData_1[[#Headers],[6]])</f>
        <v>0</v>
      </c>
      <c r="M501" s="6">
        <f>SUMIFS(GQList,GIList,Table_ExternalData_1[[#This Row],[Item_key]],GDList,Table_ExternalData_1[[#Headers],[7]])</f>
        <v>0</v>
      </c>
      <c r="N501" s="6">
        <f>SUMIFS(GQList,GIList,Table_ExternalData_1[[#This Row],[Item_key]],GDList,Table_ExternalData_1[[#Headers],[8]])</f>
        <v>0</v>
      </c>
      <c r="O501" s="6">
        <f>SUMIFS(GQList,GIList,Table_ExternalData_1[[#This Row],[Item_key]],GDList,Table_ExternalData_1[[#Headers],[9]])</f>
        <v>0</v>
      </c>
      <c r="P501" s="6">
        <f>SUMIFS(GQList,GIList,Table_ExternalData_1[[#This Row],[Item_key]],GDList,Table_ExternalData_1[[#Headers],[10]])</f>
        <v>0</v>
      </c>
      <c r="Q501" s="6">
        <f>SUMIFS(GQList,GIList,Table_ExternalData_1[[#This Row],[Item_key]],GDList,Table_ExternalData_1[[#Headers],[11]])</f>
        <v>0</v>
      </c>
      <c r="R501" s="6">
        <f>SUMIFS(GQList,GIList,Table_ExternalData_1[[#This Row],[Item_key]],GDList,Table_ExternalData_1[[#Headers],[12]])</f>
        <v>0</v>
      </c>
      <c r="S501" s="6">
        <f>SUMIFS(GQList,GIList,Table_ExternalData_1[[#This Row],[Item_key]],GDList,Table_ExternalData_1[[#Headers],[13]])</f>
        <v>0</v>
      </c>
      <c r="T501" s="6">
        <f>SUMIFS(GQList,GIList,Table_ExternalData_1[[#This Row],[Item_key]],GDList,Table_ExternalData_1[[#Headers],[14]])</f>
        <v>0</v>
      </c>
      <c r="U501" s="6">
        <f>SUMIFS(GQList,GIList,Table_ExternalData_1[[#This Row],[Item_key]],GDList,Table_ExternalData_1[[#Headers],[15]])</f>
        <v>0</v>
      </c>
      <c r="V501" s="6">
        <f>SUMIFS(GQList,GIList,Table_ExternalData_1[[#This Row],[Item_key]],GDList,Table_ExternalData_1[[#Headers],[16]])</f>
        <v>0</v>
      </c>
      <c r="W501" s="6">
        <f>SUMIFS(GQList,GIList,Table_ExternalData_1[[#This Row],[Item_key]],GDList,Table_ExternalData_1[[#Headers],[17]])</f>
        <v>0</v>
      </c>
      <c r="X501" s="6">
        <f>SUMIFS(GQList,GIList,Table_ExternalData_1[[#This Row],[Item_key]],GDList,Table_ExternalData_1[[#Headers],[18]])</f>
        <v>0</v>
      </c>
      <c r="Y501" s="6">
        <f>SUMIFS(GQList,GIList,Table_ExternalData_1[[#This Row],[Item_key]],GDList,Table_ExternalData_1[[#Headers],[19]])</f>
        <v>0</v>
      </c>
      <c r="Z501" s="6">
        <f>SUMIFS(GQList,GIList,Table_ExternalData_1[[#This Row],[Item_key]],GDList,Table_ExternalData_1[[#Headers],[20]])</f>
        <v>0</v>
      </c>
      <c r="AA501" s="6">
        <f>SUMIFS(GQList,GIList,Table_ExternalData_1[[#This Row],[Item_key]],GDList,Table_ExternalData_1[[#Headers],[21]])</f>
        <v>0</v>
      </c>
      <c r="AB501" s="6">
        <f>SUMIFS(GQList,GIList,Table_ExternalData_1[[#This Row],[Item_key]],GDList,Table_ExternalData_1[[#Headers],[22]])</f>
        <v>0</v>
      </c>
      <c r="AC501" s="6">
        <f>SUMIFS(GQList,GIList,Table_ExternalData_1[[#This Row],[Item_key]],GDList,Table_ExternalData_1[[#Headers],[23]])</f>
        <v>0</v>
      </c>
      <c r="AD501" s="6">
        <f>SUMIFS(GQList,GIList,Table_ExternalData_1[[#This Row],[Item_key]],GDList,Table_ExternalData_1[[#Headers],[24]])</f>
        <v>0</v>
      </c>
      <c r="AE501" s="6">
        <f>SUMIFS(GQList,GIList,Table_ExternalData_1[[#This Row],[Item_key]],GDList,Table_ExternalData_1[[#Headers],[25]])</f>
        <v>0</v>
      </c>
      <c r="AF501" s="6">
        <f>SUMIFS(GQList,GIList,Table_ExternalData_1[[#This Row],[Item_key]],GDList,Table_ExternalData_1[[#Headers],[26]])</f>
        <v>0</v>
      </c>
      <c r="AG501" s="6">
        <f>SUMIFS(GQList,GIList,Table_ExternalData_1[[#This Row],[Item_key]],GDList,Table_ExternalData_1[[#Headers],[27]])</f>
        <v>0</v>
      </c>
      <c r="AH501" s="6">
        <f>SUMIFS(GQList,GIList,Table_ExternalData_1[[#This Row],[Item_key]],GDList,Table_ExternalData_1[[#Headers],[28]])</f>
        <v>0</v>
      </c>
      <c r="AI501" s="6">
        <f>SUMIFS(GQList,GIList,Table_ExternalData_1[[#This Row],[Item_key]],GDList,Table_ExternalData_1[[#Headers],[29]])</f>
        <v>210</v>
      </c>
      <c r="AJ501" s="6">
        <f>SUMIFS(GQList,GIList,Table_ExternalData_1[[#This Row],[Item_key]],GDList,Table_ExternalData_1[[#Headers],[30]])</f>
        <v>0</v>
      </c>
      <c r="AK501" s="6">
        <f>SUMIFS(GQList,GIList,Table_ExternalData_1[[#This Row],[Item_key]],GDList,Table_ExternalData_1[[#Headers],[31]])</f>
        <v>0</v>
      </c>
      <c r="AL501" s="6">
        <f>SUM(Table_ExternalData_1[[#This Row],[1]:[31]])</f>
        <v>210</v>
      </c>
    </row>
    <row r="502" spans="1:38" ht="24">
      <c r="A502" s="8" t="s">
        <v>2001</v>
      </c>
      <c r="B502" s="3" t="s">
        <v>1682</v>
      </c>
      <c r="C502" s="3" t="s">
        <v>487</v>
      </c>
      <c r="D502" s="3" t="s">
        <v>943</v>
      </c>
      <c r="E502" s="3" t="s">
        <v>944</v>
      </c>
      <c r="F502" s="8" t="s">
        <v>1641</v>
      </c>
      <c r="G502" s="6">
        <f>SUMIFS(GQList,GIList,Table_ExternalData_1[[#This Row],[Item_key]],GDList,Table_ExternalData_1[[#Headers],[1]])</f>
        <v>0</v>
      </c>
      <c r="H502" s="6">
        <f>SUMIFS(GQList,GIList,Table_ExternalData_1[[#This Row],[Item_key]],GDList,Table_ExternalData_1[[#Headers],[2]])</f>
        <v>0</v>
      </c>
      <c r="I502" s="6">
        <f>SUMIFS(GQList,GIList,Table_ExternalData_1[[#This Row],[Item_key]],GDList,Table_ExternalData_1[[#Headers],[3]])</f>
        <v>1000</v>
      </c>
      <c r="J502" s="6">
        <f>SUMIFS(GQList,GIList,Table_ExternalData_1[[#This Row],[Item_key]],GDList,Table_ExternalData_1[[#Headers],[4]])</f>
        <v>0</v>
      </c>
      <c r="K502" s="6">
        <f>SUMIFS(GQList,GIList,Table_ExternalData_1[[#This Row],[Item_key]],GDList,Table_ExternalData_1[[#Headers],[5]])</f>
        <v>0</v>
      </c>
      <c r="L502" s="6">
        <f>SUMIFS(GQList,GIList,Table_ExternalData_1[[#This Row],[Item_key]],GDList,Table_ExternalData_1[[#Headers],[6]])</f>
        <v>0</v>
      </c>
      <c r="M502" s="6">
        <f>SUMIFS(GQList,GIList,Table_ExternalData_1[[#This Row],[Item_key]],GDList,Table_ExternalData_1[[#Headers],[7]])</f>
        <v>0</v>
      </c>
      <c r="N502" s="6">
        <f>SUMIFS(GQList,GIList,Table_ExternalData_1[[#This Row],[Item_key]],GDList,Table_ExternalData_1[[#Headers],[8]])</f>
        <v>0</v>
      </c>
      <c r="O502" s="6">
        <f>SUMIFS(GQList,GIList,Table_ExternalData_1[[#This Row],[Item_key]],GDList,Table_ExternalData_1[[#Headers],[9]])</f>
        <v>400</v>
      </c>
      <c r="P502" s="6">
        <f>SUMIFS(GQList,GIList,Table_ExternalData_1[[#This Row],[Item_key]],GDList,Table_ExternalData_1[[#Headers],[10]])</f>
        <v>0</v>
      </c>
      <c r="Q502" s="6">
        <f>SUMIFS(GQList,GIList,Table_ExternalData_1[[#This Row],[Item_key]],GDList,Table_ExternalData_1[[#Headers],[11]])</f>
        <v>500</v>
      </c>
      <c r="R502" s="6">
        <f>SUMIFS(GQList,GIList,Table_ExternalData_1[[#This Row],[Item_key]],GDList,Table_ExternalData_1[[#Headers],[12]])</f>
        <v>0</v>
      </c>
      <c r="S502" s="6">
        <f>SUMIFS(GQList,GIList,Table_ExternalData_1[[#This Row],[Item_key]],GDList,Table_ExternalData_1[[#Headers],[13]])</f>
        <v>0</v>
      </c>
      <c r="T502" s="6">
        <f>SUMIFS(GQList,GIList,Table_ExternalData_1[[#This Row],[Item_key]],GDList,Table_ExternalData_1[[#Headers],[14]])</f>
        <v>0</v>
      </c>
      <c r="U502" s="6">
        <f>SUMIFS(GQList,GIList,Table_ExternalData_1[[#This Row],[Item_key]],GDList,Table_ExternalData_1[[#Headers],[15]])</f>
        <v>0</v>
      </c>
      <c r="V502" s="6">
        <f>SUMIFS(GQList,GIList,Table_ExternalData_1[[#This Row],[Item_key]],GDList,Table_ExternalData_1[[#Headers],[16]])</f>
        <v>0</v>
      </c>
      <c r="W502" s="6">
        <f>SUMIFS(GQList,GIList,Table_ExternalData_1[[#This Row],[Item_key]],GDList,Table_ExternalData_1[[#Headers],[17]])</f>
        <v>0</v>
      </c>
      <c r="X502" s="6">
        <f>SUMIFS(GQList,GIList,Table_ExternalData_1[[#This Row],[Item_key]],GDList,Table_ExternalData_1[[#Headers],[18]])</f>
        <v>0</v>
      </c>
      <c r="Y502" s="6">
        <f>SUMIFS(GQList,GIList,Table_ExternalData_1[[#This Row],[Item_key]],GDList,Table_ExternalData_1[[#Headers],[19]])</f>
        <v>0</v>
      </c>
      <c r="Z502" s="6">
        <f>SUMIFS(GQList,GIList,Table_ExternalData_1[[#This Row],[Item_key]],GDList,Table_ExternalData_1[[#Headers],[20]])</f>
        <v>0</v>
      </c>
      <c r="AA502" s="6">
        <f>SUMIFS(GQList,GIList,Table_ExternalData_1[[#This Row],[Item_key]],GDList,Table_ExternalData_1[[#Headers],[21]])</f>
        <v>0</v>
      </c>
      <c r="AB502" s="6">
        <f>SUMIFS(GQList,GIList,Table_ExternalData_1[[#This Row],[Item_key]],GDList,Table_ExternalData_1[[#Headers],[22]])</f>
        <v>0</v>
      </c>
      <c r="AC502" s="6">
        <f>SUMIFS(GQList,GIList,Table_ExternalData_1[[#This Row],[Item_key]],GDList,Table_ExternalData_1[[#Headers],[23]])</f>
        <v>0</v>
      </c>
      <c r="AD502" s="6">
        <f>SUMIFS(GQList,GIList,Table_ExternalData_1[[#This Row],[Item_key]],GDList,Table_ExternalData_1[[#Headers],[24]])</f>
        <v>300</v>
      </c>
      <c r="AE502" s="6">
        <f>SUMIFS(GQList,GIList,Table_ExternalData_1[[#This Row],[Item_key]],GDList,Table_ExternalData_1[[#Headers],[25]])</f>
        <v>200</v>
      </c>
      <c r="AF502" s="6">
        <f>SUMIFS(GQList,GIList,Table_ExternalData_1[[#This Row],[Item_key]],GDList,Table_ExternalData_1[[#Headers],[26]])</f>
        <v>0</v>
      </c>
      <c r="AG502" s="6">
        <f>SUMIFS(GQList,GIList,Table_ExternalData_1[[#This Row],[Item_key]],GDList,Table_ExternalData_1[[#Headers],[27]])</f>
        <v>300</v>
      </c>
      <c r="AH502" s="6">
        <f>SUMIFS(GQList,GIList,Table_ExternalData_1[[#This Row],[Item_key]],GDList,Table_ExternalData_1[[#Headers],[28]])</f>
        <v>300</v>
      </c>
      <c r="AI502" s="6">
        <f>SUMIFS(GQList,GIList,Table_ExternalData_1[[#This Row],[Item_key]],GDList,Table_ExternalData_1[[#Headers],[29]])</f>
        <v>300</v>
      </c>
      <c r="AJ502" s="6">
        <f>SUMIFS(GQList,GIList,Table_ExternalData_1[[#This Row],[Item_key]],GDList,Table_ExternalData_1[[#Headers],[30]])</f>
        <v>0</v>
      </c>
      <c r="AK502" s="6">
        <f>SUMIFS(GQList,GIList,Table_ExternalData_1[[#This Row],[Item_key]],GDList,Table_ExternalData_1[[#Headers],[31]])</f>
        <v>770</v>
      </c>
      <c r="AL502" s="6">
        <f>SUM(Table_ExternalData_1[[#This Row],[1]:[31]])</f>
        <v>4070</v>
      </c>
    </row>
    <row r="503" spans="1:38" hidden="1">
      <c r="A503" s="8" t="s">
        <v>2000</v>
      </c>
      <c r="B503" s="3" t="s">
        <v>1683</v>
      </c>
      <c r="C503" s="3" t="s">
        <v>93</v>
      </c>
      <c r="D503" s="3" t="s">
        <v>1337</v>
      </c>
      <c r="E503" s="3" t="s">
        <v>1338</v>
      </c>
      <c r="F503" s="8" t="s">
        <v>1641</v>
      </c>
      <c r="G503" s="6">
        <f>SUMIFS(GQList,GIList,Table_ExternalData_1[[#This Row],[Item_key]],GDList,Table_ExternalData_1[[#Headers],[1]])</f>
        <v>0</v>
      </c>
      <c r="H503" s="6">
        <f>SUMIFS(GQList,GIList,Table_ExternalData_1[[#This Row],[Item_key]],GDList,Table_ExternalData_1[[#Headers],[2]])</f>
        <v>0</v>
      </c>
      <c r="I503" s="6">
        <f>SUMIFS(GQList,GIList,Table_ExternalData_1[[#This Row],[Item_key]],GDList,Table_ExternalData_1[[#Headers],[3]])</f>
        <v>0</v>
      </c>
      <c r="J503" s="6">
        <f>SUMIFS(GQList,GIList,Table_ExternalData_1[[#This Row],[Item_key]],GDList,Table_ExternalData_1[[#Headers],[4]])</f>
        <v>0</v>
      </c>
      <c r="K503" s="6">
        <f>SUMIFS(GQList,GIList,Table_ExternalData_1[[#This Row],[Item_key]],GDList,Table_ExternalData_1[[#Headers],[5]])</f>
        <v>0</v>
      </c>
      <c r="L503" s="6">
        <f>SUMIFS(GQList,GIList,Table_ExternalData_1[[#This Row],[Item_key]],GDList,Table_ExternalData_1[[#Headers],[6]])</f>
        <v>0</v>
      </c>
      <c r="M503" s="6">
        <f>SUMIFS(GQList,GIList,Table_ExternalData_1[[#This Row],[Item_key]],GDList,Table_ExternalData_1[[#Headers],[7]])</f>
        <v>0</v>
      </c>
      <c r="N503" s="6">
        <f>SUMIFS(GQList,GIList,Table_ExternalData_1[[#This Row],[Item_key]],GDList,Table_ExternalData_1[[#Headers],[8]])</f>
        <v>0</v>
      </c>
      <c r="O503" s="6">
        <f>SUMIFS(GQList,GIList,Table_ExternalData_1[[#This Row],[Item_key]],GDList,Table_ExternalData_1[[#Headers],[9]])</f>
        <v>0</v>
      </c>
      <c r="P503" s="6">
        <f>SUMIFS(GQList,GIList,Table_ExternalData_1[[#This Row],[Item_key]],GDList,Table_ExternalData_1[[#Headers],[10]])</f>
        <v>0</v>
      </c>
      <c r="Q503" s="6">
        <f>SUMIFS(GQList,GIList,Table_ExternalData_1[[#This Row],[Item_key]],GDList,Table_ExternalData_1[[#Headers],[11]])</f>
        <v>0</v>
      </c>
      <c r="R503" s="6">
        <f>SUMIFS(GQList,GIList,Table_ExternalData_1[[#This Row],[Item_key]],GDList,Table_ExternalData_1[[#Headers],[12]])</f>
        <v>0</v>
      </c>
      <c r="S503" s="6">
        <f>SUMIFS(GQList,GIList,Table_ExternalData_1[[#This Row],[Item_key]],GDList,Table_ExternalData_1[[#Headers],[13]])</f>
        <v>0</v>
      </c>
      <c r="T503" s="6">
        <f>SUMIFS(GQList,GIList,Table_ExternalData_1[[#This Row],[Item_key]],GDList,Table_ExternalData_1[[#Headers],[14]])</f>
        <v>0</v>
      </c>
      <c r="U503" s="6">
        <f>SUMIFS(GQList,GIList,Table_ExternalData_1[[#This Row],[Item_key]],GDList,Table_ExternalData_1[[#Headers],[15]])</f>
        <v>0</v>
      </c>
      <c r="V503" s="6">
        <f>SUMIFS(GQList,GIList,Table_ExternalData_1[[#This Row],[Item_key]],GDList,Table_ExternalData_1[[#Headers],[16]])</f>
        <v>0</v>
      </c>
      <c r="W503" s="6">
        <f>SUMIFS(GQList,GIList,Table_ExternalData_1[[#This Row],[Item_key]],GDList,Table_ExternalData_1[[#Headers],[17]])</f>
        <v>0</v>
      </c>
      <c r="X503" s="6">
        <f>SUMIFS(GQList,GIList,Table_ExternalData_1[[#This Row],[Item_key]],GDList,Table_ExternalData_1[[#Headers],[18]])</f>
        <v>0</v>
      </c>
      <c r="Y503" s="6">
        <f>SUMIFS(GQList,GIList,Table_ExternalData_1[[#This Row],[Item_key]],GDList,Table_ExternalData_1[[#Headers],[19]])</f>
        <v>0</v>
      </c>
      <c r="Z503" s="6">
        <f>SUMIFS(GQList,GIList,Table_ExternalData_1[[#This Row],[Item_key]],GDList,Table_ExternalData_1[[#Headers],[20]])</f>
        <v>0</v>
      </c>
      <c r="AA503" s="6">
        <f>SUMIFS(GQList,GIList,Table_ExternalData_1[[#This Row],[Item_key]],GDList,Table_ExternalData_1[[#Headers],[21]])</f>
        <v>0</v>
      </c>
      <c r="AB503" s="6">
        <f>SUMIFS(GQList,GIList,Table_ExternalData_1[[#This Row],[Item_key]],GDList,Table_ExternalData_1[[#Headers],[22]])</f>
        <v>0</v>
      </c>
      <c r="AC503" s="6">
        <f>SUMIFS(GQList,GIList,Table_ExternalData_1[[#This Row],[Item_key]],GDList,Table_ExternalData_1[[#Headers],[23]])</f>
        <v>0</v>
      </c>
      <c r="AD503" s="6">
        <f>SUMIFS(GQList,GIList,Table_ExternalData_1[[#This Row],[Item_key]],GDList,Table_ExternalData_1[[#Headers],[24]])</f>
        <v>0</v>
      </c>
      <c r="AE503" s="6">
        <f>SUMIFS(GQList,GIList,Table_ExternalData_1[[#This Row],[Item_key]],GDList,Table_ExternalData_1[[#Headers],[25]])</f>
        <v>0</v>
      </c>
      <c r="AF503" s="6">
        <f>SUMIFS(GQList,GIList,Table_ExternalData_1[[#This Row],[Item_key]],GDList,Table_ExternalData_1[[#Headers],[26]])</f>
        <v>0</v>
      </c>
      <c r="AG503" s="6">
        <f>SUMIFS(GQList,GIList,Table_ExternalData_1[[#This Row],[Item_key]],GDList,Table_ExternalData_1[[#Headers],[27]])</f>
        <v>0</v>
      </c>
      <c r="AH503" s="6">
        <f>SUMIFS(GQList,GIList,Table_ExternalData_1[[#This Row],[Item_key]],GDList,Table_ExternalData_1[[#Headers],[28]])</f>
        <v>0</v>
      </c>
      <c r="AI503" s="6">
        <f>SUMIFS(GQList,GIList,Table_ExternalData_1[[#This Row],[Item_key]],GDList,Table_ExternalData_1[[#Headers],[29]])</f>
        <v>0</v>
      </c>
      <c r="AJ503" s="6">
        <f>SUMIFS(GQList,GIList,Table_ExternalData_1[[#This Row],[Item_key]],GDList,Table_ExternalData_1[[#Headers],[30]])</f>
        <v>0</v>
      </c>
      <c r="AK503" s="6">
        <f>SUMIFS(GQList,GIList,Table_ExternalData_1[[#This Row],[Item_key]],GDList,Table_ExternalData_1[[#Headers],[31]])</f>
        <v>0</v>
      </c>
      <c r="AL503" s="6">
        <f>SUM(Table_ExternalData_1[[#This Row],[1]:[31]])</f>
        <v>0</v>
      </c>
    </row>
    <row r="504" spans="1:38" ht="24">
      <c r="A504" s="8" t="s">
        <v>2001</v>
      </c>
      <c r="B504" s="3" t="s">
        <v>1993</v>
      </c>
      <c r="C504" s="3" t="s">
        <v>440</v>
      </c>
      <c r="D504" s="3" t="s">
        <v>1339</v>
      </c>
      <c r="E504" s="3" t="s">
        <v>1340</v>
      </c>
      <c r="F504" s="8" t="s">
        <v>1641</v>
      </c>
      <c r="G504" s="6">
        <f>SUMIFS(GQList,GIList,Table_ExternalData_1[[#This Row],[Item_key]],GDList,Table_ExternalData_1[[#Headers],[1]])</f>
        <v>0</v>
      </c>
      <c r="H504" s="6">
        <f>SUMIFS(GQList,GIList,Table_ExternalData_1[[#This Row],[Item_key]],GDList,Table_ExternalData_1[[#Headers],[2]])</f>
        <v>0</v>
      </c>
      <c r="I504" s="6">
        <f>SUMIFS(GQList,GIList,Table_ExternalData_1[[#This Row],[Item_key]],GDList,Table_ExternalData_1[[#Headers],[3]])</f>
        <v>0</v>
      </c>
      <c r="J504" s="6">
        <f>SUMIFS(GQList,GIList,Table_ExternalData_1[[#This Row],[Item_key]],GDList,Table_ExternalData_1[[#Headers],[4]])</f>
        <v>0</v>
      </c>
      <c r="K504" s="6">
        <f>SUMIFS(GQList,GIList,Table_ExternalData_1[[#This Row],[Item_key]],GDList,Table_ExternalData_1[[#Headers],[5]])</f>
        <v>0</v>
      </c>
      <c r="L504" s="6">
        <f>SUMIFS(GQList,GIList,Table_ExternalData_1[[#This Row],[Item_key]],GDList,Table_ExternalData_1[[#Headers],[6]])</f>
        <v>0</v>
      </c>
      <c r="M504" s="6">
        <f>SUMIFS(GQList,GIList,Table_ExternalData_1[[#This Row],[Item_key]],GDList,Table_ExternalData_1[[#Headers],[7]])</f>
        <v>0</v>
      </c>
      <c r="N504" s="6">
        <f>SUMIFS(GQList,GIList,Table_ExternalData_1[[#This Row],[Item_key]],GDList,Table_ExternalData_1[[#Headers],[8]])</f>
        <v>2000</v>
      </c>
      <c r="O504" s="6">
        <f>SUMIFS(GQList,GIList,Table_ExternalData_1[[#This Row],[Item_key]],GDList,Table_ExternalData_1[[#Headers],[9]])</f>
        <v>0</v>
      </c>
      <c r="P504" s="6">
        <f>SUMIFS(GQList,GIList,Table_ExternalData_1[[#This Row],[Item_key]],GDList,Table_ExternalData_1[[#Headers],[10]])</f>
        <v>0</v>
      </c>
      <c r="Q504" s="6">
        <f>SUMIFS(GQList,GIList,Table_ExternalData_1[[#This Row],[Item_key]],GDList,Table_ExternalData_1[[#Headers],[11]])</f>
        <v>0</v>
      </c>
      <c r="R504" s="6">
        <f>SUMIFS(GQList,GIList,Table_ExternalData_1[[#This Row],[Item_key]],GDList,Table_ExternalData_1[[#Headers],[12]])</f>
        <v>0</v>
      </c>
      <c r="S504" s="6">
        <f>SUMIFS(GQList,GIList,Table_ExternalData_1[[#This Row],[Item_key]],GDList,Table_ExternalData_1[[#Headers],[13]])</f>
        <v>0</v>
      </c>
      <c r="T504" s="6">
        <f>SUMIFS(GQList,GIList,Table_ExternalData_1[[#This Row],[Item_key]],GDList,Table_ExternalData_1[[#Headers],[14]])</f>
        <v>0</v>
      </c>
      <c r="U504" s="6">
        <f>SUMIFS(GQList,GIList,Table_ExternalData_1[[#This Row],[Item_key]],GDList,Table_ExternalData_1[[#Headers],[15]])</f>
        <v>0</v>
      </c>
      <c r="V504" s="6">
        <f>SUMIFS(GQList,GIList,Table_ExternalData_1[[#This Row],[Item_key]],GDList,Table_ExternalData_1[[#Headers],[16]])</f>
        <v>0</v>
      </c>
      <c r="W504" s="6">
        <f>SUMIFS(GQList,GIList,Table_ExternalData_1[[#This Row],[Item_key]],GDList,Table_ExternalData_1[[#Headers],[17]])</f>
        <v>0</v>
      </c>
      <c r="X504" s="6">
        <f>SUMIFS(GQList,GIList,Table_ExternalData_1[[#This Row],[Item_key]],GDList,Table_ExternalData_1[[#Headers],[18]])</f>
        <v>0</v>
      </c>
      <c r="Y504" s="6">
        <f>SUMIFS(GQList,GIList,Table_ExternalData_1[[#This Row],[Item_key]],GDList,Table_ExternalData_1[[#Headers],[19]])</f>
        <v>0</v>
      </c>
      <c r="Z504" s="6">
        <f>SUMIFS(GQList,GIList,Table_ExternalData_1[[#This Row],[Item_key]],GDList,Table_ExternalData_1[[#Headers],[20]])</f>
        <v>0</v>
      </c>
      <c r="AA504" s="6">
        <f>SUMIFS(GQList,GIList,Table_ExternalData_1[[#This Row],[Item_key]],GDList,Table_ExternalData_1[[#Headers],[21]])</f>
        <v>0</v>
      </c>
      <c r="AB504" s="6">
        <f>SUMIFS(GQList,GIList,Table_ExternalData_1[[#This Row],[Item_key]],GDList,Table_ExternalData_1[[#Headers],[22]])</f>
        <v>0</v>
      </c>
      <c r="AC504" s="6">
        <f>SUMIFS(GQList,GIList,Table_ExternalData_1[[#This Row],[Item_key]],GDList,Table_ExternalData_1[[#Headers],[23]])</f>
        <v>0</v>
      </c>
      <c r="AD504" s="6">
        <f>SUMIFS(GQList,GIList,Table_ExternalData_1[[#This Row],[Item_key]],GDList,Table_ExternalData_1[[#Headers],[24]])</f>
        <v>0</v>
      </c>
      <c r="AE504" s="6">
        <f>SUMIFS(GQList,GIList,Table_ExternalData_1[[#This Row],[Item_key]],GDList,Table_ExternalData_1[[#Headers],[25]])</f>
        <v>0</v>
      </c>
      <c r="AF504" s="6">
        <f>SUMIFS(GQList,GIList,Table_ExternalData_1[[#This Row],[Item_key]],GDList,Table_ExternalData_1[[#Headers],[26]])</f>
        <v>0</v>
      </c>
      <c r="AG504" s="6">
        <f>SUMIFS(GQList,GIList,Table_ExternalData_1[[#This Row],[Item_key]],GDList,Table_ExternalData_1[[#Headers],[27]])</f>
        <v>800</v>
      </c>
      <c r="AH504" s="6">
        <f>SUMIFS(GQList,GIList,Table_ExternalData_1[[#This Row],[Item_key]],GDList,Table_ExternalData_1[[#Headers],[28]])</f>
        <v>0</v>
      </c>
      <c r="AI504" s="6">
        <f>SUMIFS(GQList,GIList,Table_ExternalData_1[[#This Row],[Item_key]],GDList,Table_ExternalData_1[[#Headers],[29]])</f>
        <v>4000</v>
      </c>
      <c r="AJ504" s="6">
        <f>SUMIFS(GQList,GIList,Table_ExternalData_1[[#This Row],[Item_key]],GDList,Table_ExternalData_1[[#Headers],[30]])</f>
        <v>0</v>
      </c>
      <c r="AK504" s="6">
        <f>SUMIFS(GQList,GIList,Table_ExternalData_1[[#This Row],[Item_key]],GDList,Table_ExternalData_1[[#Headers],[31]])</f>
        <v>0</v>
      </c>
      <c r="AL504" s="6">
        <f>SUM(Table_ExternalData_1[[#This Row],[1]:[31]])</f>
        <v>6800</v>
      </c>
    </row>
    <row r="505" spans="1:38" ht="24">
      <c r="A505" s="8" t="s">
        <v>2001</v>
      </c>
      <c r="B505" s="3" t="s">
        <v>1994</v>
      </c>
      <c r="C505" s="3" t="s">
        <v>324</v>
      </c>
      <c r="D505" s="3" t="s">
        <v>1341</v>
      </c>
      <c r="E505" s="3" t="s">
        <v>713</v>
      </c>
      <c r="F505" s="8" t="s">
        <v>1641</v>
      </c>
      <c r="G505" s="6">
        <f>SUMIFS(GQList,GIList,Table_ExternalData_1[[#This Row],[Item_key]],GDList,Table_ExternalData_1[[#Headers],[1]])</f>
        <v>0</v>
      </c>
      <c r="H505" s="6">
        <f>SUMIFS(GQList,GIList,Table_ExternalData_1[[#This Row],[Item_key]],GDList,Table_ExternalData_1[[#Headers],[2]])</f>
        <v>0</v>
      </c>
      <c r="I505" s="6">
        <f>SUMIFS(GQList,GIList,Table_ExternalData_1[[#This Row],[Item_key]],GDList,Table_ExternalData_1[[#Headers],[3]])</f>
        <v>0</v>
      </c>
      <c r="J505" s="6">
        <f>SUMIFS(GQList,GIList,Table_ExternalData_1[[#This Row],[Item_key]],GDList,Table_ExternalData_1[[#Headers],[4]])</f>
        <v>0</v>
      </c>
      <c r="K505" s="6">
        <f>SUMIFS(GQList,GIList,Table_ExternalData_1[[#This Row],[Item_key]],GDList,Table_ExternalData_1[[#Headers],[5]])</f>
        <v>0</v>
      </c>
      <c r="L505" s="6">
        <f>SUMIFS(GQList,GIList,Table_ExternalData_1[[#This Row],[Item_key]],GDList,Table_ExternalData_1[[#Headers],[6]])</f>
        <v>0</v>
      </c>
      <c r="M505" s="6">
        <f>SUMIFS(GQList,GIList,Table_ExternalData_1[[#This Row],[Item_key]],GDList,Table_ExternalData_1[[#Headers],[7]])</f>
        <v>0</v>
      </c>
      <c r="N505" s="6">
        <f>SUMIFS(GQList,GIList,Table_ExternalData_1[[#This Row],[Item_key]],GDList,Table_ExternalData_1[[#Headers],[8]])</f>
        <v>0</v>
      </c>
      <c r="O505" s="6">
        <f>SUMIFS(GQList,GIList,Table_ExternalData_1[[#This Row],[Item_key]],GDList,Table_ExternalData_1[[#Headers],[9]])</f>
        <v>0</v>
      </c>
      <c r="P505" s="6">
        <f>SUMIFS(GQList,GIList,Table_ExternalData_1[[#This Row],[Item_key]],GDList,Table_ExternalData_1[[#Headers],[10]])</f>
        <v>0</v>
      </c>
      <c r="Q505" s="6">
        <f>SUMIFS(GQList,GIList,Table_ExternalData_1[[#This Row],[Item_key]],GDList,Table_ExternalData_1[[#Headers],[11]])</f>
        <v>0</v>
      </c>
      <c r="R505" s="6">
        <f>SUMIFS(GQList,GIList,Table_ExternalData_1[[#This Row],[Item_key]],GDList,Table_ExternalData_1[[#Headers],[12]])</f>
        <v>0</v>
      </c>
      <c r="S505" s="6">
        <f>SUMIFS(GQList,GIList,Table_ExternalData_1[[#This Row],[Item_key]],GDList,Table_ExternalData_1[[#Headers],[13]])</f>
        <v>0</v>
      </c>
      <c r="T505" s="6">
        <f>SUMIFS(GQList,GIList,Table_ExternalData_1[[#This Row],[Item_key]],GDList,Table_ExternalData_1[[#Headers],[14]])</f>
        <v>0</v>
      </c>
      <c r="U505" s="6">
        <f>SUMIFS(GQList,GIList,Table_ExternalData_1[[#This Row],[Item_key]],GDList,Table_ExternalData_1[[#Headers],[15]])</f>
        <v>0</v>
      </c>
      <c r="V505" s="6">
        <f>SUMIFS(GQList,GIList,Table_ExternalData_1[[#This Row],[Item_key]],GDList,Table_ExternalData_1[[#Headers],[16]])</f>
        <v>0</v>
      </c>
      <c r="W505" s="6">
        <f>SUMIFS(GQList,GIList,Table_ExternalData_1[[#This Row],[Item_key]],GDList,Table_ExternalData_1[[#Headers],[17]])</f>
        <v>0</v>
      </c>
      <c r="X505" s="6">
        <f>SUMIFS(GQList,GIList,Table_ExternalData_1[[#This Row],[Item_key]],GDList,Table_ExternalData_1[[#Headers],[18]])</f>
        <v>0</v>
      </c>
      <c r="Y505" s="6">
        <f>SUMIFS(GQList,GIList,Table_ExternalData_1[[#This Row],[Item_key]],GDList,Table_ExternalData_1[[#Headers],[19]])</f>
        <v>0</v>
      </c>
      <c r="Z505" s="6">
        <f>SUMIFS(GQList,GIList,Table_ExternalData_1[[#This Row],[Item_key]],GDList,Table_ExternalData_1[[#Headers],[20]])</f>
        <v>0</v>
      </c>
      <c r="AA505" s="6">
        <f>SUMIFS(GQList,GIList,Table_ExternalData_1[[#This Row],[Item_key]],GDList,Table_ExternalData_1[[#Headers],[21]])</f>
        <v>0</v>
      </c>
      <c r="AB505" s="6">
        <f>SUMIFS(GQList,GIList,Table_ExternalData_1[[#This Row],[Item_key]],GDList,Table_ExternalData_1[[#Headers],[22]])</f>
        <v>0</v>
      </c>
      <c r="AC505" s="6">
        <f>SUMIFS(GQList,GIList,Table_ExternalData_1[[#This Row],[Item_key]],GDList,Table_ExternalData_1[[#Headers],[23]])</f>
        <v>0</v>
      </c>
      <c r="AD505" s="6">
        <f>SUMIFS(GQList,GIList,Table_ExternalData_1[[#This Row],[Item_key]],GDList,Table_ExternalData_1[[#Headers],[24]])</f>
        <v>0</v>
      </c>
      <c r="AE505" s="6">
        <f>SUMIFS(GQList,GIList,Table_ExternalData_1[[#This Row],[Item_key]],GDList,Table_ExternalData_1[[#Headers],[25]])</f>
        <v>0</v>
      </c>
      <c r="AF505" s="6">
        <f>SUMIFS(GQList,GIList,Table_ExternalData_1[[#This Row],[Item_key]],GDList,Table_ExternalData_1[[#Headers],[26]])</f>
        <v>0</v>
      </c>
      <c r="AG505" s="6">
        <f>SUMIFS(GQList,GIList,Table_ExternalData_1[[#This Row],[Item_key]],GDList,Table_ExternalData_1[[#Headers],[27]])</f>
        <v>0</v>
      </c>
      <c r="AH505" s="6">
        <f>SUMIFS(GQList,GIList,Table_ExternalData_1[[#This Row],[Item_key]],GDList,Table_ExternalData_1[[#Headers],[28]])</f>
        <v>0</v>
      </c>
      <c r="AI505" s="6">
        <f>SUMIFS(GQList,GIList,Table_ExternalData_1[[#This Row],[Item_key]],GDList,Table_ExternalData_1[[#Headers],[29]])</f>
        <v>0</v>
      </c>
      <c r="AJ505" s="6">
        <f>SUMIFS(GQList,GIList,Table_ExternalData_1[[#This Row],[Item_key]],GDList,Table_ExternalData_1[[#Headers],[30]])</f>
        <v>0</v>
      </c>
      <c r="AK505" s="6">
        <f>SUMIFS(GQList,GIList,Table_ExternalData_1[[#This Row],[Item_key]],GDList,Table_ExternalData_1[[#Headers],[31]])</f>
        <v>0</v>
      </c>
      <c r="AL505" s="6">
        <f>SUM(Table_ExternalData_1[[#This Row],[1]:[31]])</f>
        <v>0</v>
      </c>
    </row>
    <row r="506" spans="1:38" ht="24">
      <c r="A506" s="8" t="s">
        <v>2001</v>
      </c>
      <c r="B506" s="3" t="s">
        <v>1342</v>
      </c>
      <c r="C506" s="3" t="s">
        <v>118</v>
      </c>
      <c r="D506" s="3" t="s">
        <v>1343</v>
      </c>
      <c r="E506" s="3" t="s">
        <v>1344</v>
      </c>
      <c r="F506" s="8" t="s">
        <v>1641</v>
      </c>
      <c r="G506" s="6">
        <f>SUMIFS(GQList,GIList,Table_ExternalData_1[[#This Row],[Item_key]],GDList,Table_ExternalData_1[[#Headers],[1]])</f>
        <v>0</v>
      </c>
      <c r="H506" s="6">
        <f>SUMIFS(GQList,GIList,Table_ExternalData_1[[#This Row],[Item_key]],GDList,Table_ExternalData_1[[#Headers],[2]])</f>
        <v>0</v>
      </c>
      <c r="I506" s="6">
        <f>SUMIFS(GQList,GIList,Table_ExternalData_1[[#This Row],[Item_key]],GDList,Table_ExternalData_1[[#Headers],[3]])</f>
        <v>0</v>
      </c>
      <c r="J506" s="6">
        <f>SUMIFS(GQList,GIList,Table_ExternalData_1[[#This Row],[Item_key]],GDList,Table_ExternalData_1[[#Headers],[4]])</f>
        <v>0</v>
      </c>
      <c r="K506" s="6">
        <f>SUMIFS(GQList,GIList,Table_ExternalData_1[[#This Row],[Item_key]],GDList,Table_ExternalData_1[[#Headers],[5]])</f>
        <v>0</v>
      </c>
      <c r="L506" s="6">
        <f>SUMIFS(GQList,GIList,Table_ExternalData_1[[#This Row],[Item_key]],GDList,Table_ExternalData_1[[#Headers],[6]])</f>
        <v>0</v>
      </c>
      <c r="M506" s="6">
        <f>SUMIFS(GQList,GIList,Table_ExternalData_1[[#This Row],[Item_key]],GDList,Table_ExternalData_1[[#Headers],[7]])</f>
        <v>0</v>
      </c>
      <c r="N506" s="6">
        <f>SUMIFS(GQList,GIList,Table_ExternalData_1[[#This Row],[Item_key]],GDList,Table_ExternalData_1[[#Headers],[8]])</f>
        <v>0</v>
      </c>
      <c r="O506" s="6">
        <f>SUMIFS(GQList,GIList,Table_ExternalData_1[[#This Row],[Item_key]],GDList,Table_ExternalData_1[[#Headers],[9]])</f>
        <v>1350</v>
      </c>
      <c r="P506" s="6">
        <f>SUMIFS(GQList,GIList,Table_ExternalData_1[[#This Row],[Item_key]],GDList,Table_ExternalData_1[[#Headers],[10]])</f>
        <v>0</v>
      </c>
      <c r="Q506" s="6">
        <f>SUMIFS(GQList,GIList,Table_ExternalData_1[[#This Row],[Item_key]],GDList,Table_ExternalData_1[[#Headers],[11]])</f>
        <v>0</v>
      </c>
      <c r="R506" s="6">
        <f>SUMIFS(GQList,GIList,Table_ExternalData_1[[#This Row],[Item_key]],GDList,Table_ExternalData_1[[#Headers],[12]])</f>
        <v>0</v>
      </c>
      <c r="S506" s="6">
        <f>SUMIFS(GQList,GIList,Table_ExternalData_1[[#This Row],[Item_key]],GDList,Table_ExternalData_1[[#Headers],[13]])</f>
        <v>500</v>
      </c>
      <c r="T506" s="6">
        <f>SUMIFS(GQList,GIList,Table_ExternalData_1[[#This Row],[Item_key]],GDList,Table_ExternalData_1[[#Headers],[14]])</f>
        <v>0</v>
      </c>
      <c r="U506" s="6">
        <f>SUMIFS(GQList,GIList,Table_ExternalData_1[[#This Row],[Item_key]],GDList,Table_ExternalData_1[[#Headers],[15]])</f>
        <v>0</v>
      </c>
      <c r="V506" s="6">
        <f>SUMIFS(GQList,GIList,Table_ExternalData_1[[#This Row],[Item_key]],GDList,Table_ExternalData_1[[#Headers],[16]])</f>
        <v>0</v>
      </c>
      <c r="W506" s="6">
        <f>SUMIFS(GQList,GIList,Table_ExternalData_1[[#This Row],[Item_key]],GDList,Table_ExternalData_1[[#Headers],[17]])</f>
        <v>500</v>
      </c>
      <c r="X506" s="6">
        <f>SUMIFS(GQList,GIList,Table_ExternalData_1[[#This Row],[Item_key]],GDList,Table_ExternalData_1[[#Headers],[18]])</f>
        <v>0</v>
      </c>
      <c r="Y506" s="6">
        <f>SUMIFS(GQList,GIList,Table_ExternalData_1[[#This Row],[Item_key]],GDList,Table_ExternalData_1[[#Headers],[19]])</f>
        <v>0</v>
      </c>
      <c r="Z506" s="6">
        <f>SUMIFS(GQList,GIList,Table_ExternalData_1[[#This Row],[Item_key]],GDList,Table_ExternalData_1[[#Headers],[20]])</f>
        <v>0</v>
      </c>
      <c r="AA506" s="6">
        <f>SUMIFS(GQList,GIList,Table_ExternalData_1[[#This Row],[Item_key]],GDList,Table_ExternalData_1[[#Headers],[21]])</f>
        <v>0</v>
      </c>
      <c r="AB506" s="6">
        <f>SUMIFS(GQList,GIList,Table_ExternalData_1[[#This Row],[Item_key]],GDList,Table_ExternalData_1[[#Headers],[22]])</f>
        <v>0</v>
      </c>
      <c r="AC506" s="6">
        <f>SUMIFS(GQList,GIList,Table_ExternalData_1[[#This Row],[Item_key]],GDList,Table_ExternalData_1[[#Headers],[23]])</f>
        <v>0</v>
      </c>
      <c r="AD506" s="6">
        <f>SUMIFS(GQList,GIList,Table_ExternalData_1[[#This Row],[Item_key]],GDList,Table_ExternalData_1[[#Headers],[24]])</f>
        <v>0</v>
      </c>
      <c r="AE506" s="6">
        <f>SUMIFS(GQList,GIList,Table_ExternalData_1[[#This Row],[Item_key]],GDList,Table_ExternalData_1[[#Headers],[25]])</f>
        <v>0</v>
      </c>
      <c r="AF506" s="6">
        <f>SUMIFS(GQList,GIList,Table_ExternalData_1[[#This Row],[Item_key]],GDList,Table_ExternalData_1[[#Headers],[26]])</f>
        <v>0</v>
      </c>
      <c r="AG506" s="6">
        <f>SUMIFS(GQList,GIList,Table_ExternalData_1[[#This Row],[Item_key]],GDList,Table_ExternalData_1[[#Headers],[27]])</f>
        <v>550</v>
      </c>
      <c r="AH506" s="6">
        <f>SUMIFS(GQList,GIList,Table_ExternalData_1[[#This Row],[Item_key]],GDList,Table_ExternalData_1[[#Headers],[28]])</f>
        <v>0</v>
      </c>
      <c r="AI506" s="6">
        <f>SUMIFS(GQList,GIList,Table_ExternalData_1[[#This Row],[Item_key]],GDList,Table_ExternalData_1[[#Headers],[29]])</f>
        <v>0</v>
      </c>
      <c r="AJ506" s="6">
        <f>SUMIFS(GQList,GIList,Table_ExternalData_1[[#This Row],[Item_key]],GDList,Table_ExternalData_1[[#Headers],[30]])</f>
        <v>0</v>
      </c>
      <c r="AK506" s="6">
        <f>SUMIFS(GQList,GIList,Table_ExternalData_1[[#This Row],[Item_key]],GDList,Table_ExternalData_1[[#Headers],[31]])</f>
        <v>1000</v>
      </c>
      <c r="AL506" s="6">
        <f>SUM(Table_ExternalData_1[[#This Row],[1]:[31]])</f>
        <v>3900</v>
      </c>
    </row>
    <row r="507" spans="1:38" hidden="1">
      <c r="A507" s="8" t="s">
        <v>2000</v>
      </c>
      <c r="B507" s="3" t="s">
        <v>1345</v>
      </c>
      <c r="C507" s="3" t="s">
        <v>361</v>
      </c>
      <c r="D507" s="3" t="s">
        <v>1351</v>
      </c>
      <c r="E507" s="3" t="s">
        <v>1352</v>
      </c>
      <c r="F507" s="8" t="s">
        <v>1641</v>
      </c>
      <c r="G507" s="6">
        <f>SUMIFS(GQList,GIList,Table_ExternalData_1[[#This Row],[Item_key]],GDList,Table_ExternalData_1[[#Headers],[1]])</f>
        <v>0</v>
      </c>
      <c r="H507" s="6">
        <f>SUMIFS(GQList,GIList,Table_ExternalData_1[[#This Row],[Item_key]],GDList,Table_ExternalData_1[[#Headers],[2]])</f>
        <v>0</v>
      </c>
      <c r="I507" s="6">
        <f>SUMIFS(GQList,GIList,Table_ExternalData_1[[#This Row],[Item_key]],GDList,Table_ExternalData_1[[#Headers],[3]])</f>
        <v>0</v>
      </c>
      <c r="J507" s="6">
        <f>SUMIFS(GQList,GIList,Table_ExternalData_1[[#This Row],[Item_key]],GDList,Table_ExternalData_1[[#Headers],[4]])</f>
        <v>0</v>
      </c>
      <c r="K507" s="6">
        <f>SUMIFS(GQList,GIList,Table_ExternalData_1[[#This Row],[Item_key]],GDList,Table_ExternalData_1[[#Headers],[5]])</f>
        <v>0</v>
      </c>
      <c r="L507" s="6">
        <f>SUMIFS(GQList,GIList,Table_ExternalData_1[[#This Row],[Item_key]],GDList,Table_ExternalData_1[[#Headers],[6]])</f>
        <v>0</v>
      </c>
      <c r="M507" s="6">
        <f>SUMIFS(GQList,GIList,Table_ExternalData_1[[#This Row],[Item_key]],GDList,Table_ExternalData_1[[#Headers],[7]])</f>
        <v>0</v>
      </c>
      <c r="N507" s="6">
        <f>SUMIFS(GQList,GIList,Table_ExternalData_1[[#This Row],[Item_key]],GDList,Table_ExternalData_1[[#Headers],[8]])</f>
        <v>0</v>
      </c>
      <c r="O507" s="6">
        <f>SUMIFS(GQList,GIList,Table_ExternalData_1[[#This Row],[Item_key]],GDList,Table_ExternalData_1[[#Headers],[9]])</f>
        <v>0</v>
      </c>
      <c r="P507" s="6">
        <f>SUMIFS(GQList,GIList,Table_ExternalData_1[[#This Row],[Item_key]],GDList,Table_ExternalData_1[[#Headers],[10]])</f>
        <v>0</v>
      </c>
      <c r="Q507" s="6">
        <f>SUMIFS(GQList,GIList,Table_ExternalData_1[[#This Row],[Item_key]],GDList,Table_ExternalData_1[[#Headers],[11]])</f>
        <v>0</v>
      </c>
      <c r="R507" s="6">
        <f>SUMIFS(GQList,GIList,Table_ExternalData_1[[#This Row],[Item_key]],GDList,Table_ExternalData_1[[#Headers],[12]])</f>
        <v>0</v>
      </c>
      <c r="S507" s="6">
        <f>SUMIFS(GQList,GIList,Table_ExternalData_1[[#This Row],[Item_key]],GDList,Table_ExternalData_1[[#Headers],[13]])</f>
        <v>0</v>
      </c>
      <c r="T507" s="6">
        <f>SUMIFS(GQList,GIList,Table_ExternalData_1[[#This Row],[Item_key]],GDList,Table_ExternalData_1[[#Headers],[14]])</f>
        <v>0</v>
      </c>
      <c r="U507" s="6">
        <f>SUMIFS(GQList,GIList,Table_ExternalData_1[[#This Row],[Item_key]],GDList,Table_ExternalData_1[[#Headers],[15]])</f>
        <v>0</v>
      </c>
      <c r="V507" s="6">
        <f>SUMIFS(GQList,GIList,Table_ExternalData_1[[#This Row],[Item_key]],GDList,Table_ExternalData_1[[#Headers],[16]])</f>
        <v>0</v>
      </c>
      <c r="W507" s="6">
        <f>SUMIFS(GQList,GIList,Table_ExternalData_1[[#This Row],[Item_key]],GDList,Table_ExternalData_1[[#Headers],[17]])</f>
        <v>10</v>
      </c>
      <c r="X507" s="6">
        <f>SUMIFS(GQList,GIList,Table_ExternalData_1[[#This Row],[Item_key]],GDList,Table_ExternalData_1[[#Headers],[18]])</f>
        <v>0</v>
      </c>
      <c r="Y507" s="6">
        <f>SUMIFS(GQList,GIList,Table_ExternalData_1[[#This Row],[Item_key]],GDList,Table_ExternalData_1[[#Headers],[19]])</f>
        <v>0</v>
      </c>
      <c r="Z507" s="6">
        <f>SUMIFS(GQList,GIList,Table_ExternalData_1[[#This Row],[Item_key]],GDList,Table_ExternalData_1[[#Headers],[20]])</f>
        <v>0</v>
      </c>
      <c r="AA507" s="6">
        <f>SUMIFS(GQList,GIList,Table_ExternalData_1[[#This Row],[Item_key]],GDList,Table_ExternalData_1[[#Headers],[21]])</f>
        <v>0</v>
      </c>
      <c r="AB507" s="6">
        <f>SUMIFS(GQList,GIList,Table_ExternalData_1[[#This Row],[Item_key]],GDList,Table_ExternalData_1[[#Headers],[22]])</f>
        <v>0</v>
      </c>
      <c r="AC507" s="6">
        <f>SUMIFS(GQList,GIList,Table_ExternalData_1[[#This Row],[Item_key]],GDList,Table_ExternalData_1[[#Headers],[23]])</f>
        <v>0</v>
      </c>
      <c r="AD507" s="6">
        <f>SUMIFS(GQList,GIList,Table_ExternalData_1[[#This Row],[Item_key]],GDList,Table_ExternalData_1[[#Headers],[24]])</f>
        <v>0</v>
      </c>
      <c r="AE507" s="6">
        <f>SUMIFS(GQList,GIList,Table_ExternalData_1[[#This Row],[Item_key]],GDList,Table_ExternalData_1[[#Headers],[25]])</f>
        <v>0</v>
      </c>
      <c r="AF507" s="6">
        <f>SUMIFS(GQList,GIList,Table_ExternalData_1[[#This Row],[Item_key]],GDList,Table_ExternalData_1[[#Headers],[26]])</f>
        <v>0</v>
      </c>
      <c r="AG507" s="6">
        <f>SUMIFS(GQList,GIList,Table_ExternalData_1[[#This Row],[Item_key]],GDList,Table_ExternalData_1[[#Headers],[27]])</f>
        <v>0</v>
      </c>
      <c r="AH507" s="6">
        <f>SUMIFS(GQList,GIList,Table_ExternalData_1[[#This Row],[Item_key]],GDList,Table_ExternalData_1[[#Headers],[28]])</f>
        <v>0</v>
      </c>
      <c r="AI507" s="6">
        <f>SUMIFS(GQList,GIList,Table_ExternalData_1[[#This Row],[Item_key]],GDList,Table_ExternalData_1[[#Headers],[29]])</f>
        <v>0</v>
      </c>
      <c r="AJ507" s="6">
        <f>SUMIFS(GQList,GIList,Table_ExternalData_1[[#This Row],[Item_key]],GDList,Table_ExternalData_1[[#Headers],[30]])</f>
        <v>0</v>
      </c>
      <c r="AK507" s="6">
        <f>SUMIFS(GQList,GIList,Table_ExternalData_1[[#This Row],[Item_key]],GDList,Table_ExternalData_1[[#Headers],[31]])</f>
        <v>0</v>
      </c>
      <c r="AL507" s="6">
        <f>SUM(Table_ExternalData_1[[#This Row],[1]:[31]])</f>
        <v>10</v>
      </c>
    </row>
    <row r="508" spans="1:38" hidden="1">
      <c r="A508" s="8" t="s">
        <v>2000</v>
      </c>
      <c r="B508" s="3" t="s">
        <v>1345</v>
      </c>
      <c r="C508" s="3" t="s">
        <v>368</v>
      </c>
      <c r="D508" s="3" t="s">
        <v>1353</v>
      </c>
      <c r="E508" s="3" t="s">
        <v>1354</v>
      </c>
      <c r="F508" s="8" t="s">
        <v>1641</v>
      </c>
      <c r="G508" s="6">
        <f>SUMIFS(GQList,GIList,Table_ExternalData_1[[#This Row],[Item_key]],GDList,Table_ExternalData_1[[#Headers],[1]])</f>
        <v>0</v>
      </c>
      <c r="H508" s="6">
        <f>SUMIFS(GQList,GIList,Table_ExternalData_1[[#This Row],[Item_key]],GDList,Table_ExternalData_1[[#Headers],[2]])</f>
        <v>0</v>
      </c>
      <c r="I508" s="6">
        <f>SUMIFS(GQList,GIList,Table_ExternalData_1[[#This Row],[Item_key]],GDList,Table_ExternalData_1[[#Headers],[3]])</f>
        <v>0</v>
      </c>
      <c r="J508" s="6">
        <f>SUMIFS(GQList,GIList,Table_ExternalData_1[[#This Row],[Item_key]],GDList,Table_ExternalData_1[[#Headers],[4]])</f>
        <v>0</v>
      </c>
      <c r="K508" s="6">
        <f>SUMIFS(GQList,GIList,Table_ExternalData_1[[#This Row],[Item_key]],GDList,Table_ExternalData_1[[#Headers],[5]])</f>
        <v>0</v>
      </c>
      <c r="L508" s="6">
        <f>SUMIFS(GQList,GIList,Table_ExternalData_1[[#This Row],[Item_key]],GDList,Table_ExternalData_1[[#Headers],[6]])</f>
        <v>0</v>
      </c>
      <c r="M508" s="6">
        <f>SUMIFS(GQList,GIList,Table_ExternalData_1[[#This Row],[Item_key]],GDList,Table_ExternalData_1[[#Headers],[7]])</f>
        <v>0</v>
      </c>
      <c r="N508" s="6">
        <f>SUMIFS(GQList,GIList,Table_ExternalData_1[[#This Row],[Item_key]],GDList,Table_ExternalData_1[[#Headers],[8]])</f>
        <v>0</v>
      </c>
      <c r="O508" s="6">
        <f>SUMIFS(GQList,GIList,Table_ExternalData_1[[#This Row],[Item_key]],GDList,Table_ExternalData_1[[#Headers],[9]])</f>
        <v>0</v>
      </c>
      <c r="P508" s="6">
        <f>SUMIFS(GQList,GIList,Table_ExternalData_1[[#This Row],[Item_key]],GDList,Table_ExternalData_1[[#Headers],[10]])</f>
        <v>0</v>
      </c>
      <c r="Q508" s="6">
        <f>SUMIFS(GQList,GIList,Table_ExternalData_1[[#This Row],[Item_key]],GDList,Table_ExternalData_1[[#Headers],[11]])</f>
        <v>0</v>
      </c>
      <c r="R508" s="6">
        <f>SUMIFS(GQList,GIList,Table_ExternalData_1[[#This Row],[Item_key]],GDList,Table_ExternalData_1[[#Headers],[12]])</f>
        <v>0</v>
      </c>
      <c r="S508" s="6">
        <f>SUMIFS(GQList,GIList,Table_ExternalData_1[[#This Row],[Item_key]],GDList,Table_ExternalData_1[[#Headers],[13]])</f>
        <v>0</v>
      </c>
      <c r="T508" s="6">
        <f>SUMIFS(GQList,GIList,Table_ExternalData_1[[#This Row],[Item_key]],GDList,Table_ExternalData_1[[#Headers],[14]])</f>
        <v>0</v>
      </c>
      <c r="U508" s="6">
        <f>SUMIFS(GQList,GIList,Table_ExternalData_1[[#This Row],[Item_key]],GDList,Table_ExternalData_1[[#Headers],[15]])</f>
        <v>0</v>
      </c>
      <c r="V508" s="6">
        <f>SUMIFS(GQList,GIList,Table_ExternalData_1[[#This Row],[Item_key]],GDList,Table_ExternalData_1[[#Headers],[16]])</f>
        <v>0</v>
      </c>
      <c r="W508" s="6">
        <f>SUMIFS(GQList,GIList,Table_ExternalData_1[[#This Row],[Item_key]],GDList,Table_ExternalData_1[[#Headers],[17]])</f>
        <v>10</v>
      </c>
      <c r="X508" s="6">
        <f>SUMIFS(GQList,GIList,Table_ExternalData_1[[#This Row],[Item_key]],GDList,Table_ExternalData_1[[#Headers],[18]])</f>
        <v>0</v>
      </c>
      <c r="Y508" s="6">
        <f>SUMIFS(GQList,GIList,Table_ExternalData_1[[#This Row],[Item_key]],GDList,Table_ExternalData_1[[#Headers],[19]])</f>
        <v>0</v>
      </c>
      <c r="Z508" s="6">
        <f>SUMIFS(GQList,GIList,Table_ExternalData_1[[#This Row],[Item_key]],GDList,Table_ExternalData_1[[#Headers],[20]])</f>
        <v>0</v>
      </c>
      <c r="AA508" s="6">
        <f>SUMIFS(GQList,GIList,Table_ExternalData_1[[#This Row],[Item_key]],GDList,Table_ExternalData_1[[#Headers],[21]])</f>
        <v>0</v>
      </c>
      <c r="AB508" s="6">
        <f>SUMIFS(GQList,GIList,Table_ExternalData_1[[#This Row],[Item_key]],GDList,Table_ExternalData_1[[#Headers],[22]])</f>
        <v>0</v>
      </c>
      <c r="AC508" s="6">
        <f>SUMIFS(GQList,GIList,Table_ExternalData_1[[#This Row],[Item_key]],GDList,Table_ExternalData_1[[#Headers],[23]])</f>
        <v>0</v>
      </c>
      <c r="AD508" s="6">
        <f>SUMIFS(GQList,GIList,Table_ExternalData_1[[#This Row],[Item_key]],GDList,Table_ExternalData_1[[#Headers],[24]])</f>
        <v>0</v>
      </c>
      <c r="AE508" s="6">
        <f>SUMIFS(GQList,GIList,Table_ExternalData_1[[#This Row],[Item_key]],GDList,Table_ExternalData_1[[#Headers],[25]])</f>
        <v>0</v>
      </c>
      <c r="AF508" s="6">
        <f>SUMIFS(GQList,GIList,Table_ExternalData_1[[#This Row],[Item_key]],GDList,Table_ExternalData_1[[#Headers],[26]])</f>
        <v>0</v>
      </c>
      <c r="AG508" s="6">
        <f>SUMIFS(GQList,GIList,Table_ExternalData_1[[#This Row],[Item_key]],GDList,Table_ExternalData_1[[#Headers],[27]])</f>
        <v>0</v>
      </c>
      <c r="AH508" s="6">
        <f>SUMIFS(GQList,GIList,Table_ExternalData_1[[#This Row],[Item_key]],GDList,Table_ExternalData_1[[#Headers],[28]])</f>
        <v>0</v>
      </c>
      <c r="AI508" s="6">
        <f>SUMIFS(GQList,GIList,Table_ExternalData_1[[#This Row],[Item_key]],GDList,Table_ExternalData_1[[#Headers],[29]])</f>
        <v>0</v>
      </c>
      <c r="AJ508" s="6">
        <f>SUMIFS(GQList,GIList,Table_ExternalData_1[[#This Row],[Item_key]],GDList,Table_ExternalData_1[[#Headers],[30]])</f>
        <v>0</v>
      </c>
      <c r="AK508" s="6">
        <f>SUMIFS(GQList,GIList,Table_ExternalData_1[[#This Row],[Item_key]],GDList,Table_ExternalData_1[[#Headers],[31]])</f>
        <v>0</v>
      </c>
      <c r="AL508" s="6">
        <f>SUM(Table_ExternalData_1[[#This Row],[1]:[31]])</f>
        <v>10</v>
      </c>
    </row>
    <row r="509" spans="1:38" hidden="1">
      <c r="A509" s="8" t="s">
        <v>2000</v>
      </c>
      <c r="B509" s="3" t="s">
        <v>1345</v>
      </c>
      <c r="C509" s="3" t="s">
        <v>369</v>
      </c>
      <c r="D509" s="3" t="s">
        <v>1346</v>
      </c>
      <c r="E509" s="3" t="s">
        <v>1347</v>
      </c>
      <c r="F509" s="8" t="s">
        <v>1641</v>
      </c>
      <c r="G509" s="6">
        <f>SUMIFS(GQList,GIList,Table_ExternalData_1[[#This Row],[Item_key]],GDList,Table_ExternalData_1[[#Headers],[1]])</f>
        <v>0</v>
      </c>
      <c r="H509" s="6">
        <f>SUMIFS(GQList,GIList,Table_ExternalData_1[[#This Row],[Item_key]],GDList,Table_ExternalData_1[[#Headers],[2]])</f>
        <v>0</v>
      </c>
      <c r="I509" s="6">
        <f>SUMIFS(GQList,GIList,Table_ExternalData_1[[#This Row],[Item_key]],GDList,Table_ExternalData_1[[#Headers],[3]])</f>
        <v>0</v>
      </c>
      <c r="J509" s="6">
        <f>SUMIFS(GQList,GIList,Table_ExternalData_1[[#This Row],[Item_key]],GDList,Table_ExternalData_1[[#Headers],[4]])</f>
        <v>0</v>
      </c>
      <c r="K509" s="6">
        <f>SUMIFS(GQList,GIList,Table_ExternalData_1[[#This Row],[Item_key]],GDList,Table_ExternalData_1[[#Headers],[5]])</f>
        <v>0</v>
      </c>
      <c r="L509" s="6">
        <f>SUMIFS(GQList,GIList,Table_ExternalData_1[[#This Row],[Item_key]],GDList,Table_ExternalData_1[[#Headers],[6]])</f>
        <v>0</v>
      </c>
      <c r="M509" s="6">
        <f>SUMIFS(GQList,GIList,Table_ExternalData_1[[#This Row],[Item_key]],GDList,Table_ExternalData_1[[#Headers],[7]])</f>
        <v>0</v>
      </c>
      <c r="N509" s="6">
        <f>SUMIFS(GQList,GIList,Table_ExternalData_1[[#This Row],[Item_key]],GDList,Table_ExternalData_1[[#Headers],[8]])</f>
        <v>0</v>
      </c>
      <c r="O509" s="6">
        <f>SUMIFS(GQList,GIList,Table_ExternalData_1[[#This Row],[Item_key]],GDList,Table_ExternalData_1[[#Headers],[9]])</f>
        <v>0</v>
      </c>
      <c r="P509" s="6">
        <f>SUMIFS(GQList,GIList,Table_ExternalData_1[[#This Row],[Item_key]],GDList,Table_ExternalData_1[[#Headers],[10]])</f>
        <v>0</v>
      </c>
      <c r="Q509" s="6">
        <f>SUMIFS(GQList,GIList,Table_ExternalData_1[[#This Row],[Item_key]],GDList,Table_ExternalData_1[[#Headers],[11]])</f>
        <v>0</v>
      </c>
      <c r="R509" s="6">
        <f>SUMIFS(GQList,GIList,Table_ExternalData_1[[#This Row],[Item_key]],GDList,Table_ExternalData_1[[#Headers],[12]])</f>
        <v>0</v>
      </c>
      <c r="S509" s="6">
        <f>SUMIFS(GQList,GIList,Table_ExternalData_1[[#This Row],[Item_key]],GDList,Table_ExternalData_1[[#Headers],[13]])</f>
        <v>0</v>
      </c>
      <c r="T509" s="6">
        <f>SUMIFS(GQList,GIList,Table_ExternalData_1[[#This Row],[Item_key]],GDList,Table_ExternalData_1[[#Headers],[14]])</f>
        <v>0</v>
      </c>
      <c r="U509" s="6">
        <f>SUMIFS(GQList,GIList,Table_ExternalData_1[[#This Row],[Item_key]],GDList,Table_ExternalData_1[[#Headers],[15]])</f>
        <v>0</v>
      </c>
      <c r="V509" s="6">
        <f>SUMIFS(GQList,GIList,Table_ExternalData_1[[#This Row],[Item_key]],GDList,Table_ExternalData_1[[#Headers],[16]])</f>
        <v>0</v>
      </c>
      <c r="W509" s="6">
        <f>SUMIFS(GQList,GIList,Table_ExternalData_1[[#This Row],[Item_key]],GDList,Table_ExternalData_1[[#Headers],[17]])</f>
        <v>0</v>
      </c>
      <c r="X509" s="6">
        <f>SUMIFS(GQList,GIList,Table_ExternalData_1[[#This Row],[Item_key]],GDList,Table_ExternalData_1[[#Headers],[18]])</f>
        <v>0</v>
      </c>
      <c r="Y509" s="6">
        <f>SUMIFS(GQList,GIList,Table_ExternalData_1[[#This Row],[Item_key]],GDList,Table_ExternalData_1[[#Headers],[19]])</f>
        <v>0</v>
      </c>
      <c r="Z509" s="6">
        <f>SUMIFS(GQList,GIList,Table_ExternalData_1[[#This Row],[Item_key]],GDList,Table_ExternalData_1[[#Headers],[20]])</f>
        <v>0</v>
      </c>
      <c r="AA509" s="6">
        <f>SUMIFS(GQList,GIList,Table_ExternalData_1[[#This Row],[Item_key]],GDList,Table_ExternalData_1[[#Headers],[21]])</f>
        <v>0</v>
      </c>
      <c r="AB509" s="6">
        <f>SUMIFS(GQList,GIList,Table_ExternalData_1[[#This Row],[Item_key]],GDList,Table_ExternalData_1[[#Headers],[22]])</f>
        <v>0</v>
      </c>
      <c r="AC509" s="6">
        <f>SUMIFS(GQList,GIList,Table_ExternalData_1[[#This Row],[Item_key]],GDList,Table_ExternalData_1[[#Headers],[23]])</f>
        <v>0</v>
      </c>
      <c r="AD509" s="6">
        <f>SUMIFS(GQList,GIList,Table_ExternalData_1[[#This Row],[Item_key]],GDList,Table_ExternalData_1[[#Headers],[24]])</f>
        <v>0</v>
      </c>
      <c r="AE509" s="6">
        <f>SUMIFS(GQList,GIList,Table_ExternalData_1[[#This Row],[Item_key]],GDList,Table_ExternalData_1[[#Headers],[25]])</f>
        <v>0</v>
      </c>
      <c r="AF509" s="6">
        <f>SUMIFS(GQList,GIList,Table_ExternalData_1[[#This Row],[Item_key]],GDList,Table_ExternalData_1[[#Headers],[26]])</f>
        <v>0</v>
      </c>
      <c r="AG509" s="6">
        <f>SUMIFS(GQList,GIList,Table_ExternalData_1[[#This Row],[Item_key]],GDList,Table_ExternalData_1[[#Headers],[27]])</f>
        <v>0</v>
      </c>
      <c r="AH509" s="6">
        <f>SUMIFS(GQList,GIList,Table_ExternalData_1[[#This Row],[Item_key]],GDList,Table_ExternalData_1[[#Headers],[28]])</f>
        <v>0</v>
      </c>
      <c r="AI509" s="6">
        <f>SUMIFS(GQList,GIList,Table_ExternalData_1[[#This Row],[Item_key]],GDList,Table_ExternalData_1[[#Headers],[29]])</f>
        <v>0</v>
      </c>
      <c r="AJ509" s="6">
        <f>SUMIFS(GQList,GIList,Table_ExternalData_1[[#This Row],[Item_key]],GDList,Table_ExternalData_1[[#Headers],[30]])</f>
        <v>0</v>
      </c>
      <c r="AK509" s="6">
        <f>SUMIFS(GQList,GIList,Table_ExternalData_1[[#This Row],[Item_key]],GDList,Table_ExternalData_1[[#Headers],[31]])</f>
        <v>0</v>
      </c>
      <c r="AL509" s="6">
        <f>SUM(Table_ExternalData_1[[#This Row],[1]:[31]])</f>
        <v>0</v>
      </c>
    </row>
    <row r="510" spans="1:38" hidden="1">
      <c r="A510" s="8" t="s">
        <v>2000</v>
      </c>
      <c r="B510" s="3" t="s">
        <v>1345</v>
      </c>
      <c r="C510" s="3" t="s">
        <v>371</v>
      </c>
      <c r="D510" s="3" t="s">
        <v>1348</v>
      </c>
      <c r="E510" s="3" t="s">
        <v>1349</v>
      </c>
      <c r="F510" s="8" t="s">
        <v>1641</v>
      </c>
      <c r="G510" s="6">
        <f>SUMIFS(GQList,GIList,Table_ExternalData_1[[#This Row],[Item_key]],GDList,Table_ExternalData_1[[#Headers],[1]])</f>
        <v>0</v>
      </c>
      <c r="H510" s="6">
        <f>SUMIFS(GQList,GIList,Table_ExternalData_1[[#This Row],[Item_key]],GDList,Table_ExternalData_1[[#Headers],[2]])</f>
        <v>0</v>
      </c>
      <c r="I510" s="6">
        <f>SUMIFS(GQList,GIList,Table_ExternalData_1[[#This Row],[Item_key]],GDList,Table_ExternalData_1[[#Headers],[3]])</f>
        <v>0</v>
      </c>
      <c r="J510" s="6">
        <f>SUMIFS(GQList,GIList,Table_ExternalData_1[[#This Row],[Item_key]],GDList,Table_ExternalData_1[[#Headers],[4]])</f>
        <v>0</v>
      </c>
      <c r="K510" s="6">
        <f>SUMIFS(GQList,GIList,Table_ExternalData_1[[#This Row],[Item_key]],GDList,Table_ExternalData_1[[#Headers],[5]])</f>
        <v>0</v>
      </c>
      <c r="L510" s="6">
        <f>SUMIFS(GQList,GIList,Table_ExternalData_1[[#This Row],[Item_key]],GDList,Table_ExternalData_1[[#Headers],[6]])</f>
        <v>0</v>
      </c>
      <c r="M510" s="6">
        <f>SUMIFS(GQList,GIList,Table_ExternalData_1[[#This Row],[Item_key]],GDList,Table_ExternalData_1[[#Headers],[7]])</f>
        <v>0</v>
      </c>
      <c r="N510" s="6">
        <f>SUMIFS(GQList,GIList,Table_ExternalData_1[[#This Row],[Item_key]],GDList,Table_ExternalData_1[[#Headers],[8]])</f>
        <v>0</v>
      </c>
      <c r="O510" s="6">
        <f>SUMIFS(GQList,GIList,Table_ExternalData_1[[#This Row],[Item_key]],GDList,Table_ExternalData_1[[#Headers],[9]])</f>
        <v>0</v>
      </c>
      <c r="P510" s="6">
        <f>SUMIFS(GQList,GIList,Table_ExternalData_1[[#This Row],[Item_key]],GDList,Table_ExternalData_1[[#Headers],[10]])</f>
        <v>0</v>
      </c>
      <c r="Q510" s="6">
        <f>SUMIFS(GQList,GIList,Table_ExternalData_1[[#This Row],[Item_key]],GDList,Table_ExternalData_1[[#Headers],[11]])</f>
        <v>0</v>
      </c>
      <c r="R510" s="6">
        <f>SUMIFS(GQList,GIList,Table_ExternalData_1[[#This Row],[Item_key]],GDList,Table_ExternalData_1[[#Headers],[12]])</f>
        <v>0</v>
      </c>
      <c r="S510" s="6">
        <f>SUMIFS(GQList,GIList,Table_ExternalData_1[[#This Row],[Item_key]],GDList,Table_ExternalData_1[[#Headers],[13]])</f>
        <v>0</v>
      </c>
      <c r="T510" s="6">
        <f>SUMIFS(GQList,GIList,Table_ExternalData_1[[#This Row],[Item_key]],GDList,Table_ExternalData_1[[#Headers],[14]])</f>
        <v>0</v>
      </c>
      <c r="U510" s="6">
        <f>SUMIFS(GQList,GIList,Table_ExternalData_1[[#This Row],[Item_key]],GDList,Table_ExternalData_1[[#Headers],[15]])</f>
        <v>0</v>
      </c>
      <c r="V510" s="6">
        <f>SUMIFS(GQList,GIList,Table_ExternalData_1[[#This Row],[Item_key]],GDList,Table_ExternalData_1[[#Headers],[16]])</f>
        <v>0</v>
      </c>
      <c r="W510" s="6">
        <f>SUMIFS(GQList,GIList,Table_ExternalData_1[[#This Row],[Item_key]],GDList,Table_ExternalData_1[[#Headers],[17]])</f>
        <v>0</v>
      </c>
      <c r="X510" s="6">
        <f>SUMIFS(GQList,GIList,Table_ExternalData_1[[#This Row],[Item_key]],GDList,Table_ExternalData_1[[#Headers],[18]])</f>
        <v>0</v>
      </c>
      <c r="Y510" s="6">
        <f>SUMIFS(GQList,GIList,Table_ExternalData_1[[#This Row],[Item_key]],GDList,Table_ExternalData_1[[#Headers],[19]])</f>
        <v>0</v>
      </c>
      <c r="Z510" s="6">
        <f>SUMIFS(GQList,GIList,Table_ExternalData_1[[#This Row],[Item_key]],GDList,Table_ExternalData_1[[#Headers],[20]])</f>
        <v>0</v>
      </c>
      <c r="AA510" s="6">
        <f>SUMIFS(GQList,GIList,Table_ExternalData_1[[#This Row],[Item_key]],GDList,Table_ExternalData_1[[#Headers],[21]])</f>
        <v>0</v>
      </c>
      <c r="AB510" s="6">
        <f>SUMIFS(GQList,GIList,Table_ExternalData_1[[#This Row],[Item_key]],GDList,Table_ExternalData_1[[#Headers],[22]])</f>
        <v>0</v>
      </c>
      <c r="AC510" s="6">
        <f>SUMIFS(GQList,GIList,Table_ExternalData_1[[#This Row],[Item_key]],GDList,Table_ExternalData_1[[#Headers],[23]])</f>
        <v>0</v>
      </c>
      <c r="AD510" s="6">
        <f>SUMIFS(GQList,GIList,Table_ExternalData_1[[#This Row],[Item_key]],GDList,Table_ExternalData_1[[#Headers],[24]])</f>
        <v>0</v>
      </c>
      <c r="AE510" s="6">
        <f>SUMIFS(GQList,GIList,Table_ExternalData_1[[#This Row],[Item_key]],GDList,Table_ExternalData_1[[#Headers],[25]])</f>
        <v>0</v>
      </c>
      <c r="AF510" s="6">
        <f>SUMIFS(GQList,GIList,Table_ExternalData_1[[#This Row],[Item_key]],GDList,Table_ExternalData_1[[#Headers],[26]])</f>
        <v>0</v>
      </c>
      <c r="AG510" s="6">
        <f>SUMIFS(GQList,GIList,Table_ExternalData_1[[#This Row],[Item_key]],GDList,Table_ExternalData_1[[#Headers],[27]])</f>
        <v>0</v>
      </c>
      <c r="AH510" s="6">
        <f>SUMIFS(GQList,GIList,Table_ExternalData_1[[#This Row],[Item_key]],GDList,Table_ExternalData_1[[#Headers],[28]])</f>
        <v>0</v>
      </c>
      <c r="AI510" s="6">
        <f>SUMIFS(GQList,GIList,Table_ExternalData_1[[#This Row],[Item_key]],GDList,Table_ExternalData_1[[#Headers],[29]])</f>
        <v>0</v>
      </c>
      <c r="AJ510" s="6">
        <f>SUMIFS(GQList,GIList,Table_ExternalData_1[[#This Row],[Item_key]],GDList,Table_ExternalData_1[[#Headers],[30]])</f>
        <v>0</v>
      </c>
      <c r="AK510" s="6">
        <f>SUMIFS(GQList,GIList,Table_ExternalData_1[[#This Row],[Item_key]],GDList,Table_ExternalData_1[[#Headers],[31]])</f>
        <v>0</v>
      </c>
      <c r="AL510" s="6">
        <f>SUM(Table_ExternalData_1[[#This Row],[1]:[31]])</f>
        <v>0</v>
      </c>
    </row>
    <row r="511" spans="1:38">
      <c r="A511" s="8" t="s">
        <v>2001</v>
      </c>
      <c r="B511" s="3" t="s">
        <v>1350</v>
      </c>
      <c r="C511" s="3" t="s">
        <v>305</v>
      </c>
      <c r="D511" s="3" t="s">
        <v>1355</v>
      </c>
      <c r="E511" s="3" t="s">
        <v>1356</v>
      </c>
      <c r="F511" s="8" t="s">
        <v>1641</v>
      </c>
      <c r="G511" s="6">
        <f>SUMIFS(GQList,GIList,Table_ExternalData_1[[#This Row],[Item_key]],GDList,Table_ExternalData_1[[#Headers],[1]])</f>
        <v>0</v>
      </c>
      <c r="H511" s="6">
        <f>SUMIFS(GQList,GIList,Table_ExternalData_1[[#This Row],[Item_key]],GDList,Table_ExternalData_1[[#Headers],[2]])</f>
        <v>0</v>
      </c>
      <c r="I511" s="6">
        <f>SUMIFS(GQList,GIList,Table_ExternalData_1[[#This Row],[Item_key]],GDList,Table_ExternalData_1[[#Headers],[3]])</f>
        <v>0</v>
      </c>
      <c r="J511" s="6">
        <f>SUMIFS(GQList,GIList,Table_ExternalData_1[[#This Row],[Item_key]],GDList,Table_ExternalData_1[[#Headers],[4]])</f>
        <v>0</v>
      </c>
      <c r="K511" s="6">
        <f>SUMIFS(GQList,GIList,Table_ExternalData_1[[#This Row],[Item_key]],GDList,Table_ExternalData_1[[#Headers],[5]])</f>
        <v>0</v>
      </c>
      <c r="L511" s="6">
        <f>SUMIFS(GQList,GIList,Table_ExternalData_1[[#This Row],[Item_key]],GDList,Table_ExternalData_1[[#Headers],[6]])</f>
        <v>1350</v>
      </c>
      <c r="M511" s="6">
        <f>SUMIFS(GQList,GIList,Table_ExternalData_1[[#This Row],[Item_key]],GDList,Table_ExternalData_1[[#Headers],[7]])</f>
        <v>0</v>
      </c>
      <c r="N511" s="6">
        <f>SUMIFS(GQList,GIList,Table_ExternalData_1[[#This Row],[Item_key]],GDList,Table_ExternalData_1[[#Headers],[8]])</f>
        <v>0</v>
      </c>
      <c r="O511" s="6">
        <f>SUMIFS(GQList,GIList,Table_ExternalData_1[[#This Row],[Item_key]],GDList,Table_ExternalData_1[[#Headers],[9]])</f>
        <v>900</v>
      </c>
      <c r="P511" s="6">
        <f>SUMIFS(GQList,GIList,Table_ExternalData_1[[#This Row],[Item_key]],GDList,Table_ExternalData_1[[#Headers],[10]])</f>
        <v>0</v>
      </c>
      <c r="Q511" s="6">
        <f>SUMIFS(GQList,GIList,Table_ExternalData_1[[#This Row],[Item_key]],GDList,Table_ExternalData_1[[#Headers],[11]])</f>
        <v>0</v>
      </c>
      <c r="R511" s="6">
        <f>SUMIFS(GQList,GIList,Table_ExternalData_1[[#This Row],[Item_key]],GDList,Table_ExternalData_1[[#Headers],[12]])</f>
        <v>0</v>
      </c>
      <c r="S511" s="6">
        <f>SUMIFS(GQList,GIList,Table_ExternalData_1[[#This Row],[Item_key]],GDList,Table_ExternalData_1[[#Headers],[13]])</f>
        <v>0</v>
      </c>
      <c r="T511" s="6">
        <f>SUMIFS(GQList,GIList,Table_ExternalData_1[[#This Row],[Item_key]],GDList,Table_ExternalData_1[[#Headers],[14]])</f>
        <v>0</v>
      </c>
      <c r="U511" s="6">
        <f>SUMIFS(GQList,GIList,Table_ExternalData_1[[#This Row],[Item_key]],GDList,Table_ExternalData_1[[#Headers],[15]])</f>
        <v>0</v>
      </c>
      <c r="V511" s="6">
        <f>SUMIFS(GQList,GIList,Table_ExternalData_1[[#This Row],[Item_key]],GDList,Table_ExternalData_1[[#Headers],[16]])</f>
        <v>0</v>
      </c>
      <c r="W511" s="6">
        <f>SUMIFS(GQList,GIList,Table_ExternalData_1[[#This Row],[Item_key]],GDList,Table_ExternalData_1[[#Headers],[17]])</f>
        <v>10</v>
      </c>
      <c r="X511" s="6">
        <f>SUMIFS(GQList,GIList,Table_ExternalData_1[[#This Row],[Item_key]],GDList,Table_ExternalData_1[[#Headers],[18]])</f>
        <v>0</v>
      </c>
      <c r="Y511" s="6">
        <f>SUMIFS(GQList,GIList,Table_ExternalData_1[[#This Row],[Item_key]],GDList,Table_ExternalData_1[[#Headers],[19]])</f>
        <v>0</v>
      </c>
      <c r="Z511" s="6">
        <f>SUMIFS(GQList,GIList,Table_ExternalData_1[[#This Row],[Item_key]],GDList,Table_ExternalData_1[[#Headers],[20]])</f>
        <v>0</v>
      </c>
      <c r="AA511" s="6">
        <f>SUMIFS(GQList,GIList,Table_ExternalData_1[[#This Row],[Item_key]],GDList,Table_ExternalData_1[[#Headers],[21]])</f>
        <v>0</v>
      </c>
      <c r="AB511" s="6">
        <f>SUMIFS(GQList,GIList,Table_ExternalData_1[[#This Row],[Item_key]],GDList,Table_ExternalData_1[[#Headers],[22]])</f>
        <v>0</v>
      </c>
      <c r="AC511" s="6">
        <f>SUMIFS(GQList,GIList,Table_ExternalData_1[[#This Row],[Item_key]],GDList,Table_ExternalData_1[[#Headers],[23]])</f>
        <v>0</v>
      </c>
      <c r="AD511" s="6">
        <f>SUMIFS(GQList,GIList,Table_ExternalData_1[[#This Row],[Item_key]],GDList,Table_ExternalData_1[[#Headers],[24]])</f>
        <v>0</v>
      </c>
      <c r="AE511" s="6">
        <f>SUMIFS(GQList,GIList,Table_ExternalData_1[[#This Row],[Item_key]],GDList,Table_ExternalData_1[[#Headers],[25]])</f>
        <v>0</v>
      </c>
      <c r="AF511" s="6">
        <f>SUMIFS(GQList,GIList,Table_ExternalData_1[[#This Row],[Item_key]],GDList,Table_ExternalData_1[[#Headers],[26]])</f>
        <v>0</v>
      </c>
      <c r="AG511" s="6">
        <f>SUMIFS(GQList,GIList,Table_ExternalData_1[[#This Row],[Item_key]],GDList,Table_ExternalData_1[[#Headers],[27]])</f>
        <v>950</v>
      </c>
      <c r="AH511" s="6">
        <f>SUMIFS(GQList,GIList,Table_ExternalData_1[[#This Row],[Item_key]],GDList,Table_ExternalData_1[[#Headers],[28]])</f>
        <v>0</v>
      </c>
      <c r="AI511" s="6">
        <f>SUMIFS(GQList,GIList,Table_ExternalData_1[[#This Row],[Item_key]],GDList,Table_ExternalData_1[[#Headers],[29]])</f>
        <v>500</v>
      </c>
      <c r="AJ511" s="6">
        <f>SUMIFS(GQList,GIList,Table_ExternalData_1[[#This Row],[Item_key]],GDList,Table_ExternalData_1[[#Headers],[30]])</f>
        <v>0</v>
      </c>
      <c r="AK511" s="6">
        <f>SUMIFS(GQList,GIList,Table_ExternalData_1[[#This Row],[Item_key]],GDList,Table_ExternalData_1[[#Headers],[31]])</f>
        <v>550</v>
      </c>
      <c r="AL511" s="6">
        <f>SUM(Table_ExternalData_1[[#This Row],[1]:[31]])</f>
        <v>4260</v>
      </c>
    </row>
    <row r="512" spans="1:38">
      <c r="A512" s="8" t="s">
        <v>2001</v>
      </c>
      <c r="B512" s="3" t="s">
        <v>1350</v>
      </c>
      <c r="C512" s="3" t="s">
        <v>306</v>
      </c>
      <c r="D512" s="3" t="s">
        <v>1357</v>
      </c>
      <c r="E512" s="3" t="s">
        <v>1358</v>
      </c>
      <c r="F512" s="8" t="s">
        <v>1641</v>
      </c>
      <c r="G512" s="6">
        <f>SUMIFS(GQList,GIList,Table_ExternalData_1[[#This Row],[Item_key]],GDList,Table_ExternalData_1[[#Headers],[1]])</f>
        <v>0</v>
      </c>
      <c r="H512" s="6">
        <f>SUMIFS(GQList,GIList,Table_ExternalData_1[[#This Row],[Item_key]],GDList,Table_ExternalData_1[[#Headers],[2]])</f>
        <v>0</v>
      </c>
      <c r="I512" s="6">
        <f>SUMIFS(GQList,GIList,Table_ExternalData_1[[#This Row],[Item_key]],GDList,Table_ExternalData_1[[#Headers],[3]])</f>
        <v>0</v>
      </c>
      <c r="J512" s="6">
        <f>SUMIFS(GQList,GIList,Table_ExternalData_1[[#This Row],[Item_key]],GDList,Table_ExternalData_1[[#Headers],[4]])</f>
        <v>0</v>
      </c>
      <c r="K512" s="6">
        <f>SUMIFS(GQList,GIList,Table_ExternalData_1[[#This Row],[Item_key]],GDList,Table_ExternalData_1[[#Headers],[5]])</f>
        <v>0</v>
      </c>
      <c r="L512" s="6">
        <f>SUMIFS(GQList,GIList,Table_ExternalData_1[[#This Row],[Item_key]],GDList,Table_ExternalData_1[[#Headers],[6]])</f>
        <v>1350</v>
      </c>
      <c r="M512" s="6">
        <f>SUMIFS(GQList,GIList,Table_ExternalData_1[[#This Row],[Item_key]],GDList,Table_ExternalData_1[[#Headers],[7]])</f>
        <v>0</v>
      </c>
      <c r="N512" s="6">
        <f>SUMIFS(GQList,GIList,Table_ExternalData_1[[#This Row],[Item_key]],GDList,Table_ExternalData_1[[#Headers],[8]])</f>
        <v>0</v>
      </c>
      <c r="O512" s="6">
        <f>SUMIFS(GQList,GIList,Table_ExternalData_1[[#This Row],[Item_key]],GDList,Table_ExternalData_1[[#Headers],[9]])</f>
        <v>900</v>
      </c>
      <c r="P512" s="6">
        <f>SUMIFS(GQList,GIList,Table_ExternalData_1[[#This Row],[Item_key]],GDList,Table_ExternalData_1[[#Headers],[10]])</f>
        <v>0</v>
      </c>
      <c r="Q512" s="6">
        <f>SUMIFS(GQList,GIList,Table_ExternalData_1[[#This Row],[Item_key]],GDList,Table_ExternalData_1[[#Headers],[11]])</f>
        <v>0</v>
      </c>
      <c r="R512" s="6">
        <f>SUMIFS(GQList,GIList,Table_ExternalData_1[[#This Row],[Item_key]],GDList,Table_ExternalData_1[[#Headers],[12]])</f>
        <v>0</v>
      </c>
      <c r="S512" s="6">
        <f>SUMIFS(GQList,GIList,Table_ExternalData_1[[#This Row],[Item_key]],GDList,Table_ExternalData_1[[#Headers],[13]])</f>
        <v>0</v>
      </c>
      <c r="T512" s="6">
        <f>SUMIFS(GQList,GIList,Table_ExternalData_1[[#This Row],[Item_key]],GDList,Table_ExternalData_1[[#Headers],[14]])</f>
        <v>0</v>
      </c>
      <c r="U512" s="6">
        <f>SUMIFS(GQList,GIList,Table_ExternalData_1[[#This Row],[Item_key]],GDList,Table_ExternalData_1[[#Headers],[15]])</f>
        <v>0</v>
      </c>
      <c r="V512" s="6">
        <f>SUMIFS(GQList,GIList,Table_ExternalData_1[[#This Row],[Item_key]],GDList,Table_ExternalData_1[[#Headers],[16]])</f>
        <v>0</v>
      </c>
      <c r="W512" s="6">
        <f>SUMIFS(GQList,GIList,Table_ExternalData_1[[#This Row],[Item_key]],GDList,Table_ExternalData_1[[#Headers],[17]])</f>
        <v>50</v>
      </c>
      <c r="X512" s="6">
        <f>SUMIFS(GQList,GIList,Table_ExternalData_1[[#This Row],[Item_key]],GDList,Table_ExternalData_1[[#Headers],[18]])</f>
        <v>0</v>
      </c>
      <c r="Y512" s="6">
        <f>SUMIFS(GQList,GIList,Table_ExternalData_1[[#This Row],[Item_key]],GDList,Table_ExternalData_1[[#Headers],[19]])</f>
        <v>0</v>
      </c>
      <c r="Z512" s="6">
        <f>SUMIFS(GQList,GIList,Table_ExternalData_1[[#This Row],[Item_key]],GDList,Table_ExternalData_1[[#Headers],[20]])</f>
        <v>0</v>
      </c>
      <c r="AA512" s="6">
        <f>SUMIFS(GQList,GIList,Table_ExternalData_1[[#This Row],[Item_key]],GDList,Table_ExternalData_1[[#Headers],[21]])</f>
        <v>0</v>
      </c>
      <c r="AB512" s="6">
        <f>SUMIFS(GQList,GIList,Table_ExternalData_1[[#This Row],[Item_key]],GDList,Table_ExternalData_1[[#Headers],[22]])</f>
        <v>0</v>
      </c>
      <c r="AC512" s="6">
        <f>SUMIFS(GQList,GIList,Table_ExternalData_1[[#This Row],[Item_key]],GDList,Table_ExternalData_1[[#Headers],[23]])</f>
        <v>0</v>
      </c>
      <c r="AD512" s="6">
        <f>SUMIFS(GQList,GIList,Table_ExternalData_1[[#This Row],[Item_key]],GDList,Table_ExternalData_1[[#Headers],[24]])</f>
        <v>0</v>
      </c>
      <c r="AE512" s="6">
        <f>SUMIFS(GQList,GIList,Table_ExternalData_1[[#This Row],[Item_key]],GDList,Table_ExternalData_1[[#Headers],[25]])</f>
        <v>0</v>
      </c>
      <c r="AF512" s="6">
        <f>SUMIFS(GQList,GIList,Table_ExternalData_1[[#This Row],[Item_key]],GDList,Table_ExternalData_1[[#Headers],[26]])</f>
        <v>0</v>
      </c>
      <c r="AG512" s="6">
        <f>SUMIFS(GQList,GIList,Table_ExternalData_1[[#This Row],[Item_key]],GDList,Table_ExternalData_1[[#Headers],[27]])</f>
        <v>950</v>
      </c>
      <c r="AH512" s="6">
        <f>SUMIFS(GQList,GIList,Table_ExternalData_1[[#This Row],[Item_key]],GDList,Table_ExternalData_1[[#Headers],[28]])</f>
        <v>0</v>
      </c>
      <c r="AI512" s="6">
        <f>SUMIFS(GQList,GIList,Table_ExternalData_1[[#This Row],[Item_key]],GDList,Table_ExternalData_1[[#Headers],[29]])</f>
        <v>500</v>
      </c>
      <c r="AJ512" s="6">
        <f>SUMIFS(GQList,GIList,Table_ExternalData_1[[#This Row],[Item_key]],GDList,Table_ExternalData_1[[#Headers],[30]])</f>
        <v>0</v>
      </c>
      <c r="AK512" s="6">
        <f>SUMIFS(GQList,GIList,Table_ExternalData_1[[#This Row],[Item_key]],GDList,Table_ExternalData_1[[#Headers],[31]])</f>
        <v>550</v>
      </c>
      <c r="AL512" s="6">
        <f>SUM(Table_ExternalData_1[[#This Row],[1]:[31]])</f>
        <v>4300</v>
      </c>
    </row>
    <row r="513" spans="1:38">
      <c r="A513" s="8" t="s">
        <v>2001</v>
      </c>
      <c r="B513" s="3" t="s">
        <v>1350</v>
      </c>
      <c r="C513" s="3" t="s">
        <v>307</v>
      </c>
      <c r="D513" s="3" t="s">
        <v>1359</v>
      </c>
      <c r="E513" s="3" t="s">
        <v>1360</v>
      </c>
      <c r="F513" s="8" t="s">
        <v>1641</v>
      </c>
      <c r="G513" s="6">
        <f>SUMIFS(GQList,GIList,Table_ExternalData_1[[#This Row],[Item_key]],GDList,Table_ExternalData_1[[#Headers],[1]])</f>
        <v>0</v>
      </c>
      <c r="H513" s="6">
        <f>SUMIFS(GQList,GIList,Table_ExternalData_1[[#This Row],[Item_key]],GDList,Table_ExternalData_1[[#Headers],[2]])</f>
        <v>0</v>
      </c>
      <c r="I513" s="6">
        <f>SUMIFS(GQList,GIList,Table_ExternalData_1[[#This Row],[Item_key]],GDList,Table_ExternalData_1[[#Headers],[3]])</f>
        <v>0</v>
      </c>
      <c r="J513" s="6">
        <f>SUMIFS(GQList,GIList,Table_ExternalData_1[[#This Row],[Item_key]],GDList,Table_ExternalData_1[[#Headers],[4]])</f>
        <v>0</v>
      </c>
      <c r="K513" s="6">
        <f>SUMIFS(GQList,GIList,Table_ExternalData_1[[#This Row],[Item_key]],GDList,Table_ExternalData_1[[#Headers],[5]])</f>
        <v>0</v>
      </c>
      <c r="L513" s="6">
        <f>SUMIFS(GQList,GIList,Table_ExternalData_1[[#This Row],[Item_key]],GDList,Table_ExternalData_1[[#Headers],[6]])</f>
        <v>2700</v>
      </c>
      <c r="M513" s="6">
        <f>SUMIFS(GQList,GIList,Table_ExternalData_1[[#This Row],[Item_key]],GDList,Table_ExternalData_1[[#Headers],[7]])</f>
        <v>0</v>
      </c>
      <c r="N513" s="6">
        <f>SUMIFS(GQList,GIList,Table_ExternalData_1[[#This Row],[Item_key]],GDList,Table_ExternalData_1[[#Headers],[8]])</f>
        <v>0</v>
      </c>
      <c r="O513" s="6">
        <f>SUMIFS(GQList,GIList,Table_ExternalData_1[[#This Row],[Item_key]],GDList,Table_ExternalData_1[[#Headers],[9]])</f>
        <v>1800</v>
      </c>
      <c r="P513" s="6">
        <f>SUMIFS(GQList,GIList,Table_ExternalData_1[[#This Row],[Item_key]],GDList,Table_ExternalData_1[[#Headers],[10]])</f>
        <v>0</v>
      </c>
      <c r="Q513" s="6">
        <f>SUMIFS(GQList,GIList,Table_ExternalData_1[[#This Row],[Item_key]],GDList,Table_ExternalData_1[[#Headers],[11]])</f>
        <v>0</v>
      </c>
      <c r="R513" s="6">
        <f>SUMIFS(GQList,GIList,Table_ExternalData_1[[#This Row],[Item_key]],GDList,Table_ExternalData_1[[#Headers],[12]])</f>
        <v>0</v>
      </c>
      <c r="S513" s="6">
        <f>SUMIFS(GQList,GIList,Table_ExternalData_1[[#This Row],[Item_key]],GDList,Table_ExternalData_1[[#Headers],[13]])</f>
        <v>0</v>
      </c>
      <c r="T513" s="6">
        <f>SUMIFS(GQList,GIList,Table_ExternalData_1[[#This Row],[Item_key]],GDList,Table_ExternalData_1[[#Headers],[14]])</f>
        <v>0</v>
      </c>
      <c r="U513" s="6">
        <f>SUMIFS(GQList,GIList,Table_ExternalData_1[[#This Row],[Item_key]],GDList,Table_ExternalData_1[[#Headers],[15]])</f>
        <v>0</v>
      </c>
      <c r="V513" s="6">
        <f>SUMIFS(GQList,GIList,Table_ExternalData_1[[#This Row],[Item_key]],GDList,Table_ExternalData_1[[#Headers],[16]])</f>
        <v>0</v>
      </c>
      <c r="W513" s="6">
        <f>SUMIFS(GQList,GIList,Table_ExternalData_1[[#This Row],[Item_key]],GDList,Table_ExternalData_1[[#Headers],[17]])</f>
        <v>0</v>
      </c>
      <c r="X513" s="6">
        <f>SUMIFS(GQList,GIList,Table_ExternalData_1[[#This Row],[Item_key]],GDList,Table_ExternalData_1[[#Headers],[18]])</f>
        <v>0</v>
      </c>
      <c r="Y513" s="6">
        <f>SUMIFS(GQList,GIList,Table_ExternalData_1[[#This Row],[Item_key]],GDList,Table_ExternalData_1[[#Headers],[19]])</f>
        <v>0</v>
      </c>
      <c r="Z513" s="6">
        <f>SUMIFS(GQList,GIList,Table_ExternalData_1[[#This Row],[Item_key]],GDList,Table_ExternalData_1[[#Headers],[20]])</f>
        <v>0</v>
      </c>
      <c r="AA513" s="6">
        <f>SUMIFS(GQList,GIList,Table_ExternalData_1[[#This Row],[Item_key]],GDList,Table_ExternalData_1[[#Headers],[21]])</f>
        <v>0</v>
      </c>
      <c r="AB513" s="6">
        <f>SUMIFS(GQList,GIList,Table_ExternalData_1[[#This Row],[Item_key]],GDList,Table_ExternalData_1[[#Headers],[22]])</f>
        <v>0</v>
      </c>
      <c r="AC513" s="6">
        <f>SUMIFS(GQList,GIList,Table_ExternalData_1[[#This Row],[Item_key]],GDList,Table_ExternalData_1[[#Headers],[23]])</f>
        <v>0</v>
      </c>
      <c r="AD513" s="6">
        <f>SUMIFS(GQList,GIList,Table_ExternalData_1[[#This Row],[Item_key]],GDList,Table_ExternalData_1[[#Headers],[24]])</f>
        <v>0</v>
      </c>
      <c r="AE513" s="6">
        <f>SUMIFS(GQList,GIList,Table_ExternalData_1[[#This Row],[Item_key]],GDList,Table_ExternalData_1[[#Headers],[25]])</f>
        <v>0</v>
      </c>
      <c r="AF513" s="6">
        <f>SUMIFS(GQList,GIList,Table_ExternalData_1[[#This Row],[Item_key]],GDList,Table_ExternalData_1[[#Headers],[26]])</f>
        <v>0</v>
      </c>
      <c r="AG513" s="6">
        <f>SUMIFS(GQList,GIList,Table_ExternalData_1[[#This Row],[Item_key]],GDList,Table_ExternalData_1[[#Headers],[27]])</f>
        <v>1700</v>
      </c>
      <c r="AH513" s="6">
        <f>SUMIFS(GQList,GIList,Table_ExternalData_1[[#This Row],[Item_key]],GDList,Table_ExternalData_1[[#Headers],[28]])</f>
        <v>0</v>
      </c>
      <c r="AI513" s="6">
        <f>SUMIFS(GQList,GIList,Table_ExternalData_1[[#This Row],[Item_key]],GDList,Table_ExternalData_1[[#Headers],[29]])</f>
        <v>1124</v>
      </c>
      <c r="AJ513" s="6">
        <f>SUMIFS(GQList,GIList,Table_ExternalData_1[[#This Row],[Item_key]],GDList,Table_ExternalData_1[[#Headers],[30]])</f>
        <v>0</v>
      </c>
      <c r="AK513" s="6">
        <f>SUMIFS(GQList,GIList,Table_ExternalData_1[[#This Row],[Item_key]],GDList,Table_ExternalData_1[[#Headers],[31]])</f>
        <v>1176</v>
      </c>
      <c r="AL513" s="6">
        <f>SUM(Table_ExternalData_1[[#This Row],[1]:[31]])</f>
        <v>8500</v>
      </c>
    </row>
    <row r="514" spans="1:38">
      <c r="A514" s="8" t="s">
        <v>2001</v>
      </c>
      <c r="B514" s="3" t="s">
        <v>1350</v>
      </c>
      <c r="C514" s="3" t="s">
        <v>308</v>
      </c>
      <c r="D514" s="3" t="s">
        <v>1361</v>
      </c>
      <c r="E514" s="3" t="s">
        <v>1362</v>
      </c>
      <c r="F514" s="8" t="s">
        <v>1641</v>
      </c>
      <c r="G514" s="6">
        <f>SUMIFS(GQList,GIList,Table_ExternalData_1[[#This Row],[Item_key]],GDList,Table_ExternalData_1[[#Headers],[1]])</f>
        <v>0</v>
      </c>
      <c r="H514" s="6">
        <f>SUMIFS(GQList,GIList,Table_ExternalData_1[[#This Row],[Item_key]],GDList,Table_ExternalData_1[[#Headers],[2]])</f>
        <v>0</v>
      </c>
      <c r="I514" s="6">
        <f>SUMIFS(GQList,GIList,Table_ExternalData_1[[#This Row],[Item_key]],GDList,Table_ExternalData_1[[#Headers],[3]])</f>
        <v>0</v>
      </c>
      <c r="J514" s="6">
        <f>SUMIFS(GQList,GIList,Table_ExternalData_1[[#This Row],[Item_key]],GDList,Table_ExternalData_1[[#Headers],[4]])</f>
        <v>0</v>
      </c>
      <c r="K514" s="6">
        <f>SUMIFS(GQList,GIList,Table_ExternalData_1[[#This Row],[Item_key]],GDList,Table_ExternalData_1[[#Headers],[5]])</f>
        <v>0</v>
      </c>
      <c r="L514" s="6">
        <f>SUMIFS(GQList,GIList,Table_ExternalData_1[[#This Row],[Item_key]],GDList,Table_ExternalData_1[[#Headers],[6]])</f>
        <v>1350</v>
      </c>
      <c r="M514" s="6">
        <f>SUMIFS(GQList,GIList,Table_ExternalData_1[[#This Row],[Item_key]],GDList,Table_ExternalData_1[[#Headers],[7]])</f>
        <v>0</v>
      </c>
      <c r="N514" s="6">
        <f>SUMIFS(GQList,GIList,Table_ExternalData_1[[#This Row],[Item_key]],GDList,Table_ExternalData_1[[#Headers],[8]])</f>
        <v>0</v>
      </c>
      <c r="O514" s="6">
        <f>SUMIFS(GQList,GIList,Table_ExternalData_1[[#This Row],[Item_key]],GDList,Table_ExternalData_1[[#Headers],[9]])</f>
        <v>900</v>
      </c>
      <c r="P514" s="6">
        <f>SUMIFS(GQList,GIList,Table_ExternalData_1[[#This Row],[Item_key]],GDList,Table_ExternalData_1[[#Headers],[10]])</f>
        <v>0</v>
      </c>
      <c r="Q514" s="6">
        <f>SUMIFS(GQList,GIList,Table_ExternalData_1[[#This Row],[Item_key]],GDList,Table_ExternalData_1[[#Headers],[11]])</f>
        <v>0</v>
      </c>
      <c r="R514" s="6">
        <f>SUMIFS(GQList,GIList,Table_ExternalData_1[[#This Row],[Item_key]],GDList,Table_ExternalData_1[[#Headers],[12]])</f>
        <v>0</v>
      </c>
      <c r="S514" s="6">
        <f>SUMIFS(GQList,GIList,Table_ExternalData_1[[#This Row],[Item_key]],GDList,Table_ExternalData_1[[#Headers],[13]])</f>
        <v>0</v>
      </c>
      <c r="T514" s="6">
        <f>SUMIFS(GQList,GIList,Table_ExternalData_1[[#This Row],[Item_key]],GDList,Table_ExternalData_1[[#Headers],[14]])</f>
        <v>0</v>
      </c>
      <c r="U514" s="6">
        <f>SUMIFS(GQList,GIList,Table_ExternalData_1[[#This Row],[Item_key]],GDList,Table_ExternalData_1[[#Headers],[15]])</f>
        <v>0</v>
      </c>
      <c r="V514" s="6">
        <f>SUMIFS(GQList,GIList,Table_ExternalData_1[[#This Row],[Item_key]],GDList,Table_ExternalData_1[[#Headers],[16]])</f>
        <v>0</v>
      </c>
      <c r="W514" s="6">
        <f>SUMIFS(GQList,GIList,Table_ExternalData_1[[#This Row],[Item_key]],GDList,Table_ExternalData_1[[#Headers],[17]])</f>
        <v>0</v>
      </c>
      <c r="X514" s="6">
        <f>SUMIFS(GQList,GIList,Table_ExternalData_1[[#This Row],[Item_key]],GDList,Table_ExternalData_1[[#Headers],[18]])</f>
        <v>0</v>
      </c>
      <c r="Y514" s="6">
        <f>SUMIFS(GQList,GIList,Table_ExternalData_1[[#This Row],[Item_key]],GDList,Table_ExternalData_1[[#Headers],[19]])</f>
        <v>0</v>
      </c>
      <c r="Z514" s="6">
        <f>SUMIFS(GQList,GIList,Table_ExternalData_1[[#This Row],[Item_key]],GDList,Table_ExternalData_1[[#Headers],[20]])</f>
        <v>0</v>
      </c>
      <c r="AA514" s="6">
        <f>SUMIFS(GQList,GIList,Table_ExternalData_1[[#This Row],[Item_key]],GDList,Table_ExternalData_1[[#Headers],[21]])</f>
        <v>0</v>
      </c>
      <c r="AB514" s="6">
        <f>SUMIFS(GQList,GIList,Table_ExternalData_1[[#This Row],[Item_key]],GDList,Table_ExternalData_1[[#Headers],[22]])</f>
        <v>0</v>
      </c>
      <c r="AC514" s="6">
        <f>SUMIFS(GQList,GIList,Table_ExternalData_1[[#This Row],[Item_key]],GDList,Table_ExternalData_1[[#Headers],[23]])</f>
        <v>0</v>
      </c>
      <c r="AD514" s="6">
        <f>SUMIFS(GQList,GIList,Table_ExternalData_1[[#This Row],[Item_key]],GDList,Table_ExternalData_1[[#Headers],[24]])</f>
        <v>0</v>
      </c>
      <c r="AE514" s="6">
        <f>SUMIFS(GQList,GIList,Table_ExternalData_1[[#This Row],[Item_key]],GDList,Table_ExternalData_1[[#Headers],[25]])</f>
        <v>0</v>
      </c>
      <c r="AF514" s="6">
        <f>SUMIFS(GQList,GIList,Table_ExternalData_1[[#This Row],[Item_key]],GDList,Table_ExternalData_1[[#Headers],[26]])</f>
        <v>0</v>
      </c>
      <c r="AG514" s="6">
        <f>SUMIFS(GQList,GIList,Table_ExternalData_1[[#This Row],[Item_key]],GDList,Table_ExternalData_1[[#Headers],[27]])</f>
        <v>1000</v>
      </c>
      <c r="AH514" s="6">
        <f>SUMIFS(GQList,GIList,Table_ExternalData_1[[#This Row],[Item_key]],GDList,Table_ExternalData_1[[#Headers],[28]])</f>
        <v>0</v>
      </c>
      <c r="AI514" s="6">
        <f>SUMIFS(GQList,GIList,Table_ExternalData_1[[#This Row],[Item_key]],GDList,Table_ExternalData_1[[#Headers],[29]])</f>
        <v>850</v>
      </c>
      <c r="AJ514" s="6">
        <f>SUMIFS(GQList,GIList,Table_ExternalData_1[[#This Row],[Item_key]],GDList,Table_ExternalData_1[[#Headers],[30]])</f>
        <v>0</v>
      </c>
      <c r="AK514" s="6">
        <f>SUMIFS(GQList,GIList,Table_ExternalData_1[[#This Row],[Item_key]],GDList,Table_ExternalData_1[[#Headers],[31]])</f>
        <v>150</v>
      </c>
      <c r="AL514" s="6">
        <f>SUM(Table_ExternalData_1[[#This Row],[1]:[31]])</f>
        <v>4250</v>
      </c>
    </row>
    <row r="515" spans="1:38">
      <c r="A515" s="8" t="s">
        <v>2001</v>
      </c>
      <c r="B515" s="3" t="s">
        <v>1350</v>
      </c>
      <c r="C515" s="3" t="s">
        <v>309</v>
      </c>
      <c r="D515" s="3" t="s">
        <v>1363</v>
      </c>
      <c r="E515" s="3" t="s">
        <v>1364</v>
      </c>
      <c r="F515" s="8" t="s">
        <v>1641</v>
      </c>
      <c r="G515" s="6">
        <f>SUMIFS(GQList,GIList,Table_ExternalData_1[[#This Row],[Item_key]],GDList,Table_ExternalData_1[[#Headers],[1]])</f>
        <v>0</v>
      </c>
      <c r="H515" s="6">
        <f>SUMIFS(GQList,GIList,Table_ExternalData_1[[#This Row],[Item_key]],GDList,Table_ExternalData_1[[#Headers],[2]])</f>
        <v>0</v>
      </c>
      <c r="I515" s="6">
        <f>SUMIFS(GQList,GIList,Table_ExternalData_1[[#This Row],[Item_key]],GDList,Table_ExternalData_1[[#Headers],[3]])</f>
        <v>0</v>
      </c>
      <c r="J515" s="6">
        <f>SUMIFS(GQList,GIList,Table_ExternalData_1[[#This Row],[Item_key]],GDList,Table_ExternalData_1[[#Headers],[4]])</f>
        <v>0</v>
      </c>
      <c r="K515" s="6">
        <f>SUMIFS(GQList,GIList,Table_ExternalData_1[[#This Row],[Item_key]],GDList,Table_ExternalData_1[[#Headers],[5]])</f>
        <v>0</v>
      </c>
      <c r="L515" s="6">
        <f>SUMIFS(GQList,GIList,Table_ExternalData_1[[#This Row],[Item_key]],GDList,Table_ExternalData_1[[#Headers],[6]])</f>
        <v>1350</v>
      </c>
      <c r="M515" s="6">
        <f>SUMIFS(GQList,GIList,Table_ExternalData_1[[#This Row],[Item_key]],GDList,Table_ExternalData_1[[#Headers],[7]])</f>
        <v>0</v>
      </c>
      <c r="N515" s="6">
        <f>SUMIFS(GQList,GIList,Table_ExternalData_1[[#This Row],[Item_key]],GDList,Table_ExternalData_1[[#Headers],[8]])</f>
        <v>0</v>
      </c>
      <c r="O515" s="6">
        <f>SUMIFS(GQList,GIList,Table_ExternalData_1[[#This Row],[Item_key]],GDList,Table_ExternalData_1[[#Headers],[9]])</f>
        <v>900</v>
      </c>
      <c r="P515" s="6">
        <f>SUMIFS(GQList,GIList,Table_ExternalData_1[[#This Row],[Item_key]],GDList,Table_ExternalData_1[[#Headers],[10]])</f>
        <v>0</v>
      </c>
      <c r="Q515" s="6">
        <f>SUMIFS(GQList,GIList,Table_ExternalData_1[[#This Row],[Item_key]],GDList,Table_ExternalData_1[[#Headers],[11]])</f>
        <v>0</v>
      </c>
      <c r="R515" s="6">
        <f>SUMIFS(GQList,GIList,Table_ExternalData_1[[#This Row],[Item_key]],GDList,Table_ExternalData_1[[#Headers],[12]])</f>
        <v>0</v>
      </c>
      <c r="S515" s="6">
        <f>SUMIFS(GQList,GIList,Table_ExternalData_1[[#This Row],[Item_key]],GDList,Table_ExternalData_1[[#Headers],[13]])</f>
        <v>0</v>
      </c>
      <c r="T515" s="6">
        <f>SUMIFS(GQList,GIList,Table_ExternalData_1[[#This Row],[Item_key]],GDList,Table_ExternalData_1[[#Headers],[14]])</f>
        <v>0</v>
      </c>
      <c r="U515" s="6">
        <f>SUMIFS(GQList,GIList,Table_ExternalData_1[[#This Row],[Item_key]],GDList,Table_ExternalData_1[[#Headers],[15]])</f>
        <v>0</v>
      </c>
      <c r="V515" s="6">
        <f>SUMIFS(GQList,GIList,Table_ExternalData_1[[#This Row],[Item_key]],GDList,Table_ExternalData_1[[#Headers],[16]])</f>
        <v>0</v>
      </c>
      <c r="W515" s="6">
        <f>SUMIFS(GQList,GIList,Table_ExternalData_1[[#This Row],[Item_key]],GDList,Table_ExternalData_1[[#Headers],[17]])</f>
        <v>0</v>
      </c>
      <c r="X515" s="6">
        <f>SUMIFS(GQList,GIList,Table_ExternalData_1[[#This Row],[Item_key]],GDList,Table_ExternalData_1[[#Headers],[18]])</f>
        <v>0</v>
      </c>
      <c r="Y515" s="6">
        <f>SUMIFS(GQList,GIList,Table_ExternalData_1[[#This Row],[Item_key]],GDList,Table_ExternalData_1[[#Headers],[19]])</f>
        <v>0</v>
      </c>
      <c r="Z515" s="6">
        <f>SUMIFS(GQList,GIList,Table_ExternalData_1[[#This Row],[Item_key]],GDList,Table_ExternalData_1[[#Headers],[20]])</f>
        <v>0</v>
      </c>
      <c r="AA515" s="6">
        <f>SUMIFS(GQList,GIList,Table_ExternalData_1[[#This Row],[Item_key]],GDList,Table_ExternalData_1[[#Headers],[21]])</f>
        <v>0</v>
      </c>
      <c r="AB515" s="6">
        <f>SUMIFS(GQList,GIList,Table_ExternalData_1[[#This Row],[Item_key]],GDList,Table_ExternalData_1[[#Headers],[22]])</f>
        <v>0</v>
      </c>
      <c r="AC515" s="6">
        <f>SUMIFS(GQList,GIList,Table_ExternalData_1[[#This Row],[Item_key]],GDList,Table_ExternalData_1[[#Headers],[23]])</f>
        <v>0</v>
      </c>
      <c r="AD515" s="6">
        <f>SUMIFS(GQList,GIList,Table_ExternalData_1[[#This Row],[Item_key]],GDList,Table_ExternalData_1[[#Headers],[24]])</f>
        <v>0</v>
      </c>
      <c r="AE515" s="6">
        <f>SUMIFS(GQList,GIList,Table_ExternalData_1[[#This Row],[Item_key]],GDList,Table_ExternalData_1[[#Headers],[25]])</f>
        <v>0</v>
      </c>
      <c r="AF515" s="6">
        <f>SUMIFS(GQList,GIList,Table_ExternalData_1[[#This Row],[Item_key]],GDList,Table_ExternalData_1[[#Headers],[26]])</f>
        <v>0</v>
      </c>
      <c r="AG515" s="6">
        <f>SUMIFS(GQList,GIList,Table_ExternalData_1[[#This Row],[Item_key]],GDList,Table_ExternalData_1[[#Headers],[27]])</f>
        <v>1000</v>
      </c>
      <c r="AH515" s="6">
        <f>SUMIFS(GQList,GIList,Table_ExternalData_1[[#This Row],[Item_key]],GDList,Table_ExternalData_1[[#Headers],[28]])</f>
        <v>0</v>
      </c>
      <c r="AI515" s="6">
        <f>SUMIFS(GQList,GIList,Table_ExternalData_1[[#This Row],[Item_key]],GDList,Table_ExternalData_1[[#Headers],[29]])</f>
        <v>850</v>
      </c>
      <c r="AJ515" s="6">
        <f>SUMIFS(GQList,GIList,Table_ExternalData_1[[#This Row],[Item_key]],GDList,Table_ExternalData_1[[#Headers],[30]])</f>
        <v>0</v>
      </c>
      <c r="AK515" s="6">
        <f>SUMIFS(GQList,GIList,Table_ExternalData_1[[#This Row],[Item_key]],GDList,Table_ExternalData_1[[#Headers],[31]])</f>
        <v>150</v>
      </c>
      <c r="AL515" s="6">
        <f>SUM(Table_ExternalData_1[[#This Row],[1]:[31]])</f>
        <v>4250</v>
      </c>
    </row>
    <row r="516" spans="1:38" hidden="1">
      <c r="A516" s="8" t="s">
        <v>2000</v>
      </c>
      <c r="B516" s="3" t="s">
        <v>1365</v>
      </c>
      <c r="C516" s="3" t="s">
        <v>442</v>
      </c>
      <c r="D516" s="3" t="s">
        <v>1366</v>
      </c>
      <c r="E516" s="3" t="s">
        <v>1367</v>
      </c>
      <c r="F516" s="8" t="s">
        <v>1641</v>
      </c>
      <c r="G516" s="6">
        <f>SUMIFS(GQList,GIList,Table_ExternalData_1[[#This Row],[Item_key]],GDList,Table_ExternalData_1[[#Headers],[1]])</f>
        <v>0</v>
      </c>
      <c r="H516" s="6">
        <f>SUMIFS(GQList,GIList,Table_ExternalData_1[[#This Row],[Item_key]],GDList,Table_ExternalData_1[[#Headers],[2]])</f>
        <v>0</v>
      </c>
      <c r="I516" s="6">
        <f>SUMIFS(GQList,GIList,Table_ExternalData_1[[#This Row],[Item_key]],GDList,Table_ExternalData_1[[#Headers],[3]])</f>
        <v>0</v>
      </c>
      <c r="J516" s="6">
        <f>SUMIFS(GQList,GIList,Table_ExternalData_1[[#This Row],[Item_key]],GDList,Table_ExternalData_1[[#Headers],[4]])</f>
        <v>0</v>
      </c>
      <c r="K516" s="6">
        <f>SUMIFS(GQList,GIList,Table_ExternalData_1[[#This Row],[Item_key]],GDList,Table_ExternalData_1[[#Headers],[5]])</f>
        <v>0</v>
      </c>
      <c r="L516" s="6">
        <f>SUMIFS(GQList,GIList,Table_ExternalData_1[[#This Row],[Item_key]],GDList,Table_ExternalData_1[[#Headers],[6]])</f>
        <v>0</v>
      </c>
      <c r="M516" s="6">
        <f>SUMIFS(GQList,GIList,Table_ExternalData_1[[#This Row],[Item_key]],GDList,Table_ExternalData_1[[#Headers],[7]])</f>
        <v>0</v>
      </c>
      <c r="N516" s="6">
        <f>SUMIFS(GQList,GIList,Table_ExternalData_1[[#This Row],[Item_key]],GDList,Table_ExternalData_1[[#Headers],[8]])</f>
        <v>0</v>
      </c>
      <c r="O516" s="6">
        <f>SUMIFS(GQList,GIList,Table_ExternalData_1[[#This Row],[Item_key]],GDList,Table_ExternalData_1[[#Headers],[9]])</f>
        <v>0</v>
      </c>
      <c r="P516" s="6">
        <f>SUMIFS(GQList,GIList,Table_ExternalData_1[[#This Row],[Item_key]],GDList,Table_ExternalData_1[[#Headers],[10]])</f>
        <v>0</v>
      </c>
      <c r="Q516" s="6">
        <f>SUMIFS(GQList,GIList,Table_ExternalData_1[[#This Row],[Item_key]],GDList,Table_ExternalData_1[[#Headers],[11]])</f>
        <v>0</v>
      </c>
      <c r="R516" s="6">
        <f>SUMIFS(GQList,GIList,Table_ExternalData_1[[#This Row],[Item_key]],GDList,Table_ExternalData_1[[#Headers],[12]])</f>
        <v>0</v>
      </c>
      <c r="S516" s="6">
        <f>SUMIFS(GQList,GIList,Table_ExternalData_1[[#This Row],[Item_key]],GDList,Table_ExternalData_1[[#Headers],[13]])</f>
        <v>0</v>
      </c>
      <c r="T516" s="6">
        <f>SUMIFS(GQList,GIList,Table_ExternalData_1[[#This Row],[Item_key]],GDList,Table_ExternalData_1[[#Headers],[14]])</f>
        <v>0</v>
      </c>
      <c r="U516" s="6">
        <f>SUMIFS(GQList,GIList,Table_ExternalData_1[[#This Row],[Item_key]],GDList,Table_ExternalData_1[[#Headers],[15]])</f>
        <v>0</v>
      </c>
      <c r="V516" s="6">
        <f>SUMIFS(GQList,GIList,Table_ExternalData_1[[#This Row],[Item_key]],GDList,Table_ExternalData_1[[#Headers],[16]])</f>
        <v>0</v>
      </c>
      <c r="W516" s="6">
        <f>SUMIFS(GQList,GIList,Table_ExternalData_1[[#This Row],[Item_key]],GDList,Table_ExternalData_1[[#Headers],[17]])</f>
        <v>0</v>
      </c>
      <c r="X516" s="6">
        <f>SUMIFS(GQList,GIList,Table_ExternalData_1[[#This Row],[Item_key]],GDList,Table_ExternalData_1[[#Headers],[18]])</f>
        <v>0</v>
      </c>
      <c r="Y516" s="6">
        <f>SUMIFS(GQList,GIList,Table_ExternalData_1[[#This Row],[Item_key]],GDList,Table_ExternalData_1[[#Headers],[19]])</f>
        <v>0</v>
      </c>
      <c r="Z516" s="6">
        <f>SUMIFS(GQList,GIList,Table_ExternalData_1[[#This Row],[Item_key]],GDList,Table_ExternalData_1[[#Headers],[20]])</f>
        <v>0</v>
      </c>
      <c r="AA516" s="6">
        <f>SUMIFS(GQList,GIList,Table_ExternalData_1[[#This Row],[Item_key]],GDList,Table_ExternalData_1[[#Headers],[21]])</f>
        <v>0</v>
      </c>
      <c r="AB516" s="6">
        <f>SUMIFS(GQList,GIList,Table_ExternalData_1[[#This Row],[Item_key]],GDList,Table_ExternalData_1[[#Headers],[22]])</f>
        <v>0</v>
      </c>
      <c r="AC516" s="6">
        <f>SUMIFS(GQList,GIList,Table_ExternalData_1[[#This Row],[Item_key]],GDList,Table_ExternalData_1[[#Headers],[23]])</f>
        <v>0</v>
      </c>
      <c r="AD516" s="6">
        <f>SUMIFS(GQList,GIList,Table_ExternalData_1[[#This Row],[Item_key]],GDList,Table_ExternalData_1[[#Headers],[24]])</f>
        <v>0</v>
      </c>
      <c r="AE516" s="6">
        <f>SUMIFS(GQList,GIList,Table_ExternalData_1[[#This Row],[Item_key]],GDList,Table_ExternalData_1[[#Headers],[25]])</f>
        <v>0</v>
      </c>
      <c r="AF516" s="6">
        <f>SUMIFS(GQList,GIList,Table_ExternalData_1[[#This Row],[Item_key]],GDList,Table_ExternalData_1[[#Headers],[26]])</f>
        <v>0</v>
      </c>
      <c r="AG516" s="6">
        <f>SUMIFS(GQList,GIList,Table_ExternalData_1[[#This Row],[Item_key]],GDList,Table_ExternalData_1[[#Headers],[27]])</f>
        <v>0</v>
      </c>
      <c r="AH516" s="6">
        <f>SUMIFS(GQList,GIList,Table_ExternalData_1[[#This Row],[Item_key]],GDList,Table_ExternalData_1[[#Headers],[28]])</f>
        <v>0</v>
      </c>
      <c r="AI516" s="6">
        <f>SUMIFS(GQList,GIList,Table_ExternalData_1[[#This Row],[Item_key]],GDList,Table_ExternalData_1[[#Headers],[29]])</f>
        <v>4500</v>
      </c>
      <c r="AJ516" s="6">
        <f>SUMIFS(GQList,GIList,Table_ExternalData_1[[#This Row],[Item_key]],GDList,Table_ExternalData_1[[#Headers],[30]])</f>
        <v>0</v>
      </c>
      <c r="AK516" s="6">
        <f>SUMIFS(GQList,GIList,Table_ExternalData_1[[#This Row],[Item_key]],GDList,Table_ExternalData_1[[#Headers],[31]])</f>
        <v>0</v>
      </c>
      <c r="AL516" s="6">
        <f>SUM(Table_ExternalData_1[[#This Row],[1]:[31]])</f>
        <v>4500</v>
      </c>
    </row>
    <row r="517" spans="1:38" hidden="1">
      <c r="A517" s="8" t="s">
        <v>2000</v>
      </c>
      <c r="B517" s="3" t="s">
        <v>1368</v>
      </c>
      <c r="C517" s="3" t="s">
        <v>497</v>
      </c>
      <c r="D517" s="3" t="s">
        <v>1369</v>
      </c>
      <c r="E517" s="3" t="s">
        <v>1370</v>
      </c>
      <c r="F517" s="8" t="s">
        <v>1641</v>
      </c>
      <c r="G517" s="6">
        <f>SUMIFS(GQList,GIList,Table_ExternalData_1[[#This Row],[Item_key]],GDList,Table_ExternalData_1[[#Headers],[1]])</f>
        <v>0</v>
      </c>
      <c r="H517" s="6">
        <f>SUMIFS(GQList,GIList,Table_ExternalData_1[[#This Row],[Item_key]],GDList,Table_ExternalData_1[[#Headers],[2]])</f>
        <v>0</v>
      </c>
      <c r="I517" s="6">
        <f>SUMIFS(GQList,GIList,Table_ExternalData_1[[#This Row],[Item_key]],GDList,Table_ExternalData_1[[#Headers],[3]])</f>
        <v>0</v>
      </c>
      <c r="J517" s="6">
        <f>SUMIFS(GQList,GIList,Table_ExternalData_1[[#This Row],[Item_key]],GDList,Table_ExternalData_1[[#Headers],[4]])</f>
        <v>0</v>
      </c>
      <c r="K517" s="6">
        <f>SUMIFS(GQList,GIList,Table_ExternalData_1[[#This Row],[Item_key]],GDList,Table_ExternalData_1[[#Headers],[5]])</f>
        <v>0</v>
      </c>
      <c r="L517" s="6">
        <f>SUMIFS(GQList,GIList,Table_ExternalData_1[[#This Row],[Item_key]],GDList,Table_ExternalData_1[[#Headers],[6]])</f>
        <v>0</v>
      </c>
      <c r="M517" s="6">
        <f>SUMIFS(GQList,GIList,Table_ExternalData_1[[#This Row],[Item_key]],GDList,Table_ExternalData_1[[#Headers],[7]])</f>
        <v>0</v>
      </c>
      <c r="N517" s="6">
        <f>SUMIFS(GQList,GIList,Table_ExternalData_1[[#This Row],[Item_key]],GDList,Table_ExternalData_1[[#Headers],[8]])</f>
        <v>0</v>
      </c>
      <c r="O517" s="6">
        <f>SUMIFS(GQList,GIList,Table_ExternalData_1[[#This Row],[Item_key]],GDList,Table_ExternalData_1[[#Headers],[9]])</f>
        <v>0</v>
      </c>
      <c r="P517" s="6">
        <f>SUMIFS(GQList,GIList,Table_ExternalData_1[[#This Row],[Item_key]],GDList,Table_ExternalData_1[[#Headers],[10]])</f>
        <v>0</v>
      </c>
      <c r="Q517" s="6">
        <f>SUMIFS(GQList,GIList,Table_ExternalData_1[[#This Row],[Item_key]],GDList,Table_ExternalData_1[[#Headers],[11]])</f>
        <v>0</v>
      </c>
      <c r="R517" s="6">
        <f>SUMIFS(GQList,GIList,Table_ExternalData_1[[#This Row],[Item_key]],GDList,Table_ExternalData_1[[#Headers],[12]])</f>
        <v>0</v>
      </c>
      <c r="S517" s="6">
        <f>SUMIFS(GQList,GIList,Table_ExternalData_1[[#This Row],[Item_key]],GDList,Table_ExternalData_1[[#Headers],[13]])</f>
        <v>0</v>
      </c>
      <c r="T517" s="6">
        <f>SUMIFS(GQList,GIList,Table_ExternalData_1[[#This Row],[Item_key]],GDList,Table_ExternalData_1[[#Headers],[14]])</f>
        <v>0</v>
      </c>
      <c r="U517" s="6">
        <f>SUMIFS(GQList,GIList,Table_ExternalData_1[[#This Row],[Item_key]],GDList,Table_ExternalData_1[[#Headers],[15]])</f>
        <v>0</v>
      </c>
      <c r="V517" s="6">
        <f>SUMIFS(GQList,GIList,Table_ExternalData_1[[#This Row],[Item_key]],GDList,Table_ExternalData_1[[#Headers],[16]])</f>
        <v>0</v>
      </c>
      <c r="W517" s="6">
        <f>SUMIFS(GQList,GIList,Table_ExternalData_1[[#This Row],[Item_key]],GDList,Table_ExternalData_1[[#Headers],[17]])</f>
        <v>0</v>
      </c>
      <c r="X517" s="6">
        <f>SUMIFS(GQList,GIList,Table_ExternalData_1[[#This Row],[Item_key]],GDList,Table_ExternalData_1[[#Headers],[18]])</f>
        <v>0</v>
      </c>
      <c r="Y517" s="6">
        <f>SUMIFS(GQList,GIList,Table_ExternalData_1[[#This Row],[Item_key]],GDList,Table_ExternalData_1[[#Headers],[19]])</f>
        <v>0</v>
      </c>
      <c r="Z517" s="6">
        <f>SUMIFS(GQList,GIList,Table_ExternalData_1[[#This Row],[Item_key]],GDList,Table_ExternalData_1[[#Headers],[20]])</f>
        <v>0</v>
      </c>
      <c r="AA517" s="6">
        <f>SUMIFS(GQList,GIList,Table_ExternalData_1[[#This Row],[Item_key]],GDList,Table_ExternalData_1[[#Headers],[21]])</f>
        <v>0</v>
      </c>
      <c r="AB517" s="6">
        <f>SUMIFS(GQList,GIList,Table_ExternalData_1[[#This Row],[Item_key]],GDList,Table_ExternalData_1[[#Headers],[22]])</f>
        <v>0</v>
      </c>
      <c r="AC517" s="6">
        <f>SUMIFS(GQList,GIList,Table_ExternalData_1[[#This Row],[Item_key]],GDList,Table_ExternalData_1[[#Headers],[23]])</f>
        <v>0</v>
      </c>
      <c r="AD517" s="6">
        <f>SUMIFS(GQList,GIList,Table_ExternalData_1[[#This Row],[Item_key]],GDList,Table_ExternalData_1[[#Headers],[24]])</f>
        <v>0</v>
      </c>
      <c r="AE517" s="6">
        <f>SUMIFS(GQList,GIList,Table_ExternalData_1[[#This Row],[Item_key]],GDList,Table_ExternalData_1[[#Headers],[25]])</f>
        <v>0</v>
      </c>
      <c r="AF517" s="6">
        <f>SUMIFS(GQList,GIList,Table_ExternalData_1[[#This Row],[Item_key]],GDList,Table_ExternalData_1[[#Headers],[26]])</f>
        <v>0</v>
      </c>
      <c r="AG517" s="6">
        <f>SUMIFS(GQList,GIList,Table_ExternalData_1[[#This Row],[Item_key]],GDList,Table_ExternalData_1[[#Headers],[27]])</f>
        <v>0</v>
      </c>
      <c r="AH517" s="6">
        <f>SUMIFS(GQList,GIList,Table_ExternalData_1[[#This Row],[Item_key]],GDList,Table_ExternalData_1[[#Headers],[28]])</f>
        <v>0</v>
      </c>
      <c r="AI517" s="6">
        <f>SUMIFS(GQList,GIList,Table_ExternalData_1[[#This Row],[Item_key]],GDList,Table_ExternalData_1[[#Headers],[29]])</f>
        <v>0</v>
      </c>
      <c r="AJ517" s="6">
        <f>SUMIFS(GQList,GIList,Table_ExternalData_1[[#This Row],[Item_key]],GDList,Table_ExternalData_1[[#Headers],[30]])</f>
        <v>0</v>
      </c>
      <c r="AK517" s="6">
        <f>SUMIFS(GQList,GIList,Table_ExternalData_1[[#This Row],[Item_key]],GDList,Table_ExternalData_1[[#Headers],[31]])</f>
        <v>0</v>
      </c>
      <c r="AL517" s="6">
        <f>SUM(Table_ExternalData_1[[#This Row],[1]:[31]])</f>
        <v>0</v>
      </c>
    </row>
    <row r="518" spans="1:38" hidden="1">
      <c r="A518" s="8" t="s">
        <v>2000</v>
      </c>
      <c r="B518" s="3" t="s">
        <v>1368</v>
      </c>
      <c r="C518" s="3" t="s">
        <v>502</v>
      </c>
      <c r="D518" s="3" t="s">
        <v>1371</v>
      </c>
      <c r="E518" s="3" t="s">
        <v>1070</v>
      </c>
      <c r="F518" s="8" t="s">
        <v>1641</v>
      </c>
      <c r="G518" s="6">
        <f>SUMIFS(GQList,GIList,Table_ExternalData_1[[#This Row],[Item_key]],GDList,Table_ExternalData_1[[#Headers],[1]])</f>
        <v>0</v>
      </c>
      <c r="H518" s="6">
        <f>SUMIFS(GQList,GIList,Table_ExternalData_1[[#This Row],[Item_key]],GDList,Table_ExternalData_1[[#Headers],[2]])</f>
        <v>0</v>
      </c>
      <c r="I518" s="6">
        <f>SUMIFS(GQList,GIList,Table_ExternalData_1[[#This Row],[Item_key]],GDList,Table_ExternalData_1[[#Headers],[3]])</f>
        <v>0</v>
      </c>
      <c r="J518" s="6">
        <f>SUMIFS(GQList,GIList,Table_ExternalData_1[[#This Row],[Item_key]],GDList,Table_ExternalData_1[[#Headers],[4]])</f>
        <v>0</v>
      </c>
      <c r="K518" s="6">
        <f>SUMIFS(GQList,GIList,Table_ExternalData_1[[#This Row],[Item_key]],GDList,Table_ExternalData_1[[#Headers],[5]])</f>
        <v>0</v>
      </c>
      <c r="L518" s="6">
        <f>SUMIFS(GQList,GIList,Table_ExternalData_1[[#This Row],[Item_key]],GDList,Table_ExternalData_1[[#Headers],[6]])</f>
        <v>0</v>
      </c>
      <c r="M518" s="6">
        <f>SUMIFS(GQList,GIList,Table_ExternalData_1[[#This Row],[Item_key]],GDList,Table_ExternalData_1[[#Headers],[7]])</f>
        <v>0</v>
      </c>
      <c r="N518" s="6">
        <f>SUMIFS(GQList,GIList,Table_ExternalData_1[[#This Row],[Item_key]],GDList,Table_ExternalData_1[[#Headers],[8]])</f>
        <v>0</v>
      </c>
      <c r="O518" s="6">
        <f>SUMIFS(GQList,GIList,Table_ExternalData_1[[#This Row],[Item_key]],GDList,Table_ExternalData_1[[#Headers],[9]])</f>
        <v>0</v>
      </c>
      <c r="P518" s="6">
        <f>SUMIFS(GQList,GIList,Table_ExternalData_1[[#This Row],[Item_key]],GDList,Table_ExternalData_1[[#Headers],[10]])</f>
        <v>0</v>
      </c>
      <c r="Q518" s="6">
        <f>SUMIFS(GQList,GIList,Table_ExternalData_1[[#This Row],[Item_key]],GDList,Table_ExternalData_1[[#Headers],[11]])</f>
        <v>0</v>
      </c>
      <c r="R518" s="6">
        <f>SUMIFS(GQList,GIList,Table_ExternalData_1[[#This Row],[Item_key]],GDList,Table_ExternalData_1[[#Headers],[12]])</f>
        <v>0</v>
      </c>
      <c r="S518" s="6">
        <f>SUMIFS(GQList,GIList,Table_ExternalData_1[[#This Row],[Item_key]],GDList,Table_ExternalData_1[[#Headers],[13]])</f>
        <v>0</v>
      </c>
      <c r="T518" s="6">
        <f>SUMIFS(GQList,GIList,Table_ExternalData_1[[#This Row],[Item_key]],GDList,Table_ExternalData_1[[#Headers],[14]])</f>
        <v>0</v>
      </c>
      <c r="U518" s="6">
        <f>SUMIFS(GQList,GIList,Table_ExternalData_1[[#This Row],[Item_key]],GDList,Table_ExternalData_1[[#Headers],[15]])</f>
        <v>0</v>
      </c>
      <c r="V518" s="6">
        <f>SUMIFS(GQList,GIList,Table_ExternalData_1[[#This Row],[Item_key]],GDList,Table_ExternalData_1[[#Headers],[16]])</f>
        <v>0</v>
      </c>
      <c r="W518" s="6">
        <f>SUMIFS(GQList,GIList,Table_ExternalData_1[[#This Row],[Item_key]],GDList,Table_ExternalData_1[[#Headers],[17]])</f>
        <v>0</v>
      </c>
      <c r="X518" s="6">
        <f>SUMIFS(GQList,GIList,Table_ExternalData_1[[#This Row],[Item_key]],GDList,Table_ExternalData_1[[#Headers],[18]])</f>
        <v>0</v>
      </c>
      <c r="Y518" s="6">
        <f>SUMIFS(GQList,GIList,Table_ExternalData_1[[#This Row],[Item_key]],GDList,Table_ExternalData_1[[#Headers],[19]])</f>
        <v>0</v>
      </c>
      <c r="Z518" s="6">
        <f>SUMIFS(GQList,GIList,Table_ExternalData_1[[#This Row],[Item_key]],GDList,Table_ExternalData_1[[#Headers],[20]])</f>
        <v>0</v>
      </c>
      <c r="AA518" s="6">
        <f>SUMIFS(GQList,GIList,Table_ExternalData_1[[#This Row],[Item_key]],GDList,Table_ExternalData_1[[#Headers],[21]])</f>
        <v>0</v>
      </c>
      <c r="AB518" s="6">
        <f>SUMIFS(GQList,GIList,Table_ExternalData_1[[#This Row],[Item_key]],GDList,Table_ExternalData_1[[#Headers],[22]])</f>
        <v>0</v>
      </c>
      <c r="AC518" s="6">
        <f>SUMIFS(GQList,GIList,Table_ExternalData_1[[#This Row],[Item_key]],GDList,Table_ExternalData_1[[#Headers],[23]])</f>
        <v>0</v>
      </c>
      <c r="AD518" s="6">
        <f>SUMIFS(GQList,GIList,Table_ExternalData_1[[#This Row],[Item_key]],GDList,Table_ExternalData_1[[#Headers],[24]])</f>
        <v>0</v>
      </c>
      <c r="AE518" s="6">
        <f>SUMIFS(GQList,GIList,Table_ExternalData_1[[#This Row],[Item_key]],GDList,Table_ExternalData_1[[#Headers],[25]])</f>
        <v>0</v>
      </c>
      <c r="AF518" s="6">
        <f>SUMIFS(GQList,GIList,Table_ExternalData_1[[#This Row],[Item_key]],GDList,Table_ExternalData_1[[#Headers],[26]])</f>
        <v>0</v>
      </c>
      <c r="AG518" s="6">
        <f>SUMIFS(GQList,GIList,Table_ExternalData_1[[#This Row],[Item_key]],GDList,Table_ExternalData_1[[#Headers],[27]])</f>
        <v>0</v>
      </c>
      <c r="AH518" s="6">
        <f>SUMIFS(GQList,GIList,Table_ExternalData_1[[#This Row],[Item_key]],GDList,Table_ExternalData_1[[#Headers],[28]])</f>
        <v>0</v>
      </c>
      <c r="AI518" s="6">
        <f>SUMIFS(GQList,GIList,Table_ExternalData_1[[#This Row],[Item_key]],GDList,Table_ExternalData_1[[#Headers],[29]])</f>
        <v>0</v>
      </c>
      <c r="AJ518" s="6">
        <f>SUMIFS(GQList,GIList,Table_ExternalData_1[[#This Row],[Item_key]],GDList,Table_ExternalData_1[[#Headers],[30]])</f>
        <v>0</v>
      </c>
      <c r="AK518" s="6">
        <f>SUMIFS(GQList,GIList,Table_ExternalData_1[[#This Row],[Item_key]],GDList,Table_ExternalData_1[[#Headers],[31]])</f>
        <v>0</v>
      </c>
      <c r="AL518" s="6">
        <f>SUM(Table_ExternalData_1[[#This Row],[1]:[31]])</f>
        <v>0</v>
      </c>
    </row>
    <row r="519" spans="1:38" ht="24" hidden="1">
      <c r="A519" s="8" t="s">
        <v>2000</v>
      </c>
      <c r="B519" s="3" t="s">
        <v>1368</v>
      </c>
      <c r="C519" s="3" t="s">
        <v>528</v>
      </c>
      <c r="D519" s="3" t="s">
        <v>1124</v>
      </c>
      <c r="E519" s="3" t="s">
        <v>1125</v>
      </c>
      <c r="F519" s="8" t="s">
        <v>1641</v>
      </c>
      <c r="G519" s="6">
        <f>SUMIFS(GQList,GIList,Table_ExternalData_1[[#This Row],[Item_key]],GDList,Table_ExternalData_1[[#Headers],[1]])</f>
        <v>0</v>
      </c>
      <c r="H519" s="6">
        <f>SUMIFS(GQList,GIList,Table_ExternalData_1[[#This Row],[Item_key]],GDList,Table_ExternalData_1[[#Headers],[2]])</f>
        <v>0</v>
      </c>
      <c r="I519" s="6">
        <f>SUMIFS(GQList,GIList,Table_ExternalData_1[[#This Row],[Item_key]],GDList,Table_ExternalData_1[[#Headers],[3]])</f>
        <v>0</v>
      </c>
      <c r="J519" s="6">
        <f>SUMIFS(GQList,GIList,Table_ExternalData_1[[#This Row],[Item_key]],GDList,Table_ExternalData_1[[#Headers],[4]])</f>
        <v>0</v>
      </c>
      <c r="K519" s="6">
        <f>SUMIFS(GQList,GIList,Table_ExternalData_1[[#This Row],[Item_key]],GDList,Table_ExternalData_1[[#Headers],[5]])</f>
        <v>0</v>
      </c>
      <c r="L519" s="6">
        <f>SUMIFS(GQList,GIList,Table_ExternalData_1[[#This Row],[Item_key]],GDList,Table_ExternalData_1[[#Headers],[6]])</f>
        <v>0</v>
      </c>
      <c r="M519" s="6">
        <f>SUMIFS(GQList,GIList,Table_ExternalData_1[[#This Row],[Item_key]],GDList,Table_ExternalData_1[[#Headers],[7]])</f>
        <v>0</v>
      </c>
      <c r="N519" s="6">
        <f>SUMIFS(GQList,GIList,Table_ExternalData_1[[#This Row],[Item_key]],GDList,Table_ExternalData_1[[#Headers],[8]])</f>
        <v>0</v>
      </c>
      <c r="O519" s="6">
        <f>SUMIFS(GQList,GIList,Table_ExternalData_1[[#This Row],[Item_key]],GDList,Table_ExternalData_1[[#Headers],[9]])</f>
        <v>0</v>
      </c>
      <c r="P519" s="6">
        <f>SUMIFS(GQList,GIList,Table_ExternalData_1[[#This Row],[Item_key]],GDList,Table_ExternalData_1[[#Headers],[10]])</f>
        <v>0</v>
      </c>
      <c r="Q519" s="6">
        <f>SUMIFS(GQList,GIList,Table_ExternalData_1[[#This Row],[Item_key]],GDList,Table_ExternalData_1[[#Headers],[11]])</f>
        <v>0</v>
      </c>
      <c r="R519" s="6">
        <f>SUMIFS(GQList,GIList,Table_ExternalData_1[[#This Row],[Item_key]],GDList,Table_ExternalData_1[[#Headers],[12]])</f>
        <v>0</v>
      </c>
      <c r="S519" s="6">
        <f>SUMIFS(GQList,GIList,Table_ExternalData_1[[#This Row],[Item_key]],GDList,Table_ExternalData_1[[#Headers],[13]])</f>
        <v>0</v>
      </c>
      <c r="T519" s="6">
        <f>SUMIFS(GQList,GIList,Table_ExternalData_1[[#This Row],[Item_key]],GDList,Table_ExternalData_1[[#Headers],[14]])</f>
        <v>0</v>
      </c>
      <c r="U519" s="6">
        <f>SUMIFS(GQList,GIList,Table_ExternalData_1[[#This Row],[Item_key]],GDList,Table_ExternalData_1[[#Headers],[15]])</f>
        <v>0</v>
      </c>
      <c r="V519" s="6">
        <f>SUMIFS(GQList,GIList,Table_ExternalData_1[[#This Row],[Item_key]],GDList,Table_ExternalData_1[[#Headers],[16]])</f>
        <v>0</v>
      </c>
      <c r="W519" s="6">
        <f>SUMIFS(GQList,GIList,Table_ExternalData_1[[#This Row],[Item_key]],GDList,Table_ExternalData_1[[#Headers],[17]])</f>
        <v>0</v>
      </c>
      <c r="X519" s="6">
        <f>SUMIFS(GQList,GIList,Table_ExternalData_1[[#This Row],[Item_key]],GDList,Table_ExternalData_1[[#Headers],[18]])</f>
        <v>0</v>
      </c>
      <c r="Y519" s="6">
        <f>SUMIFS(GQList,GIList,Table_ExternalData_1[[#This Row],[Item_key]],GDList,Table_ExternalData_1[[#Headers],[19]])</f>
        <v>0</v>
      </c>
      <c r="Z519" s="6">
        <f>SUMIFS(GQList,GIList,Table_ExternalData_1[[#This Row],[Item_key]],GDList,Table_ExternalData_1[[#Headers],[20]])</f>
        <v>0</v>
      </c>
      <c r="AA519" s="6">
        <f>SUMIFS(GQList,GIList,Table_ExternalData_1[[#This Row],[Item_key]],GDList,Table_ExternalData_1[[#Headers],[21]])</f>
        <v>0</v>
      </c>
      <c r="AB519" s="6">
        <f>SUMIFS(GQList,GIList,Table_ExternalData_1[[#This Row],[Item_key]],GDList,Table_ExternalData_1[[#Headers],[22]])</f>
        <v>0</v>
      </c>
      <c r="AC519" s="6">
        <f>SUMIFS(GQList,GIList,Table_ExternalData_1[[#This Row],[Item_key]],GDList,Table_ExternalData_1[[#Headers],[23]])</f>
        <v>0</v>
      </c>
      <c r="AD519" s="6">
        <f>SUMIFS(GQList,GIList,Table_ExternalData_1[[#This Row],[Item_key]],GDList,Table_ExternalData_1[[#Headers],[24]])</f>
        <v>0</v>
      </c>
      <c r="AE519" s="6">
        <f>SUMIFS(GQList,GIList,Table_ExternalData_1[[#This Row],[Item_key]],GDList,Table_ExternalData_1[[#Headers],[25]])</f>
        <v>6000</v>
      </c>
      <c r="AF519" s="6">
        <f>SUMIFS(GQList,GIList,Table_ExternalData_1[[#This Row],[Item_key]],GDList,Table_ExternalData_1[[#Headers],[26]])</f>
        <v>0</v>
      </c>
      <c r="AG519" s="6">
        <f>SUMIFS(GQList,GIList,Table_ExternalData_1[[#This Row],[Item_key]],GDList,Table_ExternalData_1[[#Headers],[27]])</f>
        <v>0</v>
      </c>
      <c r="AH519" s="6">
        <f>SUMIFS(GQList,GIList,Table_ExternalData_1[[#This Row],[Item_key]],GDList,Table_ExternalData_1[[#Headers],[28]])</f>
        <v>0</v>
      </c>
      <c r="AI519" s="6">
        <f>SUMIFS(GQList,GIList,Table_ExternalData_1[[#This Row],[Item_key]],GDList,Table_ExternalData_1[[#Headers],[29]])</f>
        <v>0</v>
      </c>
      <c r="AJ519" s="6">
        <f>SUMIFS(GQList,GIList,Table_ExternalData_1[[#This Row],[Item_key]],GDList,Table_ExternalData_1[[#Headers],[30]])</f>
        <v>0</v>
      </c>
      <c r="AK519" s="6">
        <f>SUMIFS(GQList,GIList,Table_ExternalData_1[[#This Row],[Item_key]],GDList,Table_ExternalData_1[[#Headers],[31]])</f>
        <v>0</v>
      </c>
      <c r="AL519" s="6">
        <f>SUM(Table_ExternalData_1[[#This Row],[1]:[31]])</f>
        <v>6000</v>
      </c>
    </row>
    <row r="520" spans="1:38" hidden="1">
      <c r="A520" s="8" t="s">
        <v>2000</v>
      </c>
      <c r="B520" s="3" t="s">
        <v>1372</v>
      </c>
      <c r="C520" s="3" t="s">
        <v>54</v>
      </c>
      <c r="D520" s="3" t="s">
        <v>1373</v>
      </c>
      <c r="E520" s="3" t="s">
        <v>1374</v>
      </c>
      <c r="F520" s="8" t="s">
        <v>1641</v>
      </c>
      <c r="G520" s="6">
        <f>SUMIFS(GQList,GIList,Table_ExternalData_1[[#This Row],[Item_key]],GDList,Table_ExternalData_1[[#Headers],[1]])</f>
        <v>0</v>
      </c>
      <c r="H520" s="6">
        <f>SUMIFS(GQList,GIList,Table_ExternalData_1[[#This Row],[Item_key]],GDList,Table_ExternalData_1[[#Headers],[2]])</f>
        <v>0</v>
      </c>
      <c r="I520" s="6">
        <f>SUMIFS(GQList,GIList,Table_ExternalData_1[[#This Row],[Item_key]],GDList,Table_ExternalData_1[[#Headers],[3]])</f>
        <v>0</v>
      </c>
      <c r="J520" s="6">
        <f>SUMIFS(GQList,GIList,Table_ExternalData_1[[#This Row],[Item_key]],GDList,Table_ExternalData_1[[#Headers],[4]])</f>
        <v>0</v>
      </c>
      <c r="K520" s="6">
        <f>SUMIFS(GQList,GIList,Table_ExternalData_1[[#This Row],[Item_key]],GDList,Table_ExternalData_1[[#Headers],[5]])</f>
        <v>0</v>
      </c>
      <c r="L520" s="6">
        <f>SUMIFS(GQList,GIList,Table_ExternalData_1[[#This Row],[Item_key]],GDList,Table_ExternalData_1[[#Headers],[6]])</f>
        <v>0</v>
      </c>
      <c r="M520" s="6">
        <f>SUMIFS(GQList,GIList,Table_ExternalData_1[[#This Row],[Item_key]],GDList,Table_ExternalData_1[[#Headers],[7]])</f>
        <v>0</v>
      </c>
      <c r="N520" s="6">
        <f>SUMIFS(GQList,GIList,Table_ExternalData_1[[#This Row],[Item_key]],GDList,Table_ExternalData_1[[#Headers],[8]])</f>
        <v>0</v>
      </c>
      <c r="O520" s="6">
        <f>SUMIFS(GQList,GIList,Table_ExternalData_1[[#This Row],[Item_key]],GDList,Table_ExternalData_1[[#Headers],[9]])</f>
        <v>0</v>
      </c>
      <c r="P520" s="6">
        <f>SUMIFS(GQList,GIList,Table_ExternalData_1[[#This Row],[Item_key]],GDList,Table_ExternalData_1[[#Headers],[10]])</f>
        <v>0</v>
      </c>
      <c r="Q520" s="6">
        <f>SUMIFS(GQList,GIList,Table_ExternalData_1[[#This Row],[Item_key]],GDList,Table_ExternalData_1[[#Headers],[11]])</f>
        <v>0</v>
      </c>
      <c r="R520" s="6">
        <f>SUMIFS(GQList,GIList,Table_ExternalData_1[[#This Row],[Item_key]],GDList,Table_ExternalData_1[[#Headers],[12]])</f>
        <v>0</v>
      </c>
      <c r="S520" s="6">
        <f>SUMIFS(GQList,GIList,Table_ExternalData_1[[#This Row],[Item_key]],GDList,Table_ExternalData_1[[#Headers],[13]])</f>
        <v>0</v>
      </c>
      <c r="T520" s="6">
        <f>SUMIFS(GQList,GIList,Table_ExternalData_1[[#This Row],[Item_key]],GDList,Table_ExternalData_1[[#Headers],[14]])</f>
        <v>0</v>
      </c>
      <c r="U520" s="6">
        <f>SUMIFS(GQList,GIList,Table_ExternalData_1[[#This Row],[Item_key]],GDList,Table_ExternalData_1[[#Headers],[15]])</f>
        <v>0</v>
      </c>
      <c r="V520" s="6">
        <f>SUMIFS(GQList,GIList,Table_ExternalData_1[[#This Row],[Item_key]],GDList,Table_ExternalData_1[[#Headers],[16]])</f>
        <v>0</v>
      </c>
      <c r="W520" s="6">
        <f>SUMIFS(GQList,GIList,Table_ExternalData_1[[#This Row],[Item_key]],GDList,Table_ExternalData_1[[#Headers],[17]])</f>
        <v>0</v>
      </c>
      <c r="X520" s="6">
        <f>SUMIFS(GQList,GIList,Table_ExternalData_1[[#This Row],[Item_key]],GDList,Table_ExternalData_1[[#Headers],[18]])</f>
        <v>0</v>
      </c>
      <c r="Y520" s="6">
        <f>SUMIFS(GQList,GIList,Table_ExternalData_1[[#This Row],[Item_key]],GDList,Table_ExternalData_1[[#Headers],[19]])</f>
        <v>0</v>
      </c>
      <c r="Z520" s="6">
        <f>SUMIFS(GQList,GIList,Table_ExternalData_1[[#This Row],[Item_key]],GDList,Table_ExternalData_1[[#Headers],[20]])</f>
        <v>0</v>
      </c>
      <c r="AA520" s="6">
        <f>SUMIFS(GQList,GIList,Table_ExternalData_1[[#This Row],[Item_key]],GDList,Table_ExternalData_1[[#Headers],[21]])</f>
        <v>0</v>
      </c>
      <c r="AB520" s="6">
        <f>SUMIFS(GQList,GIList,Table_ExternalData_1[[#This Row],[Item_key]],GDList,Table_ExternalData_1[[#Headers],[22]])</f>
        <v>0</v>
      </c>
      <c r="AC520" s="6">
        <f>SUMIFS(GQList,GIList,Table_ExternalData_1[[#This Row],[Item_key]],GDList,Table_ExternalData_1[[#Headers],[23]])</f>
        <v>0</v>
      </c>
      <c r="AD520" s="6">
        <f>SUMIFS(GQList,GIList,Table_ExternalData_1[[#This Row],[Item_key]],GDList,Table_ExternalData_1[[#Headers],[24]])</f>
        <v>0</v>
      </c>
      <c r="AE520" s="6">
        <f>SUMIFS(GQList,GIList,Table_ExternalData_1[[#This Row],[Item_key]],GDList,Table_ExternalData_1[[#Headers],[25]])</f>
        <v>0</v>
      </c>
      <c r="AF520" s="6">
        <f>SUMIFS(GQList,GIList,Table_ExternalData_1[[#This Row],[Item_key]],GDList,Table_ExternalData_1[[#Headers],[26]])</f>
        <v>0</v>
      </c>
      <c r="AG520" s="6">
        <f>SUMIFS(GQList,GIList,Table_ExternalData_1[[#This Row],[Item_key]],GDList,Table_ExternalData_1[[#Headers],[27]])</f>
        <v>0</v>
      </c>
      <c r="AH520" s="6">
        <f>SUMIFS(GQList,GIList,Table_ExternalData_1[[#This Row],[Item_key]],GDList,Table_ExternalData_1[[#Headers],[28]])</f>
        <v>0</v>
      </c>
      <c r="AI520" s="6">
        <f>SUMIFS(GQList,GIList,Table_ExternalData_1[[#This Row],[Item_key]],GDList,Table_ExternalData_1[[#Headers],[29]])</f>
        <v>0</v>
      </c>
      <c r="AJ520" s="6">
        <f>SUMIFS(GQList,GIList,Table_ExternalData_1[[#This Row],[Item_key]],GDList,Table_ExternalData_1[[#Headers],[30]])</f>
        <v>0</v>
      </c>
      <c r="AK520" s="6">
        <f>SUMIFS(GQList,GIList,Table_ExternalData_1[[#This Row],[Item_key]],GDList,Table_ExternalData_1[[#Headers],[31]])</f>
        <v>0</v>
      </c>
      <c r="AL520" s="6">
        <f>SUM(Table_ExternalData_1[[#This Row],[1]:[31]])</f>
        <v>0</v>
      </c>
    </row>
    <row r="521" spans="1:38" hidden="1">
      <c r="A521" s="8" t="s">
        <v>2000</v>
      </c>
      <c r="B521" s="3" t="s">
        <v>1372</v>
      </c>
      <c r="C521" s="3" t="s">
        <v>434</v>
      </c>
      <c r="D521" s="3" t="s">
        <v>1375</v>
      </c>
      <c r="E521" s="3" t="s">
        <v>1376</v>
      </c>
      <c r="F521" s="8" t="s">
        <v>1641</v>
      </c>
      <c r="G521" s="6">
        <f>SUMIFS(GQList,GIList,Table_ExternalData_1[[#This Row],[Item_key]],GDList,Table_ExternalData_1[[#Headers],[1]])</f>
        <v>0</v>
      </c>
      <c r="H521" s="6">
        <f>SUMIFS(GQList,GIList,Table_ExternalData_1[[#This Row],[Item_key]],GDList,Table_ExternalData_1[[#Headers],[2]])</f>
        <v>0</v>
      </c>
      <c r="I521" s="6">
        <f>SUMIFS(GQList,GIList,Table_ExternalData_1[[#This Row],[Item_key]],GDList,Table_ExternalData_1[[#Headers],[3]])</f>
        <v>0</v>
      </c>
      <c r="J521" s="6">
        <f>SUMIFS(GQList,GIList,Table_ExternalData_1[[#This Row],[Item_key]],GDList,Table_ExternalData_1[[#Headers],[4]])</f>
        <v>0</v>
      </c>
      <c r="K521" s="6">
        <f>SUMIFS(GQList,GIList,Table_ExternalData_1[[#This Row],[Item_key]],GDList,Table_ExternalData_1[[#Headers],[5]])</f>
        <v>0</v>
      </c>
      <c r="L521" s="6">
        <f>SUMIFS(GQList,GIList,Table_ExternalData_1[[#This Row],[Item_key]],GDList,Table_ExternalData_1[[#Headers],[6]])</f>
        <v>0</v>
      </c>
      <c r="M521" s="6">
        <f>SUMIFS(GQList,GIList,Table_ExternalData_1[[#This Row],[Item_key]],GDList,Table_ExternalData_1[[#Headers],[7]])</f>
        <v>0</v>
      </c>
      <c r="N521" s="6">
        <f>SUMIFS(GQList,GIList,Table_ExternalData_1[[#This Row],[Item_key]],GDList,Table_ExternalData_1[[#Headers],[8]])</f>
        <v>0</v>
      </c>
      <c r="O521" s="6">
        <f>SUMIFS(GQList,GIList,Table_ExternalData_1[[#This Row],[Item_key]],GDList,Table_ExternalData_1[[#Headers],[9]])</f>
        <v>0</v>
      </c>
      <c r="P521" s="6">
        <f>SUMIFS(GQList,GIList,Table_ExternalData_1[[#This Row],[Item_key]],GDList,Table_ExternalData_1[[#Headers],[10]])</f>
        <v>0</v>
      </c>
      <c r="Q521" s="6">
        <f>SUMIFS(GQList,GIList,Table_ExternalData_1[[#This Row],[Item_key]],GDList,Table_ExternalData_1[[#Headers],[11]])</f>
        <v>0</v>
      </c>
      <c r="R521" s="6">
        <f>SUMIFS(GQList,GIList,Table_ExternalData_1[[#This Row],[Item_key]],GDList,Table_ExternalData_1[[#Headers],[12]])</f>
        <v>0</v>
      </c>
      <c r="S521" s="6">
        <f>SUMIFS(GQList,GIList,Table_ExternalData_1[[#This Row],[Item_key]],GDList,Table_ExternalData_1[[#Headers],[13]])</f>
        <v>0</v>
      </c>
      <c r="T521" s="6">
        <f>SUMIFS(GQList,GIList,Table_ExternalData_1[[#This Row],[Item_key]],GDList,Table_ExternalData_1[[#Headers],[14]])</f>
        <v>0</v>
      </c>
      <c r="U521" s="6">
        <f>SUMIFS(GQList,GIList,Table_ExternalData_1[[#This Row],[Item_key]],GDList,Table_ExternalData_1[[#Headers],[15]])</f>
        <v>0</v>
      </c>
      <c r="V521" s="6">
        <f>SUMIFS(GQList,GIList,Table_ExternalData_1[[#This Row],[Item_key]],GDList,Table_ExternalData_1[[#Headers],[16]])</f>
        <v>0</v>
      </c>
      <c r="W521" s="6">
        <f>SUMIFS(GQList,GIList,Table_ExternalData_1[[#This Row],[Item_key]],GDList,Table_ExternalData_1[[#Headers],[17]])</f>
        <v>0</v>
      </c>
      <c r="X521" s="6">
        <f>SUMIFS(GQList,GIList,Table_ExternalData_1[[#This Row],[Item_key]],GDList,Table_ExternalData_1[[#Headers],[18]])</f>
        <v>0</v>
      </c>
      <c r="Y521" s="6">
        <f>SUMIFS(GQList,GIList,Table_ExternalData_1[[#This Row],[Item_key]],GDList,Table_ExternalData_1[[#Headers],[19]])</f>
        <v>0</v>
      </c>
      <c r="Z521" s="6">
        <f>SUMIFS(GQList,GIList,Table_ExternalData_1[[#This Row],[Item_key]],GDList,Table_ExternalData_1[[#Headers],[20]])</f>
        <v>0</v>
      </c>
      <c r="AA521" s="6">
        <f>SUMIFS(GQList,GIList,Table_ExternalData_1[[#This Row],[Item_key]],GDList,Table_ExternalData_1[[#Headers],[21]])</f>
        <v>0</v>
      </c>
      <c r="AB521" s="6">
        <f>SUMIFS(GQList,GIList,Table_ExternalData_1[[#This Row],[Item_key]],GDList,Table_ExternalData_1[[#Headers],[22]])</f>
        <v>0</v>
      </c>
      <c r="AC521" s="6">
        <f>SUMIFS(GQList,GIList,Table_ExternalData_1[[#This Row],[Item_key]],GDList,Table_ExternalData_1[[#Headers],[23]])</f>
        <v>0</v>
      </c>
      <c r="AD521" s="6">
        <f>SUMIFS(GQList,GIList,Table_ExternalData_1[[#This Row],[Item_key]],GDList,Table_ExternalData_1[[#Headers],[24]])</f>
        <v>0</v>
      </c>
      <c r="AE521" s="6">
        <f>SUMIFS(GQList,GIList,Table_ExternalData_1[[#This Row],[Item_key]],GDList,Table_ExternalData_1[[#Headers],[25]])</f>
        <v>0</v>
      </c>
      <c r="AF521" s="6">
        <f>SUMIFS(GQList,GIList,Table_ExternalData_1[[#This Row],[Item_key]],GDList,Table_ExternalData_1[[#Headers],[26]])</f>
        <v>0</v>
      </c>
      <c r="AG521" s="6">
        <f>SUMIFS(GQList,GIList,Table_ExternalData_1[[#This Row],[Item_key]],GDList,Table_ExternalData_1[[#Headers],[27]])</f>
        <v>0</v>
      </c>
      <c r="AH521" s="6">
        <f>SUMIFS(GQList,GIList,Table_ExternalData_1[[#This Row],[Item_key]],GDList,Table_ExternalData_1[[#Headers],[28]])</f>
        <v>0</v>
      </c>
      <c r="AI521" s="6">
        <f>SUMIFS(GQList,GIList,Table_ExternalData_1[[#This Row],[Item_key]],GDList,Table_ExternalData_1[[#Headers],[29]])</f>
        <v>0</v>
      </c>
      <c r="AJ521" s="6">
        <f>SUMIFS(GQList,GIList,Table_ExternalData_1[[#This Row],[Item_key]],GDList,Table_ExternalData_1[[#Headers],[30]])</f>
        <v>0</v>
      </c>
      <c r="AK521" s="6">
        <f>SUMIFS(GQList,GIList,Table_ExternalData_1[[#This Row],[Item_key]],GDList,Table_ExternalData_1[[#Headers],[31]])</f>
        <v>0</v>
      </c>
      <c r="AL521" s="6">
        <f>SUM(Table_ExternalData_1[[#This Row],[1]:[31]])</f>
        <v>0</v>
      </c>
    </row>
    <row r="522" spans="1:38" hidden="1">
      <c r="A522" s="8" t="s">
        <v>2000</v>
      </c>
      <c r="B522" s="3" t="s">
        <v>1372</v>
      </c>
      <c r="C522" s="3" t="s">
        <v>56</v>
      </c>
      <c r="D522" s="3" t="s">
        <v>1377</v>
      </c>
      <c r="E522" s="3" t="s">
        <v>1378</v>
      </c>
      <c r="F522" s="8" t="s">
        <v>1641</v>
      </c>
      <c r="G522" s="6">
        <f>SUMIFS(GQList,GIList,Table_ExternalData_1[[#This Row],[Item_key]],GDList,Table_ExternalData_1[[#Headers],[1]])</f>
        <v>0</v>
      </c>
      <c r="H522" s="6">
        <f>SUMIFS(GQList,GIList,Table_ExternalData_1[[#This Row],[Item_key]],GDList,Table_ExternalData_1[[#Headers],[2]])</f>
        <v>0</v>
      </c>
      <c r="I522" s="6">
        <f>SUMIFS(GQList,GIList,Table_ExternalData_1[[#This Row],[Item_key]],GDList,Table_ExternalData_1[[#Headers],[3]])</f>
        <v>0</v>
      </c>
      <c r="J522" s="6">
        <f>SUMIFS(GQList,GIList,Table_ExternalData_1[[#This Row],[Item_key]],GDList,Table_ExternalData_1[[#Headers],[4]])</f>
        <v>0</v>
      </c>
      <c r="K522" s="6">
        <f>SUMIFS(GQList,GIList,Table_ExternalData_1[[#This Row],[Item_key]],GDList,Table_ExternalData_1[[#Headers],[5]])</f>
        <v>0</v>
      </c>
      <c r="L522" s="6">
        <f>SUMIFS(GQList,GIList,Table_ExternalData_1[[#This Row],[Item_key]],GDList,Table_ExternalData_1[[#Headers],[6]])</f>
        <v>0</v>
      </c>
      <c r="M522" s="6">
        <f>SUMIFS(GQList,GIList,Table_ExternalData_1[[#This Row],[Item_key]],GDList,Table_ExternalData_1[[#Headers],[7]])</f>
        <v>0</v>
      </c>
      <c r="N522" s="6">
        <f>SUMIFS(GQList,GIList,Table_ExternalData_1[[#This Row],[Item_key]],GDList,Table_ExternalData_1[[#Headers],[8]])</f>
        <v>0</v>
      </c>
      <c r="O522" s="6">
        <f>SUMIFS(GQList,GIList,Table_ExternalData_1[[#This Row],[Item_key]],GDList,Table_ExternalData_1[[#Headers],[9]])</f>
        <v>0</v>
      </c>
      <c r="P522" s="6">
        <f>SUMIFS(GQList,GIList,Table_ExternalData_1[[#This Row],[Item_key]],GDList,Table_ExternalData_1[[#Headers],[10]])</f>
        <v>0</v>
      </c>
      <c r="Q522" s="6">
        <f>SUMIFS(GQList,GIList,Table_ExternalData_1[[#This Row],[Item_key]],GDList,Table_ExternalData_1[[#Headers],[11]])</f>
        <v>0</v>
      </c>
      <c r="R522" s="6">
        <f>SUMIFS(GQList,GIList,Table_ExternalData_1[[#This Row],[Item_key]],GDList,Table_ExternalData_1[[#Headers],[12]])</f>
        <v>0</v>
      </c>
      <c r="S522" s="6">
        <f>SUMIFS(GQList,GIList,Table_ExternalData_1[[#This Row],[Item_key]],GDList,Table_ExternalData_1[[#Headers],[13]])</f>
        <v>0</v>
      </c>
      <c r="T522" s="6">
        <f>SUMIFS(GQList,GIList,Table_ExternalData_1[[#This Row],[Item_key]],GDList,Table_ExternalData_1[[#Headers],[14]])</f>
        <v>0</v>
      </c>
      <c r="U522" s="6">
        <f>SUMIFS(GQList,GIList,Table_ExternalData_1[[#This Row],[Item_key]],GDList,Table_ExternalData_1[[#Headers],[15]])</f>
        <v>0</v>
      </c>
      <c r="V522" s="6">
        <f>SUMIFS(GQList,GIList,Table_ExternalData_1[[#This Row],[Item_key]],GDList,Table_ExternalData_1[[#Headers],[16]])</f>
        <v>0</v>
      </c>
      <c r="W522" s="6">
        <f>SUMIFS(GQList,GIList,Table_ExternalData_1[[#This Row],[Item_key]],GDList,Table_ExternalData_1[[#Headers],[17]])</f>
        <v>0</v>
      </c>
      <c r="X522" s="6">
        <f>SUMIFS(GQList,GIList,Table_ExternalData_1[[#This Row],[Item_key]],GDList,Table_ExternalData_1[[#Headers],[18]])</f>
        <v>0</v>
      </c>
      <c r="Y522" s="6">
        <f>SUMIFS(GQList,GIList,Table_ExternalData_1[[#This Row],[Item_key]],GDList,Table_ExternalData_1[[#Headers],[19]])</f>
        <v>0</v>
      </c>
      <c r="Z522" s="6">
        <f>SUMIFS(GQList,GIList,Table_ExternalData_1[[#This Row],[Item_key]],GDList,Table_ExternalData_1[[#Headers],[20]])</f>
        <v>0</v>
      </c>
      <c r="AA522" s="6">
        <f>SUMIFS(GQList,GIList,Table_ExternalData_1[[#This Row],[Item_key]],GDList,Table_ExternalData_1[[#Headers],[21]])</f>
        <v>0</v>
      </c>
      <c r="AB522" s="6">
        <f>SUMIFS(GQList,GIList,Table_ExternalData_1[[#This Row],[Item_key]],GDList,Table_ExternalData_1[[#Headers],[22]])</f>
        <v>0</v>
      </c>
      <c r="AC522" s="6">
        <f>SUMIFS(GQList,GIList,Table_ExternalData_1[[#This Row],[Item_key]],GDList,Table_ExternalData_1[[#Headers],[23]])</f>
        <v>0</v>
      </c>
      <c r="AD522" s="6">
        <f>SUMIFS(GQList,GIList,Table_ExternalData_1[[#This Row],[Item_key]],GDList,Table_ExternalData_1[[#Headers],[24]])</f>
        <v>0</v>
      </c>
      <c r="AE522" s="6">
        <f>SUMIFS(GQList,GIList,Table_ExternalData_1[[#This Row],[Item_key]],GDList,Table_ExternalData_1[[#Headers],[25]])</f>
        <v>0</v>
      </c>
      <c r="AF522" s="6">
        <f>SUMIFS(GQList,GIList,Table_ExternalData_1[[#This Row],[Item_key]],GDList,Table_ExternalData_1[[#Headers],[26]])</f>
        <v>0</v>
      </c>
      <c r="AG522" s="6">
        <f>SUMIFS(GQList,GIList,Table_ExternalData_1[[#This Row],[Item_key]],GDList,Table_ExternalData_1[[#Headers],[27]])</f>
        <v>0</v>
      </c>
      <c r="AH522" s="6">
        <f>SUMIFS(GQList,GIList,Table_ExternalData_1[[#This Row],[Item_key]],GDList,Table_ExternalData_1[[#Headers],[28]])</f>
        <v>0</v>
      </c>
      <c r="AI522" s="6">
        <f>SUMIFS(GQList,GIList,Table_ExternalData_1[[#This Row],[Item_key]],GDList,Table_ExternalData_1[[#Headers],[29]])</f>
        <v>0</v>
      </c>
      <c r="AJ522" s="6">
        <f>SUMIFS(GQList,GIList,Table_ExternalData_1[[#This Row],[Item_key]],GDList,Table_ExternalData_1[[#Headers],[30]])</f>
        <v>0</v>
      </c>
      <c r="AK522" s="6">
        <f>SUMIFS(GQList,GIList,Table_ExternalData_1[[#This Row],[Item_key]],GDList,Table_ExternalData_1[[#Headers],[31]])</f>
        <v>0</v>
      </c>
      <c r="AL522" s="6">
        <f>SUM(Table_ExternalData_1[[#This Row],[1]:[31]])</f>
        <v>0</v>
      </c>
    </row>
    <row r="523" spans="1:38" hidden="1">
      <c r="A523" s="8" t="s">
        <v>2000</v>
      </c>
      <c r="B523" s="3" t="s">
        <v>1372</v>
      </c>
      <c r="C523" s="3" t="s">
        <v>501</v>
      </c>
      <c r="D523" s="3" t="s">
        <v>1379</v>
      </c>
      <c r="E523" s="3" t="s">
        <v>1380</v>
      </c>
      <c r="F523" s="8" t="s">
        <v>1641</v>
      </c>
      <c r="G523" s="6">
        <f>SUMIFS(GQList,GIList,Table_ExternalData_1[[#This Row],[Item_key]],GDList,Table_ExternalData_1[[#Headers],[1]])</f>
        <v>0</v>
      </c>
      <c r="H523" s="6">
        <f>SUMIFS(GQList,GIList,Table_ExternalData_1[[#This Row],[Item_key]],GDList,Table_ExternalData_1[[#Headers],[2]])</f>
        <v>0</v>
      </c>
      <c r="I523" s="6">
        <f>SUMIFS(GQList,GIList,Table_ExternalData_1[[#This Row],[Item_key]],GDList,Table_ExternalData_1[[#Headers],[3]])</f>
        <v>0</v>
      </c>
      <c r="J523" s="6">
        <f>SUMIFS(GQList,GIList,Table_ExternalData_1[[#This Row],[Item_key]],GDList,Table_ExternalData_1[[#Headers],[4]])</f>
        <v>0</v>
      </c>
      <c r="K523" s="6">
        <f>SUMIFS(GQList,GIList,Table_ExternalData_1[[#This Row],[Item_key]],GDList,Table_ExternalData_1[[#Headers],[5]])</f>
        <v>0</v>
      </c>
      <c r="L523" s="6">
        <f>SUMIFS(GQList,GIList,Table_ExternalData_1[[#This Row],[Item_key]],GDList,Table_ExternalData_1[[#Headers],[6]])</f>
        <v>0</v>
      </c>
      <c r="M523" s="6">
        <f>SUMIFS(GQList,GIList,Table_ExternalData_1[[#This Row],[Item_key]],GDList,Table_ExternalData_1[[#Headers],[7]])</f>
        <v>0</v>
      </c>
      <c r="N523" s="6">
        <f>SUMIFS(GQList,GIList,Table_ExternalData_1[[#This Row],[Item_key]],GDList,Table_ExternalData_1[[#Headers],[8]])</f>
        <v>0</v>
      </c>
      <c r="O523" s="6">
        <f>SUMIFS(GQList,GIList,Table_ExternalData_1[[#This Row],[Item_key]],GDList,Table_ExternalData_1[[#Headers],[9]])</f>
        <v>0</v>
      </c>
      <c r="P523" s="6">
        <f>SUMIFS(GQList,GIList,Table_ExternalData_1[[#This Row],[Item_key]],GDList,Table_ExternalData_1[[#Headers],[10]])</f>
        <v>0</v>
      </c>
      <c r="Q523" s="6">
        <f>SUMIFS(GQList,GIList,Table_ExternalData_1[[#This Row],[Item_key]],GDList,Table_ExternalData_1[[#Headers],[11]])</f>
        <v>0</v>
      </c>
      <c r="R523" s="6">
        <f>SUMIFS(GQList,GIList,Table_ExternalData_1[[#This Row],[Item_key]],GDList,Table_ExternalData_1[[#Headers],[12]])</f>
        <v>0</v>
      </c>
      <c r="S523" s="6">
        <f>SUMIFS(GQList,GIList,Table_ExternalData_1[[#This Row],[Item_key]],GDList,Table_ExternalData_1[[#Headers],[13]])</f>
        <v>0</v>
      </c>
      <c r="T523" s="6">
        <f>SUMIFS(GQList,GIList,Table_ExternalData_1[[#This Row],[Item_key]],GDList,Table_ExternalData_1[[#Headers],[14]])</f>
        <v>0</v>
      </c>
      <c r="U523" s="6">
        <f>SUMIFS(GQList,GIList,Table_ExternalData_1[[#This Row],[Item_key]],GDList,Table_ExternalData_1[[#Headers],[15]])</f>
        <v>0</v>
      </c>
      <c r="V523" s="6">
        <f>SUMIFS(GQList,GIList,Table_ExternalData_1[[#This Row],[Item_key]],GDList,Table_ExternalData_1[[#Headers],[16]])</f>
        <v>0</v>
      </c>
      <c r="W523" s="6">
        <f>SUMIFS(GQList,GIList,Table_ExternalData_1[[#This Row],[Item_key]],GDList,Table_ExternalData_1[[#Headers],[17]])</f>
        <v>0</v>
      </c>
      <c r="X523" s="6">
        <f>SUMIFS(GQList,GIList,Table_ExternalData_1[[#This Row],[Item_key]],GDList,Table_ExternalData_1[[#Headers],[18]])</f>
        <v>0</v>
      </c>
      <c r="Y523" s="6">
        <f>SUMIFS(GQList,GIList,Table_ExternalData_1[[#This Row],[Item_key]],GDList,Table_ExternalData_1[[#Headers],[19]])</f>
        <v>0</v>
      </c>
      <c r="Z523" s="6">
        <f>SUMIFS(GQList,GIList,Table_ExternalData_1[[#This Row],[Item_key]],GDList,Table_ExternalData_1[[#Headers],[20]])</f>
        <v>0</v>
      </c>
      <c r="AA523" s="6">
        <f>SUMIFS(GQList,GIList,Table_ExternalData_1[[#This Row],[Item_key]],GDList,Table_ExternalData_1[[#Headers],[21]])</f>
        <v>0</v>
      </c>
      <c r="AB523" s="6">
        <f>SUMIFS(GQList,GIList,Table_ExternalData_1[[#This Row],[Item_key]],GDList,Table_ExternalData_1[[#Headers],[22]])</f>
        <v>0</v>
      </c>
      <c r="AC523" s="6">
        <f>SUMIFS(GQList,GIList,Table_ExternalData_1[[#This Row],[Item_key]],GDList,Table_ExternalData_1[[#Headers],[23]])</f>
        <v>0</v>
      </c>
      <c r="AD523" s="6">
        <f>SUMIFS(GQList,GIList,Table_ExternalData_1[[#This Row],[Item_key]],GDList,Table_ExternalData_1[[#Headers],[24]])</f>
        <v>0</v>
      </c>
      <c r="AE523" s="6">
        <f>SUMIFS(GQList,GIList,Table_ExternalData_1[[#This Row],[Item_key]],GDList,Table_ExternalData_1[[#Headers],[25]])</f>
        <v>0</v>
      </c>
      <c r="AF523" s="6">
        <f>SUMIFS(GQList,GIList,Table_ExternalData_1[[#This Row],[Item_key]],GDList,Table_ExternalData_1[[#Headers],[26]])</f>
        <v>0</v>
      </c>
      <c r="AG523" s="6">
        <f>SUMIFS(GQList,GIList,Table_ExternalData_1[[#This Row],[Item_key]],GDList,Table_ExternalData_1[[#Headers],[27]])</f>
        <v>0</v>
      </c>
      <c r="AH523" s="6">
        <f>SUMIFS(GQList,GIList,Table_ExternalData_1[[#This Row],[Item_key]],GDList,Table_ExternalData_1[[#Headers],[28]])</f>
        <v>0</v>
      </c>
      <c r="AI523" s="6">
        <f>SUMIFS(GQList,GIList,Table_ExternalData_1[[#This Row],[Item_key]],GDList,Table_ExternalData_1[[#Headers],[29]])</f>
        <v>0</v>
      </c>
      <c r="AJ523" s="6">
        <f>SUMIFS(GQList,GIList,Table_ExternalData_1[[#This Row],[Item_key]],GDList,Table_ExternalData_1[[#Headers],[30]])</f>
        <v>0</v>
      </c>
      <c r="AK523" s="6">
        <f>SUMIFS(GQList,GIList,Table_ExternalData_1[[#This Row],[Item_key]],GDList,Table_ExternalData_1[[#Headers],[31]])</f>
        <v>0</v>
      </c>
      <c r="AL523" s="6">
        <f>SUM(Table_ExternalData_1[[#This Row],[1]:[31]])</f>
        <v>0</v>
      </c>
    </row>
    <row r="524" spans="1:38" hidden="1">
      <c r="A524" s="8" t="s">
        <v>2000</v>
      </c>
      <c r="B524" s="3" t="s">
        <v>1372</v>
      </c>
      <c r="C524" s="3" t="s">
        <v>534</v>
      </c>
      <c r="D524" s="3" t="s">
        <v>1381</v>
      </c>
      <c r="E524" s="3" t="s">
        <v>1382</v>
      </c>
      <c r="F524" s="8" t="s">
        <v>1641</v>
      </c>
      <c r="G524" s="6">
        <f>SUMIFS(GQList,GIList,Table_ExternalData_1[[#This Row],[Item_key]],GDList,Table_ExternalData_1[[#Headers],[1]])</f>
        <v>0</v>
      </c>
      <c r="H524" s="6">
        <f>SUMIFS(GQList,GIList,Table_ExternalData_1[[#This Row],[Item_key]],GDList,Table_ExternalData_1[[#Headers],[2]])</f>
        <v>0</v>
      </c>
      <c r="I524" s="6">
        <f>SUMIFS(GQList,GIList,Table_ExternalData_1[[#This Row],[Item_key]],GDList,Table_ExternalData_1[[#Headers],[3]])</f>
        <v>0</v>
      </c>
      <c r="J524" s="6">
        <f>SUMIFS(GQList,GIList,Table_ExternalData_1[[#This Row],[Item_key]],GDList,Table_ExternalData_1[[#Headers],[4]])</f>
        <v>0</v>
      </c>
      <c r="K524" s="6">
        <f>SUMIFS(GQList,GIList,Table_ExternalData_1[[#This Row],[Item_key]],GDList,Table_ExternalData_1[[#Headers],[5]])</f>
        <v>0</v>
      </c>
      <c r="L524" s="6">
        <f>SUMIFS(GQList,GIList,Table_ExternalData_1[[#This Row],[Item_key]],GDList,Table_ExternalData_1[[#Headers],[6]])</f>
        <v>0</v>
      </c>
      <c r="M524" s="6">
        <f>SUMIFS(GQList,GIList,Table_ExternalData_1[[#This Row],[Item_key]],GDList,Table_ExternalData_1[[#Headers],[7]])</f>
        <v>0</v>
      </c>
      <c r="N524" s="6">
        <f>SUMIFS(GQList,GIList,Table_ExternalData_1[[#This Row],[Item_key]],GDList,Table_ExternalData_1[[#Headers],[8]])</f>
        <v>0</v>
      </c>
      <c r="O524" s="6">
        <f>SUMIFS(GQList,GIList,Table_ExternalData_1[[#This Row],[Item_key]],GDList,Table_ExternalData_1[[#Headers],[9]])</f>
        <v>0</v>
      </c>
      <c r="P524" s="6">
        <f>SUMIFS(GQList,GIList,Table_ExternalData_1[[#This Row],[Item_key]],GDList,Table_ExternalData_1[[#Headers],[10]])</f>
        <v>0</v>
      </c>
      <c r="Q524" s="6">
        <f>SUMIFS(GQList,GIList,Table_ExternalData_1[[#This Row],[Item_key]],GDList,Table_ExternalData_1[[#Headers],[11]])</f>
        <v>0</v>
      </c>
      <c r="R524" s="6">
        <f>SUMIFS(GQList,GIList,Table_ExternalData_1[[#This Row],[Item_key]],GDList,Table_ExternalData_1[[#Headers],[12]])</f>
        <v>0</v>
      </c>
      <c r="S524" s="6">
        <f>SUMIFS(GQList,GIList,Table_ExternalData_1[[#This Row],[Item_key]],GDList,Table_ExternalData_1[[#Headers],[13]])</f>
        <v>0</v>
      </c>
      <c r="T524" s="6">
        <f>SUMIFS(GQList,GIList,Table_ExternalData_1[[#This Row],[Item_key]],GDList,Table_ExternalData_1[[#Headers],[14]])</f>
        <v>0</v>
      </c>
      <c r="U524" s="6">
        <f>SUMIFS(GQList,GIList,Table_ExternalData_1[[#This Row],[Item_key]],GDList,Table_ExternalData_1[[#Headers],[15]])</f>
        <v>0</v>
      </c>
      <c r="V524" s="6">
        <f>SUMIFS(GQList,GIList,Table_ExternalData_1[[#This Row],[Item_key]],GDList,Table_ExternalData_1[[#Headers],[16]])</f>
        <v>0</v>
      </c>
      <c r="W524" s="6">
        <f>SUMIFS(GQList,GIList,Table_ExternalData_1[[#This Row],[Item_key]],GDList,Table_ExternalData_1[[#Headers],[17]])</f>
        <v>0</v>
      </c>
      <c r="X524" s="6">
        <f>SUMIFS(GQList,GIList,Table_ExternalData_1[[#This Row],[Item_key]],GDList,Table_ExternalData_1[[#Headers],[18]])</f>
        <v>0</v>
      </c>
      <c r="Y524" s="6">
        <f>SUMIFS(GQList,GIList,Table_ExternalData_1[[#This Row],[Item_key]],GDList,Table_ExternalData_1[[#Headers],[19]])</f>
        <v>0</v>
      </c>
      <c r="Z524" s="6">
        <f>SUMIFS(GQList,GIList,Table_ExternalData_1[[#This Row],[Item_key]],GDList,Table_ExternalData_1[[#Headers],[20]])</f>
        <v>0</v>
      </c>
      <c r="AA524" s="6">
        <f>SUMIFS(GQList,GIList,Table_ExternalData_1[[#This Row],[Item_key]],GDList,Table_ExternalData_1[[#Headers],[21]])</f>
        <v>0</v>
      </c>
      <c r="AB524" s="6">
        <f>SUMIFS(GQList,GIList,Table_ExternalData_1[[#This Row],[Item_key]],GDList,Table_ExternalData_1[[#Headers],[22]])</f>
        <v>0</v>
      </c>
      <c r="AC524" s="6">
        <f>SUMIFS(GQList,GIList,Table_ExternalData_1[[#This Row],[Item_key]],GDList,Table_ExternalData_1[[#Headers],[23]])</f>
        <v>0</v>
      </c>
      <c r="AD524" s="6">
        <f>SUMIFS(GQList,GIList,Table_ExternalData_1[[#This Row],[Item_key]],GDList,Table_ExternalData_1[[#Headers],[24]])</f>
        <v>0</v>
      </c>
      <c r="AE524" s="6">
        <f>SUMIFS(GQList,GIList,Table_ExternalData_1[[#This Row],[Item_key]],GDList,Table_ExternalData_1[[#Headers],[25]])</f>
        <v>0</v>
      </c>
      <c r="AF524" s="6">
        <f>SUMIFS(GQList,GIList,Table_ExternalData_1[[#This Row],[Item_key]],GDList,Table_ExternalData_1[[#Headers],[26]])</f>
        <v>0</v>
      </c>
      <c r="AG524" s="6">
        <f>SUMIFS(GQList,GIList,Table_ExternalData_1[[#This Row],[Item_key]],GDList,Table_ExternalData_1[[#Headers],[27]])</f>
        <v>0</v>
      </c>
      <c r="AH524" s="6">
        <f>SUMIFS(GQList,GIList,Table_ExternalData_1[[#This Row],[Item_key]],GDList,Table_ExternalData_1[[#Headers],[28]])</f>
        <v>0</v>
      </c>
      <c r="AI524" s="6">
        <f>SUMIFS(GQList,GIList,Table_ExternalData_1[[#This Row],[Item_key]],GDList,Table_ExternalData_1[[#Headers],[29]])</f>
        <v>0</v>
      </c>
      <c r="AJ524" s="6">
        <f>SUMIFS(GQList,GIList,Table_ExternalData_1[[#This Row],[Item_key]],GDList,Table_ExternalData_1[[#Headers],[30]])</f>
        <v>300</v>
      </c>
      <c r="AK524" s="6">
        <f>SUMIFS(GQList,GIList,Table_ExternalData_1[[#This Row],[Item_key]],GDList,Table_ExternalData_1[[#Headers],[31]])</f>
        <v>200</v>
      </c>
      <c r="AL524" s="6">
        <f>SUM(Table_ExternalData_1[[#This Row],[1]:[31]])</f>
        <v>500</v>
      </c>
    </row>
    <row r="525" spans="1:38" hidden="1">
      <c r="A525" s="8" t="s">
        <v>2000</v>
      </c>
      <c r="B525" s="3" t="s">
        <v>1372</v>
      </c>
      <c r="C525" s="3" t="s">
        <v>535</v>
      </c>
      <c r="D525" s="3" t="s">
        <v>1383</v>
      </c>
      <c r="E525" s="3" t="s">
        <v>1384</v>
      </c>
      <c r="F525" s="8" t="s">
        <v>1641</v>
      </c>
      <c r="G525" s="6">
        <f>SUMIFS(GQList,GIList,Table_ExternalData_1[[#This Row],[Item_key]],GDList,Table_ExternalData_1[[#Headers],[1]])</f>
        <v>0</v>
      </c>
      <c r="H525" s="6">
        <f>SUMIFS(GQList,GIList,Table_ExternalData_1[[#This Row],[Item_key]],GDList,Table_ExternalData_1[[#Headers],[2]])</f>
        <v>0</v>
      </c>
      <c r="I525" s="6">
        <f>SUMIFS(GQList,GIList,Table_ExternalData_1[[#This Row],[Item_key]],GDList,Table_ExternalData_1[[#Headers],[3]])</f>
        <v>0</v>
      </c>
      <c r="J525" s="6">
        <f>SUMIFS(GQList,GIList,Table_ExternalData_1[[#This Row],[Item_key]],GDList,Table_ExternalData_1[[#Headers],[4]])</f>
        <v>0</v>
      </c>
      <c r="K525" s="6">
        <f>SUMIFS(GQList,GIList,Table_ExternalData_1[[#This Row],[Item_key]],GDList,Table_ExternalData_1[[#Headers],[5]])</f>
        <v>0</v>
      </c>
      <c r="L525" s="6">
        <f>SUMIFS(GQList,GIList,Table_ExternalData_1[[#This Row],[Item_key]],GDList,Table_ExternalData_1[[#Headers],[6]])</f>
        <v>0</v>
      </c>
      <c r="M525" s="6">
        <f>SUMIFS(GQList,GIList,Table_ExternalData_1[[#This Row],[Item_key]],GDList,Table_ExternalData_1[[#Headers],[7]])</f>
        <v>0</v>
      </c>
      <c r="N525" s="6">
        <f>SUMIFS(GQList,GIList,Table_ExternalData_1[[#This Row],[Item_key]],GDList,Table_ExternalData_1[[#Headers],[8]])</f>
        <v>0</v>
      </c>
      <c r="O525" s="6">
        <f>SUMIFS(GQList,GIList,Table_ExternalData_1[[#This Row],[Item_key]],GDList,Table_ExternalData_1[[#Headers],[9]])</f>
        <v>0</v>
      </c>
      <c r="P525" s="6">
        <f>SUMIFS(GQList,GIList,Table_ExternalData_1[[#This Row],[Item_key]],GDList,Table_ExternalData_1[[#Headers],[10]])</f>
        <v>0</v>
      </c>
      <c r="Q525" s="6">
        <f>SUMIFS(GQList,GIList,Table_ExternalData_1[[#This Row],[Item_key]],GDList,Table_ExternalData_1[[#Headers],[11]])</f>
        <v>0</v>
      </c>
      <c r="R525" s="6">
        <f>SUMIFS(GQList,GIList,Table_ExternalData_1[[#This Row],[Item_key]],GDList,Table_ExternalData_1[[#Headers],[12]])</f>
        <v>0</v>
      </c>
      <c r="S525" s="6">
        <f>SUMIFS(GQList,GIList,Table_ExternalData_1[[#This Row],[Item_key]],GDList,Table_ExternalData_1[[#Headers],[13]])</f>
        <v>0</v>
      </c>
      <c r="T525" s="6">
        <f>SUMIFS(GQList,GIList,Table_ExternalData_1[[#This Row],[Item_key]],GDList,Table_ExternalData_1[[#Headers],[14]])</f>
        <v>0</v>
      </c>
      <c r="U525" s="6">
        <f>SUMIFS(GQList,GIList,Table_ExternalData_1[[#This Row],[Item_key]],GDList,Table_ExternalData_1[[#Headers],[15]])</f>
        <v>0</v>
      </c>
      <c r="V525" s="6">
        <f>SUMIFS(GQList,GIList,Table_ExternalData_1[[#This Row],[Item_key]],GDList,Table_ExternalData_1[[#Headers],[16]])</f>
        <v>0</v>
      </c>
      <c r="W525" s="6">
        <f>SUMIFS(GQList,GIList,Table_ExternalData_1[[#This Row],[Item_key]],GDList,Table_ExternalData_1[[#Headers],[17]])</f>
        <v>0</v>
      </c>
      <c r="X525" s="6">
        <f>SUMIFS(GQList,GIList,Table_ExternalData_1[[#This Row],[Item_key]],GDList,Table_ExternalData_1[[#Headers],[18]])</f>
        <v>0</v>
      </c>
      <c r="Y525" s="6">
        <f>SUMIFS(GQList,GIList,Table_ExternalData_1[[#This Row],[Item_key]],GDList,Table_ExternalData_1[[#Headers],[19]])</f>
        <v>0</v>
      </c>
      <c r="Z525" s="6">
        <f>SUMIFS(GQList,GIList,Table_ExternalData_1[[#This Row],[Item_key]],GDList,Table_ExternalData_1[[#Headers],[20]])</f>
        <v>0</v>
      </c>
      <c r="AA525" s="6">
        <f>SUMIFS(GQList,GIList,Table_ExternalData_1[[#This Row],[Item_key]],GDList,Table_ExternalData_1[[#Headers],[21]])</f>
        <v>0</v>
      </c>
      <c r="AB525" s="6">
        <f>SUMIFS(GQList,GIList,Table_ExternalData_1[[#This Row],[Item_key]],GDList,Table_ExternalData_1[[#Headers],[22]])</f>
        <v>0</v>
      </c>
      <c r="AC525" s="6">
        <f>SUMIFS(GQList,GIList,Table_ExternalData_1[[#This Row],[Item_key]],GDList,Table_ExternalData_1[[#Headers],[23]])</f>
        <v>0</v>
      </c>
      <c r="AD525" s="6">
        <f>SUMIFS(GQList,GIList,Table_ExternalData_1[[#This Row],[Item_key]],GDList,Table_ExternalData_1[[#Headers],[24]])</f>
        <v>0</v>
      </c>
      <c r="AE525" s="6">
        <f>SUMIFS(GQList,GIList,Table_ExternalData_1[[#This Row],[Item_key]],GDList,Table_ExternalData_1[[#Headers],[25]])</f>
        <v>0</v>
      </c>
      <c r="AF525" s="6">
        <f>SUMIFS(GQList,GIList,Table_ExternalData_1[[#This Row],[Item_key]],GDList,Table_ExternalData_1[[#Headers],[26]])</f>
        <v>0</v>
      </c>
      <c r="AG525" s="6">
        <f>SUMIFS(GQList,GIList,Table_ExternalData_1[[#This Row],[Item_key]],GDList,Table_ExternalData_1[[#Headers],[27]])</f>
        <v>0</v>
      </c>
      <c r="AH525" s="6">
        <f>SUMIFS(GQList,GIList,Table_ExternalData_1[[#This Row],[Item_key]],GDList,Table_ExternalData_1[[#Headers],[28]])</f>
        <v>0</v>
      </c>
      <c r="AI525" s="6">
        <f>SUMIFS(GQList,GIList,Table_ExternalData_1[[#This Row],[Item_key]],GDList,Table_ExternalData_1[[#Headers],[29]])</f>
        <v>0</v>
      </c>
      <c r="AJ525" s="6">
        <f>SUMIFS(GQList,GIList,Table_ExternalData_1[[#This Row],[Item_key]],GDList,Table_ExternalData_1[[#Headers],[30]])</f>
        <v>100</v>
      </c>
      <c r="AK525" s="6">
        <f>SUMIFS(GQList,GIList,Table_ExternalData_1[[#This Row],[Item_key]],GDList,Table_ExternalData_1[[#Headers],[31]])</f>
        <v>400</v>
      </c>
      <c r="AL525" s="6">
        <f>SUM(Table_ExternalData_1[[#This Row],[1]:[31]])</f>
        <v>500</v>
      </c>
    </row>
    <row r="526" spans="1:38" hidden="1">
      <c r="A526" s="8" t="s">
        <v>2000</v>
      </c>
      <c r="B526" s="3" t="s">
        <v>1372</v>
      </c>
      <c r="C526" s="3" t="s">
        <v>536</v>
      </c>
      <c r="D526" s="3" t="s">
        <v>1385</v>
      </c>
      <c r="E526" s="3" t="s">
        <v>1386</v>
      </c>
      <c r="F526" s="8" t="s">
        <v>1641</v>
      </c>
      <c r="G526" s="6">
        <f>SUMIFS(GQList,GIList,Table_ExternalData_1[[#This Row],[Item_key]],GDList,Table_ExternalData_1[[#Headers],[1]])</f>
        <v>0</v>
      </c>
      <c r="H526" s="6">
        <f>SUMIFS(GQList,GIList,Table_ExternalData_1[[#This Row],[Item_key]],GDList,Table_ExternalData_1[[#Headers],[2]])</f>
        <v>0</v>
      </c>
      <c r="I526" s="6">
        <f>SUMIFS(GQList,GIList,Table_ExternalData_1[[#This Row],[Item_key]],GDList,Table_ExternalData_1[[#Headers],[3]])</f>
        <v>0</v>
      </c>
      <c r="J526" s="6">
        <f>SUMIFS(GQList,GIList,Table_ExternalData_1[[#This Row],[Item_key]],GDList,Table_ExternalData_1[[#Headers],[4]])</f>
        <v>0</v>
      </c>
      <c r="K526" s="6">
        <f>SUMIFS(GQList,GIList,Table_ExternalData_1[[#This Row],[Item_key]],GDList,Table_ExternalData_1[[#Headers],[5]])</f>
        <v>0</v>
      </c>
      <c r="L526" s="6">
        <f>SUMIFS(GQList,GIList,Table_ExternalData_1[[#This Row],[Item_key]],GDList,Table_ExternalData_1[[#Headers],[6]])</f>
        <v>0</v>
      </c>
      <c r="M526" s="6">
        <f>SUMIFS(GQList,GIList,Table_ExternalData_1[[#This Row],[Item_key]],GDList,Table_ExternalData_1[[#Headers],[7]])</f>
        <v>0</v>
      </c>
      <c r="N526" s="6">
        <f>SUMIFS(GQList,GIList,Table_ExternalData_1[[#This Row],[Item_key]],GDList,Table_ExternalData_1[[#Headers],[8]])</f>
        <v>0</v>
      </c>
      <c r="O526" s="6">
        <f>SUMIFS(GQList,GIList,Table_ExternalData_1[[#This Row],[Item_key]],GDList,Table_ExternalData_1[[#Headers],[9]])</f>
        <v>0</v>
      </c>
      <c r="P526" s="6">
        <f>SUMIFS(GQList,GIList,Table_ExternalData_1[[#This Row],[Item_key]],GDList,Table_ExternalData_1[[#Headers],[10]])</f>
        <v>0</v>
      </c>
      <c r="Q526" s="6">
        <f>SUMIFS(GQList,GIList,Table_ExternalData_1[[#This Row],[Item_key]],GDList,Table_ExternalData_1[[#Headers],[11]])</f>
        <v>0</v>
      </c>
      <c r="R526" s="6">
        <f>SUMIFS(GQList,GIList,Table_ExternalData_1[[#This Row],[Item_key]],GDList,Table_ExternalData_1[[#Headers],[12]])</f>
        <v>0</v>
      </c>
      <c r="S526" s="6">
        <f>SUMIFS(GQList,GIList,Table_ExternalData_1[[#This Row],[Item_key]],GDList,Table_ExternalData_1[[#Headers],[13]])</f>
        <v>0</v>
      </c>
      <c r="T526" s="6">
        <f>SUMIFS(GQList,GIList,Table_ExternalData_1[[#This Row],[Item_key]],GDList,Table_ExternalData_1[[#Headers],[14]])</f>
        <v>0</v>
      </c>
      <c r="U526" s="6">
        <f>SUMIFS(GQList,GIList,Table_ExternalData_1[[#This Row],[Item_key]],GDList,Table_ExternalData_1[[#Headers],[15]])</f>
        <v>0</v>
      </c>
      <c r="V526" s="6">
        <f>SUMIFS(GQList,GIList,Table_ExternalData_1[[#This Row],[Item_key]],GDList,Table_ExternalData_1[[#Headers],[16]])</f>
        <v>0</v>
      </c>
      <c r="W526" s="6">
        <f>SUMIFS(GQList,GIList,Table_ExternalData_1[[#This Row],[Item_key]],GDList,Table_ExternalData_1[[#Headers],[17]])</f>
        <v>0</v>
      </c>
      <c r="X526" s="6">
        <f>SUMIFS(GQList,GIList,Table_ExternalData_1[[#This Row],[Item_key]],GDList,Table_ExternalData_1[[#Headers],[18]])</f>
        <v>0</v>
      </c>
      <c r="Y526" s="6">
        <f>SUMIFS(GQList,GIList,Table_ExternalData_1[[#This Row],[Item_key]],GDList,Table_ExternalData_1[[#Headers],[19]])</f>
        <v>0</v>
      </c>
      <c r="Z526" s="6">
        <f>SUMIFS(GQList,GIList,Table_ExternalData_1[[#This Row],[Item_key]],GDList,Table_ExternalData_1[[#Headers],[20]])</f>
        <v>0</v>
      </c>
      <c r="AA526" s="6">
        <f>SUMIFS(GQList,GIList,Table_ExternalData_1[[#This Row],[Item_key]],GDList,Table_ExternalData_1[[#Headers],[21]])</f>
        <v>0</v>
      </c>
      <c r="AB526" s="6">
        <f>SUMIFS(GQList,GIList,Table_ExternalData_1[[#This Row],[Item_key]],GDList,Table_ExternalData_1[[#Headers],[22]])</f>
        <v>0</v>
      </c>
      <c r="AC526" s="6">
        <f>SUMIFS(GQList,GIList,Table_ExternalData_1[[#This Row],[Item_key]],GDList,Table_ExternalData_1[[#Headers],[23]])</f>
        <v>0</v>
      </c>
      <c r="AD526" s="6">
        <f>SUMIFS(GQList,GIList,Table_ExternalData_1[[#This Row],[Item_key]],GDList,Table_ExternalData_1[[#Headers],[24]])</f>
        <v>0</v>
      </c>
      <c r="AE526" s="6">
        <f>SUMIFS(GQList,GIList,Table_ExternalData_1[[#This Row],[Item_key]],GDList,Table_ExternalData_1[[#Headers],[25]])</f>
        <v>0</v>
      </c>
      <c r="AF526" s="6">
        <f>SUMIFS(GQList,GIList,Table_ExternalData_1[[#This Row],[Item_key]],GDList,Table_ExternalData_1[[#Headers],[26]])</f>
        <v>0</v>
      </c>
      <c r="AG526" s="6">
        <f>SUMIFS(GQList,GIList,Table_ExternalData_1[[#This Row],[Item_key]],GDList,Table_ExternalData_1[[#Headers],[27]])</f>
        <v>0</v>
      </c>
      <c r="AH526" s="6">
        <f>SUMIFS(GQList,GIList,Table_ExternalData_1[[#This Row],[Item_key]],GDList,Table_ExternalData_1[[#Headers],[28]])</f>
        <v>0</v>
      </c>
      <c r="AI526" s="6">
        <f>SUMIFS(GQList,GIList,Table_ExternalData_1[[#This Row],[Item_key]],GDList,Table_ExternalData_1[[#Headers],[29]])</f>
        <v>0</v>
      </c>
      <c r="AJ526" s="6">
        <f>SUMIFS(GQList,GIList,Table_ExternalData_1[[#This Row],[Item_key]],GDList,Table_ExternalData_1[[#Headers],[30]])</f>
        <v>200</v>
      </c>
      <c r="AK526" s="6">
        <f>SUMIFS(GQList,GIList,Table_ExternalData_1[[#This Row],[Item_key]],GDList,Table_ExternalData_1[[#Headers],[31]])</f>
        <v>200</v>
      </c>
      <c r="AL526" s="6">
        <f>SUM(Table_ExternalData_1[[#This Row],[1]:[31]])</f>
        <v>400</v>
      </c>
    </row>
    <row r="527" spans="1:38" hidden="1">
      <c r="A527" s="8" t="s">
        <v>2000</v>
      </c>
      <c r="B527" s="3" t="s">
        <v>1372</v>
      </c>
      <c r="C527" s="3" t="s">
        <v>537</v>
      </c>
      <c r="D527" s="3" t="s">
        <v>1387</v>
      </c>
      <c r="E527" s="3" t="s">
        <v>1388</v>
      </c>
      <c r="F527" s="8" t="s">
        <v>1641</v>
      </c>
      <c r="G527" s="6">
        <f>SUMIFS(GQList,GIList,Table_ExternalData_1[[#This Row],[Item_key]],GDList,Table_ExternalData_1[[#Headers],[1]])</f>
        <v>0</v>
      </c>
      <c r="H527" s="6">
        <f>SUMIFS(GQList,GIList,Table_ExternalData_1[[#This Row],[Item_key]],GDList,Table_ExternalData_1[[#Headers],[2]])</f>
        <v>0</v>
      </c>
      <c r="I527" s="6">
        <f>SUMIFS(GQList,GIList,Table_ExternalData_1[[#This Row],[Item_key]],GDList,Table_ExternalData_1[[#Headers],[3]])</f>
        <v>0</v>
      </c>
      <c r="J527" s="6">
        <f>SUMIFS(GQList,GIList,Table_ExternalData_1[[#This Row],[Item_key]],GDList,Table_ExternalData_1[[#Headers],[4]])</f>
        <v>0</v>
      </c>
      <c r="K527" s="6">
        <f>SUMIFS(GQList,GIList,Table_ExternalData_1[[#This Row],[Item_key]],GDList,Table_ExternalData_1[[#Headers],[5]])</f>
        <v>0</v>
      </c>
      <c r="L527" s="6">
        <f>SUMIFS(GQList,GIList,Table_ExternalData_1[[#This Row],[Item_key]],GDList,Table_ExternalData_1[[#Headers],[6]])</f>
        <v>0</v>
      </c>
      <c r="M527" s="6">
        <f>SUMIFS(GQList,GIList,Table_ExternalData_1[[#This Row],[Item_key]],GDList,Table_ExternalData_1[[#Headers],[7]])</f>
        <v>0</v>
      </c>
      <c r="N527" s="6">
        <f>SUMIFS(GQList,GIList,Table_ExternalData_1[[#This Row],[Item_key]],GDList,Table_ExternalData_1[[#Headers],[8]])</f>
        <v>0</v>
      </c>
      <c r="O527" s="6">
        <f>SUMIFS(GQList,GIList,Table_ExternalData_1[[#This Row],[Item_key]],GDList,Table_ExternalData_1[[#Headers],[9]])</f>
        <v>0</v>
      </c>
      <c r="P527" s="6">
        <f>SUMIFS(GQList,GIList,Table_ExternalData_1[[#This Row],[Item_key]],GDList,Table_ExternalData_1[[#Headers],[10]])</f>
        <v>0</v>
      </c>
      <c r="Q527" s="6">
        <f>SUMIFS(GQList,GIList,Table_ExternalData_1[[#This Row],[Item_key]],GDList,Table_ExternalData_1[[#Headers],[11]])</f>
        <v>0</v>
      </c>
      <c r="R527" s="6">
        <f>SUMIFS(GQList,GIList,Table_ExternalData_1[[#This Row],[Item_key]],GDList,Table_ExternalData_1[[#Headers],[12]])</f>
        <v>0</v>
      </c>
      <c r="S527" s="6">
        <f>SUMIFS(GQList,GIList,Table_ExternalData_1[[#This Row],[Item_key]],GDList,Table_ExternalData_1[[#Headers],[13]])</f>
        <v>0</v>
      </c>
      <c r="T527" s="6">
        <f>SUMIFS(GQList,GIList,Table_ExternalData_1[[#This Row],[Item_key]],GDList,Table_ExternalData_1[[#Headers],[14]])</f>
        <v>0</v>
      </c>
      <c r="U527" s="6">
        <f>SUMIFS(GQList,GIList,Table_ExternalData_1[[#This Row],[Item_key]],GDList,Table_ExternalData_1[[#Headers],[15]])</f>
        <v>0</v>
      </c>
      <c r="V527" s="6">
        <f>SUMIFS(GQList,GIList,Table_ExternalData_1[[#This Row],[Item_key]],GDList,Table_ExternalData_1[[#Headers],[16]])</f>
        <v>0</v>
      </c>
      <c r="W527" s="6">
        <f>SUMIFS(GQList,GIList,Table_ExternalData_1[[#This Row],[Item_key]],GDList,Table_ExternalData_1[[#Headers],[17]])</f>
        <v>0</v>
      </c>
      <c r="X527" s="6">
        <f>SUMIFS(GQList,GIList,Table_ExternalData_1[[#This Row],[Item_key]],GDList,Table_ExternalData_1[[#Headers],[18]])</f>
        <v>0</v>
      </c>
      <c r="Y527" s="6">
        <f>SUMIFS(GQList,GIList,Table_ExternalData_1[[#This Row],[Item_key]],GDList,Table_ExternalData_1[[#Headers],[19]])</f>
        <v>0</v>
      </c>
      <c r="Z527" s="6">
        <f>SUMIFS(GQList,GIList,Table_ExternalData_1[[#This Row],[Item_key]],GDList,Table_ExternalData_1[[#Headers],[20]])</f>
        <v>0</v>
      </c>
      <c r="AA527" s="6">
        <f>SUMIFS(GQList,GIList,Table_ExternalData_1[[#This Row],[Item_key]],GDList,Table_ExternalData_1[[#Headers],[21]])</f>
        <v>0</v>
      </c>
      <c r="AB527" s="6">
        <f>SUMIFS(GQList,GIList,Table_ExternalData_1[[#This Row],[Item_key]],GDList,Table_ExternalData_1[[#Headers],[22]])</f>
        <v>0</v>
      </c>
      <c r="AC527" s="6">
        <f>SUMIFS(GQList,GIList,Table_ExternalData_1[[#This Row],[Item_key]],GDList,Table_ExternalData_1[[#Headers],[23]])</f>
        <v>0</v>
      </c>
      <c r="AD527" s="6">
        <f>SUMIFS(GQList,GIList,Table_ExternalData_1[[#This Row],[Item_key]],GDList,Table_ExternalData_1[[#Headers],[24]])</f>
        <v>0</v>
      </c>
      <c r="AE527" s="6">
        <f>SUMIFS(GQList,GIList,Table_ExternalData_1[[#This Row],[Item_key]],GDList,Table_ExternalData_1[[#Headers],[25]])</f>
        <v>0</v>
      </c>
      <c r="AF527" s="6">
        <f>SUMIFS(GQList,GIList,Table_ExternalData_1[[#This Row],[Item_key]],GDList,Table_ExternalData_1[[#Headers],[26]])</f>
        <v>0</v>
      </c>
      <c r="AG527" s="6">
        <f>SUMIFS(GQList,GIList,Table_ExternalData_1[[#This Row],[Item_key]],GDList,Table_ExternalData_1[[#Headers],[27]])</f>
        <v>0</v>
      </c>
      <c r="AH527" s="6">
        <f>SUMIFS(GQList,GIList,Table_ExternalData_1[[#This Row],[Item_key]],GDList,Table_ExternalData_1[[#Headers],[28]])</f>
        <v>0</v>
      </c>
      <c r="AI527" s="6">
        <f>SUMIFS(GQList,GIList,Table_ExternalData_1[[#This Row],[Item_key]],GDList,Table_ExternalData_1[[#Headers],[29]])</f>
        <v>0</v>
      </c>
      <c r="AJ527" s="6">
        <f>SUMIFS(GQList,GIList,Table_ExternalData_1[[#This Row],[Item_key]],GDList,Table_ExternalData_1[[#Headers],[30]])</f>
        <v>118</v>
      </c>
      <c r="AK527" s="6">
        <f>SUMIFS(GQList,GIList,Table_ExternalData_1[[#This Row],[Item_key]],GDList,Table_ExternalData_1[[#Headers],[31]])</f>
        <v>282</v>
      </c>
      <c r="AL527" s="6">
        <f>SUM(Table_ExternalData_1[[#This Row],[1]:[31]])</f>
        <v>400</v>
      </c>
    </row>
    <row r="528" spans="1:38" hidden="1">
      <c r="A528" s="8" t="s">
        <v>2000</v>
      </c>
      <c r="B528" s="3" t="s">
        <v>1372</v>
      </c>
      <c r="C528" s="3" t="s">
        <v>311</v>
      </c>
      <c r="D528" s="3" t="s">
        <v>1389</v>
      </c>
      <c r="E528" s="3" t="s">
        <v>1390</v>
      </c>
      <c r="F528" s="8" t="s">
        <v>1641</v>
      </c>
      <c r="G528" s="6">
        <f>SUMIFS(GQList,GIList,Table_ExternalData_1[[#This Row],[Item_key]],GDList,Table_ExternalData_1[[#Headers],[1]])</f>
        <v>0</v>
      </c>
      <c r="H528" s="6">
        <f>SUMIFS(GQList,GIList,Table_ExternalData_1[[#This Row],[Item_key]],GDList,Table_ExternalData_1[[#Headers],[2]])</f>
        <v>0</v>
      </c>
      <c r="I528" s="6">
        <f>SUMIFS(GQList,GIList,Table_ExternalData_1[[#This Row],[Item_key]],GDList,Table_ExternalData_1[[#Headers],[3]])</f>
        <v>0</v>
      </c>
      <c r="J528" s="6">
        <f>SUMIFS(GQList,GIList,Table_ExternalData_1[[#This Row],[Item_key]],GDList,Table_ExternalData_1[[#Headers],[4]])</f>
        <v>0</v>
      </c>
      <c r="K528" s="6">
        <f>SUMIFS(GQList,GIList,Table_ExternalData_1[[#This Row],[Item_key]],GDList,Table_ExternalData_1[[#Headers],[5]])</f>
        <v>0</v>
      </c>
      <c r="L528" s="6">
        <f>SUMIFS(GQList,GIList,Table_ExternalData_1[[#This Row],[Item_key]],GDList,Table_ExternalData_1[[#Headers],[6]])</f>
        <v>0</v>
      </c>
      <c r="M528" s="6">
        <f>SUMIFS(GQList,GIList,Table_ExternalData_1[[#This Row],[Item_key]],GDList,Table_ExternalData_1[[#Headers],[7]])</f>
        <v>0</v>
      </c>
      <c r="N528" s="6">
        <f>SUMIFS(GQList,GIList,Table_ExternalData_1[[#This Row],[Item_key]],GDList,Table_ExternalData_1[[#Headers],[8]])</f>
        <v>0</v>
      </c>
      <c r="O528" s="6">
        <f>SUMIFS(GQList,GIList,Table_ExternalData_1[[#This Row],[Item_key]],GDList,Table_ExternalData_1[[#Headers],[9]])</f>
        <v>0</v>
      </c>
      <c r="P528" s="6">
        <f>SUMIFS(GQList,GIList,Table_ExternalData_1[[#This Row],[Item_key]],GDList,Table_ExternalData_1[[#Headers],[10]])</f>
        <v>0</v>
      </c>
      <c r="Q528" s="6">
        <f>SUMIFS(GQList,GIList,Table_ExternalData_1[[#This Row],[Item_key]],GDList,Table_ExternalData_1[[#Headers],[11]])</f>
        <v>0</v>
      </c>
      <c r="R528" s="6">
        <f>SUMIFS(GQList,GIList,Table_ExternalData_1[[#This Row],[Item_key]],GDList,Table_ExternalData_1[[#Headers],[12]])</f>
        <v>0</v>
      </c>
      <c r="S528" s="6">
        <f>SUMIFS(GQList,GIList,Table_ExternalData_1[[#This Row],[Item_key]],GDList,Table_ExternalData_1[[#Headers],[13]])</f>
        <v>0</v>
      </c>
      <c r="T528" s="6">
        <f>SUMIFS(GQList,GIList,Table_ExternalData_1[[#This Row],[Item_key]],GDList,Table_ExternalData_1[[#Headers],[14]])</f>
        <v>0</v>
      </c>
      <c r="U528" s="6">
        <f>SUMIFS(GQList,GIList,Table_ExternalData_1[[#This Row],[Item_key]],GDList,Table_ExternalData_1[[#Headers],[15]])</f>
        <v>0</v>
      </c>
      <c r="V528" s="6">
        <f>SUMIFS(GQList,GIList,Table_ExternalData_1[[#This Row],[Item_key]],GDList,Table_ExternalData_1[[#Headers],[16]])</f>
        <v>0</v>
      </c>
      <c r="W528" s="6">
        <f>SUMIFS(GQList,GIList,Table_ExternalData_1[[#This Row],[Item_key]],GDList,Table_ExternalData_1[[#Headers],[17]])</f>
        <v>0</v>
      </c>
      <c r="X528" s="6">
        <f>SUMIFS(GQList,GIList,Table_ExternalData_1[[#This Row],[Item_key]],GDList,Table_ExternalData_1[[#Headers],[18]])</f>
        <v>0</v>
      </c>
      <c r="Y528" s="6">
        <f>SUMIFS(GQList,GIList,Table_ExternalData_1[[#This Row],[Item_key]],GDList,Table_ExternalData_1[[#Headers],[19]])</f>
        <v>0</v>
      </c>
      <c r="Z528" s="6">
        <f>SUMIFS(GQList,GIList,Table_ExternalData_1[[#This Row],[Item_key]],GDList,Table_ExternalData_1[[#Headers],[20]])</f>
        <v>0</v>
      </c>
      <c r="AA528" s="6">
        <f>SUMIFS(GQList,GIList,Table_ExternalData_1[[#This Row],[Item_key]],GDList,Table_ExternalData_1[[#Headers],[21]])</f>
        <v>0</v>
      </c>
      <c r="AB528" s="6">
        <f>SUMIFS(GQList,GIList,Table_ExternalData_1[[#This Row],[Item_key]],GDList,Table_ExternalData_1[[#Headers],[22]])</f>
        <v>0</v>
      </c>
      <c r="AC528" s="6">
        <f>SUMIFS(GQList,GIList,Table_ExternalData_1[[#This Row],[Item_key]],GDList,Table_ExternalData_1[[#Headers],[23]])</f>
        <v>0</v>
      </c>
      <c r="AD528" s="6">
        <f>SUMIFS(GQList,GIList,Table_ExternalData_1[[#This Row],[Item_key]],GDList,Table_ExternalData_1[[#Headers],[24]])</f>
        <v>0</v>
      </c>
      <c r="AE528" s="6">
        <f>SUMIFS(GQList,GIList,Table_ExternalData_1[[#This Row],[Item_key]],GDList,Table_ExternalData_1[[#Headers],[25]])</f>
        <v>0</v>
      </c>
      <c r="AF528" s="6">
        <f>SUMIFS(GQList,GIList,Table_ExternalData_1[[#This Row],[Item_key]],GDList,Table_ExternalData_1[[#Headers],[26]])</f>
        <v>0</v>
      </c>
      <c r="AG528" s="6">
        <f>SUMIFS(GQList,GIList,Table_ExternalData_1[[#This Row],[Item_key]],GDList,Table_ExternalData_1[[#Headers],[27]])</f>
        <v>0</v>
      </c>
      <c r="AH528" s="6">
        <f>SUMIFS(GQList,GIList,Table_ExternalData_1[[#This Row],[Item_key]],GDList,Table_ExternalData_1[[#Headers],[28]])</f>
        <v>0</v>
      </c>
      <c r="AI528" s="6">
        <f>SUMIFS(GQList,GIList,Table_ExternalData_1[[#This Row],[Item_key]],GDList,Table_ExternalData_1[[#Headers],[29]])</f>
        <v>0</v>
      </c>
      <c r="AJ528" s="6">
        <f>SUMIFS(GQList,GIList,Table_ExternalData_1[[#This Row],[Item_key]],GDList,Table_ExternalData_1[[#Headers],[30]])</f>
        <v>0</v>
      </c>
      <c r="AK528" s="6">
        <f>SUMIFS(GQList,GIList,Table_ExternalData_1[[#This Row],[Item_key]],GDList,Table_ExternalData_1[[#Headers],[31]])</f>
        <v>0</v>
      </c>
      <c r="AL528" s="6">
        <f>SUM(Table_ExternalData_1[[#This Row],[1]:[31]])</f>
        <v>0</v>
      </c>
    </row>
    <row r="529" spans="1:38" hidden="1">
      <c r="A529" s="8" t="s">
        <v>2000</v>
      </c>
      <c r="B529" s="3" t="s">
        <v>1372</v>
      </c>
      <c r="C529" s="3" t="s">
        <v>312</v>
      </c>
      <c r="D529" s="3" t="s">
        <v>1391</v>
      </c>
      <c r="E529" s="3" t="s">
        <v>1392</v>
      </c>
      <c r="F529" s="8" t="s">
        <v>1641</v>
      </c>
      <c r="G529" s="6">
        <f>SUMIFS(GQList,GIList,Table_ExternalData_1[[#This Row],[Item_key]],GDList,Table_ExternalData_1[[#Headers],[1]])</f>
        <v>0</v>
      </c>
      <c r="H529" s="6">
        <f>SUMIFS(GQList,GIList,Table_ExternalData_1[[#This Row],[Item_key]],GDList,Table_ExternalData_1[[#Headers],[2]])</f>
        <v>0</v>
      </c>
      <c r="I529" s="6">
        <f>SUMIFS(GQList,GIList,Table_ExternalData_1[[#This Row],[Item_key]],GDList,Table_ExternalData_1[[#Headers],[3]])</f>
        <v>0</v>
      </c>
      <c r="J529" s="6">
        <f>SUMIFS(GQList,GIList,Table_ExternalData_1[[#This Row],[Item_key]],GDList,Table_ExternalData_1[[#Headers],[4]])</f>
        <v>0</v>
      </c>
      <c r="K529" s="6">
        <f>SUMIFS(GQList,GIList,Table_ExternalData_1[[#This Row],[Item_key]],GDList,Table_ExternalData_1[[#Headers],[5]])</f>
        <v>0</v>
      </c>
      <c r="L529" s="6">
        <f>SUMIFS(GQList,GIList,Table_ExternalData_1[[#This Row],[Item_key]],GDList,Table_ExternalData_1[[#Headers],[6]])</f>
        <v>0</v>
      </c>
      <c r="M529" s="6">
        <f>SUMIFS(GQList,GIList,Table_ExternalData_1[[#This Row],[Item_key]],GDList,Table_ExternalData_1[[#Headers],[7]])</f>
        <v>0</v>
      </c>
      <c r="N529" s="6">
        <f>SUMIFS(GQList,GIList,Table_ExternalData_1[[#This Row],[Item_key]],GDList,Table_ExternalData_1[[#Headers],[8]])</f>
        <v>0</v>
      </c>
      <c r="O529" s="6">
        <f>SUMIFS(GQList,GIList,Table_ExternalData_1[[#This Row],[Item_key]],GDList,Table_ExternalData_1[[#Headers],[9]])</f>
        <v>0</v>
      </c>
      <c r="P529" s="6">
        <f>SUMIFS(GQList,GIList,Table_ExternalData_1[[#This Row],[Item_key]],GDList,Table_ExternalData_1[[#Headers],[10]])</f>
        <v>0</v>
      </c>
      <c r="Q529" s="6">
        <f>SUMIFS(GQList,GIList,Table_ExternalData_1[[#This Row],[Item_key]],GDList,Table_ExternalData_1[[#Headers],[11]])</f>
        <v>0</v>
      </c>
      <c r="R529" s="6">
        <f>SUMIFS(GQList,GIList,Table_ExternalData_1[[#This Row],[Item_key]],GDList,Table_ExternalData_1[[#Headers],[12]])</f>
        <v>0</v>
      </c>
      <c r="S529" s="6">
        <f>SUMIFS(GQList,GIList,Table_ExternalData_1[[#This Row],[Item_key]],GDList,Table_ExternalData_1[[#Headers],[13]])</f>
        <v>0</v>
      </c>
      <c r="T529" s="6">
        <f>SUMIFS(GQList,GIList,Table_ExternalData_1[[#This Row],[Item_key]],GDList,Table_ExternalData_1[[#Headers],[14]])</f>
        <v>0</v>
      </c>
      <c r="U529" s="6">
        <f>SUMIFS(GQList,GIList,Table_ExternalData_1[[#This Row],[Item_key]],GDList,Table_ExternalData_1[[#Headers],[15]])</f>
        <v>0</v>
      </c>
      <c r="V529" s="6">
        <f>SUMIFS(GQList,GIList,Table_ExternalData_1[[#This Row],[Item_key]],GDList,Table_ExternalData_1[[#Headers],[16]])</f>
        <v>0</v>
      </c>
      <c r="W529" s="6">
        <f>SUMIFS(GQList,GIList,Table_ExternalData_1[[#This Row],[Item_key]],GDList,Table_ExternalData_1[[#Headers],[17]])</f>
        <v>0</v>
      </c>
      <c r="X529" s="6">
        <f>SUMIFS(GQList,GIList,Table_ExternalData_1[[#This Row],[Item_key]],GDList,Table_ExternalData_1[[#Headers],[18]])</f>
        <v>0</v>
      </c>
      <c r="Y529" s="6">
        <f>SUMIFS(GQList,GIList,Table_ExternalData_1[[#This Row],[Item_key]],GDList,Table_ExternalData_1[[#Headers],[19]])</f>
        <v>0</v>
      </c>
      <c r="Z529" s="6">
        <f>SUMIFS(GQList,GIList,Table_ExternalData_1[[#This Row],[Item_key]],GDList,Table_ExternalData_1[[#Headers],[20]])</f>
        <v>0</v>
      </c>
      <c r="AA529" s="6">
        <f>SUMIFS(GQList,GIList,Table_ExternalData_1[[#This Row],[Item_key]],GDList,Table_ExternalData_1[[#Headers],[21]])</f>
        <v>0</v>
      </c>
      <c r="AB529" s="6">
        <f>SUMIFS(GQList,GIList,Table_ExternalData_1[[#This Row],[Item_key]],GDList,Table_ExternalData_1[[#Headers],[22]])</f>
        <v>0</v>
      </c>
      <c r="AC529" s="6">
        <f>SUMIFS(GQList,GIList,Table_ExternalData_1[[#This Row],[Item_key]],GDList,Table_ExternalData_1[[#Headers],[23]])</f>
        <v>0</v>
      </c>
      <c r="AD529" s="6">
        <f>SUMIFS(GQList,GIList,Table_ExternalData_1[[#This Row],[Item_key]],GDList,Table_ExternalData_1[[#Headers],[24]])</f>
        <v>0</v>
      </c>
      <c r="AE529" s="6">
        <f>SUMIFS(GQList,GIList,Table_ExternalData_1[[#This Row],[Item_key]],GDList,Table_ExternalData_1[[#Headers],[25]])</f>
        <v>0</v>
      </c>
      <c r="AF529" s="6">
        <f>SUMIFS(GQList,GIList,Table_ExternalData_1[[#This Row],[Item_key]],GDList,Table_ExternalData_1[[#Headers],[26]])</f>
        <v>0</v>
      </c>
      <c r="AG529" s="6">
        <f>SUMIFS(GQList,GIList,Table_ExternalData_1[[#This Row],[Item_key]],GDList,Table_ExternalData_1[[#Headers],[27]])</f>
        <v>0</v>
      </c>
      <c r="AH529" s="6">
        <f>SUMIFS(GQList,GIList,Table_ExternalData_1[[#This Row],[Item_key]],GDList,Table_ExternalData_1[[#Headers],[28]])</f>
        <v>0</v>
      </c>
      <c r="AI529" s="6">
        <f>SUMIFS(GQList,GIList,Table_ExternalData_1[[#This Row],[Item_key]],GDList,Table_ExternalData_1[[#Headers],[29]])</f>
        <v>0</v>
      </c>
      <c r="AJ529" s="6">
        <f>SUMIFS(GQList,GIList,Table_ExternalData_1[[#This Row],[Item_key]],GDList,Table_ExternalData_1[[#Headers],[30]])</f>
        <v>0</v>
      </c>
      <c r="AK529" s="6">
        <f>SUMIFS(GQList,GIList,Table_ExternalData_1[[#This Row],[Item_key]],GDList,Table_ExternalData_1[[#Headers],[31]])</f>
        <v>0</v>
      </c>
      <c r="AL529" s="6">
        <f>SUM(Table_ExternalData_1[[#This Row],[1]:[31]])</f>
        <v>0</v>
      </c>
    </row>
    <row r="530" spans="1:38" hidden="1">
      <c r="A530" s="8" t="s">
        <v>2000</v>
      </c>
      <c r="B530" s="3" t="s">
        <v>1393</v>
      </c>
      <c r="C530" s="3" t="s">
        <v>262</v>
      </c>
      <c r="D530" s="3" t="s">
        <v>1394</v>
      </c>
      <c r="E530" s="3" t="s">
        <v>1159</v>
      </c>
      <c r="F530" s="8" t="s">
        <v>1641</v>
      </c>
      <c r="G530" s="6">
        <f>SUMIFS(GQList,GIList,Table_ExternalData_1[[#This Row],[Item_key]],GDList,Table_ExternalData_1[[#Headers],[1]])</f>
        <v>0</v>
      </c>
      <c r="H530" s="6">
        <f>SUMIFS(GQList,GIList,Table_ExternalData_1[[#This Row],[Item_key]],GDList,Table_ExternalData_1[[#Headers],[2]])</f>
        <v>0</v>
      </c>
      <c r="I530" s="6">
        <f>SUMIFS(GQList,GIList,Table_ExternalData_1[[#This Row],[Item_key]],GDList,Table_ExternalData_1[[#Headers],[3]])</f>
        <v>0</v>
      </c>
      <c r="J530" s="6">
        <f>SUMIFS(GQList,GIList,Table_ExternalData_1[[#This Row],[Item_key]],GDList,Table_ExternalData_1[[#Headers],[4]])</f>
        <v>0</v>
      </c>
      <c r="K530" s="6">
        <f>SUMIFS(GQList,GIList,Table_ExternalData_1[[#This Row],[Item_key]],GDList,Table_ExternalData_1[[#Headers],[5]])</f>
        <v>0</v>
      </c>
      <c r="L530" s="6">
        <f>SUMIFS(GQList,GIList,Table_ExternalData_1[[#This Row],[Item_key]],GDList,Table_ExternalData_1[[#Headers],[6]])</f>
        <v>0</v>
      </c>
      <c r="M530" s="6">
        <f>SUMIFS(GQList,GIList,Table_ExternalData_1[[#This Row],[Item_key]],GDList,Table_ExternalData_1[[#Headers],[7]])</f>
        <v>0</v>
      </c>
      <c r="N530" s="6">
        <f>SUMIFS(GQList,GIList,Table_ExternalData_1[[#This Row],[Item_key]],GDList,Table_ExternalData_1[[#Headers],[8]])</f>
        <v>0</v>
      </c>
      <c r="O530" s="6">
        <f>SUMIFS(GQList,GIList,Table_ExternalData_1[[#This Row],[Item_key]],GDList,Table_ExternalData_1[[#Headers],[9]])</f>
        <v>3000</v>
      </c>
      <c r="P530" s="6">
        <f>SUMIFS(GQList,GIList,Table_ExternalData_1[[#This Row],[Item_key]],GDList,Table_ExternalData_1[[#Headers],[10]])</f>
        <v>0</v>
      </c>
      <c r="Q530" s="6">
        <f>SUMIFS(GQList,GIList,Table_ExternalData_1[[#This Row],[Item_key]],GDList,Table_ExternalData_1[[#Headers],[11]])</f>
        <v>0</v>
      </c>
      <c r="R530" s="6">
        <f>SUMIFS(GQList,GIList,Table_ExternalData_1[[#This Row],[Item_key]],GDList,Table_ExternalData_1[[#Headers],[12]])</f>
        <v>0</v>
      </c>
      <c r="S530" s="6">
        <f>SUMIFS(GQList,GIList,Table_ExternalData_1[[#This Row],[Item_key]],GDList,Table_ExternalData_1[[#Headers],[13]])</f>
        <v>0</v>
      </c>
      <c r="T530" s="6">
        <f>SUMIFS(GQList,GIList,Table_ExternalData_1[[#This Row],[Item_key]],GDList,Table_ExternalData_1[[#Headers],[14]])</f>
        <v>0</v>
      </c>
      <c r="U530" s="6">
        <f>SUMIFS(GQList,GIList,Table_ExternalData_1[[#This Row],[Item_key]],GDList,Table_ExternalData_1[[#Headers],[15]])</f>
        <v>0</v>
      </c>
      <c r="V530" s="6">
        <f>SUMIFS(GQList,GIList,Table_ExternalData_1[[#This Row],[Item_key]],GDList,Table_ExternalData_1[[#Headers],[16]])</f>
        <v>0</v>
      </c>
      <c r="W530" s="6">
        <f>SUMIFS(GQList,GIList,Table_ExternalData_1[[#This Row],[Item_key]],GDList,Table_ExternalData_1[[#Headers],[17]])</f>
        <v>600</v>
      </c>
      <c r="X530" s="6">
        <f>SUMIFS(GQList,GIList,Table_ExternalData_1[[#This Row],[Item_key]],GDList,Table_ExternalData_1[[#Headers],[18]])</f>
        <v>0</v>
      </c>
      <c r="Y530" s="6">
        <f>SUMIFS(GQList,GIList,Table_ExternalData_1[[#This Row],[Item_key]],GDList,Table_ExternalData_1[[#Headers],[19]])</f>
        <v>0</v>
      </c>
      <c r="Z530" s="6">
        <f>SUMIFS(GQList,GIList,Table_ExternalData_1[[#This Row],[Item_key]],GDList,Table_ExternalData_1[[#Headers],[20]])</f>
        <v>0</v>
      </c>
      <c r="AA530" s="6">
        <f>SUMIFS(GQList,GIList,Table_ExternalData_1[[#This Row],[Item_key]],GDList,Table_ExternalData_1[[#Headers],[21]])</f>
        <v>0</v>
      </c>
      <c r="AB530" s="6">
        <f>SUMIFS(GQList,GIList,Table_ExternalData_1[[#This Row],[Item_key]],GDList,Table_ExternalData_1[[#Headers],[22]])</f>
        <v>0</v>
      </c>
      <c r="AC530" s="6">
        <f>SUMIFS(GQList,GIList,Table_ExternalData_1[[#This Row],[Item_key]],GDList,Table_ExternalData_1[[#Headers],[23]])</f>
        <v>0</v>
      </c>
      <c r="AD530" s="6">
        <f>SUMIFS(GQList,GIList,Table_ExternalData_1[[#This Row],[Item_key]],GDList,Table_ExternalData_1[[#Headers],[24]])</f>
        <v>0</v>
      </c>
      <c r="AE530" s="6">
        <f>SUMIFS(GQList,GIList,Table_ExternalData_1[[#This Row],[Item_key]],GDList,Table_ExternalData_1[[#Headers],[25]])</f>
        <v>0</v>
      </c>
      <c r="AF530" s="6">
        <f>SUMIFS(GQList,GIList,Table_ExternalData_1[[#This Row],[Item_key]],GDList,Table_ExternalData_1[[#Headers],[26]])</f>
        <v>0</v>
      </c>
      <c r="AG530" s="6">
        <f>SUMIFS(GQList,GIList,Table_ExternalData_1[[#This Row],[Item_key]],GDList,Table_ExternalData_1[[#Headers],[27]])</f>
        <v>450</v>
      </c>
      <c r="AH530" s="6">
        <f>SUMIFS(GQList,GIList,Table_ExternalData_1[[#This Row],[Item_key]],GDList,Table_ExternalData_1[[#Headers],[28]])</f>
        <v>0</v>
      </c>
      <c r="AI530" s="6">
        <f>SUMIFS(GQList,GIList,Table_ExternalData_1[[#This Row],[Item_key]],GDList,Table_ExternalData_1[[#Headers],[29]])</f>
        <v>1200</v>
      </c>
      <c r="AJ530" s="6">
        <f>SUMIFS(GQList,GIList,Table_ExternalData_1[[#This Row],[Item_key]],GDList,Table_ExternalData_1[[#Headers],[30]])</f>
        <v>0</v>
      </c>
      <c r="AK530" s="6">
        <f>SUMIFS(GQList,GIList,Table_ExternalData_1[[#This Row],[Item_key]],GDList,Table_ExternalData_1[[#Headers],[31]])</f>
        <v>50</v>
      </c>
      <c r="AL530" s="6">
        <f>SUM(Table_ExternalData_1[[#This Row],[1]:[31]])</f>
        <v>5300</v>
      </c>
    </row>
    <row r="531" spans="1:38" hidden="1">
      <c r="A531" s="8" t="s">
        <v>2000</v>
      </c>
      <c r="B531" s="3" t="s">
        <v>1393</v>
      </c>
      <c r="C531" s="3" t="s">
        <v>406</v>
      </c>
      <c r="D531" s="3" t="s">
        <v>1395</v>
      </c>
      <c r="E531" s="3" t="s">
        <v>1396</v>
      </c>
      <c r="F531" s="8" t="s">
        <v>1641</v>
      </c>
      <c r="G531" s="6">
        <f>SUMIFS(GQList,GIList,Table_ExternalData_1[[#This Row],[Item_key]],GDList,Table_ExternalData_1[[#Headers],[1]])</f>
        <v>0</v>
      </c>
      <c r="H531" s="6">
        <f>SUMIFS(GQList,GIList,Table_ExternalData_1[[#This Row],[Item_key]],GDList,Table_ExternalData_1[[#Headers],[2]])</f>
        <v>0</v>
      </c>
      <c r="I531" s="6">
        <f>SUMIFS(GQList,GIList,Table_ExternalData_1[[#This Row],[Item_key]],GDList,Table_ExternalData_1[[#Headers],[3]])</f>
        <v>0</v>
      </c>
      <c r="J531" s="6">
        <f>SUMIFS(GQList,GIList,Table_ExternalData_1[[#This Row],[Item_key]],GDList,Table_ExternalData_1[[#Headers],[4]])</f>
        <v>0</v>
      </c>
      <c r="K531" s="6">
        <f>SUMIFS(GQList,GIList,Table_ExternalData_1[[#This Row],[Item_key]],GDList,Table_ExternalData_1[[#Headers],[5]])</f>
        <v>0</v>
      </c>
      <c r="L531" s="6">
        <f>SUMIFS(GQList,GIList,Table_ExternalData_1[[#This Row],[Item_key]],GDList,Table_ExternalData_1[[#Headers],[6]])</f>
        <v>0</v>
      </c>
      <c r="M531" s="6">
        <f>SUMIFS(GQList,GIList,Table_ExternalData_1[[#This Row],[Item_key]],GDList,Table_ExternalData_1[[#Headers],[7]])</f>
        <v>0</v>
      </c>
      <c r="N531" s="6">
        <f>SUMIFS(GQList,GIList,Table_ExternalData_1[[#This Row],[Item_key]],GDList,Table_ExternalData_1[[#Headers],[8]])</f>
        <v>0</v>
      </c>
      <c r="O531" s="6">
        <f>SUMIFS(GQList,GIList,Table_ExternalData_1[[#This Row],[Item_key]],GDList,Table_ExternalData_1[[#Headers],[9]])</f>
        <v>2400</v>
      </c>
      <c r="P531" s="6">
        <f>SUMIFS(GQList,GIList,Table_ExternalData_1[[#This Row],[Item_key]],GDList,Table_ExternalData_1[[#Headers],[10]])</f>
        <v>0</v>
      </c>
      <c r="Q531" s="6">
        <f>SUMIFS(GQList,GIList,Table_ExternalData_1[[#This Row],[Item_key]],GDList,Table_ExternalData_1[[#Headers],[11]])</f>
        <v>0</v>
      </c>
      <c r="R531" s="6">
        <f>SUMIFS(GQList,GIList,Table_ExternalData_1[[#This Row],[Item_key]],GDList,Table_ExternalData_1[[#Headers],[12]])</f>
        <v>0</v>
      </c>
      <c r="S531" s="6">
        <f>SUMIFS(GQList,GIList,Table_ExternalData_1[[#This Row],[Item_key]],GDList,Table_ExternalData_1[[#Headers],[13]])</f>
        <v>0</v>
      </c>
      <c r="T531" s="6">
        <f>SUMIFS(GQList,GIList,Table_ExternalData_1[[#This Row],[Item_key]],GDList,Table_ExternalData_1[[#Headers],[14]])</f>
        <v>0</v>
      </c>
      <c r="U531" s="6">
        <f>SUMIFS(GQList,GIList,Table_ExternalData_1[[#This Row],[Item_key]],GDList,Table_ExternalData_1[[#Headers],[15]])</f>
        <v>0</v>
      </c>
      <c r="V531" s="6">
        <f>SUMIFS(GQList,GIList,Table_ExternalData_1[[#This Row],[Item_key]],GDList,Table_ExternalData_1[[#Headers],[16]])</f>
        <v>0</v>
      </c>
      <c r="W531" s="6">
        <f>SUMIFS(GQList,GIList,Table_ExternalData_1[[#This Row],[Item_key]],GDList,Table_ExternalData_1[[#Headers],[17]])</f>
        <v>0</v>
      </c>
      <c r="X531" s="6">
        <f>SUMIFS(GQList,GIList,Table_ExternalData_1[[#This Row],[Item_key]],GDList,Table_ExternalData_1[[#Headers],[18]])</f>
        <v>0</v>
      </c>
      <c r="Y531" s="6">
        <f>SUMIFS(GQList,GIList,Table_ExternalData_1[[#This Row],[Item_key]],GDList,Table_ExternalData_1[[#Headers],[19]])</f>
        <v>0</v>
      </c>
      <c r="Z531" s="6">
        <f>SUMIFS(GQList,GIList,Table_ExternalData_1[[#This Row],[Item_key]],GDList,Table_ExternalData_1[[#Headers],[20]])</f>
        <v>0</v>
      </c>
      <c r="AA531" s="6">
        <f>SUMIFS(GQList,GIList,Table_ExternalData_1[[#This Row],[Item_key]],GDList,Table_ExternalData_1[[#Headers],[21]])</f>
        <v>0</v>
      </c>
      <c r="AB531" s="6">
        <f>SUMIFS(GQList,GIList,Table_ExternalData_1[[#This Row],[Item_key]],GDList,Table_ExternalData_1[[#Headers],[22]])</f>
        <v>0</v>
      </c>
      <c r="AC531" s="6">
        <f>SUMIFS(GQList,GIList,Table_ExternalData_1[[#This Row],[Item_key]],GDList,Table_ExternalData_1[[#Headers],[23]])</f>
        <v>0</v>
      </c>
      <c r="AD531" s="6">
        <f>SUMIFS(GQList,GIList,Table_ExternalData_1[[#This Row],[Item_key]],GDList,Table_ExternalData_1[[#Headers],[24]])</f>
        <v>0</v>
      </c>
      <c r="AE531" s="6">
        <f>SUMIFS(GQList,GIList,Table_ExternalData_1[[#This Row],[Item_key]],GDList,Table_ExternalData_1[[#Headers],[25]])</f>
        <v>0</v>
      </c>
      <c r="AF531" s="6">
        <f>SUMIFS(GQList,GIList,Table_ExternalData_1[[#This Row],[Item_key]],GDList,Table_ExternalData_1[[#Headers],[26]])</f>
        <v>0</v>
      </c>
      <c r="AG531" s="6">
        <f>SUMIFS(GQList,GIList,Table_ExternalData_1[[#This Row],[Item_key]],GDList,Table_ExternalData_1[[#Headers],[27]])</f>
        <v>600</v>
      </c>
      <c r="AH531" s="6">
        <f>SUMIFS(GQList,GIList,Table_ExternalData_1[[#This Row],[Item_key]],GDList,Table_ExternalData_1[[#Headers],[28]])</f>
        <v>0</v>
      </c>
      <c r="AI531" s="6">
        <f>SUMIFS(GQList,GIList,Table_ExternalData_1[[#This Row],[Item_key]],GDList,Table_ExternalData_1[[#Headers],[29]])</f>
        <v>2800</v>
      </c>
      <c r="AJ531" s="6">
        <f>SUMIFS(GQList,GIList,Table_ExternalData_1[[#This Row],[Item_key]],GDList,Table_ExternalData_1[[#Headers],[30]])</f>
        <v>0</v>
      </c>
      <c r="AK531" s="6">
        <f>SUMIFS(GQList,GIList,Table_ExternalData_1[[#This Row],[Item_key]],GDList,Table_ExternalData_1[[#Headers],[31]])</f>
        <v>0</v>
      </c>
      <c r="AL531" s="6">
        <f>SUM(Table_ExternalData_1[[#This Row],[1]:[31]])</f>
        <v>5800</v>
      </c>
    </row>
    <row r="532" spans="1:38" hidden="1">
      <c r="A532" s="8" t="s">
        <v>2000</v>
      </c>
      <c r="B532" s="3" t="s">
        <v>1397</v>
      </c>
      <c r="C532" s="3" t="s">
        <v>194</v>
      </c>
      <c r="D532" s="3" t="s">
        <v>1398</v>
      </c>
      <c r="E532" s="3" t="s">
        <v>1399</v>
      </c>
      <c r="F532" s="8" t="s">
        <v>1641</v>
      </c>
      <c r="G532" s="6">
        <f>SUMIFS(GQList,GIList,Table_ExternalData_1[[#This Row],[Item_key]],GDList,Table_ExternalData_1[[#Headers],[1]])</f>
        <v>0</v>
      </c>
      <c r="H532" s="6">
        <f>SUMIFS(GQList,GIList,Table_ExternalData_1[[#This Row],[Item_key]],GDList,Table_ExternalData_1[[#Headers],[2]])</f>
        <v>0</v>
      </c>
      <c r="I532" s="6">
        <f>SUMIFS(GQList,GIList,Table_ExternalData_1[[#This Row],[Item_key]],GDList,Table_ExternalData_1[[#Headers],[3]])</f>
        <v>0</v>
      </c>
      <c r="J532" s="6">
        <f>SUMIFS(GQList,GIList,Table_ExternalData_1[[#This Row],[Item_key]],GDList,Table_ExternalData_1[[#Headers],[4]])</f>
        <v>0</v>
      </c>
      <c r="K532" s="6">
        <f>SUMIFS(GQList,GIList,Table_ExternalData_1[[#This Row],[Item_key]],GDList,Table_ExternalData_1[[#Headers],[5]])</f>
        <v>0</v>
      </c>
      <c r="L532" s="6">
        <f>SUMIFS(GQList,GIList,Table_ExternalData_1[[#This Row],[Item_key]],GDList,Table_ExternalData_1[[#Headers],[6]])</f>
        <v>0</v>
      </c>
      <c r="M532" s="6">
        <f>SUMIFS(GQList,GIList,Table_ExternalData_1[[#This Row],[Item_key]],GDList,Table_ExternalData_1[[#Headers],[7]])</f>
        <v>0</v>
      </c>
      <c r="N532" s="6">
        <f>SUMIFS(GQList,GIList,Table_ExternalData_1[[#This Row],[Item_key]],GDList,Table_ExternalData_1[[#Headers],[8]])</f>
        <v>0</v>
      </c>
      <c r="O532" s="6">
        <f>SUMIFS(GQList,GIList,Table_ExternalData_1[[#This Row],[Item_key]],GDList,Table_ExternalData_1[[#Headers],[9]])</f>
        <v>0</v>
      </c>
      <c r="P532" s="6">
        <f>SUMIFS(GQList,GIList,Table_ExternalData_1[[#This Row],[Item_key]],GDList,Table_ExternalData_1[[#Headers],[10]])</f>
        <v>0</v>
      </c>
      <c r="Q532" s="6">
        <f>SUMIFS(GQList,GIList,Table_ExternalData_1[[#This Row],[Item_key]],GDList,Table_ExternalData_1[[#Headers],[11]])</f>
        <v>0</v>
      </c>
      <c r="R532" s="6">
        <f>SUMIFS(GQList,GIList,Table_ExternalData_1[[#This Row],[Item_key]],GDList,Table_ExternalData_1[[#Headers],[12]])</f>
        <v>0</v>
      </c>
      <c r="S532" s="6">
        <f>SUMIFS(GQList,GIList,Table_ExternalData_1[[#This Row],[Item_key]],GDList,Table_ExternalData_1[[#Headers],[13]])</f>
        <v>0</v>
      </c>
      <c r="T532" s="6">
        <f>SUMIFS(GQList,GIList,Table_ExternalData_1[[#This Row],[Item_key]],GDList,Table_ExternalData_1[[#Headers],[14]])</f>
        <v>0</v>
      </c>
      <c r="U532" s="6">
        <f>SUMIFS(GQList,GIList,Table_ExternalData_1[[#This Row],[Item_key]],GDList,Table_ExternalData_1[[#Headers],[15]])</f>
        <v>0</v>
      </c>
      <c r="V532" s="6">
        <f>SUMIFS(GQList,GIList,Table_ExternalData_1[[#This Row],[Item_key]],GDList,Table_ExternalData_1[[#Headers],[16]])</f>
        <v>0</v>
      </c>
      <c r="W532" s="6">
        <f>SUMIFS(GQList,GIList,Table_ExternalData_1[[#This Row],[Item_key]],GDList,Table_ExternalData_1[[#Headers],[17]])</f>
        <v>0</v>
      </c>
      <c r="X532" s="6">
        <f>SUMIFS(GQList,GIList,Table_ExternalData_1[[#This Row],[Item_key]],GDList,Table_ExternalData_1[[#Headers],[18]])</f>
        <v>0</v>
      </c>
      <c r="Y532" s="6">
        <f>SUMIFS(GQList,GIList,Table_ExternalData_1[[#This Row],[Item_key]],GDList,Table_ExternalData_1[[#Headers],[19]])</f>
        <v>0</v>
      </c>
      <c r="Z532" s="6">
        <f>SUMIFS(GQList,GIList,Table_ExternalData_1[[#This Row],[Item_key]],GDList,Table_ExternalData_1[[#Headers],[20]])</f>
        <v>0</v>
      </c>
      <c r="AA532" s="6">
        <f>SUMIFS(GQList,GIList,Table_ExternalData_1[[#This Row],[Item_key]],GDList,Table_ExternalData_1[[#Headers],[21]])</f>
        <v>0</v>
      </c>
      <c r="AB532" s="6">
        <f>SUMIFS(GQList,GIList,Table_ExternalData_1[[#This Row],[Item_key]],GDList,Table_ExternalData_1[[#Headers],[22]])</f>
        <v>0</v>
      </c>
      <c r="AC532" s="6">
        <f>SUMIFS(GQList,GIList,Table_ExternalData_1[[#This Row],[Item_key]],GDList,Table_ExternalData_1[[#Headers],[23]])</f>
        <v>0</v>
      </c>
      <c r="AD532" s="6">
        <f>SUMIFS(GQList,GIList,Table_ExternalData_1[[#This Row],[Item_key]],GDList,Table_ExternalData_1[[#Headers],[24]])</f>
        <v>0</v>
      </c>
      <c r="AE532" s="6">
        <f>SUMIFS(GQList,GIList,Table_ExternalData_1[[#This Row],[Item_key]],GDList,Table_ExternalData_1[[#Headers],[25]])</f>
        <v>0</v>
      </c>
      <c r="AF532" s="6">
        <f>SUMIFS(GQList,GIList,Table_ExternalData_1[[#This Row],[Item_key]],GDList,Table_ExternalData_1[[#Headers],[26]])</f>
        <v>0</v>
      </c>
      <c r="AG532" s="6">
        <f>SUMIFS(GQList,GIList,Table_ExternalData_1[[#This Row],[Item_key]],GDList,Table_ExternalData_1[[#Headers],[27]])</f>
        <v>0</v>
      </c>
      <c r="AH532" s="6">
        <f>SUMIFS(GQList,GIList,Table_ExternalData_1[[#This Row],[Item_key]],GDList,Table_ExternalData_1[[#Headers],[28]])</f>
        <v>0</v>
      </c>
      <c r="AI532" s="6">
        <f>SUMIFS(GQList,GIList,Table_ExternalData_1[[#This Row],[Item_key]],GDList,Table_ExternalData_1[[#Headers],[29]])</f>
        <v>0</v>
      </c>
      <c r="AJ532" s="6">
        <f>SUMIFS(GQList,GIList,Table_ExternalData_1[[#This Row],[Item_key]],GDList,Table_ExternalData_1[[#Headers],[30]])</f>
        <v>0</v>
      </c>
      <c r="AK532" s="6">
        <f>SUMIFS(GQList,GIList,Table_ExternalData_1[[#This Row],[Item_key]],GDList,Table_ExternalData_1[[#Headers],[31]])</f>
        <v>0</v>
      </c>
      <c r="AL532" s="6">
        <f>SUM(Table_ExternalData_1[[#This Row],[1]:[31]])</f>
        <v>0</v>
      </c>
    </row>
    <row r="533" spans="1:38" hidden="1">
      <c r="A533" s="8" t="s">
        <v>2000</v>
      </c>
      <c r="B533" s="3" t="s">
        <v>1400</v>
      </c>
      <c r="C533" s="3" t="s">
        <v>302</v>
      </c>
      <c r="D533" s="3" t="s">
        <v>1401</v>
      </c>
      <c r="E533" s="3" t="s">
        <v>1402</v>
      </c>
      <c r="F533" s="8" t="s">
        <v>1641</v>
      </c>
      <c r="G533" s="6">
        <f>SUMIFS(GQList,GIList,Table_ExternalData_1[[#This Row],[Item_key]],GDList,Table_ExternalData_1[[#Headers],[1]])</f>
        <v>0</v>
      </c>
      <c r="H533" s="6">
        <f>SUMIFS(GQList,GIList,Table_ExternalData_1[[#This Row],[Item_key]],GDList,Table_ExternalData_1[[#Headers],[2]])</f>
        <v>0</v>
      </c>
      <c r="I533" s="6">
        <f>SUMIFS(GQList,GIList,Table_ExternalData_1[[#This Row],[Item_key]],GDList,Table_ExternalData_1[[#Headers],[3]])</f>
        <v>0</v>
      </c>
      <c r="J533" s="6">
        <f>SUMIFS(GQList,GIList,Table_ExternalData_1[[#This Row],[Item_key]],GDList,Table_ExternalData_1[[#Headers],[4]])</f>
        <v>0</v>
      </c>
      <c r="K533" s="6">
        <f>SUMIFS(GQList,GIList,Table_ExternalData_1[[#This Row],[Item_key]],GDList,Table_ExternalData_1[[#Headers],[5]])</f>
        <v>0</v>
      </c>
      <c r="L533" s="6">
        <f>SUMIFS(GQList,GIList,Table_ExternalData_1[[#This Row],[Item_key]],GDList,Table_ExternalData_1[[#Headers],[6]])</f>
        <v>0</v>
      </c>
      <c r="M533" s="6">
        <f>SUMIFS(GQList,GIList,Table_ExternalData_1[[#This Row],[Item_key]],GDList,Table_ExternalData_1[[#Headers],[7]])</f>
        <v>0</v>
      </c>
      <c r="N533" s="6">
        <f>SUMIFS(GQList,GIList,Table_ExternalData_1[[#This Row],[Item_key]],GDList,Table_ExternalData_1[[#Headers],[8]])</f>
        <v>0</v>
      </c>
      <c r="O533" s="6">
        <f>SUMIFS(GQList,GIList,Table_ExternalData_1[[#This Row],[Item_key]],GDList,Table_ExternalData_1[[#Headers],[9]])</f>
        <v>0</v>
      </c>
      <c r="P533" s="6">
        <f>SUMIFS(GQList,GIList,Table_ExternalData_1[[#This Row],[Item_key]],GDList,Table_ExternalData_1[[#Headers],[10]])</f>
        <v>0</v>
      </c>
      <c r="Q533" s="6">
        <f>SUMIFS(GQList,GIList,Table_ExternalData_1[[#This Row],[Item_key]],GDList,Table_ExternalData_1[[#Headers],[11]])</f>
        <v>0</v>
      </c>
      <c r="R533" s="6">
        <f>SUMIFS(GQList,GIList,Table_ExternalData_1[[#This Row],[Item_key]],GDList,Table_ExternalData_1[[#Headers],[12]])</f>
        <v>0</v>
      </c>
      <c r="S533" s="6">
        <f>SUMIFS(GQList,GIList,Table_ExternalData_1[[#This Row],[Item_key]],GDList,Table_ExternalData_1[[#Headers],[13]])</f>
        <v>0</v>
      </c>
      <c r="T533" s="6">
        <f>SUMIFS(GQList,GIList,Table_ExternalData_1[[#This Row],[Item_key]],GDList,Table_ExternalData_1[[#Headers],[14]])</f>
        <v>0</v>
      </c>
      <c r="U533" s="6">
        <f>SUMIFS(GQList,GIList,Table_ExternalData_1[[#This Row],[Item_key]],GDList,Table_ExternalData_1[[#Headers],[15]])</f>
        <v>600</v>
      </c>
      <c r="V533" s="6">
        <f>SUMIFS(GQList,GIList,Table_ExternalData_1[[#This Row],[Item_key]],GDList,Table_ExternalData_1[[#Headers],[16]])</f>
        <v>0</v>
      </c>
      <c r="W533" s="6">
        <f>SUMIFS(GQList,GIList,Table_ExternalData_1[[#This Row],[Item_key]],GDList,Table_ExternalData_1[[#Headers],[17]])</f>
        <v>20</v>
      </c>
      <c r="X533" s="6">
        <f>SUMIFS(GQList,GIList,Table_ExternalData_1[[#This Row],[Item_key]],GDList,Table_ExternalData_1[[#Headers],[18]])</f>
        <v>0</v>
      </c>
      <c r="Y533" s="6">
        <f>SUMIFS(GQList,GIList,Table_ExternalData_1[[#This Row],[Item_key]],GDList,Table_ExternalData_1[[#Headers],[19]])</f>
        <v>0</v>
      </c>
      <c r="Z533" s="6">
        <f>SUMIFS(GQList,GIList,Table_ExternalData_1[[#This Row],[Item_key]],GDList,Table_ExternalData_1[[#Headers],[20]])</f>
        <v>0</v>
      </c>
      <c r="AA533" s="6">
        <f>SUMIFS(GQList,GIList,Table_ExternalData_1[[#This Row],[Item_key]],GDList,Table_ExternalData_1[[#Headers],[21]])</f>
        <v>0</v>
      </c>
      <c r="AB533" s="6">
        <f>SUMIFS(GQList,GIList,Table_ExternalData_1[[#This Row],[Item_key]],GDList,Table_ExternalData_1[[#Headers],[22]])</f>
        <v>0</v>
      </c>
      <c r="AC533" s="6">
        <f>SUMIFS(GQList,GIList,Table_ExternalData_1[[#This Row],[Item_key]],GDList,Table_ExternalData_1[[#Headers],[23]])</f>
        <v>0</v>
      </c>
      <c r="AD533" s="6">
        <f>SUMIFS(GQList,GIList,Table_ExternalData_1[[#This Row],[Item_key]],GDList,Table_ExternalData_1[[#Headers],[24]])</f>
        <v>1500</v>
      </c>
      <c r="AE533" s="6">
        <f>SUMIFS(GQList,GIList,Table_ExternalData_1[[#This Row],[Item_key]],GDList,Table_ExternalData_1[[#Headers],[25]])</f>
        <v>500</v>
      </c>
      <c r="AF533" s="6">
        <f>SUMIFS(GQList,GIList,Table_ExternalData_1[[#This Row],[Item_key]],GDList,Table_ExternalData_1[[#Headers],[26]])</f>
        <v>0</v>
      </c>
      <c r="AG533" s="6">
        <f>SUMIFS(GQList,GIList,Table_ExternalData_1[[#This Row],[Item_key]],GDList,Table_ExternalData_1[[#Headers],[27]])</f>
        <v>0</v>
      </c>
      <c r="AH533" s="6">
        <f>SUMIFS(GQList,GIList,Table_ExternalData_1[[#This Row],[Item_key]],GDList,Table_ExternalData_1[[#Headers],[28]])</f>
        <v>0</v>
      </c>
      <c r="AI533" s="6">
        <f>SUMIFS(GQList,GIList,Table_ExternalData_1[[#This Row],[Item_key]],GDList,Table_ExternalData_1[[#Headers],[29]])</f>
        <v>0</v>
      </c>
      <c r="AJ533" s="6">
        <f>SUMIFS(GQList,GIList,Table_ExternalData_1[[#This Row],[Item_key]],GDList,Table_ExternalData_1[[#Headers],[30]])</f>
        <v>0</v>
      </c>
      <c r="AK533" s="6">
        <f>SUMIFS(GQList,GIList,Table_ExternalData_1[[#This Row],[Item_key]],GDList,Table_ExternalData_1[[#Headers],[31]])</f>
        <v>670</v>
      </c>
      <c r="AL533" s="6">
        <f>SUM(Table_ExternalData_1[[#This Row],[1]:[31]])</f>
        <v>3290</v>
      </c>
    </row>
    <row r="534" spans="1:38" hidden="1">
      <c r="A534" s="8" t="s">
        <v>2000</v>
      </c>
      <c r="B534" s="3" t="s">
        <v>1400</v>
      </c>
      <c r="C534" s="3" t="s">
        <v>303</v>
      </c>
      <c r="D534" s="3" t="s">
        <v>1403</v>
      </c>
      <c r="E534" s="3" t="s">
        <v>1404</v>
      </c>
      <c r="F534" s="8" t="s">
        <v>1641</v>
      </c>
      <c r="G534" s="6">
        <f>SUMIFS(GQList,GIList,Table_ExternalData_1[[#This Row],[Item_key]],GDList,Table_ExternalData_1[[#Headers],[1]])</f>
        <v>0</v>
      </c>
      <c r="H534" s="6">
        <f>SUMIFS(GQList,GIList,Table_ExternalData_1[[#This Row],[Item_key]],GDList,Table_ExternalData_1[[#Headers],[2]])</f>
        <v>0</v>
      </c>
      <c r="I534" s="6">
        <f>SUMIFS(GQList,GIList,Table_ExternalData_1[[#This Row],[Item_key]],GDList,Table_ExternalData_1[[#Headers],[3]])</f>
        <v>0</v>
      </c>
      <c r="J534" s="6">
        <f>SUMIFS(GQList,GIList,Table_ExternalData_1[[#This Row],[Item_key]],GDList,Table_ExternalData_1[[#Headers],[4]])</f>
        <v>0</v>
      </c>
      <c r="K534" s="6">
        <f>SUMIFS(GQList,GIList,Table_ExternalData_1[[#This Row],[Item_key]],GDList,Table_ExternalData_1[[#Headers],[5]])</f>
        <v>0</v>
      </c>
      <c r="L534" s="6">
        <f>SUMIFS(GQList,GIList,Table_ExternalData_1[[#This Row],[Item_key]],GDList,Table_ExternalData_1[[#Headers],[6]])</f>
        <v>0</v>
      </c>
      <c r="M534" s="6">
        <f>SUMIFS(GQList,GIList,Table_ExternalData_1[[#This Row],[Item_key]],GDList,Table_ExternalData_1[[#Headers],[7]])</f>
        <v>0</v>
      </c>
      <c r="N534" s="6">
        <f>SUMIFS(GQList,GIList,Table_ExternalData_1[[#This Row],[Item_key]],GDList,Table_ExternalData_1[[#Headers],[8]])</f>
        <v>0</v>
      </c>
      <c r="O534" s="6">
        <f>SUMIFS(GQList,GIList,Table_ExternalData_1[[#This Row],[Item_key]],GDList,Table_ExternalData_1[[#Headers],[9]])</f>
        <v>0</v>
      </c>
      <c r="P534" s="6">
        <f>SUMIFS(GQList,GIList,Table_ExternalData_1[[#This Row],[Item_key]],GDList,Table_ExternalData_1[[#Headers],[10]])</f>
        <v>0</v>
      </c>
      <c r="Q534" s="6">
        <f>SUMIFS(GQList,GIList,Table_ExternalData_1[[#This Row],[Item_key]],GDList,Table_ExternalData_1[[#Headers],[11]])</f>
        <v>0</v>
      </c>
      <c r="R534" s="6">
        <f>SUMIFS(GQList,GIList,Table_ExternalData_1[[#This Row],[Item_key]],GDList,Table_ExternalData_1[[#Headers],[12]])</f>
        <v>0</v>
      </c>
      <c r="S534" s="6">
        <f>SUMIFS(GQList,GIList,Table_ExternalData_1[[#This Row],[Item_key]],GDList,Table_ExternalData_1[[#Headers],[13]])</f>
        <v>1300</v>
      </c>
      <c r="T534" s="6">
        <f>SUMIFS(GQList,GIList,Table_ExternalData_1[[#This Row],[Item_key]],GDList,Table_ExternalData_1[[#Headers],[14]])</f>
        <v>0</v>
      </c>
      <c r="U534" s="6">
        <f>SUMIFS(GQList,GIList,Table_ExternalData_1[[#This Row],[Item_key]],GDList,Table_ExternalData_1[[#Headers],[15]])</f>
        <v>350</v>
      </c>
      <c r="V534" s="6">
        <f>SUMIFS(GQList,GIList,Table_ExternalData_1[[#This Row],[Item_key]],GDList,Table_ExternalData_1[[#Headers],[16]])</f>
        <v>400</v>
      </c>
      <c r="W534" s="6">
        <f>SUMIFS(GQList,GIList,Table_ExternalData_1[[#This Row],[Item_key]],GDList,Table_ExternalData_1[[#Headers],[17]])</f>
        <v>1000</v>
      </c>
      <c r="X534" s="6">
        <f>SUMIFS(GQList,GIList,Table_ExternalData_1[[#This Row],[Item_key]],GDList,Table_ExternalData_1[[#Headers],[18]])</f>
        <v>0</v>
      </c>
      <c r="Y534" s="6">
        <f>SUMIFS(GQList,GIList,Table_ExternalData_1[[#This Row],[Item_key]],GDList,Table_ExternalData_1[[#Headers],[19]])</f>
        <v>0</v>
      </c>
      <c r="Z534" s="6">
        <f>SUMIFS(GQList,GIList,Table_ExternalData_1[[#This Row],[Item_key]],GDList,Table_ExternalData_1[[#Headers],[20]])</f>
        <v>0</v>
      </c>
      <c r="AA534" s="6">
        <f>SUMIFS(GQList,GIList,Table_ExternalData_1[[#This Row],[Item_key]],GDList,Table_ExternalData_1[[#Headers],[21]])</f>
        <v>0</v>
      </c>
      <c r="AB534" s="6">
        <f>SUMIFS(GQList,GIList,Table_ExternalData_1[[#This Row],[Item_key]],GDList,Table_ExternalData_1[[#Headers],[22]])</f>
        <v>0</v>
      </c>
      <c r="AC534" s="6">
        <f>SUMIFS(GQList,GIList,Table_ExternalData_1[[#This Row],[Item_key]],GDList,Table_ExternalData_1[[#Headers],[23]])</f>
        <v>0</v>
      </c>
      <c r="AD534" s="6">
        <f>SUMIFS(GQList,GIList,Table_ExternalData_1[[#This Row],[Item_key]],GDList,Table_ExternalData_1[[#Headers],[24]])</f>
        <v>575</v>
      </c>
      <c r="AE534" s="6">
        <f>SUMIFS(GQList,GIList,Table_ExternalData_1[[#This Row],[Item_key]],GDList,Table_ExternalData_1[[#Headers],[25]])</f>
        <v>0</v>
      </c>
      <c r="AF534" s="6">
        <f>SUMIFS(GQList,GIList,Table_ExternalData_1[[#This Row],[Item_key]],GDList,Table_ExternalData_1[[#Headers],[26]])</f>
        <v>0</v>
      </c>
      <c r="AG534" s="6">
        <f>SUMIFS(GQList,GIList,Table_ExternalData_1[[#This Row],[Item_key]],GDList,Table_ExternalData_1[[#Headers],[27]])</f>
        <v>0</v>
      </c>
      <c r="AH534" s="6">
        <f>SUMIFS(GQList,GIList,Table_ExternalData_1[[#This Row],[Item_key]],GDList,Table_ExternalData_1[[#Headers],[28]])</f>
        <v>0</v>
      </c>
      <c r="AI534" s="6">
        <f>SUMIFS(GQList,GIList,Table_ExternalData_1[[#This Row],[Item_key]],GDList,Table_ExternalData_1[[#Headers],[29]])</f>
        <v>1300</v>
      </c>
      <c r="AJ534" s="6">
        <f>SUMIFS(GQList,GIList,Table_ExternalData_1[[#This Row],[Item_key]],GDList,Table_ExternalData_1[[#Headers],[30]])</f>
        <v>0</v>
      </c>
      <c r="AK534" s="6">
        <f>SUMIFS(GQList,GIList,Table_ExternalData_1[[#This Row],[Item_key]],GDList,Table_ExternalData_1[[#Headers],[31]])</f>
        <v>885</v>
      </c>
      <c r="AL534" s="6">
        <f>SUM(Table_ExternalData_1[[#This Row],[1]:[31]])</f>
        <v>5810</v>
      </c>
    </row>
    <row r="535" spans="1:38" hidden="1">
      <c r="A535" s="8" t="s">
        <v>2000</v>
      </c>
      <c r="B535" s="3" t="s">
        <v>1400</v>
      </c>
      <c r="C535" s="3" t="s">
        <v>519</v>
      </c>
      <c r="D535" s="3" t="s">
        <v>1405</v>
      </c>
      <c r="E535" s="3" t="s">
        <v>1406</v>
      </c>
      <c r="F535" s="8" t="s">
        <v>1641</v>
      </c>
      <c r="G535" s="6">
        <f>SUMIFS(GQList,GIList,Table_ExternalData_1[[#This Row],[Item_key]],GDList,Table_ExternalData_1[[#Headers],[1]])</f>
        <v>0</v>
      </c>
      <c r="H535" s="6">
        <f>SUMIFS(GQList,GIList,Table_ExternalData_1[[#This Row],[Item_key]],GDList,Table_ExternalData_1[[#Headers],[2]])</f>
        <v>0</v>
      </c>
      <c r="I535" s="6">
        <f>SUMIFS(GQList,GIList,Table_ExternalData_1[[#This Row],[Item_key]],GDList,Table_ExternalData_1[[#Headers],[3]])</f>
        <v>0</v>
      </c>
      <c r="J535" s="6">
        <f>SUMIFS(GQList,GIList,Table_ExternalData_1[[#This Row],[Item_key]],GDList,Table_ExternalData_1[[#Headers],[4]])</f>
        <v>0</v>
      </c>
      <c r="K535" s="6">
        <f>SUMIFS(GQList,GIList,Table_ExternalData_1[[#This Row],[Item_key]],GDList,Table_ExternalData_1[[#Headers],[5]])</f>
        <v>0</v>
      </c>
      <c r="L535" s="6">
        <f>SUMIFS(GQList,GIList,Table_ExternalData_1[[#This Row],[Item_key]],GDList,Table_ExternalData_1[[#Headers],[6]])</f>
        <v>0</v>
      </c>
      <c r="M535" s="6">
        <f>SUMIFS(GQList,GIList,Table_ExternalData_1[[#This Row],[Item_key]],GDList,Table_ExternalData_1[[#Headers],[7]])</f>
        <v>0</v>
      </c>
      <c r="N535" s="6">
        <f>SUMIFS(GQList,GIList,Table_ExternalData_1[[#This Row],[Item_key]],GDList,Table_ExternalData_1[[#Headers],[8]])</f>
        <v>0</v>
      </c>
      <c r="O535" s="6">
        <f>SUMIFS(GQList,GIList,Table_ExternalData_1[[#This Row],[Item_key]],GDList,Table_ExternalData_1[[#Headers],[9]])</f>
        <v>0</v>
      </c>
      <c r="P535" s="6">
        <f>SUMIFS(GQList,GIList,Table_ExternalData_1[[#This Row],[Item_key]],GDList,Table_ExternalData_1[[#Headers],[10]])</f>
        <v>0</v>
      </c>
      <c r="Q535" s="6">
        <f>SUMIFS(GQList,GIList,Table_ExternalData_1[[#This Row],[Item_key]],GDList,Table_ExternalData_1[[#Headers],[11]])</f>
        <v>0</v>
      </c>
      <c r="R535" s="6">
        <f>SUMIFS(GQList,GIList,Table_ExternalData_1[[#This Row],[Item_key]],GDList,Table_ExternalData_1[[#Headers],[12]])</f>
        <v>0</v>
      </c>
      <c r="S535" s="6">
        <f>SUMIFS(GQList,GIList,Table_ExternalData_1[[#This Row],[Item_key]],GDList,Table_ExternalData_1[[#Headers],[13]])</f>
        <v>0</v>
      </c>
      <c r="T535" s="6">
        <f>SUMIFS(GQList,GIList,Table_ExternalData_1[[#This Row],[Item_key]],GDList,Table_ExternalData_1[[#Headers],[14]])</f>
        <v>0</v>
      </c>
      <c r="U535" s="6">
        <f>SUMIFS(GQList,GIList,Table_ExternalData_1[[#This Row],[Item_key]],GDList,Table_ExternalData_1[[#Headers],[15]])</f>
        <v>0</v>
      </c>
      <c r="V535" s="6">
        <f>SUMIFS(GQList,GIList,Table_ExternalData_1[[#This Row],[Item_key]],GDList,Table_ExternalData_1[[#Headers],[16]])</f>
        <v>0</v>
      </c>
      <c r="W535" s="6">
        <f>SUMIFS(GQList,GIList,Table_ExternalData_1[[#This Row],[Item_key]],GDList,Table_ExternalData_1[[#Headers],[17]])</f>
        <v>0</v>
      </c>
      <c r="X535" s="6">
        <f>SUMIFS(GQList,GIList,Table_ExternalData_1[[#This Row],[Item_key]],GDList,Table_ExternalData_1[[#Headers],[18]])</f>
        <v>0</v>
      </c>
      <c r="Y535" s="6">
        <f>SUMIFS(GQList,GIList,Table_ExternalData_1[[#This Row],[Item_key]],GDList,Table_ExternalData_1[[#Headers],[19]])</f>
        <v>0</v>
      </c>
      <c r="Z535" s="6">
        <f>SUMIFS(GQList,GIList,Table_ExternalData_1[[#This Row],[Item_key]],GDList,Table_ExternalData_1[[#Headers],[20]])</f>
        <v>0</v>
      </c>
      <c r="AA535" s="6">
        <f>SUMIFS(GQList,GIList,Table_ExternalData_1[[#This Row],[Item_key]],GDList,Table_ExternalData_1[[#Headers],[21]])</f>
        <v>0</v>
      </c>
      <c r="AB535" s="6">
        <f>SUMIFS(GQList,GIList,Table_ExternalData_1[[#This Row],[Item_key]],GDList,Table_ExternalData_1[[#Headers],[22]])</f>
        <v>0</v>
      </c>
      <c r="AC535" s="6">
        <f>SUMIFS(GQList,GIList,Table_ExternalData_1[[#This Row],[Item_key]],GDList,Table_ExternalData_1[[#Headers],[23]])</f>
        <v>0</v>
      </c>
      <c r="AD535" s="6">
        <f>SUMIFS(GQList,GIList,Table_ExternalData_1[[#This Row],[Item_key]],GDList,Table_ExternalData_1[[#Headers],[24]])</f>
        <v>0</v>
      </c>
      <c r="AE535" s="6">
        <f>SUMIFS(GQList,GIList,Table_ExternalData_1[[#This Row],[Item_key]],GDList,Table_ExternalData_1[[#Headers],[25]])</f>
        <v>100</v>
      </c>
      <c r="AF535" s="6">
        <f>SUMIFS(GQList,GIList,Table_ExternalData_1[[#This Row],[Item_key]],GDList,Table_ExternalData_1[[#Headers],[26]])</f>
        <v>0</v>
      </c>
      <c r="AG535" s="6">
        <f>SUMIFS(GQList,GIList,Table_ExternalData_1[[#This Row],[Item_key]],GDList,Table_ExternalData_1[[#Headers],[27]])</f>
        <v>0</v>
      </c>
      <c r="AH535" s="6">
        <f>SUMIFS(GQList,GIList,Table_ExternalData_1[[#This Row],[Item_key]],GDList,Table_ExternalData_1[[#Headers],[28]])</f>
        <v>0</v>
      </c>
      <c r="AI535" s="6">
        <f>SUMIFS(GQList,GIList,Table_ExternalData_1[[#This Row],[Item_key]],GDList,Table_ExternalData_1[[#Headers],[29]])</f>
        <v>0</v>
      </c>
      <c r="AJ535" s="6">
        <f>SUMIFS(GQList,GIList,Table_ExternalData_1[[#This Row],[Item_key]],GDList,Table_ExternalData_1[[#Headers],[30]])</f>
        <v>0</v>
      </c>
      <c r="AK535" s="6">
        <f>SUMIFS(GQList,GIList,Table_ExternalData_1[[#This Row],[Item_key]],GDList,Table_ExternalData_1[[#Headers],[31]])</f>
        <v>500</v>
      </c>
      <c r="AL535" s="6">
        <f>SUM(Table_ExternalData_1[[#This Row],[1]:[31]])</f>
        <v>600</v>
      </c>
    </row>
    <row r="536" spans="1:38" ht="24" hidden="1">
      <c r="A536" s="8" t="s">
        <v>2000</v>
      </c>
      <c r="B536" s="3" t="s">
        <v>1400</v>
      </c>
      <c r="C536" s="3" t="s">
        <v>453</v>
      </c>
      <c r="D536" s="3" t="s">
        <v>1407</v>
      </c>
      <c r="E536" s="3" t="s">
        <v>1408</v>
      </c>
      <c r="F536" s="8" t="s">
        <v>1641</v>
      </c>
      <c r="G536" s="6">
        <f>SUMIFS(GQList,GIList,Table_ExternalData_1[[#This Row],[Item_key]],GDList,Table_ExternalData_1[[#Headers],[1]])</f>
        <v>0</v>
      </c>
      <c r="H536" s="6">
        <f>SUMIFS(GQList,GIList,Table_ExternalData_1[[#This Row],[Item_key]],GDList,Table_ExternalData_1[[#Headers],[2]])</f>
        <v>0</v>
      </c>
      <c r="I536" s="6">
        <f>SUMIFS(GQList,GIList,Table_ExternalData_1[[#This Row],[Item_key]],GDList,Table_ExternalData_1[[#Headers],[3]])</f>
        <v>0</v>
      </c>
      <c r="J536" s="6">
        <f>SUMIFS(GQList,GIList,Table_ExternalData_1[[#This Row],[Item_key]],GDList,Table_ExternalData_1[[#Headers],[4]])</f>
        <v>0</v>
      </c>
      <c r="K536" s="6">
        <f>SUMIFS(GQList,GIList,Table_ExternalData_1[[#This Row],[Item_key]],GDList,Table_ExternalData_1[[#Headers],[5]])</f>
        <v>0</v>
      </c>
      <c r="L536" s="6">
        <f>SUMIFS(GQList,GIList,Table_ExternalData_1[[#This Row],[Item_key]],GDList,Table_ExternalData_1[[#Headers],[6]])</f>
        <v>0</v>
      </c>
      <c r="M536" s="6">
        <f>SUMIFS(GQList,GIList,Table_ExternalData_1[[#This Row],[Item_key]],GDList,Table_ExternalData_1[[#Headers],[7]])</f>
        <v>0</v>
      </c>
      <c r="N536" s="6">
        <f>SUMIFS(GQList,GIList,Table_ExternalData_1[[#This Row],[Item_key]],GDList,Table_ExternalData_1[[#Headers],[8]])</f>
        <v>0</v>
      </c>
      <c r="O536" s="6">
        <f>SUMIFS(GQList,GIList,Table_ExternalData_1[[#This Row],[Item_key]],GDList,Table_ExternalData_1[[#Headers],[9]])</f>
        <v>0</v>
      </c>
      <c r="P536" s="6">
        <f>SUMIFS(GQList,GIList,Table_ExternalData_1[[#This Row],[Item_key]],GDList,Table_ExternalData_1[[#Headers],[10]])</f>
        <v>0</v>
      </c>
      <c r="Q536" s="6">
        <f>SUMIFS(GQList,GIList,Table_ExternalData_1[[#This Row],[Item_key]],GDList,Table_ExternalData_1[[#Headers],[11]])</f>
        <v>0</v>
      </c>
      <c r="R536" s="6">
        <f>SUMIFS(GQList,GIList,Table_ExternalData_1[[#This Row],[Item_key]],GDList,Table_ExternalData_1[[#Headers],[12]])</f>
        <v>0</v>
      </c>
      <c r="S536" s="6">
        <f>SUMIFS(GQList,GIList,Table_ExternalData_1[[#This Row],[Item_key]],GDList,Table_ExternalData_1[[#Headers],[13]])</f>
        <v>0</v>
      </c>
      <c r="T536" s="6">
        <f>SUMIFS(GQList,GIList,Table_ExternalData_1[[#This Row],[Item_key]],GDList,Table_ExternalData_1[[#Headers],[14]])</f>
        <v>0</v>
      </c>
      <c r="U536" s="6">
        <f>SUMIFS(GQList,GIList,Table_ExternalData_1[[#This Row],[Item_key]],GDList,Table_ExternalData_1[[#Headers],[15]])</f>
        <v>0</v>
      </c>
      <c r="V536" s="6">
        <f>SUMIFS(GQList,GIList,Table_ExternalData_1[[#This Row],[Item_key]],GDList,Table_ExternalData_1[[#Headers],[16]])</f>
        <v>0</v>
      </c>
      <c r="W536" s="6">
        <f>SUMIFS(GQList,GIList,Table_ExternalData_1[[#This Row],[Item_key]],GDList,Table_ExternalData_1[[#Headers],[17]])</f>
        <v>0</v>
      </c>
      <c r="X536" s="6">
        <f>SUMIFS(GQList,GIList,Table_ExternalData_1[[#This Row],[Item_key]],GDList,Table_ExternalData_1[[#Headers],[18]])</f>
        <v>0</v>
      </c>
      <c r="Y536" s="6">
        <f>SUMIFS(GQList,GIList,Table_ExternalData_1[[#This Row],[Item_key]],GDList,Table_ExternalData_1[[#Headers],[19]])</f>
        <v>0</v>
      </c>
      <c r="Z536" s="6">
        <f>SUMIFS(GQList,GIList,Table_ExternalData_1[[#This Row],[Item_key]],GDList,Table_ExternalData_1[[#Headers],[20]])</f>
        <v>0</v>
      </c>
      <c r="AA536" s="6">
        <f>SUMIFS(GQList,GIList,Table_ExternalData_1[[#This Row],[Item_key]],GDList,Table_ExternalData_1[[#Headers],[21]])</f>
        <v>0</v>
      </c>
      <c r="AB536" s="6">
        <f>SUMIFS(GQList,GIList,Table_ExternalData_1[[#This Row],[Item_key]],GDList,Table_ExternalData_1[[#Headers],[22]])</f>
        <v>0</v>
      </c>
      <c r="AC536" s="6">
        <f>SUMIFS(GQList,GIList,Table_ExternalData_1[[#This Row],[Item_key]],GDList,Table_ExternalData_1[[#Headers],[23]])</f>
        <v>0</v>
      </c>
      <c r="AD536" s="6">
        <f>SUMIFS(GQList,GIList,Table_ExternalData_1[[#This Row],[Item_key]],GDList,Table_ExternalData_1[[#Headers],[24]])</f>
        <v>0</v>
      </c>
      <c r="AE536" s="6">
        <f>SUMIFS(GQList,GIList,Table_ExternalData_1[[#This Row],[Item_key]],GDList,Table_ExternalData_1[[#Headers],[25]])</f>
        <v>0</v>
      </c>
      <c r="AF536" s="6">
        <f>SUMIFS(GQList,GIList,Table_ExternalData_1[[#This Row],[Item_key]],GDList,Table_ExternalData_1[[#Headers],[26]])</f>
        <v>0</v>
      </c>
      <c r="AG536" s="6">
        <f>SUMIFS(GQList,GIList,Table_ExternalData_1[[#This Row],[Item_key]],GDList,Table_ExternalData_1[[#Headers],[27]])</f>
        <v>0</v>
      </c>
      <c r="AH536" s="6">
        <f>SUMIFS(GQList,GIList,Table_ExternalData_1[[#This Row],[Item_key]],GDList,Table_ExternalData_1[[#Headers],[28]])</f>
        <v>0</v>
      </c>
      <c r="AI536" s="6">
        <f>SUMIFS(GQList,GIList,Table_ExternalData_1[[#This Row],[Item_key]],GDList,Table_ExternalData_1[[#Headers],[29]])</f>
        <v>0</v>
      </c>
      <c r="AJ536" s="6">
        <f>SUMIFS(GQList,GIList,Table_ExternalData_1[[#This Row],[Item_key]],GDList,Table_ExternalData_1[[#Headers],[30]])</f>
        <v>0</v>
      </c>
      <c r="AK536" s="6">
        <f>SUMIFS(GQList,GIList,Table_ExternalData_1[[#This Row],[Item_key]],GDList,Table_ExternalData_1[[#Headers],[31]])</f>
        <v>700</v>
      </c>
      <c r="AL536" s="6">
        <f>SUM(Table_ExternalData_1[[#This Row],[1]:[31]])</f>
        <v>700</v>
      </c>
    </row>
    <row r="537" spans="1:38" ht="24" hidden="1">
      <c r="A537" s="8" t="s">
        <v>2000</v>
      </c>
      <c r="B537" s="3" t="s">
        <v>1400</v>
      </c>
      <c r="C537" s="3" t="s">
        <v>454</v>
      </c>
      <c r="D537" s="3" t="s">
        <v>1409</v>
      </c>
      <c r="E537" s="3" t="s">
        <v>1410</v>
      </c>
      <c r="F537" s="8" t="s">
        <v>1641</v>
      </c>
      <c r="G537" s="6">
        <f>SUMIFS(GQList,GIList,Table_ExternalData_1[[#This Row],[Item_key]],GDList,Table_ExternalData_1[[#Headers],[1]])</f>
        <v>0</v>
      </c>
      <c r="H537" s="6">
        <f>SUMIFS(GQList,GIList,Table_ExternalData_1[[#This Row],[Item_key]],GDList,Table_ExternalData_1[[#Headers],[2]])</f>
        <v>0</v>
      </c>
      <c r="I537" s="6">
        <f>SUMIFS(GQList,GIList,Table_ExternalData_1[[#This Row],[Item_key]],GDList,Table_ExternalData_1[[#Headers],[3]])</f>
        <v>0</v>
      </c>
      <c r="J537" s="6">
        <f>SUMIFS(GQList,GIList,Table_ExternalData_1[[#This Row],[Item_key]],GDList,Table_ExternalData_1[[#Headers],[4]])</f>
        <v>0</v>
      </c>
      <c r="K537" s="6">
        <f>SUMIFS(GQList,GIList,Table_ExternalData_1[[#This Row],[Item_key]],GDList,Table_ExternalData_1[[#Headers],[5]])</f>
        <v>0</v>
      </c>
      <c r="L537" s="6">
        <f>SUMIFS(GQList,GIList,Table_ExternalData_1[[#This Row],[Item_key]],GDList,Table_ExternalData_1[[#Headers],[6]])</f>
        <v>0</v>
      </c>
      <c r="M537" s="6">
        <f>SUMIFS(GQList,GIList,Table_ExternalData_1[[#This Row],[Item_key]],GDList,Table_ExternalData_1[[#Headers],[7]])</f>
        <v>0</v>
      </c>
      <c r="N537" s="6">
        <f>SUMIFS(GQList,GIList,Table_ExternalData_1[[#This Row],[Item_key]],GDList,Table_ExternalData_1[[#Headers],[8]])</f>
        <v>0</v>
      </c>
      <c r="O537" s="6">
        <f>SUMIFS(GQList,GIList,Table_ExternalData_1[[#This Row],[Item_key]],GDList,Table_ExternalData_1[[#Headers],[9]])</f>
        <v>0</v>
      </c>
      <c r="P537" s="6">
        <f>SUMIFS(GQList,GIList,Table_ExternalData_1[[#This Row],[Item_key]],GDList,Table_ExternalData_1[[#Headers],[10]])</f>
        <v>0</v>
      </c>
      <c r="Q537" s="6">
        <f>SUMIFS(GQList,GIList,Table_ExternalData_1[[#This Row],[Item_key]],GDList,Table_ExternalData_1[[#Headers],[11]])</f>
        <v>0</v>
      </c>
      <c r="R537" s="6">
        <f>SUMIFS(GQList,GIList,Table_ExternalData_1[[#This Row],[Item_key]],GDList,Table_ExternalData_1[[#Headers],[12]])</f>
        <v>0</v>
      </c>
      <c r="S537" s="6">
        <f>SUMIFS(GQList,GIList,Table_ExternalData_1[[#This Row],[Item_key]],GDList,Table_ExternalData_1[[#Headers],[13]])</f>
        <v>0</v>
      </c>
      <c r="T537" s="6">
        <f>SUMIFS(GQList,GIList,Table_ExternalData_1[[#This Row],[Item_key]],GDList,Table_ExternalData_1[[#Headers],[14]])</f>
        <v>0</v>
      </c>
      <c r="U537" s="6">
        <f>SUMIFS(GQList,GIList,Table_ExternalData_1[[#This Row],[Item_key]],GDList,Table_ExternalData_1[[#Headers],[15]])</f>
        <v>0</v>
      </c>
      <c r="V537" s="6">
        <f>SUMIFS(GQList,GIList,Table_ExternalData_1[[#This Row],[Item_key]],GDList,Table_ExternalData_1[[#Headers],[16]])</f>
        <v>0</v>
      </c>
      <c r="W537" s="6">
        <f>SUMIFS(GQList,GIList,Table_ExternalData_1[[#This Row],[Item_key]],GDList,Table_ExternalData_1[[#Headers],[17]])</f>
        <v>0</v>
      </c>
      <c r="X537" s="6">
        <f>SUMIFS(GQList,GIList,Table_ExternalData_1[[#This Row],[Item_key]],GDList,Table_ExternalData_1[[#Headers],[18]])</f>
        <v>0</v>
      </c>
      <c r="Y537" s="6">
        <f>SUMIFS(GQList,GIList,Table_ExternalData_1[[#This Row],[Item_key]],GDList,Table_ExternalData_1[[#Headers],[19]])</f>
        <v>0</v>
      </c>
      <c r="Z537" s="6">
        <f>SUMIFS(GQList,GIList,Table_ExternalData_1[[#This Row],[Item_key]],GDList,Table_ExternalData_1[[#Headers],[20]])</f>
        <v>0</v>
      </c>
      <c r="AA537" s="6">
        <f>SUMIFS(GQList,GIList,Table_ExternalData_1[[#This Row],[Item_key]],GDList,Table_ExternalData_1[[#Headers],[21]])</f>
        <v>0</v>
      </c>
      <c r="AB537" s="6">
        <f>SUMIFS(GQList,GIList,Table_ExternalData_1[[#This Row],[Item_key]],GDList,Table_ExternalData_1[[#Headers],[22]])</f>
        <v>0</v>
      </c>
      <c r="AC537" s="6">
        <f>SUMIFS(GQList,GIList,Table_ExternalData_1[[#This Row],[Item_key]],GDList,Table_ExternalData_1[[#Headers],[23]])</f>
        <v>0</v>
      </c>
      <c r="AD537" s="6">
        <f>SUMIFS(GQList,GIList,Table_ExternalData_1[[#This Row],[Item_key]],GDList,Table_ExternalData_1[[#Headers],[24]])</f>
        <v>0</v>
      </c>
      <c r="AE537" s="6">
        <f>SUMIFS(GQList,GIList,Table_ExternalData_1[[#This Row],[Item_key]],GDList,Table_ExternalData_1[[#Headers],[25]])</f>
        <v>0</v>
      </c>
      <c r="AF537" s="6">
        <f>SUMIFS(GQList,GIList,Table_ExternalData_1[[#This Row],[Item_key]],GDList,Table_ExternalData_1[[#Headers],[26]])</f>
        <v>0</v>
      </c>
      <c r="AG537" s="6">
        <f>SUMIFS(GQList,GIList,Table_ExternalData_1[[#This Row],[Item_key]],GDList,Table_ExternalData_1[[#Headers],[27]])</f>
        <v>0</v>
      </c>
      <c r="AH537" s="6">
        <f>SUMIFS(GQList,GIList,Table_ExternalData_1[[#This Row],[Item_key]],GDList,Table_ExternalData_1[[#Headers],[28]])</f>
        <v>0</v>
      </c>
      <c r="AI537" s="6">
        <f>SUMIFS(GQList,GIList,Table_ExternalData_1[[#This Row],[Item_key]],GDList,Table_ExternalData_1[[#Headers],[29]])</f>
        <v>0</v>
      </c>
      <c r="AJ537" s="6">
        <f>SUMIFS(GQList,GIList,Table_ExternalData_1[[#This Row],[Item_key]],GDList,Table_ExternalData_1[[#Headers],[30]])</f>
        <v>0</v>
      </c>
      <c r="AK537" s="6">
        <f>SUMIFS(GQList,GIList,Table_ExternalData_1[[#This Row],[Item_key]],GDList,Table_ExternalData_1[[#Headers],[31]])</f>
        <v>700</v>
      </c>
      <c r="AL537" s="6">
        <f>SUM(Table_ExternalData_1[[#This Row],[1]:[31]])</f>
        <v>700</v>
      </c>
    </row>
    <row r="538" spans="1:38" hidden="1">
      <c r="A538" s="8" t="s">
        <v>2000</v>
      </c>
      <c r="B538" s="3" t="s">
        <v>1400</v>
      </c>
      <c r="C538" s="3" t="s">
        <v>583</v>
      </c>
      <c r="D538" s="3" t="s">
        <v>1411</v>
      </c>
      <c r="E538" s="3" t="s">
        <v>1412</v>
      </c>
      <c r="F538" s="8" t="s">
        <v>1641</v>
      </c>
      <c r="G538" s="6">
        <f>SUMIFS(GQList,GIList,Table_ExternalData_1[[#This Row],[Item_key]],GDList,Table_ExternalData_1[[#Headers],[1]])</f>
        <v>0</v>
      </c>
      <c r="H538" s="6">
        <f>SUMIFS(GQList,GIList,Table_ExternalData_1[[#This Row],[Item_key]],GDList,Table_ExternalData_1[[#Headers],[2]])</f>
        <v>0</v>
      </c>
      <c r="I538" s="6">
        <f>SUMIFS(GQList,GIList,Table_ExternalData_1[[#This Row],[Item_key]],GDList,Table_ExternalData_1[[#Headers],[3]])</f>
        <v>0</v>
      </c>
      <c r="J538" s="6">
        <f>SUMIFS(GQList,GIList,Table_ExternalData_1[[#This Row],[Item_key]],GDList,Table_ExternalData_1[[#Headers],[4]])</f>
        <v>0</v>
      </c>
      <c r="K538" s="6">
        <f>SUMIFS(GQList,GIList,Table_ExternalData_1[[#This Row],[Item_key]],GDList,Table_ExternalData_1[[#Headers],[5]])</f>
        <v>0</v>
      </c>
      <c r="L538" s="6">
        <f>SUMIFS(GQList,GIList,Table_ExternalData_1[[#This Row],[Item_key]],GDList,Table_ExternalData_1[[#Headers],[6]])</f>
        <v>0</v>
      </c>
      <c r="M538" s="6">
        <f>SUMIFS(GQList,GIList,Table_ExternalData_1[[#This Row],[Item_key]],GDList,Table_ExternalData_1[[#Headers],[7]])</f>
        <v>0</v>
      </c>
      <c r="N538" s="6">
        <f>SUMIFS(GQList,GIList,Table_ExternalData_1[[#This Row],[Item_key]],GDList,Table_ExternalData_1[[#Headers],[8]])</f>
        <v>0</v>
      </c>
      <c r="O538" s="6">
        <f>SUMIFS(GQList,GIList,Table_ExternalData_1[[#This Row],[Item_key]],GDList,Table_ExternalData_1[[#Headers],[9]])</f>
        <v>0</v>
      </c>
      <c r="P538" s="6">
        <f>SUMIFS(GQList,GIList,Table_ExternalData_1[[#This Row],[Item_key]],GDList,Table_ExternalData_1[[#Headers],[10]])</f>
        <v>0</v>
      </c>
      <c r="Q538" s="6">
        <f>SUMIFS(GQList,GIList,Table_ExternalData_1[[#This Row],[Item_key]],GDList,Table_ExternalData_1[[#Headers],[11]])</f>
        <v>0</v>
      </c>
      <c r="R538" s="6">
        <f>SUMIFS(GQList,GIList,Table_ExternalData_1[[#This Row],[Item_key]],GDList,Table_ExternalData_1[[#Headers],[12]])</f>
        <v>0</v>
      </c>
      <c r="S538" s="6">
        <f>SUMIFS(GQList,GIList,Table_ExternalData_1[[#This Row],[Item_key]],GDList,Table_ExternalData_1[[#Headers],[13]])</f>
        <v>0</v>
      </c>
      <c r="T538" s="6">
        <f>SUMIFS(GQList,GIList,Table_ExternalData_1[[#This Row],[Item_key]],GDList,Table_ExternalData_1[[#Headers],[14]])</f>
        <v>0</v>
      </c>
      <c r="U538" s="6">
        <f>SUMIFS(GQList,GIList,Table_ExternalData_1[[#This Row],[Item_key]],GDList,Table_ExternalData_1[[#Headers],[15]])</f>
        <v>0</v>
      </c>
      <c r="V538" s="6">
        <f>SUMIFS(GQList,GIList,Table_ExternalData_1[[#This Row],[Item_key]],GDList,Table_ExternalData_1[[#Headers],[16]])</f>
        <v>0</v>
      </c>
      <c r="W538" s="6">
        <f>SUMIFS(GQList,GIList,Table_ExternalData_1[[#This Row],[Item_key]],GDList,Table_ExternalData_1[[#Headers],[17]])</f>
        <v>0</v>
      </c>
      <c r="X538" s="6">
        <f>SUMIFS(GQList,GIList,Table_ExternalData_1[[#This Row],[Item_key]],GDList,Table_ExternalData_1[[#Headers],[18]])</f>
        <v>0</v>
      </c>
      <c r="Y538" s="6">
        <f>SUMIFS(GQList,GIList,Table_ExternalData_1[[#This Row],[Item_key]],GDList,Table_ExternalData_1[[#Headers],[19]])</f>
        <v>0</v>
      </c>
      <c r="Z538" s="6">
        <f>SUMIFS(GQList,GIList,Table_ExternalData_1[[#This Row],[Item_key]],GDList,Table_ExternalData_1[[#Headers],[20]])</f>
        <v>0</v>
      </c>
      <c r="AA538" s="6">
        <f>SUMIFS(GQList,GIList,Table_ExternalData_1[[#This Row],[Item_key]],GDList,Table_ExternalData_1[[#Headers],[21]])</f>
        <v>0</v>
      </c>
      <c r="AB538" s="6">
        <f>SUMIFS(GQList,GIList,Table_ExternalData_1[[#This Row],[Item_key]],GDList,Table_ExternalData_1[[#Headers],[22]])</f>
        <v>0</v>
      </c>
      <c r="AC538" s="6">
        <f>SUMIFS(GQList,GIList,Table_ExternalData_1[[#This Row],[Item_key]],GDList,Table_ExternalData_1[[#Headers],[23]])</f>
        <v>0</v>
      </c>
      <c r="AD538" s="6">
        <f>SUMIFS(GQList,GIList,Table_ExternalData_1[[#This Row],[Item_key]],GDList,Table_ExternalData_1[[#Headers],[24]])</f>
        <v>0</v>
      </c>
      <c r="AE538" s="6">
        <f>SUMIFS(GQList,GIList,Table_ExternalData_1[[#This Row],[Item_key]],GDList,Table_ExternalData_1[[#Headers],[25]])</f>
        <v>0</v>
      </c>
      <c r="AF538" s="6">
        <f>SUMIFS(GQList,GIList,Table_ExternalData_1[[#This Row],[Item_key]],GDList,Table_ExternalData_1[[#Headers],[26]])</f>
        <v>0</v>
      </c>
      <c r="AG538" s="6">
        <f>SUMIFS(GQList,GIList,Table_ExternalData_1[[#This Row],[Item_key]],GDList,Table_ExternalData_1[[#Headers],[27]])</f>
        <v>0</v>
      </c>
      <c r="AH538" s="6">
        <f>SUMIFS(GQList,GIList,Table_ExternalData_1[[#This Row],[Item_key]],GDList,Table_ExternalData_1[[#Headers],[28]])</f>
        <v>0</v>
      </c>
      <c r="AI538" s="6">
        <f>SUMIFS(GQList,GIList,Table_ExternalData_1[[#This Row],[Item_key]],GDList,Table_ExternalData_1[[#Headers],[29]])</f>
        <v>0</v>
      </c>
      <c r="AJ538" s="6">
        <f>SUMIFS(GQList,GIList,Table_ExternalData_1[[#This Row],[Item_key]],GDList,Table_ExternalData_1[[#Headers],[30]])</f>
        <v>0</v>
      </c>
      <c r="AK538" s="6">
        <f>SUMIFS(GQList,GIList,Table_ExternalData_1[[#This Row],[Item_key]],GDList,Table_ExternalData_1[[#Headers],[31]])</f>
        <v>0</v>
      </c>
      <c r="AL538" s="6">
        <f>SUM(Table_ExternalData_1[[#This Row],[1]:[31]])</f>
        <v>0</v>
      </c>
    </row>
    <row r="539" spans="1:38" hidden="1">
      <c r="A539" s="8" t="s">
        <v>2000</v>
      </c>
      <c r="B539" s="3" t="s">
        <v>1400</v>
      </c>
      <c r="C539" s="3" t="s">
        <v>584</v>
      </c>
      <c r="D539" s="3" t="s">
        <v>1413</v>
      </c>
      <c r="E539" s="3" t="s">
        <v>1414</v>
      </c>
      <c r="F539" s="8" t="s">
        <v>1641</v>
      </c>
      <c r="G539" s="6">
        <f>SUMIFS(GQList,GIList,Table_ExternalData_1[[#This Row],[Item_key]],GDList,Table_ExternalData_1[[#Headers],[1]])</f>
        <v>0</v>
      </c>
      <c r="H539" s="6">
        <f>SUMIFS(GQList,GIList,Table_ExternalData_1[[#This Row],[Item_key]],GDList,Table_ExternalData_1[[#Headers],[2]])</f>
        <v>0</v>
      </c>
      <c r="I539" s="6">
        <f>SUMIFS(GQList,GIList,Table_ExternalData_1[[#This Row],[Item_key]],GDList,Table_ExternalData_1[[#Headers],[3]])</f>
        <v>0</v>
      </c>
      <c r="J539" s="6">
        <f>SUMIFS(GQList,GIList,Table_ExternalData_1[[#This Row],[Item_key]],GDList,Table_ExternalData_1[[#Headers],[4]])</f>
        <v>0</v>
      </c>
      <c r="K539" s="6">
        <f>SUMIFS(GQList,GIList,Table_ExternalData_1[[#This Row],[Item_key]],GDList,Table_ExternalData_1[[#Headers],[5]])</f>
        <v>0</v>
      </c>
      <c r="L539" s="6">
        <f>SUMIFS(GQList,GIList,Table_ExternalData_1[[#This Row],[Item_key]],GDList,Table_ExternalData_1[[#Headers],[6]])</f>
        <v>0</v>
      </c>
      <c r="M539" s="6">
        <f>SUMIFS(GQList,GIList,Table_ExternalData_1[[#This Row],[Item_key]],GDList,Table_ExternalData_1[[#Headers],[7]])</f>
        <v>0</v>
      </c>
      <c r="N539" s="6">
        <f>SUMIFS(GQList,GIList,Table_ExternalData_1[[#This Row],[Item_key]],GDList,Table_ExternalData_1[[#Headers],[8]])</f>
        <v>0</v>
      </c>
      <c r="O539" s="6">
        <f>SUMIFS(GQList,GIList,Table_ExternalData_1[[#This Row],[Item_key]],GDList,Table_ExternalData_1[[#Headers],[9]])</f>
        <v>0</v>
      </c>
      <c r="P539" s="6">
        <f>SUMIFS(GQList,GIList,Table_ExternalData_1[[#This Row],[Item_key]],GDList,Table_ExternalData_1[[#Headers],[10]])</f>
        <v>0</v>
      </c>
      <c r="Q539" s="6">
        <f>SUMIFS(GQList,GIList,Table_ExternalData_1[[#This Row],[Item_key]],GDList,Table_ExternalData_1[[#Headers],[11]])</f>
        <v>0</v>
      </c>
      <c r="R539" s="6">
        <f>SUMIFS(GQList,GIList,Table_ExternalData_1[[#This Row],[Item_key]],GDList,Table_ExternalData_1[[#Headers],[12]])</f>
        <v>0</v>
      </c>
      <c r="S539" s="6">
        <f>SUMIFS(GQList,GIList,Table_ExternalData_1[[#This Row],[Item_key]],GDList,Table_ExternalData_1[[#Headers],[13]])</f>
        <v>0</v>
      </c>
      <c r="T539" s="6">
        <f>SUMIFS(GQList,GIList,Table_ExternalData_1[[#This Row],[Item_key]],GDList,Table_ExternalData_1[[#Headers],[14]])</f>
        <v>0</v>
      </c>
      <c r="U539" s="6">
        <f>SUMIFS(GQList,GIList,Table_ExternalData_1[[#This Row],[Item_key]],GDList,Table_ExternalData_1[[#Headers],[15]])</f>
        <v>0</v>
      </c>
      <c r="V539" s="6">
        <f>SUMIFS(GQList,GIList,Table_ExternalData_1[[#This Row],[Item_key]],GDList,Table_ExternalData_1[[#Headers],[16]])</f>
        <v>0</v>
      </c>
      <c r="W539" s="6">
        <f>SUMIFS(GQList,GIList,Table_ExternalData_1[[#This Row],[Item_key]],GDList,Table_ExternalData_1[[#Headers],[17]])</f>
        <v>0</v>
      </c>
      <c r="X539" s="6">
        <f>SUMIFS(GQList,GIList,Table_ExternalData_1[[#This Row],[Item_key]],GDList,Table_ExternalData_1[[#Headers],[18]])</f>
        <v>0</v>
      </c>
      <c r="Y539" s="6">
        <f>SUMIFS(GQList,GIList,Table_ExternalData_1[[#This Row],[Item_key]],GDList,Table_ExternalData_1[[#Headers],[19]])</f>
        <v>0</v>
      </c>
      <c r="Z539" s="6">
        <f>SUMIFS(GQList,GIList,Table_ExternalData_1[[#This Row],[Item_key]],GDList,Table_ExternalData_1[[#Headers],[20]])</f>
        <v>0</v>
      </c>
      <c r="AA539" s="6">
        <f>SUMIFS(GQList,GIList,Table_ExternalData_1[[#This Row],[Item_key]],GDList,Table_ExternalData_1[[#Headers],[21]])</f>
        <v>0</v>
      </c>
      <c r="AB539" s="6">
        <f>SUMIFS(GQList,GIList,Table_ExternalData_1[[#This Row],[Item_key]],GDList,Table_ExternalData_1[[#Headers],[22]])</f>
        <v>0</v>
      </c>
      <c r="AC539" s="6">
        <f>SUMIFS(GQList,GIList,Table_ExternalData_1[[#This Row],[Item_key]],GDList,Table_ExternalData_1[[#Headers],[23]])</f>
        <v>0</v>
      </c>
      <c r="AD539" s="6">
        <f>SUMIFS(GQList,GIList,Table_ExternalData_1[[#This Row],[Item_key]],GDList,Table_ExternalData_1[[#Headers],[24]])</f>
        <v>0</v>
      </c>
      <c r="AE539" s="6">
        <f>SUMIFS(GQList,GIList,Table_ExternalData_1[[#This Row],[Item_key]],GDList,Table_ExternalData_1[[#Headers],[25]])</f>
        <v>0</v>
      </c>
      <c r="AF539" s="6">
        <f>SUMIFS(GQList,GIList,Table_ExternalData_1[[#This Row],[Item_key]],GDList,Table_ExternalData_1[[#Headers],[26]])</f>
        <v>0</v>
      </c>
      <c r="AG539" s="6">
        <f>SUMIFS(GQList,GIList,Table_ExternalData_1[[#This Row],[Item_key]],GDList,Table_ExternalData_1[[#Headers],[27]])</f>
        <v>0</v>
      </c>
      <c r="AH539" s="6">
        <f>SUMIFS(GQList,GIList,Table_ExternalData_1[[#This Row],[Item_key]],GDList,Table_ExternalData_1[[#Headers],[28]])</f>
        <v>0</v>
      </c>
      <c r="AI539" s="6">
        <f>SUMIFS(GQList,GIList,Table_ExternalData_1[[#This Row],[Item_key]],GDList,Table_ExternalData_1[[#Headers],[29]])</f>
        <v>0</v>
      </c>
      <c r="AJ539" s="6">
        <f>SUMIFS(GQList,GIList,Table_ExternalData_1[[#This Row],[Item_key]],GDList,Table_ExternalData_1[[#Headers],[30]])</f>
        <v>0</v>
      </c>
      <c r="AK539" s="6">
        <f>SUMIFS(GQList,GIList,Table_ExternalData_1[[#This Row],[Item_key]],GDList,Table_ExternalData_1[[#Headers],[31]])</f>
        <v>0</v>
      </c>
      <c r="AL539" s="6">
        <f>SUM(Table_ExternalData_1[[#This Row],[1]:[31]])</f>
        <v>0</v>
      </c>
    </row>
    <row r="540" spans="1:38" ht="24">
      <c r="A540" s="8" t="s">
        <v>2001</v>
      </c>
      <c r="B540" s="3" t="s">
        <v>1415</v>
      </c>
      <c r="C540" s="3" t="s">
        <v>177</v>
      </c>
      <c r="D540" s="3" t="s">
        <v>1416</v>
      </c>
      <c r="E540" s="3" t="s">
        <v>1417</v>
      </c>
      <c r="F540" s="8" t="s">
        <v>1641</v>
      </c>
      <c r="G540" s="6">
        <f>SUMIFS(GQList,GIList,Table_ExternalData_1[[#This Row],[Item_key]],GDList,Table_ExternalData_1[[#Headers],[1]])</f>
        <v>0</v>
      </c>
      <c r="H540" s="6">
        <f>SUMIFS(GQList,GIList,Table_ExternalData_1[[#This Row],[Item_key]],GDList,Table_ExternalData_1[[#Headers],[2]])</f>
        <v>0</v>
      </c>
      <c r="I540" s="6">
        <f>SUMIFS(GQList,GIList,Table_ExternalData_1[[#This Row],[Item_key]],GDList,Table_ExternalData_1[[#Headers],[3]])</f>
        <v>0</v>
      </c>
      <c r="J540" s="6">
        <f>SUMIFS(GQList,GIList,Table_ExternalData_1[[#This Row],[Item_key]],GDList,Table_ExternalData_1[[#Headers],[4]])</f>
        <v>0</v>
      </c>
      <c r="K540" s="6">
        <f>SUMIFS(GQList,GIList,Table_ExternalData_1[[#This Row],[Item_key]],GDList,Table_ExternalData_1[[#Headers],[5]])</f>
        <v>0</v>
      </c>
      <c r="L540" s="6">
        <f>SUMIFS(GQList,GIList,Table_ExternalData_1[[#This Row],[Item_key]],GDList,Table_ExternalData_1[[#Headers],[6]])</f>
        <v>800</v>
      </c>
      <c r="M540" s="6">
        <f>SUMIFS(GQList,GIList,Table_ExternalData_1[[#This Row],[Item_key]],GDList,Table_ExternalData_1[[#Headers],[7]])</f>
        <v>0</v>
      </c>
      <c r="N540" s="6">
        <f>SUMIFS(GQList,GIList,Table_ExternalData_1[[#This Row],[Item_key]],GDList,Table_ExternalData_1[[#Headers],[8]])</f>
        <v>700</v>
      </c>
      <c r="O540" s="6">
        <f>SUMIFS(GQList,GIList,Table_ExternalData_1[[#This Row],[Item_key]],GDList,Table_ExternalData_1[[#Headers],[9]])</f>
        <v>0</v>
      </c>
      <c r="P540" s="6">
        <f>SUMIFS(GQList,GIList,Table_ExternalData_1[[#This Row],[Item_key]],GDList,Table_ExternalData_1[[#Headers],[10]])</f>
        <v>0</v>
      </c>
      <c r="Q540" s="6">
        <f>SUMIFS(GQList,GIList,Table_ExternalData_1[[#This Row],[Item_key]],GDList,Table_ExternalData_1[[#Headers],[11]])</f>
        <v>0</v>
      </c>
      <c r="R540" s="6">
        <f>SUMIFS(GQList,GIList,Table_ExternalData_1[[#This Row],[Item_key]],GDList,Table_ExternalData_1[[#Headers],[12]])</f>
        <v>0</v>
      </c>
      <c r="S540" s="6">
        <f>SUMIFS(GQList,GIList,Table_ExternalData_1[[#This Row],[Item_key]],GDList,Table_ExternalData_1[[#Headers],[13]])</f>
        <v>0</v>
      </c>
      <c r="T540" s="6">
        <f>SUMIFS(GQList,GIList,Table_ExternalData_1[[#This Row],[Item_key]],GDList,Table_ExternalData_1[[#Headers],[14]])</f>
        <v>0</v>
      </c>
      <c r="U540" s="6">
        <f>SUMIFS(GQList,GIList,Table_ExternalData_1[[#This Row],[Item_key]],GDList,Table_ExternalData_1[[#Headers],[15]])</f>
        <v>800</v>
      </c>
      <c r="V540" s="6">
        <f>SUMIFS(GQList,GIList,Table_ExternalData_1[[#This Row],[Item_key]],GDList,Table_ExternalData_1[[#Headers],[16]])</f>
        <v>0</v>
      </c>
      <c r="W540" s="6">
        <f>SUMIFS(GQList,GIList,Table_ExternalData_1[[#This Row],[Item_key]],GDList,Table_ExternalData_1[[#Headers],[17]])</f>
        <v>0</v>
      </c>
      <c r="X540" s="6">
        <f>SUMIFS(GQList,GIList,Table_ExternalData_1[[#This Row],[Item_key]],GDList,Table_ExternalData_1[[#Headers],[18]])</f>
        <v>0</v>
      </c>
      <c r="Y540" s="6">
        <f>SUMIFS(GQList,GIList,Table_ExternalData_1[[#This Row],[Item_key]],GDList,Table_ExternalData_1[[#Headers],[19]])</f>
        <v>0</v>
      </c>
      <c r="Z540" s="6">
        <f>SUMIFS(GQList,GIList,Table_ExternalData_1[[#This Row],[Item_key]],GDList,Table_ExternalData_1[[#Headers],[20]])</f>
        <v>0</v>
      </c>
      <c r="AA540" s="6">
        <f>SUMIFS(GQList,GIList,Table_ExternalData_1[[#This Row],[Item_key]],GDList,Table_ExternalData_1[[#Headers],[21]])</f>
        <v>0</v>
      </c>
      <c r="AB540" s="6">
        <f>SUMIFS(GQList,GIList,Table_ExternalData_1[[#This Row],[Item_key]],GDList,Table_ExternalData_1[[#Headers],[22]])</f>
        <v>0</v>
      </c>
      <c r="AC540" s="6">
        <f>SUMIFS(GQList,GIList,Table_ExternalData_1[[#This Row],[Item_key]],GDList,Table_ExternalData_1[[#Headers],[23]])</f>
        <v>0</v>
      </c>
      <c r="AD540" s="6">
        <f>SUMIFS(GQList,GIList,Table_ExternalData_1[[#This Row],[Item_key]],GDList,Table_ExternalData_1[[#Headers],[24]])</f>
        <v>0</v>
      </c>
      <c r="AE540" s="6">
        <f>SUMIFS(GQList,GIList,Table_ExternalData_1[[#This Row],[Item_key]],GDList,Table_ExternalData_1[[#Headers],[25]])</f>
        <v>0</v>
      </c>
      <c r="AF540" s="6">
        <f>SUMIFS(GQList,GIList,Table_ExternalData_1[[#This Row],[Item_key]],GDList,Table_ExternalData_1[[#Headers],[26]])</f>
        <v>0</v>
      </c>
      <c r="AG540" s="6">
        <f>SUMIFS(GQList,GIList,Table_ExternalData_1[[#This Row],[Item_key]],GDList,Table_ExternalData_1[[#Headers],[27]])</f>
        <v>0</v>
      </c>
      <c r="AH540" s="6">
        <f>SUMIFS(GQList,GIList,Table_ExternalData_1[[#This Row],[Item_key]],GDList,Table_ExternalData_1[[#Headers],[28]])</f>
        <v>0</v>
      </c>
      <c r="AI540" s="6">
        <f>SUMIFS(GQList,GIList,Table_ExternalData_1[[#This Row],[Item_key]],GDList,Table_ExternalData_1[[#Headers],[29]])</f>
        <v>0</v>
      </c>
      <c r="AJ540" s="6">
        <f>SUMIFS(GQList,GIList,Table_ExternalData_1[[#This Row],[Item_key]],GDList,Table_ExternalData_1[[#Headers],[30]])</f>
        <v>0</v>
      </c>
      <c r="AK540" s="6">
        <f>SUMIFS(GQList,GIList,Table_ExternalData_1[[#This Row],[Item_key]],GDList,Table_ExternalData_1[[#Headers],[31]])</f>
        <v>3400</v>
      </c>
      <c r="AL540" s="6">
        <f>SUM(Table_ExternalData_1[[#This Row],[1]:[31]])</f>
        <v>5700</v>
      </c>
    </row>
    <row r="541" spans="1:38" ht="24">
      <c r="A541" s="8" t="s">
        <v>2001</v>
      </c>
      <c r="B541" s="3" t="s">
        <v>1418</v>
      </c>
      <c r="C541" s="3" t="s">
        <v>319</v>
      </c>
      <c r="D541" s="3" t="s">
        <v>1419</v>
      </c>
      <c r="E541" s="3" t="s">
        <v>949</v>
      </c>
      <c r="F541" s="8" t="s">
        <v>1641</v>
      </c>
      <c r="G541" s="6">
        <f>SUMIFS(GQList,GIList,Table_ExternalData_1[[#This Row],[Item_key]],GDList,Table_ExternalData_1[[#Headers],[1]])</f>
        <v>0</v>
      </c>
      <c r="H541" s="6">
        <f>SUMIFS(GQList,GIList,Table_ExternalData_1[[#This Row],[Item_key]],GDList,Table_ExternalData_1[[#Headers],[2]])</f>
        <v>0</v>
      </c>
      <c r="I541" s="6">
        <f>SUMIFS(GQList,GIList,Table_ExternalData_1[[#This Row],[Item_key]],GDList,Table_ExternalData_1[[#Headers],[3]])</f>
        <v>0</v>
      </c>
      <c r="J541" s="6">
        <f>SUMIFS(GQList,GIList,Table_ExternalData_1[[#This Row],[Item_key]],GDList,Table_ExternalData_1[[#Headers],[4]])</f>
        <v>-20</v>
      </c>
      <c r="K541" s="6">
        <f>SUMIFS(GQList,GIList,Table_ExternalData_1[[#This Row],[Item_key]],GDList,Table_ExternalData_1[[#Headers],[5]])</f>
        <v>0</v>
      </c>
      <c r="L541" s="6">
        <f>SUMIFS(GQList,GIList,Table_ExternalData_1[[#This Row],[Item_key]],GDList,Table_ExternalData_1[[#Headers],[6]])</f>
        <v>0</v>
      </c>
      <c r="M541" s="6">
        <f>SUMIFS(GQList,GIList,Table_ExternalData_1[[#This Row],[Item_key]],GDList,Table_ExternalData_1[[#Headers],[7]])</f>
        <v>0</v>
      </c>
      <c r="N541" s="6">
        <f>SUMIFS(GQList,GIList,Table_ExternalData_1[[#This Row],[Item_key]],GDList,Table_ExternalData_1[[#Headers],[8]])</f>
        <v>0</v>
      </c>
      <c r="O541" s="6">
        <f>SUMIFS(GQList,GIList,Table_ExternalData_1[[#This Row],[Item_key]],GDList,Table_ExternalData_1[[#Headers],[9]])</f>
        <v>800</v>
      </c>
      <c r="P541" s="6">
        <f>SUMIFS(GQList,GIList,Table_ExternalData_1[[#This Row],[Item_key]],GDList,Table_ExternalData_1[[#Headers],[10]])</f>
        <v>0</v>
      </c>
      <c r="Q541" s="6">
        <f>SUMIFS(GQList,GIList,Table_ExternalData_1[[#This Row],[Item_key]],GDList,Table_ExternalData_1[[#Headers],[11]])</f>
        <v>0</v>
      </c>
      <c r="R541" s="6">
        <f>SUMIFS(GQList,GIList,Table_ExternalData_1[[#This Row],[Item_key]],GDList,Table_ExternalData_1[[#Headers],[12]])</f>
        <v>0</v>
      </c>
      <c r="S541" s="6">
        <f>SUMIFS(GQList,GIList,Table_ExternalData_1[[#This Row],[Item_key]],GDList,Table_ExternalData_1[[#Headers],[13]])</f>
        <v>0</v>
      </c>
      <c r="T541" s="6">
        <f>SUMIFS(GQList,GIList,Table_ExternalData_1[[#This Row],[Item_key]],GDList,Table_ExternalData_1[[#Headers],[14]])</f>
        <v>800</v>
      </c>
      <c r="U541" s="6">
        <f>SUMIFS(GQList,GIList,Table_ExternalData_1[[#This Row],[Item_key]],GDList,Table_ExternalData_1[[#Headers],[15]])</f>
        <v>0</v>
      </c>
      <c r="V541" s="6">
        <f>SUMIFS(GQList,GIList,Table_ExternalData_1[[#This Row],[Item_key]],GDList,Table_ExternalData_1[[#Headers],[16]])</f>
        <v>1520</v>
      </c>
      <c r="W541" s="6">
        <f>SUMIFS(GQList,GIList,Table_ExternalData_1[[#This Row],[Item_key]],GDList,Table_ExternalData_1[[#Headers],[17]])</f>
        <v>0</v>
      </c>
      <c r="X541" s="6">
        <f>SUMIFS(GQList,GIList,Table_ExternalData_1[[#This Row],[Item_key]],GDList,Table_ExternalData_1[[#Headers],[18]])</f>
        <v>0</v>
      </c>
      <c r="Y541" s="6">
        <f>SUMIFS(GQList,GIList,Table_ExternalData_1[[#This Row],[Item_key]],GDList,Table_ExternalData_1[[#Headers],[19]])</f>
        <v>0</v>
      </c>
      <c r="Z541" s="6">
        <f>SUMIFS(GQList,GIList,Table_ExternalData_1[[#This Row],[Item_key]],GDList,Table_ExternalData_1[[#Headers],[20]])</f>
        <v>0</v>
      </c>
      <c r="AA541" s="6">
        <f>SUMIFS(GQList,GIList,Table_ExternalData_1[[#This Row],[Item_key]],GDList,Table_ExternalData_1[[#Headers],[21]])</f>
        <v>0</v>
      </c>
      <c r="AB541" s="6">
        <f>SUMIFS(GQList,GIList,Table_ExternalData_1[[#This Row],[Item_key]],GDList,Table_ExternalData_1[[#Headers],[22]])</f>
        <v>0</v>
      </c>
      <c r="AC541" s="6">
        <f>SUMIFS(GQList,GIList,Table_ExternalData_1[[#This Row],[Item_key]],GDList,Table_ExternalData_1[[#Headers],[23]])</f>
        <v>0</v>
      </c>
      <c r="AD541" s="6">
        <f>SUMIFS(GQList,GIList,Table_ExternalData_1[[#This Row],[Item_key]],GDList,Table_ExternalData_1[[#Headers],[24]])</f>
        <v>0</v>
      </c>
      <c r="AE541" s="6">
        <f>SUMIFS(GQList,GIList,Table_ExternalData_1[[#This Row],[Item_key]],GDList,Table_ExternalData_1[[#Headers],[25]])</f>
        <v>0</v>
      </c>
      <c r="AF541" s="6">
        <f>SUMIFS(GQList,GIList,Table_ExternalData_1[[#This Row],[Item_key]],GDList,Table_ExternalData_1[[#Headers],[26]])</f>
        <v>0</v>
      </c>
      <c r="AG541" s="6">
        <f>SUMIFS(GQList,GIList,Table_ExternalData_1[[#This Row],[Item_key]],GDList,Table_ExternalData_1[[#Headers],[27]])</f>
        <v>50</v>
      </c>
      <c r="AH541" s="6">
        <f>SUMIFS(GQList,GIList,Table_ExternalData_1[[#This Row],[Item_key]],GDList,Table_ExternalData_1[[#Headers],[28]])</f>
        <v>0</v>
      </c>
      <c r="AI541" s="6">
        <f>SUMIFS(GQList,GIList,Table_ExternalData_1[[#This Row],[Item_key]],GDList,Table_ExternalData_1[[#Headers],[29]])</f>
        <v>0</v>
      </c>
      <c r="AJ541" s="6">
        <f>SUMIFS(GQList,GIList,Table_ExternalData_1[[#This Row],[Item_key]],GDList,Table_ExternalData_1[[#Headers],[30]])</f>
        <v>1000</v>
      </c>
      <c r="AK541" s="6">
        <f>SUMIFS(GQList,GIList,Table_ExternalData_1[[#This Row],[Item_key]],GDList,Table_ExternalData_1[[#Headers],[31]])</f>
        <v>1740</v>
      </c>
      <c r="AL541" s="6">
        <f>SUM(Table_ExternalData_1[[#This Row],[1]:[31]])</f>
        <v>5890</v>
      </c>
    </row>
    <row r="542" spans="1:38" hidden="1">
      <c r="A542" s="8" t="s">
        <v>2000</v>
      </c>
      <c r="B542" s="3" t="s">
        <v>1420</v>
      </c>
      <c r="C542" s="3" t="s">
        <v>325</v>
      </c>
      <c r="D542" s="3" t="s">
        <v>1421</v>
      </c>
      <c r="E542" s="3" t="s">
        <v>1422</v>
      </c>
      <c r="F542" s="8" t="s">
        <v>1641</v>
      </c>
      <c r="G542" s="6">
        <f>SUMIFS(GQList,GIList,Table_ExternalData_1[[#This Row],[Item_key]],GDList,Table_ExternalData_1[[#Headers],[1]])</f>
        <v>0</v>
      </c>
      <c r="H542" s="6">
        <f>SUMIFS(GQList,GIList,Table_ExternalData_1[[#This Row],[Item_key]],GDList,Table_ExternalData_1[[#Headers],[2]])</f>
        <v>0</v>
      </c>
      <c r="I542" s="6">
        <f>SUMIFS(GQList,GIList,Table_ExternalData_1[[#This Row],[Item_key]],GDList,Table_ExternalData_1[[#Headers],[3]])</f>
        <v>0</v>
      </c>
      <c r="J542" s="6">
        <f>SUMIFS(GQList,GIList,Table_ExternalData_1[[#This Row],[Item_key]],GDList,Table_ExternalData_1[[#Headers],[4]])</f>
        <v>0</v>
      </c>
      <c r="K542" s="6">
        <f>SUMIFS(GQList,GIList,Table_ExternalData_1[[#This Row],[Item_key]],GDList,Table_ExternalData_1[[#Headers],[5]])</f>
        <v>0</v>
      </c>
      <c r="L542" s="6">
        <f>SUMIFS(GQList,GIList,Table_ExternalData_1[[#This Row],[Item_key]],GDList,Table_ExternalData_1[[#Headers],[6]])</f>
        <v>0</v>
      </c>
      <c r="M542" s="6">
        <f>SUMIFS(GQList,GIList,Table_ExternalData_1[[#This Row],[Item_key]],GDList,Table_ExternalData_1[[#Headers],[7]])</f>
        <v>0</v>
      </c>
      <c r="N542" s="6">
        <f>SUMIFS(GQList,GIList,Table_ExternalData_1[[#This Row],[Item_key]],GDList,Table_ExternalData_1[[#Headers],[8]])</f>
        <v>0</v>
      </c>
      <c r="O542" s="6">
        <f>SUMIFS(GQList,GIList,Table_ExternalData_1[[#This Row],[Item_key]],GDList,Table_ExternalData_1[[#Headers],[9]])</f>
        <v>0</v>
      </c>
      <c r="P542" s="6">
        <f>SUMIFS(GQList,GIList,Table_ExternalData_1[[#This Row],[Item_key]],GDList,Table_ExternalData_1[[#Headers],[10]])</f>
        <v>0</v>
      </c>
      <c r="Q542" s="6">
        <f>SUMIFS(GQList,GIList,Table_ExternalData_1[[#This Row],[Item_key]],GDList,Table_ExternalData_1[[#Headers],[11]])</f>
        <v>0</v>
      </c>
      <c r="R542" s="6">
        <f>SUMIFS(GQList,GIList,Table_ExternalData_1[[#This Row],[Item_key]],GDList,Table_ExternalData_1[[#Headers],[12]])</f>
        <v>0</v>
      </c>
      <c r="S542" s="6">
        <f>SUMIFS(GQList,GIList,Table_ExternalData_1[[#This Row],[Item_key]],GDList,Table_ExternalData_1[[#Headers],[13]])</f>
        <v>0</v>
      </c>
      <c r="T542" s="6">
        <f>SUMIFS(GQList,GIList,Table_ExternalData_1[[#This Row],[Item_key]],GDList,Table_ExternalData_1[[#Headers],[14]])</f>
        <v>0</v>
      </c>
      <c r="U542" s="6">
        <f>SUMIFS(GQList,GIList,Table_ExternalData_1[[#This Row],[Item_key]],GDList,Table_ExternalData_1[[#Headers],[15]])</f>
        <v>0</v>
      </c>
      <c r="V542" s="6">
        <f>SUMIFS(GQList,GIList,Table_ExternalData_1[[#This Row],[Item_key]],GDList,Table_ExternalData_1[[#Headers],[16]])</f>
        <v>0</v>
      </c>
      <c r="W542" s="6">
        <f>SUMIFS(GQList,GIList,Table_ExternalData_1[[#This Row],[Item_key]],GDList,Table_ExternalData_1[[#Headers],[17]])</f>
        <v>0</v>
      </c>
      <c r="X542" s="6">
        <f>SUMIFS(GQList,GIList,Table_ExternalData_1[[#This Row],[Item_key]],GDList,Table_ExternalData_1[[#Headers],[18]])</f>
        <v>0</v>
      </c>
      <c r="Y542" s="6">
        <f>SUMIFS(GQList,GIList,Table_ExternalData_1[[#This Row],[Item_key]],GDList,Table_ExternalData_1[[#Headers],[19]])</f>
        <v>0</v>
      </c>
      <c r="Z542" s="6">
        <f>SUMIFS(GQList,GIList,Table_ExternalData_1[[#This Row],[Item_key]],GDList,Table_ExternalData_1[[#Headers],[20]])</f>
        <v>0</v>
      </c>
      <c r="AA542" s="6">
        <f>SUMIFS(GQList,GIList,Table_ExternalData_1[[#This Row],[Item_key]],GDList,Table_ExternalData_1[[#Headers],[21]])</f>
        <v>0</v>
      </c>
      <c r="AB542" s="6">
        <f>SUMIFS(GQList,GIList,Table_ExternalData_1[[#This Row],[Item_key]],GDList,Table_ExternalData_1[[#Headers],[22]])</f>
        <v>0</v>
      </c>
      <c r="AC542" s="6">
        <f>SUMIFS(GQList,GIList,Table_ExternalData_1[[#This Row],[Item_key]],GDList,Table_ExternalData_1[[#Headers],[23]])</f>
        <v>0</v>
      </c>
      <c r="AD542" s="6">
        <f>SUMIFS(GQList,GIList,Table_ExternalData_1[[#This Row],[Item_key]],GDList,Table_ExternalData_1[[#Headers],[24]])</f>
        <v>0</v>
      </c>
      <c r="AE542" s="6">
        <f>SUMIFS(GQList,GIList,Table_ExternalData_1[[#This Row],[Item_key]],GDList,Table_ExternalData_1[[#Headers],[25]])</f>
        <v>0</v>
      </c>
      <c r="AF542" s="6">
        <f>SUMIFS(GQList,GIList,Table_ExternalData_1[[#This Row],[Item_key]],GDList,Table_ExternalData_1[[#Headers],[26]])</f>
        <v>0</v>
      </c>
      <c r="AG542" s="6">
        <f>SUMIFS(GQList,GIList,Table_ExternalData_1[[#This Row],[Item_key]],GDList,Table_ExternalData_1[[#Headers],[27]])</f>
        <v>0</v>
      </c>
      <c r="AH542" s="6">
        <f>SUMIFS(GQList,GIList,Table_ExternalData_1[[#This Row],[Item_key]],GDList,Table_ExternalData_1[[#Headers],[28]])</f>
        <v>0</v>
      </c>
      <c r="AI542" s="6">
        <f>SUMIFS(GQList,GIList,Table_ExternalData_1[[#This Row],[Item_key]],GDList,Table_ExternalData_1[[#Headers],[29]])</f>
        <v>0</v>
      </c>
      <c r="AJ542" s="6">
        <f>SUMIFS(GQList,GIList,Table_ExternalData_1[[#This Row],[Item_key]],GDList,Table_ExternalData_1[[#Headers],[30]])</f>
        <v>0</v>
      </c>
      <c r="AK542" s="6">
        <f>SUMIFS(GQList,GIList,Table_ExternalData_1[[#This Row],[Item_key]],GDList,Table_ExternalData_1[[#Headers],[31]])</f>
        <v>0</v>
      </c>
      <c r="AL542" s="6">
        <f>SUM(Table_ExternalData_1[[#This Row],[1]:[31]])</f>
        <v>0</v>
      </c>
    </row>
    <row r="543" spans="1:38" hidden="1">
      <c r="A543" s="8" t="s">
        <v>2000</v>
      </c>
      <c r="B543" s="3" t="s">
        <v>1420</v>
      </c>
      <c r="C543" s="3" t="s">
        <v>313</v>
      </c>
      <c r="D543" s="3" t="s">
        <v>1423</v>
      </c>
      <c r="E543" s="3" t="s">
        <v>1424</v>
      </c>
      <c r="F543" s="8" t="s">
        <v>1641</v>
      </c>
      <c r="G543" s="6">
        <f>SUMIFS(GQList,GIList,Table_ExternalData_1[[#This Row],[Item_key]],GDList,Table_ExternalData_1[[#Headers],[1]])</f>
        <v>0</v>
      </c>
      <c r="H543" s="6">
        <f>SUMIFS(GQList,GIList,Table_ExternalData_1[[#This Row],[Item_key]],GDList,Table_ExternalData_1[[#Headers],[2]])</f>
        <v>0</v>
      </c>
      <c r="I543" s="6">
        <f>SUMIFS(GQList,GIList,Table_ExternalData_1[[#This Row],[Item_key]],GDList,Table_ExternalData_1[[#Headers],[3]])</f>
        <v>0</v>
      </c>
      <c r="J543" s="6">
        <f>SUMIFS(GQList,GIList,Table_ExternalData_1[[#This Row],[Item_key]],GDList,Table_ExternalData_1[[#Headers],[4]])</f>
        <v>0</v>
      </c>
      <c r="K543" s="6">
        <f>SUMIFS(GQList,GIList,Table_ExternalData_1[[#This Row],[Item_key]],GDList,Table_ExternalData_1[[#Headers],[5]])</f>
        <v>0</v>
      </c>
      <c r="L543" s="6">
        <f>SUMIFS(GQList,GIList,Table_ExternalData_1[[#This Row],[Item_key]],GDList,Table_ExternalData_1[[#Headers],[6]])</f>
        <v>0</v>
      </c>
      <c r="M543" s="6">
        <f>SUMIFS(GQList,GIList,Table_ExternalData_1[[#This Row],[Item_key]],GDList,Table_ExternalData_1[[#Headers],[7]])</f>
        <v>0</v>
      </c>
      <c r="N543" s="6">
        <f>SUMIFS(GQList,GIList,Table_ExternalData_1[[#This Row],[Item_key]],GDList,Table_ExternalData_1[[#Headers],[8]])</f>
        <v>0</v>
      </c>
      <c r="O543" s="6">
        <f>SUMIFS(GQList,GIList,Table_ExternalData_1[[#This Row],[Item_key]],GDList,Table_ExternalData_1[[#Headers],[9]])</f>
        <v>0</v>
      </c>
      <c r="P543" s="6">
        <f>SUMIFS(GQList,GIList,Table_ExternalData_1[[#This Row],[Item_key]],GDList,Table_ExternalData_1[[#Headers],[10]])</f>
        <v>0</v>
      </c>
      <c r="Q543" s="6">
        <f>SUMIFS(GQList,GIList,Table_ExternalData_1[[#This Row],[Item_key]],GDList,Table_ExternalData_1[[#Headers],[11]])</f>
        <v>0</v>
      </c>
      <c r="R543" s="6">
        <f>SUMIFS(GQList,GIList,Table_ExternalData_1[[#This Row],[Item_key]],GDList,Table_ExternalData_1[[#Headers],[12]])</f>
        <v>0</v>
      </c>
      <c r="S543" s="6">
        <f>SUMIFS(GQList,GIList,Table_ExternalData_1[[#This Row],[Item_key]],GDList,Table_ExternalData_1[[#Headers],[13]])</f>
        <v>0</v>
      </c>
      <c r="T543" s="6">
        <f>SUMIFS(GQList,GIList,Table_ExternalData_1[[#This Row],[Item_key]],GDList,Table_ExternalData_1[[#Headers],[14]])</f>
        <v>0</v>
      </c>
      <c r="U543" s="6">
        <f>SUMIFS(GQList,GIList,Table_ExternalData_1[[#This Row],[Item_key]],GDList,Table_ExternalData_1[[#Headers],[15]])</f>
        <v>0</v>
      </c>
      <c r="V543" s="6">
        <f>SUMIFS(GQList,GIList,Table_ExternalData_1[[#This Row],[Item_key]],GDList,Table_ExternalData_1[[#Headers],[16]])</f>
        <v>0</v>
      </c>
      <c r="W543" s="6">
        <f>SUMIFS(GQList,GIList,Table_ExternalData_1[[#This Row],[Item_key]],GDList,Table_ExternalData_1[[#Headers],[17]])</f>
        <v>0</v>
      </c>
      <c r="X543" s="6">
        <f>SUMIFS(GQList,GIList,Table_ExternalData_1[[#This Row],[Item_key]],GDList,Table_ExternalData_1[[#Headers],[18]])</f>
        <v>0</v>
      </c>
      <c r="Y543" s="6">
        <f>SUMIFS(GQList,GIList,Table_ExternalData_1[[#This Row],[Item_key]],GDList,Table_ExternalData_1[[#Headers],[19]])</f>
        <v>0</v>
      </c>
      <c r="Z543" s="6">
        <f>SUMIFS(GQList,GIList,Table_ExternalData_1[[#This Row],[Item_key]],GDList,Table_ExternalData_1[[#Headers],[20]])</f>
        <v>0</v>
      </c>
      <c r="AA543" s="6">
        <f>SUMIFS(GQList,GIList,Table_ExternalData_1[[#This Row],[Item_key]],GDList,Table_ExternalData_1[[#Headers],[21]])</f>
        <v>0</v>
      </c>
      <c r="AB543" s="6">
        <f>SUMIFS(GQList,GIList,Table_ExternalData_1[[#This Row],[Item_key]],GDList,Table_ExternalData_1[[#Headers],[22]])</f>
        <v>0</v>
      </c>
      <c r="AC543" s="6">
        <f>SUMIFS(GQList,GIList,Table_ExternalData_1[[#This Row],[Item_key]],GDList,Table_ExternalData_1[[#Headers],[23]])</f>
        <v>0</v>
      </c>
      <c r="AD543" s="6">
        <f>SUMIFS(GQList,GIList,Table_ExternalData_1[[#This Row],[Item_key]],GDList,Table_ExternalData_1[[#Headers],[24]])</f>
        <v>0</v>
      </c>
      <c r="AE543" s="6">
        <f>SUMIFS(GQList,GIList,Table_ExternalData_1[[#This Row],[Item_key]],GDList,Table_ExternalData_1[[#Headers],[25]])</f>
        <v>0</v>
      </c>
      <c r="AF543" s="6">
        <f>SUMIFS(GQList,GIList,Table_ExternalData_1[[#This Row],[Item_key]],GDList,Table_ExternalData_1[[#Headers],[26]])</f>
        <v>0</v>
      </c>
      <c r="AG543" s="6">
        <f>SUMIFS(GQList,GIList,Table_ExternalData_1[[#This Row],[Item_key]],GDList,Table_ExternalData_1[[#Headers],[27]])</f>
        <v>0</v>
      </c>
      <c r="AH543" s="6">
        <f>SUMIFS(GQList,GIList,Table_ExternalData_1[[#This Row],[Item_key]],GDList,Table_ExternalData_1[[#Headers],[28]])</f>
        <v>0</v>
      </c>
      <c r="AI543" s="6">
        <f>SUMIFS(GQList,GIList,Table_ExternalData_1[[#This Row],[Item_key]],GDList,Table_ExternalData_1[[#Headers],[29]])</f>
        <v>0</v>
      </c>
      <c r="AJ543" s="6">
        <f>SUMIFS(GQList,GIList,Table_ExternalData_1[[#This Row],[Item_key]],GDList,Table_ExternalData_1[[#Headers],[30]])</f>
        <v>0</v>
      </c>
      <c r="AK543" s="6">
        <f>SUMIFS(GQList,GIList,Table_ExternalData_1[[#This Row],[Item_key]],GDList,Table_ExternalData_1[[#Headers],[31]])</f>
        <v>0</v>
      </c>
      <c r="AL543" s="6">
        <f>SUM(Table_ExternalData_1[[#This Row],[1]:[31]])</f>
        <v>0</v>
      </c>
    </row>
    <row r="544" spans="1:38" hidden="1">
      <c r="A544" s="8" t="s">
        <v>2000</v>
      </c>
      <c r="B544" s="3" t="s">
        <v>1420</v>
      </c>
      <c r="C544" s="3" t="s">
        <v>582</v>
      </c>
      <c r="D544" s="3" t="s">
        <v>1429</v>
      </c>
      <c r="E544" s="3" t="s">
        <v>1430</v>
      </c>
      <c r="F544" s="8" t="s">
        <v>1641</v>
      </c>
      <c r="G544" s="6">
        <f>SUMIFS(GQList,GIList,Table_ExternalData_1[[#This Row],[Item_key]],GDList,Table_ExternalData_1[[#Headers],[1]])</f>
        <v>0</v>
      </c>
      <c r="H544" s="6">
        <f>SUMIFS(GQList,GIList,Table_ExternalData_1[[#This Row],[Item_key]],GDList,Table_ExternalData_1[[#Headers],[2]])</f>
        <v>0</v>
      </c>
      <c r="I544" s="6">
        <f>SUMIFS(GQList,GIList,Table_ExternalData_1[[#This Row],[Item_key]],GDList,Table_ExternalData_1[[#Headers],[3]])</f>
        <v>0</v>
      </c>
      <c r="J544" s="6">
        <f>SUMIFS(GQList,GIList,Table_ExternalData_1[[#This Row],[Item_key]],GDList,Table_ExternalData_1[[#Headers],[4]])</f>
        <v>0</v>
      </c>
      <c r="K544" s="6">
        <f>SUMIFS(GQList,GIList,Table_ExternalData_1[[#This Row],[Item_key]],GDList,Table_ExternalData_1[[#Headers],[5]])</f>
        <v>0</v>
      </c>
      <c r="L544" s="6">
        <f>SUMIFS(GQList,GIList,Table_ExternalData_1[[#This Row],[Item_key]],GDList,Table_ExternalData_1[[#Headers],[6]])</f>
        <v>0</v>
      </c>
      <c r="M544" s="6">
        <f>SUMIFS(GQList,GIList,Table_ExternalData_1[[#This Row],[Item_key]],GDList,Table_ExternalData_1[[#Headers],[7]])</f>
        <v>0</v>
      </c>
      <c r="N544" s="6">
        <f>SUMIFS(GQList,GIList,Table_ExternalData_1[[#This Row],[Item_key]],GDList,Table_ExternalData_1[[#Headers],[8]])</f>
        <v>0</v>
      </c>
      <c r="O544" s="6">
        <f>SUMIFS(GQList,GIList,Table_ExternalData_1[[#This Row],[Item_key]],GDList,Table_ExternalData_1[[#Headers],[9]])</f>
        <v>0</v>
      </c>
      <c r="P544" s="6">
        <f>SUMIFS(GQList,GIList,Table_ExternalData_1[[#This Row],[Item_key]],GDList,Table_ExternalData_1[[#Headers],[10]])</f>
        <v>0</v>
      </c>
      <c r="Q544" s="6">
        <f>SUMIFS(GQList,GIList,Table_ExternalData_1[[#This Row],[Item_key]],GDList,Table_ExternalData_1[[#Headers],[11]])</f>
        <v>0</v>
      </c>
      <c r="R544" s="6">
        <f>SUMIFS(GQList,GIList,Table_ExternalData_1[[#This Row],[Item_key]],GDList,Table_ExternalData_1[[#Headers],[12]])</f>
        <v>0</v>
      </c>
      <c r="S544" s="6">
        <f>SUMIFS(GQList,GIList,Table_ExternalData_1[[#This Row],[Item_key]],GDList,Table_ExternalData_1[[#Headers],[13]])</f>
        <v>0</v>
      </c>
      <c r="T544" s="6">
        <f>SUMIFS(GQList,GIList,Table_ExternalData_1[[#This Row],[Item_key]],GDList,Table_ExternalData_1[[#Headers],[14]])</f>
        <v>0</v>
      </c>
      <c r="U544" s="6">
        <f>SUMIFS(GQList,GIList,Table_ExternalData_1[[#This Row],[Item_key]],GDList,Table_ExternalData_1[[#Headers],[15]])</f>
        <v>0</v>
      </c>
      <c r="V544" s="6">
        <f>SUMIFS(GQList,GIList,Table_ExternalData_1[[#This Row],[Item_key]],GDList,Table_ExternalData_1[[#Headers],[16]])</f>
        <v>0</v>
      </c>
      <c r="W544" s="6">
        <f>SUMIFS(GQList,GIList,Table_ExternalData_1[[#This Row],[Item_key]],GDList,Table_ExternalData_1[[#Headers],[17]])</f>
        <v>0</v>
      </c>
      <c r="X544" s="6">
        <f>SUMIFS(GQList,GIList,Table_ExternalData_1[[#This Row],[Item_key]],GDList,Table_ExternalData_1[[#Headers],[18]])</f>
        <v>0</v>
      </c>
      <c r="Y544" s="6">
        <f>SUMIFS(GQList,GIList,Table_ExternalData_1[[#This Row],[Item_key]],GDList,Table_ExternalData_1[[#Headers],[19]])</f>
        <v>0</v>
      </c>
      <c r="Z544" s="6">
        <f>SUMIFS(GQList,GIList,Table_ExternalData_1[[#This Row],[Item_key]],GDList,Table_ExternalData_1[[#Headers],[20]])</f>
        <v>0</v>
      </c>
      <c r="AA544" s="6">
        <f>SUMIFS(GQList,GIList,Table_ExternalData_1[[#This Row],[Item_key]],GDList,Table_ExternalData_1[[#Headers],[21]])</f>
        <v>0</v>
      </c>
      <c r="AB544" s="6">
        <f>SUMIFS(GQList,GIList,Table_ExternalData_1[[#This Row],[Item_key]],GDList,Table_ExternalData_1[[#Headers],[22]])</f>
        <v>0</v>
      </c>
      <c r="AC544" s="6">
        <f>SUMIFS(GQList,GIList,Table_ExternalData_1[[#This Row],[Item_key]],GDList,Table_ExternalData_1[[#Headers],[23]])</f>
        <v>0</v>
      </c>
      <c r="AD544" s="6">
        <f>SUMIFS(GQList,GIList,Table_ExternalData_1[[#This Row],[Item_key]],GDList,Table_ExternalData_1[[#Headers],[24]])</f>
        <v>0</v>
      </c>
      <c r="AE544" s="6">
        <f>SUMIFS(GQList,GIList,Table_ExternalData_1[[#This Row],[Item_key]],GDList,Table_ExternalData_1[[#Headers],[25]])</f>
        <v>0</v>
      </c>
      <c r="AF544" s="6">
        <f>SUMIFS(GQList,GIList,Table_ExternalData_1[[#This Row],[Item_key]],GDList,Table_ExternalData_1[[#Headers],[26]])</f>
        <v>0</v>
      </c>
      <c r="AG544" s="6">
        <f>SUMIFS(GQList,GIList,Table_ExternalData_1[[#This Row],[Item_key]],GDList,Table_ExternalData_1[[#Headers],[27]])</f>
        <v>0</v>
      </c>
      <c r="AH544" s="6">
        <f>SUMIFS(GQList,GIList,Table_ExternalData_1[[#This Row],[Item_key]],GDList,Table_ExternalData_1[[#Headers],[28]])</f>
        <v>0</v>
      </c>
      <c r="AI544" s="6">
        <f>SUMIFS(GQList,GIList,Table_ExternalData_1[[#This Row],[Item_key]],GDList,Table_ExternalData_1[[#Headers],[29]])</f>
        <v>0</v>
      </c>
      <c r="AJ544" s="6">
        <f>SUMIFS(GQList,GIList,Table_ExternalData_1[[#This Row],[Item_key]],GDList,Table_ExternalData_1[[#Headers],[30]])</f>
        <v>0</v>
      </c>
      <c r="AK544" s="6">
        <f>SUMIFS(GQList,GIList,Table_ExternalData_1[[#This Row],[Item_key]],GDList,Table_ExternalData_1[[#Headers],[31]])</f>
        <v>0</v>
      </c>
      <c r="AL544" s="6">
        <f>SUM(Table_ExternalData_1[[#This Row],[1]:[31]])</f>
        <v>0</v>
      </c>
    </row>
    <row r="545" spans="1:38" ht="24">
      <c r="A545" s="8" t="s">
        <v>2001</v>
      </c>
      <c r="B545" s="3" t="s">
        <v>1995</v>
      </c>
      <c r="C545" s="3" t="s">
        <v>314</v>
      </c>
      <c r="D545" s="3" t="s">
        <v>1425</v>
      </c>
      <c r="E545" s="3" t="s">
        <v>1426</v>
      </c>
      <c r="F545" s="8" t="s">
        <v>1641</v>
      </c>
      <c r="G545" s="6">
        <f>SUMIFS(GQList,GIList,Table_ExternalData_1[[#This Row],[Item_key]],GDList,Table_ExternalData_1[[#Headers],[1]])</f>
        <v>0</v>
      </c>
      <c r="H545" s="6">
        <f>SUMIFS(GQList,GIList,Table_ExternalData_1[[#This Row],[Item_key]],GDList,Table_ExternalData_1[[#Headers],[2]])</f>
        <v>0</v>
      </c>
      <c r="I545" s="6">
        <f>SUMIFS(GQList,GIList,Table_ExternalData_1[[#This Row],[Item_key]],GDList,Table_ExternalData_1[[#Headers],[3]])</f>
        <v>0</v>
      </c>
      <c r="J545" s="6">
        <f>SUMIFS(GQList,GIList,Table_ExternalData_1[[#This Row],[Item_key]],GDList,Table_ExternalData_1[[#Headers],[4]])</f>
        <v>0</v>
      </c>
      <c r="K545" s="6">
        <f>SUMIFS(GQList,GIList,Table_ExternalData_1[[#This Row],[Item_key]],GDList,Table_ExternalData_1[[#Headers],[5]])</f>
        <v>0</v>
      </c>
      <c r="L545" s="6">
        <f>SUMIFS(GQList,GIList,Table_ExternalData_1[[#This Row],[Item_key]],GDList,Table_ExternalData_1[[#Headers],[6]])</f>
        <v>0</v>
      </c>
      <c r="M545" s="6">
        <f>SUMIFS(GQList,GIList,Table_ExternalData_1[[#This Row],[Item_key]],GDList,Table_ExternalData_1[[#Headers],[7]])</f>
        <v>0</v>
      </c>
      <c r="N545" s="6">
        <f>SUMIFS(GQList,GIList,Table_ExternalData_1[[#This Row],[Item_key]],GDList,Table_ExternalData_1[[#Headers],[8]])</f>
        <v>0</v>
      </c>
      <c r="O545" s="6">
        <f>SUMIFS(GQList,GIList,Table_ExternalData_1[[#This Row],[Item_key]],GDList,Table_ExternalData_1[[#Headers],[9]])</f>
        <v>0</v>
      </c>
      <c r="P545" s="6">
        <f>SUMIFS(GQList,GIList,Table_ExternalData_1[[#This Row],[Item_key]],GDList,Table_ExternalData_1[[#Headers],[10]])</f>
        <v>0</v>
      </c>
      <c r="Q545" s="6">
        <f>SUMIFS(GQList,GIList,Table_ExternalData_1[[#This Row],[Item_key]],GDList,Table_ExternalData_1[[#Headers],[11]])</f>
        <v>0</v>
      </c>
      <c r="R545" s="6">
        <f>SUMIFS(GQList,GIList,Table_ExternalData_1[[#This Row],[Item_key]],GDList,Table_ExternalData_1[[#Headers],[12]])</f>
        <v>0</v>
      </c>
      <c r="S545" s="6">
        <f>SUMIFS(GQList,GIList,Table_ExternalData_1[[#This Row],[Item_key]],GDList,Table_ExternalData_1[[#Headers],[13]])</f>
        <v>0</v>
      </c>
      <c r="T545" s="6">
        <f>SUMIFS(GQList,GIList,Table_ExternalData_1[[#This Row],[Item_key]],GDList,Table_ExternalData_1[[#Headers],[14]])</f>
        <v>0</v>
      </c>
      <c r="U545" s="6">
        <f>SUMIFS(GQList,GIList,Table_ExternalData_1[[#This Row],[Item_key]],GDList,Table_ExternalData_1[[#Headers],[15]])</f>
        <v>0</v>
      </c>
      <c r="V545" s="6">
        <f>SUMIFS(GQList,GIList,Table_ExternalData_1[[#This Row],[Item_key]],GDList,Table_ExternalData_1[[#Headers],[16]])</f>
        <v>0</v>
      </c>
      <c r="W545" s="6">
        <f>SUMIFS(GQList,GIList,Table_ExternalData_1[[#This Row],[Item_key]],GDList,Table_ExternalData_1[[#Headers],[17]])</f>
        <v>0</v>
      </c>
      <c r="X545" s="6">
        <f>SUMIFS(GQList,GIList,Table_ExternalData_1[[#This Row],[Item_key]],GDList,Table_ExternalData_1[[#Headers],[18]])</f>
        <v>0</v>
      </c>
      <c r="Y545" s="6">
        <f>SUMIFS(GQList,GIList,Table_ExternalData_1[[#This Row],[Item_key]],GDList,Table_ExternalData_1[[#Headers],[19]])</f>
        <v>0</v>
      </c>
      <c r="Z545" s="6">
        <f>SUMIFS(GQList,GIList,Table_ExternalData_1[[#This Row],[Item_key]],GDList,Table_ExternalData_1[[#Headers],[20]])</f>
        <v>0</v>
      </c>
      <c r="AA545" s="6">
        <f>SUMIFS(GQList,GIList,Table_ExternalData_1[[#This Row],[Item_key]],GDList,Table_ExternalData_1[[#Headers],[21]])</f>
        <v>0</v>
      </c>
      <c r="AB545" s="6">
        <f>SUMIFS(GQList,GIList,Table_ExternalData_1[[#This Row],[Item_key]],GDList,Table_ExternalData_1[[#Headers],[22]])</f>
        <v>0</v>
      </c>
      <c r="AC545" s="6">
        <f>SUMIFS(GQList,GIList,Table_ExternalData_1[[#This Row],[Item_key]],GDList,Table_ExternalData_1[[#Headers],[23]])</f>
        <v>0</v>
      </c>
      <c r="AD545" s="6">
        <f>SUMIFS(GQList,GIList,Table_ExternalData_1[[#This Row],[Item_key]],GDList,Table_ExternalData_1[[#Headers],[24]])</f>
        <v>0</v>
      </c>
      <c r="AE545" s="6">
        <f>SUMIFS(GQList,GIList,Table_ExternalData_1[[#This Row],[Item_key]],GDList,Table_ExternalData_1[[#Headers],[25]])</f>
        <v>0</v>
      </c>
      <c r="AF545" s="6">
        <f>SUMIFS(GQList,GIList,Table_ExternalData_1[[#This Row],[Item_key]],GDList,Table_ExternalData_1[[#Headers],[26]])</f>
        <v>0</v>
      </c>
      <c r="AG545" s="6">
        <f>SUMIFS(GQList,GIList,Table_ExternalData_1[[#This Row],[Item_key]],GDList,Table_ExternalData_1[[#Headers],[27]])</f>
        <v>0</v>
      </c>
      <c r="AH545" s="6">
        <f>SUMIFS(GQList,GIList,Table_ExternalData_1[[#This Row],[Item_key]],GDList,Table_ExternalData_1[[#Headers],[28]])</f>
        <v>0</v>
      </c>
      <c r="AI545" s="6">
        <f>SUMIFS(GQList,GIList,Table_ExternalData_1[[#This Row],[Item_key]],GDList,Table_ExternalData_1[[#Headers],[29]])</f>
        <v>0</v>
      </c>
      <c r="AJ545" s="6">
        <f>SUMIFS(GQList,GIList,Table_ExternalData_1[[#This Row],[Item_key]],GDList,Table_ExternalData_1[[#Headers],[30]])</f>
        <v>0</v>
      </c>
      <c r="AK545" s="6">
        <f>SUMIFS(GQList,GIList,Table_ExternalData_1[[#This Row],[Item_key]],GDList,Table_ExternalData_1[[#Headers],[31]])</f>
        <v>0</v>
      </c>
      <c r="AL545" s="6">
        <f>SUM(Table_ExternalData_1[[#This Row],[1]:[31]])</f>
        <v>0</v>
      </c>
    </row>
    <row r="546" spans="1:38" ht="24">
      <c r="A546" s="8" t="s">
        <v>2001</v>
      </c>
      <c r="B546" s="3" t="s">
        <v>1995</v>
      </c>
      <c r="C546" s="3" t="s">
        <v>314</v>
      </c>
      <c r="D546" s="3" t="s">
        <v>1425</v>
      </c>
      <c r="E546" s="3" t="s">
        <v>1426</v>
      </c>
      <c r="F546" s="8" t="s">
        <v>1998</v>
      </c>
      <c r="G546" s="6">
        <f>SUMIFS(GQList,GIList,Table_ExternalData_1[[#This Row],[Item_key]],GDList,Table_ExternalData_1[[#Headers],[1]])</f>
        <v>0</v>
      </c>
      <c r="H546" s="6">
        <f>SUMIFS(GQList,GIList,Table_ExternalData_1[[#This Row],[Item_key]],GDList,Table_ExternalData_1[[#Headers],[2]])</f>
        <v>0</v>
      </c>
      <c r="I546" s="6">
        <f>SUMIFS(GQList,GIList,Table_ExternalData_1[[#This Row],[Item_key]],GDList,Table_ExternalData_1[[#Headers],[3]])</f>
        <v>0</v>
      </c>
      <c r="J546" s="6">
        <f>SUMIFS(GQList,GIList,Table_ExternalData_1[[#This Row],[Item_key]],GDList,Table_ExternalData_1[[#Headers],[4]])</f>
        <v>0</v>
      </c>
      <c r="K546" s="6">
        <f>SUMIFS(GQList,GIList,Table_ExternalData_1[[#This Row],[Item_key]],GDList,Table_ExternalData_1[[#Headers],[5]])</f>
        <v>0</v>
      </c>
      <c r="L546" s="6">
        <f>SUMIFS(GQList,GIList,Table_ExternalData_1[[#This Row],[Item_key]],GDList,Table_ExternalData_1[[#Headers],[6]])</f>
        <v>0</v>
      </c>
      <c r="M546" s="6">
        <f>SUMIFS(GQList,GIList,Table_ExternalData_1[[#This Row],[Item_key]],GDList,Table_ExternalData_1[[#Headers],[7]])</f>
        <v>0</v>
      </c>
      <c r="N546" s="6">
        <f>SUMIFS(GQList,GIList,Table_ExternalData_1[[#This Row],[Item_key]],GDList,Table_ExternalData_1[[#Headers],[8]])</f>
        <v>0</v>
      </c>
      <c r="O546" s="6">
        <f>SUMIFS(GQList,GIList,Table_ExternalData_1[[#This Row],[Item_key]],GDList,Table_ExternalData_1[[#Headers],[9]])</f>
        <v>0</v>
      </c>
      <c r="P546" s="6">
        <f>SUMIFS(GQList,GIList,Table_ExternalData_1[[#This Row],[Item_key]],GDList,Table_ExternalData_1[[#Headers],[10]])</f>
        <v>0</v>
      </c>
      <c r="Q546" s="6">
        <f>SUMIFS(GQList,GIList,Table_ExternalData_1[[#This Row],[Item_key]],GDList,Table_ExternalData_1[[#Headers],[11]])</f>
        <v>0</v>
      </c>
      <c r="R546" s="6">
        <f>SUMIFS(GQList,GIList,Table_ExternalData_1[[#This Row],[Item_key]],GDList,Table_ExternalData_1[[#Headers],[12]])</f>
        <v>0</v>
      </c>
      <c r="S546" s="6">
        <f>SUMIFS(GQList,GIList,Table_ExternalData_1[[#This Row],[Item_key]],GDList,Table_ExternalData_1[[#Headers],[13]])</f>
        <v>0</v>
      </c>
      <c r="T546" s="6">
        <f>SUMIFS(GQList,GIList,Table_ExternalData_1[[#This Row],[Item_key]],GDList,Table_ExternalData_1[[#Headers],[14]])</f>
        <v>0</v>
      </c>
      <c r="U546" s="6">
        <f>SUMIFS(GQList,GIList,Table_ExternalData_1[[#This Row],[Item_key]],GDList,Table_ExternalData_1[[#Headers],[15]])</f>
        <v>0</v>
      </c>
      <c r="V546" s="6">
        <f>SUMIFS(GQList,GIList,Table_ExternalData_1[[#This Row],[Item_key]],GDList,Table_ExternalData_1[[#Headers],[16]])</f>
        <v>0</v>
      </c>
      <c r="W546" s="6">
        <f>SUMIFS(GQList,GIList,Table_ExternalData_1[[#This Row],[Item_key]],GDList,Table_ExternalData_1[[#Headers],[17]])</f>
        <v>0</v>
      </c>
      <c r="X546" s="6">
        <f>SUMIFS(GQList,GIList,Table_ExternalData_1[[#This Row],[Item_key]],GDList,Table_ExternalData_1[[#Headers],[18]])</f>
        <v>0</v>
      </c>
      <c r="Y546" s="6">
        <f>SUMIFS(GQList,GIList,Table_ExternalData_1[[#This Row],[Item_key]],GDList,Table_ExternalData_1[[#Headers],[19]])</f>
        <v>0</v>
      </c>
      <c r="Z546" s="6">
        <f>SUMIFS(GQList,GIList,Table_ExternalData_1[[#This Row],[Item_key]],GDList,Table_ExternalData_1[[#Headers],[20]])</f>
        <v>0</v>
      </c>
      <c r="AA546" s="6">
        <f>SUMIFS(GQList,GIList,Table_ExternalData_1[[#This Row],[Item_key]],GDList,Table_ExternalData_1[[#Headers],[21]])</f>
        <v>0</v>
      </c>
      <c r="AB546" s="6">
        <f>SUMIFS(GQList,GIList,Table_ExternalData_1[[#This Row],[Item_key]],GDList,Table_ExternalData_1[[#Headers],[22]])</f>
        <v>0</v>
      </c>
      <c r="AC546" s="6">
        <f>SUMIFS(GQList,GIList,Table_ExternalData_1[[#This Row],[Item_key]],GDList,Table_ExternalData_1[[#Headers],[23]])</f>
        <v>0</v>
      </c>
      <c r="AD546" s="6">
        <f>SUMIFS(GQList,GIList,Table_ExternalData_1[[#This Row],[Item_key]],GDList,Table_ExternalData_1[[#Headers],[24]])</f>
        <v>0</v>
      </c>
      <c r="AE546" s="6">
        <f>SUMIFS(GQList,GIList,Table_ExternalData_1[[#This Row],[Item_key]],GDList,Table_ExternalData_1[[#Headers],[25]])</f>
        <v>0</v>
      </c>
      <c r="AF546" s="6">
        <f>SUMIFS(GQList,GIList,Table_ExternalData_1[[#This Row],[Item_key]],GDList,Table_ExternalData_1[[#Headers],[26]])</f>
        <v>0</v>
      </c>
      <c r="AG546" s="6">
        <f>SUMIFS(GQList,GIList,Table_ExternalData_1[[#This Row],[Item_key]],GDList,Table_ExternalData_1[[#Headers],[27]])</f>
        <v>0</v>
      </c>
      <c r="AH546" s="6">
        <f>SUMIFS(GQList,GIList,Table_ExternalData_1[[#This Row],[Item_key]],GDList,Table_ExternalData_1[[#Headers],[28]])</f>
        <v>0</v>
      </c>
      <c r="AI546" s="6">
        <f>SUMIFS(GQList,GIList,Table_ExternalData_1[[#This Row],[Item_key]],GDList,Table_ExternalData_1[[#Headers],[29]])</f>
        <v>0</v>
      </c>
      <c r="AJ546" s="6">
        <f>SUMIFS(GQList,GIList,Table_ExternalData_1[[#This Row],[Item_key]],GDList,Table_ExternalData_1[[#Headers],[30]])</f>
        <v>0</v>
      </c>
      <c r="AK546" s="6">
        <f>SUMIFS(GQList,GIList,Table_ExternalData_1[[#This Row],[Item_key]],GDList,Table_ExternalData_1[[#Headers],[31]])</f>
        <v>0</v>
      </c>
      <c r="AL546" s="6">
        <f>SUM(Table_ExternalData_1[[#This Row],[1]:[31]])</f>
        <v>0</v>
      </c>
    </row>
    <row r="547" spans="1:38" hidden="1">
      <c r="A547" s="8" t="s">
        <v>2000</v>
      </c>
      <c r="B547" s="3" t="s">
        <v>1431</v>
      </c>
      <c r="C547" s="3" t="s">
        <v>200</v>
      </c>
      <c r="D547" s="3" t="s">
        <v>1432</v>
      </c>
      <c r="E547" s="3" t="s">
        <v>1433</v>
      </c>
      <c r="F547" s="8" t="s">
        <v>1641</v>
      </c>
      <c r="G547" s="6">
        <f>SUMIFS(GQList,GIList,Table_ExternalData_1[[#This Row],[Item_key]],GDList,Table_ExternalData_1[[#Headers],[1]])</f>
        <v>0</v>
      </c>
      <c r="H547" s="6">
        <f>SUMIFS(GQList,GIList,Table_ExternalData_1[[#This Row],[Item_key]],GDList,Table_ExternalData_1[[#Headers],[2]])</f>
        <v>0</v>
      </c>
      <c r="I547" s="6">
        <f>SUMIFS(GQList,GIList,Table_ExternalData_1[[#This Row],[Item_key]],GDList,Table_ExternalData_1[[#Headers],[3]])</f>
        <v>0</v>
      </c>
      <c r="J547" s="6">
        <f>SUMIFS(GQList,GIList,Table_ExternalData_1[[#This Row],[Item_key]],GDList,Table_ExternalData_1[[#Headers],[4]])</f>
        <v>0</v>
      </c>
      <c r="K547" s="6">
        <f>SUMIFS(GQList,GIList,Table_ExternalData_1[[#This Row],[Item_key]],GDList,Table_ExternalData_1[[#Headers],[5]])</f>
        <v>0</v>
      </c>
      <c r="L547" s="6">
        <f>SUMIFS(GQList,GIList,Table_ExternalData_1[[#This Row],[Item_key]],GDList,Table_ExternalData_1[[#Headers],[6]])</f>
        <v>0</v>
      </c>
      <c r="M547" s="6">
        <f>SUMIFS(GQList,GIList,Table_ExternalData_1[[#This Row],[Item_key]],GDList,Table_ExternalData_1[[#Headers],[7]])</f>
        <v>0</v>
      </c>
      <c r="N547" s="6">
        <f>SUMIFS(GQList,GIList,Table_ExternalData_1[[#This Row],[Item_key]],GDList,Table_ExternalData_1[[#Headers],[8]])</f>
        <v>0</v>
      </c>
      <c r="O547" s="6">
        <f>SUMIFS(GQList,GIList,Table_ExternalData_1[[#This Row],[Item_key]],GDList,Table_ExternalData_1[[#Headers],[9]])</f>
        <v>0</v>
      </c>
      <c r="P547" s="6">
        <f>SUMIFS(GQList,GIList,Table_ExternalData_1[[#This Row],[Item_key]],GDList,Table_ExternalData_1[[#Headers],[10]])</f>
        <v>0</v>
      </c>
      <c r="Q547" s="6">
        <f>SUMIFS(GQList,GIList,Table_ExternalData_1[[#This Row],[Item_key]],GDList,Table_ExternalData_1[[#Headers],[11]])</f>
        <v>0</v>
      </c>
      <c r="R547" s="6">
        <f>SUMIFS(GQList,GIList,Table_ExternalData_1[[#This Row],[Item_key]],GDList,Table_ExternalData_1[[#Headers],[12]])</f>
        <v>0</v>
      </c>
      <c r="S547" s="6">
        <f>SUMIFS(GQList,GIList,Table_ExternalData_1[[#This Row],[Item_key]],GDList,Table_ExternalData_1[[#Headers],[13]])</f>
        <v>0</v>
      </c>
      <c r="T547" s="6">
        <f>SUMIFS(GQList,GIList,Table_ExternalData_1[[#This Row],[Item_key]],GDList,Table_ExternalData_1[[#Headers],[14]])</f>
        <v>0</v>
      </c>
      <c r="U547" s="6">
        <f>SUMIFS(GQList,GIList,Table_ExternalData_1[[#This Row],[Item_key]],GDList,Table_ExternalData_1[[#Headers],[15]])</f>
        <v>0</v>
      </c>
      <c r="V547" s="6">
        <f>SUMIFS(GQList,GIList,Table_ExternalData_1[[#This Row],[Item_key]],GDList,Table_ExternalData_1[[#Headers],[16]])</f>
        <v>0</v>
      </c>
      <c r="W547" s="6">
        <f>SUMIFS(GQList,GIList,Table_ExternalData_1[[#This Row],[Item_key]],GDList,Table_ExternalData_1[[#Headers],[17]])</f>
        <v>0</v>
      </c>
      <c r="X547" s="6">
        <f>SUMIFS(GQList,GIList,Table_ExternalData_1[[#This Row],[Item_key]],GDList,Table_ExternalData_1[[#Headers],[18]])</f>
        <v>0</v>
      </c>
      <c r="Y547" s="6">
        <f>SUMIFS(GQList,GIList,Table_ExternalData_1[[#This Row],[Item_key]],GDList,Table_ExternalData_1[[#Headers],[19]])</f>
        <v>0</v>
      </c>
      <c r="Z547" s="6">
        <f>SUMIFS(GQList,GIList,Table_ExternalData_1[[#This Row],[Item_key]],GDList,Table_ExternalData_1[[#Headers],[20]])</f>
        <v>0</v>
      </c>
      <c r="AA547" s="6">
        <f>SUMIFS(GQList,GIList,Table_ExternalData_1[[#This Row],[Item_key]],GDList,Table_ExternalData_1[[#Headers],[21]])</f>
        <v>0</v>
      </c>
      <c r="AB547" s="6">
        <f>SUMIFS(GQList,GIList,Table_ExternalData_1[[#This Row],[Item_key]],GDList,Table_ExternalData_1[[#Headers],[22]])</f>
        <v>0</v>
      </c>
      <c r="AC547" s="6">
        <f>SUMIFS(GQList,GIList,Table_ExternalData_1[[#This Row],[Item_key]],GDList,Table_ExternalData_1[[#Headers],[23]])</f>
        <v>0</v>
      </c>
      <c r="AD547" s="6">
        <f>SUMIFS(GQList,GIList,Table_ExternalData_1[[#This Row],[Item_key]],GDList,Table_ExternalData_1[[#Headers],[24]])</f>
        <v>0</v>
      </c>
      <c r="AE547" s="6">
        <f>SUMIFS(GQList,GIList,Table_ExternalData_1[[#This Row],[Item_key]],GDList,Table_ExternalData_1[[#Headers],[25]])</f>
        <v>0</v>
      </c>
      <c r="AF547" s="6">
        <f>SUMIFS(GQList,GIList,Table_ExternalData_1[[#This Row],[Item_key]],GDList,Table_ExternalData_1[[#Headers],[26]])</f>
        <v>0</v>
      </c>
      <c r="AG547" s="6">
        <f>SUMIFS(GQList,GIList,Table_ExternalData_1[[#This Row],[Item_key]],GDList,Table_ExternalData_1[[#Headers],[27]])</f>
        <v>0</v>
      </c>
      <c r="AH547" s="6">
        <f>SUMIFS(GQList,GIList,Table_ExternalData_1[[#This Row],[Item_key]],GDList,Table_ExternalData_1[[#Headers],[28]])</f>
        <v>0</v>
      </c>
      <c r="AI547" s="6">
        <f>SUMIFS(GQList,GIList,Table_ExternalData_1[[#This Row],[Item_key]],GDList,Table_ExternalData_1[[#Headers],[29]])</f>
        <v>0</v>
      </c>
      <c r="AJ547" s="6">
        <f>SUMIFS(GQList,GIList,Table_ExternalData_1[[#This Row],[Item_key]],GDList,Table_ExternalData_1[[#Headers],[30]])</f>
        <v>0</v>
      </c>
      <c r="AK547" s="6">
        <f>SUMIFS(GQList,GIList,Table_ExternalData_1[[#This Row],[Item_key]],GDList,Table_ExternalData_1[[#Headers],[31]])</f>
        <v>0</v>
      </c>
      <c r="AL547" s="6">
        <f>SUM(Table_ExternalData_1[[#This Row],[1]:[31]])</f>
        <v>0</v>
      </c>
    </row>
    <row r="548" spans="1:38" hidden="1">
      <c r="A548" s="8" t="s">
        <v>2000</v>
      </c>
      <c r="B548" s="3" t="s">
        <v>1431</v>
      </c>
      <c r="C548" s="3" t="s">
        <v>277</v>
      </c>
      <c r="D548" s="3" t="s">
        <v>1434</v>
      </c>
      <c r="E548" s="3" t="s">
        <v>1435</v>
      </c>
      <c r="F548" s="8" t="s">
        <v>1641</v>
      </c>
      <c r="G548" s="6">
        <f>SUMIFS(GQList,GIList,Table_ExternalData_1[[#This Row],[Item_key]],GDList,Table_ExternalData_1[[#Headers],[1]])</f>
        <v>0</v>
      </c>
      <c r="H548" s="6">
        <f>SUMIFS(GQList,GIList,Table_ExternalData_1[[#This Row],[Item_key]],GDList,Table_ExternalData_1[[#Headers],[2]])</f>
        <v>0</v>
      </c>
      <c r="I548" s="6">
        <f>SUMIFS(GQList,GIList,Table_ExternalData_1[[#This Row],[Item_key]],GDList,Table_ExternalData_1[[#Headers],[3]])</f>
        <v>0</v>
      </c>
      <c r="J548" s="6">
        <f>SUMIFS(GQList,GIList,Table_ExternalData_1[[#This Row],[Item_key]],GDList,Table_ExternalData_1[[#Headers],[4]])</f>
        <v>0</v>
      </c>
      <c r="K548" s="6">
        <f>SUMIFS(GQList,GIList,Table_ExternalData_1[[#This Row],[Item_key]],GDList,Table_ExternalData_1[[#Headers],[5]])</f>
        <v>0</v>
      </c>
      <c r="L548" s="6">
        <f>SUMIFS(GQList,GIList,Table_ExternalData_1[[#This Row],[Item_key]],GDList,Table_ExternalData_1[[#Headers],[6]])</f>
        <v>0</v>
      </c>
      <c r="M548" s="6">
        <f>SUMIFS(GQList,GIList,Table_ExternalData_1[[#This Row],[Item_key]],GDList,Table_ExternalData_1[[#Headers],[7]])</f>
        <v>0</v>
      </c>
      <c r="N548" s="6">
        <f>SUMIFS(GQList,GIList,Table_ExternalData_1[[#This Row],[Item_key]],GDList,Table_ExternalData_1[[#Headers],[8]])</f>
        <v>0</v>
      </c>
      <c r="O548" s="6">
        <f>SUMIFS(GQList,GIList,Table_ExternalData_1[[#This Row],[Item_key]],GDList,Table_ExternalData_1[[#Headers],[9]])</f>
        <v>0</v>
      </c>
      <c r="P548" s="6">
        <f>SUMIFS(GQList,GIList,Table_ExternalData_1[[#This Row],[Item_key]],GDList,Table_ExternalData_1[[#Headers],[10]])</f>
        <v>0</v>
      </c>
      <c r="Q548" s="6">
        <f>SUMIFS(GQList,GIList,Table_ExternalData_1[[#This Row],[Item_key]],GDList,Table_ExternalData_1[[#Headers],[11]])</f>
        <v>0</v>
      </c>
      <c r="R548" s="6">
        <f>SUMIFS(GQList,GIList,Table_ExternalData_1[[#This Row],[Item_key]],GDList,Table_ExternalData_1[[#Headers],[12]])</f>
        <v>0</v>
      </c>
      <c r="S548" s="6">
        <f>SUMIFS(GQList,GIList,Table_ExternalData_1[[#This Row],[Item_key]],GDList,Table_ExternalData_1[[#Headers],[13]])</f>
        <v>0</v>
      </c>
      <c r="T548" s="6">
        <f>SUMIFS(GQList,GIList,Table_ExternalData_1[[#This Row],[Item_key]],GDList,Table_ExternalData_1[[#Headers],[14]])</f>
        <v>0</v>
      </c>
      <c r="U548" s="6">
        <f>SUMIFS(GQList,GIList,Table_ExternalData_1[[#This Row],[Item_key]],GDList,Table_ExternalData_1[[#Headers],[15]])</f>
        <v>0</v>
      </c>
      <c r="V548" s="6">
        <f>SUMIFS(GQList,GIList,Table_ExternalData_1[[#This Row],[Item_key]],GDList,Table_ExternalData_1[[#Headers],[16]])</f>
        <v>0</v>
      </c>
      <c r="W548" s="6">
        <f>SUMIFS(GQList,GIList,Table_ExternalData_1[[#This Row],[Item_key]],GDList,Table_ExternalData_1[[#Headers],[17]])</f>
        <v>0</v>
      </c>
      <c r="X548" s="6">
        <f>SUMIFS(GQList,GIList,Table_ExternalData_1[[#This Row],[Item_key]],GDList,Table_ExternalData_1[[#Headers],[18]])</f>
        <v>0</v>
      </c>
      <c r="Y548" s="6">
        <f>SUMIFS(GQList,GIList,Table_ExternalData_1[[#This Row],[Item_key]],GDList,Table_ExternalData_1[[#Headers],[19]])</f>
        <v>0</v>
      </c>
      <c r="Z548" s="6">
        <f>SUMIFS(GQList,GIList,Table_ExternalData_1[[#This Row],[Item_key]],GDList,Table_ExternalData_1[[#Headers],[20]])</f>
        <v>0</v>
      </c>
      <c r="AA548" s="6">
        <f>SUMIFS(GQList,GIList,Table_ExternalData_1[[#This Row],[Item_key]],GDList,Table_ExternalData_1[[#Headers],[21]])</f>
        <v>0</v>
      </c>
      <c r="AB548" s="6">
        <f>SUMIFS(GQList,GIList,Table_ExternalData_1[[#This Row],[Item_key]],GDList,Table_ExternalData_1[[#Headers],[22]])</f>
        <v>0</v>
      </c>
      <c r="AC548" s="6">
        <f>SUMIFS(GQList,GIList,Table_ExternalData_1[[#This Row],[Item_key]],GDList,Table_ExternalData_1[[#Headers],[23]])</f>
        <v>0</v>
      </c>
      <c r="AD548" s="6">
        <f>SUMIFS(GQList,GIList,Table_ExternalData_1[[#This Row],[Item_key]],GDList,Table_ExternalData_1[[#Headers],[24]])</f>
        <v>0</v>
      </c>
      <c r="AE548" s="6">
        <f>SUMIFS(GQList,GIList,Table_ExternalData_1[[#This Row],[Item_key]],GDList,Table_ExternalData_1[[#Headers],[25]])</f>
        <v>0</v>
      </c>
      <c r="AF548" s="6">
        <f>SUMIFS(GQList,GIList,Table_ExternalData_1[[#This Row],[Item_key]],GDList,Table_ExternalData_1[[#Headers],[26]])</f>
        <v>0</v>
      </c>
      <c r="AG548" s="6">
        <f>SUMIFS(GQList,GIList,Table_ExternalData_1[[#This Row],[Item_key]],GDList,Table_ExternalData_1[[#Headers],[27]])</f>
        <v>0</v>
      </c>
      <c r="AH548" s="6">
        <f>SUMIFS(GQList,GIList,Table_ExternalData_1[[#This Row],[Item_key]],GDList,Table_ExternalData_1[[#Headers],[28]])</f>
        <v>0</v>
      </c>
      <c r="AI548" s="6">
        <f>SUMIFS(GQList,GIList,Table_ExternalData_1[[#This Row],[Item_key]],GDList,Table_ExternalData_1[[#Headers],[29]])</f>
        <v>0</v>
      </c>
      <c r="AJ548" s="6">
        <f>SUMIFS(GQList,GIList,Table_ExternalData_1[[#This Row],[Item_key]],GDList,Table_ExternalData_1[[#Headers],[30]])</f>
        <v>0</v>
      </c>
      <c r="AK548" s="6">
        <f>SUMIFS(GQList,GIList,Table_ExternalData_1[[#This Row],[Item_key]],GDList,Table_ExternalData_1[[#Headers],[31]])</f>
        <v>0</v>
      </c>
      <c r="AL548" s="6">
        <f>SUM(Table_ExternalData_1[[#This Row],[1]:[31]])</f>
        <v>0</v>
      </c>
    </row>
    <row r="549" spans="1:38" hidden="1">
      <c r="A549" s="8" t="s">
        <v>2000</v>
      </c>
      <c r="B549" s="3" t="s">
        <v>1431</v>
      </c>
      <c r="C549" s="3" t="s">
        <v>202</v>
      </c>
      <c r="D549" s="3" t="s">
        <v>1436</v>
      </c>
      <c r="E549" s="3" t="s">
        <v>1437</v>
      </c>
      <c r="F549" s="8" t="s">
        <v>1641</v>
      </c>
      <c r="G549" s="6">
        <f>SUMIFS(GQList,GIList,Table_ExternalData_1[[#This Row],[Item_key]],GDList,Table_ExternalData_1[[#Headers],[1]])</f>
        <v>0</v>
      </c>
      <c r="H549" s="6">
        <f>SUMIFS(GQList,GIList,Table_ExternalData_1[[#This Row],[Item_key]],GDList,Table_ExternalData_1[[#Headers],[2]])</f>
        <v>0</v>
      </c>
      <c r="I549" s="6">
        <f>SUMIFS(GQList,GIList,Table_ExternalData_1[[#This Row],[Item_key]],GDList,Table_ExternalData_1[[#Headers],[3]])</f>
        <v>0</v>
      </c>
      <c r="J549" s="6">
        <f>SUMIFS(GQList,GIList,Table_ExternalData_1[[#This Row],[Item_key]],GDList,Table_ExternalData_1[[#Headers],[4]])</f>
        <v>0</v>
      </c>
      <c r="K549" s="6">
        <f>SUMIFS(GQList,GIList,Table_ExternalData_1[[#This Row],[Item_key]],GDList,Table_ExternalData_1[[#Headers],[5]])</f>
        <v>0</v>
      </c>
      <c r="L549" s="6">
        <f>SUMIFS(GQList,GIList,Table_ExternalData_1[[#This Row],[Item_key]],GDList,Table_ExternalData_1[[#Headers],[6]])</f>
        <v>0</v>
      </c>
      <c r="M549" s="6">
        <f>SUMIFS(GQList,GIList,Table_ExternalData_1[[#This Row],[Item_key]],GDList,Table_ExternalData_1[[#Headers],[7]])</f>
        <v>0</v>
      </c>
      <c r="N549" s="6">
        <f>SUMIFS(GQList,GIList,Table_ExternalData_1[[#This Row],[Item_key]],GDList,Table_ExternalData_1[[#Headers],[8]])</f>
        <v>0</v>
      </c>
      <c r="O549" s="6">
        <f>SUMIFS(GQList,GIList,Table_ExternalData_1[[#This Row],[Item_key]],GDList,Table_ExternalData_1[[#Headers],[9]])</f>
        <v>0</v>
      </c>
      <c r="P549" s="6">
        <f>SUMIFS(GQList,GIList,Table_ExternalData_1[[#This Row],[Item_key]],GDList,Table_ExternalData_1[[#Headers],[10]])</f>
        <v>0</v>
      </c>
      <c r="Q549" s="6">
        <f>SUMIFS(GQList,GIList,Table_ExternalData_1[[#This Row],[Item_key]],GDList,Table_ExternalData_1[[#Headers],[11]])</f>
        <v>0</v>
      </c>
      <c r="R549" s="6">
        <f>SUMIFS(GQList,GIList,Table_ExternalData_1[[#This Row],[Item_key]],GDList,Table_ExternalData_1[[#Headers],[12]])</f>
        <v>0</v>
      </c>
      <c r="S549" s="6">
        <f>SUMIFS(GQList,GIList,Table_ExternalData_1[[#This Row],[Item_key]],GDList,Table_ExternalData_1[[#Headers],[13]])</f>
        <v>0</v>
      </c>
      <c r="T549" s="6">
        <f>SUMIFS(GQList,GIList,Table_ExternalData_1[[#This Row],[Item_key]],GDList,Table_ExternalData_1[[#Headers],[14]])</f>
        <v>0</v>
      </c>
      <c r="U549" s="6">
        <f>SUMIFS(GQList,GIList,Table_ExternalData_1[[#This Row],[Item_key]],GDList,Table_ExternalData_1[[#Headers],[15]])</f>
        <v>0</v>
      </c>
      <c r="V549" s="6">
        <f>SUMIFS(GQList,GIList,Table_ExternalData_1[[#This Row],[Item_key]],GDList,Table_ExternalData_1[[#Headers],[16]])</f>
        <v>0</v>
      </c>
      <c r="W549" s="6">
        <f>SUMIFS(GQList,GIList,Table_ExternalData_1[[#This Row],[Item_key]],GDList,Table_ExternalData_1[[#Headers],[17]])</f>
        <v>0</v>
      </c>
      <c r="X549" s="6">
        <f>SUMIFS(GQList,GIList,Table_ExternalData_1[[#This Row],[Item_key]],GDList,Table_ExternalData_1[[#Headers],[18]])</f>
        <v>0</v>
      </c>
      <c r="Y549" s="6">
        <f>SUMIFS(GQList,GIList,Table_ExternalData_1[[#This Row],[Item_key]],GDList,Table_ExternalData_1[[#Headers],[19]])</f>
        <v>0</v>
      </c>
      <c r="Z549" s="6">
        <f>SUMIFS(GQList,GIList,Table_ExternalData_1[[#This Row],[Item_key]],GDList,Table_ExternalData_1[[#Headers],[20]])</f>
        <v>0</v>
      </c>
      <c r="AA549" s="6">
        <f>SUMIFS(GQList,GIList,Table_ExternalData_1[[#This Row],[Item_key]],GDList,Table_ExternalData_1[[#Headers],[21]])</f>
        <v>0</v>
      </c>
      <c r="AB549" s="6">
        <f>SUMIFS(GQList,GIList,Table_ExternalData_1[[#This Row],[Item_key]],GDList,Table_ExternalData_1[[#Headers],[22]])</f>
        <v>0</v>
      </c>
      <c r="AC549" s="6">
        <f>SUMIFS(GQList,GIList,Table_ExternalData_1[[#This Row],[Item_key]],GDList,Table_ExternalData_1[[#Headers],[23]])</f>
        <v>0</v>
      </c>
      <c r="AD549" s="6">
        <f>SUMIFS(GQList,GIList,Table_ExternalData_1[[#This Row],[Item_key]],GDList,Table_ExternalData_1[[#Headers],[24]])</f>
        <v>0</v>
      </c>
      <c r="AE549" s="6">
        <f>SUMIFS(GQList,GIList,Table_ExternalData_1[[#This Row],[Item_key]],GDList,Table_ExternalData_1[[#Headers],[25]])</f>
        <v>0</v>
      </c>
      <c r="AF549" s="6">
        <f>SUMIFS(GQList,GIList,Table_ExternalData_1[[#This Row],[Item_key]],GDList,Table_ExternalData_1[[#Headers],[26]])</f>
        <v>0</v>
      </c>
      <c r="AG549" s="6">
        <f>SUMIFS(GQList,GIList,Table_ExternalData_1[[#This Row],[Item_key]],GDList,Table_ExternalData_1[[#Headers],[27]])</f>
        <v>0</v>
      </c>
      <c r="AH549" s="6">
        <f>SUMIFS(GQList,GIList,Table_ExternalData_1[[#This Row],[Item_key]],GDList,Table_ExternalData_1[[#Headers],[28]])</f>
        <v>0</v>
      </c>
      <c r="AI549" s="6">
        <f>SUMIFS(GQList,GIList,Table_ExternalData_1[[#This Row],[Item_key]],GDList,Table_ExternalData_1[[#Headers],[29]])</f>
        <v>0</v>
      </c>
      <c r="AJ549" s="6">
        <f>SUMIFS(GQList,GIList,Table_ExternalData_1[[#This Row],[Item_key]],GDList,Table_ExternalData_1[[#Headers],[30]])</f>
        <v>0</v>
      </c>
      <c r="AK549" s="6">
        <f>SUMIFS(GQList,GIList,Table_ExternalData_1[[#This Row],[Item_key]],GDList,Table_ExternalData_1[[#Headers],[31]])</f>
        <v>0</v>
      </c>
      <c r="AL549" s="6">
        <f>SUM(Table_ExternalData_1[[#This Row],[1]:[31]])</f>
        <v>0</v>
      </c>
    </row>
    <row r="550" spans="1:38" hidden="1">
      <c r="A550" s="8" t="s">
        <v>2000</v>
      </c>
      <c r="B550" s="3" t="s">
        <v>1431</v>
      </c>
      <c r="C550" s="3" t="s">
        <v>203</v>
      </c>
      <c r="D550" s="3" t="s">
        <v>1438</v>
      </c>
      <c r="E550" s="3" t="s">
        <v>1439</v>
      </c>
      <c r="F550" s="8" t="s">
        <v>1641</v>
      </c>
      <c r="G550" s="6">
        <f>SUMIFS(GQList,GIList,Table_ExternalData_1[[#This Row],[Item_key]],GDList,Table_ExternalData_1[[#Headers],[1]])</f>
        <v>0</v>
      </c>
      <c r="H550" s="6">
        <f>SUMIFS(GQList,GIList,Table_ExternalData_1[[#This Row],[Item_key]],GDList,Table_ExternalData_1[[#Headers],[2]])</f>
        <v>0</v>
      </c>
      <c r="I550" s="6">
        <f>SUMIFS(GQList,GIList,Table_ExternalData_1[[#This Row],[Item_key]],GDList,Table_ExternalData_1[[#Headers],[3]])</f>
        <v>0</v>
      </c>
      <c r="J550" s="6">
        <f>SUMIFS(GQList,GIList,Table_ExternalData_1[[#This Row],[Item_key]],GDList,Table_ExternalData_1[[#Headers],[4]])</f>
        <v>0</v>
      </c>
      <c r="K550" s="6">
        <f>SUMIFS(GQList,GIList,Table_ExternalData_1[[#This Row],[Item_key]],GDList,Table_ExternalData_1[[#Headers],[5]])</f>
        <v>0</v>
      </c>
      <c r="L550" s="6">
        <f>SUMIFS(GQList,GIList,Table_ExternalData_1[[#This Row],[Item_key]],GDList,Table_ExternalData_1[[#Headers],[6]])</f>
        <v>0</v>
      </c>
      <c r="M550" s="6">
        <f>SUMIFS(GQList,GIList,Table_ExternalData_1[[#This Row],[Item_key]],GDList,Table_ExternalData_1[[#Headers],[7]])</f>
        <v>0</v>
      </c>
      <c r="N550" s="6">
        <f>SUMIFS(GQList,GIList,Table_ExternalData_1[[#This Row],[Item_key]],GDList,Table_ExternalData_1[[#Headers],[8]])</f>
        <v>0</v>
      </c>
      <c r="O550" s="6">
        <f>SUMIFS(GQList,GIList,Table_ExternalData_1[[#This Row],[Item_key]],GDList,Table_ExternalData_1[[#Headers],[9]])</f>
        <v>0</v>
      </c>
      <c r="P550" s="6">
        <f>SUMIFS(GQList,GIList,Table_ExternalData_1[[#This Row],[Item_key]],GDList,Table_ExternalData_1[[#Headers],[10]])</f>
        <v>0</v>
      </c>
      <c r="Q550" s="6">
        <f>SUMIFS(GQList,GIList,Table_ExternalData_1[[#This Row],[Item_key]],GDList,Table_ExternalData_1[[#Headers],[11]])</f>
        <v>0</v>
      </c>
      <c r="R550" s="6">
        <f>SUMIFS(GQList,GIList,Table_ExternalData_1[[#This Row],[Item_key]],GDList,Table_ExternalData_1[[#Headers],[12]])</f>
        <v>0</v>
      </c>
      <c r="S550" s="6">
        <f>SUMIFS(GQList,GIList,Table_ExternalData_1[[#This Row],[Item_key]],GDList,Table_ExternalData_1[[#Headers],[13]])</f>
        <v>0</v>
      </c>
      <c r="T550" s="6">
        <f>SUMIFS(GQList,GIList,Table_ExternalData_1[[#This Row],[Item_key]],GDList,Table_ExternalData_1[[#Headers],[14]])</f>
        <v>0</v>
      </c>
      <c r="U550" s="6">
        <f>SUMIFS(GQList,GIList,Table_ExternalData_1[[#This Row],[Item_key]],GDList,Table_ExternalData_1[[#Headers],[15]])</f>
        <v>0</v>
      </c>
      <c r="V550" s="6">
        <f>SUMIFS(GQList,GIList,Table_ExternalData_1[[#This Row],[Item_key]],GDList,Table_ExternalData_1[[#Headers],[16]])</f>
        <v>0</v>
      </c>
      <c r="W550" s="6">
        <f>SUMIFS(GQList,GIList,Table_ExternalData_1[[#This Row],[Item_key]],GDList,Table_ExternalData_1[[#Headers],[17]])</f>
        <v>0</v>
      </c>
      <c r="X550" s="6">
        <f>SUMIFS(GQList,GIList,Table_ExternalData_1[[#This Row],[Item_key]],GDList,Table_ExternalData_1[[#Headers],[18]])</f>
        <v>0</v>
      </c>
      <c r="Y550" s="6">
        <f>SUMIFS(GQList,GIList,Table_ExternalData_1[[#This Row],[Item_key]],GDList,Table_ExternalData_1[[#Headers],[19]])</f>
        <v>0</v>
      </c>
      <c r="Z550" s="6">
        <f>SUMIFS(GQList,GIList,Table_ExternalData_1[[#This Row],[Item_key]],GDList,Table_ExternalData_1[[#Headers],[20]])</f>
        <v>0</v>
      </c>
      <c r="AA550" s="6">
        <f>SUMIFS(GQList,GIList,Table_ExternalData_1[[#This Row],[Item_key]],GDList,Table_ExternalData_1[[#Headers],[21]])</f>
        <v>0</v>
      </c>
      <c r="AB550" s="6">
        <f>SUMIFS(GQList,GIList,Table_ExternalData_1[[#This Row],[Item_key]],GDList,Table_ExternalData_1[[#Headers],[22]])</f>
        <v>0</v>
      </c>
      <c r="AC550" s="6">
        <f>SUMIFS(GQList,GIList,Table_ExternalData_1[[#This Row],[Item_key]],GDList,Table_ExternalData_1[[#Headers],[23]])</f>
        <v>0</v>
      </c>
      <c r="AD550" s="6">
        <f>SUMIFS(GQList,GIList,Table_ExternalData_1[[#This Row],[Item_key]],GDList,Table_ExternalData_1[[#Headers],[24]])</f>
        <v>0</v>
      </c>
      <c r="AE550" s="6">
        <f>SUMIFS(GQList,GIList,Table_ExternalData_1[[#This Row],[Item_key]],GDList,Table_ExternalData_1[[#Headers],[25]])</f>
        <v>0</v>
      </c>
      <c r="AF550" s="6">
        <f>SUMIFS(GQList,GIList,Table_ExternalData_1[[#This Row],[Item_key]],GDList,Table_ExternalData_1[[#Headers],[26]])</f>
        <v>0</v>
      </c>
      <c r="AG550" s="6">
        <f>SUMIFS(GQList,GIList,Table_ExternalData_1[[#This Row],[Item_key]],GDList,Table_ExternalData_1[[#Headers],[27]])</f>
        <v>0</v>
      </c>
      <c r="AH550" s="6">
        <f>SUMIFS(GQList,GIList,Table_ExternalData_1[[#This Row],[Item_key]],GDList,Table_ExternalData_1[[#Headers],[28]])</f>
        <v>0</v>
      </c>
      <c r="AI550" s="6">
        <f>SUMIFS(GQList,GIList,Table_ExternalData_1[[#This Row],[Item_key]],GDList,Table_ExternalData_1[[#Headers],[29]])</f>
        <v>0</v>
      </c>
      <c r="AJ550" s="6">
        <f>SUMIFS(GQList,GIList,Table_ExternalData_1[[#This Row],[Item_key]],GDList,Table_ExternalData_1[[#Headers],[30]])</f>
        <v>0</v>
      </c>
      <c r="AK550" s="6">
        <f>SUMIFS(GQList,GIList,Table_ExternalData_1[[#This Row],[Item_key]],GDList,Table_ExternalData_1[[#Headers],[31]])</f>
        <v>0</v>
      </c>
      <c r="AL550" s="6">
        <f>SUM(Table_ExternalData_1[[#This Row],[1]:[31]])</f>
        <v>0</v>
      </c>
    </row>
    <row r="551" spans="1:38" hidden="1">
      <c r="A551" s="8" t="s">
        <v>2000</v>
      </c>
      <c r="B551" s="3" t="s">
        <v>1431</v>
      </c>
      <c r="C551" s="3" t="s">
        <v>204</v>
      </c>
      <c r="D551" s="3" t="s">
        <v>1440</v>
      </c>
      <c r="E551" s="3" t="s">
        <v>1441</v>
      </c>
      <c r="F551" s="8" t="s">
        <v>1641</v>
      </c>
      <c r="G551" s="6">
        <f>SUMIFS(GQList,GIList,Table_ExternalData_1[[#This Row],[Item_key]],GDList,Table_ExternalData_1[[#Headers],[1]])</f>
        <v>0</v>
      </c>
      <c r="H551" s="6">
        <f>SUMIFS(GQList,GIList,Table_ExternalData_1[[#This Row],[Item_key]],GDList,Table_ExternalData_1[[#Headers],[2]])</f>
        <v>0</v>
      </c>
      <c r="I551" s="6">
        <f>SUMIFS(GQList,GIList,Table_ExternalData_1[[#This Row],[Item_key]],GDList,Table_ExternalData_1[[#Headers],[3]])</f>
        <v>0</v>
      </c>
      <c r="J551" s="6">
        <f>SUMIFS(GQList,GIList,Table_ExternalData_1[[#This Row],[Item_key]],GDList,Table_ExternalData_1[[#Headers],[4]])</f>
        <v>0</v>
      </c>
      <c r="K551" s="6">
        <f>SUMIFS(GQList,GIList,Table_ExternalData_1[[#This Row],[Item_key]],GDList,Table_ExternalData_1[[#Headers],[5]])</f>
        <v>0</v>
      </c>
      <c r="L551" s="6">
        <f>SUMIFS(GQList,GIList,Table_ExternalData_1[[#This Row],[Item_key]],GDList,Table_ExternalData_1[[#Headers],[6]])</f>
        <v>0</v>
      </c>
      <c r="M551" s="6">
        <f>SUMIFS(GQList,GIList,Table_ExternalData_1[[#This Row],[Item_key]],GDList,Table_ExternalData_1[[#Headers],[7]])</f>
        <v>0</v>
      </c>
      <c r="N551" s="6">
        <f>SUMIFS(GQList,GIList,Table_ExternalData_1[[#This Row],[Item_key]],GDList,Table_ExternalData_1[[#Headers],[8]])</f>
        <v>0</v>
      </c>
      <c r="O551" s="6">
        <f>SUMIFS(GQList,GIList,Table_ExternalData_1[[#This Row],[Item_key]],GDList,Table_ExternalData_1[[#Headers],[9]])</f>
        <v>0</v>
      </c>
      <c r="P551" s="6">
        <f>SUMIFS(GQList,GIList,Table_ExternalData_1[[#This Row],[Item_key]],GDList,Table_ExternalData_1[[#Headers],[10]])</f>
        <v>0</v>
      </c>
      <c r="Q551" s="6">
        <f>SUMIFS(GQList,GIList,Table_ExternalData_1[[#This Row],[Item_key]],GDList,Table_ExternalData_1[[#Headers],[11]])</f>
        <v>0</v>
      </c>
      <c r="R551" s="6">
        <f>SUMIFS(GQList,GIList,Table_ExternalData_1[[#This Row],[Item_key]],GDList,Table_ExternalData_1[[#Headers],[12]])</f>
        <v>0</v>
      </c>
      <c r="S551" s="6">
        <f>SUMIFS(GQList,GIList,Table_ExternalData_1[[#This Row],[Item_key]],GDList,Table_ExternalData_1[[#Headers],[13]])</f>
        <v>0</v>
      </c>
      <c r="T551" s="6">
        <f>SUMIFS(GQList,GIList,Table_ExternalData_1[[#This Row],[Item_key]],GDList,Table_ExternalData_1[[#Headers],[14]])</f>
        <v>0</v>
      </c>
      <c r="U551" s="6">
        <f>SUMIFS(GQList,GIList,Table_ExternalData_1[[#This Row],[Item_key]],GDList,Table_ExternalData_1[[#Headers],[15]])</f>
        <v>0</v>
      </c>
      <c r="V551" s="6">
        <f>SUMIFS(GQList,GIList,Table_ExternalData_1[[#This Row],[Item_key]],GDList,Table_ExternalData_1[[#Headers],[16]])</f>
        <v>0</v>
      </c>
      <c r="W551" s="6">
        <f>SUMIFS(GQList,GIList,Table_ExternalData_1[[#This Row],[Item_key]],GDList,Table_ExternalData_1[[#Headers],[17]])</f>
        <v>0</v>
      </c>
      <c r="X551" s="6">
        <f>SUMIFS(GQList,GIList,Table_ExternalData_1[[#This Row],[Item_key]],GDList,Table_ExternalData_1[[#Headers],[18]])</f>
        <v>0</v>
      </c>
      <c r="Y551" s="6">
        <f>SUMIFS(GQList,GIList,Table_ExternalData_1[[#This Row],[Item_key]],GDList,Table_ExternalData_1[[#Headers],[19]])</f>
        <v>0</v>
      </c>
      <c r="Z551" s="6">
        <f>SUMIFS(GQList,GIList,Table_ExternalData_1[[#This Row],[Item_key]],GDList,Table_ExternalData_1[[#Headers],[20]])</f>
        <v>0</v>
      </c>
      <c r="AA551" s="6">
        <f>SUMIFS(GQList,GIList,Table_ExternalData_1[[#This Row],[Item_key]],GDList,Table_ExternalData_1[[#Headers],[21]])</f>
        <v>0</v>
      </c>
      <c r="AB551" s="6">
        <f>SUMIFS(GQList,GIList,Table_ExternalData_1[[#This Row],[Item_key]],GDList,Table_ExternalData_1[[#Headers],[22]])</f>
        <v>0</v>
      </c>
      <c r="AC551" s="6">
        <f>SUMIFS(GQList,GIList,Table_ExternalData_1[[#This Row],[Item_key]],GDList,Table_ExternalData_1[[#Headers],[23]])</f>
        <v>0</v>
      </c>
      <c r="AD551" s="6">
        <f>SUMIFS(GQList,GIList,Table_ExternalData_1[[#This Row],[Item_key]],GDList,Table_ExternalData_1[[#Headers],[24]])</f>
        <v>0</v>
      </c>
      <c r="AE551" s="6">
        <f>SUMIFS(GQList,GIList,Table_ExternalData_1[[#This Row],[Item_key]],GDList,Table_ExternalData_1[[#Headers],[25]])</f>
        <v>0</v>
      </c>
      <c r="AF551" s="6">
        <f>SUMIFS(GQList,GIList,Table_ExternalData_1[[#This Row],[Item_key]],GDList,Table_ExternalData_1[[#Headers],[26]])</f>
        <v>0</v>
      </c>
      <c r="AG551" s="6">
        <f>SUMIFS(GQList,GIList,Table_ExternalData_1[[#This Row],[Item_key]],GDList,Table_ExternalData_1[[#Headers],[27]])</f>
        <v>0</v>
      </c>
      <c r="AH551" s="6">
        <f>SUMIFS(GQList,GIList,Table_ExternalData_1[[#This Row],[Item_key]],GDList,Table_ExternalData_1[[#Headers],[28]])</f>
        <v>0</v>
      </c>
      <c r="AI551" s="6">
        <f>SUMIFS(GQList,GIList,Table_ExternalData_1[[#This Row],[Item_key]],GDList,Table_ExternalData_1[[#Headers],[29]])</f>
        <v>0</v>
      </c>
      <c r="AJ551" s="6">
        <f>SUMIFS(GQList,GIList,Table_ExternalData_1[[#This Row],[Item_key]],GDList,Table_ExternalData_1[[#Headers],[30]])</f>
        <v>0</v>
      </c>
      <c r="AK551" s="6">
        <f>SUMIFS(GQList,GIList,Table_ExternalData_1[[#This Row],[Item_key]],GDList,Table_ExternalData_1[[#Headers],[31]])</f>
        <v>0</v>
      </c>
      <c r="AL551" s="6">
        <f>SUM(Table_ExternalData_1[[#This Row],[1]:[31]])</f>
        <v>0</v>
      </c>
    </row>
    <row r="552" spans="1:38" hidden="1">
      <c r="A552" s="8" t="s">
        <v>2000</v>
      </c>
      <c r="B552" s="3" t="s">
        <v>1431</v>
      </c>
      <c r="C552" s="3" t="s">
        <v>205</v>
      </c>
      <c r="D552" s="3" t="s">
        <v>1442</v>
      </c>
      <c r="E552" s="3" t="s">
        <v>1443</v>
      </c>
      <c r="F552" s="8" t="s">
        <v>1641</v>
      </c>
      <c r="G552" s="6">
        <f>SUMIFS(GQList,GIList,Table_ExternalData_1[[#This Row],[Item_key]],GDList,Table_ExternalData_1[[#Headers],[1]])</f>
        <v>0</v>
      </c>
      <c r="H552" s="6">
        <f>SUMIFS(GQList,GIList,Table_ExternalData_1[[#This Row],[Item_key]],GDList,Table_ExternalData_1[[#Headers],[2]])</f>
        <v>0</v>
      </c>
      <c r="I552" s="6">
        <f>SUMIFS(GQList,GIList,Table_ExternalData_1[[#This Row],[Item_key]],GDList,Table_ExternalData_1[[#Headers],[3]])</f>
        <v>0</v>
      </c>
      <c r="J552" s="6">
        <f>SUMIFS(GQList,GIList,Table_ExternalData_1[[#This Row],[Item_key]],GDList,Table_ExternalData_1[[#Headers],[4]])</f>
        <v>0</v>
      </c>
      <c r="K552" s="6">
        <f>SUMIFS(GQList,GIList,Table_ExternalData_1[[#This Row],[Item_key]],GDList,Table_ExternalData_1[[#Headers],[5]])</f>
        <v>0</v>
      </c>
      <c r="L552" s="6">
        <f>SUMIFS(GQList,GIList,Table_ExternalData_1[[#This Row],[Item_key]],GDList,Table_ExternalData_1[[#Headers],[6]])</f>
        <v>0</v>
      </c>
      <c r="M552" s="6">
        <f>SUMIFS(GQList,GIList,Table_ExternalData_1[[#This Row],[Item_key]],GDList,Table_ExternalData_1[[#Headers],[7]])</f>
        <v>0</v>
      </c>
      <c r="N552" s="6">
        <f>SUMIFS(GQList,GIList,Table_ExternalData_1[[#This Row],[Item_key]],GDList,Table_ExternalData_1[[#Headers],[8]])</f>
        <v>0</v>
      </c>
      <c r="O552" s="6">
        <f>SUMIFS(GQList,GIList,Table_ExternalData_1[[#This Row],[Item_key]],GDList,Table_ExternalData_1[[#Headers],[9]])</f>
        <v>0</v>
      </c>
      <c r="P552" s="6">
        <f>SUMIFS(GQList,GIList,Table_ExternalData_1[[#This Row],[Item_key]],GDList,Table_ExternalData_1[[#Headers],[10]])</f>
        <v>0</v>
      </c>
      <c r="Q552" s="6">
        <f>SUMIFS(GQList,GIList,Table_ExternalData_1[[#This Row],[Item_key]],GDList,Table_ExternalData_1[[#Headers],[11]])</f>
        <v>0</v>
      </c>
      <c r="R552" s="6">
        <f>SUMIFS(GQList,GIList,Table_ExternalData_1[[#This Row],[Item_key]],GDList,Table_ExternalData_1[[#Headers],[12]])</f>
        <v>0</v>
      </c>
      <c r="S552" s="6">
        <f>SUMIFS(GQList,GIList,Table_ExternalData_1[[#This Row],[Item_key]],GDList,Table_ExternalData_1[[#Headers],[13]])</f>
        <v>0</v>
      </c>
      <c r="T552" s="6">
        <f>SUMIFS(GQList,GIList,Table_ExternalData_1[[#This Row],[Item_key]],GDList,Table_ExternalData_1[[#Headers],[14]])</f>
        <v>0</v>
      </c>
      <c r="U552" s="6">
        <f>SUMIFS(GQList,GIList,Table_ExternalData_1[[#This Row],[Item_key]],GDList,Table_ExternalData_1[[#Headers],[15]])</f>
        <v>0</v>
      </c>
      <c r="V552" s="6">
        <f>SUMIFS(GQList,GIList,Table_ExternalData_1[[#This Row],[Item_key]],GDList,Table_ExternalData_1[[#Headers],[16]])</f>
        <v>0</v>
      </c>
      <c r="W552" s="6">
        <f>SUMIFS(GQList,GIList,Table_ExternalData_1[[#This Row],[Item_key]],GDList,Table_ExternalData_1[[#Headers],[17]])</f>
        <v>0</v>
      </c>
      <c r="X552" s="6">
        <f>SUMIFS(GQList,GIList,Table_ExternalData_1[[#This Row],[Item_key]],GDList,Table_ExternalData_1[[#Headers],[18]])</f>
        <v>0</v>
      </c>
      <c r="Y552" s="6">
        <f>SUMIFS(GQList,GIList,Table_ExternalData_1[[#This Row],[Item_key]],GDList,Table_ExternalData_1[[#Headers],[19]])</f>
        <v>0</v>
      </c>
      <c r="Z552" s="6">
        <f>SUMIFS(GQList,GIList,Table_ExternalData_1[[#This Row],[Item_key]],GDList,Table_ExternalData_1[[#Headers],[20]])</f>
        <v>0</v>
      </c>
      <c r="AA552" s="6">
        <f>SUMIFS(GQList,GIList,Table_ExternalData_1[[#This Row],[Item_key]],GDList,Table_ExternalData_1[[#Headers],[21]])</f>
        <v>0</v>
      </c>
      <c r="AB552" s="6">
        <f>SUMIFS(GQList,GIList,Table_ExternalData_1[[#This Row],[Item_key]],GDList,Table_ExternalData_1[[#Headers],[22]])</f>
        <v>0</v>
      </c>
      <c r="AC552" s="6">
        <f>SUMIFS(GQList,GIList,Table_ExternalData_1[[#This Row],[Item_key]],GDList,Table_ExternalData_1[[#Headers],[23]])</f>
        <v>0</v>
      </c>
      <c r="AD552" s="6">
        <f>SUMIFS(GQList,GIList,Table_ExternalData_1[[#This Row],[Item_key]],GDList,Table_ExternalData_1[[#Headers],[24]])</f>
        <v>0</v>
      </c>
      <c r="AE552" s="6">
        <f>SUMIFS(GQList,GIList,Table_ExternalData_1[[#This Row],[Item_key]],GDList,Table_ExternalData_1[[#Headers],[25]])</f>
        <v>0</v>
      </c>
      <c r="AF552" s="6">
        <f>SUMIFS(GQList,GIList,Table_ExternalData_1[[#This Row],[Item_key]],GDList,Table_ExternalData_1[[#Headers],[26]])</f>
        <v>0</v>
      </c>
      <c r="AG552" s="6">
        <f>SUMIFS(GQList,GIList,Table_ExternalData_1[[#This Row],[Item_key]],GDList,Table_ExternalData_1[[#Headers],[27]])</f>
        <v>0</v>
      </c>
      <c r="AH552" s="6">
        <f>SUMIFS(GQList,GIList,Table_ExternalData_1[[#This Row],[Item_key]],GDList,Table_ExternalData_1[[#Headers],[28]])</f>
        <v>0</v>
      </c>
      <c r="AI552" s="6">
        <f>SUMIFS(GQList,GIList,Table_ExternalData_1[[#This Row],[Item_key]],GDList,Table_ExternalData_1[[#Headers],[29]])</f>
        <v>0</v>
      </c>
      <c r="AJ552" s="6">
        <f>SUMIFS(GQList,GIList,Table_ExternalData_1[[#This Row],[Item_key]],GDList,Table_ExternalData_1[[#Headers],[30]])</f>
        <v>0</v>
      </c>
      <c r="AK552" s="6">
        <f>SUMIFS(GQList,GIList,Table_ExternalData_1[[#This Row],[Item_key]],GDList,Table_ExternalData_1[[#Headers],[31]])</f>
        <v>0</v>
      </c>
      <c r="AL552" s="6">
        <f>SUM(Table_ExternalData_1[[#This Row],[1]:[31]])</f>
        <v>0</v>
      </c>
    </row>
    <row r="553" spans="1:38" hidden="1">
      <c r="A553" s="8" t="s">
        <v>2000</v>
      </c>
      <c r="B553" s="3" t="s">
        <v>1431</v>
      </c>
      <c r="C553" s="3" t="s">
        <v>206</v>
      </c>
      <c r="D553" s="3" t="s">
        <v>1444</v>
      </c>
      <c r="E553" s="3" t="s">
        <v>1445</v>
      </c>
      <c r="F553" s="8" t="s">
        <v>1641</v>
      </c>
      <c r="G553" s="6">
        <f>SUMIFS(GQList,GIList,Table_ExternalData_1[[#This Row],[Item_key]],GDList,Table_ExternalData_1[[#Headers],[1]])</f>
        <v>0</v>
      </c>
      <c r="H553" s="6">
        <f>SUMIFS(GQList,GIList,Table_ExternalData_1[[#This Row],[Item_key]],GDList,Table_ExternalData_1[[#Headers],[2]])</f>
        <v>0</v>
      </c>
      <c r="I553" s="6">
        <f>SUMIFS(GQList,GIList,Table_ExternalData_1[[#This Row],[Item_key]],GDList,Table_ExternalData_1[[#Headers],[3]])</f>
        <v>0</v>
      </c>
      <c r="J553" s="6">
        <f>SUMIFS(GQList,GIList,Table_ExternalData_1[[#This Row],[Item_key]],GDList,Table_ExternalData_1[[#Headers],[4]])</f>
        <v>0</v>
      </c>
      <c r="K553" s="6">
        <f>SUMIFS(GQList,GIList,Table_ExternalData_1[[#This Row],[Item_key]],GDList,Table_ExternalData_1[[#Headers],[5]])</f>
        <v>0</v>
      </c>
      <c r="L553" s="6">
        <f>SUMIFS(GQList,GIList,Table_ExternalData_1[[#This Row],[Item_key]],GDList,Table_ExternalData_1[[#Headers],[6]])</f>
        <v>0</v>
      </c>
      <c r="M553" s="6">
        <f>SUMIFS(GQList,GIList,Table_ExternalData_1[[#This Row],[Item_key]],GDList,Table_ExternalData_1[[#Headers],[7]])</f>
        <v>0</v>
      </c>
      <c r="N553" s="6">
        <f>SUMIFS(GQList,GIList,Table_ExternalData_1[[#This Row],[Item_key]],GDList,Table_ExternalData_1[[#Headers],[8]])</f>
        <v>0</v>
      </c>
      <c r="O553" s="6">
        <f>SUMIFS(GQList,GIList,Table_ExternalData_1[[#This Row],[Item_key]],GDList,Table_ExternalData_1[[#Headers],[9]])</f>
        <v>0</v>
      </c>
      <c r="P553" s="6">
        <f>SUMIFS(GQList,GIList,Table_ExternalData_1[[#This Row],[Item_key]],GDList,Table_ExternalData_1[[#Headers],[10]])</f>
        <v>0</v>
      </c>
      <c r="Q553" s="6">
        <f>SUMIFS(GQList,GIList,Table_ExternalData_1[[#This Row],[Item_key]],GDList,Table_ExternalData_1[[#Headers],[11]])</f>
        <v>0</v>
      </c>
      <c r="R553" s="6">
        <f>SUMIFS(GQList,GIList,Table_ExternalData_1[[#This Row],[Item_key]],GDList,Table_ExternalData_1[[#Headers],[12]])</f>
        <v>0</v>
      </c>
      <c r="S553" s="6">
        <f>SUMIFS(GQList,GIList,Table_ExternalData_1[[#This Row],[Item_key]],GDList,Table_ExternalData_1[[#Headers],[13]])</f>
        <v>0</v>
      </c>
      <c r="T553" s="6">
        <f>SUMIFS(GQList,GIList,Table_ExternalData_1[[#This Row],[Item_key]],GDList,Table_ExternalData_1[[#Headers],[14]])</f>
        <v>0</v>
      </c>
      <c r="U553" s="6">
        <f>SUMIFS(GQList,GIList,Table_ExternalData_1[[#This Row],[Item_key]],GDList,Table_ExternalData_1[[#Headers],[15]])</f>
        <v>0</v>
      </c>
      <c r="V553" s="6">
        <f>SUMIFS(GQList,GIList,Table_ExternalData_1[[#This Row],[Item_key]],GDList,Table_ExternalData_1[[#Headers],[16]])</f>
        <v>0</v>
      </c>
      <c r="W553" s="6">
        <f>SUMIFS(GQList,GIList,Table_ExternalData_1[[#This Row],[Item_key]],GDList,Table_ExternalData_1[[#Headers],[17]])</f>
        <v>0</v>
      </c>
      <c r="X553" s="6">
        <f>SUMIFS(GQList,GIList,Table_ExternalData_1[[#This Row],[Item_key]],GDList,Table_ExternalData_1[[#Headers],[18]])</f>
        <v>0</v>
      </c>
      <c r="Y553" s="6">
        <f>SUMIFS(GQList,GIList,Table_ExternalData_1[[#This Row],[Item_key]],GDList,Table_ExternalData_1[[#Headers],[19]])</f>
        <v>0</v>
      </c>
      <c r="Z553" s="6">
        <f>SUMIFS(GQList,GIList,Table_ExternalData_1[[#This Row],[Item_key]],GDList,Table_ExternalData_1[[#Headers],[20]])</f>
        <v>0</v>
      </c>
      <c r="AA553" s="6">
        <f>SUMIFS(GQList,GIList,Table_ExternalData_1[[#This Row],[Item_key]],GDList,Table_ExternalData_1[[#Headers],[21]])</f>
        <v>0</v>
      </c>
      <c r="AB553" s="6">
        <f>SUMIFS(GQList,GIList,Table_ExternalData_1[[#This Row],[Item_key]],GDList,Table_ExternalData_1[[#Headers],[22]])</f>
        <v>0</v>
      </c>
      <c r="AC553" s="6">
        <f>SUMIFS(GQList,GIList,Table_ExternalData_1[[#This Row],[Item_key]],GDList,Table_ExternalData_1[[#Headers],[23]])</f>
        <v>0</v>
      </c>
      <c r="AD553" s="6">
        <f>SUMIFS(GQList,GIList,Table_ExternalData_1[[#This Row],[Item_key]],GDList,Table_ExternalData_1[[#Headers],[24]])</f>
        <v>0</v>
      </c>
      <c r="AE553" s="6">
        <f>SUMIFS(GQList,GIList,Table_ExternalData_1[[#This Row],[Item_key]],GDList,Table_ExternalData_1[[#Headers],[25]])</f>
        <v>0</v>
      </c>
      <c r="AF553" s="6">
        <f>SUMIFS(GQList,GIList,Table_ExternalData_1[[#This Row],[Item_key]],GDList,Table_ExternalData_1[[#Headers],[26]])</f>
        <v>0</v>
      </c>
      <c r="AG553" s="6">
        <f>SUMIFS(GQList,GIList,Table_ExternalData_1[[#This Row],[Item_key]],GDList,Table_ExternalData_1[[#Headers],[27]])</f>
        <v>0</v>
      </c>
      <c r="AH553" s="6">
        <f>SUMIFS(GQList,GIList,Table_ExternalData_1[[#This Row],[Item_key]],GDList,Table_ExternalData_1[[#Headers],[28]])</f>
        <v>0</v>
      </c>
      <c r="AI553" s="6">
        <f>SUMIFS(GQList,GIList,Table_ExternalData_1[[#This Row],[Item_key]],GDList,Table_ExternalData_1[[#Headers],[29]])</f>
        <v>0</v>
      </c>
      <c r="AJ553" s="6">
        <f>SUMIFS(GQList,GIList,Table_ExternalData_1[[#This Row],[Item_key]],GDList,Table_ExternalData_1[[#Headers],[30]])</f>
        <v>0</v>
      </c>
      <c r="AK553" s="6">
        <f>SUMIFS(GQList,GIList,Table_ExternalData_1[[#This Row],[Item_key]],GDList,Table_ExternalData_1[[#Headers],[31]])</f>
        <v>0</v>
      </c>
      <c r="AL553" s="6">
        <f>SUM(Table_ExternalData_1[[#This Row],[1]:[31]])</f>
        <v>0</v>
      </c>
    </row>
    <row r="554" spans="1:38" hidden="1">
      <c r="A554" s="8" t="s">
        <v>2000</v>
      </c>
      <c r="B554" s="3" t="s">
        <v>1431</v>
      </c>
      <c r="C554" s="3" t="s">
        <v>207</v>
      </c>
      <c r="D554" s="3" t="s">
        <v>1446</v>
      </c>
      <c r="E554" s="3" t="s">
        <v>1447</v>
      </c>
      <c r="F554" s="8" t="s">
        <v>1641</v>
      </c>
      <c r="G554" s="6">
        <f>SUMIFS(GQList,GIList,Table_ExternalData_1[[#This Row],[Item_key]],GDList,Table_ExternalData_1[[#Headers],[1]])</f>
        <v>0</v>
      </c>
      <c r="H554" s="6">
        <f>SUMIFS(GQList,GIList,Table_ExternalData_1[[#This Row],[Item_key]],GDList,Table_ExternalData_1[[#Headers],[2]])</f>
        <v>0</v>
      </c>
      <c r="I554" s="6">
        <f>SUMIFS(GQList,GIList,Table_ExternalData_1[[#This Row],[Item_key]],GDList,Table_ExternalData_1[[#Headers],[3]])</f>
        <v>0</v>
      </c>
      <c r="J554" s="6">
        <f>SUMIFS(GQList,GIList,Table_ExternalData_1[[#This Row],[Item_key]],GDList,Table_ExternalData_1[[#Headers],[4]])</f>
        <v>0</v>
      </c>
      <c r="K554" s="6">
        <f>SUMIFS(GQList,GIList,Table_ExternalData_1[[#This Row],[Item_key]],GDList,Table_ExternalData_1[[#Headers],[5]])</f>
        <v>0</v>
      </c>
      <c r="L554" s="6">
        <f>SUMIFS(GQList,GIList,Table_ExternalData_1[[#This Row],[Item_key]],GDList,Table_ExternalData_1[[#Headers],[6]])</f>
        <v>0</v>
      </c>
      <c r="M554" s="6">
        <f>SUMIFS(GQList,GIList,Table_ExternalData_1[[#This Row],[Item_key]],GDList,Table_ExternalData_1[[#Headers],[7]])</f>
        <v>0</v>
      </c>
      <c r="N554" s="6">
        <f>SUMIFS(GQList,GIList,Table_ExternalData_1[[#This Row],[Item_key]],GDList,Table_ExternalData_1[[#Headers],[8]])</f>
        <v>0</v>
      </c>
      <c r="O554" s="6">
        <f>SUMIFS(GQList,GIList,Table_ExternalData_1[[#This Row],[Item_key]],GDList,Table_ExternalData_1[[#Headers],[9]])</f>
        <v>0</v>
      </c>
      <c r="P554" s="6">
        <f>SUMIFS(GQList,GIList,Table_ExternalData_1[[#This Row],[Item_key]],GDList,Table_ExternalData_1[[#Headers],[10]])</f>
        <v>0</v>
      </c>
      <c r="Q554" s="6">
        <f>SUMIFS(GQList,GIList,Table_ExternalData_1[[#This Row],[Item_key]],GDList,Table_ExternalData_1[[#Headers],[11]])</f>
        <v>0</v>
      </c>
      <c r="R554" s="6">
        <f>SUMIFS(GQList,GIList,Table_ExternalData_1[[#This Row],[Item_key]],GDList,Table_ExternalData_1[[#Headers],[12]])</f>
        <v>0</v>
      </c>
      <c r="S554" s="6">
        <f>SUMIFS(GQList,GIList,Table_ExternalData_1[[#This Row],[Item_key]],GDList,Table_ExternalData_1[[#Headers],[13]])</f>
        <v>0</v>
      </c>
      <c r="T554" s="6">
        <f>SUMIFS(GQList,GIList,Table_ExternalData_1[[#This Row],[Item_key]],GDList,Table_ExternalData_1[[#Headers],[14]])</f>
        <v>0</v>
      </c>
      <c r="U554" s="6">
        <f>SUMIFS(GQList,GIList,Table_ExternalData_1[[#This Row],[Item_key]],GDList,Table_ExternalData_1[[#Headers],[15]])</f>
        <v>0</v>
      </c>
      <c r="V554" s="6">
        <f>SUMIFS(GQList,GIList,Table_ExternalData_1[[#This Row],[Item_key]],GDList,Table_ExternalData_1[[#Headers],[16]])</f>
        <v>0</v>
      </c>
      <c r="W554" s="6">
        <f>SUMIFS(GQList,GIList,Table_ExternalData_1[[#This Row],[Item_key]],GDList,Table_ExternalData_1[[#Headers],[17]])</f>
        <v>0</v>
      </c>
      <c r="X554" s="6">
        <f>SUMIFS(GQList,GIList,Table_ExternalData_1[[#This Row],[Item_key]],GDList,Table_ExternalData_1[[#Headers],[18]])</f>
        <v>0</v>
      </c>
      <c r="Y554" s="6">
        <f>SUMIFS(GQList,GIList,Table_ExternalData_1[[#This Row],[Item_key]],GDList,Table_ExternalData_1[[#Headers],[19]])</f>
        <v>0</v>
      </c>
      <c r="Z554" s="6">
        <f>SUMIFS(GQList,GIList,Table_ExternalData_1[[#This Row],[Item_key]],GDList,Table_ExternalData_1[[#Headers],[20]])</f>
        <v>0</v>
      </c>
      <c r="AA554" s="6">
        <f>SUMIFS(GQList,GIList,Table_ExternalData_1[[#This Row],[Item_key]],GDList,Table_ExternalData_1[[#Headers],[21]])</f>
        <v>0</v>
      </c>
      <c r="AB554" s="6">
        <f>SUMIFS(GQList,GIList,Table_ExternalData_1[[#This Row],[Item_key]],GDList,Table_ExternalData_1[[#Headers],[22]])</f>
        <v>0</v>
      </c>
      <c r="AC554" s="6">
        <f>SUMIFS(GQList,GIList,Table_ExternalData_1[[#This Row],[Item_key]],GDList,Table_ExternalData_1[[#Headers],[23]])</f>
        <v>0</v>
      </c>
      <c r="AD554" s="6">
        <f>SUMIFS(GQList,GIList,Table_ExternalData_1[[#This Row],[Item_key]],GDList,Table_ExternalData_1[[#Headers],[24]])</f>
        <v>0</v>
      </c>
      <c r="AE554" s="6">
        <f>SUMIFS(GQList,GIList,Table_ExternalData_1[[#This Row],[Item_key]],GDList,Table_ExternalData_1[[#Headers],[25]])</f>
        <v>0</v>
      </c>
      <c r="AF554" s="6">
        <f>SUMIFS(GQList,GIList,Table_ExternalData_1[[#This Row],[Item_key]],GDList,Table_ExternalData_1[[#Headers],[26]])</f>
        <v>0</v>
      </c>
      <c r="AG554" s="6">
        <f>SUMIFS(GQList,GIList,Table_ExternalData_1[[#This Row],[Item_key]],GDList,Table_ExternalData_1[[#Headers],[27]])</f>
        <v>0</v>
      </c>
      <c r="AH554" s="6">
        <f>SUMIFS(GQList,GIList,Table_ExternalData_1[[#This Row],[Item_key]],GDList,Table_ExternalData_1[[#Headers],[28]])</f>
        <v>0</v>
      </c>
      <c r="AI554" s="6">
        <f>SUMIFS(GQList,GIList,Table_ExternalData_1[[#This Row],[Item_key]],GDList,Table_ExternalData_1[[#Headers],[29]])</f>
        <v>0</v>
      </c>
      <c r="AJ554" s="6">
        <f>SUMIFS(GQList,GIList,Table_ExternalData_1[[#This Row],[Item_key]],GDList,Table_ExternalData_1[[#Headers],[30]])</f>
        <v>0</v>
      </c>
      <c r="AK554" s="6">
        <f>SUMIFS(GQList,GIList,Table_ExternalData_1[[#This Row],[Item_key]],GDList,Table_ExternalData_1[[#Headers],[31]])</f>
        <v>0</v>
      </c>
      <c r="AL554" s="6">
        <f>SUM(Table_ExternalData_1[[#This Row],[1]:[31]])</f>
        <v>0</v>
      </c>
    </row>
    <row r="555" spans="1:38" hidden="1">
      <c r="A555" s="8" t="s">
        <v>2000</v>
      </c>
      <c r="B555" s="3" t="s">
        <v>1431</v>
      </c>
      <c r="C555" s="3" t="s">
        <v>208</v>
      </c>
      <c r="D555" s="3" t="s">
        <v>1448</v>
      </c>
      <c r="E555" s="3" t="s">
        <v>1449</v>
      </c>
      <c r="F555" s="8" t="s">
        <v>1641</v>
      </c>
      <c r="G555" s="6">
        <f>SUMIFS(GQList,GIList,Table_ExternalData_1[[#This Row],[Item_key]],GDList,Table_ExternalData_1[[#Headers],[1]])</f>
        <v>0</v>
      </c>
      <c r="H555" s="6">
        <f>SUMIFS(GQList,GIList,Table_ExternalData_1[[#This Row],[Item_key]],GDList,Table_ExternalData_1[[#Headers],[2]])</f>
        <v>0</v>
      </c>
      <c r="I555" s="6">
        <f>SUMIFS(GQList,GIList,Table_ExternalData_1[[#This Row],[Item_key]],GDList,Table_ExternalData_1[[#Headers],[3]])</f>
        <v>0</v>
      </c>
      <c r="J555" s="6">
        <f>SUMIFS(GQList,GIList,Table_ExternalData_1[[#This Row],[Item_key]],GDList,Table_ExternalData_1[[#Headers],[4]])</f>
        <v>0</v>
      </c>
      <c r="K555" s="6">
        <f>SUMIFS(GQList,GIList,Table_ExternalData_1[[#This Row],[Item_key]],GDList,Table_ExternalData_1[[#Headers],[5]])</f>
        <v>0</v>
      </c>
      <c r="L555" s="6">
        <f>SUMIFS(GQList,GIList,Table_ExternalData_1[[#This Row],[Item_key]],GDList,Table_ExternalData_1[[#Headers],[6]])</f>
        <v>0</v>
      </c>
      <c r="M555" s="6">
        <f>SUMIFS(GQList,GIList,Table_ExternalData_1[[#This Row],[Item_key]],GDList,Table_ExternalData_1[[#Headers],[7]])</f>
        <v>0</v>
      </c>
      <c r="N555" s="6">
        <f>SUMIFS(GQList,GIList,Table_ExternalData_1[[#This Row],[Item_key]],GDList,Table_ExternalData_1[[#Headers],[8]])</f>
        <v>0</v>
      </c>
      <c r="O555" s="6">
        <f>SUMIFS(GQList,GIList,Table_ExternalData_1[[#This Row],[Item_key]],GDList,Table_ExternalData_1[[#Headers],[9]])</f>
        <v>0</v>
      </c>
      <c r="P555" s="6">
        <f>SUMIFS(GQList,GIList,Table_ExternalData_1[[#This Row],[Item_key]],GDList,Table_ExternalData_1[[#Headers],[10]])</f>
        <v>0</v>
      </c>
      <c r="Q555" s="6">
        <f>SUMIFS(GQList,GIList,Table_ExternalData_1[[#This Row],[Item_key]],GDList,Table_ExternalData_1[[#Headers],[11]])</f>
        <v>0</v>
      </c>
      <c r="R555" s="6">
        <f>SUMIFS(GQList,GIList,Table_ExternalData_1[[#This Row],[Item_key]],GDList,Table_ExternalData_1[[#Headers],[12]])</f>
        <v>0</v>
      </c>
      <c r="S555" s="6">
        <f>SUMIFS(GQList,GIList,Table_ExternalData_1[[#This Row],[Item_key]],GDList,Table_ExternalData_1[[#Headers],[13]])</f>
        <v>0</v>
      </c>
      <c r="T555" s="6">
        <f>SUMIFS(GQList,GIList,Table_ExternalData_1[[#This Row],[Item_key]],GDList,Table_ExternalData_1[[#Headers],[14]])</f>
        <v>0</v>
      </c>
      <c r="U555" s="6">
        <f>SUMIFS(GQList,GIList,Table_ExternalData_1[[#This Row],[Item_key]],GDList,Table_ExternalData_1[[#Headers],[15]])</f>
        <v>0</v>
      </c>
      <c r="V555" s="6">
        <f>SUMIFS(GQList,GIList,Table_ExternalData_1[[#This Row],[Item_key]],GDList,Table_ExternalData_1[[#Headers],[16]])</f>
        <v>0</v>
      </c>
      <c r="W555" s="6">
        <f>SUMIFS(GQList,GIList,Table_ExternalData_1[[#This Row],[Item_key]],GDList,Table_ExternalData_1[[#Headers],[17]])</f>
        <v>0</v>
      </c>
      <c r="X555" s="6">
        <f>SUMIFS(GQList,GIList,Table_ExternalData_1[[#This Row],[Item_key]],GDList,Table_ExternalData_1[[#Headers],[18]])</f>
        <v>0</v>
      </c>
      <c r="Y555" s="6">
        <f>SUMIFS(GQList,GIList,Table_ExternalData_1[[#This Row],[Item_key]],GDList,Table_ExternalData_1[[#Headers],[19]])</f>
        <v>0</v>
      </c>
      <c r="Z555" s="6">
        <f>SUMIFS(GQList,GIList,Table_ExternalData_1[[#This Row],[Item_key]],GDList,Table_ExternalData_1[[#Headers],[20]])</f>
        <v>0</v>
      </c>
      <c r="AA555" s="6">
        <f>SUMIFS(GQList,GIList,Table_ExternalData_1[[#This Row],[Item_key]],GDList,Table_ExternalData_1[[#Headers],[21]])</f>
        <v>0</v>
      </c>
      <c r="AB555" s="6">
        <f>SUMIFS(GQList,GIList,Table_ExternalData_1[[#This Row],[Item_key]],GDList,Table_ExternalData_1[[#Headers],[22]])</f>
        <v>0</v>
      </c>
      <c r="AC555" s="6">
        <f>SUMIFS(GQList,GIList,Table_ExternalData_1[[#This Row],[Item_key]],GDList,Table_ExternalData_1[[#Headers],[23]])</f>
        <v>0</v>
      </c>
      <c r="AD555" s="6">
        <f>SUMIFS(GQList,GIList,Table_ExternalData_1[[#This Row],[Item_key]],GDList,Table_ExternalData_1[[#Headers],[24]])</f>
        <v>0</v>
      </c>
      <c r="AE555" s="6">
        <f>SUMIFS(GQList,GIList,Table_ExternalData_1[[#This Row],[Item_key]],GDList,Table_ExternalData_1[[#Headers],[25]])</f>
        <v>0</v>
      </c>
      <c r="AF555" s="6">
        <f>SUMIFS(GQList,GIList,Table_ExternalData_1[[#This Row],[Item_key]],GDList,Table_ExternalData_1[[#Headers],[26]])</f>
        <v>0</v>
      </c>
      <c r="AG555" s="6">
        <f>SUMIFS(GQList,GIList,Table_ExternalData_1[[#This Row],[Item_key]],GDList,Table_ExternalData_1[[#Headers],[27]])</f>
        <v>0</v>
      </c>
      <c r="AH555" s="6">
        <f>SUMIFS(GQList,GIList,Table_ExternalData_1[[#This Row],[Item_key]],GDList,Table_ExternalData_1[[#Headers],[28]])</f>
        <v>0</v>
      </c>
      <c r="AI555" s="6">
        <f>SUMIFS(GQList,GIList,Table_ExternalData_1[[#This Row],[Item_key]],GDList,Table_ExternalData_1[[#Headers],[29]])</f>
        <v>0</v>
      </c>
      <c r="AJ555" s="6">
        <f>SUMIFS(GQList,GIList,Table_ExternalData_1[[#This Row],[Item_key]],GDList,Table_ExternalData_1[[#Headers],[30]])</f>
        <v>0</v>
      </c>
      <c r="AK555" s="6">
        <f>SUMIFS(GQList,GIList,Table_ExternalData_1[[#This Row],[Item_key]],GDList,Table_ExternalData_1[[#Headers],[31]])</f>
        <v>0</v>
      </c>
      <c r="AL555" s="6">
        <f>SUM(Table_ExternalData_1[[#This Row],[1]:[31]])</f>
        <v>0</v>
      </c>
    </row>
    <row r="556" spans="1:38" hidden="1">
      <c r="A556" s="8" t="s">
        <v>2000</v>
      </c>
      <c r="B556" s="3" t="s">
        <v>1431</v>
      </c>
      <c r="C556" s="3" t="s">
        <v>209</v>
      </c>
      <c r="D556" s="3" t="s">
        <v>1450</v>
      </c>
      <c r="E556" s="3" t="s">
        <v>1451</v>
      </c>
      <c r="F556" s="8" t="s">
        <v>1641</v>
      </c>
      <c r="G556" s="6">
        <f>SUMIFS(GQList,GIList,Table_ExternalData_1[[#This Row],[Item_key]],GDList,Table_ExternalData_1[[#Headers],[1]])</f>
        <v>0</v>
      </c>
      <c r="H556" s="6">
        <f>SUMIFS(GQList,GIList,Table_ExternalData_1[[#This Row],[Item_key]],GDList,Table_ExternalData_1[[#Headers],[2]])</f>
        <v>0</v>
      </c>
      <c r="I556" s="6">
        <f>SUMIFS(GQList,GIList,Table_ExternalData_1[[#This Row],[Item_key]],GDList,Table_ExternalData_1[[#Headers],[3]])</f>
        <v>0</v>
      </c>
      <c r="J556" s="6">
        <f>SUMIFS(GQList,GIList,Table_ExternalData_1[[#This Row],[Item_key]],GDList,Table_ExternalData_1[[#Headers],[4]])</f>
        <v>0</v>
      </c>
      <c r="K556" s="6">
        <f>SUMIFS(GQList,GIList,Table_ExternalData_1[[#This Row],[Item_key]],GDList,Table_ExternalData_1[[#Headers],[5]])</f>
        <v>0</v>
      </c>
      <c r="L556" s="6">
        <f>SUMIFS(GQList,GIList,Table_ExternalData_1[[#This Row],[Item_key]],GDList,Table_ExternalData_1[[#Headers],[6]])</f>
        <v>0</v>
      </c>
      <c r="M556" s="6">
        <f>SUMIFS(GQList,GIList,Table_ExternalData_1[[#This Row],[Item_key]],GDList,Table_ExternalData_1[[#Headers],[7]])</f>
        <v>0</v>
      </c>
      <c r="N556" s="6">
        <f>SUMIFS(GQList,GIList,Table_ExternalData_1[[#This Row],[Item_key]],GDList,Table_ExternalData_1[[#Headers],[8]])</f>
        <v>0</v>
      </c>
      <c r="O556" s="6">
        <f>SUMIFS(GQList,GIList,Table_ExternalData_1[[#This Row],[Item_key]],GDList,Table_ExternalData_1[[#Headers],[9]])</f>
        <v>0</v>
      </c>
      <c r="P556" s="6">
        <f>SUMIFS(GQList,GIList,Table_ExternalData_1[[#This Row],[Item_key]],GDList,Table_ExternalData_1[[#Headers],[10]])</f>
        <v>0</v>
      </c>
      <c r="Q556" s="6">
        <f>SUMIFS(GQList,GIList,Table_ExternalData_1[[#This Row],[Item_key]],GDList,Table_ExternalData_1[[#Headers],[11]])</f>
        <v>0</v>
      </c>
      <c r="R556" s="6">
        <f>SUMIFS(GQList,GIList,Table_ExternalData_1[[#This Row],[Item_key]],GDList,Table_ExternalData_1[[#Headers],[12]])</f>
        <v>0</v>
      </c>
      <c r="S556" s="6">
        <f>SUMIFS(GQList,GIList,Table_ExternalData_1[[#This Row],[Item_key]],GDList,Table_ExternalData_1[[#Headers],[13]])</f>
        <v>0</v>
      </c>
      <c r="T556" s="6">
        <f>SUMIFS(GQList,GIList,Table_ExternalData_1[[#This Row],[Item_key]],GDList,Table_ExternalData_1[[#Headers],[14]])</f>
        <v>0</v>
      </c>
      <c r="U556" s="6">
        <f>SUMIFS(GQList,GIList,Table_ExternalData_1[[#This Row],[Item_key]],GDList,Table_ExternalData_1[[#Headers],[15]])</f>
        <v>0</v>
      </c>
      <c r="V556" s="6">
        <f>SUMIFS(GQList,GIList,Table_ExternalData_1[[#This Row],[Item_key]],GDList,Table_ExternalData_1[[#Headers],[16]])</f>
        <v>0</v>
      </c>
      <c r="W556" s="6">
        <f>SUMIFS(GQList,GIList,Table_ExternalData_1[[#This Row],[Item_key]],GDList,Table_ExternalData_1[[#Headers],[17]])</f>
        <v>0</v>
      </c>
      <c r="X556" s="6">
        <f>SUMIFS(GQList,GIList,Table_ExternalData_1[[#This Row],[Item_key]],GDList,Table_ExternalData_1[[#Headers],[18]])</f>
        <v>0</v>
      </c>
      <c r="Y556" s="6">
        <f>SUMIFS(GQList,GIList,Table_ExternalData_1[[#This Row],[Item_key]],GDList,Table_ExternalData_1[[#Headers],[19]])</f>
        <v>0</v>
      </c>
      <c r="Z556" s="6">
        <f>SUMIFS(GQList,GIList,Table_ExternalData_1[[#This Row],[Item_key]],GDList,Table_ExternalData_1[[#Headers],[20]])</f>
        <v>0</v>
      </c>
      <c r="AA556" s="6">
        <f>SUMIFS(GQList,GIList,Table_ExternalData_1[[#This Row],[Item_key]],GDList,Table_ExternalData_1[[#Headers],[21]])</f>
        <v>0</v>
      </c>
      <c r="AB556" s="6">
        <f>SUMIFS(GQList,GIList,Table_ExternalData_1[[#This Row],[Item_key]],GDList,Table_ExternalData_1[[#Headers],[22]])</f>
        <v>0</v>
      </c>
      <c r="AC556" s="6">
        <f>SUMIFS(GQList,GIList,Table_ExternalData_1[[#This Row],[Item_key]],GDList,Table_ExternalData_1[[#Headers],[23]])</f>
        <v>0</v>
      </c>
      <c r="AD556" s="6">
        <f>SUMIFS(GQList,GIList,Table_ExternalData_1[[#This Row],[Item_key]],GDList,Table_ExternalData_1[[#Headers],[24]])</f>
        <v>0</v>
      </c>
      <c r="AE556" s="6">
        <f>SUMIFS(GQList,GIList,Table_ExternalData_1[[#This Row],[Item_key]],GDList,Table_ExternalData_1[[#Headers],[25]])</f>
        <v>0</v>
      </c>
      <c r="AF556" s="6">
        <f>SUMIFS(GQList,GIList,Table_ExternalData_1[[#This Row],[Item_key]],GDList,Table_ExternalData_1[[#Headers],[26]])</f>
        <v>0</v>
      </c>
      <c r="AG556" s="6">
        <f>SUMIFS(GQList,GIList,Table_ExternalData_1[[#This Row],[Item_key]],GDList,Table_ExternalData_1[[#Headers],[27]])</f>
        <v>0</v>
      </c>
      <c r="AH556" s="6">
        <f>SUMIFS(GQList,GIList,Table_ExternalData_1[[#This Row],[Item_key]],GDList,Table_ExternalData_1[[#Headers],[28]])</f>
        <v>0</v>
      </c>
      <c r="AI556" s="6">
        <f>SUMIFS(GQList,GIList,Table_ExternalData_1[[#This Row],[Item_key]],GDList,Table_ExternalData_1[[#Headers],[29]])</f>
        <v>0</v>
      </c>
      <c r="AJ556" s="6">
        <f>SUMIFS(GQList,GIList,Table_ExternalData_1[[#This Row],[Item_key]],GDList,Table_ExternalData_1[[#Headers],[30]])</f>
        <v>0</v>
      </c>
      <c r="AK556" s="6">
        <f>SUMIFS(GQList,GIList,Table_ExternalData_1[[#This Row],[Item_key]],GDList,Table_ExternalData_1[[#Headers],[31]])</f>
        <v>0</v>
      </c>
      <c r="AL556" s="6">
        <f>SUM(Table_ExternalData_1[[#This Row],[1]:[31]])</f>
        <v>0</v>
      </c>
    </row>
    <row r="557" spans="1:38" hidden="1">
      <c r="A557" s="8" t="s">
        <v>2000</v>
      </c>
      <c r="B557" s="3" t="s">
        <v>1431</v>
      </c>
      <c r="C557" s="3" t="s">
        <v>210</v>
      </c>
      <c r="D557" s="3" t="s">
        <v>1452</v>
      </c>
      <c r="E557" s="3" t="s">
        <v>1453</v>
      </c>
      <c r="F557" s="8" t="s">
        <v>1641</v>
      </c>
      <c r="G557" s="6">
        <f>SUMIFS(GQList,GIList,Table_ExternalData_1[[#This Row],[Item_key]],GDList,Table_ExternalData_1[[#Headers],[1]])</f>
        <v>0</v>
      </c>
      <c r="H557" s="6">
        <f>SUMIFS(GQList,GIList,Table_ExternalData_1[[#This Row],[Item_key]],GDList,Table_ExternalData_1[[#Headers],[2]])</f>
        <v>0</v>
      </c>
      <c r="I557" s="6">
        <f>SUMIFS(GQList,GIList,Table_ExternalData_1[[#This Row],[Item_key]],GDList,Table_ExternalData_1[[#Headers],[3]])</f>
        <v>0</v>
      </c>
      <c r="J557" s="6">
        <f>SUMIFS(GQList,GIList,Table_ExternalData_1[[#This Row],[Item_key]],GDList,Table_ExternalData_1[[#Headers],[4]])</f>
        <v>0</v>
      </c>
      <c r="K557" s="6">
        <f>SUMIFS(GQList,GIList,Table_ExternalData_1[[#This Row],[Item_key]],GDList,Table_ExternalData_1[[#Headers],[5]])</f>
        <v>0</v>
      </c>
      <c r="L557" s="6">
        <f>SUMIFS(GQList,GIList,Table_ExternalData_1[[#This Row],[Item_key]],GDList,Table_ExternalData_1[[#Headers],[6]])</f>
        <v>0</v>
      </c>
      <c r="M557" s="6">
        <f>SUMIFS(GQList,GIList,Table_ExternalData_1[[#This Row],[Item_key]],GDList,Table_ExternalData_1[[#Headers],[7]])</f>
        <v>0</v>
      </c>
      <c r="N557" s="6">
        <f>SUMIFS(GQList,GIList,Table_ExternalData_1[[#This Row],[Item_key]],GDList,Table_ExternalData_1[[#Headers],[8]])</f>
        <v>0</v>
      </c>
      <c r="O557" s="6">
        <f>SUMIFS(GQList,GIList,Table_ExternalData_1[[#This Row],[Item_key]],GDList,Table_ExternalData_1[[#Headers],[9]])</f>
        <v>0</v>
      </c>
      <c r="P557" s="6">
        <f>SUMIFS(GQList,GIList,Table_ExternalData_1[[#This Row],[Item_key]],GDList,Table_ExternalData_1[[#Headers],[10]])</f>
        <v>0</v>
      </c>
      <c r="Q557" s="6">
        <f>SUMIFS(GQList,GIList,Table_ExternalData_1[[#This Row],[Item_key]],GDList,Table_ExternalData_1[[#Headers],[11]])</f>
        <v>0</v>
      </c>
      <c r="R557" s="6">
        <f>SUMIFS(GQList,GIList,Table_ExternalData_1[[#This Row],[Item_key]],GDList,Table_ExternalData_1[[#Headers],[12]])</f>
        <v>0</v>
      </c>
      <c r="S557" s="6">
        <f>SUMIFS(GQList,GIList,Table_ExternalData_1[[#This Row],[Item_key]],GDList,Table_ExternalData_1[[#Headers],[13]])</f>
        <v>0</v>
      </c>
      <c r="T557" s="6">
        <f>SUMIFS(GQList,GIList,Table_ExternalData_1[[#This Row],[Item_key]],GDList,Table_ExternalData_1[[#Headers],[14]])</f>
        <v>0</v>
      </c>
      <c r="U557" s="6">
        <f>SUMIFS(GQList,GIList,Table_ExternalData_1[[#This Row],[Item_key]],GDList,Table_ExternalData_1[[#Headers],[15]])</f>
        <v>0</v>
      </c>
      <c r="V557" s="6">
        <f>SUMIFS(GQList,GIList,Table_ExternalData_1[[#This Row],[Item_key]],GDList,Table_ExternalData_1[[#Headers],[16]])</f>
        <v>0</v>
      </c>
      <c r="W557" s="6">
        <f>SUMIFS(GQList,GIList,Table_ExternalData_1[[#This Row],[Item_key]],GDList,Table_ExternalData_1[[#Headers],[17]])</f>
        <v>0</v>
      </c>
      <c r="X557" s="6">
        <f>SUMIFS(GQList,GIList,Table_ExternalData_1[[#This Row],[Item_key]],GDList,Table_ExternalData_1[[#Headers],[18]])</f>
        <v>0</v>
      </c>
      <c r="Y557" s="6">
        <f>SUMIFS(GQList,GIList,Table_ExternalData_1[[#This Row],[Item_key]],GDList,Table_ExternalData_1[[#Headers],[19]])</f>
        <v>0</v>
      </c>
      <c r="Z557" s="6">
        <f>SUMIFS(GQList,GIList,Table_ExternalData_1[[#This Row],[Item_key]],GDList,Table_ExternalData_1[[#Headers],[20]])</f>
        <v>0</v>
      </c>
      <c r="AA557" s="6">
        <f>SUMIFS(GQList,GIList,Table_ExternalData_1[[#This Row],[Item_key]],GDList,Table_ExternalData_1[[#Headers],[21]])</f>
        <v>0</v>
      </c>
      <c r="AB557" s="6">
        <f>SUMIFS(GQList,GIList,Table_ExternalData_1[[#This Row],[Item_key]],GDList,Table_ExternalData_1[[#Headers],[22]])</f>
        <v>0</v>
      </c>
      <c r="AC557" s="6">
        <f>SUMIFS(GQList,GIList,Table_ExternalData_1[[#This Row],[Item_key]],GDList,Table_ExternalData_1[[#Headers],[23]])</f>
        <v>0</v>
      </c>
      <c r="AD557" s="6">
        <f>SUMIFS(GQList,GIList,Table_ExternalData_1[[#This Row],[Item_key]],GDList,Table_ExternalData_1[[#Headers],[24]])</f>
        <v>0</v>
      </c>
      <c r="AE557" s="6">
        <f>SUMIFS(GQList,GIList,Table_ExternalData_1[[#This Row],[Item_key]],GDList,Table_ExternalData_1[[#Headers],[25]])</f>
        <v>0</v>
      </c>
      <c r="AF557" s="6">
        <f>SUMIFS(GQList,GIList,Table_ExternalData_1[[#This Row],[Item_key]],GDList,Table_ExternalData_1[[#Headers],[26]])</f>
        <v>0</v>
      </c>
      <c r="AG557" s="6">
        <f>SUMIFS(GQList,GIList,Table_ExternalData_1[[#This Row],[Item_key]],GDList,Table_ExternalData_1[[#Headers],[27]])</f>
        <v>0</v>
      </c>
      <c r="AH557" s="6">
        <f>SUMIFS(GQList,GIList,Table_ExternalData_1[[#This Row],[Item_key]],GDList,Table_ExternalData_1[[#Headers],[28]])</f>
        <v>0</v>
      </c>
      <c r="AI557" s="6">
        <f>SUMIFS(GQList,GIList,Table_ExternalData_1[[#This Row],[Item_key]],GDList,Table_ExternalData_1[[#Headers],[29]])</f>
        <v>0</v>
      </c>
      <c r="AJ557" s="6">
        <f>SUMIFS(GQList,GIList,Table_ExternalData_1[[#This Row],[Item_key]],GDList,Table_ExternalData_1[[#Headers],[30]])</f>
        <v>0</v>
      </c>
      <c r="AK557" s="6">
        <f>SUMIFS(GQList,GIList,Table_ExternalData_1[[#This Row],[Item_key]],GDList,Table_ExternalData_1[[#Headers],[31]])</f>
        <v>0</v>
      </c>
      <c r="AL557" s="6">
        <f>SUM(Table_ExternalData_1[[#This Row],[1]:[31]])</f>
        <v>0</v>
      </c>
    </row>
    <row r="558" spans="1:38" hidden="1">
      <c r="A558" s="8" t="s">
        <v>2000</v>
      </c>
      <c r="B558" s="3" t="s">
        <v>1431</v>
      </c>
      <c r="C558" s="3" t="s">
        <v>211</v>
      </c>
      <c r="D558" s="3" t="s">
        <v>1454</v>
      </c>
      <c r="E558" s="3" t="s">
        <v>1455</v>
      </c>
      <c r="F558" s="8" t="s">
        <v>1641</v>
      </c>
      <c r="G558" s="6">
        <f>SUMIFS(GQList,GIList,Table_ExternalData_1[[#This Row],[Item_key]],GDList,Table_ExternalData_1[[#Headers],[1]])</f>
        <v>0</v>
      </c>
      <c r="H558" s="6">
        <f>SUMIFS(GQList,GIList,Table_ExternalData_1[[#This Row],[Item_key]],GDList,Table_ExternalData_1[[#Headers],[2]])</f>
        <v>0</v>
      </c>
      <c r="I558" s="6">
        <f>SUMIFS(GQList,GIList,Table_ExternalData_1[[#This Row],[Item_key]],GDList,Table_ExternalData_1[[#Headers],[3]])</f>
        <v>0</v>
      </c>
      <c r="J558" s="6">
        <f>SUMIFS(GQList,GIList,Table_ExternalData_1[[#This Row],[Item_key]],GDList,Table_ExternalData_1[[#Headers],[4]])</f>
        <v>0</v>
      </c>
      <c r="K558" s="6">
        <f>SUMIFS(GQList,GIList,Table_ExternalData_1[[#This Row],[Item_key]],GDList,Table_ExternalData_1[[#Headers],[5]])</f>
        <v>0</v>
      </c>
      <c r="L558" s="6">
        <f>SUMIFS(GQList,GIList,Table_ExternalData_1[[#This Row],[Item_key]],GDList,Table_ExternalData_1[[#Headers],[6]])</f>
        <v>0</v>
      </c>
      <c r="M558" s="6">
        <f>SUMIFS(GQList,GIList,Table_ExternalData_1[[#This Row],[Item_key]],GDList,Table_ExternalData_1[[#Headers],[7]])</f>
        <v>0</v>
      </c>
      <c r="N558" s="6">
        <f>SUMIFS(GQList,GIList,Table_ExternalData_1[[#This Row],[Item_key]],GDList,Table_ExternalData_1[[#Headers],[8]])</f>
        <v>0</v>
      </c>
      <c r="O558" s="6">
        <f>SUMIFS(GQList,GIList,Table_ExternalData_1[[#This Row],[Item_key]],GDList,Table_ExternalData_1[[#Headers],[9]])</f>
        <v>0</v>
      </c>
      <c r="P558" s="6">
        <f>SUMIFS(GQList,GIList,Table_ExternalData_1[[#This Row],[Item_key]],GDList,Table_ExternalData_1[[#Headers],[10]])</f>
        <v>0</v>
      </c>
      <c r="Q558" s="6">
        <f>SUMIFS(GQList,GIList,Table_ExternalData_1[[#This Row],[Item_key]],GDList,Table_ExternalData_1[[#Headers],[11]])</f>
        <v>0</v>
      </c>
      <c r="R558" s="6">
        <f>SUMIFS(GQList,GIList,Table_ExternalData_1[[#This Row],[Item_key]],GDList,Table_ExternalData_1[[#Headers],[12]])</f>
        <v>0</v>
      </c>
      <c r="S558" s="6">
        <f>SUMIFS(GQList,GIList,Table_ExternalData_1[[#This Row],[Item_key]],GDList,Table_ExternalData_1[[#Headers],[13]])</f>
        <v>0</v>
      </c>
      <c r="T558" s="6">
        <f>SUMIFS(GQList,GIList,Table_ExternalData_1[[#This Row],[Item_key]],GDList,Table_ExternalData_1[[#Headers],[14]])</f>
        <v>0</v>
      </c>
      <c r="U558" s="6">
        <f>SUMIFS(GQList,GIList,Table_ExternalData_1[[#This Row],[Item_key]],GDList,Table_ExternalData_1[[#Headers],[15]])</f>
        <v>0</v>
      </c>
      <c r="V558" s="6">
        <f>SUMIFS(GQList,GIList,Table_ExternalData_1[[#This Row],[Item_key]],GDList,Table_ExternalData_1[[#Headers],[16]])</f>
        <v>0</v>
      </c>
      <c r="W558" s="6">
        <f>SUMIFS(GQList,GIList,Table_ExternalData_1[[#This Row],[Item_key]],GDList,Table_ExternalData_1[[#Headers],[17]])</f>
        <v>0</v>
      </c>
      <c r="X558" s="6">
        <f>SUMIFS(GQList,GIList,Table_ExternalData_1[[#This Row],[Item_key]],GDList,Table_ExternalData_1[[#Headers],[18]])</f>
        <v>0</v>
      </c>
      <c r="Y558" s="6">
        <f>SUMIFS(GQList,GIList,Table_ExternalData_1[[#This Row],[Item_key]],GDList,Table_ExternalData_1[[#Headers],[19]])</f>
        <v>0</v>
      </c>
      <c r="Z558" s="6">
        <f>SUMIFS(GQList,GIList,Table_ExternalData_1[[#This Row],[Item_key]],GDList,Table_ExternalData_1[[#Headers],[20]])</f>
        <v>0</v>
      </c>
      <c r="AA558" s="6">
        <f>SUMIFS(GQList,GIList,Table_ExternalData_1[[#This Row],[Item_key]],GDList,Table_ExternalData_1[[#Headers],[21]])</f>
        <v>0</v>
      </c>
      <c r="AB558" s="6">
        <f>SUMIFS(GQList,GIList,Table_ExternalData_1[[#This Row],[Item_key]],GDList,Table_ExternalData_1[[#Headers],[22]])</f>
        <v>0</v>
      </c>
      <c r="AC558" s="6">
        <f>SUMIFS(GQList,GIList,Table_ExternalData_1[[#This Row],[Item_key]],GDList,Table_ExternalData_1[[#Headers],[23]])</f>
        <v>0</v>
      </c>
      <c r="AD558" s="6">
        <f>SUMIFS(GQList,GIList,Table_ExternalData_1[[#This Row],[Item_key]],GDList,Table_ExternalData_1[[#Headers],[24]])</f>
        <v>0</v>
      </c>
      <c r="AE558" s="6">
        <f>SUMIFS(GQList,GIList,Table_ExternalData_1[[#This Row],[Item_key]],GDList,Table_ExternalData_1[[#Headers],[25]])</f>
        <v>0</v>
      </c>
      <c r="AF558" s="6">
        <f>SUMIFS(GQList,GIList,Table_ExternalData_1[[#This Row],[Item_key]],GDList,Table_ExternalData_1[[#Headers],[26]])</f>
        <v>0</v>
      </c>
      <c r="AG558" s="6">
        <f>SUMIFS(GQList,GIList,Table_ExternalData_1[[#This Row],[Item_key]],GDList,Table_ExternalData_1[[#Headers],[27]])</f>
        <v>0</v>
      </c>
      <c r="AH558" s="6">
        <f>SUMIFS(GQList,GIList,Table_ExternalData_1[[#This Row],[Item_key]],GDList,Table_ExternalData_1[[#Headers],[28]])</f>
        <v>0</v>
      </c>
      <c r="AI558" s="6">
        <f>SUMIFS(GQList,GIList,Table_ExternalData_1[[#This Row],[Item_key]],GDList,Table_ExternalData_1[[#Headers],[29]])</f>
        <v>0</v>
      </c>
      <c r="AJ558" s="6">
        <f>SUMIFS(GQList,GIList,Table_ExternalData_1[[#This Row],[Item_key]],GDList,Table_ExternalData_1[[#Headers],[30]])</f>
        <v>0</v>
      </c>
      <c r="AK558" s="6">
        <f>SUMIFS(GQList,GIList,Table_ExternalData_1[[#This Row],[Item_key]],GDList,Table_ExternalData_1[[#Headers],[31]])</f>
        <v>0</v>
      </c>
      <c r="AL558" s="6">
        <f>SUM(Table_ExternalData_1[[#This Row],[1]:[31]])</f>
        <v>0</v>
      </c>
    </row>
    <row r="559" spans="1:38" hidden="1">
      <c r="A559" s="8" t="s">
        <v>2000</v>
      </c>
      <c r="B559" s="3" t="s">
        <v>1431</v>
      </c>
      <c r="C559" s="3" t="s">
        <v>212</v>
      </c>
      <c r="D559" s="3" t="s">
        <v>1456</v>
      </c>
      <c r="E559" s="3" t="s">
        <v>1457</v>
      </c>
      <c r="F559" s="8" t="s">
        <v>1641</v>
      </c>
      <c r="G559" s="6">
        <f>SUMIFS(GQList,GIList,Table_ExternalData_1[[#This Row],[Item_key]],GDList,Table_ExternalData_1[[#Headers],[1]])</f>
        <v>0</v>
      </c>
      <c r="H559" s="6">
        <f>SUMIFS(GQList,GIList,Table_ExternalData_1[[#This Row],[Item_key]],GDList,Table_ExternalData_1[[#Headers],[2]])</f>
        <v>0</v>
      </c>
      <c r="I559" s="6">
        <f>SUMIFS(GQList,GIList,Table_ExternalData_1[[#This Row],[Item_key]],GDList,Table_ExternalData_1[[#Headers],[3]])</f>
        <v>0</v>
      </c>
      <c r="J559" s="6">
        <f>SUMIFS(GQList,GIList,Table_ExternalData_1[[#This Row],[Item_key]],GDList,Table_ExternalData_1[[#Headers],[4]])</f>
        <v>0</v>
      </c>
      <c r="K559" s="6">
        <f>SUMIFS(GQList,GIList,Table_ExternalData_1[[#This Row],[Item_key]],GDList,Table_ExternalData_1[[#Headers],[5]])</f>
        <v>0</v>
      </c>
      <c r="L559" s="6">
        <f>SUMIFS(GQList,GIList,Table_ExternalData_1[[#This Row],[Item_key]],GDList,Table_ExternalData_1[[#Headers],[6]])</f>
        <v>0</v>
      </c>
      <c r="M559" s="6">
        <f>SUMIFS(GQList,GIList,Table_ExternalData_1[[#This Row],[Item_key]],GDList,Table_ExternalData_1[[#Headers],[7]])</f>
        <v>0</v>
      </c>
      <c r="N559" s="6">
        <f>SUMIFS(GQList,GIList,Table_ExternalData_1[[#This Row],[Item_key]],GDList,Table_ExternalData_1[[#Headers],[8]])</f>
        <v>0</v>
      </c>
      <c r="O559" s="6">
        <f>SUMIFS(GQList,GIList,Table_ExternalData_1[[#This Row],[Item_key]],GDList,Table_ExternalData_1[[#Headers],[9]])</f>
        <v>0</v>
      </c>
      <c r="P559" s="6">
        <f>SUMIFS(GQList,GIList,Table_ExternalData_1[[#This Row],[Item_key]],GDList,Table_ExternalData_1[[#Headers],[10]])</f>
        <v>0</v>
      </c>
      <c r="Q559" s="6">
        <f>SUMIFS(GQList,GIList,Table_ExternalData_1[[#This Row],[Item_key]],GDList,Table_ExternalData_1[[#Headers],[11]])</f>
        <v>0</v>
      </c>
      <c r="R559" s="6">
        <f>SUMIFS(GQList,GIList,Table_ExternalData_1[[#This Row],[Item_key]],GDList,Table_ExternalData_1[[#Headers],[12]])</f>
        <v>0</v>
      </c>
      <c r="S559" s="6">
        <f>SUMIFS(GQList,GIList,Table_ExternalData_1[[#This Row],[Item_key]],GDList,Table_ExternalData_1[[#Headers],[13]])</f>
        <v>0</v>
      </c>
      <c r="T559" s="6">
        <f>SUMIFS(GQList,GIList,Table_ExternalData_1[[#This Row],[Item_key]],GDList,Table_ExternalData_1[[#Headers],[14]])</f>
        <v>0</v>
      </c>
      <c r="U559" s="6">
        <f>SUMIFS(GQList,GIList,Table_ExternalData_1[[#This Row],[Item_key]],GDList,Table_ExternalData_1[[#Headers],[15]])</f>
        <v>0</v>
      </c>
      <c r="V559" s="6">
        <f>SUMIFS(GQList,GIList,Table_ExternalData_1[[#This Row],[Item_key]],GDList,Table_ExternalData_1[[#Headers],[16]])</f>
        <v>0</v>
      </c>
      <c r="W559" s="6">
        <f>SUMIFS(GQList,GIList,Table_ExternalData_1[[#This Row],[Item_key]],GDList,Table_ExternalData_1[[#Headers],[17]])</f>
        <v>0</v>
      </c>
      <c r="X559" s="6">
        <f>SUMIFS(GQList,GIList,Table_ExternalData_1[[#This Row],[Item_key]],GDList,Table_ExternalData_1[[#Headers],[18]])</f>
        <v>0</v>
      </c>
      <c r="Y559" s="6">
        <f>SUMIFS(GQList,GIList,Table_ExternalData_1[[#This Row],[Item_key]],GDList,Table_ExternalData_1[[#Headers],[19]])</f>
        <v>0</v>
      </c>
      <c r="Z559" s="6">
        <f>SUMIFS(GQList,GIList,Table_ExternalData_1[[#This Row],[Item_key]],GDList,Table_ExternalData_1[[#Headers],[20]])</f>
        <v>0</v>
      </c>
      <c r="AA559" s="6">
        <f>SUMIFS(GQList,GIList,Table_ExternalData_1[[#This Row],[Item_key]],GDList,Table_ExternalData_1[[#Headers],[21]])</f>
        <v>0</v>
      </c>
      <c r="AB559" s="6">
        <f>SUMIFS(GQList,GIList,Table_ExternalData_1[[#This Row],[Item_key]],GDList,Table_ExternalData_1[[#Headers],[22]])</f>
        <v>0</v>
      </c>
      <c r="AC559" s="6">
        <f>SUMIFS(GQList,GIList,Table_ExternalData_1[[#This Row],[Item_key]],GDList,Table_ExternalData_1[[#Headers],[23]])</f>
        <v>0</v>
      </c>
      <c r="AD559" s="6">
        <f>SUMIFS(GQList,GIList,Table_ExternalData_1[[#This Row],[Item_key]],GDList,Table_ExternalData_1[[#Headers],[24]])</f>
        <v>0</v>
      </c>
      <c r="AE559" s="6">
        <f>SUMIFS(GQList,GIList,Table_ExternalData_1[[#This Row],[Item_key]],GDList,Table_ExternalData_1[[#Headers],[25]])</f>
        <v>0</v>
      </c>
      <c r="AF559" s="6">
        <f>SUMIFS(GQList,GIList,Table_ExternalData_1[[#This Row],[Item_key]],GDList,Table_ExternalData_1[[#Headers],[26]])</f>
        <v>0</v>
      </c>
      <c r="AG559" s="6">
        <f>SUMIFS(GQList,GIList,Table_ExternalData_1[[#This Row],[Item_key]],GDList,Table_ExternalData_1[[#Headers],[27]])</f>
        <v>0</v>
      </c>
      <c r="AH559" s="6">
        <f>SUMIFS(GQList,GIList,Table_ExternalData_1[[#This Row],[Item_key]],GDList,Table_ExternalData_1[[#Headers],[28]])</f>
        <v>0</v>
      </c>
      <c r="AI559" s="6">
        <f>SUMIFS(GQList,GIList,Table_ExternalData_1[[#This Row],[Item_key]],GDList,Table_ExternalData_1[[#Headers],[29]])</f>
        <v>0</v>
      </c>
      <c r="AJ559" s="6">
        <f>SUMIFS(GQList,GIList,Table_ExternalData_1[[#This Row],[Item_key]],GDList,Table_ExternalData_1[[#Headers],[30]])</f>
        <v>0</v>
      </c>
      <c r="AK559" s="6">
        <f>SUMIFS(GQList,GIList,Table_ExternalData_1[[#This Row],[Item_key]],GDList,Table_ExternalData_1[[#Headers],[31]])</f>
        <v>0</v>
      </c>
      <c r="AL559" s="6">
        <f>SUM(Table_ExternalData_1[[#This Row],[1]:[31]])</f>
        <v>0</v>
      </c>
    </row>
    <row r="560" spans="1:38" hidden="1">
      <c r="A560" s="8" t="s">
        <v>2000</v>
      </c>
      <c r="B560" s="3" t="s">
        <v>1431</v>
      </c>
      <c r="C560" s="3" t="s">
        <v>213</v>
      </c>
      <c r="D560" s="3" t="s">
        <v>1458</v>
      </c>
      <c r="E560" s="3" t="s">
        <v>1459</v>
      </c>
      <c r="F560" s="8" t="s">
        <v>1641</v>
      </c>
      <c r="G560" s="6">
        <f>SUMIFS(GQList,GIList,Table_ExternalData_1[[#This Row],[Item_key]],GDList,Table_ExternalData_1[[#Headers],[1]])</f>
        <v>0</v>
      </c>
      <c r="H560" s="6">
        <f>SUMIFS(GQList,GIList,Table_ExternalData_1[[#This Row],[Item_key]],GDList,Table_ExternalData_1[[#Headers],[2]])</f>
        <v>0</v>
      </c>
      <c r="I560" s="6">
        <f>SUMIFS(GQList,GIList,Table_ExternalData_1[[#This Row],[Item_key]],GDList,Table_ExternalData_1[[#Headers],[3]])</f>
        <v>0</v>
      </c>
      <c r="J560" s="6">
        <f>SUMIFS(GQList,GIList,Table_ExternalData_1[[#This Row],[Item_key]],GDList,Table_ExternalData_1[[#Headers],[4]])</f>
        <v>0</v>
      </c>
      <c r="K560" s="6">
        <f>SUMIFS(GQList,GIList,Table_ExternalData_1[[#This Row],[Item_key]],GDList,Table_ExternalData_1[[#Headers],[5]])</f>
        <v>0</v>
      </c>
      <c r="L560" s="6">
        <f>SUMIFS(GQList,GIList,Table_ExternalData_1[[#This Row],[Item_key]],GDList,Table_ExternalData_1[[#Headers],[6]])</f>
        <v>0</v>
      </c>
      <c r="M560" s="6">
        <f>SUMIFS(GQList,GIList,Table_ExternalData_1[[#This Row],[Item_key]],GDList,Table_ExternalData_1[[#Headers],[7]])</f>
        <v>0</v>
      </c>
      <c r="N560" s="6">
        <f>SUMIFS(GQList,GIList,Table_ExternalData_1[[#This Row],[Item_key]],GDList,Table_ExternalData_1[[#Headers],[8]])</f>
        <v>0</v>
      </c>
      <c r="O560" s="6">
        <f>SUMIFS(GQList,GIList,Table_ExternalData_1[[#This Row],[Item_key]],GDList,Table_ExternalData_1[[#Headers],[9]])</f>
        <v>0</v>
      </c>
      <c r="P560" s="6">
        <f>SUMIFS(GQList,GIList,Table_ExternalData_1[[#This Row],[Item_key]],GDList,Table_ExternalData_1[[#Headers],[10]])</f>
        <v>0</v>
      </c>
      <c r="Q560" s="6">
        <f>SUMIFS(GQList,GIList,Table_ExternalData_1[[#This Row],[Item_key]],GDList,Table_ExternalData_1[[#Headers],[11]])</f>
        <v>0</v>
      </c>
      <c r="R560" s="6">
        <f>SUMIFS(GQList,GIList,Table_ExternalData_1[[#This Row],[Item_key]],GDList,Table_ExternalData_1[[#Headers],[12]])</f>
        <v>0</v>
      </c>
      <c r="S560" s="6">
        <f>SUMIFS(GQList,GIList,Table_ExternalData_1[[#This Row],[Item_key]],GDList,Table_ExternalData_1[[#Headers],[13]])</f>
        <v>0</v>
      </c>
      <c r="T560" s="6">
        <f>SUMIFS(GQList,GIList,Table_ExternalData_1[[#This Row],[Item_key]],GDList,Table_ExternalData_1[[#Headers],[14]])</f>
        <v>0</v>
      </c>
      <c r="U560" s="6">
        <f>SUMIFS(GQList,GIList,Table_ExternalData_1[[#This Row],[Item_key]],GDList,Table_ExternalData_1[[#Headers],[15]])</f>
        <v>0</v>
      </c>
      <c r="V560" s="6">
        <f>SUMIFS(GQList,GIList,Table_ExternalData_1[[#This Row],[Item_key]],GDList,Table_ExternalData_1[[#Headers],[16]])</f>
        <v>0</v>
      </c>
      <c r="W560" s="6">
        <f>SUMIFS(GQList,GIList,Table_ExternalData_1[[#This Row],[Item_key]],GDList,Table_ExternalData_1[[#Headers],[17]])</f>
        <v>0</v>
      </c>
      <c r="X560" s="6">
        <f>SUMIFS(GQList,GIList,Table_ExternalData_1[[#This Row],[Item_key]],GDList,Table_ExternalData_1[[#Headers],[18]])</f>
        <v>0</v>
      </c>
      <c r="Y560" s="6">
        <f>SUMIFS(GQList,GIList,Table_ExternalData_1[[#This Row],[Item_key]],GDList,Table_ExternalData_1[[#Headers],[19]])</f>
        <v>0</v>
      </c>
      <c r="Z560" s="6">
        <f>SUMIFS(GQList,GIList,Table_ExternalData_1[[#This Row],[Item_key]],GDList,Table_ExternalData_1[[#Headers],[20]])</f>
        <v>0</v>
      </c>
      <c r="AA560" s="6">
        <f>SUMIFS(GQList,GIList,Table_ExternalData_1[[#This Row],[Item_key]],GDList,Table_ExternalData_1[[#Headers],[21]])</f>
        <v>0</v>
      </c>
      <c r="AB560" s="6">
        <f>SUMIFS(GQList,GIList,Table_ExternalData_1[[#This Row],[Item_key]],GDList,Table_ExternalData_1[[#Headers],[22]])</f>
        <v>0</v>
      </c>
      <c r="AC560" s="6">
        <f>SUMIFS(GQList,GIList,Table_ExternalData_1[[#This Row],[Item_key]],GDList,Table_ExternalData_1[[#Headers],[23]])</f>
        <v>0</v>
      </c>
      <c r="AD560" s="6">
        <f>SUMIFS(GQList,GIList,Table_ExternalData_1[[#This Row],[Item_key]],GDList,Table_ExternalData_1[[#Headers],[24]])</f>
        <v>0</v>
      </c>
      <c r="AE560" s="6">
        <f>SUMIFS(GQList,GIList,Table_ExternalData_1[[#This Row],[Item_key]],GDList,Table_ExternalData_1[[#Headers],[25]])</f>
        <v>0</v>
      </c>
      <c r="AF560" s="6">
        <f>SUMIFS(GQList,GIList,Table_ExternalData_1[[#This Row],[Item_key]],GDList,Table_ExternalData_1[[#Headers],[26]])</f>
        <v>0</v>
      </c>
      <c r="AG560" s="6">
        <f>SUMIFS(GQList,GIList,Table_ExternalData_1[[#This Row],[Item_key]],GDList,Table_ExternalData_1[[#Headers],[27]])</f>
        <v>0</v>
      </c>
      <c r="AH560" s="6">
        <f>SUMIFS(GQList,GIList,Table_ExternalData_1[[#This Row],[Item_key]],GDList,Table_ExternalData_1[[#Headers],[28]])</f>
        <v>0</v>
      </c>
      <c r="AI560" s="6">
        <f>SUMIFS(GQList,GIList,Table_ExternalData_1[[#This Row],[Item_key]],GDList,Table_ExternalData_1[[#Headers],[29]])</f>
        <v>0</v>
      </c>
      <c r="AJ560" s="6">
        <f>SUMIFS(GQList,GIList,Table_ExternalData_1[[#This Row],[Item_key]],GDList,Table_ExternalData_1[[#Headers],[30]])</f>
        <v>0</v>
      </c>
      <c r="AK560" s="6">
        <f>SUMIFS(GQList,GIList,Table_ExternalData_1[[#This Row],[Item_key]],GDList,Table_ExternalData_1[[#Headers],[31]])</f>
        <v>0</v>
      </c>
      <c r="AL560" s="6">
        <f>SUM(Table_ExternalData_1[[#This Row],[1]:[31]])</f>
        <v>0</v>
      </c>
    </row>
    <row r="561" spans="1:38" hidden="1">
      <c r="A561" s="8" t="s">
        <v>2000</v>
      </c>
      <c r="B561" s="3" t="s">
        <v>1431</v>
      </c>
      <c r="C561" s="3" t="s">
        <v>214</v>
      </c>
      <c r="D561" s="3" t="s">
        <v>1460</v>
      </c>
      <c r="E561" s="3" t="s">
        <v>1461</v>
      </c>
      <c r="F561" s="8" t="s">
        <v>1641</v>
      </c>
      <c r="G561" s="6">
        <f>SUMIFS(GQList,GIList,Table_ExternalData_1[[#This Row],[Item_key]],GDList,Table_ExternalData_1[[#Headers],[1]])</f>
        <v>0</v>
      </c>
      <c r="H561" s="6">
        <f>SUMIFS(GQList,GIList,Table_ExternalData_1[[#This Row],[Item_key]],GDList,Table_ExternalData_1[[#Headers],[2]])</f>
        <v>0</v>
      </c>
      <c r="I561" s="6">
        <f>SUMIFS(GQList,GIList,Table_ExternalData_1[[#This Row],[Item_key]],GDList,Table_ExternalData_1[[#Headers],[3]])</f>
        <v>0</v>
      </c>
      <c r="J561" s="6">
        <f>SUMIFS(GQList,GIList,Table_ExternalData_1[[#This Row],[Item_key]],GDList,Table_ExternalData_1[[#Headers],[4]])</f>
        <v>0</v>
      </c>
      <c r="K561" s="6">
        <f>SUMIFS(GQList,GIList,Table_ExternalData_1[[#This Row],[Item_key]],GDList,Table_ExternalData_1[[#Headers],[5]])</f>
        <v>0</v>
      </c>
      <c r="L561" s="6">
        <f>SUMIFS(GQList,GIList,Table_ExternalData_1[[#This Row],[Item_key]],GDList,Table_ExternalData_1[[#Headers],[6]])</f>
        <v>0</v>
      </c>
      <c r="M561" s="6">
        <f>SUMIFS(GQList,GIList,Table_ExternalData_1[[#This Row],[Item_key]],GDList,Table_ExternalData_1[[#Headers],[7]])</f>
        <v>0</v>
      </c>
      <c r="N561" s="6">
        <f>SUMIFS(GQList,GIList,Table_ExternalData_1[[#This Row],[Item_key]],GDList,Table_ExternalData_1[[#Headers],[8]])</f>
        <v>0</v>
      </c>
      <c r="O561" s="6">
        <f>SUMIFS(GQList,GIList,Table_ExternalData_1[[#This Row],[Item_key]],GDList,Table_ExternalData_1[[#Headers],[9]])</f>
        <v>0</v>
      </c>
      <c r="P561" s="6">
        <f>SUMIFS(GQList,GIList,Table_ExternalData_1[[#This Row],[Item_key]],GDList,Table_ExternalData_1[[#Headers],[10]])</f>
        <v>0</v>
      </c>
      <c r="Q561" s="6">
        <f>SUMIFS(GQList,GIList,Table_ExternalData_1[[#This Row],[Item_key]],GDList,Table_ExternalData_1[[#Headers],[11]])</f>
        <v>0</v>
      </c>
      <c r="R561" s="6">
        <f>SUMIFS(GQList,GIList,Table_ExternalData_1[[#This Row],[Item_key]],GDList,Table_ExternalData_1[[#Headers],[12]])</f>
        <v>0</v>
      </c>
      <c r="S561" s="6">
        <f>SUMIFS(GQList,GIList,Table_ExternalData_1[[#This Row],[Item_key]],GDList,Table_ExternalData_1[[#Headers],[13]])</f>
        <v>0</v>
      </c>
      <c r="T561" s="6">
        <f>SUMIFS(GQList,GIList,Table_ExternalData_1[[#This Row],[Item_key]],GDList,Table_ExternalData_1[[#Headers],[14]])</f>
        <v>0</v>
      </c>
      <c r="U561" s="6">
        <f>SUMIFS(GQList,GIList,Table_ExternalData_1[[#This Row],[Item_key]],GDList,Table_ExternalData_1[[#Headers],[15]])</f>
        <v>0</v>
      </c>
      <c r="V561" s="6">
        <f>SUMIFS(GQList,GIList,Table_ExternalData_1[[#This Row],[Item_key]],GDList,Table_ExternalData_1[[#Headers],[16]])</f>
        <v>0</v>
      </c>
      <c r="W561" s="6">
        <f>SUMIFS(GQList,GIList,Table_ExternalData_1[[#This Row],[Item_key]],GDList,Table_ExternalData_1[[#Headers],[17]])</f>
        <v>0</v>
      </c>
      <c r="X561" s="6">
        <f>SUMIFS(GQList,GIList,Table_ExternalData_1[[#This Row],[Item_key]],GDList,Table_ExternalData_1[[#Headers],[18]])</f>
        <v>0</v>
      </c>
      <c r="Y561" s="6">
        <f>SUMIFS(GQList,GIList,Table_ExternalData_1[[#This Row],[Item_key]],GDList,Table_ExternalData_1[[#Headers],[19]])</f>
        <v>0</v>
      </c>
      <c r="Z561" s="6">
        <f>SUMIFS(GQList,GIList,Table_ExternalData_1[[#This Row],[Item_key]],GDList,Table_ExternalData_1[[#Headers],[20]])</f>
        <v>0</v>
      </c>
      <c r="AA561" s="6">
        <f>SUMIFS(GQList,GIList,Table_ExternalData_1[[#This Row],[Item_key]],GDList,Table_ExternalData_1[[#Headers],[21]])</f>
        <v>0</v>
      </c>
      <c r="AB561" s="6">
        <f>SUMIFS(GQList,GIList,Table_ExternalData_1[[#This Row],[Item_key]],GDList,Table_ExternalData_1[[#Headers],[22]])</f>
        <v>0</v>
      </c>
      <c r="AC561" s="6">
        <f>SUMIFS(GQList,GIList,Table_ExternalData_1[[#This Row],[Item_key]],GDList,Table_ExternalData_1[[#Headers],[23]])</f>
        <v>0</v>
      </c>
      <c r="AD561" s="6">
        <f>SUMIFS(GQList,GIList,Table_ExternalData_1[[#This Row],[Item_key]],GDList,Table_ExternalData_1[[#Headers],[24]])</f>
        <v>0</v>
      </c>
      <c r="AE561" s="6">
        <f>SUMIFS(GQList,GIList,Table_ExternalData_1[[#This Row],[Item_key]],GDList,Table_ExternalData_1[[#Headers],[25]])</f>
        <v>0</v>
      </c>
      <c r="AF561" s="6">
        <f>SUMIFS(GQList,GIList,Table_ExternalData_1[[#This Row],[Item_key]],GDList,Table_ExternalData_1[[#Headers],[26]])</f>
        <v>0</v>
      </c>
      <c r="AG561" s="6">
        <f>SUMIFS(GQList,GIList,Table_ExternalData_1[[#This Row],[Item_key]],GDList,Table_ExternalData_1[[#Headers],[27]])</f>
        <v>0</v>
      </c>
      <c r="AH561" s="6">
        <f>SUMIFS(GQList,GIList,Table_ExternalData_1[[#This Row],[Item_key]],GDList,Table_ExternalData_1[[#Headers],[28]])</f>
        <v>0</v>
      </c>
      <c r="AI561" s="6">
        <f>SUMIFS(GQList,GIList,Table_ExternalData_1[[#This Row],[Item_key]],GDList,Table_ExternalData_1[[#Headers],[29]])</f>
        <v>0</v>
      </c>
      <c r="AJ561" s="6">
        <f>SUMIFS(GQList,GIList,Table_ExternalData_1[[#This Row],[Item_key]],GDList,Table_ExternalData_1[[#Headers],[30]])</f>
        <v>0</v>
      </c>
      <c r="AK561" s="6">
        <f>SUMIFS(GQList,GIList,Table_ExternalData_1[[#This Row],[Item_key]],GDList,Table_ExternalData_1[[#Headers],[31]])</f>
        <v>0</v>
      </c>
      <c r="AL561" s="6">
        <f>SUM(Table_ExternalData_1[[#This Row],[1]:[31]])</f>
        <v>0</v>
      </c>
    </row>
    <row r="562" spans="1:38" hidden="1">
      <c r="A562" s="8" t="s">
        <v>2000</v>
      </c>
      <c r="B562" s="3" t="s">
        <v>1431</v>
      </c>
      <c r="C562" s="3" t="s">
        <v>215</v>
      </c>
      <c r="D562" s="3" t="s">
        <v>1462</v>
      </c>
      <c r="E562" s="3" t="s">
        <v>1463</v>
      </c>
      <c r="F562" s="8" t="s">
        <v>1641</v>
      </c>
      <c r="G562" s="6">
        <f>SUMIFS(GQList,GIList,Table_ExternalData_1[[#This Row],[Item_key]],GDList,Table_ExternalData_1[[#Headers],[1]])</f>
        <v>0</v>
      </c>
      <c r="H562" s="6">
        <f>SUMIFS(GQList,GIList,Table_ExternalData_1[[#This Row],[Item_key]],GDList,Table_ExternalData_1[[#Headers],[2]])</f>
        <v>0</v>
      </c>
      <c r="I562" s="6">
        <f>SUMIFS(GQList,GIList,Table_ExternalData_1[[#This Row],[Item_key]],GDList,Table_ExternalData_1[[#Headers],[3]])</f>
        <v>0</v>
      </c>
      <c r="J562" s="6">
        <f>SUMIFS(GQList,GIList,Table_ExternalData_1[[#This Row],[Item_key]],GDList,Table_ExternalData_1[[#Headers],[4]])</f>
        <v>0</v>
      </c>
      <c r="K562" s="6">
        <f>SUMIFS(GQList,GIList,Table_ExternalData_1[[#This Row],[Item_key]],GDList,Table_ExternalData_1[[#Headers],[5]])</f>
        <v>0</v>
      </c>
      <c r="L562" s="6">
        <f>SUMIFS(GQList,GIList,Table_ExternalData_1[[#This Row],[Item_key]],GDList,Table_ExternalData_1[[#Headers],[6]])</f>
        <v>0</v>
      </c>
      <c r="M562" s="6">
        <f>SUMIFS(GQList,GIList,Table_ExternalData_1[[#This Row],[Item_key]],GDList,Table_ExternalData_1[[#Headers],[7]])</f>
        <v>0</v>
      </c>
      <c r="N562" s="6">
        <f>SUMIFS(GQList,GIList,Table_ExternalData_1[[#This Row],[Item_key]],GDList,Table_ExternalData_1[[#Headers],[8]])</f>
        <v>0</v>
      </c>
      <c r="O562" s="6">
        <f>SUMIFS(GQList,GIList,Table_ExternalData_1[[#This Row],[Item_key]],GDList,Table_ExternalData_1[[#Headers],[9]])</f>
        <v>0</v>
      </c>
      <c r="P562" s="6">
        <f>SUMIFS(GQList,GIList,Table_ExternalData_1[[#This Row],[Item_key]],GDList,Table_ExternalData_1[[#Headers],[10]])</f>
        <v>0</v>
      </c>
      <c r="Q562" s="6">
        <f>SUMIFS(GQList,GIList,Table_ExternalData_1[[#This Row],[Item_key]],GDList,Table_ExternalData_1[[#Headers],[11]])</f>
        <v>0</v>
      </c>
      <c r="R562" s="6">
        <f>SUMIFS(GQList,GIList,Table_ExternalData_1[[#This Row],[Item_key]],GDList,Table_ExternalData_1[[#Headers],[12]])</f>
        <v>0</v>
      </c>
      <c r="S562" s="6">
        <f>SUMIFS(GQList,GIList,Table_ExternalData_1[[#This Row],[Item_key]],GDList,Table_ExternalData_1[[#Headers],[13]])</f>
        <v>0</v>
      </c>
      <c r="T562" s="6">
        <f>SUMIFS(GQList,GIList,Table_ExternalData_1[[#This Row],[Item_key]],GDList,Table_ExternalData_1[[#Headers],[14]])</f>
        <v>0</v>
      </c>
      <c r="U562" s="6">
        <f>SUMIFS(GQList,GIList,Table_ExternalData_1[[#This Row],[Item_key]],GDList,Table_ExternalData_1[[#Headers],[15]])</f>
        <v>0</v>
      </c>
      <c r="V562" s="6">
        <f>SUMIFS(GQList,GIList,Table_ExternalData_1[[#This Row],[Item_key]],GDList,Table_ExternalData_1[[#Headers],[16]])</f>
        <v>0</v>
      </c>
      <c r="W562" s="6">
        <f>SUMIFS(GQList,GIList,Table_ExternalData_1[[#This Row],[Item_key]],GDList,Table_ExternalData_1[[#Headers],[17]])</f>
        <v>0</v>
      </c>
      <c r="X562" s="6">
        <f>SUMIFS(GQList,GIList,Table_ExternalData_1[[#This Row],[Item_key]],GDList,Table_ExternalData_1[[#Headers],[18]])</f>
        <v>0</v>
      </c>
      <c r="Y562" s="6">
        <f>SUMIFS(GQList,GIList,Table_ExternalData_1[[#This Row],[Item_key]],GDList,Table_ExternalData_1[[#Headers],[19]])</f>
        <v>0</v>
      </c>
      <c r="Z562" s="6">
        <f>SUMIFS(GQList,GIList,Table_ExternalData_1[[#This Row],[Item_key]],GDList,Table_ExternalData_1[[#Headers],[20]])</f>
        <v>0</v>
      </c>
      <c r="AA562" s="6">
        <f>SUMIFS(GQList,GIList,Table_ExternalData_1[[#This Row],[Item_key]],GDList,Table_ExternalData_1[[#Headers],[21]])</f>
        <v>0</v>
      </c>
      <c r="AB562" s="6">
        <f>SUMIFS(GQList,GIList,Table_ExternalData_1[[#This Row],[Item_key]],GDList,Table_ExternalData_1[[#Headers],[22]])</f>
        <v>0</v>
      </c>
      <c r="AC562" s="6">
        <f>SUMIFS(GQList,GIList,Table_ExternalData_1[[#This Row],[Item_key]],GDList,Table_ExternalData_1[[#Headers],[23]])</f>
        <v>0</v>
      </c>
      <c r="AD562" s="6">
        <f>SUMIFS(GQList,GIList,Table_ExternalData_1[[#This Row],[Item_key]],GDList,Table_ExternalData_1[[#Headers],[24]])</f>
        <v>0</v>
      </c>
      <c r="AE562" s="6">
        <f>SUMIFS(GQList,GIList,Table_ExternalData_1[[#This Row],[Item_key]],GDList,Table_ExternalData_1[[#Headers],[25]])</f>
        <v>0</v>
      </c>
      <c r="AF562" s="6">
        <f>SUMIFS(GQList,GIList,Table_ExternalData_1[[#This Row],[Item_key]],GDList,Table_ExternalData_1[[#Headers],[26]])</f>
        <v>0</v>
      </c>
      <c r="AG562" s="6">
        <f>SUMIFS(GQList,GIList,Table_ExternalData_1[[#This Row],[Item_key]],GDList,Table_ExternalData_1[[#Headers],[27]])</f>
        <v>0</v>
      </c>
      <c r="AH562" s="6">
        <f>SUMIFS(GQList,GIList,Table_ExternalData_1[[#This Row],[Item_key]],GDList,Table_ExternalData_1[[#Headers],[28]])</f>
        <v>0</v>
      </c>
      <c r="AI562" s="6">
        <f>SUMIFS(GQList,GIList,Table_ExternalData_1[[#This Row],[Item_key]],GDList,Table_ExternalData_1[[#Headers],[29]])</f>
        <v>0</v>
      </c>
      <c r="AJ562" s="6">
        <f>SUMIFS(GQList,GIList,Table_ExternalData_1[[#This Row],[Item_key]],GDList,Table_ExternalData_1[[#Headers],[30]])</f>
        <v>0</v>
      </c>
      <c r="AK562" s="6">
        <f>SUMIFS(GQList,GIList,Table_ExternalData_1[[#This Row],[Item_key]],GDList,Table_ExternalData_1[[#Headers],[31]])</f>
        <v>0</v>
      </c>
      <c r="AL562" s="6">
        <f>SUM(Table_ExternalData_1[[#This Row],[1]:[31]])</f>
        <v>0</v>
      </c>
    </row>
    <row r="563" spans="1:38" hidden="1">
      <c r="A563" s="8" t="s">
        <v>2000</v>
      </c>
      <c r="B563" s="3" t="s">
        <v>1431</v>
      </c>
      <c r="C563" s="3" t="s">
        <v>216</v>
      </c>
      <c r="D563" s="3" t="s">
        <v>1464</v>
      </c>
      <c r="E563" s="3" t="s">
        <v>1465</v>
      </c>
      <c r="F563" s="8" t="s">
        <v>1641</v>
      </c>
      <c r="G563" s="6">
        <f>SUMIFS(GQList,GIList,Table_ExternalData_1[[#This Row],[Item_key]],GDList,Table_ExternalData_1[[#Headers],[1]])</f>
        <v>0</v>
      </c>
      <c r="H563" s="6">
        <f>SUMIFS(GQList,GIList,Table_ExternalData_1[[#This Row],[Item_key]],GDList,Table_ExternalData_1[[#Headers],[2]])</f>
        <v>0</v>
      </c>
      <c r="I563" s="6">
        <f>SUMIFS(GQList,GIList,Table_ExternalData_1[[#This Row],[Item_key]],GDList,Table_ExternalData_1[[#Headers],[3]])</f>
        <v>0</v>
      </c>
      <c r="J563" s="6">
        <f>SUMIFS(GQList,GIList,Table_ExternalData_1[[#This Row],[Item_key]],GDList,Table_ExternalData_1[[#Headers],[4]])</f>
        <v>0</v>
      </c>
      <c r="K563" s="6">
        <f>SUMIFS(GQList,GIList,Table_ExternalData_1[[#This Row],[Item_key]],GDList,Table_ExternalData_1[[#Headers],[5]])</f>
        <v>0</v>
      </c>
      <c r="L563" s="6">
        <f>SUMIFS(GQList,GIList,Table_ExternalData_1[[#This Row],[Item_key]],GDList,Table_ExternalData_1[[#Headers],[6]])</f>
        <v>0</v>
      </c>
      <c r="M563" s="6">
        <f>SUMIFS(GQList,GIList,Table_ExternalData_1[[#This Row],[Item_key]],GDList,Table_ExternalData_1[[#Headers],[7]])</f>
        <v>0</v>
      </c>
      <c r="N563" s="6">
        <f>SUMIFS(GQList,GIList,Table_ExternalData_1[[#This Row],[Item_key]],GDList,Table_ExternalData_1[[#Headers],[8]])</f>
        <v>0</v>
      </c>
      <c r="O563" s="6">
        <f>SUMIFS(GQList,GIList,Table_ExternalData_1[[#This Row],[Item_key]],GDList,Table_ExternalData_1[[#Headers],[9]])</f>
        <v>0</v>
      </c>
      <c r="P563" s="6">
        <f>SUMIFS(GQList,GIList,Table_ExternalData_1[[#This Row],[Item_key]],GDList,Table_ExternalData_1[[#Headers],[10]])</f>
        <v>0</v>
      </c>
      <c r="Q563" s="6">
        <f>SUMIFS(GQList,GIList,Table_ExternalData_1[[#This Row],[Item_key]],GDList,Table_ExternalData_1[[#Headers],[11]])</f>
        <v>0</v>
      </c>
      <c r="R563" s="6">
        <f>SUMIFS(GQList,GIList,Table_ExternalData_1[[#This Row],[Item_key]],GDList,Table_ExternalData_1[[#Headers],[12]])</f>
        <v>0</v>
      </c>
      <c r="S563" s="6">
        <f>SUMIFS(GQList,GIList,Table_ExternalData_1[[#This Row],[Item_key]],GDList,Table_ExternalData_1[[#Headers],[13]])</f>
        <v>0</v>
      </c>
      <c r="T563" s="6">
        <f>SUMIFS(GQList,GIList,Table_ExternalData_1[[#This Row],[Item_key]],GDList,Table_ExternalData_1[[#Headers],[14]])</f>
        <v>0</v>
      </c>
      <c r="U563" s="6">
        <f>SUMIFS(GQList,GIList,Table_ExternalData_1[[#This Row],[Item_key]],GDList,Table_ExternalData_1[[#Headers],[15]])</f>
        <v>0</v>
      </c>
      <c r="V563" s="6">
        <f>SUMIFS(GQList,GIList,Table_ExternalData_1[[#This Row],[Item_key]],GDList,Table_ExternalData_1[[#Headers],[16]])</f>
        <v>0</v>
      </c>
      <c r="W563" s="6">
        <f>SUMIFS(GQList,GIList,Table_ExternalData_1[[#This Row],[Item_key]],GDList,Table_ExternalData_1[[#Headers],[17]])</f>
        <v>0</v>
      </c>
      <c r="X563" s="6">
        <f>SUMIFS(GQList,GIList,Table_ExternalData_1[[#This Row],[Item_key]],GDList,Table_ExternalData_1[[#Headers],[18]])</f>
        <v>0</v>
      </c>
      <c r="Y563" s="6">
        <f>SUMIFS(GQList,GIList,Table_ExternalData_1[[#This Row],[Item_key]],GDList,Table_ExternalData_1[[#Headers],[19]])</f>
        <v>0</v>
      </c>
      <c r="Z563" s="6">
        <f>SUMIFS(GQList,GIList,Table_ExternalData_1[[#This Row],[Item_key]],GDList,Table_ExternalData_1[[#Headers],[20]])</f>
        <v>0</v>
      </c>
      <c r="AA563" s="6">
        <f>SUMIFS(GQList,GIList,Table_ExternalData_1[[#This Row],[Item_key]],GDList,Table_ExternalData_1[[#Headers],[21]])</f>
        <v>0</v>
      </c>
      <c r="AB563" s="6">
        <f>SUMIFS(GQList,GIList,Table_ExternalData_1[[#This Row],[Item_key]],GDList,Table_ExternalData_1[[#Headers],[22]])</f>
        <v>0</v>
      </c>
      <c r="AC563" s="6">
        <f>SUMIFS(GQList,GIList,Table_ExternalData_1[[#This Row],[Item_key]],GDList,Table_ExternalData_1[[#Headers],[23]])</f>
        <v>0</v>
      </c>
      <c r="AD563" s="6">
        <f>SUMIFS(GQList,GIList,Table_ExternalData_1[[#This Row],[Item_key]],GDList,Table_ExternalData_1[[#Headers],[24]])</f>
        <v>0</v>
      </c>
      <c r="AE563" s="6">
        <f>SUMIFS(GQList,GIList,Table_ExternalData_1[[#This Row],[Item_key]],GDList,Table_ExternalData_1[[#Headers],[25]])</f>
        <v>0</v>
      </c>
      <c r="AF563" s="6">
        <f>SUMIFS(GQList,GIList,Table_ExternalData_1[[#This Row],[Item_key]],GDList,Table_ExternalData_1[[#Headers],[26]])</f>
        <v>0</v>
      </c>
      <c r="AG563" s="6">
        <f>SUMIFS(GQList,GIList,Table_ExternalData_1[[#This Row],[Item_key]],GDList,Table_ExternalData_1[[#Headers],[27]])</f>
        <v>0</v>
      </c>
      <c r="AH563" s="6">
        <f>SUMIFS(GQList,GIList,Table_ExternalData_1[[#This Row],[Item_key]],GDList,Table_ExternalData_1[[#Headers],[28]])</f>
        <v>0</v>
      </c>
      <c r="AI563" s="6">
        <f>SUMIFS(GQList,GIList,Table_ExternalData_1[[#This Row],[Item_key]],GDList,Table_ExternalData_1[[#Headers],[29]])</f>
        <v>0</v>
      </c>
      <c r="AJ563" s="6">
        <f>SUMIFS(GQList,GIList,Table_ExternalData_1[[#This Row],[Item_key]],GDList,Table_ExternalData_1[[#Headers],[30]])</f>
        <v>0</v>
      </c>
      <c r="AK563" s="6">
        <f>SUMIFS(GQList,GIList,Table_ExternalData_1[[#This Row],[Item_key]],GDList,Table_ExternalData_1[[#Headers],[31]])</f>
        <v>0</v>
      </c>
      <c r="AL563" s="6">
        <f>SUM(Table_ExternalData_1[[#This Row],[1]:[31]])</f>
        <v>0</v>
      </c>
    </row>
    <row r="564" spans="1:38" hidden="1">
      <c r="A564" s="8" t="s">
        <v>2000</v>
      </c>
      <c r="B564" s="3" t="s">
        <v>1431</v>
      </c>
      <c r="C564" s="3" t="s">
        <v>217</v>
      </c>
      <c r="D564" s="3" t="s">
        <v>1466</v>
      </c>
      <c r="E564" s="3" t="s">
        <v>1467</v>
      </c>
      <c r="F564" s="8" t="s">
        <v>1641</v>
      </c>
      <c r="G564" s="6">
        <f>SUMIFS(GQList,GIList,Table_ExternalData_1[[#This Row],[Item_key]],GDList,Table_ExternalData_1[[#Headers],[1]])</f>
        <v>0</v>
      </c>
      <c r="H564" s="6">
        <f>SUMIFS(GQList,GIList,Table_ExternalData_1[[#This Row],[Item_key]],GDList,Table_ExternalData_1[[#Headers],[2]])</f>
        <v>0</v>
      </c>
      <c r="I564" s="6">
        <f>SUMIFS(GQList,GIList,Table_ExternalData_1[[#This Row],[Item_key]],GDList,Table_ExternalData_1[[#Headers],[3]])</f>
        <v>0</v>
      </c>
      <c r="J564" s="6">
        <f>SUMIFS(GQList,GIList,Table_ExternalData_1[[#This Row],[Item_key]],GDList,Table_ExternalData_1[[#Headers],[4]])</f>
        <v>0</v>
      </c>
      <c r="K564" s="6">
        <f>SUMIFS(GQList,GIList,Table_ExternalData_1[[#This Row],[Item_key]],GDList,Table_ExternalData_1[[#Headers],[5]])</f>
        <v>0</v>
      </c>
      <c r="L564" s="6">
        <f>SUMIFS(GQList,GIList,Table_ExternalData_1[[#This Row],[Item_key]],GDList,Table_ExternalData_1[[#Headers],[6]])</f>
        <v>0</v>
      </c>
      <c r="M564" s="6">
        <f>SUMIFS(GQList,GIList,Table_ExternalData_1[[#This Row],[Item_key]],GDList,Table_ExternalData_1[[#Headers],[7]])</f>
        <v>0</v>
      </c>
      <c r="N564" s="6">
        <f>SUMIFS(GQList,GIList,Table_ExternalData_1[[#This Row],[Item_key]],GDList,Table_ExternalData_1[[#Headers],[8]])</f>
        <v>0</v>
      </c>
      <c r="O564" s="6">
        <f>SUMIFS(GQList,GIList,Table_ExternalData_1[[#This Row],[Item_key]],GDList,Table_ExternalData_1[[#Headers],[9]])</f>
        <v>0</v>
      </c>
      <c r="P564" s="6">
        <f>SUMIFS(GQList,GIList,Table_ExternalData_1[[#This Row],[Item_key]],GDList,Table_ExternalData_1[[#Headers],[10]])</f>
        <v>0</v>
      </c>
      <c r="Q564" s="6">
        <f>SUMIFS(GQList,GIList,Table_ExternalData_1[[#This Row],[Item_key]],GDList,Table_ExternalData_1[[#Headers],[11]])</f>
        <v>0</v>
      </c>
      <c r="R564" s="6">
        <f>SUMIFS(GQList,GIList,Table_ExternalData_1[[#This Row],[Item_key]],GDList,Table_ExternalData_1[[#Headers],[12]])</f>
        <v>0</v>
      </c>
      <c r="S564" s="6">
        <f>SUMIFS(GQList,GIList,Table_ExternalData_1[[#This Row],[Item_key]],GDList,Table_ExternalData_1[[#Headers],[13]])</f>
        <v>0</v>
      </c>
      <c r="T564" s="6">
        <f>SUMIFS(GQList,GIList,Table_ExternalData_1[[#This Row],[Item_key]],GDList,Table_ExternalData_1[[#Headers],[14]])</f>
        <v>0</v>
      </c>
      <c r="U564" s="6">
        <f>SUMIFS(GQList,GIList,Table_ExternalData_1[[#This Row],[Item_key]],GDList,Table_ExternalData_1[[#Headers],[15]])</f>
        <v>0</v>
      </c>
      <c r="V564" s="6">
        <f>SUMIFS(GQList,GIList,Table_ExternalData_1[[#This Row],[Item_key]],GDList,Table_ExternalData_1[[#Headers],[16]])</f>
        <v>0</v>
      </c>
      <c r="W564" s="6">
        <f>SUMIFS(GQList,GIList,Table_ExternalData_1[[#This Row],[Item_key]],GDList,Table_ExternalData_1[[#Headers],[17]])</f>
        <v>0</v>
      </c>
      <c r="X564" s="6">
        <f>SUMIFS(GQList,GIList,Table_ExternalData_1[[#This Row],[Item_key]],GDList,Table_ExternalData_1[[#Headers],[18]])</f>
        <v>0</v>
      </c>
      <c r="Y564" s="6">
        <f>SUMIFS(GQList,GIList,Table_ExternalData_1[[#This Row],[Item_key]],GDList,Table_ExternalData_1[[#Headers],[19]])</f>
        <v>0</v>
      </c>
      <c r="Z564" s="6">
        <f>SUMIFS(GQList,GIList,Table_ExternalData_1[[#This Row],[Item_key]],GDList,Table_ExternalData_1[[#Headers],[20]])</f>
        <v>0</v>
      </c>
      <c r="AA564" s="6">
        <f>SUMIFS(GQList,GIList,Table_ExternalData_1[[#This Row],[Item_key]],GDList,Table_ExternalData_1[[#Headers],[21]])</f>
        <v>0</v>
      </c>
      <c r="AB564" s="6">
        <f>SUMIFS(GQList,GIList,Table_ExternalData_1[[#This Row],[Item_key]],GDList,Table_ExternalData_1[[#Headers],[22]])</f>
        <v>0</v>
      </c>
      <c r="AC564" s="6">
        <f>SUMIFS(GQList,GIList,Table_ExternalData_1[[#This Row],[Item_key]],GDList,Table_ExternalData_1[[#Headers],[23]])</f>
        <v>0</v>
      </c>
      <c r="AD564" s="6">
        <f>SUMIFS(GQList,GIList,Table_ExternalData_1[[#This Row],[Item_key]],GDList,Table_ExternalData_1[[#Headers],[24]])</f>
        <v>0</v>
      </c>
      <c r="AE564" s="6">
        <f>SUMIFS(GQList,GIList,Table_ExternalData_1[[#This Row],[Item_key]],GDList,Table_ExternalData_1[[#Headers],[25]])</f>
        <v>0</v>
      </c>
      <c r="AF564" s="6">
        <f>SUMIFS(GQList,GIList,Table_ExternalData_1[[#This Row],[Item_key]],GDList,Table_ExternalData_1[[#Headers],[26]])</f>
        <v>0</v>
      </c>
      <c r="AG564" s="6">
        <f>SUMIFS(GQList,GIList,Table_ExternalData_1[[#This Row],[Item_key]],GDList,Table_ExternalData_1[[#Headers],[27]])</f>
        <v>0</v>
      </c>
      <c r="AH564" s="6">
        <f>SUMIFS(GQList,GIList,Table_ExternalData_1[[#This Row],[Item_key]],GDList,Table_ExternalData_1[[#Headers],[28]])</f>
        <v>0</v>
      </c>
      <c r="AI564" s="6">
        <f>SUMIFS(GQList,GIList,Table_ExternalData_1[[#This Row],[Item_key]],GDList,Table_ExternalData_1[[#Headers],[29]])</f>
        <v>0</v>
      </c>
      <c r="AJ564" s="6">
        <f>SUMIFS(GQList,GIList,Table_ExternalData_1[[#This Row],[Item_key]],GDList,Table_ExternalData_1[[#Headers],[30]])</f>
        <v>0</v>
      </c>
      <c r="AK564" s="6">
        <f>SUMIFS(GQList,GIList,Table_ExternalData_1[[#This Row],[Item_key]],GDList,Table_ExternalData_1[[#Headers],[31]])</f>
        <v>0</v>
      </c>
      <c r="AL564" s="6">
        <f>SUM(Table_ExternalData_1[[#This Row],[1]:[31]])</f>
        <v>0</v>
      </c>
    </row>
    <row r="565" spans="1:38" hidden="1">
      <c r="A565" s="8" t="s">
        <v>2000</v>
      </c>
      <c r="B565" s="3" t="s">
        <v>1431</v>
      </c>
      <c r="C565" s="3" t="s">
        <v>218</v>
      </c>
      <c r="D565" s="3" t="s">
        <v>1468</v>
      </c>
      <c r="E565" s="3" t="s">
        <v>1469</v>
      </c>
      <c r="F565" s="8" t="s">
        <v>1641</v>
      </c>
      <c r="G565" s="6">
        <f>SUMIFS(GQList,GIList,Table_ExternalData_1[[#This Row],[Item_key]],GDList,Table_ExternalData_1[[#Headers],[1]])</f>
        <v>0</v>
      </c>
      <c r="H565" s="6">
        <f>SUMIFS(GQList,GIList,Table_ExternalData_1[[#This Row],[Item_key]],GDList,Table_ExternalData_1[[#Headers],[2]])</f>
        <v>0</v>
      </c>
      <c r="I565" s="6">
        <f>SUMIFS(GQList,GIList,Table_ExternalData_1[[#This Row],[Item_key]],GDList,Table_ExternalData_1[[#Headers],[3]])</f>
        <v>0</v>
      </c>
      <c r="J565" s="6">
        <f>SUMIFS(GQList,GIList,Table_ExternalData_1[[#This Row],[Item_key]],GDList,Table_ExternalData_1[[#Headers],[4]])</f>
        <v>0</v>
      </c>
      <c r="K565" s="6">
        <f>SUMIFS(GQList,GIList,Table_ExternalData_1[[#This Row],[Item_key]],GDList,Table_ExternalData_1[[#Headers],[5]])</f>
        <v>0</v>
      </c>
      <c r="L565" s="6">
        <f>SUMIFS(GQList,GIList,Table_ExternalData_1[[#This Row],[Item_key]],GDList,Table_ExternalData_1[[#Headers],[6]])</f>
        <v>0</v>
      </c>
      <c r="M565" s="6">
        <f>SUMIFS(GQList,GIList,Table_ExternalData_1[[#This Row],[Item_key]],GDList,Table_ExternalData_1[[#Headers],[7]])</f>
        <v>0</v>
      </c>
      <c r="N565" s="6">
        <f>SUMIFS(GQList,GIList,Table_ExternalData_1[[#This Row],[Item_key]],GDList,Table_ExternalData_1[[#Headers],[8]])</f>
        <v>0</v>
      </c>
      <c r="O565" s="6">
        <f>SUMIFS(GQList,GIList,Table_ExternalData_1[[#This Row],[Item_key]],GDList,Table_ExternalData_1[[#Headers],[9]])</f>
        <v>0</v>
      </c>
      <c r="P565" s="6">
        <f>SUMIFS(GQList,GIList,Table_ExternalData_1[[#This Row],[Item_key]],GDList,Table_ExternalData_1[[#Headers],[10]])</f>
        <v>0</v>
      </c>
      <c r="Q565" s="6">
        <f>SUMIFS(GQList,GIList,Table_ExternalData_1[[#This Row],[Item_key]],GDList,Table_ExternalData_1[[#Headers],[11]])</f>
        <v>0</v>
      </c>
      <c r="R565" s="6">
        <f>SUMIFS(GQList,GIList,Table_ExternalData_1[[#This Row],[Item_key]],GDList,Table_ExternalData_1[[#Headers],[12]])</f>
        <v>0</v>
      </c>
      <c r="S565" s="6">
        <f>SUMIFS(GQList,GIList,Table_ExternalData_1[[#This Row],[Item_key]],GDList,Table_ExternalData_1[[#Headers],[13]])</f>
        <v>0</v>
      </c>
      <c r="T565" s="6">
        <f>SUMIFS(GQList,GIList,Table_ExternalData_1[[#This Row],[Item_key]],GDList,Table_ExternalData_1[[#Headers],[14]])</f>
        <v>0</v>
      </c>
      <c r="U565" s="6">
        <f>SUMIFS(GQList,GIList,Table_ExternalData_1[[#This Row],[Item_key]],GDList,Table_ExternalData_1[[#Headers],[15]])</f>
        <v>0</v>
      </c>
      <c r="V565" s="6">
        <f>SUMIFS(GQList,GIList,Table_ExternalData_1[[#This Row],[Item_key]],GDList,Table_ExternalData_1[[#Headers],[16]])</f>
        <v>0</v>
      </c>
      <c r="W565" s="6">
        <f>SUMIFS(GQList,GIList,Table_ExternalData_1[[#This Row],[Item_key]],GDList,Table_ExternalData_1[[#Headers],[17]])</f>
        <v>0</v>
      </c>
      <c r="X565" s="6">
        <f>SUMIFS(GQList,GIList,Table_ExternalData_1[[#This Row],[Item_key]],GDList,Table_ExternalData_1[[#Headers],[18]])</f>
        <v>0</v>
      </c>
      <c r="Y565" s="6">
        <f>SUMIFS(GQList,GIList,Table_ExternalData_1[[#This Row],[Item_key]],GDList,Table_ExternalData_1[[#Headers],[19]])</f>
        <v>0</v>
      </c>
      <c r="Z565" s="6">
        <f>SUMIFS(GQList,GIList,Table_ExternalData_1[[#This Row],[Item_key]],GDList,Table_ExternalData_1[[#Headers],[20]])</f>
        <v>0</v>
      </c>
      <c r="AA565" s="6">
        <f>SUMIFS(GQList,GIList,Table_ExternalData_1[[#This Row],[Item_key]],GDList,Table_ExternalData_1[[#Headers],[21]])</f>
        <v>0</v>
      </c>
      <c r="AB565" s="6">
        <f>SUMIFS(GQList,GIList,Table_ExternalData_1[[#This Row],[Item_key]],GDList,Table_ExternalData_1[[#Headers],[22]])</f>
        <v>0</v>
      </c>
      <c r="AC565" s="6">
        <f>SUMIFS(GQList,GIList,Table_ExternalData_1[[#This Row],[Item_key]],GDList,Table_ExternalData_1[[#Headers],[23]])</f>
        <v>0</v>
      </c>
      <c r="AD565" s="6">
        <f>SUMIFS(GQList,GIList,Table_ExternalData_1[[#This Row],[Item_key]],GDList,Table_ExternalData_1[[#Headers],[24]])</f>
        <v>0</v>
      </c>
      <c r="AE565" s="6">
        <f>SUMIFS(GQList,GIList,Table_ExternalData_1[[#This Row],[Item_key]],GDList,Table_ExternalData_1[[#Headers],[25]])</f>
        <v>0</v>
      </c>
      <c r="AF565" s="6">
        <f>SUMIFS(GQList,GIList,Table_ExternalData_1[[#This Row],[Item_key]],GDList,Table_ExternalData_1[[#Headers],[26]])</f>
        <v>0</v>
      </c>
      <c r="AG565" s="6">
        <f>SUMIFS(GQList,GIList,Table_ExternalData_1[[#This Row],[Item_key]],GDList,Table_ExternalData_1[[#Headers],[27]])</f>
        <v>0</v>
      </c>
      <c r="AH565" s="6">
        <f>SUMIFS(GQList,GIList,Table_ExternalData_1[[#This Row],[Item_key]],GDList,Table_ExternalData_1[[#Headers],[28]])</f>
        <v>0</v>
      </c>
      <c r="AI565" s="6">
        <f>SUMIFS(GQList,GIList,Table_ExternalData_1[[#This Row],[Item_key]],GDList,Table_ExternalData_1[[#Headers],[29]])</f>
        <v>0</v>
      </c>
      <c r="AJ565" s="6">
        <f>SUMIFS(GQList,GIList,Table_ExternalData_1[[#This Row],[Item_key]],GDList,Table_ExternalData_1[[#Headers],[30]])</f>
        <v>0</v>
      </c>
      <c r="AK565" s="6">
        <f>SUMIFS(GQList,GIList,Table_ExternalData_1[[#This Row],[Item_key]],GDList,Table_ExternalData_1[[#Headers],[31]])</f>
        <v>0</v>
      </c>
      <c r="AL565" s="6">
        <f>SUM(Table_ExternalData_1[[#This Row],[1]:[31]])</f>
        <v>0</v>
      </c>
    </row>
    <row r="566" spans="1:38" hidden="1">
      <c r="A566" s="8" t="s">
        <v>2000</v>
      </c>
      <c r="B566" s="3" t="s">
        <v>1431</v>
      </c>
      <c r="C566" s="3" t="s">
        <v>219</v>
      </c>
      <c r="D566" s="3" t="s">
        <v>1470</v>
      </c>
      <c r="E566" s="3" t="s">
        <v>1471</v>
      </c>
      <c r="F566" s="8" t="s">
        <v>1641</v>
      </c>
      <c r="G566" s="6">
        <f>SUMIFS(GQList,GIList,Table_ExternalData_1[[#This Row],[Item_key]],GDList,Table_ExternalData_1[[#Headers],[1]])</f>
        <v>0</v>
      </c>
      <c r="H566" s="6">
        <f>SUMIFS(GQList,GIList,Table_ExternalData_1[[#This Row],[Item_key]],GDList,Table_ExternalData_1[[#Headers],[2]])</f>
        <v>0</v>
      </c>
      <c r="I566" s="6">
        <f>SUMIFS(GQList,GIList,Table_ExternalData_1[[#This Row],[Item_key]],GDList,Table_ExternalData_1[[#Headers],[3]])</f>
        <v>0</v>
      </c>
      <c r="J566" s="6">
        <f>SUMIFS(GQList,GIList,Table_ExternalData_1[[#This Row],[Item_key]],GDList,Table_ExternalData_1[[#Headers],[4]])</f>
        <v>0</v>
      </c>
      <c r="K566" s="6">
        <f>SUMIFS(GQList,GIList,Table_ExternalData_1[[#This Row],[Item_key]],GDList,Table_ExternalData_1[[#Headers],[5]])</f>
        <v>0</v>
      </c>
      <c r="L566" s="6">
        <f>SUMIFS(GQList,GIList,Table_ExternalData_1[[#This Row],[Item_key]],GDList,Table_ExternalData_1[[#Headers],[6]])</f>
        <v>0</v>
      </c>
      <c r="M566" s="6">
        <f>SUMIFS(GQList,GIList,Table_ExternalData_1[[#This Row],[Item_key]],GDList,Table_ExternalData_1[[#Headers],[7]])</f>
        <v>0</v>
      </c>
      <c r="N566" s="6">
        <f>SUMIFS(GQList,GIList,Table_ExternalData_1[[#This Row],[Item_key]],GDList,Table_ExternalData_1[[#Headers],[8]])</f>
        <v>0</v>
      </c>
      <c r="O566" s="6">
        <f>SUMIFS(GQList,GIList,Table_ExternalData_1[[#This Row],[Item_key]],GDList,Table_ExternalData_1[[#Headers],[9]])</f>
        <v>0</v>
      </c>
      <c r="P566" s="6">
        <f>SUMIFS(GQList,GIList,Table_ExternalData_1[[#This Row],[Item_key]],GDList,Table_ExternalData_1[[#Headers],[10]])</f>
        <v>0</v>
      </c>
      <c r="Q566" s="6">
        <f>SUMIFS(GQList,GIList,Table_ExternalData_1[[#This Row],[Item_key]],GDList,Table_ExternalData_1[[#Headers],[11]])</f>
        <v>0</v>
      </c>
      <c r="R566" s="6">
        <f>SUMIFS(GQList,GIList,Table_ExternalData_1[[#This Row],[Item_key]],GDList,Table_ExternalData_1[[#Headers],[12]])</f>
        <v>0</v>
      </c>
      <c r="S566" s="6">
        <f>SUMIFS(GQList,GIList,Table_ExternalData_1[[#This Row],[Item_key]],GDList,Table_ExternalData_1[[#Headers],[13]])</f>
        <v>0</v>
      </c>
      <c r="T566" s="6">
        <f>SUMIFS(GQList,GIList,Table_ExternalData_1[[#This Row],[Item_key]],GDList,Table_ExternalData_1[[#Headers],[14]])</f>
        <v>0</v>
      </c>
      <c r="U566" s="6">
        <f>SUMIFS(GQList,GIList,Table_ExternalData_1[[#This Row],[Item_key]],GDList,Table_ExternalData_1[[#Headers],[15]])</f>
        <v>0</v>
      </c>
      <c r="V566" s="6">
        <f>SUMIFS(GQList,GIList,Table_ExternalData_1[[#This Row],[Item_key]],GDList,Table_ExternalData_1[[#Headers],[16]])</f>
        <v>0</v>
      </c>
      <c r="W566" s="6">
        <f>SUMIFS(GQList,GIList,Table_ExternalData_1[[#This Row],[Item_key]],GDList,Table_ExternalData_1[[#Headers],[17]])</f>
        <v>0</v>
      </c>
      <c r="X566" s="6">
        <f>SUMIFS(GQList,GIList,Table_ExternalData_1[[#This Row],[Item_key]],GDList,Table_ExternalData_1[[#Headers],[18]])</f>
        <v>0</v>
      </c>
      <c r="Y566" s="6">
        <f>SUMIFS(GQList,GIList,Table_ExternalData_1[[#This Row],[Item_key]],GDList,Table_ExternalData_1[[#Headers],[19]])</f>
        <v>0</v>
      </c>
      <c r="Z566" s="6">
        <f>SUMIFS(GQList,GIList,Table_ExternalData_1[[#This Row],[Item_key]],GDList,Table_ExternalData_1[[#Headers],[20]])</f>
        <v>0</v>
      </c>
      <c r="AA566" s="6">
        <f>SUMIFS(GQList,GIList,Table_ExternalData_1[[#This Row],[Item_key]],GDList,Table_ExternalData_1[[#Headers],[21]])</f>
        <v>0</v>
      </c>
      <c r="AB566" s="6">
        <f>SUMIFS(GQList,GIList,Table_ExternalData_1[[#This Row],[Item_key]],GDList,Table_ExternalData_1[[#Headers],[22]])</f>
        <v>0</v>
      </c>
      <c r="AC566" s="6">
        <f>SUMIFS(GQList,GIList,Table_ExternalData_1[[#This Row],[Item_key]],GDList,Table_ExternalData_1[[#Headers],[23]])</f>
        <v>0</v>
      </c>
      <c r="AD566" s="6">
        <f>SUMIFS(GQList,GIList,Table_ExternalData_1[[#This Row],[Item_key]],GDList,Table_ExternalData_1[[#Headers],[24]])</f>
        <v>0</v>
      </c>
      <c r="AE566" s="6">
        <f>SUMIFS(GQList,GIList,Table_ExternalData_1[[#This Row],[Item_key]],GDList,Table_ExternalData_1[[#Headers],[25]])</f>
        <v>0</v>
      </c>
      <c r="AF566" s="6">
        <f>SUMIFS(GQList,GIList,Table_ExternalData_1[[#This Row],[Item_key]],GDList,Table_ExternalData_1[[#Headers],[26]])</f>
        <v>0</v>
      </c>
      <c r="AG566" s="6">
        <f>SUMIFS(GQList,GIList,Table_ExternalData_1[[#This Row],[Item_key]],GDList,Table_ExternalData_1[[#Headers],[27]])</f>
        <v>0</v>
      </c>
      <c r="AH566" s="6">
        <f>SUMIFS(GQList,GIList,Table_ExternalData_1[[#This Row],[Item_key]],GDList,Table_ExternalData_1[[#Headers],[28]])</f>
        <v>0</v>
      </c>
      <c r="AI566" s="6">
        <f>SUMIFS(GQList,GIList,Table_ExternalData_1[[#This Row],[Item_key]],GDList,Table_ExternalData_1[[#Headers],[29]])</f>
        <v>0</v>
      </c>
      <c r="AJ566" s="6">
        <f>SUMIFS(GQList,GIList,Table_ExternalData_1[[#This Row],[Item_key]],GDList,Table_ExternalData_1[[#Headers],[30]])</f>
        <v>0</v>
      </c>
      <c r="AK566" s="6">
        <f>SUMIFS(GQList,GIList,Table_ExternalData_1[[#This Row],[Item_key]],GDList,Table_ExternalData_1[[#Headers],[31]])</f>
        <v>0</v>
      </c>
      <c r="AL566" s="6">
        <f>SUM(Table_ExternalData_1[[#This Row],[1]:[31]])</f>
        <v>0</v>
      </c>
    </row>
    <row r="567" spans="1:38" hidden="1">
      <c r="A567" s="8" t="s">
        <v>2000</v>
      </c>
      <c r="B567" s="3" t="s">
        <v>1431</v>
      </c>
      <c r="C567" s="3" t="s">
        <v>220</v>
      </c>
      <c r="D567" s="3" t="s">
        <v>1472</v>
      </c>
      <c r="E567" s="3" t="s">
        <v>1473</v>
      </c>
      <c r="F567" s="8" t="s">
        <v>1641</v>
      </c>
      <c r="G567" s="6">
        <f>SUMIFS(GQList,GIList,Table_ExternalData_1[[#This Row],[Item_key]],GDList,Table_ExternalData_1[[#Headers],[1]])</f>
        <v>0</v>
      </c>
      <c r="H567" s="6">
        <f>SUMIFS(GQList,GIList,Table_ExternalData_1[[#This Row],[Item_key]],GDList,Table_ExternalData_1[[#Headers],[2]])</f>
        <v>0</v>
      </c>
      <c r="I567" s="6">
        <f>SUMIFS(GQList,GIList,Table_ExternalData_1[[#This Row],[Item_key]],GDList,Table_ExternalData_1[[#Headers],[3]])</f>
        <v>0</v>
      </c>
      <c r="J567" s="6">
        <f>SUMIFS(GQList,GIList,Table_ExternalData_1[[#This Row],[Item_key]],GDList,Table_ExternalData_1[[#Headers],[4]])</f>
        <v>0</v>
      </c>
      <c r="K567" s="6">
        <f>SUMIFS(GQList,GIList,Table_ExternalData_1[[#This Row],[Item_key]],GDList,Table_ExternalData_1[[#Headers],[5]])</f>
        <v>0</v>
      </c>
      <c r="L567" s="6">
        <f>SUMIFS(GQList,GIList,Table_ExternalData_1[[#This Row],[Item_key]],GDList,Table_ExternalData_1[[#Headers],[6]])</f>
        <v>0</v>
      </c>
      <c r="M567" s="6">
        <f>SUMIFS(GQList,GIList,Table_ExternalData_1[[#This Row],[Item_key]],GDList,Table_ExternalData_1[[#Headers],[7]])</f>
        <v>0</v>
      </c>
      <c r="N567" s="6">
        <f>SUMIFS(GQList,GIList,Table_ExternalData_1[[#This Row],[Item_key]],GDList,Table_ExternalData_1[[#Headers],[8]])</f>
        <v>0</v>
      </c>
      <c r="O567" s="6">
        <f>SUMIFS(GQList,GIList,Table_ExternalData_1[[#This Row],[Item_key]],GDList,Table_ExternalData_1[[#Headers],[9]])</f>
        <v>0</v>
      </c>
      <c r="P567" s="6">
        <f>SUMIFS(GQList,GIList,Table_ExternalData_1[[#This Row],[Item_key]],GDList,Table_ExternalData_1[[#Headers],[10]])</f>
        <v>0</v>
      </c>
      <c r="Q567" s="6">
        <f>SUMIFS(GQList,GIList,Table_ExternalData_1[[#This Row],[Item_key]],GDList,Table_ExternalData_1[[#Headers],[11]])</f>
        <v>0</v>
      </c>
      <c r="R567" s="6">
        <f>SUMIFS(GQList,GIList,Table_ExternalData_1[[#This Row],[Item_key]],GDList,Table_ExternalData_1[[#Headers],[12]])</f>
        <v>0</v>
      </c>
      <c r="S567" s="6">
        <f>SUMIFS(GQList,GIList,Table_ExternalData_1[[#This Row],[Item_key]],GDList,Table_ExternalData_1[[#Headers],[13]])</f>
        <v>0</v>
      </c>
      <c r="T567" s="6">
        <f>SUMIFS(GQList,GIList,Table_ExternalData_1[[#This Row],[Item_key]],GDList,Table_ExternalData_1[[#Headers],[14]])</f>
        <v>0</v>
      </c>
      <c r="U567" s="6">
        <f>SUMIFS(GQList,GIList,Table_ExternalData_1[[#This Row],[Item_key]],GDList,Table_ExternalData_1[[#Headers],[15]])</f>
        <v>0</v>
      </c>
      <c r="V567" s="6">
        <f>SUMIFS(GQList,GIList,Table_ExternalData_1[[#This Row],[Item_key]],GDList,Table_ExternalData_1[[#Headers],[16]])</f>
        <v>0</v>
      </c>
      <c r="W567" s="6">
        <f>SUMIFS(GQList,GIList,Table_ExternalData_1[[#This Row],[Item_key]],GDList,Table_ExternalData_1[[#Headers],[17]])</f>
        <v>0</v>
      </c>
      <c r="X567" s="6">
        <f>SUMIFS(GQList,GIList,Table_ExternalData_1[[#This Row],[Item_key]],GDList,Table_ExternalData_1[[#Headers],[18]])</f>
        <v>0</v>
      </c>
      <c r="Y567" s="6">
        <f>SUMIFS(GQList,GIList,Table_ExternalData_1[[#This Row],[Item_key]],GDList,Table_ExternalData_1[[#Headers],[19]])</f>
        <v>0</v>
      </c>
      <c r="Z567" s="6">
        <f>SUMIFS(GQList,GIList,Table_ExternalData_1[[#This Row],[Item_key]],GDList,Table_ExternalData_1[[#Headers],[20]])</f>
        <v>0</v>
      </c>
      <c r="AA567" s="6">
        <f>SUMIFS(GQList,GIList,Table_ExternalData_1[[#This Row],[Item_key]],GDList,Table_ExternalData_1[[#Headers],[21]])</f>
        <v>0</v>
      </c>
      <c r="AB567" s="6">
        <f>SUMIFS(GQList,GIList,Table_ExternalData_1[[#This Row],[Item_key]],GDList,Table_ExternalData_1[[#Headers],[22]])</f>
        <v>0</v>
      </c>
      <c r="AC567" s="6">
        <f>SUMIFS(GQList,GIList,Table_ExternalData_1[[#This Row],[Item_key]],GDList,Table_ExternalData_1[[#Headers],[23]])</f>
        <v>0</v>
      </c>
      <c r="AD567" s="6">
        <f>SUMIFS(GQList,GIList,Table_ExternalData_1[[#This Row],[Item_key]],GDList,Table_ExternalData_1[[#Headers],[24]])</f>
        <v>0</v>
      </c>
      <c r="AE567" s="6">
        <f>SUMIFS(GQList,GIList,Table_ExternalData_1[[#This Row],[Item_key]],GDList,Table_ExternalData_1[[#Headers],[25]])</f>
        <v>0</v>
      </c>
      <c r="AF567" s="6">
        <f>SUMIFS(GQList,GIList,Table_ExternalData_1[[#This Row],[Item_key]],GDList,Table_ExternalData_1[[#Headers],[26]])</f>
        <v>0</v>
      </c>
      <c r="AG567" s="6">
        <f>SUMIFS(GQList,GIList,Table_ExternalData_1[[#This Row],[Item_key]],GDList,Table_ExternalData_1[[#Headers],[27]])</f>
        <v>0</v>
      </c>
      <c r="AH567" s="6">
        <f>SUMIFS(GQList,GIList,Table_ExternalData_1[[#This Row],[Item_key]],GDList,Table_ExternalData_1[[#Headers],[28]])</f>
        <v>0</v>
      </c>
      <c r="AI567" s="6">
        <f>SUMIFS(GQList,GIList,Table_ExternalData_1[[#This Row],[Item_key]],GDList,Table_ExternalData_1[[#Headers],[29]])</f>
        <v>0</v>
      </c>
      <c r="AJ567" s="6">
        <f>SUMIFS(GQList,GIList,Table_ExternalData_1[[#This Row],[Item_key]],GDList,Table_ExternalData_1[[#Headers],[30]])</f>
        <v>0</v>
      </c>
      <c r="AK567" s="6">
        <f>SUMIFS(GQList,GIList,Table_ExternalData_1[[#This Row],[Item_key]],GDList,Table_ExternalData_1[[#Headers],[31]])</f>
        <v>0</v>
      </c>
      <c r="AL567" s="6">
        <f>SUM(Table_ExternalData_1[[#This Row],[1]:[31]])</f>
        <v>0</v>
      </c>
    </row>
    <row r="568" spans="1:38" hidden="1">
      <c r="A568" s="8" t="s">
        <v>2000</v>
      </c>
      <c r="B568" s="3" t="s">
        <v>1431</v>
      </c>
      <c r="C568" s="3" t="s">
        <v>221</v>
      </c>
      <c r="D568" s="3" t="s">
        <v>1474</v>
      </c>
      <c r="E568" s="3" t="s">
        <v>1475</v>
      </c>
      <c r="F568" s="8" t="s">
        <v>1641</v>
      </c>
      <c r="G568" s="6">
        <f>SUMIFS(GQList,GIList,Table_ExternalData_1[[#This Row],[Item_key]],GDList,Table_ExternalData_1[[#Headers],[1]])</f>
        <v>0</v>
      </c>
      <c r="H568" s="6">
        <f>SUMIFS(GQList,GIList,Table_ExternalData_1[[#This Row],[Item_key]],GDList,Table_ExternalData_1[[#Headers],[2]])</f>
        <v>0</v>
      </c>
      <c r="I568" s="6">
        <f>SUMIFS(GQList,GIList,Table_ExternalData_1[[#This Row],[Item_key]],GDList,Table_ExternalData_1[[#Headers],[3]])</f>
        <v>0</v>
      </c>
      <c r="J568" s="6">
        <f>SUMIFS(GQList,GIList,Table_ExternalData_1[[#This Row],[Item_key]],GDList,Table_ExternalData_1[[#Headers],[4]])</f>
        <v>0</v>
      </c>
      <c r="K568" s="6">
        <f>SUMIFS(GQList,GIList,Table_ExternalData_1[[#This Row],[Item_key]],GDList,Table_ExternalData_1[[#Headers],[5]])</f>
        <v>0</v>
      </c>
      <c r="L568" s="6">
        <f>SUMIFS(GQList,GIList,Table_ExternalData_1[[#This Row],[Item_key]],GDList,Table_ExternalData_1[[#Headers],[6]])</f>
        <v>0</v>
      </c>
      <c r="M568" s="6">
        <f>SUMIFS(GQList,GIList,Table_ExternalData_1[[#This Row],[Item_key]],GDList,Table_ExternalData_1[[#Headers],[7]])</f>
        <v>0</v>
      </c>
      <c r="N568" s="6">
        <f>SUMIFS(GQList,GIList,Table_ExternalData_1[[#This Row],[Item_key]],GDList,Table_ExternalData_1[[#Headers],[8]])</f>
        <v>0</v>
      </c>
      <c r="O568" s="6">
        <f>SUMIFS(GQList,GIList,Table_ExternalData_1[[#This Row],[Item_key]],GDList,Table_ExternalData_1[[#Headers],[9]])</f>
        <v>0</v>
      </c>
      <c r="P568" s="6">
        <f>SUMIFS(GQList,GIList,Table_ExternalData_1[[#This Row],[Item_key]],GDList,Table_ExternalData_1[[#Headers],[10]])</f>
        <v>0</v>
      </c>
      <c r="Q568" s="6">
        <f>SUMIFS(GQList,GIList,Table_ExternalData_1[[#This Row],[Item_key]],GDList,Table_ExternalData_1[[#Headers],[11]])</f>
        <v>0</v>
      </c>
      <c r="R568" s="6">
        <f>SUMIFS(GQList,GIList,Table_ExternalData_1[[#This Row],[Item_key]],GDList,Table_ExternalData_1[[#Headers],[12]])</f>
        <v>0</v>
      </c>
      <c r="S568" s="6">
        <f>SUMIFS(GQList,GIList,Table_ExternalData_1[[#This Row],[Item_key]],GDList,Table_ExternalData_1[[#Headers],[13]])</f>
        <v>0</v>
      </c>
      <c r="T568" s="6">
        <f>SUMIFS(GQList,GIList,Table_ExternalData_1[[#This Row],[Item_key]],GDList,Table_ExternalData_1[[#Headers],[14]])</f>
        <v>0</v>
      </c>
      <c r="U568" s="6">
        <f>SUMIFS(GQList,GIList,Table_ExternalData_1[[#This Row],[Item_key]],GDList,Table_ExternalData_1[[#Headers],[15]])</f>
        <v>0</v>
      </c>
      <c r="V568" s="6">
        <f>SUMIFS(GQList,GIList,Table_ExternalData_1[[#This Row],[Item_key]],GDList,Table_ExternalData_1[[#Headers],[16]])</f>
        <v>0</v>
      </c>
      <c r="W568" s="6">
        <f>SUMIFS(GQList,GIList,Table_ExternalData_1[[#This Row],[Item_key]],GDList,Table_ExternalData_1[[#Headers],[17]])</f>
        <v>0</v>
      </c>
      <c r="X568" s="6">
        <f>SUMIFS(GQList,GIList,Table_ExternalData_1[[#This Row],[Item_key]],GDList,Table_ExternalData_1[[#Headers],[18]])</f>
        <v>0</v>
      </c>
      <c r="Y568" s="6">
        <f>SUMIFS(GQList,GIList,Table_ExternalData_1[[#This Row],[Item_key]],GDList,Table_ExternalData_1[[#Headers],[19]])</f>
        <v>0</v>
      </c>
      <c r="Z568" s="6">
        <f>SUMIFS(GQList,GIList,Table_ExternalData_1[[#This Row],[Item_key]],GDList,Table_ExternalData_1[[#Headers],[20]])</f>
        <v>0</v>
      </c>
      <c r="AA568" s="6">
        <f>SUMIFS(GQList,GIList,Table_ExternalData_1[[#This Row],[Item_key]],GDList,Table_ExternalData_1[[#Headers],[21]])</f>
        <v>0</v>
      </c>
      <c r="AB568" s="6">
        <f>SUMIFS(GQList,GIList,Table_ExternalData_1[[#This Row],[Item_key]],GDList,Table_ExternalData_1[[#Headers],[22]])</f>
        <v>0</v>
      </c>
      <c r="AC568" s="6">
        <f>SUMIFS(GQList,GIList,Table_ExternalData_1[[#This Row],[Item_key]],GDList,Table_ExternalData_1[[#Headers],[23]])</f>
        <v>0</v>
      </c>
      <c r="AD568" s="6">
        <f>SUMIFS(GQList,GIList,Table_ExternalData_1[[#This Row],[Item_key]],GDList,Table_ExternalData_1[[#Headers],[24]])</f>
        <v>0</v>
      </c>
      <c r="AE568" s="6">
        <f>SUMIFS(GQList,GIList,Table_ExternalData_1[[#This Row],[Item_key]],GDList,Table_ExternalData_1[[#Headers],[25]])</f>
        <v>0</v>
      </c>
      <c r="AF568" s="6">
        <f>SUMIFS(GQList,GIList,Table_ExternalData_1[[#This Row],[Item_key]],GDList,Table_ExternalData_1[[#Headers],[26]])</f>
        <v>0</v>
      </c>
      <c r="AG568" s="6">
        <f>SUMIFS(GQList,GIList,Table_ExternalData_1[[#This Row],[Item_key]],GDList,Table_ExternalData_1[[#Headers],[27]])</f>
        <v>0</v>
      </c>
      <c r="AH568" s="6">
        <f>SUMIFS(GQList,GIList,Table_ExternalData_1[[#This Row],[Item_key]],GDList,Table_ExternalData_1[[#Headers],[28]])</f>
        <v>0</v>
      </c>
      <c r="AI568" s="6">
        <f>SUMIFS(GQList,GIList,Table_ExternalData_1[[#This Row],[Item_key]],GDList,Table_ExternalData_1[[#Headers],[29]])</f>
        <v>0</v>
      </c>
      <c r="AJ568" s="6">
        <f>SUMIFS(GQList,GIList,Table_ExternalData_1[[#This Row],[Item_key]],GDList,Table_ExternalData_1[[#Headers],[30]])</f>
        <v>0</v>
      </c>
      <c r="AK568" s="6">
        <f>SUMIFS(GQList,GIList,Table_ExternalData_1[[#This Row],[Item_key]],GDList,Table_ExternalData_1[[#Headers],[31]])</f>
        <v>0</v>
      </c>
      <c r="AL568" s="6">
        <f>SUM(Table_ExternalData_1[[#This Row],[1]:[31]])</f>
        <v>0</v>
      </c>
    </row>
    <row r="569" spans="1:38" hidden="1">
      <c r="A569" s="8" t="s">
        <v>2000</v>
      </c>
      <c r="B569" s="3" t="s">
        <v>1431</v>
      </c>
      <c r="C569" s="3" t="s">
        <v>222</v>
      </c>
      <c r="D569" s="3" t="s">
        <v>1476</v>
      </c>
      <c r="E569" s="3" t="s">
        <v>1477</v>
      </c>
      <c r="F569" s="8" t="s">
        <v>1641</v>
      </c>
      <c r="G569" s="6">
        <f>SUMIFS(GQList,GIList,Table_ExternalData_1[[#This Row],[Item_key]],GDList,Table_ExternalData_1[[#Headers],[1]])</f>
        <v>0</v>
      </c>
      <c r="H569" s="6">
        <f>SUMIFS(GQList,GIList,Table_ExternalData_1[[#This Row],[Item_key]],GDList,Table_ExternalData_1[[#Headers],[2]])</f>
        <v>0</v>
      </c>
      <c r="I569" s="6">
        <f>SUMIFS(GQList,GIList,Table_ExternalData_1[[#This Row],[Item_key]],GDList,Table_ExternalData_1[[#Headers],[3]])</f>
        <v>0</v>
      </c>
      <c r="J569" s="6">
        <f>SUMIFS(GQList,GIList,Table_ExternalData_1[[#This Row],[Item_key]],GDList,Table_ExternalData_1[[#Headers],[4]])</f>
        <v>0</v>
      </c>
      <c r="K569" s="6">
        <f>SUMIFS(GQList,GIList,Table_ExternalData_1[[#This Row],[Item_key]],GDList,Table_ExternalData_1[[#Headers],[5]])</f>
        <v>0</v>
      </c>
      <c r="L569" s="6">
        <f>SUMIFS(GQList,GIList,Table_ExternalData_1[[#This Row],[Item_key]],GDList,Table_ExternalData_1[[#Headers],[6]])</f>
        <v>0</v>
      </c>
      <c r="M569" s="6">
        <f>SUMIFS(GQList,GIList,Table_ExternalData_1[[#This Row],[Item_key]],GDList,Table_ExternalData_1[[#Headers],[7]])</f>
        <v>0</v>
      </c>
      <c r="N569" s="6">
        <f>SUMIFS(GQList,GIList,Table_ExternalData_1[[#This Row],[Item_key]],GDList,Table_ExternalData_1[[#Headers],[8]])</f>
        <v>0</v>
      </c>
      <c r="O569" s="6">
        <f>SUMIFS(GQList,GIList,Table_ExternalData_1[[#This Row],[Item_key]],GDList,Table_ExternalData_1[[#Headers],[9]])</f>
        <v>0</v>
      </c>
      <c r="P569" s="6">
        <f>SUMIFS(GQList,GIList,Table_ExternalData_1[[#This Row],[Item_key]],GDList,Table_ExternalData_1[[#Headers],[10]])</f>
        <v>0</v>
      </c>
      <c r="Q569" s="6">
        <f>SUMIFS(GQList,GIList,Table_ExternalData_1[[#This Row],[Item_key]],GDList,Table_ExternalData_1[[#Headers],[11]])</f>
        <v>0</v>
      </c>
      <c r="R569" s="6">
        <f>SUMIFS(GQList,GIList,Table_ExternalData_1[[#This Row],[Item_key]],GDList,Table_ExternalData_1[[#Headers],[12]])</f>
        <v>0</v>
      </c>
      <c r="S569" s="6">
        <f>SUMIFS(GQList,GIList,Table_ExternalData_1[[#This Row],[Item_key]],GDList,Table_ExternalData_1[[#Headers],[13]])</f>
        <v>0</v>
      </c>
      <c r="T569" s="6">
        <f>SUMIFS(GQList,GIList,Table_ExternalData_1[[#This Row],[Item_key]],GDList,Table_ExternalData_1[[#Headers],[14]])</f>
        <v>0</v>
      </c>
      <c r="U569" s="6">
        <f>SUMIFS(GQList,GIList,Table_ExternalData_1[[#This Row],[Item_key]],GDList,Table_ExternalData_1[[#Headers],[15]])</f>
        <v>0</v>
      </c>
      <c r="V569" s="6">
        <f>SUMIFS(GQList,GIList,Table_ExternalData_1[[#This Row],[Item_key]],GDList,Table_ExternalData_1[[#Headers],[16]])</f>
        <v>0</v>
      </c>
      <c r="W569" s="6">
        <f>SUMIFS(GQList,GIList,Table_ExternalData_1[[#This Row],[Item_key]],GDList,Table_ExternalData_1[[#Headers],[17]])</f>
        <v>0</v>
      </c>
      <c r="X569" s="6">
        <f>SUMIFS(GQList,GIList,Table_ExternalData_1[[#This Row],[Item_key]],GDList,Table_ExternalData_1[[#Headers],[18]])</f>
        <v>0</v>
      </c>
      <c r="Y569" s="6">
        <f>SUMIFS(GQList,GIList,Table_ExternalData_1[[#This Row],[Item_key]],GDList,Table_ExternalData_1[[#Headers],[19]])</f>
        <v>0</v>
      </c>
      <c r="Z569" s="6">
        <f>SUMIFS(GQList,GIList,Table_ExternalData_1[[#This Row],[Item_key]],GDList,Table_ExternalData_1[[#Headers],[20]])</f>
        <v>0</v>
      </c>
      <c r="AA569" s="6">
        <f>SUMIFS(GQList,GIList,Table_ExternalData_1[[#This Row],[Item_key]],GDList,Table_ExternalData_1[[#Headers],[21]])</f>
        <v>0</v>
      </c>
      <c r="AB569" s="6">
        <f>SUMIFS(GQList,GIList,Table_ExternalData_1[[#This Row],[Item_key]],GDList,Table_ExternalData_1[[#Headers],[22]])</f>
        <v>0</v>
      </c>
      <c r="AC569" s="6">
        <f>SUMIFS(GQList,GIList,Table_ExternalData_1[[#This Row],[Item_key]],GDList,Table_ExternalData_1[[#Headers],[23]])</f>
        <v>0</v>
      </c>
      <c r="AD569" s="6">
        <f>SUMIFS(GQList,GIList,Table_ExternalData_1[[#This Row],[Item_key]],GDList,Table_ExternalData_1[[#Headers],[24]])</f>
        <v>0</v>
      </c>
      <c r="AE569" s="6">
        <f>SUMIFS(GQList,GIList,Table_ExternalData_1[[#This Row],[Item_key]],GDList,Table_ExternalData_1[[#Headers],[25]])</f>
        <v>0</v>
      </c>
      <c r="AF569" s="6">
        <f>SUMIFS(GQList,GIList,Table_ExternalData_1[[#This Row],[Item_key]],GDList,Table_ExternalData_1[[#Headers],[26]])</f>
        <v>0</v>
      </c>
      <c r="AG569" s="6">
        <f>SUMIFS(GQList,GIList,Table_ExternalData_1[[#This Row],[Item_key]],GDList,Table_ExternalData_1[[#Headers],[27]])</f>
        <v>0</v>
      </c>
      <c r="AH569" s="6">
        <f>SUMIFS(GQList,GIList,Table_ExternalData_1[[#This Row],[Item_key]],GDList,Table_ExternalData_1[[#Headers],[28]])</f>
        <v>0</v>
      </c>
      <c r="AI569" s="6">
        <f>SUMIFS(GQList,GIList,Table_ExternalData_1[[#This Row],[Item_key]],GDList,Table_ExternalData_1[[#Headers],[29]])</f>
        <v>0</v>
      </c>
      <c r="AJ569" s="6">
        <f>SUMIFS(GQList,GIList,Table_ExternalData_1[[#This Row],[Item_key]],GDList,Table_ExternalData_1[[#Headers],[30]])</f>
        <v>0</v>
      </c>
      <c r="AK569" s="6">
        <f>SUMIFS(GQList,GIList,Table_ExternalData_1[[#This Row],[Item_key]],GDList,Table_ExternalData_1[[#Headers],[31]])</f>
        <v>0</v>
      </c>
      <c r="AL569" s="6">
        <f>SUM(Table_ExternalData_1[[#This Row],[1]:[31]])</f>
        <v>0</v>
      </c>
    </row>
    <row r="570" spans="1:38" hidden="1">
      <c r="A570" s="8" t="s">
        <v>2000</v>
      </c>
      <c r="B570" s="3" t="s">
        <v>1431</v>
      </c>
      <c r="C570" s="3" t="s">
        <v>223</v>
      </c>
      <c r="D570" s="3" t="s">
        <v>1478</v>
      </c>
      <c r="E570" s="3" t="s">
        <v>1479</v>
      </c>
      <c r="F570" s="8" t="s">
        <v>1641</v>
      </c>
      <c r="G570" s="6">
        <f>SUMIFS(GQList,GIList,Table_ExternalData_1[[#This Row],[Item_key]],GDList,Table_ExternalData_1[[#Headers],[1]])</f>
        <v>0</v>
      </c>
      <c r="H570" s="6">
        <f>SUMIFS(GQList,GIList,Table_ExternalData_1[[#This Row],[Item_key]],GDList,Table_ExternalData_1[[#Headers],[2]])</f>
        <v>0</v>
      </c>
      <c r="I570" s="6">
        <f>SUMIFS(GQList,GIList,Table_ExternalData_1[[#This Row],[Item_key]],GDList,Table_ExternalData_1[[#Headers],[3]])</f>
        <v>0</v>
      </c>
      <c r="J570" s="6">
        <f>SUMIFS(GQList,GIList,Table_ExternalData_1[[#This Row],[Item_key]],GDList,Table_ExternalData_1[[#Headers],[4]])</f>
        <v>0</v>
      </c>
      <c r="K570" s="6">
        <f>SUMIFS(GQList,GIList,Table_ExternalData_1[[#This Row],[Item_key]],GDList,Table_ExternalData_1[[#Headers],[5]])</f>
        <v>0</v>
      </c>
      <c r="L570" s="6">
        <f>SUMIFS(GQList,GIList,Table_ExternalData_1[[#This Row],[Item_key]],GDList,Table_ExternalData_1[[#Headers],[6]])</f>
        <v>0</v>
      </c>
      <c r="M570" s="6">
        <f>SUMIFS(GQList,GIList,Table_ExternalData_1[[#This Row],[Item_key]],GDList,Table_ExternalData_1[[#Headers],[7]])</f>
        <v>0</v>
      </c>
      <c r="N570" s="6">
        <f>SUMIFS(GQList,GIList,Table_ExternalData_1[[#This Row],[Item_key]],GDList,Table_ExternalData_1[[#Headers],[8]])</f>
        <v>0</v>
      </c>
      <c r="O570" s="6">
        <f>SUMIFS(GQList,GIList,Table_ExternalData_1[[#This Row],[Item_key]],GDList,Table_ExternalData_1[[#Headers],[9]])</f>
        <v>0</v>
      </c>
      <c r="P570" s="6">
        <f>SUMIFS(GQList,GIList,Table_ExternalData_1[[#This Row],[Item_key]],GDList,Table_ExternalData_1[[#Headers],[10]])</f>
        <v>0</v>
      </c>
      <c r="Q570" s="6">
        <f>SUMIFS(GQList,GIList,Table_ExternalData_1[[#This Row],[Item_key]],GDList,Table_ExternalData_1[[#Headers],[11]])</f>
        <v>0</v>
      </c>
      <c r="R570" s="6">
        <f>SUMIFS(GQList,GIList,Table_ExternalData_1[[#This Row],[Item_key]],GDList,Table_ExternalData_1[[#Headers],[12]])</f>
        <v>0</v>
      </c>
      <c r="S570" s="6">
        <f>SUMIFS(GQList,GIList,Table_ExternalData_1[[#This Row],[Item_key]],GDList,Table_ExternalData_1[[#Headers],[13]])</f>
        <v>0</v>
      </c>
      <c r="T570" s="6">
        <f>SUMIFS(GQList,GIList,Table_ExternalData_1[[#This Row],[Item_key]],GDList,Table_ExternalData_1[[#Headers],[14]])</f>
        <v>0</v>
      </c>
      <c r="U570" s="6">
        <f>SUMIFS(GQList,GIList,Table_ExternalData_1[[#This Row],[Item_key]],GDList,Table_ExternalData_1[[#Headers],[15]])</f>
        <v>0</v>
      </c>
      <c r="V570" s="6">
        <f>SUMIFS(GQList,GIList,Table_ExternalData_1[[#This Row],[Item_key]],GDList,Table_ExternalData_1[[#Headers],[16]])</f>
        <v>0</v>
      </c>
      <c r="W570" s="6">
        <f>SUMIFS(GQList,GIList,Table_ExternalData_1[[#This Row],[Item_key]],GDList,Table_ExternalData_1[[#Headers],[17]])</f>
        <v>0</v>
      </c>
      <c r="X570" s="6">
        <f>SUMIFS(GQList,GIList,Table_ExternalData_1[[#This Row],[Item_key]],GDList,Table_ExternalData_1[[#Headers],[18]])</f>
        <v>0</v>
      </c>
      <c r="Y570" s="6">
        <f>SUMIFS(GQList,GIList,Table_ExternalData_1[[#This Row],[Item_key]],GDList,Table_ExternalData_1[[#Headers],[19]])</f>
        <v>0</v>
      </c>
      <c r="Z570" s="6">
        <f>SUMIFS(GQList,GIList,Table_ExternalData_1[[#This Row],[Item_key]],GDList,Table_ExternalData_1[[#Headers],[20]])</f>
        <v>0</v>
      </c>
      <c r="AA570" s="6">
        <f>SUMIFS(GQList,GIList,Table_ExternalData_1[[#This Row],[Item_key]],GDList,Table_ExternalData_1[[#Headers],[21]])</f>
        <v>0</v>
      </c>
      <c r="AB570" s="6">
        <f>SUMIFS(GQList,GIList,Table_ExternalData_1[[#This Row],[Item_key]],GDList,Table_ExternalData_1[[#Headers],[22]])</f>
        <v>0</v>
      </c>
      <c r="AC570" s="6">
        <f>SUMIFS(GQList,GIList,Table_ExternalData_1[[#This Row],[Item_key]],GDList,Table_ExternalData_1[[#Headers],[23]])</f>
        <v>0</v>
      </c>
      <c r="AD570" s="6">
        <f>SUMIFS(GQList,GIList,Table_ExternalData_1[[#This Row],[Item_key]],GDList,Table_ExternalData_1[[#Headers],[24]])</f>
        <v>0</v>
      </c>
      <c r="AE570" s="6">
        <f>SUMIFS(GQList,GIList,Table_ExternalData_1[[#This Row],[Item_key]],GDList,Table_ExternalData_1[[#Headers],[25]])</f>
        <v>0</v>
      </c>
      <c r="AF570" s="6">
        <f>SUMIFS(GQList,GIList,Table_ExternalData_1[[#This Row],[Item_key]],GDList,Table_ExternalData_1[[#Headers],[26]])</f>
        <v>0</v>
      </c>
      <c r="AG570" s="6">
        <f>SUMIFS(GQList,GIList,Table_ExternalData_1[[#This Row],[Item_key]],GDList,Table_ExternalData_1[[#Headers],[27]])</f>
        <v>0</v>
      </c>
      <c r="AH570" s="6">
        <f>SUMIFS(GQList,GIList,Table_ExternalData_1[[#This Row],[Item_key]],GDList,Table_ExternalData_1[[#Headers],[28]])</f>
        <v>0</v>
      </c>
      <c r="AI570" s="6">
        <f>SUMIFS(GQList,GIList,Table_ExternalData_1[[#This Row],[Item_key]],GDList,Table_ExternalData_1[[#Headers],[29]])</f>
        <v>0</v>
      </c>
      <c r="AJ570" s="6">
        <f>SUMIFS(GQList,GIList,Table_ExternalData_1[[#This Row],[Item_key]],GDList,Table_ExternalData_1[[#Headers],[30]])</f>
        <v>0</v>
      </c>
      <c r="AK570" s="6">
        <f>SUMIFS(GQList,GIList,Table_ExternalData_1[[#This Row],[Item_key]],GDList,Table_ExternalData_1[[#Headers],[31]])</f>
        <v>0</v>
      </c>
      <c r="AL570" s="6">
        <f>SUM(Table_ExternalData_1[[#This Row],[1]:[31]])</f>
        <v>0</v>
      </c>
    </row>
    <row r="571" spans="1:38" hidden="1">
      <c r="A571" s="8" t="s">
        <v>2000</v>
      </c>
      <c r="B571" s="3" t="s">
        <v>1431</v>
      </c>
      <c r="C571" s="3" t="s">
        <v>224</v>
      </c>
      <c r="D571" s="3" t="s">
        <v>1480</v>
      </c>
      <c r="E571" s="3" t="s">
        <v>1481</v>
      </c>
      <c r="F571" s="8" t="s">
        <v>1641</v>
      </c>
      <c r="G571" s="6">
        <f>SUMIFS(GQList,GIList,Table_ExternalData_1[[#This Row],[Item_key]],GDList,Table_ExternalData_1[[#Headers],[1]])</f>
        <v>0</v>
      </c>
      <c r="H571" s="6">
        <f>SUMIFS(GQList,GIList,Table_ExternalData_1[[#This Row],[Item_key]],GDList,Table_ExternalData_1[[#Headers],[2]])</f>
        <v>0</v>
      </c>
      <c r="I571" s="6">
        <f>SUMIFS(GQList,GIList,Table_ExternalData_1[[#This Row],[Item_key]],GDList,Table_ExternalData_1[[#Headers],[3]])</f>
        <v>0</v>
      </c>
      <c r="J571" s="6">
        <f>SUMIFS(GQList,GIList,Table_ExternalData_1[[#This Row],[Item_key]],GDList,Table_ExternalData_1[[#Headers],[4]])</f>
        <v>0</v>
      </c>
      <c r="K571" s="6">
        <f>SUMIFS(GQList,GIList,Table_ExternalData_1[[#This Row],[Item_key]],GDList,Table_ExternalData_1[[#Headers],[5]])</f>
        <v>0</v>
      </c>
      <c r="L571" s="6">
        <f>SUMIFS(GQList,GIList,Table_ExternalData_1[[#This Row],[Item_key]],GDList,Table_ExternalData_1[[#Headers],[6]])</f>
        <v>0</v>
      </c>
      <c r="M571" s="6">
        <f>SUMIFS(GQList,GIList,Table_ExternalData_1[[#This Row],[Item_key]],GDList,Table_ExternalData_1[[#Headers],[7]])</f>
        <v>0</v>
      </c>
      <c r="N571" s="6">
        <f>SUMIFS(GQList,GIList,Table_ExternalData_1[[#This Row],[Item_key]],GDList,Table_ExternalData_1[[#Headers],[8]])</f>
        <v>0</v>
      </c>
      <c r="O571" s="6">
        <f>SUMIFS(GQList,GIList,Table_ExternalData_1[[#This Row],[Item_key]],GDList,Table_ExternalData_1[[#Headers],[9]])</f>
        <v>0</v>
      </c>
      <c r="P571" s="6">
        <f>SUMIFS(GQList,GIList,Table_ExternalData_1[[#This Row],[Item_key]],GDList,Table_ExternalData_1[[#Headers],[10]])</f>
        <v>0</v>
      </c>
      <c r="Q571" s="6">
        <f>SUMIFS(GQList,GIList,Table_ExternalData_1[[#This Row],[Item_key]],GDList,Table_ExternalData_1[[#Headers],[11]])</f>
        <v>0</v>
      </c>
      <c r="R571" s="6">
        <f>SUMIFS(GQList,GIList,Table_ExternalData_1[[#This Row],[Item_key]],GDList,Table_ExternalData_1[[#Headers],[12]])</f>
        <v>0</v>
      </c>
      <c r="S571" s="6">
        <f>SUMIFS(GQList,GIList,Table_ExternalData_1[[#This Row],[Item_key]],GDList,Table_ExternalData_1[[#Headers],[13]])</f>
        <v>0</v>
      </c>
      <c r="T571" s="6">
        <f>SUMIFS(GQList,GIList,Table_ExternalData_1[[#This Row],[Item_key]],GDList,Table_ExternalData_1[[#Headers],[14]])</f>
        <v>0</v>
      </c>
      <c r="U571" s="6">
        <f>SUMIFS(GQList,GIList,Table_ExternalData_1[[#This Row],[Item_key]],GDList,Table_ExternalData_1[[#Headers],[15]])</f>
        <v>0</v>
      </c>
      <c r="V571" s="6">
        <f>SUMIFS(GQList,GIList,Table_ExternalData_1[[#This Row],[Item_key]],GDList,Table_ExternalData_1[[#Headers],[16]])</f>
        <v>0</v>
      </c>
      <c r="W571" s="6">
        <f>SUMIFS(GQList,GIList,Table_ExternalData_1[[#This Row],[Item_key]],GDList,Table_ExternalData_1[[#Headers],[17]])</f>
        <v>0</v>
      </c>
      <c r="X571" s="6">
        <f>SUMIFS(GQList,GIList,Table_ExternalData_1[[#This Row],[Item_key]],GDList,Table_ExternalData_1[[#Headers],[18]])</f>
        <v>0</v>
      </c>
      <c r="Y571" s="6">
        <f>SUMIFS(GQList,GIList,Table_ExternalData_1[[#This Row],[Item_key]],GDList,Table_ExternalData_1[[#Headers],[19]])</f>
        <v>0</v>
      </c>
      <c r="Z571" s="6">
        <f>SUMIFS(GQList,GIList,Table_ExternalData_1[[#This Row],[Item_key]],GDList,Table_ExternalData_1[[#Headers],[20]])</f>
        <v>0</v>
      </c>
      <c r="AA571" s="6">
        <f>SUMIFS(GQList,GIList,Table_ExternalData_1[[#This Row],[Item_key]],GDList,Table_ExternalData_1[[#Headers],[21]])</f>
        <v>0</v>
      </c>
      <c r="AB571" s="6">
        <f>SUMIFS(GQList,GIList,Table_ExternalData_1[[#This Row],[Item_key]],GDList,Table_ExternalData_1[[#Headers],[22]])</f>
        <v>0</v>
      </c>
      <c r="AC571" s="6">
        <f>SUMIFS(GQList,GIList,Table_ExternalData_1[[#This Row],[Item_key]],GDList,Table_ExternalData_1[[#Headers],[23]])</f>
        <v>0</v>
      </c>
      <c r="AD571" s="6">
        <f>SUMIFS(GQList,GIList,Table_ExternalData_1[[#This Row],[Item_key]],GDList,Table_ExternalData_1[[#Headers],[24]])</f>
        <v>0</v>
      </c>
      <c r="AE571" s="6">
        <f>SUMIFS(GQList,GIList,Table_ExternalData_1[[#This Row],[Item_key]],GDList,Table_ExternalData_1[[#Headers],[25]])</f>
        <v>0</v>
      </c>
      <c r="AF571" s="6">
        <f>SUMIFS(GQList,GIList,Table_ExternalData_1[[#This Row],[Item_key]],GDList,Table_ExternalData_1[[#Headers],[26]])</f>
        <v>0</v>
      </c>
      <c r="AG571" s="6">
        <f>SUMIFS(GQList,GIList,Table_ExternalData_1[[#This Row],[Item_key]],GDList,Table_ExternalData_1[[#Headers],[27]])</f>
        <v>0</v>
      </c>
      <c r="AH571" s="6">
        <f>SUMIFS(GQList,GIList,Table_ExternalData_1[[#This Row],[Item_key]],GDList,Table_ExternalData_1[[#Headers],[28]])</f>
        <v>0</v>
      </c>
      <c r="AI571" s="6">
        <f>SUMIFS(GQList,GIList,Table_ExternalData_1[[#This Row],[Item_key]],GDList,Table_ExternalData_1[[#Headers],[29]])</f>
        <v>0</v>
      </c>
      <c r="AJ571" s="6">
        <f>SUMIFS(GQList,GIList,Table_ExternalData_1[[#This Row],[Item_key]],GDList,Table_ExternalData_1[[#Headers],[30]])</f>
        <v>0</v>
      </c>
      <c r="AK571" s="6">
        <f>SUMIFS(GQList,GIList,Table_ExternalData_1[[#This Row],[Item_key]],GDList,Table_ExternalData_1[[#Headers],[31]])</f>
        <v>0</v>
      </c>
      <c r="AL571" s="6">
        <f>SUM(Table_ExternalData_1[[#This Row],[1]:[31]])</f>
        <v>0</v>
      </c>
    </row>
    <row r="572" spans="1:38" hidden="1">
      <c r="A572" s="8" t="s">
        <v>2000</v>
      </c>
      <c r="B572" s="3" t="s">
        <v>1431</v>
      </c>
      <c r="C572" s="3" t="s">
        <v>225</v>
      </c>
      <c r="D572" s="3" t="s">
        <v>1482</v>
      </c>
      <c r="E572" s="3" t="s">
        <v>1483</v>
      </c>
      <c r="F572" s="8" t="s">
        <v>1641</v>
      </c>
      <c r="G572" s="6">
        <f>SUMIFS(GQList,GIList,Table_ExternalData_1[[#This Row],[Item_key]],GDList,Table_ExternalData_1[[#Headers],[1]])</f>
        <v>0</v>
      </c>
      <c r="H572" s="6">
        <f>SUMIFS(GQList,GIList,Table_ExternalData_1[[#This Row],[Item_key]],GDList,Table_ExternalData_1[[#Headers],[2]])</f>
        <v>0</v>
      </c>
      <c r="I572" s="6">
        <f>SUMIFS(GQList,GIList,Table_ExternalData_1[[#This Row],[Item_key]],GDList,Table_ExternalData_1[[#Headers],[3]])</f>
        <v>0</v>
      </c>
      <c r="J572" s="6">
        <f>SUMIFS(GQList,GIList,Table_ExternalData_1[[#This Row],[Item_key]],GDList,Table_ExternalData_1[[#Headers],[4]])</f>
        <v>0</v>
      </c>
      <c r="K572" s="6">
        <f>SUMIFS(GQList,GIList,Table_ExternalData_1[[#This Row],[Item_key]],GDList,Table_ExternalData_1[[#Headers],[5]])</f>
        <v>0</v>
      </c>
      <c r="L572" s="6">
        <f>SUMIFS(GQList,GIList,Table_ExternalData_1[[#This Row],[Item_key]],GDList,Table_ExternalData_1[[#Headers],[6]])</f>
        <v>0</v>
      </c>
      <c r="M572" s="6">
        <f>SUMIFS(GQList,GIList,Table_ExternalData_1[[#This Row],[Item_key]],GDList,Table_ExternalData_1[[#Headers],[7]])</f>
        <v>0</v>
      </c>
      <c r="N572" s="6">
        <f>SUMIFS(GQList,GIList,Table_ExternalData_1[[#This Row],[Item_key]],GDList,Table_ExternalData_1[[#Headers],[8]])</f>
        <v>0</v>
      </c>
      <c r="O572" s="6">
        <f>SUMIFS(GQList,GIList,Table_ExternalData_1[[#This Row],[Item_key]],GDList,Table_ExternalData_1[[#Headers],[9]])</f>
        <v>0</v>
      </c>
      <c r="P572" s="6">
        <f>SUMIFS(GQList,GIList,Table_ExternalData_1[[#This Row],[Item_key]],GDList,Table_ExternalData_1[[#Headers],[10]])</f>
        <v>0</v>
      </c>
      <c r="Q572" s="6">
        <f>SUMIFS(GQList,GIList,Table_ExternalData_1[[#This Row],[Item_key]],GDList,Table_ExternalData_1[[#Headers],[11]])</f>
        <v>0</v>
      </c>
      <c r="R572" s="6">
        <f>SUMIFS(GQList,GIList,Table_ExternalData_1[[#This Row],[Item_key]],GDList,Table_ExternalData_1[[#Headers],[12]])</f>
        <v>0</v>
      </c>
      <c r="S572" s="6">
        <f>SUMIFS(GQList,GIList,Table_ExternalData_1[[#This Row],[Item_key]],GDList,Table_ExternalData_1[[#Headers],[13]])</f>
        <v>0</v>
      </c>
      <c r="T572" s="6">
        <f>SUMIFS(GQList,GIList,Table_ExternalData_1[[#This Row],[Item_key]],GDList,Table_ExternalData_1[[#Headers],[14]])</f>
        <v>0</v>
      </c>
      <c r="U572" s="6">
        <f>SUMIFS(GQList,GIList,Table_ExternalData_1[[#This Row],[Item_key]],GDList,Table_ExternalData_1[[#Headers],[15]])</f>
        <v>0</v>
      </c>
      <c r="V572" s="6">
        <f>SUMIFS(GQList,GIList,Table_ExternalData_1[[#This Row],[Item_key]],GDList,Table_ExternalData_1[[#Headers],[16]])</f>
        <v>0</v>
      </c>
      <c r="W572" s="6">
        <f>SUMIFS(GQList,GIList,Table_ExternalData_1[[#This Row],[Item_key]],GDList,Table_ExternalData_1[[#Headers],[17]])</f>
        <v>0</v>
      </c>
      <c r="X572" s="6">
        <f>SUMIFS(GQList,GIList,Table_ExternalData_1[[#This Row],[Item_key]],GDList,Table_ExternalData_1[[#Headers],[18]])</f>
        <v>0</v>
      </c>
      <c r="Y572" s="6">
        <f>SUMIFS(GQList,GIList,Table_ExternalData_1[[#This Row],[Item_key]],GDList,Table_ExternalData_1[[#Headers],[19]])</f>
        <v>0</v>
      </c>
      <c r="Z572" s="6">
        <f>SUMIFS(GQList,GIList,Table_ExternalData_1[[#This Row],[Item_key]],GDList,Table_ExternalData_1[[#Headers],[20]])</f>
        <v>0</v>
      </c>
      <c r="AA572" s="6">
        <f>SUMIFS(GQList,GIList,Table_ExternalData_1[[#This Row],[Item_key]],GDList,Table_ExternalData_1[[#Headers],[21]])</f>
        <v>0</v>
      </c>
      <c r="AB572" s="6">
        <f>SUMIFS(GQList,GIList,Table_ExternalData_1[[#This Row],[Item_key]],GDList,Table_ExternalData_1[[#Headers],[22]])</f>
        <v>0</v>
      </c>
      <c r="AC572" s="6">
        <f>SUMIFS(GQList,GIList,Table_ExternalData_1[[#This Row],[Item_key]],GDList,Table_ExternalData_1[[#Headers],[23]])</f>
        <v>0</v>
      </c>
      <c r="AD572" s="6">
        <f>SUMIFS(GQList,GIList,Table_ExternalData_1[[#This Row],[Item_key]],GDList,Table_ExternalData_1[[#Headers],[24]])</f>
        <v>0</v>
      </c>
      <c r="AE572" s="6">
        <f>SUMIFS(GQList,GIList,Table_ExternalData_1[[#This Row],[Item_key]],GDList,Table_ExternalData_1[[#Headers],[25]])</f>
        <v>0</v>
      </c>
      <c r="AF572" s="6">
        <f>SUMIFS(GQList,GIList,Table_ExternalData_1[[#This Row],[Item_key]],GDList,Table_ExternalData_1[[#Headers],[26]])</f>
        <v>0</v>
      </c>
      <c r="AG572" s="6">
        <f>SUMIFS(GQList,GIList,Table_ExternalData_1[[#This Row],[Item_key]],GDList,Table_ExternalData_1[[#Headers],[27]])</f>
        <v>0</v>
      </c>
      <c r="AH572" s="6">
        <f>SUMIFS(GQList,GIList,Table_ExternalData_1[[#This Row],[Item_key]],GDList,Table_ExternalData_1[[#Headers],[28]])</f>
        <v>0</v>
      </c>
      <c r="AI572" s="6">
        <f>SUMIFS(GQList,GIList,Table_ExternalData_1[[#This Row],[Item_key]],GDList,Table_ExternalData_1[[#Headers],[29]])</f>
        <v>0</v>
      </c>
      <c r="AJ572" s="6">
        <f>SUMIFS(GQList,GIList,Table_ExternalData_1[[#This Row],[Item_key]],GDList,Table_ExternalData_1[[#Headers],[30]])</f>
        <v>0</v>
      </c>
      <c r="AK572" s="6">
        <f>SUMIFS(GQList,GIList,Table_ExternalData_1[[#This Row],[Item_key]],GDList,Table_ExternalData_1[[#Headers],[31]])</f>
        <v>0</v>
      </c>
      <c r="AL572" s="6">
        <f>SUM(Table_ExternalData_1[[#This Row],[1]:[31]])</f>
        <v>0</v>
      </c>
    </row>
    <row r="573" spans="1:38" hidden="1">
      <c r="A573" s="8" t="s">
        <v>2000</v>
      </c>
      <c r="B573" s="3" t="s">
        <v>1431</v>
      </c>
      <c r="C573" s="3" t="s">
        <v>226</v>
      </c>
      <c r="D573" s="3" t="s">
        <v>1484</v>
      </c>
      <c r="E573" s="3" t="s">
        <v>1485</v>
      </c>
      <c r="F573" s="8" t="s">
        <v>1641</v>
      </c>
      <c r="G573" s="6">
        <f>SUMIFS(GQList,GIList,Table_ExternalData_1[[#This Row],[Item_key]],GDList,Table_ExternalData_1[[#Headers],[1]])</f>
        <v>0</v>
      </c>
      <c r="H573" s="6">
        <f>SUMIFS(GQList,GIList,Table_ExternalData_1[[#This Row],[Item_key]],GDList,Table_ExternalData_1[[#Headers],[2]])</f>
        <v>0</v>
      </c>
      <c r="I573" s="6">
        <f>SUMIFS(GQList,GIList,Table_ExternalData_1[[#This Row],[Item_key]],GDList,Table_ExternalData_1[[#Headers],[3]])</f>
        <v>0</v>
      </c>
      <c r="J573" s="6">
        <f>SUMIFS(GQList,GIList,Table_ExternalData_1[[#This Row],[Item_key]],GDList,Table_ExternalData_1[[#Headers],[4]])</f>
        <v>0</v>
      </c>
      <c r="K573" s="6">
        <f>SUMIFS(GQList,GIList,Table_ExternalData_1[[#This Row],[Item_key]],GDList,Table_ExternalData_1[[#Headers],[5]])</f>
        <v>0</v>
      </c>
      <c r="L573" s="6">
        <f>SUMIFS(GQList,GIList,Table_ExternalData_1[[#This Row],[Item_key]],GDList,Table_ExternalData_1[[#Headers],[6]])</f>
        <v>0</v>
      </c>
      <c r="M573" s="6">
        <f>SUMIFS(GQList,GIList,Table_ExternalData_1[[#This Row],[Item_key]],GDList,Table_ExternalData_1[[#Headers],[7]])</f>
        <v>0</v>
      </c>
      <c r="N573" s="6">
        <f>SUMIFS(GQList,GIList,Table_ExternalData_1[[#This Row],[Item_key]],GDList,Table_ExternalData_1[[#Headers],[8]])</f>
        <v>0</v>
      </c>
      <c r="O573" s="6">
        <f>SUMIFS(GQList,GIList,Table_ExternalData_1[[#This Row],[Item_key]],GDList,Table_ExternalData_1[[#Headers],[9]])</f>
        <v>0</v>
      </c>
      <c r="P573" s="6">
        <f>SUMIFS(GQList,GIList,Table_ExternalData_1[[#This Row],[Item_key]],GDList,Table_ExternalData_1[[#Headers],[10]])</f>
        <v>0</v>
      </c>
      <c r="Q573" s="6">
        <f>SUMIFS(GQList,GIList,Table_ExternalData_1[[#This Row],[Item_key]],GDList,Table_ExternalData_1[[#Headers],[11]])</f>
        <v>0</v>
      </c>
      <c r="R573" s="6">
        <f>SUMIFS(GQList,GIList,Table_ExternalData_1[[#This Row],[Item_key]],GDList,Table_ExternalData_1[[#Headers],[12]])</f>
        <v>0</v>
      </c>
      <c r="S573" s="6">
        <f>SUMIFS(GQList,GIList,Table_ExternalData_1[[#This Row],[Item_key]],GDList,Table_ExternalData_1[[#Headers],[13]])</f>
        <v>0</v>
      </c>
      <c r="T573" s="6">
        <f>SUMIFS(GQList,GIList,Table_ExternalData_1[[#This Row],[Item_key]],GDList,Table_ExternalData_1[[#Headers],[14]])</f>
        <v>0</v>
      </c>
      <c r="U573" s="6">
        <f>SUMIFS(GQList,GIList,Table_ExternalData_1[[#This Row],[Item_key]],GDList,Table_ExternalData_1[[#Headers],[15]])</f>
        <v>0</v>
      </c>
      <c r="V573" s="6">
        <f>SUMIFS(GQList,GIList,Table_ExternalData_1[[#This Row],[Item_key]],GDList,Table_ExternalData_1[[#Headers],[16]])</f>
        <v>0</v>
      </c>
      <c r="W573" s="6">
        <f>SUMIFS(GQList,GIList,Table_ExternalData_1[[#This Row],[Item_key]],GDList,Table_ExternalData_1[[#Headers],[17]])</f>
        <v>0</v>
      </c>
      <c r="X573" s="6">
        <f>SUMIFS(GQList,GIList,Table_ExternalData_1[[#This Row],[Item_key]],GDList,Table_ExternalData_1[[#Headers],[18]])</f>
        <v>0</v>
      </c>
      <c r="Y573" s="6">
        <f>SUMIFS(GQList,GIList,Table_ExternalData_1[[#This Row],[Item_key]],GDList,Table_ExternalData_1[[#Headers],[19]])</f>
        <v>0</v>
      </c>
      <c r="Z573" s="6">
        <f>SUMIFS(GQList,GIList,Table_ExternalData_1[[#This Row],[Item_key]],GDList,Table_ExternalData_1[[#Headers],[20]])</f>
        <v>0</v>
      </c>
      <c r="AA573" s="6">
        <f>SUMIFS(GQList,GIList,Table_ExternalData_1[[#This Row],[Item_key]],GDList,Table_ExternalData_1[[#Headers],[21]])</f>
        <v>0</v>
      </c>
      <c r="AB573" s="6">
        <f>SUMIFS(GQList,GIList,Table_ExternalData_1[[#This Row],[Item_key]],GDList,Table_ExternalData_1[[#Headers],[22]])</f>
        <v>0</v>
      </c>
      <c r="AC573" s="6">
        <f>SUMIFS(GQList,GIList,Table_ExternalData_1[[#This Row],[Item_key]],GDList,Table_ExternalData_1[[#Headers],[23]])</f>
        <v>0</v>
      </c>
      <c r="AD573" s="6">
        <f>SUMIFS(GQList,GIList,Table_ExternalData_1[[#This Row],[Item_key]],GDList,Table_ExternalData_1[[#Headers],[24]])</f>
        <v>0</v>
      </c>
      <c r="AE573" s="6">
        <f>SUMIFS(GQList,GIList,Table_ExternalData_1[[#This Row],[Item_key]],GDList,Table_ExternalData_1[[#Headers],[25]])</f>
        <v>0</v>
      </c>
      <c r="AF573" s="6">
        <f>SUMIFS(GQList,GIList,Table_ExternalData_1[[#This Row],[Item_key]],GDList,Table_ExternalData_1[[#Headers],[26]])</f>
        <v>0</v>
      </c>
      <c r="AG573" s="6">
        <f>SUMIFS(GQList,GIList,Table_ExternalData_1[[#This Row],[Item_key]],GDList,Table_ExternalData_1[[#Headers],[27]])</f>
        <v>0</v>
      </c>
      <c r="AH573" s="6">
        <f>SUMIFS(GQList,GIList,Table_ExternalData_1[[#This Row],[Item_key]],GDList,Table_ExternalData_1[[#Headers],[28]])</f>
        <v>0</v>
      </c>
      <c r="AI573" s="6">
        <f>SUMIFS(GQList,GIList,Table_ExternalData_1[[#This Row],[Item_key]],GDList,Table_ExternalData_1[[#Headers],[29]])</f>
        <v>0</v>
      </c>
      <c r="AJ573" s="6">
        <f>SUMIFS(GQList,GIList,Table_ExternalData_1[[#This Row],[Item_key]],GDList,Table_ExternalData_1[[#Headers],[30]])</f>
        <v>0</v>
      </c>
      <c r="AK573" s="6">
        <f>SUMIFS(GQList,GIList,Table_ExternalData_1[[#This Row],[Item_key]],GDList,Table_ExternalData_1[[#Headers],[31]])</f>
        <v>0</v>
      </c>
      <c r="AL573" s="6">
        <f>SUM(Table_ExternalData_1[[#This Row],[1]:[31]])</f>
        <v>0</v>
      </c>
    </row>
    <row r="574" spans="1:38" hidden="1">
      <c r="A574" s="8" t="s">
        <v>2000</v>
      </c>
      <c r="B574" s="3" t="s">
        <v>1431</v>
      </c>
      <c r="C574" s="3" t="s">
        <v>227</v>
      </c>
      <c r="D574" s="3" t="s">
        <v>1486</v>
      </c>
      <c r="E574" s="3" t="s">
        <v>1487</v>
      </c>
      <c r="F574" s="8" t="s">
        <v>1641</v>
      </c>
      <c r="G574" s="6">
        <f>SUMIFS(GQList,GIList,Table_ExternalData_1[[#This Row],[Item_key]],GDList,Table_ExternalData_1[[#Headers],[1]])</f>
        <v>0</v>
      </c>
      <c r="H574" s="6">
        <f>SUMIFS(GQList,GIList,Table_ExternalData_1[[#This Row],[Item_key]],GDList,Table_ExternalData_1[[#Headers],[2]])</f>
        <v>0</v>
      </c>
      <c r="I574" s="6">
        <f>SUMIFS(GQList,GIList,Table_ExternalData_1[[#This Row],[Item_key]],GDList,Table_ExternalData_1[[#Headers],[3]])</f>
        <v>0</v>
      </c>
      <c r="J574" s="6">
        <f>SUMIFS(GQList,GIList,Table_ExternalData_1[[#This Row],[Item_key]],GDList,Table_ExternalData_1[[#Headers],[4]])</f>
        <v>0</v>
      </c>
      <c r="K574" s="6">
        <f>SUMIFS(GQList,GIList,Table_ExternalData_1[[#This Row],[Item_key]],GDList,Table_ExternalData_1[[#Headers],[5]])</f>
        <v>0</v>
      </c>
      <c r="L574" s="6">
        <f>SUMIFS(GQList,GIList,Table_ExternalData_1[[#This Row],[Item_key]],GDList,Table_ExternalData_1[[#Headers],[6]])</f>
        <v>0</v>
      </c>
      <c r="M574" s="6">
        <f>SUMIFS(GQList,GIList,Table_ExternalData_1[[#This Row],[Item_key]],GDList,Table_ExternalData_1[[#Headers],[7]])</f>
        <v>0</v>
      </c>
      <c r="N574" s="6">
        <f>SUMIFS(GQList,GIList,Table_ExternalData_1[[#This Row],[Item_key]],GDList,Table_ExternalData_1[[#Headers],[8]])</f>
        <v>0</v>
      </c>
      <c r="O574" s="6">
        <f>SUMIFS(GQList,GIList,Table_ExternalData_1[[#This Row],[Item_key]],GDList,Table_ExternalData_1[[#Headers],[9]])</f>
        <v>0</v>
      </c>
      <c r="P574" s="6">
        <f>SUMIFS(GQList,GIList,Table_ExternalData_1[[#This Row],[Item_key]],GDList,Table_ExternalData_1[[#Headers],[10]])</f>
        <v>0</v>
      </c>
      <c r="Q574" s="6">
        <f>SUMIFS(GQList,GIList,Table_ExternalData_1[[#This Row],[Item_key]],GDList,Table_ExternalData_1[[#Headers],[11]])</f>
        <v>0</v>
      </c>
      <c r="R574" s="6">
        <f>SUMIFS(GQList,GIList,Table_ExternalData_1[[#This Row],[Item_key]],GDList,Table_ExternalData_1[[#Headers],[12]])</f>
        <v>0</v>
      </c>
      <c r="S574" s="6">
        <f>SUMIFS(GQList,GIList,Table_ExternalData_1[[#This Row],[Item_key]],GDList,Table_ExternalData_1[[#Headers],[13]])</f>
        <v>0</v>
      </c>
      <c r="T574" s="6">
        <f>SUMIFS(GQList,GIList,Table_ExternalData_1[[#This Row],[Item_key]],GDList,Table_ExternalData_1[[#Headers],[14]])</f>
        <v>0</v>
      </c>
      <c r="U574" s="6">
        <f>SUMIFS(GQList,GIList,Table_ExternalData_1[[#This Row],[Item_key]],GDList,Table_ExternalData_1[[#Headers],[15]])</f>
        <v>0</v>
      </c>
      <c r="V574" s="6">
        <f>SUMIFS(GQList,GIList,Table_ExternalData_1[[#This Row],[Item_key]],GDList,Table_ExternalData_1[[#Headers],[16]])</f>
        <v>0</v>
      </c>
      <c r="W574" s="6">
        <f>SUMIFS(GQList,GIList,Table_ExternalData_1[[#This Row],[Item_key]],GDList,Table_ExternalData_1[[#Headers],[17]])</f>
        <v>0</v>
      </c>
      <c r="X574" s="6">
        <f>SUMIFS(GQList,GIList,Table_ExternalData_1[[#This Row],[Item_key]],GDList,Table_ExternalData_1[[#Headers],[18]])</f>
        <v>0</v>
      </c>
      <c r="Y574" s="6">
        <f>SUMIFS(GQList,GIList,Table_ExternalData_1[[#This Row],[Item_key]],GDList,Table_ExternalData_1[[#Headers],[19]])</f>
        <v>0</v>
      </c>
      <c r="Z574" s="6">
        <f>SUMIFS(GQList,GIList,Table_ExternalData_1[[#This Row],[Item_key]],GDList,Table_ExternalData_1[[#Headers],[20]])</f>
        <v>0</v>
      </c>
      <c r="AA574" s="6">
        <f>SUMIFS(GQList,GIList,Table_ExternalData_1[[#This Row],[Item_key]],GDList,Table_ExternalData_1[[#Headers],[21]])</f>
        <v>0</v>
      </c>
      <c r="AB574" s="6">
        <f>SUMIFS(GQList,GIList,Table_ExternalData_1[[#This Row],[Item_key]],GDList,Table_ExternalData_1[[#Headers],[22]])</f>
        <v>0</v>
      </c>
      <c r="AC574" s="6">
        <f>SUMIFS(GQList,GIList,Table_ExternalData_1[[#This Row],[Item_key]],GDList,Table_ExternalData_1[[#Headers],[23]])</f>
        <v>0</v>
      </c>
      <c r="AD574" s="6">
        <f>SUMIFS(GQList,GIList,Table_ExternalData_1[[#This Row],[Item_key]],GDList,Table_ExternalData_1[[#Headers],[24]])</f>
        <v>0</v>
      </c>
      <c r="AE574" s="6">
        <f>SUMIFS(GQList,GIList,Table_ExternalData_1[[#This Row],[Item_key]],GDList,Table_ExternalData_1[[#Headers],[25]])</f>
        <v>0</v>
      </c>
      <c r="AF574" s="6">
        <f>SUMIFS(GQList,GIList,Table_ExternalData_1[[#This Row],[Item_key]],GDList,Table_ExternalData_1[[#Headers],[26]])</f>
        <v>0</v>
      </c>
      <c r="AG574" s="6">
        <f>SUMIFS(GQList,GIList,Table_ExternalData_1[[#This Row],[Item_key]],GDList,Table_ExternalData_1[[#Headers],[27]])</f>
        <v>0</v>
      </c>
      <c r="AH574" s="6">
        <f>SUMIFS(GQList,GIList,Table_ExternalData_1[[#This Row],[Item_key]],GDList,Table_ExternalData_1[[#Headers],[28]])</f>
        <v>0</v>
      </c>
      <c r="AI574" s="6">
        <f>SUMIFS(GQList,GIList,Table_ExternalData_1[[#This Row],[Item_key]],GDList,Table_ExternalData_1[[#Headers],[29]])</f>
        <v>0</v>
      </c>
      <c r="AJ574" s="6">
        <f>SUMIFS(GQList,GIList,Table_ExternalData_1[[#This Row],[Item_key]],GDList,Table_ExternalData_1[[#Headers],[30]])</f>
        <v>0</v>
      </c>
      <c r="AK574" s="6">
        <f>SUMIFS(GQList,GIList,Table_ExternalData_1[[#This Row],[Item_key]],GDList,Table_ExternalData_1[[#Headers],[31]])</f>
        <v>0</v>
      </c>
      <c r="AL574" s="6">
        <f>SUM(Table_ExternalData_1[[#This Row],[1]:[31]])</f>
        <v>0</v>
      </c>
    </row>
    <row r="575" spans="1:38" hidden="1">
      <c r="A575" s="8" t="s">
        <v>2000</v>
      </c>
      <c r="B575" s="3" t="s">
        <v>1431</v>
      </c>
      <c r="C575" s="3" t="s">
        <v>228</v>
      </c>
      <c r="D575" s="3" t="s">
        <v>1488</v>
      </c>
      <c r="E575" s="3" t="s">
        <v>1489</v>
      </c>
      <c r="F575" s="8" t="s">
        <v>1641</v>
      </c>
      <c r="G575" s="6">
        <f>SUMIFS(GQList,GIList,Table_ExternalData_1[[#This Row],[Item_key]],GDList,Table_ExternalData_1[[#Headers],[1]])</f>
        <v>0</v>
      </c>
      <c r="H575" s="6">
        <f>SUMIFS(GQList,GIList,Table_ExternalData_1[[#This Row],[Item_key]],GDList,Table_ExternalData_1[[#Headers],[2]])</f>
        <v>0</v>
      </c>
      <c r="I575" s="6">
        <f>SUMIFS(GQList,GIList,Table_ExternalData_1[[#This Row],[Item_key]],GDList,Table_ExternalData_1[[#Headers],[3]])</f>
        <v>0</v>
      </c>
      <c r="J575" s="6">
        <f>SUMIFS(GQList,GIList,Table_ExternalData_1[[#This Row],[Item_key]],GDList,Table_ExternalData_1[[#Headers],[4]])</f>
        <v>0</v>
      </c>
      <c r="K575" s="6">
        <f>SUMIFS(GQList,GIList,Table_ExternalData_1[[#This Row],[Item_key]],GDList,Table_ExternalData_1[[#Headers],[5]])</f>
        <v>0</v>
      </c>
      <c r="L575" s="6">
        <f>SUMIFS(GQList,GIList,Table_ExternalData_1[[#This Row],[Item_key]],GDList,Table_ExternalData_1[[#Headers],[6]])</f>
        <v>0</v>
      </c>
      <c r="M575" s="6">
        <f>SUMIFS(GQList,GIList,Table_ExternalData_1[[#This Row],[Item_key]],GDList,Table_ExternalData_1[[#Headers],[7]])</f>
        <v>0</v>
      </c>
      <c r="N575" s="6">
        <f>SUMIFS(GQList,GIList,Table_ExternalData_1[[#This Row],[Item_key]],GDList,Table_ExternalData_1[[#Headers],[8]])</f>
        <v>0</v>
      </c>
      <c r="O575" s="6">
        <f>SUMIFS(GQList,GIList,Table_ExternalData_1[[#This Row],[Item_key]],GDList,Table_ExternalData_1[[#Headers],[9]])</f>
        <v>0</v>
      </c>
      <c r="P575" s="6">
        <f>SUMIFS(GQList,GIList,Table_ExternalData_1[[#This Row],[Item_key]],GDList,Table_ExternalData_1[[#Headers],[10]])</f>
        <v>0</v>
      </c>
      <c r="Q575" s="6">
        <f>SUMIFS(GQList,GIList,Table_ExternalData_1[[#This Row],[Item_key]],GDList,Table_ExternalData_1[[#Headers],[11]])</f>
        <v>0</v>
      </c>
      <c r="R575" s="6">
        <f>SUMIFS(GQList,GIList,Table_ExternalData_1[[#This Row],[Item_key]],GDList,Table_ExternalData_1[[#Headers],[12]])</f>
        <v>0</v>
      </c>
      <c r="S575" s="6">
        <f>SUMIFS(GQList,GIList,Table_ExternalData_1[[#This Row],[Item_key]],GDList,Table_ExternalData_1[[#Headers],[13]])</f>
        <v>0</v>
      </c>
      <c r="T575" s="6">
        <f>SUMIFS(GQList,GIList,Table_ExternalData_1[[#This Row],[Item_key]],GDList,Table_ExternalData_1[[#Headers],[14]])</f>
        <v>0</v>
      </c>
      <c r="U575" s="6">
        <f>SUMIFS(GQList,GIList,Table_ExternalData_1[[#This Row],[Item_key]],GDList,Table_ExternalData_1[[#Headers],[15]])</f>
        <v>0</v>
      </c>
      <c r="V575" s="6">
        <f>SUMIFS(GQList,GIList,Table_ExternalData_1[[#This Row],[Item_key]],GDList,Table_ExternalData_1[[#Headers],[16]])</f>
        <v>0</v>
      </c>
      <c r="W575" s="6">
        <f>SUMIFS(GQList,GIList,Table_ExternalData_1[[#This Row],[Item_key]],GDList,Table_ExternalData_1[[#Headers],[17]])</f>
        <v>0</v>
      </c>
      <c r="X575" s="6">
        <f>SUMIFS(GQList,GIList,Table_ExternalData_1[[#This Row],[Item_key]],GDList,Table_ExternalData_1[[#Headers],[18]])</f>
        <v>0</v>
      </c>
      <c r="Y575" s="6">
        <f>SUMIFS(GQList,GIList,Table_ExternalData_1[[#This Row],[Item_key]],GDList,Table_ExternalData_1[[#Headers],[19]])</f>
        <v>0</v>
      </c>
      <c r="Z575" s="6">
        <f>SUMIFS(GQList,GIList,Table_ExternalData_1[[#This Row],[Item_key]],GDList,Table_ExternalData_1[[#Headers],[20]])</f>
        <v>0</v>
      </c>
      <c r="AA575" s="6">
        <f>SUMIFS(GQList,GIList,Table_ExternalData_1[[#This Row],[Item_key]],GDList,Table_ExternalData_1[[#Headers],[21]])</f>
        <v>0</v>
      </c>
      <c r="AB575" s="6">
        <f>SUMIFS(GQList,GIList,Table_ExternalData_1[[#This Row],[Item_key]],GDList,Table_ExternalData_1[[#Headers],[22]])</f>
        <v>0</v>
      </c>
      <c r="AC575" s="6">
        <f>SUMIFS(GQList,GIList,Table_ExternalData_1[[#This Row],[Item_key]],GDList,Table_ExternalData_1[[#Headers],[23]])</f>
        <v>0</v>
      </c>
      <c r="AD575" s="6">
        <f>SUMIFS(GQList,GIList,Table_ExternalData_1[[#This Row],[Item_key]],GDList,Table_ExternalData_1[[#Headers],[24]])</f>
        <v>0</v>
      </c>
      <c r="AE575" s="6">
        <f>SUMIFS(GQList,GIList,Table_ExternalData_1[[#This Row],[Item_key]],GDList,Table_ExternalData_1[[#Headers],[25]])</f>
        <v>0</v>
      </c>
      <c r="AF575" s="6">
        <f>SUMIFS(GQList,GIList,Table_ExternalData_1[[#This Row],[Item_key]],GDList,Table_ExternalData_1[[#Headers],[26]])</f>
        <v>0</v>
      </c>
      <c r="AG575" s="6">
        <f>SUMIFS(GQList,GIList,Table_ExternalData_1[[#This Row],[Item_key]],GDList,Table_ExternalData_1[[#Headers],[27]])</f>
        <v>0</v>
      </c>
      <c r="AH575" s="6">
        <f>SUMIFS(GQList,GIList,Table_ExternalData_1[[#This Row],[Item_key]],GDList,Table_ExternalData_1[[#Headers],[28]])</f>
        <v>0</v>
      </c>
      <c r="AI575" s="6">
        <f>SUMIFS(GQList,GIList,Table_ExternalData_1[[#This Row],[Item_key]],GDList,Table_ExternalData_1[[#Headers],[29]])</f>
        <v>0</v>
      </c>
      <c r="AJ575" s="6">
        <f>SUMIFS(GQList,GIList,Table_ExternalData_1[[#This Row],[Item_key]],GDList,Table_ExternalData_1[[#Headers],[30]])</f>
        <v>0</v>
      </c>
      <c r="AK575" s="6">
        <f>SUMIFS(GQList,GIList,Table_ExternalData_1[[#This Row],[Item_key]],GDList,Table_ExternalData_1[[#Headers],[31]])</f>
        <v>0</v>
      </c>
      <c r="AL575" s="6">
        <f>SUM(Table_ExternalData_1[[#This Row],[1]:[31]])</f>
        <v>0</v>
      </c>
    </row>
    <row r="576" spans="1:38" hidden="1">
      <c r="A576" s="8" t="s">
        <v>2000</v>
      </c>
      <c r="B576" s="3" t="s">
        <v>1431</v>
      </c>
      <c r="C576" s="3" t="s">
        <v>229</v>
      </c>
      <c r="D576" s="3" t="s">
        <v>1490</v>
      </c>
      <c r="E576" s="3" t="s">
        <v>1491</v>
      </c>
      <c r="F576" s="8" t="s">
        <v>1641</v>
      </c>
      <c r="G576" s="6">
        <f>SUMIFS(GQList,GIList,Table_ExternalData_1[[#This Row],[Item_key]],GDList,Table_ExternalData_1[[#Headers],[1]])</f>
        <v>0</v>
      </c>
      <c r="H576" s="6">
        <f>SUMIFS(GQList,GIList,Table_ExternalData_1[[#This Row],[Item_key]],GDList,Table_ExternalData_1[[#Headers],[2]])</f>
        <v>0</v>
      </c>
      <c r="I576" s="6">
        <f>SUMIFS(GQList,GIList,Table_ExternalData_1[[#This Row],[Item_key]],GDList,Table_ExternalData_1[[#Headers],[3]])</f>
        <v>0</v>
      </c>
      <c r="J576" s="6">
        <f>SUMIFS(GQList,GIList,Table_ExternalData_1[[#This Row],[Item_key]],GDList,Table_ExternalData_1[[#Headers],[4]])</f>
        <v>0</v>
      </c>
      <c r="K576" s="6">
        <f>SUMIFS(GQList,GIList,Table_ExternalData_1[[#This Row],[Item_key]],GDList,Table_ExternalData_1[[#Headers],[5]])</f>
        <v>0</v>
      </c>
      <c r="L576" s="6">
        <f>SUMIFS(GQList,GIList,Table_ExternalData_1[[#This Row],[Item_key]],GDList,Table_ExternalData_1[[#Headers],[6]])</f>
        <v>0</v>
      </c>
      <c r="M576" s="6">
        <f>SUMIFS(GQList,GIList,Table_ExternalData_1[[#This Row],[Item_key]],GDList,Table_ExternalData_1[[#Headers],[7]])</f>
        <v>0</v>
      </c>
      <c r="N576" s="6">
        <f>SUMIFS(GQList,GIList,Table_ExternalData_1[[#This Row],[Item_key]],GDList,Table_ExternalData_1[[#Headers],[8]])</f>
        <v>0</v>
      </c>
      <c r="O576" s="6">
        <f>SUMIFS(GQList,GIList,Table_ExternalData_1[[#This Row],[Item_key]],GDList,Table_ExternalData_1[[#Headers],[9]])</f>
        <v>0</v>
      </c>
      <c r="P576" s="6">
        <f>SUMIFS(GQList,GIList,Table_ExternalData_1[[#This Row],[Item_key]],GDList,Table_ExternalData_1[[#Headers],[10]])</f>
        <v>0</v>
      </c>
      <c r="Q576" s="6">
        <f>SUMIFS(GQList,GIList,Table_ExternalData_1[[#This Row],[Item_key]],GDList,Table_ExternalData_1[[#Headers],[11]])</f>
        <v>0</v>
      </c>
      <c r="R576" s="6">
        <f>SUMIFS(GQList,GIList,Table_ExternalData_1[[#This Row],[Item_key]],GDList,Table_ExternalData_1[[#Headers],[12]])</f>
        <v>0</v>
      </c>
      <c r="S576" s="6">
        <f>SUMIFS(GQList,GIList,Table_ExternalData_1[[#This Row],[Item_key]],GDList,Table_ExternalData_1[[#Headers],[13]])</f>
        <v>0</v>
      </c>
      <c r="T576" s="6">
        <f>SUMIFS(GQList,GIList,Table_ExternalData_1[[#This Row],[Item_key]],GDList,Table_ExternalData_1[[#Headers],[14]])</f>
        <v>0</v>
      </c>
      <c r="U576" s="6">
        <f>SUMIFS(GQList,GIList,Table_ExternalData_1[[#This Row],[Item_key]],GDList,Table_ExternalData_1[[#Headers],[15]])</f>
        <v>0</v>
      </c>
      <c r="V576" s="6">
        <f>SUMIFS(GQList,GIList,Table_ExternalData_1[[#This Row],[Item_key]],GDList,Table_ExternalData_1[[#Headers],[16]])</f>
        <v>0</v>
      </c>
      <c r="W576" s="6">
        <f>SUMIFS(GQList,GIList,Table_ExternalData_1[[#This Row],[Item_key]],GDList,Table_ExternalData_1[[#Headers],[17]])</f>
        <v>0</v>
      </c>
      <c r="X576" s="6">
        <f>SUMIFS(GQList,GIList,Table_ExternalData_1[[#This Row],[Item_key]],GDList,Table_ExternalData_1[[#Headers],[18]])</f>
        <v>0</v>
      </c>
      <c r="Y576" s="6">
        <f>SUMIFS(GQList,GIList,Table_ExternalData_1[[#This Row],[Item_key]],GDList,Table_ExternalData_1[[#Headers],[19]])</f>
        <v>0</v>
      </c>
      <c r="Z576" s="6">
        <f>SUMIFS(GQList,GIList,Table_ExternalData_1[[#This Row],[Item_key]],GDList,Table_ExternalData_1[[#Headers],[20]])</f>
        <v>0</v>
      </c>
      <c r="AA576" s="6">
        <f>SUMIFS(GQList,GIList,Table_ExternalData_1[[#This Row],[Item_key]],GDList,Table_ExternalData_1[[#Headers],[21]])</f>
        <v>0</v>
      </c>
      <c r="AB576" s="6">
        <f>SUMIFS(GQList,GIList,Table_ExternalData_1[[#This Row],[Item_key]],GDList,Table_ExternalData_1[[#Headers],[22]])</f>
        <v>0</v>
      </c>
      <c r="AC576" s="6">
        <f>SUMIFS(GQList,GIList,Table_ExternalData_1[[#This Row],[Item_key]],GDList,Table_ExternalData_1[[#Headers],[23]])</f>
        <v>0</v>
      </c>
      <c r="AD576" s="6">
        <f>SUMIFS(GQList,GIList,Table_ExternalData_1[[#This Row],[Item_key]],GDList,Table_ExternalData_1[[#Headers],[24]])</f>
        <v>0</v>
      </c>
      <c r="AE576" s="6">
        <f>SUMIFS(GQList,GIList,Table_ExternalData_1[[#This Row],[Item_key]],GDList,Table_ExternalData_1[[#Headers],[25]])</f>
        <v>0</v>
      </c>
      <c r="AF576" s="6">
        <f>SUMIFS(GQList,GIList,Table_ExternalData_1[[#This Row],[Item_key]],GDList,Table_ExternalData_1[[#Headers],[26]])</f>
        <v>0</v>
      </c>
      <c r="AG576" s="6">
        <f>SUMIFS(GQList,GIList,Table_ExternalData_1[[#This Row],[Item_key]],GDList,Table_ExternalData_1[[#Headers],[27]])</f>
        <v>0</v>
      </c>
      <c r="AH576" s="6">
        <f>SUMIFS(GQList,GIList,Table_ExternalData_1[[#This Row],[Item_key]],GDList,Table_ExternalData_1[[#Headers],[28]])</f>
        <v>0</v>
      </c>
      <c r="AI576" s="6">
        <f>SUMIFS(GQList,GIList,Table_ExternalData_1[[#This Row],[Item_key]],GDList,Table_ExternalData_1[[#Headers],[29]])</f>
        <v>0</v>
      </c>
      <c r="AJ576" s="6">
        <f>SUMIFS(GQList,GIList,Table_ExternalData_1[[#This Row],[Item_key]],GDList,Table_ExternalData_1[[#Headers],[30]])</f>
        <v>0</v>
      </c>
      <c r="AK576" s="6">
        <f>SUMIFS(GQList,GIList,Table_ExternalData_1[[#This Row],[Item_key]],GDList,Table_ExternalData_1[[#Headers],[31]])</f>
        <v>0</v>
      </c>
      <c r="AL576" s="6">
        <f>SUM(Table_ExternalData_1[[#This Row],[1]:[31]])</f>
        <v>0</v>
      </c>
    </row>
    <row r="577" spans="1:38" hidden="1">
      <c r="A577" s="8" t="s">
        <v>2000</v>
      </c>
      <c r="B577" s="3" t="s">
        <v>1431</v>
      </c>
      <c r="C577" s="3" t="s">
        <v>230</v>
      </c>
      <c r="D577" s="3" t="s">
        <v>1492</v>
      </c>
      <c r="E577" s="3" t="s">
        <v>1493</v>
      </c>
      <c r="F577" s="8" t="s">
        <v>1641</v>
      </c>
      <c r="G577" s="6">
        <f>SUMIFS(GQList,GIList,Table_ExternalData_1[[#This Row],[Item_key]],GDList,Table_ExternalData_1[[#Headers],[1]])</f>
        <v>0</v>
      </c>
      <c r="H577" s="6">
        <f>SUMIFS(GQList,GIList,Table_ExternalData_1[[#This Row],[Item_key]],GDList,Table_ExternalData_1[[#Headers],[2]])</f>
        <v>0</v>
      </c>
      <c r="I577" s="6">
        <f>SUMIFS(GQList,GIList,Table_ExternalData_1[[#This Row],[Item_key]],GDList,Table_ExternalData_1[[#Headers],[3]])</f>
        <v>0</v>
      </c>
      <c r="J577" s="6">
        <f>SUMIFS(GQList,GIList,Table_ExternalData_1[[#This Row],[Item_key]],GDList,Table_ExternalData_1[[#Headers],[4]])</f>
        <v>0</v>
      </c>
      <c r="K577" s="6">
        <f>SUMIFS(GQList,GIList,Table_ExternalData_1[[#This Row],[Item_key]],GDList,Table_ExternalData_1[[#Headers],[5]])</f>
        <v>0</v>
      </c>
      <c r="L577" s="6">
        <f>SUMIFS(GQList,GIList,Table_ExternalData_1[[#This Row],[Item_key]],GDList,Table_ExternalData_1[[#Headers],[6]])</f>
        <v>0</v>
      </c>
      <c r="M577" s="6">
        <f>SUMIFS(GQList,GIList,Table_ExternalData_1[[#This Row],[Item_key]],GDList,Table_ExternalData_1[[#Headers],[7]])</f>
        <v>0</v>
      </c>
      <c r="N577" s="6">
        <f>SUMIFS(GQList,GIList,Table_ExternalData_1[[#This Row],[Item_key]],GDList,Table_ExternalData_1[[#Headers],[8]])</f>
        <v>0</v>
      </c>
      <c r="O577" s="6">
        <f>SUMIFS(GQList,GIList,Table_ExternalData_1[[#This Row],[Item_key]],GDList,Table_ExternalData_1[[#Headers],[9]])</f>
        <v>0</v>
      </c>
      <c r="P577" s="6">
        <f>SUMIFS(GQList,GIList,Table_ExternalData_1[[#This Row],[Item_key]],GDList,Table_ExternalData_1[[#Headers],[10]])</f>
        <v>0</v>
      </c>
      <c r="Q577" s="6">
        <f>SUMIFS(GQList,GIList,Table_ExternalData_1[[#This Row],[Item_key]],GDList,Table_ExternalData_1[[#Headers],[11]])</f>
        <v>0</v>
      </c>
      <c r="R577" s="6">
        <f>SUMIFS(GQList,GIList,Table_ExternalData_1[[#This Row],[Item_key]],GDList,Table_ExternalData_1[[#Headers],[12]])</f>
        <v>0</v>
      </c>
      <c r="S577" s="6">
        <f>SUMIFS(GQList,GIList,Table_ExternalData_1[[#This Row],[Item_key]],GDList,Table_ExternalData_1[[#Headers],[13]])</f>
        <v>0</v>
      </c>
      <c r="T577" s="6">
        <f>SUMIFS(GQList,GIList,Table_ExternalData_1[[#This Row],[Item_key]],GDList,Table_ExternalData_1[[#Headers],[14]])</f>
        <v>0</v>
      </c>
      <c r="U577" s="6">
        <f>SUMIFS(GQList,GIList,Table_ExternalData_1[[#This Row],[Item_key]],GDList,Table_ExternalData_1[[#Headers],[15]])</f>
        <v>0</v>
      </c>
      <c r="V577" s="6">
        <f>SUMIFS(GQList,GIList,Table_ExternalData_1[[#This Row],[Item_key]],GDList,Table_ExternalData_1[[#Headers],[16]])</f>
        <v>0</v>
      </c>
      <c r="W577" s="6">
        <f>SUMIFS(GQList,GIList,Table_ExternalData_1[[#This Row],[Item_key]],GDList,Table_ExternalData_1[[#Headers],[17]])</f>
        <v>0</v>
      </c>
      <c r="X577" s="6">
        <f>SUMIFS(GQList,GIList,Table_ExternalData_1[[#This Row],[Item_key]],GDList,Table_ExternalData_1[[#Headers],[18]])</f>
        <v>0</v>
      </c>
      <c r="Y577" s="6">
        <f>SUMIFS(GQList,GIList,Table_ExternalData_1[[#This Row],[Item_key]],GDList,Table_ExternalData_1[[#Headers],[19]])</f>
        <v>0</v>
      </c>
      <c r="Z577" s="6">
        <f>SUMIFS(GQList,GIList,Table_ExternalData_1[[#This Row],[Item_key]],GDList,Table_ExternalData_1[[#Headers],[20]])</f>
        <v>0</v>
      </c>
      <c r="AA577" s="6">
        <f>SUMIFS(GQList,GIList,Table_ExternalData_1[[#This Row],[Item_key]],GDList,Table_ExternalData_1[[#Headers],[21]])</f>
        <v>0</v>
      </c>
      <c r="AB577" s="6">
        <f>SUMIFS(GQList,GIList,Table_ExternalData_1[[#This Row],[Item_key]],GDList,Table_ExternalData_1[[#Headers],[22]])</f>
        <v>0</v>
      </c>
      <c r="AC577" s="6">
        <f>SUMIFS(GQList,GIList,Table_ExternalData_1[[#This Row],[Item_key]],GDList,Table_ExternalData_1[[#Headers],[23]])</f>
        <v>0</v>
      </c>
      <c r="AD577" s="6">
        <f>SUMIFS(GQList,GIList,Table_ExternalData_1[[#This Row],[Item_key]],GDList,Table_ExternalData_1[[#Headers],[24]])</f>
        <v>0</v>
      </c>
      <c r="AE577" s="6">
        <f>SUMIFS(GQList,GIList,Table_ExternalData_1[[#This Row],[Item_key]],GDList,Table_ExternalData_1[[#Headers],[25]])</f>
        <v>0</v>
      </c>
      <c r="AF577" s="6">
        <f>SUMIFS(GQList,GIList,Table_ExternalData_1[[#This Row],[Item_key]],GDList,Table_ExternalData_1[[#Headers],[26]])</f>
        <v>0</v>
      </c>
      <c r="AG577" s="6">
        <f>SUMIFS(GQList,GIList,Table_ExternalData_1[[#This Row],[Item_key]],GDList,Table_ExternalData_1[[#Headers],[27]])</f>
        <v>0</v>
      </c>
      <c r="AH577" s="6">
        <f>SUMIFS(GQList,GIList,Table_ExternalData_1[[#This Row],[Item_key]],GDList,Table_ExternalData_1[[#Headers],[28]])</f>
        <v>0</v>
      </c>
      <c r="AI577" s="6">
        <f>SUMIFS(GQList,GIList,Table_ExternalData_1[[#This Row],[Item_key]],GDList,Table_ExternalData_1[[#Headers],[29]])</f>
        <v>0</v>
      </c>
      <c r="AJ577" s="6">
        <f>SUMIFS(GQList,GIList,Table_ExternalData_1[[#This Row],[Item_key]],GDList,Table_ExternalData_1[[#Headers],[30]])</f>
        <v>0</v>
      </c>
      <c r="AK577" s="6">
        <f>SUMIFS(GQList,GIList,Table_ExternalData_1[[#This Row],[Item_key]],GDList,Table_ExternalData_1[[#Headers],[31]])</f>
        <v>0</v>
      </c>
      <c r="AL577" s="6">
        <f>SUM(Table_ExternalData_1[[#This Row],[1]:[31]])</f>
        <v>0</v>
      </c>
    </row>
    <row r="578" spans="1:38" hidden="1">
      <c r="A578" s="8" t="s">
        <v>2000</v>
      </c>
      <c r="B578" s="3" t="s">
        <v>1431</v>
      </c>
      <c r="C578" s="3" t="s">
        <v>231</v>
      </c>
      <c r="D578" s="3" t="s">
        <v>1494</v>
      </c>
      <c r="E578" s="3" t="s">
        <v>1495</v>
      </c>
      <c r="F578" s="8" t="s">
        <v>1641</v>
      </c>
      <c r="G578" s="6">
        <f>SUMIFS(GQList,GIList,Table_ExternalData_1[[#This Row],[Item_key]],GDList,Table_ExternalData_1[[#Headers],[1]])</f>
        <v>0</v>
      </c>
      <c r="H578" s="6">
        <f>SUMIFS(GQList,GIList,Table_ExternalData_1[[#This Row],[Item_key]],GDList,Table_ExternalData_1[[#Headers],[2]])</f>
        <v>0</v>
      </c>
      <c r="I578" s="6">
        <f>SUMIFS(GQList,GIList,Table_ExternalData_1[[#This Row],[Item_key]],GDList,Table_ExternalData_1[[#Headers],[3]])</f>
        <v>0</v>
      </c>
      <c r="J578" s="6">
        <f>SUMIFS(GQList,GIList,Table_ExternalData_1[[#This Row],[Item_key]],GDList,Table_ExternalData_1[[#Headers],[4]])</f>
        <v>0</v>
      </c>
      <c r="K578" s="6">
        <f>SUMIFS(GQList,GIList,Table_ExternalData_1[[#This Row],[Item_key]],GDList,Table_ExternalData_1[[#Headers],[5]])</f>
        <v>0</v>
      </c>
      <c r="L578" s="6">
        <f>SUMIFS(GQList,GIList,Table_ExternalData_1[[#This Row],[Item_key]],GDList,Table_ExternalData_1[[#Headers],[6]])</f>
        <v>0</v>
      </c>
      <c r="M578" s="6">
        <f>SUMIFS(GQList,GIList,Table_ExternalData_1[[#This Row],[Item_key]],GDList,Table_ExternalData_1[[#Headers],[7]])</f>
        <v>0</v>
      </c>
      <c r="N578" s="6">
        <f>SUMIFS(GQList,GIList,Table_ExternalData_1[[#This Row],[Item_key]],GDList,Table_ExternalData_1[[#Headers],[8]])</f>
        <v>0</v>
      </c>
      <c r="O578" s="6">
        <f>SUMIFS(GQList,GIList,Table_ExternalData_1[[#This Row],[Item_key]],GDList,Table_ExternalData_1[[#Headers],[9]])</f>
        <v>0</v>
      </c>
      <c r="P578" s="6">
        <f>SUMIFS(GQList,GIList,Table_ExternalData_1[[#This Row],[Item_key]],GDList,Table_ExternalData_1[[#Headers],[10]])</f>
        <v>0</v>
      </c>
      <c r="Q578" s="6">
        <f>SUMIFS(GQList,GIList,Table_ExternalData_1[[#This Row],[Item_key]],GDList,Table_ExternalData_1[[#Headers],[11]])</f>
        <v>0</v>
      </c>
      <c r="R578" s="6">
        <f>SUMIFS(GQList,GIList,Table_ExternalData_1[[#This Row],[Item_key]],GDList,Table_ExternalData_1[[#Headers],[12]])</f>
        <v>0</v>
      </c>
      <c r="S578" s="6">
        <f>SUMIFS(GQList,GIList,Table_ExternalData_1[[#This Row],[Item_key]],GDList,Table_ExternalData_1[[#Headers],[13]])</f>
        <v>0</v>
      </c>
      <c r="T578" s="6">
        <f>SUMIFS(GQList,GIList,Table_ExternalData_1[[#This Row],[Item_key]],GDList,Table_ExternalData_1[[#Headers],[14]])</f>
        <v>0</v>
      </c>
      <c r="U578" s="6">
        <f>SUMIFS(GQList,GIList,Table_ExternalData_1[[#This Row],[Item_key]],GDList,Table_ExternalData_1[[#Headers],[15]])</f>
        <v>0</v>
      </c>
      <c r="V578" s="6">
        <f>SUMIFS(GQList,GIList,Table_ExternalData_1[[#This Row],[Item_key]],GDList,Table_ExternalData_1[[#Headers],[16]])</f>
        <v>0</v>
      </c>
      <c r="W578" s="6">
        <f>SUMIFS(GQList,GIList,Table_ExternalData_1[[#This Row],[Item_key]],GDList,Table_ExternalData_1[[#Headers],[17]])</f>
        <v>0</v>
      </c>
      <c r="X578" s="6">
        <f>SUMIFS(GQList,GIList,Table_ExternalData_1[[#This Row],[Item_key]],GDList,Table_ExternalData_1[[#Headers],[18]])</f>
        <v>0</v>
      </c>
      <c r="Y578" s="6">
        <f>SUMIFS(GQList,GIList,Table_ExternalData_1[[#This Row],[Item_key]],GDList,Table_ExternalData_1[[#Headers],[19]])</f>
        <v>0</v>
      </c>
      <c r="Z578" s="6">
        <f>SUMIFS(GQList,GIList,Table_ExternalData_1[[#This Row],[Item_key]],GDList,Table_ExternalData_1[[#Headers],[20]])</f>
        <v>0</v>
      </c>
      <c r="AA578" s="6">
        <f>SUMIFS(GQList,GIList,Table_ExternalData_1[[#This Row],[Item_key]],GDList,Table_ExternalData_1[[#Headers],[21]])</f>
        <v>0</v>
      </c>
      <c r="AB578" s="6">
        <f>SUMIFS(GQList,GIList,Table_ExternalData_1[[#This Row],[Item_key]],GDList,Table_ExternalData_1[[#Headers],[22]])</f>
        <v>0</v>
      </c>
      <c r="AC578" s="6">
        <f>SUMIFS(GQList,GIList,Table_ExternalData_1[[#This Row],[Item_key]],GDList,Table_ExternalData_1[[#Headers],[23]])</f>
        <v>0</v>
      </c>
      <c r="AD578" s="6">
        <f>SUMIFS(GQList,GIList,Table_ExternalData_1[[#This Row],[Item_key]],GDList,Table_ExternalData_1[[#Headers],[24]])</f>
        <v>0</v>
      </c>
      <c r="AE578" s="6">
        <f>SUMIFS(GQList,GIList,Table_ExternalData_1[[#This Row],[Item_key]],GDList,Table_ExternalData_1[[#Headers],[25]])</f>
        <v>0</v>
      </c>
      <c r="AF578" s="6">
        <f>SUMIFS(GQList,GIList,Table_ExternalData_1[[#This Row],[Item_key]],GDList,Table_ExternalData_1[[#Headers],[26]])</f>
        <v>0</v>
      </c>
      <c r="AG578" s="6">
        <f>SUMIFS(GQList,GIList,Table_ExternalData_1[[#This Row],[Item_key]],GDList,Table_ExternalData_1[[#Headers],[27]])</f>
        <v>0</v>
      </c>
      <c r="AH578" s="6">
        <f>SUMIFS(GQList,GIList,Table_ExternalData_1[[#This Row],[Item_key]],GDList,Table_ExternalData_1[[#Headers],[28]])</f>
        <v>0</v>
      </c>
      <c r="AI578" s="6">
        <f>SUMIFS(GQList,GIList,Table_ExternalData_1[[#This Row],[Item_key]],GDList,Table_ExternalData_1[[#Headers],[29]])</f>
        <v>0</v>
      </c>
      <c r="AJ578" s="6">
        <f>SUMIFS(GQList,GIList,Table_ExternalData_1[[#This Row],[Item_key]],GDList,Table_ExternalData_1[[#Headers],[30]])</f>
        <v>0</v>
      </c>
      <c r="AK578" s="6">
        <f>SUMIFS(GQList,GIList,Table_ExternalData_1[[#This Row],[Item_key]],GDList,Table_ExternalData_1[[#Headers],[31]])</f>
        <v>0</v>
      </c>
      <c r="AL578" s="6">
        <f>SUM(Table_ExternalData_1[[#This Row],[1]:[31]])</f>
        <v>0</v>
      </c>
    </row>
    <row r="579" spans="1:38" hidden="1">
      <c r="A579" s="8" t="s">
        <v>2000</v>
      </c>
      <c r="B579" s="3" t="s">
        <v>1431</v>
      </c>
      <c r="C579" s="3" t="s">
        <v>232</v>
      </c>
      <c r="D579" s="3" t="s">
        <v>1496</v>
      </c>
      <c r="E579" s="3" t="s">
        <v>1493</v>
      </c>
      <c r="F579" s="8" t="s">
        <v>1641</v>
      </c>
      <c r="G579" s="6">
        <f>SUMIFS(GQList,GIList,Table_ExternalData_1[[#This Row],[Item_key]],GDList,Table_ExternalData_1[[#Headers],[1]])</f>
        <v>0</v>
      </c>
      <c r="H579" s="6">
        <f>SUMIFS(GQList,GIList,Table_ExternalData_1[[#This Row],[Item_key]],GDList,Table_ExternalData_1[[#Headers],[2]])</f>
        <v>0</v>
      </c>
      <c r="I579" s="6">
        <f>SUMIFS(GQList,GIList,Table_ExternalData_1[[#This Row],[Item_key]],GDList,Table_ExternalData_1[[#Headers],[3]])</f>
        <v>0</v>
      </c>
      <c r="J579" s="6">
        <f>SUMIFS(GQList,GIList,Table_ExternalData_1[[#This Row],[Item_key]],GDList,Table_ExternalData_1[[#Headers],[4]])</f>
        <v>0</v>
      </c>
      <c r="K579" s="6">
        <f>SUMIFS(GQList,GIList,Table_ExternalData_1[[#This Row],[Item_key]],GDList,Table_ExternalData_1[[#Headers],[5]])</f>
        <v>0</v>
      </c>
      <c r="L579" s="6">
        <f>SUMIFS(GQList,GIList,Table_ExternalData_1[[#This Row],[Item_key]],GDList,Table_ExternalData_1[[#Headers],[6]])</f>
        <v>0</v>
      </c>
      <c r="M579" s="6">
        <f>SUMIFS(GQList,GIList,Table_ExternalData_1[[#This Row],[Item_key]],GDList,Table_ExternalData_1[[#Headers],[7]])</f>
        <v>0</v>
      </c>
      <c r="N579" s="6">
        <f>SUMIFS(GQList,GIList,Table_ExternalData_1[[#This Row],[Item_key]],GDList,Table_ExternalData_1[[#Headers],[8]])</f>
        <v>0</v>
      </c>
      <c r="O579" s="6">
        <f>SUMIFS(GQList,GIList,Table_ExternalData_1[[#This Row],[Item_key]],GDList,Table_ExternalData_1[[#Headers],[9]])</f>
        <v>0</v>
      </c>
      <c r="P579" s="6">
        <f>SUMIFS(GQList,GIList,Table_ExternalData_1[[#This Row],[Item_key]],GDList,Table_ExternalData_1[[#Headers],[10]])</f>
        <v>0</v>
      </c>
      <c r="Q579" s="6">
        <f>SUMIFS(GQList,GIList,Table_ExternalData_1[[#This Row],[Item_key]],GDList,Table_ExternalData_1[[#Headers],[11]])</f>
        <v>0</v>
      </c>
      <c r="R579" s="6">
        <f>SUMIFS(GQList,GIList,Table_ExternalData_1[[#This Row],[Item_key]],GDList,Table_ExternalData_1[[#Headers],[12]])</f>
        <v>0</v>
      </c>
      <c r="S579" s="6">
        <f>SUMIFS(GQList,GIList,Table_ExternalData_1[[#This Row],[Item_key]],GDList,Table_ExternalData_1[[#Headers],[13]])</f>
        <v>0</v>
      </c>
      <c r="T579" s="6">
        <f>SUMIFS(GQList,GIList,Table_ExternalData_1[[#This Row],[Item_key]],GDList,Table_ExternalData_1[[#Headers],[14]])</f>
        <v>0</v>
      </c>
      <c r="U579" s="6">
        <f>SUMIFS(GQList,GIList,Table_ExternalData_1[[#This Row],[Item_key]],GDList,Table_ExternalData_1[[#Headers],[15]])</f>
        <v>0</v>
      </c>
      <c r="V579" s="6">
        <f>SUMIFS(GQList,GIList,Table_ExternalData_1[[#This Row],[Item_key]],GDList,Table_ExternalData_1[[#Headers],[16]])</f>
        <v>0</v>
      </c>
      <c r="W579" s="6">
        <f>SUMIFS(GQList,GIList,Table_ExternalData_1[[#This Row],[Item_key]],GDList,Table_ExternalData_1[[#Headers],[17]])</f>
        <v>0</v>
      </c>
      <c r="X579" s="6">
        <f>SUMIFS(GQList,GIList,Table_ExternalData_1[[#This Row],[Item_key]],GDList,Table_ExternalData_1[[#Headers],[18]])</f>
        <v>0</v>
      </c>
      <c r="Y579" s="6">
        <f>SUMIFS(GQList,GIList,Table_ExternalData_1[[#This Row],[Item_key]],GDList,Table_ExternalData_1[[#Headers],[19]])</f>
        <v>0</v>
      </c>
      <c r="Z579" s="6">
        <f>SUMIFS(GQList,GIList,Table_ExternalData_1[[#This Row],[Item_key]],GDList,Table_ExternalData_1[[#Headers],[20]])</f>
        <v>0</v>
      </c>
      <c r="AA579" s="6">
        <f>SUMIFS(GQList,GIList,Table_ExternalData_1[[#This Row],[Item_key]],GDList,Table_ExternalData_1[[#Headers],[21]])</f>
        <v>0</v>
      </c>
      <c r="AB579" s="6">
        <f>SUMIFS(GQList,GIList,Table_ExternalData_1[[#This Row],[Item_key]],GDList,Table_ExternalData_1[[#Headers],[22]])</f>
        <v>0</v>
      </c>
      <c r="AC579" s="6">
        <f>SUMIFS(GQList,GIList,Table_ExternalData_1[[#This Row],[Item_key]],GDList,Table_ExternalData_1[[#Headers],[23]])</f>
        <v>0</v>
      </c>
      <c r="AD579" s="6">
        <f>SUMIFS(GQList,GIList,Table_ExternalData_1[[#This Row],[Item_key]],GDList,Table_ExternalData_1[[#Headers],[24]])</f>
        <v>0</v>
      </c>
      <c r="AE579" s="6">
        <f>SUMIFS(GQList,GIList,Table_ExternalData_1[[#This Row],[Item_key]],GDList,Table_ExternalData_1[[#Headers],[25]])</f>
        <v>0</v>
      </c>
      <c r="AF579" s="6">
        <f>SUMIFS(GQList,GIList,Table_ExternalData_1[[#This Row],[Item_key]],GDList,Table_ExternalData_1[[#Headers],[26]])</f>
        <v>0</v>
      </c>
      <c r="AG579" s="6">
        <f>SUMIFS(GQList,GIList,Table_ExternalData_1[[#This Row],[Item_key]],GDList,Table_ExternalData_1[[#Headers],[27]])</f>
        <v>0</v>
      </c>
      <c r="AH579" s="6">
        <f>SUMIFS(GQList,GIList,Table_ExternalData_1[[#This Row],[Item_key]],GDList,Table_ExternalData_1[[#Headers],[28]])</f>
        <v>0</v>
      </c>
      <c r="AI579" s="6">
        <f>SUMIFS(GQList,GIList,Table_ExternalData_1[[#This Row],[Item_key]],GDList,Table_ExternalData_1[[#Headers],[29]])</f>
        <v>0</v>
      </c>
      <c r="AJ579" s="6">
        <f>SUMIFS(GQList,GIList,Table_ExternalData_1[[#This Row],[Item_key]],GDList,Table_ExternalData_1[[#Headers],[30]])</f>
        <v>0</v>
      </c>
      <c r="AK579" s="6">
        <f>SUMIFS(GQList,GIList,Table_ExternalData_1[[#This Row],[Item_key]],GDList,Table_ExternalData_1[[#Headers],[31]])</f>
        <v>0</v>
      </c>
      <c r="AL579" s="6">
        <f>SUM(Table_ExternalData_1[[#This Row],[1]:[31]])</f>
        <v>0</v>
      </c>
    </row>
    <row r="580" spans="1:38" hidden="1">
      <c r="A580" s="8" t="s">
        <v>2000</v>
      </c>
      <c r="B580" s="3" t="s">
        <v>1431</v>
      </c>
      <c r="C580" s="3" t="s">
        <v>233</v>
      </c>
      <c r="D580" s="3" t="s">
        <v>1497</v>
      </c>
      <c r="E580" s="3" t="s">
        <v>1495</v>
      </c>
      <c r="F580" s="8" t="s">
        <v>1641</v>
      </c>
      <c r="G580" s="6">
        <f>SUMIFS(GQList,GIList,Table_ExternalData_1[[#This Row],[Item_key]],GDList,Table_ExternalData_1[[#Headers],[1]])</f>
        <v>0</v>
      </c>
      <c r="H580" s="6">
        <f>SUMIFS(GQList,GIList,Table_ExternalData_1[[#This Row],[Item_key]],GDList,Table_ExternalData_1[[#Headers],[2]])</f>
        <v>0</v>
      </c>
      <c r="I580" s="6">
        <f>SUMIFS(GQList,GIList,Table_ExternalData_1[[#This Row],[Item_key]],GDList,Table_ExternalData_1[[#Headers],[3]])</f>
        <v>0</v>
      </c>
      <c r="J580" s="6">
        <f>SUMIFS(GQList,GIList,Table_ExternalData_1[[#This Row],[Item_key]],GDList,Table_ExternalData_1[[#Headers],[4]])</f>
        <v>0</v>
      </c>
      <c r="K580" s="6">
        <f>SUMIFS(GQList,GIList,Table_ExternalData_1[[#This Row],[Item_key]],GDList,Table_ExternalData_1[[#Headers],[5]])</f>
        <v>0</v>
      </c>
      <c r="L580" s="6">
        <f>SUMIFS(GQList,GIList,Table_ExternalData_1[[#This Row],[Item_key]],GDList,Table_ExternalData_1[[#Headers],[6]])</f>
        <v>0</v>
      </c>
      <c r="M580" s="6">
        <f>SUMIFS(GQList,GIList,Table_ExternalData_1[[#This Row],[Item_key]],GDList,Table_ExternalData_1[[#Headers],[7]])</f>
        <v>0</v>
      </c>
      <c r="N580" s="6">
        <f>SUMIFS(GQList,GIList,Table_ExternalData_1[[#This Row],[Item_key]],GDList,Table_ExternalData_1[[#Headers],[8]])</f>
        <v>0</v>
      </c>
      <c r="O580" s="6">
        <f>SUMIFS(GQList,GIList,Table_ExternalData_1[[#This Row],[Item_key]],GDList,Table_ExternalData_1[[#Headers],[9]])</f>
        <v>0</v>
      </c>
      <c r="P580" s="6">
        <f>SUMIFS(GQList,GIList,Table_ExternalData_1[[#This Row],[Item_key]],GDList,Table_ExternalData_1[[#Headers],[10]])</f>
        <v>0</v>
      </c>
      <c r="Q580" s="6">
        <f>SUMIFS(GQList,GIList,Table_ExternalData_1[[#This Row],[Item_key]],GDList,Table_ExternalData_1[[#Headers],[11]])</f>
        <v>0</v>
      </c>
      <c r="R580" s="6">
        <f>SUMIFS(GQList,GIList,Table_ExternalData_1[[#This Row],[Item_key]],GDList,Table_ExternalData_1[[#Headers],[12]])</f>
        <v>0</v>
      </c>
      <c r="S580" s="6">
        <f>SUMIFS(GQList,GIList,Table_ExternalData_1[[#This Row],[Item_key]],GDList,Table_ExternalData_1[[#Headers],[13]])</f>
        <v>0</v>
      </c>
      <c r="T580" s="6">
        <f>SUMIFS(GQList,GIList,Table_ExternalData_1[[#This Row],[Item_key]],GDList,Table_ExternalData_1[[#Headers],[14]])</f>
        <v>0</v>
      </c>
      <c r="U580" s="6">
        <f>SUMIFS(GQList,GIList,Table_ExternalData_1[[#This Row],[Item_key]],GDList,Table_ExternalData_1[[#Headers],[15]])</f>
        <v>0</v>
      </c>
      <c r="V580" s="6">
        <f>SUMIFS(GQList,GIList,Table_ExternalData_1[[#This Row],[Item_key]],GDList,Table_ExternalData_1[[#Headers],[16]])</f>
        <v>0</v>
      </c>
      <c r="W580" s="6">
        <f>SUMIFS(GQList,GIList,Table_ExternalData_1[[#This Row],[Item_key]],GDList,Table_ExternalData_1[[#Headers],[17]])</f>
        <v>0</v>
      </c>
      <c r="X580" s="6">
        <f>SUMIFS(GQList,GIList,Table_ExternalData_1[[#This Row],[Item_key]],GDList,Table_ExternalData_1[[#Headers],[18]])</f>
        <v>0</v>
      </c>
      <c r="Y580" s="6">
        <f>SUMIFS(GQList,GIList,Table_ExternalData_1[[#This Row],[Item_key]],GDList,Table_ExternalData_1[[#Headers],[19]])</f>
        <v>0</v>
      </c>
      <c r="Z580" s="6">
        <f>SUMIFS(GQList,GIList,Table_ExternalData_1[[#This Row],[Item_key]],GDList,Table_ExternalData_1[[#Headers],[20]])</f>
        <v>0</v>
      </c>
      <c r="AA580" s="6">
        <f>SUMIFS(GQList,GIList,Table_ExternalData_1[[#This Row],[Item_key]],GDList,Table_ExternalData_1[[#Headers],[21]])</f>
        <v>0</v>
      </c>
      <c r="AB580" s="6">
        <f>SUMIFS(GQList,GIList,Table_ExternalData_1[[#This Row],[Item_key]],GDList,Table_ExternalData_1[[#Headers],[22]])</f>
        <v>0</v>
      </c>
      <c r="AC580" s="6">
        <f>SUMIFS(GQList,GIList,Table_ExternalData_1[[#This Row],[Item_key]],GDList,Table_ExternalData_1[[#Headers],[23]])</f>
        <v>0</v>
      </c>
      <c r="AD580" s="6">
        <f>SUMIFS(GQList,GIList,Table_ExternalData_1[[#This Row],[Item_key]],GDList,Table_ExternalData_1[[#Headers],[24]])</f>
        <v>0</v>
      </c>
      <c r="AE580" s="6">
        <f>SUMIFS(GQList,GIList,Table_ExternalData_1[[#This Row],[Item_key]],GDList,Table_ExternalData_1[[#Headers],[25]])</f>
        <v>0</v>
      </c>
      <c r="AF580" s="6">
        <f>SUMIFS(GQList,GIList,Table_ExternalData_1[[#This Row],[Item_key]],GDList,Table_ExternalData_1[[#Headers],[26]])</f>
        <v>0</v>
      </c>
      <c r="AG580" s="6">
        <f>SUMIFS(GQList,GIList,Table_ExternalData_1[[#This Row],[Item_key]],GDList,Table_ExternalData_1[[#Headers],[27]])</f>
        <v>0</v>
      </c>
      <c r="AH580" s="6">
        <f>SUMIFS(GQList,GIList,Table_ExternalData_1[[#This Row],[Item_key]],GDList,Table_ExternalData_1[[#Headers],[28]])</f>
        <v>0</v>
      </c>
      <c r="AI580" s="6">
        <f>SUMIFS(GQList,GIList,Table_ExternalData_1[[#This Row],[Item_key]],GDList,Table_ExternalData_1[[#Headers],[29]])</f>
        <v>0</v>
      </c>
      <c r="AJ580" s="6">
        <f>SUMIFS(GQList,GIList,Table_ExternalData_1[[#This Row],[Item_key]],GDList,Table_ExternalData_1[[#Headers],[30]])</f>
        <v>0</v>
      </c>
      <c r="AK580" s="6">
        <f>SUMIFS(GQList,GIList,Table_ExternalData_1[[#This Row],[Item_key]],GDList,Table_ExternalData_1[[#Headers],[31]])</f>
        <v>0</v>
      </c>
      <c r="AL580" s="6">
        <f>SUM(Table_ExternalData_1[[#This Row],[1]:[31]])</f>
        <v>0</v>
      </c>
    </row>
    <row r="581" spans="1:38" hidden="1">
      <c r="A581" s="8" t="s">
        <v>2000</v>
      </c>
      <c r="B581" s="3" t="s">
        <v>1431</v>
      </c>
      <c r="C581" s="3" t="s">
        <v>234</v>
      </c>
      <c r="D581" s="3" t="s">
        <v>1498</v>
      </c>
      <c r="E581" s="3" t="s">
        <v>1499</v>
      </c>
      <c r="F581" s="8" t="s">
        <v>1641</v>
      </c>
      <c r="G581" s="6">
        <f>SUMIFS(GQList,GIList,Table_ExternalData_1[[#This Row],[Item_key]],GDList,Table_ExternalData_1[[#Headers],[1]])</f>
        <v>0</v>
      </c>
      <c r="H581" s="6">
        <f>SUMIFS(GQList,GIList,Table_ExternalData_1[[#This Row],[Item_key]],GDList,Table_ExternalData_1[[#Headers],[2]])</f>
        <v>0</v>
      </c>
      <c r="I581" s="6">
        <f>SUMIFS(GQList,GIList,Table_ExternalData_1[[#This Row],[Item_key]],GDList,Table_ExternalData_1[[#Headers],[3]])</f>
        <v>0</v>
      </c>
      <c r="J581" s="6">
        <f>SUMIFS(GQList,GIList,Table_ExternalData_1[[#This Row],[Item_key]],GDList,Table_ExternalData_1[[#Headers],[4]])</f>
        <v>0</v>
      </c>
      <c r="K581" s="6">
        <f>SUMIFS(GQList,GIList,Table_ExternalData_1[[#This Row],[Item_key]],GDList,Table_ExternalData_1[[#Headers],[5]])</f>
        <v>0</v>
      </c>
      <c r="L581" s="6">
        <f>SUMIFS(GQList,GIList,Table_ExternalData_1[[#This Row],[Item_key]],GDList,Table_ExternalData_1[[#Headers],[6]])</f>
        <v>0</v>
      </c>
      <c r="M581" s="6">
        <f>SUMIFS(GQList,GIList,Table_ExternalData_1[[#This Row],[Item_key]],GDList,Table_ExternalData_1[[#Headers],[7]])</f>
        <v>0</v>
      </c>
      <c r="N581" s="6">
        <f>SUMIFS(GQList,GIList,Table_ExternalData_1[[#This Row],[Item_key]],GDList,Table_ExternalData_1[[#Headers],[8]])</f>
        <v>0</v>
      </c>
      <c r="O581" s="6">
        <f>SUMIFS(GQList,GIList,Table_ExternalData_1[[#This Row],[Item_key]],GDList,Table_ExternalData_1[[#Headers],[9]])</f>
        <v>0</v>
      </c>
      <c r="P581" s="6">
        <f>SUMIFS(GQList,GIList,Table_ExternalData_1[[#This Row],[Item_key]],GDList,Table_ExternalData_1[[#Headers],[10]])</f>
        <v>0</v>
      </c>
      <c r="Q581" s="6">
        <f>SUMIFS(GQList,GIList,Table_ExternalData_1[[#This Row],[Item_key]],GDList,Table_ExternalData_1[[#Headers],[11]])</f>
        <v>0</v>
      </c>
      <c r="R581" s="6">
        <f>SUMIFS(GQList,GIList,Table_ExternalData_1[[#This Row],[Item_key]],GDList,Table_ExternalData_1[[#Headers],[12]])</f>
        <v>0</v>
      </c>
      <c r="S581" s="6">
        <f>SUMIFS(GQList,GIList,Table_ExternalData_1[[#This Row],[Item_key]],GDList,Table_ExternalData_1[[#Headers],[13]])</f>
        <v>0</v>
      </c>
      <c r="T581" s="6">
        <f>SUMIFS(GQList,GIList,Table_ExternalData_1[[#This Row],[Item_key]],GDList,Table_ExternalData_1[[#Headers],[14]])</f>
        <v>0</v>
      </c>
      <c r="U581" s="6">
        <f>SUMIFS(GQList,GIList,Table_ExternalData_1[[#This Row],[Item_key]],GDList,Table_ExternalData_1[[#Headers],[15]])</f>
        <v>0</v>
      </c>
      <c r="V581" s="6">
        <f>SUMIFS(GQList,GIList,Table_ExternalData_1[[#This Row],[Item_key]],GDList,Table_ExternalData_1[[#Headers],[16]])</f>
        <v>0</v>
      </c>
      <c r="W581" s="6">
        <f>SUMIFS(GQList,GIList,Table_ExternalData_1[[#This Row],[Item_key]],GDList,Table_ExternalData_1[[#Headers],[17]])</f>
        <v>0</v>
      </c>
      <c r="X581" s="6">
        <f>SUMIFS(GQList,GIList,Table_ExternalData_1[[#This Row],[Item_key]],GDList,Table_ExternalData_1[[#Headers],[18]])</f>
        <v>0</v>
      </c>
      <c r="Y581" s="6">
        <f>SUMIFS(GQList,GIList,Table_ExternalData_1[[#This Row],[Item_key]],GDList,Table_ExternalData_1[[#Headers],[19]])</f>
        <v>0</v>
      </c>
      <c r="Z581" s="6">
        <f>SUMIFS(GQList,GIList,Table_ExternalData_1[[#This Row],[Item_key]],GDList,Table_ExternalData_1[[#Headers],[20]])</f>
        <v>0</v>
      </c>
      <c r="AA581" s="6">
        <f>SUMIFS(GQList,GIList,Table_ExternalData_1[[#This Row],[Item_key]],GDList,Table_ExternalData_1[[#Headers],[21]])</f>
        <v>0</v>
      </c>
      <c r="AB581" s="6">
        <f>SUMIFS(GQList,GIList,Table_ExternalData_1[[#This Row],[Item_key]],GDList,Table_ExternalData_1[[#Headers],[22]])</f>
        <v>0</v>
      </c>
      <c r="AC581" s="6">
        <f>SUMIFS(GQList,GIList,Table_ExternalData_1[[#This Row],[Item_key]],GDList,Table_ExternalData_1[[#Headers],[23]])</f>
        <v>0</v>
      </c>
      <c r="AD581" s="6">
        <f>SUMIFS(GQList,GIList,Table_ExternalData_1[[#This Row],[Item_key]],GDList,Table_ExternalData_1[[#Headers],[24]])</f>
        <v>0</v>
      </c>
      <c r="AE581" s="6">
        <f>SUMIFS(GQList,GIList,Table_ExternalData_1[[#This Row],[Item_key]],GDList,Table_ExternalData_1[[#Headers],[25]])</f>
        <v>0</v>
      </c>
      <c r="AF581" s="6">
        <f>SUMIFS(GQList,GIList,Table_ExternalData_1[[#This Row],[Item_key]],GDList,Table_ExternalData_1[[#Headers],[26]])</f>
        <v>0</v>
      </c>
      <c r="AG581" s="6">
        <f>SUMIFS(GQList,GIList,Table_ExternalData_1[[#This Row],[Item_key]],GDList,Table_ExternalData_1[[#Headers],[27]])</f>
        <v>0</v>
      </c>
      <c r="AH581" s="6">
        <f>SUMIFS(GQList,GIList,Table_ExternalData_1[[#This Row],[Item_key]],GDList,Table_ExternalData_1[[#Headers],[28]])</f>
        <v>0</v>
      </c>
      <c r="AI581" s="6">
        <f>SUMIFS(GQList,GIList,Table_ExternalData_1[[#This Row],[Item_key]],GDList,Table_ExternalData_1[[#Headers],[29]])</f>
        <v>0</v>
      </c>
      <c r="AJ581" s="6">
        <f>SUMIFS(GQList,GIList,Table_ExternalData_1[[#This Row],[Item_key]],GDList,Table_ExternalData_1[[#Headers],[30]])</f>
        <v>0</v>
      </c>
      <c r="AK581" s="6">
        <f>SUMIFS(GQList,GIList,Table_ExternalData_1[[#This Row],[Item_key]],GDList,Table_ExternalData_1[[#Headers],[31]])</f>
        <v>0</v>
      </c>
      <c r="AL581" s="6">
        <f>SUM(Table_ExternalData_1[[#This Row],[1]:[31]])</f>
        <v>0</v>
      </c>
    </row>
    <row r="582" spans="1:38" hidden="1">
      <c r="A582" s="8" t="s">
        <v>2000</v>
      </c>
      <c r="B582" s="3" t="s">
        <v>1431</v>
      </c>
      <c r="C582" s="3" t="s">
        <v>235</v>
      </c>
      <c r="D582" s="3" t="s">
        <v>1500</v>
      </c>
      <c r="E582" s="3" t="s">
        <v>1501</v>
      </c>
      <c r="F582" s="8" t="s">
        <v>1641</v>
      </c>
      <c r="G582" s="6">
        <f>SUMIFS(GQList,GIList,Table_ExternalData_1[[#This Row],[Item_key]],GDList,Table_ExternalData_1[[#Headers],[1]])</f>
        <v>0</v>
      </c>
      <c r="H582" s="6">
        <f>SUMIFS(GQList,GIList,Table_ExternalData_1[[#This Row],[Item_key]],GDList,Table_ExternalData_1[[#Headers],[2]])</f>
        <v>0</v>
      </c>
      <c r="I582" s="6">
        <f>SUMIFS(GQList,GIList,Table_ExternalData_1[[#This Row],[Item_key]],GDList,Table_ExternalData_1[[#Headers],[3]])</f>
        <v>0</v>
      </c>
      <c r="J582" s="6">
        <f>SUMIFS(GQList,GIList,Table_ExternalData_1[[#This Row],[Item_key]],GDList,Table_ExternalData_1[[#Headers],[4]])</f>
        <v>0</v>
      </c>
      <c r="K582" s="6">
        <f>SUMIFS(GQList,GIList,Table_ExternalData_1[[#This Row],[Item_key]],GDList,Table_ExternalData_1[[#Headers],[5]])</f>
        <v>0</v>
      </c>
      <c r="L582" s="6">
        <f>SUMIFS(GQList,GIList,Table_ExternalData_1[[#This Row],[Item_key]],GDList,Table_ExternalData_1[[#Headers],[6]])</f>
        <v>0</v>
      </c>
      <c r="M582" s="6">
        <f>SUMIFS(GQList,GIList,Table_ExternalData_1[[#This Row],[Item_key]],GDList,Table_ExternalData_1[[#Headers],[7]])</f>
        <v>0</v>
      </c>
      <c r="N582" s="6">
        <f>SUMIFS(GQList,GIList,Table_ExternalData_1[[#This Row],[Item_key]],GDList,Table_ExternalData_1[[#Headers],[8]])</f>
        <v>0</v>
      </c>
      <c r="O582" s="6">
        <f>SUMIFS(GQList,GIList,Table_ExternalData_1[[#This Row],[Item_key]],GDList,Table_ExternalData_1[[#Headers],[9]])</f>
        <v>0</v>
      </c>
      <c r="P582" s="6">
        <f>SUMIFS(GQList,GIList,Table_ExternalData_1[[#This Row],[Item_key]],GDList,Table_ExternalData_1[[#Headers],[10]])</f>
        <v>0</v>
      </c>
      <c r="Q582" s="6">
        <f>SUMIFS(GQList,GIList,Table_ExternalData_1[[#This Row],[Item_key]],GDList,Table_ExternalData_1[[#Headers],[11]])</f>
        <v>0</v>
      </c>
      <c r="R582" s="6">
        <f>SUMIFS(GQList,GIList,Table_ExternalData_1[[#This Row],[Item_key]],GDList,Table_ExternalData_1[[#Headers],[12]])</f>
        <v>0</v>
      </c>
      <c r="S582" s="6">
        <f>SUMIFS(GQList,GIList,Table_ExternalData_1[[#This Row],[Item_key]],GDList,Table_ExternalData_1[[#Headers],[13]])</f>
        <v>0</v>
      </c>
      <c r="T582" s="6">
        <f>SUMIFS(GQList,GIList,Table_ExternalData_1[[#This Row],[Item_key]],GDList,Table_ExternalData_1[[#Headers],[14]])</f>
        <v>0</v>
      </c>
      <c r="U582" s="6">
        <f>SUMIFS(GQList,GIList,Table_ExternalData_1[[#This Row],[Item_key]],GDList,Table_ExternalData_1[[#Headers],[15]])</f>
        <v>0</v>
      </c>
      <c r="V582" s="6">
        <f>SUMIFS(GQList,GIList,Table_ExternalData_1[[#This Row],[Item_key]],GDList,Table_ExternalData_1[[#Headers],[16]])</f>
        <v>0</v>
      </c>
      <c r="W582" s="6">
        <f>SUMIFS(GQList,GIList,Table_ExternalData_1[[#This Row],[Item_key]],GDList,Table_ExternalData_1[[#Headers],[17]])</f>
        <v>0</v>
      </c>
      <c r="X582" s="6">
        <f>SUMIFS(GQList,GIList,Table_ExternalData_1[[#This Row],[Item_key]],GDList,Table_ExternalData_1[[#Headers],[18]])</f>
        <v>0</v>
      </c>
      <c r="Y582" s="6">
        <f>SUMIFS(GQList,GIList,Table_ExternalData_1[[#This Row],[Item_key]],GDList,Table_ExternalData_1[[#Headers],[19]])</f>
        <v>0</v>
      </c>
      <c r="Z582" s="6">
        <f>SUMIFS(GQList,GIList,Table_ExternalData_1[[#This Row],[Item_key]],GDList,Table_ExternalData_1[[#Headers],[20]])</f>
        <v>0</v>
      </c>
      <c r="AA582" s="6">
        <f>SUMIFS(GQList,GIList,Table_ExternalData_1[[#This Row],[Item_key]],GDList,Table_ExternalData_1[[#Headers],[21]])</f>
        <v>0</v>
      </c>
      <c r="AB582" s="6">
        <f>SUMIFS(GQList,GIList,Table_ExternalData_1[[#This Row],[Item_key]],GDList,Table_ExternalData_1[[#Headers],[22]])</f>
        <v>0</v>
      </c>
      <c r="AC582" s="6">
        <f>SUMIFS(GQList,GIList,Table_ExternalData_1[[#This Row],[Item_key]],GDList,Table_ExternalData_1[[#Headers],[23]])</f>
        <v>0</v>
      </c>
      <c r="AD582" s="6">
        <f>SUMIFS(GQList,GIList,Table_ExternalData_1[[#This Row],[Item_key]],GDList,Table_ExternalData_1[[#Headers],[24]])</f>
        <v>0</v>
      </c>
      <c r="AE582" s="6">
        <f>SUMIFS(GQList,GIList,Table_ExternalData_1[[#This Row],[Item_key]],GDList,Table_ExternalData_1[[#Headers],[25]])</f>
        <v>0</v>
      </c>
      <c r="AF582" s="6">
        <f>SUMIFS(GQList,GIList,Table_ExternalData_1[[#This Row],[Item_key]],GDList,Table_ExternalData_1[[#Headers],[26]])</f>
        <v>0</v>
      </c>
      <c r="AG582" s="6">
        <f>SUMIFS(GQList,GIList,Table_ExternalData_1[[#This Row],[Item_key]],GDList,Table_ExternalData_1[[#Headers],[27]])</f>
        <v>0</v>
      </c>
      <c r="AH582" s="6">
        <f>SUMIFS(GQList,GIList,Table_ExternalData_1[[#This Row],[Item_key]],GDList,Table_ExternalData_1[[#Headers],[28]])</f>
        <v>0</v>
      </c>
      <c r="AI582" s="6">
        <f>SUMIFS(GQList,GIList,Table_ExternalData_1[[#This Row],[Item_key]],GDList,Table_ExternalData_1[[#Headers],[29]])</f>
        <v>0</v>
      </c>
      <c r="AJ582" s="6">
        <f>SUMIFS(GQList,GIList,Table_ExternalData_1[[#This Row],[Item_key]],GDList,Table_ExternalData_1[[#Headers],[30]])</f>
        <v>0</v>
      </c>
      <c r="AK582" s="6">
        <f>SUMIFS(GQList,GIList,Table_ExternalData_1[[#This Row],[Item_key]],GDList,Table_ExternalData_1[[#Headers],[31]])</f>
        <v>0</v>
      </c>
      <c r="AL582" s="6">
        <f>SUM(Table_ExternalData_1[[#This Row],[1]:[31]])</f>
        <v>0</v>
      </c>
    </row>
    <row r="583" spans="1:38" hidden="1">
      <c r="A583" s="8" t="s">
        <v>2000</v>
      </c>
      <c r="B583" s="3" t="s">
        <v>1431</v>
      </c>
      <c r="C583" s="3" t="s">
        <v>236</v>
      </c>
      <c r="D583" s="3" t="s">
        <v>1502</v>
      </c>
      <c r="E583" s="3" t="s">
        <v>1503</v>
      </c>
      <c r="F583" s="8" t="s">
        <v>1641</v>
      </c>
      <c r="G583" s="6">
        <f>SUMIFS(GQList,GIList,Table_ExternalData_1[[#This Row],[Item_key]],GDList,Table_ExternalData_1[[#Headers],[1]])</f>
        <v>0</v>
      </c>
      <c r="H583" s="6">
        <f>SUMIFS(GQList,GIList,Table_ExternalData_1[[#This Row],[Item_key]],GDList,Table_ExternalData_1[[#Headers],[2]])</f>
        <v>0</v>
      </c>
      <c r="I583" s="6">
        <f>SUMIFS(GQList,GIList,Table_ExternalData_1[[#This Row],[Item_key]],GDList,Table_ExternalData_1[[#Headers],[3]])</f>
        <v>0</v>
      </c>
      <c r="J583" s="6">
        <f>SUMIFS(GQList,GIList,Table_ExternalData_1[[#This Row],[Item_key]],GDList,Table_ExternalData_1[[#Headers],[4]])</f>
        <v>0</v>
      </c>
      <c r="K583" s="6">
        <f>SUMIFS(GQList,GIList,Table_ExternalData_1[[#This Row],[Item_key]],GDList,Table_ExternalData_1[[#Headers],[5]])</f>
        <v>0</v>
      </c>
      <c r="L583" s="6">
        <f>SUMIFS(GQList,GIList,Table_ExternalData_1[[#This Row],[Item_key]],GDList,Table_ExternalData_1[[#Headers],[6]])</f>
        <v>0</v>
      </c>
      <c r="M583" s="6">
        <f>SUMIFS(GQList,GIList,Table_ExternalData_1[[#This Row],[Item_key]],GDList,Table_ExternalData_1[[#Headers],[7]])</f>
        <v>0</v>
      </c>
      <c r="N583" s="6">
        <f>SUMIFS(GQList,GIList,Table_ExternalData_1[[#This Row],[Item_key]],GDList,Table_ExternalData_1[[#Headers],[8]])</f>
        <v>0</v>
      </c>
      <c r="O583" s="6">
        <f>SUMIFS(GQList,GIList,Table_ExternalData_1[[#This Row],[Item_key]],GDList,Table_ExternalData_1[[#Headers],[9]])</f>
        <v>0</v>
      </c>
      <c r="P583" s="6">
        <f>SUMIFS(GQList,GIList,Table_ExternalData_1[[#This Row],[Item_key]],GDList,Table_ExternalData_1[[#Headers],[10]])</f>
        <v>0</v>
      </c>
      <c r="Q583" s="6">
        <f>SUMIFS(GQList,GIList,Table_ExternalData_1[[#This Row],[Item_key]],GDList,Table_ExternalData_1[[#Headers],[11]])</f>
        <v>0</v>
      </c>
      <c r="R583" s="6">
        <f>SUMIFS(GQList,GIList,Table_ExternalData_1[[#This Row],[Item_key]],GDList,Table_ExternalData_1[[#Headers],[12]])</f>
        <v>0</v>
      </c>
      <c r="S583" s="6">
        <f>SUMIFS(GQList,GIList,Table_ExternalData_1[[#This Row],[Item_key]],GDList,Table_ExternalData_1[[#Headers],[13]])</f>
        <v>0</v>
      </c>
      <c r="T583" s="6">
        <f>SUMIFS(GQList,GIList,Table_ExternalData_1[[#This Row],[Item_key]],GDList,Table_ExternalData_1[[#Headers],[14]])</f>
        <v>0</v>
      </c>
      <c r="U583" s="6">
        <f>SUMIFS(GQList,GIList,Table_ExternalData_1[[#This Row],[Item_key]],GDList,Table_ExternalData_1[[#Headers],[15]])</f>
        <v>0</v>
      </c>
      <c r="V583" s="6">
        <f>SUMIFS(GQList,GIList,Table_ExternalData_1[[#This Row],[Item_key]],GDList,Table_ExternalData_1[[#Headers],[16]])</f>
        <v>0</v>
      </c>
      <c r="W583" s="6">
        <f>SUMIFS(GQList,GIList,Table_ExternalData_1[[#This Row],[Item_key]],GDList,Table_ExternalData_1[[#Headers],[17]])</f>
        <v>0</v>
      </c>
      <c r="X583" s="6">
        <f>SUMIFS(GQList,GIList,Table_ExternalData_1[[#This Row],[Item_key]],GDList,Table_ExternalData_1[[#Headers],[18]])</f>
        <v>0</v>
      </c>
      <c r="Y583" s="6">
        <f>SUMIFS(GQList,GIList,Table_ExternalData_1[[#This Row],[Item_key]],GDList,Table_ExternalData_1[[#Headers],[19]])</f>
        <v>0</v>
      </c>
      <c r="Z583" s="6">
        <f>SUMIFS(GQList,GIList,Table_ExternalData_1[[#This Row],[Item_key]],GDList,Table_ExternalData_1[[#Headers],[20]])</f>
        <v>0</v>
      </c>
      <c r="AA583" s="6">
        <f>SUMIFS(GQList,GIList,Table_ExternalData_1[[#This Row],[Item_key]],GDList,Table_ExternalData_1[[#Headers],[21]])</f>
        <v>0</v>
      </c>
      <c r="AB583" s="6">
        <f>SUMIFS(GQList,GIList,Table_ExternalData_1[[#This Row],[Item_key]],GDList,Table_ExternalData_1[[#Headers],[22]])</f>
        <v>0</v>
      </c>
      <c r="AC583" s="6">
        <f>SUMIFS(GQList,GIList,Table_ExternalData_1[[#This Row],[Item_key]],GDList,Table_ExternalData_1[[#Headers],[23]])</f>
        <v>0</v>
      </c>
      <c r="AD583" s="6">
        <f>SUMIFS(GQList,GIList,Table_ExternalData_1[[#This Row],[Item_key]],GDList,Table_ExternalData_1[[#Headers],[24]])</f>
        <v>0</v>
      </c>
      <c r="AE583" s="6">
        <f>SUMIFS(GQList,GIList,Table_ExternalData_1[[#This Row],[Item_key]],GDList,Table_ExternalData_1[[#Headers],[25]])</f>
        <v>0</v>
      </c>
      <c r="AF583" s="6">
        <f>SUMIFS(GQList,GIList,Table_ExternalData_1[[#This Row],[Item_key]],GDList,Table_ExternalData_1[[#Headers],[26]])</f>
        <v>0</v>
      </c>
      <c r="AG583" s="6">
        <f>SUMIFS(GQList,GIList,Table_ExternalData_1[[#This Row],[Item_key]],GDList,Table_ExternalData_1[[#Headers],[27]])</f>
        <v>0</v>
      </c>
      <c r="AH583" s="6">
        <f>SUMIFS(GQList,GIList,Table_ExternalData_1[[#This Row],[Item_key]],GDList,Table_ExternalData_1[[#Headers],[28]])</f>
        <v>0</v>
      </c>
      <c r="AI583" s="6">
        <f>SUMIFS(GQList,GIList,Table_ExternalData_1[[#This Row],[Item_key]],GDList,Table_ExternalData_1[[#Headers],[29]])</f>
        <v>0</v>
      </c>
      <c r="AJ583" s="6">
        <f>SUMIFS(GQList,GIList,Table_ExternalData_1[[#This Row],[Item_key]],GDList,Table_ExternalData_1[[#Headers],[30]])</f>
        <v>0</v>
      </c>
      <c r="AK583" s="6">
        <f>SUMIFS(GQList,GIList,Table_ExternalData_1[[#This Row],[Item_key]],GDList,Table_ExternalData_1[[#Headers],[31]])</f>
        <v>0</v>
      </c>
      <c r="AL583" s="6">
        <f>SUM(Table_ExternalData_1[[#This Row],[1]:[31]])</f>
        <v>0</v>
      </c>
    </row>
    <row r="584" spans="1:38" hidden="1">
      <c r="A584" s="8" t="s">
        <v>2000</v>
      </c>
      <c r="B584" s="3" t="s">
        <v>1431</v>
      </c>
      <c r="C584" s="3" t="s">
        <v>237</v>
      </c>
      <c r="D584" s="3" t="s">
        <v>1504</v>
      </c>
      <c r="E584" s="3" t="s">
        <v>1505</v>
      </c>
      <c r="F584" s="8" t="s">
        <v>1641</v>
      </c>
      <c r="G584" s="6">
        <f>SUMIFS(GQList,GIList,Table_ExternalData_1[[#This Row],[Item_key]],GDList,Table_ExternalData_1[[#Headers],[1]])</f>
        <v>0</v>
      </c>
      <c r="H584" s="6">
        <f>SUMIFS(GQList,GIList,Table_ExternalData_1[[#This Row],[Item_key]],GDList,Table_ExternalData_1[[#Headers],[2]])</f>
        <v>0</v>
      </c>
      <c r="I584" s="6">
        <f>SUMIFS(GQList,GIList,Table_ExternalData_1[[#This Row],[Item_key]],GDList,Table_ExternalData_1[[#Headers],[3]])</f>
        <v>0</v>
      </c>
      <c r="J584" s="6">
        <f>SUMIFS(GQList,GIList,Table_ExternalData_1[[#This Row],[Item_key]],GDList,Table_ExternalData_1[[#Headers],[4]])</f>
        <v>0</v>
      </c>
      <c r="K584" s="6">
        <f>SUMIFS(GQList,GIList,Table_ExternalData_1[[#This Row],[Item_key]],GDList,Table_ExternalData_1[[#Headers],[5]])</f>
        <v>0</v>
      </c>
      <c r="L584" s="6">
        <f>SUMIFS(GQList,GIList,Table_ExternalData_1[[#This Row],[Item_key]],GDList,Table_ExternalData_1[[#Headers],[6]])</f>
        <v>0</v>
      </c>
      <c r="M584" s="6">
        <f>SUMIFS(GQList,GIList,Table_ExternalData_1[[#This Row],[Item_key]],GDList,Table_ExternalData_1[[#Headers],[7]])</f>
        <v>0</v>
      </c>
      <c r="N584" s="6">
        <f>SUMIFS(GQList,GIList,Table_ExternalData_1[[#This Row],[Item_key]],GDList,Table_ExternalData_1[[#Headers],[8]])</f>
        <v>0</v>
      </c>
      <c r="O584" s="6">
        <f>SUMIFS(GQList,GIList,Table_ExternalData_1[[#This Row],[Item_key]],GDList,Table_ExternalData_1[[#Headers],[9]])</f>
        <v>0</v>
      </c>
      <c r="P584" s="6">
        <f>SUMIFS(GQList,GIList,Table_ExternalData_1[[#This Row],[Item_key]],GDList,Table_ExternalData_1[[#Headers],[10]])</f>
        <v>0</v>
      </c>
      <c r="Q584" s="6">
        <f>SUMIFS(GQList,GIList,Table_ExternalData_1[[#This Row],[Item_key]],GDList,Table_ExternalData_1[[#Headers],[11]])</f>
        <v>0</v>
      </c>
      <c r="R584" s="6">
        <f>SUMIFS(GQList,GIList,Table_ExternalData_1[[#This Row],[Item_key]],GDList,Table_ExternalData_1[[#Headers],[12]])</f>
        <v>0</v>
      </c>
      <c r="S584" s="6">
        <f>SUMIFS(GQList,GIList,Table_ExternalData_1[[#This Row],[Item_key]],GDList,Table_ExternalData_1[[#Headers],[13]])</f>
        <v>0</v>
      </c>
      <c r="T584" s="6">
        <f>SUMIFS(GQList,GIList,Table_ExternalData_1[[#This Row],[Item_key]],GDList,Table_ExternalData_1[[#Headers],[14]])</f>
        <v>0</v>
      </c>
      <c r="U584" s="6">
        <f>SUMIFS(GQList,GIList,Table_ExternalData_1[[#This Row],[Item_key]],GDList,Table_ExternalData_1[[#Headers],[15]])</f>
        <v>0</v>
      </c>
      <c r="V584" s="6">
        <f>SUMIFS(GQList,GIList,Table_ExternalData_1[[#This Row],[Item_key]],GDList,Table_ExternalData_1[[#Headers],[16]])</f>
        <v>0</v>
      </c>
      <c r="W584" s="6">
        <f>SUMIFS(GQList,GIList,Table_ExternalData_1[[#This Row],[Item_key]],GDList,Table_ExternalData_1[[#Headers],[17]])</f>
        <v>0</v>
      </c>
      <c r="X584" s="6">
        <f>SUMIFS(GQList,GIList,Table_ExternalData_1[[#This Row],[Item_key]],GDList,Table_ExternalData_1[[#Headers],[18]])</f>
        <v>0</v>
      </c>
      <c r="Y584" s="6">
        <f>SUMIFS(GQList,GIList,Table_ExternalData_1[[#This Row],[Item_key]],GDList,Table_ExternalData_1[[#Headers],[19]])</f>
        <v>0</v>
      </c>
      <c r="Z584" s="6">
        <f>SUMIFS(GQList,GIList,Table_ExternalData_1[[#This Row],[Item_key]],GDList,Table_ExternalData_1[[#Headers],[20]])</f>
        <v>0</v>
      </c>
      <c r="AA584" s="6">
        <f>SUMIFS(GQList,GIList,Table_ExternalData_1[[#This Row],[Item_key]],GDList,Table_ExternalData_1[[#Headers],[21]])</f>
        <v>0</v>
      </c>
      <c r="AB584" s="6">
        <f>SUMIFS(GQList,GIList,Table_ExternalData_1[[#This Row],[Item_key]],GDList,Table_ExternalData_1[[#Headers],[22]])</f>
        <v>0</v>
      </c>
      <c r="AC584" s="6">
        <f>SUMIFS(GQList,GIList,Table_ExternalData_1[[#This Row],[Item_key]],GDList,Table_ExternalData_1[[#Headers],[23]])</f>
        <v>0</v>
      </c>
      <c r="AD584" s="6">
        <f>SUMIFS(GQList,GIList,Table_ExternalData_1[[#This Row],[Item_key]],GDList,Table_ExternalData_1[[#Headers],[24]])</f>
        <v>0</v>
      </c>
      <c r="AE584" s="6">
        <f>SUMIFS(GQList,GIList,Table_ExternalData_1[[#This Row],[Item_key]],GDList,Table_ExternalData_1[[#Headers],[25]])</f>
        <v>0</v>
      </c>
      <c r="AF584" s="6">
        <f>SUMIFS(GQList,GIList,Table_ExternalData_1[[#This Row],[Item_key]],GDList,Table_ExternalData_1[[#Headers],[26]])</f>
        <v>0</v>
      </c>
      <c r="AG584" s="6">
        <f>SUMIFS(GQList,GIList,Table_ExternalData_1[[#This Row],[Item_key]],GDList,Table_ExternalData_1[[#Headers],[27]])</f>
        <v>0</v>
      </c>
      <c r="AH584" s="6">
        <f>SUMIFS(GQList,GIList,Table_ExternalData_1[[#This Row],[Item_key]],GDList,Table_ExternalData_1[[#Headers],[28]])</f>
        <v>0</v>
      </c>
      <c r="AI584" s="6">
        <f>SUMIFS(GQList,GIList,Table_ExternalData_1[[#This Row],[Item_key]],GDList,Table_ExternalData_1[[#Headers],[29]])</f>
        <v>0</v>
      </c>
      <c r="AJ584" s="6">
        <f>SUMIFS(GQList,GIList,Table_ExternalData_1[[#This Row],[Item_key]],GDList,Table_ExternalData_1[[#Headers],[30]])</f>
        <v>0</v>
      </c>
      <c r="AK584" s="6">
        <f>SUMIFS(GQList,GIList,Table_ExternalData_1[[#This Row],[Item_key]],GDList,Table_ExternalData_1[[#Headers],[31]])</f>
        <v>0</v>
      </c>
      <c r="AL584" s="6">
        <f>SUM(Table_ExternalData_1[[#This Row],[1]:[31]])</f>
        <v>0</v>
      </c>
    </row>
    <row r="585" spans="1:38" hidden="1">
      <c r="A585" s="8" t="s">
        <v>2000</v>
      </c>
      <c r="B585" s="3" t="s">
        <v>1431</v>
      </c>
      <c r="C585" s="3" t="s">
        <v>238</v>
      </c>
      <c r="D585" s="3" t="s">
        <v>1506</v>
      </c>
      <c r="E585" s="3" t="s">
        <v>1507</v>
      </c>
      <c r="F585" s="8" t="s">
        <v>1641</v>
      </c>
      <c r="G585" s="6">
        <f>SUMIFS(GQList,GIList,Table_ExternalData_1[[#This Row],[Item_key]],GDList,Table_ExternalData_1[[#Headers],[1]])</f>
        <v>0</v>
      </c>
      <c r="H585" s="6">
        <f>SUMIFS(GQList,GIList,Table_ExternalData_1[[#This Row],[Item_key]],GDList,Table_ExternalData_1[[#Headers],[2]])</f>
        <v>0</v>
      </c>
      <c r="I585" s="6">
        <f>SUMIFS(GQList,GIList,Table_ExternalData_1[[#This Row],[Item_key]],GDList,Table_ExternalData_1[[#Headers],[3]])</f>
        <v>0</v>
      </c>
      <c r="J585" s="6">
        <f>SUMIFS(GQList,GIList,Table_ExternalData_1[[#This Row],[Item_key]],GDList,Table_ExternalData_1[[#Headers],[4]])</f>
        <v>0</v>
      </c>
      <c r="K585" s="6">
        <f>SUMIFS(GQList,GIList,Table_ExternalData_1[[#This Row],[Item_key]],GDList,Table_ExternalData_1[[#Headers],[5]])</f>
        <v>0</v>
      </c>
      <c r="L585" s="6">
        <f>SUMIFS(GQList,GIList,Table_ExternalData_1[[#This Row],[Item_key]],GDList,Table_ExternalData_1[[#Headers],[6]])</f>
        <v>0</v>
      </c>
      <c r="M585" s="6">
        <f>SUMIFS(GQList,GIList,Table_ExternalData_1[[#This Row],[Item_key]],GDList,Table_ExternalData_1[[#Headers],[7]])</f>
        <v>0</v>
      </c>
      <c r="N585" s="6">
        <f>SUMIFS(GQList,GIList,Table_ExternalData_1[[#This Row],[Item_key]],GDList,Table_ExternalData_1[[#Headers],[8]])</f>
        <v>0</v>
      </c>
      <c r="O585" s="6">
        <f>SUMIFS(GQList,GIList,Table_ExternalData_1[[#This Row],[Item_key]],GDList,Table_ExternalData_1[[#Headers],[9]])</f>
        <v>0</v>
      </c>
      <c r="P585" s="6">
        <f>SUMIFS(GQList,GIList,Table_ExternalData_1[[#This Row],[Item_key]],GDList,Table_ExternalData_1[[#Headers],[10]])</f>
        <v>0</v>
      </c>
      <c r="Q585" s="6">
        <f>SUMIFS(GQList,GIList,Table_ExternalData_1[[#This Row],[Item_key]],GDList,Table_ExternalData_1[[#Headers],[11]])</f>
        <v>0</v>
      </c>
      <c r="R585" s="6">
        <f>SUMIFS(GQList,GIList,Table_ExternalData_1[[#This Row],[Item_key]],GDList,Table_ExternalData_1[[#Headers],[12]])</f>
        <v>0</v>
      </c>
      <c r="S585" s="6">
        <f>SUMIFS(GQList,GIList,Table_ExternalData_1[[#This Row],[Item_key]],GDList,Table_ExternalData_1[[#Headers],[13]])</f>
        <v>0</v>
      </c>
      <c r="T585" s="6">
        <f>SUMIFS(GQList,GIList,Table_ExternalData_1[[#This Row],[Item_key]],GDList,Table_ExternalData_1[[#Headers],[14]])</f>
        <v>0</v>
      </c>
      <c r="U585" s="6">
        <f>SUMIFS(GQList,GIList,Table_ExternalData_1[[#This Row],[Item_key]],GDList,Table_ExternalData_1[[#Headers],[15]])</f>
        <v>0</v>
      </c>
      <c r="V585" s="6">
        <f>SUMIFS(GQList,GIList,Table_ExternalData_1[[#This Row],[Item_key]],GDList,Table_ExternalData_1[[#Headers],[16]])</f>
        <v>0</v>
      </c>
      <c r="W585" s="6">
        <f>SUMIFS(GQList,GIList,Table_ExternalData_1[[#This Row],[Item_key]],GDList,Table_ExternalData_1[[#Headers],[17]])</f>
        <v>0</v>
      </c>
      <c r="X585" s="6">
        <f>SUMIFS(GQList,GIList,Table_ExternalData_1[[#This Row],[Item_key]],GDList,Table_ExternalData_1[[#Headers],[18]])</f>
        <v>0</v>
      </c>
      <c r="Y585" s="6">
        <f>SUMIFS(GQList,GIList,Table_ExternalData_1[[#This Row],[Item_key]],GDList,Table_ExternalData_1[[#Headers],[19]])</f>
        <v>0</v>
      </c>
      <c r="Z585" s="6">
        <f>SUMIFS(GQList,GIList,Table_ExternalData_1[[#This Row],[Item_key]],GDList,Table_ExternalData_1[[#Headers],[20]])</f>
        <v>0</v>
      </c>
      <c r="AA585" s="6">
        <f>SUMIFS(GQList,GIList,Table_ExternalData_1[[#This Row],[Item_key]],GDList,Table_ExternalData_1[[#Headers],[21]])</f>
        <v>0</v>
      </c>
      <c r="AB585" s="6">
        <f>SUMIFS(GQList,GIList,Table_ExternalData_1[[#This Row],[Item_key]],GDList,Table_ExternalData_1[[#Headers],[22]])</f>
        <v>0</v>
      </c>
      <c r="AC585" s="6">
        <f>SUMIFS(GQList,GIList,Table_ExternalData_1[[#This Row],[Item_key]],GDList,Table_ExternalData_1[[#Headers],[23]])</f>
        <v>0</v>
      </c>
      <c r="AD585" s="6">
        <f>SUMIFS(GQList,GIList,Table_ExternalData_1[[#This Row],[Item_key]],GDList,Table_ExternalData_1[[#Headers],[24]])</f>
        <v>0</v>
      </c>
      <c r="AE585" s="6">
        <f>SUMIFS(GQList,GIList,Table_ExternalData_1[[#This Row],[Item_key]],GDList,Table_ExternalData_1[[#Headers],[25]])</f>
        <v>0</v>
      </c>
      <c r="AF585" s="6">
        <f>SUMIFS(GQList,GIList,Table_ExternalData_1[[#This Row],[Item_key]],GDList,Table_ExternalData_1[[#Headers],[26]])</f>
        <v>0</v>
      </c>
      <c r="AG585" s="6">
        <f>SUMIFS(GQList,GIList,Table_ExternalData_1[[#This Row],[Item_key]],GDList,Table_ExternalData_1[[#Headers],[27]])</f>
        <v>0</v>
      </c>
      <c r="AH585" s="6">
        <f>SUMIFS(GQList,GIList,Table_ExternalData_1[[#This Row],[Item_key]],GDList,Table_ExternalData_1[[#Headers],[28]])</f>
        <v>0</v>
      </c>
      <c r="AI585" s="6">
        <f>SUMIFS(GQList,GIList,Table_ExternalData_1[[#This Row],[Item_key]],GDList,Table_ExternalData_1[[#Headers],[29]])</f>
        <v>0</v>
      </c>
      <c r="AJ585" s="6">
        <f>SUMIFS(GQList,GIList,Table_ExternalData_1[[#This Row],[Item_key]],GDList,Table_ExternalData_1[[#Headers],[30]])</f>
        <v>0</v>
      </c>
      <c r="AK585" s="6">
        <f>SUMIFS(GQList,GIList,Table_ExternalData_1[[#This Row],[Item_key]],GDList,Table_ExternalData_1[[#Headers],[31]])</f>
        <v>0</v>
      </c>
      <c r="AL585" s="6">
        <f>SUM(Table_ExternalData_1[[#This Row],[1]:[31]])</f>
        <v>0</v>
      </c>
    </row>
    <row r="586" spans="1:38" hidden="1">
      <c r="A586" s="8" t="s">
        <v>2000</v>
      </c>
      <c r="B586" s="3" t="s">
        <v>1431</v>
      </c>
      <c r="C586" s="3" t="s">
        <v>239</v>
      </c>
      <c r="D586" s="3" t="s">
        <v>1508</v>
      </c>
      <c r="E586" s="3" t="s">
        <v>1509</v>
      </c>
      <c r="F586" s="8" t="s">
        <v>1641</v>
      </c>
      <c r="G586" s="6">
        <f>SUMIFS(GQList,GIList,Table_ExternalData_1[[#This Row],[Item_key]],GDList,Table_ExternalData_1[[#Headers],[1]])</f>
        <v>0</v>
      </c>
      <c r="H586" s="6">
        <f>SUMIFS(GQList,GIList,Table_ExternalData_1[[#This Row],[Item_key]],GDList,Table_ExternalData_1[[#Headers],[2]])</f>
        <v>0</v>
      </c>
      <c r="I586" s="6">
        <f>SUMIFS(GQList,GIList,Table_ExternalData_1[[#This Row],[Item_key]],GDList,Table_ExternalData_1[[#Headers],[3]])</f>
        <v>0</v>
      </c>
      <c r="J586" s="6">
        <f>SUMIFS(GQList,GIList,Table_ExternalData_1[[#This Row],[Item_key]],GDList,Table_ExternalData_1[[#Headers],[4]])</f>
        <v>0</v>
      </c>
      <c r="K586" s="6">
        <f>SUMIFS(GQList,GIList,Table_ExternalData_1[[#This Row],[Item_key]],GDList,Table_ExternalData_1[[#Headers],[5]])</f>
        <v>0</v>
      </c>
      <c r="L586" s="6">
        <f>SUMIFS(GQList,GIList,Table_ExternalData_1[[#This Row],[Item_key]],GDList,Table_ExternalData_1[[#Headers],[6]])</f>
        <v>0</v>
      </c>
      <c r="M586" s="6">
        <f>SUMIFS(GQList,GIList,Table_ExternalData_1[[#This Row],[Item_key]],GDList,Table_ExternalData_1[[#Headers],[7]])</f>
        <v>0</v>
      </c>
      <c r="N586" s="6">
        <f>SUMIFS(GQList,GIList,Table_ExternalData_1[[#This Row],[Item_key]],GDList,Table_ExternalData_1[[#Headers],[8]])</f>
        <v>0</v>
      </c>
      <c r="O586" s="6">
        <f>SUMIFS(GQList,GIList,Table_ExternalData_1[[#This Row],[Item_key]],GDList,Table_ExternalData_1[[#Headers],[9]])</f>
        <v>0</v>
      </c>
      <c r="P586" s="6">
        <f>SUMIFS(GQList,GIList,Table_ExternalData_1[[#This Row],[Item_key]],GDList,Table_ExternalData_1[[#Headers],[10]])</f>
        <v>0</v>
      </c>
      <c r="Q586" s="6">
        <f>SUMIFS(GQList,GIList,Table_ExternalData_1[[#This Row],[Item_key]],GDList,Table_ExternalData_1[[#Headers],[11]])</f>
        <v>0</v>
      </c>
      <c r="R586" s="6">
        <f>SUMIFS(GQList,GIList,Table_ExternalData_1[[#This Row],[Item_key]],GDList,Table_ExternalData_1[[#Headers],[12]])</f>
        <v>0</v>
      </c>
      <c r="S586" s="6">
        <f>SUMIFS(GQList,GIList,Table_ExternalData_1[[#This Row],[Item_key]],GDList,Table_ExternalData_1[[#Headers],[13]])</f>
        <v>0</v>
      </c>
      <c r="T586" s="6">
        <f>SUMIFS(GQList,GIList,Table_ExternalData_1[[#This Row],[Item_key]],GDList,Table_ExternalData_1[[#Headers],[14]])</f>
        <v>0</v>
      </c>
      <c r="U586" s="6">
        <f>SUMIFS(GQList,GIList,Table_ExternalData_1[[#This Row],[Item_key]],GDList,Table_ExternalData_1[[#Headers],[15]])</f>
        <v>0</v>
      </c>
      <c r="V586" s="6">
        <f>SUMIFS(GQList,GIList,Table_ExternalData_1[[#This Row],[Item_key]],GDList,Table_ExternalData_1[[#Headers],[16]])</f>
        <v>0</v>
      </c>
      <c r="W586" s="6">
        <f>SUMIFS(GQList,GIList,Table_ExternalData_1[[#This Row],[Item_key]],GDList,Table_ExternalData_1[[#Headers],[17]])</f>
        <v>0</v>
      </c>
      <c r="X586" s="6">
        <f>SUMIFS(GQList,GIList,Table_ExternalData_1[[#This Row],[Item_key]],GDList,Table_ExternalData_1[[#Headers],[18]])</f>
        <v>0</v>
      </c>
      <c r="Y586" s="6">
        <f>SUMIFS(GQList,GIList,Table_ExternalData_1[[#This Row],[Item_key]],GDList,Table_ExternalData_1[[#Headers],[19]])</f>
        <v>0</v>
      </c>
      <c r="Z586" s="6">
        <f>SUMIFS(GQList,GIList,Table_ExternalData_1[[#This Row],[Item_key]],GDList,Table_ExternalData_1[[#Headers],[20]])</f>
        <v>0</v>
      </c>
      <c r="AA586" s="6">
        <f>SUMIFS(GQList,GIList,Table_ExternalData_1[[#This Row],[Item_key]],GDList,Table_ExternalData_1[[#Headers],[21]])</f>
        <v>0</v>
      </c>
      <c r="AB586" s="6">
        <f>SUMIFS(GQList,GIList,Table_ExternalData_1[[#This Row],[Item_key]],GDList,Table_ExternalData_1[[#Headers],[22]])</f>
        <v>0</v>
      </c>
      <c r="AC586" s="6">
        <f>SUMIFS(GQList,GIList,Table_ExternalData_1[[#This Row],[Item_key]],GDList,Table_ExternalData_1[[#Headers],[23]])</f>
        <v>0</v>
      </c>
      <c r="AD586" s="6">
        <f>SUMIFS(GQList,GIList,Table_ExternalData_1[[#This Row],[Item_key]],GDList,Table_ExternalData_1[[#Headers],[24]])</f>
        <v>0</v>
      </c>
      <c r="AE586" s="6">
        <f>SUMIFS(GQList,GIList,Table_ExternalData_1[[#This Row],[Item_key]],GDList,Table_ExternalData_1[[#Headers],[25]])</f>
        <v>0</v>
      </c>
      <c r="AF586" s="6">
        <f>SUMIFS(GQList,GIList,Table_ExternalData_1[[#This Row],[Item_key]],GDList,Table_ExternalData_1[[#Headers],[26]])</f>
        <v>0</v>
      </c>
      <c r="AG586" s="6">
        <f>SUMIFS(GQList,GIList,Table_ExternalData_1[[#This Row],[Item_key]],GDList,Table_ExternalData_1[[#Headers],[27]])</f>
        <v>0</v>
      </c>
      <c r="AH586" s="6">
        <f>SUMIFS(GQList,GIList,Table_ExternalData_1[[#This Row],[Item_key]],GDList,Table_ExternalData_1[[#Headers],[28]])</f>
        <v>0</v>
      </c>
      <c r="AI586" s="6">
        <f>SUMIFS(GQList,GIList,Table_ExternalData_1[[#This Row],[Item_key]],GDList,Table_ExternalData_1[[#Headers],[29]])</f>
        <v>0</v>
      </c>
      <c r="AJ586" s="6">
        <f>SUMIFS(GQList,GIList,Table_ExternalData_1[[#This Row],[Item_key]],GDList,Table_ExternalData_1[[#Headers],[30]])</f>
        <v>0</v>
      </c>
      <c r="AK586" s="6">
        <f>SUMIFS(GQList,GIList,Table_ExternalData_1[[#This Row],[Item_key]],GDList,Table_ExternalData_1[[#Headers],[31]])</f>
        <v>0</v>
      </c>
      <c r="AL586" s="6">
        <f>SUM(Table_ExternalData_1[[#This Row],[1]:[31]])</f>
        <v>0</v>
      </c>
    </row>
    <row r="587" spans="1:38" hidden="1">
      <c r="A587" s="8" t="s">
        <v>2000</v>
      </c>
      <c r="B587" s="3" t="s">
        <v>1431</v>
      </c>
      <c r="C587" s="3" t="s">
        <v>240</v>
      </c>
      <c r="D587" s="3" t="s">
        <v>1510</v>
      </c>
      <c r="E587" s="3" t="s">
        <v>1511</v>
      </c>
      <c r="F587" s="8" t="s">
        <v>1641</v>
      </c>
      <c r="G587" s="6">
        <f>SUMIFS(GQList,GIList,Table_ExternalData_1[[#This Row],[Item_key]],GDList,Table_ExternalData_1[[#Headers],[1]])</f>
        <v>0</v>
      </c>
      <c r="H587" s="6">
        <f>SUMIFS(GQList,GIList,Table_ExternalData_1[[#This Row],[Item_key]],GDList,Table_ExternalData_1[[#Headers],[2]])</f>
        <v>0</v>
      </c>
      <c r="I587" s="6">
        <f>SUMIFS(GQList,GIList,Table_ExternalData_1[[#This Row],[Item_key]],GDList,Table_ExternalData_1[[#Headers],[3]])</f>
        <v>0</v>
      </c>
      <c r="J587" s="6">
        <f>SUMIFS(GQList,GIList,Table_ExternalData_1[[#This Row],[Item_key]],GDList,Table_ExternalData_1[[#Headers],[4]])</f>
        <v>0</v>
      </c>
      <c r="K587" s="6">
        <f>SUMIFS(GQList,GIList,Table_ExternalData_1[[#This Row],[Item_key]],GDList,Table_ExternalData_1[[#Headers],[5]])</f>
        <v>0</v>
      </c>
      <c r="L587" s="6">
        <f>SUMIFS(GQList,GIList,Table_ExternalData_1[[#This Row],[Item_key]],GDList,Table_ExternalData_1[[#Headers],[6]])</f>
        <v>0</v>
      </c>
      <c r="M587" s="6">
        <f>SUMIFS(GQList,GIList,Table_ExternalData_1[[#This Row],[Item_key]],GDList,Table_ExternalData_1[[#Headers],[7]])</f>
        <v>0</v>
      </c>
      <c r="N587" s="6">
        <f>SUMIFS(GQList,GIList,Table_ExternalData_1[[#This Row],[Item_key]],GDList,Table_ExternalData_1[[#Headers],[8]])</f>
        <v>0</v>
      </c>
      <c r="O587" s="6">
        <f>SUMIFS(GQList,GIList,Table_ExternalData_1[[#This Row],[Item_key]],GDList,Table_ExternalData_1[[#Headers],[9]])</f>
        <v>0</v>
      </c>
      <c r="P587" s="6">
        <f>SUMIFS(GQList,GIList,Table_ExternalData_1[[#This Row],[Item_key]],GDList,Table_ExternalData_1[[#Headers],[10]])</f>
        <v>0</v>
      </c>
      <c r="Q587" s="6">
        <f>SUMIFS(GQList,GIList,Table_ExternalData_1[[#This Row],[Item_key]],GDList,Table_ExternalData_1[[#Headers],[11]])</f>
        <v>0</v>
      </c>
      <c r="R587" s="6">
        <f>SUMIFS(GQList,GIList,Table_ExternalData_1[[#This Row],[Item_key]],GDList,Table_ExternalData_1[[#Headers],[12]])</f>
        <v>0</v>
      </c>
      <c r="S587" s="6">
        <f>SUMIFS(GQList,GIList,Table_ExternalData_1[[#This Row],[Item_key]],GDList,Table_ExternalData_1[[#Headers],[13]])</f>
        <v>0</v>
      </c>
      <c r="T587" s="6">
        <f>SUMIFS(GQList,GIList,Table_ExternalData_1[[#This Row],[Item_key]],GDList,Table_ExternalData_1[[#Headers],[14]])</f>
        <v>0</v>
      </c>
      <c r="U587" s="6">
        <f>SUMIFS(GQList,GIList,Table_ExternalData_1[[#This Row],[Item_key]],GDList,Table_ExternalData_1[[#Headers],[15]])</f>
        <v>0</v>
      </c>
      <c r="V587" s="6">
        <f>SUMIFS(GQList,GIList,Table_ExternalData_1[[#This Row],[Item_key]],GDList,Table_ExternalData_1[[#Headers],[16]])</f>
        <v>0</v>
      </c>
      <c r="W587" s="6">
        <f>SUMIFS(GQList,GIList,Table_ExternalData_1[[#This Row],[Item_key]],GDList,Table_ExternalData_1[[#Headers],[17]])</f>
        <v>0</v>
      </c>
      <c r="X587" s="6">
        <f>SUMIFS(GQList,GIList,Table_ExternalData_1[[#This Row],[Item_key]],GDList,Table_ExternalData_1[[#Headers],[18]])</f>
        <v>0</v>
      </c>
      <c r="Y587" s="6">
        <f>SUMIFS(GQList,GIList,Table_ExternalData_1[[#This Row],[Item_key]],GDList,Table_ExternalData_1[[#Headers],[19]])</f>
        <v>0</v>
      </c>
      <c r="Z587" s="6">
        <f>SUMIFS(GQList,GIList,Table_ExternalData_1[[#This Row],[Item_key]],GDList,Table_ExternalData_1[[#Headers],[20]])</f>
        <v>0</v>
      </c>
      <c r="AA587" s="6">
        <f>SUMIFS(GQList,GIList,Table_ExternalData_1[[#This Row],[Item_key]],GDList,Table_ExternalData_1[[#Headers],[21]])</f>
        <v>0</v>
      </c>
      <c r="AB587" s="6">
        <f>SUMIFS(GQList,GIList,Table_ExternalData_1[[#This Row],[Item_key]],GDList,Table_ExternalData_1[[#Headers],[22]])</f>
        <v>0</v>
      </c>
      <c r="AC587" s="6">
        <f>SUMIFS(GQList,GIList,Table_ExternalData_1[[#This Row],[Item_key]],GDList,Table_ExternalData_1[[#Headers],[23]])</f>
        <v>0</v>
      </c>
      <c r="AD587" s="6">
        <f>SUMIFS(GQList,GIList,Table_ExternalData_1[[#This Row],[Item_key]],GDList,Table_ExternalData_1[[#Headers],[24]])</f>
        <v>0</v>
      </c>
      <c r="AE587" s="6">
        <f>SUMIFS(GQList,GIList,Table_ExternalData_1[[#This Row],[Item_key]],GDList,Table_ExternalData_1[[#Headers],[25]])</f>
        <v>0</v>
      </c>
      <c r="AF587" s="6">
        <f>SUMIFS(GQList,GIList,Table_ExternalData_1[[#This Row],[Item_key]],GDList,Table_ExternalData_1[[#Headers],[26]])</f>
        <v>0</v>
      </c>
      <c r="AG587" s="6">
        <f>SUMIFS(GQList,GIList,Table_ExternalData_1[[#This Row],[Item_key]],GDList,Table_ExternalData_1[[#Headers],[27]])</f>
        <v>0</v>
      </c>
      <c r="AH587" s="6">
        <f>SUMIFS(GQList,GIList,Table_ExternalData_1[[#This Row],[Item_key]],GDList,Table_ExternalData_1[[#Headers],[28]])</f>
        <v>0</v>
      </c>
      <c r="AI587" s="6">
        <f>SUMIFS(GQList,GIList,Table_ExternalData_1[[#This Row],[Item_key]],GDList,Table_ExternalData_1[[#Headers],[29]])</f>
        <v>0</v>
      </c>
      <c r="AJ587" s="6">
        <f>SUMIFS(GQList,GIList,Table_ExternalData_1[[#This Row],[Item_key]],GDList,Table_ExternalData_1[[#Headers],[30]])</f>
        <v>0</v>
      </c>
      <c r="AK587" s="6">
        <f>SUMIFS(GQList,GIList,Table_ExternalData_1[[#This Row],[Item_key]],GDList,Table_ExternalData_1[[#Headers],[31]])</f>
        <v>0</v>
      </c>
      <c r="AL587" s="6">
        <f>SUM(Table_ExternalData_1[[#This Row],[1]:[31]])</f>
        <v>0</v>
      </c>
    </row>
    <row r="588" spans="1:38" hidden="1">
      <c r="A588" s="8" t="s">
        <v>2000</v>
      </c>
      <c r="B588" s="3" t="s">
        <v>1431</v>
      </c>
      <c r="C588" s="3" t="s">
        <v>241</v>
      </c>
      <c r="D588" s="3" t="s">
        <v>1512</v>
      </c>
      <c r="E588" s="3" t="s">
        <v>1513</v>
      </c>
      <c r="F588" s="8" t="s">
        <v>1641</v>
      </c>
      <c r="G588" s="6">
        <f>SUMIFS(GQList,GIList,Table_ExternalData_1[[#This Row],[Item_key]],GDList,Table_ExternalData_1[[#Headers],[1]])</f>
        <v>0</v>
      </c>
      <c r="H588" s="6">
        <f>SUMIFS(GQList,GIList,Table_ExternalData_1[[#This Row],[Item_key]],GDList,Table_ExternalData_1[[#Headers],[2]])</f>
        <v>0</v>
      </c>
      <c r="I588" s="6">
        <f>SUMIFS(GQList,GIList,Table_ExternalData_1[[#This Row],[Item_key]],GDList,Table_ExternalData_1[[#Headers],[3]])</f>
        <v>0</v>
      </c>
      <c r="J588" s="6">
        <f>SUMIFS(GQList,GIList,Table_ExternalData_1[[#This Row],[Item_key]],GDList,Table_ExternalData_1[[#Headers],[4]])</f>
        <v>0</v>
      </c>
      <c r="K588" s="6">
        <f>SUMIFS(GQList,GIList,Table_ExternalData_1[[#This Row],[Item_key]],GDList,Table_ExternalData_1[[#Headers],[5]])</f>
        <v>0</v>
      </c>
      <c r="L588" s="6">
        <f>SUMIFS(GQList,GIList,Table_ExternalData_1[[#This Row],[Item_key]],GDList,Table_ExternalData_1[[#Headers],[6]])</f>
        <v>0</v>
      </c>
      <c r="M588" s="6">
        <f>SUMIFS(GQList,GIList,Table_ExternalData_1[[#This Row],[Item_key]],GDList,Table_ExternalData_1[[#Headers],[7]])</f>
        <v>0</v>
      </c>
      <c r="N588" s="6">
        <f>SUMIFS(GQList,GIList,Table_ExternalData_1[[#This Row],[Item_key]],GDList,Table_ExternalData_1[[#Headers],[8]])</f>
        <v>0</v>
      </c>
      <c r="O588" s="6">
        <f>SUMIFS(GQList,GIList,Table_ExternalData_1[[#This Row],[Item_key]],GDList,Table_ExternalData_1[[#Headers],[9]])</f>
        <v>0</v>
      </c>
      <c r="P588" s="6">
        <f>SUMIFS(GQList,GIList,Table_ExternalData_1[[#This Row],[Item_key]],GDList,Table_ExternalData_1[[#Headers],[10]])</f>
        <v>0</v>
      </c>
      <c r="Q588" s="6">
        <f>SUMIFS(GQList,GIList,Table_ExternalData_1[[#This Row],[Item_key]],GDList,Table_ExternalData_1[[#Headers],[11]])</f>
        <v>0</v>
      </c>
      <c r="R588" s="6">
        <f>SUMIFS(GQList,GIList,Table_ExternalData_1[[#This Row],[Item_key]],GDList,Table_ExternalData_1[[#Headers],[12]])</f>
        <v>0</v>
      </c>
      <c r="S588" s="6">
        <f>SUMIFS(GQList,GIList,Table_ExternalData_1[[#This Row],[Item_key]],GDList,Table_ExternalData_1[[#Headers],[13]])</f>
        <v>0</v>
      </c>
      <c r="T588" s="6">
        <f>SUMIFS(GQList,GIList,Table_ExternalData_1[[#This Row],[Item_key]],GDList,Table_ExternalData_1[[#Headers],[14]])</f>
        <v>0</v>
      </c>
      <c r="U588" s="6">
        <f>SUMIFS(GQList,GIList,Table_ExternalData_1[[#This Row],[Item_key]],GDList,Table_ExternalData_1[[#Headers],[15]])</f>
        <v>0</v>
      </c>
      <c r="V588" s="6">
        <f>SUMIFS(GQList,GIList,Table_ExternalData_1[[#This Row],[Item_key]],GDList,Table_ExternalData_1[[#Headers],[16]])</f>
        <v>0</v>
      </c>
      <c r="W588" s="6">
        <f>SUMIFS(GQList,GIList,Table_ExternalData_1[[#This Row],[Item_key]],GDList,Table_ExternalData_1[[#Headers],[17]])</f>
        <v>0</v>
      </c>
      <c r="X588" s="6">
        <f>SUMIFS(GQList,GIList,Table_ExternalData_1[[#This Row],[Item_key]],GDList,Table_ExternalData_1[[#Headers],[18]])</f>
        <v>0</v>
      </c>
      <c r="Y588" s="6">
        <f>SUMIFS(GQList,GIList,Table_ExternalData_1[[#This Row],[Item_key]],GDList,Table_ExternalData_1[[#Headers],[19]])</f>
        <v>0</v>
      </c>
      <c r="Z588" s="6">
        <f>SUMIFS(GQList,GIList,Table_ExternalData_1[[#This Row],[Item_key]],GDList,Table_ExternalData_1[[#Headers],[20]])</f>
        <v>0</v>
      </c>
      <c r="AA588" s="6">
        <f>SUMIFS(GQList,GIList,Table_ExternalData_1[[#This Row],[Item_key]],GDList,Table_ExternalData_1[[#Headers],[21]])</f>
        <v>0</v>
      </c>
      <c r="AB588" s="6">
        <f>SUMIFS(GQList,GIList,Table_ExternalData_1[[#This Row],[Item_key]],GDList,Table_ExternalData_1[[#Headers],[22]])</f>
        <v>0</v>
      </c>
      <c r="AC588" s="6">
        <f>SUMIFS(GQList,GIList,Table_ExternalData_1[[#This Row],[Item_key]],GDList,Table_ExternalData_1[[#Headers],[23]])</f>
        <v>0</v>
      </c>
      <c r="AD588" s="6">
        <f>SUMIFS(GQList,GIList,Table_ExternalData_1[[#This Row],[Item_key]],GDList,Table_ExternalData_1[[#Headers],[24]])</f>
        <v>0</v>
      </c>
      <c r="AE588" s="6">
        <f>SUMIFS(GQList,GIList,Table_ExternalData_1[[#This Row],[Item_key]],GDList,Table_ExternalData_1[[#Headers],[25]])</f>
        <v>0</v>
      </c>
      <c r="AF588" s="6">
        <f>SUMIFS(GQList,GIList,Table_ExternalData_1[[#This Row],[Item_key]],GDList,Table_ExternalData_1[[#Headers],[26]])</f>
        <v>0</v>
      </c>
      <c r="AG588" s="6">
        <f>SUMIFS(GQList,GIList,Table_ExternalData_1[[#This Row],[Item_key]],GDList,Table_ExternalData_1[[#Headers],[27]])</f>
        <v>0</v>
      </c>
      <c r="AH588" s="6">
        <f>SUMIFS(GQList,GIList,Table_ExternalData_1[[#This Row],[Item_key]],GDList,Table_ExternalData_1[[#Headers],[28]])</f>
        <v>0</v>
      </c>
      <c r="AI588" s="6">
        <f>SUMIFS(GQList,GIList,Table_ExternalData_1[[#This Row],[Item_key]],GDList,Table_ExternalData_1[[#Headers],[29]])</f>
        <v>0</v>
      </c>
      <c r="AJ588" s="6">
        <f>SUMIFS(GQList,GIList,Table_ExternalData_1[[#This Row],[Item_key]],GDList,Table_ExternalData_1[[#Headers],[30]])</f>
        <v>0</v>
      </c>
      <c r="AK588" s="6">
        <f>SUMIFS(GQList,GIList,Table_ExternalData_1[[#This Row],[Item_key]],GDList,Table_ExternalData_1[[#Headers],[31]])</f>
        <v>0</v>
      </c>
      <c r="AL588" s="6">
        <f>SUM(Table_ExternalData_1[[#This Row],[1]:[31]])</f>
        <v>0</v>
      </c>
    </row>
    <row r="589" spans="1:38" hidden="1">
      <c r="A589" s="8" t="s">
        <v>2000</v>
      </c>
      <c r="B589" s="3" t="s">
        <v>1431</v>
      </c>
      <c r="C589" s="3" t="s">
        <v>242</v>
      </c>
      <c r="D589" s="3" t="s">
        <v>1514</v>
      </c>
      <c r="E589" s="3" t="s">
        <v>1515</v>
      </c>
      <c r="F589" s="8" t="s">
        <v>1641</v>
      </c>
      <c r="G589" s="6">
        <f>SUMIFS(GQList,GIList,Table_ExternalData_1[[#This Row],[Item_key]],GDList,Table_ExternalData_1[[#Headers],[1]])</f>
        <v>0</v>
      </c>
      <c r="H589" s="6">
        <f>SUMIFS(GQList,GIList,Table_ExternalData_1[[#This Row],[Item_key]],GDList,Table_ExternalData_1[[#Headers],[2]])</f>
        <v>0</v>
      </c>
      <c r="I589" s="6">
        <f>SUMIFS(GQList,GIList,Table_ExternalData_1[[#This Row],[Item_key]],GDList,Table_ExternalData_1[[#Headers],[3]])</f>
        <v>0</v>
      </c>
      <c r="J589" s="6">
        <f>SUMIFS(GQList,GIList,Table_ExternalData_1[[#This Row],[Item_key]],GDList,Table_ExternalData_1[[#Headers],[4]])</f>
        <v>0</v>
      </c>
      <c r="K589" s="6">
        <f>SUMIFS(GQList,GIList,Table_ExternalData_1[[#This Row],[Item_key]],GDList,Table_ExternalData_1[[#Headers],[5]])</f>
        <v>0</v>
      </c>
      <c r="L589" s="6">
        <f>SUMIFS(GQList,GIList,Table_ExternalData_1[[#This Row],[Item_key]],GDList,Table_ExternalData_1[[#Headers],[6]])</f>
        <v>0</v>
      </c>
      <c r="M589" s="6">
        <f>SUMIFS(GQList,GIList,Table_ExternalData_1[[#This Row],[Item_key]],GDList,Table_ExternalData_1[[#Headers],[7]])</f>
        <v>0</v>
      </c>
      <c r="N589" s="6">
        <f>SUMIFS(GQList,GIList,Table_ExternalData_1[[#This Row],[Item_key]],GDList,Table_ExternalData_1[[#Headers],[8]])</f>
        <v>0</v>
      </c>
      <c r="O589" s="6">
        <f>SUMIFS(GQList,GIList,Table_ExternalData_1[[#This Row],[Item_key]],GDList,Table_ExternalData_1[[#Headers],[9]])</f>
        <v>0</v>
      </c>
      <c r="P589" s="6">
        <f>SUMIFS(GQList,GIList,Table_ExternalData_1[[#This Row],[Item_key]],GDList,Table_ExternalData_1[[#Headers],[10]])</f>
        <v>0</v>
      </c>
      <c r="Q589" s="6">
        <f>SUMIFS(GQList,GIList,Table_ExternalData_1[[#This Row],[Item_key]],GDList,Table_ExternalData_1[[#Headers],[11]])</f>
        <v>0</v>
      </c>
      <c r="R589" s="6">
        <f>SUMIFS(GQList,GIList,Table_ExternalData_1[[#This Row],[Item_key]],GDList,Table_ExternalData_1[[#Headers],[12]])</f>
        <v>0</v>
      </c>
      <c r="S589" s="6">
        <f>SUMIFS(GQList,GIList,Table_ExternalData_1[[#This Row],[Item_key]],GDList,Table_ExternalData_1[[#Headers],[13]])</f>
        <v>0</v>
      </c>
      <c r="T589" s="6">
        <f>SUMIFS(GQList,GIList,Table_ExternalData_1[[#This Row],[Item_key]],GDList,Table_ExternalData_1[[#Headers],[14]])</f>
        <v>0</v>
      </c>
      <c r="U589" s="6">
        <f>SUMIFS(GQList,GIList,Table_ExternalData_1[[#This Row],[Item_key]],GDList,Table_ExternalData_1[[#Headers],[15]])</f>
        <v>0</v>
      </c>
      <c r="V589" s="6">
        <f>SUMIFS(GQList,GIList,Table_ExternalData_1[[#This Row],[Item_key]],GDList,Table_ExternalData_1[[#Headers],[16]])</f>
        <v>0</v>
      </c>
      <c r="W589" s="6">
        <f>SUMIFS(GQList,GIList,Table_ExternalData_1[[#This Row],[Item_key]],GDList,Table_ExternalData_1[[#Headers],[17]])</f>
        <v>0</v>
      </c>
      <c r="X589" s="6">
        <f>SUMIFS(GQList,GIList,Table_ExternalData_1[[#This Row],[Item_key]],GDList,Table_ExternalData_1[[#Headers],[18]])</f>
        <v>0</v>
      </c>
      <c r="Y589" s="6">
        <f>SUMIFS(GQList,GIList,Table_ExternalData_1[[#This Row],[Item_key]],GDList,Table_ExternalData_1[[#Headers],[19]])</f>
        <v>0</v>
      </c>
      <c r="Z589" s="6">
        <f>SUMIFS(GQList,GIList,Table_ExternalData_1[[#This Row],[Item_key]],GDList,Table_ExternalData_1[[#Headers],[20]])</f>
        <v>0</v>
      </c>
      <c r="AA589" s="6">
        <f>SUMIFS(GQList,GIList,Table_ExternalData_1[[#This Row],[Item_key]],GDList,Table_ExternalData_1[[#Headers],[21]])</f>
        <v>0</v>
      </c>
      <c r="AB589" s="6">
        <f>SUMIFS(GQList,GIList,Table_ExternalData_1[[#This Row],[Item_key]],GDList,Table_ExternalData_1[[#Headers],[22]])</f>
        <v>0</v>
      </c>
      <c r="AC589" s="6">
        <f>SUMIFS(GQList,GIList,Table_ExternalData_1[[#This Row],[Item_key]],GDList,Table_ExternalData_1[[#Headers],[23]])</f>
        <v>0</v>
      </c>
      <c r="AD589" s="6">
        <f>SUMIFS(GQList,GIList,Table_ExternalData_1[[#This Row],[Item_key]],GDList,Table_ExternalData_1[[#Headers],[24]])</f>
        <v>0</v>
      </c>
      <c r="AE589" s="6">
        <f>SUMIFS(GQList,GIList,Table_ExternalData_1[[#This Row],[Item_key]],GDList,Table_ExternalData_1[[#Headers],[25]])</f>
        <v>0</v>
      </c>
      <c r="AF589" s="6">
        <f>SUMIFS(GQList,GIList,Table_ExternalData_1[[#This Row],[Item_key]],GDList,Table_ExternalData_1[[#Headers],[26]])</f>
        <v>0</v>
      </c>
      <c r="AG589" s="6">
        <f>SUMIFS(GQList,GIList,Table_ExternalData_1[[#This Row],[Item_key]],GDList,Table_ExternalData_1[[#Headers],[27]])</f>
        <v>0</v>
      </c>
      <c r="AH589" s="6">
        <f>SUMIFS(GQList,GIList,Table_ExternalData_1[[#This Row],[Item_key]],GDList,Table_ExternalData_1[[#Headers],[28]])</f>
        <v>0</v>
      </c>
      <c r="AI589" s="6">
        <f>SUMIFS(GQList,GIList,Table_ExternalData_1[[#This Row],[Item_key]],GDList,Table_ExternalData_1[[#Headers],[29]])</f>
        <v>0</v>
      </c>
      <c r="AJ589" s="6">
        <f>SUMIFS(GQList,GIList,Table_ExternalData_1[[#This Row],[Item_key]],GDList,Table_ExternalData_1[[#Headers],[30]])</f>
        <v>0</v>
      </c>
      <c r="AK589" s="6">
        <f>SUMIFS(GQList,GIList,Table_ExternalData_1[[#This Row],[Item_key]],GDList,Table_ExternalData_1[[#Headers],[31]])</f>
        <v>0</v>
      </c>
      <c r="AL589" s="6">
        <f>SUM(Table_ExternalData_1[[#This Row],[1]:[31]])</f>
        <v>0</v>
      </c>
    </row>
    <row r="590" spans="1:38" hidden="1">
      <c r="A590" s="8" t="s">
        <v>2000</v>
      </c>
      <c r="B590" s="3" t="s">
        <v>1431</v>
      </c>
      <c r="C590" s="3" t="s">
        <v>243</v>
      </c>
      <c r="D590" s="3" t="s">
        <v>1516</v>
      </c>
      <c r="E590" s="3" t="s">
        <v>1517</v>
      </c>
      <c r="F590" s="8" t="s">
        <v>1641</v>
      </c>
      <c r="G590" s="6">
        <f>SUMIFS(GQList,GIList,Table_ExternalData_1[[#This Row],[Item_key]],GDList,Table_ExternalData_1[[#Headers],[1]])</f>
        <v>0</v>
      </c>
      <c r="H590" s="6">
        <f>SUMIFS(GQList,GIList,Table_ExternalData_1[[#This Row],[Item_key]],GDList,Table_ExternalData_1[[#Headers],[2]])</f>
        <v>0</v>
      </c>
      <c r="I590" s="6">
        <f>SUMIFS(GQList,GIList,Table_ExternalData_1[[#This Row],[Item_key]],GDList,Table_ExternalData_1[[#Headers],[3]])</f>
        <v>0</v>
      </c>
      <c r="J590" s="6">
        <f>SUMIFS(GQList,GIList,Table_ExternalData_1[[#This Row],[Item_key]],GDList,Table_ExternalData_1[[#Headers],[4]])</f>
        <v>0</v>
      </c>
      <c r="K590" s="6">
        <f>SUMIFS(GQList,GIList,Table_ExternalData_1[[#This Row],[Item_key]],GDList,Table_ExternalData_1[[#Headers],[5]])</f>
        <v>0</v>
      </c>
      <c r="L590" s="6">
        <f>SUMIFS(GQList,GIList,Table_ExternalData_1[[#This Row],[Item_key]],GDList,Table_ExternalData_1[[#Headers],[6]])</f>
        <v>0</v>
      </c>
      <c r="M590" s="6">
        <f>SUMIFS(GQList,GIList,Table_ExternalData_1[[#This Row],[Item_key]],GDList,Table_ExternalData_1[[#Headers],[7]])</f>
        <v>0</v>
      </c>
      <c r="N590" s="6">
        <f>SUMIFS(GQList,GIList,Table_ExternalData_1[[#This Row],[Item_key]],GDList,Table_ExternalData_1[[#Headers],[8]])</f>
        <v>0</v>
      </c>
      <c r="O590" s="6">
        <f>SUMIFS(GQList,GIList,Table_ExternalData_1[[#This Row],[Item_key]],GDList,Table_ExternalData_1[[#Headers],[9]])</f>
        <v>0</v>
      </c>
      <c r="P590" s="6">
        <f>SUMIFS(GQList,GIList,Table_ExternalData_1[[#This Row],[Item_key]],GDList,Table_ExternalData_1[[#Headers],[10]])</f>
        <v>0</v>
      </c>
      <c r="Q590" s="6">
        <f>SUMIFS(GQList,GIList,Table_ExternalData_1[[#This Row],[Item_key]],GDList,Table_ExternalData_1[[#Headers],[11]])</f>
        <v>0</v>
      </c>
      <c r="R590" s="6">
        <f>SUMIFS(GQList,GIList,Table_ExternalData_1[[#This Row],[Item_key]],GDList,Table_ExternalData_1[[#Headers],[12]])</f>
        <v>0</v>
      </c>
      <c r="S590" s="6">
        <f>SUMIFS(GQList,GIList,Table_ExternalData_1[[#This Row],[Item_key]],GDList,Table_ExternalData_1[[#Headers],[13]])</f>
        <v>0</v>
      </c>
      <c r="T590" s="6">
        <f>SUMIFS(GQList,GIList,Table_ExternalData_1[[#This Row],[Item_key]],GDList,Table_ExternalData_1[[#Headers],[14]])</f>
        <v>0</v>
      </c>
      <c r="U590" s="6">
        <f>SUMIFS(GQList,GIList,Table_ExternalData_1[[#This Row],[Item_key]],GDList,Table_ExternalData_1[[#Headers],[15]])</f>
        <v>0</v>
      </c>
      <c r="V590" s="6">
        <f>SUMIFS(GQList,GIList,Table_ExternalData_1[[#This Row],[Item_key]],GDList,Table_ExternalData_1[[#Headers],[16]])</f>
        <v>0</v>
      </c>
      <c r="W590" s="6">
        <f>SUMIFS(GQList,GIList,Table_ExternalData_1[[#This Row],[Item_key]],GDList,Table_ExternalData_1[[#Headers],[17]])</f>
        <v>0</v>
      </c>
      <c r="X590" s="6">
        <f>SUMIFS(GQList,GIList,Table_ExternalData_1[[#This Row],[Item_key]],GDList,Table_ExternalData_1[[#Headers],[18]])</f>
        <v>0</v>
      </c>
      <c r="Y590" s="6">
        <f>SUMIFS(GQList,GIList,Table_ExternalData_1[[#This Row],[Item_key]],GDList,Table_ExternalData_1[[#Headers],[19]])</f>
        <v>0</v>
      </c>
      <c r="Z590" s="6">
        <f>SUMIFS(GQList,GIList,Table_ExternalData_1[[#This Row],[Item_key]],GDList,Table_ExternalData_1[[#Headers],[20]])</f>
        <v>0</v>
      </c>
      <c r="AA590" s="6">
        <f>SUMIFS(GQList,GIList,Table_ExternalData_1[[#This Row],[Item_key]],GDList,Table_ExternalData_1[[#Headers],[21]])</f>
        <v>0</v>
      </c>
      <c r="AB590" s="6">
        <f>SUMIFS(GQList,GIList,Table_ExternalData_1[[#This Row],[Item_key]],GDList,Table_ExternalData_1[[#Headers],[22]])</f>
        <v>0</v>
      </c>
      <c r="AC590" s="6">
        <f>SUMIFS(GQList,GIList,Table_ExternalData_1[[#This Row],[Item_key]],GDList,Table_ExternalData_1[[#Headers],[23]])</f>
        <v>0</v>
      </c>
      <c r="AD590" s="6">
        <f>SUMIFS(GQList,GIList,Table_ExternalData_1[[#This Row],[Item_key]],GDList,Table_ExternalData_1[[#Headers],[24]])</f>
        <v>0</v>
      </c>
      <c r="AE590" s="6">
        <f>SUMIFS(GQList,GIList,Table_ExternalData_1[[#This Row],[Item_key]],GDList,Table_ExternalData_1[[#Headers],[25]])</f>
        <v>0</v>
      </c>
      <c r="AF590" s="6">
        <f>SUMIFS(GQList,GIList,Table_ExternalData_1[[#This Row],[Item_key]],GDList,Table_ExternalData_1[[#Headers],[26]])</f>
        <v>0</v>
      </c>
      <c r="AG590" s="6">
        <f>SUMIFS(GQList,GIList,Table_ExternalData_1[[#This Row],[Item_key]],GDList,Table_ExternalData_1[[#Headers],[27]])</f>
        <v>0</v>
      </c>
      <c r="AH590" s="6">
        <f>SUMIFS(GQList,GIList,Table_ExternalData_1[[#This Row],[Item_key]],GDList,Table_ExternalData_1[[#Headers],[28]])</f>
        <v>0</v>
      </c>
      <c r="AI590" s="6">
        <f>SUMIFS(GQList,GIList,Table_ExternalData_1[[#This Row],[Item_key]],GDList,Table_ExternalData_1[[#Headers],[29]])</f>
        <v>0</v>
      </c>
      <c r="AJ590" s="6">
        <f>SUMIFS(GQList,GIList,Table_ExternalData_1[[#This Row],[Item_key]],GDList,Table_ExternalData_1[[#Headers],[30]])</f>
        <v>0</v>
      </c>
      <c r="AK590" s="6">
        <f>SUMIFS(GQList,GIList,Table_ExternalData_1[[#This Row],[Item_key]],GDList,Table_ExternalData_1[[#Headers],[31]])</f>
        <v>0</v>
      </c>
      <c r="AL590" s="6">
        <f>SUM(Table_ExternalData_1[[#This Row],[1]:[31]])</f>
        <v>0</v>
      </c>
    </row>
    <row r="591" spans="1:38" hidden="1">
      <c r="A591" s="8" t="s">
        <v>2000</v>
      </c>
      <c r="B591" s="3" t="s">
        <v>1431</v>
      </c>
      <c r="C591" s="3" t="s">
        <v>244</v>
      </c>
      <c r="D591" s="3" t="s">
        <v>1518</v>
      </c>
      <c r="E591" s="3" t="s">
        <v>1519</v>
      </c>
      <c r="F591" s="8" t="s">
        <v>1641</v>
      </c>
      <c r="G591" s="6">
        <f>SUMIFS(GQList,GIList,Table_ExternalData_1[[#This Row],[Item_key]],GDList,Table_ExternalData_1[[#Headers],[1]])</f>
        <v>0</v>
      </c>
      <c r="H591" s="6">
        <f>SUMIFS(GQList,GIList,Table_ExternalData_1[[#This Row],[Item_key]],GDList,Table_ExternalData_1[[#Headers],[2]])</f>
        <v>0</v>
      </c>
      <c r="I591" s="6">
        <f>SUMIFS(GQList,GIList,Table_ExternalData_1[[#This Row],[Item_key]],GDList,Table_ExternalData_1[[#Headers],[3]])</f>
        <v>0</v>
      </c>
      <c r="J591" s="6">
        <f>SUMIFS(GQList,GIList,Table_ExternalData_1[[#This Row],[Item_key]],GDList,Table_ExternalData_1[[#Headers],[4]])</f>
        <v>0</v>
      </c>
      <c r="K591" s="6">
        <f>SUMIFS(GQList,GIList,Table_ExternalData_1[[#This Row],[Item_key]],GDList,Table_ExternalData_1[[#Headers],[5]])</f>
        <v>0</v>
      </c>
      <c r="L591" s="6">
        <f>SUMIFS(GQList,GIList,Table_ExternalData_1[[#This Row],[Item_key]],GDList,Table_ExternalData_1[[#Headers],[6]])</f>
        <v>0</v>
      </c>
      <c r="M591" s="6">
        <f>SUMIFS(GQList,GIList,Table_ExternalData_1[[#This Row],[Item_key]],GDList,Table_ExternalData_1[[#Headers],[7]])</f>
        <v>0</v>
      </c>
      <c r="N591" s="6">
        <f>SUMIFS(GQList,GIList,Table_ExternalData_1[[#This Row],[Item_key]],GDList,Table_ExternalData_1[[#Headers],[8]])</f>
        <v>0</v>
      </c>
      <c r="O591" s="6">
        <f>SUMIFS(GQList,GIList,Table_ExternalData_1[[#This Row],[Item_key]],GDList,Table_ExternalData_1[[#Headers],[9]])</f>
        <v>0</v>
      </c>
      <c r="P591" s="6">
        <f>SUMIFS(GQList,GIList,Table_ExternalData_1[[#This Row],[Item_key]],GDList,Table_ExternalData_1[[#Headers],[10]])</f>
        <v>0</v>
      </c>
      <c r="Q591" s="6">
        <f>SUMIFS(GQList,GIList,Table_ExternalData_1[[#This Row],[Item_key]],GDList,Table_ExternalData_1[[#Headers],[11]])</f>
        <v>0</v>
      </c>
      <c r="R591" s="6">
        <f>SUMIFS(GQList,GIList,Table_ExternalData_1[[#This Row],[Item_key]],GDList,Table_ExternalData_1[[#Headers],[12]])</f>
        <v>0</v>
      </c>
      <c r="S591" s="6">
        <f>SUMIFS(GQList,GIList,Table_ExternalData_1[[#This Row],[Item_key]],GDList,Table_ExternalData_1[[#Headers],[13]])</f>
        <v>0</v>
      </c>
      <c r="T591" s="6">
        <f>SUMIFS(GQList,GIList,Table_ExternalData_1[[#This Row],[Item_key]],GDList,Table_ExternalData_1[[#Headers],[14]])</f>
        <v>0</v>
      </c>
      <c r="U591" s="6">
        <f>SUMIFS(GQList,GIList,Table_ExternalData_1[[#This Row],[Item_key]],GDList,Table_ExternalData_1[[#Headers],[15]])</f>
        <v>0</v>
      </c>
      <c r="V591" s="6">
        <f>SUMIFS(GQList,GIList,Table_ExternalData_1[[#This Row],[Item_key]],GDList,Table_ExternalData_1[[#Headers],[16]])</f>
        <v>0</v>
      </c>
      <c r="W591" s="6">
        <f>SUMIFS(GQList,GIList,Table_ExternalData_1[[#This Row],[Item_key]],GDList,Table_ExternalData_1[[#Headers],[17]])</f>
        <v>0</v>
      </c>
      <c r="X591" s="6">
        <f>SUMIFS(GQList,GIList,Table_ExternalData_1[[#This Row],[Item_key]],GDList,Table_ExternalData_1[[#Headers],[18]])</f>
        <v>0</v>
      </c>
      <c r="Y591" s="6">
        <f>SUMIFS(GQList,GIList,Table_ExternalData_1[[#This Row],[Item_key]],GDList,Table_ExternalData_1[[#Headers],[19]])</f>
        <v>0</v>
      </c>
      <c r="Z591" s="6">
        <f>SUMIFS(GQList,GIList,Table_ExternalData_1[[#This Row],[Item_key]],GDList,Table_ExternalData_1[[#Headers],[20]])</f>
        <v>0</v>
      </c>
      <c r="AA591" s="6">
        <f>SUMIFS(GQList,GIList,Table_ExternalData_1[[#This Row],[Item_key]],GDList,Table_ExternalData_1[[#Headers],[21]])</f>
        <v>0</v>
      </c>
      <c r="AB591" s="6">
        <f>SUMIFS(GQList,GIList,Table_ExternalData_1[[#This Row],[Item_key]],GDList,Table_ExternalData_1[[#Headers],[22]])</f>
        <v>0</v>
      </c>
      <c r="AC591" s="6">
        <f>SUMIFS(GQList,GIList,Table_ExternalData_1[[#This Row],[Item_key]],GDList,Table_ExternalData_1[[#Headers],[23]])</f>
        <v>0</v>
      </c>
      <c r="AD591" s="6">
        <f>SUMIFS(GQList,GIList,Table_ExternalData_1[[#This Row],[Item_key]],GDList,Table_ExternalData_1[[#Headers],[24]])</f>
        <v>0</v>
      </c>
      <c r="AE591" s="6">
        <f>SUMIFS(GQList,GIList,Table_ExternalData_1[[#This Row],[Item_key]],GDList,Table_ExternalData_1[[#Headers],[25]])</f>
        <v>0</v>
      </c>
      <c r="AF591" s="6">
        <f>SUMIFS(GQList,GIList,Table_ExternalData_1[[#This Row],[Item_key]],GDList,Table_ExternalData_1[[#Headers],[26]])</f>
        <v>0</v>
      </c>
      <c r="AG591" s="6">
        <f>SUMIFS(GQList,GIList,Table_ExternalData_1[[#This Row],[Item_key]],GDList,Table_ExternalData_1[[#Headers],[27]])</f>
        <v>0</v>
      </c>
      <c r="AH591" s="6">
        <f>SUMIFS(GQList,GIList,Table_ExternalData_1[[#This Row],[Item_key]],GDList,Table_ExternalData_1[[#Headers],[28]])</f>
        <v>0</v>
      </c>
      <c r="AI591" s="6">
        <f>SUMIFS(GQList,GIList,Table_ExternalData_1[[#This Row],[Item_key]],GDList,Table_ExternalData_1[[#Headers],[29]])</f>
        <v>0</v>
      </c>
      <c r="AJ591" s="6">
        <f>SUMIFS(GQList,GIList,Table_ExternalData_1[[#This Row],[Item_key]],GDList,Table_ExternalData_1[[#Headers],[30]])</f>
        <v>0</v>
      </c>
      <c r="AK591" s="6">
        <f>SUMIFS(GQList,GIList,Table_ExternalData_1[[#This Row],[Item_key]],GDList,Table_ExternalData_1[[#Headers],[31]])</f>
        <v>0</v>
      </c>
      <c r="AL591" s="6">
        <f>SUM(Table_ExternalData_1[[#This Row],[1]:[31]])</f>
        <v>0</v>
      </c>
    </row>
    <row r="592" spans="1:38" hidden="1">
      <c r="A592" s="8" t="s">
        <v>2000</v>
      </c>
      <c r="B592" s="3" t="s">
        <v>1431</v>
      </c>
      <c r="C592" s="3" t="s">
        <v>245</v>
      </c>
      <c r="D592" s="3" t="s">
        <v>1520</v>
      </c>
      <c r="E592" s="3" t="s">
        <v>1521</v>
      </c>
      <c r="F592" s="8" t="s">
        <v>1641</v>
      </c>
      <c r="G592" s="6">
        <f>SUMIFS(GQList,GIList,Table_ExternalData_1[[#This Row],[Item_key]],GDList,Table_ExternalData_1[[#Headers],[1]])</f>
        <v>0</v>
      </c>
      <c r="H592" s="6">
        <f>SUMIFS(GQList,GIList,Table_ExternalData_1[[#This Row],[Item_key]],GDList,Table_ExternalData_1[[#Headers],[2]])</f>
        <v>0</v>
      </c>
      <c r="I592" s="6">
        <f>SUMIFS(GQList,GIList,Table_ExternalData_1[[#This Row],[Item_key]],GDList,Table_ExternalData_1[[#Headers],[3]])</f>
        <v>0</v>
      </c>
      <c r="J592" s="6">
        <f>SUMIFS(GQList,GIList,Table_ExternalData_1[[#This Row],[Item_key]],GDList,Table_ExternalData_1[[#Headers],[4]])</f>
        <v>0</v>
      </c>
      <c r="K592" s="6">
        <f>SUMIFS(GQList,GIList,Table_ExternalData_1[[#This Row],[Item_key]],GDList,Table_ExternalData_1[[#Headers],[5]])</f>
        <v>0</v>
      </c>
      <c r="L592" s="6">
        <f>SUMIFS(GQList,GIList,Table_ExternalData_1[[#This Row],[Item_key]],GDList,Table_ExternalData_1[[#Headers],[6]])</f>
        <v>0</v>
      </c>
      <c r="M592" s="6">
        <f>SUMIFS(GQList,GIList,Table_ExternalData_1[[#This Row],[Item_key]],GDList,Table_ExternalData_1[[#Headers],[7]])</f>
        <v>0</v>
      </c>
      <c r="N592" s="6">
        <f>SUMIFS(GQList,GIList,Table_ExternalData_1[[#This Row],[Item_key]],GDList,Table_ExternalData_1[[#Headers],[8]])</f>
        <v>0</v>
      </c>
      <c r="O592" s="6">
        <f>SUMIFS(GQList,GIList,Table_ExternalData_1[[#This Row],[Item_key]],GDList,Table_ExternalData_1[[#Headers],[9]])</f>
        <v>0</v>
      </c>
      <c r="P592" s="6">
        <f>SUMIFS(GQList,GIList,Table_ExternalData_1[[#This Row],[Item_key]],GDList,Table_ExternalData_1[[#Headers],[10]])</f>
        <v>0</v>
      </c>
      <c r="Q592" s="6">
        <f>SUMIFS(GQList,GIList,Table_ExternalData_1[[#This Row],[Item_key]],GDList,Table_ExternalData_1[[#Headers],[11]])</f>
        <v>0</v>
      </c>
      <c r="R592" s="6">
        <f>SUMIFS(GQList,GIList,Table_ExternalData_1[[#This Row],[Item_key]],GDList,Table_ExternalData_1[[#Headers],[12]])</f>
        <v>0</v>
      </c>
      <c r="S592" s="6">
        <f>SUMIFS(GQList,GIList,Table_ExternalData_1[[#This Row],[Item_key]],GDList,Table_ExternalData_1[[#Headers],[13]])</f>
        <v>0</v>
      </c>
      <c r="T592" s="6">
        <f>SUMIFS(GQList,GIList,Table_ExternalData_1[[#This Row],[Item_key]],GDList,Table_ExternalData_1[[#Headers],[14]])</f>
        <v>0</v>
      </c>
      <c r="U592" s="6">
        <f>SUMIFS(GQList,GIList,Table_ExternalData_1[[#This Row],[Item_key]],GDList,Table_ExternalData_1[[#Headers],[15]])</f>
        <v>0</v>
      </c>
      <c r="V592" s="6">
        <f>SUMIFS(GQList,GIList,Table_ExternalData_1[[#This Row],[Item_key]],GDList,Table_ExternalData_1[[#Headers],[16]])</f>
        <v>0</v>
      </c>
      <c r="W592" s="6">
        <f>SUMIFS(GQList,GIList,Table_ExternalData_1[[#This Row],[Item_key]],GDList,Table_ExternalData_1[[#Headers],[17]])</f>
        <v>0</v>
      </c>
      <c r="X592" s="6">
        <f>SUMIFS(GQList,GIList,Table_ExternalData_1[[#This Row],[Item_key]],GDList,Table_ExternalData_1[[#Headers],[18]])</f>
        <v>0</v>
      </c>
      <c r="Y592" s="6">
        <f>SUMIFS(GQList,GIList,Table_ExternalData_1[[#This Row],[Item_key]],GDList,Table_ExternalData_1[[#Headers],[19]])</f>
        <v>0</v>
      </c>
      <c r="Z592" s="6">
        <f>SUMIFS(GQList,GIList,Table_ExternalData_1[[#This Row],[Item_key]],GDList,Table_ExternalData_1[[#Headers],[20]])</f>
        <v>0</v>
      </c>
      <c r="AA592" s="6">
        <f>SUMIFS(GQList,GIList,Table_ExternalData_1[[#This Row],[Item_key]],GDList,Table_ExternalData_1[[#Headers],[21]])</f>
        <v>0</v>
      </c>
      <c r="AB592" s="6">
        <f>SUMIFS(GQList,GIList,Table_ExternalData_1[[#This Row],[Item_key]],GDList,Table_ExternalData_1[[#Headers],[22]])</f>
        <v>0</v>
      </c>
      <c r="AC592" s="6">
        <f>SUMIFS(GQList,GIList,Table_ExternalData_1[[#This Row],[Item_key]],GDList,Table_ExternalData_1[[#Headers],[23]])</f>
        <v>0</v>
      </c>
      <c r="AD592" s="6">
        <f>SUMIFS(GQList,GIList,Table_ExternalData_1[[#This Row],[Item_key]],GDList,Table_ExternalData_1[[#Headers],[24]])</f>
        <v>0</v>
      </c>
      <c r="AE592" s="6">
        <f>SUMIFS(GQList,GIList,Table_ExternalData_1[[#This Row],[Item_key]],GDList,Table_ExternalData_1[[#Headers],[25]])</f>
        <v>0</v>
      </c>
      <c r="AF592" s="6">
        <f>SUMIFS(GQList,GIList,Table_ExternalData_1[[#This Row],[Item_key]],GDList,Table_ExternalData_1[[#Headers],[26]])</f>
        <v>0</v>
      </c>
      <c r="AG592" s="6">
        <f>SUMIFS(GQList,GIList,Table_ExternalData_1[[#This Row],[Item_key]],GDList,Table_ExternalData_1[[#Headers],[27]])</f>
        <v>0</v>
      </c>
      <c r="AH592" s="6">
        <f>SUMIFS(GQList,GIList,Table_ExternalData_1[[#This Row],[Item_key]],GDList,Table_ExternalData_1[[#Headers],[28]])</f>
        <v>0</v>
      </c>
      <c r="AI592" s="6">
        <f>SUMIFS(GQList,GIList,Table_ExternalData_1[[#This Row],[Item_key]],GDList,Table_ExternalData_1[[#Headers],[29]])</f>
        <v>0</v>
      </c>
      <c r="AJ592" s="6">
        <f>SUMIFS(GQList,GIList,Table_ExternalData_1[[#This Row],[Item_key]],GDList,Table_ExternalData_1[[#Headers],[30]])</f>
        <v>0</v>
      </c>
      <c r="AK592" s="6">
        <f>SUMIFS(GQList,GIList,Table_ExternalData_1[[#This Row],[Item_key]],GDList,Table_ExternalData_1[[#Headers],[31]])</f>
        <v>0</v>
      </c>
      <c r="AL592" s="6">
        <f>SUM(Table_ExternalData_1[[#This Row],[1]:[31]])</f>
        <v>0</v>
      </c>
    </row>
    <row r="593" spans="1:38" hidden="1">
      <c r="A593" s="8" t="s">
        <v>2000</v>
      </c>
      <c r="B593" s="3" t="s">
        <v>1431</v>
      </c>
      <c r="C593" s="3" t="s">
        <v>246</v>
      </c>
      <c r="D593" s="3" t="s">
        <v>1522</v>
      </c>
      <c r="E593" s="3" t="s">
        <v>1523</v>
      </c>
      <c r="F593" s="8" t="s">
        <v>1641</v>
      </c>
      <c r="G593" s="6">
        <f>SUMIFS(GQList,GIList,Table_ExternalData_1[[#This Row],[Item_key]],GDList,Table_ExternalData_1[[#Headers],[1]])</f>
        <v>0</v>
      </c>
      <c r="H593" s="6">
        <f>SUMIFS(GQList,GIList,Table_ExternalData_1[[#This Row],[Item_key]],GDList,Table_ExternalData_1[[#Headers],[2]])</f>
        <v>0</v>
      </c>
      <c r="I593" s="6">
        <f>SUMIFS(GQList,GIList,Table_ExternalData_1[[#This Row],[Item_key]],GDList,Table_ExternalData_1[[#Headers],[3]])</f>
        <v>0</v>
      </c>
      <c r="J593" s="6">
        <f>SUMIFS(GQList,GIList,Table_ExternalData_1[[#This Row],[Item_key]],GDList,Table_ExternalData_1[[#Headers],[4]])</f>
        <v>0</v>
      </c>
      <c r="K593" s="6">
        <f>SUMIFS(GQList,GIList,Table_ExternalData_1[[#This Row],[Item_key]],GDList,Table_ExternalData_1[[#Headers],[5]])</f>
        <v>0</v>
      </c>
      <c r="L593" s="6">
        <f>SUMIFS(GQList,GIList,Table_ExternalData_1[[#This Row],[Item_key]],GDList,Table_ExternalData_1[[#Headers],[6]])</f>
        <v>0</v>
      </c>
      <c r="M593" s="6">
        <f>SUMIFS(GQList,GIList,Table_ExternalData_1[[#This Row],[Item_key]],GDList,Table_ExternalData_1[[#Headers],[7]])</f>
        <v>0</v>
      </c>
      <c r="N593" s="6">
        <f>SUMIFS(GQList,GIList,Table_ExternalData_1[[#This Row],[Item_key]],GDList,Table_ExternalData_1[[#Headers],[8]])</f>
        <v>0</v>
      </c>
      <c r="O593" s="6">
        <f>SUMIFS(GQList,GIList,Table_ExternalData_1[[#This Row],[Item_key]],GDList,Table_ExternalData_1[[#Headers],[9]])</f>
        <v>0</v>
      </c>
      <c r="P593" s="6">
        <f>SUMIFS(GQList,GIList,Table_ExternalData_1[[#This Row],[Item_key]],GDList,Table_ExternalData_1[[#Headers],[10]])</f>
        <v>0</v>
      </c>
      <c r="Q593" s="6">
        <f>SUMIFS(GQList,GIList,Table_ExternalData_1[[#This Row],[Item_key]],GDList,Table_ExternalData_1[[#Headers],[11]])</f>
        <v>0</v>
      </c>
      <c r="R593" s="6">
        <f>SUMIFS(GQList,GIList,Table_ExternalData_1[[#This Row],[Item_key]],GDList,Table_ExternalData_1[[#Headers],[12]])</f>
        <v>0</v>
      </c>
      <c r="S593" s="6">
        <f>SUMIFS(GQList,GIList,Table_ExternalData_1[[#This Row],[Item_key]],GDList,Table_ExternalData_1[[#Headers],[13]])</f>
        <v>0</v>
      </c>
      <c r="T593" s="6">
        <f>SUMIFS(GQList,GIList,Table_ExternalData_1[[#This Row],[Item_key]],GDList,Table_ExternalData_1[[#Headers],[14]])</f>
        <v>0</v>
      </c>
      <c r="U593" s="6">
        <f>SUMIFS(GQList,GIList,Table_ExternalData_1[[#This Row],[Item_key]],GDList,Table_ExternalData_1[[#Headers],[15]])</f>
        <v>0</v>
      </c>
      <c r="V593" s="6">
        <f>SUMIFS(GQList,GIList,Table_ExternalData_1[[#This Row],[Item_key]],GDList,Table_ExternalData_1[[#Headers],[16]])</f>
        <v>0</v>
      </c>
      <c r="W593" s="6">
        <f>SUMIFS(GQList,GIList,Table_ExternalData_1[[#This Row],[Item_key]],GDList,Table_ExternalData_1[[#Headers],[17]])</f>
        <v>0</v>
      </c>
      <c r="X593" s="6">
        <f>SUMIFS(GQList,GIList,Table_ExternalData_1[[#This Row],[Item_key]],GDList,Table_ExternalData_1[[#Headers],[18]])</f>
        <v>0</v>
      </c>
      <c r="Y593" s="6">
        <f>SUMIFS(GQList,GIList,Table_ExternalData_1[[#This Row],[Item_key]],GDList,Table_ExternalData_1[[#Headers],[19]])</f>
        <v>0</v>
      </c>
      <c r="Z593" s="6">
        <f>SUMIFS(GQList,GIList,Table_ExternalData_1[[#This Row],[Item_key]],GDList,Table_ExternalData_1[[#Headers],[20]])</f>
        <v>0</v>
      </c>
      <c r="AA593" s="6">
        <f>SUMIFS(GQList,GIList,Table_ExternalData_1[[#This Row],[Item_key]],GDList,Table_ExternalData_1[[#Headers],[21]])</f>
        <v>0</v>
      </c>
      <c r="AB593" s="6">
        <f>SUMIFS(GQList,GIList,Table_ExternalData_1[[#This Row],[Item_key]],GDList,Table_ExternalData_1[[#Headers],[22]])</f>
        <v>0</v>
      </c>
      <c r="AC593" s="6">
        <f>SUMIFS(GQList,GIList,Table_ExternalData_1[[#This Row],[Item_key]],GDList,Table_ExternalData_1[[#Headers],[23]])</f>
        <v>0</v>
      </c>
      <c r="AD593" s="6">
        <f>SUMIFS(GQList,GIList,Table_ExternalData_1[[#This Row],[Item_key]],GDList,Table_ExternalData_1[[#Headers],[24]])</f>
        <v>0</v>
      </c>
      <c r="AE593" s="6">
        <f>SUMIFS(GQList,GIList,Table_ExternalData_1[[#This Row],[Item_key]],GDList,Table_ExternalData_1[[#Headers],[25]])</f>
        <v>0</v>
      </c>
      <c r="AF593" s="6">
        <f>SUMIFS(GQList,GIList,Table_ExternalData_1[[#This Row],[Item_key]],GDList,Table_ExternalData_1[[#Headers],[26]])</f>
        <v>0</v>
      </c>
      <c r="AG593" s="6">
        <f>SUMIFS(GQList,GIList,Table_ExternalData_1[[#This Row],[Item_key]],GDList,Table_ExternalData_1[[#Headers],[27]])</f>
        <v>0</v>
      </c>
      <c r="AH593" s="6">
        <f>SUMIFS(GQList,GIList,Table_ExternalData_1[[#This Row],[Item_key]],GDList,Table_ExternalData_1[[#Headers],[28]])</f>
        <v>0</v>
      </c>
      <c r="AI593" s="6">
        <f>SUMIFS(GQList,GIList,Table_ExternalData_1[[#This Row],[Item_key]],GDList,Table_ExternalData_1[[#Headers],[29]])</f>
        <v>0</v>
      </c>
      <c r="AJ593" s="6">
        <f>SUMIFS(GQList,GIList,Table_ExternalData_1[[#This Row],[Item_key]],GDList,Table_ExternalData_1[[#Headers],[30]])</f>
        <v>0</v>
      </c>
      <c r="AK593" s="6">
        <f>SUMIFS(GQList,GIList,Table_ExternalData_1[[#This Row],[Item_key]],GDList,Table_ExternalData_1[[#Headers],[31]])</f>
        <v>0</v>
      </c>
      <c r="AL593" s="6">
        <f>SUM(Table_ExternalData_1[[#This Row],[1]:[31]])</f>
        <v>0</v>
      </c>
    </row>
    <row r="594" spans="1:38" hidden="1">
      <c r="A594" s="8" t="s">
        <v>2000</v>
      </c>
      <c r="B594" s="3" t="s">
        <v>1431</v>
      </c>
      <c r="C594" s="3" t="s">
        <v>247</v>
      </c>
      <c r="D594" s="3" t="s">
        <v>1524</v>
      </c>
      <c r="E594" s="3" t="s">
        <v>1525</v>
      </c>
      <c r="F594" s="8" t="s">
        <v>1641</v>
      </c>
      <c r="G594" s="6">
        <f>SUMIFS(GQList,GIList,Table_ExternalData_1[[#This Row],[Item_key]],GDList,Table_ExternalData_1[[#Headers],[1]])</f>
        <v>0</v>
      </c>
      <c r="H594" s="6">
        <f>SUMIFS(GQList,GIList,Table_ExternalData_1[[#This Row],[Item_key]],GDList,Table_ExternalData_1[[#Headers],[2]])</f>
        <v>0</v>
      </c>
      <c r="I594" s="6">
        <f>SUMIFS(GQList,GIList,Table_ExternalData_1[[#This Row],[Item_key]],GDList,Table_ExternalData_1[[#Headers],[3]])</f>
        <v>0</v>
      </c>
      <c r="J594" s="6">
        <f>SUMIFS(GQList,GIList,Table_ExternalData_1[[#This Row],[Item_key]],GDList,Table_ExternalData_1[[#Headers],[4]])</f>
        <v>0</v>
      </c>
      <c r="K594" s="6">
        <f>SUMIFS(GQList,GIList,Table_ExternalData_1[[#This Row],[Item_key]],GDList,Table_ExternalData_1[[#Headers],[5]])</f>
        <v>0</v>
      </c>
      <c r="L594" s="6">
        <f>SUMIFS(GQList,GIList,Table_ExternalData_1[[#This Row],[Item_key]],GDList,Table_ExternalData_1[[#Headers],[6]])</f>
        <v>0</v>
      </c>
      <c r="M594" s="6">
        <f>SUMIFS(GQList,GIList,Table_ExternalData_1[[#This Row],[Item_key]],GDList,Table_ExternalData_1[[#Headers],[7]])</f>
        <v>0</v>
      </c>
      <c r="N594" s="6">
        <f>SUMIFS(GQList,GIList,Table_ExternalData_1[[#This Row],[Item_key]],GDList,Table_ExternalData_1[[#Headers],[8]])</f>
        <v>0</v>
      </c>
      <c r="O594" s="6">
        <f>SUMIFS(GQList,GIList,Table_ExternalData_1[[#This Row],[Item_key]],GDList,Table_ExternalData_1[[#Headers],[9]])</f>
        <v>0</v>
      </c>
      <c r="P594" s="6">
        <f>SUMIFS(GQList,GIList,Table_ExternalData_1[[#This Row],[Item_key]],GDList,Table_ExternalData_1[[#Headers],[10]])</f>
        <v>0</v>
      </c>
      <c r="Q594" s="6">
        <f>SUMIFS(GQList,GIList,Table_ExternalData_1[[#This Row],[Item_key]],GDList,Table_ExternalData_1[[#Headers],[11]])</f>
        <v>0</v>
      </c>
      <c r="R594" s="6">
        <f>SUMIFS(GQList,GIList,Table_ExternalData_1[[#This Row],[Item_key]],GDList,Table_ExternalData_1[[#Headers],[12]])</f>
        <v>0</v>
      </c>
      <c r="S594" s="6">
        <f>SUMIFS(GQList,GIList,Table_ExternalData_1[[#This Row],[Item_key]],GDList,Table_ExternalData_1[[#Headers],[13]])</f>
        <v>0</v>
      </c>
      <c r="T594" s="6">
        <f>SUMIFS(GQList,GIList,Table_ExternalData_1[[#This Row],[Item_key]],GDList,Table_ExternalData_1[[#Headers],[14]])</f>
        <v>0</v>
      </c>
      <c r="U594" s="6">
        <f>SUMIFS(GQList,GIList,Table_ExternalData_1[[#This Row],[Item_key]],GDList,Table_ExternalData_1[[#Headers],[15]])</f>
        <v>0</v>
      </c>
      <c r="V594" s="6">
        <f>SUMIFS(GQList,GIList,Table_ExternalData_1[[#This Row],[Item_key]],GDList,Table_ExternalData_1[[#Headers],[16]])</f>
        <v>0</v>
      </c>
      <c r="W594" s="6">
        <f>SUMIFS(GQList,GIList,Table_ExternalData_1[[#This Row],[Item_key]],GDList,Table_ExternalData_1[[#Headers],[17]])</f>
        <v>0</v>
      </c>
      <c r="X594" s="6">
        <f>SUMIFS(GQList,GIList,Table_ExternalData_1[[#This Row],[Item_key]],GDList,Table_ExternalData_1[[#Headers],[18]])</f>
        <v>0</v>
      </c>
      <c r="Y594" s="6">
        <f>SUMIFS(GQList,GIList,Table_ExternalData_1[[#This Row],[Item_key]],GDList,Table_ExternalData_1[[#Headers],[19]])</f>
        <v>0</v>
      </c>
      <c r="Z594" s="6">
        <f>SUMIFS(GQList,GIList,Table_ExternalData_1[[#This Row],[Item_key]],GDList,Table_ExternalData_1[[#Headers],[20]])</f>
        <v>0</v>
      </c>
      <c r="AA594" s="6">
        <f>SUMIFS(GQList,GIList,Table_ExternalData_1[[#This Row],[Item_key]],GDList,Table_ExternalData_1[[#Headers],[21]])</f>
        <v>0</v>
      </c>
      <c r="AB594" s="6">
        <f>SUMIFS(GQList,GIList,Table_ExternalData_1[[#This Row],[Item_key]],GDList,Table_ExternalData_1[[#Headers],[22]])</f>
        <v>0</v>
      </c>
      <c r="AC594" s="6">
        <f>SUMIFS(GQList,GIList,Table_ExternalData_1[[#This Row],[Item_key]],GDList,Table_ExternalData_1[[#Headers],[23]])</f>
        <v>0</v>
      </c>
      <c r="AD594" s="6">
        <f>SUMIFS(GQList,GIList,Table_ExternalData_1[[#This Row],[Item_key]],GDList,Table_ExternalData_1[[#Headers],[24]])</f>
        <v>0</v>
      </c>
      <c r="AE594" s="6">
        <f>SUMIFS(GQList,GIList,Table_ExternalData_1[[#This Row],[Item_key]],GDList,Table_ExternalData_1[[#Headers],[25]])</f>
        <v>0</v>
      </c>
      <c r="AF594" s="6">
        <f>SUMIFS(GQList,GIList,Table_ExternalData_1[[#This Row],[Item_key]],GDList,Table_ExternalData_1[[#Headers],[26]])</f>
        <v>0</v>
      </c>
      <c r="AG594" s="6">
        <f>SUMIFS(GQList,GIList,Table_ExternalData_1[[#This Row],[Item_key]],GDList,Table_ExternalData_1[[#Headers],[27]])</f>
        <v>0</v>
      </c>
      <c r="AH594" s="6">
        <f>SUMIFS(GQList,GIList,Table_ExternalData_1[[#This Row],[Item_key]],GDList,Table_ExternalData_1[[#Headers],[28]])</f>
        <v>0</v>
      </c>
      <c r="AI594" s="6">
        <f>SUMIFS(GQList,GIList,Table_ExternalData_1[[#This Row],[Item_key]],GDList,Table_ExternalData_1[[#Headers],[29]])</f>
        <v>0</v>
      </c>
      <c r="AJ594" s="6">
        <f>SUMIFS(GQList,GIList,Table_ExternalData_1[[#This Row],[Item_key]],GDList,Table_ExternalData_1[[#Headers],[30]])</f>
        <v>0</v>
      </c>
      <c r="AK594" s="6">
        <f>SUMIFS(GQList,GIList,Table_ExternalData_1[[#This Row],[Item_key]],GDList,Table_ExternalData_1[[#Headers],[31]])</f>
        <v>0</v>
      </c>
      <c r="AL594" s="6">
        <f>SUM(Table_ExternalData_1[[#This Row],[1]:[31]])</f>
        <v>0</v>
      </c>
    </row>
    <row r="595" spans="1:38" hidden="1">
      <c r="A595" s="8" t="s">
        <v>2000</v>
      </c>
      <c r="B595" s="3" t="s">
        <v>1431</v>
      </c>
      <c r="C595" s="3" t="s">
        <v>248</v>
      </c>
      <c r="D595" s="3" t="s">
        <v>1526</v>
      </c>
      <c r="E595" s="3" t="s">
        <v>1527</v>
      </c>
      <c r="F595" s="8" t="s">
        <v>1641</v>
      </c>
      <c r="G595" s="6">
        <f>SUMIFS(GQList,GIList,Table_ExternalData_1[[#This Row],[Item_key]],GDList,Table_ExternalData_1[[#Headers],[1]])</f>
        <v>0</v>
      </c>
      <c r="H595" s="6">
        <f>SUMIFS(GQList,GIList,Table_ExternalData_1[[#This Row],[Item_key]],GDList,Table_ExternalData_1[[#Headers],[2]])</f>
        <v>0</v>
      </c>
      <c r="I595" s="6">
        <f>SUMIFS(GQList,GIList,Table_ExternalData_1[[#This Row],[Item_key]],GDList,Table_ExternalData_1[[#Headers],[3]])</f>
        <v>0</v>
      </c>
      <c r="J595" s="6">
        <f>SUMIFS(GQList,GIList,Table_ExternalData_1[[#This Row],[Item_key]],GDList,Table_ExternalData_1[[#Headers],[4]])</f>
        <v>0</v>
      </c>
      <c r="K595" s="6">
        <f>SUMIFS(GQList,GIList,Table_ExternalData_1[[#This Row],[Item_key]],GDList,Table_ExternalData_1[[#Headers],[5]])</f>
        <v>0</v>
      </c>
      <c r="L595" s="6">
        <f>SUMIFS(GQList,GIList,Table_ExternalData_1[[#This Row],[Item_key]],GDList,Table_ExternalData_1[[#Headers],[6]])</f>
        <v>0</v>
      </c>
      <c r="M595" s="6">
        <f>SUMIFS(GQList,GIList,Table_ExternalData_1[[#This Row],[Item_key]],GDList,Table_ExternalData_1[[#Headers],[7]])</f>
        <v>0</v>
      </c>
      <c r="N595" s="6">
        <f>SUMIFS(GQList,GIList,Table_ExternalData_1[[#This Row],[Item_key]],GDList,Table_ExternalData_1[[#Headers],[8]])</f>
        <v>0</v>
      </c>
      <c r="O595" s="6">
        <f>SUMIFS(GQList,GIList,Table_ExternalData_1[[#This Row],[Item_key]],GDList,Table_ExternalData_1[[#Headers],[9]])</f>
        <v>0</v>
      </c>
      <c r="P595" s="6">
        <f>SUMIFS(GQList,GIList,Table_ExternalData_1[[#This Row],[Item_key]],GDList,Table_ExternalData_1[[#Headers],[10]])</f>
        <v>0</v>
      </c>
      <c r="Q595" s="6">
        <f>SUMIFS(GQList,GIList,Table_ExternalData_1[[#This Row],[Item_key]],GDList,Table_ExternalData_1[[#Headers],[11]])</f>
        <v>0</v>
      </c>
      <c r="R595" s="6">
        <f>SUMIFS(GQList,GIList,Table_ExternalData_1[[#This Row],[Item_key]],GDList,Table_ExternalData_1[[#Headers],[12]])</f>
        <v>0</v>
      </c>
      <c r="S595" s="6">
        <f>SUMIFS(GQList,GIList,Table_ExternalData_1[[#This Row],[Item_key]],GDList,Table_ExternalData_1[[#Headers],[13]])</f>
        <v>0</v>
      </c>
      <c r="T595" s="6">
        <f>SUMIFS(GQList,GIList,Table_ExternalData_1[[#This Row],[Item_key]],GDList,Table_ExternalData_1[[#Headers],[14]])</f>
        <v>0</v>
      </c>
      <c r="U595" s="6">
        <f>SUMIFS(GQList,GIList,Table_ExternalData_1[[#This Row],[Item_key]],GDList,Table_ExternalData_1[[#Headers],[15]])</f>
        <v>0</v>
      </c>
      <c r="V595" s="6">
        <f>SUMIFS(GQList,GIList,Table_ExternalData_1[[#This Row],[Item_key]],GDList,Table_ExternalData_1[[#Headers],[16]])</f>
        <v>0</v>
      </c>
      <c r="W595" s="6">
        <f>SUMIFS(GQList,GIList,Table_ExternalData_1[[#This Row],[Item_key]],GDList,Table_ExternalData_1[[#Headers],[17]])</f>
        <v>0</v>
      </c>
      <c r="X595" s="6">
        <f>SUMIFS(GQList,GIList,Table_ExternalData_1[[#This Row],[Item_key]],GDList,Table_ExternalData_1[[#Headers],[18]])</f>
        <v>0</v>
      </c>
      <c r="Y595" s="6">
        <f>SUMIFS(GQList,GIList,Table_ExternalData_1[[#This Row],[Item_key]],GDList,Table_ExternalData_1[[#Headers],[19]])</f>
        <v>0</v>
      </c>
      <c r="Z595" s="6">
        <f>SUMIFS(GQList,GIList,Table_ExternalData_1[[#This Row],[Item_key]],GDList,Table_ExternalData_1[[#Headers],[20]])</f>
        <v>0</v>
      </c>
      <c r="AA595" s="6">
        <f>SUMIFS(GQList,GIList,Table_ExternalData_1[[#This Row],[Item_key]],GDList,Table_ExternalData_1[[#Headers],[21]])</f>
        <v>0</v>
      </c>
      <c r="AB595" s="6">
        <f>SUMIFS(GQList,GIList,Table_ExternalData_1[[#This Row],[Item_key]],GDList,Table_ExternalData_1[[#Headers],[22]])</f>
        <v>0</v>
      </c>
      <c r="AC595" s="6">
        <f>SUMIFS(GQList,GIList,Table_ExternalData_1[[#This Row],[Item_key]],GDList,Table_ExternalData_1[[#Headers],[23]])</f>
        <v>0</v>
      </c>
      <c r="AD595" s="6">
        <f>SUMIFS(GQList,GIList,Table_ExternalData_1[[#This Row],[Item_key]],GDList,Table_ExternalData_1[[#Headers],[24]])</f>
        <v>0</v>
      </c>
      <c r="AE595" s="6">
        <f>SUMIFS(GQList,GIList,Table_ExternalData_1[[#This Row],[Item_key]],GDList,Table_ExternalData_1[[#Headers],[25]])</f>
        <v>0</v>
      </c>
      <c r="AF595" s="6">
        <f>SUMIFS(GQList,GIList,Table_ExternalData_1[[#This Row],[Item_key]],GDList,Table_ExternalData_1[[#Headers],[26]])</f>
        <v>0</v>
      </c>
      <c r="AG595" s="6">
        <f>SUMIFS(GQList,GIList,Table_ExternalData_1[[#This Row],[Item_key]],GDList,Table_ExternalData_1[[#Headers],[27]])</f>
        <v>0</v>
      </c>
      <c r="AH595" s="6">
        <f>SUMIFS(GQList,GIList,Table_ExternalData_1[[#This Row],[Item_key]],GDList,Table_ExternalData_1[[#Headers],[28]])</f>
        <v>0</v>
      </c>
      <c r="AI595" s="6">
        <f>SUMIFS(GQList,GIList,Table_ExternalData_1[[#This Row],[Item_key]],GDList,Table_ExternalData_1[[#Headers],[29]])</f>
        <v>0</v>
      </c>
      <c r="AJ595" s="6">
        <f>SUMIFS(GQList,GIList,Table_ExternalData_1[[#This Row],[Item_key]],GDList,Table_ExternalData_1[[#Headers],[30]])</f>
        <v>0</v>
      </c>
      <c r="AK595" s="6">
        <f>SUMIFS(GQList,GIList,Table_ExternalData_1[[#This Row],[Item_key]],GDList,Table_ExternalData_1[[#Headers],[31]])</f>
        <v>0</v>
      </c>
      <c r="AL595" s="6">
        <f>SUM(Table_ExternalData_1[[#This Row],[1]:[31]])</f>
        <v>0</v>
      </c>
    </row>
    <row r="596" spans="1:38" hidden="1">
      <c r="A596" s="8" t="s">
        <v>2000</v>
      </c>
      <c r="B596" s="3" t="s">
        <v>1431</v>
      </c>
      <c r="C596" s="3" t="s">
        <v>249</v>
      </c>
      <c r="D596" s="3" t="s">
        <v>1528</v>
      </c>
      <c r="E596" s="3" t="s">
        <v>1529</v>
      </c>
      <c r="F596" s="8" t="s">
        <v>1641</v>
      </c>
      <c r="G596" s="6">
        <f>SUMIFS(GQList,GIList,Table_ExternalData_1[[#This Row],[Item_key]],GDList,Table_ExternalData_1[[#Headers],[1]])</f>
        <v>0</v>
      </c>
      <c r="H596" s="6">
        <f>SUMIFS(GQList,GIList,Table_ExternalData_1[[#This Row],[Item_key]],GDList,Table_ExternalData_1[[#Headers],[2]])</f>
        <v>0</v>
      </c>
      <c r="I596" s="6">
        <f>SUMIFS(GQList,GIList,Table_ExternalData_1[[#This Row],[Item_key]],GDList,Table_ExternalData_1[[#Headers],[3]])</f>
        <v>0</v>
      </c>
      <c r="J596" s="6">
        <f>SUMIFS(GQList,GIList,Table_ExternalData_1[[#This Row],[Item_key]],GDList,Table_ExternalData_1[[#Headers],[4]])</f>
        <v>0</v>
      </c>
      <c r="K596" s="6">
        <f>SUMIFS(GQList,GIList,Table_ExternalData_1[[#This Row],[Item_key]],GDList,Table_ExternalData_1[[#Headers],[5]])</f>
        <v>0</v>
      </c>
      <c r="L596" s="6">
        <f>SUMIFS(GQList,GIList,Table_ExternalData_1[[#This Row],[Item_key]],GDList,Table_ExternalData_1[[#Headers],[6]])</f>
        <v>0</v>
      </c>
      <c r="M596" s="6">
        <f>SUMIFS(GQList,GIList,Table_ExternalData_1[[#This Row],[Item_key]],GDList,Table_ExternalData_1[[#Headers],[7]])</f>
        <v>0</v>
      </c>
      <c r="N596" s="6">
        <f>SUMIFS(GQList,GIList,Table_ExternalData_1[[#This Row],[Item_key]],GDList,Table_ExternalData_1[[#Headers],[8]])</f>
        <v>0</v>
      </c>
      <c r="O596" s="6">
        <f>SUMIFS(GQList,GIList,Table_ExternalData_1[[#This Row],[Item_key]],GDList,Table_ExternalData_1[[#Headers],[9]])</f>
        <v>0</v>
      </c>
      <c r="P596" s="6">
        <f>SUMIFS(GQList,GIList,Table_ExternalData_1[[#This Row],[Item_key]],GDList,Table_ExternalData_1[[#Headers],[10]])</f>
        <v>0</v>
      </c>
      <c r="Q596" s="6">
        <f>SUMIFS(GQList,GIList,Table_ExternalData_1[[#This Row],[Item_key]],GDList,Table_ExternalData_1[[#Headers],[11]])</f>
        <v>0</v>
      </c>
      <c r="R596" s="6">
        <f>SUMIFS(GQList,GIList,Table_ExternalData_1[[#This Row],[Item_key]],GDList,Table_ExternalData_1[[#Headers],[12]])</f>
        <v>0</v>
      </c>
      <c r="S596" s="6">
        <f>SUMIFS(GQList,GIList,Table_ExternalData_1[[#This Row],[Item_key]],GDList,Table_ExternalData_1[[#Headers],[13]])</f>
        <v>0</v>
      </c>
      <c r="T596" s="6">
        <f>SUMIFS(GQList,GIList,Table_ExternalData_1[[#This Row],[Item_key]],GDList,Table_ExternalData_1[[#Headers],[14]])</f>
        <v>0</v>
      </c>
      <c r="U596" s="6">
        <f>SUMIFS(GQList,GIList,Table_ExternalData_1[[#This Row],[Item_key]],GDList,Table_ExternalData_1[[#Headers],[15]])</f>
        <v>0</v>
      </c>
      <c r="V596" s="6">
        <f>SUMIFS(GQList,GIList,Table_ExternalData_1[[#This Row],[Item_key]],GDList,Table_ExternalData_1[[#Headers],[16]])</f>
        <v>0</v>
      </c>
      <c r="W596" s="6">
        <f>SUMIFS(GQList,GIList,Table_ExternalData_1[[#This Row],[Item_key]],GDList,Table_ExternalData_1[[#Headers],[17]])</f>
        <v>0</v>
      </c>
      <c r="X596" s="6">
        <f>SUMIFS(GQList,GIList,Table_ExternalData_1[[#This Row],[Item_key]],GDList,Table_ExternalData_1[[#Headers],[18]])</f>
        <v>0</v>
      </c>
      <c r="Y596" s="6">
        <f>SUMIFS(GQList,GIList,Table_ExternalData_1[[#This Row],[Item_key]],GDList,Table_ExternalData_1[[#Headers],[19]])</f>
        <v>0</v>
      </c>
      <c r="Z596" s="6">
        <f>SUMIFS(GQList,GIList,Table_ExternalData_1[[#This Row],[Item_key]],GDList,Table_ExternalData_1[[#Headers],[20]])</f>
        <v>0</v>
      </c>
      <c r="AA596" s="6">
        <f>SUMIFS(GQList,GIList,Table_ExternalData_1[[#This Row],[Item_key]],GDList,Table_ExternalData_1[[#Headers],[21]])</f>
        <v>0</v>
      </c>
      <c r="AB596" s="6">
        <f>SUMIFS(GQList,GIList,Table_ExternalData_1[[#This Row],[Item_key]],GDList,Table_ExternalData_1[[#Headers],[22]])</f>
        <v>0</v>
      </c>
      <c r="AC596" s="6">
        <f>SUMIFS(GQList,GIList,Table_ExternalData_1[[#This Row],[Item_key]],GDList,Table_ExternalData_1[[#Headers],[23]])</f>
        <v>0</v>
      </c>
      <c r="AD596" s="6">
        <f>SUMIFS(GQList,GIList,Table_ExternalData_1[[#This Row],[Item_key]],GDList,Table_ExternalData_1[[#Headers],[24]])</f>
        <v>0</v>
      </c>
      <c r="AE596" s="6">
        <f>SUMIFS(GQList,GIList,Table_ExternalData_1[[#This Row],[Item_key]],GDList,Table_ExternalData_1[[#Headers],[25]])</f>
        <v>0</v>
      </c>
      <c r="AF596" s="6">
        <f>SUMIFS(GQList,GIList,Table_ExternalData_1[[#This Row],[Item_key]],GDList,Table_ExternalData_1[[#Headers],[26]])</f>
        <v>0</v>
      </c>
      <c r="AG596" s="6">
        <f>SUMIFS(GQList,GIList,Table_ExternalData_1[[#This Row],[Item_key]],GDList,Table_ExternalData_1[[#Headers],[27]])</f>
        <v>0</v>
      </c>
      <c r="AH596" s="6">
        <f>SUMIFS(GQList,GIList,Table_ExternalData_1[[#This Row],[Item_key]],GDList,Table_ExternalData_1[[#Headers],[28]])</f>
        <v>0</v>
      </c>
      <c r="AI596" s="6">
        <f>SUMIFS(GQList,GIList,Table_ExternalData_1[[#This Row],[Item_key]],GDList,Table_ExternalData_1[[#Headers],[29]])</f>
        <v>0</v>
      </c>
      <c r="AJ596" s="6">
        <f>SUMIFS(GQList,GIList,Table_ExternalData_1[[#This Row],[Item_key]],GDList,Table_ExternalData_1[[#Headers],[30]])</f>
        <v>0</v>
      </c>
      <c r="AK596" s="6">
        <f>SUMIFS(GQList,GIList,Table_ExternalData_1[[#This Row],[Item_key]],GDList,Table_ExternalData_1[[#Headers],[31]])</f>
        <v>0</v>
      </c>
      <c r="AL596" s="6">
        <f>SUM(Table_ExternalData_1[[#This Row],[1]:[31]])</f>
        <v>0</v>
      </c>
    </row>
    <row r="597" spans="1:38" hidden="1">
      <c r="A597" s="8" t="s">
        <v>2000</v>
      </c>
      <c r="B597" s="3" t="s">
        <v>1431</v>
      </c>
      <c r="C597" s="3" t="s">
        <v>250</v>
      </c>
      <c r="D597" s="3" t="s">
        <v>1530</v>
      </c>
      <c r="E597" s="3" t="s">
        <v>1531</v>
      </c>
      <c r="F597" s="8" t="s">
        <v>1641</v>
      </c>
      <c r="G597" s="6">
        <f>SUMIFS(GQList,GIList,Table_ExternalData_1[[#This Row],[Item_key]],GDList,Table_ExternalData_1[[#Headers],[1]])</f>
        <v>0</v>
      </c>
      <c r="H597" s="6">
        <f>SUMIFS(GQList,GIList,Table_ExternalData_1[[#This Row],[Item_key]],GDList,Table_ExternalData_1[[#Headers],[2]])</f>
        <v>0</v>
      </c>
      <c r="I597" s="6">
        <f>SUMIFS(GQList,GIList,Table_ExternalData_1[[#This Row],[Item_key]],GDList,Table_ExternalData_1[[#Headers],[3]])</f>
        <v>0</v>
      </c>
      <c r="J597" s="6">
        <f>SUMIFS(GQList,GIList,Table_ExternalData_1[[#This Row],[Item_key]],GDList,Table_ExternalData_1[[#Headers],[4]])</f>
        <v>0</v>
      </c>
      <c r="K597" s="6">
        <f>SUMIFS(GQList,GIList,Table_ExternalData_1[[#This Row],[Item_key]],GDList,Table_ExternalData_1[[#Headers],[5]])</f>
        <v>0</v>
      </c>
      <c r="L597" s="6">
        <f>SUMIFS(GQList,GIList,Table_ExternalData_1[[#This Row],[Item_key]],GDList,Table_ExternalData_1[[#Headers],[6]])</f>
        <v>0</v>
      </c>
      <c r="M597" s="6">
        <f>SUMIFS(GQList,GIList,Table_ExternalData_1[[#This Row],[Item_key]],GDList,Table_ExternalData_1[[#Headers],[7]])</f>
        <v>0</v>
      </c>
      <c r="N597" s="6">
        <f>SUMIFS(GQList,GIList,Table_ExternalData_1[[#This Row],[Item_key]],GDList,Table_ExternalData_1[[#Headers],[8]])</f>
        <v>0</v>
      </c>
      <c r="O597" s="6">
        <f>SUMIFS(GQList,GIList,Table_ExternalData_1[[#This Row],[Item_key]],GDList,Table_ExternalData_1[[#Headers],[9]])</f>
        <v>0</v>
      </c>
      <c r="P597" s="6">
        <f>SUMIFS(GQList,GIList,Table_ExternalData_1[[#This Row],[Item_key]],GDList,Table_ExternalData_1[[#Headers],[10]])</f>
        <v>0</v>
      </c>
      <c r="Q597" s="6">
        <f>SUMIFS(GQList,GIList,Table_ExternalData_1[[#This Row],[Item_key]],GDList,Table_ExternalData_1[[#Headers],[11]])</f>
        <v>0</v>
      </c>
      <c r="R597" s="6">
        <f>SUMIFS(GQList,GIList,Table_ExternalData_1[[#This Row],[Item_key]],GDList,Table_ExternalData_1[[#Headers],[12]])</f>
        <v>0</v>
      </c>
      <c r="S597" s="6">
        <f>SUMIFS(GQList,GIList,Table_ExternalData_1[[#This Row],[Item_key]],GDList,Table_ExternalData_1[[#Headers],[13]])</f>
        <v>0</v>
      </c>
      <c r="T597" s="6">
        <f>SUMIFS(GQList,GIList,Table_ExternalData_1[[#This Row],[Item_key]],GDList,Table_ExternalData_1[[#Headers],[14]])</f>
        <v>0</v>
      </c>
      <c r="U597" s="6">
        <f>SUMIFS(GQList,GIList,Table_ExternalData_1[[#This Row],[Item_key]],GDList,Table_ExternalData_1[[#Headers],[15]])</f>
        <v>0</v>
      </c>
      <c r="V597" s="6">
        <f>SUMIFS(GQList,GIList,Table_ExternalData_1[[#This Row],[Item_key]],GDList,Table_ExternalData_1[[#Headers],[16]])</f>
        <v>0</v>
      </c>
      <c r="W597" s="6">
        <f>SUMIFS(GQList,GIList,Table_ExternalData_1[[#This Row],[Item_key]],GDList,Table_ExternalData_1[[#Headers],[17]])</f>
        <v>0</v>
      </c>
      <c r="X597" s="6">
        <f>SUMIFS(GQList,GIList,Table_ExternalData_1[[#This Row],[Item_key]],GDList,Table_ExternalData_1[[#Headers],[18]])</f>
        <v>0</v>
      </c>
      <c r="Y597" s="6">
        <f>SUMIFS(GQList,GIList,Table_ExternalData_1[[#This Row],[Item_key]],GDList,Table_ExternalData_1[[#Headers],[19]])</f>
        <v>0</v>
      </c>
      <c r="Z597" s="6">
        <f>SUMIFS(GQList,GIList,Table_ExternalData_1[[#This Row],[Item_key]],GDList,Table_ExternalData_1[[#Headers],[20]])</f>
        <v>0</v>
      </c>
      <c r="AA597" s="6">
        <f>SUMIFS(GQList,GIList,Table_ExternalData_1[[#This Row],[Item_key]],GDList,Table_ExternalData_1[[#Headers],[21]])</f>
        <v>0</v>
      </c>
      <c r="AB597" s="6">
        <f>SUMIFS(GQList,GIList,Table_ExternalData_1[[#This Row],[Item_key]],GDList,Table_ExternalData_1[[#Headers],[22]])</f>
        <v>0</v>
      </c>
      <c r="AC597" s="6">
        <f>SUMIFS(GQList,GIList,Table_ExternalData_1[[#This Row],[Item_key]],GDList,Table_ExternalData_1[[#Headers],[23]])</f>
        <v>0</v>
      </c>
      <c r="AD597" s="6">
        <f>SUMIFS(GQList,GIList,Table_ExternalData_1[[#This Row],[Item_key]],GDList,Table_ExternalData_1[[#Headers],[24]])</f>
        <v>0</v>
      </c>
      <c r="AE597" s="6">
        <f>SUMIFS(GQList,GIList,Table_ExternalData_1[[#This Row],[Item_key]],GDList,Table_ExternalData_1[[#Headers],[25]])</f>
        <v>0</v>
      </c>
      <c r="AF597" s="6">
        <f>SUMIFS(GQList,GIList,Table_ExternalData_1[[#This Row],[Item_key]],GDList,Table_ExternalData_1[[#Headers],[26]])</f>
        <v>0</v>
      </c>
      <c r="AG597" s="6">
        <f>SUMIFS(GQList,GIList,Table_ExternalData_1[[#This Row],[Item_key]],GDList,Table_ExternalData_1[[#Headers],[27]])</f>
        <v>0</v>
      </c>
      <c r="AH597" s="6">
        <f>SUMIFS(GQList,GIList,Table_ExternalData_1[[#This Row],[Item_key]],GDList,Table_ExternalData_1[[#Headers],[28]])</f>
        <v>0</v>
      </c>
      <c r="AI597" s="6">
        <f>SUMIFS(GQList,GIList,Table_ExternalData_1[[#This Row],[Item_key]],GDList,Table_ExternalData_1[[#Headers],[29]])</f>
        <v>0</v>
      </c>
      <c r="AJ597" s="6">
        <f>SUMIFS(GQList,GIList,Table_ExternalData_1[[#This Row],[Item_key]],GDList,Table_ExternalData_1[[#Headers],[30]])</f>
        <v>0</v>
      </c>
      <c r="AK597" s="6">
        <f>SUMIFS(GQList,GIList,Table_ExternalData_1[[#This Row],[Item_key]],GDList,Table_ExternalData_1[[#Headers],[31]])</f>
        <v>0</v>
      </c>
      <c r="AL597" s="6">
        <f>SUM(Table_ExternalData_1[[#This Row],[1]:[31]])</f>
        <v>0</v>
      </c>
    </row>
    <row r="598" spans="1:38" hidden="1">
      <c r="A598" s="8" t="s">
        <v>2000</v>
      </c>
      <c r="B598" s="3" t="s">
        <v>1431</v>
      </c>
      <c r="C598" s="3" t="s">
        <v>251</v>
      </c>
      <c r="D598" s="3" t="s">
        <v>1532</v>
      </c>
      <c r="E598" s="3" t="s">
        <v>1533</v>
      </c>
      <c r="F598" s="8" t="s">
        <v>1641</v>
      </c>
      <c r="G598" s="6">
        <f>SUMIFS(GQList,GIList,Table_ExternalData_1[[#This Row],[Item_key]],GDList,Table_ExternalData_1[[#Headers],[1]])</f>
        <v>0</v>
      </c>
      <c r="H598" s="6">
        <f>SUMIFS(GQList,GIList,Table_ExternalData_1[[#This Row],[Item_key]],GDList,Table_ExternalData_1[[#Headers],[2]])</f>
        <v>0</v>
      </c>
      <c r="I598" s="6">
        <f>SUMIFS(GQList,GIList,Table_ExternalData_1[[#This Row],[Item_key]],GDList,Table_ExternalData_1[[#Headers],[3]])</f>
        <v>0</v>
      </c>
      <c r="J598" s="6">
        <f>SUMIFS(GQList,GIList,Table_ExternalData_1[[#This Row],[Item_key]],GDList,Table_ExternalData_1[[#Headers],[4]])</f>
        <v>0</v>
      </c>
      <c r="K598" s="6">
        <f>SUMIFS(GQList,GIList,Table_ExternalData_1[[#This Row],[Item_key]],GDList,Table_ExternalData_1[[#Headers],[5]])</f>
        <v>0</v>
      </c>
      <c r="L598" s="6">
        <f>SUMIFS(GQList,GIList,Table_ExternalData_1[[#This Row],[Item_key]],GDList,Table_ExternalData_1[[#Headers],[6]])</f>
        <v>0</v>
      </c>
      <c r="M598" s="6">
        <f>SUMIFS(GQList,GIList,Table_ExternalData_1[[#This Row],[Item_key]],GDList,Table_ExternalData_1[[#Headers],[7]])</f>
        <v>0</v>
      </c>
      <c r="N598" s="6">
        <f>SUMIFS(GQList,GIList,Table_ExternalData_1[[#This Row],[Item_key]],GDList,Table_ExternalData_1[[#Headers],[8]])</f>
        <v>0</v>
      </c>
      <c r="O598" s="6">
        <f>SUMIFS(GQList,GIList,Table_ExternalData_1[[#This Row],[Item_key]],GDList,Table_ExternalData_1[[#Headers],[9]])</f>
        <v>0</v>
      </c>
      <c r="P598" s="6">
        <f>SUMIFS(GQList,GIList,Table_ExternalData_1[[#This Row],[Item_key]],GDList,Table_ExternalData_1[[#Headers],[10]])</f>
        <v>0</v>
      </c>
      <c r="Q598" s="6">
        <f>SUMIFS(GQList,GIList,Table_ExternalData_1[[#This Row],[Item_key]],GDList,Table_ExternalData_1[[#Headers],[11]])</f>
        <v>0</v>
      </c>
      <c r="R598" s="6">
        <f>SUMIFS(GQList,GIList,Table_ExternalData_1[[#This Row],[Item_key]],GDList,Table_ExternalData_1[[#Headers],[12]])</f>
        <v>0</v>
      </c>
      <c r="S598" s="6">
        <f>SUMIFS(GQList,GIList,Table_ExternalData_1[[#This Row],[Item_key]],GDList,Table_ExternalData_1[[#Headers],[13]])</f>
        <v>0</v>
      </c>
      <c r="T598" s="6">
        <f>SUMIFS(GQList,GIList,Table_ExternalData_1[[#This Row],[Item_key]],GDList,Table_ExternalData_1[[#Headers],[14]])</f>
        <v>0</v>
      </c>
      <c r="U598" s="6">
        <f>SUMIFS(GQList,GIList,Table_ExternalData_1[[#This Row],[Item_key]],GDList,Table_ExternalData_1[[#Headers],[15]])</f>
        <v>0</v>
      </c>
      <c r="V598" s="6">
        <f>SUMIFS(GQList,GIList,Table_ExternalData_1[[#This Row],[Item_key]],GDList,Table_ExternalData_1[[#Headers],[16]])</f>
        <v>0</v>
      </c>
      <c r="W598" s="6">
        <f>SUMIFS(GQList,GIList,Table_ExternalData_1[[#This Row],[Item_key]],GDList,Table_ExternalData_1[[#Headers],[17]])</f>
        <v>0</v>
      </c>
      <c r="X598" s="6">
        <f>SUMIFS(GQList,GIList,Table_ExternalData_1[[#This Row],[Item_key]],GDList,Table_ExternalData_1[[#Headers],[18]])</f>
        <v>0</v>
      </c>
      <c r="Y598" s="6">
        <f>SUMIFS(GQList,GIList,Table_ExternalData_1[[#This Row],[Item_key]],GDList,Table_ExternalData_1[[#Headers],[19]])</f>
        <v>0</v>
      </c>
      <c r="Z598" s="6">
        <f>SUMIFS(GQList,GIList,Table_ExternalData_1[[#This Row],[Item_key]],GDList,Table_ExternalData_1[[#Headers],[20]])</f>
        <v>0</v>
      </c>
      <c r="AA598" s="6">
        <f>SUMIFS(GQList,GIList,Table_ExternalData_1[[#This Row],[Item_key]],GDList,Table_ExternalData_1[[#Headers],[21]])</f>
        <v>0</v>
      </c>
      <c r="AB598" s="6">
        <f>SUMIFS(GQList,GIList,Table_ExternalData_1[[#This Row],[Item_key]],GDList,Table_ExternalData_1[[#Headers],[22]])</f>
        <v>0</v>
      </c>
      <c r="AC598" s="6">
        <f>SUMIFS(GQList,GIList,Table_ExternalData_1[[#This Row],[Item_key]],GDList,Table_ExternalData_1[[#Headers],[23]])</f>
        <v>0</v>
      </c>
      <c r="AD598" s="6">
        <f>SUMIFS(GQList,GIList,Table_ExternalData_1[[#This Row],[Item_key]],GDList,Table_ExternalData_1[[#Headers],[24]])</f>
        <v>0</v>
      </c>
      <c r="AE598" s="6">
        <f>SUMIFS(GQList,GIList,Table_ExternalData_1[[#This Row],[Item_key]],GDList,Table_ExternalData_1[[#Headers],[25]])</f>
        <v>0</v>
      </c>
      <c r="AF598" s="6">
        <f>SUMIFS(GQList,GIList,Table_ExternalData_1[[#This Row],[Item_key]],GDList,Table_ExternalData_1[[#Headers],[26]])</f>
        <v>0</v>
      </c>
      <c r="AG598" s="6">
        <f>SUMIFS(GQList,GIList,Table_ExternalData_1[[#This Row],[Item_key]],GDList,Table_ExternalData_1[[#Headers],[27]])</f>
        <v>0</v>
      </c>
      <c r="AH598" s="6">
        <f>SUMIFS(GQList,GIList,Table_ExternalData_1[[#This Row],[Item_key]],GDList,Table_ExternalData_1[[#Headers],[28]])</f>
        <v>0</v>
      </c>
      <c r="AI598" s="6">
        <f>SUMIFS(GQList,GIList,Table_ExternalData_1[[#This Row],[Item_key]],GDList,Table_ExternalData_1[[#Headers],[29]])</f>
        <v>0</v>
      </c>
      <c r="AJ598" s="6">
        <f>SUMIFS(GQList,GIList,Table_ExternalData_1[[#This Row],[Item_key]],GDList,Table_ExternalData_1[[#Headers],[30]])</f>
        <v>0</v>
      </c>
      <c r="AK598" s="6">
        <f>SUMIFS(GQList,GIList,Table_ExternalData_1[[#This Row],[Item_key]],GDList,Table_ExternalData_1[[#Headers],[31]])</f>
        <v>0</v>
      </c>
      <c r="AL598" s="6">
        <f>SUM(Table_ExternalData_1[[#This Row],[1]:[31]])</f>
        <v>0</v>
      </c>
    </row>
    <row r="599" spans="1:38" hidden="1">
      <c r="A599" s="8" t="s">
        <v>2000</v>
      </c>
      <c r="B599" s="3" t="s">
        <v>1431</v>
      </c>
      <c r="C599" s="3" t="s">
        <v>252</v>
      </c>
      <c r="D599" s="3" t="s">
        <v>1534</v>
      </c>
      <c r="E599" s="3" t="s">
        <v>1535</v>
      </c>
      <c r="F599" s="8" t="s">
        <v>1641</v>
      </c>
      <c r="G599" s="6">
        <f>SUMIFS(GQList,GIList,Table_ExternalData_1[[#This Row],[Item_key]],GDList,Table_ExternalData_1[[#Headers],[1]])</f>
        <v>0</v>
      </c>
      <c r="H599" s="6">
        <f>SUMIFS(GQList,GIList,Table_ExternalData_1[[#This Row],[Item_key]],GDList,Table_ExternalData_1[[#Headers],[2]])</f>
        <v>0</v>
      </c>
      <c r="I599" s="6">
        <f>SUMIFS(GQList,GIList,Table_ExternalData_1[[#This Row],[Item_key]],GDList,Table_ExternalData_1[[#Headers],[3]])</f>
        <v>0</v>
      </c>
      <c r="J599" s="6">
        <f>SUMIFS(GQList,GIList,Table_ExternalData_1[[#This Row],[Item_key]],GDList,Table_ExternalData_1[[#Headers],[4]])</f>
        <v>0</v>
      </c>
      <c r="K599" s="6">
        <f>SUMIFS(GQList,GIList,Table_ExternalData_1[[#This Row],[Item_key]],GDList,Table_ExternalData_1[[#Headers],[5]])</f>
        <v>0</v>
      </c>
      <c r="L599" s="6">
        <f>SUMIFS(GQList,GIList,Table_ExternalData_1[[#This Row],[Item_key]],GDList,Table_ExternalData_1[[#Headers],[6]])</f>
        <v>0</v>
      </c>
      <c r="M599" s="6">
        <f>SUMIFS(GQList,GIList,Table_ExternalData_1[[#This Row],[Item_key]],GDList,Table_ExternalData_1[[#Headers],[7]])</f>
        <v>0</v>
      </c>
      <c r="N599" s="6">
        <f>SUMIFS(GQList,GIList,Table_ExternalData_1[[#This Row],[Item_key]],GDList,Table_ExternalData_1[[#Headers],[8]])</f>
        <v>0</v>
      </c>
      <c r="O599" s="6">
        <f>SUMIFS(GQList,GIList,Table_ExternalData_1[[#This Row],[Item_key]],GDList,Table_ExternalData_1[[#Headers],[9]])</f>
        <v>0</v>
      </c>
      <c r="P599" s="6">
        <f>SUMIFS(GQList,GIList,Table_ExternalData_1[[#This Row],[Item_key]],GDList,Table_ExternalData_1[[#Headers],[10]])</f>
        <v>0</v>
      </c>
      <c r="Q599" s="6">
        <f>SUMIFS(GQList,GIList,Table_ExternalData_1[[#This Row],[Item_key]],GDList,Table_ExternalData_1[[#Headers],[11]])</f>
        <v>0</v>
      </c>
      <c r="R599" s="6">
        <f>SUMIFS(GQList,GIList,Table_ExternalData_1[[#This Row],[Item_key]],GDList,Table_ExternalData_1[[#Headers],[12]])</f>
        <v>0</v>
      </c>
      <c r="S599" s="6">
        <f>SUMIFS(GQList,GIList,Table_ExternalData_1[[#This Row],[Item_key]],GDList,Table_ExternalData_1[[#Headers],[13]])</f>
        <v>0</v>
      </c>
      <c r="T599" s="6">
        <f>SUMIFS(GQList,GIList,Table_ExternalData_1[[#This Row],[Item_key]],GDList,Table_ExternalData_1[[#Headers],[14]])</f>
        <v>0</v>
      </c>
      <c r="U599" s="6">
        <f>SUMIFS(GQList,GIList,Table_ExternalData_1[[#This Row],[Item_key]],GDList,Table_ExternalData_1[[#Headers],[15]])</f>
        <v>0</v>
      </c>
      <c r="V599" s="6">
        <f>SUMIFS(GQList,GIList,Table_ExternalData_1[[#This Row],[Item_key]],GDList,Table_ExternalData_1[[#Headers],[16]])</f>
        <v>0</v>
      </c>
      <c r="W599" s="6">
        <f>SUMIFS(GQList,GIList,Table_ExternalData_1[[#This Row],[Item_key]],GDList,Table_ExternalData_1[[#Headers],[17]])</f>
        <v>0</v>
      </c>
      <c r="X599" s="6">
        <f>SUMIFS(GQList,GIList,Table_ExternalData_1[[#This Row],[Item_key]],GDList,Table_ExternalData_1[[#Headers],[18]])</f>
        <v>0</v>
      </c>
      <c r="Y599" s="6">
        <f>SUMIFS(GQList,GIList,Table_ExternalData_1[[#This Row],[Item_key]],GDList,Table_ExternalData_1[[#Headers],[19]])</f>
        <v>0</v>
      </c>
      <c r="Z599" s="6">
        <f>SUMIFS(GQList,GIList,Table_ExternalData_1[[#This Row],[Item_key]],GDList,Table_ExternalData_1[[#Headers],[20]])</f>
        <v>0</v>
      </c>
      <c r="AA599" s="6">
        <f>SUMIFS(GQList,GIList,Table_ExternalData_1[[#This Row],[Item_key]],GDList,Table_ExternalData_1[[#Headers],[21]])</f>
        <v>0</v>
      </c>
      <c r="AB599" s="6">
        <f>SUMIFS(GQList,GIList,Table_ExternalData_1[[#This Row],[Item_key]],GDList,Table_ExternalData_1[[#Headers],[22]])</f>
        <v>0</v>
      </c>
      <c r="AC599" s="6">
        <f>SUMIFS(GQList,GIList,Table_ExternalData_1[[#This Row],[Item_key]],GDList,Table_ExternalData_1[[#Headers],[23]])</f>
        <v>0</v>
      </c>
      <c r="AD599" s="6">
        <f>SUMIFS(GQList,GIList,Table_ExternalData_1[[#This Row],[Item_key]],GDList,Table_ExternalData_1[[#Headers],[24]])</f>
        <v>0</v>
      </c>
      <c r="AE599" s="6">
        <f>SUMIFS(GQList,GIList,Table_ExternalData_1[[#This Row],[Item_key]],GDList,Table_ExternalData_1[[#Headers],[25]])</f>
        <v>0</v>
      </c>
      <c r="AF599" s="6">
        <f>SUMIFS(GQList,GIList,Table_ExternalData_1[[#This Row],[Item_key]],GDList,Table_ExternalData_1[[#Headers],[26]])</f>
        <v>0</v>
      </c>
      <c r="AG599" s="6">
        <f>SUMIFS(GQList,GIList,Table_ExternalData_1[[#This Row],[Item_key]],GDList,Table_ExternalData_1[[#Headers],[27]])</f>
        <v>0</v>
      </c>
      <c r="AH599" s="6">
        <f>SUMIFS(GQList,GIList,Table_ExternalData_1[[#This Row],[Item_key]],GDList,Table_ExternalData_1[[#Headers],[28]])</f>
        <v>0</v>
      </c>
      <c r="AI599" s="6">
        <f>SUMIFS(GQList,GIList,Table_ExternalData_1[[#This Row],[Item_key]],GDList,Table_ExternalData_1[[#Headers],[29]])</f>
        <v>0</v>
      </c>
      <c r="AJ599" s="6">
        <f>SUMIFS(GQList,GIList,Table_ExternalData_1[[#This Row],[Item_key]],GDList,Table_ExternalData_1[[#Headers],[30]])</f>
        <v>0</v>
      </c>
      <c r="AK599" s="6">
        <f>SUMIFS(GQList,GIList,Table_ExternalData_1[[#This Row],[Item_key]],GDList,Table_ExternalData_1[[#Headers],[31]])</f>
        <v>0</v>
      </c>
      <c r="AL599" s="6">
        <f>SUM(Table_ExternalData_1[[#This Row],[1]:[31]])</f>
        <v>0</v>
      </c>
    </row>
    <row r="600" spans="1:38" hidden="1">
      <c r="A600" s="8" t="s">
        <v>2000</v>
      </c>
      <c r="B600" s="3" t="s">
        <v>1431</v>
      </c>
      <c r="C600" s="3" t="s">
        <v>253</v>
      </c>
      <c r="D600" s="3" t="s">
        <v>1536</v>
      </c>
      <c r="E600" s="3" t="s">
        <v>1537</v>
      </c>
      <c r="F600" s="8" t="s">
        <v>1641</v>
      </c>
      <c r="G600" s="6">
        <f>SUMIFS(GQList,GIList,Table_ExternalData_1[[#This Row],[Item_key]],GDList,Table_ExternalData_1[[#Headers],[1]])</f>
        <v>0</v>
      </c>
      <c r="H600" s="6">
        <f>SUMIFS(GQList,GIList,Table_ExternalData_1[[#This Row],[Item_key]],GDList,Table_ExternalData_1[[#Headers],[2]])</f>
        <v>0</v>
      </c>
      <c r="I600" s="6">
        <f>SUMIFS(GQList,GIList,Table_ExternalData_1[[#This Row],[Item_key]],GDList,Table_ExternalData_1[[#Headers],[3]])</f>
        <v>0</v>
      </c>
      <c r="J600" s="6">
        <f>SUMIFS(GQList,GIList,Table_ExternalData_1[[#This Row],[Item_key]],GDList,Table_ExternalData_1[[#Headers],[4]])</f>
        <v>0</v>
      </c>
      <c r="K600" s="6">
        <f>SUMIFS(GQList,GIList,Table_ExternalData_1[[#This Row],[Item_key]],GDList,Table_ExternalData_1[[#Headers],[5]])</f>
        <v>0</v>
      </c>
      <c r="L600" s="6">
        <f>SUMIFS(GQList,GIList,Table_ExternalData_1[[#This Row],[Item_key]],GDList,Table_ExternalData_1[[#Headers],[6]])</f>
        <v>0</v>
      </c>
      <c r="M600" s="6">
        <f>SUMIFS(GQList,GIList,Table_ExternalData_1[[#This Row],[Item_key]],GDList,Table_ExternalData_1[[#Headers],[7]])</f>
        <v>0</v>
      </c>
      <c r="N600" s="6">
        <f>SUMIFS(GQList,GIList,Table_ExternalData_1[[#This Row],[Item_key]],GDList,Table_ExternalData_1[[#Headers],[8]])</f>
        <v>0</v>
      </c>
      <c r="O600" s="6">
        <f>SUMIFS(GQList,GIList,Table_ExternalData_1[[#This Row],[Item_key]],GDList,Table_ExternalData_1[[#Headers],[9]])</f>
        <v>0</v>
      </c>
      <c r="P600" s="6">
        <f>SUMIFS(GQList,GIList,Table_ExternalData_1[[#This Row],[Item_key]],GDList,Table_ExternalData_1[[#Headers],[10]])</f>
        <v>0</v>
      </c>
      <c r="Q600" s="6">
        <f>SUMIFS(GQList,GIList,Table_ExternalData_1[[#This Row],[Item_key]],GDList,Table_ExternalData_1[[#Headers],[11]])</f>
        <v>0</v>
      </c>
      <c r="R600" s="6">
        <f>SUMIFS(GQList,GIList,Table_ExternalData_1[[#This Row],[Item_key]],GDList,Table_ExternalData_1[[#Headers],[12]])</f>
        <v>0</v>
      </c>
      <c r="S600" s="6">
        <f>SUMIFS(GQList,GIList,Table_ExternalData_1[[#This Row],[Item_key]],GDList,Table_ExternalData_1[[#Headers],[13]])</f>
        <v>0</v>
      </c>
      <c r="T600" s="6">
        <f>SUMIFS(GQList,GIList,Table_ExternalData_1[[#This Row],[Item_key]],GDList,Table_ExternalData_1[[#Headers],[14]])</f>
        <v>0</v>
      </c>
      <c r="U600" s="6">
        <f>SUMIFS(GQList,GIList,Table_ExternalData_1[[#This Row],[Item_key]],GDList,Table_ExternalData_1[[#Headers],[15]])</f>
        <v>0</v>
      </c>
      <c r="V600" s="6">
        <f>SUMIFS(GQList,GIList,Table_ExternalData_1[[#This Row],[Item_key]],GDList,Table_ExternalData_1[[#Headers],[16]])</f>
        <v>0</v>
      </c>
      <c r="W600" s="6">
        <f>SUMIFS(GQList,GIList,Table_ExternalData_1[[#This Row],[Item_key]],GDList,Table_ExternalData_1[[#Headers],[17]])</f>
        <v>0</v>
      </c>
      <c r="X600" s="6">
        <f>SUMIFS(GQList,GIList,Table_ExternalData_1[[#This Row],[Item_key]],GDList,Table_ExternalData_1[[#Headers],[18]])</f>
        <v>0</v>
      </c>
      <c r="Y600" s="6">
        <f>SUMIFS(GQList,GIList,Table_ExternalData_1[[#This Row],[Item_key]],GDList,Table_ExternalData_1[[#Headers],[19]])</f>
        <v>0</v>
      </c>
      <c r="Z600" s="6">
        <f>SUMIFS(GQList,GIList,Table_ExternalData_1[[#This Row],[Item_key]],GDList,Table_ExternalData_1[[#Headers],[20]])</f>
        <v>0</v>
      </c>
      <c r="AA600" s="6">
        <f>SUMIFS(GQList,GIList,Table_ExternalData_1[[#This Row],[Item_key]],GDList,Table_ExternalData_1[[#Headers],[21]])</f>
        <v>0</v>
      </c>
      <c r="AB600" s="6">
        <f>SUMIFS(GQList,GIList,Table_ExternalData_1[[#This Row],[Item_key]],GDList,Table_ExternalData_1[[#Headers],[22]])</f>
        <v>0</v>
      </c>
      <c r="AC600" s="6">
        <f>SUMIFS(GQList,GIList,Table_ExternalData_1[[#This Row],[Item_key]],GDList,Table_ExternalData_1[[#Headers],[23]])</f>
        <v>0</v>
      </c>
      <c r="AD600" s="6">
        <f>SUMIFS(GQList,GIList,Table_ExternalData_1[[#This Row],[Item_key]],GDList,Table_ExternalData_1[[#Headers],[24]])</f>
        <v>0</v>
      </c>
      <c r="AE600" s="6">
        <f>SUMIFS(GQList,GIList,Table_ExternalData_1[[#This Row],[Item_key]],GDList,Table_ExternalData_1[[#Headers],[25]])</f>
        <v>0</v>
      </c>
      <c r="AF600" s="6">
        <f>SUMIFS(GQList,GIList,Table_ExternalData_1[[#This Row],[Item_key]],GDList,Table_ExternalData_1[[#Headers],[26]])</f>
        <v>0</v>
      </c>
      <c r="AG600" s="6">
        <f>SUMIFS(GQList,GIList,Table_ExternalData_1[[#This Row],[Item_key]],GDList,Table_ExternalData_1[[#Headers],[27]])</f>
        <v>0</v>
      </c>
      <c r="AH600" s="6">
        <f>SUMIFS(GQList,GIList,Table_ExternalData_1[[#This Row],[Item_key]],GDList,Table_ExternalData_1[[#Headers],[28]])</f>
        <v>0</v>
      </c>
      <c r="AI600" s="6">
        <f>SUMIFS(GQList,GIList,Table_ExternalData_1[[#This Row],[Item_key]],GDList,Table_ExternalData_1[[#Headers],[29]])</f>
        <v>0</v>
      </c>
      <c r="AJ600" s="6">
        <f>SUMIFS(GQList,GIList,Table_ExternalData_1[[#This Row],[Item_key]],GDList,Table_ExternalData_1[[#Headers],[30]])</f>
        <v>0</v>
      </c>
      <c r="AK600" s="6">
        <f>SUMIFS(GQList,GIList,Table_ExternalData_1[[#This Row],[Item_key]],GDList,Table_ExternalData_1[[#Headers],[31]])</f>
        <v>0</v>
      </c>
      <c r="AL600" s="6">
        <f>SUM(Table_ExternalData_1[[#This Row],[1]:[31]])</f>
        <v>0</v>
      </c>
    </row>
    <row r="601" spans="1:38" hidden="1">
      <c r="A601" s="8" t="s">
        <v>2000</v>
      </c>
      <c r="B601" s="3" t="s">
        <v>1431</v>
      </c>
      <c r="C601" s="3" t="s">
        <v>254</v>
      </c>
      <c r="D601" s="3" t="s">
        <v>1538</v>
      </c>
      <c r="E601" s="3" t="s">
        <v>1539</v>
      </c>
      <c r="F601" s="8" t="s">
        <v>1641</v>
      </c>
      <c r="G601" s="6">
        <f>SUMIFS(GQList,GIList,Table_ExternalData_1[[#This Row],[Item_key]],GDList,Table_ExternalData_1[[#Headers],[1]])</f>
        <v>0</v>
      </c>
      <c r="H601" s="6">
        <f>SUMIFS(GQList,GIList,Table_ExternalData_1[[#This Row],[Item_key]],GDList,Table_ExternalData_1[[#Headers],[2]])</f>
        <v>0</v>
      </c>
      <c r="I601" s="6">
        <f>SUMIFS(GQList,GIList,Table_ExternalData_1[[#This Row],[Item_key]],GDList,Table_ExternalData_1[[#Headers],[3]])</f>
        <v>0</v>
      </c>
      <c r="J601" s="6">
        <f>SUMIFS(GQList,GIList,Table_ExternalData_1[[#This Row],[Item_key]],GDList,Table_ExternalData_1[[#Headers],[4]])</f>
        <v>0</v>
      </c>
      <c r="K601" s="6">
        <f>SUMIFS(GQList,GIList,Table_ExternalData_1[[#This Row],[Item_key]],GDList,Table_ExternalData_1[[#Headers],[5]])</f>
        <v>0</v>
      </c>
      <c r="L601" s="6">
        <f>SUMIFS(GQList,GIList,Table_ExternalData_1[[#This Row],[Item_key]],GDList,Table_ExternalData_1[[#Headers],[6]])</f>
        <v>0</v>
      </c>
      <c r="M601" s="6">
        <f>SUMIFS(GQList,GIList,Table_ExternalData_1[[#This Row],[Item_key]],GDList,Table_ExternalData_1[[#Headers],[7]])</f>
        <v>0</v>
      </c>
      <c r="N601" s="6">
        <f>SUMIFS(GQList,GIList,Table_ExternalData_1[[#This Row],[Item_key]],GDList,Table_ExternalData_1[[#Headers],[8]])</f>
        <v>0</v>
      </c>
      <c r="O601" s="6">
        <f>SUMIFS(GQList,GIList,Table_ExternalData_1[[#This Row],[Item_key]],GDList,Table_ExternalData_1[[#Headers],[9]])</f>
        <v>0</v>
      </c>
      <c r="P601" s="6">
        <f>SUMIFS(GQList,GIList,Table_ExternalData_1[[#This Row],[Item_key]],GDList,Table_ExternalData_1[[#Headers],[10]])</f>
        <v>0</v>
      </c>
      <c r="Q601" s="6">
        <f>SUMIFS(GQList,GIList,Table_ExternalData_1[[#This Row],[Item_key]],GDList,Table_ExternalData_1[[#Headers],[11]])</f>
        <v>0</v>
      </c>
      <c r="R601" s="6">
        <f>SUMIFS(GQList,GIList,Table_ExternalData_1[[#This Row],[Item_key]],GDList,Table_ExternalData_1[[#Headers],[12]])</f>
        <v>0</v>
      </c>
      <c r="S601" s="6">
        <f>SUMIFS(GQList,GIList,Table_ExternalData_1[[#This Row],[Item_key]],GDList,Table_ExternalData_1[[#Headers],[13]])</f>
        <v>0</v>
      </c>
      <c r="T601" s="6">
        <f>SUMIFS(GQList,GIList,Table_ExternalData_1[[#This Row],[Item_key]],GDList,Table_ExternalData_1[[#Headers],[14]])</f>
        <v>0</v>
      </c>
      <c r="U601" s="6">
        <f>SUMIFS(GQList,GIList,Table_ExternalData_1[[#This Row],[Item_key]],GDList,Table_ExternalData_1[[#Headers],[15]])</f>
        <v>0</v>
      </c>
      <c r="V601" s="6">
        <f>SUMIFS(GQList,GIList,Table_ExternalData_1[[#This Row],[Item_key]],GDList,Table_ExternalData_1[[#Headers],[16]])</f>
        <v>0</v>
      </c>
      <c r="W601" s="6">
        <f>SUMIFS(GQList,GIList,Table_ExternalData_1[[#This Row],[Item_key]],GDList,Table_ExternalData_1[[#Headers],[17]])</f>
        <v>0</v>
      </c>
      <c r="X601" s="6">
        <f>SUMIFS(GQList,GIList,Table_ExternalData_1[[#This Row],[Item_key]],GDList,Table_ExternalData_1[[#Headers],[18]])</f>
        <v>0</v>
      </c>
      <c r="Y601" s="6">
        <f>SUMIFS(GQList,GIList,Table_ExternalData_1[[#This Row],[Item_key]],GDList,Table_ExternalData_1[[#Headers],[19]])</f>
        <v>0</v>
      </c>
      <c r="Z601" s="6">
        <f>SUMIFS(GQList,GIList,Table_ExternalData_1[[#This Row],[Item_key]],GDList,Table_ExternalData_1[[#Headers],[20]])</f>
        <v>0</v>
      </c>
      <c r="AA601" s="6">
        <f>SUMIFS(GQList,GIList,Table_ExternalData_1[[#This Row],[Item_key]],GDList,Table_ExternalData_1[[#Headers],[21]])</f>
        <v>0</v>
      </c>
      <c r="AB601" s="6">
        <f>SUMIFS(GQList,GIList,Table_ExternalData_1[[#This Row],[Item_key]],GDList,Table_ExternalData_1[[#Headers],[22]])</f>
        <v>0</v>
      </c>
      <c r="AC601" s="6">
        <f>SUMIFS(GQList,GIList,Table_ExternalData_1[[#This Row],[Item_key]],GDList,Table_ExternalData_1[[#Headers],[23]])</f>
        <v>0</v>
      </c>
      <c r="AD601" s="6">
        <f>SUMIFS(GQList,GIList,Table_ExternalData_1[[#This Row],[Item_key]],GDList,Table_ExternalData_1[[#Headers],[24]])</f>
        <v>0</v>
      </c>
      <c r="AE601" s="6">
        <f>SUMIFS(GQList,GIList,Table_ExternalData_1[[#This Row],[Item_key]],GDList,Table_ExternalData_1[[#Headers],[25]])</f>
        <v>0</v>
      </c>
      <c r="AF601" s="6">
        <f>SUMIFS(GQList,GIList,Table_ExternalData_1[[#This Row],[Item_key]],GDList,Table_ExternalData_1[[#Headers],[26]])</f>
        <v>0</v>
      </c>
      <c r="AG601" s="6">
        <f>SUMIFS(GQList,GIList,Table_ExternalData_1[[#This Row],[Item_key]],GDList,Table_ExternalData_1[[#Headers],[27]])</f>
        <v>0</v>
      </c>
      <c r="AH601" s="6">
        <f>SUMIFS(GQList,GIList,Table_ExternalData_1[[#This Row],[Item_key]],GDList,Table_ExternalData_1[[#Headers],[28]])</f>
        <v>0</v>
      </c>
      <c r="AI601" s="6">
        <f>SUMIFS(GQList,GIList,Table_ExternalData_1[[#This Row],[Item_key]],GDList,Table_ExternalData_1[[#Headers],[29]])</f>
        <v>0</v>
      </c>
      <c r="AJ601" s="6">
        <f>SUMIFS(GQList,GIList,Table_ExternalData_1[[#This Row],[Item_key]],GDList,Table_ExternalData_1[[#Headers],[30]])</f>
        <v>0</v>
      </c>
      <c r="AK601" s="6">
        <f>SUMIFS(GQList,GIList,Table_ExternalData_1[[#This Row],[Item_key]],GDList,Table_ExternalData_1[[#Headers],[31]])</f>
        <v>0</v>
      </c>
      <c r="AL601" s="6">
        <f>SUM(Table_ExternalData_1[[#This Row],[1]:[31]])</f>
        <v>0</v>
      </c>
    </row>
    <row r="602" spans="1:38" hidden="1">
      <c r="A602" s="8" t="s">
        <v>2000</v>
      </c>
      <c r="B602" s="3" t="s">
        <v>1431</v>
      </c>
      <c r="C602" s="3" t="s">
        <v>255</v>
      </c>
      <c r="D602" s="3" t="s">
        <v>1540</v>
      </c>
      <c r="E602" s="3" t="s">
        <v>1541</v>
      </c>
      <c r="F602" s="8" t="s">
        <v>1641</v>
      </c>
      <c r="G602" s="6">
        <f>SUMIFS(GQList,GIList,Table_ExternalData_1[[#This Row],[Item_key]],GDList,Table_ExternalData_1[[#Headers],[1]])</f>
        <v>0</v>
      </c>
      <c r="H602" s="6">
        <f>SUMIFS(GQList,GIList,Table_ExternalData_1[[#This Row],[Item_key]],GDList,Table_ExternalData_1[[#Headers],[2]])</f>
        <v>0</v>
      </c>
      <c r="I602" s="6">
        <f>SUMIFS(GQList,GIList,Table_ExternalData_1[[#This Row],[Item_key]],GDList,Table_ExternalData_1[[#Headers],[3]])</f>
        <v>0</v>
      </c>
      <c r="J602" s="6">
        <f>SUMIFS(GQList,GIList,Table_ExternalData_1[[#This Row],[Item_key]],GDList,Table_ExternalData_1[[#Headers],[4]])</f>
        <v>0</v>
      </c>
      <c r="K602" s="6">
        <f>SUMIFS(GQList,GIList,Table_ExternalData_1[[#This Row],[Item_key]],GDList,Table_ExternalData_1[[#Headers],[5]])</f>
        <v>0</v>
      </c>
      <c r="L602" s="6">
        <f>SUMIFS(GQList,GIList,Table_ExternalData_1[[#This Row],[Item_key]],GDList,Table_ExternalData_1[[#Headers],[6]])</f>
        <v>0</v>
      </c>
      <c r="M602" s="6">
        <f>SUMIFS(GQList,GIList,Table_ExternalData_1[[#This Row],[Item_key]],GDList,Table_ExternalData_1[[#Headers],[7]])</f>
        <v>0</v>
      </c>
      <c r="N602" s="6">
        <f>SUMIFS(GQList,GIList,Table_ExternalData_1[[#This Row],[Item_key]],GDList,Table_ExternalData_1[[#Headers],[8]])</f>
        <v>0</v>
      </c>
      <c r="O602" s="6">
        <f>SUMIFS(GQList,GIList,Table_ExternalData_1[[#This Row],[Item_key]],GDList,Table_ExternalData_1[[#Headers],[9]])</f>
        <v>0</v>
      </c>
      <c r="P602" s="6">
        <f>SUMIFS(GQList,GIList,Table_ExternalData_1[[#This Row],[Item_key]],GDList,Table_ExternalData_1[[#Headers],[10]])</f>
        <v>0</v>
      </c>
      <c r="Q602" s="6">
        <f>SUMIFS(GQList,GIList,Table_ExternalData_1[[#This Row],[Item_key]],GDList,Table_ExternalData_1[[#Headers],[11]])</f>
        <v>0</v>
      </c>
      <c r="R602" s="6">
        <f>SUMIFS(GQList,GIList,Table_ExternalData_1[[#This Row],[Item_key]],GDList,Table_ExternalData_1[[#Headers],[12]])</f>
        <v>0</v>
      </c>
      <c r="S602" s="6">
        <f>SUMIFS(GQList,GIList,Table_ExternalData_1[[#This Row],[Item_key]],GDList,Table_ExternalData_1[[#Headers],[13]])</f>
        <v>0</v>
      </c>
      <c r="T602" s="6">
        <f>SUMIFS(GQList,GIList,Table_ExternalData_1[[#This Row],[Item_key]],GDList,Table_ExternalData_1[[#Headers],[14]])</f>
        <v>0</v>
      </c>
      <c r="U602" s="6">
        <f>SUMIFS(GQList,GIList,Table_ExternalData_1[[#This Row],[Item_key]],GDList,Table_ExternalData_1[[#Headers],[15]])</f>
        <v>0</v>
      </c>
      <c r="V602" s="6">
        <f>SUMIFS(GQList,GIList,Table_ExternalData_1[[#This Row],[Item_key]],GDList,Table_ExternalData_1[[#Headers],[16]])</f>
        <v>0</v>
      </c>
      <c r="W602" s="6">
        <f>SUMIFS(GQList,GIList,Table_ExternalData_1[[#This Row],[Item_key]],GDList,Table_ExternalData_1[[#Headers],[17]])</f>
        <v>0</v>
      </c>
      <c r="X602" s="6">
        <f>SUMIFS(GQList,GIList,Table_ExternalData_1[[#This Row],[Item_key]],GDList,Table_ExternalData_1[[#Headers],[18]])</f>
        <v>0</v>
      </c>
      <c r="Y602" s="6">
        <f>SUMIFS(GQList,GIList,Table_ExternalData_1[[#This Row],[Item_key]],GDList,Table_ExternalData_1[[#Headers],[19]])</f>
        <v>0</v>
      </c>
      <c r="Z602" s="6">
        <f>SUMIFS(GQList,GIList,Table_ExternalData_1[[#This Row],[Item_key]],GDList,Table_ExternalData_1[[#Headers],[20]])</f>
        <v>0</v>
      </c>
      <c r="AA602" s="6">
        <f>SUMIFS(GQList,GIList,Table_ExternalData_1[[#This Row],[Item_key]],GDList,Table_ExternalData_1[[#Headers],[21]])</f>
        <v>0</v>
      </c>
      <c r="AB602" s="6">
        <f>SUMIFS(GQList,GIList,Table_ExternalData_1[[#This Row],[Item_key]],GDList,Table_ExternalData_1[[#Headers],[22]])</f>
        <v>0</v>
      </c>
      <c r="AC602" s="6">
        <f>SUMIFS(GQList,GIList,Table_ExternalData_1[[#This Row],[Item_key]],GDList,Table_ExternalData_1[[#Headers],[23]])</f>
        <v>0</v>
      </c>
      <c r="AD602" s="6">
        <f>SUMIFS(GQList,GIList,Table_ExternalData_1[[#This Row],[Item_key]],GDList,Table_ExternalData_1[[#Headers],[24]])</f>
        <v>0</v>
      </c>
      <c r="AE602" s="6">
        <f>SUMIFS(GQList,GIList,Table_ExternalData_1[[#This Row],[Item_key]],GDList,Table_ExternalData_1[[#Headers],[25]])</f>
        <v>0</v>
      </c>
      <c r="AF602" s="6">
        <f>SUMIFS(GQList,GIList,Table_ExternalData_1[[#This Row],[Item_key]],GDList,Table_ExternalData_1[[#Headers],[26]])</f>
        <v>0</v>
      </c>
      <c r="AG602" s="6">
        <f>SUMIFS(GQList,GIList,Table_ExternalData_1[[#This Row],[Item_key]],GDList,Table_ExternalData_1[[#Headers],[27]])</f>
        <v>0</v>
      </c>
      <c r="AH602" s="6">
        <f>SUMIFS(GQList,GIList,Table_ExternalData_1[[#This Row],[Item_key]],GDList,Table_ExternalData_1[[#Headers],[28]])</f>
        <v>0</v>
      </c>
      <c r="AI602" s="6">
        <f>SUMIFS(GQList,GIList,Table_ExternalData_1[[#This Row],[Item_key]],GDList,Table_ExternalData_1[[#Headers],[29]])</f>
        <v>0</v>
      </c>
      <c r="AJ602" s="6">
        <f>SUMIFS(GQList,GIList,Table_ExternalData_1[[#This Row],[Item_key]],GDList,Table_ExternalData_1[[#Headers],[30]])</f>
        <v>0</v>
      </c>
      <c r="AK602" s="6">
        <f>SUMIFS(GQList,GIList,Table_ExternalData_1[[#This Row],[Item_key]],GDList,Table_ExternalData_1[[#Headers],[31]])</f>
        <v>0</v>
      </c>
      <c r="AL602" s="6">
        <f>SUM(Table_ExternalData_1[[#This Row],[1]:[31]])</f>
        <v>0</v>
      </c>
    </row>
    <row r="603" spans="1:38" hidden="1">
      <c r="A603" s="8" t="s">
        <v>2000</v>
      </c>
      <c r="B603" s="3" t="s">
        <v>1431</v>
      </c>
      <c r="C603" s="3" t="s">
        <v>256</v>
      </c>
      <c r="D603" s="3" t="s">
        <v>1542</v>
      </c>
      <c r="E603" s="3" t="s">
        <v>1543</v>
      </c>
      <c r="F603" s="8" t="s">
        <v>1641</v>
      </c>
      <c r="G603" s="6">
        <f>SUMIFS(GQList,GIList,Table_ExternalData_1[[#This Row],[Item_key]],GDList,Table_ExternalData_1[[#Headers],[1]])</f>
        <v>0</v>
      </c>
      <c r="H603" s="6">
        <f>SUMIFS(GQList,GIList,Table_ExternalData_1[[#This Row],[Item_key]],GDList,Table_ExternalData_1[[#Headers],[2]])</f>
        <v>0</v>
      </c>
      <c r="I603" s="6">
        <f>SUMIFS(GQList,GIList,Table_ExternalData_1[[#This Row],[Item_key]],GDList,Table_ExternalData_1[[#Headers],[3]])</f>
        <v>0</v>
      </c>
      <c r="J603" s="6">
        <f>SUMIFS(GQList,GIList,Table_ExternalData_1[[#This Row],[Item_key]],GDList,Table_ExternalData_1[[#Headers],[4]])</f>
        <v>0</v>
      </c>
      <c r="K603" s="6">
        <f>SUMIFS(GQList,GIList,Table_ExternalData_1[[#This Row],[Item_key]],GDList,Table_ExternalData_1[[#Headers],[5]])</f>
        <v>0</v>
      </c>
      <c r="L603" s="6">
        <f>SUMIFS(GQList,GIList,Table_ExternalData_1[[#This Row],[Item_key]],GDList,Table_ExternalData_1[[#Headers],[6]])</f>
        <v>0</v>
      </c>
      <c r="M603" s="6">
        <f>SUMIFS(GQList,GIList,Table_ExternalData_1[[#This Row],[Item_key]],GDList,Table_ExternalData_1[[#Headers],[7]])</f>
        <v>0</v>
      </c>
      <c r="N603" s="6">
        <f>SUMIFS(GQList,GIList,Table_ExternalData_1[[#This Row],[Item_key]],GDList,Table_ExternalData_1[[#Headers],[8]])</f>
        <v>0</v>
      </c>
      <c r="O603" s="6">
        <f>SUMIFS(GQList,GIList,Table_ExternalData_1[[#This Row],[Item_key]],GDList,Table_ExternalData_1[[#Headers],[9]])</f>
        <v>0</v>
      </c>
      <c r="P603" s="6">
        <f>SUMIFS(GQList,GIList,Table_ExternalData_1[[#This Row],[Item_key]],GDList,Table_ExternalData_1[[#Headers],[10]])</f>
        <v>0</v>
      </c>
      <c r="Q603" s="6">
        <f>SUMIFS(GQList,GIList,Table_ExternalData_1[[#This Row],[Item_key]],GDList,Table_ExternalData_1[[#Headers],[11]])</f>
        <v>0</v>
      </c>
      <c r="R603" s="6">
        <f>SUMIFS(GQList,GIList,Table_ExternalData_1[[#This Row],[Item_key]],GDList,Table_ExternalData_1[[#Headers],[12]])</f>
        <v>0</v>
      </c>
      <c r="S603" s="6">
        <f>SUMIFS(GQList,GIList,Table_ExternalData_1[[#This Row],[Item_key]],GDList,Table_ExternalData_1[[#Headers],[13]])</f>
        <v>0</v>
      </c>
      <c r="T603" s="6">
        <f>SUMIFS(GQList,GIList,Table_ExternalData_1[[#This Row],[Item_key]],GDList,Table_ExternalData_1[[#Headers],[14]])</f>
        <v>0</v>
      </c>
      <c r="U603" s="6">
        <f>SUMIFS(GQList,GIList,Table_ExternalData_1[[#This Row],[Item_key]],GDList,Table_ExternalData_1[[#Headers],[15]])</f>
        <v>0</v>
      </c>
      <c r="V603" s="6">
        <f>SUMIFS(GQList,GIList,Table_ExternalData_1[[#This Row],[Item_key]],GDList,Table_ExternalData_1[[#Headers],[16]])</f>
        <v>0</v>
      </c>
      <c r="W603" s="6">
        <f>SUMIFS(GQList,GIList,Table_ExternalData_1[[#This Row],[Item_key]],GDList,Table_ExternalData_1[[#Headers],[17]])</f>
        <v>0</v>
      </c>
      <c r="X603" s="6">
        <f>SUMIFS(GQList,GIList,Table_ExternalData_1[[#This Row],[Item_key]],GDList,Table_ExternalData_1[[#Headers],[18]])</f>
        <v>0</v>
      </c>
      <c r="Y603" s="6">
        <f>SUMIFS(GQList,GIList,Table_ExternalData_1[[#This Row],[Item_key]],GDList,Table_ExternalData_1[[#Headers],[19]])</f>
        <v>0</v>
      </c>
      <c r="Z603" s="6">
        <f>SUMIFS(GQList,GIList,Table_ExternalData_1[[#This Row],[Item_key]],GDList,Table_ExternalData_1[[#Headers],[20]])</f>
        <v>0</v>
      </c>
      <c r="AA603" s="6">
        <f>SUMIFS(GQList,GIList,Table_ExternalData_1[[#This Row],[Item_key]],GDList,Table_ExternalData_1[[#Headers],[21]])</f>
        <v>0</v>
      </c>
      <c r="AB603" s="6">
        <f>SUMIFS(GQList,GIList,Table_ExternalData_1[[#This Row],[Item_key]],GDList,Table_ExternalData_1[[#Headers],[22]])</f>
        <v>0</v>
      </c>
      <c r="AC603" s="6">
        <f>SUMIFS(GQList,GIList,Table_ExternalData_1[[#This Row],[Item_key]],GDList,Table_ExternalData_1[[#Headers],[23]])</f>
        <v>0</v>
      </c>
      <c r="AD603" s="6">
        <f>SUMIFS(GQList,GIList,Table_ExternalData_1[[#This Row],[Item_key]],GDList,Table_ExternalData_1[[#Headers],[24]])</f>
        <v>0</v>
      </c>
      <c r="AE603" s="6">
        <f>SUMIFS(GQList,GIList,Table_ExternalData_1[[#This Row],[Item_key]],GDList,Table_ExternalData_1[[#Headers],[25]])</f>
        <v>0</v>
      </c>
      <c r="AF603" s="6">
        <f>SUMIFS(GQList,GIList,Table_ExternalData_1[[#This Row],[Item_key]],GDList,Table_ExternalData_1[[#Headers],[26]])</f>
        <v>0</v>
      </c>
      <c r="AG603" s="6">
        <f>SUMIFS(GQList,GIList,Table_ExternalData_1[[#This Row],[Item_key]],GDList,Table_ExternalData_1[[#Headers],[27]])</f>
        <v>0</v>
      </c>
      <c r="AH603" s="6">
        <f>SUMIFS(GQList,GIList,Table_ExternalData_1[[#This Row],[Item_key]],GDList,Table_ExternalData_1[[#Headers],[28]])</f>
        <v>0</v>
      </c>
      <c r="AI603" s="6">
        <f>SUMIFS(GQList,GIList,Table_ExternalData_1[[#This Row],[Item_key]],GDList,Table_ExternalData_1[[#Headers],[29]])</f>
        <v>0</v>
      </c>
      <c r="AJ603" s="6">
        <f>SUMIFS(GQList,GIList,Table_ExternalData_1[[#This Row],[Item_key]],GDList,Table_ExternalData_1[[#Headers],[30]])</f>
        <v>0</v>
      </c>
      <c r="AK603" s="6">
        <f>SUMIFS(GQList,GIList,Table_ExternalData_1[[#This Row],[Item_key]],GDList,Table_ExternalData_1[[#Headers],[31]])</f>
        <v>0</v>
      </c>
      <c r="AL603" s="6">
        <f>SUM(Table_ExternalData_1[[#This Row],[1]:[31]])</f>
        <v>0</v>
      </c>
    </row>
    <row r="604" spans="1:38" hidden="1">
      <c r="A604" s="8" t="s">
        <v>2000</v>
      </c>
      <c r="B604" s="3" t="s">
        <v>1431</v>
      </c>
      <c r="C604" s="3" t="s">
        <v>257</v>
      </c>
      <c r="D604" s="3" t="s">
        <v>1544</v>
      </c>
      <c r="E604" s="3" t="s">
        <v>1545</v>
      </c>
      <c r="F604" s="8" t="s">
        <v>1641</v>
      </c>
      <c r="G604" s="6">
        <f>SUMIFS(GQList,GIList,Table_ExternalData_1[[#This Row],[Item_key]],GDList,Table_ExternalData_1[[#Headers],[1]])</f>
        <v>0</v>
      </c>
      <c r="H604" s="6">
        <f>SUMIFS(GQList,GIList,Table_ExternalData_1[[#This Row],[Item_key]],GDList,Table_ExternalData_1[[#Headers],[2]])</f>
        <v>0</v>
      </c>
      <c r="I604" s="6">
        <f>SUMIFS(GQList,GIList,Table_ExternalData_1[[#This Row],[Item_key]],GDList,Table_ExternalData_1[[#Headers],[3]])</f>
        <v>0</v>
      </c>
      <c r="J604" s="6">
        <f>SUMIFS(GQList,GIList,Table_ExternalData_1[[#This Row],[Item_key]],GDList,Table_ExternalData_1[[#Headers],[4]])</f>
        <v>0</v>
      </c>
      <c r="K604" s="6">
        <f>SUMIFS(GQList,GIList,Table_ExternalData_1[[#This Row],[Item_key]],GDList,Table_ExternalData_1[[#Headers],[5]])</f>
        <v>0</v>
      </c>
      <c r="L604" s="6">
        <f>SUMIFS(GQList,GIList,Table_ExternalData_1[[#This Row],[Item_key]],GDList,Table_ExternalData_1[[#Headers],[6]])</f>
        <v>0</v>
      </c>
      <c r="M604" s="6">
        <f>SUMIFS(GQList,GIList,Table_ExternalData_1[[#This Row],[Item_key]],GDList,Table_ExternalData_1[[#Headers],[7]])</f>
        <v>0</v>
      </c>
      <c r="N604" s="6">
        <f>SUMIFS(GQList,GIList,Table_ExternalData_1[[#This Row],[Item_key]],GDList,Table_ExternalData_1[[#Headers],[8]])</f>
        <v>0</v>
      </c>
      <c r="O604" s="6">
        <f>SUMIFS(GQList,GIList,Table_ExternalData_1[[#This Row],[Item_key]],GDList,Table_ExternalData_1[[#Headers],[9]])</f>
        <v>0</v>
      </c>
      <c r="P604" s="6">
        <f>SUMIFS(GQList,GIList,Table_ExternalData_1[[#This Row],[Item_key]],GDList,Table_ExternalData_1[[#Headers],[10]])</f>
        <v>0</v>
      </c>
      <c r="Q604" s="6">
        <f>SUMIFS(GQList,GIList,Table_ExternalData_1[[#This Row],[Item_key]],GDList,Table_ExternalData_1[[#Headers],[11]])</f>
        <v>0</v>
      </c>
      <c r="R604" s="6">
        <f>SUMIFS(GQList,GIList,Table_ExternalData_1[[#This Row],[Item_key]],GDList,Table_ExternalData_1[[#Headers],[12]])</f>
        <v>0</v>
      </c>
      <c r="S604" s="6">
        <f>SUMIFS(GQList,GIList,Table_ExternalData_1[[#This Row],[Item_key]],GDList,Table_ExternalData_1[[#Headers],[13]])</f>
        <v>0</v>
      </c>
      <c r="T604" s="6">
        <f>SUMIFS(GQList,GIList,Table_ExternalData_1[[#This Row],[Item_key]],GDList,Table_ExternalData_1[[#Headers],[14]])</f>
        <v>0</v>
      </c>
      <c r="U604" s="6">
        <f>SUMIFS(GQList,GIList,Table_ExternalData_1[[#This Row],[Item_key]],GDList,Table_ExternalData_1[[#Headers],[15]])</f>
        <v>0</v>
      </c>
      <c r="V604" s="6">
        <f>SUMIFS(GQList,GIList,Table_ExternalData_1[[#This Row],[Item_key]],GDList,Table_ExternalData_1[[#Headers],[16]])</f>
        <v>0</v>
      </c>
      <c r="W604" s="6">
        <f>SUMIFS(GQList,GIList,Table_ExternalData_1[[#This Row],[Item_key]],GDList,Table_ExternalData_1[[#Headers],[17]])</f>
        <v>0</v>
      </c>
      <c r="X604" s="6">
        <f>SUMIFS(GQList,GIList,Table_ExternalData_1[[#This Row],[Item_key]],GDList,Table_ExternalData_1[[#Headers],[18]])</f>
        <v>0</v>
      </c>
      <c r="Y604" s="6">
        <f>SUMIFS(GQList,GIList,Table_ExternalData_1[[#This Row],[Item_key]],GDList,Table_ExternalData_1[[#Headers],[19]])</f>
        <v>0</v>
      </c>
      <c r="Z604" s="6">
        <f>SUMIFS(GQList,GIList,Table_ExternalData_1[[#This Row],[Item_key]],GDList,Table_ExternalData_1[[#Headers],[20]])</f>
        <v>0</v>
      </c>
      <c r="AA604" s="6">
        <f>SUMIFS(GQList,GIList,Table_ExternalData_1[[#This Row],[Item_key]],GDList,Table_ExternalData_1[[#Headers],[21]])</f>
        <v>0</v>
      </c>
      <c r="AB604" s="6">
        <f>SUMIFS(GQList,GIList,Table_ExternalData_1[[#This Row],[Item_key]],GDList,Table_ExternalData_1[[#Headers],[22]])</f>
        <v>0</v>
      </c>
      <c r="AC604" s="6">
        <f>SUMIFS(GQList,GIList,Table_ExternalData_1[[#This Row],[Item_key]],GDList,Table_ExternalData_1[[#Headers],[23]])</f>
        <v>0</v>
      </c>
      <c r="AD604" s="6">
        <f>SUMIFS(GQList,GIList,Table_ExternalData_1[[#This Row],[Item_key]],GDList,Table_ExternalData_1[[#Headers],[24]])</f>
        <v>0</v>
      </c>
      <c r="AE604" s="6">
        <f>SUMIFS(GQList,GIList,Table_ExternalData_1[[#This Row],[Item_key]],GDList,Table_ExternalData_1[[#Headers],[25]])</f>
        <v>0</v>
      </c>
      <c r="AF604" s="6">
        <f>SUMIFS(GQList,GIList,Table_ExternalData_1[[#This Row],[Item_key]],GDList,Table_ExternalData_1[[#Headers],[26]])</f>
        <v>0</v>
      </c>
      <c r="AG604" s="6">
        <f>SUMIFS(GQList,GIList,Table_ExternalData_1[[#This Row],[Item_key]],GDList,Table_ExternalData_1[[#Headers],[27]])</f>
        <v>0</v>
      </c>
      <c r="AH604" s="6">
        <f>SUMIFS(GQList,GIList,Table_ExternalData_1[[#This Row],[Item_key]],GDList,Table_ExternalData_1[[#Headers],[28]])</f>
        <v>0</v>
      </c>
      <c r="AI604" s="6">
        <f>SUMIFS(GQList,GIList,Table_ExternalData_1[[#This Row],[Item_key]],GDList,Table_ExternalData_1[[#Headers],[29]])</f>
        <v>0</v>
      </c>
      <c r="AJ604" s="6">
        <f>SUMIFS(GQList,GIList,Table_ExternalData_1[[#This Row],[Item_key]],GDList,Table_ExternalData_1[[#Headers],[30]])</f>
        <v>0</v>
      </c>
      <c r="AK604" s="6">
        <f>SUMIFS(GQList,GIList,Table_ExternalData_1[[#This Row],[Item_key]],GDList,Table_ExternalData_1[[#Headers],[31]])</f>
        <v>0</v>
      </c>
      <c r="AL604" s="6">
        <f>SUM(Table_ExternalData_1[[#This Row],[1]:[31]])</f>
        <v>0</v>
      </c>
    </row>
    <row r="605" spans="1:38" hidden="1">
      <c r="A605" s="8" t="s">
        <v>2000</v>
      </c>
      <c r="B605" s="3" t="s">
        <v>1431</v>
      </c>
      <c r="C605" s="3" t="s">
        <v>258</v>
      </c>
      <c r="D605" s="3" t="s">
        <v>1546</v>
      </c>
      <c r="E605" s="3" t="s">
        <v>1547</v>
      </c>
      <c r="F605" s="8" t="s">
        <v>1641</v>
      </c>
      <c r="G605" s="6">
        <f>SUMIFS(GQList,GIList,Table_ExternalData_1[[#This Row],[Item_key]],GDList,Table_ExternalData_1[[#Headers],[1]])</f>
        <v>0</v>
      </c>
      <c r="H605" s="6">
        <f>SUMIFS(GQList,GIList,Table_ExternalData_1[[#This Row],[Item_key]],GDList,Table_ExternalData_1[[#Headers],[2]])</f>
        <v>0</v>
      </c>
      <c r="I605" s="6">
        <f>SUMIFS(GQList,GIList,Table_ExternalData_1[[#This Row],[Item_key]],GDList,Table_ExternalData_1[[#Headers],[3]])</f>
        <v>0</v>
      </c>
      <c r="J605" s="6">
        <f>SUMIFS(GQList,GIList,Table_ExternalData_1[[#This Row],[Item_key]],GDList,Table_ExternalData_1[[#Headers],[4]])</f>
        <v>0</v>
      </c>
      <c r="K605" s="6">
        <f>SUMIFS(GQList,GIList,Table_ExternalData_1[[#This Row],[Item_key]],GDList,Table_ExternalData_1[[#Headers],[5]])</f>
        <v>0</v>
      </c>
      <c r="L605" s="6">
        <f>SUMIFS(GQList,GIList,Table_ExternalData_1[[#This Row],[Item_key]],GDList,Table_ExternalData_1[[#Headers],[6]])</f>
        <v>0</v>
      </c>
      <c r="M605" s="6">
        <f>SUMIFS(GQList,GIList,Table_ExternalData_1[[#This Row],[Item_key]],GDList,Table_ExternalData_1[[#Headers],[7]])</f>
        <v>0</v>
      </c>
      <c r="N605" s="6">
        <f>SUMIFS(GQList,GIList,Table_ExternalData_1[[#This Row],[Item_key]],GDList,Table_ExternalData_1[[#Headers],[8]])</f>
        <v>0</v>
      </c>
      <c r="O605" s="6">
        <f>SUMIFS(GQList,GIList,Table_ExternalData_1[[#This Row],[Item_key]],GDList,Table_ExternalData_1[[#Headers],[9]])</f>
        <v>0</v>
      </c>
      <c r="P605" s="6">
        <f>SUMIFS(GQList,GIList,Table_ExternalData_1[[#This Row],[Item_key]],GDList,Table_ExternalData_1[[#Headers],[10]])</f>
        <v>0</v>
      </c>
      <c r="Q605" s="6">
        <f>SUMIFS(GQList,GIList,Table_ExternalData_1[[#This Row],[Item_key]],GDList,Table_ExternalData_1[[#Headers],[11]])</f>
        <v>0</v>
      </c>
      <c r="R605" s="6">
        <f>SUMIFS(GQList,GIList,Table_ExternalData_1[[#This Row],[Item_key]],GDList,Table_ExternalData_1[[#Headers],[12]])</f>
        <v>0</v>
      </c>
      <c r="S605" s="6">
        <f>SUMIFS(GQList,GIList,Table_ExternalData_1[[#This Row],[Item_key]],GDList,Table_ExternalData_1[[#Headers],[13]])</f>
        <v>0</v>
      </c>
      <c r="T605" s="6">
        <f>SUMIFS(GQList,GIList,Table_ExternalData_1[[#This Row],[Item_key]],GDList,Table_ExternalData_1[[#Headers],[14]])</f>
        <v>0</v>
      </c>
      <c r="U605" s="6">
        <f>SUMIFS(GQList,GIList,Table_ExternalData_1[[#This Row],[Item_key]],GDList,Table_ExternalData_1[[#Headers],[15]])</f>
        <v>0</v>
      </c>
      <c r="V605" s="6">
        <f>SUMIFS(GQList,GIList,Table_ExternalData_1[[#This Row],[Item_key]],GDList,Table_ExternalData_1[[#Headers],[16]])</f>
        <v>0</v>
      </c>
      <c r="W605" s="6">
        <f>SUMIFS(GQList,GIList,Table_ExternalData_1[[#This Row],[Item_key]],GDList,Table_ExternalData_1[[#Headers],[17]])</f>
        <v>0</v>
      </c>
      <c r="X605" s="6">
        <f>SUMIFS(GQList,GIList,Table_ExternalData_1[[#This Row],[Item_key]],GDList,Table_ExternalData_1[[#Headers],[18]])</f>
        <v>0</v>
      </c>
      <c r="Y605" s="6">
        <f>SUMIFS(GQList,GIList,Table_ExternalData_1[[#This Row],[Item_key]],GDList,Table_ExternalData_1[[#Headers],[19]])</f>
        <v>0</v>
      </c>
      <c r="Z605" s="6">
        <f>SUMIFS(GQList,GIList,Table_ExternalData_1[[#This Row],[Item_key]],GDList,Table_ExternalData_1[[#Headers],[20]])</f>
        <v>0</v>
      </c>
      <c r="AA605" s="6">
        <f>SUMIFS(GQList,GIList,Table_ExternalData_1[[#This Row],[Item_key]],GDList,Table_ExternalData_1[[#Headers],[21]])</f>
        <v>0</v>
      </c>
      <c r="AB605" s="6">
        <f>SUMIFS(GQList,GIList,Table_ExternalData_1[[#This Row],[Item_key]],GDList,Table_ExternalData_1[[#Headers],[22]])</f>
        <v>0</v>
      </c>
      <c r="AC605" s="6">
        <f>SUMIFS(GQList,GIList,Table_ExternalData_1[[#This Row],[Item_key]],GDList,Table_ExternalData_1[[#Headers],[23]])</f>
        <v>0</v>
      </c>
      <c r="AD605" s="6">
        <f>SUMIFS(GQList,GIList,Table_ExternalData_1[[#This Row],[Item_key]],GDList,Table_ExternalData_1[[#Headers],[24]])</f>
        <v>0</v>
      </c>
      <c r="AE605" s="6">
        <f>SUMIFS(GQList,GIList,Table_ExternalData_1[[#This Row],[Item_key]],GDList,Table_ExternalData_1[[#Headers],[25]])</f>
        <v>0</v>
      </c>
      <c r="AF605" s="6">
        <f>SUMIFS(GQList,GIList,Table_ExternalData_1[[#This Row],[Item_key]],GDList,Table_ExternalData_1[[#Headers],[26]])</f>
        <v>0</v>
      </c>
      <c r="AG605" s="6">
        <f>SUMIFS(GQList,GIList,Table_ExternalData_1[[#This Row],[Item_key]],GDList,Table_ExternalData_1[[#Headers],[27]])</f>
        <v>0</v>
      </c>
      <c r="AH605" s="6">
        <f>SUMIFS(GQList,GIList,Table_ExternalData_1[[#This Row],[Item_key]],GDList,Table_ExternalData_1[[#Headers],[28]])</f>
        <v>0</v>
      </c>
      <c r="AI605" s="6">
        <f>SUMIFS(GQList,GIList,Table_ExternalData_1[[#This Row],[Item_key]],GDList,Table_ExternalData_1[[#Headers],[29]])</f>
        <v>0</v>
      </c>
      <c r="AJ605" s="6">
        <f>SUMIFS(GQList,GIList,Table_ExternalData_1[[#This Row],[Item_key]],GDList,Table_ExternalData_1[[#Headers],[30]])</f>
        <v>0</v>
      </c>
      <c r="AK605" s="6">
        <f>SUMIFS(GQList,GIList,Table_ExternalData_1[[#This Row],[Item_key]],GDList,Table_ExternalData_1[[#Headers],[31]])</f>
        <v>0</v>
      </c>
      <c r="AL605" s="6">
        <f>SUM(Table_ExternalData_1[[#This Row],[1]:[31]])</f>
        <v>0</v>
      </c>
    </row>
    <row r="606" spans="1:38" hidden="1">
      <c r="A606" s="8" t="s">
        <v>2000</v>
      </c>
      <c r="B606" s="3" t="s">
        <v>1431</v>
      </c>
      <c r="C606" s="3" t="s">
        <v>259</v>
      </c>
      <c r="D606" s="3" t="s">
        <v>1548</v>
      </c>
      <c r="E606" s="3" t="s">
        <v>1549</v>
      </c>
      <c r="F606" s="8" t="s">
        <v>1641</v>
      </c>
      <c r="G606" s="6">
        <f>SUMIFS(GQList,GIList,Table_ExternalData_1[[#This Row],[Item_key]],GDList,Table_ExternalData_1[[#Headers],[1]])</f>
        <v>0</v>
      </c>
      <c r="H606" s="6">
        <f>SUMIFS(GQList,GIList,Table_ExternalData_1[[#This Row],[Item_key]],GDList,Table_ExternalData_1[[#Headers],[2]])</f>
        <v>0</v>
      </c>
      <c r="I606" s="6">
        <f>SUMIFS(GQList,GIList,Table_ExternalData_1[[#This Row],[Item_key]],GDList,Table_ExternalData_1[[#Headers],[3]])</f>
        <v>0</v>
      </c>
      <c r="J606" s="6">
        <f>SUMIFS(GQList,GIList,Table_ExternalData_1[[#This Row],[Item_key]],GDList,Table_ExternalData_1[[#Headers],[4]])</f>
        <v>0</v>
      </c>
      <c r="K606" s="6">
        <f>SUMIFS(GQList,GIList,Table_ExternalData_1[[#This Row],[Item_key]],GDList,Table_ExternalData_1[[#Headers],[5]])</f>
        <v>0</v>
      </c>
      <c r="L606" s="6">
        <f>SUMIFS(GQList,GIList,Table_ExternalData_1[[#This Row],[Item_key]],GDList,Table_ExternalData_1[[#Headers],[6]])</f>
        <v>0</v>
      </c>
      <c r="M606" s="6">
        <f>SUMIFS(GQList,GIList,Table_ExternalData_1[[#This Row],[Item_key]],GDList,Table_ExternalData_1[[#Headers],[7]])</f>
        <v>0</v>
      </c>
      <c r="N606" s="6">
        <f>SUMIFS(GQList,GIList,Table_ExternalData_1[[#This Row],[Item_key]],GDList,Table_ExternalData_1[[#Headers],[8]])</f>
        <v>0</v>
      </c>
      <c r="O606" s="6">
        <f>SUMIFS(GQList,GIList,Table_ExternalData_1[[#This Row],[Item_key]],GDList,Table_ExternalData_1[[#Headers],[9]])</f>
        <v>0</v>
      </c>
      <c r="P606" s="6">
        <f>SUMIFS(GQList,GIList,Table_ExternalData_1[[#This Row],[Item_key]],GDList,Table_ExternalData_1[[#Headers],[10]])</f>
        <v>0</v>
      </c>
      <c r="Q606" s="6">
        <f>SUMIFS(GQList,GIList,Table_ExternalData_1[[#This Row],[Item_key]],GDList,Table_ExternalData_1[[#Headers],[11]])</f>
        <v>0</v>
      </c>
      <c r="R606" s="6">
        <f>SUMIFS(GQList,GIList,Table_ExternalData_1[[#This Row],[Item_key]],GDList,Table_ExternalData_1[[#Headers],[12]])</f>
        <v>0</v>
      </c>
      <c r="S606" s="6">
        <f>SUMIFS(GQList,GIList,Table_ExternalData_1[[#This Row],[Item_key]],GDList,Table_ExternalData_1[[#Headers],[13]])</f>
        <v>0</v>
      </c>
      <c r="T606" s="6">
        <f>SUMIFS(GQList,GIList,Table_ExternalData_1[[#This Row],[Item_key]],GDList,Table_ExternalData_1[[#Headers],[14]])</f>
        <v>0</v>
      </c>
      <c r="U606" s="6">
        <f>SUMIFS(GQList,GIList,Table_ExternalData_1[[#This Row],[Item_key]],GDList,Table_ExternalData_1[[#Headers],[15]])</f>
        <v>0</v>
      </c>
      <c r="V606" s="6">
        <f>SUMIFS(GQList,GIList,Table_ExternalData_1[[#This Row],[Item_key]],GDList,Table_ExternalData_1[[#Headers],[16]])</f>
        <v>0</v>
      </c>
      <c r="W606" s="6">
        <f>SUMIFS(GQList,GIList,Table_ExternalData_1[[#This Row],[Item_key]],GDList,Table_ExternalData_1[[#Headers],[17]])</f>
        <v>0</v>
      </c>
      <c r="X606" s="6">
        <f>SUMIFS(GQList,GIList,Table_ExternalData_1[[#This Row],[Item_key]],GDList,Table_ExternalData_1[[#Headers],[18]])</f>
        <v>0</v>
      </c>
      <c r="Y606" s="6">
        <f>SUMIFS(GQList,GIList,Table_ExternalData_1[[#This Row],[Item_key]],GDList,Table_ExternalData_1[[#Headers],[19]])</f>
        <v>0</v>
      </c>
      <c r="Z606" s="6">
        <f>SUMIFS(GQList,GIList,Table_ExternalData_1[[#This Row],[Item_key]],GDList,Table_ExternalData_1[[#Headers],[20]])</f>
        <v>0</v>
      </c>
      <c r="AA606" s="6">
        <f>SUMIFS(GQList,GIList,Table_ExternalData_1[[#This Row],[Item_key]],GDList,Table_ExternalData_1[[#Headers],[21]])</f>
        <v>0</v>
      </c>
      <c r="AB606" s="6">
        <f>SUMIFS(GQList,GIList,Table_ExternalData_1[[#This Row],[Item_key]],GDList,Table_ExternalData_1[[#Headers],[22]])</f>
        <v>0</v>
      </c>
      <c r="AC606" s="6">
        <f>SUMIFS(GQList,GIList,Table_ExternalData_1[[#This Row],[Item_key]],GDList,Table_ExternalData_1[[#Headers],[23]])</f>
        <v>0</v>
      </c>
      <c r="AD606" s="6">
        <f>SUMIFS(GQList,GIList,Table_ExternalData_1[[#This Row],[Item_key]],GDList,Table_ExternalData_1[[#Headers],[24]])</f>
        <v>0</v>
      </c>
      <c r="AE606" s="6">
        <f>SUMIFS(GQList,GIList,Table_ExternalData_1[[#This Row],[Item_key]],GDList,Table_ExternalData_1[[#Headers],[25]])</f>
        <v>0</v>
      </c>
      <c r="AF606" s="6">
        <f>SUMIFS(GQList,GIList,Table_ExternalData_1[[#This Row],[Item_key]],GDList,Table_ExternalData_1[[#Headers],[26]])</f>
        <v>0</v>
      </c>
      <c r="AG606" s="6">
        <f>SUMIFS(GQList,GIList,Table_ExternalData_1[[#This Row],[Item_key]],GDList,Table_ExternalData_1[[#Headers],[27]])</f>
        <v>0</v>
      </c>
      <c r="AH606" s="6">
        <f>SUMIFS(GQList,GIList,Table_ExternalData_1[[#This Row],[Item_key]],GDList,Table_ExternalData_1[[#Headers],[28]])</f>
        <v>0</v>
      </c>
      <c r="AI606" s="6">
        <f>SUMIFS(GQList,GIList,Table_ExternalData_1[[#This Row],[Item_key]],GDList,Table_ExternalData_1[[#Headers],[29]])</f>
        <v>0</v>
      </c>
      <c r="AJ606" s="6">
        <f>SUMIFS(GQList,GIList,Table_ExternalData_1[[#This Row],[Item_key]],GDList,Table_ExternalData_1[[#Headers],[30]])</f>
        <v>0</v>
      </c>
      <c r="AK606" s="6">
        <f>SUMIFS(GQList,GIList,Table_ExternalData_1[[#This Row],[Item_key]],GDList,Table_ExternalData_1[[#Headers],[31]])</f>
        <v>0</v>
      </c>
      <c r="AL606" s="6">
        <f>SUM(Table_ExternalData_1[[#This Row],[1]:[31]])</f>
        <v>0</v>
      </c>
    </row>
    <row r="607" spans="1:38" hidden="1">
      <c r="A607" s="8" t="s">
        <v>2000</v>
      </c>
      <c r="B607" s="3" t="s">
        <v>1431</v>
      </c>
      <c r="C607" s="3" t="s">
        <v>260</v>
      </c>
      <c r="D607" s="3" t="s">
        <v>1550</v>
      </c>
      <c r="E607" s="3" t="s">
        <v>1551</v>
      </c>
      <c r="F607" s="8" t="s">
        <v>1641</v>
      </c>
      <c r="G607" s="6">
        <f>SUMIFS(GQList,GIList,Table_ExternalData_1[[#This Row],[Item_key]],GDList,Table_ExternalData_1[[#Headers],[1]])</f>
        <v>0</v>
      </c>
      <c r="H607" s="6">
        <f>SUMIFS(GQList,GIList,Table_ExternalData_1[[#This Row],[Item_key]],GDList,Table_ExternalData_1[[#Headers],[2]])</f>
        <v>0</v>
      </c>
      <c r="I607" s="6">
        <f>SUMIFS(GQList,GIList,Table_ExternalData_1[[#This Row],[Item_key]],GDList,Table_ExternalData_1[[#Headers],[3]])</f>
        <v>0</v>
      </c>
      <c r="J607" s="6">
        <f>SUMIFS(GQList,GIList,Table_ExternalData_1[[#This Row],[Item_key]],GDList,Table_ExternalData_1[[#Headers],[4]])</f>
        <v>0</v>
      </c>
      <c r="K607" s="6">
        <f>SUMIFS(GQList,GIList,Table_ExternalData_1[[#This Row],[Item_key]],GDList,Table_ExternalData_1[[#Headers],[5]])</f>
        <v>0</v>
      </c>
      <c r="L607" s="6">
        <f>SUMIFS(GQList,GIList,Table_ExternalData_1[[#This Row],[Item_key]],GDList,Table_ExternalData_1[[#Headers],[6]])</f>
        <v>0</v>
      </c>
      <c r="M607" s="6">
        <f>SUMIFS(GQList,GIList,Table_ExternalData_1[[#This Row],[Item_key]],GDList,Table_ExternalData_1[[#Headers],[7]])</f>
        <v>0</v>
      </c>
      <c r="N607" s="6">
        <f>SUMIFS(GQList,GIList,Table_ExternalData_1[[#This Row],[Item_key]],GDList,Table_ExternalData_1[[#Headers],[8]])</f>
        <v>0</v>
      </c>
      <c r="O607" s="6">
        <f>SUMIFS(GQList,GIList,Table_ExternalData_1[[#This Row],[Item_key]],GDList,Table_ExternalData_1[[#Headers],[9]])</f>
        <v>0</v>
      </c>
      <c r="P607" s="6">
        <f>SUMIFS(GQList,GIList,Table_ExternalData_1[[#This Row],[Item_key]],GDList,Table_ExternalData_1[[#Headers],[10]])</f>
        <v>0</v>
      </c>
      <c r="Q607" s="6">
        <f>SUMIFS(GQList,GIList,Table_ExternalData_1[[#This Row],[Item_key]],GDList,Table_ExternalData_1[[#Headers],[11]])</f>
        <v>0</v>
      </c>
      <c r="R607" s="6">
        <f>SUMIFS(GQList,GIList,Table_ExternalData_1[[#This Row],[Item_key]],GDList,Table_ExternalData_1[[#Headers],[12]])</f>
        <v>0</v>
      </c>
      <c r="S607" s="6">
        <f>SUMIFS(GQList,GIList,Table_ExternalData_1[[#This Row],[Item_key]],GDList,Table_ExternalData_1[[#Headers],[13]])</f>
        <v>0</v>
      </c>
      <c r="T607" s="6">
        <f>SUMIFS(GQList,GIList,Table_ExternalData_1[[#This Row],[Item_key]],GDList,Table_ExternalData_1[[#Headers],[14]])</f>
        <v>0</v>
      </c>
      <c r="U607" s="6">
        <f>SUMIFS(GQList,GIList,Table_ExternalData_1[[#This Row],[Item_key]],GDList,Table_ExternalData_1[[#Headers],[15]])</f>
        <v>0</v>
      </c>
      <c r="V607" s="6">
        <f>SUMIFS(GQList,GIList,Table_ExternalData_1[[#This Row],[Item_key]],GDList,Table_ExternalData_1[[#Headers],[16]])</f>
        <v>0</v>
      </c>
      <c r="W607" s="6">
        <f>SUMIFS(GQList,GIList,Table_ExternalData_1[[#This Row],[Item_key]],GDList,Table_ExternalData_1[[#Headers],[17]])</f>
        <v>0</v>
      </c>
      <c r="X607" s="6">
        <f>SUMIFS(GQList,GIList,Table_ExternalData_1[[#This Row],[Item_key]],GDList,Table_ExternalData_1[[#Headers],[18]])</f>
        <v>0</v>
      </c>
      <c r="Y607" s="6">
        <f>SUMIFS(GQList,GIList,Table_ExternalData_1[[#This Row],[Item_key]],GDList,Table_ExternalData_1[[#Headers],[19]])</f>
        <v>0</v>
      </c>
      <c r="Z607" s="6">
        <f>SUMIFS(GQList,GIList,Table_ExternalData_1[[#This Row],[Item_key]],GDList,Table_ExternalData_1[[#Headers],[20]])</f>
        <v>0</v>
      </c>
      <c r="AA607" s="6">
        <f>SUMIFS(GQList,GIList,Table_ExternalData_1[[#This Row],[Item_key]],GDList,Table_ExternalData_1[[#Headers],[21]])</f>
        <v>0</v>
      </c>
      <c r="AB607" s="6">
        <f>SUMIFS(GQList,GIList,Table_ExternalData_1[[#This Row],[Item_key]],GDList,Table_ExternalData_1[[#Headers],[22]])</f>
        <v>0</v>
      </c>
      <c r="AC607" s="6">
        <f>SUMIFS(GQList,GIList,Table_ExternalData_1[[#This Row],[Item_key]],GDList,Table_ExternalData_1[[#Headers],[23]])</f>
        <v>0</v>
      </c>
      <c r="AD607" s="6">
        <f>SUMIFS(GQList,GIList,Table_ExternalData_1[[#This Row],[Item_key]],GDList,Table_ExternalData_1[[#Headers],[24]])</f>
        <v>0</v>
      </c>
      <c r="AE607" s="6">
        <f>SUMIFS(GQList,GIList,Table_ExternalData_1[[#This Row],[Item_key]],GDList,Table_ExternalData_1[[#Headers],[25]])</f>
        <v>0</v>
      </c>
      <c r="AF607" s="6">
        <f>SUMIFS(GQList,GIList,Table_ExternalData_1[[#This Row],[Item_key]],GDList,Table_ExternalData_1[[#Headers],[26]])</f>
        <v>0</v>
      </c>
      <c r="AG607" s="6">
        <f>SUMIFS(GQList,GIList,Table_ExternalData_1[[#This Row],[Item_key]],GDList,Table_ExternalData_1[[#Headers],[27]])</f>
        <v>0</v>
      </c>
      <c r="AH607" s="6">
        <f>SUMIFS(GQList,GIList,Table_ExternalData_1[[#This Row],[Item_key]],GDList,Table_ExternalData_1[[#Headers],[28]])</f>
        <v>0</v>
      </c>
      <c r="AI607" s="6">
        <f>SUMIFS(GQList,GIList,Table_ExternalData_1[[#This Row],[Item_key]],GDList,Table_ExternalData_1[[#Headers],[29]])</f>
        <v>0</v>
      </c>
      <c r="AJ607" s="6">
        <f>SUMIFS(GQList,GIList,Table_ExternalData_1[[#This Row],[Item_key]],GDList,Table_ExternalData_1[[#Headers],[30]])</f>
        <v>0</v>
      </c>
      <c r="AK607" s="6">
        <f>SUMIFS(GQList,GIList,Table_ExternalData_1[[#This Row],[Item_key]],GDList,Table_ExternalData_1[[#Headers],[31]])</f>
        <v>0</v>
      </c>
      <c r="AL607" s="6">
        <f>SUM(Table_ExternalData_1[[#This Row],[1]:[31]])</f>
        <v>0</v>
      </c>
    </row>
    <row r="608" spans="1:38" hidden="1">
      <c r="A608" s="8" t="s">
        <v>2000</v>
      </c>
      <c r="B608" s="3" t="s">
        <v>1431</v>
      </c>
      <c r="C608" s="3" t="s">
        <v>261</v>
      </c>
      <c r="D608" s="3" t="s">
        <v>1552</v>
      </c>
      <c r="E608" s="3" t="s">
        <v>1553</v>
      </c>
      <c r="F608" s="8" t="s">
        <v>1641</v>
      </c>
      <c r="G608" s="6">
        <f>SUMIFS(GQList,GIList,Table_ExternalData_1[[#This Row],[Item_key]],GDList,Table_ExternalData_1[[#Headers],[1]])</f>
        <v>0</v>
      </c>
      <c r="H608" s="6">
        <f>SUMIFS(GQList,GIList,Table_ExternalData_1[[#This Row],[Item_key]],GDList,Table_ExternalData_1[[#Headers],[2]])</f>
        <v>0</v>
      </c>
      <c r="I608" s="6">
        <f>SUMIFS(GQList,GIList,Table_ExternalData_1[[#This Row],[Item_key]],GDList,Table_ExternalData_1[[#Headers],[3]])</f>
        <v>0</v>
      </c>
      <c r="J608" s="6">
        <f>SUMIFS(GQList,GIList,Table_ExternalData_1[[#This Row],[Item_key]],GDList,Table_ExternalData_1[[#Headers],[4]])</f>
        <v>0</v>
      </c>
      <c r="K608" s="6">
        <f>SUMIFS(GQList,GIList,Table_ExternalData_1[[#This Row],[Item_key]],GDList,Table_ExternalData_1[[#Headers],[5]])</f>
        <v>0</v>
      </c>
      <c r="L608" s="6">
        <f>SUMIFS(GQList,GIList,Table_ExternalData_1[[#This Row],[Item_key]],GDList,Table_ExternalData_1[[#Headers],[6]])</f>
        <v>0</v>
      </c>
      <c r="M608" s="6">
        <f>SUMIFS(GQList,GIList,Table_ExternalData_1[[#This Row],[Item_key]],GDList,Table_ExternalData_1[[#Headers],[7]])</f>
        <v>0</v>
      </c>
      <c r="N608" s="6">
        <f>SUMIFS(GQList,GIList,Table_ExternalData_1[[#This Row],[Item_key]],GDList,Table_ExternalData_1[[#Headers],[8]])</f>
        <v>0</v>
      </c>
      <c r="O608" s="6">
        <f>SUMIFS(GQList,GIList,Table_ExternalData_1[[#This Row],[Item_key]],GDList,Table_ExternalData_1[[#Headers],[9]])</f>
        <v>0</v>
      </c>
      <c r="P608" s="6">
        <f>SUMIFS(GQList,GIList,Table_ExternalData_1[[#This Row],[Item_key]],GDList,Table_ExternalData_1[[#Headers],[10]])</f>
        <v>0</v>
      </c>
      <c r="Q608" s="6">
        <f>SUMIFS(GQList,GIList,Table_ExternalData_1[[#This Row],[Item_key]],GDList,Table_ExternalData_1[[#Headers],[11]])</f>
        <v>0</v>
      </c>
      <c r="R608" s="6">
        <f>SUMIFS(GQList,GIList,Table_ExternalData_1[[#This Row],[Item_key]],GDList,Table_ExternalData_1[[#Headers],[12]])</f>
        <v>0</v>
      </c>
      <c r="S608" s="6">
        <f>SUMIFS(GQList,GIList,Table_ExternalData_1[[#This Row],[Item_key]],GDList,Table_ExternalData_1[[#Headers],[13]])</f>
        <v>0</v>
      </c>
      <c r="T608" s="6">
        <f>SUMIFS(GQList,GIList,Table_ExternalData_1[[#This Row],[Item_key]],GDList,Table_ExternalData_1[[#Headers],[14]])</f>
        <v>0</v>
      </c>
      <c r="U608" s="6">
        <f>SUMIFS(GQList,GIList,Table_ExternalData_1[[#This Row],[Item_key]],GDList,Table_ExternalData_1[[#Headers],[15]])</f>
        <v>0</v>
      </c>
      <c r="V608" s="6">
        <f>SUMIFS(GQList,GIList,Table_ExternalData_1[[#This Row],[Item_key]],GDList,Table_ExternalData_1[[#Headers],[16]])</f>
        <v>0</v>
      </c>
      <c r="W608" s="6">
        <f>SUMIFS(GQList,GIList,Table_ExternalData_1[[#This Row],[Item_key]],GDList,Table_ExternalData_1[[#Headers],[17]])</f>
        <v>0</v>
      </c>
      <c r="X608" s="6">
        <f>SUMIFS(GQList,GIList,Table_ExternalData_1[[#This Row],[Item_key]],GDList,Table_ExternalData_1[[#Headers],[18]])</f>
        <v>0</v>
      </c>
      <c r="Y608" s="6">
        <f>SUMIFS(GQList,GIList,Table_ExternalData_1[[#This Row],[Item_key]],GDList,Table_ExternalData_1[[#Headers],[19]])</f>
        <v>0</v>
      </c>
      <c r="Z608" s="6">
        <f>SUMIFS(GQList,GIList,Table_ExternalData_1[[#This Row],[Item_key]],GDList,Table_ExternalData_1[[#Headers],[20]])</f>
        <v>0</v>
      </c>
      <c r="AA608" s="6">
        <f>SUMIFS(GQList,GIList,Table_ExternalData_1[[#This Row],[Item_key]],GDList,Table_ExternalData_1[[#Headers],[21]])</f>
        <v>0</v>
      </c>
      <c r="AB608" s="6">
        <f>SUMIFS(GQList,GIList,Table_ExternalData_1[[#This Row],[Item_key]],GDList,Table_ExternalData_1[[#Headers],[22]])</f>
        <v>0</v>
      </c>
      <c r="AC608" s="6">
        <f>SUMIFS(GQList,GIList,Table_ExternalData_1[[#This Row],[Item_key]],GDList,Table_ExternalData_1[[#Headers],[23]])</f>
        <v>0</v>
      </c>
      <c r="AD608" s="6">
        <f>SUMIFS(GQList,GIList,Table_ExternalData_1[[#This Row],[Item_key]],GDList,Table_ExternalData_1[[#Headers],[24]])</f>
        <v>0</v>
      </c>
      <c r="AE608" s="6">
        <f>SUMIFS(GQList,GIList,Table_ExternalData_1[[#This Row],[Item_key]],GDList,Table_ExternalData_1[[#Headers],[25]])</f>
        <v>0</v>
      </c>
      <c r="AF608" s="6">
        <f>SUMIFS(GQList,GIList,Table_ExternalData_1[[#This Row],[Item_key]],GDList,Table_ExternalData_1[[#Headers],[26]])</f>
        <v>0</v>
      </c>
      <c r="AG608" s="6">
        <f>SUMIFS(GQList,GIList,Table_ExternalData_1[[#This Row],[Item_key]],GDList,Table_ExternalData_1[[#Headers],[27]])</f>
        <v>0</v>
      </c>
      <c r="AH608" s="6">
        <f>SUMIFS(GQList,GIList,Table_ExternalData_1[[#This Row],[Item_key]],GDList,Table_ExternalData_1[[#Headers],[28]])</f>
        <v>0</v>
      </c>
      <c r="AI608" s="6">
        <f>SUMIFS(GQList,GIList,Table_ExternalData_1[[#This Row],[Item_key]],GDList,Table_ExternalData_1[[#Headers],[29]])</f>
        <v>0</v>
      </c>
      <c r="AJ608" s="6">
        <f>SUMIFS(GQList,GIList,Table_ExternalData_1[[#This Row],[Item_key]],GDList,Table_ExternalData_1[[#Headers],[30]])</f>
        <v>0</v>
      </c>
      <c r="AK608" s="6">
        <f>SUMIFS(GQList,GIList,Table_ExternalData_1[[#This Row],[Item_key]],GDList,Table_ExternalData_1[[#Headers],[31]])</f>
        <v>0</v>
      </c>
      <c r="AL608" s="6">
        <f>SUM(Table_ExternalData_1[[#This Row],[1]:[31]])</f>
        <v>0</v>
      </c>
    </row>
    <row r="609" spans="1:38" hidden="1">
      <c r="A609" s="8" t="s">
        <v>2000</v>
      </c>
      <c r="B609" s="3" t="s">
        <v>1431</v>
      </c>
      <c r="C609" s="3" t="s">
        <v>267</v>
      </c>
      <c r="D609" s="3" t="s">
        <v>1554</v>
      </c>
      <c r="E609" s="3" t="s">
        <v>1555</v>
      </c>
      <c r="F609" s="8" t="s">
        <v>1641</v>
      </c>
      <c r="G609" s="6">
        <f>SUMIFS(GQList,GIList,Table_ExternalData_1[[#This Row],[Item_key]],GDList,Table_ExternalData_1[[#Headers],[1]])</f>
        <v>0</v>
      </c>
      <c r="H609" s="6">
        <f>SUMIFS(GQList,GIList,Table_ExternalData_1[[#This Row],[Item_key]],GDList,Table_ExternalData_1[[#Headers],[2]])</f>
        <v>0</v>
      </c>
      <c r="I609" s="6">
        <f>SUMIFS(GQList,GIList,Table_ExternalData_1[[#This Row],[Item_key]],GDList,Table_ExternalData_1[[#Headers],[3]])</f>
        <v>0</v>
      </c>
      <c r="J609" s="6">
        <f>SUMIFS(GQList,GIList,Table_ExternalData_1[[#This Row],[Item_key]],GDList,Table_ExternalData_1[[#Headers],[4]])</f>
        <v>0</v>
      </c>
      <c r="K609" s="6">
        <f>SUMIFS(GQList,GIList,Table_ExternalData_1[[#This Row],[Item_key]],GDList,Table_ExternalData_1[[#Headers],[5]])</f>
        <v>0</v>
      </c>
      <c r="L609" s="6">
        <f>SUMIFS(GQList,GIList,Table_ExternalData_1[[#This Row],[Item_key]],GDList,Table_ExternalData_1[[#Headers],[6]])</f>
        <v>0</v>
      </c>
      <c r="M609" s="6">
        <f>SUMIFS(GQList,GIList,Table_ExternalData_1[[#This Row],[Item_key]],GDList,Table_ExternalData_1[[#Headers],[7]])</f>
        <v>0</v>
      </c>
      <c r="N609" s="6">
        <f>SUMIFS(GQList,GIList,Table_ExternalData_1[[#This Row],[Item_key]],GDList,Table_ExternalData_1[[#Headers],[8]])</f>
        <v>0</v>
      </c>
      <c r="O609" s="6">
        <f>SUMIFS(GQList,GIList,Table_ExternalData_1[[#This Row],[Item_key]],GDList,Table_ExternalData_1[[#Headers],[9]])</f>
        <v>0</v>
      </c>
      <c r="P609" s="6">
        <f>SUMIFS(GQList,GIList,Table_ExternalData_1[[#This Row],[Item_key]],GDList,Table_ExternalData_1[[#Headers],[10]])</f>
        <v>0</v>
      </c>
      <c r="Q609" s="6">
        <f>SUMIFS(GQList,GIList,Table_ExternalData_1[[#This Row],[Item_key]],GDList,Table_ExternalData_1[[#Headers],[11]])</f>
        <v>0</v>
      </c>
      <c r="R609" s="6">
        <f>SUMIFS(GQList,GIList,Table_ExternalData_1[[#This Row],[Item_key]],GDList,Table_ExternalData_1[[#Headers],[12]])</f>
        <v>0</v>
      </c>
      <c r="S609" s="6">
        <f>SUMIFS(GQList,GIList,Table_ExternalData_1[[#This Row],[Item_key]],GDList,Table_ExternalData_1[[#Headers],[13]])</f>
        <v>0</v>
      </c>
      <c r="T609" s="6">
        <f>SUMIFS(GQList,GIList,Table_ExternalData_1[[#This Row],[Item_key]],GDList,Table_ExternalData_1[[#Headers],[14]])</f>
        <v>0</v>
      </c>
      <c r="U609" s="6">
        <f>SUMIFS(GQList,GIList,Table_ExternalData_1[[#This Row],[Item_key]],GDList,Table_ExternalData_1[[#Headers],[15]])</f>
        <v>0</v>
      </c>
      <c r="V609" s="6">
        <f>SUMIFS(GQList,GIList,Table_ExternalData_1[[#This Row],[Item_key]],GDList,Table_ExternalData_1[[#Headers],[16]])</f>
        <v>0</v>
      </c>
      <c r="W609" s="6">
        <f>SUMIFS(GQList,GIList,Table_ExternalData_1[[#This Row],[Item_key]],GDList,Table_ExternalData_1[[#Headers],[17]])</f>
        <v>0</v>
      </c>
      <c r="X609" s="6">
        <f>SUMIFS(GQList,GIList,Table_ExternalData_1[[#This Row],[Item_key]],GDList,Table_ExternalData_1[[#Headers],[18]])</f>
        <v>0</v>
      </c>
      <c r="Y609" s="6">
        <f>SUMIFS(GQList,GIList,Table_ExternalData_1[[#This Row],[Item_key]],GDList,Table_ExternalData_1[[#Headers],[19]])</f>
        <v>0</v>
      </c>
      <c r="Z609" s="6">
        <f>SUMIFS(GQList,GIList,Table_ExternalData_1[[#This Row],[Item_key]],GDList,Table_ExternalData_1[[#Headers],[20]])</f>
        <v>0</v>
      </c>
      <c r="AA609" s="6">
        <f>SUMIFS(GQList,GIList,Table_ExternalData_1[[#This Row],[Item_key]],GDList,Table_ExternalData_1[[#Headers],[21]])</f>
        <v>0</v>
      </c>
      <c r="AB609" s="6">
        <f>SUMIFS(GQList,GIList,Table_ExternalData_1[[#This Row],[Item_key]],GDList,Table_ExternalData_1[[#Headers],[22]])</f>
        <v>0</v>
      </c>
      <c r="AC609" s="6">
        <f>SUMIFS(GQList,GIList,Table_ExternalData_1[[#This Row],[Item_key]],GDList,Table_ExternalData_1[[#Headers],[23]])</f>
        <v>0</v>
      </c>
      <c r="AD609" s="6">
        <f>SUMIFS(GQList,GIList,Table_ExternalData_1[[#This Row],[Item_key]],GDList,Table_ExternalData_1[[#Headers],[24]])</f>
        <v>0</v>
      </c>
      <c r="AE609" s="6">
        <f>SUMIFS(GQList,GIList,Table_ExternalData_1[[#This Row],[Item_key]],GDList,Table_ExternalData_1[[#Headers],[25]])</f>
        <v>0</v>
      </c>
      <c r="AF609" s="6">
        <f>SUMIFS(GQList,GIList,Table_ExternalData_1[[#This Row],[Item_key]],GDList,Table_ExternalData_1[[#Headers],[26]])</f>
        <v>0</v>
      </c>
      <c r="AG609" s="6">
        <f>SUMIFS(GQList,GIList,Table_ExternalData_1[[#This Row],[Item_key]],GDList,Table_ExternalData_1[[#Headers],[27]])</f>
        <v>0</v>
      </c>
      <c r="AH609" s="6">
        <f>SUMIFS(GQList,GIList,Table_ExternalData_1[[#This Row],[Item_key]],GDList,Table_ExternalData_1[[#Headers],[28]])</f>
        <v>0</v>
      </c>
      <c r="AI609" s="6">
        <f>SUMIFS(GQList,GIList,Table_ExternalData_1[[#This Row],[Item_key]],GDList,Table_ExternalData_1[[#Headers],[29]])</f>
        <v>0</v>
      </c>
      <c r="AJ609" s="6">
        <f>SUMIFS(GQList,GIList,Table_ExternalData_1[[#This Row],[Item_key]],GDList,Table_ExternalData_1[[#Headers],[30]])</f>
        <v>0</v>
      </c>
      <c r="AK609" s="6">
        <f>SUMIFS(GQList,GIList,Table_ExternalData_1[[#This Row],[Item_key]],GDList,Table_ExternalData_1[[#Headers],[31]])</f>
        <v>0</v>
      </c>
      <c r="AL609" s="6">
        <f>SUM(Table_ExternalData_1[[#This Row],[1]:[31]])</f>
        <v>0</v>
      </c>
    </row>
    <row r="610" spans="1:38" hidden="1">
      <c r="A610" s="8" t="s">
        <v>2000</v>
      </c>
      <c r="B610" s="3" t="s">
        <v>1431</v>
      </c>
      <c r="C610" s="3" t="s">
        <v>268</v>
      </c>
      <c r="D610" s="3" t="s">
        <v>1556</v>
      </c>
      <c r="E610" s="3" t="s">
        <v>1557</v>
      </c>
      <c r="F610" s="8" t="s">
        <v>1641</v>
      </c>
      <c r="G610" s="6">
        <f>SUMIFS(GQList,GIList,Table_ExternalData_1[[#This Row],[Item_key]],GDList,Table_ExternalData_1[[#Headers],[1]])</f>
        <v>0</v>
      </c>
      <c r="H610" s="6">
        <f>SUMIFS(GQList,GIList,Table_ExternalData_1[[#This Row],[Item_key]],GDList,Table_ExternalData_1[[#Headers],[2]])</f>
        <v>0</v>
      </c>
      <c r="I610" s="6">
        <f>SUMIFS(GQList,GIList,Table_ExternalData_1[[#This Row],[Item_key]],GDList,Table_ExternalData_1[[#Headers],[3]])</f>
        <v>0</v>
      </c>
      <c r="J610" s="6">
        <f>SUMIFS(GQList,GIList,Table_ExternalData_1[[#This Row],[Item_key]],GDList,Table_ExternalData_1[[#Headers],[4]])</f>
        <v>0</v>
      </c>
      <c r="K610" s="6">
        <f>SUMIFS(GQList,GIList,Table_ExternalData_1[[#This Row],[Item_key]],GDList,Table_ExternalData_1[[#Headers],[5]])</f>
        <v>0</v>
      </c>
      <c r="L610" s="6">
        <f>SUMIFS(GQList,GIList,Table_ExternalData_1[[#This Row],[Item_key]],GDList,Table_ExternalData_1[[#Headers],[6]])</f>
        <v>0</v>
      </c>
      <c r="M610" s="6">
        <f>SUMIFS(GQList,GIList,Table_ExternalData_1[[#This Row],[Item_key]],GDList,Table_ExternalData_1[[#Headers],[7]])</f>
        <v>0</v>
      </c>
      <c r="N610" s="6">
        <f>SUMIFS(GQList,GIList,Table_ExternalData_1[[#This Row],[Item_key]],GDList,Table_ExternalData_1[[#Headers],[8]])</f>
        <v>0</v>
      </c>
      <c r="O610" s="6">
        <f>SUMIFS(GQList,GIList,Table_ExternalData_1[[#This Row],[Item_key]],GDList,Table_ExternalData_1[[#Headers],[9]])</f>
        <v>0</v>
      </c>
      <c r="P610" s="6">
        <f>SUMIFS(GQList,GIList,Table_ExternalData_1[[#This Row],[Item_key]],GDList,Table_ExternalData_1[[#Headers],[10]])</f>
        <v>0</v>
      </c>
      <c r="Q610" s="6">
        <f>SUMIFS(GQList,GIList,Table_ExternalData_1[[#This Row],[Item_key]],GDList,Table_ExternalData_1[[#Headers],[11]])</f>
        <v>0</v>
      </c>
      <c r="R610" s="6">
        <f>SUMIFS(GQList,GIList,Table_ExternalData_1[[#This Row],[Item_key]],GDList,Table_ExternalData_1[[#Headers],[12]])</f>
        <v>0</v>
      </c>
      <c r="S610" s="6">
        <f>SUMIFS(GQList,GIList,Table_ExternalData_1[[#This Row],[Item_key]],GDList,Table_ExternalData_1[[#Headers],[13]])</f>
        <v>0</v>
      </c>
      <c r="T610" s="6">
        <f>SUMIFS(GQList,GIList,Table_ExternalData_1[[#This Row],[Item_key]],GDList,Table_ExternalData_1[[#Headers],[14]])</f>
        <v>0</v>
      </c>
      <c r="U610" s="6">
        <f>SUMIFS(GQList,GIList,Table_ExternalData_1[[#This Row],[Item_key]],GDList,Table_ExternalData_1[[#Headers],[15]])</f>
        <v>0</v>
      </c>
      <c r="V610" s="6">
        <f>SUMIFS(GQList,GIList,Table_ExternalData_1[[#This Row],[Item_key]],GDList,Table_ExternalData_1[[#Headers],[16]])</f>
        <v>0</v>
      </c>
      <c r="W610" s="6">
        <f>SUMIFS(GQList,GIList,Table_ExternalData_1[[#This Row],[Item_key]],GDList,Table_ExternalData_1[[#Headers],[17]])</f>
        <v>0</v>
      </c>
      <c r="X610" s="6">
        <f>SUMIFS(GQList,GIList,Table_ExternalData_1[[#This Row],[Item_key]],GDList,Table_ExternalData_1[[#Headers],[18]])</f>
        <v>0</v>
      </c>
      <c r="Y610" s="6">
        <f>SUMIFS(GQList,GIList,Table_ExternalData_1[[#This Row],[Item_key]],GDList,Table_ExternalData_1[[#Headers],[19]])</f>
        <v>0</v>
      </c>
      <c r="Z610" s="6">
        <f>SUMIFS(GQList,GIList,Table_ExternalData_1[[#This Row],[Item_key]],GDList,Table_ExternalData_1[[#Headers],[20]])</f>
        <v>0</v>
      </c>
      <c r="AA610" s="6">
        <f>SUMIFS(GQList,GIList,Table_ExternalData_1[[#This Row],[Item_key]],GDList,Table_ExternalData_1[[#Headers],[21]])</f>
        <v>0</v>
      </c>
      <c r="AB610" s="6">
        <f>SUMIFS(GQList,GIList,Table_ExternalData_1[[#This Row],[Item_key]],GDList,Table_ExternalData_1[[#Headers],[22]])</f>
        <v>0</v>
      </c>
      <c r="AC610" s="6">
        <f>SUMIFS(GQList,GIList,Table_ExternalData_1[[#This Row],[Item_key]],GDList,Table_ExternalData_1[[#Headers],[23]])</f>
        <v>0</v>
      </c>
      <c r="AD610" s="6">
        <f>SUMIFS(GQList,GIList,Table_ExternalData_1[[#This Row],[Item_key]],GDList,Table_ExternalData_1[[#Headers],[24]])</f>
        <v>0</v>
      </c>
      <c r="AE610" s="6">
        <f>SUMIFS(GQList,GIList,Table_ExternalData_1[[#This Row],[Item_key]],GDList,Table_ExternalData_1[[#Headers],[25]])</f>
        <v>0</v>
      </c>
      <c r="AF610" s="6">
        <f>SUMIFS(GQList,GIList,Table_ExternalData_1[[#This Row],[Item_key]],GDList,Table_ExternalData_1[[#Headers],[26]])</f>
        <v>0</v>
      </c>
      <c r="AG610" s="6">
        <f>SUMIFS(GQList,GIList,Table_ExternalData_1[[#This Row],[Item_key]],GDList,Table_ExternalData_1[[#Headers],[27]])</f>
        <v>0</v>
      </c>
      <c r="AH610" s="6">
        <f>SUMIFS(GQList,GIList,Table_ExternalData_1[[#This Row],[Item_key]],GDList,Table_ExternalData_1[[#Headers],[28]])</f>
        <v>0</v>
      </c>
      <c r="AI610" s="6">
        <f>SUMIFS(GQList,GIList,Table_ExternalData_1[[#This Row],[Item_key]],GDList,Table_ExternalData_1[[#Headers],[29]])</f>
        <v>0</v>
      </c>
      <c r="AJ610" s="6">
        <f>SUMIFS(GQList,GIList,Table_ExternalData_1[[#This Row],[Item_key]],GDList,Table_ExternalData_1[[#Headers],[30]])</f>
        <v>0</v>
      </c>
      <c r="AK610" s="6">
        <f>SUMIFS(GQList,GIList,Table_ExternalData_1[[#This Row],[Item_key]],GDList,Table_ExternalData_1[[#Headers],[31]])</f>
        <v>0</v>
      </c>
      <c r="AL610" s="6">
        <f>SUM(Table_ExternalData_1[[#This Row],[1]:[31]])</f>
        <v>0</v>
      </c>
    </row>
    <row r="611" spans="1:38" hidden="1">
      <c r="A611" s="8" t="s">
        <v>2000</v>
      </c>
      <c r="B611" s="3" t="s">
        <v>1562</v>
      </c>
      <c r="C611" s="3" t="s">
        <v>366</v>
      </c>
      <c r="D611" s="3" t="s">
        <v>1563</v>
      </c>
      <c r="E611" s="3" t="s">
        <v>1564</v>
      </c>
      <c r="F611" s="8" t="s">
        <v>1641</v>
      </c>
      <c r="G611" s="6">
        <f>SUMIFS(GQList,GIList,Table_ExternalData_1[[#This Row],[Item_key]],GDList,Table_ExternalData_1[[#Headers],[1]])</f>
        <v>0</v>
      </c>
      <c r="H611" s="6">
        <f>SUMIFS(GQList,GIList,Table_ExternalData_1[[#This Row],[Item_key]],GDList,Table_ExternalData_1[[#Headers],[2]])</f>
        <v>0</v>
      </c>
      <c r="I611" s="6">
        <f>SUMIFS(GQList,GIList,Table_ExternalData_1[[#This Row],[Item_key]],GDList,Table_ExternalData_1[[#Headers],[3]])</f>
        <v>0</v>
      </c>
      <c r="J611" s="6">
        <f>SUMIFS(GQList,GIList,Table_ExternalData_1[[#This Row],[Item_key]],GDList,Table_ExternalData_1[[#Headers],[4]])</f>
        <v>0</v>
      </c>
      <c r="K611" s="6">
        <f>SUMIFS(GQList,GIList,Table_ExternalData_1[[#This Row],[Item_key]],GDList,Table_ExternalData_1[[#Headers],[5]])</f>
        <v>0</v>
      </c>
      <c r="L611" s="6">
        <f>SUMIFS(GQList,GIList,Table_ExternalData_1[[#This Row],[Item_key]],GDList,Table_ExternalData_1[[#Headers],[6]])</f>
        <v>0</v>
      </c>
      <c r="M611" s="6">
        <f>SUMIFS(GQList,GIList,Table_ExternalData_1[[#This Row],[Item_key]],GDList,Table_ExternalData_1[[#Headers],[7]])</f>
        <v>0</v>
      </c>
      <c r="N611" s="6">
        <f>SUMIFS(GQList,GIList,Table_ExternalData_1[[#This Row],[Item_key]],GDList,Table_ExternalData_1[[#Headers],[8]])</f>
        <v>0</v>
      </c>
      <c r="O611" s="6">
        <f>SUMIFS(GQList,GIList,Table_ExternalData_1[[#This Row],[Item_key]],GDList,Table_ExternalData_1[[#Headers],[9]])</f>
        <v>0</v>
      </c>
      <c r="P611" s="6">
        <f>SUMIFS(GQList,GIList,Table_ExternalData_1[[#This Row],[Item_key]],GDList,Table_ExternalData_1[[#Headers],[10]])</f>
        <v>0</v>
      </c>
      <c r="Q611" s="6">
        <f>SUMIFS(GQList,GIList,Table_ExternalData_1[[#This Row],[Item_key]],GDList,Table_ExternalData_1[[#Headers],[11]])</f>
        <v>0</v>
      </c>
      <c r="R611" s="6">
        <f>SUMIFS(GQList,GIList,Table_ExternalData_1[[#This Row],[Item_key]],GDList,Table_ExternalData_1[[#Headers],[12]])</f>
        <v>0</v>
      </c>
      <c r="S611" s="6">
        <f>SUMIFS(GQList,GIList,Table_ExternalData_1[[#This Row],[Item_key]],GDList,Table_ExternalData_1[[#Headers],[13]])</f>
        <v>0</v>
      </c>
      <c r="T611" s="6">
        <f>SUMIFS(GQList,GIList,Table_ExternalData_1[[#This Row],[Item_key]],GDList,Table_ExternalData_1[[#Headers],[14]])</f>
        <v>0</v>
      </c>
      <c r="U611" s="6">
        <f>SUMIFS(GQList,GIList,Table_ExternalData_1[[#This Row],[Item_key]],GDList,Table_ExternalData_1[[#Headers],[15]])</f>
        <v>0</v>
      </c>
      <c r="V611" s="6">
        <f>SUMIFS(GQList,GIList,Table_ExternalData_1[[#This Row],[Item_key]],GDList,Table_ExternalData_1[[#Headers],[16]])</f>
        <v>0</v>
      </c>
      <c r="W611" s="6">
        <f>SUMIFS(GQList,GIList,Table_ExternalData_1[[#This Row],[Item_key]],GDList,Table_ExternalData_1[[#Headers],[17]])</f>
        <v>0</v>
      </c>
      <c r="X611" s="6">
        <f>SUMIFS(GQList,GIList,Table_ExternalData_1[[#This Row],[Item_key]],GDList,Table_ExternalData_1[[#Headers],[18]])</f>
        <v>0</v>
      </c>
      <c r="Y611" s="6">
        <f>SUMIFS(GQList,GIList,Table_ExternalData_1[[#This Row],[Item_key]],GDList,Table_ExternalData_1[[#Headers],[19]])</f>
        <v>0</v>
      </c>
      <c r="Z611" s="6">
        <f>SUMIFS(GQList,GIList,Table_ExternalData_1[[#This Row],[Item_key]],GDList,Table_ExternalData_1[[#Headers],[20]])</f>
        <v>0</v>
      </c>
      <c r="AA611" s="6">
        <f>SUMIFS(GQList,GIList,Table_ExternalData_1[[#This Row],[Item_key]],GDList,Table_ExternalData_1[[#Headers],[21]])</f>
        <v>0</v>
      </c>
      <c r="AB611" s="6">
        <f>SUMIFS(GQList,GIList,Table_ExternalData_1[[#This Row],[Item_key]],GDList,Table_ExternalData_1[[#Headers],[22]])</f>
        <v>0</v>
      </c>
      <c r="AC611" s="6">
        <f>SUMIFS(GQList,GIList,Table_ExternalData_1[[#This Row],[Item_key]],GDList,Table_ExternalData_1[[#Headers],[23]])</f>
        <v>0</v>
      </c>
      <c r="AD611" s="6">
        <f>SUMIFS(GQList,GIList,Table_ExternalData_1[[#This Row],[Item_key]],GDList,Table_ExternalData_1[[#Headers],[24]])</f>
        <v>0</v>
      </c>
      <c r="AE611" s="6">
        <f>SUMIFS(GQList,GIList,Table_ExternalData_1[[#This Row],[Item_key]],GDList,Table_ExternalData_1[[#Headers],[25]])</f>
        <v>0</v>
      </c>
      <c r="AF611" s="6">
        <f>SUMIFS(GQList,GIList,Table_ExternalData_1[[#This Row],[Item_key]],GDList,Table_ExternalData_1[[#Headers],[26]])</f>
        <v>0</v>
      </c>
      <c r="AG611" s="6">
        <f>SUMIFS(GQList,GIList,Table_ExternalData_1[[#This Row],[Item_key]],GDList,Table_ExternalData_1[[#Headers],[27]])</f>
        <v>0</v>
      </c>
      <c r="AH611" s="6">
        <f>SUMIFS(GQList,GIList,Table_ExternalData_1[[#This Row],[Item_key]],GDList,Table_ExternalData_1[[#Headers],[28]])</f>
        <v>0</v>
      </c>
      <c r="AI611" s="6">
        <f>SUMIFS(GQList,GIList,Table_ExternalData_1[[#This Row],[Item_key]],GDList,Table_ExternalData_1[[#Headers],[29]])</f>
        <v>0</v>
      </c>
      <c r="AJ611" s="6">
        <f>SUMIFS(GQList,GIList,Table_ExternalData_1[[#This Row],[Item_key]],GDList,Table_ExternalData_1[[#Headers],[30]])</f>
        <v>0</v>
      </c>
      <c r="AK611" s="6">
        <f>SUMIFS(GQList,GIList,Table_ExternalData_1[[#This Row],[Item_key]],GDList,Table_ExternalData_1[[#Headers],[31]])</f>
        <v>0</v>
      </c>
      <c r="AL611" s="6">
        <f>SUM(Table_ExternalData_1[[#This Row],[1]:[31]])</f>
        <v>0</v>
      </c>
    </row>
    <row r="612" spans="1:38" hidden="1">
      <c r="A612" s="8" t="s">
        <v>2000</v>
      </c>
      <c r="B612" s="3" t="s">
        <v>1567</v>
      </c>
      <c r="C612" s="3" t="s">
        <v>4</v>
      </c>
      <c r="D612" s="3" t="s">
        <v>1568</v>
      </c>
      <c r="E612" s="3" t="s">
        <v>1569</v>
      </c>
      <c r="F612" s="8" t="s">
        <v>1641</v>
      </c>
      <c r="G612" s="6">
        <f>SUMIFS(GQList,GIList,Table_ExternalData_1[[#This Row],[Item_key]],GDList,Table_ExternalData_1[[#Headers],[1]])</f>
        <v>0</v>
      </c>
      <c r="H612" s="6">
        <f>SUMIFS(GQList,GIList,Table_ExternalData_1[[#This Row],[Item_key]],GDList,Table_ExternalData_1[[#Headers],[2]])</f>
        <v>0</v>
      </c>
      <c r="I612" s="6">
        <f>SUMIFS(GQList,GIList,Table_ExternalData_1[[#This Row],[Item_key]],GDList,Table_ExternalData_1[[#Headers],[3]])</f>
        <v>0</v>
      </c>
      <c r="J612" s="6">
        <f>SUMIFS(GQList,GIList,Table_ExternalData_1[[#This Row],[Item_key]],GDList,Table_ExternalData_1[[#Headers],[4]])</f>
        <v>0</v>
      </c>
      <c r="K612" s="6">
        <f>SUMIFS(GQList,GIList,Table_ExternalData_1[[#This Row],[Item_key]],GDList,Table_ExternalData_1[[#Headers],[5]])</f>
        <v>0</v>
      </c>
      <c r="L612" s="6">
        <f>SUMIFS(GQList,GIList,Table_ExternalData_1[[#This Row],[Item_key]],GDList,Table_ExternalData_1[[#Headers],[6]])</f>
        <v>1000</v>
      </c>
      <c r="M612" s="6">
        <f>SUMIFS(GQList,GIList,Table_ExternalData_1[[#This Row],[Item_key]],GDList,Table_ExternalData_1[[#Headers],[7]])</f>
        <v>0</v>
      </c>
      <c r="N612" s="6">
        <f>SUMIFS(GQList,GIList,Table_ExternalData_1[[#This Row],[Item_key]],GDList,Table_ExternalData_1[[#Headers],[8]])</f>
        <v>1000</v>
      </c>
      <c r="O612" s="6">
        <f>SUMIFS(GQList,GIList,Table_ExternalData_1[[#This Row],[Item_key]],GDList,Table_ExternalData_1[[#Headers],[9]])</f>
        <v>0</v>
      </c>
      <c r="P612" s="6">
        <f>SUMIFS(GQList,GIList,Table_ExternalData_1[[#This Row],[Item_key]],GDList,Table_ExternalData_1[[#Headers],[10]])</f>
        <v>0</v>
      </c>
      <c r="Q612" s="6">
        <f>SUMIFS(GQList,GIList,Table_ExternalData_1[[#This Row],[Item_key]],GDList,Table_ExternalData_1[[#Headers],[11]])</f>
        <v>0</v>
      </c>
      <c r="R612" s="6">
        <f>SUMIFS(GQList,GIList,Table_ExternalData_1[[#This Row],[Item_key]],GDList,Table_ExternalData_1[[#Headers],[12]])</f>
        <v>0</v>
      </c>
      <c r="S612" s="6">
        <f>SUMIFS(GQList,GIList,Table_ExternalData_1[[#This Row],[Item_key]],GDList,Table_ExternalData_1[[#Headers],[13]])</f>
        <v>1000</v>
      </c>
      <c r="T612" s="6">
        <f>SUMIFS(GQList,GIList,Table_ExternalData_1[[#This Row],[Item_key]],GDList,Table_ExternalData_1[[#Headers],[14]])</f>
        <v>0</v>
      </c>
      <c r="U612" s="6">
        <f>SUMIFS(GQList,GIList,Table_ExternalData_1[[#This Row],[Item_key]],GDList,Table_ExternalData_1[[#Headers],[15]])</f>
        <v>0</v>
      </c>
      <c r="V612" s="6">
        <f>SUMIFS(GQList,GIList,Table_ExternalData_1[[#This Row],[Item_key]],GDList,Table_ExternalData_1[[#Headers],[16]])</f>
        <v>0</v>
      </c>
      <c r="W612" s="6">
        <f>SUMIFS(GQList,GIList,Table_ExternalData_1[[#This Row],[Item_key]],GDList,Table_ExternalData_1[[#Headers],[17]])</f>
        <v>1000</v>
      </c>
      <c r="X612" s="6">
        <f>SUMIFS(GQList,GIList,Table_ExternalData_1[[#This Row],[Item_key]],GDList,Table_ExternalData_1[[#Headers],[18]])</f>
        <v>0</v>
      </c>
      <c r="Y612" s="6">
        <f>SUMIFS(GQList,GIList,Table_ExternalData_1[[#This Row],[Item_key]],GDList,Table_ExternalData_1[[#Headers],[19]])</f>
        <v>0</v>
      </c>
      <c r="Z612" s="6">
        <f>SUMIFS(GQList,GIList,Table_ExternalData_1[[#This Row],[Item_key]],GDList,Table_ExternalData_1[[#Headers],[20]])</f>
        <v>0</v>
      </c>
      <c r="AA612" s="6">
        <f>SUMIFS(GQList,GIList,Table_ExternalData_1[[#This Row],[Item_key]],GDList,Table_ExternalData_1[[#Headers],[21]])</f>
        <v>0</v>
      </c>
      <c r="AB612" s="6">
        <f>SUMIFS(GQList,GIList,Table_ExternalData_1[[#This Row],[Item_key]],GDList,Table_ExternalData_1[[#Headers],[22]])</f>
        <v>0</v>
      </c>
      <c r="AC612" s="6">
        <f>SUMIFS(GQList,GIList,Table_ExternalData_1[[#This Row],[Item_key]],GDList,Table_ExternalData_1[[#Headers],[23]])</f>
        <v>0</v>
      </c>
      <c r="AD612" s="6">
        <f>SUMIFS(GQList,GIList,Table_ExternalData_1[[#This Row],[Item_key]],GDList,Table_ExternalData_1[[#Headers],[24]])</f>
        <v>0</v>
      </c>
      <c r="AE612" s="6">
        <f>SUMIFS(GQList,GIList,Table_ExternalData_1[[#This Row],[Item_key]],GDList,Table_ExternalData_1[[#Headers],[25]])</f>
        <v>0</v>
      </c>
      <c r="AF612" s="6">
        <f>SUMIFS(GQList,GIList,Table_ExternalData_1[[#This Row],[Item_key]],GDList,Table_ExternalData_1[[#Headers],[26]])</f>
        <v>0</v>
      </c>
      <c r="AG612" s="6">
        <f>SUMIFS(GQList,GIList,Table_ExternalData_1[[#This Row],[Item_key]],GDList,Table_ExternalData_1[[#Headers],[27]])</f>
        <v>0</v>
      </c>
      <c r="AH612" s="6">
        <f>SUMIFS(GQList,GIList,Table_ExternalData_1[[#This Row],[Item_key]],GDList,Table_ExternalData_1[[#Headers],[28]])</f>
        <v>0</v>
      </c>
      <c r="AI612" s="6">
        <f>SUMIFS(GQList,GIList,Table_ExternalData_1[[#This Row],[Item_key]],GDList,Table_ExternalData_1[[#Headers],[29]])</f>
        <v>1000</v>
      </c>
      <c r="AJ612" s="6">
        <f>SUMIFS(GQList,GIList,Table_ExternalData_1[[#This Row],[Item_key]],GDList,Table_ExternalData_1[[#Headers],[30]])</f>
        <v>800</v>
      </c>
      <c r="AK612" s="6">
        <f>SUMIFS(GQList,GIList,Table_ExternalData_1[[#This Row],[Item_key]],GDList,Table_ExternalData_1[[#Headers],[31]])</f>
        <v>0</v>
      </c>
      <c r="AL612" s="6">
        <f>SUM(Table_ExternalData_1[[#This Row],[1]:[31]])</f>
        <v>5800</v>
      </c>
    </row>
    <row r="613" spans="1:38" hidden="1">
      <c r="A613" s="8" t="s">
        <v>2000</v>
      </c>
      <c r="B613" s="3" t="s">
        <v>1567</v>
      </c>
      <c r="C613" s="3" t="s">
        <v>465</v>
      </c>
      <c r="D613" s="3" t="s">
        <v>1570</v>
      </c>
      <c r="E613" s="3" t="s">
        <v>1571</v>
      </c>
      <c r="F613" s="8" t="s">
        <v>1641</v>
      </c>
      <c r="G613" s="6">
        <f>SUMIFS(GQList,GIList,Table_ExternalData_1[[#This Row],[Item_key]],GDList,Table_ExternalData_1[[#Headers],[1]])</f>
        <v>0</v>
      </c>
      <c r="H613" s="6">
        <f>SUMIFS(GQList,GIList,Table_ExternalData_1[[#This Row],[Item_key]],GDList,Table_ExternalData_1[[#Headers],[2]])</f>
        <v>0</v>
      </c>
      <c r="I613" s="6">
        <f>SUMIFS(GQList,GIList,Table_ExternalData_1[[#This Row],[Item_key]],GDList,Table_ExternalData_1[[#Headers],[3]])</f>
        <v>0</v>
      </c>
      <c r="J613" s="6">
        <f>SUMIFS(GQList,GIList,Table_ExternalData_1[[#This Row],[Item_key]],GDList,Table_ExternalData_1[[#Headers],[4]])</f>
        <v>0</v>
      </c>
      <c r="K613" s="6">
        <f>SUMIFS(GQList,GIList,Table_ExternalData_1[[#This Row],[Item_key]],GDList,Table_ExternalData_1[[#Headers],[5]])</f>
        <v>0</v>
      </c>
      <c r="L613" s="6">
        <f>SUMIFS(GQList,GIList,Table_ExternalData_1[[#This Row],[Item_key]],GDList,Table_ExternalData_1[[#Headers],[6]])</f>
        <v>0</v>
      </c>
      <c r="M613" s="6">
        <f>SUMIFS(GQList,GIList,Table_ExternalData_1[[#This Row],[Item_key]],GDList,Table_ExternalData_1[[#Headers],[7]])</f>
        <v>0</v>
      </c>
      <c r="N613" s="6">
        <f>SUMIFS(GQList,GIList,Table_ExternalData_1[[#This Row],[Item_key]],GDList,Table_ExternalData_1[[#Headers],[8]])</f>
        <v>0</v>
      </c>
      <c r="O613" s="6">
        <f>SUMIFS(GQList,GIList,Table_ExternalData_1[[#This Row],[Item_key]],GDList,Table_ExternalData_1[[#Headers],[9]])</f>
        <v>0</v>
      </c>
      <c r="P613" s="6">
        <f>SUMIFS(GQList,GIList,Table_ExternalData_1[[#This Row],[Item_key]],GDList,Table_ExternalData_1[[#Headers],[10]])</f>
        <v>0</v>
      </c>
      <c r="Q613" s="6">
        <f>SUMIFS(GQList,GIList,Table_ExternalData_1[[#This Row],[Item_key]],GDList,Table_ExternalData_1[[#Headers],[11]])</f>
        <v>0</v>
      </c>
      <c r="R613" s="6">
        <f>SUMIFS(GQList,GIList,Table_ExternalData_1[[#This Row],[Item_key]],GDList,Table_ExternalData_1[[#Headers],[12]])</f>
        <v>0</v>
      </c>
      <c r="S613" s="6">
        <f>SUMIFS(GQList,GIList,Table_ExternalData_1[[#This Row],[Item_key]],GDList,Table_ExternalData_1[[#Headers],[13]])</f>
        <v>0</v>
      </c>
      <c r="T613" s="6">
        <f>SUMIFS(GQList,GIList,Table_ExternalData_1[[#This Row],[Item_key]],GDList,Table_ExternalData_1[[#Headers],[14]])</f>
        <v>0</v>
      </c>
      <c r="U613" s="6">
        <f>SUMIFS(GQList,GIList,Table_ExternalData_1[[#This Row],[Item_key]],GDList,Table_ExternalData_1[[#Headers],[15]])</f>
        <v>0</v>
      </c>
      <c r="V613" s="6">
        <f>SUMIFS(GQList,GIList,Table_ExternalData_1[[#This Row],[Item_key]],GDList,Table_ExternalData_1[[#Headers],[16]])</f>
        <v>0</v>
      </c>
      <c r="W613" s="6">
        <f>SUMIFS(GQList,GIList,Table_ExternalData_1[[#This Row],[Item_key]],GDList,Table_ExternalData_1[[#Headers],[17]])</f>
        <v>0</v>
      </c>
      <c r="X613" s="6">
        <f>SUMIFS(GQList,GIList,Table_ExternalData_1[[#This Row],[Item_key]],GDList,Table_ExternalData_1[[#Headers],[18]])</f>
        <v>0</v>
      </c>
      <c r="Y613" s="6">
        <f>SUMIFS(GQList,GIList,Table_ExternalData_1[[#This Row],[Item_key]],GDList,Table_ExternalData_1[[#Headers],[19]])</f>
        <v>0</v>
      </c>
      <c r="Z613" s="6">
        <f>SUMIFS(GQList,GIList,Table_ExternalData_1[[#This Row],[Item_key]],GDList,Table_ExternalData_1[[#Headers],[20]])</f>
        <v>0</v>
      </c>
      <c r="AA613" s="6">
        <f>SUMIFS(GQList,GIList,Table_ExternalData_1[[#This Row],[Item_key]],GDList,Table_ExternalData_1[[#Headers],[21]])</f>
        <v>0</v>
      </c>
      <c r="AB613" s="6">
        <f>SUMIFS(GQList,GIList,Table_ExternalData_1[[#This Row],[Item_key]],GDList,Table_ExternalData_1[[#Headers],[22]])</f>
        <v>0</v>
      </c>
      <c r="AC613" s="6">
        <f>SUMIFS(GQList,GIList,Table_ExternalData_1[[#This Row],[Item_key]],GDList,Table_ExternalData_1[[#Headers],[23]])</f>
        <v>0</v>
      </c>
      <c r="AD613" s="6">
        <f>SUMIFS(GQList,GIList,Table_ExternalData_1[[#This Row],[Item_key]],GDList,Table_ExternalData_1[[#Headers],[24]])</f>
        <v>0</v>
      </c>
      <c r="AE613" s="6">
        <f>SUMIFS(GQList,GIList,Table_ExternalData_1[[#This Row],[Item_key]],GDList,Table_ExternalData_1[[#Headers],[25]])</f>
        <v>0</v>
      </c>
      <c r="AF613" s="6">
        <f>SUMIFS(GQList,GIList,Table_ExternalData_1[[#This Row],[Item_key]],GDList,Table_ExternalData_1[[#Headers],[26]])</f>
        <v>0</v>
      </c>
      <c r="AG613" s="6">
        <f>SUMIFS(GQList,GIList,Table_ExternalData_1[[#This Row],[Item_key]],GDList,Table_ExternalData_1[[#Headers],[27]])</f>
        <v>0</v>
      </c>
      <c r="AH613" s="6">
        <f>SUMIFS(GQList,GIList,Table_ExternalData_1[[#This Row],[Item_key]],GDList,Table_ExternalData_1[[#Headers],[28]])</f>
        <v>0</v>
      </c>
      <c r="AI613" s="6">
        <f>SUMIFS(GQList,GIList,Table_ExternalData_1[[#This Row],[Item_key]],GDList,Table_ExternalData_1[[#Headers],[29]])</f>
        <v>0</v>
      </c>
      <c r="AJ613" s="6">
        <f>SUMIFS(GQList,GIList,Table_ExternalData_1[[#This Row],[Item_key]],GDList,Table_ExternalData_1[[#Headers],[30]])</f>
        <v>0</v>
      </c>
      <c r="AK613" s="6">
        <f>SUMIFS(GQList,GIList,Table_ExternalData_1[[#This Row],[Item_key]],GDList,Table_ExternalData_1[[#Headers],[31]])</f>
        <v>0</v>
      </c>
      <c r="AL613" s="6">
        <f>SUM(Table_ExternalData_1[[#This Row],[1]:[31]])</f>
        <v>0</v>
      </c>
    </row>
    <row r="614" spans="1:38" hidden="1">
      <c r="A614" s="8" t="s">
        <v>2000</v>
      </c>
      <c r="B614" s="3" t="s">
        <v>1572</v>
      </c>
      <c r="C614" s="3" t="s">
        <v>512</v>
      </c>
      <c r="D614" s="3" t="s">
        <v>1573</v>
      </c>
      <c r="E614" s="3" t="s">
        <v>1574</v>
      </c>
      <c r="F614" s="8" t="s">
        <v>1641</v>
      </c>
      <c r="G614" s="6">
        <f>SUMIFS(GQList,GIList,Table_ExternalData_1[[#This Row],[Item_key]],GDList,Table_ExternalData_1[[#Headers],[1]])</f>
        <v>0</v>
      </c>
      <c r="H614" s="6">
        <f>SUMIFS(GQList,GIList,Table_ExternalData_1[[#This Row],[Item_key]],GDList,Table_ExternalData_1[[#Headers],[2]])</f>
        <v>0</v>
      </c>
      <c r="I614" s="6">
        <f>SUMIFS(GQList,GIList,Table_ExternalData_1[[#This Row],[Item_key]],GDList,Table_ExternalData_1[[#Headers],[3]])</f>
        <v>0</v>
      </c>
      <c r="J614" s="6">
        <f>SUMIFS(GQList,GIList,Table_ExternalData_1[[#This Row],[Item_key]],GDList,Table_ExternalData_1[[#Headers],[4]])</f>
        <v>0</v>
      </c>
      <c r="K614" s="6">
        <f>SUMIFS(GQList,GIList,Table_ExternalData_1[[#This Row],[Item_key]],GDList,Table_ExternalData_1[[#Headers],[5]])</f>
        <v>0</v>
      </c>
      <c r="L614" s="6">
        <f>SUMIFS(GQList,GIList,Table_ExternalData_1[[#This Row],[Item_key]],GDList,Table_ExternalData_1[[#Headers],[6]])</f>
        <v>0</v>
      </c>
      <c r="M614" s="6">
        <f>SUMIFS(GQList,GIList,Table_ExternalData_1[[#This Row],[Item_key]],GDList,Table_ExternalData_1[[#Headers],[7]])</f>
        <v>0</v>
      </c>
      <c r="N614" s="6">
        <f>SUMIFS(GQList,GIList,Table_ExternalData_1[[#This Row],[Item_key]],GDList,Table_ExternalData_1[[#Headers],[8]])</f>
        <v>0</v>
      </c>
      <c r="O614" s="6">
        <f>SUMIFS(GQList,GIList,Table_ExternalData_1[[#This Row],[Item_key]],GDList,Table_ExternalData_1[[#Headers],[9]])</f>
        <v>0</v>
      </c>
      <c r="P614" s="6">
        <f>SUMIFS(GQList,GIList,Table_ExternalData_1[[#This Row],[Item_key]],GDList,Table_ExternalData_1[[#Headers],[10]])</f>
        <v>0</v>
      </c>
      <c r="Q614" s="6">
        <f>SUMIFS(GQList,GIList,Table_ExternalData_1[[#This Row],[Item_key]],GDList,Table_ExternalData_1[[#Headers],[11]])</f>
        <v>0</v>
      </c>
      <c r="R614" s="6">
        <f>SUMIFS(GQList,GIList,Table_ExternalData_1[[#This Row],[Item_key]],GDList,Table_ExternalData_1[[#Headers],[12]])</f>
        <v>0</v>
      </c>
      <c r="S614" s="6">
        <f>SUMIFS(GQList,GIList,Table_ExternalData_1[[#This Row],[Item_key]],GDList,Table_ExternalData_1[[#Headers],[13]])</f>
        <v>0</v>
      </c>
      <c r="T614" s="6">
        <f>SUMIFS(GQList,GIList,Table_ExternalData_1[[#This Row],[Item_key]],GDList,Table_ExternalData_1[[#Headers],[14]])</f>
        <v>0</v>
      </c>
      <c r="U614" s="6">
        <f>SUMIFS(GQList,GIList,Table_ExternalData_1[[#This Row],[Item_key]],GDList,Table_ExternalData_1[[#Headers],[15]])</f>
        <v>0</v>
      </c>
      <c r="V614" s="6">
        <f>SUMIFS(GQList,GIList,Table_ExternalData_1[[#This Row],[Item_key]],GDList,Table_ExternalData_1[[#Headers],[16]])</f>
        <v>0</v>
      </c>
      <c r="W614" s="6">
        <f>SUMIFS(GQList,GIList,Table_ExternalData_1[[#This Row],[Item_key]],GDList,Table_ExternalData_1[[#Headers],[17]])</f>
        <v>0</v>
      </c>
      <c r="X614" s="6">
        <f>SUMIFS(GQList,GIList,Table_ExternalData_1[[#This Row],[Item_key]],GDList,Table_ExternalData_1[[#Headers],[18]])</f>
        <v>0</v>
      </c>
      <c r="Y614" s="6">
        <f>SUMIFS(GQList,GIList,Table_ExternalData_1[[#This Row],[Item_key]],GDList,Table_ExternalData_1[[#Headers],[19]])</f>
        <v>0</v>
      </c>
      <c r="Z614" s="6">
        <f>SUMIFS(GQList,GIList,Table_ExternalData_1[[#This Row],[Item_key]],GDList,Table_ExternalData_1[[#Headers],[20]])</f>
        <v>0</v>
      </c>
      <c r="AA614" s="6">
        <f>SUMIFS(GQList,GIList,Table_ExternalData_1[[#This Row],[Item_key]],GDList,Table_ExternalData_1[[#Headers],[21]])</f>
        <v>0</v>
      </c>
      <c r="AB614" s="6">
        <f>SUMIFS(GQList,GIList,Table_ExternalData_1[[#This Row],[Item_key]],GDList,Table_ExternalData_1[[#Headers],[22]])</f>
        <v>0</v>
      </c>
      <c r="AC614" s="6">
        <f>SUMIFS(GQList,GIList,Table_ExternalData_1[[#This Row],[Item_key]],GDList,Table_ExternalData_1[[#Headers],[23]])</f>
        <v>0</v>
      </c>
      <c r="AD614" s="6">
        <f>SUMIFS(GQList,GIList,Table_ExternalData_1[[#This Row],[Item_key]],GDList,Table_ExternalData_1[[#Headers],[24]])</f>
        <v>0</v>
      </c>
      <c r="AE614" s="6">
        <f>SUMIFS(GQList,GIList,Table_ExternalData_1[[#This Row],[Item_key]],GDList,Table_ExternalData_1[[#Headers],[25]])</f>
        <v>0</v>
      </c>
      <c r="AF614" s="6">
        <f>SUMIFS(GQList,GIList,Table_ExternalData_1[[#This Row],[Item_key]],GDList,Table_ExternalData_1[[#Headers],[26]])</f>
        <v>0</v>
      </c>
      <c r="AG614" s="6">
        <f>SUMIFS(GQList,GIList,Table_ExternalData_1[[#This Row],[Item_key]],GDList,Table_ExternalData_1[[#Headers],[27]])</f>
        <v>0</v>
      </c>
      <c r="AH614" s="6">
        <f>SUMIFS(GQList,GIList,Table_ExternalData_1[[#This Row],[Item_key]],GDList,Table_ExternalData_1[[#Headers],[28]])</f>
        <v>0</v>
      </c>
      <c r="AI614" s="6">
        <f>SUMIFS(GQList,GIList,Table_ExternalData_1[[#This Row],[Item_key]],GDList,Table_ExternalData_1[[#Headers],[29]])</f>
        <v>0</v>
      </c>
      <c r="AJ614" s="6">
        <f>SUMIFS(GQList,GIList,Table_ExternalData_1[[#This Row],[Item_key]],GDList,Table_ExternalData_1[[#Headers],[30]])</f>
        <v>0</v>
      </c>
      <c r="AK614" s="6">
        <f>SUMIFS(GQList,GIList,Table_ExternalData_1[[#This Row],[Item_key]],GDList,Table_ExternalData_1[[#Headers],[31]])</f>
        <v>0</v>
      </c>
      <c r="AL614" s="6">
        <f>SUM(Table_ExternalData_1[[#This Row],[1]:[31]])</f>
        <v>0</v>
      </c>
    </row>
    <row r="615" spans="1:38" hidden="1">
      <c r="A615" s="8" t="s">
        <v>2000</v>
      </c>
      <c r="B615" s="3" t="s">
        <v>1572</v>
      </c>
      <c r="C615" s="3" t="s">
        <v>513</v>
      </c>
      <c r="D615" s="3" t="s">
        <v>1575</v>
      </c>
      <c r="E615" s="3" t="s">
        <v>1576</v>
      </c>
      <c r="F615" s="8" t="s">
        <v>1641</v>
      </c>
      <c r="G615" s="6">
        <f>SUMIFS(GQList,GIList,Table_ExternalData_1[[#This Row],[Item_key]],GDList,Table_ExternalData_1[[#Headers],[1]])</f>
        <v>0</v>
      </c>
      <c r="H615" s="6">
        <f>SUMIFS(GQList,GIList,Table_ExternalData_1[[#This Row],[Item_key]],GDList,Table_ExternalData_1[[#Headers],[2]])</f>
        <v>0</v>
      </c>
      <c r="I615" s="6">
        <f>SUMIFS(GQList,GIList,Table_ExternalData_1[[#This Row],[Item_key]],GDList,Table_ExternalData_1[[#Headers],[3]])</f>
        <v>0</v>
      </c>
      <c r="J615" s="6">
        <f>SUMIFS(GQList,GIList,Table_ExternalData_1[[#This Row],[Item_key]],GDList,Table_ExternalData_1[[#Headers],[4]])</f>
        <v>0</v>
      </c>
      <c r="K615" s="6">
        <f>SUMIFS(GQList,GIList,Table_ExternalData_1[[#This Row],[Item_key]],GDList,Table_ExternalData_1[[#Headers],[5]])</f>
        <v>0</v>
      </c>
      <c r="L615" s="6">
        <f>SUMIFS(GQList,GIList,Table_ExternalData_1[[#This Row],[Item_key]],GDList,Table_ExternalData_1[[#Headers],[6]])</f>
        <v>0</v>
      </c>
      <c r="M615" s="6">
        <f>SUMIFS(GQList,GIList,Table_ExternalData_1[[#This Row],[Item_key]],GDList,Table_ExternalData_1[[#Headers],[7]])</f>
        <v>0</v>
      </c>
      <c r="N615" s="6">
        <f>SUMIFS(GQList,GIList,Table_ExternalData_1[[#This Row],[Item_key]],GDList,Table_ExternalData_1[[#Headers],[8]])</f>
        <v>0</v>
      </c>
      <c r="O615" s="6">
        <f>SUMIFS(GQList,GIList,Table_ExternalData_1[[#This Row],[Item_key]],GDList,Table_ExternalData_1[[#Headers],[9]])</f>
        <v>0</v>
      </c>
      <c r="P615" s="6">
        <f>SUMIFS(GQList,GIList,Table_ExternalData_1[[#This Row],[Item_key]],GDList,Table_ExternalData_1[[#Headers],[10]])</f>
        <v>0</v>
      </c>
      <c r="Q615" s="6">
        <f>SUMIFS(GQList,GIList,Table_ExternalData_1[[#This Row],[Item_key]],GDList,Table_ExternalData_1[[#Headers],[11]])</f>
        <v>0</v>
      </c>
      <c r="R615" s="6">
        <f>SUMIFS(GQList,GIList,Table_ExternalData_1[[#This Row],[Item_key]],GDList,Table_ExternalData_1[[#Headers],[12]])</f>
        <v>0</v>
      </c>
      <c r="S615" s="6">
        <f>SUMIFS(GQList,GIList,Table_ExternalData_1[[#This Row],[Item_key]],GDList,Table_ExternalData_1[[#Headers],[13]])</f>
        <v>0</v>
      </c>
      <c r="T615" s="6">
        <f>SUMIFS(GQList,GIList,Table_ExternalData_1[[#This Row],[Item_key]],GDList,Table_ExternalData_1[[#Headers],[14]])</f>
        <v>0</v>
      </c>
      <c r="U615" s="6">
        <f>SUMIFS(GQList,GIList,Table_ExternalData_1[[#This Row],[Item_key]],GDList,Table_ExternalData_1[[#Headers],[15]])</f>
        <v>0</v>
      </c>
      <c r="V615" s="6">
        <f>SUMIFS(GQList,GIList,Table_ExternalData_1[[#This Row],[Item_key]],GDList,Table_ExternalData_1[[#Headers],[16]])</f>
        <v>0</v>
      </c>
      <c r="W615" s="6">
        <f>SUMIFS(GQList,GIList,Table_ExternalData_1[[#This Row],[Item_key]],GDList,Table_ExternalData_1[[#Headers],[17]])</f>
        <v>0</v>
      </c>
      <c r="X615" s="6">
        <f>SUMIFS(GQList,GIList,Table_ExternalData_1[[#This Row],[Item_key]],GDList,Table_ExternalData_1[[#Headers],[18]])</f>
        <v>0</v>
      </c>
      <c r="Y615" s="6">
        <f>SUMIFS(GQList,GIList,Table_ExternalData_1[[#This Row],[Item_key]],GDList,Table_ExternalData_1[[#Headers],[19]])</f>
        <v>0</v>
      </c>
      <c r="Z615" s="6">
        <f>SUMIFS(GQList,GIList,Table_ExternalData_1[[#This Row],[Item_key]],GDList,Table_ExternalData_1[[#Headers],[20]])</f>
        <v>0</v>
      </c>
      <c r="AA615" s="6">
        <f>SUMIFS(GQList,GIList,Table_ExternalData_1[[#This Row],[Item_key]],GDList,Table_ExternalData_1[[#Headers],[21]])</f>
        <v>0</v>
      </c>
      <c r="AB615" s="6">
        <f>SUMIFS(GQList,GIList,Table_ExternalData_1[[#This Row],[Item_key]],GDList,Table_ExternalData_1[[#Headers],[22]])</f>
        <v>0</v>
      </c>
      <c r="AC615" s="6">
        <f>SUMIFS(GQList,GIList,Table_ExternalData_1[[#This Row],[Item_key]],GDList,Table_ExternalData_1[[#Headers],[23]])</f>
        <v>0</v>
      </c>
      <c r="AD615" s="6">
        <f>SUMIFS(GQList,GIList,Table_ExternalData_1[[#This Row],[Item_key]],GDList,Table_ExternalData_1[[#Headers],[24]])</f>
        <v>0</v>
      </c>
      <c r="AE615" s="6">
        <f>SUMIFS(GQList,GIList,Table_ExternalData_1[[#This Row],[Item_key]],GDList,Table_ExternalData_1[[#Headers],[25]])</f>
        <v>0</v>
      </c>
      <c r="AF615" s="6">
        <f>SUMIFS(GQList,GIList,Table_ExternalData_1[[#This Row],[Item_key]],GDList,Table_ExternalData_1[[#Headers],[26]])</f>
        <v>0</v>
      </c>
      <c r="AG615" s="6">
        <f>SUMIFS(GQList,GIList,Table_ExternalData_1[[#This Row],[Item_key]],GDList,Table_ExternalData_1[[#Headers],[27]])</f>
        <v>0</v>
      </c>
      <c r="AH615" s="6">
        <f>SUMIFS(GQList,GIList,Table_ExternalData_1[[#This Row],[Item_key]],GDList,Table_ExternalData_1[[#Headers],[28]])</f>
        <v>0</v>
      </c>
      <c r="AI615" s="6">
        <f>SUMIFS(GQList,GIList,Table_ExternalData_1[[#This Row],[Item_key]],GDList,Table_ExternalData_1[[#Headers],[29]])</f>
        <v>0</v>
      </c>
      <c r="AJ615" s="6">
        <f>SUMIFS(GQList,GIList,Table_ExternalData_1[[#This Row],[Item_key]],GDList,Table_ExternalData_1[[#Headers],[30]])</f>
        <v>0</v>
      </c>
      <c r="AK615" s="6">
        <f>SUMIFS(GQList,GIList,Table_ExternalData_1[[#This Row],[Item_key]],GDList,Table_ExternalData_1[[#Headers],[31]])</f>
        <v>0</v>
      </c>
      <c r="AL615" s="6">
        <f>SUM(Table_ExternalData_1[[#This Row],[1]:[31]])</f>
        <v>0</v>
      </c>
    </row>
    <row r="616" spans="1:38" hidden="1">
      <c r="A616" s="8" t="s">
        <v>2000</v>
      </c>
      <c r="B616" s="3" t="s">
        <v>1572</v>
      </c>
      <c r="C616" s="3" t="s">
        <v>514</v>
      </c>
      <c r="D616" s="3" t="s">
        <v>1577</v>
      </c>
      <c r="E616" s="3" t="s">
        <v>1578</v>
      </c>
      <c r="F616" s="8" t="s">
        <v>1641</v>
      </c>
      <c r="G616" s="6">
        <f>SUMIFS(GQList,GIList,Table_ExternalData_1[[#This Row],[Item_key]],GDList,Table_ExternalData_1[[#Headers],[1]])</f>
        <v>0</v>
      </c>
      <c r="H616" s="6">
        <f>SUMIFS(GQList,GIList,Table_ExternalData_1[[#This Row],[Item_key]],GDList,Table_ExternalData_1[[#Headers],[2]])</f>
        <v>0</v>
      </c>
      <c r="I616" s="6">
        <f>SUMIFS(GQList,GIList,Table_ExternalData_1[[#This Row],[Item_key]],GDList,Table_ExternalData_1[[#Headers],[3]])</f>
        <v>0</v>
      </c>
      <c r="J616" s="6">
        <f>SUMIFS(GQList,GIList,Table_ExternalData_1[[#This Row],[Item_key]],GDList,Table_ExternalData_1[[#Headers],[4]])</f>
        <v>0</v>
      </c>
      <c r="K616" s="6">
        <f>SUMIFS(GQList,GIList,Table_ExternalData_1[[#This Row],[Item_key]],GDList,Table_ExternalData_1[[#Headers],[5]])</f>
        <v>0</v>
      </c>
      <c r="L616" s="6">
        <f>SUMIFS(GQList,GIList,Table_ExternalData_1[[#This Row],[Item_key]],GDList,Table_ExternalData_1[[#Headers],[6]])</f>
        <v>0</v>
      </c>
      <c r="M616" s="6">
        <f>SUMIFS(GQList,GIList,Table_ExternalData_1[[#This Row],[Item_key]],GDList,Table_ExternalData_1[[#Headers],[7]])</f>
        <v>0</v>
      </c>
      <c r="N616" s="6">
        <f>SUMIFS(GQList,GIList,Table_ExternalData_1[[#This Row],[Item_key]],GDList,Table_ExternalData_1[[#Headers],[8]])</f>
        <v>0</v>
      </c>
      <c r="O616" s="6">
        <f>SUMIFS(GQList,GIList,Table_ExternalData_1[[#This Row],[Item_key]],GDList,Table_ExternalData_1[[#Headers],[9]])</f>
        <v>0</v>
      </c>
      <c r="P616" s="6">
        <f>SUMIFS(GQList,GIList,Table_ExternalData_1[[#This Row],[Item_key]],GDList,Table_ExternalData_1[[#Headers],[10]])</f>
        <v>0</v>
      </c>
      <c r="Q616" s="6">
        <f>SUMIFS(GQList,GIList,Table_ExternalData_1[[#This Row],[Item_key]],GDList,Table_ExternalData_1[[#Headers],[11]])</f>
        <v>0</v>
      </c>
      <c r="R616" s="6">
        <f>SUMIFS(GQList,GIList,Table_ExternalData_1[[#This Row],[Item_key]],GDList,Table_ExternalData_1[[#Headers],[12]])</f>
        <v>0</v>
      </c>
      <c r="S616" s="6">
        <f>SUMIFS(GQList,GIList,Table_ExternalData_1[[#This Row],[Item_key]],GDList,Table_ExternalData_1[[#Headers],[13]])</f>
        <v>0</v>
      </c>
      <c r="T616" s="6">
        <f>SUMIFS(GQList,GIList,Table_ExternalData_1[[#This Row],[Item_key]],GDList,Table_ExternalData_1[[#Headers],[14]])</f>
        <v>0</v>
      </c>
      <c r="U616" s="6">
        <f>SUMIFS(GQList,GIList,Table_ExternalData_1[[#This Row],[Item_key]],GDList,Table_ExternalData_1[[#Headers],[15]])</f>
        <v>0</v>
      </c>
      <c r="V616" s="6">
        <f>SUMIFS(GQList,GIList,Table_ExternalData_1[[#This Row],[Item_key]],GDList,Table_ExternalData_1[[#Headers],[16]])</f>
        <v>0</v>
      </c>
      <c r="W616" s="6">
        <f>SUMIFS(GQList,GIList,Table_ExternalData_1[[#This Row],[Item_key]],GDList,Table_ExternalData_1[[#Headers],[17]])</f>
        <v>0</v>
      </c>
      <c r="X616" s="6">
        <f>SUMIFS(GQList,GIList,Table_ExternalData_1[[#This Row],[Item_key]],GDList,Table_ExternalData_1[[#Headers],[18]])</f>
        <v>0</v>
      </c>
      <c r="Y616" s="6">
        <f>SUMIFS(GQList,GIList,Table_ExternalData_1[[#This Row],[Item_key]],GDList,Table_ExternalData_1[[#Headers],[19]])</f>
        <v>0</v>
      </c>
      <c r="Z616" s="6">
        <f>SUMIFS(GQList,GIList,Table_ExternalData_1[[#This Row],[Item_key]],GDList,Table_ExternalData_1[[#Headers],[20]])</f>
        <v>0</v>
      </c>
      <c r="AA616" s="6">
        <f>SUMIFS(GQList,GIList,Table_ExternalData_1[[#This Row],[Item_key]],GDList,Table_ExternalData_1[[#Headers],[21]])</f>
        <v>0</v>
      </c>
      <c r="AB616" s="6">
        <f>SUMIFS(GQList,GIList,Table_ExternalData_1[[#This Row],[Item_key]],GDList,Table_ExternalData_1[[#Headers],[22]])</f>
        <v>0</v>
      </c>
      <c r="AC616" s="6">
        <f>SUMIFS(GQList,GIList,Table_ExternalData_1[[#This Row],[Item_key]],GDList,Table_ExternalData_1[[#Headers],[23]])</f>
        <v>0</v>
      </c>
      <c r="AD616" s="6">
        <f>SUMIFS(GQList,GIList,Table_ExternalData_1[[#This Row],[Item_key]],GDList,Table_ExternalData_1[[#Headers],[24]])</f>
        <v>0</v>
      </c>
      <c r="AE616" s="6">
        <f>SUMIFS(GQList,GIList,Table_ExternalData_1[[#This Row],[Item_key]],GDList,Table_ExternalData_1[[#Headers],[25]])</f>
        <v>0</v>
      </c>
      <c r="AF616" s="6">
        <f>SUMIFS(GQList,GIList,Table_ExternalData_1[[#This Row],[Item_key]],GDList,Table_ExternalData_1[[#Headers],[26]])</f>
        <v>0</v>
      </c>
      <c r="AG616" s="6">
        <f>SUMIFS(GQList,GIList,Table_ExternalData_1[[#This Row],[Item_key]],GDList,Table_ExternalData_1[[#Headers],[27]])</f>
        <v>0</v>
      </c>
      <c r="AH616" s="6">
        <f>SUMIFS(GQList,GIList,Table_ExternalData_1[[#This Row],[Item_key]],GDList,Table_ExternalData_1[[#Headers],[28]])</f>
        <v>0</v>
      </c>
      <c r="AI616" s="6">
        <f>SUMIFS(GQList,GIList,Table_ExternalData_1[[#This Row],[Item_key]],GDList,Table_ExternalData_1[[#Headers],[29]])</f>
        <v>0</v>
      </c>
      <c r="AJ616" s="6">
        <f>SUMIFS(GQList,GIList,Table_ExternalData_1[[#This Row],[Item_key]],GDList,Table_ExternalData_1[[#Headers],[30]])</f>
        <v>0</v>
      </c>
      <c r="AK616" s="6">
        <f>SUMIFS(GQList,GIList,Table_ExternalData_1[[#This Row],[Item_key]],GDList,Table_ExternalData_1[[#Headers],[31]])</f>
        <v>0</v>
      </c>
      <c r="AL616" s="6">
        <f>SUM(Table_ExternalData_1[[#This Row],[1]:[31]])</f>
        <v>0</v>
      </c>
    </row>
    <row r="617" spans="1:38" hidden="1">
      <c r="A617" s="8" t="s">
        <v>2000</v>
      </c>
      <c r="B617" s="3" t="s">
        <v>1572</v>
      </c>
      <c r="C617" s="3" t="s">
        <v>518</v>
      </c>
      <c r="D617" s="3" t="s">
        <v>1579</v>
      </c>
      <c r="E617" s="3" t="s">
        <v>1580</v>
      </c>
      <c r="F617" s="8" t="s">
        <v>1641</v>
      </c>
      <c r="G617" s="6">
        <f>SUMIFS(GQList,GIList,Table_ExternalData_1[[#This Row],[Item_key]],GDList,Table_ExternalData_1[[#Headers],[1]])</f>
        <v>0</v>
      </c>
      <c r="H617" s="6">
        <f>SUMIFS(GQList,GIList,Table_ExternalData_1[[#This Row],[Item_key]],GDList,Table_ExternalData_1[[#Headers],[2]])</f>
        <v>0</v>
      </c>
      <c r="I617" s="6">
        <f>SUMIFS(GQList,GIList,Table_ExternalData_1[[#This Row],[Item_key]],GDList,Table_ExternalData_1[[#Headers],[3]])</f>
        <v>0</v>
      </c>
      <c r="J617" s="6">
        <f>SUMIFS(GQList,GIList,Table_ExternalData_1[[#This Row],[Item_key]],GDList,Table_ExternalData_1[[#Headers],[4]])</f>
        <v>0</v>
      </c>
      <c r="K617" s="6">
        <f>SUMIFS(GQList,GIList,Table_ExternalData_1[[#This Row],[Item_key]],GDList,Table_ExternalData_1[[#Headers],[5]])</f>
        <v>0</v>
      </c>
      <c r="L617" s="6">
        <f>SUMIFS(GQList,GIList,Table_ExternalData_1[[#This Row],[Item_key]],GDList,Table_ExternalData_1[[#Headers],[6]])</f>
        <v>0</v>
      </c>
      <c r="M617" s="6">
        <f>SUMIFS(GQList,GIList,Table_ExternalData_1[[#This Row],[Item_key]],GDList,Table_ExternalData_1[[#Headers],[7]])</f>
        <v>0</v>
      </c>
      <c r="N617" s="6">
        <f>SUMIFS(GQList,GIList,Table_ExternalData_1[[#This Row],[Item_key]],GDList,Table_ExternalData_1[[#Headers],[8]])</f>
        <v>0</v>
      </c>
      <c r="O617" s="6">
        <f>SUMIFS(GQList,GIList,Table_ExternalData_1[[#This Row],[Item_key]],GDList,Table_ExternalData_1[[#Headers],[9]])</f>
        <v>0</v>
      </c>
      <c r="P617" s="6">
        <f>SUMIFS(GQList,GIList,Table_ExternalData_1[[#This Row],[Item_key]],GDList,Table_ExternalData_1[[#Headers],[10]])</f>
        <v>0</v>
      </c>
      <c r="Q617" s="6">
        <f>SUMIFS(GQList,GIList,Table_ExternalData_1[[#This Row],[Item_key]],GDList,Table_ExternalData_1[[#Headers],[11]])</f>
        <v>0</v>
      </c>
      <c r="R617" s="6">
        <f>SUMIFS(GQList,GIList,Table_ExternalData_1[[#This Row],[Item_key]],GDList,Table_ExternalData_1[[#Headers],[12]])</f>
        <v>0</v>
      </c>
      <c r="S617" s="6">
        <f>SUMIFS(GQList,GIList,Table_ExternalData_1[[#This Row],[Item_key]],GDList,Table_ExternalData_1[[#Headers],[13]])</f>
        <v>0</v>
      </c>
      <c r="T617" s="6">
        <f>SUMIFS(GQList,GIList,Table_ExternalData_1[[#This Row],[Item_key]],GDList,Table_ExternalData_1[[#Headers],[14]])</f>
        <v>0</v>
      </c>
      <c r="U617" s="6">
        <f>SUMIFS(GQList,GIList,Table_ExternalData_1[[#This Row],[Item_key]],GDList,Table_ExternalData_1[[#Headers],[15]])</f>
        <v>0</v>
      </c>
      <c r="V617" s="6">
        <f>SUMIFS(GQList,GIList,Table_ExternalData_1[[#This Row],[Item_key]],GDList,Table_ExternalData_1[[#Headers],[16]])</f>
        <v>0</v>
      </c>
      <c r="W617" s="6">
        <f>SUMIFS(GQList,GIList,Table_ExternalData_1[[#This Row],[Item_key]],GDList,Table_ExternalData_1[[#Headers],[17]])</f>
        <v>0</v>
      </c>
      <c r="X617" s="6">
        <f>SUMIFS(GQList,GIList,Table_ExternalData_1[[#This Row],[Item_key]],GDList,Table_ExternalData_1[[#Headers],[18]])</f>
        <v>0</v>
      </c>
      <c r="Y617" s="6">
        <f>SUMIFS(GQList,GIList,Table_ExternalData_1[[#This Row],[Item_key]],GDList,Table_ExternalData_1[[#Headers],[19]])</f>
        <v>0</v>
      </c>
      <c r="Z617" s="6">
        <f>SUMIFS(GQList,GIList,Table_ExternalData_1[[#This Row],[Item_key]],GDList,Table_ExternalData_1[[#Headers],[20]])</f>
        <v>0</v>
      </c>
      <c r="AA617" s="6">
        <f>SUMIFS(GQList,GIList,Table_ExternalData_1[[#This Row],[Item_key]],GDList,Table_ExternalData_1[[#Headers],[21]])</f>
        <v>0</v>
      </c>
      <c r="AB617" s="6">
        <f>SUMIFS(GQList,GIList,Table_ExternalData_1[[#This Row],[Item_key]],GDList,Table_ExternalData_1[[#Headers],[22]])</f>
        <v>0</v>
      </c>
      <c r="AC617" s="6">
        <f>SUMIFS(GQList,GIList,Table_ExternalData_1[[#This Row],[Item_key]],GDList,Table_ExternalData_1[[#Headers],[23]])</f>
        <v>0</v>
      </c>
      <c r="AD617" s="6">
        <f>SUMIFS(GQList,GIList,Table_ExternalData_1[[#This Row],[Item_key]],GDList,Table_ExternalData_1[[#Headers],[24]])</f>
        <v>0</v>
      </c>
      <c r="AE617" s="6">
        <f>SUMIFS(GQList,GIList,Table_ExternalData_1[[#This Row],[Item_key]],GDList,Table_ExternalData_1[[#Headers],[25]])</f>
        <v>0</v>
      </c>
      <c r="AF617" s="6">
        <f>SUMIFS(GQList,GIList,Table_ExternalData_1[[#This Row],[Item_key]],GDList,Table_ExternalData_1[[#Headers],[26]])</f>
        <v>0</v>
      </c>
      <c r="AG617" s="6">
        <f>SUMIFS(GQList,GIList,Table_ExternalData_1[[#This Row],[Item_key]],GDList,Table_ExternalData_1[[#Headers],[27]])</f>
        <v>0</v>
      </c>
      <c r="AH617" s="6">
        <f>SUMIFS(GQList,GIList,Table_ExternalData_1[[#This Row],[Item_key]],GDList,Table_ExternalData_1[[#Headers],[28]])</f>
        <v>0</v>
      </c>
      <c r="AI617" s="6">
        <f>SUMIFS(GQList,GIList,Table_ExternalData_1[[#This Row],[Item_key]],GDList,Table_ExternalData_1[[#Headers],[29]])</f>
        <v>0</v>
      </c>
      <c r="AJ617" s="6">
        <f>SUMIFS(GQList,GIList,Table_ExternalData_1[[#This Row],[Item_key]],GDList,Table_ExternalData_1[[#Headers],[30]])</f>
        <v>0</v>
      </c>
      <c r="AK617" s="6">
        <f>SUMIFS(GQList,GIList,Table_ExternalData_1[[#This Row],[Item_key]],GDList,Table_ExternalData_1[[#Headers],[31]])</f>
        <v>0</v>
      </c>
      <c r="AL617" s="6">
        <f>SUM(Table_ExternalData_1[[#This Row],[1]:[31]])</f>
        <v>0</v>
      </c>
    </row>
    <row r="618" spans="1:38" hidden="1">
      <c r="A618" s="8" t="s">
        <v>2000</v>
      </c>
      <c r="B618" s="3" t="s">
        <v>1581</v>
      </c>
      <c r="C618" s="3" t="s">
        <v>136</v>
      </c>
      <c r="D618" s="3" t="s">
        <v>1582</v>
      </c>
      <c r="E618" s="3" t="s">
        <v>1583</v>
      </c>
      <c r="F618" s="8" t="s">
        <v>1641</v>
      </c>
      <c r="G618" s="6">
        <f>SUMIFS(GQList,GIList,Table_ExternalData_1[[#This Row],[Item_key]],GDList,Table_ExternalData_1[[#Headers],[1]])</f>
        <v>0</v>
      </c>
      <c r="H618" s="6">
        <f>SUMIFS(GQList,GIList,Table_ExternalData_1[[#This Row],[Item_key]],GDList,Table_ExternalData_1[[#Headers],[2]])</f>
        <v>0</v>
      </c>
      <c r="I618" s="6">
        <f>SUMIFS(GQList,GIList,Table_ExternalData_1[[#This Row],[Item_key]],GDList,Table_ExternalData_1[[#Headers],[3]])</f>
        <v>0</v>
      </c>
      <c r="J618" s="6">
        <f>SUMIFS(GQList,GIList,Table_ExternalData_1[[#This Row],[Item_key]],GDList,Table_ExternalData_1[[#Headers],[4]])</f>
        <v>0</v>
      </c>
      <c r="K618" s="6">
        <f>SUMIFS(GQList,GIList,Table_ExternalData_1[[#This Row],[Item_key]],GDList,Table_ExternalData_1[[#Headers],[5]])</f>
        <v>0</v>
      </c>
      <c r="L618" s="6">
        <f>SUMIFS(GQList,GIList,Table_ExternalData_1[[#This Row],[Item_key]],GDList,Table_ExternalData_1[[#Headers],[6]])</f>
        <v>0</v>
      </c>
      <c r="M618" s="6">
        <f>SUMIFS(GQList,GIList,Table_ExternalData_1[[#This Row],[Item_key]],GDList,Table_ExternalData_1[[#Headers],[7]])</f>
        <v>0</v>
      </c>
      <c r="N618" s="6">
        <f>SUMIFS(GQList,GIList,Table_ExternalData_1[[#This Row],[Item_key]],GDList,Table_ExternalData_1[[#Headers],[8]])</f>
        <v>0</v>
      </c>
      <c r="O618" s="6">
        <f>SUMIFS(GQList,GIList,Table_ExternalData_1[[#This Row],[Item_key]],GDList,Table_ExternalData_1[[#Headers],[9]])</f>
        <v>0</v>
      </c>
      <c r="P618" s="6">
        <f>SUMIFS(GQList,GIList,Table_ExternalData_1[[#This Row],[Item_key]],GDList,Table_ExternalData_1[[#Headers],[10]])</f>
        <v>0</v>
      </c>
      <c r="Q618" s="6">
        <f>SUMIFS(GQList,GIList,Table_ExternalData_1[[#This Row],[Item_key]],GDList,Table_ExternalData_1[[#Headers],[11]])</f>
        <v>0</v>
      </c>
      <c r="R618" s="6">
        <f>SUMIFS(GQList,GIList,Table_ExternalData_1[[#This Row],[Item_key]],GDList,Table_ExternalData_1[[#Headers],[12]])</f>
        <v>0</v>
      </c>
      <c r="S618" s="6">
        <f>SUMIFS(GQList,GIList,Table_ExternalData_1[[#This Row],[Item_key]],GDList,Table_ExternalData_1[[#Headers],[13]])</f>
        <v>0</v>
      </c>
      <c r="T618" s="6">
        <f>SUMIFS(GQList,GIList,Table_ExternalData_1[[#This Row],[Item_key]],GDList,Table_ExternalData_1[[#Headers],[14]])</f>
        <v>0</v>
      </c>
      <c r="U618" s="6">
        <f>SUMIFS(GQList,GIList,Table_ExternalData_1[[#This Row],[Item_key]],GDList,Table_ExternalData_1[[#Headers],[15]])</f>
        <v>0</v>
      </c>
      <c r="V618" s="6">
        <f>SUMIFS(GQList,GIList,Table_ExternalData_1[[#This Row],[Item_key]],GDList,Table_ExternalData_1[[#Headers],[16]])</f>
        <v>0</v>
      </c>
      <c r="W618" s="6">
        <f>SUMIFS(GQList,GIList,Table_ExternalData_1[[#This Row],[Item_key]],GDList,Table_ExternalData_1[[#Headers],[17]])</f>
        <v>0</v>
      </c>
      <c r="X618" s="6">
        <f>SUMIFS(GQList,GIList,Table_ExternalData_1[[#This Row],[Item_key]],GDList,Table_ExternalData_1[[#Headers],[18]])</f>
        <v>0</v>
      </c>
      <c r="Y618" s="6">
        <f>SUMIFS(GQList,GIList,Table_ExternalData_1[[#This Row],[Item_key]],GDList,Table_ExternalData_1[[#Headers],[19]])</f>
        <v>0</v>
      </c>
      <c r="Z618" s="6">
        <f>SUMIFS(GQList,GIList,Table_ExternalData_1[[#This Row],[Item_key]],GDList,Table_ExternalData_1[[#Headers],[20]])</f>
        <v>0</v>
      </c>
      <c r="AA618" s="6">
        <f>SUMIFS(GQList,GIList,Table_ExternalData_1[[#This Row],[Item_key]],GDList,Table_ExternalData_1[[#Headers],[21]])</f>
        <v>0</v>
      </c>
      <c r="AB618" s="6">
        <f>SUMIFS(GQList,GIList,Table_ExternalData_1[[#This Row],[Item_key]],GDList,Table_ExternalData_1[[#Headers],[22]])</f>
        <v>0</v>
      </c>
      <c r="AC618" s="6">
        <f>SUMIFS(GQList,GIList,Table_ExternalData_1[[#This Row],[Item_key]],GDList,Table_ExternalData_1[[#Headers],[23]])</f>
        <v>0</v>
      </c>
      <c r="AD618" s="6">
        <f>SUMIFS(GQList,GIList,Table_ExternalData_1[[#This Row],[Item_key]],GDList,Table_ExternalData_1[[#Headers],[24]])</f>
        <v>0</v>
      </c>
      <c r="AE618" s="6">
        <f>SUMIFS(GQList,GIList,Table_ExternalData_1[[#This Row],[Item_key]],GDList,Table_ExternalData_1[[#Headers],[25]])</f>
        <v>0</v>
      </c>
      <c r="AF618" s="6">
        <f>SUMIFS(GQList,GIList,Table_ExternalData_1[[#This Row],[Item_key]],GDList,Table_ExternalData_1[[#Headers],[26]])</f>
        <v>0</v>
      </c>
      <c r="AG618" s="6">
        <f>SUMIFS(GQList,GIList,Table_ExternalData_1[[#This Row],[Item_key]],GDList,Table_ExternalData_1[[#Headers],[27]])</f>
        <v>0</v>
      </c>
      <c r="AH618" s="6">
        <f>SUMIFS(GQList,GIList,Table_ExternalData_1[[#This Row],[Item_key]],GDList,Table_ExternalData_1[[#Headers],[28]])</f>
        <v>0</v>
      </c>
      <c r="AI618" s="6">
        <f>SUMIFS(GQList,GIList,Table_ExternalData_1[[#This Row],[Item_key]],GDList,Table_ExternalData_1[[#Headers],[29]])</f>
        <v>2500</v>
      </c>
      <c r="AJ618" s="6">
        <f>SUMIFS(GQList,GIList,Table_ExternalData_1[[#This Row],[Item_key]],GDList,Table_ExternalData_1[[#Headers],[30]])</f>
        <v>0</v>
      </c>
      <c r="AK618" s="6">
        <f>SUMIFS(GQList,GIList,Table_ExternalData_1[[#This Row],[Item_key]],GDList,Table_ExternalData_1[[#Headers],[31]])</f>
        <v>0</v>
      </c>
      <c r="AL618" s="6">
        <f>SUM(Table_ExternalData_1[[#This Row],[1]:[31]])</f>
        <v>2500</v>
      </c>
    </row>
    <row r="619" spans="1:38" hidden="1">
      <c r="A619" s="8" t="s">
        <v>2000</v>
      </c>
      <c r="B619" s="3" t="s">
        <v>1581</v>
      </c>
      <c r="C619" s="3" t="s">
        <v>137</v>
      </c>
      <c r="D619" s="3" t="s">
        <v>1584</v>
      </c>
      <c r="E619" s="3" t="s">
        <v>1583</v>
      </c>
      <c r="F619" s="8" t="s">
        <v>1641</v>
      </c>
      <c r="G619" s="6">
        <f>SUMIFS(GQList,GIList,Table_ExternalData_1[[#This Row],[Item_key]],GDList,Table_ExternalData_1[[#Headers],[1]])</f>
        <v>0</v>
      </c>
      <c r="H619" s="6">
        <f>SUMIFS(GQList,GIList,Table_ExternalData_1[[#This Row],[Item_key]],GDList,Table_ExternalData_1[[#Headers],[2]])</f>
        <v>0</v>
      </c>
      <c r="I619" s="6">
        <f>SUMIFS(GQList,GIList,Table_ExternalData_1[[#This Row],[Item_key]],GDList,Table_ExternalData_1[[#Headers],[3]])</f>
        <v>0</v>
      </c>
      <c r="J619" s="6">
        <f>SUMIFS(GQList,GIList,Table_ExternalData_1[[#This Row],[Item_key]],GDList,Table_ExternalData_1[[#Headers],[4]])</f>
        <v>0</v>
      </c>
      <c r="K619" s="6">
        <f>SUMIFS(GQList,GIList,Table_ExternalData_1[[#This Row],[Item_key]],GDList,Table_ExternalData_1[[#Headers],[5]])</f>
        <v>0</v>
      </c>
      <c r="L619" s="6">
        <f>SUMIFS(GQList,GIList,Table_ExternalData_1[[#This Row],[Item_key]],GDList,Table_ExternalData_1[[#Headers],[6]])</f>
        <v>0</v>
      </c>
      <c r="M619" s="6">
        <f>SUMIFS(GQList,GIList,Table_ExternalData_1[[#This Row],[Item_key]],GDList,Table_ExternalData_1[[#Headers],[7]])</f>
        <v>0</v>
      </c>
      <c r="N619" s="6">
        <f>SUMIFS(GQList,GIList,Table_ExternalData_1[[#This Row],[Item_key]],GDList,Table_ExternalData_1[[#Headers],[8]])</f>
        <v>0</v>
      </c>
      <c r="O619" s="6">
        <f>SUMIFS(GQList,GIList,Table_ExternalData_1[[#This Row],[Item_key]],GDList,Table_ExternalData_1[[#Headers],[9]])</f>
        <v>0</v>
      </c>
      <c r="P619" s="6">
        <f>SUMIFS(GQList,GIList,Table_ExternalData_1[[#This Row],[Item_key]],GDList,Table_ExternalData_1[[#Headers],[10]])</f>
        <v>0</v>
      </c>
      <c r="Q619" s="6">
        <f>SUMIFS(GQList,GIList,Table_ExternalData_1[[#This Row],[Item_key]],GDList,Table_ExternalData_1[[#Headers],[11]])</f>
        <v>0</v>
      </c>
      <c r="R619" s="6">
        <f>SUMIFS(GQList,GIList,Table_ExternalData_1[[#This Row],[Item_key]],GDList,Table_ExternalData_1[[#Headers],[12]])</f>
        <v>0</v>
      </c>
      <c r="S619" s="6">
        <f>SUMIFS(GQList,GIList,Table_ExternalData_1[[#This Row],[Item_key]],GDList,Table_ExternalData_1[[#Headers],[13]])</f>
        <v>0</v>
      </c>
      <c r="T619" s="6">
        <f>SUMIFS(GQList,GIList,Table_ExternalData_1[[#This Row],[Item_key]],GDList,Table_ExternalData_1[[#Headers],[14]])</f>
        <v>0</v>
      </c>
      <c r="U619" s="6">
        <f>SUMIFS(GQList,GIList,Table_ExternalData_1[[#This Row],[Item_key]],GDList,Table_ExternalData_1[[#Headers],[15]])</f>
        <v>0</v>
      </c>
      <c r="V619" s="6">
        <f>SUMIFS(GQList,GIList,Table_ExternalData_1[[#This Row],[Item_key]],GDList,Table_ExternalData_1[[#Headers],[16]])</f>
        <v>0</v>
      </c>
      <c r="W619" s="6">
        <f>SUMIFS(GQList,GIList,Table_ExternalData_1[[#This Row],[Item_key]],GDList,Table_ExternalData_1[[#Headers],[17]])</f>
        <v>0</v>
      </c>
      <c r="X619" s="6">
        <f>SUMIFS(GQList,GIList,Table_ExternalData_1[[#This Row],[Item_key]],GDList,Table_ExternalData_1[[#Headers],[18]])</f>
        <v>0</v>
      </c>
      <c r="Y619" s="6">
        <f>SUMIFS(GQList,GIList,Table_ExternalData_1[[#This Row],[Item_key]],GDList,Table_ExternalData_1[[#Headers],[19]])</f>
        <v>0</v>
      </c>
      <c r="Z619" s="6">
        <f>SUMIFS(GQList,GIList,Table_ExternalData_1[[#This Row],[Item_key]],GDList,Table_ExternalData_1[[#Headers],[20]])</f>
        <v>0</v>
      </c>
      <c r="AA619" s="6">
        <f>SUMIFS(GQList,GIList,Table_ExternalData_1[[#This Row],[Item_key]],GDList,Table_ExternalData_1[[#Headers],[21]])</f>
        <v>0</v>
      </c>
      <c r="AB619" s="6">
        <f>SUMIFS(GQList,GIList,Table_ExternalData_1[[#This Row],[Item_key]],GDList,Table_ExternalData_1[[#Headers],[22]])</f>
        <v>0</v>
      </c>
      <c r="AC619" s="6">
        <f>SUMIFS(GQList,GIList,Table_ExternalData_1[[#This Row],[Item_key]],GDList,Table_ExternalData_1[[#Headers],[23]])</f>
        <v>0</v>
      </c>
      <c r="AD619" s="6">
        <f>SUMIFS(GQList,GIList,Table_ExternalData_1[[#This Row],[Item_key]],GDList,Table_ExternalData_1[[#Headers],[24]])</f>
        <v>0</v>
      </c>
      <c r="AE619" s="6">
        <f>SUMIFS(GQList,GIList,Table_ExternalData_1[[#This Row],[Item_key]],GDList,Table_ExternalData_1[[#Headers],[25]])</f>
        <v>0</v>
      </c>
      <c r="AF619" s="6">
        <f>SUMIFS(GQList,GIList,Table_ExternalData_1[[#This Row],[Item_key]],GDList,Table_ExternalData_1[[#Headers],[26]])</f>
        <v>0</v>
      </c>
      <c r="AG619" s="6">
        <f>SUMIFS(GQList,GIList,Table_ExternalData_1[[#This Row],[Item_key]],GDList,Table_ExternalData_1[[#Headers],[27]])</f>
        <v>0</v>
      </c>
      <c r="AH619" s="6">
        <f>SUMIFS(GQList,GIList,Table_ExternalData_1[[#This Row],[Item_key]],GDList,Table_ExternalData_1[[#Headers],[28]])</f>
        <v>0</v>
      </c>
      <c r="AI619" s="6">
        <f>SUMIFS(GQList,GIList,Table_ExternalData_1[[#This Row],[Item_key]],GDList,Table_ExternalData_1[[#Headers],[29]])</f>
        <v>0</v>
      </c>
      <c r="AJ619" s="6">
        <f>SUMIFS(GQList,GIList,Table_ExternalData_1[[#This Row],[Item_key]],GDList,Table_ExternalData_1[[#Headers],[30]])</f>
        <v>0</v>
      </c>
      <c r="AK619" s="6">
        <f>SUMIFS(GQList,GIList,Table_ExternalData_1[[#This Row],[Item_key]],GDList,Table_ExternalData_1[[#Headers],[31]])</f>
        <v>0</v>
      </c>
      <c r="AL619" s="6">
        <f>SUM(Table_ExternalData_1[[#This Row],[1]:[31]])</f>
        <v>0</v>
      </c>
    </row>
    <row r="620" spans="1:38" hidden="1">
      <c r="A620" s="8" t="s">
        <v>2000</v>
      </c>
      <c r="B620" s="3" t="s">
        <v>1581</v>
      </c>
      <c r="C620" s="3" t="s">
        <v>269</v>
      </c>
      <c r="D620" s="3" t="s">
        <v>1585</v>
      </c>
      <c r="E620" s="3" t="s">
        <v>1586</v>
      </c>
      <c r="F620" s="8" t="s">
        <v>1641</v>
      </c>
      <c r="G620" s="6">
        <f>SUMIFS(GQList,GIList,Table_ExternalData_1[[#This Row],[Item_key]],GDList,Table_ExternalData_1[[#Headers],[1]])</f>
        <v>0</v>
      </c>
      <c r="H620" s="6">
        <f>SUMIFS(GQList,GIList,Table_ExternalData_1[[#This Row],[Item_key]],GDList,Table_ExternalData_1[[#Headers],[2]])</f>
        <v>0</v>
      </c>
      <c r="I620" s="6">
        <f>SUMIFS(GQList,GIList,Table_ExternalData_1[[#This Row],[Item_key]],GDList,Table_ExternalData_1[[#Headers],[3]])</f>
        <v>0</v>
      </c>
      <c r="J620" s="6">
        <f>SUMIFS(GQList,GIList,Table_ExternalData_1[[#This Row],[Item_key]],GDList,Table_ExternalData_1[[#Headers],[4]])</f>
        <v>0</v>
      </c>
      <c r="K620" s="6">
        <f>SUMIFS(GQList,GIList,Table_ExternalData_1[[#This Row],[Item_key]],GDList,Table_ExternalData_1[[#Headers],[5]])</f>
        <v>0</v>
      </c>
      <c r="L620" s="6">
        <f>SUMIFS(GQList,GIList,Table_ExternalData_1[[#This Row],[Item_key]],GDList,Table_ExternalData_1[[#Headers],[6]])</f>
        <v>0</v>
      </c>
      <c r="M620" s="6">
        <f>SUMIFS(GQList,GIList,Table_ExternalData_1[[#This Row],[Item_key]],GDList,Table_ExternalData_1[[#Headers],[7]])</f>
        <v>0</v>
      </c>
      <c r="N620" s="6">
        <f>SUMIFS(GQList,GIList,Table_ExternalData_1[[#This Row],[Item_key]],GDList,Table_ExternalData_1[[#Headers],[8]])</f>
        <v>0</v>
      </c>
      <c r="O620" s="6">
        <f>SUMIFS(GQList,GIList,Table_ExternalData_1[[#This Row],[Item_key]],GDList,Table_ExternalData_1[[#Headers],[9]])</f>
        <v>0</v>
      </c>
      <c r="P620" s="6">
        <f>SUMIFS(GQList,GIList,Table_ExternalData_1[[#This Row],[Item_key]],GDList,Table_ExternalData_1[[#Headers],[10]])</f>
        <v>0</v>
      </c>
      <c r="Q620" s="6">
        <f>SUMIFS(GQList,GIList,Table_ExternalData_1[[#This Row],[Item_key]],GDList,Table_ExternalData_1[[#Headers],[11]])</f>
        <v>0</v>
      </c>
      <c r="R620" s="6">
        <f>SUMIFS(GQList,GIList,Table_ExternalData_1[[#This Row],[Item_key]],GDList,Table_ExternalData_1[[#Headers],[12]])</f>
        <v>0</v>
      </c>
      <c r="S620" s="6">
        <f>SUMIFS(GQList,GIList,Table_ExternalData_1[[#This Row],[Item_key]],GDList,Table_ExternalData_1[[#Headers],[13]])</f>
        <v>0</v>
      </c>
      <c r="T620" s="6">
        <f>SUMIFS(GQList,GIList,Table_ExternalData_1[[#This Row],[Item_key]],GDList,Table_ExternalData_1[[#Headers],[14]])</f>
        <v>0</v>
      </c>
      <c r="U620" s="6">
        <f>SUMIFS(GQList,GIList,Table_ExternalData_1[[#This Row],[Item_key]],GDList,Table_ExternalData_1[[#Headers],[15]])</f>
        <v>0</v>
      </c>
      <c r="V620" s="6">
        <f>SUMIFS(GQList,GIList,Table_ExternalData_1[[#This Row],[Item_key]],GDList,Table_ExternalData_1[[#Headers],[16]])</f>
        <v>0</v>
      </c>
      <c r="W620" s="6">
        <f>SUMIFS(GQList,GIList,Table_ExternalData_1[[#This Row],[Item_key]],GDList,Table_ExternalData_1[[#Headers],[17]])</f>
        <v>0</v>
      </c>
      <c r="X620" s="6">
        <f>SUMIFS(GQList,GIList,Table_ExternalData_1[[#This Row],[Item_key]],GDList,Table_ExternalData_1[[#Headers],[18]])</f>
        <v>0</v>
      </c>
      <c r="Y620" s="6">
        <f>SUMIFS(GQList,GIList,Table_ExternalData_1[[#This Row],[Item_key]],GDList,Table_ExternalData_1[[#Headers],[19]])</f>
        <v>0</v>
      </c>
      <c r="Z620" s="6">
        <f>SUMIFS(GQList,GIList,Table_ExternalData_1[[#This Row],[Item_key]],GDList,Table_ExternalData_1[[#Headers],[20]])</f>
        <v>0</v>
      </c>
      <c r="AA620" s="6">
        <f>SUMIFS(GQList,GIList,Table_ExternalData_1[[#This Row],[Item_key]],GDList,Table_ExternalData_1[[#Headers],[21]])</f>
        <v>0</v>
      </c>
      <c r="AB620" s="6">
        <f>SUMIFS(GQList,GIList,Table_ExternalData_1[[#This Row],[Item_key]],GDList,Table_ExternalData_1[[#Headers],[22]])</f>
        <v>0</v>
      </c>
      <c r="AC620" s="6">
        <f>SUMIFS(GQList,GIList,Table_ExternalData_1[[#This Row],[Item_key]],GDList,Table_ExternalData_1[[#Headers],[23]])</f>
        <v>0</v>
      </c>
      <c r="AD620" s="6">
        <f>SUMIFS(GQList,GIList,Table_ExternalData_1[[#This Row],[Item_key]],GDList,Table_ExternalData_1[[#Headers],[24]])</f>
        <v>0</v>
      </c>
      <c r="AE620" s="6">
        <f>SUMIFS(GQList,GIList,Table_ExternalData_1[[#This Row],[Item_key]],GDList,Table_ExternalData_1[[#Headers],[25]])</f>
        <v>0</v>
      </c>
      <c r="AF620" s="6">
        <f>SUMIFS(GQList,GIList,Table_ExternalData_1[[#This Row],[Item_key]],GDList,Table_ExternalData_1[[#Headers],[26]])</f>
        <v>0</v>
      </c>
      <c r="AG620" s="6">
        <f>SUMIFS(GQList,GIList,Table_ExternalData_1[[#This Row],[Item_key]],GDList,Table_ExternalData_1[[#Headers],[27]])</f>
        <v>0</v>
      </c>
      <c r="AH620" s="6">
        <f>SUMIFS(GQList,GIList,Table_ExternalData_1[[#This Row],[Item_key]],GDList,Table_ExternalData_1[[#Headers],[28]])</f>
        <v>0</v>
      </c>
      <c r="AI620" s="6">
        <f>SUMIFS(GQList,GIList,Table_ExternalData_1[[#This Row],[Item_key]],GDList,Table_ExternalData_1[[#Headers],[29]])</f>
        <v>500</v>
      </c>
      <c r="AJ620" s="6">
        <f>SUMIFS(GQList,GIList,Table_ExternalData_1[[#This Row],[Item_key]],GDList,Table_ExternalData_1[[#Headers],[30]])</f>
        <v>0</v>
      </c>
      <c r="AK620" s="6">
        <f>SUMIFS(GQList,GIList,Table_ExternalData_1[[#This Row],[Item_key]],GDList,Table_ExternalData_1[[#Headers],[31]])</f>
        <v>0</v>
      </c>
      <c r="AL620" s="6">
        <f>SUM(Table_ExternalData_1[[#This Row],[1]:[31]])</f>
        <v>500</v>
      </c>
    </row>
    <row r="621" spans="1:38" hidden="1">
      <c r="A621" s="8" t="s">
        <v>2000</v>
      </c>
      <c r="B621" s="3" t="s">
        <v>1581</v>
      </c>
      <c r="C621" s="3" t="s">
        <v>449</v>
      </c>
      <c r="D621" s="3" t="s">
        <v>1587</v>
      </c>
      <c r="E621" s="3" t="s">
        <v>714</v>
      </c>
      <c r="F621" s="8" t="s">
        <v>1641</v>
      </c>
      <c r="G621" s="6">
        <f>SUMIFS(GQList,GIList,Table_ExternalData_1[[#This Row],[Item_key]],GDList,Table_ExternalData_1[[#Headers],[1]])</f>
        <v>0</v>
      </c>
      <c r="H621" s="6">
        <f>SUMIFS(GQList,GIList,Table_ExternalData_1[[#This Row],[Item_key]],GDList,Table_ExternalData_1[[#Headers],[2]])</f>
        <v>0</v>
      </c>
      <c r="I621" s="6">
        <f>SUMIFS(GQList,GIList,Table_ExternalData_1[[#This Row],[Item_key]],GDList,Table_ExternalData_1[[#Headers],[3]])</f>
        <v>0</v>
      </c>
      <c r="J621" s="6">
        <f>SUMIFS(GQList,GIList,Table_ExternalData_1[[#This Row],[Item_key]],GDList,Table_ExternalData_1[[#Headers],[4]])</f>
        <v>0</v>
      </c>
      <c r="K621" s="6">
        <f>SUMIFS(GQList,GIList,Table_ExternalData_1[[#This Row],[Item_key]],GDList,Table_ExternalData_1[[#Headers],[5]])</f>
        <v>0</v>
      </c>
      <c r="L621" s="6">
        <f>SUMIFS(GQList,GIList,Table_ExternalData_1[[#This Row],[Item_key]],GDList,Table_ExternalData_1[[#Headers],[6]])</f>
        <v>0</v>
      </c>
      <c r="M621" s="6">
        <f>SUMIFS(GQList,GIList,Table_ExternalData_1[[#This Row],[Item_key]],GDList,Table_ExternalData_1[[#Headers],[7]])</f>
        <v>0</v>
      </c>
      <c r="N621" s="6">
        <f>SUMIFS(GQList,GIList,Table_ExternalData_1[[#This Row],[Item_key]],GDList,Table_ExternalData_1[[#Headers],[8]])</f>
        <v>0</v>
      </c>
      <c r="O621" s="6">
        <f>SUMIFS(GQList,GIList,Table_ExternalData_1[[#This Row],[Item_key]],GDList,Table_ExternalData_1[[#Headers],[9]])</f>
        <v>0</v>
      </c>
      <c r="P621" s="6">
        <f>SUMIFS(GQList,GIList,Table_ExternalData_1[[#This Row],[Item_key]],GDList,Table_ExternalData_1[[#Headers],[10]])</f>
        <v>0</v>
      </c>
      <c r="Q621" s="6">
        <f>SUMIFS(GQList,GIList,Table_ExternalData_1[[#This Row],[Item_key]],GDList,Table_ExternalData_1[[#Headers],[11]])</f>
        <v>0</v>
      </c>
      <c r="R621" s="6">
        <f>SUMIFS(GQList,GIList,Table_ExternalData_1[[#This Row],[Item_key]],GDList,Table_ExternalData_1[[#Headers],[12]])</f>
        <v>0</v>
      </c>
      <c r="S621" s="6">
        <f>SUMIFS(GQList,GIList,Table_ExternalData_1[[#This Row],[Item_key]],GDList,Table_ExternalData_1[[#Headers],[13]])</f>
        <v>0</v>
      </c>
      <c r="T621" s="6">
        <f>SUMIFS(GQList,GIList,Table_ExternalData_1[[#This Row],[Item_key]],GDList,Table_ExternalData_1[[#Headers],[14]])</f>
        <v>0</v>
      </c>
      <c r="U621" s="6">
        <f>SUMIFS(GQList,GIList,Table_ExternalData_1[[#This Row],[Item_key]],GDList,Table_ExternalData_1[[#Headers],[15]])</f>
        <v>0</v>
      </c>
      <c r="V621" s="6">
        <f>SUMIFS(GQList,GIList,Table_ExternalData_1[[#This Row],[Item_key]],GDList,Table_ExternalData_1[[#Headers],[16]])</f>
        <v>0</v>
      </c>
      <c r="W621" s="6">
        <f>SUMIFS(GQList,GIList,Table_ExternalData_1[[#This Row],[Item_key]],GDList,Table_ExternalData_1[[#Headers],[17]])</f>
        <v>0</v>
      </c>
      <c r="X621" s="6">
        <f>SUMIFS(GQList,GIList,Table_ExternalData_1[[#This Row],[Item_key]],GDList,Table_ExternalData_1[[#Headers],[18]])</f>
        <v>0</v>
      </c>
      <c r="Y621" s="6">
        <f>SUMIFS(GQList,GIList,Table_ExternalData_1[[#This Row],[Item_key]],GDList,Table_ExternalData_1[[#Headers],[19]])</f>
        <v>0</v>
      </c>
      <c r="Z621" s="6">
        <f>SUMIFS(GQList,GIList,Table_ExternalData_1[[#This Row],[Item_key]],GDList,Table_ExternalData_1[[#Headers],[20]])</f>
        <v>0</v>
      </c>
      <c r="AA621" s="6">
        <f>SUMIFS(GQList,GIList,Table_ExternalData_1[[#This Row],[Item_key]],GDList,Table_ExternalData_1[[#Headers],[21]])</f>
        <v>0</v>
      </c>
      <c r="AB621" s="6">
        <f>SUMIFS(GQList,GIList,Table_ExternalData_1[[#This Row],[Item_key]],GDList,Table_ExternalData_1[[#Headers],[22]])</f>
        <v>0</v>
      </c>
      <c r="AC621" s="6">
        <f>SUMIFS(GQList,GIList,Table_ExternalData_1[[#This Row],[Item_key]],GDList,Table_ExternalData_1[[#Headers],[23]])</f>
        <v>0</v>
      </c>
      <c r="AD621" s="6">
        <f>SUMIFS(GQList,GIList,Table_ExternalData_1[[#This Row],[Item_key]],GDList,Table_ExternalData_1[[#Headers],[24]])</f>
        <v>0</v>
      </c>
      <c r="AE621" s="6">
        <f>SUMIFS(GQList,GIList,Table_ExternalData_1[[#This Row],[Item_key]],GDList,Table_ExternalData_1[[#Headers],[25]])</f>
        <v>0</v>
      </c>
      <c r="AF621" s="6">
        <f>SUMIFS(GQList,GIList,Table_ExternalData_1[[#This Row],[Item_key]],GDList,Table_ExternalData_1[[#Headers],[26]])</f>
        <v>0</v>
      </c>
      <c r="AG621" s="6">
        <f>SUMIFS(GQList,GIList,Table_ExternalData_1[[#This Row],[Item_key]],GDList,Table_ExternalData_1[[#Headers],[27]])</f>
        <v>0</v>
      </c>
      <c r="AH621" s="6">
        <f>SUMIFS(GQList,GIList,Table_ExternalData_1[[#This Row],[Item_key]],GDList,Table_ExternalData_1[[#Headers],[28]])</f>
        <v>0</v>
      </c>
      <c r="AI621" s="6">
        <f>SUMIFS(GQList,GIList,Table_ExternalData_1[[#This Row],[Item_key]],GDList,Table_ExternalData_1[[#Headers],[29]])</f>
        <v>1300</v>
      </c>
      <c r="AJ621" s="6">
        <f>SUMIFS(GQList,GIList,Table_ExternalData_1[[#This Row],[Item_key]],GDList,Table_ExternalData_1[[#Headers],[30]])</f>
        <v>0</v>
      </c>
      <c r="AK621" s="6">
        <f>SUMIFS(GQList,GIList,Table_ExternalData_1[[#This Row],[Item_key]],GDList,Table_ExternalData_1[[#Headers],[31]])</f>
        <v>0</v>
      </c>
      <c r="AL621" s="6">
        <f>SUM(Table_ExternalData_1[[#This Row],[1]:[31]])</f>
        <v>1300</v>
      </c>
    </row>
    <row r="622" spans="1:38" hidden="1">
      <c r="A622" s="8" t="s">
        <v>2000</v>
      </c>
      <c r="B622" s="3" t="s">
        <v>1581</v>
      </c>
      <c r="C622" s="3" t="s">
        <v>274</v>
      </c>
      <c r="D622" s="3" t="s">
        <v>1588</v>
      </c>
      <c r="E622" s="3" t="s">
        <v>1586</v>
      </c>
      <c r="F622" s="8" t="s">
        <v>1641</v>
      </c>
      <c r="G622" s="6">
        <f>SUMIFS(GQList,GIList,Table_ExternalData_1[[#This Row],[Item_key]],GDList,Table_ExternalData_1[[#Headers],[1]])</f>
        <v>0</v>
      </c>
      <c r="H622" s="6">
        <f>SUMIFS(GQList,GIList,Table_ExternalData_1[[#This Row],[Item_key]],GDList,Table_ExternalData_1[[#Headers],[2]])</f>
        <v>0</v>
      </c>
      <c r="I622" s="6">
        <f>SUMIFS(GQList,GIList,Table_ExternalData_1[[#This Row],[Item_key]],GDList,Table_ExternalData_1[[#Headers],[3]])</f>
        <v>0</v>
      </c>
      <c r="J622" s="6">
        <f>SUMIFS(GQList,GIList,Table_ExternalData_1[[#This Row],[Item_key]],GDList,Table_ExternalData_1[[#Headers],[4]])</f>
        <v>0</v>
      </c>
      <c r="K622" s="6">
        <f>SUMIFS(GQList,GIList,Table_ExternalData_1[[#This Row],[Item_key]],GDList,Table_ExternalData_1[[#Headers],[5]])</f>
        <v>0</v>
      </c>
      <c r="L622" s="6">
        <f>SUMIFS(GQList,GIList,Table_ExternalData_1[[#This Row],[Item_key]],GDList,Table_ExternalData_1[[#Headers],[6]])</f>
        <v>0</v>
      </c>
      <c r="M622" s="6">
        <f>SUMIFS(GQList,GIList,Table_ExternalData_1[[#This Row],[Item_key]],GDList,Table_ExternalData_1[[#Headers],[7]])</f>
        <v>0</v>
      </c>
      <c r="N622" s="6">
        <f>SUMIFS(GQList,GIList,Table_ExternalData_1[[#This Row],[Item_key]],GDList,Table_ExternalData_1[[#Headers],[8]])</f>
        <v>0</v>
      </c>
      <c r="O622" s="6">
        <f>SUMIFS(GQList,GIList,Table_ExternalData_1[[#This Row],[Item_key]],GDList,Table_ExternalData_1[[#Headers],[9]])</f>
        <v>0</v>
      </c>
      <c r="P622" s="6">
        <f>SUMIFS(GQList,GIList,Table_ExternalData_1[[#This Row],[Item_key]],GDList,Table_ExternalData_1[[#Headers],[10]])</f>
        <v>0</v>
      </c>
      <c r="Q622" s="6">
        <f>SUMIFS(GQList,GIList,Table_ExternalData_1[[#This Row],[Item_key]],GDList,Table_ExternalData_1[[#Headers],[11]])</f>
        <v>0</v>
      </c>
      <c r="R622" s="6">
        <f>SUMIFS(GQList,GIList,Table_ExternalData_1[[#This Row],[Item_key]],GDList,Table_ExternalData_1[[#Headers],[12]])</f>
        <v>0</v>
      </c>
      <c r="S622" s="6">
        <f>SUMIFS(GQList,GIList,Table_ExternalData_1[[#This Row],[Item_key]],GDList,Table_ExternalData_1[[#Headers],[13]])</f>
        <v>0</v>
      </c>
      <c r="T622" s="6">
        <f>SUMIFS(GQList,GIList,Table_ExternalData_1[[#This Row],[Item_key]],GDList,Table_ExternalData_1[[#Headers],[14]])</f>
        <v>0</v>
      </c>
      <c r="U622" s="6">
        <f>SUMIFS(GQList,GIList,Table_ExternalData_1[[#This Row],[Item_key]],GDList,Table_ExternalData_1[[#Headers],[15]])</f>
        <v>0</v>
      </c>
      <c r="V622" s="6">
        <f>SUMIFS(GQList,GIList,Table_ExternalData_1[[#This Row],[Item_key]],GDList,Table_ExternalData_1[[#Headers],[16]])</f>
        <v>0</v>
      </c>
      <c r="W622" s="6">
        <f>SUMIFS(GQList,GIList,Table_ExternalData_1[[#This Row],[Item_key]],GDList,Table_ExternalData_1[[#Headers],[17]])</f>
        <v>0</v>
      </c>
      <c r="X622" s="6">
        <f>SUMIFS(GQList,GIList,Table_ExternalData_1[[#This Row],[Item_key]],GDList,Table_ExternalData_1[[#Headers],[18]])</f>
        <v>0</v>
      </c>
      <c r="Y622" s="6">
        <f>SUMIFS(GQList,GIList,Table_ExternalData_1[[#This Row],[Item_key]],GDList,Table_ExternalData_1[[#Headers],[19]])</f>
        <v>0</v>
      </c>
      <c r="Z622" s="6">
        <f>SUMIFS(GQList,GIList,Table_ExternalData_1[[#This Row],[Item_key]],GDList,Table_ExternalData_1[[#Headers],[20]])</f>
        <v>0</v>
      </c>
      <c r="AA622" s="6">
        <f>SUMIFS(GQList,GIList,Table_ExternalData_1[[#This Row],[Item_key]],GDList,Table_ExternalData_1[[#Headers],[21]])</f>
        <v>0</v>
      </c>
      <c r="AB622" s="6">
        <f>SUMIFS(GQList,GIList,Table_ExternalData_1[[#This Row],[Item_key]],GDList,Table_ExternalData_1[[#Headers],[22]])</f>
        <v>0</v>
      </c>
      <c r="AC622" s="6">
        <f>SUMIFS(GQList,GIList,Table_ExternalData_1[[#This Row],[Item_key]],GDList,Table_ExternalData_1[[#Headers],[23]])</f>
        <v>0</v>
      </c>
      <c r="AD622" s="6">
        <f>SUMIFS(GQList,GIList,Table_ExternalData_1[[#This Row],[Item_key]],GDList,Table_ExternalData_1[[#Headers],[24]])</f>
        <v>0</v>
      </c>
      <c r="AE622" s="6">
        <f>SUMIFS(GQList,GIList,Table_ExternalData_1[[#This Row],[Item_key]],GDList,Table_ExternalData_1[[#Headers],[25]])</f>
        <v>0</v>
      </c>
      <c r="AF622" s="6">
        <f>SUMIFS(GQList,GIList,Table_ExternalData_1[[#This Row],[Item_key]],GDList,Table_ExternalData_1[[#Headers],[26]])</f>
        <v>0</v>
      </c>
      <c r="AG622" s="6">
        <f>SUMIFS(GQList,GIList,Table_ExternalData_1[[#This Row],[Item_key]],GDList,Table_ExternalData_1[[#Headers],[27]])</f>
        <v>0</v>
      </c>
      <c r="AH622" s="6">
        <f>SUMIFS(GQList,GIList,Table_ExternalData_1[[#This Row],[Item_key]],GDList,Table_ExternalData_1[[#Headers],[28]])</f>
        <v>0</v>
      </c>
      <c r="AI622" s="6">
        <f>SUMIFS(GQList,GIList,Table_ExternalData_1[[#This Row],[Item_key]],GDList,Table_ExternalData_1[[#Headers],[29]])</f>
        <v>0</v>
      </c>
      <c r="AJ622" s="6">
        <f>SUMIFS(GQList,GIList,Table_ExternalData_1[[#This Row],[Item_key]],GDList,Table_ExternalData_1[[#Headers],[30]])</f>
        <v>0</v>
      </c>
      <c r="AK622" s="6">
        <f>SUMIFS(GQList,GIList,Table_ExternalData_1[[#This Row],[Item_key]],GDList,Table_ExternalData_1[[#Headers],[31]])</f>
        <v>0</v>
      </c>
      <c r="AL622" s="6">
        <f>SUM(Table_ExternalData_1[[#This Row],[1]:[31]])</f>
        <v>0</v>
      </c>
    </row>
    <row r="623" spans="1:38" hidden="1">
      <c r="A623" s="8" t="s">
        <v>2000</v>
      </c>
      <c r="B623" s="3" t="s">
        <v>1581</v>
      </c>
      <c r="C623" s="3" t="s">
        <v>276</v>
      </c>
      <c r="D623" s="3" t="s">
        <v>1589</v>
      </c>
      <c r="E623" s="3" t="s">
        <v>714</v>
      </c>
      <c r="F623" s="8" t="s">
        <v>1641</v>
      </c>
      <c r="G623" s="6">
        <f>SUMIFS(GQList,GIList,Table_ExternalData_1[[#This Row],[Item_key]],GDList,Table_ExternalData_1[[#Headers],[1]])</f>
        <v>0</v>
      </c>
      <c r="H623" s="6">
        <f>SUMIFS(GQList,GIList,Table_ExternalData_1[[#This Row],[Item_key]],GDList,Table_ExternalData_1[[#Headers],[2]])</f>
        <v>0</v>
      </c>
      <c r="I623" s="6">
        <f>SUMIFS(GQList,GIList,Table_ExternalData_1[[#This Row],[Item_key]],GDList,Table_ExternalData_1[[#Headers],[3]])</f>
        <v>0</v>
      </c>
      <c r="J623" s="6">
        <f>SUMIFS(GQList,GIList,Table_ExternalData_1[[#This Row],[Item_key]],GDList,Table_ExternalData_1[[#Headers],[4]])</f>
        <v>0</v>
      </c>
      <c r="K623" s="6">
        <f>SUMIFS(GQList,GIList,Table_ExternalData_1[[#This Row],[Item_key]],GDList,Table_ExternalData_1[[#Headers],[5]])</f>
        <v>0</v>
      </c>
      <c r="L623" s="6">
        <f>SUMIFS(GQList,GIList,Table_ExternalData_1[[#This Row],[Item_key]],GDList,Table_ExternalData_1[[#Headers],[6]])</f>
        <v>0</v>
      </c>
      <c r="M623" s="6">
        <f>SUMIFS(GQList,GIList,Table_ExternalData_1[[#This Row],[Item_key]],GDList,Table_ExternalData_1[[#Headers],[7]])</f>
        <v>0</v>
      </c>
      <c r="N623" s="6">
        <f>SUMIFS(GQList,GIList,Table_ExternalData_1[[#This Row],[Item_key]],GDList,Table_ExternalData_1[[#Headers],[8]])</f>
        <v>0</v>
      </c>
      <c r="O623" s="6">
        <f>SUMIFS(GQList,GIList,Table_ExternalData_1[[#This Row],[Item_key]],GDList,Table_ExternalData_1[[#Headers],[9]])</f>
        <v>0</v>
      </c>
      <c r="P623" s="6">
        <f>SUMIFS(GQList,GIList,Table_ExternalData_1[[#This Row],[Item_key]],GDList,Table_ExternalData_1[[#Headers],[10]])</f>
        <v>0</v>
      </c>
      <c r="Q623" s="6">
        <f>SUMIFS(GQList,GIList,Table_ExternalData_1[[#This Row],[Item_key]],GDList,Table_ExternalData_1[[#Headers],[11]])</f>
        <v>0</v>
      </c>
      <c r="R623" s="6">
        <f>SUMIFS(GQList,GIList,Table_ExternalData_1[[#This Row],[Item_key]],GDList,Table_ExternalData_1[[#Headers],[12]])</f>
        <v>0</v>
      </c>
      <c r="S623" s="6">
        <f>SUMIFS(GQList,GIList,Table_ExternalData_1[[#This Row],[Item_key]],GDList,Table_ExternalData_1[[#Headers],[13]])</f>
        <v>0</v>
      </c>
      <c r="T623" s="6">
        <f>SUMIFS(GQList,GIList,Table_ExternalData_1[[#This Row],[Item_key]],GDList,Table_ExternalData_1[[#Headers],[14]])</f>
        <v>0</v>
      </c>
      <c r="U623" s="6">
        <f>SUMIFS(GQList,GIList,Table_ExternalData_1[[#This Row],[Item_key]],GDList,Table_ExternalData_1[[#Headers],[15]])</f>
        <v>0</v>
      </c>
      <c r="V623" s="6">
        <f>SUMIFS(GQList,GIList,Table_ExternalData_1[[#This Row],[Item_key]],GDList,Table_ExternalData_1[[#Headers],[16]])</f>
        <v>0</v>
      </c>
      <c r="W623" s="6">
        <f>SUMIFS(GQList,GIList,Table_ExternalData_1[[#This Row],[Item_key]],GDList,Table_ExternalData_1[[#Headers],[17]])</f>
        <v>0</v>
      </c>
      <c r="X623" s="6">
        <f>SUMIFS(GQList,GIList,Table_ExternalData_1[[#This Row],[Item_key]],GDList,Table_ExternalData_1[[#Headers],[18]])</f>
        <v>0</v>
      </c>
      <c r="Y623" s="6">
        <f>SUMIFS(GQList,GIList,Table_ExternalData_1[[#This Row],[Item_key]],GDList,Table_ExternalData_1[[#Headers],[19]])</f>
        <v>0</v>
      </c>
      <c r="Z623" s="6">
        <f>SUMIFS(GQList,GIList,Table_ExternalData_1[[#This Row],[Item_key]],GDList,Table_ExternalData_1[[#Headers],[20]])</f>
        <v>0</v>
      </c>
      <c r="AA623" s="6">
        <f>SUMIFS(GQList,GIList,Table_ExternalData_1[[#This Row],[Item_key]],GDList,Table_ExternalData_1[[#Headers],[21]])</f>
        <v>0</v>
      </c>
      <c r="AB623" s="6">
        <f>SUMIFS(GQList,GIList,Table_ExternalData_1[[#This Row],[Item_key]],GDList,Table_ExternalData_1[[#Headers],[22]])</f>
        <v>0</v>
      </c>
      <c r="AC623" s="6">
        <f>SUMIFS(GQList,GIList,Table_ExternalData_1[[#This Row],[Item_key]],GDList,Table_ExternalData_1[[#Headers],[23]])</f>
        <v>0</v>
      </c>
      <c r="AD623" s="6">
        <f>SUMIFS(GQList,GIList,Table_ExternalData_1[[#This Row],[Item_key]],GDList,Table_ExternalData_1[[#Headers],[24]])</f>
        <v>0</v>
      </c>
      <c r="AE623" s="6">
        <f>SUMIFS(GQList,GIList,Table_ExternalData_1[[#This Row],[Item_key]],GDList,Table_ExternalData_1[[#Headers],[25]])</f>
        <v>0</v>
      </c>
      <c r="AF623" s="6">
        <f>SUMIFS(GQList,GIList,Table_ExternalData_1[[#This Row],[Item_key]],GDList,Table_ExternalData_1[[#Headers],[26]])</f>
        <v>0</v>
      </c>
      <c r="AG623" s="6">
        <f>SUMIFS(GQList,GIList,Table_ExternalData_1[[#This Row],[Item_key]],GDList,Table_ExternalData_1[[#Headers],[27]])</f>
        <v>0</v>
      </c>
      <c r="AH623" s="6">
        <f>SUMIFS(GQList,GIList,Table_ExternalData_1[[#This Row],[Item_key]],GDList,Table_ExternalData_1[[#Headers],[28]])</f>
        <v>0</v>
      </c>
      <c r="AI623" s="6">
        <f>SUMIFS(GQList,GIList,Table_ExternalData_1[[#This Row],[Item_key]],GDList,Table_ExternalData_1[[#Headers],[29]])</f>
        <v>1300</v>
      </c>
      <c r="AJ623" s="6">
        <f>SUMIFS(GQList,GIList,Table_ExternalData_1[[#This Row],[Item_key]],GDList,Table_ExternalData_1[[#Headers],[30]])</f>
        <v>0</v>
      </c>
      <c r="AK623" s="6">
        <f>SUMIFS(GQList,GIList,Table_ExternalData_1[[#This Row],[Item_key]],GDList,Table_ExternalData_1[[#Headers],[31]])</f>
        <v>0</v>
      </c>
      <c r="AL623" s="6">
        <f>SUM(Table_ExternalData_1[[#This Row],[1]:[31]])</f>
        <v>1300</v>
      </c>
    </row>
    <row r="624" spans="1:38" hidden="1">
      <c r="A624" s="8" t="s">
        <v>2000</v>
      </c>
      <c r="B624" s="3" t="s">
        <v>1581</v>
      </c>
      <c r="C624" s="3" t="s">
        <v>278</v>
      </c>
      <c r="D624" s="3" t="s">
        <v>1590</v>
      </c>
      <c r="E624" s="3" t="s">
        <v>714</v>
      </c>
      <c r="F624" s="8" t="s">
        <v>1641</v>
      </c>
      <c r="G624" s="6">
        <f>SUMIFS(GQList,GIList,Table_ExternalData_1[[#This Row],[Item_key]],GDList,Table_ExternalData_1[[#Headers],[1]])</f>
        <v>0</v>
      </c>
      <c r="H624" s="6">
        <f>SUMIFS(GQList,GIList,Table_ExternalData_1[[#This Row],[Item_key]],GDList,Table_ExternalData_1[[#Headers],[2]])</f>
        <v>0</v>
      </c>
      <c r="I624" s="6">
        <f>SUMIFS(GQList,GIList,Table_ExternalData_1[[#This Row],[Item_key]],GDList,Table_ExternalData_1[[#Headers],[3]])</f>
        <v>0</v>
      </c>
      <c r="J624" s="6">
        <f>SUMIFS(GQList,GIList,Table_ExternalData_1[[#This Row],[Item_key]],GDList,Table_ExternalData_1[[#Headers],[4]])</f>
        <v>0</v>
      </c>
      <c r="K624" s="6">
        <f>SUMIFS(GQList,GIList,Table_ExternalData_1[[#This Row],[Item_key]],GDList,Table_ExternalData_1[[#Headers],[5]])</f>
        <v>0</v>
      </c>
      <c r="L624" s="6">
        <f>SUMIFS(GQList,GIList,Table_ExternalData_1[[#This Row],[Item_key]],GDList,Table_ExternalData_1[[#Headers],[6]])</f>
        <v>0</v>
      </c>
      <c r="M624" s="6">
        <f>SUMIFS(GQList,GIList,Table_ExternalData_1[[#This Row],[Item_key]],GDList,Table_ExternalData_1[[#Headers],[7]])</f>
        <v>0</v>
      </c>
      <c r="N624" s="6">
        <f>SUMIFS(GQList,GIList,Table_ExternalData_1[[#This Row],[Item_key]],GDList,Table_ExternalData_1[[#Headers],[8]])</f>
        <v>0</v>
      </c>
      <c r="O624" s="6">
        <f>SUMIFS(GQList,GIList,Table_ExternalData_1[[#This Row],[Item_key]],GDList,Table_ExternalData_1[[#Headers],[9]])</f>
        <v>0</v>
      </c>
      <c r="P624" s="6">
        <f>SUMIFS(GQList,GIList,Table_ExternalData_1[[#This Row],[Item_key]],GDList,Table_ExternalData_1[[#Headers],[10]])</f>
        <v>0</v>
      </c>
      <c r="Q624" s="6">
        <f>SUMIFS(GQList,GIList,Table_ExternalData_1[[#This Row],[Item_key]],GDList,Table_ExternalData_1[[#Headers],[11]])</f>
        <v>0</v>
      </c>
      <c r="R624" s="6">
        <f>SUMIFS(GQList,GIList,Table_ExternalData_1[[#This Row],[Item_key]],GDList,Table_ExternalData_1[[#Headers],[12]])</f>
        <v>0</v>
      </c>
      <c r="S624" s="6">
        <f>SUMIFS(GQList,GIList,Table_ExternalData_1[[#This Row],[Item_key]],GDList,Table_ExternalData_1[[#Headers],[13]])</f>
        <v>0</v>
      </c>
      <c r="T624" s="6">
        <f>SUMIFS(GQList,GIList,Table_ExternalData_1[[#This Row],[Item_key]],GDList,Table_ExternalData_1[[#Headers],[14]])</f>
        <v>0</v>
      </c>
      <c r="U624" s="6">
        <f>SUMIFS(GQList,GIList,Table_ExternalData_1[[#This Row],[Item_key]],GDList,Table_ExternalData_1[[#Headers],[15]])</f>
        <v>0</v>
      </c>
      <c r="V624" s="6">
        <f>SUMIFS(GQList,GIList,Table_ExternalData_1[[#This Row],[Item_key]],GDList,Table_ExternalData_1[[#Headers],[16]])</f>
        <v>0</v>
      </c>
      <c r="W624" s="6">
        <f>SUMIFS(GQList,GIList,Table_ExternalData_1[[#This Row],[Item_key]],GDList,Table_ExternalData_1[[#Headers],[17]])</f>
        <v>0</v>
      </c>
      <c r="X624" s="6">
        <f>SUMIFS(GQList,GIList,Table_ExternalData_1[[#This Row],[Item_key]],GDList,Table_ExternalData_1[[#Headers],[18]])</f>
        <v>0</v>
      </c>
      <c r="Y624" s="6">
        <f>SUMIFS(GQList,GIList,Table_ExternalData_1[[#This Row],[Item_key]],GDList,Table_ExternalData_1[[#Headers],[19]])</f>
        <v>0</v>
      </c>
      <c r="Z624" s="6">
        <f>SUMIFS(GQList,GIList,Table_ExternalData_1[[#This Row],[Item_key]],GDList,Table_ExternalData_1[[#Headers],[20]])</f>
        <v>0</v>
      </c>
      <c r="AA624" s="6">
        <f>SUMIFS(GQList,GIList,Table_ExternalData_1[[#This Row],[Item_key]],GDList,Table_ExternalData_1[[#Headers],[21]])</f>
        <v>0</v>
      </c>
      <c r="AB624" s="6">
        <f>SUMIFS(GQList,GIList,Table_ExternalData_1[[#This Row],[Item_key]],GDList,Table_ExternalData_1[[#Headers],[22]])</f>
        <v>0</v>
      </c>
      <c r="AC624" s="6">
        <f>SUMIFS(GQList,GIList,Table_ExternalData_1[[#This Row],[Item_key]],GDList,Table_ExternalData_1[[#Headers],[23]])</f>
        <v>0</v>
      </c>
      <c r="AD624" s="6">
        <f>SUMIFS(GQList,GIList,Table_ExternalData_1[[#This Row],[Item_key]],GDList,Table_ExternalData_1[[#Headers],[24]])</f>
        <v>0</v>
      </c>
      <c r="AE624" s="6">
        <f>SUMIFS(GQList,GIList,Table_ExternalData_1[[#This Row],[Item_key]],GDList,Table_ExternalData_1[[#Headers],[25]])</f>
        <v>0</v>
      </c>
      <c r="AF624" s="6">
        <f>SUMIFS(GQList,GIList,Table_ExternalData_1[[#This Row],[Item_key]],GDList,Table_ExternalData_1[[#Headers],[26]])</f>
        <v>0</v>
      </c>
      <c r="AG624" s="6">
        <f>SUMIFS(GQList,GIList,Table_ExternalData_1[[#This Row],[Item_key]],GDList,Table_ExternalData_1[[#Headers],[27]])</f>
        <v>0</v>
      </c>
      <c r="AH624" s="6">
        <f>SUMIFS(GQList,GIList,Table_ExternalData_1[[#This Row],[Item_key]],GDList,Table_ExternalData_1[[#Headers],[28]])</f>
        <v>0</v>
      </c>
      <c r="AI624" s="6">
        <f>SUMIFS(GQList,GIList,Table_ExternalData_1[[#This Row],[Item_key]],GDList,Table_ExternalData_1[[#Headers],[29]])</f>
        <v>1750</v>
      </c>
      <c r="AJ624" s="6">
        <f>SUMIFS(GQList,GIList,Table_ExternalData_1[[#This Row],[Item_key]],GDList,Table_ExternalData_1[[#Headers],[30]])</f>
        <v>0</v>
      </c>
      <c r="AK624" s="6">
        <f>SUMIFS(GQList,GIList,Table_ExternalData_1[[#This Row],[Item_key]],GDList,Table_ExternalData_1[[#Headers],[31]])</f>
        <v>0</v>
      </c>
      <c r="AL624" s="6">
        <f>SUM(Table_ExternalData_1[[#This Row],[1]:[31]])</f>
        <v>1750</v>
      </c>
    </row>
    <row r="625" spans="1:38" hidden="1">
      <c r="A625" s="8" t="s">
        <v>2000</v>
      </c>
      <c r="B625" s="3" t="s">
        <v>1581</v>
      </c>
      <c r="C625" s="3" t="s">
        <v>288</v>
      </c>
      <c r="D625" s="3" t="s">
        <v>1595</v>
      </c>
      <c r="E625" s="3" t="s">
        <v>1596</v>
      </c>
      <c r="F625" s="8" t="s">
        <v>1641</v>
      </c>
      <c r="G625" s="6">
        <f>SUMIFS(GQList,GIList,Table_ExternalData_1[[#This Row],[Item_key]],GDList,Table_ExternalData_1[[#Headers],[1]])</f>
        <v>0</v>
      </c>
      <c r="H625" s="6">
        <f>SUMIFS(GQList,GIList,Table_ExternalData_1[[#This Row],[Item_key]],GDList,Table_ExternalData_1[[#Headers],[2]])</f>
        <v>0</v>
      </c>
      <c r="I625" s="6">
        <f>SUMIFS(GQList,GIList,Table_ExternalData_1[[#This Row],[Item_key]],GDList,Table_ExternalData_1[[#Headers],[3]])</f>
        <v>0</v>
      </c>
      <c r="J625" s="6">
        <f>SUMIFS(GQList,GIList,Table_ExternalData_1[[#This Row],[Item_key]],GDList,Table_ExternalData_1[[#Headers],[4]])</f>
        <v>0</v>
      </c>
      <c r="K625" s="6">
        <f>SUMIFS(GQList,GIList,Table_ExternalData_1[[#This Row],[Item_key]],GDList,Table_ExternalData_1[[#Headers],[5]])</f>
        <v>0</v>
      </c>
      <c r="L625" s="6">
        <f>SUMIFS(GQList,GIList,Table_ExternalData_1[[#This Row],[Item_key]],GDList,Table_ExternalData_1[[#Headers],[6]])</f>
        <v>0</v>
      </c>
      <c r="M625" s="6">
        <f>SUMIFS(GQList,GIList,Table_ExternalData_1[[#This Row],[Item_key]],GDList,Table_ExternalData_1[[#Headers],[7]])</f>
        <v>0</v>
      </c>
      <c r="N625" s="6">
        <f>SUMIFS(GQList,GIList,Table_ExternalData_1[[#This Row],[Item_key]],GDList,Table_ExternalData_1[[#Headers],[8]])</f>
        <v>0</v>
      </c>
      <c r="O625" s="6">
        <f>SUMIFS(GQList,GIList,Table_ExternalData_1[[#This Row],[Item_key]],GDList,Table_ExternalData_1[[#Headers],[9]])</f>
        <v>0</v>
      </c>
      <c r="P625" s="6">
        <f>SUMIFS(GQList,GIList,Table_ExternalData_1[[#This Row],[Item_key]],GDList,Table_ExternalData_1[[#Headers],[10]])</f>
        <v>0</v>
      </c>
      <c r="Q625" s="6">
        <f>SUMIFS(GQList,GIList,Table_ExternalData_1[[#This Row],[Item_key]],GDList,Table_ExternalData_1[[#Headers],[11]])</f>
        <v>1700</v>
      </c>
      <c r="R625" s="6">
        <f>SUMIFS(GQList,GIList,Table_ExternalData_1[[#This Row],[Item_key]],GDList,Table_ExternalData_1[[#Headers],[12]])</f>
        <v>0</v>
      </c>
      <c r="S625" s="6">
        <f>SUMIFS(GQList,GIList,Table_ExternalData_1[[#This Row],[Item_key]],GDList,Table_ExternalData_1[[#Headers],[13]])</f>
        <v>0</v>
      </c>
      <c r="T625" s="6">
        <f>SUMIFS(GQList,GIList,Table_ExternalData_1[[#This Row],[Item_key]],GDList,Table_ExternalData_1[[#Headers],[14]])</f>
        <v>0</v>
      </c>
      <c r="U625" s="6">
        <f>SUMIFS(GQList,GIList,Table_ExternalData_1[[#This Row],[Item_key]],GDList,Table_ExternalData_1[[#Headers],[15]])</f>
        <v>0</v>
      </c>
      <c r="V625" s="6">
        <f>SUMIFS(GQList,GIList,Table_ExternalData_1[[#This Row],[Item_key]],GDList,Table_ExternalData_1[[#Headers],[16]])</f>
        <v>0</v>
      </c>
      <c r="W625" s="6">
        <f>SUMIFS(GQList,GIList,Table_ExternalData_1[[#This Row],[Item_key]],GDList,Table_ExternalData_1[[#Headers],[17]])</f>
        <v>0</v>
      </c>
      <c r="X625" s="6">
        <f>SUMIFS(GQList,GIList,Table_ExternalData_1[[#This Row],[Item_key]],GDList,Table_ExternalData_1[[#Headers],[18]])</f>
        <v>0</v>
      </c>
      <c r="Y625" s="6">
        <f>SUMIFS(GQList,GIList,Table_ExternalData_1[[#This Row],[Item_key]],GDList,Table_ExternalData_1[[#Headers],[19]])</f>
        <v>0</v>
      </c>
      <c r="Z625" s="6">
        <f>SUMIFS(GQList,GIList,Table_ExternalData_1[[#This Row],[Item_key]],GDList,Table_ExternalData_1[[#Headers],[20]])</f>
        <v>0</v>
      </c>
      <c r="AA625" s="6">
        <f>SUMIFS(GQList,GIList,Table_ExternalData_1[[#This Row],[Item_key]],GDList,Table_ExternalData_1[[#Headers],[21]])</f>
        <v>0</v>
      </c>
      <c r="AB625" s="6">
        <f>SUMIFS(GQList,GIList,Table_ExternalData_1[[#This Row],[Item_key]],GDList,Table_ExternalData_1[[#Headers],[22]])</f>
        <v>0</v>
      </c>
      <c r="AC625" s="6">
        <f>SUMIFS(GQList,GIList,Table_ExternalData_1[[#This Row],[Item_key]],GDList,Table_ExternalData_1[[#Headers],[23]])</f>
        <v>0</v>
      </c>
      <c r="AD625" s="6">
        <f>SUMIFS(GQList,GIList,Table_ExternalData_1[[#This Row],[Item_key]],GDList,Table_ExternalData_1[[#Headers],[24]])</f>
        <v>0</v>
      </c>
      <c r="AE625" s="6">
        <f>SUMIFS(GQList,GIList,Table_ExternalData_1[[#This Row],[Item_key]],GDList,Table_ExternalData_1[[#Headers],[25]])</f>
        <v>0</v>
      </c>
      <c r="AF625" s="6">
        <f>SUMIFS(GQList,GIList,Table_ExternalData_1[[#This Row],[Item_key]],GDList,Table_ExternalData_1[[#Headers],[26]])</f>
        <v>0</v>
      </c>
      <c r="AG625" s="6">
        <f>SUMIFS(GQList,GIList,Table_ExternalData_1[[#This Row],[Item_key]],GDList,Table_ExternalData_1[[#Headers],[27]])</f>
        <v>0</v>
      </c>
      <c r="AH625" s="6">
        <f>SUMIFS(GQList,GIList,Table_ExternalData_1[[#This Row],[Item_key]],GDList,Table_ExternalData_1[[#Headers],[28]])</f>
        <v>0</v>
      </c>
      <c r="AI625" s="6">
        <f>SUMIFS(GQList,GIList,Table_ExternalData_1[[#This Row],[Item_key]],GDList,Table_ExternalData_1[[#Headers],[29]])</f>
        <v>0</v>
      </c>
      <c r="AJ625" s="6">
        <f>SUMIFS(GQList,GIList,Table_ExternalData_1[[#This Row],[Item_key]],GDList,Table_ExternalData_1[[#Headers],[30]])</f>
        <v>0</v>
      </c>
      <c r="AK625" s="6">
        <f>SUMIFS(GQList,GIList,Table_ExternalData_1[[#This Row],[Item_key]],GDList,Table_ExternalData_1[[#Headers],[31]])</f>
        <v>0</v>
      </c>
      <c r="AL625" s="6">
        <f>SUM(Table_ExternalData_1[[#This Row],[1]:[31]])</f>
        <v>1700</v>
      </c>
    </row>
    <row r="626" spans="1:38" hidden="1">
      <c r="A626" s="8" t="s">
        <v>2000</v>
      </c>
      <c r="B626" s="3" t="s">
        <v>1597</v>
      </c>
      <c r="C626" s="3" t="s">
        <v>476</v>
      </c>
      <c r="D626" s="3" t="s">
        <v>1598</v>
      </c>
      <c r="E626" s="3" t="s">
        <v>1599</v>
      </c>
      <c r="F626" s="8" t="s">
        <v>1641</v>
      </c>
      <c r="G626" s="6">
        <f>SUMIFS(GQList,GIList,Table_ExternalData_1[[#This Row],[Item_key]],GDList,Table_ExternalData_1[[#Headers],[1]])</f>
        <v>0</v>
      </c>
      <c r="H626" s="6">
        <f>SUMIFS(GQList,GIList,Table_ExternalData_1[[#This Row],[Item_key]],GDList,Table_ExternalData_1[[#Headers],[2]])</f>
        <v>0</v>
      </c>
      <c r="I626" s="6">
        <f>SUMIFS(GQList,GIList,Table_ExternalData_1[[#This Row],[Item_key]],GDList,Table_ExternalData_1[[#Headers],[3]])</f>
        <v>360</v>
      </c>
      <c r="J626" s="6">
        <f>SUMIFS(GQList,GIList,Table_ExternalData_1[[#This Row],[Item_key]],GDList,Table_ExternalData_1[[#Headers],[4]])</f>
        <v>0</v>
      </c>
      <c r="K626" s="6">
        <f>SUMIFS(GQList,GIList,Table_ExternalData_1[[#This Row],[Item_key]],GDList,Table_ExternalData_1[[#Headers],[5]])</f>
        <v>0</v>
      </c>
      <c r="L626" s="6">
        <f>SUMIFS(GQList,GIList,Table_ExternalData_1[[#This Row],[Item_key]],GDList,Table_ExternalData_1[[#Headers],[6]])</f>
        <v>0</v>
      </c>
      <c r="M626" s="6">
        <f>SUMIFS(GQList,GIList,Table_ExternalData_1[[#This Row],[Item_key]],GDList,Table_ExternalData_1[[#Headers],[7]])</f>
        <v>0</v>
      </c>
      <c r="N626" s="6">
        <f>SUMIFS(GQList,GIList,Table_ExternalData_1[[#This Row],[Item_key]],GDList,Table_ExternalData_1[[#Headers],[8]])</f>
        <v>0</v>
      </c>
      <c r="O626" s="6">
        <f>SUMIFS(GQList,GIList,Table_ExternalData_1[[#This Row],[Item_key]],GDList,Table_ExternalData_1[[#Headers],[9]])</f>
        <v>0</v>
      </c>
      <c r="P626" s="6">
        <f>SUMIFS(GQList,GIList,Table_ExternalData_1[[#This Row],[Item_key]],GDList,Table_ExternalData_1[[#Headers],[10]])</f>
        <v>0</v>
      </c>
      <c r="Q626" s="6">
        <f>SUMIFS(GQList,GIList,Table_ExternalData_1[[#This Row],[Item_key]],GDList,Table_ExternalData_1[[#Headers],[11]])</f>
        <v>0</v>
      </c>
      <c r="R626" s="6">
        <f>SUMIFS(GQList,GIList,Table_ExternalData_1[[#This Row],[Item_key]],GDList,Table_ExternalData_1[[#Headers],[12]])</f>
        <v>0</v>
      </c>
      <c r="S626" s="6">
        <f>SUMIFS(GQList,GIList,Table_ExternalData_1[[#This Row],[Item_key]],GDList,Table_ExternalData_1[[#Headers],[13]])</f>
        <v>0</v>
      </c>
      <c r="T626" s="6">
        <f>SUMIFS(GQList,GIList,Table_ExternalData_1[[#This Row],[Item_key]],GDList,Table_ExternalData_1[[#Headers],[14]])</f>
        <v>0</v>
      </c>
      <c r="U626" s="6">
        <f>SUMIFS(GQList,GIList,Table_ExternalData_1[[#This Row],[Item_key]],GDList,Table_ExternalData_1[[#Headers],[15]])</f>
        <v>0</v>
      </c>
      <c r="V626" s="6">
        <f>SUMIFS(GQList,GIList,Table_ExternalData_1[[#This Row],[Item_key]],GDList,Table_ExternalData_1[[#Headers],[16]])</f>
        <v>0</v>
      </c>
      <c r="W626" s="6">
        <f>SUMIFS(GQList,GIList,Table_ExternalData_1[[#This Row],[Item_key]],GDList,Table_ExternalData_1[[#Headers],[17]])</f>
        <v>0</v>
      </c>
      <c r="X626" s="6">
        <f>SUMIFS(GQList,GIList,Table_ExternalData_1[[#This Row],[Item_key]],GDList,Table_ExternalData_1[[#Headers],[18]])</f>
        <v>0</v>
      </c>
      <c r="Y626" s="6">
        <f>SUMIFS(GQList,GIList,Table_ExternalData_1[[#This Row],[Item_key]],GDList,Table_ExternalData_1[[#Headers],[19]])</f>
        <v>0</v>
      </c>
      <c r="Z626" s="6">
        <f>SUMIFS(GQList,GIList,Table_ExternalData_1[[#This Row],[Item_key]],GDList,Table_ExternalData_1[[#Headers],[20]])</f>
        <v>0</v>
      </c>
      <c r="AA626" s="6">
        <f>SUMIFS(GQList,GIList,Table_ExternalData_1[[#This Row],[Item_key]],GDList,Table_ExternalData_1[[#Headers],[21]])</f>
        <v>0</v>
      </c>
      <c r="AB626" s="6">
        <f>SUMIFS(GQList,GIList,Table_ExternalData_1[[#This Row],[Item_key]],GDList,Table_ExternalData_1[[#Headers],[22]])</f>
        <v>0</v>
      </c>
      <c r="AC626" s="6">
        <f>SUMIFS(GQList,GIList,Table_ExternalData_1[[#This Row],[Item_key]],GDList,Table_ExternalData_1[[#Headers],[23]])</f>
        <v>0</v>
      </c>
      <c r="AD626" s="6">
        <f>SUMIFS(GQList,GIList,Table_ExternalData_1[[#This Row],[Item_key]],GDList,Table_ExternalData_1[[#Headers],[24]])</f>
        <v>240</v>
      </c>
      <c r="AE626" s="6">
        <f>SUMIFS(GQList,GIList,Table_ExternalData_1[[#This Row],[Item_key]],GDList,Table_ExternalData_1[[#Headers],[25]])</f>
        <v>0</v>
      </c>
      <c r="AF626" s="6">
        <f>SUMIFS(GQList,GIList,Table_ExternalData_1[[#This Row],[Item_key]],GDList,Table_ExternalData_1[[#Headers],[26]])</f>
        <v>0</v>
      </c>
      <c r="AG626" s="6">
        <f>SUMIFS(GQList,GIList,Table_ExternalData_1[[#This Row],[Item_key]],GDList,Table_ExternalData_1[[#Headers],[27]])</f>
        <v>960</v>
      </c>
      <c r="AH626" s="6">
        <f>SUMIFS(GQList,GIList,Table_ExternalData_1[[#This Row],[Item_key]],GDList,Table_ExternalData_1[[#Headers],[28]])</f>
        <v>0</v>
      </c>
      <c r="AI626" s="6">
        <f>SUMIFS(GQList,GIList,Table_ExternalData_1[[#This Row],[Item_key]],GDList,Table_ExternalData_1[[#Headers],[29]])</f>
        <v>1920</v>
      </c>
      <c r="AJ626" s="6">
        <f>SUMIFS(GQList,GIList,Table_ExternalData_1[[#This Row],[Item_key]],GDList,Table_ExternalData_1[[#Headers],[30]])</f>
        <v>360</v>
      </c>
      <c r="AK626" s="6">
        <f>SUMIFS(GQList,GIList,Table_ExternalData_1[[#This Row],[Item_key]],GDList,Table_ExternalData_1[[#Headers],[31]])</f>
        <v>1420</v>
      </c>
      <c r="AL626" s="6">
        <f>SUM(Table_ExternalData_1[[#This Row],[1]:[31]])</f>
        <v>5260</v>
      </c>
    </row>
    <row r="627" spans="1:38" hidden="1">
      <c r="A627" s="8" t="s">
        <v>2000</v>
      </c>
      <c r="B627" s="3" t="s">
        <v>1600</v>
      </c>
      <c r="C627" s="3" t="s">
        <v>376</v>
      </c>
      <c r="D627" s="3" t="s">
        <v>1601</v>
      </c>
      <c r="E627" s="3" t="s">
        <v>1602</v>
      </c>
      <c r="F627" s="8" t="s">
        <v>1641</v>
      </c>
      <c r="G627" s="6">
        <f>SUMIFS(GQList,GIList,Table_ExternalData_1[[#This Row],[Item_key]],GDList,Table_ExternalData_1[[#Headers],[1]])</f>
        <v>0</v>
      </c>
      <c r="H627" s="6">
        <f>SUMIFS(GQList,GIList,Table_ExternalData_1[[#This Row],[Item_key]],GDList,Table_ExternalData_1[[#Headers],[2]])</f>
        <v>0</v>
      </c>
      <c r="I627" s="6">
        <f>SUMIFS(GQList,GIList,Table_ExternalData_1[[#This Row],[Item_key]],GDList,Table_ExternalData_1[[#Headers],[3]])</f>
        <v>0</v>
      </c>
      <c r="J627" s="6">
        <f>SUMIFS(GQList,GIList,Table_ExternalData_1[[#This Row],[Item_key]],GDList,Table_ExternalData_1[[#Headers],[4]])</f>
        <v>0</v>
      </c>
      <c r="K627" s="6">
        <f>SUMIFS(GQList,GIList,Table_ExternalData_1[[#This Row],[Item_key]],GDList,Table_ExternalData_1[[#Headers],[5]])</f>
        <v>0</v>
      </c>
      <c r="L627" s="6">
        <f>SUMIFS(GQList,GIList,Table_ExternalData_1[[#This Row],[Item_key]],GDList,Table_ExternalData_1[[#Headers],[6]])</f>
        <v>0</v>
      </c>
      <c r="M627" s="6">
        <f>SUMIFS(GQList,GIList,Table_ExternalData_1[[#This Row],[Item_key]],GDList,Table_ExternalData_1[[#Headers],[7]])</f>
        <v>0</v>
      </c>
      <c r="N627" s="6">
        <f>SUMIFS(GQList,GIList,Table_ExternalData_1[[#This Row],[Item_key]],GDList,Table_ExternalData_1[[#Headers],[8]])</f>
        <v>0</v>
      </c>
      <c r="O627" s="6">
        <f>SUMIFS(GQList,GIList,Table_ExternalData_1[[#This Row],[Item_key]],GDList,Table_ExternalData_1[[#Headers],[9]])</f>
        <v>400</v>
      </c>
      <c r="P627" s="6">
        <f>SUMIFS(GQList,GIList,Table_ExternalData_1[[#This Row],[Item_key]],GDList,Table_ExternalData_1[[#Headers],[10]])</f>
        <v>0</v>
      </c>
      <c r="Q627" s="6">
        <f>SUMIFS(GQList,GIList,Table_ExternalData_1[[#This Row],[Item_key]],GDList,Table_ExternalData_1[[#Headers],[11]])</f>
        <v>0</v>
      </c>
      <c r="R627" s="6">
        <f>SUMIFS(GQList,GIList,Table_ExternalData_1[[#This Row],[Item_key]],GDList,Table_ExternalData_1[[#Headers],[12]])</f>
        <v>0</v>
      </c>
      <c r="S627" s="6">
        <f>SUMIFS(GQList,GIList,Table_ExternalData_1[[#This Row],[Item_key]],GDList,Table_ExternalData_1[[#Headers],[13]])</f>
        <v>0</v>
      </c>
      <c r="T627" s="6">
        <f>SUMIFS(GQList,GIList,Table_ExternalData_1[[#This Row],[Item_key]],GDList,Table_ExternalData_1[[#Headers],[14]])</f>
        <v>0</v>
      </c>
      <c r="U627" s="6">
        <f>SUMIFS(GQList,GIList,Table_ExternalData_1[[#This Row],[Item_key]],GDList,Table_ExternalData_1[[#Headers],[15]])</f>
        <v>0</v>
      </c>
      <c r="V627" s="6">
        <f>SUMIFS(GQList,GIList,Table_ExternalData_1[[#This Row],[Item_key]],GDList,Table_ExternalData_1[[#Headers],[16]])</f>
        <v>0</v>
      </c>
      <c r="W627" s="6">
        <f>SUMIFS(GQList,GIList,Table_ExternalData_1[[#This Row],[Item_key]],GDList,Table_ExternalData_1[[#Headers],[17]])</f>
        <v>0</v>
      </c>
      <c r="X627" s="6">
        <f>SUMIFS(GQList,GIList,Table_ExternalData_1[[#This Row],[Item_key]],GDList,Table_ExternalData_1[[#Headers],[18]])</f>
        <v>0</v>
      </c>
      <c r="Y627" s="6">
        <f>SUMIFS(GQList,GIList,Table_ExternalData_1[[#This Row],[Item_key]],GDList,Table_ExternalData_1[[#Headers],[19]])</f>
        <v>0</v>
      </c>
      <c r="Z627" s="6">
        <f>SUMIFS(GQList,GIList,Table_ExternalData_1[[#This Row],[Item_key]],GDList,Table_ExternalData_1[[#Headers],[20]])</f>
        <v>0</v>
      </c>
      <c r="AA627" s="6">
        <f>SUMIFS(GQList,GIList,Table_ExternalData_1[[#This Row],[Item_key]],GDList,Table_ExternalData_1[[#Headers],[21]])</f>
        <v>0</v>
      </c>
      <c r="AB627" s="6">
        <f>SUMIFS(GQList,GIList,Table_ExternalData_1[[#This Row],[Item_key]],GDList,Table_ExternalData_1[[#Headers],[22]])</f>
        <v>0</v>
      </c>
      <c r="AC627" s="6">
        <f>SUMIFS(GQList,GIList,Table_ExternalData_1[[#This Row],[Item_key]],GDList,Table_ExternalData_1[[#Headers],[23]])</f>
        <v>0</v>
      </c>
      <c r="AD627" s="6">
        <f>SUMIFS(GQList,GIList,Table_ExternalData_1[[#This Row],[Item_key]],GDList,Table_ExternalData_1[[#Headers],[24]])</f>
        <v>0</v>
      </c>
      <c r="AE627" s="6">
        <f>SUMIFS(GQList,GIList,Table_ExternalData_1[[#This Row],[Item_key]],GDList,Table_ExternalData_1[[#Headers],[25]])</f>
        <v>0</v>
      </c>
      <c r="AF627" s="6">
        <f>SUMIFS(GQList,GIList,Table_ExternalData_1[[#This Row],[Item_key]],GDList,Table_ExternalData_1[[#Headers],[26]])</f>
        <v>0</v>
      </c>
      <c r="AG627" s="6">
        <f>SUMIFS(GQList,GIList,Table_ExternalData_1[[#This Row],[Item_key]],GDList,Table_ExternalData_1[[#Headers],[27]])</f>
        <v>0</v>
      </c>
      <c r="AH627" s="6">
        <f>SUMIFS(GQList,GIList,Table_ExternalData_1[[#This Row],[Item_key]],GDList,Table_ExternalData_1[[#Headers],[28]])</f>
        <v>0</v>
      </c>
      <c r="AI627" s="6">
        <f>SUMIFS(GQList,GIList,Table_ExternalData_1[[#This Row],[Item_key]],GDList,Table_ExternalData_1[[#Headers],[29]])</f>
        <v>0</v>
      </c>
      <c r="AJ627" s="6">
        <f>SUMIFS(GQList,GIList,Table_ExternalData_1[[#This Row],[Item_key]],GDList,Table_ExternalData_1[[#Headers],[30]])</f>
        <v>0</v>
      </c>
      <c r="AK627" s="6">
        <f>SUMIFS(GQList,GIList,Table_ExternalData_1[[#This Row],[Item_key]],GDList,Table_ExternalData_1[[#Headers],[31]])</f>
        <v>0</v>
      </c>
      <c r="AL627" s="6">
        <f>SUM(Table_ExternalData_1[[#This Row],[1]:[31]])</f>
        <v>400</v>
      </c>
    </row>
    <row r="628" spans="1:38" hidden="1">
      <c r="A628" s="8" t="s">
        <v>2000</v>
      </c>
      <c r="B628" s="3" t="s">
        <v>1600</v>
      </c>
      <c r="C628" s="3" t="s">
        <v>377</v>
      </c>
      <c r="D628" s="3" t="s">
        <v>1603</v>
      </c>
      <c r="E628" s="3" t="s">
        <v>889</v>
      </c>
      <c r="F628" s="8" t="s">
        <v>1641</v>
      </c>
      <c r="G628" s="6">
        <f>SUMIFS(GQList,GIList,Table_ExternalData_1[[#This Row],[Item_key]],GDList,Table_ExternalData_1[[#Headers],[1]])</f>
        <v>0</v>
      </c>
      <c r="H628" s="6">
        <f>SUMIFS(GQList,GIList,Table_ExternalData_1[[#This Row],[Item_key]],GDList,Table_ExternalData_1[[#Headers],[2]])</f>
        <v>0</v>
      </c>
      <c r="I628" s="6">
        <f>SUMIFS(GQList,GIList,Table_ExternalData_1[[#This Row],[Item_key]],GDList,Table_ExternalData_1[[#Headers],[3]])</f>
        <v>0</v>
      </c>
      <c r="J628" s="6">
        <f>SUMIFS(GQList,GIList,Table_ExternalData_1[[#This Row],[Item_key]],GDList,Table_ExternalData_1[[#Headers],[4]])</f>
        <v>0</v>
      </c>
      <c r="K628" s="6">
        <f>SUMIFS(GQList,GIList,Table_ExternalData_1[[#This Row],[Item_key]],GDList,Table_ExternalData_1[[#Headers],[5]])</f>
        <v>0</v>
      </c>
      <c r="L628" s="6">
        <f>SUMIFS(GQList,GIList,Table_ExternalData_1[[#This Row],[Item_key]],GDList,Table_ExternalData_1[[#Headers],[6]])</f>
        <v>0</v>
      </c>
      <c r="M628" s="6">
        <f>SUMIFS(GQList,GIList,Table_ExternalData_1[[#This Row],[Item_key]],GDList,Table_ExternalData_1[[#Headers],[7]])</f>
        <v>0</v>
      </c>
      <c r="N628" s="6">
        <f>SUMIFS(GQList,GIList,Table_ExternalData_1[[#This Row],[Item_key]],GDList,Table_ExternalData_1[[#Headers],[8]])</f>
        <v>0</v>
      </c>
      <c r="O628" s="6">
        <f>SUMIFS(GQList,GIList,Table_ExternalData_1[[#This Row],[Item_key]],GDList,Table_ExternalData_1[[#Headers],[9]])</f>
        <v>350</v>
      </c>
      <c r="P628" s="6">
        <f>SUMIFS(GQList,GIList,Table_ExternalData_1[[#This Row],[Item_key]],GDList,Table_ExternalData_1[[#Headers],[10]])</f>
        <v>0</v>
      </c>
      <c r="Q628" s="6">
        <f>SUMIFS(GQList,GIList,Table_ExternalData_1[[#This Row],[Item_key]],GDList,Table_ExternalData_1[[#Headers],[11]])</f>
        <v>0</v>
      </c>
      <c r="R628" s="6">
        <f>SUMIFS(GQList,GIList,Table_ExternalData_1[[#This Row],[Item_key]],GDList,Table_ExternalData_1[[#Headers],[12]])</f>
        <v>0</v>
      </c>
      <c r="S628" s="6">
        <f>SUMIFS(GQList,GIList,Table_ExternalData_1[[#This Row],[Item_key]],GDList,Table_ExternalData_1[[#Headers],[13]])</f>
        <v>0</v>
      </c>
      <c r="T628" s="6">
        <f>SUMIFS(GQList,GIList,Table_ExternalData_1[[#This Row],[Item_key]],GDList,Table_ExternalData_1[[#Headers],[14]])</f>
        <v>0</v>
      </c>
      <c r="U628" s="6">
        <f>SUMIFS(GQList,GIList,Table_ExternalData_1[[#This Row],[Item_key]],GDList,Table_ExternalData_1[[#Headers],[15]])</f>
        <v>0</v>
      </c>
      <c r="V628" s="6">
        <f>SUMIFS(GQList,GIList,Table_ExternalData_1[[#This Row],[Item_key]],GDList,Table_ExternalData_1[[#Headers],[16]])</f>
        <v>0</v>
      </c>
      <c r="W628" s="6">
        <f>SUMIFS(GQList,GIList,Table_ExternalData_1[[#This Row],[Item_key]],GDList,Table_ExternalData_1[[#Headers],[17]])</f>
        <v>0</v>
      </c>
      <c r="X628" s="6">
        <f>SUMIFS(GQList,GIList,Table_ExternalData_1[[#This Row],[Item_key]],GDList,Table_ExternalData_1[[#Headers],[18]])</f>
        <v>0</v>
      </c>
      <c r="Y628" s="6">
        <f>SUMIFS(GQList,GIList,Table_ExternalData_1[[#This Row],[Item_key]],GDList,Table_ExternalData_1[[#Headers],[19]])</f>
        <v>0</v>
      </c>
      <c r="Z628" s="6">
        <f>SUMIFS(GQList,GIList,Table_ExternalData_1[[#This Row],[Item_key]],GDList,Table_ExternalData_1[[#Headers],[20]])</f>
        <v>0</v>
      </c>
      <c r="AA628" s="6">
        <f>SUMIFS(GQList,GIList,Table_ExternalData_1[[#This Row],[Item_key]],GDList,Table_ExternalData_1[[#Headers],[21]])</f>
        <v>0</v>
      </c>
      <c r="AB628" s="6">
        <f>SUMIFS(GQList,GIList,Table_ExternalData_1[[#This Row],[Item_key]],GDList,Table_ExternalData_1[[#Headers],[22]])</f>
        <v>0</v>
      </c>
      <c r="AC628" s="6">
        <f>SUMIFS(GQList,GIList,Table_ExternalData_1[[#This Row],[Item_key]],GDList,Table_ExternalData_1[[#Headers],[23]])</f>
        <v>0</v>
      </c>
      <c r="AD628" s="6">
        <f>SUMIFS(GQList,GIList,Table_ExternalData_1[[#This Row],[Item_key]],GDList,Table_ExternalData_1[[#Headers],[24]])</f>
        <v>0</v>
      </c>
      <c r="AE628" s="6">
        <f>SUMIFS(GQList,GIList,Table_ExternalData_1[[#This Row],[Item_key]],GDList,Table_ExternalData_1[[#Headers],[25]])</f>
        <v>0</v>
      </c>
      <c r="AF628" s="6">
        <f>SUMIFS(GQList,GIList,Table_ExternalData_1[[#This Row],[Item_key]],GDList,Table_ExternalData_1[[#Headers],[26]])</f>
        <v>0</v>
      </c>
      <c r="AG628" s="6">
        <f>SUMIFS(GQList,GIList,Table_ExternalData_1[[#This Row],[Item_key]],GDList,Table_ExternalData_1[[#Headers],[27]])</f>
        <v>0</v>
      </c>
      <c r="AH628" s="6">
        <f>SUMIFS(GQList,GIList,Table_ExternalData_1[[#This Row],[Item_key]],GDList,Table_ExternalData_1[[#Headers],[28]])</f>
        <v>0</v>
      </c>
      <c r="AI628" s="6">
        <f>SUMIFS(GQList,GIList,Table_ExternalData_1[[#This Row],[Item_key]],GDList,Table_ExternalData_1[[#Headers],[29]])</f>
        <v>0</v>
      </c>
      <c r="AJ628" s="6">
        <f>SUMIFS(GQList,GIList,Table_ExternalData_1[[#This Row],[Item_key]],GDList,Table_ExternalData_1[[#Headers],[30]])</f>
        <v>0</v>
      </c>
      <c r="AK628" s="6">
        <f>SUMIFS(GQList,GIList,Table_ExternalData_1[[#This Row],[Item_key]],GDList,Table_ExternalData_1[[#Headers],[31]])</f>
        <v>650</v>
      </c>
      <c r="AL628" s="6">
        <f>SUM(Table_ExternalData_1[[#This Row],[1]:[31]])</f>
        <v>1000</v>
      </c>
    </row>
    <row r="629" spans="1:38" hidden="1">
      <c r="A629" s="8" t="s">
        <v>2000</v>
      </c>
      <c r="B629" s="3" t="s">
        <v>1600</v>
      </c>
      <c r="C629" s="3" t="s">
        <v>265</v>
      </c>
      <c r="D629" s="3" t="s">
        <v>1604</v>
      </c>
      <c r="E629" s="3" t="s">
        <v>1605</v>
      </c>
      <c r="F629" s="8" t="s">
        <v>1641</v>
      </c>
      <c r="G629" s="6">
        <f>SUMIFS(GQList,GIList,Table_ExternalData_1[[#This Row],[Item_key]],GDList,Table_ExternalData_1[[#Headers],[1]])</f>
        <v>0</v>
      </c>
      <c r="H629" s="6">
        <f>SUMIFS(GQList,GIList,Table_ExternalData_1[[#This Row],[Item_key]],GDList,Table_ExternalData_1[[#Headers],[2]])</f>
        <v>0</v>
      </c>
      <c r="I629" s="6">
        <f>SUMIFS(GQList,GIList,Table_ExternalData_1[[#This Row],[Item_key]],GDList,Table_ExternalData_1[[#Headers],[3]])</f>
        <v>0</v>
      </c>
      <c r="J629" s="6">
        <f>SUMIFS(GQList,GIList,Table_ExternalData_1[[#This Row],[Item_key]],GDList,Table_ExternalData_1[[#Headers],[4]])</f>
        <v>0</v>
      </c>
      <c r="K629" s="6">
        <f>SUMIFS(GQList,GIList,Table_ExternalData_1[[#This Row],[Item_key]],GDList,Table_ExternalData_1[[#Headers],[5]])</f>
        <v>0</v>
      </c>
      <c r="L629" s="6">
        <f>SUMIFS(GQList,GIList,Table_ExternalData_1[[#This Row],[Item_key]],GDList,Table_ExternalData_1[[#Headers],[6]])</f>
        <v>0</v>
      </c>
      <c r="M629" s="6">
        <f>SUMIFS(GQList,GIList,Table_ExternalData_1[[#This Row],[Item_key]],GDList,Table_ExternalData_1[[#Headers],[7]])</f>
        <v>0</v>
      </c>
      <c r="N629" s="6">
        <f>SUMIFS(GQList,GIList,Table_ExternalData_1[[#This Row],[Item_key]],GDList,Table_ExternalData_1[[#Headers],[8]])</f>
        <v>0</v>
      </c>
      <c r="O629" s="6">
        <f>SUMIFS(GQList,GIList,Table_ExternalData_1[[#This Row],[Item_key]],GDList,Table_ExternalData_1[[#Headers],[9]])</f>
        <v>2360</v>
      </c>
      <c r="P629" s="6">
        <f>SUMIFS(GQList,GIList,Table_ExternalData_1[[#This Row],[Item_key]],GDList,Table_ExternalData_1[[#Headers],[10]])</f>
        <v>0</v>
      </c>
      <c r="Q629" s="6">
        <f>SUMIFS(GQList,GIList,Table_ExternalData_1[[#This Row],[Item_key]],GDList,Table_ExternalData_1[[#Headers],[11]])</f>
        <v>0</v>
      </c>
      <c r="R629" s="6">
        <f>SUMIFS(GQList,GIList,Table_ExternalData_1[[#This Row],[Item_key]],GDList,Table_ExternalData_1[[#Headers],[12]])</f>
        <v>0</v>
      </c>
      <c r="S629" s="6">
        <f>SUMIFS(GQList,GIList,Table_ExternalData_1[[#This Row],[Item_key]],GDList,Table_ExternalData_1[[#Headers],[13]])</f>
        <v>0</v>
      </c>
      <c r="T629" s="6">
        <f>SUMIFS(GQList,GIList,Table_ExternalData_1[[#This Row],[Item_key]],GDList,Table_ExternalData_1[[#Headers],[14]])</f>
        <v>0</v>
      </c>
      <c r="U629" s="6">
        <f>SUMIFS(GQList,GIList,Table_ExternalData_1[[#This Row],[Item_key]],GDList,Table_ExternalData_1[[#Headers],[15]])</f>
        <v>0</v>
      </c>
      <c r="V629" s="6">
        <f>SUMIFS(GQList,GIList,Table_ExternalData_1[[#This Row],[Item_key]],GDList,Table_ExternalData_1[[#Headers],[16]])</f>
        <v>0</v>
      </c>
      <c r="W629" s="6">
        <f>SUMIFS(GQList,GIList,Table_ExternalData_1[[#This Row],[Item_key]],GDList,Table_ExternalData_1[[#Headers],[17]])</f>
        <v>600</v>
      </c>
      <c r="X629" s="6">
        <f>SUMIFS(GQList,GIList,Table_ExternalData_1[[#This Row],[Item_key]],GDList,Table_ExternalData_1[[#Headers],[18]])</f>
        <v>0</v>
      </c>
      <c r="Y629" s="6">
        <f>SUMIFS(GQList,GIList,Table_ExternalData_1[[#This Row],[Item_key]],GDList,Table_ExternalData_1[[#Headers],[19]])</f>
        <v>0</v>
      </c>
      <c r="Z629" s="6">
        <f>SUMIFS(GQList,GIList,Table_ExternalData_1[[#This Row],[Item_key]],GDList,Table_ExternalData_1[[#Headers],[20]])</f>
        <v>0</v>
      </c>
      <c r="AA629" s="6">
        <f>SUMIFS(GQList,GIList,Table_ExternalData_1[[#This Row],[Item_key]],GDList,Table_ExternalData_1[[#Headers],[21]])</f>
        <v>0</v>
      </c>
      <c r="AB629" s="6">
        <f>SUMIFS(GQList,GIList,Table_ExternalData_1[[#This Row],[Item_key]],GDList,Table_ExternalData_1[[#Headers],[22]])</f>
        <v>0</v>
      </c>
      <c r="AC629" s="6">
        <f>SUMIFS(GQList,GIList,Table_ExternalData_1[[#This Row],[Item_key]],GDList,Table_ExternalData_1[[#Headers],[23]])</f>
        <v>0</v>
      </c>
      <c r="AD629" s="6">
        <f>SUMIFS(GQList,GIList,Table_ExternalData_1[[#This Row],[Item_key]],GDList,Table_ExternalData_1[[#Headers],[24]])</f>
        <v>0</v>
      </c>
      <c r="AE629" s="6">
        <f>SUMIFS(GQList,GIList,Table_ExternalData_1[[#This Row],[Item_key]],GDList,Table_ExternalData_1[[#Headers],[25]])</f>
        <v>0</v>
      </c>
      <c r="AF629" s="6">
        <f>SUMIFS(GQList,GIList,Table_ExternalData_1[[#This Row],[Item_key]],GDList,Table_ExternalData_1[[#Headers],[26]])</f>
        <v>0</v>
      </c>
      <c r="AG629" s="6">
        <f>SUMIFS(GQList,GIList,Table_ExternalData_1[[#This Row],[Item_key]],GDList,Table_ExternalData_1[[#Headers],[27]])</f>
        <v>400</v>
      </c>
      <c r="AH629" s="6">
        <f>SUMIFS(GQList,GIList,Table_ExternalData_1[[#This Row],[Item_key]],GDList,Table_ExternalData_1[[#Headers],[28]])</f>
        <v>0</v>
      </c>
      <c r="AI629" s="6">
        <f>SUMIFS(GQList,GIList,Table_ExternalData_1[[#This Row],[Item_key]],GDList,Table_ExternalData_1[[#Headers],[29]])</f>
        <v>800</v>
      </c>
      <c r="AJ629" s="6">
        <f>SUMIFS(GQList,GIList,Table_ExternalData_1[[#This Row],[Item_key]],GDList,Table_ExternalData_1[[#Headers],[30]])</f>
        <v>0</v>
      </c>
      <c r="AK629" s="6">
        <f>SUMIFS(GQList,GIList,Table_ExternalData_1[[#This Row],[Item_key]],GDList,Table_ExternalData_1[[#Headers],[31]])</f>
        <v>200</v>
      </c>
      <c r="AL629" s="6">
        <f>SUM(Table_ExternalData_1[[#This Row],[1]:[31]])</f>
        <v>4360</v>
      </c>
    </row>
    <row r="630" spans="1:38" ht="24">
      <c r="A630" s="8" t="s">
        <v>2001</v>
      </c>
      <c r="B630" s="3" t="s">
        <v>1606</v>
      </c>
      <c r="C630" s="3" t="s">
        <v>63</v>
      </c>
      <c r="D630" s="3" t="s">
        <v>1607</v>
      </c>
      <c r="E630" s="3" t="s">
        <v>1608</v>
      </c>
      <c r="F630" s="8" t="s">
        <v>1641</v>
      </c>
      <c r="G630" s="6">
        <f>SUMIFS(GQList,GIList,Table_ExternalData_1[[#This Row],[Item_key]],GDList,Table_ExternalData_1[[#Headers],[1]])</f>
        <v>0</v>
      </c>
      <c r="H630" s="6">
        <f>SUMIFS(GQList,GIList,Table_ExternalData_1[[#This Row],[Item_key]],GDList,Table_ExternalData_1[[#Headers],[2]])</f>
        <v>0</v>
      </c>
      <c r="I630" s="6">
        <f>SUMIFS(GQList,GIList,Table_ExternalData_1[[#This Row],[Item_key]],GDList,Table_ExternalData_1[[#Headers],[3]])</f>
        <v>0</v>
      </c>
      <c r="J630" s="6">
        <f>SUMIFS(GQList,GIList,Table_ExternalData_1[[#This Row],[Item_key]],GDList,Table_ExternalData_1[[#Headers],[4]])</f>
        <v>0</v>
      </c>
      <c r="K630" s="6">
        <f>SUMIFS(GQList,GIList,Table_ExternalData_1[[#This Row],[Item_key]],GDList,Table_ExternalData_1[[#Headers],[5]])</f>
        <v>0</v>
      </c>
      <c r="L630" s="6">
        <f>SUMIFS(GQList,GIList,Table_ExternalData_1[[#This Row],[Item_key]],GDList,Table_ExternalData_1[[#Headers],[6]])</f>
        <v>0</v>
      </c>
      <c r="M630" s="6">
        <f>SUMIFS(GQList,GIList,Table_ExternalData_1[[#This Row],[Item_key]],GDList,Table_ExternalData_1[[#Headers],[7]])</f>
        <v>0</v>
      </c>
      <c r="N630" s="6">
        <f>SUMIFS(GQList,GIList,Table_ExternalData_1[[#This Row],[Item_key]],GDList,Table_ExternalData_1[[#Headers],[8]])</f>
        <v>0</v>
      </c>
      <c r="O630" s="6">
        <f>SUMIFS(GQList,GIList,Table_ExternalData_1[[#This Row],[Item_key]],GDList,Table_ExternalData_1[[#Headers],[9]])</f>
        <v>500</v>
      </c>
      <c r="P630" s="6">
        <f>SUMIFS(GQList,GIList,Table_ExternalData_1[[#This Row],[Item_key]],GDList,Table_ExternalData_1[[#Headers],[10]])</f>
        <v>0</v>
      </c>
      <c r="Q630" s="6">
        <f>SUMIFS(GQList,GIList,Table_ExternalData_1[[#This Row],[Item_key]],GDList,Table_ExternalData_1[[#Headers],[11]])</f>
        <v>500</v>
      </c>
      <c r="R630" s="6">
        <f>SUMIFS(GQList,GIList,Table_ExternalData_1[[#This Row],[Item_key]],GDList,Table_ExternalData_1[[#Headers],[12]])</f>
        <v>0</v>
      </c>
      <c r="S630" s="6">
        <f>SUMIFS(GQList,GIList,Table_ExternalData_1[[#This Row],[Item_key]],GDList,Table_ExternalData_1[[#Headers],[13]])</f>
        <v>0</v>
      </c>
      <c r="T630" s="6">
        <f>SUMIFS(GQList,GIList,Table_ExternalData_1[[#This Row],[Item_key]],GDList,Table_ExternalData_1[[#Headers],[14]])</f>
        <v>0</v>
      </c>
      <c r="U630" s="6">
        <f>SUMIFS(GQList,GIList,Table_ExternalData_1[[#This Row],[Item_key]],GDList,Table_ExternalData_1[[#Headers],[15]])</f>
        <v>0</v>
      </c>
      <c r="V630" s="6">
        <f>SUMIFS(GQList,GIList,Table_ExternalData_1[[#This Row],[Item_key]],GDList,Table_ExternalData_1[[#Headers],[16]])</f>
        <v>700</v>
      </c>
      <c r="W630" s="6">
        <f>SUMIFS(GQList,GIList,Table_ExternalData_1[[#This Row],[Item_key]],GDList,Table_ExternalData_1[[#Headers],[17]])</f>
        <v>0</v>
      </c>
      <c r="X630" s="6">
        <f>SUMIFS(GQList,GIList,Table_ExternalData_1[[#This Row],[Item_key]],GDList,Table_ExternalData_1[[#Headers],[18]])</f>
        <v>0</v>
      </c>
      <c r="Y630" s="6">
        <f>SUMIFS(GQList,GIList,Table_ExternalData_1[[#This Row],[Item_key]],GDList,Table_ExternalData_1[[#Headers],[19]])</f>
        <v>0</v>
      </c>
      <c r="Z630" s="6">
        <f>SUMIFS(GQList,GIList,Table_ExternalData_1[[#This Row],[Item_key]],GDList,Table_ExternalData_1[[#Headers],[20]])</f>
        <v>0</v>
      </c>
      <c r="AA630" s="6">
        <f>SUMIFS(GQList,GIList,Table_ExternalData_1[[#This Row],[Item_key]],GDList,Table_ExternalData_1[[#Headers],[21]])</f>
        <v>0</v>
      </c>
      <c r="AB630" s="6">
        <f>SUMIFS(GQList,GIList,Table_ExternalData_1[[#This Row],[Item_key]],GDList,Table_ExternalData_1[[#Headers],[22]])</f>
        <v>0</v>
      </c>
      <c r="AC630" s="6">
        <f>SUMIFS(GQList,GIList,Table_ExternalData_1[[#This Row],[Item_key]],GDList,Table_ExternalData_1[[#Headers],[23]])</f>
        <v>0</v>
      </c>
      <c r="AD630" s="6">
        <f>SUMIFS(GQList,GIList,Table_ExternalData_1[[#This Row],[Item_key]],GDList,Table_ExternalData_1[[#Headers],[24]])</f>
        <v>0</v>
      </c>
      <c r="AE630" s="6">
        <f>SUMIFS(GQList,GIList,Table_ExternalData_1[[#This Row],[Item_key]],GDList,Table_ExternalData_1[[#Headers],[25]])</f>
        <v>500</v>
      </c>
      <c r="AF630" s="6">
        <f>SUMIFS(GQList,GIList,Table_ExternalData_1[[#This Row],[Item_key]],GDList,Table_ExternalData_1[[#Headers],[26]])</f>
        <v>0</v>
      </c>
      <c r="AG630" s="6">
        <f>SUMIFS(GQList,GIList,Table_ExternalData_1[[#This Row],[Item_key]],GDList,Table_ExternalData_1[[#Headers],[27]])</f>
        <v>0</v>
      </c>
      <c r="AH630" s="6">
        <f>SUMIFS(GQList,GIList,Table_ExternalData_1[[#This Row],[Item_key]],GDList,Table_ExternalData_1[[#Headers],[28]])</f>
        <v>1000</v>
      </c>
      <c r="AI630" s="6">
        <f>SUMIFS(GQList,GIList,Table_ExternalData_1[[#This Row],[Item_key]],GDList,Table_ExternalData_1[[#Headers],[29]])</f>
        <v>0</v>
      </c>
      <c r="AJ630" s="6">
        <f>SUMIFS(GQList,GIList,Table_ExternalData_1[[#This Row],[Item_key]],GDList,Table_ExternalData_1[[#Headers],[30]])</f>
        <v>0</v>
      </c>
      <c r="AK630" s="6">
        <f>SUMIFS(GQList,GIList,Table_ExternalData_1[[#This Row],[Item_key]],GDList,Table_ExternalData_1[[#Headers],[31]])</f>
        <v>1000</v>
      </c>
      <c r="AL630" s="6">
        <f>SUM(Table_ExternalData_1[[#This Row],[1]:[31]])</f>
        <v>4200</v>
      </c>
    </row>
    <row r="631" spans="1:38" ht="24">
      <c r="A631" s="8" t="s">
        <v>2001</v>
      </c>
      <c r="B631" s="3" t="s">
        <v>1606</v>
      </c>
      <c r="C631" s="3" t="s">
        <v>64</v>
      </c>
      <c r="D631" s="3" t="s">
        <v>1609</v>
      </c>
      <c r="E631" s="3" t="s">
        <v>1610</v>
      </c>
      <c r="F631" s="8" t="s">
        <v>1641</v>
      </c>
      <c r="G631" s="6">
        <f>SUMIFS(GQList,GIList,Table_ExternalData_1[[#This Row],[Item_key]],GDList,Table_ExternalData_1[[#Headers],[1]])</f>
        <v>0</v>
      </c>
      <c r="H631" s="6">
        <f>SUMIFS(GQList,GIList,Table_ExternalData_1[[#This Row],[Item_key]],GDList,Table_ExternalData_1[[#Headers],[2]])</f>
        <v>0</v>
      </c>
      <c r="I631" s="6">
        <f>SUMIFS(GQList,GIList,Table_ExternalData_1[[#This Row],[Item_key]],GDList,Table_ExternalData_1[[#Headers],[3]])</f>
        <v>0</v>
      </c>
      <c r="J631" s="6">
        <f>SUMIFS(GQList,GIList,Table_ExternalData_1[[#This Row],[Item_key]],GDList,Table_ExternalData_1[[#Headers],[4]])</f>
        <v>0</v>
      </c>
      <c r="K631" s="6">
        <f>SUMIFS(GQList,GIList,Table_ExternalData_1[[#This Row],[Item_key]],GDList,Table_ExternalData_1[[#Headers],[5]])</f>
        <v>0</v>
      </c>
      <c r="L631" s="6">
        <f>SUMIFS(GQList,GIList,Table_ExternalData_1[[#This Row],[Item_key]],GDList,Table_ExternalData_1[[#Headers],[6]])</f>
        <v>0</v>
      </c>
      <c r="M631" s="6">
        <f>SUMIFS(GQList,GIList,Table_ExternalData_1[[#This Row],[Item_key]],GDList,Table_ExternalData_1[[#Headers],[7]])</f>
        <v>0</v>
      </c>
      <c r="N631" s="6">
        <f>SUMIFS(GQList,GIList,Table_ExternalData_1[[#This Row],[Item_key]],GDList,Table_ExternalData_1[[#Headers],[8]])</f>
        <v>0</v>
      </c>
      <c r="O631" s="6">
        <f>SUMIFS(GQList,GIList,Table_ExternalData_1[[#This Row],[Item_key]],GDList,Table_ExternalData_1[[#Headers],[9]])</f>
        <v>500</v>
      </c>
      <c r="P631" s="6">
        <f>SUMIFS(GQList,GIList,Table_ExternalData_1[[#This Row],[Item_key]],GDList,Table_ExternalData_1[[#Headers],[10]])</f>
        <v>0</v>
      </c>
      <c r="Q631" s="6">
        <f>SUMIFS(GQList,GIList,Table_ExternalData_1[[#This Row],[Item_key]],GDList,Table_ExternalData_1[[#Headers],[11]])</f>
        <v>500</v>
      </c>
      <c r="R631" s="6">
        <f>SUMIFS(GQList,GIList,Table_ExternalData_1[[#This Row],[Item_key]],GDList,Table_ExternalData_1[[#Headers],[12]])</f>
        <v>0</v>
      </c>
      <c r="S631" s="6">
        <f>SUMIFS(GQList,GIList,Table_ExternalData_1[[#This Row],[Item_key]],GDList,Table_ExternalData_1[[#Headers],[13]])</f>
        <v>0</v>
      </c>
      <c r="T631" s="6">
        <f>SUMIFS(GQList,GIList,Table_ExternalData_1[[#This Row],[Item_key]],GDList,Table_ExternalData_1[[#Headers],[14]])</f>
        <v>0</v>
      </c>
      <c r="U631" s="6">
        <f>SUMIFS(GQList,GIList,Table_ExternalData_1[[#This Row],[Item_key]],GDList,Table_ExternalData_1[[#Headers],[15]])</f>
        <v>0</v>
      </c>
      <c r="V631" s="6">
        <f>SUMIFS(GQList,GIList,Table_ExternalData_1[[#This Row],[Item_key]],GDList,Table_ExternalData_1[[#Headers],[16]])</f>
        <v>700</v>
      </c>
      <c r="W631" s="6">
        <f>SUMIFS(GQList,GIList,Table_ExternalData_1[[#This Row],[Item_key]],GDList,Table_ExternalData_1[[#Headers],[17]])</f>
        <v>0</v>
      </c>
      <c r="X631" s="6">
        <f>SUMIFS(GQList,GIList,Table_ExternalData_1[[#This Row],[Item_key]],GDList,Table_ExternalData_1[[#Headers],[18]])</f>
        <v>0</v>
      </c>
      <c r="Y631" s="6">
        <f>SUMIFS(GQList,GIList,Table_ExternalData_1[[#This Row],[Item_key]],GDList,Table_ExternalData_1[[#Headers],[19]])</f>
        <v>0</v>
      </c>
      <c r="Z631" s="6">
        <f>SUMIFS(GQList,GIList,Table_ExternalData_1[[#This Row],[Item_key]],GDList,Table_ExternalData_1[[#Headers],[20]])</f>
        <v>0</v>
      </c>
      <c r="AA631" s="6">
        <f>SUMIFS(GQList,GIList,Table_ExternalData_1[[#This Row],[Item_key]],GDList,Table_ExternalData_1[[#Headers],[21]])</f>
        <v>0</v>
      </c>
      <c r="AB631" s="6">
        <f>SUMIFS(GQList,GIList,Table_ExternalData_1[[#This Row],[Item_key]],GDList,Table_ExternalData_1[[#Headers],[22]])</f>
        <v>0</v>
      </c>
      <c r="AC631" s="6">
        <f>SUMIFS(GQList,GIList,Table_ExternalData_1[[#This Row],[Item_key]],GDList,Table_ExternalData_1[[#Headers],[23]])</f>
        <v>0</v>
      </c>
      <c r="AD631" s="6">
        <f>SUMIFS(GQList,GIList,Table_ExternalData_1[[#This Row],[Item_key]],GDList,Table_ExternalData_1[[#Headers],[24]])</f>
        <v>0</v>
      </c>
      <c r="AE631" s="6">
        <f>SUMIFS(GQList,GIList,Table_ExternalData_1[[#This Row],[Item_key]],GDList,Table_ExternalData_1[[#Headers],[25]])</f>
        <v>300</v>
      </c>
      <c r="AF631" s="6">
        <f>SUMIFS(GQList,GIList,Table_ExternalData_1[[#This Row],[Item_key]],GDList,Table_ExternalData_1[[#Headers],[26]])</f>
        <v>0</v>
      </c>
      <c r="AG631" s="6">
        <f>SUMIFS(GQList,GIList,Table_ExternalData_1[[#This Row],[Item_key]],GDList,Table_ExternalData_1[[#Headers],[27]])</f>
        <v>0</v>
      </c>
      <c r="AH631" s="6">
        <f>SUMIFS(GQList,GIList,Table_ExternalData_1[[#This Row],[Item_key]],GDList,Table_ExternalData_1[[#Headers],[28]])</f>
        <v>1000</v>
      </c>
      <c r="AI631" s="6">
        <f>SUMIFS(GQList,GIList,Table_ExternalData_1[[#This Row],[Item_key]],GDList,Table_ExternalData_1[[#Headers],[29]])</f>
        <v>0</v>
      </c>
      <c r="AJ631" s="6">
        <f>SUMIFS(GQList,GIList,Table_ExternalData_1[[#This Row],[Item_key]],GDList,Table_ExternalData_1[[#Headers],[30]])</f>
        <v>0</v>
      </c>
      <c r="AK631" s="6">
        <f>SUMIFS(GQList,GIList,Table_ExternalData_1[[#This Row],[Item_key]],GDList,Table_ExternalData_1[[#Headers],[31]])</f>
        <v>0</v>
      </c>
      <c r="AL631" s="6">
        <f>SUM(Table_ExternalData_1[[#This Row],[1]:[31]])</f>
        <v>3000</v>
      </c>
    </row>
    <row r="632" spans="1:38" ht="24">
      <c r="A632" s="8" t="s">
        <v>2001</v>
      </c>
      <c r="B632" s="3" t="s">
        <v>1606</v>
      </c>
      <c r="C632" s="3" t="s">
        <v>65</v>
      </c>
      <c r="D632" s="3" t="s">
        <v>1611</v>
      </c>
      <c r="E632" s="3" t="s">
        <v>1612</v>
      </c>
      <c r="F632" s="8" t="s">
        <v>1641</v>
      </c>
      <c r="G632" s="6">
        <f>SUMIFS(GQList,GIList,Table_ExternalData_1[[#This Row],[Item_key]],GDList,Table_ExternalData_1[[#Headers],[1]])</f>
        <v>0</v>
      </c>
      <c r="H632" s="6">
        <f>SUMIFS(GQList,GIList,Table_ExternalData_1[[#This Row],[Item_key]],GDList,Table_ExternalData_1[[#Headers],[2]])</f>
        <v>0</v>
      </c>
      <c r="I632" s="6">
        <f>SUMIFS(GQList,GIList,Table_ExternalData_1[[#This Row],[Item_key]],GDList,Table_ExternalData_1[[#Headers],[3]])</f>
        <v>0</v>
      </c>
      <c r="J632" s="6">
        <f>SUMIFS(GQList,GIList,Table_ExternalData_1[[#This Row],[Item_key]],GDList,Table_ExternalData_1[[#Headers],[4]])</f>
        <v>0</v>
      </c>
      <c r="K632" s="6">
        <f>SUMIFS(GQList,GIList,Table_ExternalData_1[[#This Row],[Item_key]],GDList,Table_ExternalData_1[[#Headers],[5]])</f>
        <v>0</v>
      </c>
      <c r="L632" s="6">
        <f>SUMIFS(GQList,GIList,Table_ExternalData_1[[#This Row],[Item_key]],GDList,Table_ExternalData_1[[#Headers],[6]])</f>
        <v>0</v>
      </c>
      <c r="M632" s="6">
        <f>SUMIFS(GQList,GIList,Table_ExternalData_1[[#This Row],[Item_key]],GDList,Table_ExternalData_1[[#Headers],[7]])</f>
        <v>0</v>
      </c>
      <c r="N632" s="6">
        <f>SUMIFS(GQList,GIList,Table_ExternalData_1[[#This Row],[Item_key]],GDList,Table_ExternalData_1[[#Headers],[8]])</f>
        <v>0</v>
      </c>
      <c r="O632" s="6">
        <f>SUMIFS(GQList,GIList,Table_ExternalData_1[[#This Row],[Item_key]],GDList,Table_ExternalData_1[[#Headers],[9]])</f>
        <v>200</v>
      </c>
      <c r="P632" s="6">
        <f>SUMIFS(GQList,GIList,Table_ExternalData_1[[#This Row],[Item_key]],GDList,Table_ExternalData_1[[#Headers],[10]])</f>
        <v>0</v>
      </c>
      <c r="Q632" s="6">
        <f>SUMIFS(GQList,GIList,Table_ExternalData_1[[#This Row],[Item_key]],GDList,Table_ExternalData_1[[#Headers],[11]])</f>
        <v>500</v>
      </c>
      <c r="R632" s="6">
        <f>SUMIFS(GQList,GIList,Table_ExternalData_1[[#This Row],[Item_key]],GDList,Table_ExternalData_1[[#Headers],[12]])</f>
        <v>0</v>
      </c>
      <c r="S632" s="6">
        <f>SUMIFS(GQList,GIList,Table_ExternalData_1[[#This Row],[Item_key]],GDList,Table_ExternalData_1[[#Headers],[13]])</f>
        <v>0</v>
      </c>
      <c r="T632" s="6">
        <f>SUMIFS(GQList,GIList,Table_ExternalData_1[[#This Row],[Item_key]],GDList,Table_ExternalData_1[[#Headers],[14]])</f>
        <v>0</v>
      </c>
      <c r="U632" s="6">
        <f>SUMIFS(GQList,GIList,Table_ExternalData_1[[#This Row],[Item_key]],GDList,Table_ExternalData_1[[#Headers],[15]])</f>
        <v>0</v>
      </c>
      <c r="V632" s="6">
        <f>SUMIFS(GQList,GIList,Table_ExternalData_1[[#This Row],[Item_key]],GDList,Table_ExternalData_1[[#Headers],[16]])</f>
        <v>1000</v>
      </c>
      <c r="W632" s="6">
        <f>SUMIFS(GQList,GIList,Table_ExternalData_1[[#This Row],[Item_key]],GDList,Table_ExternalData_1[[#Headers],[17]])</f>
        <v>0</v>
      </c>
      <c r="X632" s="6">
        <f>SUMIFS(GQList,GIList,Table_ExternalData_1[[#This Row],[Item_key]],GDList,Table_ExternalData_1[[#Headers],[18]])</f>
        <v>0</v>
      </c>
      <c r="Y632" s="6">
        <f>SUMIFS(GQList,GIList,Table_ExternalData_1[[#This Row],[Item_key]],GDList,Table_ExternalData_1[[#Headers],[19]])</f>
        <v>0</v>
      </c>
      <c r="Z632" s="6">
        <f>SUMIFS(GQList,GIList,Table_ExternalData_1[[#This Row],[Item_key]],GDList,Table_ExternalData_1[[#Headers],[20]])</f>
        <v>0</v>
      </c>
      <c r="AA632" s="6">
        <f>SUMIFS(GQList,GIList,Table_ExternalData_1[[#This Row],[Item_key]],GDList,Table_ExternalData_1[[#Headers],[21]])</f>
        <v>0</v>
      </c>
      <c r="AB632" s="6">
        <f>SUMIFS(GQList,GIList,Table_ExternalData_1[[#This Row],[Item_key]],GDList,Table_ExternalData_1[[#Headers],[22]])</f>
        <v>0</v>
      </c>
      <c r="AC632" s="6">
        <f>SUMIFS(GQList,GIList,Table_ExternalData_1[[#This Row],[Item_key]],GDList,Table_ExternalData_1[[#Headers],[23]])</f>
        <v>0</v>
      </c>
      <c r="AD632" s="6">
        <f>SUMIFS(GQList,GIList,Table_ExternalData_1[[#This Row],[Item_key]],GDList,Table_ExternalData_1[[#Headers],[24]])</f>
        <v>0</v>
      </c>
      <c r="AE632" s="6">
        <f>SUMIFS(GQList,GIList,Table_ExternalData_1[[#This Row],[Item_key]],GDList,Table_ExternalData_1[[#Headers],[25]])</f>
        <v>500</v>
      </c>
      <c r="AF632" s="6">
        <f>SUMIFS(GQList,GIList,Table_ExternalData_1[[#This Row],[Item_key]],GDList,Table_ExternalData_1[[#Headers],[26]])</f>
        <v>0</v>
      </c>
      <c r="AG632" s="6">
        <f>SUMIFS(GQList,GIList,Table_ExternalData_1[[#This Row],[Item_key]],GDList,Table_ExternalData_1[[#Headers],[27]])</f>
        <v>0</v>
      </c>
      <c r="AH632" s="6">
        <f>SUMIFS(GQList,GIList,Table_ExternalData_1[[#This Row],[Item_key]],GDList,Table_ExternalData_1[[#Headers],[28]])</f>
        <v>1000</v>
      </c>
      <c r="AI632" s="6">
        <f>SUMIFS(GQList,GIList,Table_ExternalData_1[[#This Row],[Item_key]],GDList,Table_ExternalData_1[[#Headers],[29]])</f>
        <v>0</v>
      </c>
      <c r="AJ632" s="6">
        <f>SUMIFS(GQList,GIList,Table_ExternalData_1[[#This Row],[Item_key]],GDList,Table_ExternalData_1[[#Headers],[30]])</f>
        <v>0</v>
      </c>
      <c r="AK632" s="6">
        <f>SUMIFS(GQList,GIList,Table_ExternalData_1[[#This Row],[Item_key]],GDList,Table_ExternalData_1[[#Headers],[31]])</f>
        <v>0</v>
      </c>
      <c r="AL632" s="6">
        <f>SUM(Table_ExternalData_1[[#This Row],[1]:[31]])</f>
        <v>3200</v>
      </c>
    </row>
    <row r="633" spans="1:38" ht="24">
      <c r="A633" s="8" t="s">
        <v>2001</v>
      </c>
      <c r="B633" s="3" t="s">
        <v>1606</v>
      </c>
      <c r="C633" s="3" t="s">
        <v>66</v>
      </c>
      <c r="D633" s="3" t="s">
        <v>1613</v>
      </c>
      <c r="E633" s="3" t="s">
        <v>1614</v>
      </c>
      <c r="F633" s="8" t="s">
        <v>1641</v>
      </c>
      <c r="G633" s="6">
        <f>SUMIFS(GQList,GIList,Table_ExternalData_1[[#This Row],[Item_key]],GDList,Table_ExternalData_1[[#Headers],[1]])</f>
        <v>0</v>
      </c>
      <c r="H633" s="6">
        <f>SUMIFS(GQList,GIList,Table_ExternalData_1[[#This Row],[Item_key]],GDList,Table_ExternalData_1[[#Headers],[2]])</f>
        <v>0</v>
      </c>
      <c r="I633" s="6">
        <f>SUMIFS(GQList,GIList,Table_ExternalData_1[[#This Row],[Item_key]],GDList,Table_ExternalData_1[[#Headers],[3]])</f>
        <v>0</v>
      </c>
      <c r="J633" s="6">
        <f>SUMIFS(GQList,GIList,Table_ExternalData_1[[#This Row],[Item_key]],GDList,Table_ExternalData_1[[#Headers],[4]])</f>
        <v>0</v>
      </c>
      <c r="K633" s="6">
        <f>SUMIFS(GQList,GIList,Table_ExternalData_1[[#This Row],[Item_key]],GDList,Table_ExternalData_1[[#Headers],[5]])</f>
        <v>0</v>
      </c>
      <c r="L633" s="6">
        <f>SUMIFS(GQList,GIList,Table_ExternalData_1[[#This Row],[Item_key]],GDList,Table_ExternalData_1[[#Headers],[6]])</f>
        <v>0</v>
      </c>
      <c r="M633" s="6">
        <f>SUMIFS(GQList,GIList,Table_ExternalData_1[[#This Row],[Item_key]],GDList,Table_ExternalData_1[[#Headers],[7]])</f>
        <v>0</v>
      </c>
      <c r="N633" s="6">
        <f>SUMIFS(GQList,GIList,Table_ExternalData_1[[#This Row],[Item_key]],GDList,Table_ExternalData_1[[#Headers],[8]])</f>
        <v>0</v>
      </c>
      <c r="O633" s="6">
        <f>SUMIFS(GQList,GIList,Table_ExternalData_1[[#This Row],[Item_key]],GDList,Table_ExternalData_1[[#Headers],[9]])</f>
        <v>500</v>
      </c>
      <c r="P633" s="6">
        <f>SUMIFS(GQList,GIList,Table_ExternalData_1[[#This Row],[Item_key]],GDList,Table_ExternalData_1[[#Headers],[10]])</f>
        <v>0</v>
      </c>
      <c r="Q633" s="6">
        <f>SUMIFS(GQList,GIList,Table_ExternalData_1[[#This Row],[Item_key]],GDList,Table_ExternalData_1[[#Headers],[11]])</f>
        <v>500</v>
      </c>
      <c r="R633" s="6">
        <f>SUMIFS(GQList,GIList,Table_ExternalData_1[[#This Row],[Item_key]],GDList,Table_ExternalData_1[[#Headers],[12]])</f>
        <v>0</v>
      </c>
      <c r="S633" s="6">
        <f>SUMIFS(GQList,GIList,Table_ExternalData_1[[#This Row],[Item_key]],GDList,Table_ExternalData_1[[#Headers],[13]])</f>
        <v>0</v>
      </c>
      <c r="T633" s="6">
        <f>SUMIFS(GQList,GIList,Table_ExternalData_1[[#This Row],[Item_key]],GDList,Table_ExternalData_1[[#Headers],[14]])</f>
        <v>0</v>
      </c>
      <c r="U633" s="6">
        <f>SUMIFS(GQList,GIList,Table_ExternalData_1[[#This Row],[Item_key]],GDList,Table_ExternalData_1[[#Headers],[15]])</f>
        <v>0</v>
      </c>
      <c r="V633" s="6">
        <f>SUMIFS(GQList,GIList,Table_ExternalData_1[[#This Row],[Item_key]],GDList,Table_ExternalData_1[[#Headers],[16]])</f>
        <v>700</v>
      </c>
      <c r="W633" s="6">
        <f>SUMIFS(GQList,GIList,Table_ExternalData_1[[#This Row],[Item_key]],GDList,Table_ExternalData_1[[#Headers],[17]])</f>
        <v>0</v>
      </c>
      <c r="X633" s="6">
        <f>SUMIFS(GQList,GIList,Table_ExternalData_1[[#This Row],[Item_key]],GDList,Table_ExternalData_1[[#Headers],[18]])</f>
        <v>0</v>
      </c>
      <c r="Y633" s="6">
        <f>SUMIFS(GQList,GIList,Table_ExternalData_1[[#This Row],[Item_key]],GDList,Table_ExternalData_1[[#Headers],[19]])</f>
        <v>0</v>
      </c>
      <c r="Z633" s="6">
        <f>SUMIFS(GQList,GIList,Table_ExternalData_1[[#This Row],[Item_key]],GDList,Table_ExternalData_1[[#Headers],[20]])</f>
        <v>0</v>
      </c>
      <c r="AA633" s="6">
        <f>SUMIFS(GQList,GIList,Table_ExternalData_1[[#This Row],[Item_key]],GDList,Table_ExternalData_1[[#Headers],[21]])</f>
        <v>0</v>
      </c>
      <c r="AB633" s="6">
        <f>SUMIFS(GQList,GIList,Table_ExternalData_1[[#This Row],[Item_key]],GDList,Table_ExternalData_1[[#Headers],[22]])</f>
        <v>0</v>
      </c>
      <c r="AC633" s="6">
        <f>SUMIFS(GQList,GIList,Table_ExternalData_1[[#This Row],[Item_key]],GDList,Table_ExternalData_1[[#Headers],[23]])</f>
        <v>0</v>
      </c>
      <c r="AD633" s="6">
        <f>SUMIFS(GQList,GIList,Table_ExternalData_1[[#This Row],[Item_key]],GDList,Table_ExternalData_1[[#Headers],[24]])</f>
        <v>0</v>
      </c>
      <c r="AE633" s="6">
        <f>SUMIFS(GQList,GIList,Table_ExternalData_1[[#This Row],[Item_key]],GDList,Table_ExternalData_1[[#Headers],[25]])</f>
        <v>500</v>
      </c>
      <c r="AF633" s="6">
        <f>SUMIFS(GQList,GIList,Table_ExternalData_1[[#This Row],[Item_key]],GDList,Table_ExternalData_1[[#Headers],[26]])</f>
        <v>0</v>
      </c>
      <c r="AG633" s="6">
        <f>SUMIFS(GQList,GIList,Table_ExternalData_1[[#This Row],[Item_key]],GDList,Table_ExternalData_1[[#Headers],[27]])</f>
        <v>0</v>
      </c>
      <c r="AH633" s="6">
        <f>SUMIFS(GQList,GIList,Table_ExternalData_1[[#This Row],[Item_key]],GDList,Table_ExternalData_1[[#Headers],[28]])</f>
        <v>1000</v>
      </c>
      <c r="AI633" s="6">
        <f>SUMIFS(GQList,GIList,Table_ExternalData_1[[#This Row],[Item_key]],GDList,Table_ExternalData_1[[#Headers],[29]])</f>
        <v>0</v>
      </c>
      <c r="AJ633" s="6">
        <f>SUMIFS(GQList,GIList,Table_ExternalData_1[[#This Row],[Item_key]],GDList,Table_ExternalData_1[[#Headers],[30]])</f>
        <v>0</v>
      </c>
      <c r="AK633" s="6">
        <f>SUMIFS(GQList,GIList,Table_ExternalData_1[[#This Row],[Item_key]],GDList,Table_ExternalData_1[[#Headers],[31]])</f>
        <v>0</v>
      </c>
      <c r="AL633" s="6">
        <f>SUM(Table_ExternalData_1[[#This Row],[1]:[31]])</f>
        <v>3200</v>
      </c>
    </row>
    <row r="634" spans="1:38" hidden="1">
      <c r="A634" s="8" t="s">
        <v>2000</v>
      </c>
      <c r="B634" s="3" t="s">
        <v>1615</v>
      </c>
      <c r="C634" s="3" t="s">
        <v>1709</v>
      </c>
      <c r="D634" s="3" t="s">
        <v>1996</v>
      </c>
      <c r="E634" s="3" t="s">
        <v>1997</v>
      </c>
      <c r="F634" s="8" t="s">
        <v>1641</v>
      </c>
      <c r="G634" s="6">
        <f>SUMIFS(GQList,GIList,Table_ExternalData_1[[#This Row],[Item_key]],GDList,Table_ExternalData_1[[#Headers],[1]])</f>
        <v>0</v>
      </c>
      <c r="H634" s="6">
        <f>SUMIFS(GQList,GIList,Table_ExternalData_1[[#This Row],[Item_key]],GDList,Table_ExternalData_1[[#Headers],[2]])</f>
        <v>0</v>
      </c>
      <c r="I634" s="6">
        <f>SUMIFS(GQList,GIList,Table_ExternalData_1[[#This Row],[Item_key]],GDList,Table_ExternalData_1[[#Headers],[3]])</f>
        <v>0</v>
      </c>
      <c r="J634" s="6">
        <f>SUMIFS(GQList,GIList,Table_ExternalData_1[[#This Row],[Item_key]],GDList,Table_ExternalData_1[[#Headers],[4]])</f>
        <v>0</v>
      </c>
      <c r="K634" s="6">
        <f>SUMIFS(GQList,GIList,Table_ExternalData_1[[#This Row],[Item_key]],GDList,Table_ExternalData_1[[#Headers],[5]])</f>
        <v>0</v>
      </c>
      <c r="L634" s="6">
        <f>SUMIFS(GQList,GIList,Table_ExternalData_1[[#This Row],[Item_key]],GDList,Table_ExternalData_1[[#Headers],[6]])</f>
        <v>0</v>
      </c>
      <c r="M634" s="6">
        <f>SUMIFS(GQList,GIList,Table_ExternalData_1[[#This Row],[Item_key]],GDList,Table_ExternalData_1[[#Headers],[7]])</f>
        <v>0</v>
      </c>
      <c r="N634" s="6">
        <f>SUMIFS(GQList,GIList,Table_ExternalData_1[[#This Row],[Item_key]],GDList,Table_ExternalData_1[[#Headers],[8]])</f>
        <v>0</v>
      </c>
      <c r="O634" s="6">
        <f>SUMIFS(GQList,GIList,Table_ExternalData_1[[#This Row],[Item_key]],GDList,Table_ExternalData_1[[#Headers],[9]])</f>
        <v>0</v>
      </c>
      <c r="P634" s="6">
        <f>SUMIFS(GQList,GIList,Table_ExternalData_1[[#This Row],[Item_key]],GDList,Table_ExternalData_1[[#Headers],[10]])</f>
        <v>0</v>
      </c>
      <c r="Q634" s="6">
        <f>SUMIFS(GQList,GIList,Table_ExternalData_1[[#This Row],[Item_key]],GDList,Table_ExternalData_1[[#Headers],[11]])</f>
        <v>0</v>
      </c>
      <c r="R634" s="6">
        <f>SUMIFS(GQList,GIList,Table_ExternalData_1[[#This Row],[Item_key]],GDList,Table_ExternalData_1[[#Headers],[12]])</f>
        <v>0</v>
      </c>
      <c r="S634" s="6">
        <f>SUMIFS(GQList,GIList,Table_ExternalData_1[[#This Row],[Item_key]],GDList,Table_ExternalData_1[[#Headers],[13]])</f>
        <v>0</v>
      </c>
      <c r="T634" s="6">
        <f>SUMIFS(GQList,GIList,Table_ExternalData_1[[#This Row],[Item_key]],GDList,Table_ExternalData_1[[#Headers],[14]])</f>
        <v>0</v>
      </c>
      <c r="U634" s="6">
        <f>SUMIFS(GQList,GIList,Table_ExternalData_1[[#This Row],[Item_key]],GDList,Table_ExternalData_1[[#Headers],[15]])</f>
        <v>0</v>
      </c>
      <c r="V634" s="6">
        <f>SUMIFS(GQList,GIList,Table_ExternalData_1[[#This Row],[Item_key]],GDList,Table_ExternalData_1[[#Headers],[16]])</f>
        <v>0</v>
      </c>
      <c r="W634" s="6">
        <f>SUMIFS(GQList,GIList,Table_ExternalData_1[[#This Row],[Item_key]],GDList,Table_ExternalData_1[[#Headers],[17]])</f>
        <v>0</v>
      </c>
      <c r="X634" s="6">
        <f>SUMIFS(GQList,GIList,Table_ExternalData_1[[#This Row],[Item_key]],GDList,Table_ExternalData_1[[#Headers],[18]])</f>
        <v>0</v>
      </c>
      <c r="Y634" s="6">
        <f>SUMIFS(GQList,GIList,Table_ExternalData_1[[#This Row],[Item_key]],GDList,Table_ExternalData_1[[#Headers],[19]])</f>
        <v>0</v>
      </c>
      <c r="Z634" s="6">
        <f>SUMIFS(GQList,GIList,Table_ExternalData_1[[#This Row],[Item_key]],GDList,Table_ExternalData_1[[#Headers],[20]])</f>
        <v>0</v>
      </c>
      <c r="AA634" s="6">
        <f>SUMIFS(GQList,GIList,Table_ExternalData_1[[#This Row],[Item_key]],GDList,Table_ExternalData_1[[#Headers],[21]])</f>
        <v>0</v>
      </c>
      <c r="AB634" s="6">
        <f>SUMIFS(GQList,GIList,Table_ExternalData_1[[#This Row],[Item_key]],GDList,Table_ExternalData_1[[#Headers],[22]])</f>
        <v>0</v>
      </c>
      <c r="AC634" s="6">
        <f>SUMIFS(GQList,GIList,Table_ExternalData_1[[#This Row],[Item_key]],GDList,Table_ExternalData_1[[#Headers],[23]])</f>
        <v>0</v>
      </c>
      <c r="AD634" s="6">
        <f>SUMIFS(GQList,GIList,Table_ExternalData_1[[#This Row],[Item_key]],GDList,Table_ExternalData_1[[#Headers],[24]])</f>
        <v>0</v>
      </c>
      <c r="AE634" s="6">
        <f>SUMIFS(GQList,GIList,Table_ExternalData_1[[#This Row],[Item_key]],GDList,Table_ExternalData_1[[#Headers],[25]])</f>
        <v>0</v>
      </c>
      <c r="AF634" s="6">
        <f>SUMIFS(GQList,GIList,Table_ExternalData_1[[#This Row],[Item_key]],GDList,Table_ExternalData_1[[#Headers],[26]])</f>
        <v>0</v>
      </c>
      <c r="AG634" s="6">
        <f>SUMIFS(GQList,GIList,Table_ExternalData_1[[#This Row],[Item_key]],GDList,Table_ExternalData_1[[#Headers],[27]])</f>
        <v>0</v>
      </c>
      <c r="AH634" s="6">
        <f>SUMIFS(GQList,GIList,Table_ExternalData_1[[#This Row],[Item_key]],GDList,Table_ExternalData_1[[#Headers],[28]])</f>
        <v>0</v>
      </c>
      <c r="AI634" s="6">
        <f>SUMIFS(GQList,GIList,Table_ExternalData_1[[#This Row],[Item_key]],GDList,Table_ExternalData_1[[#Headers],[29]])</f>
        <v>0</v>
      </c>
      <c r="AJ634" s="6">
        <f>SUMIFS(GQList,GIList,Table_ExternalData_1[[#This Row],[Item_key]],GDList,Table_ExternalData_1[[#Headers],[30]])</f>
        <v>0</v>
      </c>
      <c r="AK634" s="6">
        <f>SUMIFS(GQList,GIList,Table_ExternalData_1[[#This Row],[Item_key]],GDList,Table_ExternalData_1[[#Headers],[31]])</f>
        <v>0</v>
      </c>
      <c r="AL634" s="6">
        <f>SUM(Table_ExternalData_1[[#This Row],[1]:[31]])</f>
        <v>0</v>
      </c>
    </row>
    <row r="635" spans="1:38" hidden="1">
      <c r="A635" s="8" t="s">
        <v>2000</v>
      </c>
      <c r="B635" s="3" t="s">
        <v>1615</v>
      </c>
      <c r="C635" s="3" t="s">
        <v>543</v>
      </c>
      <c r="D635" s="3" t="s">
        <v>1616</v>
      </c>
      <c r="E635" s="3" t="s">
        <v>1106</v>
      </c>
      <c r="F635" s="8" t="s">
        <v>1641</v>
      </c>
      <c r="G635" s="6">
        <f>SUMIFS(GQList,GIList,Table_ExternalData_1[[#This Row],[Item_key]],GDList,Table_ExternalData_1[[#Headers],[1]])</f>
        <v>0</v>
      </c>
      <c r="H635" s="6">
        <f>SUMIFS(GQList,GIList,Table_ExternalData_1[[#This Row],[Item_key]],GDList,Table_ExternalData_1[[#Headers],[2]])</f>
        <v>0</v>
      </c>
      <c r="I635" s="6">
        <f>SUMIFS(GQList,GIList,Table_ExternalData_1[[#This Row],[Item_key]],GDList,Table_ExternalData_1[[#Headers],[3]])</f>
        <v>0</v>
      </c>
      <c r="J635" s="6">
        <f>SUMIFS(GQList,GIList,Table_ExternalData_1[[#This Row],[Item_key]],GDList,Table_ExternalData_1[[#Headers],[4]])</f>
        <v>0</v>
      </c>
      <c r="K635" s="6">
        <f>SUMIFS(GQList,GIList,Table_ExternalData_1[[#This Row],[Item_key]],GDList,Table_ExternalData_1[[#Headers],[5]])</f>
        <v>0</v>
      </c>
      <c r="L635" s="6">
        <f>SUMIFS(GQList,GIList,Table_ExternalData_1[[#This Row],[Item_key]],GDList,Table_ExternalData_1[[#Headers],[6]])</f>
        <v>0</v>
      </c>
      <c r="M635" s="6">
        <f>SUMIFS(GQList,GIList,Table_ExternalData_1[[#This Row],[Item_key]],GDList,Table_ExternalData_1[[#Headers],[7]])</f>
        <v>0</v>
      </c>
      <c r="N635" s="6">
        <f>SUMIFS(GQList,GIList,Table_ExternalData_1[[#This Row],[Item_key]],GDList,Table_ExternalData_1[[#Headers],[8]])</f>
        <v>0</v>
      </c>
      <c r="O635" s="6">
        <f>SUMIFS(GQList,GIList,Table_ExternalData_1[[#This Row],[Item_key]],GDList,Table_ExternalData_1[[#Headers],[9]])</f>
        <v>0</v>
      </c>
      <c r="P635" s="6">
        <f>SUMIFS(GQList,GIList,Table_ExternalData_1[[#This Row],[Item_key]],GDList,Table_ExternalData_1[[#Headers],[10]])</f>
        <v>0</v>
      </c>
      <c r="Q635" s="6">
        <f>SUMIFS(GQList,GIList,Table_ExternalData_1[[#This Row],[Item_key]],GDList,Table_ExternalData_1[[#Headers],[11]])</f>
        <v>0</v>
      </c>
      <c r="R635" s="6">
        <f>SUMIFS(GQList,GIList,Table_ExternalData_1[[#This Row],[Item_key]],GDList,Table_ExternalData_1[[#Headers],[12]])</f>
        <v>0</v>
      </c>
      <c r="S635" s="6">
        <f>SUMIFS(GQList,GIList,Table_ExternalData_1[[#This Row],[Item_key]],GDList,Table_ExternalData_1[[#Headers],[13]])</f>
        <v>0</v>
      </c>
      <c r="T635" s="6">
        <f>SUMIFS(GQList,GIList,Table_ExternalData_1[[#This Row],[Item_key]],GDList,Table_ExternalData_1[[#Headers],[14]])</f>
        <v>0</v>
      </c>
      <c r="U635" s="6">
        <f>SUMIFS(GQList,GIList,Table_ExternalData_1[[#This Row],[Item_key]],GDList,Table_ExternalData_1[[#Headers],[15]])</f>
        <v>0</v>
      </c>
      <c r="V635" s="6">
        <f>SUMIFS(GQList,GIList,Table_ExternalData_1[[#This Row],[Item_key]],GDList,Table_ExternalData_1[[#Headers],[16]])</f>
        <v>0</v>
      </c>
      <c r="W635" s="6">
        <f>SUMIFS(GQList,GIList,Table_ExternalData_1[[#This Row],[Item_key]],GDList,Table_ExternalData_1[[#Headers],[17]])</f>
        <v>0</v>
      </c>
      <c r="X635" s="6">
        <f>SUMIFS(GQList,GIList,Table_ExternalData_1[[#This Row],[Item_key]],GDList,Table_ExternalData_1[[#Headers],[18]])</f>
        <v>0</v>
      </c>
      <c r="Y635" s="6">
        <f>SUMIFS(GQList,GIList,Table_ExternalData_1[[#This Row],[Item_key]],GDList,Table_ExternalData_1[[#Headers],[19]])</f>
        <v>0</v>
      </c>
      <c r="Z635" s="6">
        <f>SUMIFS(GQList,GIList,Table_ExternalData_1[[#This Row],[Item_key]],GDList,Table_ExternalData_1[[#Headers],[20]])</f>
        <v>0</v>
      </c>
      <c r="AA635" s="6">
        <f>SUMIFS(GQList,GIList,Table_ExternalData_1[[#This Row],[Item_key]],GDList,Table_ExternalData_1[[#Headers],[21]])</f>
        <v>0</v>
      </c>
      <c r="AB635" s="6">
        <f>SUMIFS(GQList,GIList,Table_ExternalData_1[[#This Row],[Item_key]],GDList,Table_ExternalData_1[[#Headers],[22]])</f>
        <v>0</v>
      </c>
      <c r="AC635" s="6">
        <f>SUMIFS(GQList,GIList,Table_ExternalData_1[[#This Row],[Item_key]],GDList,Table_ExternalData_1[[#Headers],[23]])</f>
        <v>0</v>
      </c>
      <c r="AD635" s="6">
        <f>SUMIFS(GQList,GIList,Table_ExternalData_1[[#This Row],[Item_key]],GDList,Table_ExternalData_1[[#Headers],[24]])</f>
        <v>0</v>
      </c>
      <c r="AE635" s="6">
        <f>SUMIFS(GQList,GIList,Table_ExternalData_1[[#This Row],[Item_key]],GDList,Table_ExternalData_1[[#Headers],[25]])</f>
        <v>0</v>
      </c>
      <c r="AF635" s="6">
        <f>SUMIFS(GQList,GIList,Table_ExternalData_1[[#This Row],[Item_key]],GDList,Table_ExternalData_1[[#Headers],[26]])</f>
        <v>0</v>
      </c>
      <c r="AG635" s="6">
        <f>SUMIFS(GQList,GIList,Table_ExternalData_1[[#This Row],[Item_key]],GDList,Table_ExternalData_1[[#Headers],[27]])</f>
        <v>0</v>
      </c>
      <c r="AH635" s="6">
        <f>SUMIFS(GQList,GIList,Table_ExternalData_1[[#This Row],[Item_key]],GDList,Table_ExternalData_1[[#Headers],[28]])</f>
        <v>0</v>
      </c>
      <c r="AI635" s="6">
        <f>SUMIFS(GQList,GIList,Table_ExternalData_1[[#This Row],[Item_key]],GDList,Table_ExternalData_1[[#Headers],[29]])</f>
        <v>0</v>
      </c>
      <c r="AJ635" s="6">
        <f>SUMIFS(GQList,GIList,Table_ExternalData_1[[#This Row],[Item_key]],GDList,Table_ExternalData_1[[#Headers],[30]])</f>
        <v>0</v>
      </c>
      <c r="AK635" s="6">
        <f>SUMIFS(GQList,GIList,Table_ExternalData_1[[#This Row],[Item_key]],GDList,Table_ExternalData_1[[#Headers],[31]])</f>
        <v>0</v>
      </c>
      <c r="AL635" s="6">
        <f>SUM(Table_ExternalData_1[[#This Row],[1]:[31]])</f>
        <v>0</v>
      </c>
    </row>
    <row r="636" spans="1:38" hidden="1">
      <c r="A636" s="8" t="s">
        <v>2000</v>
      </c>
      <c r="B636" s="3" t="s">
        <v>1615</v>
      </c>
      <c r="C636" s="3" t="s">
        <v>544</v>
      </c>
      <c r="D636" s="3" t="s">
        <v>1617</v>
      </c>
      <c r="E636" s="3" t="s">
        <v>1106</v>
      </c>
      <c r="F636" s="8" t="s">
        <v>1641</v>
      </c>
      <c r="G636" s="6">
        <f>SUMIFS(GQList,GIList,Table_ExternalData_1[[#This Row],[Item_key]],GDList,Table_ExternalData_1[[#Headers],[1]])</f>
        <v>0</v>
      </c>
      <c r="H636" s="6">
        <f>SUMIFS(GQList,GIList,Table_ExternalData_1[[#This Row],[Item_key]],GDList,Table_ExternalData_1[[#Headers],[2]])</f>
        <v>0</v>
      </c>
      <c r="I636" s="6">
        <f>SUMIFS(GQList,GIList,Table_ExternalData_1[[#This Row],[Item_key]],GDList,Table_ExternalData_1[[#Headers],[3]])</f>
        <v>0</v>
      </c>
      <c r="J636" s="6">
        <f>SUMIFS(GQList,GIList,Table_ExternalData_1[[#This Row],[Item_key]],GDList,Table_ExternalData_1[[#Headers],[4]])</f>
        <v>0</v>
      </c>
      <c r="K636" s="6">
        <f>SUMIFS(GQList,GIList,Table_ExternalData_1[[#This Row],[Item_key]],GDList,Table_ExternalData_1[[#Headers],[5]])</f>
        <v>0</v>
      </c>
      <c r="L636" s="6">
        <f>SUMIFS(GQList,GIList,Table_ExternalData_1[[#This Row],[Item_key]],GDList,Table_ExternalData_1[[#Headers],[6]])</f>
        <v>0</v>
      </c>
      <c r="M636" s="6">
        <f>SUMIFS(GQList,GIList,Table_ExternalData_1[[#This Row],[Item_key]],GDList,Table_ExternalData_1[[#Headers],[7]])</f>
        <v>0</v>
      </c>
      <c r="N636" s="6">
        <f>SUMIFS(GQList,GIList,Table_ExternalData_1[[#This Row],[Item_key]],GDList,Table_ExternalData_1[[#Headers],[8]])</f>
        <v>0</v>
      </c>
      <c r="O636" s="6">
        <f>SUMIFS(GQList,GIList,Table_ExternalData_1[[#This Row],[Item_key]],GDList,Table_ExternalData_1[[#Headers],[9]])</f>
        <v>0</v>
      </c>
      <c r="P636" s="6">
        <f>SUMIFS(GQList,GIList,Table_ExternalData_1[[#This Row],[Item_key]],GDList,Table_ExternalData_1[[#Headers],[10]])</f>
        <v>0</v>
      </c>
      <c r="Q636" s="6">
        <f>SUMIFS(GQList,GIList,Table_ExternalData_1[[#This Row],[Item_key]],GDList,Table_ExternalData_1[[#Headers],[11]])</f>
        <v>0</v>
      </c>
      <c r="R636" s="6">
        <f>SUMIFS(GQList,GIList,Table_ExternalData_1[[#This Row],[Item_key]],GDList,Table_ExternalData_1[[#Headers],[12]])</f>
        <v>0</v>
      </c>
      <c r="S636" s="6">
        <f>SUMIFS(GQList,GIList,Table_ExternalData_1[[#This Row],[Item_key]],GDList,Table_ExternalData_1[[#Headers],[13]])</f>
        <v>0</v>
      </c>
      <c r="T636" s="6">
        <f>SUMIFS(GQList,GIList,Table_ExternalData_1[[#This Row],[Item_key]],GDList,Table_ExternalData_1[[#Headers],[14]])</f>
        <v>0</v>
      </c>
      <c r="U636" s="6">
        <f>SUMIFS(GQList,GIList,Table_ExternalData_1[[#This Row],[Item_key]],GDList,Table_ExternalData_1[[#Headers],[15]])</f>
        <v>0</v>
      </c>
      <c r="V636" s="6">
        <f>SUMIFS(GQList,GIList,Table_ExternalData_1[[#This Row],[Item_key]],GDList,Table_ExternalData_1[[#Headers],[16]])</f>
        <v>0</v>
      </c>
      <c r="W636" s="6">
        <f>SUMIFS(GQList,GIList,Table_ExternalData_1[[#This Row],[Item_key]],GDList,Table_ExternalData_1[[#Headers],[17]])</f>
        <v>0</v>
      </c>
      <c r="X636" s="6">
        <f>SUMIFS(GQList,GIList,Table_ExternalData_1[[#This Row],[Item_key]],GDList,Table_ExternalData_1[[#Headers],[18]])</f>
        <v>0</v>
      </c>
      <c r="Y636" s="6">
        <f>SUMIFS(GQList,GIList,Table_ExternalData_1[[#This Row],[Item_key]],GDList,Table_ExternalData_1[[#Headers],[19]])</f>
        <v>0</v>
      </c>
      <c r="Z636" s="6">
        <f>SUMIFS(GQList,GIList,Table_ExternalData_1[[#This Row],[Item_key]],GDList,Table_ExternalData_1[[#Headers],[20]])</f>
        <v>0</v>
      </c>
      <c r="AA636" s="6">
        <f>SUMIFS(GQList,GIList,Table_ExternalData_1[[#This Row],[Item_key]],GDList,Table_ExternalData_1[[#Headers],[21]])</f>
        <v>0</v>
      </c>
      <c r="AB636" s="6">
        <f>SUMIFS(GQList,GIList,Table_ExternalData_1[[#This Row],[Item_key]],GDList,Table_ExternalData_1[[#Headers],[22]])</f>
        <v>0</v>
      </c>
      <c r="AC636" s="6">
        <f>SUMIFS(GQList,GIList,Table_ExternalData_1[[#This Row],[Item_key]],GDList,Table_ExternalData_1[[#Headers],[23]])</f>
        <v>0</v>
      </c>
      <c r="AD636" s="6">
        <f>SUMIFS(GQList,GIList,Table_ExternalData_1[[#This Row],[Item_key]],GDList,Table_ExternalData_1[[#Headers],[24]])</f>
        <v>0</v>
      </c>
      <c r="AE636" s="6">
        <f>SUMIFS(GQList,GIList,Table_ExternalData_1[[#This Row],[Item_key]],GDList,Table_ExternalData_1[[#Headers],[25]])</f>
        <v>0</v>
      </c>
      <c r="AF636" s="6">
        <f>SUMIFS(GQList,GIList,Table_ExternalData_1[[#This Row],[Item_key]],GDList,Table_ExternalData_1[[#Headers],[26]])</f>
        <v>0</v>
      </c>
      <c r="AG636" s="6">
        <f>SUMIFS(GQList,GIList,Table_ExternalData_1[[#This Row],[Item_key]],GDList,Table_ExternalData_1[[#Headers],[27]])</f>
        <v>0</v>
      </c>
      <c r="AH636" s="6">
        <f>SUMIFS(GQList,GIList,Table_ExternalData_1[[#This Row],[Item_key]],GDList,Table_ExternalData_1[[#Headers],[28]])</f>
        <v>0</v>
      </c>
      <c r="AI636" s="6">
        <f>SUMIFS(GQList,GIList,Table_ExternalData_1[[#This Row],[Item_key]],GDList,Table_ExternalData_1[[#Headers],[29]])</f>
        <v>0</v>
      </c>
      <c r="AJ636" s="6">
        <f>SUMIFS(GQList,GIList,Table_ExternalData_1[[#This Row],[Item_key]],GDList,Table_ExternalData_1[[#Headers],[30]])</f>
        <v>0</v>
      </c>
      <c r="AK636" s="6">
        <f>SUMIFS(GQList,GIList,Table_ExternalData_1[[#This Row],[Item_key]],GDList,Table_ExternalData_1[[#Headers],[31]])</f>
        <v>0</v>
      </c>
      <c r="AL636" s="6">
        <f>SUM(Table_ExternalData_1[[#This Row],[1]:[31]])</f>
        <v>0</v>
      </c>
    </row>
    <row r="637" spans="1:38" hidden="1">
      <c r="A637" s="8" t="s">
        <v>2000</v>
      </c>
      <c r="B637" s="3" t="s">
        <v>1615</v>
      </c>
      <c r="C637" s="3" t="s">
        <v>545</v>
      </c>
      <c r="D637" s="3" t="s">
        <v>1618</v>
      </c>
      <c r="E637" s="3" t="s">
        <v>1106</v>
      </c>
      <c r="F637" s="8" t="s">
        <v>1641</v>
      </c>
      <c r="G637" s="6">
        <f>SUMIFS(GQList,GIList,Table_ExternalData_1[[#This Row],[Item_key]],GDList,Table_ExternalData_1[[#Headers],[1]])</f>
        <v>0</v>
      </c>
      <c r="H637" s="6">
        <f>SUMIFS(GQList,GIList,Table_ExternalData_1[[#This Row],[Item_key]],GDList,Table_ExternalData_1[[#Headers],[2]])</f>
        <v>0</v>
      </c>
      <c r="I637" s="6">
        <f>SUMIFS(GQList,GIList,Table_ExternalData_1[[#This Row],[Item_key]],GDList,Table_ExternalData_1[[#Headers],[3]])</f>
        <v>0</v>
      </c>
      <c r="J637" s="6">
        <f>SUMIFS(GQList,GIList,Table_ExternalData_1[[#This Row],[Item_key]],GDList,Table_ExternalData_1[[#Headers],[4]])</f>
        <v>0</v>
      </c>
      <c r="K637" s="6">
        <f>SUMIFS(GQList,GIList,Table_ExternalData_1[[#This Row],[Item_key]],GDList,Table_ExternalData_1[[#Headers],[5]])</f>
        <v>0</v>
      </c>
      <c r="L637" s="6">
        <f>SUMIFS(GQList,GIList,Table_ExternalData_1[[#This Row],[Item_key]],GDList,Table_ExternalData_1[[#Headers],[6]])</f>
        <v>0</v>
      </c>
      <c r="M637" s="6">
        <f>SUMIFS(GQList,GIList,Table_ExternalData_1[[#This Row],[Item_key]],GDList,Table_ExternalData_1[[#Headers],[7]])</f>
        <v>0</v>
      </c>
      <c r="N637" s="6">
        <f>SUMIFS(GQList,GIList,Table_ExternalData_1[[#This Row],[Item_key]],GDList,Table_ExternalData_1[[#Headers],[8]])</f>
        <v>0</v>
      </c>
      <c r="O637" s="6">
        <f>SUMIFS(GQList,GIList,Table_ExternalData_1[[#This Row],[Item_key]],GDList,Table_ExternalData_1[[#Headers],[9]])</f>
        <v>0</v>
      </c>
      <c r="P637" s="6">
        <f>SUMIFS(GQList,GIList,Table_ExternalData_1[[#This Row],[Item_key]],GDList,Table_ExternalData_1[[#Headers],[10]])</f>
        <v>0</v>
      </c>
      <c r="Q637" s="6">
        <f>SUMIFS(GQList,GIList,Table_ExternalData_1[[#This Row],[Item_key]],GDList,Table_ExternalData_1[[#Headers],[11]])</f>
        <v>0</v>
      </c>
      <c r="R637" s="6">
        <f>SUMIFS(GQList,GIList,Table_ExternalData_1[[#This Row],[Item_key]],GDList,Table_ExternalData_1[[#Headers],[12]])</f>
        <v>0</v>
      </c>
      <c r="S637" s="6">
        <f>SUMIFS(GQList,GIList,Table_ExternalData_1[[#This Row],[Item_key]],GDList,Table_ExternalData_1[[#Headers],[13]])</f>
        <v>0</v>
      </c>
      <c r="T637" s="6">
        <f>SUMIFS(GQList,GIList,Table_ExternalData_1[[#This Row],[Item_key]],GDList,Table_ExternalData_1[[#Headers],[14]])</f>
        <v>0</v>
      </c>
      <c r="U637" s="6">
        <f>SUMIFS(GQList,GIList,Table_ExternalData_1[[#This Row],[Item_key]],GDList,Table_ExternalData_1[[#Headers],[15]])</f>
        <v>0</v>
      </c>
      <c r="V637" s="6">
        <f>SUMIFS(GQList,GIList,Table_ExternalData_1[[#This Row],[Item_key]],GDList,Table_ExternalData_1[[#Headers],[16]])</f>
        <v>0</v>
      </c>
      <c r="W637" s="6">
        <f>SUMIFS(GQList,GIList,Table_ExternalData_1[[#This Row],[Item_key]],GDList,Table_ExternalData_1[[#Headers],[17]])</f>
        <v>0</v>
      </c>
      <c r="X637" s="6">
        <f>SUMIFS(GQList,GIList,Table_ExternalData_1[[#This Row],[Item_key]],GDList,Table_ExternalData_1[[#Headers],[18]])</f>
        <v>0</v>
      </c>
      <c r="Y637" s="6">
        <f>SUMIFS(GQList,GIList,Table_ExternalData_1[[#This Row],[Item_key]],GDList,Table_ExternalData_1[[#Headers],[19]])</f>
        <v>0</v>
      </c>
      <c r="Z637" s="6">
        <f>SUMIFS(GQList,GIList,Table_ExternalData_1[[#This Row],[Item_key]],GDList,Table_ExternalData_1[[#Headers],[20]])</f>
        <v>0</v>
      </c>
      <c r="AA637" s="6">
        <f>SUMIFS(GQList,GIList,Table_ExternalData_1[[#This Row],[Item_key]],GDList,Table_ExternalData_1[[#Headers],[21]])</f>
        <v>0</v>
      </c>
      <c r="AB637" s="6">
        <f>SUMIFS(GQList,GIList,Table_ExternalData_1[[#This Row],[Item_key]],GDList,Table_ExternalData_1[[#Headers],[22]])</f>
        <v>0</v>
      </c>
      <c r="AC637" s="6">
        <f>SUMIFS(GQList,GIList,Table_ExternalData_1[[#This Row],[Item_key]],GDList,Table_ExternalData_1[[#Headers],[23]])</f>
        <v>0</v>
      </c>
      <c r="AD637" s="6">
        <f>SUMIFS(GQList,GIList,Table_ExternalData_1[[#This Row],[Item_key]],GDList,Table_ExternalData_1[[#Headers],[24]])</f>
        <v>0</v>
      </c>
      <c r="AE637" s="6">
        <f>SUMIFS(GQList,GIList,Table_ExternalData_1[[#This Row],[Item_key]],GDList,Table_ExternalData_1[[#Headers],[25]])</f>
        <v>0</v>
      </c>
      <c r="AF637" s="6">
        <f>SUMIFS(GQList,GIList,Table_ExternalData_1[[#This Row],[Item_key]],GDList,Table_ExternalData_1[[#Headers],[26]])</f>
        <v>0</v>
      </c>
      <c r="AG637" s="6">
        <f>SUMIFS(GQList,GIList,Table_ExternalData_1[[#This Row],[Item_key]],GDList,Table_ExternalData_1[[#Headers],[27]])</f>
        <v>0</v>
      </c>
      <c r="AH637" s="6">
        <f>SUMIFS(GQList,GIList,Table_ExternalData_1[[#This Row],[Item_key]],GDList,Table_ExternalData_1[[#Headers],[28]])</f>
        <v>0</v>
      </c>
      <c r="AI637" s="6">
        <f>SUMIFS(GQList,GIList,Table_ExternalData_1[[#This Row],[Item_key]],GDList,Table_ExternalData_1[[#Headers],[29]])</f>
        <v>0</v>
      </c>
      <c r="AJ637" s="6">
        <f>SUMIFS(GQList,GIList,Table_ExternalData_1[[#This Row],[Item_key]],GDList,Table_ExternalData_1[[#Headers],[30]])</f>
        <v>0</v>
      </c>
      <c r="AK637" s="6">
        <f>SUMIFS(GQList,GIList,Table_ExternalData_1[[#This Row],[Item_key]],GDList,Table_ExternalData_1[[#Headers],[31]])</f>
        <v>0</v>
      </c>
      <c r="AL637" s="6">
        <f>SUM(Table_ExternalData_1[[#This Row],[1]:[31]])</f>
        <v>0</v>
      </c>
    </row>
    <row r="638" spans="1:38" hidden="1">
      <c r="A638" s="8" t="s">
        <v>2000</v>
      </c>
      <c r="B638" s="3" t="s">
        <v>1615</v>
      </c>
      <c r="C638" s="3" t="s">
        <v>59</v>
      </c>
      <c r="D638" s="3" t="s">
        <v>1619</v>
      </c>
      <c r="E638" s="3" t="s">
        <v>1620</v>
      </c>
      <c r="F638" s="8" t="s">
        <v>1641</v>
      </c>
      <c r="G638" s="6">
        <f>SUMIFS(GQList,GIList,Table_ExternalData_1[[#This Row],[Item_key]],GDList,Table_ExternalData_1[[#Headers],[1]])</f>
        <v>0</v>
      </c>
      <c r="H638" s="6">
        <f>SUMIFS(GQList,GIList,Table_ExternalData_1[[#This Row],[Item_key]],GDList,Table_ExternalData_1[[#Headers],[2]])</f>
        <v>0</v>
      </c>
      <c r="I638" s="6">
        <f>SUMIFS(GQList,GIList,Table_ExternalData_1[[#This Row],[Item_key]],GDList,Table_ExternalData_1[[#Headers],[3]])</f>
        <v>0</v>
      </c>
      <c r="J638" s="6">
        <f>SUMIFS(GQList,GIList,Table_ExternalData_1[[#This Row],[Item_key]],GDList,Table_ExternalData_1[[#Headers],[4]])</f>
        <v>0</v>
      </c>
      <c r="K638" s="6">
        <f>SUMIFS(GQList,GIList,Table_ExternalData_1[[#This Row],[Item_key]],GDList,Table_ExternalData_1[[#Headers],[5]])</f>
        <v>0</v>
      </c>
      <c r="L638" s="6">
        <f>SUMIFS(GQList,GIList,Table_ExternalData_1[[#This Row],[Item_key]],GDList,Table_ExternalData_1[[#Headers],[6]])</f>
        <v>0</v>
      </c>
      <c r="M638" s="6">
        <f>SUMIFS(GQList,GIList,Table_ExternalData_1[[#This Row],[Item_key]],GDList,Table_ExternalData_1[[#Headers],[7]])</f>
        <v>0</v>
      </c>
      <c r="N638" s="6">
        <f>SUMIFS(GQList,GIList,Table_ExternalData_1[[#This Row],[Item_key]],GDList,Table_ExternalData_1[[#Headers],[8]])</f>
        <v>0</v>
      </c>
      <c r="O638" s="6">
        <f>SUMIFS(GQList,GIList,Table_ExternalData_1[[#This Row],[Item_key]],GDList,Table_ExternalData_1[[#Headers],[9]])</f>
        <v>0</v>
      </c>
      <c r="P638" s="6">
        <f>SUMIFS(GQList,GIList,Table_ExternalData_1[[#This Row],[Item_key]],GDList,Table_ExternalData_1[[#Headers],[10]])</f>
        <v>0</v>
      </c>
      <c r="Q638" s="6">
        <f>SUMIFS(GQList,GIList,Table_ExternalData_1[[#This Row],[Item_key]],GDList,Table_ExternalData_1[[#Headers],[11]])</f>
        <v>0</v>
      </c>
      <c r="R638" s="6">
        <f>SUMIFS(GQList,GIList,Table_ExternalData_1[[#This Row],[Item_key]],GDList,Table_ExternalData_1[[#Headers],[12]])</f>
        <v>0</v>
      </c>
      <c r="S638" s="6">
        <f>SUMIFS(GQList,GIList,Table_ExternalData_1[[#This Row],[Item_key]],GDList,Table_ExternalData_1[[#Headers],[13]])</f>
        <v>0</v>
      </c>
      <c r="T638" s="6">
        <f>SUMIFS(GQList,GIList,Table_ExternalData_1[[#This Row],[Item_key]],GDList,Table_ExternalData_1[[#Headers],[14]])</f>
        <v>0</v>
      </c>
      <c r="U638" s="6">
        <f>SUMIFS(GQList,GIList,Table_ExternalData_1[[#This Row],[Item_key]],GDList,Table_ExternalData_1[[#Headers],[15]])</f>
        <v>0</v>
      </c>
      <c r="V638" s="6">
        <f>SUMIFS(GQList,GIList,Table_ExternalData_1[[#This Row],[Item_key]],GDList,Table_ExternalData_1[[#Headers],[16]])</f>
        <v>0</v>
      </c>
      <c r="W638" s="6">
        <f>SUMIFS(GQList,GIList,Table_ExternalData_1[[#This Row],[Item_key]],GDList,Table_ExternalData_1[[#Headers],[17]])</f>
        <v>0</v>
      </c>
      <c r="X638" s="6">
        <f>SUMIFS(GQList,GIList,Table_ExternalData_1[[#This Row],[Item_key]],GDList,Table_ExternalData_1[[#Headers],[18]])</f>
        <v>0</v>
      </c>
      <c r="Y638" s="6">
        <f>SUMIFS(GQList,GIList,Table_ExternalData_1[[#This Row],[Item_key]],GDList,Table_ExternalData_1[[#Headers],[19]])</f>
        <v>0</v>
      </c>
      <c r="Z638" s="6">
        <f>SUMIFS(GQList,GIList,Table_ExternalData_1[[#This Row],[Item_key]],GDList,Table_ExternalData_1[[#Headers],[20]])</f>
        <v>0</v>
      </c>
      <c r="AA638" s="6">
        <f>SUMIFS(GQList,GIList,Table_ExternalData_1[[#This Row],[Item_key]],GDList,Table_ExternalData_1[[#Headers],[21]])</f>
        <v>0</v>
      </c>
      <c r="AB638" s="6">
        <f>SUMIFS(GQList,GIList,Table_ExternalData_1[[#This Row],[Item_key]],GDList,Table_ExternalData_1[[#Headers],[22]])</f>
        <v>0</v>
      </c>
      <c r="AC638" s="6">
        <f>SUMIFS(GQList,GIList,Table_ExternalData_1[[#This Row],[Item_key]],GDList,Table_ExternalData_1[[#Headers],[23]])</f>
        <v>0</v>
      </c>
      <c r="AD638" s="6">
        <f>SUMIFS(GQList,GIList,Table_ExternalData_1[[#This Row],[Item_key]],GDList,Table_ExternalData_1[[#Headers],[24]])</f>
        <v>0</v>
      </c>
      <c r="AE638" s="6">
        <f>SUMIFS(GQList,GIList,Table_ExternalData_1[[#This Row],[Item_key]],GDList,Table_ExternalData_1[[#Headers],[25]])</f>
        <v>0</v>
      </c>
      <c r="AF638" s="6">
        <f>SUMIFS(GQList,GIList,Table_ExternalData_1[[#This Row],[Item_key]],GDList,Table_ExternalData_1[[#Headers],[26]])</f>
        <v>0</v>
      </c>
      <c r="AG638" s="6">
        <f>SUMIFS(GQList,GIList,Table_ExternalData_1[[#This Row],[Item_key]],GDList,Table_ExternalData_1[[#Headers],[27]])</f>
        <v>0</v>
      </c>
      <c r="AH638" s="6">
        <f>SUMIFS(GQList,GIList,Table_ExternalData_1[[#This Row],[Item_key]],GDList,Table_ExternalData_1[[#Headers],[28]])</f>
        <v>0</v>
      </c>
      <c r="AI638" s="6">
        <f>SUMIFS(GQList,GIList,Table_ExternalData_1[[#This Row],[Item_key]],GDList,Table_ExternalData_1[[#Headers],[29]])</f>
        <v>0</v>
      </c>
      <c r="AJ638" s="6">
        <f>SUMIFS(GQList,GIList,Table_ExternalData_1[[#This Row],[Item_key]],GDList,Table_ExternalData_1[[#Headers],[30]])</f>
        <v>0</v>
      </c>
      <c r="AK638" s="6">
        <f>SUMIFS(GQList,GIList,Table_ExternalData_1[[#This Row],[Item_key]],GDList,Table_ExternalData_1[[#Headers],[31]])</f>
        <v>0</v>
      </c>
      <c r="AL638" s="6">
        <f>SUM(Table_ExternalData_1[[#This Row],[1]:[31]])</f>
        <v>0</v>
      </c>
    </row>
    <row r="639" spans="1:38" ht="24" hidden="1">
      <c r="A639" s="8" t="s">
        <v>2000</v>
      </c>
      <c r="B639" s="3" t="s">
        <v>1615</v>
      </c>
      <c r="C639" s="3" t="s">
        <v>548</v>
      </c>
      <c r="D639" s="3" t="s">
        <v>1621</v>
      </c>
      <c r="E639" s="3" t="s">
        <v>1622</v>
      </c>
      <c r="F639" s="8" t="s">
        <v>1641</v>
      </c>
      <c r="G639" s="6">
        <f>SUMIFS(GQList,GIList,Table_ExternalData_1[[#This Row],[Item_key]],GDList,Table_ExternalData_1[[#Headers],[1]])</f>
        <v>0</v>
      </c>
      <c r="H639" s="6">
        <f>SUMIFS(GQList,GIList,Table_ExternalData_1[[#This Row],[Item_key]],GDList,Table_ExternalData_1[[#Headers],[2]])</f>
        <v>0</v>
      </c>
      <c r="I639" s="6">
        <f>SUMIFS(GQList,GIList,Table_ExternalData_1[[#This Row],[Item_key]],GDList,Table_ExternalData_1[[#Headers],[3]])</f>
        <v>0</v>
      </c>
      <c r="J639" s="6">
        <f>SUMIFS(GQList,GIList,Table_ExternalData_1[[#This Row],[Item_key]],GDList,Table_ExternalData_1[[#Headers],[4]])</f>
        <v>0</v>
      </c>
      <c r="K639" s="6">
        <f>SUMIFS(GQList,GIList,Table_ExternalData_1[[#This Row],[Item_key]],GDList,Table_ExternalData_1[[#Headers],[5]])</f>
        <v>0</v>
      </c>
      <c r="L639" s="6">
        <f>SUMIFS(GQList,GIList,Table_ExternalData_1[[#This Row],[Item_key]],GDList,Table_ExternalData_1[[#Headers],[6]])</f>
        <v>0</v>
      </c>
      <c r="M639" s="6">
        <f>SUMIFS(GQList,GIList,Table_ExternalData_1[[#This Row],[Item_key]],GDList,Table_ExternalData_1[[#Headers],[7]])</f>
        <v>0</v>
      </c>
      <c r="N639" s="6">
        <f>SUMIFS(GQList,GIList,Table_ExternalData_1[[#This Row],[Item_key]],GDList,Table_ExternalData_1[[#Headers],[8]])</f>
        <v>0</v>
      </c>
      <c r="O639" s="6">
        <f>SUMIFS(GQList,GIList,Table_ExternalData_1[[#This Row],[Item_key]],GDList,Table_ExternalData_1[[#Headers],[9]])</f>
        <v>0</v>
      </c>
      <c r="P639" s="6">
        <f>SUMIFS(GQList,GIList,Table_ExternalData_1[[#This Row],[Item_key]],GDList,Table_ExternalData_1[[#Headers],[10]])</f>
        <v>0</v>
      </c>
      <c r="Q639" s="6">
        <f>SUMIFS(GQList,GIList,Table_ExternalData_1[[#This Row],[Item_key]],GDList,Table_ExternalData_1[[#Headers],[11]])</f>
        <v>0</v>
      </c>
      <c r="R639" s="6">
        <f>SUMIFS(GQList,GIList,Table_ExternalData_1[[#This Row],[Item_key]],GDList,Table_ExternalData_1[[#Headers],[12]])</f>
        <v>0</v>
      </c>
      <c r="S639" s="6">
        <f>SUMIFS(GQList,GIList,Table_ExternalData_1[[#This Row],[Item_key]],GDList,Table_ExternalData_1[[#Headers],[13]])</f>
        <v>0</v>
      </c>
      <c r="T639" s="6">
        <f>SUMIFS(GQList,GIList,Table_ExternalData_1[[#This Row],[Item_key]],GDList,Table_ExternalData_1[[#Headers],[14]])</f>
        <v>0</v>
      </c>
      <c r="U639" s="6">
        <f>SUMIFS(GQList,GIList,Table_ExternalData_1[[#This Row],[Item_key]],GDList,Table_ExternalData_1[[#Headers],[15]])</f>
        <v>0</v>
      </c>
      <c r="V639" s="6">
        <f>SUMIFS(GQList,GIList,Table_ExternalData_1[[#This Row],[Item_key]],GDList,Table_ExternalData_1[[#Headers],[16]])</f>
        <v>0</v>
      </c>
      <c r="W639" s="6">
        <f>SUMIFS(GQList,GIList,Table_ExternalData_1[[#This Row],[Item_key]],GDList,Table_ExternalData_1[[#Headers],[17]])</f>
        <v>0</v>
      </c>
      <c r="X639" s="6">
        <f>SUMIFS(GQList,GIList,Table_ExternalData_1[[#This Row],[Item_key]],GDList,Table_ExternalData_1[[#Headers],[18]])</f>
        <v>0</v>
      </c>
      <c r="Y639" s="6">
        <f>SUMIFS(GQList,GIList,Table_ExternalData_1[[#This Row],[Item_key]],GDList,Table_ExternalData_1[[#Headers],[19]])</f>
        <v>0</v>
      </c>
      <c r="Z639" s="6">
        <f>SUMIFS(GQList,GIList,Table_ExternalData_1[[#This Row],[Item_key]],GDList,Table_ExternalData_1[[#Headers],[20]])</f>
        <v>0</v>
      </c>
      <c r="AA639" s="6">
        <f>SUMIFS(GQList,GIList,Table_ExternalData_1[[#This Row],[Item_key]],GDList,Table_ExternalData_1[[#Headers],[21]])</f>
        <v>0</v>
      </c>
      <c r="AB639" s="6">
        <f>SUMIFS(GQList,GIList,Table_ExternalData_1[[#This Row],[Item_key]],GDList,Table_ExternalData_1[[#Headers],[22]])</f>
        <v>0</v>
      </c>
      <c r="AC639" s="6">
        <f>SUMIFS(GQList,GIList,Table_ExternalData_1[[#This Row],[Item_key]],GDList,Table_ExternalData_1[[#Headers],[23]])</f>
        <v>0</v>
      </c>
      <c r="AD639" s="6">
        <f>SUMIFS(GQList,GIList,Table_ExternalData_1[[#This Row],[Item_key]],GDList,Table_ExternalData_1[[#Headers],[24]])</f>
        <v>0</v>
      </c>
      <c r="AE639" s="6">
        <f>SUMIFS(GQList,GIList,Table_ExternalData_1[[#This Row],[Item_key]],GDList,Table_ExternalData_1[[#Headers],[25]])</f>
        <v>0</v>
      </c>
      <c r="AF639" s="6">
        <f>SUMIFS(GQList,GIList,Table_ExternalData_1[[#This Row],[Item_key]],GDList,Table_ExternalData_1[[#Headers],[26]])</f>
        <v>0</v>
      </c>
      <c r="AG639" s="6">
        <f>SUMIFS(GQList,GIList,Table_ExternalData_1[[#This Row],[Item_key]],GDList,Table_ExternalData_1[[#Headers],[27]])</f>
        <v>5000</v>
      </c>
      <c r="AH639" s="6">
        <f>SUMIFS(GQList,GIList,Table_ExternalData_1[[#This Row],[Item_key]],GDList,Table_ExternalData_1[[#Headers],[28]])</f>
        <v>0</v>
      </c>
      <c r="AI639" s="6">
        <f>SUMIFS(GQList,GIList,Table_ExternalData_1[[#This Row],[Item_key]],GDList,Table_ExternalData_1[[#Headers],[29]])</f>
        <v>0</v>
      </c>
      <c r="AJ639" s="6">
        <f>SUMIFS(GQList,GIList,Table_ExternalData_1[[#This Row],[Item_key]],GDList,Table_ExternalData_1[[#Headers],[30]])</f>
        <v>0</v>
      </c>
      <c r="AK639" s="6">
        <f>SUMIFS(GQList,GIList,Table_ExternalData_1[[#This Row],[Item_key]],GDList,Table_ExternalData_1[[#Headers],[31]])</f>
        <v>0</v>
      </c>
      <c r="AL639" s="6">
        <f>SUM(Table_ExternalData_1[[#This Row],[1]:[31]])</f>
        <v>5000</v>
      </c>
    </row>
    <row r="640" spans="1:38" ht="36">
      <c r="A640" s="8" t="s">
        <v>2001</v>
      </c>
      <c r="B640" s="3" t="s">
        <v>1623</v>
      </c>
      <c r="C640" s="3" t="s">
        <v>504</v>
      </c>
      <c r="D640" s="3" t="s">
        <v>1624</v>
      </c>
      <c r="E640" s="3" t="s">
        <v>1625</v>
      </c>
      <c r="F640" s="8" t="s">
        <v>1641</v>
      </c>
      <c r="G640" s="6">
        <f>SUMIFS(GQList,GIList,Table_ExternalData_1[[#This Row],[Item_key]],GDList,Table_ExternalData_1[[#Headers],[1]])</f>
        <v>0</v>
      </c>
      <c r="H640" s="6">
        <f>SUMIFS(GQList,GIList,Table_ExternalData_1[[#This Row],[Item_key]],GDList,Table_ExternalData_1[[#Headers],[2]])</f>
        <v>0</v>
      </c>
      <c r="I640" s="6">
        <f>SUMIFS(GQList,GIList,Table_ExternalData_1[[#This Row],[Item_key]],GDList,Table_ExternalData_1[[#Headers],[3]])</f>
        <v>0</v>
      </c>
      <c r="J640" s="6">
        <f>SUMIFS(GQList,GIList,Table_ExternalData_1[[#This Row],[Item_key]],GDList,Table_ExternalData_1[[#Headers],[4]])</f>
        <v>0</v>
      </c>
      <c r="K640" s="6">
        <f>SUMIFS(GQList,GIList,Table_ExternalData_1[[#This Row],[Item_key]],GDList,Table_ExternalData_1[[#Headers],[5]])</f>
        <v>0</v>
      </c>
      <c r="L640" s="6">
        <f>SUMIFS(GQList,GIList,Table_ExternalData_1[[#This Row],[Item_key]],GDList,Table_ExternalData_1[[#Headers],[6]])</f>
        <v>0</v>
      </c>
      <c r="M640" s="6">
        <f>SUMIFS(GQList,GIList,Table_ExternalData_1[[#This Row],[Item_key]],GDList,Table_ExternalData_1[[#Headers],[7]])</f>
        <v>0</v>
      </c>
      <c r="N640" s="6">
        <f>SUMIFS(GQList,GIList,Table_ExternalData_1[[#This Row],[Item_key]],GDList,Table_ExternalData_1[[#Headers],[8]])</f>
        <v>63</v>
      </c>
      <c r="O640" s="6">
        <f>SUMIFS(GQList,GIList,Table_ExternalData_1[[#This Row],[Item_key]],GDList,Table_ExternalData_1[[#Headers],[9]])</f>
        <v>50</v>
      </c>
      <c r="P640" s="6">
        <f>SUMIFS(GQList,GIList,Table_ExternalData_1[[#This Row],[Item_key]],GDList,Table_ExternalData_1[[#Headers],[10]])</f>
        <v>0</v>
      </c>
      <c r="Q640" s="6">
        <f>SUMIFS(GQList,GIList,Table_ExternalData_1[[#This Row],[Item_key]],GDList,Table_ExternalData_1[[#Headers],[11]])</f>
        <v>0</v>
      </c>
      <c r="R640" s="6">
        <f>SUMIFS(GQList,GIList,Table_ExternalData_1[[#This Row],[Item_key]],GDList,Table_ExternalData_1[[#Headers],[12]])</f>
        <v>0</v>
      </c>
      <c r="S640" s="6">
        <f>SUMIFS(GQList,GIList,Table_ExternalData_1[[#This Row],[Item_key]],GDList,Table_ExternalData_1[[#Headers],[13]])</f>
        <v>0</v>
      </c>
      <c r="T640" s="6">
        <f>SUMIFS(GQList,GIList,Table_ExternalData_1[[#This Row],[Item_key]],GDList,Table_ExternalData_1[[#Headers],[14]])</f>
        <v>0</v>
      </c>
      <c r="U640" s="6">
        <f>SUMIFS(GQList,GIList,Table_ExternalData_1[[#This Row],[Item_key]],GDList,Table_ExternalData_1[[#Headers],[15]])</f>
        <v>0</v>
      </c>
      <c r="V640" s="6">
        <f>SUMIFS(GQList,GIList,Table_ExternalData_1[[#This Row],[Item_key]],GDList,Table_ExternalData_1[[#Headers],[16]])</f>
        <v>0</v>
      </c>
      <c r="W640" s="6">
        <f>SUMIFS(GQList,GIList,Table_ExternalData_1[[#This Row],[Item_key]],GDList,Table_ExternalData_1[[#Headers],[17]])</f>
        <v>0</v>
      </c>
      <c r="X640" s="6">
        <f>SUMIFS(GQList,GIList,Table_ExternalData_1[[#This Row],[Item_key]],GDList,Table_ExternalData_1[[#Headers],[18]])</f>
        <v>0</v>
      </c>
      <c r="Y640" s="6">
        <f>SUMIFS(GQList,GIList,Table_ExternalData_1[[#This Row],[Item_key]],GDList,Table_ExternalData_1[[#Headers],[19]])</f>
        <v>0</v>
      </c>
      <c r="Z640" s="6">
        <f>SUMIFS(GQList,GIList,Table_ExternalData_1[[#This Row],[Item_key]],GDList,Table_ExternalData_1[[#Headers],[20]])</f>
        <v>0</v>
      </c>
      <c r="AA640" s="6">
        <f>SUMIFS(GQList,GIList,Table_ExternalData_1[[#This Row],[Item_key]],GDList,Table_ExternalData_1[[#Headers],[21]])</f>
        <v>0</v>
      </c>
      <c r="AB640" s="6">
        <f>SUMIFS(GQList,GIList,Table_ExternalData_1[[#This Row],[Item_key]],GDList,Table_ExternalData_1[[#Headers],[22]])</f>
        <v>0</v>
      </c>
      <c r="AC640" s="6">
        <f>SUMIFS(GQList,GIList,Table_ExternalData_1[[#This Row],[Item_key]],GDList,Table_ExternalData_1[[#Headers],[23]])</f>
        <v>0</v>
      </c>
      <c r="AD640" s="6">
        <f>SUMIFS(GQList,GIList,Table_ExternalData_1[[#This Row],[Item_key]],GDList,Table_ExternalData_1[[#Headers],[24]])</f>
        <v>0</v>
      </c>
      <c r="AE640" s="6">
        <f>SUMIFS(GQList,GIList,Table_ExternalData_1[[#This Row],[Item_key]],GDList,Table_ExternalData_1[[#Headers],[25]])</f>
        <v>0</v>
      </c>
      <c r="AF640" s="6">
        <f>SUMIFS(GQList,GIList,Table_ExternalData_1[[#This Row],[Item_key]],GDList,Table_ExternalData_1[[#Headers],[26]])</f>
        <v>0</v>
      </c>
      <c r="AG640" s="6">
        <f>SUMIFS(GQList,GIList,Table_ExternalData_1[[#This Row],[Item_key]],GDList,Table_ExternalData_1[[#Headers],[27]])</f>
        <v>0</v>
      </c>
      <c r="AH640" s="6">
        <f>SUMIFS(GQList,GIList,Table_ExternalData_1[[#This Row],[Item_key]],GDList,Table_ExternalData_1[[#Headers],[28]])</f>
        <v>-37</v>
      </c>
      <c r="AI640" s="6">
        <f>SUMIFS(GQList,GIList,Table_ExternalData_1[[#This Row],[Item_key]],GDList,Table_ExternalData_1[[#Headers],[29]])</f>
        <v>0</v>
      </c>
      <c r="AJ640" s="6">
        <f>SUMIFS(GQList,GIList,Table_ExternalData_1[[#This Row],[Item_key]],GDList,Table_ExternalData_1[[#Headers],[30]])</f>
        <v>0</v>
      </c>
      <c r="AK640" s="6">
        <f>SUMIFS(GQList,GIList,Table_ExternalData_1[[#This Row],[Item_key]],GDList,Table_ExternalData_1[[#Headers],[31]])</f>
        <v>130</v>
      </c>
      <c r="AL640" s="6">
        <f>SUM(Table_ExternalData_1[[#This Row],[1]:[31]])</f>
        <v>206</v>
      </c>
    </row>
    <row r="641" spans="1:38" ht="36">
      <c r="A641" s="8" t="s">
        <v>2001</v>
      </c>
      <c r="B641" s="3" t="s">
        <v>1623</v>
      </c>
      <c r="C641" s="3" t="s">
        <v>505</v>
      </c>
      <c r="D641" s="3" t="s">
        <v>1626</v>
      </c>
      <c r="E641" s="3" t="s">
        <v>1625</v>
      </c>
      <c r="F641" s="8" t="s">
        <v>1641</v>
      </c>
      <c r="G641" s="6">
        <f>SUMIFS(GQList,GIList,Table_ExternalData_1[[#This Row],[Item_key]],GDList,Table_ExternalData_1[[#Headers],[1]])</f>
        <v>0</v>
      </c>
      <c r="H641" s="6">
        <f>SUMIFS(GQList,GIList,Table_ExternalData_1[[#This Row],[Item_key]],GDList,Table_ExternalData_1[[#Headers],[2]])</f>
        <v>0</v>
      </c>
      <c r="I641" s="6">
        <f>SUMIFS(GQList,GIList,Table_ExternalData_1[[#This Row],[Item_key]],GDList,Table_ExternalData_1[[#Headers],[3]])</f>
        <v>0</v>
      </c>
      <c r="J641" s="6">
        <f>SUMIFS(GQList,GIList,Table_ExternalData_1[[#This Row],[Item_key]],GDList,Table_ExternalData_1[[#Headers],[4]])</f>
        <v>0</v>
      </c>
      <c r="K641" s="6">
        <f>SUMIFS(GQList,GIList,Table_ExternalData_1[[#This Row],[Item_key]],GDList,Table_ExternalData_1[[#Headers],[5]])</f>
        <v>0</v>
      </c>
      <c r="L641" s="6">
        <f>SUMIFS(GQList,GIList,Table_ExternalData_1[[#This Row],[Item_key]],GDList,Table_ExternalData_1[[#Headers],[6]])</f>
        <v>0</v>
      </c>
      <c r="M641" s="6">
        <f>SUMIFS(GQList,GIList,Table_ExternalData_1[[#This Row],[Item_key]],GDList,Table_ExternalData_1[[#Headers],[7]])</f>
        <v>0</v>
      </c>
      <c r="N641" s="6">
        <f>SUMIFS(GQList,GIList,Table_ExternalData_1[[#This Row],[Item_key]],GDList,Table_ExternalData_1[[#Headers],[8]])</f>
        <v>0</v>
      </c>
      <c r="O641" s="6">
        <f>SUMIFS(GQList,GIList,Table_ExternalData_1[[#This Row],[Item_key]],GDList,Table_ExternalData_1[[#Headers],[9]])</f>
        <v>0</v>
      </c>
      <c r="P641" s="6">
        <f>SUMIFS(GQList,GIList,Table_ExternalData_1[[#This Row],[Item_key]],GDList,Table_ExternalData_1[[#Headers],[10]])</f>
        <v>0</v>
      </c>
      <c r="Q641" s="6">
        <f>SUMIFS(GQList,GIList,Table_ExternalData_1[[#This Row],[Item_key]],GDList,Table_ExternalData_1[[#Headers],[11]])</f>
        <v>0</v>
      </c>
      <c r="R641" s="6">
        <f>SUMIFS(GQList,GIList,Table_ExternalData_1[[#This Row],[Item_key]],GDList,Table_ExternalData_1[[#Headers],[12]])</f>
        <v>0</v>
      </c>
      <c r="S641" s="6">
        <f>SUMIFS(GQList,GIList,Table_ExternalData_1[[#This Row],[Item_key]],GDList,Table_ExternalData_1[[#Headers],[13]])</f>
        <v>0</v>
      </c>
      <c r="T641" s="6">
        <f>SUMIFS(GQList,GIList,Table_ExternalData_1[[#This Row],[Item_key]],GDList,Table_ExternalData_1[[#Headers],[14]])</f>
        <v>0</v>
      </c>
      <c r="U641" s="6">
        <f>SUMIFS(GQList,GIList,Table_ExternalData_1[[#This Row],[Item_key]],GDList,Table_ExternalData_1[[#Headers],[15]])</f>
        <v>0</v>
      </c>
      <c r="V641" s="6">
        <f>SUMIFS(GQList,GIList,Table_ExternalData_1[[#This Row],[Item_key]],GDList,Table_ExternalData_1[[#Headers],[16]])</f>
        <v>0</v>
      </c>
      <c r="W641" s="6">
        <f>SUMIFS(GQList,GIList,Table_ExternalData_1[[#This Row],[Item_key]],GDList,Table_ExternalData_1[[#Headers],[17]])</f>
        <v>0</v>
      </c>
      <c r="X641" s="6">
        <f>SUMIFS(GQList,GIList,Table_ExternalData_1[[#This Row],[Item_key]],GDList,Table_ExternalData_1[[#Headers],[18]])</f>
        <v>0</v>
      </c>
      <c r="Y641" s="6">
        <f>SUMIFS(GQList,GIList,Table_ExternalData_1[[#This Row],[Item_key]],GDList,Table_ExternalData_1[[#Headers],[19]])</f>
        <v>0</v>
      </c>
      <c r="Z641" s="6">
        <f>SUMIFS(GQList,GIList,Table_ExternalData_1[[#This Row],[Item_key]],GDList,Table_ExternalData_1[[#Headers],[20]])</f>
        <v>0</v>
      </c>
      <c r="AA641" s="6">
        <f>SUMIFS(GQList,GIList,Table_ExternalData_1[[#This Row],[Item_key]],GDList,Table_ExternalData_1[[#Headers],[21]])</f>
        <v>0</v>
      </c>
      <c r="AB641" s="6">
        <f>SUMIFS(GQList,GIList,Table_ExternalData_1[[#This Row],[Item_key]],GDList,Table_ExternalData_1[[#Headers],[22]])</f>
        <v>0</v>
      </c>
      <c r="AC641" s="6">
        <f>SUMIFS(GQList,GIList,Table_ExternalData_1[[#This Row],[Item_key]],GDList,Table_ExternalData_1[[#Headers],[23]])</f>
        <v>0</v>
      </c>
      <c r="AD641" s="6">
        <f>SUMIFS(GQList,GIList,Table_ExternalData_1[[#This Row],[Item_key]],GDList,Table_ExternalData_1[[#Headers],[24]])</f>
        <v>0</v>
      </c>
      <c r="AE641" s="6">
        <f>SUMIFS(GQList,GIList,Table_ExternalData_1[[#This Row],[Item_key]],GDList,Table_ExternalData_1[[#Headers],[25]])</f>
        <v>0</v>
      </c>
      <c r="AF641" s="6">
        <f>SUMIFS(GQList,GIList,Table_ExternalData_1[[#This Row],[Item_key]],GDList,Table_ExternalData_1[[#Headers],[26]])</f>
        <v>0</v>
      </c>
      <c r="AG641" s="6">
        <f>SUMIFS(GQList,GIList,Table_ExternalData_1[[#This Row],[Item_key]],GDList,Table_ExternalData_1[[#Headers],[27]])</f>
        <v>0</v>
      </c>
      <c r="AH641" s="6">
        <f>SUMIFS(GQList,GIList,Table_ExternalData_1[[#This Row],[Item_key]],GDList,Table_ExternalData_1[[#Headers],[28]])</f>
        <v>37</v>
      </c>
      <c r="AI641" s="6">
        <f>SUMIFS(GQList,GIList,Table_ExternalData_1[[#This Row],[Item_key]],GDList,Table_ExternalData_1[[#Headers],[29]])</f>
        <v>13</v>
      </c>
      <c r="AJ641" s="6">
        <f>SUMIFS(GQList,GIList,Table_ExternalData_1[[#This Row],[Item_key]],GDList,Table_ExternalData_1[[#Headers],[30]])</f>
        <v>31</v>
      </c>
      <c r="AK641" s="6">
        <f>SUMIFS(GQList,GIList,Table_ExternalData_1[[#This Row],[Item_key]],GDList,Table_ExternalData_1[[#Headers],[31]])</f>
        <v>20</v>
      </c>
      <c r="AL641" s="6">
        <f>SUM(Table_ExternalData_1[[#This Row],[1]:[31]])</f>
        <v>101</v>
      </c>
    </row>
    <row r="642" spans="1:38" ht="36">
      <c r="A642" s="8" t="s">
        <v>2001</v>
      </c>
      <c r="B642" s="3" t="s">
        <v>1684</v>
      </c>
      <c r="C642" s="3" t="s">
        <v>192</v>
      </c>
      <c r="D642" s="3" t="s">
        <v>1627</v>
      </c>
      <c r="E642" s="3" t="s">
        <v>1628</v>
      </c>
      <c r="F642" s="8" t="s">
        <v>1641</v>
      </c>
      <c r="G642" s="6">
        <f>SUMIFS(GQList,GIList,Table_ExternalData_1[[#This Row],[Item_key]],GDList,Table_ExternalData_1[[#Headers],[1]])</f>
        <v>0</v>
      </c>
      <c r="H642" s="6">
        <f>SUMIFS(GQList,GIList,Table_ExternalData_1[[#This Row],[Item_key]],GDList,Table_ExternalData_1[[#Headers],[2]])</f>
        <v>0</v>
      </c>
      <c r="I642" s="6">
        <f>SUMIFS(GQList,GIList,Table_ExternalData_1[[#This Row],[Item_key]],GDList,Table_ExternalData_1[[#Headers],[3]])</f>
        <v>0</v>
      </c>
      <c r="J642" s="6">
        <f>SUMIFS(GQList,GIList,Table_ExternalData_1[[#This Row],[Item_key]],GDList,Table_ExternalData_1[[#Headers],[4]])</f>
        <v>0</v>
      </c>
      <c r="K642" s="6">
        <f>SUMIFS(GQList,GIList,Table_ExternalData_1[[#This Row],[Item_key]],GDList,Table_ExternalData_1[[#Headers],[5]])</f>
        <v>0</v>
      </c>
      <c r="L642" s="6">
        <f>SUMIFS(GQList,GIList,Table_ExternalData_1[[#This Row],[Item_key]],GDList,Table_ExternalData_1[[#Headers],[6]])</f>
        <v>0</v>
      </c>
      <c r="M642" s="6">
        <f>SUMIFS(GQList,GIList,Table_ExternalData_1[[#This Row],[Item_key]],GDList,Table_ExternalData_1[[#Headers],[7]])</f>
        <v>0</v>
      </c>
      <c r="N642" s="6">
        <f>SUMIFS(GQList,GIList,Table_ExternalData_1[[#This Row],[Item_key]],GDList,Table_ExternalData_1[[#Headers],[8]])</f>
        <v>0</v>
      </c>
      <c r="O642" s="6">
        <f>SUMIFS(GQList,GIList,Table_ExternalData_1[[#This Row],[Item_key]],GDList,Table_ExternalData_1[[#Headers],[9]])</f>
        <v>59</v>
      </c>
      <c r="P642" s="6">
        <f>SUMIFS(GQList,GIList,Table_ExternalData_1[[#This Row],[Item_key]],GDList,Table_ExternalData_1[[#Headers],[10]])</f>
        <v>0</v>
      </c>
      <c r="Q642" s="6">
        <f>SUMIFS(GQList,GIList,Table_ExternalData_1[[#This Row],[Item_key]],GDList,Table_ExternalData_1[[#Headers],[11]])</f>
        <v>0</v>
      </c>
      <c r="R642" s="6">
        <f>SUMIFS(GQList,GIList,Table_ExternalData_1[[#This Row],[Item_key]],GDList,Table_ExternalData_1[[#Headers],[12]])</f>
        <v>0</v>
      </c>
      <c r="S642" s="6">
        <f>SUMIFS(GQList,GIList,Table_ExternalData_1[[#This Row],[Item_key]],GDList,Table_ExternalData_1[[#Headers],[13]])</f>
        <v>0</v>
      </c>
      <c r="T642" s="6">
        <f>SUMIFS(GQList,GIList,Table_ExternalData_1[[#This Row],[Item_key]],GDList,Table_ExternalData_1[[#Headers],[14]])</f>
        <v>0</v>
      </c>
      <c r="U642" s="6">
        <f>SUMIFS(GQList,GIList,Table_ExternalData_1[[#This Row],[Item_key]],GDList,Table_ExternalData_1[[#Headers],[15]])</f>
        <v>0</v>
      </c>
      <c r="V642" s="6">
        <f>SUMIFS(GQList,GIList,Table_ExternalData_1[[#This Row],[Item_key]],GDList,Table_ExternalData_1[[#Headers],[16]])</f>
        <v>0</v>
      </c>
      <c r="W642" s="6">
        <f>SUMIFS(GQList,GIList,Table_ExternalData_1[[#This Row],[Item_key]],GDList,Table_ExternalData_1[[#Headers],[17]])</f>
        <v>0</v>
      </c>
      <c r="X642" s="6">
        <f>SUMIFS(GQList,GIList,Table_ExternalData_1[[#This Row],[Item_key]],GDList,Table_ExternalData_1[[#Headers],[18]])</f>
        <v>268</v>
      </c>
      <c r="Y642" s="6">
        <f>SUMIFS(GQList,GIList,Table_ExternalData_1[[#This Row],[Item_key]],GDList,Table_ExternalData_1[[#Headers],[19]])</f>
        <v>0</v>
      </c>
      <c r="Z642" s="6">
        <f>SUMIFS(GQList,GIList,Table_ExternalData_1[[#This Row],[Item_key]],GDList,Table_ExternalData_1[[#Headers],[20]])</f>
        <v>0</v>
      </c>
      <c r="AA642" s="6">
        <f>SUMIFS(GQList,GIList,Table_ExternalData_1[[#This Row],[Item_key]],GDList,Table_ExternalData_1[[#Headers],[21]])</f>
        <v>0</v>
      </c>
      <c r="AB642" s="6">
        <f>SUMIFS(GQList,GIList,Table_ExternalData_1[[#This Row],[Item_key]],GDList,Table_ExternalData_1[[#Headers],[22]])</f>
        <v>0</v>
      </c>
      <c r="AC642" s="6">
        <f>SUMIFS(GQList,GIList,Table_ExternalData_1[[#This Row],[Item_key]],GDList,Table_ExternalData_1[[#Headers],[23]])</f>
        <v>0</v>
      </c>
      <c r="AD642" s="6">
        <f>SUMIFS(GQList,GIList,Table_ExternalData_1[[#This Row],[Item_key]],GDList,Table_ExternalData_1[[#Headers],[24]])</f>
        <v>0</v>
      </c>
      <c r="AE642" s="6">
        <f>SUMIFS(GQList,GIList,Table_ExternalData_1[[#This Row],[Item_key]],GDList,Table_ExternalData_1[[#Headers],[25]])</f>
        <v>0</v>
      </c>
      <c r="AF642" s="6">
        <f>SUMIFS(GQList,GIList,Table_ExternalData_1[[#This Row],[Item_key]],GDList,Table_ExternalData_1[[#Headers],[26]])</f>
        <v>0</v>
      </c>
      <c r="AG642" s="6">
        <f>SUMIFS(GQList,GIList,Table_ExternalData_1[[#This Row],[Item_key]],GDList,Table_ExternalData_1[[#Headers],[27]])</f>
        <v>0</v>
      </c>
      <c r="AH642" s="6">
        <f>SUMIFS(GQList,GIList,Table_ExternalData_1[[#This Row],[Item_key]],GDList,Table_ExternalData_1[[#Headers],[28]])</f>
        <v>653</v>
      </c>
      <c r="AI642" s="6">
        <f>SUMIFS(GQList,GIList,Table_ExternalData_1[[#This Row],[Item_key]],GDList,Table_ExternalData_1[[#Headers],[29]])</f>
        <v>2353</v>
      </c>
      <c r="AJ642" s="6">
        <f>SUMIFS(GQList,GIList,Table_ExternalData_1[[#This Row],[Item_key]],GDList,Table_ExternalData_1[[#Headers],[30]])</f>
        <v>942</v>
      </c>
      <c r="AK642" s="6">
        <f>SUMIFS(GQList,GIList,Table_ExternalData_1[[#This Row],[Item_key]],GDList,Table_ExternalData_1[[#Headers],[31]])</f>
        <v>233</v>
      </c>
      <c r="AL642" s="6">
        <f>SUM(Table_ExternalData_1[[#This Row],[1]:[31]])</f>
        <v>4508</v>
      </c>
    </row>
    <row r="643" spans="1:38" ht="36">
      <c r="A643" s="8" t="s">
        <v>2001</v>
      </c>
      <c r="B643" s="3" t="s">
        <v>1684</v>
      </c>
      <c r="C643" s="3" t="s">
        <v>192</v>
      </c>
      <c r="D643" s="3" t="s">
        <v>1627</v>
      </c>
      <c r="E643" s="3" t="s">
        <v>1628</v>
      </c>
      <c r="F643" s="8" t="s">
        <v>1642</v>
      </c>
      <c r="G643" s="6">
        <f>SUMIFS(GQList,GIList,Table_ExternalData_1[[#This Row],[Item_key]],GDList,Table_ExternalData_1[[#Headers],[1]])</f>
        <v>0</v>
      </c>
      <c r="H643" s="6">
        <f>SUMIFS(GQList,GIList,Table_ExternalData_1[[#This Row],[Item_key]],GDList,Table_ExternalData_1[[#Headers],[2]])</f>
        <v>0</v>
      </c>
      <c r="I643" s="6">
        <f>SUMIFS(GQList,GIList,Table_ExternalData_1[[#This Row],[Item_key]],GDList,Table_ExternalData_1[[#Headers],[3]])</f>
        <v>0</v>
      </c>
      <c r="J643" s="6">
        <f>SUMIFS(GQList,GIList,Table_ExternalData_1[[#This Row],[Item_key]],GDList,Table_ExternalData_1[[#Headers],[4]])</f>
        <v>0</v>
      </c>
      <c r="K643" s="6">
        <f>SUMIFS(GQList,GIList,Table_ExternalData_1[[#This Row],[Item_key]],GDList,Table_ExternalData_1[[#Headers],[5]])</f>
        <v>0</v>
      </c>
      <c r="L643" s="6">
        <f>SUMIFS(GQList,GIList,Table_ExternalData_1[[#This Row],[Item_key]],GDList,Table_ExternalData_1[[#Headers],[6]])</f>
        <v>0</v>
      </c>
      <c r="M643" s="6">
        <f>SUMIFS(GQList,GIList,Table_ExternalData_1[[#This Row],[Item_key]],GDList,Table_ExternalData_1[[#Headers],[7]])</f>
        <v>0</v>
      </c>
      <c r="N643" s="6">
        <f>SUMIFS(GQList,GIList,Table_ExternalData_1[[#This Row],[Item_key]],GDList,Table_ExternalData_1[[#Headers],[8]])</f>
        <v>0</v>
      </c>
      <c r="O643" s="6">
        <f>SUMIFS(GQList,GIList,Table_ExternalData_1[[#This Row],[Item_key]],GDList,Table_ExternalData_1[[#Headers],[9]])</f>
        <v>59</v>
      </c>
      <c r="P643" s="6">
        <f>SUMIFS(GQList,GIList,Table_ExternalData_1[[#This Row],[Item_key]],GDList,Table_ExternalData_1[[#Headers],[10]])</f>
        <v>0</v>
      </c>
      <c r="Q643" s="6">
        <f>SUMIFS(GQList,GIList,Table_ExternalData_1[[#This Row],[Item_key]],GDList,Table_ExternalData_1[[#Headers],[11]])</f>
        <v>0</v>
      </c>
      <c r="R643" s="6">
        <f>SUMIFS(GQList,GIList,Table_ExternalData_1[[#This Row],[Item_key]],GDList,Table_ExternalData_1[[#Headers],[12]])</f>
        <v>0</v>
      </c>
      <c r="S643" s="6">
        <f>SUMIFS(GQList,GIList,Table_ExternalData_1[[#This Row],[Item_key]],GDList,Table_ExternalData_1[[#Headers],[13]])</f>
        <v>0</v>
      </c>
      <c r="T643" s="6">
        <f>SUMIFS(GQList,GIList,Table_ExternalData_1[[#This Row],[Item_key]],GDList,Table_ExternalData_1[[#Headers],[14]])</f>
        <v>0</v>
      </c>
      <c r="U643" s="6">
        <f>SUMIFS(GQList,GIList,Table_ExternalData_1[[#This Row],[Item_key]],GDList,Table_ExternalData_1[[#Headers],[15]])</f>
        <v>0</v>
      </c>
      <c r="V643" s="6">
        <f>SUMIFS(GQList,GIList,Table_ExternalData_1[[#This Row],[Item_key]],GDList,Table_ExternalData_1[[#Headers],[16]])</f>
        <v>0</v>
      </c>
      <c r="W643" s="6">
        <f>SUMIFS(GQList,GIList,Table_ExternalData_1[[#This Row],[Item_key]],GDList,Table_ExternalData_1[[#Headers],[17]])</f>
        <v>0</v>
      </c>
      <c r="X643" s="6">
        <f>SUMIFS(GQList,GIList,Table_ExternalData_1[[#This Row],[Item_key]],GDList,Table_ExternalData_1[[#Headers],[18]])</f>
        <v>268</v>
      </c>
      <c r="Y643" s="6">
        <f>SUMIFS(GQList,GIList,Table_ExternalData_1[[#This Row],[Item_key]],GDList,Table_ExternalData_1[[#Headers],[19]])</f>
        <v>0</v>
      </c>
      <c r="Z643" s="6">
        <f>SUMIFS(GQList,GIList,Table_ExternalData_1[[#This Row],[Item_key]],GDList,Table_ExternalData_1[[#Headers],[20]])</f>
        <v>0</v>
      </c>
      <c r="AA643" s="6">
        <f>SUMIFS(GQList,GIList,Table_ExternalData_1[[#This Row],[Item_key]],GDList,Table_ExternalData_1[[#Headers],[21]])</f>
        <v>0</v>
      </c>
      <c r="AB643" s="6">
        <f>SUMIFS(GQList,GIList,Table_ExternalData_1[[#This Row],[Item_key]],GDList,Table_ExternalData_1[[#Headers],[22]])</f>
        <v>0</v>
      </c>
      <c r="AC643" s="6">
        <f>SUMIFS(GQList,GIList,Table_ExternalData_1[[#This Row],[Item_key]],GDList,Table_ExternalData_1[[#Headers],[23]])</f>
        <v>0</v>
      </c>
      <c r="AD643" s="6">
        <f>SUMIFS(GQList,GIList,Table_ExternalData_1[[#This Row],[Item_key]],GDList,Table_ExternalData_1[[#Headers],[24]])</f>
        <v>0</v>
      </c>
      <c r="AE643" s="6">
        <f>SUMIFS(GQList,GIList,Table_ExternalData_1[[#This Row],[Item_key]],GDList,Table_ExternalData_1[[#Headers],[25]])</f>
        <v>0</v>
      </c>
      <c r="AF643" s="6">
        <f>SUMIFS(GQList,GIList,Table_ExternalData_1[[#This Row],[Item_key]],GDList,Table_ExternalData_1[[#Headers],[26]])</f>
        <v>0</v>
      </c>
      <c r="AG643" s="6">
        <f>SUMIFS(GQList,GIList,Table_ExternalData_1[[#This Row],[Item_key]],GDList,Table_ExternalData_1[[#Headers],[27]])</f>
        <v>0</v>
      </c>
      <c r="AH643" s="6">
        <f>SUMIFS(GQList,GIList,Table_ExternalData_1[[#This Row],[Item_key]],GDList,Table_ExternalData_1[[#Headers],[28]])</f>
        <v>653</v>
      </c>
      <c r="AI643" s="6">
        <f>SUMIFS(GQList,GIList,Table_ExternalData_1[[#This Row],[Item_key]],GDList,Table_ExternalData_1[[#Headers],[29]])</f>
        <v>2353</v>
      </c>
      <c r="AJ643" s="6">
        <f>SUMIFS(GQList,GIList,Table_ExternalData_1[[#This Row],[Item_key]],GDList,Table_ExternalData_1[[#Headers],[30]])</f>
        <v>942</v>
      </c>
      <c r="AK643" s="6">
        <f>SUMIFS(GQList,GIList,Table_ExternalData_1[[#This Row],[Item_key]],GDList,Table_ExternalData_1[[#Headers],[31]])</f>
        <v>233</v>
      </c>
      <c r="AL643" s="6">
        <f>SUM(Table_ExternalData_1[[#This Row],[1]:[31]])</f>
        <v>4508</v>
      </c>
    </row>
    <row r="644" spans="1:38" ht="48">
      <c r="A644" s="8" t="s">
        <v>2001</v>
      </c>
      <c r="B644" s="3" t="s">
        <v>1685</v>
      </c>
      <c r="C644" s="3" t="s">
        <v>62</v>
      </c>
      <c r="D644" s="3" t="s">
        <v>1629</v>
      </c>
      <c r="E644" s="3" t="s">
        <v>1630</v>
      </c>
      <c r="F644" s="8" t="s">
        <v>1641</v>
      </c>
      <c r="G644" s="6">
        <f>SUMIFS(GQList,GIList,Table_ExternalData_1[[#This Row],[Item_key]],GDList,Table_ExternalData_1[[#Headers],[1]])</f>
        <v>0</v>
      </c>
      <c r="H644" s="6">
        <f>SUMIFS(GQList,GIList,Table_ExternalData_1[[#This Row],[Item_key]],GDList,Table_ExternalData_1[[#Headers],[2]])</f>
        <v>0</v>
      </c>
      <c r="I644" s="6">
        <f>SUMIFS(GQList,GIList,Table_ExternalData_1[[#This Row],[Item_key]],GDList,Table_ExternalData_1[[#Headers],[3]])</f>
        <v>0</v>
      </c>
      <c r="J644" s="6">
        <f>SUMIFS(GQList,GIList,Table_ExternalData_1[[#This Row],[Item_key]],GDList,Table_ExternalData_1[[#Headers],[4]])</f>
        <v>0</v>
      </c>
      <c r="K644" s="6">
        <f>SUMIFS(GQList,GIList,Table_ExternalData_1[[#This Row],[Item_key]],GDList,Table_ExternalData_1[[#Headers],[5]])</f>
        <v>0</v>
      </c>
      <c r="L644" s="6">
        <f>SUMIFS(GQList,GIList,Table_ExternalData_1[[#This Row],[Item_key]],GDList,Table_ExternalData_1[[#Headers],[6]])</f>
        <v>0</v>
      </c>
      <c r="M644" s="6">
        <f>SUMIFS(GQList,GIList,Table_ExternalData_1[[#This Row],[Item_key]],GDList,Table_ExternalData_1[[#Headers],[7]])</f>
        <v>0</v>
      </c>
      <c r="N644" s="6">
        <f>SUMIFS(GQList,GIList,Table_ExternalData_1[[#This Row],[Item_key]],GDList,Table_ExternalData_1[[#Headers],[8]])</f>
        <v>0</v>
      </c>
      <c r="O644" s="6">
        <f>SUMIFS(GQList,GIList,Table_ExternalData_1[[#This Row],[Item_key]],GDList,Table_ExternalData_1[[#Headers],[9]])</f>
        <v>415</v>
      </c>
      <c r="P644" s="6">
        <f>SUMIFS(GQList,GIList,Table_ExternalData_1[[#This Row],[Item_key]],GDList,Table_ExternalData_1[[#Headers],[10]])</f>
        <v>0</v>
      </c>
      <c r="Q644" s="6">
        <f>SUMIFS(GQList,GIList,Table_ExternalData_1[[#This Row],[Item_key]],GDList,Table_ExternalData_1[[#Headers],[11]])</f>
        <v>300</v>
      </c>
      <c r="R644" s="6">
        <f>SUMIFS(GQList,GIList,Table_ExternalData_1[[#This Row],[Item_key]],GDList,Table_ExternalData_1[[#Headers],[12]])</f>
        <v>250</v>
      </c>
      <c r="S644" s="6">
        <f>SUMIFS(GQList,GIList,Table_ExternalData_1[[#This Row],[Item_key]],GDList,Table_ExternalData_1[[#Headers],[13]])</f>
        <v>250</v>
      </c>
      <c r="T644" s="6">
        <f>SUMIFS(GQList,GIList,Table_ExternalData_1[[#This Row],[Item_key]],GDList,Table_ExternalData_1[[#Headers],[14]])</f>
        <v>0</v>
      </c>
      <c r="U644" s="6">
        <f>SUMIFS(GQList,GIList,Table_ExternalData_1[[#This Row],[Item_key]],GDList,Table_ExternalData_1[[#Headers],[15]])</f>
        <v>200</v>
      </c>
      <c r="V644" s="6">
        <f>SUMIFS(GQList,GIList,Table_ExternalData_1[[#This Row],[Item_key]],GDList,Table_ExternalData_1[[#Headers],[16]])</f>
        <v>0</v>
      </c>
      <c r="W644" s="6">
        <f>SUMIFS(GQList,GIList,Table_ExternalData_1[[#This Row],[Item_key]],GDList,Table_ExternalData_1[[#Headers],[17]])</f>
        <v>0</v>
      </c>
      <c r="X644" s="6">
        <f>SUMIFS(GQList,GIList,Table_ExternalData_1[[#This Row],[Item_key]],GDList,Table_ExternalData_1[[#Headers],[18]])</f>
        <v>0</v>
      </c>
      <c r="Y644" s="6">
        <f>SUMIFS(GQList,GIList,Table_ExternalData_1[[#This Row],[Item_key]],GDList,Table_ExternalData_1[[#Headers],[19]])</f>
        <v>0</v>
      </c>
      <c r="Z644" s="6">
        <f>SUMIFS(GQList,GIList,Table_ExternalData_1[[#This Row],[Item_key]],GDList,Table_ExternalData_1[[#Headers],[20]])</f>
        <v>0</v>
      </c>
      <c r="AA644" s="6">
        <f>SUMIFS(GQList,GIList,Table_ExternalData_1[[#This Row],[Item_key]],GDList,Table_ExternalData_1[[#Headers],[21]])</f>
        <v>0</v>
      </c>
      <c r="AB644" s="6">
        <f>SUMIFS(GQList,GIList,Table_ExternalData_1[[#This Row],[Item_key]],GDList,Table_ExternalData_1[[#Headers],[22]])</f>
        <v>0</v>
      </c>
      <c r="AC644" s="6">
        <f>SUMIFS(GQList,GIList,Table_ExternalData_1[[#This Row],[Item_key]],GDList,Table_ExternalData_1[[#Headers],[23]])</f>
        <v>0</v>
      </c>
      <c r="AD644" s="6">
        <f>SUMIFS(GQList,GIList,Table_ExternalData_1[[#This Row],[Item_key]],GDList,Table_ExternalData_1[[#Headers],[24]])</f>
        <v>0</v>
      </c>
      <c r="AE644" s="6">
        <f>SUMIFS(GQList,GIList,Table_ExternalData_1[[#This Row],[Item_key]],GDList,Table_ExternalData_1[[#Headers],[25]])</f>
        <v>0</v>
      </c>
      <c r="AF644" s="6">
        <f>SUMIFS(GQList,GIList,Table_ExternalData_1[[#This Row],[Item_key]],GDList,Table_ExternalData_1[[#Headers],[26]])</f>
        <v>0</v>
      </c>
      <c r="AG644" s="6">
        <f>SUMIFS(GQList,GIList,Table_ExternalData_1[[#This Row],[Item_key]],GDList,Table_ExternalData_1[[#Headers],[27]])</f>
        <v>880</v>
      </c>
      <c r="AH644" s="6">
        <f>SUMIFS(GQList,GIList,Table_ExternalData_1[[#This Row],[Item_key]],GDList,Table_ExternalData_1[[#Headers],[28]])</f>
        <v>200</v>
      </c>
      <c r="AI644" s="6">
        <f>SUMIFS(GQList,GIList,Table_ExternalData_1[[#This Row],[Item_key]],GDList,Table_ExternalData_1[[#Headers],[29]])</f>
        <v>140</v>
      </c>
      <c r="AJ644" s="6">
        <f>SUMIFS(GQList,GIList,Table_ExternalData_1[[#This Row],[Item_key]],GDList,Table_ExternalData_1[[#Headers],[30]])</f>
        <v>0</v>
      </c>
      <c r="AK644" s="6">
        <f>SUMIFS(GQList,GIList,Table_ExternalData_1[[#This Row],[Item_key]],GDList,Table_ExternalData_1[[#Headers],[31]])</f>
        <v>1467</v>
      </c>
      <c r="AL644" s="6">
        <f>SUM(Table_ExternalData_1[[#This Row],[1]:[31]])</f>
        <v>4102</v>
      </c>
    </row>
    <row r="645" spans="1:38" ht="48">
      <c r="A645" s="8" t="s">
        <v>2001</v>
      </c>
      <c r="B645" s="3" t="s">
        <v>1685</v>
      </c>
      <c r="C645" s="3" t="s">
        <v>62</v>
      </c>
      <c r="D645" s="3" t="s">
        <v>1629</v>
      </c>
      <c r="E645" s="3" t="s">
        <v>1630</v>
      </c>
      <c r="F645" s="8" t="s">
        <v>1642</v>
      </c>
      <c r="G645" s="6">
        <f>SUMIFS(GQList,GIList,Table_ExternalData_1[[#This Row],[Item_key]],GDList,Table_ExternalData_1[[#Headers],[1]])</f>
        <v>0</v>
      </c>
      <c r="H645" s="6">
        <f>SUMIFS(GQList,GIList,Table_ExternalData_1[[#This Row],[Item_key]],GDList,Table_ExternalData_1[[#Headers],[2]])</f>
        <v>0</v>
      </c>
      <c r="I645" s="6">
        <f>SUMIFS(GQList,GIList,Table_ExternalData_1[[#This Row],[Item_key]],GDList,Table_ExternalData_1[[#Headers],[3]])</f>
        <v>0</v>
      </c>
      <c r="J645" s="6">
        <f>SUMIFS(GQList,GIList,Table_ExternalData_1[[#This Row],[Item_key]],GDList,Table_ExternalData_1[[#Headers],[4]])</f>
        <v>0</v>
      </c>
      <c r="K645" s="6">
        <f>SUMIFS(GQList,GIList,Table_ExternalData_1[[#This Row],[Item_key]],GDList,Table_ExternalData_1[[#Headers],[5]])</f>
        <v>0</v>
      </c>
      <c r="L645" s="6">
        <f>SUMIFS(GQList,GIList,Table_ExternalData_1[[#This Row],[Item_key]],GDList,Table_ExternalData_1[[#Headers],[6]])</f>
        <v>0</v>
      </c>
      <c r="M645" s="6">
        <f>SUMIFS(GQList,GIList,Table_ExternalData_1[[#This Row],[Item_key]],GDList,Table_ExternalData_1[[#Headers],[7]])</f>
        <v>0</v>
      </c>
      <c r="N645" s="6">
        <f>SUMIFS(GQList,GIList,Table_ExternalData_1[[#This Row],[Item_key]],GDList,Table_ExternalData_1[[#Headers],[8]])</f>
        <v>0</v>
      </c>
      <c r="O645" s="6">
        <f>SUMIFS(GQList,GIList,Table_ExternalData_1[[#This Row],[Item_key]],GDList,Table_ExternalData_1[[#Headers],[9]])</f>
        <v>415</v>
      </c>
      <c r="P645" s="6">
        <f>SUMIFS(GQList,GIList,Table_ExternalData_1[[#This Row],[Item_key]],GDList,Table_ExternalData_1[[#Headers],[10]])</f>
        <v>0</v>
      </c>
      <c r="Q645" s="6">
        <f>SUMIFS(GQList,GIList,Table_ExternalData_1[[#This Row],[Item_key]],GDList,Table_ExternalData_1[[#Headers],[11]])</f>
        <v>300</v>
      </c>
      <c r="R645" s="6">
        <f>SUMIFS(GQList,GIList,Table_ExternalData_1[[#This Row],[Item_key]],GDList,Table_ExternalData_1[[#Headers],[12]])</f>
        <v>250</v>
      </c>
      <c r="S645" s="6">
        <f>SUMIFS(GQList,GIList,Table_ExternalData_1[[#This Row],[Item_key]],GDList,Table_ExternalData_1[[#Headers],[13]])</f>
        <v>250</v>
      </c>
      <c r="T645" s="6">
        <f>SUMIFS(GQList,GIList,Table_ExternalData_1[[#This Row],[Item_key]],GDList,Table_ExternalData_1[[#Headers],[14]])</f>
        <v>0</v>
      </c>
      <c r="U645" s="6">
        <f>SUMIFS(GQList,GIList,Table_ExternalData_1[[#This Row],[Item_key]],GDList,Table_ExternalData_1[[#Headers],[15]])</f>
        <v>200</v>
      </c>
      <c r="V645" s="6">
        <f>SUMIFS(GQList,GIList,Table_ExternalData_1[[#This Row],[Item_key]],GDList,Table_ExternalData_1[[#Headers],[16]])</f>
        <v>0</v>
      </c>
      <c r="W645" s="6">
        <f>SUMIFS(GQList,GIList,Table_ExternalData_1[[#This Row],[Item_key]],GDList,Table_ExternalData_1[[#Headers],[17]])</f>
        <v>0</v>
      </c>
      <c r="X645" s="6">
        <f>SUMIFS(GQList,GIList,Table_ExternalData_1[[#This Row],[Item_key]],GDList,Table_ExternalData_1[[#Headers],[18]])</f>
        <v>0</v>
      </c>
      <c r="Y645" s="6">
        <f>SUMIFS(GQList,GIList,Table_ExternalData_1[[#This Row],[Item_key]],GDList,Table_ExternalData_1[[#Headers],[19]])</f>
        <v>0</v>
      </c>
      <c r="Z645" s="6">
        <f>SUMIFS(GQList,GIList,Table_ExternalData_1[[#This Row],[Item_key]],GDList,Table_ExternalData_1[[#Headers],[20]])</f>
        <v>0</v>
      </c>
      <c r="AA645" s="6">
        <f>SUMIFS(GQList,GIList,Table_ExternalData_1[[#This Row],[Item_key]],GDList,Table_ExternalData_1[[#Headers],[21]])</f>
        <v>0</v>
      </c>
      <c r="AB645" s="6">
        <f>SUMIFS(GQList,GIList,Table_ExternalData_1[[#This Row],[Item_key]],GDList,Table_ExternalData_1[[#Headers],[22]])</f>
        <v>0</v>
      </c>
      <c r="AC645" s="6">
        <f>SUMIFS(GQList,GIList,Table_ExternalData_1[[#This Row],[Item_key]],GDList,Table_ExternalData_1[[#Headers],[23]])</f>
        <v>0</v>
      </c>
      <c r="AD645" s="6">
        <f>SUMIFS(GQList,GIList,Table_ExternalData_1[[#This Row],[Item_key]],GDList,Table_ExternalData_1[[#Headers],[24]])</f>
        <v>0</v>
      </c>
      <c r="AE645" s="6">
        <f>SUMIFS(GQList,GIList,Table_ExternalData_1[[#This Row],[Item_key]],GDList,Table_ExternalData_1[[#Headers],[25]])</f>
        <v>0</v>
      </c>
      <c r="AF645" s="6">
        <f>SUMIFS(GQList,GIList,Table_ExternalData_1[[#This Row],[Item_key]],GDList,Table_ExternalData_1[[#Headers],[26]])</f>
        <v>0</v>
      </c>
      <c r="AG645" s="6">
        <f>SUMIFS(GQList,GIList,Table_ExternalData_1[[#This Row],[Item_key]],GDList,Table_ExternalData_1[[#Headers],[27]])</f>
        <v>880</v>
      </c>
      <c r="AH645" s="6">
        <f>SUMIFS(GQList,GIList,Table_ExternalData_1[[#This Row],[Item_key]],GDList,Table_ExternalData_1[[#Headers],[28]])</f>
        <v>200</v>
      </c>
      <c r="AI645" s="6">
        <f>SUMIFS(GQList,GIList,Table_ExternalData_1[[#This Row],[Item_key]],GDList,Table_ExternalData_1[[#Headers],[29]])</f>
        <v>140</v>
      </c>
      <c r="AJ645" s="6">
        <f>SUMIFS(GQList,GIList,Table_ExternalData_1[[#This Row],[Item_key]],GDList,Table_ExternalData_1[[#Headers],[30]])</f>
        <v>0</v>
      </c>
      <c r="AK645" s="6">
        <f>SUMIFS(GQList,GIList,Table_ExternalData_1[[#This Row],[Item_key]],GDList,Table_ExternalData_1[[#Headers],[31]])</f>
        <v>1467</v>
      </c>
      <c r="AL645" s="6">
        <f>SUM(Table_ExternalData_1[[#This Row],[1]:[31]])</f>
        <v>4102</v>
      </c>
    </row>
    <row r="646" spans="1:38" hidden="1">
      <c r="A646" s="8" t="s">
        <v>2000</v>
      </c>
      <c r="B646" s="3" t="s">
        <v>1631</v>
      </c>
      <c r="C646" s="3" t="s">
        <v>479</v>
      </c>
      <c r="D646" s="3" t="s">
        <v>1632</v>
      </c>
      <c r="E646" s="3" t="s">
        <v>1633</v>
      </c>
      <c r="F646" s="8" t="s">
        <v>1641</v>
      </c>
      <c r="G646" s="6">
        <f>SUMIFS(GQList,GIList,Table_ExternalData_1[[#This Row],[Item_key]],GDList,Table_ExternalData_1[[#Headers],[1]])</f>
        <v>0</v>
      </c>
      <c r="H646" s="6">
        <f>SUMIFS(GQList,GIList,Table_ExternalData_1[[#This Row],[Item_key]],GDList,Table_ExternalData_1[[#Headers],[2]])</f>
        <v>0</v>
      </c>
      <c r="I646" s="6">
        <f>SUMIFS(GQList,GIList,Table_ExternalData_1[[#This Row],[Item_key]],GDList,Table_ExternalData_1[[#Headers],[3]])</f>
        <v>0</v>
      </c>
      <c r="J646" s="6">
        <f>SUMIFS(GQList,GIList,Table_ExternalData_1[[#This Row],[Item_key]],GDList,Table_ExternalData_1[[#Headers],[4]])</f>
        <v>0</v>
      </c>
      <c r="K646" s="6">
        <f>SUMIFS(GQList,GIList,Table_ExternalData_1[[#This Row],[Item_key]],GDList,Table_ExternalData_1[[#Headers],[5]])</f>
        <v>0</v>
      </c>
      <c r="L646" s="6">
        <f>SUMIFS(GQList,GIList,Table_ExternalData_1[[#This Row],[Item_key]],GDList,Table_ExternalData_1[[#Headers],[6]])</f>
        <v>0</v>
      </c>
      <c r="M646" s="6">
        <f>SUMIFS(GQList,GIList,Table_ExternalData_1[[#This Row],[Item_key]],GDList,Table_ExternalData_1[[#Headers],[7]])</f>
        <v>0</v>
      </c>
      <c r="N646" s="6">
        <f>SUMIFS(GQList,GIList,Table_ExternalData_1[[#This Row],[Item_key]],GDList,Table_ExternalData_1[[#Headers],[8]])</f>
        <v>0</v>
      </c>
      <c r="O646" s="6">
        <f>SUMIFS(GQList,GIList,Table_ExternalData_1[[#This Row],[Item_key]],GDList,Table_ExternalData_1[[#Headers],[9]])</f>
        <v>0</v>
      </c>
      <c r="P646" s="6">
        <f>SUMIFS(GQList,GIList,Table_ExternalData_1[[#This Row],[Item_key]],GDList,Table_ExternalData_1[[#Headers],[10]])</f>
        <v>0</v>
      </c>
      <c r="Q646" s="6">
        <f>SUMIFS(GQList,GIList,Table_ExternalData_1[[#This Row],[Item_key]],GDList,Table_ExternalData_1[[#Headers],[11]])</f>
        <v>0</v>
      </c>
      <c r="R646" s="6">
        <f>SUMIFS(GQList,GIList,Table_ExternalData_1[[#This Row],[Item_key]],GDList,Table_ExternalData_1[[#Headers],[12]])</f>
        <v>0</v>
      </c>
      <c r="S646" s="6">
        <f>SUMIFS(GQList,GIList,Table_ExternalData_1[[#This Row],[Item_key]],GDList,Table_ExternalData_1[[#Headers],[13]])</f>
        <v>0</v>
      </c>
      <c r="T646" s="6">
        <f>SUMIFS(GQList,GIList,Table_ExternalData_1[[#This Row],[Item_key]],GDList,Table_ExternalData_1[[#Headers],[14]])</f>
        <v>0</v>
      </c>
      <c r="U646" s="6">
        <f>SUMIFS(GQList,GIList,Table_ExternalData_1[[#This Row],[Item_key]],GDList,Table_ExternalData_1[[#Headers],[15]])</f>
        <v>0</v>
      </c>
      <c r="V646" s="6">
        <f>SUMIFS(GQList,GIList,Table_ExternalData_1[[#This Row],[Item_key]],GDList,Table_ExternalData_1[[#Headers],[16]])</f>
        <v>0</v>
      </c>
      <c r="W646" s="6">
        <f>SUMIFS(GQList,GIList,Table_ExternalData_1[[#This Row],[Item_key]],GDList,Table_ExternalData_1[[#Headers],[17]])</f>
        <v>0</v>
      </c>
      <c r="X646" s="6">
        <f>SUMIFS(GQList,GIList,Table_ExternalData_1[[#This Row],[Item_key]],GDList,Table_ExternalData_1[[#Headers],[18]])</f>
        <v>0</v>
      </c>
      <c r="Y646" s="6">
        <f>SUMIFS(GQList,GIList,Table_ExternalData_1[[#This Row],[Item_key]],GDList,Table_ExternalData_1[[#Headers],[19]])</f>
        <v>0</v>
      </c>
      <c r="Z646" s="6">
        <f>SUMIFS(GQList,GIList,Table_ExternalData_1[[#This Row],[Item_key]],GDList,Table_ExternalData_1[[#Headers],[20]])</f>
        <v>0</v>
      </c>
      <c r="AA646" s="6">
        <f>SUMIFS(GQList,GIList,Table_ExternalData_1[[#This Row],[Item_key]],GDList,Table_ExternalData_1[[#Headers],[21]])</f>
        <v>0</v>
      </c>
      <c r="AB646" s="6">
        <f>SUMIFS(GQList,GIList,Table_ExternalData_1[[#This Row],[Item_key]],GDList,Table_ExternalData_1[[#Headers],[22]])</f>
        <v>0</v>
      </c>
      <c r="AC646" s="6">
        <f>SUMIFS(GQList,GIList,Table_ExternalData_1[[#This Row],[Item_key]],GDList,Table_ExternalData_1[[#Headers],[23]])</f>
        <v>0</v>
      </c>
      <c r="AD646" s="6">
        <f>SUMIFS(GQList,GIList,Table_ExternalData_1[[#This Row],[Item_key]],GDList,Table_ExternalData_1[[#Headers],[24]])</f>
        <v>0</v>
      </c>
      <c r="AE646" s="6">
        <f>SUMIFS(GQList,GIList,Table_ExternalData_1[[#This Row],[Item_key]],GDList,Table_ExternalData_1[[#Headers],[25]])</f>
        <v>0</v>
      </c>
      <c r="AF646" s="6">
        <f>SUMIFS(GQList,GIList,Table_ExternalData_1[[#This Row],[Item_key]],GDList,Table_ExternalData_1[[#Headers],[26]])</f>
        <v>0</v>
      </c>
      <c r="AG646" s="6">
        <f>SUMIFS(GQList,GIList,Table_ExternalData_1[[#This Row],[Item_key]],GDList,Table_ExternalData_1[[#Headers],[27]])</f>
        <v>0</v>
      </c>
      <c r="AH646" s="6">
        <f>SUMIFS(GQList,GIList,Table_ExternalData_1[[#This Row],[Item_key]],GDList,Table_ExternalData_1[[#Headers],[28]])</f>
        <v>0</v>
      </c>
      <c r="AI646" s="6">
        <f>SUMIFS(GQList,GIList,Table_ExternalData_1[[#This Row],[Item_key]],GDList,Table_ExternalData_1[[#Headers],[29]])</f>
        <v>0</v>
      </c>
      <c r="AJ646" s="6">
        <f>SUMIFS(GQList,GIList,Table_ExternalData_1[[#This Row],[Item_key]],GDList,Table_ExternalData_1[[#Headers],[30]])</f>
        <v>0</v>
      </c>
      <c r="AK646" s="6">
        <f>SUMIFS(GQList,GIList,Table_ExternalData_1[[#This Row],[Item_key]],GDList,Table_ExternalData_1[[#Headers],[31]])</f>
        <v>0</v>
      </c>
      <c r="AL646" s="6">
        <f>SUM(Table_ExternalData_1[[#This Row],[1]:[31]])</f>
        <v>0</v>
      </c>
    </row>
    <row r="647" spans="1:38" hidden="1">
      <c r="A647" s="8" t="s">
        <v>2000</v>
      </c>
      <c r="B647" s="3" t="s">
        <v>1631</v>
      </c>
      <c r="C647" s="3" t="s">
        <v>481</v>
      </c>
      <c r="D647" s="3" t="s">
        <v>1634</v>
      </c>
      <c r="E647" s="3" t="s">
        <v>1635</v>
      </c>
      <c r="F647" s="8" t="s">
        <v>1641</v>
      </c>
      <c r="G647" s="6">
        <f>SUMIFS(GQList,GIList,Table_ExternalData_1[[#This Row],[Item_key]],GDList,Table_ExternalData_1[[#Headers],[1]])</f>
        <v>0</v>
      </c>
      <c r="H647" s="6">
        <f>SUMIFS(GQList,GIList,Table_ExternalData_1[[#This Row],[Item_key]],GDList,Table_ExternalData_1[[#Headers],[2]])</f>
        <v>0</v>
      </c>
      <c r="I647" s="6">
        <f>SUMIFS(GQList,GIList,Table_ExternalData_1[[#This Row],[Item_key]],GDList,Table_ExternalData_1[[#Headers],[3]])</f>
        <v>0</v>
      </c>
      <c r="J647" s="6">
        <f>SUMIFS(GQList,GIList,Table_ExternalData_1[[#This Row],[Item_key]],GDList,Table_ExternalData_1[[#Headers],[4]])</f>
        <v>0</v>
      </c>
      <c r="K647" s="6">
        <f>SUMIFS(GQList,GIList,Table_ExternalData_1[[#This Row],[Item_key]],GDList,Table_ExternalData_1[[#Headers],[5]])</f>
        <v>0</v>
      </c>
      <c r="L647" s="6">
        <f>SUMIFS(GQList,GIList,Table_ExternalData_1[[#This Row],[Item_key]],GDList,Table_ExternalData_1[[#Headers],[6]])</f>
        <v>0</v>
      </c>
      <c r="M647" s="6">
        <f>SUMIFS(GQList,GIList,Table_ExternalData_1[[#This Row],[Item_key]],GDList,Table_ExternalData_1[[#Headers],[7]])</f>
        <v>0</v>
      </c>
      <c r="N647" s="6">
        <f>SUMIFS(GQList,GIList,Table_ExternalData_1[[#This Row],[Item_key]],GDList,Table_ExternalData_1[[#Headers],[8]])</f>
        <v>0</v>
      </c>
      <c r="O647" s="6">
        <f>SUMIFS(GQList,GIList,Table_ExternalData_1[[#This Row],[Item_key]],GDList,Table_ExternalData_1[[#Headers],[9]])</f>
        <v>0</v>
      </c>
      <c r="P647" s="6">
        <f>SUMIFS(GQList,GIList,Table_ExternalData_1[[#This Row],[Item_key]],GDList,Table_ExternalData_1[[#Headers],[10]])</f>
        <v>0</v>
      </c>
      <c r="Q647" s="6">
        <f>SUMIFS(GQList,GIList,Table_ExternalData_1[[#This Row],[Item_key]],GDList,Table_ExternalData_1[[#Headers],[11]])</f>
        <v>0</v>
      </c>
      <c r="R647" s="6">
        <f>SUMIFS(GQList,GIList,Table_ExternalData_1[[#This Row],[Item_key]],GDList,Table_ExternalData_1[[#Headers],[12]])</f>
        <v>0</v>
      </c>
      <c r="S647" s="6">
        <f>SUMIFS(GQList,GIList,Table_ExternalData_1[[#This Row],[Item_key]],GDList,Table_ExternalData_1[[#Headers],[13]])</f>
        <v>0</v>
      </c>
      <c r="T647" s="6">
        <f>SUMIFS(GQList,GIList,Table_ExternalData_1[[#This Row],[Item_key]],GDList,Table_ExternalData_1[[#Headers],[14]])</f>
        <v>0</v>
      </c>
      <c r="U647" s="6">
        <f>SUMIFS(GQList,GIList,Table_ExternalData_1[[#This Row],[Item_key]],GDList,Table_ExternalData_1[[#Headers],[15]])</f>
        <v>0</v>
      </c>
      <c r="V647" s="6">
        <f>SUMIFS(GQList,GIList,Table_ExternalData_1[[#This Row],[Item_key]],GDList,Table_ExternalData_1[[#Headers],[16]])</f>
        <v>0</v>
      </c>
      <c r="W647" s="6">
        <f>SUMIFS(GQList,GIList,Table_ExternalData_1[[#This Row],[Item_key]],GDList,Table_ExternalData_1[[#Headers],[17]])</f>
        <v>0</v>
      </c>
      <c r="X647" s="6">
        <f>SUMIFS(GQList,GIList,Table_ExternalData_1[[#This Row],[Item_key]],GDList,Table_ExternalData_1[[#Headers],[18]])</f>
        <v>0</v>
      </c>
      <c r="Y647" s="6">
        <f>SUMIFS(GQList,GIList,Table_ExternalData_1[[#This Row],[Item_key]],GDList,Table_ExternalData_1[[#Headers],[19]])</f>
        <v>0</v>
      </c>
      <c r="Z647" s="6">
        <f>SUMIFS(GQList,GIList,Table_ExternalData_1[[#This Row],[Item_key]],GDList,Table_ExternalData_1[[#Headers],[20]])</f>
        <v>0</v>
      </c>
      <c r="AA647" s="6">
        <f>SUMIFS(GQList,GIList,Table_ExternalData_1[[#This Row],[Item_key]],GDList,Table_ExternalData_1[[#Headers],[21]])</f>
        <v>0</v>
      </c>
      <c r="AB647" s="6">
        <f>SUMIFS(GQList,GIList,Table_ExternalData_1[[#This Row],[Item_key]],GDList,Table_ExternalData_1[[#Headers],[22]])</f>
        <v>0</v>
      </c>
      <c r="AC647" s="6">
        <f>SUMIFS(GQList,GIList,Table_ExternalData_1[[#This Row],[Item_key]],GDList,Table_ExternalData_1[[#Headers],[23]])</f>
        <v>0</v>
      </c>
      <c r="AD647" s="6">
        <f>SUMIFS(GQList,GIList,Table_ExternalData_1[[#This Row],[Item_key]],GDList,Table_ExternalData_1[[#Headers],[24]])</f>
        <v>0</v>
      </c>
      <c r="AE647" s="6">
        <f>SUMIFS(GQList,GIList,Table_ExternalData_1[[#This Row],[Item_key]],GDList,Table_ExternalData_1[[#Headers],[25]])</f>
        <v>0</v>
      </c>
      <c r="AF647" s="6">
        <f>SUMIFS(GQList,GIList,Table_ExternalData_1[[#This Row],[Item_key]],GDList,Table_ExternalData_1[[#Headers],[26]])</f>
        <v>0</v>
      </c>
      <c r="AG647" s="6">
        <f>SUMIFS(GQList,GIList,Table_ExternalData_1[[#This Row],[Item_key]],GDList,Table_ExternalData_1[[#Headers],[27]])</f>
        <v>0</v>
      </c>
      <c r="AH647" s="6">
        <f>SUMIFS(GQList,GIList,Table_ExternalData_1[[#This Row],[Item_key]],GDList,Table_ExternalData_1[[#Headers],[28]])</f>
        <v>0</v>
      </c>
      <c r="AI647" s="6">
        <f>SUMIFS(GQList,GIList,Table_ExternalData_1[[#This Row],[Item_key]],GDList,Table_ExternalData_1[[#Headers],[29]])</f>
        <v>0</v>
      </c>
      <c r="AJ647" s="6">
        <f>SUMIFS(GQList,GIList,Table_ExternalData_1[[#This Row],[Item_key]],GDList,Table_ExternalData_1[[#Headers],[30]])</f>
        <v>0</v>
      </c>
      <c r="AK647" s="6">
        <f>SUMIFS(GQList,GIList,Table_ExternalData_1[[#This Row],[Item_key]],GDList,Table_ExternalData_1[[#Headers],[31]])</f>
        <v>0</v>
      </c>
      <c r="AL647" s="6">
        <f>SUM(Table_ExternalData_1[[#This Row],[1]:[31]])</f>
        <v>0</v>
      </c>
    </row>
    <row r="648" spans="1:38" hidden="1">
      <c r="A648" s="8" t="s">
        <v>2000</v>
      </c>
      <c r="B648" s="3" t="s">
        <v>1631</v>
      </c>
      <c r="C648" s="3" t="s">
        <v>482</v>
      </c>
      <c r="D648" s="3" t="s">
        <v>1636</v>
      </c>
      <c r="E648" s="3" t="s">
        <v>1637</v>
      </c>
      <c r="F648" s="8" t="s">
        <v>1641</v>
      </c>
      <c r="G648" s="6">
        <f>SUMIFS(GQList,GIList,Table_ExternalData_1[[#This Row],[Item_key]],GDList,Table_ExternalData_1[[#Headers],[1]])</f>
        <v>0</v>
      </c>
      <c r="H648" s="6">
        <f>SUMIFS(GQList,GIList,Table_ExternalData_1[[#This Row],[Item_key]],GDList,Table_ExternalData_1[[#Headers],[2]])</f>
        <v>0</v>
      </c>
      <c r="I648" s="6">
        <f>SUMIFS(GQList,GIList,Table_ExternalData_1[[#This Row],[Item_key]],GDList,Table_ExternalData_1[[#Headers],[3]])</f>
        <v>0</v>
      </c>
      <c r="J648" s="6">
        <f>SUMIFS(GQList,GIList,Table_ExternalData_1[[#This Row],[Item_key]],GDList,Table_ExternalData_1[[#Headers],[4]])</f>
        <v>0</v>
      </c>
      <c r="K648" s="6">
        <f>SUMIFS(GQList,GIList,Table_ExternalData_1[[#This Row],[Item_key]],GDList,Table_ExternalData_1[[#Headers],[5]])</f>
        <v>0</v>
      </c>
      <c r="L648" s="6">
        <f>SUMIFS(GQList,GIList,Table_ExternalData_1[[#This Row],[Item_key]],GDList,Table_ExternalData_1[[#Headers],[6]])</f>
        <v>0</v>
      </c>
      <c r="M648" s="6">
        <f>SUMIFS(GQList,GIList,Table_ExternalData_1[[#This Row],[Item_key]],GDList,Table_ExternalData_1[[#Headers],[7]])</f>
        <v>0</v>
      </c>
      <c r="N648" s="6">
        <f>SUMIFS(GQList,GIList,Table_ExternalData_1[[#This Row],[Item_key]],GDList,Table_ExternalData_1[[#Headers],[8]])</f>
        <v>0</v>
      </c>
      <c r="O648" s="6">
        <f>SUMIFS(GQList,GIList,Table_ExternalData_1[[#This Row],[Item_key]],GDList,Table_ExternalData_1[[#Headers],[9]])</f>
        <v>0</v>
      </c>
      <c r="P648" s="6">
        <f>SUMIFS(GQList,GIList,Table_ExternalData_1[[#This Row],[Item_key]],GDList,Table_ExternalData_1[[#Headers],[10]])</f>
        <v>0</v>
      </c>
      <c r="Q648" s="6">
        <f>SUMIFS(GQList,GIList,Table_ExternalData_1[[#This Row],[Item_key]],GDList,Table_ExternalData_1[[#Headers],[11]])</f>
        <v>0</v>
      </c>
      <c r="R648" s="6">
        <f>SUMIFS(GQList,GIList,Table_ExternalData_1[[#This Row],[Item_key]],GDList,Table_ExternalData_1[[#Headers],[12]])</f>
        <v>0</v>
      </c>
      <c r="S648" s="6">
        <f>SUMIFS(GQList,GIList,Table_ExternalData_1[[#This Row],[Item_key]],GDList,Table_ExternalData_1[[#Headers],[13]])</f>
        <v>0</v>
      </c>
      <c r="T648" s="6">
        <f>SUMIFS(GQList,GIList,Table_ExternalData_1[[#This Row],[Item_key]],GDList,Table_ExternalData_1[[#Headers],[14]])</f>
        <v>0</v>
      </c>
      <c r="U648" s="6">
        <f>SUMIFS(GQList,GIList,Table_ExternalData_1[[#This Row],[Item_key]],GDList,Table_ExternalData_1[[#Headers],[15]])</f>
        <v>0</v>
      </c>
      <c r="V648" s="6">
        <f>SUMIFS(GQList,GIList,Table_ExternalData_1[[#This Row],[Item_key]],GDList,Table_ExternalData_1[[#Headers],[16]])</f>
        <v>0</v>
      </c>
      <c r="W648" s="6">
        <f>SUMIFS(GQList,GIList,Table_ExternalData_1[[#This Row],[Item_key]],GDList,Table_ExternalData_1[[#Headers],[17]])</f>
        <v>0</v>
      </c>
      <c r="X648" s="6">
        <f>SUMIFS(GQList,GIList,Table_ExternalData_1[[#This Row],[Item_key]],GDList,Table_ExternalData_1[[#Headers],[18]])</f>
        <v>0</v>
      </c>
      <c r="Y648" s="6">
        <f>SUMIFS(GQList,GIList,Table_ExternalData_1[[#This Row],[Item_key]],GDList,Table_ExternalData_1[[#Headers],[19]])</f>
        <v>0</v>
      </c>
      <c r="Z648" s="6">
        <f>SUMIFS(GQList,GIList,Table_ExternalData_1[[#This Row],[Item_key]],GDList,Table_ExternalData_1[[#Headers],[20]])</f>
        <v>0</v>
      </c>
      <c r="AA648" s="6">
        <f>SUMIFS(GQList,GIList,Table_ExternalData_1[[#This Row],[Item_key]],GDList,Table_ExternalData_1[[#Headers],[21]])</f>
        <v>0</v>
      </c>
      <c r="AB648" s="6">
        <f>SUMIFS(GQList,GIList,Table_ExternalData_1[[#This Row],[Item_key]],GDList,Table_ExternalData_1[[#Headers],[22]])</f>
        <v>0</v>
      </c>
      <c r="AC648" s="6">
        <f>SUMIFS(GQList,GIList,Table_ExternalData_1[[#This Row],[Item_key]],GDList,Table_ExternalData_1[[#Headers],[23]])</f>
        <v>0</v>
      </c>
      <c r="AD648" s="6">
        <f>SUMIFS(GQList,GIList,Table_ExternalData_1[[#This Row],[Item_key]],GDList,Table_ExternalData_1[[#Headers],[24]])</f>
        <v>0</v>
      </c>
      <c r="AE648" s="6">
        <f>SUMIFS(GQList,GIList,Table_ExternalData_1[[#This Row],[Item_key]],GDList,Table_ExternalData_1[[#Headers],[25]])</f>
        <v>0</v>
      </c>
      <c r="AF648" s="6">
        <f>SUMIFS(GQList,GIList,Table_ExternalData_1[[#This Row],[Item_key]],GDList,Table_ExternalData_1[[#Headers],[26]])</f>
        <v>0</v>
      </c>
      <c r="AG648" s="6">
        <f>SUMIFS(GQList,GIList,Table_ExternalData_1[[#This Row],[Item_key]],GDList,Table_ExternalData_1[[#Headers],[27]])</f>
        <v>0</v>
      </c>
      <c r="AH648" s="6">
        <f>SUMIFS(GQList,GIList,Table_ExternalData_1[[#This Row],[Item_key]],GDList,Table_ExternalData_1[[#Headers],[28]])</f>
        <v>0</v>
      </c>
      <c r="AI648" s="6">
        <f>SUMIFS(GQList,GIList,Table_ExternalData_1[[#This Row],[Item_key]],GDList,Table_ExternalData_1[[#Headers],[29]])</f>
        <v>0</v>
      </c>
      <c r="AJ648" s="6">
        <f>SUMIFS(GQList,GIList,Table_ExternalData_1[[#This Row],[Item_key]],GDList,Table_ExternalData_1[[#Headers],[30]])</f>
        <v>0</v>
      </c>
      <c r="AK648" s="6">
        <f>SUMIFS(GQList,GIList,Table_ExternalData_1[[#This Row],[Item_key]],GDList,Table_ExternalData_1[[#Headers],[31]])</f>
        <v>0</v>
      </c>
      <c r="AL648" s="6">
        <f>SUM(Table_ExternalData_1[[#This Row],[1]:[31]])</f>
        <v>0</v>
      </c>
    </row>
  </sheetData>
  <mergeCells count="3">
    <mergeCell ref="A1:B1"/>
    <mergeCell ref="D2:E2"/>
    <mergeCell ref="G1:K1"/>
  </mergeCells>
  <conditionalFormatting sqref="F5:F648 A5:A648">
    <cfRule type="cellIs" dxfId="148" priority="4" operator="equal">
      <formula>"TR"</formula>
    </cfRule>
    <cfRule type="cellIs" dxfId="147" priority="5" operator="equal">
      <formula>"RT"</formula>
    </cfRule>
    <cfRule type="cellIs" dxfId="146" priority="7" operator="equal">
      <formula>"RCA"</formula>
    </cfRule>
  </conditionalFormatting>
  <conditionalFormatting sqref="B5:B648">
    <cfRule type="containsText" dxfId="145" priority="6" operator="containsText" text="/">
      <formula>NOT(ISERROR(SEARCH("/",B5)))</formula>
    </cfRule>
  </conditionalFormatting>
  <conditionalFormatting sqref="F5:F648">
    <cfRule type="cellIs" dxfId="144" priority="1" operator="equal">
      <formula>"TR"</formula>
    </cfRule>
    <cfRule type="cellIs" dxfId="143" priority="2" operator="equal">
      <formula>"GRN"</formula>
    </cfRule>
    <cfRule type="cellIs" dxfId="142" priority="3" operator="equal">
      <formula>"GRN"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6" sqref="A6:XFD6"/>
    </sheetView>
  </sheetViews>
  <sheetFormatPr defaultRowHeight="15"/>
  <sheetData>
    <row r="1" spans="1:1">
      <c r="A1" t="s">
        <v>1686</v>
      </c>
    </row>
    <row r="2" spans="1:1">
      <c r="A2" t="s">
        <v>1687</v>
      </c>
    </row>
    <row r="3" spans="1:1">
      <c r="A3" t="s">
        <v>1688</v>
      </c>
    </row>
    <row r="4" spans="1:1">
      <c r="A4" t="s">
        <v>1689</v>
      </c>
    </row>
    <row r="5" spans="1:1">
      <c r="A5" t="s">
        <v>1690</v>
      </c>
    </row>
    <row r="6" spans="1:1">
      <c r="A6" t="s">
        <v>1691</v>
      </c>
    </row>
    <row r="7" spans="1:1">
      <c r="A7" t="s">
        <v>1692</v>
      </c>
    </row>
    <row r="8" spans="1:1">
      <c r="A8" t="s">
        <v>1693</v>
      </c>
    </row>
    <row r="9" spans="1:1">
      <c r="A9" t="s">
        <v>1694</v>
      </c>
    </row>
    <row r="10" spans="1:1">
      <c r="A10" t="s">
        <v>1695</v>
      </c>
    </row>
    <row r="11" spans="1:1">
      <c r="A11" t="s">
        <v>1696</v>
      </c>
    </row>
    <row r="12" spans="1:1">
      <c r="A12" t="s">
        <v>1697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922"/>
  <sheetViews>
    <sheetView workbookViewId="0">
      <selection activeCell="B10" sqref="B10"/>
    </sheetView>
  </sheetViews>
  <sheetFormatPr defaultRowHeight="15"/>
  <cols>
    <col min="1" max="1" width="11.5703125" bestFit="1" customWidth="1"/>
    <col min="3" max="3" width="7" bestFit="1" customWidth="1"/>
    <col min="4" max="4" width="8.140625" bestFit="1" customWidth="1"/>
  </cols>
  <sheetData>
    <row r="1" spans="1:4">
      <c r="A1" t="s">
        <v>2</v>
      </c>
      <c r="B1" t="s">
        <v>1</v>
      </c>
      <c r="C1" t="s">
        <v>1639</v>
      </c>
      <c r="D1" t="s">
        <v>2003</v>
      </c>
    </row>
    <row r="2" spans="1:4" hidden="1">
      <c r="A2" t="s">
        <v>2010</v>
      </c>
      <c r="B2">
        <v>2</v>
      </c>
      <c r="C2">
        <v>5</v>
      </c>
      <c r="D2" t="s">
        <v>2004</v>
      </c>
    </row>
    <row r="3" spans="1:4" hidden="1">
      <c r="A3" t="s">
        <v>2367</v>
      </c>
      <c r="B3">
        <v>2</v>
      </c>
      <c r="C3">
        <v>50</v>
      </c>
      <c r="D3" t="s">
        <v>2004</v>
      </c>
    </row>
    <row r="4" spans="1:4" hidden="1">
      <c r="A4" t="s">
        <v>3063</v>
      </c>
      <c r="B4">
        <v>2</v>
      </c>
      <c r="C4">
        <v>25</v>
      </c>
      <c r="D4" t="s">
        <v>2004</v>
      </c>
    </row>
    <row r="5" spans="1:4" hidden="1">
      <c r="A5" t="s">
        <v>3064</v>
      </c>
      <c r="B5">
        <v>2</v>
      </c>
      <c r="C5">
        <v>50</v>
      </c>
      <c r="D5" t="s">
        <v>2004</v>
      </c>
    </row>
    <row r="6" spans="1:4" hidden="1">
      <c r="A6" t="s">
        <v>3065</v>
      </c>
      <c r="B6">
        <v>9</v>
      </c>
      <c r="C6">
        <v>50</v>
      </c>
      <c r="D6" t="s">
        <v>2004</v>
      </c>
    </row>
    <row r="7" spans="1:4" hidden="1">
      <c r="A7" t="s">
        <v>3064</v>
      </c>
      <c r="B7">
        <v>9</v>
      </c>
      <c r="C7">
        <v>25</v>
      </c>
      <c r="D7" t="s">
        <v>2004</v>
      </c>
    </row>
    <row r="8" spans="1:4" hidden="1">
      <c r="A8" t="s">
        <v>2005</v>
      </c>
      <c r="B8">
        <v>10</v>
      </c>
      <c r="C8">
        <v>2</v>
      </c>
      <c r="D8" t="s">
        <v>2004</v>
      </c>
    </row>
    <row r="9" spans="1:4" hidden="1">
      <c r="A9" t="s">
        <v>2010</v>
      </c>
      <c r="B9">
        <v>11</v>
      </c>
      <c r="C9">
        <v>20</v>
      </c>
      <c r="D9" t="s">
        <v>2004</v>
      </c>
    </row>
    <row r="10" spans="1:4" hidden="1">
      <c r="A10" t="s">
        <v>62</v>
      </c>
      <c r="B10">
        <v>11</v>
      </c>
      <c r="C10">
        <v>25</v>
      </c>
      <c r="D10" t="s">
        <v>2004</v>
      </c>
    </row>
    <row r="11" spans="1:4" hidden="1">
      <c r="A11" t="s">
        <v>3066</v>
      </c>
      <c r="B11">
        <v>11</v>
      </c>
      <c r="C11">
        <v>20</v>
      </c>
      <c r="D11" t="s">
        <v>2004</v>
      </c>
    </row>
    <row r="12" spans="1:4" hidden="1">
      <c r="A12" t="s">
        <v>3067</v>
      </c>
      <c r="B12">
        <v>11</v>
      </c>
      <c r="C12">
        <v>5</v>
      </c>
      <c r="D12" t="s">
        <v>2004</v>
      </c>
    </row>
    <row r="13" spans="1:4" hidden="1">
      <c r="A13" t="s">
        <v>1797</v>
      </c>
      <c r="B13">
        <v>11</v>
      </c>
      <c r="C13">
        <v>50</v>
      </c>
      <c r="D13" t="s">
        <v>2004</v>
      </c>
    </row>
    <row r="14" spans="1:4" hidden="1">
      <c r="A14" t="s">
        <v>1799</v>
      </c>
      <c r="B14">
        <v>11</v>
      </c>
      <c r="C14">
        <v>50</v>
      </c>
      <c r="D14" t="s">
        <v>2004</v>
      </c>
    </row>
    <row r="15" spans="1:4" hidden="1">
      <c r="A15" t="s">
        <v>3014</v>
      </c>
      <c r="B15">
        <v>29</v>
      </c>
      <c r="C15">
        <v>15</v>
      </c>
      <c r="D15" t="s">
        <v>2004</v>
      </c>
    </row>
    <row r="16" spans="1:4" hidden="1">
      <c r="A16" t="s">
        <v>88</v>
      </c>
      <c r="B16">
        <v>29</v>
      </c>
      <c r="C16">
        <v>25</v>
      </c>
      <c r="D16" t="s">
        <v>2004</v>
      </c>
    </row>
    <row r="17" spans="1:4" hidden="1">
      <c r="A17" t="s">
        <v>1715</v>
      </c>
      <c r="B17">
        <v>29</v>
      </c>
      <c r="C17">
        <v>10</v>
      </c>
      <c r="D17" t="s">
        <v>2004</v>
      </c>
    </row>
    <row r="18" spans="1:4" hidden="1">
      <c r="A18" t="s">
        <v>2090</v>
      </c>
      <c r="B18">
        <v>29</v>
      </c>
      <c r="C18">
        <v>25</v>
      </c>
      <c r="D18" t="s">
        <v>2004</v>
      </c>
    </row>
    <row r="19" spans="1:4" hidden="1">
      <c r="A19" t="s">
        <v>361</v>
      </c>
      <c r="B19">
        <v>29</v>
      </c>
      <c r="C19">
        <v>10</v>
      </c>
      <c r="D19" t="s">
        <v>2004</v>
      </c>
    </row>
    <row r="20" spans="1:4" hidden="1">
      <c r="A20" t="s">
        <v>3016</v>
      </c>
      <c r="B20">
        <v>29</v>
      </c>
      <c r="C20">
        <v>10</v>
      </c>
      <c r="D20" t="s">
        <v>2004</v>
      </c>
    </row>
    <row r="21" spans="1:4" hidden="1">
      <c r="A21" t="s">
        <v>3017</v>
      </c>
      <c r="B21">
        <v>29</v>
      </c>
      <c r="C21">
        <v>10</v>
      </c>
      <c r="D21" t="s">
        <v>2004</v>
      </c>
    </row>
    <row r="22" spans="1:4" hidden="1">
      <c r="A22" t="s">
        <v>2130</v>
      </c>
      <c r="B22">
        <v>29</v>
      </c>
      <c r="C22">
        <v>100</v>
      </c>
      <c r="D22" t="s">
        <v>2004</v>
      </c>
    </row>
    <row r="23" spans="1:4" hidden="1">
      <c r="A23" t="s">
        <v>368</v>
      </c>
      <c r="B23">
        <v>29</v>
      </c>
      <c r="C23">
        <v>10</v>
      </c>
      <c r="D23" t="s">
        <v>2004</v>
      </c>
    </row>
    <row r="24" spans="1:4" hidden="1">
      <c r="A24" t="s">
        <v>499</v>
      </c>
      <c r="B24">
        <v>29</v>
      </c>
      <c r="C24">
        <v>10</v>
      </c>
      <c r="D24" t="s">
        <v>2004</v>
      </c>
    </row>
    <row r="25" spans="1:4" hidden="1">
      <c r="A25" t="s">
        <v>151</v>
      </c>
      <c r="B25">
        <v>29</v>
      </c>
      <c r="C25">
        <v>10</v>
      </c>
      <c r="D25" t="s">
        <v>2004</v>
      </c>
    </row>
    <row r="26" spans="1:4" hidden="1">
      <c r="A26" t="s">
        <v>101</v>
      </c>
      <c r="B26">
        <v>29</v>
      </c>
      <c r="C26">
        <v>25</v>
      </c>
      <c r="D26" t="s">
        <v>2004</v>
      </c>
    </row>
    <row r="27" spans="1:4" hidden="1">
      <c r="A27" t="s">
        <v>2008</v>
      </c>
      <c r="B27">
        <v>29</v>
      </c>
      <c r="C27">
        <v>15</v>
      </c>
      <c r="D27" t="s">
        <v>2004</v>
      </c>
    </row>
    <row r="28" spans="1:4" hidden="1">
      <c r="A28" t="s">
        <v>275</v>
      </c>
      <c r="B28">
        <v>29</v>
      </c>
      <c r="C28">
        <v>10</v>
      </c>
      <c r="D28" t="s">
        <v>2004</v>
      </c>
    </row>
    <row r="29" spans="1:4" hidden="1">
      <c r="A29" t="s">
        <v>277</v>
      </c>
      <c r="B29">
        <v>29</v>
      </c>
      <c r="C29">
        <v>10</v>
      </c>
      <c r="D29" t="s">
        <v>2004</v>
      </c>
    </row>
    <row r="30" spans="1:4" hidden="1">
      <c r="A30" t="s">
        <v>3018</v>
      </c>
      <c r="B30">
        <v>29</v>
      </c>
      <c r="C30">
        <v>25</v>
      </c>
      <c r="D30" t="s">
        <v>2004</v>
      </c>
    </row>
    <row r="31" spans="1:4" hidden="1">
      <c r="A31" t="s">
        <v>1702</v>
      </c>
      <c r="B31">
        <v>29</v>
      </c>
      <c r="C31">
        <v>100</v>
      </c>
      <c r="D31" t="s">
        <v>2004</v>
      </c>
    </row>
    <row r="32" spans="1:4" hidden="1">
      <c r="A32" t="s">
        <v>302</v>
      </c>
      <c r="B32">
        <v>29</v>
      </c>
      <c r="C32">
        <v>20</v>
      </c>
      <c r="D32" t="s">
        <v>2004</v>
      </c>
    </row>
    <row r="33" spans="1:4" hidden="1">
      <c r="A33" t="s">
        <v>305</v>
      </c>
      <c r="B33">
        <v>29</v>
      </c>
      <c r="C33">
        <v>10</v>
      </c>
      <c r="D33" t="s">
        <v>2004</v>
      </c>
    </row>
    <row r="34" spans="1:4" hidden="1">
      <c r="A34" t="s">
        <v>306</v>
      </c>
      <c r="B34">
        <v>29</v>
      </c>
      <c r="C34">
        <v>50</v>
      </c>
      <c r="D34" t="s">
        <v>2004</v>
      </c>
    </row>
    <row r="35" spans="1:4" hidden="1">
      <c r="A35" t="s">
        <v>2012</v>
      </c>
      <c r="B35">
        <v>29</v>
      </c>
      <c r="C35">
        <v>50</v>
      </c>
      <c r="D35" t="s">
        <v>2004</v>
      </c>
    </row>
    <row r="36" spans="1:4" hidden="1">
      <c r="A36" t="s">
        <v>446</v>
      </c>
      <c r="B36">
        <v>29</v>
      </c>
      <c r="C36">
        <v>10</v>
      </c>
      <c r="D36" t="s">
        <v>2004</v>
      </c>
    </row>
    <row r="37" spans="1:4" hidden="1">
      <c r="A37" t="s">
        <v>408</v>
      </c>
      <c r="B37">
        <v>29</v>
      </c>
      <c r="C37">
        <v>100</v>
      </c>
      <c r="D37" t="s">
        <v>2004</v>
      </c>
    </row>
    <row r="38" spans="1:4" hidden="1">
      <c r="A38" t="s">
        <v>3019</v>
      </c>
      <c r="B38">
        <v>29</v>
      </c>
      <c r="C38">
        <v>100</v>
      </c>
      <c r="D38" t="s">
        <v>2004</v>
      </c>
    </row>
    <row r="39" spans="1:4" hidden="1">
      <c r="A39" t="s">
        <v>123</v>
      </c>
      <c r="B39">
        <v>29</v>
      </c>
      <c r="C39">
        <v>9</v>
      </c>
      <c r="D39" t="s">
        <v>2004</v>
      </c>
    </row>
    <row r="40" spans="1:4" hidden="1">
      <c r="A40" t="s">
        <v>124</v>
      </c>
      <c r="B40">
        <v>29</v>
      </c>
      <c r="C40">
        <v>25</v>
      </c>
      <c r="D40" t="s">
        <v>2004</v>
      </c>
    </row>
    <row r="41" spans="1:4" hidden="1">
      <c r="A41" t="s">
        <v>378</v>
      </c>
      <c r="B41">
        <v>29</v>
      </c>
      <c r="C41">
        <v>48</v>
      </c>
      <c r="D41" t="s">
        <v>2004</v>
      </c>
    </row>
    <row r="42" spans="1:4" hidden="1">
      <c r="A42" t="s">
        <v>184</v>
      </c>
      <c r="B42">
        <v>29</v>
      </c>
      <c r="C42">
        <v>68</v>
      </c>
      <c r="D42" t="s">
        <v>2004</v>
      </c>
    </row>
    <row r="43" spans="1:4" hidden="1">
      <c r="A43" t="s">
        <v>3041</v>
      </c>
      <c r="B43">
        <v>31</v>
      </c>
      <c r="C43">
        <v>50</v>
      </c>
      <c r="D43" t="s">
        <v>2004</v>
      </c>
    </row>
    <row r="44" spans="1:4" hidden="1">
      <c r="A44" t="s">
        <v>3046</v>
      </c>
      <c r="B44">
        <v>31</v>
      </c>
      <c r="C44">
        <v>10</v>
      </c>
      <c r="D44" t="s">
        <v>2004</v>
      </c>
    </row>
    <row r="45" spans="1:4" hidden="1">
      <c r="A45" t="s">
        <v>8</v>
      </c>
      <c r="B45">
        <v>31</v>
      </c>
      <c r="C45">
        <v>72</v>
      </c>
      <c r="D45" t="s">
        <v>2004</v>
      </c>
    </row>
    <row r="46" spans="1:4" hidden="1">
      <c r="A46" t="s">
        <v>302</v>
      </c>
      <c r="B46">
        <v>31</v>
      </c>
      <c r="C46">
        <v>10</v>
      </c>
      <c r="D46" t="s">
        <v>2004</v>
      </c>
    </row>
    <row r="47" spans="1:4" hidden="1">
      <c r="A47" t="s">
        <v>319</v>
      </c>
      <c r="B47">
        <v>31</v>
      </c>
      <c r="C47">
        <v>10</v>
      </c>
      <c r="D47" t="s">
        <v>2004</v>
      </c>
    </row>
    <row r="48" spans="1:4" hidden="1">
      <c r="A48" t="s">
        <v>303</v>
      </c>
      <c r="B48">
        <v>31</v>
      </c>
      <c r="C48">
        <v>10</v>
      </c>
      <c r="D48" t="s">
        <v>2004</v>
      </c>
    </row>
    <row r="49" spans="1:4" hidden="1">
      <c r="A49" t="s">
        <v>476</v>
      </c>
      <c r="B49">
        <v>31</v>
      </c>
      <c r="C49">
        <v>100</v>
      </c>
      <c r="D49" t="s">
        <v>2004</v>
      </c>
    </row>
    <row r="50" spans="1:4" hidden="1">
      <c r="A50" t="s">
        <v>125</v>
      </c>
      <c r="B50">
        <v>31</v>
      </c>
      <c r="C50">
        <v>8</v>
      </c>
      <c r="D50" t="s">
        <v>2004</v>
      </c>
    </row>
    <row r="51" spans="1:4" hidden="1">
      <c r="A51" t="s">
        <v>378</v>
      </c>
      <c r="B51">
        <v>31</v>
      </c>
      <c r="C51">
        <v>2</v>
      </c>
      <c r="D51" t="s">
        <v>2004</v>
      </c>
    </row>
    <row r="52" spans="1:4" hidden="1">
      <c r="A52" t="s">
        <v>184</v>
      </c>
      <c r="B52">
        <v>31</v>
      </c>
      <c r="C52">
        <v>2</v>
      </c>
      <c r="D52" t="s">
        <v>2004</v>
      </c>
    </row>
    <row r="53" spans="1:4">
      <c r="A53" t="s">
        <v>1700</v>
      </c>
      <c r="B53">
        <v>0</v>
      </c>
      <c r="C53">
        <v>1</v>
      </c>
      <c r="D53" t="s">
        <v>2004</v>
      </c>
    </row>
    <row r="54" spans="1:4">
      <c r="A54" t="s">
        <v>366</v>
      </c>
      <c r="B54">
        <v>0</v>
      </c>
      <c r="C54">
        <v>49</v>
      </c>
      <c r="D54" t="s">
        <v>2004</v>
      </c>
    </row>
    <row r="55" spans="1:4">
      <c r="A55" t="s">
        <v>2006</v>
      </c>
      <c r="B55">
        <v>0</v>
      </c>
      <c r="C55">
        <v>4</v>
      </c>
      <c r="D55" t="s">
        <v>2004</v>
      </c>
    </row>
    <row r="56" spans="1:4">
      <c r="A56" t="s">
        <v>368</v>
      </c>
      <c r="B56">
        <v>0</v>
      </c>
      <c r="C56">
        <v>2</v>
      </c>
      <c r="D56" t="s">
        <v>2004</v>
      </c>
    </row>
    <row r="57" spans="1:4">
      <c r="A57" t="s">
        <v>419</v>
      </c>
      <c r="B57">
        <v>0</v>
      </c>
      <c r="C57">
        <v>1</v>
      </c>
      <c r="D57" t="s">
        <v>2004</v>
      </c>
    </row>
    <row r="58" spans="1:4">
      <c r="A58" t="s">
        <v>529</v>
      </c>
      <c r="B58">
        <v>0</v>
      </c>
      <c r="C58">
        <v>50</v>
      </c>
      <c r="D58" t="s">
        <v>2004</v>
      </c>
    </row>
    <row r="59" spans="1:4">
      <c r="A59" t="s">
        <v>2007</v>
      </c>
      <c r="B59">
        <v>0</v>
      </c>
      <c r="C59">
        <v>1</v>
      </c>
      <c r="D59" t="s">
        <v>2004</v>
      </c>
    </row>
    <row r="60" spans="1:4">
      <c r="A60" t="s">
        <v>2008</v>
      </c>
      <c r="B60">
        <v>0</v>
      </c>
      <c r="C60">
        <v>6</v>
      </c>
      <c r="D60" t="s">
        <v>2004</v>
      </c>
    </row>
    <row r="61" spans="1:4">
      <c r="A61" t="s">
        <v>1783</v>
      </c>
      <c r="B61">
        <v>0</v>
      </c>
      <c r="C61">
        <v>2</v>
      </c>
      <c r="D61" t="s">
        <v>2004</v>
      </c>
    </row>
    <row r="62" spans="1:4">
      <c r="A62" t="s">
        <v>2009</v>
      </c>
      <c r="B62">
        <v>0</v>
      </c>
      <c r="C62">
        <v>2</v>
      </c>
      <c r="D62" t="s">
        <v>2004</v>
      </c>
    </row>
    <row r="63" spans="1:4">
      <c r="A63" t="s">
        <v>2010</v>
      </c>
      <c r="B63">
        <v>0</v>
      </c>
      <c r="C63">
        <v>2</v>
      </c>
      <c r="D63" t="s">
        <v>2004</v>
      </c>
    </row>
    <row r="64" spans="1:4">
      <c r="A64" t="s">
        <v>8</v>
      </c>
      <c r="B64">
        <v>0</v>
      </c>
      <c r="C64">
        <v>8</v>
      </c>
      <c r="D64" t="s">
        <v>2004</v>
      </c>
    </row>
    <row r="65" spans="1:4">
      <c r="A65" t="s">
        <v>2011</v>
      </c>
      <c r="B65">
        <v>0</v>
      </c>
      <c r="C65">
        <v>19</v>
      </c>
      <c r="D65" t="s">
        <v>2004</v>
      </c>
    </row>
    <row r="66" spans="1:4">
      <c r="A66" t="s">
        <v>192</v>
      </c>
      <c r="B66">
        <v>0</v>
      </c>
      <c r="C66">
        <v>44</v>
      </c>
      <c r="D66" t="s">
        <v>2004</v>
      </c>
    </row>
    <row r="67" spans="1:4">
      <c r="A67" t="s">
        <v>1711</v>
      </c>
      <c r="B67">
        <v>0</v>
      </c>
      <c r="C67">
        <v>8</v>
      </c>
      <c r="D67" t="s">
        <v>2004</v>
      </c>
    </row>
    <row r="68" spans="1:4">
      <c r="A68" t="s">
        <v>2012</v>
      </c>
      <c r="B68">
        <v>0</v>
      </c>
      <c r="C68">
        <v>2</v>
      </c>
      <c r="D68" t="s">
        <v>2004</v>
      </c>
    </row>
    <row r="69" spans="1:4">
      <c r="A69" t="s">
        <v>338</v>
      </c>
      <c r="B69">
        <v>0</v>
      </c>
      <c r="C69">
        <v>16</v>
      </c>
      <c r="D69" t="s">
        <v>2004</v>
      </c>
    </row>
    <row r="70" spans="1:4">
      <c r="A70" t="s">
        <v>2005</v>
      </c>
      <c r="B70">
        <v>0</v>
      </c>
      <c r="C70">
        <v>3</v>
      </c>
      <c r="D70" t="s">
        <v>2004</v>
      </c>
    </row>
    <row r="71" spans="1:4">
      <c r="A71" t="s">
        <v>2013</v>
      </c>
      <c r="B71">
        <v>0</v>
      </c>
      <c r="C71">
        <v>50</v>
      </c>
      <c r="D71" t="s">
        <v>2004</v>
      </c>
    </row>
    <row r="72" spans="1:4">
      <c r="A72" t="s">
        <v>122</v>
      </c>
      <c r="B72">
        <v>0</v>
      </c>
      <c r="C72">
        <v>6</v>
      </c>
      <c r="D72" t="s">
        <v>2004</v>
      </c>
    </row>
    <row r="73" spans="1:4">
      <c r="A73" t="s">
        <v>378</v>
      </c>
      <c r="B73">
        <v>0</v>
      </c>
      <c r="C73">
        <v>3</v>
      </c>
      <c r="D73" t="s">
        <v>2004</v>
      </c>
    </row>
    <row r="74" spans="1:4">
      <c r="A74" t="s">
        <v>183</v>
      </c>
      <c r="B74">
        <v>0</v>
      </c>
      <c r="C74">
        <v>4</v>
      </c>
      <c r="D74" t="s">
        <v>2004</v>
      </c>
    </row>
    <row r="75" spans="1:4">
      <c r="A75" t="s">
        <v>184</v>
      </c>
      <c r="B75">
        <v>0</v>
      </c>
      <c r="C75">
        <v>10</v>
      </c>
      <c r="D75" t="s">
        <v>2004</v>
      </c>
    </row>
    <row r="76" spans="1:4">
      <c r="A76" t="s">
        <v>582</v>
      </c>
      <c r="B76">
        <v>0</v>
      </c>
      <c r="C76">
        <v>400</v>
      </c>
      <c r="D76" t="s">
        <v>2004</v>
      </c>
    </row>
    <row r="77" spans="1:4">
      <c r="A77" t="s">
        <v>2014</v>
      </c>
      <c r="B77">
        <v>0</v>
      </c>
      <c r="C77">
        <v>100</v>
      </c>
      <c r="D77" t="s">
        <v>2004</v>
      </c>
    </row>
    <row r="78" spans="1:4">
      <c r="A78" t="s">
        <v>2015</v>
      </c>
      <c r="B78">
        <v>0</v>
      </c>
      <c r="C78">
        <v>100</v>
      </c>
      <c r="D78" t="s">
        <v>2004</v>
      </c>
    </row>
    <row r="79" spans="1:4">
      <c r="A79" t="s">
        <v>583</v>
      </c>
      <c r="B79">
        <v>0</v>
      </c>
      <c r="C79">
        <v>10</v>
      </c>
      <c r="D79" t="s">
        <v>2004</v>
      </c>
    </row>
    <row r="80" spans="1:4">
      <c r="A80" t="s">
        <v>584</v>
      </c>
      <c r="B80">
        <v>0</v>
      </c>
      <c r="C80">
        <v>10</v>
      </c>
      <c r="D80" t="s">
        <v>2004</v>
      </c>
    </row>
    <row r="81" spans="1:4">
      <c r="A81" t="s">
        <v>128</v>
      </c>
      <c r="B81">
        <v>0</v>
      </c>
      <c r="C81">
        <v>3</v>
      </c>
      <c r="D81" t="s">
        <v>2004</v>
      </c>
    </row>
    <row r="82" spans="1:4">
      <c r="A82" t="s">
        <v>1703</v>
      </c>
      <c r="B82">
        <v>0</v>
      </c>
      <c r="C82">
        <v>100</v>
      </c>
      <c r="D82" t="s">
        <v>2004</v>
      </c>
    </row>
    <row r="83" spans="1:4" hidden="1">
      <c r="A83" t="s">
        <v>1804</v>
      </c>
      <c r="B83">
        <v>31</v>
      </c>
      <c r="C83">
        <v>12000</v>
      </c>
      <c r="D83" t="s">
        <v>2016</v>
      </c>
    </row>
    <row r="84" spans="1:4">
      <c r="A84" t="s">
        <v>1804</v>
      </c>
      <c r="B84">
        <v>0</v>
      </c>
      <c r="C84">
        <v>3000</v>
      </c>
      <c r="D84" t="s">
        <v>2016</v>
      </c>
    </row>
    <row r="85" spans="1:4" hidden="1">
      <c r="A85" t="s">
        <v>382</v>
      </c>
      <c r="B85">
        <v>29</v>
      </c>
      <c r="C85">
        <v>-6</v>
      </c>
      <c r="D85" t="s">
        <v>2017</v>
      </c>
    </row>
    <row r="86" spans="1:4" hidden="1">
      <c r="A86" t="s">
        <v>491</v>
      </c>
      <c r="B86">
        <v>29</v>
      </c>
      <c r="C86">
        <v>-3</v>
      </c>
      <c r="D86" t="s">
        <v>2017</v>
      </c>
    </row>
    <row r="87" spans="1:4" hidden="1">
      <c r="A87" t="s">
        <v>3068</v>
      </c>
      <c r="B87">
        <v>29</v>
      </c>
      <c r="C87">
        <v>-1</v>
      </c>
      <c r="D87" t="s">
        <v>2017</v>
      </c>
    </row>
    <row r="88" spans="1:4" hidden="1">
      <c r="A88" t="s">
        <v>3069</v>
      </c>
      <c r="B88">
        <v>1</v>
      </c>
      <c r="C88">
        <v>-1</v>
      </c>
      <c r="D88" t="s">
        <v>2017</v>
      </c>
    </row>
    <row r="89" spans="1:4" hidden="1">
      <c r="A89" t="s">
        <v>86</v>
      </c>
      <c r="B89">
        <v>1</v>
      </c>
      <c r="C89">
        <v>-19</v>
      </c>
      <c r="D89" t="s">
        <v>2017</v>
      </c>
    </row>
    <row r="90" spans="1:4" hidden="1">
      <c r="A90" t="s">
        <v>555</v>
      </c>
      <c r="B90">
        <v>7</v>
      </c>
      <c r="C90">
        <v>-12</v>
      </c>
      <c r="D90" t="s">
        <v>2017</v>
      </c>
    </row>
    <row r="91" spans="1:4" hidden="1">
      <c r="A91" t="s">
        <v>2076</v>
      </c>
      <c r="B91">
        <v>29</v>
      </c>
      <c r="C91">
        <v>-12</v>
      </c>
      <c r="D91" t="s">
        <v>2017</v>
      </c>
    </row>
    <row r="92" spans="1:4" hidden="1">
      <c r="A92" t="s">
        <v>2018</v>
      </c>
      <c r="B92">
        <v>8</v>
      </c>
      <c r="C92">
        <v>-1</v>
      </c>
      <c r="D92" t="s">
        <v>2017</v>
      </c>
    </row>
    <row r="93" spans="1:4" hidden="1">
      <c r="A93" t="s">
        <v>88</v>
      </c>
      <c r="B93">
        <v>8</v>
      </c>
      <c r="C93">
        <v>-18</v>
      </c>
      <c r="D93" t="s">
        <v>2017</v>
      </c>
    </row>
    <row r="94" spans="1:4" hidden="1">
      <c r="A94" t="s">
        <v>88</v>
      </c>
      <c r="B94">
        <v>31</v>
      </c>
      <c r="C94">
        <v>-29</v>
      </c>
      <c r="D94" t="s">
        <v>2017</v>
      </c>
    </row>
    <row r="95" spans="1:4" hidden="1">
      <c r="A95" t="s">
        <v>322</v>
      </c>
      <c r="B95">
        <v>8</v>
      </c>
      <c r="C95">
        <v>-2</v>
      </c>
      <c r="D95" t="s">
        <v>2017</v>
      </c>
    </row>
    <row r="96" spans="1:4" hidden="1">
      <c r="A96" t="s">
        <v>322</v>
      </c>
      <c r="B96">
        <v>31</v>
      </c>
      <c r="C96">
        <v>-1</v>
      </c>
      <c r="D96" t="s">
        <v>2017</v>
      </c>
    </row>
    <row r="97" spans="1:4" hidden="1">
      <c r="A97" t="s">
        <v>323</v>
      </c>
      <c r="B97">
        <v>8</v>
      </c>
      <c r="C97">
        <v>-3</v>
      </c>
      <c r="D97" t="s">
        <v>2017</v>
      </c>
    </row>
    <row r="98" spans="1:4" hidden="1">
      <c r="A98" t="s">
        <v>134</v>
      </c>
      <c r="B98">
        <v>8</v>
      </c>
      <c r="C98">
        <v>-17</v>
      </c>
      <c r="D98" t="s">
        <v>2017</v>
      </c>
    </row>
    <row r="99" spans="1:4" hidden="1">
      <c r="A99" t="s">
        <v>134</v>
      </c>
      <c r="B99">
        <v>31</v>
      </c>
      <c r="C99">
        <v>-11</v>
      </c>
      <c r="D99" t="s">
        <v>2017</v>
      </c>
    </row>
    <row r="100" spans="1:4" hidden="1">
      <c r="A100" t="s">
        <v>91</v>
      </c>
      <c r="B100">
        <v>29</v>
      </c>
      <c r="C100">
        <v>-4</v>
      </c>
      <c r="D100" t="s">
        <v>2017</v>
      </c>
    </row>
    <row r="101" spans="1:4" hidden="1">
      <c r="A101" t="s">
        <v>2090</v>
      </c>
      <c r="B101">
        <v>14</v>
      </c>
      <c r="C101">
        <v>-4</v>
      </c>
      <c r="D101" t="s">
        <v>2017</v>
      </c>
    </row>
    <row r="102" spans="1:4" hidden="1">
      <c r="A102" t="s">
        <v>2090</v>
      </c>
      <c r="B102">
        <v>29</v>
      </c>
      <c r="C102">
        <v>-6</v>
      </c>
      <c r="D102" t="s">
        <v>2017</v>
      </c>
    </row>
    <row r="103" spans="1:4" hidden="1">
      <c r="A103" t="s">
        <v>92</v>
      </c>
      <c r="B103">
        <v>29</v>
      </c>
      <c r="C103">
        <v>-3</v>
      </c>
      <c r="D103" t="s">
        <v>2017</v>
      </c>
    </row>
    <row r="104" spans="1:4" hidden="1">
      <c r="A104" t="s">
        <v>363</v>
      </c>
      <c r="B104">
        <v>1</v>
      </c>
      <c r="C104">
        <v>-2</v>
      </c>
      <c r="D104" t="s">
        <v>2017</v>
      </c>
    </row>
    <row r="105" spans="1:4" hidden="1">
      <c r="A105" t="s">
        <v>195</v>
      </c>
      <c r="B105">
        <v>8</v>
      </c>
      <c r="C105">
        <v>-4</v>
      </c>
      <c r="D105" t="s">
        <v>2017</v>
      </c>
    </row>
    <row r="106" spans="1:4" hidden="1">
      <c r="A106" t="s">
        <v>3003</v>
      </c>
      <c r="B106">
        <v>30</v>
      </c>
      <c r="C106">
        <v>-8</v>
      </c>
      <c r="D106" t="s">
        <v>2017</v>
      </c>
    </row>
    <row r="107" spans="1:4" hidden="1">
      <c r="A107" t="s">
        <v>1706</v>
      </c>
      <c r="B107">
        <v>29</v>
      </c>
      <c r="C107">
        <v>-9</v>
      </c>
      <c r="D107" t="s">
        <v>2017</v>
      </c>
    </row>
    <row r="108" spans="1:4" hidden="1">
      <c r="A108" t="s">
        <v>1706</v>
      </c>
      <c r="B108">
        <v>30</v>
      </c>
      <c r="C108">
        <v>-6</v>
      </c>
      <c r="D108" t="s">
        <v>2017</v>
      </c>
    </row>
    <row r="109" spans="1:4" hidden="1">
      <c r="A109" t="s">
        <v>2104</v>
      </c>
      <c r="B109">
        <v>29</v>
      </c>
      <c r="C109">
        <v>-9</v>
      </c>
      <c r="D109" t="s">
        <v>2017</v>
      </c>
    </row>
    <row r="110" spans="1:4" hidden="1">
      <c r="A110" t="s">
        <v>143</v>
      </c>
      <c r="B110">
        <v>13</v>
      </c>
      <c r="C110">
        <v>-58</v>
      </c>
      <c r="D110" t="s">
        <v>2017</v>
      </c>
    </row>
    <row r="111" spans="1:4" hidden="1">
      <c r="A111" t="s">
        <v>479</v>
      </c>
      <c r="B111">
        <v>29</v>
      </c>
      <c r="C111">
        <v>-560</v>
      </c>
      <c r="D111" t="s">
        <v>2017</v>
      </c>
    </row>
    <row r="112" spans="1:4" hidden="1">
      <c r="A112" t="s">
        <v>2021</v>
      </c>
      <c r="B112">
        <v>2</v>
      </c>
      <c r="C112">
        <v>-8</v>
      </c>
      <c r="D112" t="s">
        <v>2017</v>
      </c>
    </row>
    <row r="113" spans="1:4" hidden="1">
      <c r="A113" t="s">
        <v>2021</v>
      </c>
      <c r="B113">
        <v>14</v>
      </c>
      <c r="C113">
        <v>-41</v>
      </c>
      <c r="D113" t="s">
        <v>2017</v>
      </c>
    </row>
    <row r="114" spans="1:4" hidden="1">
      <c r="A114" t="s">
        <v>386</v>
      </c>
      <c r="B114">
        <v>1</v>
      </c>
      <c r="C114">
        <v>-5</v>
      </c>
      <c r="D114" t="s">
        <v>2017</v>
      </c>
    </row>
    <row r="115" spans="1:4" hidden="1">
      <c r="A115" t="s">
        <v>94</v>
      </c>
      <c r="B115">
        <v>31</v>
      </c>
      <c r="C115">
        <v>-9</v>
      </c>
      <c r="D115" t="s">
        <v>2017</v>
      </c>
    </row>
    <row r="116" spans="1:4" hidden="1">
      <c r="A116" t="s">
        <v>196</v>
      </c>
      <c r="B116">
        <v>31</v>
      </c>
      <c r="C116">
        <v>-5</v>
      </c>
      <c r="D116" t="s">
        <v>2017</v>
      </c>
    </row>
    <row r="117" spans="1:4" hidden="1">
      <c r="A117" t="s">
        <v>2023</v>
      </c>
      <c r="B117">
        <v>13</v>
      </c>
      <c r="C117">
        <v>-41</v>
      </c>
      <c r="D117" t="s">
        <v>2017</v>
      </c>
    </row>
    <row r="118" spans="1:4" hidden="1">
      <c r="A118" t="s">
        <v>2024</v>
      </c>
      <c r="B118">
        <v>13</v>
      </c>
      <c r="C118">
        <v>-68</v>
      </c>
      <c r="D118" t="s">
        <v>2017</v>
      </c>
    </row>
    <row r="119" spans="1:4" hidden="1">
      <c r="A119" t="s">
        <v>95</v>
      </c>
      <c r="B119">
        <v>1</v>
      </c>
      <c r="C119">
        <v>-1</v>
      </c>
      <c r="D119" t="s">
        <v>2017</v>
      </c>
    </row>
    <row r="120" spans="1:4" hidden="1">
      <c r="A120" t="s">
        <v>3070</v>
      </c>
      <c r="B120">
        <v>1</v>
      </c>
      <c r="C120">
        <v>-1</v>
      </c>
      <c r="D120" t="s">
        <v>2017</v>
      </c>
    </row>
    <row r="121" spans="1:4" hidden="1">
      <c r="A121" t="s">
        <v>3071</v>
      </c>
      <c r="B121">
        <v>1</v>
      </c>
      <c r="C121">
        <v>-1</v>
      </c>
      <c r="D121" t="s">
        <v>2017</v>
      </c>
    </row>
    <row r="122" spans="1:4" hidden="1">
      <c r="A122" t="s">
        <v>3072</v>
      </c>
      <c r="B122">
        <v>29</v>
      </c>
      <c r="C122">
        <v>-4</v>
      </c>
      <c r="D122" t="s">
        <v>2017</v>
      </c>
    </row>
    <row r="123" spans="1:4" hidden="1">
      <c r="A123" t="s">
        <v>2130</v>
      </c>
      <c r="B123">
        <v>29</v>
      </c>
      <c r="C123">
        <v>-11</v>
      </c>
      <c r="D123" t="s">
        <v>2017</v>
      </c>
    </row>
    <row r="124" spans="1:4" hidden="1">
      <c r="A124" t="s">
        <v>189</v>
      </c>
      <c r="B124">
        <v>29</v>
      </c>
      <c r="C124">
        <v>-5</v>
      </c>
      <c r="D124" t="s">
        <v>2017</v>
      </c>
    </row>
    <row r="125" spans="1:4" hidden="1">
      <c r="A125" t="s">
        <v>2146</v>
      </c>
      <c r="B125">
        <v>1</v>
      </c>
      <c r="C125">
        <v>-1</v>
      </c>
      <c r="D125" t="s">
        <v>2017</v>
      </c>
    </row>
    <row r="126" spans="1:4" hidden="1">
      <c r="A126" t="s">
        <v>97</v>
      </c>
      <c r="B126">
        <v>27</v>
      </c>
      <c r="C126">
        <v>-14</v>
      </c>
      <c r="D126" t="s">
        <v>2017</v>
      </c>
    </row>
    <row r="127" spans="1:4" hidden="1">
      <c r="A127" t="s">
        <v>387</v>
      </c>
      <c r="B127">
        <v>1</v>
      </c>
      <c r="C127">
        <v>-5</v>
      </c>
      <c r="D127" t="s">
        <v>2017</v>
      </c>
    </row>
    <row r="128" spans="1:4" hidden="1">
      <c r="A128" t="s">
        <v>387</v>
      </c>
      <c r="B128">
        <v>29</v>
      </c>
      <c r="C128">
        <v>-1</v>
      </c>
      <c r="D128" t="s">
        <v>2017</v>
      </c>
    </row>
    <row r="129" spans="1:4" hidden="1">
      <c r="A129" t="s">
        <v>499</v>
      </c>
      <c r="B129">
        <v>1</v>
      </c>
      <c r="C129">
        <v>-1</v>
      </c>
      <c r="D129" t="s">
        <v>2017</v>
      </c>
    </row>
    <row r="130" spans="1:4" hidden="1">
      <c r="A130" t="s">
        <v>499</v>
      </c>
      <c r="B130">
        <v>8</v>
      </c>
      <c r="C130">
        <v>-4</v>
      </c>
      <c r="D130" t="s">
        <v>2017</v>
      </c>
    </row>
    <row r="131" spans="1:4" hidden="1">
      <c r="A131" t="s">
        <v>500</v>
      </c>
      <c r="B131">
        <v>29</v>
      </c>
      <c r="C131">
        <v>-3</v>
      </c>
      <c r="D131" t="s">
        <v>2017</v>
      </c>
    </row>
    <row r="132" spans="1:4" hidden="1">
      <c r="A132" t="s">
        <v>481</v>
      </c>
      <c r="B132">
        <v>29</v>
      </c>
      <c r="C132">
        <v>-66</v>
      </c>
      <c r="D132" t="s">
        <v>2017</v>
      </c>
    </row>
    <row r="133" spans="1:4" hidden="1">
      <c r="A133" t="s">
        <v>482</v>
      </c>
      <c r="B133">
        <v>29</v>
      </c>
      <c r="C133">
        <v>-121</v>
      </c>
      <c r="D133" t="s">
        <v>2017</v>
      </c>
    </row>
    <row r="134" spans="1:4" hidden="1">
      <c r="A134" t="s">
        <v>315</v>
      </c>
      <c r="B134">
        <v>30</v>
      </c>
      <c r="C134">
        <v>-5</v>
      </c>
      <c r="D134" t="s">
        <v>2017</v>
      </c>
    </row>
    <row r="135" spans="1:4" hidden="1">
      <c r="A135" t="s">
        <v>3073</v>
      </c>
      <c r="B135">
        <v>8</v>
      </c>
      <c r="C135">
        <v>-396</v>
      </c>
      <c r="D135" t="s">
        <v>2017</v>
      </c>
    </row>
    <row r="136" spans="1:4" hidden="1">
      <c r="A136" t="s">
        <v>2228</v>
      </c>
      <c r="B136">
        <v>1</v>
      </c>
      <c r="C136">
        <v>-1</v>
      </c>
      <c r="D136" t="s">
        <v>2017</v>
      </c>
    </row>
    <row r="137" spans="1:4" hidden="1">
      <c r="A137" t="s">
        <v>3074</v>
      </c>
      <c r="B137">
        <v>2</v>
      </c>
      <c r="C137">
        <v>-1</v>
      </c>
      <c r="D137" t="s">
        <v>2017</v>
      </c>
    </row>
    <row r="138" spans="1:4" hidden="1">
      <c r="A138" t="s">
        <v>540</v>
      </c>
      <c r="B138">
        <v>29</v>
      </c>
      <c r="C138">
        <v>-2</v>
      </c>
      <c r="D138" t="s">
        <v>2017</v>
      </c>
    </row>
    <row r="139" spans="1:4" hidden="1">
      <c r="A139" t="s">
        <v>1708</v>
      </c>
      <c r="B139">
        <v>30</v>
      </c>
      <c r="C139">
        <v>-2</v>
      </c>
      <c r="D139" t="s">
        <v>2017</v>
      </c>
    </row>
    <row r="140" spans="1:4" hidden="1">
      <c r="A140" t="s">
        <v>150</v>
      </c>
      <c r="B140">
        <v>29</v>
      </c>
      <c r="C140">
        <v>-4</v>
      </c>
      <c r="D140" t="s">
        <v>2017</v>
      </c>
    </row>
    <row r="141" spans="1:4" hidden="1">
      <c r="A141" t="s">
        <v>541</v>
      </c>
      <c r="B141">
        <v>1</v>
      </c>
      <c r="C141">
        <v>-1</v>
      </c>
      <c r="D141" t="s">
        <v>2017</v>
      </c>
    </row>
    <row r="142" spans="1:4" hidden="1">
      <c r="A142" t="s">
        <v>541</v>
      </c>
      <c r="B142">
        <v>14</v>
      </c>
      <c r="C142">
        <v>-2</v>
      </c>
      <c r="D142" t="s">
        <v>2017</v>
      </c>
    </row>
    <row r="143" spans="1:4" hidden="1">
      <c r="A143" t="s">
        <v>542</v>
      </c>
      <c r="B143">
        <v>14</v>
      </c>
      <c r="C143">
        <v>-2</v>
      </c>
      <c r="D143" t="s">
        <v>2017</v>
      </c>
    </row>
    <row r="144" spans="1:4" hidden="1">
      <c r="A144" t="s">
        <v>388</v>
      </c>
      <c r="B144">
        <v>1</v>
      </c>
      <c r="C144">
        <v>-1</v>
      </c>
      <c r="D144" t="s">
        <v>2017</v>
      </c>
    </row>
    <row r="145" spans="1:4" hidden="1">
      <c r="A145" t="s">
        <v>389</v>
      </c>
      <c r="B145">
        <v>14</v>
      </c>
      <c r="C145">
        <v>-2</v>
      </c>
      <c r="D145" t="s">
        <v>2017</v>
      </c>
    </row>
    <row r="146" spans="1:4" hidden="1">
      <c r="A146" t="s">
        <v>55</v>
      </c>
      <c r="B146">
        <v>14</v>
      </c>
      <c r="C146">
        <v>-1</v>
      </c>
      <c r="D146" t="s">
        <v>2017</v>
      </c>
    </row>
    <row r="147" spans="1:4" hidden="1">
      <c r="A147" t="s">
        <v>271</v>
      </c>
      <c r="B147">
        <v>9</v>
      </c>
      <c r="C147">
        <v>-3</v>
      </c>
      <c r="D147" t="s">
        <v>2017</v>
      </c>
    </row>
    <row r="148" spans="1:4" hidden="1">
      <c r="A148" t="s">
        <v>56</v>
      </c>
      <c r="B148">
        <v>2</v>
      </c>
      <c r="C148">
        <v>-1</v>
      </c>
      <c r="D148" t="s">
        <v>2017</v>
      </c>
    </row>
    <row r="149" spans="1:4" hidden="1">
      <c r="A149" t="s">
        <v>56</v>
      </c>
      <c r="B149">
        <v>30</v>
      </c>
      <c r="C149">
        <v>-2</v>
      </c>
      <c r="D149" t="s">
        <v>2017</v>
      </c>
    </row>
    <row r="150" spans="1:4" hidden="1">
      <c r="A150" t="s">
        <v>272</v>
      </c>
      <c r="B150">
        <v>27</v>
      </c>
      <c r="C150">
        <v>-1</v>
      </c>
      <c r="D150" t="s">
        <v>2017</v>
      </c>
    </row>
    <row r="151" spans="1:4" hidden="1">
      <c r="A151" t="s">
        <v>2027</v>
      </c>
      <c r="B151">
        <v>2</v>
      </c>
      <c r="C151">
        <v>-35</v>
      </c>
      <c r="D151" t="s">
        <v>2017</v>
      </c>
    </row>
    <row r="152" spans="1:4" hidden="1">
      <c r="A152" t="s">
        <v>2027</v>
      </c>
      <c r="B152">
        <v>14</v>
      </c>
      <c r="C152">
        <v>-4</v>
      </c>
      <c r="D152" t="s">
        <v>2017</v>
      </c>
    </row>
    <row r="153" spans="1:4" hidden="1">
      <c r="A153" t="s">
        <v>2180</v>
      </c>
      <c r="B153">
        <v>29</v>
      </c>
      <c r="C153">
        <v>-3</v>
      </c>
      <c r="D153" t="s">
        <v>2017</v>
      </c>
    </row>
    <row r="154" spans="1:4" hidden="1">
      <c r="A154" t="s">
        <v>501</v>
      </c>
      <c r="B154">
        <v>2</v>
      </c>
      <c r="C154">
        <v>-5</v>
      </c>
      <c r="D154" t="s">
        <v>2017</v>
      </c>
    </row>
    <row r="155" spans="1:4" hidden="1">
      <c r="A155" t="s">
        <v>501</v>
      </c>
      <c r="B155">
        <v>30</v>
      </c>
      <c r="C155">
        <v>-6</v>
      </c>
      <c r="D155" t="s">
        <v>2017</v>
      </c>
    </row>
    <row r="156" spans="1:4" hidden="1">
      <c r="A156" t="s">
        <v>501</v>
      </c>
      <c r="B156">
        <v>31</v>
      </c>
      <c r="C156">
        <v>-2</v>
      </c>
      <c r="D156" t="s">
        <v>2017</v>
      </c>
    </row>
    <row r="157" spans="1:4" hidden="1">
      <c r="A157" t="s">
        <v>458</v>
      </c>
      <c r="B157">
        <v>14</v>
      </c>
      <c r="C157">
        <v>-9</v>
      </c>
      <c r="D157" t="s">
        <v>2017</v>
      </c>
    </row>
    <row r="158" spans="1:4" hidden="1">
      <c r="A158" t="s">
        <v>436</v>
      </c>
      <c r="B158">
        <v>14</v>
      </c>
      <c r="C158">
        <v>-2</v>
      </c>
      <c r="D158" t="s">
        <v>2017</v>
      </c>
    </row>
    <row r="159" spans="1:4" hidden="1">
      <c r="A159" t="s">
        <v>273</v>
      </c>
      <c r="B159">
        <v>29</v>
      </c>
      <c r="C159">
        <v>-2</v>
      </c>
      <c r="D159" t="s">
        <v>2017</v>
      </c>
    </row>
    <row r="160" spans="1:4" hidden="1">
      <c r="A160" t="s">
        <v>106</v>
      </c>
      <c r="B160">
        <v>13</v>
      </c>
      <c r="C160">
        <v>-113</v>
      </c>
      <c r="D160" t="s">
        <v>2017</v>
      </c>
    </row>
    <row r="161" spans="1:4" hidden="1">
      <c r="A161" t="s">
        <v>420</v>
      </c>
      <c r="B161">
        <v>29</v>
      </c>
      <c r="C161">
        <v>-3</v>
      </c>
      <c r="D161" t="s">
        <v>2017</v>
      </c>
    </row>
    <row r="162" spans="1:4" hidden="1">
      <c r="A162" t="s">
        <v>421</v>
      </c>
      <c r="B162">
        <v>29</v>
      </c>
      <c r="C162">
        <v>-6</v>
      </c>
      <c r="D162" t="s">
        <v>2017</v>
      </c>
    </row>
    <row r="163" spans="1:4" hidden="1">
      <c r="A163" t="s">
        <v>275</v>
      </c>
      <c r="B163">
        <v>8</v>
      </c>
      <c r="C163">
        <v>-1</v>
      </c>
      <c r="D163" t="s">
        <v>2017</v>
      </c>
    </row>
    <row r="164" spans="1:4" hidden="1">
      <c r="A164" t="s">
        <v>2366</v>
      </c>
      <c r="B164">
        <v>31</v>
      </c>
      <c r="C164">
        <v>-3</v>
      </c>
      <c r="D164" t="s">
        <v>2017</v>
      </c>
    </row>
    <row r="165" spans="1:4" hidden="1">
      <c r="A165" t="s">
        <v>156</v>
      </c>
      <c r="B165">
        <v>8</v>
      </c>
      <c r="C165">
        <v>-28</v>
      </c>
      <c r="D165" t="s">
        <v>2017</v>
      </c>
    </row>
    <row r="166" spans="1:4" hidden="1">
      <c r="A166" t="s">
        <v>156</v>
      </c>
      <c r="B166">
        <v>31</v>
      </c>
      <c r="C166">
        <v>-15</v>
      </c>
      <c r="D166" t="s">
        <v>2017</v>
      </c>
    </row>
    <row r="167" spans="1:4" hidden="1">
      <c r="A167" t="s">
        <v>3057</v>
      </c>
      <c r="B167">
        <v>1</v>
      </c>
      <c r="C167">
        <v>-1</v>
      </c>
      <c r="D167" t="s">
        <v>2017</v>
      </c>
    </row>
    <row r="168" spans="1:4" hidden="1">
      <c r="A168" t="s">
        <v>504</v>
      </c>
      <c r="B168">
        <v>6</v>
      </c>
      <c r="C168">
        <v>-25</v>
      </c>
      <c r="D168" t="s">
        <v>2017</v>
      </c>
    </row>
    <row r="169" spans="1:4" hidden="1">
      <c r="A169" t="s">
        <v>158</v>
      </c>
      <c r="B169">
        <v>8</v>
      </c>
      <c r="C169">
        <v>-3</v>
      </c>
      <c r="D169" t="s">
        <v>2017</v>
      </c>
    </row>
    <row r="170" spans="1:4" hidden="1">
      <c r="A170" t="s">
        <v>158</v>
      </c>
      <c r="B170">
        <v>31</v>
      </c>
      <c r="C170">
        <v>-10</v>
      </c>
      <c r="D170" t="s">
        <v>2017</v>
      </c>
    </row>
    <row r="171" spans="1:4" hidden="1">
      <c r="A171" t="s">
        <v>160</v>
      </c>
      <c r="B171">
        <v>14</v>
      </c>
      <c r="C171">
        <v>-4</v>
      </c>
      <c r="D171" t="s">
        <v>2017</v>
      </c>
    </row>
    <row r="172" spans="1:4" hidden="1">
      <c r="A172" t="s">
        <v>2210</v>
      </c>
      <c r="B172">
        <v>29</v>
      </c>
      <c r="C172">
        <v>-1</v>
      </c>
      <c r="D172" t="s">
        <v>2017</v>
      </c>
    </row>
    <row r="173" spans="1:4" hidden="1">
      <c r="A173" t="s">
        <v>505</v>
      </c>
      <c r="B173">
        <v>6</v>
      </c>
      <c r="C173">
        <v>-8</v>
      </c>
      <c r="D173" t="s">
        <v>2017</v>
      </c>
    </row>
    <row r="174" spans="1:4" hidden="1">
      <c r="A174" t="s">
        <v>558</v>
      </c>
      <c r="B174">
        <v>9</v>
      </c>
      <c r="C174">
        <v>-1</v>
      </c>
      <c r="D174" t="s">
        <v>2017</v>
      </c>
    </row>
    <row r="175" spans="1:4" hidden="1">
      <c r="A175" t="s">
        <v>3001</v>
      </c>
      <c r="B175">
        <v>1</v>
      </c>
      <c r="C175">
        <v>-4</v>
      </c>
      <c r="D175" t="s">
        <v>2017</v>
      </c>
    </row>
    <row r="176" spans="1:4" hidden="1">
      <c r="A176" t="s">
        <v>162</v>
      </c>
      <c r="B176">
        <v>8</v>
      </c>
      <c r="C176">
        <v>-1</v>
      </c>
      <c r="D176" t="s">
        <v>2017</v>
      </c>
    </row>
    <row r="177" spans="1:4" hidden="1">
      <c r="A177" t="s">
        <v>164</v>
      </c>
      <c r="B177">
        <v>30</v>
      </c>
      <c r="C177">
        <v>-17</v>
      </c>
      <c r="D177" t="s">
        <v>2017</v>
      </c>
    </row>
    <row r="178" spans="1:4" hidden="1">
      <c r="A178" t="s">
        <v>329</v>
      </c>
      <c r="B178">
        <v>13</v>
      </c>
      <c r="C178">
        <v>-61</v>
      </c>
      <c r="D178" t="s">
        <v>2017</v>
      </c>
    </row>
    <row r="179" spans="1:4" hidden="1">
      <c r="A179" t="s">
        <v>8</v>
      </c>
      <c r="B179">
        <v>6</v>
      </c>
      <c r="C179">
        <v>-62</v>
      </c>
      <c r="D179" t="s">
        <v>2017</v>
      </c>
    </row>
    <row r="180" spans="1:4" hidden="1">
      <c r="A180" t="s">
        <v>8</v>
      </c>
      <c r="B180">
        <v>7</v>
      </c>
      <c r="C180">
        <v>-1</v>
      </c>
      <c r="D180" t="s">
        <v>2017</v>
      </c>
    </row>
    <row r="181" spans="1:4" hidden="1">
      <c r="A181" t="s">
        <v>8</v>
      </c>
      <c r="B181">
        <v>9</v>
      </c>
      <c r="C181">
        <v>-40</v>
      </c>
      <c r="D181" t="s">
        <v>2017</v>
      </c>
    </row>
    <row r="182" spans="1:4" hidden="1">
      <c r="A182" t="s">
        <v>8</v>
      </c>
      <c r="B182">
        <v>27</v>
      </c>
      <c r="C182">
        <v>-42</v>
      </c>
      <c r="D182" t="s">
        <v>2017</v>
      </c>
    </row>
    <row r="183" spans="1:4" hidden="1">
      <c r="A183" t="s">
        <v>8</v>
      </c>
      <c r="B183">
        <v>30</v>
      </c>
      <c r="C183">
        <v>-30</v>
      </c>
      <c r="D183" t="s">
        <v>2017</v>
      </c>
    </row>
    <row r="184" spans="1:4" hidden="1">
      <c r="A184" t="s">
        <v>62</v>
      </c>
      <c r="B184">
        <v>2</v>
      </c>
      <c r="C184">
        <v>-28</v>
      </c>
      <c r="D184" t="s">
        <v>2017</v>
      </c>
    </row>
    <row r="185" spans="1:4" hidden="1">
      <c r="A185" t="s">
        <v>62</v>
      </c>
      <c r="B185">
        <v>6</v>
      </c>
      <c r="C185">
        <v>-44</v>
      </c>
      <c r="D185" t="s">
        <v>2017</v>
      </c>
    </row>
    <row r="186" spans="1:4" hidden="1">
      <c r="A186" t="s">
        <v>62</v>
      </c>
      <c r="B186">
        <v>7</v>
      </c>
      <c r="C186">
        <v>-33</v>
      </c>
      <c r="D186" t="s">
        <v>2017</v>
      </c>
    </row>
    <row r="187" spans="1:4" hidden="1">
      <c r="A187" t="s">
        <v>62</v>
      </c>
      <c r="B187">
        <v>8</v>
      </c>
      <c r="C187">
        <v>-46</v>
      </c>
      <c r="D187" t="s">
        <v>2017</v>
      </c>
    </row>
    <row r="188" spans="1:4" hidden="1">
      <c r="A188" t="s">
        <v>62</v>
      </c>
      <c r="B188">
        <v>9</v>
      </c>
      <c r="C188">
        <v>-55</v>
      </c>
      <c r="D188" t="s">
        <v>2017</v>
      </c>
    </row>
    <row r="189" spans="1:4" hidden="1">
      <c r="A189" t="s">
        <v>62</v>
      </c>
      <c r="B189">
        <v>13</v>
      </c>
      <c r="C189">
        <v>-206</v>
      </c>
      <c r="D189" t="s">
        <v>2017</v>
      </c>
    </row>
    <row r="190" spans="1:4" hidden="1">
      <c r="A190" t="s">
        <v>62</v>
      </c>
      <c r="B190">
        <v>14</v>
      </c>
      <c r="C190">
        <v>-87</v>
      </c>
      <c r="D190" t="s">
        <v>2017</v>
      </c>
    </row>
    <row r="191" spans="1:4" hidden="1">
      <c r="A191" t="s">
        <v>62</v>
      </c>
      <c r="B191">
        <v>15</v>
      </c>
      <c r="C191">
        <v>-55</v>
      </c>
      <c r="D191" t="s">
        <v>2017</v>
      </c>
    </row>
    <row r="192" spans="1:4" hidden="1">
      <c r="A192" t="s">
        <v>63</v>
      </c>
      <c r="B192">
        <v>1</v>
      </c>
      <c r="C192">
        <v>-4</v>
      </c>
      <c r="D192" t="s">
        <v>2017</v>
      </c>
    </row>
    <row r="193" spans="1:4" hidden="1">
      <c r="A193" t="s">
        <v>63</v>
      </c>
      <c r="B193">
        <v>2</v>
      </c>
      <c r="C193">
        <v>-52</v>
      </c>
      <c r="D193" t="s">
        <v>2017</v>
      </c>
    </row>
    <row r="194" spans="1:4" hidden="1">
      <c r="A194" t="s">
        <v>63</v>
      </c>
      <c r="B194">
        <v>29</v>
      </c>
      <c r="C194">
        <v>-7</v>
      </c>
      <c r="D194" t="s">
        <v>2017</v>
      </c>
    </row>
    <row r="195" spans="1:4" hidden="1">
      <c r="A195" t="s">
        <v>63</v>
      </c>
      <c r="B195">
        <v>30</v>
      </c>
      <c r="C195">
        <v>-14</v>
      </c>
      <c r="D195" t="s">
        <v>2017</v>
      </c>
    </row>
    <row r="196" spans="1:4" hidden="1">
      <c r="A196" t="s">
        <v>63</v>
      </c>
      <c r="B196">
        <v>31</v>
      </c>
      <c r="C196">
        <v>-3</v>
      </c>
      <c r="D196" t="s">
        <v>2017</v>
      </c>
    </row>
    <row r="197" spans="1:4" hidden="1">
      <c r="A197" t="s">
        <v>64</v>
      </c>
      <c r="B197">
        <v>2</v>
      </c>
      <c r="C197">
        <v>-16</v>
      </c>
      <c r="D197" t="s">
        <v>2017</v>
      </c>
    </row>
    <row r="198" spans="1:4" hidden="1">
      <c r="A198" t="s">
        <v>64</v>
      </c>
      <c r="B198">
        <v>29</v>
      </c>
      <c r="C198">
        <v>-3</v>
      </c>
      <c r="D198" t="s">
        <v>2017</v>
      </c>
    </row>
    <row r="199" spans="1:4" hidden="1">
      <c r="A199" t="s">
        <v>64</v>
      </c>
      <c r="B199">
        <v>30</v>
      </c>
      <c r="C199">
        <v>-1</v>
      </c>
      <c r="D199" t="s">
        <v>2017</v>
      </c>
    </row>
    <row r="200" spans="1:4" hidden="1">
      <c r="A200" t="s">
        <v>64</v>
      </c>
      <c r="B200">
        <v>31</v>
      </c>
      <c r="C200">
        <v>-13</v>
      </c>
      <c r="D200" t="s">
        <v>2017</v>
      </c>
    </row>
    <row r="201" spans="1:4" hidden="1">
      <c r="A201" t="s">
        <v>65</v>
      </c>
      <c r="B201">
        <v>1</v>
      </c>
      <c r="C201">
        <v>-1</v>
      </c>
      <c r="D201" t="s">
        <v>2017</v>
      </c>
    </row>
    <row r="202" spans="1:4" hidden="1">
      <c r="A202" t="s">
        <v>65</v>
      </c>
      <c r="B202">
        <v>2</v>
      </c>
      <c r="C202">
        <v>-15</v>
      </c>
      <c r="D202" t="s">
        <v>2017</v>
      </c>
    </row>
    <row r="203" spans="1:4" hidden="1">
      <c r="A203" t="s">
        <v>65</v>
      </c>
      <c r="B203">
        <v>29</v>
      </c>
      <c r="C203">
        <v>-6</v>
      </c>
      <c r="D203" t="s">
        <v>2017</v>
      </c>
    </row>
    <row r="204" spans="1:4" hidden="1">
      <c r="A204" t="s">
        <v>65</v>
      </c>
      <c r="B204">
        <v>30</v>
      </c>
      <c r="C204">
        <v>-2</v>
      </c>
      <c r="D204" t="s">
        <v>2017</v>
      </c>
    </row>
    <row r="205" spans="1:4" hidden="1">
      <c r="A205" t="s">
        <v>65</v>
      </c>
      <c r="B205">
        <v>31</v>
      </c>
      <c r="C205">
        <v>-4</v>
      </c>
      <c r="D205" t="s">
        <v>2017</v>
      </c>
    </row>
    <row r="206" spans="1:4" hidden="1">
      <c r="A206" t="s">
        <v>66</v>
      </c>
      <c r="B206">
        <v>1</v>
      </c>
      <c r="C206">
        <v>-1</v>
      </c>
      <c r="D206" t="s">
        <v>2017</v>
      </c>
    </row>
    <row r="207" spans="1:4" hidden="1">
      <c r="A207" t="s">
        <v>66</v>
      </c>
      <c r="B207">
        <v>2</v>
      </c>
      <c r="C207">
        <v>-13</v>
      </c>
      <c r="D207" t="s">
        <v>2017</v>
      </c>
    </row>
    <row r="208" spans="1:4" hidden="1">
      <c r="A208" t="s">
        <v>66</v>
      </c>
      <c r="B208">
        <v>29</v>
      </c>
      <c r="C208">
        <v>-1</v>
      </c>
      <c r="D208" t="s">
        <v>2017</v>
      </c>
    </row>
    <row r="209" spans="1:4" hidden="1">
      <c r="A209" t="s">
        <v>66</v>
      </c>
      <c r="B209">
        <v>30</v>
      </c>
      <c r="C209">
        <v>-4</v>
      </c>
      <c r="D209" t="s">
        <v>2017</v>
      </c>
    </row>
    <row r="210" spans="1:4" hidden="1">
      <c r="A210" t="s">
        <v>66</v>
      </c>
      <c r="B210">
        <v>31</v>
      </c>
      <c r="C210">
        <v>-5</v>
      </c>
      <c r="D210" t="s">
        <v>2017</v>
      </c>
    </row>
    <row r="211" spans="1:4" hidden="1">
      <c r="A211" t="s">
        <v>10</v>
      </c>
      <c r="B211">
        <v>2</v>
      </c>
      <c r="C211">
        <v>-107</v>
      </c>
      <c r="D211" t="s">
        <v>2017</v>
      </c>
    </row>
    <row r="212" spans="1:4" hidden="1">
      <c r="A212" t="s">
        <v>10</v>
      </c>
      <c r="B212">
        <v>6</v>
      </c>
      <c r="C212">
        <v>-71</v>
      </c>
      <c r="D212" t="s">
        <v>2017</v>
      </c>
    </row>
    <row r="213" spans="1:4" hidden="1">
      <c r="A213" t="s">
        <v>10</v>
      </c>
      <c r="B213">
        <v>8</v>
      </c>
      <c r="C213">
        <v>-27</v>
      </c>
      <c r="D213" t="s">
        <v>2017</v>
      </c>
    </row>
    <row r="214" spans="1:4" hidden="1">
      <c r="A214" t="s">
        <v>10</v>
      </c>
      <c r="B214">
        <v>13</v>
      </c>
      <c r="C214">
        <v>-62</v>
      </c>
      <c r="D214" t="s">
        <v>2017</v>
      </c>
    </row>
    <row r="215" spans="1:4" hidden="1">
      <c r="A215" t="s">
        <v>372</v>
      </c>
      <c r="B215">
        <v>7</v>
      </c>
      <c r="C215">
        <v>-29</v>
      </c>
      <c r="D215" t="s">
        <v>2017</v>
      </c>
    </row>
    <row r="216" spans="1:4" hidden="1">
      <c r="A216" t="s">
        <v>508</v>
      </c>
      <c r="B216">
        <v>29</v>
      </c>
      <c r="C216">
        <v>-4640</v>
      </c>
      <c r="D216" t="s">
        <v>2017</v>
      </c>
    </row>
    <row r="217" spans="1:4" hidden="1">
      <c r="A217" t="s">
        <v>438</v>
      </c>
      <c r="B217">
        <v>30</v>
      </c>
      <c r="C217">
        <v>-4</v>
      </c>
      <c r="D217" t="s">
        <v>2017</v>
      </c>
    </row>
    <row r="218" spans="1:4" hidden="1">
      <c r="A218" t="s">
        <v>68</v>
      </c>
      <c r="B218">
        <v>1</v>
      </c>
      <c r="C218">
        <v>-1</v>
      </c>
      <c r="D218" t="s">
        <v>2017</v>
      </c>
    </row>
    <row r="219" spans="1:4" hidden="1">
      <c r="A219" t="s">
        <v>68</v>
      </c>
      <c r="B219">
        <v>2</v>
      </c>
      <c r="C219">
        <v>-26</v>
      </c>
      <c r="D219" t="s">
        <v>2017</v>
      </c>
    </row>
    <row r="220" spans="1:4" hidden="1">
      <c r="A220" t="s">
        <v>68</v>
      </c>
      <c r="B220">
        <v>6</v>
      </c>
      <c r="C220">
        <v>-9</v>
      </c>
      <c r="D220" t="s">
        <v>2017</v>
      </c>
    </row>
    <row r="221" spans="1:4" hidden="1">
      <c r="A221" t="s">
        <v>68</v>
      </c>
      <c r="B221">
        <v>8</v>
      </c>
      <c r="C221">
        <v>-10</v>
      </c>
      <c r="D221" t="s">
        <v>2017</v>
      </c>
    </row>
    <row r="222" spans="1:4" hidden="1">
      <c r="A222" t="s">
        <v>68</v>
      </c>
      <c r="B222">
        <v>13</v>
      </c>
      <c r="C222">
        <v>-9</v>
      </c>
      <c r="D222" t="s">
        <v>2017</v>
      </c>
    </row>
    <row r="223" spans="1:4" hidden="1">
      <c r="A223" t="s">
        <v>69</v>
      </c>
      <c r="B223">
        <v>1</v>
      </c>
      <c r="C223">
        <v>-1</v>
      </c>
      <c r="D223" t="s">
        <v>2017</v>
      </c>
    </row>
    <row r="224" spans="1:4" hidden="1">
      <c r="A224" t="s">
        <v>69</v>
      </c>
      <c r="B224">
        <v>2</v>
      </c>
      <c r="C224">
        <v>-26</v>
      </c>
      <c r="D224" t="s">
        <v>2017</v>
      </c>
    </row>
    <row r="225" spans="1:4" hidden="1">
      <c r="A225" t="s">
        <v>69</v>
      </c>
      <c r="B225">
        <v>6</v>
      </c>
      <c r="C225">
        <v>-9</v>
      </c>
      <c r="D225" t="s">
        <v>2017</v>
      </c>
    </row>
    <row r="226" spans="1:4" hidden="1">
      <c r="A226" t="s">
        <v>69</v>
      </c>
      <c r="B226">
        <v>8</v>
      </c>
      <c r="C226">
        <v>-10</v>
      </c>
      <c r="D226" t="s">
        <v>2017</v>
      </c>
    </row>
    <row r="227" spans="1:4" hidden="1">
      <c r="A227" t="s">
        <v>69</v>
      </c>
      <c r="B227">
        <v>13</v>
      </c>
      <c r="C227">
        <v>-9</v>
      </c>
      <c r="D227" t="s">
        <v>2017</v>
      </c>
    </row>
    <row r="228" spans="1:4" hidden="1">
      <c r="A228" t="s">
        <v>71</v>
      </c>
      <c r="B228">
        <v>6</v>
      </c>
      <c r="C228">
        <v>-32</v>
      </c>
      <c r="D228" t="s">
        <v>2017</v>
      </c>
    </row>
    <row r="229" spans="1:4" hidden="1">
      <c r="A229" t="s">
        <v>548</v>
      </c>
      <c r="B229">
        <v>29</v>
      </c>
      <c r="C229">
        <v>-7</v>
      </c>
      <c r="D229" t="s">
        <v>2017</v>
      </c>
    </row>
    <row r="230" spans="1:4" hidden="1">
      <c r="A230" t="s">
        <v>263</v>
      </c>
      <c r="B230">
        <v>6</v>
      </c>
      <c r="C230">
        <v>-2780</v>
      </c>
      <c r="D230" t="s">
        <v>2017</v>
      </c>
    </row>
    <row r="231" spans="1:4" hidden="1">
      <c r="A231" t="s">
        <v>574</v>
      </c>
      <c r="B231">
        <v>1</v>
      </c>
      <c r="C231">
        <v>-1</v>
      </c>
      <c r="D231" t="s">
        <v>2017</v>
      </c>
    </row>
    <row r="232" spans="1:4" hidden="1">
      <c r="A232" t="s">
        <v>13</v>
      </c>
      <c r="B232">
        <v>1</v>
      </c>
      <c r="C232">
        <v>-1</v>
      </c>
      <c r="D232" t="s">
        <v>2017</v>
      </c>
    </row>
    <row r="233" spans="1:4" hidden="1">
      <c r="A233" t="s">
        <v>73</v>
      </c>
      <c r="B233">
        <v>29</v>
      </c>
      <c r="C233">
        <v>-20</v>
      </c>
      <c r="D233" t="s">
        <v>2017</v>
      </c>
    </row>
    <row r="234" spans="1:4" hidden="1">
      <c r="A234" t="s">
        <v>74</v>
      </c>
      <c r="B234">
        <v>2</v>
      </c>
      <c r="C234">
        <v>-7</v>
      </c>
      <c r="D234" t="s">
        <v>2017</v>
      </c>
    </row>
    <row r="235" spans="1:4" hidden="1">
      <c r="A235" t="s">
        <v>74</v>
      </c>
      <c r="B235">
        <v>8</v>
      </c>
      <c r="C235">
        <v>-5</v>
      </c>
      <c r="D235" t="s">
        <v>2017</v>
      </c>
    </row>
    <row r="236" spans="1:4" hidden="1">
      <c r="A236" t="s">
        <v>74</v>
      </c>
      <c r="B236">
        <v>13</v>
      </c>
      <c r="C236">
        <v>-6</v>
      </c>
      <c r="D236" t="s">
        <v>2017</v>
      </c>
    </row>
    <row r="237" spans="1:4" hidden="1">
      <c r="A237" t="s">
        <v>76</v>
      </c>
      <c r="B237">
        <v>2</v>
      </c>
      <c r="C237">
        <v>-6</v>
      </c>
      <c r="D237" t="s">
        <v>2017</v>
      </c>
    </row>
    <row r="238" spans="1:4" hidden="1">
      <c r="A238" t="s">
        <v>76</v>
      </c>
      <c r="B238">
        <v>6</v>
      </c>
      <c r="C238">
        <v>-1</v>
      </c>
      <c r="D238" t="s">
        <v>2017</v>
      </c>
    </row>
    <row r="239" spans="1:4" hidden="1">
      <c r="A239" t="s">
        <v>76</v>
      </c>
      <c r="B239">
        <v>13</v>
      </c>
      <c r="C239">
        <v>-1</v>
      </c>
      <c r="D239" t="s">
        <v>2017</v>
      </c>
    </row>
    <row r="240" spans="1:4" hidden="1">
      <c r="A240" t="s">
        <v>76</v>
      </c>
      <c r="B240">
        <v>29</v>
      </c>
      <c r="C240">
        <v>-16</v>
      </c>
      <c r="D240" t="s">
        <v>2017</v>
      </c>
    </row>
    <row r="241" spans="1:4" hidden="1">
      <c r="A241" t="s">
        <v>168</v>
      </c>
      <c r="B241">
        <v>2</v>
      </c>
      <c r="C241">
        <v>-9</v>
      </c>
      <c r="D241" t="s">
        <v>2017</v>
      </c>
    </row>
    <row r="242" spans="1:4" hidden="1">
      <c r="A242" t="s">
        <v>25</v>
      </c>
      <c r="B242">
        <v>2</v>
      </c>
      <c r="C242">
        <v>-1</v>
      </c>
      <c r="D242" t="s">
        <v>2017</v>
      </c>
    </row>
    <row r="243" spans="1:4" hidden="1">
      <c r="A243" t="s">
        <v>25</v>
      </c>
      <c r="B243">
        <v>9</v>
      </c>
      <c r="C243">
        <v>-1</v>
      </c>
      <c r="D243" t="s">
        <v>2017</v>
      </c>
    </row>
    <row r="244" spans="1:4" hidden="1">
      <c r="A244" t="s">
        <v>26</v>
      </c>
      <c r="B244">
        <v>9</v>
      </c>
      <c r="C244">
        <v>-7</v>
      </c>
      <c r="D244" t="s">
        <v>2017</v>
      </c>
    </row>
    <row r="245" spans="1:4" hidden="1">
      <c r="A245" t="s">
        <v>111</v>
      </c>
      <c r="B245">
        <v>1</v>
      </c>
      <c r="C245">
        <v>-1</v>
      </c>
      <c r="D245" t="s">
        <v>2017</v>
      </c>
    </row>
    <row r="246" spans="1:4" hidden="1">
      <c r="A246" t="s">
        <v>30</v>
      </c>
      <c r="B246">
        <v>2</v>
      </c>
      <c r="C246">
        <v>-8</v>
      </c>
      <c r="D246" t="s">
        <v>2017</v>
      </c>
    </row>
    <row r="247" spans="1:4" hidden="1">
      <c r="A247" t="s">
        <v>30</v>
      </c>
      <c r="B247">
        <v>9</v>
      </c>
      <c r="C247">
        <v>-10</v>
      </c>
      <c r="D247" t="s">
        <v>2017</v>
      </c>
    </row>
    <row r="248" spans="1:4" hidden="1">
      <c r="A248" t="s">
        <v>397</v>
      </c>
      <c r="B248">
        <v>2</v>
      </c>
      <c r="C248">
        <v>-35</v>
      </c>
      <c r="D248" t="s">
        <v>2017</v>
      </c>
    </row>
    <row r="249" spans="1:4" hidden="1">
      <c r="A249" t="s">
        <v>423</v>
      </c>
      <c r="B249">
        <v>2</v>
      </c>
      <c r="C249">
        <v>-18</v>
      </c>
      <c r="D249" t="s">
        <v>2017</v>
      </c>
    </row>
    <row r="250" spans="1:4" hidden="1">
      <c r="A250" t="s">
        <v>400</v>
      </c>
      <c r="B250">
        <v>2</v>
      </c>
      <c r="C250">
        <v>-35</v>
      </c>
      <c r="D250" t="s">
        <v>2017</v>
      </c>
    </row>
    <row r="251" spans="1:4" hidden="1">
      <c r="A251" t="s">
        <v>36</v>
      </c>
      <c r="B251">
        <v>1</v>
      </c>
      <c r="C251">
        <v>-2</v>
      </c>
      <c r="D251" t="s">
        <v>2017</v>
      </c>
    </row>
    <row r="252" spans="1:4" hidden="1">
      <c r="A252" t="s">
        <v>36</v>
      </c>
      <c r="B252">
        <v>2</v>
      </c>
      <c r="C252">
        <v>-15</v>
      </c>
      <c r="D252" t="s">
        <v>2017</v>
      </c>
    </row>
    <row r="253" spans="1:4" hidden="1">
      <c r="A253" t="s">
        <v>36</v>
      </c>
      <c r="B253">
        <v>9</v>
      </c>
      <c r="C253">
        <v>-33</v>
      </c>
      <c r="D253" t="s">
        <v>2017</v>
      </c>
    </row>
    <row r="254" spans="1:4" hidden="1">
      <c r="A254" t="s">
        <v>37</v>
      </c>
      <c r="B254">
        <v>2</v>
      </c>
      <c r="C254">
        <v>-5</v>
      </c>
      <c r="D254" t="s">
        <v>2017</v>
      </c>
    </row>
    <row r="255" spans="1:4" hidden="1">
      <c r="A255" t="s">
        <v>37</v>
      </c>
      <c r="B255">
        <v>9</v>
      </c>
      <c r="C255">
        <v>-10</v>
      </c>
      <c r="D255" t="s">
        <v>2017</v>
      </c>
    </row>
    <row r="256" spans="1:4" hidden="1">
      <c r="A256" t="s">
        <v>38</v>
      </c>
      <c r="B256">
        <v>2</v>
      </c>
      <c r="C256">
        <v>-7</v>
      </c>
      <c r="D256" t="s">
        <v>2017</v>
      </c>
    </row>
    <row r="257" spans="1:4" hidden="1">
      <c r="A257" t="s">
        <v>424</v>
      </c>
      <c r="B257">
        <v>2</v>
      </c>
      <c r="C257">
        <v>-26</v>
      </c>
      <c r="D257" t="s">
        <v>2017</v>
      </c>
    </row>
    <row r="258" spans="1:4" hidden="1">
      <c r="A258" t="s">
        <v>41</v>
      </c>
      <c r="B258">
        <v>2</v>
      </c>
      <c r="C258">
        <v>-3</v>
      </c>
      <c r="D258" t="s">
        <v>2017</v>
      </c>
    </row>
    <row r="259" spans="1:4" hidden="1">
      <c r="A259" t="s">
        <v>175</v>
      </c>
      <c r="B259">
        <v>2</v>
      </c>
      <c r="C259">
        <v>-52</v>
      </c>
      <c r="D259" t="s">
        <v>2017</v>
      </c>
    </row>
    <row r="260" spans="1:4" hidden="1">
      <c r="A260" t="s">
        <v>175</v>
      </c>
      <c r="B260">
        <v>9</v>
      </c>
      <c r="C260">
        <v>-123</v>
      </c>
      <c r="D260" t="s">
        <v>2017</v>
      </c>
    </row>
    <row r="261" spans="1:4" hidden="1">
      <c r="A261" t="s">
        <v>487</v>
      </c>
      <c r="B261">
        <v>9</v>
      </c>
      <c r="C261">
        <v>-2</v>
      </c>
      <c r="D261" t="s">
        <v>2017</v>
      </c>
    </row>
    <row r="262" spans="1:4" hidden="1">
      <c r="A262" t="s">
        <v>427</v>
      </c>
      <c r="B262">
        <v>1</v>
      </c>
      <c r="C262">
        <v>-4</v>
      </c>
      <c r="D262" t="s">
        <v>2017</v>
      </c>
    </row>
    <row r="263" spans="1:4" hidden="1">
      <c r="A263" t="s">
        <v>442</v>
      </c>
      <c r="B263">
        <v>8</v>
      </c>
      <c r="C263">
        <v>-41</v>
      </c>
      <c r="D263" t="s">
        <v>2017</v>
      </c>
    </row>
    <row r="264" spans="1:4" hidden="1">
      <c r="A264" t="s">
        <v>510</v>
      </c>
      <c r="B264">
        <v>1</v>
      </c>
      <c r="C264">
        <v>-1</v>
      </c>
      <c r="D264" t="s">
        <v>2017</v>
      </c>
    </row>
    <row r="265" spans="1:4" hidden="1">
      <c r="A265" t="s">
        <v>510</v>
      </c>
      <c r="B265">
        <v>2</v>
      </c>
      <c r="C265">
        <v>-65</v>
      </c>
      <c r="D265" t="s">
        <v>2017</v>
      </c>
    </row>
    <row r="266" spans="1:4" hidden="1">
      <c r="A266" t="s">
        <v>510</v>
      </c>
      <c r="B266">
        <v>14</v>
      </c>
      <c r="C266">
        <v>-28</v>
      </c>
      <c r="D266" t="s">
        <v>2017</v>
      </c>
    </row>
    <row r="267" spans="1:4" hidden="1">
      <c r="A267" t="s">
        <v>78</v>
      </c>
      <c r="B267">
        <v>8</v>
      </c>
      <c r="C267">
        <v>-24</v>
      </c>
      <c r="D267" t="s">
        <v>2017</v>
      </c>
    </row>
    <row r="268" spans="1:4" hidden="1">
      <c r="A268" t="s">
        <v>78</v>
      </c>
      <c r="B268">
        <v>14</v>
      </c>
      <c r="C268">
        <v>-4</v>
      </c>
      <c r="D268" t="s">
        <v>2017</v>
      </c>
    </row>
    <row r="269" spans="1:4" hidden="1">
      <c r="A269" t="s">
        <v>1702</v>
      </c>
      <c r="B269">
        <v>2</v>
      </c>
      <c r="C269">
        <v>-44</v>
      </c>
      <c r="D269" t="s">
        <v>2017</v>
      </c>
    </row>
    <row r="270" spans="1:4" hidden="1">
      <c r="A270" t="s">
        <v>1702</v>
      </c>
      <c r="B270">
        <v>14</v>
      </c>
      <c r="C270">
        <v>-10</v>
      </c>
      <c r="D270" t="s">
        <v>2017</v>
      </c>
    </row>
    <row r="271" spans="1:4" hidden="1">
      <c r="A271" t="s">
        <v>80</v>
      </c>
      <c r="B271">
        <v>2</v>
      </c>
      <c r="C271">
        <v>-52</v>
      </c>
      <c r="D271" t="s">
        <v>2017</v>
      </c>
    </row>
    <row r="272" spans="1:4" hidden="1">
      <c r="A272" t="s">
        <v>80</v>
      </c>
      <c r="B272">
        <v>8</v>
      </c>
      <c r="C272">
        <v>-65</v>
      </c>
      <c r="D272" t="s">
        <v>2017</v>
      </c>
    </row>
    <row r="273" spans="1:4" hidden="1">
      <c r="A273" t="s">
        <v>80</v>
      </c>
      <c r="B273">
        <v>9</v>
      </c>
      <c r="C273">
        <v>-28</v>
      </c>
      <c r="D273" t="s">
        <v>2017</v>
      </c>
    </row>
    <row r="274" spans="1:4" hidden="1">
      <c r="A274" t="s">
        <v>80</v>
      </c>
      <c r="B274">
        <v>14</v>
      </c>
      <c r="C274">
        <v>-19</v>
      </c>
      <c r="D274" t="s">
        <v>2017</v>
      </c>
    </row>
    <row r="275" spans="1:4" hidden="1">
      <c r="A275" t="s">
        <v>80</v>
      </c>
      <c r="B275">
        <v>30</v>
      </c>
      <c r="C275">
        <v>-27</v>
      </c>
      <c r="D275" t="s">
        <v>2017</v>
      </c>
    </row>
    <row r="276" spans="1:4" hidden="1">
      <c r="A276" t="s">
        <v>4</v>
      </c>
      <c r="B276">
        <v>6</v>
      </c>
      <c r="C276">
        <v>-24</v>
      </c>
      <c r="D276" t="s">
        <v>2017</v>
      </c>
    </row>
    <row r="277" spans="1:4" hidden="1">
      <c r="A277" t="s">
        <v>4</v>
      </c>
      <c r="B277">
        <v>27</v>
      </c>
      <c r="C277">
        <v>-12</v>
      </c>
      <c r="D277" t="s">
        <v>2017</v>
      </c>
    </row>
    <row r="278" spans="1:4" hidden="1">
      <c r="A278" t="s">
        <v>319</v>
      </c>
      <c r="B278">
        <v>2</v>
      </c>
      <c r="C278">
        <v>-11</v>
      </c>
      <c r="D278" t="s">
        <v>2017</v>
      </c>
    </row>
    <row r="279" spans="1:4" hidden="1">
      <c r="A279" t="s">
        <v>319</v>
      </c>
      <c r="B279">
        <v>8</v>
      </c>
      <c r="C279">
        <v>-18</v>
      </c>
      <c r="D279" t="s">
        <v>2017</v>
      </c>
    </row>
    <row r="280" spans="1:4" hidden="1">
      <c r="A280" t="s">
        <v>319</v>
      </c>
      <c r="B280">
        <v>30</v>
      </c>
      <c r="C280">
        <v>-24</v>
      </c>
      <c r="D280" t="s">
        <v>2017</v>
      </c>
    </row>
    <row r="281" spans="1:4" hidden="1">
      <c r="A281" t="s">
        <v>303</v>
      </c>
      <c r="B281">
        <v>2</v>
      </c>
      <c r="C281">
        <v>-6</v>
      </c>
      <c r="D281" t="s">
        <v>2017</v>
      </c>
    </row>
    <row r="282" spans="1:4" hidden="1">
      <c r="A282" t="s">
        <v>303</v>
      </c>
      <c r="B282">
        <v>8</v>
      </c>
      <c r="C282">
        <v>-12</v>
      </c>
      <c r="D282" t="s">
        <v>2017</v>
      </c>
    </row>
    <row r="283" spans="1:4" hidden="1">
      <c r="A283" t="s">
        <v>303</v>
      </c>
      <c r="B283">
        <v>30</v>
      </c>
      <c r="C283">
        <v>-45</v>
      </c>
      <c r="D283" t="s">
        <v>2017</v>
      </c>
    </row>
    <row r="284" spans="1:4" hidden="1">
      <c r="A284" t="s">
        <v>307</v>
      </c>
      <c r="B284">
        <v>1</v>
      </c>
      <c r="C284">
        <v>-4</v>
      </c>
      <c r="D284" t="s">
        <v>2017</v>
      </c>
    </row>
    <row r="285" spans="1:4" hidden="1">
      <c r="A285" t="s">
        <v>307</v>
      </c>
      <c r="B285">
        <v>9</v>
      </c>
      <c r="C285">
        <v>-24</v>
      </c>
      <c r="D285" t="s">
        <v>2017</v>
      </c>
    </row>
    <row r="286" spans="1:4" hidden="1">
      <c r="A286" t="s">
        <v>307</v>
      </c>
      <c r="B286">
        <v>27</v>
      </c>
      <c r="C286">
        <v>-38</v>
      </c>
      <c r="D286" t="s">
        <v>2017</v>
      </c>
    </row>
    <row r="287" spans="1:4" hidden="1">
      <c r="A287" t="s">
        <v>307</v>
      </c>
      <c r="B287">
        <v>30</v>
      </c>
      <c r="C287">
        <v>-5</v>
      </c>
      <c r="D287" t="s">
        <v>2017</v>
      </c>
    </row>
    <row r="288" spans="1:4" hidden="1">
      <c r="A288" t="s">
        <v>403</v>
      </c>
      <c r="B288">
        <v>29</v>
      </c>
      <c r="C288">
        <v>-16</v>
      </c>
      <c r="D288" t="s">
        <v>2017</v>
      </c>
    </row>
    <row r="289" spans="1:4" hidden="1">
      <c r="A289" t="s">
        <v>404</v>
      </c>
      <c r="B289">
        <v>8</v>
      </c>
      <c r="C289">
        <v>-148</v>
      </c>
      <c r="D289" t="s">
        <v>2017</v>
      </c>
    </row>
    <row r="290" spans="1:4" hidden="1">
      <c r="A290" t="s">
        <v>404</v>
      </c>
      <c r="B290">
        <v>29</v>
      </c>
      <c r="C290">
        <v>-5</v>
      </c>
      <c r="D290" t="s">
        <v>2017</v>
      </c>
    </row>
    <row r="291" spans="1:4" hidden="1">
      <c r="A291" t="s">
        <v>405</v>
      </c>
      <c r="B291">
        <v>29</v>
      </c>
      <c r="C291">
        <v>-6</v>
      </c>
      <c r="D291" t="s">
        <v>2017</v>
      </c>
    </row>
    <row r="292" spans="1:4" hidden="1">
      <c r="A292" t="s">
        <v>118</v>
      </c>
      <c r="B292">
        <v>8</v>
      </c>
      <c r="C292">
        <v>-24</v>
      </c>
      <c r="D292" t="s">
        <v>2017</v>
      </c>
    </row>
    <row r="293" spans="1:4" hidden="1">
      <c r="A293" t="s">
        <v>176</v>
      </c>
      <c r="B293">
        <v>8</v>
      </c>
      <c r="C293">
        <v>-24</v>
      </c>
      <c r="D293" t="s">
        <v>2017</v>
      </c>
    </row>
    <row r="294" spans="1:4" hidden="1">
      <c r="A294" t="s">
        <v>176</v>
      </c>
      <c r="B294">
        <v>14</v>
      </c>
      <c r="C294">
        <v>-21</v>
      </c>
      <c r="D294" t="s">
        <v>2017</v>
      </c>
    </row>
    <row r="295" spans="1:4" hidden="1">
      <c r="A295" t="s">
        <v>373</v>
      </c>
      <c r="B295">
        <v>1</v>
      </c>
      <c r="C295">
        <v>-4</v>
      </c>
      <c r="D295" t="s">
        <v>2017</v>
      </c>
    </row>
    <row r="296" spans="1:4" hidden="1">
      <c r="A296" t="s">
        <v>373</v>
      </c>
      <c r="B296">
        <v>8</v>
      </c>
      <c r="C296">
        <v>-47</v>
      </c>
      <c r="D296" t="s">
        <v>2017</v>
      </c>
    </row>
    <row r="297" spans="1:4" hidden="1">
      <c r="A297" t="s">
        <v>373</v>
      </c>
      <c r="B297">
        <v>31</v>
      </c>
      <c r="C297">
        <v>-12</v>
      </c>
      <c r="D297" t="s">
        <v>2017</v>
      </c>
    </row>
    <row r="298" spans="1:4" hidden="1">
      <c r="A298" t="s">
        <v>192</v>
      </c>
      <c r="B298">
        <v>3</v>
      </c>
      <c r="C298">
        <v>-140</v>
      </c>
      <c r="D298" t="s">
        <v>2017</v>
      </c>
    </row>
    <row r="299" spans="1:4" hidden="1">
      <c r="A299" t="s">
        <v>192</v>
      </c>
      <c r="B299">
        <v>7</v>
      </c>
      <c r="C299">
        <v>-67</v>
      </c>
      <c r="D299" t="s">
        <v>2017</v>
      </c>
    </row>
    <row r="300" spans="1:4" hidden="1">
      <c r="A300" t="s">
        <v>192</v>
      </c>
      <c r="B300">
        <v>9</v>
      </c>
      <c r="C300">
        <v>-25</v>
      </c>
      <c r="D300" t="s">
        <v>2017</v>
      </c>
    </row>
    <row r="301" spans="1:4" hidden="1">
      <c r="A301" t="s">
        <v>192</v>
      </c>
      <c r="B301">
        <v>13</v>
      </c>
      <c r="C301">
        <v>-203</v>
      </c>
      <c r="D301" t="s">
        <v>2017</v>
      </c>
    </row>
    <row r="302" spans="1:4" hidden="1">
      <c r="A302" t="s">
        <v>192</v>
      </c>
      <c r="B302">
        <v>14</v>
      </c>
      <c r="C302">
        <v>-74</v>
      </c>
      <c r="D302" t="s">
        <v>2017</v>
      </c>
    </row>
    <row r="303" spans="1:4" hidden="1">
      <c r="A303" t="s">
        <v>192</v>
      </c>
      <c r="B303">
        <v>15</v>
      </c>
      <c r="C303">
        <v>-56</v>
      </c>
      <c r="D303" t="s">
        <v>2017</v>
      </c>
    </row>
    <row r="304" spans="1:4" hidden="1">
      <c r="A304" t="s">
        <v>192</v>
      </c>
      <c r="B304">
        <v>27</v>
      </c>
      <c r="C304">
        <v>-38</v>
      </c>
      <c r="D304" t="s">
        <v>2017</v>
      </c>
    </row>
    <row r="305" spans="1:4" hidden="1">
      <c r="A305" t="s">
        <v>192</v>
      </c>
      <c r="B305">
        <v>29</v>
      </c>
      <c r="C305">
        <v>-37</v>
      </c>
      <c r="D305" t="s">
        <v>2017</v>
      </c>
    </row>
    <row r="306" spans="1:4" hidden="1">
      <c r="A306" t="s">
        <v>192</v>
      </c>
      <c r="B306">
        <v>30</v>
      </c>
      <c r="C306">
        <v>-76</v>
      </c>
      <c r="D306" t="s">
        <v>2017</v>
      </c>
    </row>
    <row r="307" spans="1:4" hidden="1">
      <c r="A307" t="s">
        <v>192</v>
      </c>
      <c r="B307">
        <v>31</v>
      </c>
      <c r="C307">
        <v>-141</v>
      </c>
      <c r="D307" t="s">
        <v>2017</v>
      </c>
    </row>
    <row r="308" spans="1:4" hidden="1">
      <c r="A308" t="s">
        <v>2243</v>
      </c>
      <c r="B308">
        <v>29</v>
      </c>
      <c r="C308">
        <v>-3</v>
      </c>
      <c r="D308" t="s">
        <v>2017</v>
      </c>
    </row>
    <row r="309" spans="1:4" hidden="1">
      <c r="A309" t="s">
        <v>1711</v>
      </c>
      <c r="B309">
        <v>7</v>
      </c>
      <c r="C309">
        <v>-2</v>
      </c>
      <c r="D309" t="s">
        <v>2017</v>
      </c>
    </row>
    <row r="310" spans="1:4" hidden="1">
      <c r="A310" t="s">
        <v>1711</v>
      </c>
      <c r="B310">
        <v>27</v>
      </c>
      <c r="C310">
        <v>-19</v>
      </c>
      <c r="D310" t="s">
        <v>2017</v>
      </c>
    </row>
    <row r="311" spans="1:4" hidden="1">
      <c r="A311" t="s">
        <v>406</v>
      </c>
      <c r="B311">
        <v>8</v>
      </c>
      <c r="C311">
        <v>-10</v>
      </c>
      <c r="D311" t="s">
        <v>2017</v>
      </c>
    </row>
    <row r="312" spans="1:4" hidden="1">
      <c r="A312" t="s">
        <v>374</v>
      </c>
      <c r="B312">
        <v>30</v>
      </c>
      <c r="C312">
        <v>-10</v>
      </c>
      <c r="D312" t="s">
        <v>2017</v>
      </c>
    </row>
    <row r="313" spans="1:4" hidden="1">
      <c r="A313" t="s">
        <v>177</v>
      </c>
      <c r="B313">
        <v>1</v>
      </c>
      <c r="C313">
        <v>-1</v>
      </c>
      <c r="D313" t="s">
        <v>2017</v>
      </c>
    </row>
    <row r="314" spans="1:4" hidden="1">
      <c r="A314" t="s">
        <v>177</v>
      </c>
      <c r="B314">
        <v>2</v>
      </c>
      <c r="C314">
        <v>-3</v>
      </c>
      <c r="D314" t="s">
        <v>2017</v>
      </c>
    </row>
    <row r="315" spans="1:4" hidden="1">
      <c r="A315" t="s">
        <v>177</v>
      </c>
      <c r="B315">
        <v>8</v>
      </c>
      <c r="C315">
        <v>-8</v>
      </c>
      <c r="D315" t="s">
        <v>2017</v>
      </c>
    </row>
    <row r="316" spans="1:4" hidden="1">
      <c r="A316" t="s">
        <v>177</v>
      </c>
      <c r="B316">
        <v>30</v>
      </c>
      <c r="C316">
        <v>-39</v>
      </c>
      <c r="D316" t="s">
        <v>2017</v>
      </c>
    </row>
    <row r="317" spans="1:4" hidden="1">
      <c r="A317" t="s">
        <v>446</v>
      </c>
      <c r="B317">
        <v>2</v>
      </c>
      <c r="C317">
        <v>-2</v>
      </c>
      <c r="D317" t="s">
        <v>2017</v>
      </c>
    </row>
    <row r="318" spans="1:4" hidden="1">
      <c r="A318" t="s">
        <v>446</v>
      </c>
      <c r="B318">
        <v>9</v>
      </c>
      <c r="C318">
        <v>-1</v>
      </c>
      <c r="D318" t="s">
        <v>2017</v>
      </c>
    </row>
    <row r="319" spans="1:4" hidden="1">
      <c r="A319" t="s">
        <v>446</v>
      </c>
      <c r="B319">
        <v>14</v>
      </c>
      <c r="C319">
        <v>-9</v>
      </c>
      <c r="D319" t="s">
        <v>2017</v>
      </c>
    </row>
    <row r="320" spans="1:4" hidden="1">
      <c r="A320" t="s">
        <v>2033</v>
      </c>
      <c r="B320">
        <v>2</v>
      </c>
      <c r="C320">
        <v>-6</v>
      </c>
      <c r="D320" t="s">
        <v>2017</v>
      </c>
    </row>
    <row r="321" spans="1:4" hidden="1">
      <c r="A321" t="s">
        <v>120</v>
      </c>
      <c r="B321">
        <v>1</v>
      </c>
      <c r="C321">
        <v>-66</v>
      </c>
      <c r="D321" t="s">
        <v>2017</v>
      </c>
    </row>
    <row r="322" spans="1:4" hidden="1">
      <c r="A322" t="s">
        <v>2034</v>
      </c>
      <c r="B322">
        <v>13</v>
      </c>
      <c r="C322">
        <v>-51</v>
      </c>
      <c r="D322" t="s">
        <v>2017</v>
      </c>
    </row>
    <row r="323" spans="1:4" hidden="1">
      <c r="A323" t="s">
        <v>282</v>
      </c>
      <c r="B323">
        <v>1</v>
      </c>
      <c r="C323">
        <v>-14</v>
      </c>
      <c r="D323" t="s">
        <v>2017</v>
      </c>
    </row>
    <row r="324" spans="1:4" hidden="1">
      <c r="A324" t="s">
        <v>560</v>
      </c>
      <c r="B324">
        <v>1</v>
      </c>
      <c r="C324">
        <v>-2</v>
      </c>
      <c r="D324" t="s">
        <v>2017</v>
      </c>
    </row>
    <row r="325" spans="1:4" hidden="1">
      <c r="A325" t="s">
        <v>408</v>
      </c>
      <c r="B325">
        <v>1</v>
      </c>
      <c r="C325">
        <v>-4</v>
      </c>
      <c r="D325" t="s">
        <v>2017</v>
      </c>
    </row>
    <row r="326" spans="1:4" hidden="1">
      <c r="A326" t="s">
        <v>408</v>
      </c>
      <c r="B326">
        <v>29</v>
      </c>
      <c r="C326">
        <v>-4</v>
      </c>
      <c r="D326" t="s">
        <v>2017</v>
      </c>
    </row>
    <row r="327" spans="1:4" hidden="1">
      <c r="A327" t="s">
        <v>409</v>
      </c>
      <c r="B327">
        <v>1</v>
      </c>
      <c r="C327">
        <v>-2</v>
      </c>
      <c r="D327" t="s">
        <v>2017</v>
      </c>
    </row>
    <row r="328" spans="1:4" hidden="1">
      <c r="A328" t="s">
        <v>409</v>
      </c>
      <c r="B328">
        <v>29</v>
      </c>
      <c r="C328">
        <v>-55</v>
      </c>
      <c r="D328" t="s">
        <v>2017</v>
      </c>
    </row>
    <row r="329" spans="1:4" hidden="1">
      <c r="A329" t="s">
        <v>375</v>
      </c>
      <c r="B329">
        <v>30</v>
      </c>
      <c r="C329">
        <v>-9</v>
      </c>
      <c r="D329" t="s">
        <v>2017</v>
      </c>
    </row>
    <row r="330" spans="1:4" hidden="1">
      <c r="A330" t="s">
        <v>284</v>
      </c>
      <c r="B330">
        <v>9</v>
      </c>
      <c r="C330">
        <v>-12</v>
      </c>
      <c r="D330" t="s">
        <v>2017</v>
      </c>
    </row>
    <row r="331" spans="1:4" hidden="1">
      <c r="A331" t="s">
        <v>285</v>
      </c>
      <c r="B331">
        <v>9</v>
      </c>
      <c r="C331">
        <v>-10</v>
      </c>
      <c r="D331" t="s">
        <v>2017</v>
      </c>
    </row>
    <row r="332" spans="1:4" hidden="1">
      <c r="A332" t="s">
        <v>285</v>
      </c>
      <c r="B332">
        <v>29</v>
      </c>
      <c r="C332">
        <v>-2</v>
      </c>
      <c r="D332" t="s">
        <v>2017</v>
      </c>
    </row>
    <row r="333" spans="1:4" hidden="1">
      <c r="A333" t="s">
        <v>286</v>
      </c>
      <c r="B333">
        <v>9</v>
      </c>
      <c r="C333">
        <v>-2</v>
      </c>
      <c r="D333" t="s">
        <v>2017</v>
      </c>
    </row>
    <row r="334" spans="1:4" hidden="1">
      <c r="A334" t="s">
        <v>286</v>
      </c>
      <c r="B334">
        <v>29</v>
      </c>
      <c r="C334">
        <v>-1</v>
      </c>
      <c r="D334" t="s">
        <v>2017</v>
      </c>
    </row>
    <row r="335" spans="1:4" hidden="1">
      <c r="A335" t="s">
        <v>287</v>
      </c>
      <c r="B335">
        <v>9</v>
      </c>
      <c r="C335">
        <v>-7</v>
      </c>
      <c r="D335" t="s">
        <v>2017</v>
      </c>
    </row>
    <row r="336" spans="1:4" hidden="1">
      <c r="A336" t="s">
        <v>337</v>
      </c>
      <c r="B336">
        <v>7</v>
      </c>
      <c r="C336">
        <v>-6</v>
      </c>
      <c r="D336" t="s">
        <v>2017</v>
      </c>
    </row>
    <row r="337" spans="1:4" hidden="1">
      <c r="A337" t="s">
        <v>337</v>
      </c>
      <c r="B337">
        <v>30</v>
      </c>
      <c r="C337">
        <v>-4</v>
      </c>
      <c r="D337" t="s">
        <v>2017</v>
      </c>
    </row>
    <row r="338" spans="1:4" hidden="1">
      <c r="A338" t="s">
        <v>337</v>
      </c>
      <c r="B338">
        <v>31</v>
      </c>
      <c r="C338">
        <v>-30</v>
      </c>
      <c r="D338" t="s">
        <v>2017</v>
      </c>
    </row>
    <row r="339" spans="1:4" hidden="1">
      <c r="A339" t="s">
        <v>338</v>
      </c>
      <c r="B339">
        <v>7</v>
      </c>
      <c r="C339">
        <v>-1</v>
      </c>
      <c r="D339" t="s">
        <v>2017</v>
      </c>
    </row>
    <row r="340" spans="1:4" hidden="1">
      <c r="A340" t="s">
        <v>338</v>
      </c>
      <c r="B340">
        <v>30</v>
      </c>
      <c r="C340">
        <v>-1</v>
      </c>
      <c r="D340" t="s">
        <v>2017</v>
      </c>
    </row>
    <row r="341" spans="1:4" hidden="1">
      <c r="A341" t="s">
        <v>338</v>
      </c>
      <c r="B341">
        <v>31</v>
      </c>
      <c r="C341">
        <v>-40</v>
      </c>
      <c r="D341" t="s">
        <v>2017</v>
      </c>
    </row>
    <row r="342" spans="1:4" hidden="1">
      <c r="A342" t="s">
        <v>428</v>
      </c>
      <c r="B342">
        <v>1</v>
      </c>
      <c r="C342">
        <v>-3</v>
      </c>
      <c r="D342" t="s">
        <v>2017</v>
      </c>
    </row>
    <row r="343" spans="1:4" hidden="1">
      <c r="A343" t="s">
        <v>2035</v>
      </c>
      <c r="B343">
        <v>2</v>
      </c>
      <c r="C343">
        <v>-51</v>
      </c>
      <c r="D343" t="s">
        <v>2017</v>
      </c>
    </row>
    <row r="344" spans="1:4" hidden="1">
      <c r="A344" t="s">
        <v>2035</v>
      </c>
      <c r="B344">
        <v>14</v>
      </c>
      <c r="C344">
        <v>-23</v>
      </c>
      <c r="D344" t="s">
        <v>2017</v>
      </c>
    </row>
    <row r="345" spans="1:4" hidden="1">
      <c r="A345" t="s">
        <v>178</v>
      </c>
      <c r="B345">
        <v>8</v>
      </c>
      <c r="C345">
        <v>-1</v>
      </c>
      <c r="D345" t="s">
        <v>2017</v>
      </c>
    </row>
    <row r="346" spans="1:4" hidden="1">
      <c r="A346" t="s">
        <v>178</v>
      </c>
      <c r="B346">
        <v>31</v>
      </c>
      <c r="C346">
        <v>-6</v>
      </c>
      <c r="D346" t="s">
        <v>2017</v>
      </c>
    </row>
    <row r="347" spans="1:4" hidden="1">
      <c r="A347" t="s">
        <v>179</v>
      </c>
      <c r="B347">
        <v>31</v>
      </c>
      <c r="C347">
        <v>-6</v>
      </c>
      <c r="D347" t="s">
        <v>2017</v>
      </c>
    </row>
    <row r="348" spans="1:4" hidden="1">
      <c r="A348" t="s">
        <v>181</v>
      </c>
      <c r="B348">
        <v>14</v>
      </c>
      <c r="C348">
        <v>-2</v>
      </c>
      <c r="D348" t="s">
        <v>2017</v>
      </c>
    </row>
    <row r="349" spans="1:4" hidden="1">
      <c r="A349" t="s">
        <v>182</v>
      </c>
      <c r="B349">
        <v>14</v>
      </c>
      <c r="C349">
        <v>-6</v>
      </c>
      <c r="D349" t="s">
        <v>2017</v>
      </c>
    </row>
    <row r="350" spans="1:4" hidden="1">
      <c r="A350" t="s">
        <v>81</v>
      </c>
      <c r="B350">
        <v>14</v>
      </c>
      <c r="C350">
        <v>-26</v>
      </c>
      <c r="D350" t="s">
        <v>2017</v>
      </c>
    </row>
    <row r="351" spans="1:4" hidden="1">
      <c r="A351" t="s">
        <v>310</v>
      </c>
      <c r="B351">
        <v>14</v>
      </c>
      <c r="C351">
        <v>-18</v>
      </c>
      <c r="D351" t="s">
        <v>2017</v>
      </c>
    </row>
    <row r="352" spans="1:4" hidden="1">
      <c r="A352" t="s">
        <v>2036</v>
      </c>
      <c r="B352">
        <v>29</v>
      </c>
      <c r="C352">
        <v>-36</v>
      </c>
      <c r="D352" t="s">
        <v>2017</v>
      </c>
    </row>
    <row r="353" spans="1:4" hidden="1">
      <c r="A353" t="s">
        <v>376</v>
      </c>
      <c r="B353">
        <v>1</v>
      </c>
      <c r="C353">
        <v>-4</v>
      </c>
      <c r="D353" t="s">
        <v>2017</v>
      </c>
    </row>
    <row r="354" spans="1:4" hidden="1">
      <c r="A354" t="s">
        <v>532</v>
      </c>
      <c r="B354">
        <v>1</v>
      </c>
      <c r="C354">
        <v>-10</v>
      </c>
      <c r="D354" t="s">
        <v>2017</v>
      </c>
    </row>
    <row r="355" spans="1:4" hidden="1">
      <c r="A355" t="s">
        <v>265</v>
      </c>
      <c r="B355">
        <v>1</v>
      </c>
      <c r="C355">
        <v>-2</v>
      </c>
      <c r="D355" t="s">
        <v>2017</v>
      </c>
    </row>
    <row r="356" spans="1:4" hidden="1">
      <c r="A356" t="s">
        <v>3005</v>
      </c>
      <c r="B356">
        <v>6</v>
      </c>
      <c r="C356">
        <v>-148</v>
      </c>
      <c r="D356" t="s">
        <v>2017</v>
      </c>
    </row>
    <row r="357" spans="1:4" hidden="1">
      <c r="A357" t="s">
        <v>2038</v>
      </c>
      <c r="B357">
        <v>1</v>
      </c>
      <c r="C357">
        <v>-24</v>
      </c>
      <c r="D357" t="s">
        <v>2017</v>
      </c>
    </row>
    <row r="358" spans="1:4" hidden="1">
      <c r="A358" t="s">
        <v>2038</v>
      </c>
      <c r="B358">
        <v>2</v>
      </c>
      <c r="C358">
        <v>-92</v>
      </c>
      <c r="D358" t="s">
        <v>2017</v>
      </c>
    </row>
    <row r="359" spans="1:4" hidden="1">
      <c r="A359" t="s">
        <v>124</v>
      </c>
      <c r="B359">
        <v>8</v>
      </c>
      <c r="C359">
        <v>-1</v>
      </c>
      <c r="D359" t="s">
        <v>2017</v>
      </c>
    </row>
    <row r="360" spans="1:4" hidden="1">
      <c r="A360" t="s">
        <v>124</v>
      </c>
      <c r="B360">
        <v>31</v>
      </c>
      <c r="C360">
        <v>-1</v>
      </c>
      <c r="D360" t="s">
        <v>2017</v>
      </c>
    </row>
    <row r="361" spans="1:4" hidden="1">
      <c r="A361" t="s">
        <v>378</v>
      </c>
      <c r="B361">
        <v>1</v>
      </c>
      <c r="C361">
        <v>-3</v>
      </c>
      <c r="D361" t="s">
        <v>2017</v>
      </c>
    </row>
    <row r="362" spans="1:4" hidden="1">
      <c r="A362" t="s">
        <v>378</v>
      </c>
      <c r="B362">
        <v>8</v>
      </c>
      <c r="C362">
        <v>-10</v>
      </c>
      <c r="D362" t="s">
        <v>2017</v>
      </c>
    </row>
    <row r="363" spans="1:4" hidden="1">
      <c r="A363" t="s">
        <v>378</v>
      </c>
      <c r="B363">
        <v>13</v>
      </c>
      <c r="C363">
        <v>-2</v>
      </c>
      <c r="D363" t="s">
        <v>2017</v>
      </c>
    </row>
    <row r="364" spans="1:4" hidden="1">
      <c r="A364" t="s">
        <v>378</v>
      </c>
      <c r="B364">
        <v>31</v>
      </c>
      <c r="C364">
        <v>-22</v>
      </c>
      <c r="D364" t="s">
        <v>2017</v>
      </c>
    </row>
    <row r="365" spans="1:4" hidden="1">
      <c r="A365" t="s">
        <v>183</v>
      </c>
      <c r="B365">
        <v>29</v>
      </c>
      <c r="C365">
        <v>-110</v>
      </c>
      <c r="D365" t="s">
        <v>2017</v>
      </c>
    </row>
    <row r="366" spans="1:4" hidden="1">
      <c r="A366" t="s">
        <v>184</v>
      </c>
      <c r="B366">
        <v>1</v>
      </c>
      <c r="C366">
        <v>-17</v>
      </c>
      <c r="D366" t="s">
        <v>2017</v>
      </c>
    </row>
    <row r="367" spans="1:4" hidden="1">
      <c r="A367" t="s">
        <v>184</v>
      </c>
      <c r="B367">
        <v>8</v>
      </c>
      <c r="C367">
        <v>-18</v>
      </c>
      <c r="D367" t="s">
        <v>2017</v>
      </c>
    </row>
    <row r="368" spans="1:4" hidden="1">
      <c r="A368" t="s">
        <v>184</v>
      </c>
      <c r="B368">
        <v>13</v>
      </c>
      <c r="C368">
        <v>-2</v>
      </c>
      <c r="D368" t="s">
        <v>2017</v>
      </c>
    </row>
    <row r="369" spans="1:4" hidden="1">
      <c r="A369" t="s">
        <v>184</v>
      </c>
      <c r="B369">
        <v>31</v>
      </c>
      <c r="C369">
        <v>-12</v>
      </c>
      <c r="D369" t="s">
        <v>2017</v>
      </c>
    </row>
    <row r="370" spans="1:4" hidden="1">
      <c r="A370" t="s">
        <v>266</v>
      </c>
      <c r="B370">
        <v>29</v>
      </c>
      <c r="C370">
        <v>-24</v>
      </c>
      <c r="D370" t="s">
        <v>2017</v>
      </c>
    </row>
    <row r="371" spans="1:4" hidden="1">
      <c r="A371" t="s">
        <v>2039</v>
      </c>
      <c r="B371">
        <v>8</v>
      </c>
      <c r="C371">
        <v>-2</v>
      </c>
      <c r="D371" t="s">
        <v>2017</v>
      </c>
    </row>
    <row r="372" spans="1:4" hidden="1">
      <c r="A372" t="s">
        <v>186</v>
      </c>
      <c r="B372">
        <v>9</v>
      </c>
      <c r="C372">
        <v>-3</v>
      </c>
      <c r="D372" t="s">
        <v>2017</v>
      </c>
    </row>
    <row r="373" spans="1:4" hidden="1">
      <c r="A373" t="s">
        <v>186</v>
      </c>
      <c r="B373">
        <v>14</v>
      </c>
      <c r="C373">
        <v>-1</v>
      </c>
      <c r="D373" t="s">
        <v>2017</v>
      </c>
    </row>
    <row r="374" spans="1:4" hidden="1">
      <c r="A374" t="s">
        <v>562</v>
      </c>
      <c r="B374">
        <v>1</v>
      </c>
      <c r="C374">
        <v>-8</v>
      </c>
      <c r="D374" t="s">
        <v>2017</v>
      </c>
    </row>
    <row r="375" spans="1:4" hidden="1">
      <c r="A375" t="s">
        <v>3031</v>
      </c>
      <c r="B375">
        <v>29</v>
      </c>
      <c r="C375">
        <v>-5</v>
      </c>
      <c r="D375" t="s">
        <v>2017</v>
      </c>
    </row>
    <row r="376" spans="1:4" hidden="1">
      <c r="A376" t="s">
        <v>2353</v>
      </c>
      <c r="B376">
        <v>1</v>
      </c>
      <c r="C376">
        <v>-4</v>
      </c>
      <c r="D376" t="s">
        <v>2017</v>
      </c>
    </row>
    <row r="377" spans="1:4" hidden="1">
      <c r="A377" t="s">
        <v>2353</v>
      </c>
      <c r="B377">
        <v>8</v>
      </c>
      <c r="C377">
        <v>-42</v>
      </c>
      <c r="D377" t="s">
        <v>2017</v>
      </c>
    </row>
    <row r="378" spans="1:4" hidden="1">
      <c r="A378" t="s">
        <v>187</v>
      </c>
      <c r="B378">
        <v>29</v>
      </c>
      <c r="C378">
        <v>-3</v>
      </c>
      <c r="D378" t="s">
        <v>2017</v>
      </c>
    </row>
    <row r="379" spans="1:4" hidden="1">
      <c r="A379" t="s">
        <v>311</v>
      </c>
      <c r="B379">
        <v>31</v>
      </c>
      <c r="C379">
        <v>-1</v>
      </c>
      <c r="D379" t="s">
        <v>2017</v>
      </c>
    </row>
    <row r="380" spans="1:4" hidden="1">
      <c r="A380" t="s">
        <v>312</v>
      </c>
      <c r="B380">
        <v>2</v>
      </c>
      <c r="C380">
        <v>-3</v>
      </c>
      <c r="D380" t="s">
        <v>2017</v>
      </c>
    </row>
    <row r="381" spans="1:4" hidden="1">
      <c r="A381" t="s">
        <v>127</v>
      </c>
      <c r="B381">
        <v>8</v>
      </c>
      <c r="C381">
        <v>-1</v>
      </c>
      <c r="D381" t="s">
        <v>2017</v>
      </c>
    </row>
    <row r="382" spans="1:4" hidden="1">
      <c r="A382" t="s">
        <v>3075</v>
      </c>
      <c r="B382">
        <v>31</v>
      </c>
      <c r="C382">
        <v>-6</v>
      </c>
      <c r="D382" t="s">
        <v>2017</v>
      </c>
    </row>
    <row r="383" spans="1:4" hidden="1">
      <c r="A383" t="s">
        <v>128</v>
      </c>
      <c r="B383">
        <v>1</v>
      </c>
      <c r="C383">
        <v>-1</v>
      </c>
      <c r="D383" t="s">
        <v>2017</v>
      </c>
    </row>
    <row r="384" spans="1:4">
      <c r="A384" t="s">
        <v>382</v>
      </c>
      <c r="B384">
        <v>0</v>
      </c>
      <c r="C384">
        <v>-9</v>
      </c>
      <c r="D384" t="s">
        <v>2017</v>
      </c>
    </row>
    <row r="385" spans="1:4">
      <c r="A385" t="s">
        <v>491</v>
      </c>
      <c r="B385">
        <v>0</v>
      </c>
      <c r="C385">
        <v>-1</v>
      </c>
      <c r="D385" t="s">
        <v>2017</v>
      </c>
    </row>
    <row r="386" spans="1:4">
      <c r="A386" t="s">
        <v>86</v>
      </c>
      <c r="B386">
        <v>0</v>
      </c>
      <c r="C386">
        <v>-4</v>
      </c>
      <c r="D386" t="s">
        <v>2017</v>
      </c>
    </row>
    <row r="387" spans="1:4">
      <c r="A387" t="s">
        <v>554</v>
      </c>
      <c r="B387">
        <v>0</v>
      </c>
      <c r="C387">
        <v>-4</v>
      </c>
      <c r="D387" t="s">
        <v>2017</v>
      </c>
    </row>
    <row r="388" spans="1:4">
      <c r="A388" t="s">
        <v>538</v>
      </c>
      <c r="B388">
        <v>0</v>
      </c>
      <c r="C388">
        <v>-4</v>
      </c>
      <c r="D388" t="s">
        <v>2017</v>
      </c>
    </row>
    <row r="389" spans="1:4">
      <c r="A389" t="s">
        <v>1740</v>
      </c>
      <c r="B389">
        <v>0</v>
      </c>
      <c r="C389">
        <v>-4</v>
      </c>
      <c r="D389" t="s">
        <v>2017</v>
      </c>
    </row>
    <row r="390" spans="1:4">
      <c r="A390" t="s">
        <v>193</v>
      </c>
      <c r="B390">
        <v>0</v>
      </c>
      <c r="C390">
        <v>-25</v>
      </c>
      <c r="D390" t="s">
        <v>2017</v>
      </c>
    </row>
    <row r="391" spans="1:4">
      <c r="A391" t="s">
        <v>2018</v>
      </c>
      <c r="B391">
        <v>0</v>
      </c>
      <c r="C391">
        <v>-13</v>
      </c>
      <c r="D391" t="s">
        <v>2017</v>
      </c>
    </row>
    <row r="392" spans="1:4">
      <c r="A392" t="s">
        <v>88</v>
      </c>
      <c r="B392">
        <v>0</v>
      </c>
      <c r="C392">
        <v>-64</v>
      </c>
      <c r="D392" t="s">
        <v>2017</v>
      </c>
    </row>
    <row r="393" spans="1:4">
      <c r="A393" t="s">
        <v>322</v>
      </c>
      <c r="B393">
        <v>0</v>
      </c>
      <c r="C393">
        <v>-8</v>
      </c>
      <c r="D393" t="s">
        <v>2017</v>
      </c>
    </row>
    <row r="394" spans="1:4">
      <c r="A394" t="s">
        <v>90</v>
      </c>
      <c r="B394">
        <v>0</v>
      </c>
      <c r="C394">
        <v>-114</v>
      </c>
      <c r="D394" t="s">
        <v>2017</v>
      </c>
    </row>
    <row r="395" spans="1:4">
      <c r="A395" t="s">
        <v>134</v>
      </c>
      <c r="B395">
        <v>0</v>
      </c>
      <c r="C395">
        <v>-31</v>
      </c>
      <c r="D395" t="s">
        <v>2017</v>
      </c>
    </row>
    <row r="396" spans="1:4">
      <c r="A396" t="s">
        <v>1715</v>
      </c>
      <c r="B396">
        <v>0</v>
      </c>
      <c r="C396">
        <v>-2</v>
      </c>
      <c r="D396" t="s">
        <v>2017</v>
      </c>
    </row>
    <row r="397" spans="1:4">
      <c r="A397" t="s">
        <v>495</v>
      </c>
      <c r="B397">
        <v>0</v>
      </c>
      <c r="C397">
        <v>-1</v>
      </c>
      <c r="D397" t="s">
        <v>2017</v>
      </c>
    </row>
    <row r="398" spans="1:4">
      <c r="A398" t="s">
        <v>1745</v>
      </c>
      <c r="B398">
        <v>0</v>
      </c>
      <c r="C398">
        <v>-11</v>
      </c>
      <c r="D398" t="s">
        <v>2017</v>
      </c>
    </row>
    <row r="399" spans="1:4">
      <c r="A399" t="s">
        <v>195</v>
      </c>
      <c r="B399">
        <v>0</v>
      </c>
      <c r="C399">
        <v>-25</v>
      </c>
      <c r="D399" t="s">
        <v>2017</v>
      </c>
    </row>
    <row r="400" spans="1:4">
      <c r="A400" t="s">
        <v>2019</v>
      </c>
      <c r="B400">
        <v>0</v>
      </c>
      <c r="C400">
        <v>-2</v>
      </c>
      <c r="D400" t="s">
        <v>2017</v>
      </c>
    </row>
    <row r="401" spans="1:4">
      <c r="A401" t="s">
        <v>2020</v>
      </c>
      <c r="B401">
        <v>0</v>
      </c>
      <c r="C401">
        <v>-1</v>
      </c>
      <c r="D401" t="s">
        <v>2017</v>
      </c>
    </row>
    <row r="402" spans="1:4">
      <c r="A402" t="s">
        <v>143</v>
      </c>
      <c r="B402">
        <v>0</v>
      </c>
      <c r="C402">
        <v>-39</v>
      </c>
      <c r="D402" t="s">
        <v>2017</v>
      </c>
    </row>
    <row r="403" spans="1:4">
      <c r="A403" t="s">
        <v>2021</v>
      </c>
      <c r="B403">
        <v>0</v>
      </c>
      <c r="C403">
        <v>-14</v>
      </c>
      <c r="D403" t="s">
        <v>2017</v>
      </c>
    </row>
    <row r="404" spans="1:4">
      <c r="A404" t="s">
        <v>94</v>
      </c>
      <c r="B404">
        <v>0</v>
      </c>
      <c r="C404">
        <v>-23</v>
      </c>
      <c r="D404" t="s">
        <v>2017</v>
      </c>
    </row>
    <row r="405" spans="1:4">
      <c r="A405" t="s">
        <v>2022</v>
      </c>
      <c r="B405">
        <v>0</v>
      </c>
      <c r="C405">
        <v>-1</v>
      </c>
      <c r="D405" t="s">
        <v>2017</v>
      </c>
    </row>
    <row r="406" spans="1:4">
      <c r="A406" t="s">
        <v>2023</v>
      </c>
      <c r="B406">
        <v>0</v>
      </c>
      <c r="C406">
        <v>-104</v>
      </c>
      <c r="D406" t="s">
        <v>2017</v>
      </c>
    </row>
    <row r="407" spans="1:4">
      <c r="A407" t="s">
        <v>2024</v>
      </c>
      <c r="B407">
        <v>0</v>
      </c>
      <c r="C407">
        <v>-35</v>
      </c>
      <c r="D407" t="s">
        <v>2017</v>
      </c>
    </row>
    <row r="408" spans="1:4">
      <c r="A408" t="s">
        <v>366</v>
      </c>
      <c r="B408">
        <v>0</v>
      </c>
      <c r="C408">
        <v>-19</v>
      </c>
      <c r="D408" t="s">
        <v>2017</v>
      </c>
    </row>
    <row r="409" spans="1:4">
      <c r="A409" t="s">
        <v>1768</v>
      </c>
      <c r="B409">
        <v>0</v>
      </c>
      <c r="C409">
        <v>-1</v>
      </c>
      <c r="D409" t="s">
        <v>2017</v>
      </c>
    </row>
    <row r="410" spans="1:4">
      <c r="A410" t="s">
        <v>189</v>
      </c>
      <c r="B410">
        <v>0</v>
      </c>
      <c r="C410">
        <v>-1</v>
      </c>
      <c r="D410" t="s">
        <v>2017</v>
      </c>
    </row>
    <row r="411" spans="1:4">
      <c r="A411" t="s">
        <v>97</v>
      </c>
      <c r="B411">
        <v>0</v>
      </c>
      <c r="C411">
        <v>-20</v>
      </c>
      <c r="D411" t="s">
        <v>2017</v>
      </c>
    </row>
    <row r="412" spans="1:4">
      <c r="A412" t="s">
        <v>146</v>
      </c>
      <c r="B412">
        <v>0</v>
      </c>
      <c r="C412">
        <v>-9</v>
      </c>
      <c r="D412" t="s">
        <v>2017</v>
      </c>
    </row>
    <row r="413" spans="1:4">
      <c r="A413" t="s">
        <v>1779</v>
      </c>
      <c r="B413">
        <v>0</v>
      </c>
      <c r="C413">
        <v>-10</v>
      </c>
      <c r="D413" t="s">
        <v>2017</v>
      </c>
    </row>
    <row r="414" spans="1:4">
      <c r="A414" t="s">
        <v>2025</v>
      </c>
      <c r="B414">
        <v>0</v>
      </c>
      <c r="C414">
        <v>-4</v>
      </c>
      <c r="D414" t="s">
        <v>2017</v>
      </c>
    </row>
    <row r="415" spans="1:4">
      <c r="A415" t="s">
        <v>1782</v>
      </c>
      <c r="B415">
        <v>0</v>
      </c>
      <c r="C415">
        <v>-2</v>
      </c>
      <c r="D415" t="s">
        <v>2017</v>
      </c>
    </row>
    <row r="416" spans="1:4">
      <c r="A416" t="s">
        <v>1803</v>
      </c>
      <c r="B416">
        <v>0</v>
      </c>
      <c r="C416">
        <v>-2</v>
      </c>
      <c r="D416" t="s">
        <v>2017</v>
      </c>
    </row>
    <row r="417" spans="1:4">
      <c r="A417" t="s">
        <v>2026</v>
      </c>
      <c r="B417">
        <v>0</v>
      </c>
      <c r="C417">
        <v>-11</v>
      </c>
      <c r="D417" t="s">
        <v>2017</v>
      </c>
    </row>
    <row r="418" spans="1:4">
      <c r="A418" t="s">
        <v>150</v>
      </c>
      <c r="B418">
        <v>0</v>
      </c>
      <c r="C418">
        <v>-1</v>
      </c>
      <c r="D418" t="s">
        <v>2017</v>
      </c>
    </row>
    <row r="419" spans="1:4">
      <c r="A419" t="s">
        <v>541</v>
      </c>
      <c r="B419">
        <v>0</v>
      </c>
      <c r="C419">
        <v>-3</v>
      </c>
      <c r="D419" t="s">
        <v>2017</v>
      </c>
    </row>
    <row r="420" spans="1:4">
      <c r="A420" t="s">
        <v>542</v>
      </c>
      <c r="B420">
        <v>0</v>
      </c>
      <c r="C420">
        <v>-7</v>
      </c>
      <c r="D420" t="s">
        <v>2017</v>
      </c>
    </row>
    <row r="421" spans="1:4">
      <c r="A421" t="s">
        <v>388</v>
      </c>
      <c r="B421">
        <v>0</v>
      </c>
      <c r="C421">
        <v>-15</v>
      </c>
      <c r="D421" t="s">
        <v>2017</v>
      </c>
    </row>
    <row r="422" spans="1:4">
      <c r="A422" t="s">
        <v>389</v>
      </c>
      <c r="B422">
        <v>0</v>
      </c>
      <c r="C422">
        <v>-17</v>
      </c>
      <c r="D422" t="s">
        <v>2017</v>
      </c>
    </row>
    <row r="423" spans="1:4">
      <c r="A423" t="s">
        <v>6</v>
      </c>
      <c r="B423">
        <v>0</v>
      </c>
      <c r="C423">
        <v>-1</v>
      </c>
      <c r="D423" t="s">
        <v>2017</v>
      </c>
    </row>
    <row r="424" spans="1:4">
      <c r="A424" t="s">
        <v>271</v>
      </c>
      <c r="B424">
        <v>0</v>
      </c>
      <c r="C424">
        <v>-25</v>
      </c>
      <c r="D424" t="s">
        <v>2017</v>
      </c>
    </row>
    <row r="425" spans="1:4">
      <c r="A425" t="s">
        <v>56</v>
      </c>
      <c r="B425">
        <v>0</v>
      </c>
      <c r="C425">
        <v>-2</v>
      </c>
      <c r="D425" t="s">
        <v>2017</v>
      </c>
    </row>
    <row r="426" spans="1:4">
      <c r="A426" t="s">
        <v>2027</v>
      </c>
      <c r="B426">
        <v>0</v>
      </c>
      <c r="C426">
        <v>-4</v>
      </c>
      <c r="D426" t="s">
        <v>2017</v>
      </c>
    </row>
    <row r="427" spans="1:4">
      <c r="A427" t="s">
        <v>501</v>
      </c>
      <c r="B427">
        <v>0</v>
      </c>
      <c r="C427">
        <v>-2</v>
      </c>
      <c r="D427" t="s">
        <v>2017</v>
      </c>
    </row>
    <row r="428" spans="1:4">
      <c r="A428" t="s">
        <v>152</v>
      </c>
      <c r="B428">
        <v>0</v>
      </c>
      <c r="C428">
        <v>-30</v>
      </c>
      <c r="D428" t="s">
        <v>2017</v>
      </c>
    </row>
    <row r="429" spans="1:4">
      <c r="A429" t="s">
        <v>2028</v>
      </c>
      <c r="B429">
        <v>0</v>
      </c>
      <c r="C429">
        <v>-8</v>
      </c>
      <c r="D429" t="s">
        <v>2017</v>
      </c>
    </row>
    <row r="430" spans="1:4">
      <c r="A430" t="s">
        <v>106</v>
      </c>
      <c r="B430">
        <v>0</v>
      </c>
      <c r="C430">
        <v>-139</v>
      </c>
      <c r="D430" t="s">
        <v>2017</v>
      </c>
    </row>
    <row r="431" spans="1:4">
      <c r="A431" t="s">
        <v>420</v>
      </c>
      <c r="B431">
        <v>0</v>
      </c>
      <c r="C431">
        <v>-2</v>
      </c>
      <c r="D431" t="s">
        <v>2017</v>
      </c>
    </row>
    <row r="432" spans="1:4">
      <c r="A432" t="s">
        <v>275</v>
      </c>
      <c r="B432">
        <v>0</v>
      </c>
      <c r="C432">
        <v>-6</v>
      </c>
      <c r="D432" t="s">
        <v>2017</v>
      </c>
    </row>
    <row r="433" spans="1:4">
      <c r="A433" t="s">
        <v>2029</v>
      </c>
      <c r="B433">
        <v>0</v>
      </c>
      <c r="C433">
        <v>-14</v>
      </c>
      <c r="D433" t="s">
        <v>2017</v>
      </c>
    </row>
    <row r="434" spans="1:4">
      <c r="A434" t="s">
        <v>156</v>
      </c>
      <c r="B434">
        <v>0</v>
      </c>
      <c r="C434">
        <v>-79</v>
      </c>
      <c r="D434" t="s">
        <v>2017</v>
      </c>
    </row>
    <row r="435" spans="1:4">
      <c r="A435" t="s">
        <v>504</v>
      </c>
      <c r="B435">
        <v>0</v>
      </c>
      <c r="C435">
        <v>-63</v>
      </c>
      <c r="D435" t="s">
        <v>2017</v>
      </c>
    </row>
    <row r="436" spans="1:4">
      <c r="A436" t="s">
        <v>2030</v>
      </c>
      <c r="B436">
        <v>0</v>
      </c>
      <c r="C436">
        <v>-5</v>
      </c>
      <c r="D436" t="s">
        <v>2017</v>
      </c>
    </row>
    <row r="437" spans="1:4">
      <c r="A437" t="s">
        <v>2031</v>
      </c>
      <c r="B437">
        <v>0</v>
      </c>
      <c r="C437">
        <v>-1</v>
      </c>
      <c r="D437" t="s">
        <v>2017</v>
      </c>
    </row>
    <row r="438" spans="1:4">
      <c r="A438" t="s">
        <v>2032</v>
      </c>
      <c r="B438">
        <v>0</v>
      </c>
      <c r="C438">
        <v>-3</v>
      </c>
      <c r="D438" t="s">
        <v>2017</v>
      </c>
    </row>
    <row r="439" spans="1:4">
      <c r="A439" t="s">
        <v>8</v>
      </c>
      <c r="B439">
        <v>0</v>
      </c>
      <c r="C439">
        <v>-544</v>
      </c>
      <c r="D439" t="s">
        <v>2017</v>
      </c>
    </row>
    <row r="440" spans="1:4">
      <c r="A440" t="s">
        <v>62</v>
      </c>
      <c r="B440">
        <v>0</v>
      </c>
      <c r="C440">
        <v>-184</v>
      </c>
      <c r="D440" t="s">
        <v>2017</v>
      </c>
    </row>
    <row r="441" spans="1:4">
      <c r="A441" t="s">
        <v>63</v>
      </c>
      <c r="B441">
        <v>0</v>
      </c>
      <c r="C441">
        <v>-16</v>
      </c>
      <c r="D441" t="s">
        <v>2017</v>
      </c>
    </row>
    <row r="442" spans="1:4">
      <c r="A442" t="s">
        <v>64</v>
      </c>
      <c r="B442">
        <v>0</v>
      </c>
      <c r="C442">
        <v>-4</v>
      </c>
      <c r="D442" t="s">
        <v>2017</v>
      </c>
    </row>
    <row r="443" spans="1:4">
      <c r="A443" t="s">
        <v>65</v>
      </c>
      <c r="B443">
        <v>0</v>
      </c>
      <c r="C443">
        <v>-9</v>
      </c>
      <c r="D443" t="s">
        <v>2017</v>
      </c>
    </row>
    <row r="444" spans="1:4">
      <c r="A444" t="s">
        <v>66</v>
      </c>
      <c r="B444">
        <v>0</v>
      </c>
      <c r="C444">
        <v>-5</v>
      </c>
      <c r="D444" t="s">
        <v>2017</v>
      </c>
    </row>
    <row r="445" spans="1:4">
      <c r="A445" t="s">
        <v>10</v>
      </c>
      <c r="B445">
        <v>0</v>
      </c>
      <c r="C445">
        <v>-335</v>
      </c>
      <c r="D445" t="s">
        <v>2017</v>
      </c>
    </row>
    <row r="446" spans="1:4">
      <c r="A446" t="s">
        <v>372</v>
      </c>
      <c r="B446">
        <v>0</v>
      </c>
      <c r="C446">
        <v>-824</v>
      </c>
      <c r="D446" t="s">
        <v>2017</v>
      </c>
    </row>
    <row r="447" spans="1:4">
      <c r="A447" t="s">
        <v>68</v>
      </c>
      <c r="B447">
        <v>0</v>
      </c>
      <c r="C447">
        <v>-77</v>
      </c>
      <c r="D447" t="s">
        <v>2017</v>
      </c>
    </row>
    <row r="448" spans="1:4">
      <c r="A448" t="s">
        <v>69</v>
      </c>
      <c r="B448">
        <v>0</v>
      </c>
      <c r="C448">
        <v>-77</v>
      </c>
      <c r="D448" t="s">
        <v>2017</v>
      </c>
    </row>
    <row r="449" spans="1:4">
      <c r="A449" t="s">
        <v>70</v>
      </c>
      <c r="B449">
        <v>0</v>
      </c>
      <c r="C449">
        <v>-15</v>
      </c>
      <c r="D449" t="s">
        <v>2017</v>
      </c>
    </row>
    <row r="450" spans="1:4">
      <c r="A450" t="s">
        <v>71</v>
      </c>
      <c r="B450">
        <v>0</v>
      </c>
      <c r="C450">
        <v>-25</v>
      </c>
      <c r="D450" t="s">
        <v>2017</v>
      </c>
    </row>
    <row r="451" spans="1:4">
      <c r="A451" t="s">
        <v>13</v>
      </c>
      <c r="B451">
        <v>0</v>
      </c>
      <c r="C451">
        <v>-1</v>
      </c>
      <c r="D451" t="s">
        <v>2017</v>
      </c>
    </row>
    <row r="452" spans="1:4">
      <c r="A452" t="s">
        <v>74</v>
      </c>
      <c r="B452">
        <v>0</v>
      </c>
      <c r="C452">
        <v>-75</v>
      </c>
      <c r="D452" t="s">
        <v>2017</v>
      </c>
    </row>
    <row r="453" spans="1:4">
      <c r="A453" t="s">
        <v>75</v>
      </c>
      <c r="B453">
        <v>0</v>
      </c>
      <c r="C453">
        <v>-12167</v>
      </c>
      <c r="D453" t="s">
        <v>2017</v>
      </c>
    </row>
    <row r="454" spans="1:4">
      <c r="A454" t="s">
        <v>76</v>
      </c>
      <c r="B454">
        <v>0</v>
      </c>
      <c r="C454">
        <v>-114</v>
      </c>
      <c r="D454" t="s">
        <v>2017</v>
      </c>
    </row>
    <row r="455" spans="1:4">
      <c r="A455" t="s">
        <v>22</v>
      </c>
      <c r="B455">
        <v>0</v>
      </c>
      <c r="C455">
        <v>-8</v>
      </c>
      <c r="D455" t="s">
        <v>2017</v>
      </c>
    </row>
    <row r="456" spans="1:4">
      <c r="A456" t="s">
        <v>25</v>
      </c>
      <c r="B456">
        <v>0</v>
      </c>
      <c r="C456">
        <v>-8</v>
      </c>
      <c r="D456" t="s">
        <v>2017</v>
      </c>
    </row>
    <row r="457" spans="1:4">
      <c r="A457" t="s">
        <v>26</v>
      </c>
      <c r="B457">
        <v>0</v>
      </c>
      <c r="C457">
        <v>-80</v>
      </c>
      <c r="D457" t="s">
        <v>2017</v>
      </c>
    </row>
    <row r="458" spans="1:4">
      <c r="A458" t="s">
        <v>30</v>
      </c>
      <c r="B458">
        <v>0</v>
      </c>
      <c r="C458">
        <v>-8</v>
      </c>
      <c r="D458" t="s">
        <v>2017</v>
      </c>
    </row>
    <row r="459" spans="1:4">
      <c r="A459" t="s">
        <v>31</v>
      </c>
      <c r="B459">
        <v>0</v>
      </c>
      <c r="C459">
        <v>-61</v>
      </c>
      <c r="D459" t="s">
        <v>2017</v>
      </c>
    </row>
    <row r="460" spans="1:4">
      <c r="A460" t="s">
        <v>423</v>
      </c>
      <c r="B460">
        <v>0</v>
      </c>
      <c r="C460">
        <v>-31</v>
      </c>
      <c r="D460" t="s">
        <v>2017</v>
      </c>
    </row>
    <row r="461" spans="1:4">
      <c r="A461" t="s">
        <v>36</v>
      </c>
      <c r="B461">
        <v>0</v>
      </c>
      <c r="C461">
        <v>-8</v>
      </c>
      <c r="D461" t="s">
        <v>2017</v>
      </c>
    </row>
    <row r="462" spans="1:4">
      <c r="A462" t="s">
        <v>37</v>
      </c>
      <c r="B462">
        <v>0</v>
      </c>
      <c r="C462">
        <v>-5</v>
      </c>
      <c r="D462" t="s">
        <v>2017</v>
      </c>
    </row>
    <row r="463" spans="1:4">
      <c r="A463" t="s">
        <v>38</v>
      </c>
      <c r="B463">
        <v>0</v>
      </c>
      <c r="C463">
        <v>-26</v>
      </c>
      <c r="D463" t="s">
        <v>2017</v>
      </c>
    </row>
    <row r="464" spans="1:4">
      <c r="A464" t="s">
        <v>43</v>
      </c>
      <c r="B464">
        <v>0</v>
      </c>
      <c r="C464">
        <v>-22</v>
      </c>
      <c r="D464" t="s">
        <v>2017</v>
      </c>
    </row>
    <row r="465" spans="1:4">
      <c r="A465" t="s">
        <v>426</v>
      </c>
      <c r="B465">
        <v>0</v>
      </c>
      <c r="C465">
        <v>-2</v>
      </c>
      <c r="D465" t="s">
        <v>2017</v>
      </c>
    </row>
    <row r="466" spans="1:4">
      <c r="A466" t="s">
        <v>531</v>
      </c>
      <c r="B466">
        <v>0</v>
      </c>
      <c r="C466">
        <v>-8</v>
      </c>
      <c r="D466" t="s">
        <v>2017</v>
      </c>
    </row>
    <row r="467" spans="1:4">
      <c r="A467" t="s">
        <v>2011</v>
      </c>
      <c r="B467">
        <v>0</v>
      </c>
      <c r="C467">
        <v>-81</v>
      </c>
      <c r="D467" t="s">
        <v>2017</v>
      </c>
    </row>
    <row r="468" spans="1:4">
      <c r="A468" t="s">
        <v>427</v>
      </c>
      <c r="B468">
        <v>0</v>
      </c>
      <c r="C468">
        <v>-58</v>
      </c>
      <c r="D468" t="s">
        <v>2017</v>
      </c>
    </row>
    <row r="469" spans="1:4">
      <c r="A469" t="s">
        <v>442</v>
      </c>
      <c r="B469">
        <v>0</v>
      </c>
      <c r="C469">
        <v>-41</v>
      </c>
      <c r="D469" t="s">
        <v>2017</v>
      </c>
    </row>
    <row r="470" spans="1:4">
      <c r="A470" t="s">
        <v>1730</v>
      </c>
      <c r="B470">
        <v>0</v>
      </c>
      <c r="C470">
        <v>-4</v>
      </c>
      <c r="D470" t="s">
        <v>2017</v>
      </c>
    </row>
    <row r="471" spans="1:4">
      <c r="A471" t="s">
        <v>510</v>
      </c>
      <c r="B471">
        <v>0</v>
      </c>
      <c r="C471">
        <v>-35</v>
      </c>
      <c r="D471" t="s">
        <v>2017</v>
      </c>
    </row>
    <row r="472" spans="1:4">
      <c r="A472" t="s">
        <v>78</v>
      </c>
      <c r="B472">
        <v>0</v>
      </c>
      <c r="C472">
        <v>-16</v>
      </c>
      <c r="D472" t="s">
        <v>2017</v>
      </c>
    </row>
    <row r="473" spans="1:4">
      <c r="A473" t="s">
        <v>1702</v>
      </c>
      <c r="B473">
        <v>0</v>
      </c>
      <c r="C473">
        <v>-29</v>
      </c>
      <c r="D473" t="s">
        <v>2017</v>
      </c>
    </row>
    <row r="474" spans="1:4">
      <c r="A474" t="s">
        <v>1795</v>
      </c>
      <c r="B474">
        <v>0</v>
      </c>
      <c r="C474">
        <v>-14</v>
      </c>
      <c r="D474" t="s">
        <v>2017</v>
      </c>
    </row>
    <row r="475" spans="1:4">
      <c r="A475" t="s">
        <v>80</v>
      </c>
      <c r="B475">
        <v>0</v>
      </c>
      <c r="C475">
        <v>-72</v>
      </c>
      <c r="D475" t="s">
        <v>2017</v>
      </c>
    </row>
    <row r="476" spans="1:4">
      <c r="A476" t="s">
        <v>4</v>
      </c>
      <c r="B476">
        <v>0</v>
      </c>
      <c r="C476">
        <v>-52</v>
      </c>
      <c r="D476" t="s">
        <v>2017</v>
      </c>
    </row>
    <row r="477" spans="1:4">
      <c r="A477" t="s">
        <v>319</v>
      </c>
      <c r="B477">
        <v>0</v>
      </c>
      <c r="C477">
        <v>-86</v>
      </c>
      <c r="D477" t="s">
        <v>2017</v>
      </c>
    </row>
    <row r="478" spans="1:4">
      <c r="A478" t="s">
        <v>303</v>
      </c>
      <c r="B478">
        <v>0</v>
      </c>
      <c r="C478">
        <v>-53</v>
      </c>
      <c r="D478" t="s">
        <v>2017</v>
      </c>
    </row>
    <row r="479" spans="1:4">
      <c r="A479" t="s">
        <v>307</v>
      </c>
      <c r="B479">
        <v>0</v>
      </c>
      <c r="C479">
        <v>-62</v>
      </c>
      <c r="D479" t="s">
        <v>2017</v>
      </c>
    </row>
    <row r="480" spans="1:4">
      <c r="A480" t="s">
        <v>118</v>
      </c>
      <c r="B480">
        <v>0</v>
      </c>
      <c r="C480">
        <v>-1</v>
      </c>
      <c r="D480" t="s">
        <v>2017</v>
      </c>
    </row>
    <row r="481" spans="1:4">
      <c r="A481" t="s">
        <v>192</v>
      </c>
      <c r="B481">
        <v>0</v>
      </c>
      <c r="C481">
        <v>-1507</v>
      </c>
      <c r="D481" t="s">
        <v>2017</v>
      </c>
    </row>
    <row r="482" spans="1:4">
      <c r="A482" t="s">
        <v>1711</v>
      </c>
      <c r="B482">
        <v>0</v>
      </c>
      <c r="C482">
        <v>-69</v>
      </c>
      <c r="D482" t="s">
        <v>2017</v>
      </c>
    </row>
    <row r="483" spans="1:4">
      <c r="A483" t="s">
        <v>119</v>
      </c>
      <c r="B483">
        <v>0</v>
      </c>
      <c r="C483">
        <v>-50</v>
      </c>
      <c r="D483" t="s">
        <v>2017</v>
      </c>
    </row>
    <row r="484" spans="1:4">
      <c r="A484" t="s">
        <v>177</v>
      </c>
      <c r="B484">
        <v>0</v>
      </c>
      <c r="C484">
        <v>-20</v>
      </c>
      <c r="D484" t="s">
        <v>2017</v>
      </c>
    </row>
    <row r="485" spans="1:4">
      <c r="A485" t="s">
        <v>446</v>
      </c>
      <c r="B485">
        <v>0</v>
      </c>
      <c r="C485">
        <v>-9</v>
      </c>
      <c r="D485" t="s">
        <v>2017</v>
      </c>
    </row>
    <row r="486" spans="1:4">
      <c r="A486" t="s">
        <v>2033</v>
      </c>
      <c r="B486">
        <v>0</v>
      </c>
      <c r="C486">
        <v>-61</v>
      </c>
      <c r="D486" t="s">
        <v>2017</v>
      </c>
    </row>
    <row r="487" spans="1:4">
      <c r="A487" t="s">
        <v>2034</v>
      </c>
      <c r="B487">
        <v>0</v>
      </c>
      <c r="C487">
        <v>-44</v>
      </c>
      <c r="D487" t="s">
        <v>2017</v>
      </c>
    </row>
    <row r="488" spans="1:4">
      <c r="A488" t="s">
        <v>560</v>
      </c>
      <c r="B488">
        <v>0</v>
      </c>
      <c r="C488">
        <v>-44</v>
      </c>
      <c r="D488" t="s">
        <v>2017</v>
      </c>
    </row>
    <row r="489" spans="1:4">
      <c r="A489" t="s">
        <v>408</v>
      </c>
      <c r="B489">
        <v>0</v>
      </c>
      <c r="C489">
        <v>-9</v>
      </c>
      <c r="D489" t="s">
        <v>2017</v>
      </c>
    </row>
    <row r="490" spans="1:4">
      <c r="A490" t="s">
        <v>409</v>
      </c>
      <c r="B490">
        <v>0</v>
      </c>
      <c r="C490">
        <v>-73</v>
      </c>
      <c r="D490" t="s">
        <v>2017</v>
      </c>
    </row>
    <row r="491" spans="1:4">
      <c r="A491" t="s">
        <v>284</v>
      </c>
      <c r="B491">
        <v>0</v>
      </c>
      <c r="C491">
        <v>-18</v>
      </c>
      <c r="D491" t="s">
        <v>2017</v>
      </c>
    </row>
    <row r="492" spans="1:4">
      <c r="A492" t="s">
        <v>285</v>
      </c>
      <c r="B492">
        <v>0</v>
      </c>
      <c r="C492">
        <v>-32</v>
      </c>
      <c r="D492" t="s">
        <v>2017</v>
      </c>
    </row>
    <row r="493" spans="1:4">
      <c r="A493" t="s">
        <v>286</v>
      </c>
      <c r="B493">
        <v>0</v>
      </c>
      <c r="C493">
        <v>-7</v>
      </c>
      <c r="D493" t="s">
        <v>2017</v>
      </c>
    </row>
    <row r="494" spans="1:4">
      <c r="A494" t="s">
        <v>287</v>
      </c>
      <c r="B494">
        <v>0</v>
      </c>
      <c r="C494">
        <v>-12</v>
      </c>
      <c r="D494" t="s">
        <v>2017</v>
      </c>
    </row>
    <row r="495" spans="1:4">
      <c r="A495" t="s">
        <v>1722</v>
      </c>
      <c r="B495">
        <v>0</v>
      </c>
      <c r="C495">
        <v>-7</v>
      </c>
      <c r="D495" t="s">
        <v>2017</v>
      </c>
    </row>
    <row r="496" spans="1:4">
      <c r="A496" t="s">
        <v>337</v>
      </c>
      <c r="B496">
        <v>0</v>
      </c>
      <c r="C496">
        <v>-103</v>
      </c>
      <c r="D496" t="s">
        <v>2017</v>
      </c>
    </row>
    <row r="497" spans="1:4">
      <c r="A497" t="s">
        <v>338</v>
      </c>
      <c r="B497">
        <v>0</v>
      </c>
      <c r="C497">
        <v>-56</v>
      </c>
      <c r="D497" t="s">
        <v>2017</v>
      </c>
    </row>
    <row r="498" spans="1:4">
      <c r="A498" t="s">
        <v>2035</v>
      </c>
      <c r="B498">
        <v>0</v>
      </c>
      <c r="C498">
        <v>-73</v>
      </c>
      <c r="D498" t="s">
        <v>2017</v>
      </c>
    </row>
    <row r="499" spans="1:4">
      <c r="A499" t="s">
        <v>181</v>
      </c>
      <c r="B499">
        <v>0</v>
      </c>
      <c r="C499">
        <v>-320</v>
      </c>
      <c r="D499" t="s">
        <v>2017</v>
      </c>
    </row>
    <row r="500" spans="1:4">
      <c r="A500" t="s">
        <v>182</v>
      </c>
      <c r="B500">
        <v>0</v>
      </c>
      <c r="C500">
        <v>-242</v>
      </c>
      <c r="D500" t="s">
        <v>2017</v>
      </c>
    </row>
    <row r="501" spans="1:4">
      <c r="A501" t="s">
        <v>81</v>
      </c>
      <c r="B501">
        <v>0</v>
      </c>
      <c r="C501">
        <v>-20</v>
      </c>
      <c r="D501" t="s">
        <v>2017</v>
      </c>
    </row>
    <row r="502" spans="1:4">
      <c r="A502" t="s">
        <v>2036</v>
      </c>
      <c r="B502">
        <v>0</v>
      </c>
      <c r="C502">
        <v>-1</v>
      </c>
      <c r="D502" t="s">
        <v>2017</v>
      </c>
    </row>
    <row r="503" spans="1:4">
      <c r="A503" t="s">
        <v>511</v>
      </c>
      <c r="B503">
        <v>0</v>
      </c>
      <c r="C503">
        <v>-13</v>
      </c>
      <c r="D503" t="s">
        <v>2017</v>
      </c>
    </row>
    <row r="504" spans="1:4">
      <c r="A504" t="s">
        <v>2037</v>
      </c>
      <c r="B504">
        <v>0</v>
      </c>
      <c r="C504">
        <v>-10</v>
      </c>
      <c r="D504" t="s">
        <v>2017</v>
      </c>
    </row>
    <row r="505" spans="1:4">
      <c r="A505" t="s">
        <v>2038</v>
      </c>
      <c r="B505">
        <v>0</v>
      </c>
      <c r="C505">
        <v>-394</v>
      </c>
      <c r="D505" t="s">
        <v>2017</v>
      </c>
    </row>
    <row r="506" spans="1:4">
      <c r="A506" t="s">
        <v>124</v>
      </c>
      <c r="B506">
        <v>0</v>
      </c>
      <c r="C506">
        <v>-48</v>
      </c>
      <c r="D506" t="s">
        <v>2017</v>
      </c>
    </row>
    <row r="507" spans="1:4">
      <c r="A507" t="s">
        <v>378</v>
      </c>
      <c r="B507">
        <v>0</v>
      </c>
      <c r="C507">
        <v>-41</v>
      </c>
      <c r="D507" t="s">
        <v>2017</v>
      </c>
    </row>
    <row r="508" spans="1:4">
      <c r="A508" t="s">
        <v>183</v>
      </c>
      <c r="B508">
        <v>0</v>
      </c>
      <c r="C508">
        <v>-18</v>
      </c>
      <c r="D508" t="s">
        <v>2017</v>
      </c>
    </row>
    <row r="509" spans="1:4">
      <c r="A509" t="s">
        <v>184</v>
      </c>
      <c r="B509">
        <v>0</v>
      </c>
      <c r="C509">
        <v>-28</v>
      </c>
      <c r="D509" t="s">
        <v>2017</v>
      </c>
    </row>
    <row r="510" spans="1:4">
      <c r="A510" t="s">
        <v>266</v>
      </c>
      <c r="B510">
        <v>0</v>
      </c>
      <c r="C510">
        <v>-25</v>
      </c>
      <c r="D510" t="s">
        <v>2017</v>
      </c>
    </row>
    <row r="511" spans="1:4">
      <c r="A511" t="s">
        <v>2039</v>
      </c>
      <c r="B511">
        <v>0</v>
      </c>
      <c r="C511">
        <v>-1</v>
      </c>
      <c r="D511" t="s">
        <v>2017</v>
      </c>
    </row>
    <row r="512" spans="1:4">
      <c r="A512" t="s">
        <v>186</v>
      </c>
      <c r="B512">
        <v>0</v>
      </c>
      <c r="C512">
        <v>-127</v>
      </c>
      <c r="D512" t="s">
        <v>2017</v>
      </c>
    </row>
    <row r="513" spans="1:4">
      <c r="A513" t="s">
        <v>562</v>
      </c>
      <c r="B513">
        <v>0</v>
      </c>
      <c r="C513">
        <v>-3</v>
      </c>
      <c r="D513" t="s">
        <v>2017</v>
      </c>
    </row>
    <row r="514" spans="1:4">
      <c r="A514" t="s">
        <v>411</v>
      </c>
      <c r="B514">
        <v>0</v>
      </c>
      <c r="C514">
        <v>-184</v>
      </c>
      <c r="D514" t="s">
        <v>2017</v>
      </c>
    </row>
    <row r="515" spans="1:4">
      <c r="A515" t="s">
        <v>2040</v>
      </c>
      <c r="B515">
        <v>0</v>
      </c>
      <c r="C515">
        <v>-1</v>
      </c>
      <c r="D515" t="s">
        <v>2017</v>
      </c>
    </row>
    <row r="516" spans="1:4">
      <c r="A516" t="s">
        <v>341</v>
      </c>
      <c r="B516">
        <v>0</v>
      </c>
      <c r="C516">
        <v>-66</v>
      </c>
      <c r="D516" t="s">
        <v>2017</v>
      </c>
    </row>
    <row r="517" spans="1:4">
      <c r="A517" t="s">
        <v>342</v>
      </c>
      <c r="B517">
        <v>0</v>
      </c>
      <c r="C517">
        <v>-15</v>
      </c>
      <c r="D517" t="s">
        <v>2017</v>
      </c>
    </row>
    <row r="518" spans="1:4">
      <c r="A518" t="s">
        <v>343</v>
      </c>
      <c r="B518">
        <v>0</v>
      </c>
      <c r="C518">
        <v>-66</v>
      </c>
      <c r="D518" t="s">
        <v>2017</v>
      </c>
    </row>
    <row r="519" spans="1:4">
      <c r="A519" t="s">
        <v>344</v>
      </c>
      <c r="B519">
        <v>0</v>
      </c>
      <c r="C519">
        <v>-15</v>
      </c>
      <c r="D519" t="s">
        <v>2017</v>
      </c>
    </row>
    <row r="520" spans="1:4">
      <c r="A520" t="s">
        <v>521</v>
      </c>
      <c r="B520">
        <v>0</v>
      </c>
      <c r="C520">
        <v>-55</v>
      </c>
      <c r="D520" t="s">
        <v>2017</v>
      </c>
    </row>
    <row r="521" spans="1:4">
      <c r="A521" t="s">
        <v>2041</v>
      </c>
      <c r="B521">
        <v>0</v>
      </c>
      <c r="C521">
        <v>-16</v>
      </c>
      <c r="D521" t="s">
        <v>2017</v>
      </c>
    </row>
    <row r="522" spans="1:4">
      <c r="A522" t="s">
        <v>522</v>
      </c>
      <c r="B522">
        <v>0</v>
      </c>
      <c r="C522">
        <v>-55</v>
      </c>
      <c r="D522" t="s">
        <v>2017</v>
      </c>
    </row>
    <row r="523" spans="1:4">
      <c r="A523" t="s">
        <v>2042</v>
      </c>
      <c r="B523">
        <v>0</v>
      </c>
      <c r="C523">
        <v>-16</v>
      </c>
      <c r="D523" t="s">
        <v>2017</v>
      </c>
    </row>
    <row r="524" spans="1:4">
      <c r="A524" t="s">
        <v>345</v>
      </c>
      <c r="B524">
        <v>0</v>
      </c>
      <c r="C524">
        <v>-48</v>
      </c>
      <c r="D524" t="s">
        <v>2017</v>
      </c>
    </row>
    <row r="525" spans="1:4">
      <c r="A525" t="s">
        <v>346</v>
      </c>
      <c r="B525">
        <v>0</v>
      </c>
      <c r="C525">
        <v>-16</v>
      </c>
      <c r="D525" t="s">
        <v>2017</v>
      </c>
    </row>
    <row r="526" spans="1:4">
      <c r="A526" t="s">
        <v>347</v>
      </c>
      <c r="B526">
        <v>0</v>
      </c>
      <c r="C526">
        <v>-48</v>
      </c>
      <c r="D526" t="s">
        <v>2017</v>
      </c>
    </row>
    <row r="527" spans="1:4">
      <c r="A527" t="s">
        <v>348</v>
      </c>
      <c r="B527">
        <v>0</v>
      </c>
      <c r="C527">
        <v>-16</v>
      </c>
      <c r="D527" t="s">
        <v>2017</v>
      </c>
    </row>
    <row r="528" spans="1:4">
      <c r="A528" t="s">
        <v>187</v>
      </c>
      <c r="B528">
        <v>0</v>
      </c>
      <c r="C528">
        <v>-2</v>
      </c>
      <c r="D528" t="s">
        <v>2017</v>
      </c>
    </row>
    <row r="529" spans="1:4">
      <c r="A529" t="s">
        <v>127</v>
      </c>
      <c r="B529">
        <v>0</v>
      </c>
      <c r="C529">
        <v>-2</v>
      </c>
      <c r="D529" t="s">
        <v>2017</v>
      </c>
    </row>
    <row r="530" spans="1:4">
      <c r="A530" t="s">
        <v>2043</v>
      </c>
      <c r="B530">
        <v>0</v>
      </c>
      <c r="C530">
        <v>-10</v>
      </c>
      <c r="D530" t="s">
        <v>2017</v>
      </c>
    </row>
    <row r="531" spans="1:4">
      <c r="A531" t="s">
        <v>128</v>
      </c>
      <c r="B531">
        <v>0</v>
      </c>
      <c r="C531">
        <v>-13</v>
      </c>
      <c r="D531" t="s">
        <v>2017</v>
      </c>
    </row>
    <row r="532" spans="1:4">
      <c r="A532" t="s">
        <v>523</v>
      </c>
      <c r="B532">
        <v>0</v>
      </c>
      <c r="C532">
        <v>-6</v>
      </c>
      <c r="D532" t="s">
        <v>2017</v>
      </c>
    </row>
    <row r="533" spans="1:4">
      <c r="A533" t="s">
        <v>2044</v>
      </c>
      <c r="B533">
        <v>0</v>
      </c>
      <c r="C533">
        <v>-6</v>
      </c>
      <c r="D533" t="s">
        <v>2017</v>
      </c>
    </row>
    <row r="534" spans="1:4">
      <c r="A534" t="s">
        <v>524</v>
      </c>
      <c r="B534">
        <v>0</v>
      </c>
      <c r="C534">
        <v>-16</v>
      </c>
      <c r="D534" t="s">
        <v>2017</v>
      </c>
    </row>
    <row r="535" spans="1:4" hidden="1">
      <c r="A535" t="s">
        <v>2045</v>
      </c>
      <c r="B535">
        <v>1</v>
      </c>
      <c r="C535">
        <v>8</v>
      </c>
      <c r="D535" t="s">
        <v>2046</v>
      </c>
    </row>
    <row r="536" spans="1:4" hidden="1">
      <c r="A536" t="s">
        <v>129</v>
      </c>
      <c r="B536">
        <v>1</v>
      </c>
      <c r="C536">
        <v>1</v>
      </c>
      <c r="D536" t="s">
        <v>2046</v>
      </c>
    </row>
    <row r="537" spans="1:4" hidden="1">
      <c r="A537" t="s">
        <v>2047</v>
      </c>
      <c r="B537">
        <v>1</v>
      </c>
      <c r="C537">
        <v>2</v>
      </c>
      <c r="D537" t="s">
        <v>2046</v>
      </c>
    </row>
    <row r="538" spans="1:4" hidden="1">
      <c r="A538" t="s">
        <v>2048</v>
      </c>
      <c r="B538">
        <v>1</v>
      </c>
      <c r="C538">
        <v>4</v>
      </c>
      <c r="D538" t="s">
        <v>2046</v>
      </c>
    </row>
    <row r="539" spans="1:4" hidden="1">
      <c r="A539" t="s">
        <v>2049</v>
      </c>
      <c r="B539">
        <v>1</v>
      </c>
      <c r="C539">
        <v>2</v>
      </c>
      <c r="D539" t="s">
        <v>2046</v>
      </c>
    </row>
    <row r="540" spans="1:4" hidden="1">
      <c r="A540" t="s">
        <v>383</v>
      </c>
      <c r="B540">
        <v>1</v>
      </c>
      <c r="C540">
        <v>2</v>
      </c>
      <c r="D540" t="s">
        <v>2046</v>
      </c>
    </row>
    <row r="541" spans="1:4" hidden="1">
      <c r="A541" t="s">
        <v>2050</v>
      </c>
      <c r="B541">
        <v>1</v>
      </c>
      <c r="C541">
        <v>8</v>
      </c>
      <c r="D541" t="s">
        <v>2046</v>
      </c>
    </row>
    <row r="542" spans="1:4" hidden="1">
      <c r="A542" t="s">
        <v>2051</v>
      </c>
      <c r="B542">
        <v>1</v>
      </c>
      <c r="C542">
        <v>1</v>
      </c>
      <c r="D542" t="s">
        <v>2046</v>
      </c>
    </row>
    <row r="543" spans="1:4" hidden="1">
      <c r="A543" t="s">
        <v>413</v>
      </c>
      <c r="B543">
        <v>1</v>
      </c>
      <c r="C543">
        <v>1</v>
      </c>
      <c r="D543" t="s">
        <v>2046</v>
      </c>
    </row>
    <row r="544" spans="1:4" hidden="1">
      <c r="A544" t="s">
        <v>384</v>
      </c>
      <c r="B544">
        <v>1</v>
      </c>
      <c r="C544">
        <v>2</v>
      </c>
      <c r="D544" t="s">
        <v>2046</v>
      </c>
    </row>
    <row r="545" spans="1:4" hidden="1">
      <c r="A545" t="s">
        <v>2052</v>
      </c>
      <c r="B545">
        <v>1</v>
      </c>
      <c r="C545">
        <v>12</v>
      </c>
      <c r="D545" t="s">
        <v>2046</v>
      </c>
    </row>
    <row r="546" spans="1:4" hidden="1">
      <c r="A546" t="s">
        <v>2053</v>
      </c>
      <c r="B546">
        <v>1</v>
      </c>
      <c r="C546">
        <v>2</v>
      </c>
      <c r="D546" t="s">
        <v>2046</v>
      </c>
    </row>
    <row r="547" spans="1:4" hidden="1">
      <c r="A547" t="s">
        <v>2054</v>
      </c>
      <c r="B547">
        <v>1</v>
      </c>
      <c r="C547">
        <v>1</v>
      </c>
      <c r="D547" t="s">
        <v>2046</v>
      </c>
    </row>
    <row r="548" spans="1:4" hidden="1">
      <c r="A548" t="s">
        <v>2055</v>
      </c>
      <c r="B548">
        <v>1</v>
      </c>
      <c r="C548">
        <v>1</v>
      </c>
      <c r="D548" t="s">
        <v>2046</v>
      </c>
    </row>
    <row r="549" spans="1:4" hidden="1">
      <c r="A549" t="s">
        <v>385</v>
      </c>
      <c r="B549">
        <v>1</v>
      </c>
      <c r="C549">
        <v>4</v>
      </c>
      <c r="D549" t="s">
        <v>2046</v>
      </c>
    </row>
    <row r="550" spans="1:4" hidden="1">
      <c r="A550" t="s">
        <v>2056</v>
      </c>
      <c r="B550">
        <v>1</v>
      </c>
      <c r="C550">
        <v>4</v>
      </c>
      <c r="D550" t="s">
        <v>2046</v>
      </c>
    </row>
    <row r="551" spans="1:4" hidden="1">
      <c r="A551" t="s">
        <v>553</v>
      </c>
      <c r="B551">
        <v>1</v>
      </c>
      <c r="C551">
        <v>13</v>
      </c>
      <c r="D551" t="s">
        <v>2046</v>
      </c>
    </row>
    <row r="552" spans="1:4" hidden="1">
      <c r="A552" t="s">
        <v>492</v>
      </c>
      <c r="B552">
        <v>1</v>
      </c>
      <c r="C552">
        <v>9</v>
      </c>
      <c r="D552" t="s">
        <v>2046</v>
      </c>
    </row>
    <row r="553" spans="1:4" hidden="1">
      <c r="A553" t="s">
        <v>493</v>
      </c>
      <c r="B553">
        <v>1</v>
      </c>
      <c r="C553">
        <v>3</v>
      </c>
      <c r="D553" t="s">
        <v>2046</v>
      </c>
    </row>
    <row r="554" spans="1:4" hidden="1">
      <c r="A554" t="s">
        <v>414</v>
      </c>
      <c r="B554">
        <v>1</v>
      </c>
      <c r="C554">
        <v>1</v>
      </c>
      <c r="D554" t="s">
        <v>2046</v>
      </c>
    </row>
    <row r="555" spans="1:4" hidden="1">
      <c r="A555" t="s">
        <v>1732</v>
      </c>
      <c r="B555">
        <v>1</v>
      </c>
      <c r="C555">
        <v>1</v>
      </c>
      <c r="D555" t="s">
        <v>2046</v>
      </c>
    </row>
    <row r="556" spans="1:4" hidden="1">
      <c r="A556" t="s">
        <v>2057</v>
      </c>
      <c r="B556">
        <v>1</v>
      </c>
      <c r="C556">
        <v>1</v>
      </c>
      <c r="D556" t="s">
        <v>2046</v>
      </c>
    </row>
    <row r="557" spans="1:4" hidden="1">
      <c r="A557" t="s">
        <v>2058</v>
      </c>
      <c r="B557">
        <v>1</v>
      </c>
      <c r="C557">
        <v>2</v>
      </c>
      <c r="D557" t="s">
        <v>2046</v>
      </c>
    </row>
    <row r="558" spans="1:4" hidden="1">
      <c r="A558" t="s">
        <v>355</v>
      </c>
      <c r="B558">
        <v>1</v>
      </c>
      <c r="C558">
        <v>1</v>
      </c>
      <c r="D558" t="s">
        <v>2046</v>
      </c>
    </row>
    <row r="559" spans="1:4" hidden="1">
      <c r="A559" t="s">
        <v>2059</v>
      </c>
      <c r="B559">
        <v>1</v>
      </c>
      <c r="C559">
        <v>4</v>
      </c>
      <c r="D559" t="s">
        <v>2046</v>
      </c>
    </row>
    <row r="560" spans="1:4" hidden="1">
      <c r="A560" t="s">
        <v>356</v>
      </c>
      <c r="B560">
        <v>1</v>
      </c>
      <c r="C560">
        <v>3</v>
      </c>
      <c r="D560" t="s">
        <v>2046</v>
      </c>
    </row>
    <row r="561" spans="1:4" hidden="1">
      <c r="A561" t="s">
        <v>2060</v>
      </c>
      <c r="B561">
        <v>1</v>
      </c>
      <c r="C561">
        <v>2</v>
      </c>
      <c r="D561" t="s">
        <v>2046</v>
      </c>
    </row>
    <row r="562" spans="1:4" hidden="1">
      <c r="A562" t="s">
        <v>357</v>
      </c>
      <c r="B562">
        <v>1</v>
      </c>
      <c r="C562">
        <v>1</v>
      </c>
      <c r="D562" t="s">
        <v>2046</v>
      </c>
    </row>
    <row r="563" spans="1:4" hidden="1">
      <c r="A563" t="s">
        <v>1734</v>
      </c>
      <c r="B563">
        <v>1</v>
      </c>
      <c r="C563">
        <v>3</v>
      </c>
      <c r="D563" t="s">
        <v>2046</v>
      </c>
    </row>
    <row r="564" spans="1:4" hidden="1">
      <c r="A564" t="s">
        <v>415</v>
      </c>
      <c r="B564">
        <v>1</v>
      </c>
      <c r="C564">
        <v>2</v>
      </c>
      <c r="D564" t="s">
        <v>2046</v>
      </c>
    </row>
    <row r="565" spans="1:4" hidden="1">
      <c r="A565" t="s">
        <v>358</v>
      </c>
      <c r="B565">
        <v>1</v>
      </c>
      <c r="C565">
        <v>5</v>
      </c>
      <c r="D565" t="s">
        <v>2046</v>
      </c>
    </row>
    <row r="566" spans="1:4" hidden="1">
      <c r="A566" t="s">
        <v>1735</v>
      </c>
      <c r="B566">
        <v>1</v>
      </c>
      <c r="C566">
        <v>2</v>
      </c>
      <c r="D566" t="s">
        <v>2046</v>
      </c>
    </row>
    <row r="567" spans="1:4" hidden="1">
      <c r="A567" t="s">
        <v>1736</v>
      </c>
      <c r="B567">
        <v>1</v>
      </c>
      <c r="C567">
        <v>4</v>
      </c>
      <c r="D567" t="s">
        <v>2046</v>
      </c>
    </row>
    <row r="568" spans="1:4" hidden="1">
      <c r="A568" t="s">
        <v>2061</v>
      </c>
      <c r="B568">
        <v>1</v>
      </c>
      <c r="C568">
        <v>2</v>
      </c>
      <c r="D568" t="s">
        <v>2046</v>
      </c>
    </row>
    <row r="569" spans="1:4" hidden="1">
      <c r="A569" t="s">
        <v>2062</v>
      </c>
      <c r="B569">
        <v>1</v>
      </c>
      <c r="C569">
        <v>1</v>
      </c>
      <c r="D569" t="s">
        <v>2046</v>
      </c>
    </row>
    <row r="570" spans="1:4" hidden="1">
      <c r="A570" t="s">
        <v>2063</v>
      </c>
      <c r="B570">
        <v>1</v>
      </c>
      <c r="C570">
        <v>1</v>
      </c>
      <c r="D570" t="s">
        <v>2046</v>
      </c>
    </row>
    <row r="571" spans="1:4" hidden="1">
      <c r="A571" t="s">
        <v>2064</v>
      </c>
      <c r="B571">
        <v>1</v>
      </c>
      <c r="C571">
        <v>1</v>
      </c>
      <c r="D571" t="s">
        <v>2046</v>
      </c>
    </row>
    <row r="572" spans="1:4" hidden="1">
      <c r="A572" t="s">
        <v>2065</v>
      </c>
      <c r="B572">
        <v>1</v>
      </c>
      <c r="C572">
        <v>1</v>
      </c>
      <c r="D572" t="s">
        <v>2046</v>
      </c>
    </row>
    <row r="573" spans="1:4" hidden="1">
      <c r="A573" t="s">
        <v>2066</v>
      </c>
      <c r="B573">
        <v>1</v>
      </c>
      <c r="C573">
        <v>1</v>
      </c>
      <c r="D573" t="s">
        <v>2046</v>
      </c>
    </row>
    <row r="574" spans="1:4" hidden="1">
      <c r="A574" t="s">
        <v>2067</v>
      </c>
      <c r="B574">
        <v>1</v>
      </c>
      <c r="C574">
        <v>1</v>
      </c>
      <c r="D574" t="s">
        <v>2046</v>
      </c>
    </row>
    <row r="575" spans="1:4" hidden="1">
      <c r="A575" t="s">
        <v>1737</v>
      </c>
      <c r="B575">
        <v>1</v>
      </c>
      <c r="C575">
        <v>1</v>
      </c>
      <c r="D575" t="s">
        <v>2046</v>
      </c>
    </row>
    <row r="576" spans="1:4" hidden="1">
      <c r="A576" t="s">
        <v>2068</v>
      </c>
      <c r="B576">
        <v>1</v>
      </c>
      <c r="C576">
        <v>1</v>
      </c>
      <c r="D576" t="s">
        <v>2046</v>
      </c>
    </row>
    <row r="577" spans="1:4" hidden="1">
      <c r="A577" t="s">
        <v>2069</v>
      </c>
      <c r="B577">
        <v>1</v>
      </c>
      <c r="C577">
        <v>2</v>
      </c>
      <c r="D577" t="s">
        <v>2046</v>
      </c>
    </row>
    <row r="578" spans="1:4" hidden="1">
      <c r="A578" t="s">
        <v>2070</v>
      </c>
      <c r="B578">
        <v>1</v>
      </c>
      <c r="C578">
        <v>2</v>
      </c>
      <c r="D578" t="s">
        <v>2046</v>
      </c>
    </row>
    <row r="579" spans="1:4" hidden="1">
      <c r="A579" t="s">
        <v>2071</v>
      </c>
      <c r="B579">
        <v>1</v>
      </c>
      <c r="C579">
        <v>2</v>
      </c>
      <c r="D579" t="s">
        <v>2046</v>
      </c>
    </row>
    <row r="580" spans="1:4" hidden="1">
      <c r="A580" t="s">
        <v>2072</v>
      </c>
      <c r="B580">
        <v>1</v>
      </c>
      <c r="C580">
        <v>1</v>
      </c>
      <c r="D580" t="s">
        <v>2046</v>
      </c>
    </row>
    <row r="581" spans="1:4" hidden="1">
      <c r="A581" t="s">
        <v>554</v>
      </c>
      <c r="B581">
        <v>1</v>
      </c>
      <c r="C581">
        <v>1</v>
      </c>
      <c r="D581" t="s">
        <v>2046</v>
      </c>
    </row>
    <row r="582" spans="1:4" hidden="1">
      <c r="A582" t="s">
        <v>538</v>
      </c>
      <c r="B582">
        <v>1</v>
      </c>
      <c r="C582">
        <v>1</v>
      </c>
      <c r="D582" t="s">
        <v>2046</v>
      </c>
    </row>
    <row r="583" spans="1:4" hidden="1">
      <c r="A583" t="s">
        <v>1740</v>
      </c>
      <c r="B583">
        <v>1</v>
      </c>
      <c r="C583">
        <v>1</v>
      </c>
      <c r="D583" t="s">
        <v>2046</v>
      </c>
    </row>
    <row r="584" spans="1:4" hidden="1">
      <c r="A584" t="s">
        <v>1741</v>
      </c>
      <c r="B584">
        <v>1</v>
      </c>
      <c r="C584">
        <v>1</v>
      </c>
      <c r="D584" t="s">
        <v>2046</v>
      </c>
    </row>
    <row r="585" spans="1:4" hidden="1">
      <c r="A585" t="s">
        <v>555</v>
      </c>
      <c r="B585">
        <v>1</v>
      </c>
      <c r="C585">
        <v>1</v>
      </c>
      <c r="D585" t="s">
        <v>2046</v>
      </c>
    </row>
    <row r="586" spans="1:4" hidden="1">
      <c r="A586" t="s">
        <v>2073</v>
      </c>
      <c r="B586">
        <v>1</v>
      </c>
      <c r="C586">
        <v>1</v>
      </c>
      <c r="D586" t="s">
        <v>2046</v>
      </c>
    </row>
    <row r="587" spans="1:4" hidden="1">
      <c r="A587" t="s">
        <v>2074</v>
      </c>
      <c r="B587">
        <v>1</v>
      </c>
      <c r="C587">
        <v>2</v>
      </c>
      <c r="D587" t="s">
        <v>2046</v>
      </c>
    </row>
    <row r="588" spans="1:4" hidden="1">
      <c r="A588" t="s">
        <v>2075</v>
      </c>
      <c r="B588">
        <v>1</v>
      </c>
      <c r="C588">
        <v>2</v>
      </c>
      <c r="D588" t="s">
        <v>2046</v>
      </c>
    </row>
    <row r="589" spans="1:4" hidden="1">
      <c r="A589" t="s">
        <v>1742</v>
      </c>
      <c r="B589">
        <v>1</v>
      </c>
      <c r="C589">
        <v>2</v>
      </c>
      <c r="D589" t="s">
        <v>2046</v>
      </c>
    </row>
    <row r="590" spans="1:4" hidden="1">
      <c r="A590" t="s">
        <v>1727</v>
      </c>
      <c r="B590">
        <v>1</v>
      </c>
      <c r="C590">
        <v>1</v>
      </c>
      <c r="D590" t="s">
        <v>2046</v>
      </c>
    </row>
    <row r="591" spans="1:4" hidden="1">
      <c r="A591" t="s">
        <v>2076</v>
      </c>
      <c r="B591">
        <v>1</v>
      </c>
      <c r="C591">
        <v>1</v>
      </c>
      <c r="D591" t="s">
        <v>2046</v>
      </c>
    </row>
    <row r="592" spans="1:4" hidden="1">
      <c r="A592" t="s">
        <v>290</v>
      </c>
      <c r="B592">
        <v>1</v>
      </c>
      <c r="C592">
        <v>1</v>
      </c>
      <c r="D592" t="s">
        <v>2046</v>
      </c>
    </row>
    <row r="593" spans="1:4" hidden="1">
      <c r="A593" t="s">
        <v>291</v>
      </c>
      <c r="B593">
        <v>1</v>
      </c>
      <c r="C593">
        <v>1</v>
      </c>
      <c r="D593" t="s">
        <v>2046</v>
      </c>
    </row>
    <row r="594" spans="1:4" hidden="1">
      <c r="A594" t="s">
        <v>2077</v>
      </c>
      <c r="B594">
        <v>1</v>
      </c>
      <c r="C594">
        <v>1</v>
      </c>
      <c r="D594" t="s">
        <v>2046</v>
      </c>
    </row>
    <row r="595" spans="1:4" hidden="1">
      <c r="A595" t="s">
        <v>131</v>
      </c>
      <c r="B595">
        <v>1</v>
      </c>
      <c r="C595">
        <v>1</v>
      </c>
      <c r="D595" t="s">
        <v>2046</v>
      </c>
    </row>
    <row r="596" spans="1:4" hidden="1">
      <c r="A596" t="s">
        <v>321</v>
      </c>
      <c r="B596">
        <v>1</v>
      </c>
      <c r="C596">
        <v>2</v>
      </c>
      <c r="D596" t="s">
        <v>2046</v>
      </c>
    </row>
    <row r="597" spans="1:4" hidden="1">
      <c r="A597" t="s">
        <v>1743</v>
      </c>
      <c r="B597">
        <v>1</v>
      </c>
      <c r="C597">
        <v>1</v>
      </c>
      <c r="D597" t="s">
        <v>2046</v>
      </c>
    </row>
    <row r="598" spans="1:4" hidden="1">
      <c r="A598" t="s">
        <v>2078</v>
      </c>
      <c r="B598">
        <v>1</v>
      </c>
      <c r="C598">
        <v>1</v>
      </c>
      <c r="D598" t="s">
        <v>2046</v>
      </c>
    </row>
    <row r="599" spans="1:4" hidden="1">
      <c r="A599" t="s">
        <v>1744</v>
      </c>
      <c r="B599">
        <v>1</v>
      </c>
      <c r="C599">
        <v>1</v>
      </c>
      <c r="D599" t="s">
        <v>2046</v>
      </c>
    </row>
    <row r="600" spans="1:4" hidden="1">
      <c r="A600" t="s">
        <v>193</v>
      </c>
      <c r="B600">
        <v>1</v>
      </c>
      <c r="C600">
        <v>1</v>
      </c>
      <c r="D600" t="s">
        <v>2046</v>
      </c>
    </row>
    <row r="601" spans="1:4" hidden="1">
      <c r="A601" t="s">
        <v>2079</v>
      </c>
      <c r="B601">
        <v>1</v>
      </c>
      <c r="C601">
        <v>1</v>
      </c>
      <c r="D601" t="s">
        <v>2046</v>
      </c>
    </row>
    <row r="602" spans="1:4" hidden="1">
      <c r="A602" t="s">
        <v>539</v>
      </c>
      <c r="B602">
        <v>1</v>
      </c>
      <c r="C602">
        <v>2</v>
      </c>
      <c r="D602" t="s">
        <v>2046</v>
      </c>
    </row>
    <row r="603" spans="1:4" hidden="1">
      <c r="A603" t="s">
        <v>2080</v>
      </c>
      <c r="B603">
        <v>1</v>
      </c>
      <c r="C603">
        <v>2</v>
      </c>
      <c r="D603" t="s">
        <v>2046</v>
      </c>
    </row>
    <row r="604" spans="1:4" hidden="1">
      <c r="A604" t="s">
        <v>2081</v>
      </c>
      <c r="B604">
        <v>1</v>
      </c>
      <c r="C604">
        <v>1</v>
      </c>
      <c r="D604" t="s">
        <v>2046</v>
      </c>
    </row>
    <row r="605" spans="1:4" hidden="1">
      <c r="A605" t="s">
        <v>294</v>
      </c>
      <c r="B605">
        <v>1</v>
      </c>
      <c r="C605">
        <v>1</v>
      </c>
      <c r="D605" t="s">
        <v>2046</v>
      </c>
    </row>
    <row r="606" spans="1:4" hidden="1">
      <c r="A606" t="s">
        <v>2082</v>
      </c>
      <c r="B606">
        <v>1</v>
      </c>
      <c r="C606">
        <v>1</v>
      </c>
      <c r="D606" t="s">
        <v>2046</v>
      </c>
    </row>
    <row r="607" spans="1:4" hidden="1">
      <c r="A607" t="s">
        <v>2083</v>
      </c>
      <c r="B607">
        <v>1</v>
      </c>
      <c r="C607">
        <v>1</v>
      </c>
      <c r="D607" t="s">
        <v>2046</v>
      </c>
    </row>
    <row r="608" spans="1:4" hidden="1">
      <c r="A608" t="s">
        <v>88</v>
      </c>
      <c r="B608">
        <v>1</v>
      </c>
      <c r="C608">
        <v>1</v>
      </c>
      <c r="D608" t="s">
        <v>2046</v>
      </c>
    </row>
    <row r="609" spans="1:4" hidden="1">
      <c r="A609" t="s">
        <v>322</v>
      </c>
      <c r="B609">
        <v>1</v>
      </c>
      <c r="C609">
        <v>1</v>
      </c>
      <c r="D609" t="s">
        <v>2046</v>
      </c>
    </row>
    <row r="610" spans="1:4" hidden="1">
      <c r="A610" t="s">
        <v>323</v>
      </c>
      <c r="B610">
        <v>1</v>
      </c>
      <c r="C610">
        <v>2</v>
      </c>
      <c r="D610" t="s">
        <v>2046</v>
      </c>
    </row>
    <row r="611" spans="1:4" hidden="1">
      <c r="A611" t="s">
        <v>2084</v>
      </c>
      <c r="B611">
        <v>1</v>
      </c>
      <c r="C611">
        <v>1</v>
      </c>
      <c r="D611" t="s">
        <v>2046</v>
      </c>
    </row>
    <row r="612" spans="1:4" hidden="1">
      <c r="A612" t="s">
        <v>90</v>
      </c>
      <c r="B612">
        <v>1</v>
      </c>
      <c r="C612">
        <v>1</v>
      </c>
      <c r="D612" t="s">
        <v>2046</v>
      </c>
    </row>
    <row r="613" spans="1:4" hidden="1">
      <c r="A613" t="s">
        <v>2085</v>
      </c>
      <c r="B613">
        <v>1</v>
      </c>
      <c r="C613">
        <v>1</v>
      </c>
      <c r="D613" t="s">
        <v>2046</v>
      </c>
    </row>
    <row r="614" spans="1:4" hidden="1">
      <c r="A614" t="s">
        <v>2086</v>
      </c>
      <c r="B614">
        <v>1</v>
      </c>
      <c r="C614">
        <v>1</v>
      </c>
      <c r="D614" t="s">
        <v>2046</v>
      </c>
    </row>
    <row r="615" spans="1:4" hidden="1">
      <c r="A615" t="s">
        <v>133</v>
      </c>
      <c r="B615">
        <v>1</v>
      </c>
      <c r="C615">
        <v>1</v>
      </c>
      <c r="D615" t="s">
        <v>2046</v>
      </c>
    </row>
    <row r="616" spans="1:4" hidden="1">
      <c r="A616" t="s">
        <v>134</v>
      </c>
      <c r="B616">
        <v>1</v>
      </c>
      <c r="C616">
        <v>1</v>
      </c>
      <c r="D616" t="s">
        <v>2046</v>
      </c>
    </row>
    <row r="617" spans="1:4" hidden="1">
      <c r="A617" t="s">
        <v>1715</v>
      </c>
      <c r="B617">
        <v>1</v>
      </c>
      <c r="C617">
        <v>1</v>
      </c>
      <c r="D617" t="s">
        <v>2046</v>
      </c>
    </row>
    <row r="618" spans="1:4" hidden="1">
      <c r="A618" t="s">
        <v>2087</v>
      </c>
      <c r="B618">
        <v>1</v>
      </c>
      <c r="C618">
        <v>4</v>
      </c>
      <c r="D618" t="s">
        <v>2046</v>
      </c>
    </row>
    <row r="619" spans="1:4" hidden="1">
      <c r="A619" t="s">
        <v>2088</v>
      </c>
      <c r="B619">
        <v>1</v>
      </c>
      <c r="C619">
        <v>4</v>
      </c>
      <c r="D619" t="s">
        <v>2046</v>
      </c>
    </row>
    <row r="620" spans="1:4" hidden="1">
      <c r="A620" t="s">
        <v>2089</v>
      </c>
      <c r="B620">
        <v>1</v>
      </c>
      <c r="C620">
        <v>1</v>
      </c>
      <c r="D620" t="s">
        <v>2046</v>
      </c>
    </row>
    <row r="621" spans="1:4" hidden="1">
      <c r="A621" t="s">
        <v>91</v>
      </c>
      <c r="B621">
        <v>1</v>
      </c>
      <c r="C621">
        <v>1</v>
      </c>
      <c r="D621" t="s">
        <v>2046</v>
      </c>
    </row>
    <row r="622" spans="1:4" hidden="1">
      <c r="A622" t="s">
        <v>526</v>
      </c>
      <c r="B622">
        <v>1</v>
      </c>
      <c r="C622">
        <v>1</v>
      </c>
      <c r="D622" t="s">
        <v>2046</v>
      </c>
    </row>
    <row r="623" spans="1:4" hidden="1">
      <c r="A623" t="s">
        <v>194</v>
      </c>
      <c r="B623">
        <v>1</v>
      </c>
      <c r="C623">
        <v>1</v>
      </c>
      <c r="D623" t="s">
        <v>2046</v>
      </c>
    </row>
    <row r="624" spans="1:4" hidden="1">
      <c r="A624" t="s">
        <v>2090</v>
      </c>
      <c r="B624">
        <v>1</v>
      </c>
      <c r="C624">
        <v>1</v>
      </c>
      <c r="D624" t="s">
        <v>2046</v>
      </c>
    </row>
    <row r="625" spans="1:4" hidden="1">
      <c r="A625" t="s">
        <v>495</v>
      </c>
      <c r="B625">
        <v>1</v>
      </c>
      <c r="C625">
        <v>1</v>
      </c>
      <c r="D625" t="s">
        <v>2046</v>
      </c>
    </row>
    <row r="626" spans="1:4" hidden="1">
      <c r="A626" t="s">
        <v>1745</v>
      </c>
      <c r="B626">
        <v>1</v>
      </c>
      <c r="C626">
        <v>1</v>
      </c>
      <c r="D626" t="s">
        <v>2046</v>
      </c>
    </row>
    <row r="627" spans="1:4" hidden="1">
      <c r="A627" t="s">
        <v>1746</v>
      </c>
      <c r="B627">
        <v>1</v>
      </c>
      <c r="C627">
        <v>1</v>
      </c>
      <c r="D627" t="s">
        <v>2046</v>
      </c>
    </row>
    <row r="628" spans="1:4" hidden="1">
      <c r="A628" t="s">
        <v>2091</v>
      </c>
      <c r="B628">
        <v>1</v>
      </c>
      <c r="C628">
        <v>1</v>
      </c>
      <c r="D628" t="s">
        <v>2046</v>
      </c>
    </row>
    <row r="629" spans="1:4" hidden="1">
      <c r="A629" t="s">
        <v>269</v>
      </c>
      <c r="B629">
        <v>1</v>
      </c>
      <c r="C629">
        <v>2</v>
      </c>
      <c r="D629" t="s">
        <v>2046</v>
      </c>
    </row>
    <row r="630" spans="1:4" hidden="1">
      <c r="A630" t="s">
        <v>2092</v>
      </c>
      <c r="B630">
        <v>1</v>
      </c>
      <c r="C630">
        <v>1</v>
      </c>
      <c r="D630" t="s">
        <v>2046</v>
      </c>
    </row>
    <row r="631" spans="1:4" hidden="1">
      <c r="A631" t="s">
        <v>139</v>
      </c>
      <c r="B631">
        <v>1</v>
      </c>
      <c r="C631">
        <v>1</v>
      </c>
      <c r="D631" t="s">
        <v>2046</v>
      </c>
    </row>
    <row r="632" spans="1:4" hidden="1">
      <c r="A632" t="s">
        <v>2093</v>
      </c>
      <c r="B632">
        <v>1</v>
      </c>
      <c r="C632">
        <v>1</v>
      </c>
      <c r="D632" t="s">
        <v>2046</v>
      </c>
    </row>
    <row r="633" spans="1:4" hidden="1">
      <c r="A633" t="s">
        <v>362</v>
      </c>
      <c r="B633">
        <v>1</v>
      </c>
      <c r="C633">
        <v>1</v>
      </c>
      <c r="D633" t="s">
        <v>2046</v>
      </c>
    </row>
    <row r="634" spans="1:4" hidden="1">
      <c r="A634" t="s">
        <v>140</v>
      </c>
      <c r="B634">
        <v>1</v>
      </c>
      <c r="C634">
        <v>1</v>
      </c>
      <c r="D634" t="s">
        <v>2046</v>
      </c>
    </row>
    <row r="635" spans="1:4" hidden="1">
      <c r="A635" t="s">
        <v>92</v>
      </c>
      <c r="B635">
        <v>1</v>
      </c>
      <c r="C635">
        <v>1</v>
      </c>
      <c r="D635" t="s">
        <v>2046</v>
      </c>
    </row>
    <row r="636" spans="1:4" hidden="1">
      <c r="A636" t="s">
        <v>1748</v>
      </c>
      <c r="B636">
        <v>1</v>
      </c>
      <c r="C636">
        <v>1</v>
      </c>
      <c r="D636" t="s">
        <v>2046</v>
      </c>
    </row>
    <row r="637" spans="1:4" hidden="1">
      <c r="A637" t="s">
        <v>2094</v>
      </c>
      <c r="B637">
        <v>1</v>
      </c>
      <c r="C637">
        <v>1</v>
      </c>
      <c r="D637" t="s">
        <v>2046</v>
      </c>
    </row>
    <row r="638" spans="1:4" hidden="1">
      <c r="A638" t="s">
        <v>2095</v>
      </c>
      <c r="B638">
        <v>1</v>
      </c>
      <c r="C638">
        <v>2</v>
      </c>
      <c r="D638" t="s">
        <v>2046</v>
      </c>
    </row>
    <row r="639" spans="1:4" hidden="1">
      <c r="A639" t="s">
        <v>2096</v>
      </c>
      <c r="B639">
        <v>1</v>
      </c>
      <c r="C639">
        <v>2</v>
      </c>
      <c r="D639" t="s">
        <v>2046</v>
      </c>
    </row>
    <row r="640" spans="1:4" hidden="1">
      <c r="A640" t="s">
        <v>2097</v>
      </c>
      <c r="B640">
        <v>1</v>
      </c>
      <c r="C640">
        <v>2</v>
      </c>
      <c r="D640" t="s">
        <v>2046</v>
      </c>
    </row>
    <row r="641" spans="1:4" hidden="1">
      <c r="A641" t="s">
        <v>363</v>
      </c>
      <c r="B641">
        <v>1</v>
      </c>
      <c r="C641">
        <v>1</v>
      </c>
      <c r="D641" t="s">
        <v>2046</v>
      </c>
    </row>
    <row r="642" spans="1:4" hidden="1">
      <c r="A642" t="s">
        <v>141</v>
      </c>
      <c r="B642">
        <v>1</v>
      </c>
      <c r="C642">
        <v>1</v>
      </c>
      <c r="D642" t="s">
        <v>2046</v>
      </c>
    </row>
    <row r="643" spans="1:4" hidden="1">
      <c r="A643" t="s">
        <v>295</v>
      </c>
      <c r="B643">
        <v>1</v>
      </c>
      <c r="C643">
        <v>1</v>
      </c>
      <c r="D643" t="s">
        <v>2046</v>
      </c>
    </row>
    <row r="644" spans="1:4" hidden="1">
      <c r="A644" t="s">
        <v>1750</v>
      </c>
      <c r="B644">
        <v>1</v>
      </c>
      <c r="C644">
        <v>1</v>
      </c>
      <c r="D644" t="s">
        <v>2046</v>
      </c>
    </row>
    <row r="645" spans="1:4" hidden="1">
      <c r="A645" t="s">
        <v>1751</v>
      </c>
      <c r="B645">
        <v>1</v>
      </c>
      <c r="C645">
        <v>1</v>
      </c>
      <c r="D645" t="s">
        <v>2046</v>
      </c>
    </row>
    <row r="646" spans="1:4" hidden="1">
      <c r="A646" t="s">
        <v>296</v>
      </c>
      <c r="B646">
        <v>1</v>
      </c>
      <c r="C646">
        <v>1</v>
      </c>
      <c r="D646" t="s">
        <v>2046</v>
      </c>
    </row>
    <row r="647" spans="1:4" hidden="1">
      <c r="A647" t="s">
        <v>2098</v>
      </c>
      <c r="B647">
        <v>1</v>
      </c>
      <c r="C647">
        <v>2</v>
      </c>
      <c r="D647" t="s">
        <v>2046</v>
      </c>
    </row>
    <row r="648" spans="1:4" hidden="1">
      <c r="A648" t="s">
        <v>2099</v>
      </c>
      <c r="B648">
        <v>1</v>
      </c>
      <c r="C648">
        <v>1</v>
      </c>
      <c r="D648" t="s">
        <v>2046</v>
      </c>
    </row>
    <row r="649" spans="1:4" hidden="1">
      <c r="A649" t="s">
        <v>2100</v>
      </c>
      <c r="B649">
        <v>1</v>
      </c>
      <c r="C649">
        <v>1</v>
      </c>
      <c r="D649" t="s">
        <v>2046</v>
      </c>
    </row>
    <row r="650" spans="1:4" hidden="1">
      <c r="A650" t="s">
        <v>2101</v>
      </c>
      <c r="B650">
        <v>1</v>
      </c>
      <c r="C650">
        <v>1</v>
      </c>
      <c r="D650" t="s">
        <v>2046</v>
      </c>
    </row>
    <row r="651" spans="1:4" hidden="1">
      <c r="A651" t="s">
        <v>142</v>
      </c>
      <c r="B651">
        <v>1</v>
      </c>
      <c r="C651">
        <v>1</v>
      </c>
      <c r="D651" t="s">
        <v>2046</v>
      </c>
    </row>
    <row r="652" spans="1:4" hidden="1">
      <c r="A652" t="s">
        <v>298</v>
      </c>
      <c r="B652">
        <v>1</v>
      </c>
      <c r="C652">
        <v>1</v>
      </c>
      <c r="D652" t="s">
        <v>2046</v>
      </c>
    </row>
    <row r="653" spans="1:4" hidden="1">
      <c r="A653" t="s">
        <v>2019</v>
      </c>
      <c r="B653">
        <v>1</v>
      </c>
      <c r="C653">
        <v>1</v>
      </c>
      <c r="D653" t="s">
        <v>2046</v>
      </c>
    </row>
    <row r="654" spans="1:4" hidden="1">
      <c r="A654" t="s">
        <v>1752</v>
      </c>
      <c r="B654">
        <v>1</v>
      </c>
      <c r="C654">
        <v>1</v>
      </c>
      <c r="D654" t="s">
        <v>2046</v>
      </c>
    </row>
    <row r="655" spans="1:4" hidden="1">
      <c r="A655" t="s">
        <v>2102</v>
      </c>
      <c r="B655">
        <v>1</v>
      </c>
      <c r="C655">
        <v>1</v>
      </c>
      <c r="D655" t="s">
        <v>2046</v>
      </c>
    </row>
    <row r="656" spans="1:4" hidden="1">
      <c r="A656" t="s">
        <v>2103</v>
      </c>
      <c r="B656">
        <v>1</v>
      </c>
      <c r="C656">
        <v>1</v>
      </c>
      <c r="D656" t="s">
        <v>2046</v>
      </c>
    </row>
    <row r="657" spans="1:4" hidden="1">
      <c r="A657" t="s">
        <v>2020</v>
      </c>
      <c r="B657">
        <v>1</v>
      </c>
      <c r="C657">
        <v>1</v>
      </c>
      <c r="D657" t="s">
        <v>2046</v>
      </c>
    </row>
    <row r="658" spans="1:4" hidden="1">
      <c r="A658" t="s">
        <v>1753</v>
      </c>
      <c r="B658">
        <v>1</v>
      </c>
      <c r="C658">
        <v>4</v>
      </c>
      <c r="D658" t="s">
        <v>2046</v>
      </c>
    </row>
    <row r="659" spans="1:4" hidden="1">
      <c r="A659" t="s">
        <v>2104</v>
      </c>
      <c r="B659">
        <v>1</v>
      </c>
      <c r="C659">
        <v>1</v>
      </c>
      <c r="D659" t="s">
        <v>2046</v>
      </c>
    </row>
    <row r="660" spans="1:4" hidden="1">
      <c r="A660" t="s">
        <v>143</v>
      </c>
      <c r="B660">
        <v>1</v>
      </c>
      <c r="C660">
        <v>1</v>
      </c>
      <c r="D660" t="s">
        <v>2046</v>
      </c>
    </row>
    <row r="661" spans="1:4" hidden="1">
      <c r="A661" t="s">
        <v>2105</v>
      </c>
      <c r="B661">
        <v>1</v>
      </c>
      <c r="C661">
        <v>2</v>
      </c>
      <c r="D661" t="s">
        <v>2046</v>
      </c>
    </row>
    <row r="662" spans="1:4" hidden="1">
      <c r="A662" t="s">
        <v>324</v>
      </c>
      <c r="B662">
        <v>1</v>
      </c>
      <c r="C662">
        <v>2</v>
      </c>
      <c r="D662" t="s">
        <v>2046</v>
      </c>
    </row>
    <row r="663" spans="1:4" hidden="1">
      <c r="A663" t="s">
        <v>2106</v>
      </c>
      <c r="B663">
        <v>1</v>
      </c>
      <c r="C663">
        <v>1</v>
      </c>
      <c r="D663" t="s">
        <v>2046</v>
      </c>
    </row>
    <row r="664" spans="1:4" hidden="1">
      <c r="A664" t="s">
        <v>2107</v>
      </c>
      <c r="B664">
        <v>1</v>
      </c>
      <c r="C664">
        <v>1</v>
      </c>
      <c r="D664" t="s">
        <v>2046</v>
      </c>
    </row>
    <row r="665" spans="1:4" hidden="1">
      <c r="A665" t="s">
        <v>2021</v>
      </c>
      <c r="B665">
        <v>1</v>
      </c>
      <c r="C665">
        <v>1</v>
      </c>
      <c r="D665" t="s">
        <v>2046</v>
      </c>
    </row>
    <row r="666" spans="1:4" hidden="1">
      <c r="A666" t="s">
        <v>1717</v>
      </c>
      <c r="B666">
        <v>1</v>
      </c>
      <c r="C666">
        <v>6</v>
      </c>
      <c r="D666" t="s">
        <v>2046</v>
      </c>
    </row>
    <row r="667" spans="1:4" hidden="1">
      <c r="A667" t="s">
        <v>2108</v>
      </c>
      <c r="B667">
        <v>1</v>
      </c>
      <c r="C667">
        <v>2</v>
      </c>
      <c r="D667" t="s">
        <v>2046</v>
      </c>
    </row>
    <row r="668" spans="1:4" hidden="1">
      <c r="A668" t="s">
        <v>1756</v>
      </c>
      <c r="B668">
        <v>1</v>
      </c>
      <c r="C668">
        <v>4</v>
      </c>
      <c r="D668" t="s">
        <v>2046</v>
      </c>
    </row>
    <row r="669" spans="1:4" hidden="1">
      <c r="A669" t="s">
        <v>556</v>
      </c>
      <c r="B669">
        <v>1</v>
      </c>
      <c r="C669">
        <v>174</v>
      </c>
      <c r="D669" t="s">
        <v>2046</v>
      </c>
    </row>
    <row r="670" spans="1:4" hidden="1">
      <c r="A670" t="s">
        <v>2109</v>
      </c>
      <c r="B670">
        <v>1</v>
      </c>
      <c r="C670">
        <v>1</v>
      </c>
      <c r="D670" t="s">
        <v>2046</v>
      </c>
    </row>
    <row r="671" spans="1:4" hidden="1">
      <c r="A671" t="s">
        <v>2110</v>
      </c>
      <c r="B671">
        <v>1</v>
      </c>
      <c r="C671">
        <v>2</v>
      </c>
      <c r="D671" t="s">
        <v>2046</v>
      </c>
    </row>
    <row r="672" spans="1:4" hidden="1">
      <c r="A672" t="s">
        <v>2111</v>
      </c>
      <c r="B672">
        <v>1</v>
      </c>
      <c r="C672">
        <v>1</v>
      </c>
      <c r="D672" t="s">
        <v>2046</v>
      </c>
    </row>
    <row r="673" spans="1:4" hidden="1">
      <c r="A673" t="s">
        <v>2112</v>
      </c>
      <c r="B673">
        <v>1</v>
      </c>
      <c r="C673">
        <v>1</v>
      </c>
      <c r="D673" t="s">
        <v>2046</v>
      </c>
    </row>
    <row r="674" spans="1:4" hidden="1">
      <c r="A674" t="s">
        <v>557</v>
      </c>
      <c r="B674">
        <v>1</v>
      </c>
      <c r="C674">
        <v>3</v>
      </c>
      <c r="D674" t="s">
        <v>2046</v>
      </c>
    </row>
    <row r="675" spans="1:4" hidden="1">
      <c r="A675" t="s">
        <v>2113</v>
      </c>
      <c r="B675">
        <v>1</v>
      </c>
      <c r="C675">
        <v>1</v>
      </c>
      <c r="D675" t="s">
        <v>2046</v>
      </c>
    </row>
    <row r="676" spans="1:4" hidden="1">
      <c r="A676" t="s">
        <v>2114</v>
      </c>
      <c r="B676">
        <v>1</v>
      </c>
      <c r="C676">
        <v>2</v>
      </c>
      <c r="D676" t="s">
        <v>2046</v>
      </c>
    </row>
    <row r="677" spans="1:4" hidden="1">
      <c r="A677" t="s">
        <v>2115</v>
      </c>
      <c r="B677">
        <v>1</v>
      </c>
      <c r="C677">
        <v>2</v>
      </c>
      <c r="D677" t="s">
        <v>2046</v>
      </c>
    </row>
    <row r="678" spans="1:4" hidden="1">
      <c r="A678" t="s">
        <v>2116</v>
      </c>
      <c r="B678">
        <v>1</v>
      </c>
      <c r="C678">
        <v>1</v>
      </c>
      <c r="D678" t="s">
        <v>2046</v>
      </c>
    </row>
    <row r="679" spans="1:4" hidden="1">
      <c r="A679" t="s">
        <v>1757</v>
      </c>
      <c r="B679">
        <v>1</v>
      </c>
      <c r="C679">
        <v>1</v>
      </c>
      <c r="D679" t="s">
        <v>2046</v>
      </c>
    </row>
    <row r="680" spans="1:4" hidden="1">
      <c r="A680" t="s">
        <v>2117</v>
      </c>
      <c r="B680">
        <v>1</v>
      </c>
      <c r="C680">
        <v>1</v>
      </c>
      <c r="D680" t="s">
        <v>2046</v>
      </c>
    </row>
    <row r="681" spans="1:4" hidden="1">
      <c r="A681" t="s">
        <v>1758</v>
      </c>
      <c r="B681">
        <v>1</v>
      </c>
      <c r="C681">
        <v>2</v>
      </c>
      <c r="D681" t="s">
        <v>2046</v>
      </c>
    </row>
    <row r="682" spans="1:4" hidden="1">
      <c r="A682" t="s">
        <v>1760</v>
      </c>
      <c r="B682">
        <v>1</v>
      </c>
      <c r="C682">
        <v>1</v>
      </c>
      <c r="D682" t="s">
        <v>2046</v>
      </c>
    </row>
    <row r="683" spans="1:4" hidden="1">
      <c r="A683" t="s">
        <v>2118</v>
      </c>
      <c r="B683">
        <v>1</v>
      </c>
      <c r="C683">
        <v>6</v>
      </c>
      <c r="D683" t="s">
        <v>2046</v>
      </c>
    </row>
    <row r="684" spans="1:4" hidden="1">
      <c r="A684" t="s">
        <v>1700</v>
      </c>
      <c r="B684">
        <v>1</v>
      </c>
      <c r="C684">
        <v>1</v>
      </c>
      <c r="D684" t="s">
        <v>2046</v>
      </c>
    </row>
    <row r="685" spans="1:4" hidden="1">
      <c r="A685" t="s">
        <v>2119</v>
      </c>
      <c r="B685">
        <v>1</v>
      </c>
      <c r="C685">
        <v>2</v>
      </c>
      <c r="D685" t="s">
        <v>2046</v>
      </c>
    </row>
    <row r="686" spans="1:4" hidden="1">
      <c r="A686" t="s">
        <v>1806</v>
      </c>
      <c r="B686">
        <v>1</v>
      </c>
      <c r="C686">
        <v>1</v>
      </c>
      <c r="D686" t="s">
        <v>2046</v>
      </c>
    </row>
    <row r="687" spans="1:4" hidden="1">
      <c r="A687" t="s">
        <v>1761</v>
      </c>
      <c r="B687">
        <v>1</v>
      </c>
      <c r="C687">
        <v>1</v>
      </c>
      <c r="D687" t="s">
        <v>2046</v>
      </c>
    </row>
    <row r="688" spans="1:4" hidden="1">
      <c r="A688" t="s">
        <v>1718</v>
      </c>
      <c r="B688">
        <v>1</v>
      </c>
      <c r="C688">
        <v>10</v>
      </c>
      <c r="D688" t="s">
        <v>2046</v>
      </c>
    </row>
    <row r="689" spans="1:4" hidden="1">
      <c r="A689" t="s">
        <v>1762</v>
      </c>
      <c r="B689">
        <v>1</v>
      </c>
      <c r="C689">
        <v>1</v>
      </c>
      <c r="D689" t="s">
        <v>2046</v>
      </c>
    </row>
    <row r="690" spans="1:4" hidden="1">
      <c r="A690" t="s">
        <v>2120</v>
      </c>
      <c r="B690">
        <v>1</v>
      </c>
      <c r="C690">
        <v>1</v>
      </c>
      <c r="D690" t="s">
        <v>2046</v>
      </c>
    </row>
    <row r="691" spans="1:4" hidden="1">
      <c r="A691" t="s">
        <v>2121</v>
      </c>
      <c r="B691">
        <v>1</v>
      </c>
      <c r="C691">
        <v>1</v>
      </c>
      <c r="D691" t="s">
        <v>2046</v>
      </c>
    </row>
    <row r="692" spans="1:4" hidden="1">
      <c r="A692" t="s">
        <v>2122</v>
      </c>
      <c r="B692">
        <v>1</v>
      </c>
      <c r="C692">
        <v>1</v>
      </c>
      <c r="D692" t="s">
        <v>2046</v>
      </c>
    </row>
    <row r="693" spans="1:4" hidden="1">
      <c r="A693" t="s">
        <v>93</v>
      </c>
      <c r="B693">
        <v>1</v>
      </c>
      <c r="C693">
        <v>1</v>
      </c>
      <c r="D693" t="s">
        <v>2046</v>
      </c>
    </row>
    <row r="694" spans="1:4" hidden="1">
      <c r="A694" t="s">
        <v>497</v>
      </c>
      <c r="B694">
        <v>1</v>
      </c>
      <c r="C694">
        <v>1</v>
      </c>
      <c r="D694" t="s">
        <v>2046</v>
      </c>
    </row>
    <row r="695" spans="1:4" hidden="1">
      <c r="A695" t="s">
        <v>1763</v>
      </c>
      <c r="B695">
        <v>1</v>
      </c>
      <c r="C695">
        <v>1</v>
      </c>
      <c r="D695" t="s">
        <v>2046</v>
      </c>
    </row>
    <row r="696" spans="1:4" hidden="1">
      <c r="A696" t="s">
        <v>570</v>
      </c>
      <c r="B696">
        <v>1</v>
      </c>
      <c r="C696">
        <v>1</v>
      </c>
      <c r="D696" t="s">
        <v>2046</v>
      </c>
    </row>
    <row r="697" spans="1:4" hidden="1">
      <c r="A697" t="s">
        <v>2123</v>
      </c>
      <c r="B697">
        <v>1</v>
      </c>
      <c r="C697">
        <v>1</v>
      </c>
      <c r="D697" t="s">
        <v>2046</v>
      </c>
    </row>
    <row r="698" spans="1:4" hidden="1">
      <c r="A698" t="s">
        <v>2023</v>
      </c>
      <c r="B698">
        <v>1</v>
      </c>
      <c r="C698">
        <v>1</v>
      </c>
      <c r="D698" t="s">
        <v>2046</v>
      </c>
    </row>
    <row r="699" spans="1:4" hidden="1">
      <c r="A699" t="s">
        <v>2124</v>
      </c>
      <c r="B699">
        <v>1</v>
      </c>
      <c r="C699">
        <v>1</v>
      </c>
      <c r="D699" t="s">
        <v>2046</v>
      </c>
    </row>
    <row r="700" spans="1:4" hidden="1">
      <c r="A700" t="s">
        <v>2024</v>
      </c>
      <c r="B700">
        <v>1</v>
      </c>
      <c r="C700">
        <v>1</v>
      </c>
      <c r="D700" t="s">
        <v>2046</v>
      </c>
    </row>
    <row r="701" spans="1:4" hidden="1">
      <c r="A701" t="s">
        <v>95</v>
      </c>
      <c r="B701">
        <v>1</v>
      </c>
      <c r="C701">
        <v>1</v>
      </c>
      <c r="D701" t="s">
        <v>2046</v>
      </c>
    </row>
    <row r="702" spans="1:4" hidden="1">
      <c r="A702" t="s">
        <v>2125</v>
      </c>
      <c r="B702">
        <v>1</v>
      </c>
      <c r="C702">
        <v>1</v>
      </c>
      <c r="D702" t="s">
        <v>2046</v>
      </c>
    </row>
    <row r="703" spans="1:4" hidden="1">
      <c r="A703" t="s">
        <v>1764</v>
      </c>
      <c r="B703">
        <v>1</v>
      </c>
      <c r="C703">
        <v>1</v>
      </c>
      <c r="D703" t="s">
        <v>2046</v>
      </c>
    </row>
    <row r="704" spans="1:4" hidden="1">
      <c r="A704" t="s">
        <v>2126</v>
      </c>
      <c r="B704">
        <v>1</v>
      </c>
      <c r="C704">
        <v>1</v>
      </c>
      <c r="D704" t="s">
        <v>2046</v>
      </c>
    </row>
    <row r="705" spans="1:4" hidden="1">
      <c r="A705" t="s">
        <v>2127</v>
      </c>
      <c r="B705">
        <v>1</v>
      </c>
      <c r="C705">
        <v>1</v>
      </c>
      <c r="D705" t="s">
        <v>2046</v>
      </c>
    </row>
    <row r="706" spans="1:4" hidden="1">
      <c r="A706" t="s">
        <v>2128</v>
      </c>
      <c r="B706">
        <v>1</v>
      </c>
      <c r="C706">
        <v>1</v>
      </c>
      <c r="D706" t="s">
        <v>2046</v>
      </c>
    </row>
    <row r="707" spans="1:4" hidden="1">
      <c r="A707" t="s">
        <v>2129</v>
      </c>
      <c r="B707">
        <v>1</v>
      </c>
      <c r="C707">
        <v>1</v>
      </c>
      <c r="D707" t="s">
        <v>2046</v>
      </c>
    </row>
    <row r="708" spans="1:4" hidden="1">
      <c r="A708" t="s">
        <v>2130</v>
      </c>
      <c r="B708">
        <v>1</v>
      </c>
      <c r="C708">
        <v>1</v>
      </c>
      <c r="D708" t="s">
        <v>2046</v>
      </c>
    </row>
    <row r="709" spans="1:4" hidden="1">
      <c r="A709" t="s">
        <v>299</v>
      </c>
      <c r="B709">
        <v>1</v>
      </c>
      <c r="C709">
        <v>2</v>
      </c>
      <c r="D709" t="s">
        <v>2046</v>
      </c>
    </row>
    <row r="710" spans="1:4" hidden="1">
      <c r="A710" t="s">
        <v>1765</v>
      </c>
      <c r="B710">
        <v>1</v>
      </c>
      <c r="C710">
        <v>2</v>
      </c>
      <c r="D710" t="s">
        <v>2046</v>
      </c>
    </row>
    <row r="711" spans="1:4" hidden="1">
      <c r="A711" t="s">
        <v>1766</v>
      </c>
      <c r="B711">
        <v>1</v>
      </c>
      <c r="C711">
        <v>2</v>
      </c>
      <c r="D711" t="s">
        <v>2046</v>
      </c>
    </row>
    <row r="712" spans="1:4" hidden="1">
      <c r="A712" t="s">
        <v>1767</v>
      </c>
      <c r="B712">
        <v>1</v>
      </c>
      <c r="C712">
        <v>1</v>
      </c>
      <c r="D712" t="s">
        <v>2046</v>
      </c>
    </row>
    <row r="713" spans="1:4" hidden="1">
      <c r="A713" t="s">
        <v>1768</v>
      </c>
      <c r="B713">
        <v>1</v>
      </c>
      <c r="C713">
        <v>1</v>
      </c>
      <c r="D713" t="s">
        <v>2046</v>
      </c>
    </row>
    <row r="714" spans="1:4" hidden="1">
      <c r="A714" t="s">
        <v>189</v>
      </c>
      <c r="B714">
        <v>1</v>
      </c>
      <c r="C714">
        <v>2</v>
      </c>
      <c r="D714" t="s">
        <v>2046</v>
      </c>
    </row>
    <row r="715" spans="1:4" hidden="1">
      <c r="A715" t="s">
        <v>2131</v>
      </c>
      <c r="B715">
        <v>1</v>
      </c>
      <c r="C715">
        <v>2</v>
      </c>
      <c r="D715" t="s">
        <v>2046</v>
      </c>
    </row>
    <row r="716" spans="1:4" hidden="1">
      <c r="A716" t="s">
        <v>325</v>
      </c>
      <c r="B716">
        <v>1</v>
      </c>
      <c r="C716">
        <v>2</v>
      </c>
      <c r="D716" t="s">
        <v>2046</v>
      </c>
    </row>
    <row r="717" spans="1:4" hidden="1">
      <c r="A717" t="s">
        <v>2132</v>
      </c>
      <c r="B717">
        <v>1</v>
      </c>
      <c r="C717">
        <v>2</v>
      </c>
      <c r="D717" t="s">
        <v>2046</v>
      </c>
    </row>
    <row r="718" spans="1:4" hidden="1">
      <c r="A718" t="s">
        <v>2133</v>
      </c>
      <c r="B718">
        <v>1</v>
      </c>
      <c r="C718">
        <v>2</v>
      </c>
      <c r="D718" t="s">
        <v>2046</v>
      </c>
    </row>
    <row r="719" spans="1:4" hidden="1">
      <c r="A719" t="s">
        <v>2134</v>
      </c>
      <c r="B719">
        <v>1</v>
      </c>
      <c r="C719">
        <v>2</v>
      </c>
      <c r="D719" t="s">
        <v>2046</v>
      </c>
    </row>
    <row r="720" spans="1:4" hidden="1">
      <c r="A720" t="s">
        <v>2135</v>
      </c>
      <c r="B720">
        <v>1</v>
      </c>
      <c r="C720">
        <v>1</v>
      </c>
      <c r="D720" t="s">
        <v>2046</v>
      </c>
    </row>
    <row r="721" spans="1:4" hidden="1">
      <c r="A721" t="s">
        <v>313</v>
      </c>
      <c r="B721">
        <v>1</v>
      </c>
      <c r="C721">
        <v>3</v>
      </c>
      <c r="D721" t="s">
        <v>2046</v>
      </c>
    </row>
    <row r="722" spans="1:4" hidden="1">
      <c r="A722" t="s">
        <v>2136</v>
      </c>
      <c r="B722">
        <v>1</v>
      </c>
      <c r="C722">
        <v>3</v>
      </c>
      <c r="D722" t="s">
        <v>2046</v>
      </c>
    </row>
    <row r="723" spans="1:4" hidden="1">
      <c r="A723" t="s">
        <v>2137</v>
      </c>
      <c r="B723">
        <v>1</v>
      </c>
      <c r="C723">
        <v>2</v>
      </c>
      <c r="D723" t="s">
        <v>2046</v>
      </c>
    </row>
    <row r="724" spans="1:4" hidden="1">
      <c r="A724" t="s">
        <v>2138</v>
      </c>
      <c r="B724">
        <v>1</v>
      </c>
      <c r="C724">
        <v>1</v>
      </c>
      <c r="D724" t="s">
        <v>2046</v>
      </c>
    </row>
    <row r="725" spans="1:4" hidden="1">
      <c r="A725" t="s">
        <v>2139</v>
      </c>
      <c r="B725">
        <v>1</v>
      </c>
      <c r="C725">
        <v>2</v>
      </c>
      <c r="D725" t="s">
        <v>2046</v>
      </c>
    </row>
    <row r="726" spans="1:4" hidden="1">
      <c r="A726" t="s">
        <v>2140</v>
      </c>
      <c r="B726">
        <v>1</v>
      </c>
      <c r="C726">
        <v>2</v>
      </c>
      <c r="D726" t="s">
        <v>2046</v>
      </c>
    </row>
    <row r="727" spans="1:4" hidden="1">
      <c r="A727" t="s">
        <v>314</v>
      </c>
      <c r="B727">
        <v>1</v>
      </c>
      <c r="C727">
        <v>2</v>
      </c>
      <c r="D727" t="s">
        <v>2046</v>
      </c>
    </row>
    <row r="728" spans="1:4" hidden="1">
      <c r="A728" t="s">
        <v>2141</v>
      </c>
      <c r="B728">
        <v>1</v>
      </c>
      <c r="C728">
        <v>2</v>
      </c>
      <c r="D728" t="s">
        <v>2046</v>
      </c>
    </row>
    <row r="729" spans="1:4" hidden="1">
      <c r="A729" t="s">
        <v>1769</v>
      </c>
      <c r="B729">
        <v>1</v>
      </c>
      <c r="C729">
        <v>4</v>
      </c>
      <c r="D729" t="s">
        <v>2046</v>
      </c>
    </row>
    <row r="730" spans="1:4" hidden="1">
      <c r="A730" t="s">
        <v>2142</v>
      </c>
      <c r="B730">
        <v>1</v>
      </c>
      <c r="C730">
        <v>2</v>
      </c>
      <c r="D730" t="s">
        <v>2046</v>
      </c>
    </row>
    <row r="731" spans="1:4" hidden="1">
      <c r="A731" t="s">
        <v>2143</v>
      </c>
      <c r="B731">
        <v>1</v>
      </c>
      <c r="C731">
        <v>2</v>
      </c>
      <c r="D731" t="s">
        <v>2046</v>
      </c>
    </row>
    <row r="732" spans="1:4" hidden="1">
      <c r="A732" t="s">
        <v>2144</v>
      </c>
      <c r="B732">
        <v>1</v>
      </c>
      <c r="C732">
        <v>1</v>
      </c>
      <c r="D732" t="s">
        <v>2046</v>
      </c>
    </row>
    <row r="733" spans="1:4" hidden="1">
      <c r="A733" t="s">
        <v>2145</v>
      </c>
      <c r="B733">
        <v>1</v>
      </c>
      <c r="C733">
        <v>1</v>
      </c>
      <c r="D733" t="s">
        <v>2046</v>
      </c>
    </row>
    <row r="734" spans="1:4" hidden="1">
      <c r="A734" t="s">
        <v>2146</v>
      </c>
      <c r="B734">
        <v>1</v>
      </c>
      <c r="C734">
        <v>1</v>
      </c>
      <c r="D734" t="s">
        <v>2046</v>
      </c>
    </row>
    <row r="735" spans="1:4" hidden="1">
      <c r="A735" t="s">
        <v>1770</v>
      </c>
      <c r="B735">
        <v>1</v>
      </c>
      <c r="C735">
        <v>1</v>
      </c>
      <c r="D735" t="s">
        <v>2046</v>
      </c>
    </row>
    <row r="736" spans="1:4" hidden="1">
      <c r="A736" t="s">
        <v>1771</v>
      </c>
      <c r="B736">
        <v>1</v>
      </c>
      <c r="C736">
        <v>1</v>
      </c>
      <c r="D736" t="s">
        <v>2046</v>
      </c>
    </row>
    <row r="737" spans="1:4" hidden="1">
      <c r="A737" t="s">
        <v>1776</v>
      </c>
      <c r="B737">
        <v>1</v>
      </c>
      <c r="C737">
        <v>2</v>
      </c>
      <c r="D737" t="s">
        <v>2046</v>
      </c>
    </row>
    <row r="738" spans="1:4" hidden="1">
      <c r="A738" t="s">
        <v>1777</v>
      </c>
      <c r="B738">
        <v>1</v>
      </c>
      <c r="C738">
        <v>2</v>
      </c>
      <c r="D738" t="s">
        <v>2046</v>
      </c>
    </row>
    <row r="739" spans="1:4" hidden="1">
      <c r="A739" t="s">
        <v>1724</v>
      </c>
      <c r="B739">
        <v>1</v>
      </c>
      <c r="C739">
        <v>1</v>
      </c>
      <c r="D739" t="s">
        <v>2046</v>
      </c>
    </row>
    <row r="740" spans="1:4" hidden="1">
      <c r="A740" t="s">
        <v>97</v>
      </c>
      <c r="B740">
        <v>1</v>
      </c>
      <c r="C740">
        <v>1</v>
      </c>
      <c r="D740" t="s">
        <v>2046</v>
      </c>
    </row>
    <row r="741" spans="1:4" hidden="1">
      <c r="A741" t="s">
        <v>1719</v>
      </c>
      <c r="B741">
        <v>1</v>
      </c>
      <c r="C741">
        <v>1</v>
      </c>
      <c r="D741" t="s">
        <v>2046</v>
      </c>
    </row>
    <row r="742" spans="1:4" hidden="1">
      <c r="A742" t="s">
        <v>2147</v>
      </c>
      <c r="B742">
        <v>1</v>
      </c>
      <c r="C742">
        <v>1</v>
      </c>
      <c r="D742" t="s">
        <v>2046</v>
      </c>
    </row>
    <row r="743" spans="1:4" hidden="1">
      <c r="A743" t="s">
        <v>499</v>
      </c>
      <c r="B743">
        <v>1</v>
      </c>
      <c r="C743">
        <v>1</v>
      </c>
      <c r="D743" t="s">
        <v>2046</v>
      </c>
    </row>
    <row r="744" spans="1:4" hidden="1">
      <c r="A744" t="s">
        <v>480</v>
      </c>
      <c r="B744">
        <v>1</v>
      </c>
      <c r="C744">
        <v>1</v>
      </c>
      <c r="D744" t="s">
        <v>2046</v>
      </c>
    </row>
    <row r="745" spans="1:4" hidden="1">
      <c r="A745" t="s">
        <v>197</v>
      </c>
      <c r="B745">
        <v>1</v>
      </c>
      <c r="C745">
        <v>1</v>
      </c>
      <c r="D745" t="s">
        <v>2046</v>
      </c>
    </row>
    <row r="746" spans="1:4" hidden="1">
      <c r="A746" t="s">
        <v>500</v>
      </c>
      <c r="B746">
        <v>1</v>
      </c>
      <c r="C746">
        <v>1</v>
      </c>
      <c r="D746" t="s">
        <v>2046</v>
      </c>
    </row>
    <row r="747" spans="1:4" hidden="1">
      <c r="A747" t="s">
        <v>1778</v>
      </c>
      <c r="B747">
        <v>1</v>
      </c>
      <c r="C747">
        <v>2</v>
      </c>
      <c r="D747" t="s">
        <v>2046</v>
      </c>
    </row>
    <row r="748" spans="1:4" hidden="1">
      <c r="A748" t="s">
        <v>2148</v>
      </c>
      <c r="B748">
        <v>1</v>
      </c>
      <c r="C748">
        <v>1</v>
      </c>
      <c r="D748" t="s">
        <v>2046</v>
      </c>
    </row>
    <row r="749" spans="1:4" hidden="1">
      <c r="A749" t="s">
        <v>2149</v>
      </c>
      <c r="B749">
        <v>1</v>
      </c>
      <c r="C749">
        <v>1</v>
      </c>
      <c r="D749" t="s">
        <v>2046</v>
      </c>
    </row>
    <row r="750" spans="1:4" hidden="1">
      <c r="A750" t="s">
        <v>418</v>
      </c>
      <c r="B750">
        <v>1</v>
      </c>
      <c r="C750">
        <v>1</v>
      </c>
      <c r="D750" t="s">
        <v>2046</v>
      </c>
    </row>
    <row r="751" spans="1:4" hidden="1">
      <c r="A751" t="s">
        <v>2150</v>
      </c>
      <c r="B751">
        <v>1</v>
      </c>
      <c r="C751">
        <v>1</v>
      </c>
      <c r="D751" t="s">
        <v>2046</v>
      </c>
    </row>
    <row r="752" spans="1:4" hidden="1">
      <c r="A752" t="s">
        <v>419</v>
      </c>
      <c r="B752">
        <v>1</v>
      </c>
      <c r="C752">
        <v>1</v>
      </c>
      <c r="D752" t="s">
        <v>2046</v>
      </c>
    </row>
    <row r="753" spans="1:4" hidden="1">
      <c r="A753" t="s">
        <v>2151</v>
      </c>
      <c r="B753">
        <v>1</v>
      </c>
      <c r="C753">
        <v>1</v>
      </c>
      <c r="D753" t="s">
        <v>2046</v>
      </c>
    </row>
    <row r="754" spans="1:4" hidden="1">
      <c r="A754" t="s">
        <v>145</v>
      </c>
      <c r="B754">
        <v>1</v>
      </c>
      <c r="C754">
        <v>1</v>
      </c>
      <c r="D754" t="s">
        <v>2046</v>
      </c>
    </row>
    <row r="755" spans="1:4" hidden="1">
      <c r="A755" t="s">
        <v>146</v>
      </c>
      <c r="B755">
        <v>1</v>
      </c>
      <c r="C755">
        <v>1</v>
      </c>
      <c r="D755" t="s">
        <v>2046</v>
      </c>
    </row>
    <row r="756" spans="1:4" hidden="1">
      <c r="A756" t="s">
        <v>2152</v>
      </c>
      <c r="B756">
        <v>1</v>
      </c>
      <c r="C756">
        <v>1</v>
      </c>
      <c r="D756" t="s">
        <v>2046</v>
      </c>
    </row>
    <row r="757" spans="1:4" hidden="1">
      <c r="A757" t="s">
        <v>99</v>
      </c>
      <c r="B757">
        <v>1</v>
      </c>
      <c r="C757">
        <v>1</v>
      </c>
      <c r="D757" t="s">
        <v>2046</v>
      </c>
    </row>
    <row r="758" spans="1:4" hidden="1">
      <c r="A758" t="s">
        <v>529</v>
      </c>
      <c r="B758">
        <v>1</v>
      </c>
      <c r="C758">
        <v>1</v>
      </c>
      <c r="D758" t="s">
        <v>2046</v>
      </c>
    </row>
    <row r="759" spans="1:4" hidden="1">
      <c r="A759" t="s">
        <v>2153</v>
      </c>
      <c r="B759">
        <v>1</v>
      </c>
      <c r="C759">
        <v>1</v>
      </c>
      <c r="D759" t="s">
        <v>2046</v>
      </c>
    </row>
    <row r="760" spans="1:4" hidden="1">
      <c r="A760" t="s">
        <v>315</v>
      </c>
      <c r="B760">
        <v>1</v>
      </c>
      <c r="C760">
        <v>1</v>
      </c>
      <c r="D760" t="s">
        <v>2046</v>
      </c>
    </row>
    <row r="761" spans="1:4" hidden="1">
      <c r="A761" t="s">
        <v>483</v>
      </c>
      <c r="B761">
        <v>1</v>
      </c>
      <c r="C761">
        <v>1</v>
      </c>
      <c r="D761" t="s">
        <v>2046</v>
      </c>
    </row>
    <row r="762" spans="1:4" hidden="1">
      <c r="A762" t="s">
        <v>2154</v>
      </c>
      <c r="B762">
        <v>1</v>
      </c>
      <c r="C762">
        <v>1</v>
      </c>
      <c r="D762" t="s">
        <v>2046</v>
      </c>
    </row>
    <row r="763" spans="1:4" hidden="1">
      <c r="A763" t="s">
        <v>2155</v>
      </c>
      <c r="B763">
        <v>1</v>
      </c>
      <c r="C763">
        <v>1</v>
      </c>
      <c r="D763" t="s">
        <v>2046</v>
      </c>
    </row>
    <row r="764" spans="1:4" hidden="1">
      <c r="A764" t="s">
        <v>2156</v>
      </c>
      <c r="B764">
        <v>1</v>
      </c>
      <c r="C764">
        <v>1</v>
      </c>
      <c r="D764" t="s">
        <v>2046</v>
      </c>
    </row>
    <row r="765" spans="1:4" hidden="1">
      <c r="A765" t="s">
        <v>148</v>
      </c>
      <c r="B765">
        <v>1</v>
      </c>
      <c r="C765">
        <v>1</v>
      </c>
      <c r="D765" t="s">
        <v>2046</v>
      </c>
    </row>
    <row r="766" spans="1:4" hidden="1">
      <c r="A766" t="s">
        <v>572</v>
      </c>
      <c r="B766">
        <v>1</v>
      </c>
      <c r="C766">
        <v>1</v>
      </c>
      <c r="D766" t="s">
        <v>2046</v>
      </c>
    </row>
    <row r="767" spans="1:4" hidden="1">
      <c r="A767" t="s">
        <v>2157</v>
      </c>
      <c r="B767">
        <v>1</v>
      </c>
      <c r="C767">
        <v>1</v>
      </c>
      <c r="D767" t="s">
        <v>2046</v>
      </c>
    </row>
    <row r="768" spans="1:4" hidden="1">
      <c r="A768" t="s">
        <v>2158</v>
      </c>
      <c r="B768">
        <v>1</v>
      </c>
      <c r="C768">
        <v>1</v>
      </c>
      <c r="D768" t="s">
        <v>2046</v>
      </c>
    </row>
    <row r="769" spans="1:4" hidden="1">
      <c r="A769" t="s">
        <v>2159</v>
      </c>
      <c r="B769">
        <v>1</v>
      </c>
      <c r="C769">
        <v>1</v>
      </c>
      <c r="D769" t="s">
        <v>2046</v>
      </c>
    </row>
    <row r="770" spans="1:4" hidden="1">
      <c r="A770" t="s">
        <v>2160</v>
      </c>
      <c r="B770">
        <v>1</v>
      </c>
      <c r="C770">
        <v>2</v>
      </c>
      <c r="D770" t="s">
        <v>2046</v>
      </c>
    </row>
    <row r="771" spans="1:4" hidden="1">
      <c r="A771" t="s">
        <v>48</v>
      </c>
      <c r="B771">
        <v>1</v>
      </c>
      <c r="C771">
        <v>1</v>
      </c>
      <c r="D771" t="s">
        <v>2046</v>
      </c>
    </row>
    <row r="772" spans="1:4" hidden="1">
      <c r="A772" t="s">
        <v>1780</v>
      </c>
      <c r="B772">
        <v>1</v>
      </c>
      <c r="C772">
        <v>4</v>
      </c>
      <c r="D772" t="s">
        <v>2046</v>
      </c>
    </row>
    <row r="773" spans="1:4" hidden="1">
      <c r="A773" t="s">
        <v>2161</v>
      </c>
      <c r="B773">
        <v>1</v>
      </c>
      <c r="C773">
        <v>1</v>
      </c>
      <c r="D773" t="s">
        <v>2046</v>
      </c>
    </row>
    <row r="774" spans="1:4" hidden="1">
      <c r="A774" t="s">
        <v>49</v>
      </c>
      <c r="B774">
        <v>1</v>
      </c>
      <c r="C774">
        <v>1</v>
      </c>
      <c r="D774" t="s">
        <v>2046</v>
      </c>
    </row>
    <row r="775" spans="1:4" hidden="1">
      <c r="A775" t="s">
        <v>50</v>
      </c>
      <c r="B775">
        <v>1</v>
      </c>
      <c r="C775">
        <v>1</v>
      </c>
      <c r="D775" t="s">
        <v>2046</v>
      </c>
    </row>
    <row r="776" spans="1:4" hidden="1">
      <c r="A776" t="s">
        <v>2162</v>
      </c>
      <c r="B776">
        <v>1</v>
      </c>
      <c r="C776">
        <v>2</v>
      </c>
      <c r="D776" t="s">
        <v>2046</v>
      </c>
    </row>
    <row r="777" spans="1:4" hidden="1">
      <c r="A777" t="s">
        <v>52</v>
      </c>
      <c r="B777">
        <v>1</v>
      </c>
      <c r="C777">
        <v>1</v>
      </c>
      <c r="D777" t="s">
        <v>2046</v>
      </c>
    </row>
    <row r="778" spans="1:4" hidden="1">
      <c r="A778" t="s">
        <v>2163</v>
      </c>
      <c r="B778">
        <v>1</v>
      </c>
      <c r="C778">
        <v>1</v>
      </c>
      <c r="D778" t="s">
        <v>2046</v>
      </c>
    </row>
    <row r="779" spans="1:4" hidden="1">
      <c r="A779" t="s">
        <v>2164</v>
      </c>
      <c r="B779">
        <v>1</v>
      </c>
      <c r="C779">
        <v>4</v>
      </c>
      <c r="D779" t="s">
        <v>2046</v>
      </c>
    </row>
    <row r="780" spans="1:4" hidden="1">
      <c r="A780" t="s">
        <v>2165</v>
      </c>
      <c r="B780">
        <v>1</v>
      </c>
      <c r="C780">
        <v>2</v>
      </c>
      <c r="D780" t="s">
        <v>2046</v>
      </c>
    </row>
    <row r="781" spans="1:4" hidden="1">
      <c r="A781" t="s">
        <v>2166</v>
      </c>
      <c r="B781">
        <v>1</v>
      </c>
      <c r="C781">
        <v>2</v>
      </c>
      <c r="D781" t="s">
        <v>2046</v>
      </c>
    </row>
    <row r="782" spans="1:4" hidden="1">
      <c r="A782" t="s">
        <v>2167</v>
      </c>
      <c r="B782">
        <v>1</v>
      </c>
      <c r="C782">
        <v>4</v>
      </c>
      <c r="D782" t="s">
        <v>2046</v>
      </c>
    </row>
    <row r="783" spans="1:4" hidden="1">
      <c r="A783" t="s">
        <v>2168</v>
      </c>
      <c r="B783">
        <v>1</v>
      </c>
      <c r="C783">
        <v>2</v>
      </c>
      <c r="D783" t="s">
        <v>2046</v>
      </c>
    </row>
    <row r="784" spans="1:4" hidden="1">
      <c r="A784" t="s">
        <v>2169</v>
      </c>
      <c r="B784">
        <v>1</v>
      </c>
      <c r="C784">
        <v>2</v>
      </c>
      <c r="D784" t="s">
        <v>2046</v>
      </c>
    </row>
    <row r="785" spans="1:4" hidden="1">
      <c r="A785" t="s">
        <v>2170</v>
      </c>
      <c r="B785">
        <v>1</v>
      </c>
      <c r="C785">
        <v>4</v>
      </c>
      <c r="D785" t="s">
        <v>2046</v>
      </c>
    </row>
    <row r="786" spans="1:4" hidden="1">
      <c r="A786" t="s">
        <v>2171</v>
      </c>
      <c r="B786">
        <v>1</v>
      </c>
      <c r="C786">
        <v>2</v>
      </c>
      <c r="D786" t="s">
        <v>2046</v>
      </c>
    </row>
    <row r="787" spans="1:4" hidden="1">
      <c r="A787" t="s">
        <v>484</v>
      </c>
      <c r="B787">
        <v>1</v>
      </c>
      <c r="C787">
        <v>1</v>
      </c>
      <c r="D787" t="s">
        <v>2046</v>
      </c>
    </row>
    <row r="788" spans="1:4" hidden="1">
      <c r="A788" t="s">
        <v>1781</v>
      </c>
      <c r="B788">
        <v>1</v>
      </c>
      <c r="C788">
        <v>1</v>
      </c>
      <c r="D788" t="s">
        <v>2046</v>
      </c>
    </row>
    <row r="789" spans="1:4" hidden="1">
      <c r="A789" t="s">
        <v>54</v>
      </c>
      <c r="B789">
        <v>1</v>
      </c>
      <c r="C789">
        <v>1</v>
      </c>
      <c r="D789" t="s">
        <v>2046</v>
      </c>
    </row>
    <row r="790" spans="1:4" hidden="1">
      <c r="A790" t="s">
        <v>190</v>
      </c>
      <c r="B790">
        <v>1</v>
      </c>
      <c r="C790">
        <v>1</v>
      </c>
      <c r="D790" t="s">
        <v>2046</v>
      </c>
    </row>
    <row r="791" spans="1:4" hidden="1">
      <c r="A791" t="s">
        <v>1725</v>
      </c>
      <c r="B791">
        <v>1</v>
      </c>
      <c r="C791">
        <v>1</v>
      </c>
      <c r="D791" t="s">
        <v>2046</v>
      </c>
    </row>
    <row r="792" spans="1:4" hidden="1">
      <c r="A792" t="s">
        <v>540</v>
      </c>
      <c r="B792">
        <v>1</v>
      </c>
      <c r="C792">
        <v>1</v>
      </c>
      <c r="D792" t="s">
        <v>2046</v>
      </c>
    </row>
    <row r="793" spans="1:4" hidden="1">
      <c r="A793" t="s">
        <v>1782</v>
      </c>
      <c r="B793">
        <v>1</v>
      </c>
      <c r="C793">
        <v>1</v>
      </c>
      <c r="D793" t="s">
        <v>2046</v>
      </c>
    </row>
    <row r="794" spans="1:4" hidden="1">
      <c r="A794" t="s">
        <v>149</v>
      </c>
      <c r="B794">
        <v>1</v>
      </c>
      <c r="C794">
        <v>1</v>
      </c>
      <c r="D794" t="s">
        <v>2046</v>
      </c>
    </row>
    <row r="795" spans="1:4" hidden="1">
      <c r="A795" t="s">
        <v>1803</v>
      </c>
      <c r="B795">
        <v>1</v>
      </c>
      <c r="C795">
        <v>1</v>
      </c>
      <c r="D795" t="s">
        <v>2046</v>
      </c>
    </row>
    <row r="796" spans="1:4" hidden="1">
      <c r="A796" t="s">
        <v>466</v>
      </c>
      <c r="B796">
        <v>1</v>
      </c>
      <c r="C796">
        <v>1</v>
      </c>
      <c r="D796" t="s">
        <v>2046</v>
      </c>
    </row>
    <row r="797" spans="1:4" hidden="1">
      <c r="A797" t="s">
        <v>2026</v>
      </c>
      <c r="B797">
        <v>1</v>
      </c>
      <c r="C797">
        <v>1</v>
      </c>
      <c r="D797" t="s">
        <v>2046</v>
      </c>
    </row>
    <row r="798" spans="1:4" hidden="1">
      <c r="A798" t="s">
        <v>1708</v>
      </c>
      <c r="B798">
        <v>1</v>
      </c>
      <c r="C798">
        <v>1</v>
      </c>
      <c r="D798" t="s">
        <v>2046</v>
      </c>
    </row>
    <row r="799" spans="1:4" hidden="1">
      <c r="A799" t="s">
        <v>150</v>
      </c>
      <c r="B799">
        <v>1</v>
      </c>
      <c r="C799">
        <v>1</v>
      </c>
      <c r="D799" t="s">
        <v>2046</v>
      </c>
    </row>
    <row r="800" spans="1:4" hidden="1">
      <c r="A800" t="s">
        <v>151</v>
      </c>
      <c r="B800">
        <v>1</v>
      </c>
      <c r="C800">
        <v>1</v>
      </c>
      <c r="D800" t="s">
        <v>2046</v>
      </c>
    </row>
    <row r="801" spans="1:4" hidden="1">
      <c r="A801" t="s">
        <v>2172</v>
      </c>
      <c r="B801">
        <v>1</v>
      </c>
      <c r="C801">
        <v>1</v>
      </c>
      <c r="D801" t="s">
        <v>2046</v>
      </c>
    </row>
    <row r="802" spans="1:4" hidden="1">
      <c r="A802" t="s">
        <v>2173</v>
      </c>
      <c r="B802">
        <v>1</v>
      </c>
      <c r="C802">
        <v>1</v>
      </c>
      <c r="D802" t="s">
        <v>2046</v>
      </c>
    </row>
    <row r="803" spans="1:4" hidden="1">
      <c r="A803" t="s">
        <v>541</v>
      </c>
      <c r="B803">
        <v>1</v>
      </c>
      <c r="C803">
        <v>1</v>
      </c>
      <c r="D803" t="s">
        <v>2046</v>
      </c>
    </row>
    <row r="804" spans="1:4" hidden="1">
      <c r="A804" t="s">
        <v>2174</v>
      </c>
      <c r="B804">
        <v>1</v>
      </c>
      <c r="C804">
        <v>1</v>
      </c>
      <c r="D804" t="s">
        <v>2046</v>
      </c>
    </row>
    <row r="805" spans="1:4" hidden="1">
      <c r="A805" t="s">
        <v>542</v>
      </c>
      <c r="B805">
        <v>1</v>
      </c>
      <c r="C805">
        <v>1</v>
      </c>
      <c r="D805" t="s">
        <v>2046</v>
      </c>
    </row>
    <row r="806" spans="1:4" hidden="1">
      <c r="A806" t="s">
        <v>388</v>
      </c>
      <c r="B806">
        <v>1</v>
      </c>
      <c r="C806">
        <v>1</v>
      </c>
      <c r="D806" t="s">
        <v>2046</v>
      </c>
    </row>
    <row r="807" spans="1:4" hidden="1">
      <c r="A807" t="s">
        <v>389</v>
      </c>
      <c r="B807">
        <v>1</v>
      </c>
      <c r="C807">
        <v>1</v>
      </c>
      <c r="D807" t="s">
        <v>2046</v>
      </c>
    </row>
    <row r="808" spans="1:4" hidden="1">
      <c r="A808" t="s">
        <v>2175</v>
      </c>
      <c r="B808">
        <v>1</v>
      </c>
      <c r="C808">
        <v>2</v>
      </c>
      <c r="D808" t="s">
        <v>2046</v>
      </c>
    </row>
    <row r="809" spans="1:4" hidden="1">
      <c r="A809" t="s">
        <v>2176</v>
      </c>
      <c r="B809">
        <v>1</v>
      </c>
      <c r="C809">
        <v>1</v>
      </c>
      <c r="D809" t="s">
        <v>2046</v>
      </c>
    </row>
    <row r="810" spans="1:4" hidden="1">
      <c r="A810" t="s">
        <v>6</v>
      </c>
      <c r="B810">
        <v>1</v>
      </c>
      <c r="C810">
        <v>1</v>
      </c>
      <c r="D810" t="s">
        <v>2046</v>
      </c>
    </row>
    <row r="811" spans="1:4" hidden="1">
      <c r="A811" t="s">
        <v>55</v>
      </c>
      <c r="B811">
        <v>1</v>
      </c>
      <c r="C811">
        <v>1</v>
      </c>
      <c r="D811" t="s">
        <v>2046</v>
      </c>
    </row>
    <row r="812" spans="1:4" hidden="1">
      <c r="A812" t="s">
        <v>450</v>
      </c>
      <c r="B812">
        <v>1</v>
      </c>
      <c r="C812">
        <v>1</v>
      </c>
      <c r="D812" t="s">
        <v>2046</v>
      </c>
    </row>
    <row r="813" spans="1:4" hidden="1">
      <c r="A813" t="s">
        <v>2177</v>
      </c>
      <c r="B813">
        <v>1</v>
      </c>
      <c r="C813">
        <v>1</v>
      </c>
      <c r="D813" t="s">
        <v>2046</v>
      </c>
    </row>
    <row r="814" spans="1:4" hidden="1">
      <c r="A814" t="s">
        <v>2178</v>
      </c>
      <c r="B814">
        <v>1</v>
      </c>
      <c r="C814">
        <v>2</v>
      </c>
      <c r="D814" t="s">
        <v>2046</v>
      </c>
    </row>
    <row r="815" spans="1:4" hidden="1">
      <c r="A815" t="s">
        <v>271</v>
      </c>
      <c r="B815">
        <v>1</v>
      </c>
      <c r="C815">
        <v>1</v>
      </c>
      <c r="D815" t="s">
        <v>2046</v>
      </c>
    </row>
    <row r="816" spans="1:4" hidden="1">
      <c r="A816" t="s">
        <v>56</v>
      </c>
      <c r="B816">
        <v>1</v>
      </c>
      <c r="C816">
        <v>1</v>
      </c>
      <c r="D816" t="s">
        <v>2046</v>
      </c>
    </row>
    <row r="817" spans="1:4" hidden="1">
      <c r="A817" t="s">
        <v>272</v>
      </c>
      <c r="B817">
        <v>1</v>
      </c>
      <c r="C817">
        <v>1</v>
      </c>
      <c r="D817" t="s">
        <v>2046</v>
      </c>
    </row>
    <row r="818" spans="1:4" hidden="1">
      <c r="A818" t="s">
        <v>2027</v>
      </c>
      <c r="B818">
        <v>1</v>
      </c>
      <c r="C818">
        <v>1</v>
      </c>
      <c r="D818" t="s">
        <v>2046</v>
      </c>
    </row>
    <row r="819" spans="1:4" hidden="1">
      <c r="A819" t="s">
        <v>2179</v>
      </c>
      <c r="B819">
        <v>1</v>
      </c>
      <c r="C819">
        <v>1</v>
      </c>
      <c r="D819" t="s">
        <v>2046</v>
      </c>
    </row>
    <row r="820" spans="1:4" hidden="1">
      <c r="A820" t="s">
        <v>2180</v>
      </c>
      <c r="B820">
        <v>1</v>
      </c>
      <c r="C820">
        <v>1</v>
      </c>
      <c r="D820" t="s">
        <v>2046</v>
      </c>
    </row>
    <row r="821" spans="1:4" hidden="1">
      <c r="A821" t="s">
        <v>101</v>
      </c>
      <c r="B821">
        <v>1</v>
      </c>
      <c r="C821">
        <v>1</v>
      </c>
      <c r="D821" t="s">
        <v>2046</v>
      </c>
    </row>
    <row r="822" spans="1:4" hidden="1">
      <c r="A822" t="s">
        <v>2181</v>
      </c>
      <c r="B822">
        <v>1</v>
      </c>
      <c r="C822">
        <v>1</v>
      </c>
      <c r="D822" t="s">
        <v>2046</v>
      </c>
    </row>
    <row r="823" spans="1:4" hidden="1">
      <c r="A823" t="s">
        <v>501</v>
      </c>
      <c r="B823">
        <v>1</v>
      </c>
      <c r="C823">
        <v>1</v>
      </c>
      <c r="D823" t="s">
        <v>2046</v>
      </c>
    </row>
    <row r="824" spans="1:4" hidden="1">
      <c r="A824" t="s">
        <v>1709</v>
      </c>
      <c r="B824">
        <v>1</v>
      </c>
      <c r="C824">
        <v>2</v>
      </c>
      <c r="D824" t="s">
        <v>2046</v>
      </c>
    </row>
    <row r="825" spans="1:4" hidden="1">
      <c r="A825" t="s">
        <v>458</v>
      </c>
      <c r="B825">
        <v>1</v>
      </c>
      <c r="C825">
        <v>1</v>
      </c>
      <c r="D825" t="s">
        <v>2046</v>
      </c>
    </row>
    <row r="826" spans="1:4" hidden="1">
      <c r="A826" t="s">
        <v>436</v>
      </c>
      <c r="B826">
        <v>1</v>
      </c>
      <c r="C826">
        <v>1</v>
      </c>
      <c r="D826" t="s">
        <v>2046</v>
      </c>
    </row>
    <row r="827" spans="1:4" hidden="1">
      <c r="A827" t="s">
        <v>2182</v>
      </c>
      <c r="B827">
        <v>1</v>
      </c>
      <c r="C827">
        <v>1</v>
      </c>
      <c r="D827" t="s">
        <v>2046</v>
      </c>
    </row>
    <row r="828" spans="1:4" hidden="1">
      <c r="A828" t="s">
        <v>2183</v>
      </c>
      <c r="B828">
        <v>1</v>
      </c>
      <c r="C828">
        <v>2</v>
      </c>
      <c r="D828" t="s">
        <v>2046</v>
      </c>
    </row>
    <row r="829" spans="1:4" hidden="1">
      <c r="A829" t="s">
        <v>300</v>
      </c>
      <c r="B829">
        <v>1</v>
      </c>
      <c r="C829">
        <v>1</v>
      </c>
      <c r="D829" t="s">
        <v>2046</v>
      </c>
    </row>
    <row r="830" spans="1:4" hidden="1">
      <c r="A830" t="s">
        <v>370</v>
      </c>
      <c r="B830">
        <v>1</v>
      </c>
      <c r="C830">
        <v>1</v>
      </c>
      <c r="D830" t="s">
        <v>2046</v>
      </c>
    </row>
    <row r="831" spans="1:4" hidden="1">
      <c r="A831" t="s">
        <v>2184</v>
      </c>
      <c r="B831">
        <v>1</v>
      </c>
      <c r="C831">
        <v>1</v>
      </c>
      <c r="D831" t="s">
        <v>2046</v>
      </c>
    </row>
    <row r="832" spans="1:4" hidden="1">
      <c r="A832" t="s">
        <v>459</v>
      </c>
      <c r="B832">
        <v>1</v>
      </c>
      <c r="C832">
        <v>1</v>
      </c>
      <c r="D832" t="s">
        <v>2046</v>
      </c>
    </row>
    <row r="833" spans="1:4" hidden="1">
      <c r="A833" t="s">
        <v>152</v>
      </c>
      <c r="B833">
        <v>1</v>
      </c>
      <c r="C833">
        <v>1</v>
      </c>
      <c r="D833" t="s">
        <v>2046</v>
      </c>
    </row>
    <row r="834" spans="1:4" hidden="1">
      <c r="A834" t="s">
        <v>485</v>
      </c>
      <c r="B834">
        <v>1</v>
      </c>
      <c r="C834">
        <v>1</v>
      </c>
      <c r="D834" t="s">
        <v>2046</v>
      </c>
    </row>
    <row r="835" spans="1:4" hidden="1">
      <c r="A835" t="s">
        <v>273</v>
      </c>
      <c r="B835">
        <v>1</v>
      </c>
      <c r="C835">
        <v>1</v>
      </c>
      <c r="D835" t="s">
        <v>2046</v>
      </c>
    </row>
    <row r="836" spans="1:4" hidden="1">
      <c r="A836" t="s">
        <v>1783</v>
      </c>
      <c r="B836">
        <v>1</v>
      </c>
      <c r="C836">
        <v>1</v>
      </c>
      <c r="D836" t="s">
        <v>2046</v>
      </c>
    </row>
    <row r="837" spans="1:4" hidden="1">
      <c r="A837" t="s">
        <v>2185</v>
      </c>
      <c r="B837">
        <v>1</v>
      </c>
      <c r="C837">
        <v>1</v>
      </c>
      <c r="D837" t="s">
        <v>2046</v>
      </c>
    </row>
    <row r="838" spans="1:4" hidden="1">
      <c r="A838" t="s">
        <v>1720</v>
      </c>
      <c r="B838">
        <v>1</v>
      </c>
      <c r="C838">
        <v>2</v>
      </c>
      <c r="D838" t="s">
        <v>2046</v>
      </c>
    </row>
    <row r="839" spans="1:4" hidden="1">
      <c r="A839" t="s">
        <v>2186</v>
      </c>
      <c r="B839">
        <v>1</v>
      </c>
      <c r="C839">
        <v>1</v>
      </c>
      <c r="D839" t="s">
        <v>2046</v>
      </c>
    </row>
    <row r="840" spans="1:4" hidden="1">
      <c r="A840" t="s">
        <v>2187</v>
      </c>
      <c r="B840">
        <v>1</v>
      </c>
      <c r="C840">
        <v>22</v>
      </c>
      <c r="D840" t="s">
        <v>2046</v>
      </c>
    </row>
    <row r="841" spans="1:4" hidden="1">
      <c r="A841" t="s">
        <v>2188</v>
      </c>
      <c r="B841">
        <v>1</v>
      </c>
      <c r="C841">
        <v>6</v>
      </c>
      <c r="D841" t="s">
        <v>2046</v>
      </c>
    </row>
    <row r="842" spans="1:4" hidden="1">
      <c r="A842" t="s">
        <v>327</v>
      </c>
      <c r="B842">
        <v>1</v>
      </c>
      <c r="C842">
        <v>4</v>
      </c>
      <c r="D842" t="s">
        <v>2046</v>
      </c>
    </row>
    <row r="843" spans="1:4" hidden="1">
      <c r="A843" t="s">
        <v>460</v>
      </c>
      <c r="B843">
        <v>1</v>
      </c>
      <c r="C843">
        <v>4</v>
      </c>
      <c r="D843" t="s">
        <v>2046</v>
      </c>
    </row>
    <row r="844" spans="1:4" hidden="1">
      <c r="A844" t="s">
        <v>461</v>
      </c>
      <c r="B844">
        <v>1</v>
      </c>
      <c r="C844">
        <v>5</v>
      </c>
      <c r="D844" t="s">
        <v>2046</v>
      </c>
    </row>
    <row r="845" spans="1:4" hidden="1">
      <c r="A845" t="s">
        <v>274</v>
      </c>
      <c r="B845">
        <v>1</v>
      </c>
      <c r="C845">
        <v>2</v>
      </c>
      <c r="D845" t="s">
        <v>2046</v>
      </c>
    </row>
    <row r="846" spans="1:4" hidden="1">
      <c r="A846" t="s">
        <v>2189</v>
      </c>
      <c r="B846">
        <v>1</v>
      </c>
      <c r="C846">
        <v>1</v>
      </c>
      <c r="D846" t="s">
        <v>2046</v>
      </c>
    </row>
    <row r="847" spans="1:4" hidden="1">
      <c r="A847" t="s">
        <v>2190</v>
      </c>
      <c r="B847">
        <v>1</v>
      </c>
      <c r="C847">
        <v>1</v>
      </c>
      <c r="D847" t="s">
        <v>2046</v>
      </c>
    </row>
    <row r="848" spans="1:4" hidden="1">
      <c r="A848" t="s">
        <v>102</v>
      </c>
      <c r="B848">
        <v>1</v>
      </c>
      <c r="C848">
        <v>2</v>
      </c>
      <c r="D848" t="s">
        <v>2046</v>
      </c>
    </row>
    <row r="849" spans="1:4" hidden="1">
      <c r="A849" t="s">
        <v>543</v>
      </c>
      <c r="B849">
        <v>1</v>
      </c>
      <c r="C849">
        <v>4</v>
      </c>
      <c r="D849" t="s">
        <v>2046</v>
      </c>
    </row>
    <row r="850" spans="1:4" hidden="1">
      <c r="A850" t="s">
        <v>544</v>
      </c>
      <c r="B850">
        <v>1</v>
      </c>
      <c r="C850">
        <v>2</v>
      </c>
      <c r="D850" t="s">
        <v>2046</v>
      </c>
    </row>
    <row r="851" spans="1:4" hidden="1">
      <c r="A851" t="s">
        <v>2191</v>
      </c>
      <c r="B851">
        <v>1</v>
      </c>
      <c r="C851">
        <v>2</v>
      </c>
      <c r="D851" t="s">
        <v>2046</v>
      </c>
    </row>
    <row r="852" spans="1:4" hidden="1">
      <c r="A852" t="s">
        <v>2192</v>
      </c>
      <c r="B852">
        <v>1</v>
      </c>
      <c r="C852">
        <v>1</v>
      </c>
      <c r="D852" t="s">
        <v>2046</v>
      </c>
    </row>
    <row r="853" spans="1:4" hidden="1">
      <c r="A853" t="s">
        <v>1784</v>
      </c>
      <c r="B853">
        <v>1</v>
      </c>
      <c r="C853">
        <v>1</v>
      </c>
      <c r="D853" t="s">
        <v>2046</v>
      </c>
    </row>
    <row r="854" spans="1:4" hidden="1">
      <c r="A854" t="s">
        <v>1785</v>
      </c>
      <c r="B854">
        <v>1</v>
      </c>
      <c r="C854">
        <v>1</v>
      </c>
      <c r="D854" t="s">
        <v>2046</v>
      </c>
    </row>
    <row r="855" spans="1:4" hidden="1">
      <c r="A855" t="s">
        <v>1786</v>
      </c>
      <c r="B855">
        <v>1</v>
      </c>
      <c r="C855">
        <v>1</v>
      </c>
      <c r="D855" t="s">
        <v>2046</v>
      </c>
    </row>
    <row r="856" spans="1:4" hidden="1">
      <c r="A856" t="s">
        <v>1787</v>
      </c>
      <c r="B856">
        <v>1</v>
      </c>
      <c r="C856">
        <v>2</v>
      </c>
      <c r="D856" t="s">
        <v>2046</v>
      </c>
    </row>
    <row r="857" spans="1:4" hidden="1">
      <c r="A857" t="s">
        <v>1788</v>
      </c>
      <c r="B857">
        <v>1</v>
      </c>
      <c r="C857">
        <v>1</v>
      </c>
      <c r="D857" t="s">
        <v>2046</v>
      </c>
    </row>
    <row r="858" spans="1:4" hidden="1">
      <c r="A858" t="s">
        <v>2193</v>
      </c>
      <c r="B858">
        <v>1</v>
      </c>
      <c r="C858">
        <v>1</v>
      </c>
      <c r="D858" t="s">
        <v>2046</v>
      </c>
    </row>
    <row r="859" spans="1:4" hidden="1">
      <c r="A859" t="s">
        <v>1721</v>
      </c>
      <c r="B859">
        <v>1</v>
      </c>
      <c r="C859">
        <v>1</v>
      </c>
      <c r="D859" t="s">
        <v>2046</v>
      </c>
    </row>
    <row r="860" spans="1:4" hidden="1">
      <c r="A860" t="s">
        <v>2194</v>
      </c>
      <c r="B860">
        <v>1</v>
      </c>
      <c r="C860">
        <v>1</v>
      </c>
      <c r="D860" t="s">
        <v>2046</v>
      </c>
    </row>
    <row r="861" spans="1:4" hidden="1">
      <c r="A861" t="s">
        <v>2195</v>
      </c>
      <c r="B861">
        <v>1</v>
      </c>
      <c r="C861">
        <v>1</v>
      </c>
      <c r="D861" t="s">
        <v>2046</v>
      </c>
    </row>
    <row r="862" spans="1:4" hidden="1">
      <c r="A862" t="s">
        <v>2196</v>
      </c>
      <c r="B862">
        <v>1</v>
      </c>
      <c r="C862">
        <v>1</v>
      </c>
      <c r="D862" t="s">
        <v>2046</v>
      </c>
    </row>
    <row r="863" spans="1:4" hidden="1">
      <c r="A863" t="s">
        <v>2197</v>
      </c>
      <c r="B863">
        <v>1</v>
      </c>
      <c r="C863">
        <v>6</v>
      </c>
      <c r="D863" t="s">
        <v>2046</v>
      </c>
    </row>
    <row r="864" spans="1:4" hidden="1">
      <c r="A864" t="s">
        <v>2198</v>
      </c>
      <c r="B864">
        <v>1</v>
      </c>
      <c r="C864">
        <v>4</v>
      </c>
      <c r="D864" t="s">
        <v>2046</v>
      </c>
    </row>
    <row r="865" spans="1:4" hidden="1">
      <c r="A865" t="s">
        <v>2199</v>
      </c>
      <c r="B865">
        <v>1</v>
      </c>
      <c r="C865">
        <v>2</v>
      </c>
      <c r="D865" t="s">
        <v>2046</v>
      </c>
    </row>
    <row r="866" spans="1:4" hidden="1">
      <c r="A866" t="s">
        <v>2200</v>
      </c>
      <c r="B866">
        <v>1</v>
      </c>
      <c r="C866">
        <v>1</v>
      </c>
      <c r="D866" t="s">
        <v>2046</v>
      </c>
    </row>
    <row r="867" spans="1:4" hidden="1">
      <c r="A867" t="s">
        <v>104</v>
      </c>
      <c r="B867">
        <v>1</v>
      </c>
      <c r="C867">
        <v>1</v>
      </c>
      <c r="D867" t="s">
        <v>2046</v>
      </c>
    </row>
    <row r="868" spans="1:4" hidden="1">
      <c r="A868" t="s">
        <v>2201</v>
      </c>
      <c r="B868">
        <v>1</v>
      </c>
      <c r="C868">
        <v>1</v>
      </c>
      <c r="D868" t="s">
        <v>2046</v>
      </c>
    </row>
    <row r="869" spans="1:4" hidden="1">
      <c r="A869" t="s">
        <v>2202</v>
      </c>
      <c r="B869">
        <v>1</v>
      </c>
      <c r="C869">
        <v>1</v>
      </c>
      <c r="D869" t="s">
        <v>2046</v>
      </c>
    </row>
    <row r="870" spans="1:4" hidden="1">
      <c r="A870" t="s">
        <v>2028</v>
      </c>
      <c r="B870">
        <v>1</v>
      </c>
      <c r="C870">
        <v>1</v>
      </c>
      <c r="D870" t="s">
        <v>2046</v>
      </c>
    </row>
    <row r="871" spans="1:4" hidden="1">
      <c r="A871" t="s">
        <v>545</v>
      </c>
      <c r="B871">
        <v>1</v>
      </c>
      <c r="C871">
        <v>2</v>
      </c>
      <c r="D871" t="s">
        <v>2046</v>
      </c>
    </row>
    <row r="872" spans="1:4" hidden="1">
      <c r="A872" t="s">
        <v>106</v>
      </c>
      <c r="B872">
        <v>1</v>
      </c>
      <c r="C872">
        <v>342</v>
      </c>
      <c r="D872" t="s">
        <v>2046</v>
      </c>
    </row>
    <row r="873" spans="1:4" hidden="1">
      <c r="A873" t="s">
        <v>2203</v>
      </c>
      <c r="B873">
        <v>1</v>
      </c>
      <c r="C873">
        <v>1</v>
      </c>
      <c r="D873" t="s">
        <v>2046</v>
      </c>
    </row>
    <row r="874" spans="1:4" hidden="1">
      <c r="A874" t="s">
        <v>154</v>
      </c>
      <c r="B874">
        <v>1</v>
      </c>
      <c r="C874">
        <v>1</v>
      </c>
      <c r="D874" t="s">
        <v>2046</v>
      </c>
    </row>
    <row r="875" spans="1:4" hidden="1">
      <c r="A875" t="s">
        <v>467</v>
      </c>
      <c r="B875">
        <v>1</v>
      </c>
      <c r="C875">
        <v>1</v>
      </c>
      <c r="D875" t="s">
        <v>2046</v>
      </c>
    </row>
    <row r="876" spans="1:4" hidden="1">
      <c r="A876" t="s">
        <v>468</v>
      </c>
      <c r="B876">
        <v>1</v>
      </c>
      <c r="C876">
        <v>1</v>
      </c>
      <c r="D876" t="s">
        <v>2046</v>
      </c>
    </row>
    <row r="877" spans="1:4" hidden="1">
      <c r="A877" t="s">
        <v>469</v>
      </c>
      <c r="B877">
        <v>1</v>
      </c>
      <c r="C877">
        <v>1</v>
      </c>
      <c r="D877" t="s">
        <v>2046</v>
      </c>
    </row>
    <row r="878" spans="1:4" hidden="1">
      <c r="A878" t="s">
        <v>470</v>
      </c>
      <c r="B878">
        <v>1</v>
      </c>
      <c r="C878">
        <v>1</v>
      </c>
      <c r="D878" t="s">
        <v>2046</v>
      </c>
    </row>
    <row r="879" spans="1:4" hidden="1">
      <c r="A879" t="s">
        <v>199</v>
      </c>
      <c r="B879">
        <v>1</v>
      </c>
      <c r="C879">
        <v>1</v>
      </c>
      <c r="D879" t="s">
        <v>2046</v>
      </c>
    </row>
    <row r="880" spans="1:4" hidden="1">
      <c r="A880" t="s">
        <v>317</v>
      </c>
      <c r="B880">
        <v>1</v>
      </c>
      <c r="C880">
        <v>1</v>
      </c>
      <c r="D880" t="s">
        <v>2046</v>
      </c>
    </row>
    <row r="881" spans="1:4" hidden="1">
      <c r="A881" t="s">
        <v>318</v>
      </c>
      <c r="B881">
        <v>1</v>
      </c>
      <c r="C881">
        <v>1</v>
      </c>
      <c r="D881" t="s">
        <v>2046</v>
      </c>
    </row>
    <row r="882" spans="1:4" hidden="1">
      <c r="A882" t="s">
        <v>420</v>
      </c>
      <c r="B882">
        <v>1</v>
      </c>
      <c r="C882">
        <v>1</v>
      </c>
      <c r="D882" t="s">
        <v>2046</v>
      </c>
    </row>
    <row r="883" spans="1:4" hidden="1">
      <c r="A883" t="s">
        <v>421</v>
      </c>
      <c r="B883">
        <v>1</v>
      </c>
      <c r="C883">
        <v>1</v>
      </c>
      <c r="D883" t="s">
        <v>2046</v>
      </c>
    </row>
    <row r="884" spans="1:4" hidden="1">
      <c r="A884" t="s">
        <v>451</v>
      </c>
      <c r="B884">
        <v>1</v>
      </c>
      <c r="C884">
        <v>2</v>
      </c>
      <c r="D884" t="s">
        <v>2046</v>
      </c>
    </row>
    <row r="885" spans="1:4" hidden="1">
      <c r="A885" t="s">
        <v>59</v>
      </c>
      <c r="B885">
        <v>1</v>
      </c>
      <c r="C885">
        <v>1</v>
      </c>
      <c r="D885" t="s">
        <v>2046</v>
      </c>
    </row>
    <row r="886" spans="1:4" hidden="1">
      <c r="A886" t="s">
        <v>2204</v>
      </c>
      <c r="B886">
        <v>1</v>
      </c>
      <c r="C886">
        <v>2</v>
      </c>
      <c r="D886" t="s">
        <v>2046</v>
      </c>
    </row>
    <row r="887" spans="1:4" hidden="1">
      <c r="A887" t="s">
        <v>2205</v>
      </c>
      <c r="B887">
        <v>1</v>
      </c>
      <c r="C887">
        <v>1</v>
      </c>
      <c r="D887" t="s">
        <v>2046</v>
      </c>
    </row>
    <row r="888" spans="1:4" hidden="1">
      <c r="A888" t="s">
        <v>502</v>
      </c>
      <c r="B888">
        <v>1</v>
      </c>
      <c r="C888">
        <v>1</v>
      </c>
      <c r="D888" t="s">
        <v>2046</v>
      </c>
    </row>
    <row r="889" spans="1:4" hidden="1">
      <c r="A889" t="s">
        <v>2206</v>
      </c>
      <c r="B889">
        <v>1</v>
      </c>
      <c r="C889">
        <v>2</v>
      </c>
      <c r="D889" t="s">
        <v>2046</v>
      </c>
    </row>
    <row r="890" spans="1:4" hidden="1">
      <c r="A890" t="s">
        <v>2207</v>
      </c>
      <c r="B890">
        <v>1</v>
      </c>
      <c r="C890">
        <v>1</v>
      </c>
      <c r="D890" t="s">
        <v>2046</v>
      </c>
    </row>
    <row r="891" spans="1:4" hidden="1">
      <c r="A891" t="s">
        <v>2208</v>
      </c>
      <c r="B891">
        <v>1</v>
      </c>
      <c r="C891">
        <v>1</v>
      </c>
      <c r="D891" t="s">
        <v>2046</v>
      </c>
    </row>
    <row r="892" spans="1:4" hidden="1">
      <c r="A892" t="s">
        <v>1789</v>
      </c>
      <c r="B892">
        <v>1</v>
      </c>
      <c r="C892">
        <v>1</v>
      </c>
      <c r="D892" t="s">
        <v>2046</v>
      </c>
    </row>
    <row r="893" spans="1:4" hidden="1">
      <c r="A893" t="s">
        <v>155</v>
      </c>
      <c r="B893">
        <v>1</v>
      </c>
      <c r="C893">
        <v>1</v>
      </c>
      <c r="D893" t="s">
        <v>2046</v>
      </c>
    </row>
    <row r="894" spans="1:4" hidden="1">
      <c r="A894" t="s">
        <v>156</v>
      </c>
      <c r="B894">
        <v>1</v>
      </c>
      <c r="C894">
        <v>1</v>
      </c>
      <c r="D894" t="s">
        <v>2046</v>
      </c>
    </row>
    <row r="895" spans="1:4" hidden="1">
      <c r="A895" t="s">
        <v>546</v>
      </c>
      <c r="B895">
        <v>1</v>
      </c>
      <c r="C895">
        <v>1</v>
      </c>
      <c r="D895" t="s">
        <v>2046</v>
      </c>
    </row>
    <row r="896" spans="1:4" hidden="1">
      <c r="A896" t="s">
        <v>547</v>
      </c>
      <c r="B896">
        <v>1</v>
      </c>
      <c r="C896">
        <v>2</v>
      </c>
      <c r="D896" t="s">
        <v>2046</v>
      </c>
    </row>
    <row r="897" spans="1:4" hidden="1">
      <c r="A897" t="s">
        <v>200</v>
      </c>
      <c r="B897">
        <v>1</v>
      </c>
      <c r="C897">
        <v>2</v>
      </c>
      <c r="D897" t="s">
        <v>2046</v>
      </c>
    </row>
    <row r="898" spans="1:4" hidden="1">
      <c r="A898" t="s">
        <v>2209</v>
      </c>
      <c r="B898">
        <v>1</v>
      </c>
      <c r="C898">
        <v>2</v>
      </c>
      <c r="D898" t="s">
        <v>2046</v>
      </c>
    </row>
    <row r="899" spans="1:4" hidden="1">
      <c r="A899" t="s">
        <v>504</v>
      </c>
      <c r="B899">
        <v>1</v>
      </c>
      <c r="C899">
        <v>1</v>
      </c>
      <c r="D899" t="s">
        <v>2046</v>
      </c>
    </row>
    <row r="900" spans="1:4" hidden="1">
      <c r="A900" t="s">
        <v>60</v>
      </c>
      <c r="B900">
        <v>1</v>
      </c>
      <c r="C900">
        <v>1</v>
      </c>
      <c r="D900" t="s">
        <v>2046</v>
      </c>
    </row>
    <row r="901" spans="1:4" hidden="1">
      <c r="A901" t="s">
        <v>201</v>
      </c>
      <c r="B901">
        <v>1</v>
      </c>
      <c r="C901">
        <v>1</v>
      </c>
      <c r="D901" t="s">
        <v>2046</v>
      </c>
    </row>
    <row r="902" spans="1:4" hidden="1">
      <c r="A902" t="s">
        <v>158</v>
      </c>
      <c r="B902">
        <v>1</v>
      </c>
      <c r="C902">
        <v>1</v>
      </c>
      <c r="D902" t="s">
        <v>2046</v>
      </c>
    </row>
    <row r="903" spans="1:4" hidden="1">
      <c r="A903" t="s">
        <v>160</v>
      </c>
      <c r="B903">
        <v>1</v>
      </c>
      <c r="C903">
        <v>1</v>
      </c>
      <c r="D903" t="s">
        <v>2046</v>
      </c>
    </row>
    <row r="904" spans="1:4" hidden="1">
      <c r="A904" t="s">
        <v>2210</v>
      </c>
      <c r="B904">
        <v>1</v>
      </c>
      <c r="C904">
        <v>1</v>
      </c>
      <c r="D904" t="s">
        <v>2046</v>
      </c>
    </row>
    <row r="905" spans="1:4" hidden="1">
      <c r="A905" t="s">
        <v>277</v>
      </c>
      <c r="B905">
        <v>1</v>
      </c>
      <c r="C905">
        <v>1</v>
      </c>
      <c r="D905" t="s">
        <v>2046</v>
      </c>
    </row>
    <row r="906" spans="1:4" hidden="1">
      <c r="A906" t="s">
        <v>2211</v>
      </c>
      <c r="B906">
        <v>1</v>
      </c>
      <c r="C906">
        <v>1</v>
      </c>
      <c r="D906" t="s">
        <v>2046</v>
      </c>
    </row>
    <row r="907" spans="1:4" hidden="1">
      <c r="A907" t="s">
        <v>2212</v>
      </c>
      <c r="B907">
        <v>1</v>
      </c>
      <c r="C907">
        <v>1</v>
      </c>
      <c r="D907" t="s">
        <v>2046</v>
      </c>
    </row>
    <row r="908" spans="1:4" hidden="1">
      <c r="A908" t="s">
        <v>2032</v>
      </c>
      <c r="B908">
        <v>1</v>
      </c>
      <c r="C908">
        <v>1</v>
      </c>
      <c r="D908" t="s">
        <v>2046</v>
      </c>
    </row>
    <row r="909" spans="1:4" hidden="1">
      <c r="A909" t="s">
        <v>161</v>
      </c>
      <c r="B909">
        <v>1</v>
      </c>
      <c r="C909">
        <v>1</v>
      </c>
      <c r="D909" t="s">
        <v>2046</v>
      </c>
    </row>
    <row r="910" spans="1:4" hidden="1">
      <c r="A910" t="s">
        <v>2213</v>
      </c>
      <c r="B910">
        <v>1</v>
      </c>
      <c r="C910">
        <v>1</v>
      </c>
      <c r="D910" t="s">
        <v>2046</v>
      </c>
    </row>
    <row r="911" spans="1:4" hidden="1">
      <c r="A911" t="s">
        <v>202</v>
      </c>
      <c r="B911">
        <v>1</v>
      </c>
      <c r="C911">
        <v>1</v>
      </c>
      <c r="D911" t="s">
        <v>2046</v>
      </c>
    </row>
    <row r="912" spans="1:4" hidden="1">
      <c r="A912" t="s">
        <v>203</v>
      </c>
      <c r="B912">
        <v>1</v>
      </c>
      <c r="C912">
        <v>1</v>
      </c>
      <c r="D912" t="s">
        <v>2046</v>
      </c>
    </row>
    <row r="913" spans="1:4" hidden="1">
      <c r="A913" t="s">
        <v>204</v>
      </c>
      <c r="B913">
        <v>1</v>
      </c>
      <c r="C913">
        <v>1</v>
      </c>
      <c r="D913" t="s">
        <v>2046</v>
      </c>
    </row>
    <row r="914" spans="1:4" hidden="1">
      <c r="A914" t="s">
        <v>205</v>
      </c>
      <c r="B914">
        <v>1</v>
      </c>
      <c r="C914">
        <v>1</v>
      </c>
      <c r="D914" t="s">
        <v>2046</v>
      </c>
    </row>
    <row r="915" spans="1:4" hidden="1">
      <c r="A915" t="s">
        <v>206</v>
      </c>
      <c r="B915">
        <v>1</v>
      </c>
      <c r="C915">
        <v>1</v>
      </c>
      <c r="D915" t="s">
        <v>2046</v>
      </c>
    </row>
    <row r="916" spans="1:4" hidden="1">
      <c r="A916" t="s">
        <v>207</v>
      </c>
      <c r="B916">
        <v>1</v>
      </c>
      <c r="C916">
        <v>1</v>
      </c>
      <c r="D916" t="s">
        <v>2046</v>
      </c>
    </row>
    <row r="917" spans="1:4" hidden="1">
      <c r="A917" t="s">
        <v>208</v>
      </c>
      <c r="B917">
        <v>1</v>
      </c>
      <c r="C917">
        <v>1</v>
      </c>
      <c r="D917" t="s">
        <v>2046</v>
      </c>
    </row>
    <row r="918" spans="1:4" hidden="1">
      <c r="A918" t="s">
        <v>209</v>
      </c>
      <c r="B918">
        <v>1</v>
      </c>
      <c r="C918">
        <v>1</v>
      </c>
      <c r="D918" t="s">
        <v>2046</v>
      </c>
    </row>
    <row r="919" spans="1:4" hidden="1">
      <c r="A919" t="s">
        <v>210</v>
      </c>
      <c r="B919">
        <v>1</v>
      </c>
      <c r="C919">
        <v>1</v>
      </c>
      <c r="D919" t="s">
        <v>2046</v>
      </c>
    </row>
    <row r="920" spans="1:4" hidden="1">
      <c r="A920" t="s">
        <v>211</v>
      </c>
      <c r="B920">
        <v>1</v>
      </c>
      <c r="C920">
        <v>3</v>
      </c>
      <c r="D920" t="s">
        <v>2046</v>
      </c>
    </row>
    <row r="921" spans="1:4" hidden="1">
      <c r="A921" t="s">
        <v>212</v>
      </c>
      <c r="B921">
        <v>1</v>
      </c>
      <c r="C921">
        <v>1</v>
      </c>
      <c r="D921" t="s">
        <v>2046</v>
      </c>
    </row>
    <row r="922" spans="1:4" hidden="1">
      <c r="A922" t="s">
        <v>213</v>
      </c>
      <c r="B922">
        <v>1</v>
      </c>
      <c r="C922">
        <v>2</v>
      </c>
      <c r="D922" t="s">
        <v>2046</v>
      </c>
    </row>
    <row r="923" spans="1:4" hidden="1">
      <c r="A923" t="s">
        <v>214</v>
      </c>
      <c r="B923">
        <v>1</v>
      </c>
      <c r="C923">
        <v>1</v>
      </c>
      <c r="D923" t="s">
        <v>2046</v>
      </c>
    </row>
    <row r="924" spans="1:4" hidden="1">
      <c r="A924" t="s">
        <v>215</v>
      </c>
      <c r="B924">
        <v>1</v>
      </c>
      <c r="C924">
        <v>1</v>
      </c>
      <c r="D924" t="s">
        <v>2046</v>
      </c>
    </row>
    <row r="925" spans="1:4" hidden="1">
      <c r="A925" t="s">
        <v>216</v>
      </c>
      <c r="B925">
        <v>1</v>
      </c>
      <c r="C925">
        <v>1</v>
      </c>
      <c r="D925" t="s">
        <v>2046</v>
      </c>
    </row>
    <row r="926" spans="1:4" hidden="1">
      <c r="A926" t="s">
        <v>217</v>
      </c>
      <c r="B926">
        <v>1</v>
      </c>
      <c r="C926">
        <v>1</v>
      </c>
      <c r="D926" t="s">
        <v>2046</v>
      </c>
    </row>
    <row r="927" spans="1:4" hidden="1">
      <c r="A927" t="s">
        <v>218</v>
      </c>
      <c r="B927">
        <v>1</v>
      </c>
      <c r="C927">
        <v>1</v>
      </c>
      <c r="D927" t="s">
        <v>2046</v>
      </c>
    </row>
    <row r="928" spans="1:4" hidden="1">
      <c r="A928" t="s">
        <v>219</v>
      </c>
      <c r="B928">
        <v>1</v>
      </c>
      <c r="C928">
        <v>1</v>
      </c>
      <c r="D928" t="s">
        <v>2046</v>
      </c>
    </row>
    <row r="929" spans="1:4" hidden="1">
      <c r="A929" t="s">
        <v>220</v>
      </c>
      <c r="B929">
        <v>1</v>
      </c>
      <c r="C929">
        <v>1</v>
      </c>
      <c r="D929" t="s">
        <v>2046</v>
      </c>
    </row>
    <row r="930" spans="1:4" hidden="1">
      <c r="A930" t="s">
        <v>221</v>
      </c>
      <c r="B930">
        <v>1</v>
      </c>
      <c r="C930">
        <v>1</v>
      </c>
      <c r="D930" t="s">
        <v>2046</v>
      </c>
    </row>
    <row r="931" spans="1:4" hidden="1">
      <c r="A931" t="s">
        <v>222</v>
      </c>
      <c r="B931">
        <v>1</v>
      </c>
      <c r="C931">
        <v>1</v>
      </c>
      <c r="D931" t="s">
        <v>2046</v>
      </c>
    </row>
    <row r="932" spans="1:4" hidden="1">
      <c r="A932" t="s">
        <v>223</v>
      </c>
      <c r="B932">
        <v>1</v>
      </c>
      <c r="C932">
        <v>1</v>
      </c>
      <c r="D932" t="s">
        <v>2046</v>
      </c>
    </row>
    <row r="933" spans="1:4" hidden="1">
      <c r="A933" t="s">
        <v>224</v>
      </c>
      <c r="B933">
        <v>1</v>
      </c>
      <c r="C933">
        <v>1</v>
      </c>
      <c r="D933" t="s">
        <v>2046</v>
      </c>
    </row>
    <row r="934" spans="1:4" hidden="1">
      <c r="A934" t="s">
        <v>225</v>
      </c>
      <c r="B934">
        <v>1</v>
      </c>
      <c r="C934">
        <v>1</v>
      </c>
      <c r="D934" t="s">
        <v>2046</v>
      </c>
    </row>
    <row r="935" spans="1:4" hidden="1">
      <c r="A935" t="s">
        <v>226</v>
      </c>
      <c r="B935">
        <v>1</v>
      </c>
      <c r="C935">
        <v>1</v>
      </c>
      <c r="D935" t="s">
        <v>2046</v>
      </c>
    </row>
    <row r="936" spans="1:4" hidden="1">
      <c r="A936" t="s">
        <v>227</v>
      </c>
      <c r="B936">
        <v>1</v>
      </c>
      <c r="C936">
        <v>1</v>
      </c>
      <c r="D936" t="s">
        <v>2046</v>
      </c>
    </row>
    <row r="937" spans="1:4" hidden="1">
      <c r="A937" t="s">
        <v>228</v>
      </c>
      <c r="B937">
        <v>1</v>
      </c>
      <c r="C937">
        <v>0.5</v>
      </c>
      <c r="D937" t="s">
        <v>2046</v>
      </c>
    </row>
    <row r="938" spans="1:4" hidden="1">
      <c r="A938" t="s">
        <v>229</v>
      </c>
      <c r="B938">
        <v>1</v>
      </c>
      <c r="C938">
        <v>0.5</v>
      </c>
      <c r="D938" t="s">
        <v>2046</v>
      </c>
    </row>
    <row r="939" spans="1:4" hidden="1">
      <c r="A939" t="s">
        <v>230</v>
      </c>
      <c r="B939">
        <v>1</v>
      </c>
      <c r="C939">
        <v>0.5</v>
      </c>
      <c r="D939" t="s">
        <v>2046</v>
      </c>
    </row>
    <row r="940" spans="1:4" hidden="1">
      <c r="A940" t="s">
        <v>231</v>
      </c>
      <c r="B940">
        <v>1</v>
      </c>
      <c r="C940">
        <v>0.5</v>
      </c>
      <c r="D940" t="s">
        <v>2046</v>
      </c>
    </row>
    <row r="941" spans="1:4" hidden="1">
      <c r="A941" t="s">
        <v>232</v>
      </c>
      <c r="B941">
        <v>1</v>
      </c>
      <c r="C941">
        <v>0.5</v>
      </c>
      <c r="D941" t="s">
        <v>2046</v>
      </c>
    </row>
    <row r="942" spans="1:4" hidden="1">
      <c r="A942" t="s">
        <v>233</v>
      </c>
      <c r="B942">
        <v>1</v>
      </c>
      <c r="C942">
        <v>0.5</v>
      </c>
      <c r="D942" t="s">
        <v>2046</v>
      </c>
    </row>
    <row r="943" spans="1:4" hidden="1">
      <c r="A943" t="s">
        <v>234</v>
      </c>
      <c r="B943">
        <v>1</v>
      </c>
      <c r="C943">
        <v>0.5</v>
      </c>
      <c r="D943" t="s">
        <v>2046</v>
      </c>
    </row>
    <row r="944" spans="1:4" hidden="1">
      <c r="A944" t="s">
        <v>235</v>
      </c>
      <c r="B944">
        <v>1</v>
      </c>
      <c r="C944">
        <v>0.5</v>
      </c>
      <c r="D944" t="s">
        <v>2046</v>
      </c>
    </row>
    <row r="945" spans="1:4" hidden="1">
      <c r="A945" t="s">
        <v>236</v>
      </c>
      <c r="B945">
        <v>1</v>
      </c>
      <c r="C945">
        <v>2</v>
      </c>
      <c r="D945" t="s">
        <v>2046</v>
      </c>
    </row>
    <row r="946" spans="1:4" hidden="1">
      <c r="A946" t="s">
        <v>237</v>
      </c>
      <c r="B946">
        <v>1</v>
      </c>
      <c r="C946">
        <v>2</v>
      </c>
      <c r="D946" t="s">
        <v>2046</v>
      </c>
    </row>
    <row r="947" spans="1:4" hidden="1">
      <c r="A947" t="s">
        <v>238</v>
      </c>
      <c r="B947">
        <v>1</v>
      </c>
      <c r="C947">
        <v>1</v>
      </c>
      <c r="D947" t="s">
        <v>2046</v>
      </c>
    </row>
    <row r="948" spans="1:4" hidden="1">
      <c r="A948" t="s">
        <v>239</v>
      </c>
      <c r="B948">
        <v>1</v>
      </c>
      <c r="C948">
        <v>1</v>
      </c>
      <c r="D948" t="s">
        <v>2046</v>
      </c>
    </row>
    <row r="949" spans="1:4" hidden="1">
      <c r="A949" t="s">
        <v>240</v>
      </c>
      <c r="B949">
        <v>1</v>
      </c>
      <c r="C949">
        <v>4</v>
      </c>
      <c r="D949" t="s">
        <v>2046</v>
      </c>
    </row>
    <row r="950" spans="1:4" hidden="1">
      <c r="A950" t="s">
        <v>241</v>
      </c>
      <c r="B950">
        <v>1</v>
      </c>
      <c r="C950">
        <v>23</v>
      </c>
      <c r="D950" t="s">
        <v>2046</v>
      </c>
    </row>
    <row r="951" spans="1:4" hidden="1">
      <c r="A951" t="s">
        <v>242</v>
      </c>
      <c r="B951">
        <v>1</v>
      </c>
      <c r="C951">
        <v>1</v>
      </c>
      <c r="D951" t="s">
        <v>2046</v>
      </c>
    </row>
    <row r="952" spans="1:4" hidden="1">
      <c r="A952" t="s">
        <v>243</v>
      </c>
      <c r="B952">
        <v>1</v>
      </c>
      <c r="C952">
        <v>1</v>
      </c>
      <c r="D952" t="s">
        <v>2046</v>
      </c>
    </row>
    <row r="953" spans="1:4" hidden="1">
      <c r="A953" t="s">
        <v>244</v>
      </c>
      <c r="B953">
        <v>1</v>
      </c>
      <c r="C953">
        <v>5</v>
      </c>
      <c r="D953" t="s">
        <v>2046</v>
      </c>
    </row>
    <row r="954" spans="1:4" hidden="1">
      <c r="A954" t="s">
        <v>245</v>
      </c>
      <c r="B954">
        <v>1</v>
      </c>
      <c r="C954">
        <v>5</v>
      </c>
      <c r="D954" t="s">
        <v>2046</v>
      </c>
    </row>
    <row r="955" spans="1:4" hidden="1">
      <c r="A955" t="s">
        <v>246</v>
      </c>
      <c r="B955">
        <v>1</v>
      </c>
      <c r="C955">
        <v>5</v>
      </c>
      <c r="D955" t="s">
        <v>2046</v>
      </c>
    </row>
    <row r="956" spans="1:4" hidden="1">
      <c r="A956" t="s">
        <v>247</v>
      </c>
      <c r="B956">
        <v>1</v>
      </c>
      <c r="C956">
        <v>5</v>
      </c>
      <c r="D956" t="s">
        <v>2046</v>
      </c>
    </row>
    <row r="957" spans="1:4" hidden="1">
      <c r="A957" t="s">
        <v>248</v>
      </c>
      <c r="B957">
        <v>1</v>
      </c>
      <c r="C957">
        <v>3</v>
      </c>
      <c r="D957" t="s">
        <v>2046</v>
      </c>
    </row>
    <row r="958" spans="1:4" hidden="1">
      <c r="A958" t="s">
        <v>249</v>
      </c>
      <c r="B958">
        <v>1</v>
      </c>
      <c r="C958">
        <v>2</v>
      </c>
      <c r="D958" t="s">
        <v>2046</v>
      </c>
    </row>
    <row r="959" spans="1:4" hidden="1">
      <c r="A959" t="s">
        <v>250</v>
      </c>
      <c r="B959">
        <v>1</v>
      </c>
      <c r="C959">
        <v>2</v>
      </c>
      <c r="D959" t="s">
        <v>2046</v>
      </c>
    </row>
    <row r="960" spans="1:4" hidden="1">
      <c r="A960" t="s">
        <v>251</v>
      </c>
      <c r="B960">
        <v>1</v>
      </c>
      <c r="C960">
        <v>1</v>
      </c>
      <c r="D960" t="s">
        <v>2046</v>
      </c>
    </row>
    <row r="961" spans="1:4" hidden="1">
      <c r="A961" t="s">
        <v>252</v>
      </c>
      <c r="B961">
        <v>1</v>
      </c>
      <c r="C961">
        <v>1</v>
      </c>
      <c r="D961" t="s">
        <v>2046</v>
      </c>
    </row>
    <row r="962" spans="1:4" hidden="1">
      <c r="A962" t="s">
        <v>253</v>
      </c>
      <c r="B962">
        <v>1</v>
      </c>
      <c r="C962">
        <v>4</v>
      </c>
      <c r="D962" t="s">
        <v>2046</v>
      </c>
    </row>
    <row r="963" spans="1:4" hidden="1">
      <c r="A963" t="s">
        <v>254</v>
      </c>
      <c r="B963">
        <v>1</v>
      </c>
      <c r="C963">
        <v>1</v>
      </c>
      <c r="D963" t="s">
        <v>2046</v>
      </c>
    </row>
    <row r="964" spans="1:4" hidden="1">
      <c r="A964" t="s">
        <v>255</v>
      </c>
      <c r="B964">
        <v>1</v>
      </c>
      <c r="C964">
        <v>1</v>
      </c>
      <c r="D964" t="s">
        <v>2046</v>
      </c>
    </row>
    <row r="965" spans="1:4" hidden="1">
      <c r="A965" t="s">
        <v>256</v>
      </c>
      <c r="B965">
        <v>1</v>
      </c>
      <c r="C965">
        <v>1</v>
      </c>
      <c r="D965" t="s">
        <v>2046</v>
      </c>
    </row>
    <row r="966" spans="1:4" hidden="1">
      <c r="A966" t="s">
        <v>257</v>
      </c>
      <c r="B966">
        <v>1</v>
      </c>
      <c r="C966">
        <v>1</v>
      </c>
      <c r="D966" t="s">
        <v>2046</v>
      </c>
    </row>
    <row r="967" spans="1:4" hidden="1">
      <c r="A967" t="s">
        <v>258</v>
      </c>
      <c r="B967">
        <v>1</v>
      </c>
      <c r="C967">
        <v>1</v>
      </c>
      <c r="D967" t="s">
        <v>2046</v>
      </c>
    </row>
    <row r="968" spans="1:4" hidden="1">
      <c r="A968" t="s">
        <v>259</v>
      </c>
      <c r="B968">
        <v>1</v>
      </c>
      <c r="C968">
        <v>1</v>
      </c>
      <c r="D968" t="s">
        <v>2046</v>
      </c>
    </row>
    <row r="969" spans="1:4" hidden="1">
      <c r="A969" t="s">
        <v>260</v>
      </c>
      <c r="B969">
        <v>1</v>
      </c>
      <c r="C969">
        <v>1</v>
      </c>
      <c r="D969" t="s">
        <v>2046</v>
      </c>
    </row>
    <row r="970" spans="1:4" hidden="1">
      <c r="A970" t="s">
        <v>261</v>
      </c>
      <c r="B970">
        <v>1</v>
      </c>
      <c r="C970">
        <v>1</v>
      </c>
      <c r="D970" t="s">
        <v>2046</v>
      </c>
    </row>
    <row r="971" spans="1:4" hidden="1">
      <c r="A971" t="s">
        <v>1723</v>
      </c>
      <c r="B971">
        <v>1</v>
      </c>
      <c r="C971">
        <v>85</v>
      </c>
      <c r="D971" t="s">
        <v>2046</v>
      </c>
    </row>
    <row r="972" spans="1:4" hidden="1">
      <c r="A972" t="s">
        <v>162</v>
      </c>
      <c r="B972">
        <v>1</v>
      </c>
      <c r="C972">
        <v>85</v>
      </c>
      <c r="D972" t="s">
        <v>2046</v>
      </c>
    </row>
    <row r="973" spans="1:4" hidden="1">
      <c r="A973" t="s">
        <v>530</v>
      </c>
      <c r="B973">
        <v>1</v>
      </c>
      <c r="C973">
        <v>85</v>
      </c>
      <c r="D973" t="s">
        <v>2046</v>
      </c>
    </row>
    <row r="974" spans="1:4" hidden="1">
      <c r="A974" t="s">
        <v>164</v>
      </c>
      <c r="B974">
        <v>1</v>
      </c>
      <c r="C974">
        <v>85</v>
      </c>
      <c r="D974" t="s">
        <v>2046</v>
      </c>
    </row>
    <row r="975" spans="1:4" hidden="1">
      <c r="A975" t="s">
        <v>262</v>
      </c>
      <c r="B975">
        <v>1</v>
      </c>
      <c r="C975">
        <v>85</v>
      </c>
      <c r="D975" t="s">
        <v>2046</v>
      </c>
    </row>
    <row r="976" spans="1:4" hidden="1">
      <c r="A976" t="s">
        <v>391</v>
      </c>
      <c r="B976">
        <v>1</v>
      </c>
      <c r="C976">
        <v>85</v>
      </c>
      <c r="D976" t="s">
        <v>2046</v>
      </c>
    </row>
    <row r="977" spans="1:4" hidden="1">
      <c r="A977" t="s">
        <v>329</v>
      </c>
      <c r="B977">
        <v>1</v>
      </c>
      <c r="C977">
        <v>85</v>
      </c>
      <c r="D977" t="s">
        <v>2046</v>
      </c>
    </row>
    <row r="978" spans="1:4" hidden="1">
      <c r="A978" t="s">
        <v>8</v>
      </c>
      <c r="B978">
        <v>1</v>
      </c>
      <c r="C978">
        <v>85</v>
      </c>
      <c r="D978" t="s">
        <v>2046</v>
      </c>
    </row>
    <row r="979" spans="1:4" hidden="1">
      <c r="A979" t="s">
        <v>62</v>
      </c>
      <c r="B979">
        <v>1</v>
      </c>
      <c r="C979">
        <v>85</v>
      </c>
      <c r="D979" t="s">
        <v>2046</v>
      </c>
    </row>
    <row r="980" spans="1:4" hidden="1">
      <c r="A980" t="s">
        <v>63</v>
      </c>
      <c r="B980">
        <v>1</v>
      </c>
      <c r="C980">
        <v>85</v>
      </c>
      <c r="D980" t="s">
        <v>2046</v>
      </c>
    </row>
    <row r="981" spans="1:4" hidden="1">
      <c r="A981" t="s">
        <v>64</v>
      </c>
      <c r="B981">
        <v>1</v>
      </c>
      <c r="C981">
        <v>85</v>
      </c>
      <c r="D981" t="s">
        <v>2046</v>
      </c>
    </row>
    <row r="982" spans="1:4" hidden="1">
      <c r="A982" t="s">
        <v>65</v>
      </c>
      <c r="B982">
        <v>1</v>
      </c>
      <c r="C982">
        <v>85</v>
      </c>
      <c r="D982" t="s">
        <v>2046</v>
      </c>
    </row>
    <row r="983" spans="1:4" hidden="1">
      <c r="A983" t="s">
        <v>66</v>
      </c>
      <c r="B983">
        <v>1</v>
      </c>
      <c r="C983">
        <v>85</v>
      </c>
      <c r="D983" t="s">
        <v>2046</v>
      </c>
    </row>
    <row r="984" spans="1:4" hidden="1">
      <c r="A984" t="s">
        <v>10</v>
      </c>
      <c r="B984">
        <v>1</v>
      </c>
      <c r="C984">
        <v>85</v>
      </c>
      <c r="D984" t="s">
        <v>2046</v>
      </c>
    </row>
    <row r="985" spans="1:4" hidden="1">
      <c r="A985" t="s">
        <v>12</v>
      </c>
      <c r="B985">
        <v>1</v>
      </c>
      <c r="C985">
        <v>170</v>
      </c>
      <c r="D985" t="s">
        <v>2046</v>
      </c>
    </row>
    <row r="986" spans="1:4" hidden="1">
      <c r="A986" t="s">
        <v>372</v>
      </c>
      <c r="B986">
        <v>1</v>
      </c>
      <c r="C986">
        <v>85</v>
      </c>
      <c r="D986" t="s">
        <v>2046</v>
      </c>
    </row>
    <row r="987" spans="1:4" hidden="1">
      <c r="A987" t="s">
        <v>508</v>
      </c>
      <c r="B987">
        <v>1</v>
      </c>
      <c r="C987">
        <v>85</v>
      </c>
      <c r="D987" t="s">
        <v>2046</v>
      </c>
    </row>
    <row r="988" spans="1:4" hidden="1">
      <c r="A988" t="s">
        <v>330</v>
      </c>
      <c r="B988">
        <v>1</v>
      </c>
      <c r="C988">
        <v>170</v>
      </c>
      <c r="D988" t="s">
        <v>2046</v>
      </c>
    </row>
    <row r="989" spans="1:4" hidden="1">
      <c r="A989" t="s">
        <v>2231</v>
      </c>
      <c r="B989">
        <v>1</v>
      </c>
      <c r="C989">
        <v>765</v>
      </c>
      <c r="D989" t="s">
        <v>2046</v>
      </c>
    </row>
    <row r="990" spans="1:4" hidden="1">
      <c r="A990" t="s">
        <v>392</v>
      </c>
      <c r="B990">
        <v>1</v>
      </c>
      <c r="C990">
        <v>85</v>
      </c>
      <c r="D990" t="s">
        <v>2046</v>
      </c>
    </row>
    <row r="991" spans="1:4" hidden="1">
      <c r="A991" t="s">
        <v>331</v>
      </c>
      <c r="B991">
        <v>1</v>
      </c>
      <c r="C991">
        <v>85</v>
      </c>
      <c r="D991" t="s">
        <v>2046</v>
      </c>
    </row>
    <row r="992" spans="1:4" hidden="1">
      <c r="A992" t="s">
        <v>438</v>
      </c>
      <c r="B992">
        <v>1</v>
      </c>
      <c r="C992">
        <v>85</v>
      </c>
      <c r="D992" t="s">
        <v>2046</v>
      </c>
    </row>
    <row r="993" spans="1:4" hidden="1">
      <c r="A993" t="s">
        <v>332</v>
      </c>
      <c r="B993">
        <v>1</v>
      </c>
      <c r="C993">
        <v>255</v>
      </c>
      <c r="D993" t="s">
        <v>2046</v>
      </c>
    </row>
    <row r="994" spans="1:4" hidden="1">
      <c r="A994" t="s">
        <v>2232</v>
      </c>
      <c r="B994">
        <v>1</v>
      </c>
      <c r="C994">
        <v>170</v>
      </c>
      <c r="D994" t="s">
        <v>2046</v>
      </c>
    </row>
    <row r="995" spans="1:4" hidden="1">
      <c r="A995" t="s">
        <v>333</v>
      </c>
      <c r="B995">
        <v>1</v>
      </c>
      <c r="C995">
        <v>170</v>
      </c>
      <c r="D995" t="s">
        <v>2046</v>
      </c>
    </row>
    <row r="996" spans="1:4" hidden="1">
      <c r="A996" t="s">
        <v>279</v>
      </c>
      <c r="B996">
        <v>1</v>
      </c>
      <c r="C996">
        <v>340</v>
      </c>
      <c r="D996" t="s">
        <v>2046</v>
      </c>
    </row>
    <row r="997" spans="1:4" hidden="1">
      <c r="A997" t="s">
        <v>393</v>
      </c>
      <c r="B997">
        <v>1</v>
      </c>
      <c r="C997">
        <v>170</v>
      </c>
      <c r="D997" t="s">
        <v>2046</v>
      </c>
    </row>
    <row r="998" spans="1:4" hidden="1">
      <c r="A998" t="s">
        <v>2233</v>
      </c>
      <c r="B998">
        <v>1</v>
      </c>
      <c r="C998">
        <v>85</v>
      </c>
      <c r="D998" t="s">
        <v>2046</v>
      </c>
    </row>
    <row r="999" spans="1:4" hidden="1">
      <c r="A999" t="s">
        <v>67</v>
      </c>
      <c r="B999">
        <v>1</v>
      </c>
      <c r="C999">
        <v>425</v>
      </c>
      <c r="D999" t="s">
        <v>2046</v>
      </c>
    </row>
    <row r="1000" spans="1:4" hidden="1">
      <c r="A1000" t="s">
        <v>68</v>
      </c>
      <c r="B1000">
        <v>1</v>
      </c>
      <c r="C1000">
        <v>85</v>
      </c>
      <c r="D1000" t="s">
        <v>2046</v>
      </c>
    </row>
    <row r="1001" spans="1:4" hidden="1">
      <c r="A1001" t="s">
        <v>69</v>
      </c>
      <c r="B1001">
        <v>1</v>
      </c>
      <c r="C1001">
        <v>85</v>
      </c>
      <c r="D1001" t="s">
        <v>2046</v>
      </c>
    </row>
    <row r="1002" spans="1:4" hidden="1">
      <c r="A1002" t="s">
        <v>70</v>
      </c>
      <c r="B1002">
        <v>1</v>
      </c>
      <c r="C1002">
        <v>85</v>
      </c>
      <c r="D1002" t="s">
        <v>2046</v>
      </c>
    </row>
    <row r="1003" spans="1:4" hidden="1">
      <c r="A1003" t="s">
        <v>71</v>
      </c>
      <c r="B1003">
        <v>1</v>
      </c>
      <c r="C1003">
        <v>85</v>
      </c>
      <c r="D1003" t="s">
        <v>2046</v>
      </c>
    </row>
    <row r="1004" spans="1:4" hidden="1">
      <c r="A1004" t="s">
        <v>108</v>
      </c>
      <c r="B1004">
        <v>1</v>
      </c>
      <c r="C1004">
        <v>85</v>
      </c>
      <c r="D1004" t="s">
        <v>2046</v>
      </c>
    </row>
    <row r="1005" spans="1:4" hidden="1">
      <c r="A1005" t="s">
        <v>548</v>
      </c>
      <c r="B1005">
        <v>1</v>
      </c>
      <c r="C1005">
        <v>85</v>
      </c>
      <c r="D1005" t="s">
        <v>2046</v>
      </c>
    </row>
    <row r="1006" spans="1:4" hidden="1">
      <c r="A1006" t="s">
        <v>263</v>
      </c>
      <c r="B1006">
        <v>1</v>
      </c>
      <c r="C1006">
        <v>170</v>
      </c>
      <c r="D1006" t="s">
        <v>2046</v>
      </c>
    </row>
    <row r="1007" spans="1:4" hidden="1">
      <c r="A1007" t="s">
        <v>2234</v>
      </c>
      <c r="B1007">
        <v>1</v>
      </c>
      <c r="C1007">
        <v>85</v>
      </c>
      <c r="D1007" t="s">
        <v>2046</v>
      </c>
    </row>
    <row r="1008" spans="1:4" hidden="1">
      <c r="A1008" t="s">
        <v>440</v>
      </c>
      <c r="B1008">
        <v>1</v>
      </c>
      <c r="C1008">
        <v>85</v>
      </c>
      <c r="D1008" t="s">
        <v>2046</v>
      </c>
    </row>
    <row r="1009" spans="1:4" hidden="1">
      <c r="A1009" t="s">
        <v>167</v>
      </c>
      <c r="B1009">
        <v>1</v>
      </c>
      <c r="C1009">
        <v>340</v>
      </c>
      <c r="D1009" t="s">
        <v>2046</v>
      </c>
    </row>
    <row r="1010" spans="1:4" hidden="1">
      <c r="A1010" t="s">
        <v>574</v>
      </c>
      <c r="B1010">
        <v>1</v>
      </c>
      <c r="C1010">
        <v>85</v>
      </c>
      <c r="D1010" t="s">
        <v>2046</v>
      </c>
    </row>
    <row r="1011" spans="1:4" hidden="1">
      <c r="A1011" t="s">
        <v>2235</v>
      </c>
      <c r="B1011">
        <v>1</v>
      </c>
      <c r="C1011">
        <v>85</v>
      </c>
      <c r="D1011" t="s">
        <v>2046</v>
      </c>
    </row>
    <row r="1012" spans="1:4" hidden="1">
      <c r="A1012" t="s">
        <v>13</v>
      </c>
      <c r="B1012">
        <v>1</v>
      </c>
      <c r="C1012">
        <v>170</v>
      </c>
      <c r="D1012" t="s">
        <v>2046</v>
      </c>
    </row>
    <row r="1013" spans="1:4" hidden="1">
      <c r="A1013" t="s">
        <v>73</v>
      </c>
      <c r="B1013">
        <v>1</v>
      </c>
      <c r="C1013">
        <v>170</v>
      </c>
      <c r="D1013" t="s">
        <v>2046</v>
      </c>
    </row>
    <row r="1014" spans="1:4" hidden="1">
      <c r="A1014" t="s">
        <v>2236</v>
      </c>
      <c r="B1014">
        <v>1</v>
      </c>
      <c r="C1014">
        <v>85</v>
      </c>
      <c r="D1014" t="s">
        <v>2046</v>
      </c>
    </row>
    <row r="1015" spans="1:4" hidden="1">
      <c r="A1015" t="s">
        <v>74</v>
      </c>
      <c r="B1015">
        <v>1</v>
      </c>
      <c r="C1015">
        <v>85</v>
      </c>
      <c r="D1015" t="s">
        <v>2046</v>
      </c>
    </row>
    <row r="1016" spans="1:4" hidden="1">
      <c r="A1016" t="s">
        <v>2237</v>
      </c>
      <c r="B1016">
        <v>1</v>
      </c>
      <c r="C1016">
        <v>170</v>
      </c>
      <c r="D1016" t="s">
        <v>2046</v>
      </c>
    </row>
    <row r="1017" spans="1:4" hidden="1">
      <c r="A1017" t="s">
        <v>528</v>
      </c>
      <c r="B1017">
        <v>1</v>
      </c>
      <c r="C1017">
        <v>170</v>
      </c>
      <c r="D1017" t="s">
        <v>2046</v>
      </c>
    </row>
    <row r="1018" spans="1:4" hidden="1">
      <c r="A1018" t="s">
        <v>75</v>
      </c>
      <c r="B1018">
        <v>1</v>
      </c>
      <c r="C1018">
        <v>170</v>
      </c>
      <c r="D1018" t="s">
        <v>2046</v>
      </c>
    </row>
    <row r="1019" spans="1:4" hidden="1">
      <c r="A1019" t="s">
        <v>109</v>
      </c>
      <c r="B1019">
        <v>1</v>
      </c>
      <c r="C1019">
        <v>85</v>
      </c>
      <c r="D1019" t="s">
        <v>2046</v>
      </c>
    </row>
    <row r="1020" spans="1:4" hidden="1">
      <c r="A1020" t="s">
        <v>462</v>
      </c>
      <c r="B1020">
        <v>1</v>
      </c>
      <c r="C1020">
        <v>85</v>
      </c>
      <c r="D1020" t="s">
        <v>2046</v>
      </c>
    </row>
    <row r="1021" spans="1:4" hidden="1">
      <c r="A1021" t="s">
        <v>463</v>
      </c>
      <c r="B1021">
        <v>1</v>
      </c>
      <c r="C1021">
        <v>85</v>
      </c>
      <c r="D1021" t="s">
        <v>2046</v>
      </c>
    </row>
    <row r="1022" spans="1:4" hidden="1">
      <c r="A1022" t="s">
        <v>464</v>
      </c>
      <c r="B1022">
        <v>1</v>
      </c>
      <c r="C1022">
        <v>85</v>
      </c>
      <c r="D1022" t="s">
        <v>2046</v>
      </c>
    </row>
    <row r="1023" spans="1:4" hidden="1">
      <c r="A1023" t="s">
        <v>486</v>
      </c>
      <c r="B1023">
        <v>1</v>
      </c>
      <c r="C1023">
        <v>85</v>
      </c>
      <c r="D1023" t="s">
        <v>2046</v>
      </c>
    </row>
    <row r="1024" spans="1:4" hidden="1">
      <c r="A1024" t="s">
        <v>395</v>
      </c>
      <c r="B1024">
        <v>1</v>
      </c>
      <c r="C1024">
        <v>85</v>
      </c>
      <c r="D1024" t="s">
        <v>2046</v>
      </c>
    </row>
    <row r="1025" spans="1:4" hidden="1">
      <c r="A1025" t="s">
        <v>301</v>
      </c>
      <c r="B1025">
        <v>1</v>
      </c>
      <c r="C1025">
        <v>85</v>
      </c>
      <c r="D1025" t="s">
        <v>2046</v>
      </c>
    </row>
    <row r="1026" spans="1:4" hidden="1">
      <c r="A1026" t="s">
        <v>76</v>
      </c>
      <c r="B1026">
        <v>1</v>
      </c>
      <c r="C1026">
        <v>85</v>
      </c>
      <c r="D1026" t="s">
        <v>2046</v>
      </c>
    </row>
    <row r="1027" spans="1:4" hidden="1">
      <c r="A1027" t="s">
        <v>168</v>
      </c>
      <c r="B1027">
        <v>1</v>
      </c>
      <c r="C1027">
        <v>85</v>
      </c>
      <c r="D1027" t="s">
        <v>2046</v>
      </c>
    </row>
    <row r="1028" spans="1:4" hidden="1">
      <c r="A1028" t="s">
        <v>14</v>
      </c>
      <c r="B1028">
        <v>1</v>
      </c>
      <c r="C1028">
        <v>255</v>
      </c>
      <c r="D1028" t="s">
        <v>2046</v>
      </c>
    </row>
    <row r="1029" spans="1:4" hidden="1">
      <c r="A1029" t="s">
        <v>15</v>
      </c>
      <c r="B1029">
        <v>1</v>
      </c>
      <c r="C1029">
        <v>170</v>
      </c>
      <c r="D1029" t="s">
        <v>2046</v>
      </c>
    </row>
    <row r="1030" spans="1:4" hidden="1">
      <c r="A1030" t="s">
        <v>472</v>
      </c>
      <c r="B1030">
        <v>1</v>
      </c>
      <c r="C1030">
        <v>340</v>
      </c>
      <c r="D1030" t="s">
        <v>2046</v>
      </c>
    </row>
    <row r="1031" spans="1:4" hidden="1">
      <c r="A1031" t="s">
        <v>16</v>
      </c>
      <c r="B1031">
        <v>1</v>
      </c>
      <c r="C1031">
        <v>170</v>
      </c>
      <c r="D1031" t="s">
        <v>2046</v>
      </c>
    </row>
    <row r="1032" spans="1:4" hidden="1">
      <c r="A1032" t="s">
        <v>17</v>
      </c>
      <c r="B1032">
        <v>1</v>
      </c>
      <c r="C1032">
        <v>170</v>
      </c>
      <c r="D1032" t="s">
        <v>2046</v>
      </c>
    </row>
    <row r="1033" spans="1:4" hidden="1">
      <c r="A1033" t="s">
        <v>18</v>
      </c>
      <c r="B1033">
        <v>1</v>
      </c>
      <c r="C1033">
        <v>518</v>
      </c>
      <c r="D1033" t="s">
        <v>2046</v>
      </c>
    </row>
    <row r="1034" spans="1:4" hidden="1">
      <c r="A1034" t="s">
        <v>396</v>
      </c>
      <c r="B1034">
        <v>1</v>
      </c>
      <c r="C1034">
        <v>1020</v>
      </c>
      <c r="D1034" t="s">
        <v>2046</v>
      </c>
    </row>
    <row r="1035" spans="1:4" hidden="1">
      <c r="A1035" t="s">
        <v>19</v>
      </c>
      <c r="B1035">
        <v>1</v>
      </c>
      <c r="C1035">
        <v>170</v>
      </c>
      <c r="D1035" t="s">
        <v>2046</v>
      </c>
    </row>
    <row r="1036" spans="1:4" hidden="1">
      <c r="A1036" t="s">
        <v>21</v>
      </c>
      <c r="B1036">
        <v>1</v>
      </c>
      <c r="C1036">
        <v>510</v>
      </c>
      <c r="D1036" t="s">
        <v>2046</v>
      </c>
    </row>
    <row r="1037" spans="1:4" hidden="1">
      <c r="A1037" t="s">
        <v>22</v>
      </c>
      <c r="B1037">
        <v>1</v>
      </c>
      <c r="C1037">
        <v>510</v>
      </c>
      <c r="D1037" t="s">
        <v>2046</v>
      </c>
    </row>
    <row r="1038" spans="1:4" hidden="1">
      <c r="A1038" t="s">
        <v>23</v>
      </c>
      <c r="B1038">
        <v>1</v>
      </c>
      <c r="C1038">
        <v>85</v>
      </c>
      <c r="D1038" t="s">
        <v>2046</v>
      </c>
    </row>
    <row r="1039" spans="1:4" hidden="1">
      <c r="A1039" t="s">
        <v>169</v>
      </c>
      <c r="B1039">
        <v>1</v>
      </c>
      <c r="C1039">
        <v>85</v>
      </c>
      <c r="D1039" t="s">
        <v>2046</v>
      </c>
    </row>
    <row r="1040" spans="1:4" hidden="1">
      <c r="A1040" t="s">
        <v>24</v>
      </c>
      <c r="B1040">
        <v>1</v>
      </c>
      <c r="C1040">
        <v>85</v>
      </c>
      <c r="D1040" t="s">
        <v>2046</v>
      </c>
    </row>
    <row r="1041" spans="1:4" hidden="1">
      <c r="A1041" t="s">
        <v>170</v>
      </c>
      <c r="B1041">
        <v>1</v>
      </c>
      <c r="C1041">
        <v>85</v>
      </c>
      <c r="D1041" t="s">
        <v>2046</v>
      </c>
    </row>
    <row r="1042" spans="1:4" hidden="1">
      <c r="A1042" t="s">
        <v>25</v>
      </c>
      <c r="B1042">
        <v>1</v>
      </c>
      <c r="C1042">
        <v>85</v>
      </c>
      <c r="D1042" t="s">
        <v>2046</v>
      </c>
    </row>
    <row r="1043" spans="1:4" hidden="1">
      <c r="A1043" t="s">
        <v>171</v>
      </c>
      <c r="B1043">
        <v>1</v>
      </c>
      <c r="C1043">
        <v>85</v>
      </c>
      <c r="D1043" t="s">
        <v>2046</v>
      </c>
    </row>
    <row r="1044" spans="1:4" hidden="1">
      <c r="A1044" t="s">
        <v>26</v>
      </c>
      <c r="B1044">
        <v>1</v>
      </c>
      <c r="C1044">
        <v>85</v>
      </c>
      <c r="D1044" t="s">
        <v>2046</v>
      </c>
    </row>
    <row r="1045" spans="1:4" hidden="1">
      <c r="A1045" t="s">
        <v>2238</v>
      </c>
      <c r="B1045">
        <v>1</v>
      </c>
      <c r="C1045">
        <v>85</v>
      </c>
      <c r="D1045" t="s">
        <v>2046</v>
      </c>
    </row>
    <row r="1046" spans="1:4" hidden="1">
      <c r="A1046" t="s">
        <v>2239</v>
      </c>
      <c r="B1046">
        <v>1</v>
      </c>
      <c r="C1046">
        <v>85</v>
      </c>
      <c r="D1046" t="s">
        <v>2046</v>
      </c>
    </row>
    <row r="1047" spans="1:4" hidden="1">
      <c r="A1047" t="s">
        <v>1712</v>
      </c>
      <c r="B1047">
        <v>1</v>
      </c>
      <c r="C1047">
        <v>85</v>
      </c>
      <c r="D1047" t="s">
        <v>2046</v>
      </c>
    </row>
    <row r="1048" spans="1:4" hidden="1">
      <c r="A1048" t="s">
        <v>27</v>
      </c>
      <c r="B1048">
        <v>1</v>
      </c>
      <c r="C1048">
        <v>340</v>
      </c>
      <c r="D1048" t="s">
        <v>2046</v>
      </c>
    </row>
    <row r="1049" spans="1:4" hidden="1">
      <c r="A1049" t="s">
        <v>1698</v>
      </c>
      <c r="B1049">
        <v>1</v>
      </c>
      <c r="C1049">
        <v>170</v>
      </c>
      <c r="D1049" t="s">
        <v>2046</v>
      </c>
    </row>
    <row r="1050" spans="1:4" hidden="1">
      <c r="A1050" t="s">
        <v>28</v>
      </c>
      <c r="B1050">
        <v>1</v>
      </c>
      <c r="C1050">
        <v>170</v>
      </c>
      <c r="D1050" t="s">
        <v>2046</v>
      </c>
    </row>
    <row r="1051" spans="1:4" hidden="1">
      <c r="A1051" t="s">
        <v>110</v>
      </c>
      <c r="B1051">
        <v>1</v>
      </c>
      <c r="C1051">
        <v>85</v>
      </c>
      <c r="D1051" t="s">
        <v>2046</v>
      </c>
    </row>
    <row r="1052" spans="1:4" hidden="1">
      <c r="A1052" t="s">
        <v>172</v>
      </c>
      <c r="B1052">
        <v>1</v>
      </c>
      <c r="C1052">
        <v>85</v>
      </c>
      <c r="D1052" t="s">
        <v>2046</v>
      </c>
    </row>
    <row r="1053" spans="1:4" hidden="1">
      <c r="A1053" t="s">
        <v>29</v>
      </c>
      <c r="B1053">
        <v>1</v>
      </c>
      <c r="C1053">
        <v>85</v>
      </c>
      <c r="D1053" t="s">
        <v>2046</v>
      </c>
    </row>
    <row r="1054" spans="1:4" hidden="1">
      <c r="A1054" t="s">
        <v>111</v>
      </c>
      <c r="B1054">
        <v>1</v>
      </c>
      <c r="C1054">
        <v>85</v>
      </c>
      <c r="D1054" t="s">
        <v>2046</v>
      </c>
    </row>
    <row r="1055" spans="1:4" hidden="1">
      <c r="A1055" t="s">
        <v>173</v>
      </c>
      <c r="B1055">
        <v>1</v>
      </c>
      <c r="C1055">
        <v>85</v>
      </c>
      <c r="D1055" t="s">
        <v>2046</v>
      </c>
    </row>
    <row r="1056" spans="1:4" hidden="1">
      <c r="A1056" t="s">
        <v>30</v>
      </c>
      <c r="B1056">
        <v>1</v>
      </c>
      <c r="C1056">
        <v>85</v>
      </c>
      <c r="D1056" t="s">
        <v>2046</v>
      </c>
    </row>
    <row r="1057" spans="1:4" hidden="1">
      <c r="A1057" t="s">
        <v>397</v>
      </c>
      <c r="B1057">
        <v>1</v>
      </c>
      <c r="C1057">
        <v>170</v>
      </c>
      <c r="D1057" t="s">
        <v>2046</v>
      </c>
    </row>
    <row r="1058" spans="1:4" hidden="1">
      <c r="A1058" t="s">
        <v>31</v>
      </c>
      <c r="B1058">
        <v>1</v>
      </c>
      <c r="C1058">
        <v>340</v>
      </c>
      <c r="D1058" t="s">
        <v>2046</v>
      </c>
    </row>
    <row r="1059" spans="1:4" hidden="1">
      <c r="A1059" t="s">
        <v>422</v>
      </c>
      <c r="B1059">
        <v>1</v>
      </c>
      <c r="C1059">
        <v>340</v>
      </c>
      <c r="D1059" t="s">
        <v>2046</v>
      </c>
    </row>
    <row r="1060" spans="1:4" hidden="1">
      <c r="A1060" t="s">
        <v>32</v>
      </c>
      <c r="B1060">
        <v>1</v>
      </c>
      <c r="C1060">
        <v>170</v>
      </c>
      <c r="D1060" t="s">
        <v>2046</v>
      </c>
    </row>
    <row r="1061" spans="1:4" hidden="1">
      <c r="A1061" t="s">
        <v>33</v>
      </c>
      <c r="B1061">
        <v>1</v>
      </c>
      <c r="C1061">
        <v>255</v>
      </c>
      <c r="D1061" t="s">
        <v>2046</v>
      </c>
    </row>
    <row r="1062" spans="1:4" hidden="1">
      <c r="A1062" t="s">
        <v>34</v>
      </c>
      <c r="B1062">
        <v>1</v>
      </c>
      <c r="C1062">
        <v>255</v>
      </c>
      <c r="D1062" t="s">
        <v>2046</v>
      </c>
    </row>
    <row r="1063" spans="1:4" hidden="1">
      <c r="A1063" t="s">
        <v>35</v>
      </c>
      <c r="B1063">
        <v>1</v>
      </c>
      <c r="C1063">
        <v>170</v>
      </c>
      <c r="D1063" t="s">
        <v>2046</v>
      </c>
    </row>
    <row r="1064" spans="1:4" hidden="1">
      <c r="A1064" t="s">
        <v>398</v>
      </c>
      <c r="B1064">
        <v>1</v>
      </c>
      <c r="C1064">
        <v>170</v>
      </c>
      <c r="D1064" t="s">
        <v>2046</v>
      </c>
    </row>
    <row r="1065" spans="1:4" hidden="1">
      <c r="A1065" t="s">
        <v>423</v>
      </c>
      <c r="B1065">
        <v>1</v>
      </c>
      <c r="C1065">
        <v>170</v>
      </c>
      <c r="D1065" t="s">
        <v>2046</v>
      </c>
    </row>
    <row r="1066" spans="1:4" hidden="1">
      <c r="A1066" t="s">
        <v>400</v>
      </c>
      <c r="B1066">
        <v>1</v>
      </c>
      <c r="C1066">
        <v>595</v>
      </c>
      <c r="D1066" t="s">
        <v>2046</v>
      </c>
    </row>
    <row r="1067" spans="1:4" hidden="1">
      <c r="A1067" t="s">
        <v>36</v>
      </c>
      <c r="B1067">
        <v>1</v>
      </c>
      <c r="C1067">
        <v>85</v>
      </c>
      <c r="D1067" t="s">
        <v>2046</v>
      </c>
    </row>
    <row r="1068" spans="1:4" hidden="1">
      <c r="A1068" t="s">
        <v>37</v>
      </c>
      <c r="B1068">
        <v>1</v>
      </c>
      <c r="C1068">
        <v>85</v>
      </c>
      <c r="D1068" t="s">
        <v>2046</v>
      </c>
    </row>
    <row r="1069" spans="1:4" hidden="1">
      <c r="A1069" t="s">
        <v>38</v>
      </c>
      <c r="B1069">
        <v>1</v>
      </c>
      <c r="C1069">
        <v>85</v>
      </c>
      <c r="D1069" t="s">
        <v>2046</v>
      </c>
    </row>
    <row r="1070" spans="1:4" hidden="1">
      <c r="A1070" t="s">
        <v>39</v>
      </c>
      <c r="B1070">
        <v>1</v>
      </c>
      <c r="C1070">
        <v>85</v>
      </c>
      <c r="D1070" t="s">
        <v>2046</v>
      </c>
    </row>
    <row r="1071" spans="1:4" hidden="1">
      <c r="A1071" t="s">
        <v>40</v>
      </c>
      <c r="B1071">
        <v>1</v>
      </c>
      <c r="C1071">
        <v>85</v>
      </c>
      <c r="D1071" t="s">
        <v>2046</v>
      </c>
    </row>
    <row r="1072" spans="1:4" hidden="1">
      <c r="A1072" t="s">
        <v>424</v>
      </c>
      <c r="B1072">
        <v>1</v>
      </c>
      <c r="C1072">
        <v>255</v>
      </c>
      <c r="D1072" t="s">
        <v>2046</v>
      </c>
    </row>
    <row r="1073" spans="1:4" hidden="1">
      <c r="A1073" t="s">
        <v>2240</v>
      </c>
      <c r="B1073">
        <v>1</v>
      </c>
      <c r="C1073">
        <v>85</v>
      </c>
      <c r="D1073" t="s">
        <v>2046</v>
      </c>
    </row>
    <row r="1074" spans="1:4" hidden="1">
      <c r="A1074" t="s">
        <v>41</v>
      </c>
      <c r="B1074">
        <v>1</v>
      </c>
      <c r="C1074">
        <v>85</v>
      </c>
      <c r="D1074" t="s">
        <v>2046</v>
      </c>
    </row>
    <row r="1075" spans="1:4" hidden="1">
      <c r="A1075" t="s">
        <v>42</v>
      </c>
      <c r="B1075">
        <v>1</v>
      </c>
      <c r="C1075">
        <v>340</v>
      </c>
      <c r="D1075" t="s">
        <v>2046</v>
      </c>
    </row>
    <row r="1076" spans="1:4" hidden="1">
      <c r="A1076" t="s">
        <v>473</v>
      </c>
      <c r="B1076">
        <v>1</v>
      </c>
      <c r="C1076">
        <v>170</v>
      </c>
      <c r="D1076" t="s">
        <v>2046</v>
      </c>
    </row>
    <row r="1077" spans="1:4" hidden="1">
      <c r="A1077" t="s">
        <v>43</v>
      </c>
      <c r="B1077">
        <v>1</v>
      </c>
      <c r="C1077">
        <v>170</v>
      </c>
      <c r="D1077" t="s">
        <v>2046</v>
      </c>
    </row>
    <row r="1078" spans="1:4" hidden="1">
      <c r="A1078" t="s">
        <v>474</v>
      </c>
      <c r="B1078">
        <v>1</v>
      </c>
      <c r="C1078">
        <v>425</v>
      </c>
      <c r="D1078" t="s">
        <v>2046</v>
      </c>
    </row>
    <row r="1079" spans="1:4" hidden="1">
      <c r="A1079" t="s">
        <v>174</v>
      </c>
      <c r="B1079">
        <v>1</v>
      </c>
      <c r="C1079">
        <v>342</v>
      </c>
      <c r="D1079" t="s">
        <v>2046</v>
      </c>
    </row>
    <row r="1080" spans="1:4" hidden="1">
      <c r="A1080" t="s">
        <v>425</v>
      </c>
      <c r="B1080">
        <v>1</v>
      </c>
      <c r="C1080">
        <v>170</v>
      </c>
      <c r="D1080" t="s">
        <v>2046</v>
      </c>
    </row>
    <row r="1081" spans="1:4" hidden="1">
      <c r="A1081" t="s">
        <v>175</v>
      </c>
      <c r="B1081">
        <v>1</v>
      </c>
      <c r="C1081">
        <v>255</v>
      </c>
      <c r="D1081" t="s">
        <v>2046</v>
      </c>
    </row>
    <row r="1082" spans="1:4" hidden="1">
      <c r="A1082" t="s">
        <v>426</v>
      </c>
      <c r="B1082">
        <v>1</v>
      </c>
      <c r="C1082">
        <v>85</v>
      </c>
      <c r="D1082" t="s">
        <v>2046</v>
      </c>
    </row>
    <row r="1083" spans="1:4" hidden="1">
      <c r="A1083" t="s">
        <v>531</v>
      </c>
      <c r="B1083">
        <v>1</v>
      </c>
      <c r="C1083">
        <v>85</v>
      </c>
      <c r="D1083" t="s">
        <v>2046</v>
      </c>
    </row>
    <row r="1084" spans="1:4" hidden="1">
      <c r="A1084" t="s">
        <v>2214</v>
      </c>
      <c r="B1084">
        <v>1</v>
      </c>
      <c r="C1084">
        <v>2</v>
      </c>
      <c r="D1084" t="s">
        <v>2046</v>
      </c>
    </row>
    <row r="1085" spans="1:4" hidden="1">
      <c r="A1085" t="s">
        <v>487</v>
      </c>
      <c r="B1085">
        <v>1</v>
      </c>
      <c r="C1085">
        <v>85</v>
      </c>
      <c r="D1085" t="s">
        <v>2046</v>
      </c>
    </row>
    <row r="1086" spans="1:4" hidden="1">
      <c r="A1086" t="s">
        <v>1726</v>
      </c>
      <c r="B1086">
        <v>1</v>
      </c>
      <c r="C1086">
        <v>85</v>
      </c>
      <c r="D1086" t="s">
        <v>2046</v>
      </c>
    </row>
    <row r="1087" spans="1:4" hidden="1">
      <c r="A1087" t="s">
        <v>2241</v>
      </c>
      <c r="B1087">
        <v>1</v>
      </c>
      <c r="C1087">
        <v>85</v>
      </c>
      <c r="D1087" t="s">
        <v>2046</v>
      </c>
    </row>
    <row r="1088" spans="1:4" hidden="1">
      <c r="A1088" t="s">
        <v>1793</v>
      </c>
      <c r="B1088">
        <v>1</v>
      </c>
      <c r="C1088">
        <v>170</v>
      </c>
      <c r="D1088" t="s">
        <v>2046</v>
      </c>
    </row>
    <row r="1089" spans="1:4" hidden="1">
      <c r="A1089" t="s">
        <v>1794</v>
      </c>
      <c r="B1089">
        <v>1</v>
      </c>
      <c r="C1089">
        <v>85</v>
      </c>
      <c r="D1089" t="s">
        <v>2046</v>
      </c>
    </row>
    <row r="1090" spans="1:4" hidden="1">
      <c r="A1090" t="s">
        <v>442</v>
      </c>
      <c r="B1090">
        <v>1</v>
      </c>
      <c r="C1090">
        <v>85</v>
      </c>
      <c r="D1090" t="s">
        <v>2046</v>
      </c>
    </row>
    <row r="1091" spans="1:4" hidden="1">
      <c r="A1091" t="s">
        <v>1730</v>
      </c>
      <c r="B1091">
        <v>1</v>
      </c>
      <c r="C1091">
        <v>85</v>
      </c>
      <c r="D1091" t="s">
        <v>2046</v>
      </c>
    </row>
    <row r="1092" spans="1:4" hidden="1">
      <c r="A1092" t="s">
        <v>510</v>
      </c>
      <c r="B1092">
        <v>1</v>
      </c>
      <c r="C1092">
        <v>85</v>
      </c>
      <c r="D1092" t="s">
        <v>2046</v>
      </c>
    </row>
    <row r="1093" spans="1:4" hidden="1">
      <c r="A1093" t="s">
        <v>78</v>
      </c>
      <c r="B1093">
        <v>1</v>
      </c>
      <c r="C1093">
        <v>85</v>
      </c>
      <c r="D1093" t="s">
        <v>2046</v>
      </c>
    </row>
    <row r="1094" spans="1:4" hidden="1">
      <c r="A1094" t="s">
        <v>1702</v>
      </c>
      <c r="B1094">
        <v>1</v>
      </c>
      <c r="C1094">
        <v>85</v>
      </c>
      <c r="D1094" t="s">
        <v>2046</v>
      </c>
    </row>
    <row r="1095" spans="1:4" hidden="1">
      <c r="A1095" t="s">
        <v>1795</v>
      </c>
      <c r="B1095">
        <v>1</v>
      </c>
      <c r="C1095">
        <v>85</v>
      </c>
      <c r="D1095" t="s">
        <v>2046</v>
      </c>
    </row>
    <row r="1096" spans="1:4" hidden="1">
      <c r="A1096" t="s">
        <v>578</v>
      </c>
      <c r="B1096">
        <v>1</v>
      </c>
      <c r="C1096">
        <v>85</v>
      </c>
      <c r="D1096" t="s">
        <v>2046</v>
      </c>
    </row>
    <row r="1097" spans="1:4" hidden="1">
      <c r="A1097" t="s">
        <v>80</v>
      </c>
      <c r="B1097">
        <v>1</v>
      </c>
      <c r="C1097">
        <v>85</v>
      </c>
      <c r="D1097" t="s">
        <v>2046</v>
      </c>
    </row>
    <row r="1098" spans="1:4" hidden="1">
      <c r="A1098" t="s">
        <v>302</v>
      </c>
      <c r="B1098">
        <v>1</v>
      </c>
      <c r="C1098">
        <v>85</v>
      </c>
      <c r="D1098" t="s">
        <v>2046</v>
      </c>
    </row>
    <row r="1099" spans="1:4" hidden="1">
      <c r="A1099" t="s">
        <v>445</v>
      </c>
      <c r="B1099">
        <v>1</v>
      </c>
      <c r="C1099">
        <v>170</v>
      </c>
      <c r="D1099" t="s">
        <v>2046</v>
      </c>
    </row>
    <row r="1100" spans="1:4" hidden="1">
      <c r="A1100" t="s">
        <v>4</v>
      </c>
      <c r="B1100">
        <v>1</v>
      </c>
      <c r="C1100">
        <v>85</v>
      </c>
      <c r="D1100" t="s">
        <v>2046</v>
      </c>
    </row>
    <row r="1101" spans="1:4" hidden="1">
      <c r="A1101" t="s">
        <v>319</v>
      </c>
      <c r="B1101">
        <v>1</v>
      </c>
      <c r="C1101">
        <v>85</v>
      </c>
      <c r="D1101" t="s">
        <v>2046</v>
      </c>
    </row>
    <row r="1102" spans="1:4" hidden="1">
      <c r="A1102" t="s">
        <v>303</v>
      </c>
      <c r="B1102">
        <v>1</v>
      </c>
      <c r="C1102">
        <v>85</v>
      </c>
      <c r="D1102" t="s">
        <v>2046</v>
      </c>
    </row>
    <row r="1103" spans="1:4" hidden="1">
      <c r="A1103" t="s">
        <v>476</v>
      </c>
      <c r="B1103">
        <v>1</v>
      </c>
      <c r="C1103">
        <v>85</v>
      </c>
      <c r="D1103" t="s">
        <v>2046</v>
      </c>
    </row>
    <row r="1104" spans="1:4" hidden="1">
      <c r="A1104" t="s">
        <v>402</v>
      </c>
      <c r="B1104">
        <v>1</v>
      </c>
      <c r="C1104">
        <v>85</v>
      </c>
      <c r="D1104" t="s">
        <v>2046</v>
      </c>
    </row>
    <row r="1105" spans="1:4" hidden="1">
      <c r="A1105" t="s">
        <v>403</v>
      </c>
      <c r="B1105">
        <v>1</v>
      </c>
      <c r="C1105">
        <v>85</v>
      </c>
      <c r="D1105" t="s">
        <v>2046</v>
      </c>
    </row>
    <row r="1106" spans="1:4" hidden="1">
      <c r="A1106" t="s">
        <v>404</v>
      </c>
      <c r="B1106">
        <v>1</v>
      </c>
      <c r="C1106">
        <v>85</v>
      </c>
      <c r="D1106" t="s">
        <v>2046</v>
      </c>
    </row>
    <row r="1107" spans="1:4" hidden="1">
      <c r="A1107" t="s">
        <v>405</v>
      </c>
      <c r="B1107">
        <v>1</v>
      </c>
      <c r="C1107">
        <v>85</v>
      </c>
      <c r="D1107" t="s">
        <v>2046</v>
      </c>
    </row>
    <row r="1108" spans="1:4" hidden="1">
      <c r="A1108" t="s">
        <v>118</v>
      </c>
      <c r="B1108">
        <v>1</v>
      </c>
      <c r="C1108">
        <v>85</v>
      </c>
      <c r="D1108" t="s">
        <v>2046</v>
      </c>
    </row>
    <row r="1109" spans="1:4" hidden="1">
      <c r="A1109" t="s">
        <v>176</v>
      </c>
      <c r="B1109">
        <v>1</v>
      </c>
      <c r="C1109">
        <v>85</v>
      </c>
      <c r="D1109" t="s">
        <v>2046</v>
      </c>
    </row>
    <row r="1110" spans="1:4" hidden="1">
      <c r="A1110" t="s">
        <v>373</v>
      </c>
      <c r="B1110">
        <v>1</v>
      </c>
      <c r="C1110">
        <v>85</v>
      </c>
      <c r="D1110" t="s">
        <v>2046</v>
      </c>
    </row>
    <row r="1111" spans="1:4" hidden="1">
      <c r="A1111" t="s">
        <v>192</v>
      </c>
      <c r="B1111">
        <v>1</v>
      </c>
      <c r="C1111">
        <v>85</v>
      </c>
      <c r="D1111" t="s">
        <v>2046</v>
      </c>
    </row>
    <row r="1112" spans="1:4" hidden="1">
      <c r="A1112" t="s">
        <v>1711</v>
      </c>
      <c r="B1112">
        <v>1</v>
      </c>
      <c r="C1112">
        <v>85</v>
      </c>
      <c r="D1112" t="s">
        <v>2046</v>
      </c>
    </row>
    <row r="1113" spans="1:4" hidden="1">
      <c r="A1113" t="s">
        <v>406</v>
      </c>
      <c r="B1113">
        <v>1</v>
      </c>
      <c r="C1113">
        <v>85</v>
      </c>
      <c r="D1113" t="s">
        <v>2046</v>
      </c>
    </row>
    <row r="1114" spans="1:4" hidden="1">
      <c r="A1114" t="s">
        <v>374</v>
      </c>
      <c r="B1114">
        <v>1</v>
      </c>
      <c r="C1114">
        <v>85</v>
      </c>
      <c r="D1114" t="s">
        <v>2046</v>
      </c>
    </row>
    <row r="1115" spans="1:4" hidden="1">
      <c r="A1115" t="s">
        <v>119</v>
      </c>
      <c r="B1115">
        <v>1</v>
      </c>
      <c r="C1115">
        <v>85</v>
      </c>
      <c r="D1115" t="s">
        <v>2046</v>
      </c>
    </row>
    <row r="1116" spans="1:4" hidden="1">
      <c r="A1116" t="s">
        <v>177</v>
      </c>
      <c r="B1116">
        <v>1</v>
      </c>
      <c r="C1116">
        <v>85</v>
      </c>
      <c r="D1116" t="s">
        <v>2046</v>
      </c>
    </row>
    <row r="1117" spans="1:4" hidden="1">
      <c r="A1117" t="s">
        <v>446</v>
      </c>
      <c r="B1117">
        <v>1</v>
      </c>
      <c r="C1117">
        <v>85</v>
      </c>
      <c r="D1117" t="s">
        <v>2046</v>
      </c>
    </row>
    <row r="1118" spans="1:4" hidden="1">
      <c r="A1118" t="s">
        <v>2033</v>
      </c>
      <c r="B1118">
        <v>1</v>
      </c>
      <c r="C1118">
        <v>85</v>
      </c>
      <c r="D1118" t="s">
        <v>2046</v>
      </c>
    </row>
    <row r="1119" spans="1:4" hidden="1">
      <c r="A1119" t="s">
        <v>2034</v>
      </c>
      <c r="B1119">
        <v>1</v>
      </c>
      <c r="C1119">
        <v>170</v>
      </c>
      <c r="D1119" t="s">
        <v>2046</v>
      </c>
    </row>
    <row r="1120" spans="1:4" hidden="1">
      <c r="A1120" t="s">
        <v>409</v>
      </c>
      <c r="B1120">
        <v>1</v>
      </c>
      <c r="C1120">
        <v>85</v>
      </c>
      <c r="D1120" t="s">
        <v>2046</v>
      </c>
    </row>
    <row r="1121" spans="1:4" hidden="1">
      <c r="A1121" t="s">
        <v>375</v>
      </c>
      <c r="B1121">
        <v>1</v>
      </c>
      <c r="C1121">
        <v>85</v>
      </c>
      <c r="D1121" t="s">
        <v>2046</v>
      </c>
    </row>
    <row r="1122" spans="1:4" hidden="1">
      <c r="A1122" t="s">
        <v>410</v>
      </c>
      <c r="B1122">
        <v>1</v>
      </c>
      <c r="C1122">
        <v>85</v>
      </c>
      <c r="D1122" t="s">
        <v>2046</v>
      </c>
    </row>
    <row r="1123" spans="1:4" hidden="1">
      <c r="A1123" t="s">
        <v>284</v>
      </c>
      <c r="B1123">
        <v>1</v>
      </c>
      <c r="C1123">
        <v>85</v>
      </c>
      <c r="D1123" t="s">
        <v>2046</v>
      </c>
    </row>
    <row r="1124" spans="1:4" hidden="1">
      <c r="A1124" t="s">
        <v>285</v>
      </c>
      <c r="B1124">
        <v>1</v>
      </c>
      <c r="C1124">
        <v>85</v>
      </c>
      <c r="D1124" t="s">
        <v>2046</v>
      </c>
    </row>
    <row r="1125" spans="1:4" hidden="1">
      <c r="A1125" t="s">
        <v>286</v>
      </c>
      <c r="B1125">
        <v>1</v>
      </c>
      <c r="C1125">
        <v>85</v>
      </c>
      <c r="D1125" t="s">
        <v>2046</v>
      </c>
    </row>
    <row r="1126" spans="1:4" hidden="1">
      <c r="A1126" t="s">
        <v>287</v>
      </c>
      <c r="B1126">
        <v>1</v>
      </c>
      <c r="C1126">
        <v>85</v>
      </c>
      <c r="D1126" t="s">
        <v>2046</v>
      </c>
    </row>
    <row r="1127" spans="1:4" hidden="1">
      <c r="A1127" t="s">
        <v>1722</v>
      </c>
      <c r="B1127">
        <v>1</v>
      </c>
      <c r="C1127">
        <v>170</v>
      </c>
      <c r="D1127" t="s">
        <v>2046</v>
      </c>
    </row>
    <row r="1128" spans="1:4" hidden="1">
      <c r="A1128" t="s">
        <v>428</v>
      </c>
      <c r="B1128">
        <v>1</v>
      </c>
      <c r="C1128">
        <v>85</v>
      </c>
      <c r="D1128" t="s">
        <v>2046</v>
      </c>
    </row>
    <row r="1129" spans="1:4" hidden="1">
      <c r="A1129" t="s">
        <v>429</v>
      </c>
      <c r="B1129">
        <v>1</v>
      </c>
      <c r="C1129">
        <v>85</v>
      </c>
      <c r="D1129" t="s">
        <v>2046</v>
      </c>
    </row>
    <row r="1130" spans="1:4" hidden="1">
      <c r="A1130" t="s">
        <v>561</v>
      </c>
      <c r="B1130">
        <v>1</v>
      </c>
      <c r="C1130">
        <v>170</v>
      </c>
      <c r="D1130" t="s">
        <v>2046</v>
      </c>
    </row>
    <row r="1131" spans="1:4" hidden="1">
      <c r="A1131" t="s">
        <v>1699</v>
      </c>
      <c r="B1131">
        <v>1</v>
      </c>
      <c r="C1131">
        <v>170</v>
      </c>
      <c r="D1131" t="s">
        <v>2046</v>
      </c>
    </row>
    <row r="1132" spans="1:4" hidden="1">
      <c r="A1132" t="s">
        <v>430</v>
      </c>
      <c r="B1132">
        <v>1</v>
      </c>
      <c r="C1132">
        <v>85</v>
      </c>
      <c r="D1132" t="s">
        <v>2046</v>
      </c>
    </row>
    <row r="1133" spans="1:4" hidden="1">
      <c r="A1133" t="s">
        <v>2035</v>
      </c>
      <c r="B1133">
        <v>1</v>
      </c>
      <c r="C1133">
        <v>85</v>
      </c>
      <c r="D1133" t="s">
        <v>2046</v>
      </c>
    </row>
    <row r="1134" spans="1:4" hidden="1">
      <c r="A1134" t="s">
        <v>178</v>
      </c>
      <c r="B1134">
        <v>1</v>
      </c>
      <c r="C1134">
        <v>85</v>
      </c>
      <c r="D1134" t="s">
        <v>2046</v>
      </c>
    </row>
    <row r="1135" spans="1:4" hidden="1">
      <c r="A1135" t="s">
        <v>179</v>
      </c>
      <c r="B1135">
        <v>1</v>
      </c>
      <c r="C1135">
        <v>85</v>
      </c>
      <c r="D1135" t="s">
        <v>2046</v>
      </c>
    </row>
    <row r="1136" spans="1:4" hidden="1">
      <c r="A1136" t="s">
        <v>180</v>
      </c>
      <c r="B1136">
        <v>1</v>
      </c>
      <c r="C1136">
        <v>85</v>
      </c>
      <c r="D1136" t="s">
        <v>2046</v>
      </c>
    </row>
    <row r="1137" spans="1:4" hidden="1">
      <c r="A1137" t="s">
        <v>2244</v>
      </c>
      <c r="B1137">
        <v>1</v>
      </c>
      <c r="C1137">
        <v>85</v>
      </c>
      <c r="D1137" t="s">
        <v>2046</v>
      </c>
    </row>
    <row r="1138" spans="1:4" hidden="1">
      <c r="A1138" t="s">
        <v>44</v>
      </c>
      <c r="B1138">
        <v>1</v>
      </c>
      <c r="C1138">
        <v>85</v>
      </c>
      <c r="D1138" t="s">
        <v>2046</v>
      </c>
    </row>
    <row r="1139" spans="1:4" hidden="1">
      <c r="A1139" t="s">
        <v>431</v>
      </c>
      <c r="B1139">
        <v>1</v>
      </c>
      <c r="C1139">
        <v>170</v>
      </c>
      <c r="D1139" t="s">
        <v>2046</v>
      </c>
    </row>
    <row r="1140" spans="1:4" hidden="1">
      <c r="A1140" t="s">
        <v>181</v>
      </c>
      <c r="B1140">
        <v>1</v>
      </c>
      <c r="C1140">
        <v>85</v>
      </c>
      <c r="D1140" t="s">
        <v>2046</v>
      </c>
    </row>
    <row r="1141" spans="1:4" hidden="1">
      <c r="A1141" t="s">
        <v>182</v>
      </c>
      <c r="B1141">
        <v>1</v>
      </c>
      <c r="C1141">
        <v>85</v>
      </c>
      <c r="D1141" t="s">
        <v>2046</v>
      </c>
    </row>
    <row r="1142" spans="1:4" hidden="1">
      <c r="A1142" t="s">
        <v>81</v>
      </c>
      <c r="B1142">
        <v>1</v>
      </c>
      <c r="C1142">
        <v>85</v>
      </c>
      <c r="D1142" t="s">
        <v>2046</v>
      </c>
    </row>
    <row r="1143" spans="1:4" hidden="1">
      <c r="A1143" t="s">
        <v>83</v>
      </c>
      <c r="B1143">
        <v>1</v>
      </c>
      <c r="C1143">
        <v>85</v>
      </c>
      <c r="D1143" t="s">
        <v>2046</v>
      </c>
    </row>
    <row r="1144" spans="1:4" hidden="1">
      <c r="A1144" t="s">
        <v>310</v>
      </c>
      <c r="B1144">
        <v>1</v>
      </c>
      <c r="C1144">
        <v>85</v>
      </c>
      <c r="D1144" t="s">
        <v>2046</v>
      </c>
    </row>
    <row r="1145" spans="1:4" hidden="1">
      <c r="A1145" t="s">
        <v>2245</v>
      </c>
      <c r="B1145">
        <v>1</v>
      </c>
      <c r="C1145">
        <v>85</v>
      </c>
      <c r="D1145" t="s">
        <v>2046</v>
      </c>
    </row>
    <row r="1146" spans="1:4" hidden="1">
      <c r="A1146" t="s">
        <v>2246</v>
      </c>
      <c r="B1146">
        <v>1</v>
      </c>
      <c r="C1146">
        <v>85</v>
      </c>
      <c r="D1146" t="s">
        <v>2046</v>
      </c>
    </row>
    <row r="1147" spans="1:4" hidden="1">
      <c r="A1147" t="s">
        <v>579</v>
      </c>
      <c r="B1147">
        <v>1</v>
      </c>
      <c r="C1147">
        <v>85</v>
      </c>
      <c r="D1147" t="s">
        <v>2046</v>
      </c>
    </row>
    <row r="1148" spans="1:4" hidden="1">
      <c r="A1148" t="s">
        <v>2247</v>
      </c>
      <c r="B1148">
        <v>1</v>
      </c>
      <c r="C1148">
        <v>85</v>
      </c>
      <c r="D1148" t="s">
        <v>2046</v>
      </c>
    </row>
    <row r="1149" spans="1:4" hidden="1">
      <c r="A1149" t="s">
        <v>2248</v>
      </c>
      <c r="B1149">
        <v>1</v>
      </c>
      <c r="C1149">
        <v>85</v>
      </c>
      <c r="D1149" t="s">
        <v>2046</v>
      </c>
    </row>
    <row r="1150" spans="1:4" hidden="1">
      <c r="A1150" t="s">
        <v>2249</v>
      </c>
      <c r="B1150">
        <v>1</v>
      </c>
      <c r="C1150">
        <v>85</v>
      </c>
      <c r="D1150" t="s">
        <v>2046</v>
      </c>
    </row>
    <row r="1151" spans="1:4" hidden="1">
      <c r="A1151" t="s">
        <v>2250</v>
      </c>
      <c r="B1151">
        <v>1</v>
      </c>
      <c r="C1151">
        <v>85</v>
      </c>
      <c r="D1151" t="s">
        <v>2046</v>
      </c>
    </row>
    <row r="1152" spans="1:4" hidden="1">
      <c r="A1152" t="s">
        <v>2036</v>
      </c>
      <c r="B1152">
        <v>1</v>
      </c>
      <c r="C1152">
        <v>85</v>
      </c>
      <c r="D1152" t="s">
        <v>2046</v>
      </c>
    </row>
    <row r="1153" spans="1:4" hidden="1">
      <c r="A1153" t="s">
        <v>448</v>
      </c>
      <c r="B1153">
        <v>1</v>
      </c>
      <c r="C1153">
        <v>85</v>
      </c>
      <c r="D1153" t="s">
        <v>2046</v>
      </c>
    </row>
    <row r="1154" spans="1:4" hidden="1">
      <c r="A1154" t="s">
        <v>2215</v>
      </c>
      <c r="B1154">
        <v>1</v>
      </c>
      <c r="C1154">
        <v>1</v>
      </c>
      <c r="D1154" t="s">
        <v>2046</v>
      </c>
    </row>
    <row r="1155" spans="1:4" hidden="1">
      <c r="A1155" t="s">
        <v>377</v>
      </c>
      <c r="B1155">
        <v>1</v>
      </c>
      <c r="C1155">
        <v>85</v>
      </c>
      <c r="D1155" t="s">
        <v>2046</v>
      </c>
    </row>
    <row r="1156" spans="1:4" hidden="1">
      <c r="A1156" t="s">
        <v>2251</v>
      </c>
      <c r="B1156">
        <v>1</v>
      </c>
      <c r="C1156">
        <v>85</v>
      </c>
      <c r="D1156" t="s">
        <v>2046</v>
      </c>
    </row>
    <row r="1157" spans="1:4" hidden="1">
      <c r="A1157" t="s">
        <v>2252</v>
      </c>
      <c r="B1157">
        <v>1</v>
      </c>
      <c r="C1157">
        <v>85</v>
      </c>
      <c r="D1157" t="s">
        <v>2046</v>
      </c>
    </row>
    <row r="1158" spans="1:4" hidden="1">
      <c r="A1158" t="s">
        <v>2253</v>
      </c>
      <c r="B1158">
        <v>1</v>
      </c>
      <c r="C1158">
        <v>85</v>
      </c>
      <c r="D1158" t="s">
        <v>2046</v>
      </c>
    </row>
    <row r="1159" spans="1:4" hidden="1">
      <c r="A1159" t="s">
        <v>2254</v>
      </c>
      <c r="B1159">
        <v>1</v>
      </c>
      <c r="C1159">
        <v>85</v>
      </c>
      <c r="D1159" t="s">
        <v>2046</v>
      </c>
    </row>
    <row r="1160" spans="1:4" hidden="1">
      <c r="A1160" t="s">
        <v>2255</v>
      </c>
      <c r="B1160">
        <v>1</v>
      </c>
      <c r="C1160">
        <v>170</v>
      </c>
      <c r="D1160" t="s">
        <v>2046</v>
      </c>
    </row>
    <row r="1161" spans="1:4" hidden="1">
      <c r="A1161" t="s">
        <v>2216</v>
      </c>
      <c r="B1161">
        <v>1</v>
      </c>
      <c r="C1161">
        <v>1</v>
      </c>
      <c r="D1161" t="s">
        <v>2046</v>
      </c>
    </row>
    <row r="1162" spans="1:4" hidden="1">
      <c r="A1162" t="s">
        <v>2217</v>
      </c>
      <c r="B1162">
        <v>1</v>
      </c>
      <c r="C1162">
        <v>1</v>
      </c>
      <c r="D1162" t="s">
        <v>2046</v>
      </c>
    </row>
    <row r="1163" spans="1:4" hidden="1">
      <c r="A1163" t="s">
        <v>2218</v>
      </c>
      <c r="B1163">
        <v>1</v>
      </c>
      <c r="C1163">
        <v>1</v>
      </c>
      <c r="D1163" t="s">
        <v>2046</v>
      </c>
    </row>
    <row r="1164" spans="1:4" hidden="1">
      <c r="A1164" t="s">
        <v>2219</v>
      </c>
      <c r="B1164">
        <v>1</v>
      </c>
      <c r="C1164">
        <v>1</v>
      </c>
      <c r="D1164" t="s">
        <v>2046</v>
      </c>
    </row>
    <row r="1165" spans="1:4" hidden="1">
      <c r="A1165" t="s">
        <v>2220</v>
      </c>
      <c r="B1165">
        <v>1</v>
      </c>
      <c r="C1165">
        <v>1</v>
      </c>
      <c r="D1165" t="s">
        <v>2046</v>
      </c>
    </row>
    <row r="1166" spans="1:4" hidden="1">
      <c r="A1166" t="s">
        <v>2256</v>
      </c>
      <c r="B1166">
        <v>1</v>
      </c>
      <c r="C1166">
        <v>170</v>
      </c>
      <c r="D1166" t="s">
        <v>2046</v>
      </c>
    </row>
    <row r="1167" spans="1:4" hidden="1">
      <c r="A1167" t="s">
        <v>186</v>
      </c>
      <c r="B1167">
        <v>1</v>
      </c>
      <c r="C1167">
        <v>170</v>
      </c>
      <c r="D1167" t="s">
        <v>2046</v>
      </c>
    </row>
    <row r="1168" spans="1:4" hidden="1">
      <c r="A1168" t="s">
        <v>341</v>
      </c>
      <c r="B1168">
        <v>1</v>
      </c>
      <c r="C1168">
        <v>85</v>
      </c>
      <c r="D1168" t="s">
        <v>2046</v>
      </c>
    </row>
    <row r="1169" spans="1:4" hidden="1">
      <c r="A1169" t="s">
        <v>343</v>
      </c>
      <c r="B1169">
        <v>1</v>
      </c>
      <c r="C1169">
        <v>85</v>
      </c>
      <c r="D1169" t="s">
        <v>2046</v>
      </c>
    </row>
    <row r="1170" spans="1:4" hidden="1">
      <c r="A1170" t="s">
        <v>521</v>
      </c>
      <c r="B1170">
        <v>1</v>
      </c>
      <c r="C1170">
        <v>85</v>
      </c>
      <c r="D1170" t="s">
        <v>2046</v>
      </c>
    </row>
    <row r="1171" spans="1:4" hidden="1">
      <c r="A1171" t="s">
        <v>522</v>
      </c>
      <c r="B1171">
        <v>1</v>
      </c>
      <c r="C1171">
        <v>85</v>
      </c>
      <c r="D1171" t="s">
        <v>2046</v>
      </c>
    </row>
    <row r="1172" spans="1:4" hidden="1">
      <c r="A1172" t="s">
        <v>345</v>
      </c>
      <c r="B1172">
        <v>1</v>
      </c>
      <c r="C1172">
        <v>85</v>
      </c>
      <c r="D1172" t="s">
        <v>2046</v>
      </c>
    </row>
    <row r="1173" spans="1:4" hidden="1">
      <c r="A1173" t="s">
        <v>347</v>
      </c>
      <c r="B1173">
        <v>1</v>
      </c>
      <c r="C1173">
        <v>85</v>
      </c>
      <c r="D1173" t="s">
        <v>2046</v>
      </c>
    </row>
    <row r="1174" spans="1:4" hidden="1">
      <c r="A1174" t="s">
        <v>2221</v>
      </c>
      <c r="B1174">
        <v>1</v>
      </c>
      <c r="C1174">
        <v>1</v>
      </c>
      <c r="D1174" t="s">
        <v>2046</v>
      </c>
    </row>
    <row r="1175" spans="1:4" hidden="1">
      <c r="A1175" t="s">
        <v>581</v>
      </c>
      <c r="B1175">
        <v>1</v>
      </c>
      <c r="C1175">
        <v>1</v>
      </c>
      <c r="D1175" t="s">
        <v>2046</v>
      </c>
    </row>
    <row r="1176" spans="1:4" hidden="1">
      <c r="A1176" t="s">
        <v>187</v>
      </c>
      <c r="B1176">
        <v>1</v>
      </c>
      <c r="C1176">
        <v>1</v>
      </c>
      <c r="D1176" t="s">
        <v>2046</v>
      </c>
    </row>
    <row r="1177" spans="1:4" hidden="1">
      <c r="A1177" t="s">
        <v>311</v>
      </c>
      <c r="B1177">
        <v>1</v>
      </c>
      <c r="C1177">
        <v>1</v>
      </c>
      <c r="D1177" t="s">
        <v>2046</v>
      </c>
    </row>
    <row r="1178" spans="1:4" hidden="1">
      <c r="A1178" t="s">
        <v>312</v>
      </c>
      <c r="B1178">
        <v>1</v>
      </c>
      <c r="C1178">
        <v>1</v>
      </c>
      <c r="D1178" t="s">
        <v>2046</v>
      </c>
    </row>
    <row r="1179" spans="1:4" hidden="1">
      <c r="A1179" t="s">
        <v>127</v>
      </c>
      <c r="B1179">
        <v>1</v>
      </c>
      <c r="C1179">
        <v>1</v>
      </c>
      <c r="D1179" t="s">
        <v>2046</v>
      </c>
    </row>
    <row r="1180" spans="1:4" hidden="1">
      <c r="A1180" t="s">
        <v>267</v>
      </c>
      <c r="B1180">
        <v>1</v>
      </c>
      <c r="C1180">
        <v>1</v>
      </c>
      <c r="D1180" t="s">
        <v>2046</v>
      </c>
    </row>
    <row r="1181" spans="1:4" hidden="1">
      <c r="A1181" t="s">
        <v>2014</v>
      </c>
      <c r="B1181">
        <v>1</v>
      </c>
      <c r="C1181">
        <v>2</v>
      </c>
      <c r="D1181" t="s">
        <v>2046</v>
      </c>
    </row>
    <row r="1182" spans="1:4" hidden="1">
      <c r="A1182" t="s">
        <v>2043</v>
      </c>
      <c r="B1182">
        <v>1</v>
      </c>
      <c r="C1182">
        <v>1</v>
      </c>
      <c r="D1182" t="s">
        <v>2046</v>
      </c>
    </row>
    <row r="1183" spans="1:4" hidden="1">
      <c r="A1183" t="s">
        <v>2015</v>
      </c>
      <c r="B1183">
        <v>1</v>
      </c>
      <c r="C1183">
        <v>2</v>
      </c>
      <c r="D1183" t="s">
        <v>2046</v>
      </c>
    </row>
    <row r="1184" spans="1:4" hidden="1">
      <c r="A1184" t="s">
        <v>583</v>
      </c>
      <c r="B1184">
        <v>1</v>
      </c>
      <c r="C1184">
        <v>1</v>
      </c>
      <c r="D1184" t="s">
        <v>2046</v>
      </c>
    </row>
    <row r="1185" spans="1:4" hidden="1">
      <c r="A1185" t="s">
        <v>584</v>
      </c>
      <c r="B1185">
        <v>1</v>
      </c>
      <c r="C1185">
        <v>1</v>
      </c>
      <c r="D1185" t="s">
        <v>2046</v>
      </c>
    </row>
    <row r="1186" spans="1:4" hidden="1">
      <c r="A1186" t="s">
        <v>128</v>
      </c>
      <c r="B1186">
        <v>1</v>
      </c>
      <c r="C1186">
        <v>1</v>
      </c>
      <c r="D1186" t="s">
        <v>2046</v>
      </c>
    </row>
    <row r="1187" spans="1:4" hidden="1">
      <c r="A1187" t="s">
        <v>1703</v>
      </c>
      <c r="B1187">
        <v>1</v>
      </c>
      <c r="C1187">
        <v>1</v>
      </c>
      <c r="D1187" t="s">
        <v>2046</v>
      </c>
    </row>
    <row r="1188" spans="1:4" hidden="1">
      <c r="A1188" t="s">
        <v>2222</v>
      </c>
      <c r="B1188">
        <v>1</v>
      </c>
      <c r="C1188">
        <v>1</v>
      </c>
      <c r="D1188" t="s">
        <v>2046</v>
      </c>
    </row>
    <row r="1189" spans="1:4" hidden="1">
      <c r="A1189" t="s">
        <v>2223</v>
      </c>
      <c r="B1189">
        <v>1</v>
      </c>
      <c r="C1189">
        <v>1</v>
      </c>
      <c r="D1189" t="s">
        <v>2046</v>
      </c>
    </row>
    <row r="1190" spans="1:4" hidden="1">
      <c r="A1190" t="s">
        <v>523</v>
      </c>
      <c r="B1190">
        <v>1</v>
      </c>
      <c r="C1190">
        <v>1</v>
      </c>
      <c r="D1190" t="s">
        <v>2046</v>
      </c>
    </row>
    <row r="1191" spans="1:4" hidden="1">
      <c r="A1191" t="s">
        <v>524</v>
      </c>
      <c r="B1191">
        <v>1</v>
      </c>
      <c r="C1191">
        <v>1</v>
      </c>
      <c r="D1191" t="s">
        <v>2046</v>
      </c>
    </row>
    <row r="1192" spans="1:4" hidden="1">
      <c r="A1192" t="s">
        <v>268</v>
      </c>
      <c r="B1192">
        <v>1</v>
      </c>
      <c r="C1192">
        <v>1</v>
      </c>
      <c r="D1192" t="s">
        <v>2046</v>
      </c>
    </row>
    <row r="1193" spans="1:4" hidden="1">
      <c r="A1193" t="s">
        <v>2224</v>
      </c>
      <c r="B1193">
        <v>1</v>
      </c>
      <c r="C1193">
        <v>1</v>
      </c>
      <c r="D1193" t="s">
        <v>2046</v>
      </c>
    </row>
    <row r="1194" spans="1:4" hidden="1">
      <c r="A1194" t="s">
        <v>2225</v>
      </c>
      <c r="B1194">
        <v>1</v>
      </c>
      <c r="C1194">
        <v>1</v>
      </c>
      <c r="D1194" t="s">
        <v>2046</v>
      </c>
    </row>
    <row r="1195" spans="1:4" hidden="1">
      <c r="A1195" t="s">
        <v>2226</v>
      </c>
      <c r="B1195">
        <v>1</v>
      </c>
      <c r="C1195">
        <v>1</v>
      </c>
      <c r="D1195" t="s">
        <v>2046</v>
      </c>
    </row>
    <row r="1196" spans="1:4" hidden="1">
      <c r="A1196" t="s">
        <v>2227</v>
      </c>
      <c r="B1196">
        <v>1</v>
      </c>
      <c r="C1196">
        <v>1</v>
      </c>
      <c r="D1196" t="s">
        <v>2046</v>
      </c>
    </row>
    <row r="1197" spans="1:4" hidden="1">
      <c r="A1197" t="s">
        <v>2260</v>
      </c>
      <c r="B1197">
        <v>1</v>
      </c>
      <c r="C1197">
        <v>85</v>
      </c>
      <c r="D1197" t="s">
        <v>2046</v>
      </c>
    </row>
    <row r="1198" spans="1:4" hidden="1">
      <c r="A1198" t="s">
        <v>2261</v>
      </c>
      <c r="B1198">
        <v>1</v>
      </c>
      <c r="C1198">
        <v>85</v>
      </c>
      <c r="D1198" t="s">
        <v>2046</v>
      </c>
    </row>
    <row r="1199" spans="1:4" hidden="1">
      <c r="A1199" t="s">
        <v>556</v>
      </c>
      <c r="B1199">
        <v>2</v>
      </c>
      <c r="C1199">
        <v>376</v>
      </c>
      <c r="D1199" t="s">
        <v>2046</v>
      </c>
    </row>
    <row r="1200" spans="1:4" hidden="1">
      <c r="A1200" t="s">
        <v>2026</v>
      </c>
      <c r="B1200">
        <v>2</v>
      </c>
      <c r="C1200">
        <v>5</v>
      </c>
      <c r="D1200" t="s">
        <v>2046</v>
      </c>
    </row>
    <row r="1201" spans="1:4" hidden="1">
      <c r="A1201" t="s">
        <v>1708</v>
      </c>
      <c r="B1201">
        <v>2</v>
      </c>
      <c r="C1201">
        <v>5</v>
      </c>
      <c r="D1201" t="s">
        <v>2046</v>
      </c>
    </row>
    <row r="1202" spans="1:4" hidden="1">
      <c r="A1202" t="s">
        <v>327</v>
      </c>
      <c r="B1202">
        <v>2</v>
      </c>
      <c r="C1202">
        <v>20</v>
      </c>
      <c r="D1202" t="s">
        <v>2046</v>
      </c>
    </row>
    <row r="1203" spans="1:4" hidden="1">
      <c r="A1203" t="s">
        <v>106</v>
      </c>
      <c r="B1203">
        <v>2</v>
      </c>
      <c r="C1203">
        <v>752</v>
      </c>
      <c r="D1203" t="s">
        <v>2046</v>
      </c>
    </row>
    <row r="1204" spans="1:4" hidden="1">
      <c r="A1204" t="s">
        <v>158</v>
      </c>
      <c r="B1204">
        <v>2</v>
      </c>
      <c r="C1204">
        <v>50</v>
      </c>
      <c r="D1204" t="s">
        <v>2046</v>
      </c>
    </row>
    <row r="1205" spans="1:4" hidden="1">
      <c r="A1205" t="s">
        <v>1723</v>
      </c>
      <c r="B1205">
        <v>2</v>
      </c>
      <c r="C1205">
        <v>188</v>
      </c>
      <c r="D1205" t="s">
        <v>2046</v>
      </c>
    </row>
    <row r="1206" spans="1:4" hidden="1">
      <c r="A1206" t="s">
        <v>162</v>
      </c>
      <c r="B1206">
        <v>2</v>
      </c>
      <c r="C1206">
        <v>188</v>
      </c>
      <c r="D1206" t="s">
        <v>2046</v>
      </c>
    </row>
    <row r="1207" spans="1:4" hidden="1">
      <c r="A1207" t="s">
        <v>530</v>
      </c>
      <c r="B1207">
        <v>2</v>
      </c>
      <c r="C1207">
        <v>188</v>
      </c>
      <c r="D1207" t="s">
        <v>2046</v>
      </c>
    </row>
    <row r="1208" spans="1:4" hidden="1">
      <c r="A1208" t="s">
        <v>164</v>
      </c>
      <c r="B1208">
        <v>2</v>
      </c>
      <c r="C1208">
        <v>188</v>
      </c>
      <c r="D1208" t="s">
        <v>2046</v>
      </c>
    </row>
    <row r="1209" spans="1:4" hidden="1">
      <c r="A1209" t="s">
        <v>262</v>
      </c>
      <c r="B1209">
        <v>2</v>
      </c>
      <c r="C1209">
        <v>188</v>
      </c>
      <c r="D1209" t="s">
        <v>2046</v>
      </c>
    </row>
    <row r="1210" spans="1:4" hidden="1">
      <c r="A1210" t="s">
        <v>391</v>
      </c>
      <c r="B1210">
        <v>2</v>
      </c>
      <c r="C1210">
        <v>188</v>
      </c>
      <c r="D1210" t="s">
        <v>2046</v>
      </c>
    </row>
    <row r="1211" spans="1:4" hidden="1">
      <c r="A1211" t="s">
        <v>329</v>
      </c>
      <c r="B1211">
        <v>2</v>
      </c>
      <c r="C1211">
        <v>188</v>
      </c>
      <c r="D1211" t="s">
        <v>2046</v>
      </c>
    </row>
    <row r="1212" spans="1:4" hidden="1">
      <c r="A1212" t="s">
        <v>8</v>
      </c>
      <c r="B1212">
        <v>2</v>
      </c>
      <c r="C1212">
        <v>188</v>
      </c>
      <c r="D1212" t="s">
        <v>2046</v>
      </c>
    </row>
    <row r="1213" spans="1:4" hidden="1">
      <c r="A1213" t="s">
        <v>62</v>
      </c>
      <c r="B1213">
        <v>2</v>
      </c>
      <c r="C1213">
        <v>188</v>
      </c>
      <c r="D1213" t="s">
        <v>2046</v>
      </c>
    </row>
    <row r="1214" spans="1:4" hidden="1">
      <c r="A1214" t="s">
        <v>63</v>
      </c>
      <c r="B1214">
        <v>2</v>
      </c>
      <c r="C1214">
        <v>188</v>
      </c>
      <c r="D1214" t="s">
        <v>2046</v>
      </c>
    </row>
    <row r="1215" spans="1:4" hidden="1">
      <c r="A1215" t="s">
        <v>64</v>
      </c>
      <c r="B1215">
        <v>2</v>
      </c>
      <c r="C1215">
        <v>188</v>
      </c>
      <c r="D1215" t="s">
        <v>2046</v>
      </c>
    </row>
    <row r="1216" spans="1:4" hidden="1">
      <c r="A1216" t="s">
        <v>65</v>
      </c>
      <c r="B1216">
        <v>2</v>
      </c>
      <c r="C1216">
        <v>188</v>
      </c>
      <c r="D1216" t="s">
        <v>2046</v>
      </c>
    </row>
    <row r="1217" spans="1:4" hidden="1">
      <c r="A1217" t="s">
        <v>66</v>
      </c>
      <c r="B1217">
        <v>2</v>
      </c>
      <c r="C1217">
        <v>188</v>
      </c>
      <c r="D1217" t="s">
        <v>2046</v>
      </c>
    </row>
    <row r="1218" spans="1:4" hidden="1">
      <c r="A1218" t="s">
        <v>10</v>
      </c>
      <c r="B1218">
        <v>2</v>
      </c>
      <c r="C1218">
        <v>188</v>
      </c>
      <c r="D1218" t="s">
        <v>2046</v>
      </c>
    </row>
    <row r="1219" spans="1:4" hidden="1">
      <c r="A1219" t="s">
        <v>12</v>
      </c>
      <c r="B1219">
        <v>2</v>
      </c>
      <c r="C1219">
        <v>376</v>
      </c>
      <c r="D1219" t="s">
        <v>2046</v>
      </c>
    </row>
    <row r="1220" spans="1:4" hidden="1">
      <c r="A1220" t="s">
        <v>372</v>
      </c>
      <c r="B1220">
        <v>2</v>
      </c>
      <c r="C1220">
        <v>188</v>
      </c>
      <c r="D1220" t="s">
        <v>2046</v>
      </c>
    </row>
    <row r="1221" spans="1:4" hidden="1">
      <c r="A1221" t="s">
        <v>508</v>
      </c>
      <c r="B1221">
        <v>2</v>
      </c>
      <c r="C1221">
        <v>188</v>
      </c>
      <c r="D1221" t="s">
        <v>2046</v>
      </c>
    </row>
    <row r="1222" spans="1:4" hidden="1">
      <c r="A1222" t="s">
        <v>330</v>
      </c>
      <c r="B1222">
        <v>2</v>
      </c>
      <c r="C1222">
        <v>376</v>
      </c>
      <c r="D1222" t="s">
        <v>2046</v>
      </c>
    </row>
    <row r="1223" spans="1:4" hidden="1">
      <c r="A1223" t="s">
        <v>2231</v>
      </c>
      <c r="B1223">
        <v>2</v>
      </c>
      <c r="C1223">
        <v>1692</v>
      </c>
      <c r="D1223" t="s">
        <v>2046</v>
      </c>
    </row>
    <row r="1224" spans="1:4" hidden="1">
      <c r="A1224" t="s">
        <v>392</v>
      </c>
      <c r="B1224">
        <v>2</v>
      </c>
      <c r="C1224">
        <v>188</v>
      </c>
      <c r="D1224" t="s">
        <v>2046</v>
      </c>
    </row>
    <row r="1225" spans="1:4" hidden="1">
      <c r="A1225" t="s">
        <v>331</v>
      </c>
      <c r="B1225">
        <v>2</v>
      </c>
      <c r="C1225">
        <v>188</v>
      </c>
      <c r="D1225" t="s">
        <v>2046</v>
      </c>
    </row>
    <row r="1226" spans="1:4" hidden="1">
      <c r="A1226" t="s">
        <v>438</v>
      </c>
      <c r="B1226">
        <v>2</v>
      </c>
      <c r="C1226">
        <v>188</v>
      </c>
      <c r="D1226" t="s">
        <v>2046</v>
      </c>
    </row>
    <row r="1227" spans="1:4" hidden="1">
      <c r="A1227" t="s">
        <v>332</v>
      </c>
      <c r="B1227">
        <v>2</v>
      </c>
      <c r="C1227">
        <v>564</v>
      </c>
      <c r="D1227" t="s">
        <v>2046</v>
      </c>
    </row>
    <row r="1228" spans="1:4" hidden="1">
      <c r="A1228" t="s">
        <v>2232</v>
      </c>
      <c r="B1228">
        <v>2</v>
      </c>
      <c r="C1228">
        <v>376</v>
      </c>
      <c r="D1228" t="s">
        <v>2046</v>
      </c>
    </row>
    <row r="1229" spans="1:4" hidden="1">
      <c r="A1229" t="s">
        <v>333</v>
      </c>
      <c r="B1229">
        <v>2</v>
      </c>
      <c r="C1229">
        <v>376</v>
      </c>
      <c r="D1229" t="s">
        <v>2046</v>
      </c>
    </row>
    <row r="1230" spans="1:4" hidden="1">
      <c r="A1230" t="s">
        <v>279</v>
      </c>
      <c r="B1230">
        <v>2</v>
      </c>
      <c r="C1230">
        <v>752</v>
      </c>
      <c r="D1230" t="s">
        <v>2046</v>
      </c>
    </row>
    <row r="1231" spans="1:4" hidden="1">
      <c r="A1231" t="s">
        <v>393</v>
      </c>
      <c r="B1231">
        <v>2</v>
      </c>
      <c r="C1231">
        <v>376</v>
      </c>
      <c r="D1231" t="s">
        <v>2046</v>
      </c>
    </row>
    <row r="1232" spans="1:4" hidden="1">
      <c r="A1232" t="s">
        <v>2233</v>
      </c>
      <c r="B1232">
        <v>2</v>
      </c>
      <c r="C1232">
        <v>188</v>
      </c>
      <c r="D1232" t="s">
        <v>2046</v>
      </c>
    </row>
    <row r="1233" spans="1:4" hidden="1">
      <c r="A1233" t="s">
        <v>67</v>
      </c>
      <c r="B1233">
        <v>2</v>
      </c>
      <c r="C1233">
        <v>940</v>
      </c>
      <c r="D1233" t="s">
        <v>2046</v>
      </c>
    </row>
    <row r="1234" spans="1:4" hidden="1">
      <c r="A1234" t="s">
        <v>68</v>
      </c>
      <c r="B1234">
        <v>2</v>
      </c>
      <c r="C1234">
        <v>188</v>
      </c>
      <c r="D1234" t="s">
        <v>2046</v>
      </c>
    </row>
    <row r="1235" spans="1:4" hidden="1">
      <c r="A1235" t="s">
        <v>69</v>
      </c>
      <c r="B1235">
        <v>2</v>
      </c>
      <c r="C1235">
        <v>188</v>
      </c>
      <c r="D1235" t="s">
        <v>2046</v>
      </c>
    </row>
    <row r="1236" spans="1:4" hidden="1">
      <c r="A1236" t="s">
        <v>70</v>
      </c>
      <c r="B1236">
        <v>2</v>
      </c>
      <c r="C1236">
        <v>188</v>
      </c>
      <c r="D1236" t="s">
        <v>2046</v>
      </c>
    </row>
    <row r="1237" spans="1:4" hidden="1">
      <c r="A1237" t="s">
        <v>71</v>
      </c>
      <c r="B1237">
        <v>2</v>
      </c>
      <c r="C1237">
        <v>188</v>
      </c>
      <c r="D1237" t="s">
        <v>2046</v>
      </c>
    </row>
    <row r="1238" spans="1:4" hidden="1">
      <c r="A1238" t="s">
        <v>108</v>
      </c>
      <c r="B1238">
        <v>2</v>
      </c>
      <c r="C1238">
        <v>188</v>
      </c>
      <c r="D1238" t="s">
        <v>2046</v>
      </c>
    </row>
    <row r="1239" spans="1:4" hidden="1">
      <c r="A1239" t="s">
        <v>548</v>
      </c>
      <c r="B1239">
        <v>2</v>
      </c>
      <c r="C1239">
        <v>188</v>
      </c>
      <c r="D1239" t="s">
        <v>2046</v>
      </c>
    </row>
    <row r="1240" spans="1:4" hidden="1">
      <c r="A1240" t="s">
        <v>263</v>
      </c>
      <c r="B1240">
        <v>2</v>
      </c>
      <c r="C1240">
        <v>376</v>
      </c>
      <c r="D1240" t="s">
        <v>2046</v>
      </c>
    </row>
    <row r="1241" spans="1:4" hidden="1">
      <c r="A1241" t="s">
        <v>2234</v>
      </c>
      <c r="B1241">
        <v>2</v>
      </c>
      <c r="C1241">
        <v>188</v>
      </c>
      <c r="D1241" t="s">
        <v>2046</v>
      </c>
    </row>
    <row r="1242" spans="1:4" hidden="1">
      <c r="A1242" t="s">
        <v>440</v>
      </c>
      <c r="B1242">
        <v>2</v>
      </c>
      <c r="C1242">
        <v>188</v>
      </c>
      <c r="D1242" t="s">
        <v>2046</v>
      </c>
    </row>
    <row r="1243" spans="1:4" hidden="1">
      <c r="A1243" t="s">
        <v>167</v>
      </c>
      <c r="B1243">
        <v>2</v>
      </c>
      <c r="C1243">
        <v>752</v>
      </c>
      <c r="D1243" t="s">
        <v>2046</v>
      </c>
    </row>
    <row r="1244" spans="1:4" hidden="1">
      <c r="A1244" t="s">
        <v>574</v>
      </c>
      <c r="B1244">
        <v>2</v>
      </c>
      <c r="C1244">
        <v>188</v>
      </c>
      <c r="D1244" t="s">
        <v>2046</v>
      </c>
    </row>
    <row r="1245" spans="1:4" hidden="1">
      <c r="A1245" t="s">
        <v>2235</v>
      </c>
      <c r="B1245">
        <v>2</v>
      </c>
      <c r="C1245">
        <v>188</v>
      </c>
      <c r="D1245" t="s">
        <v>2046</v>
      </c>
    </row>
    <row r="1246" spans="1:4" hidden="1">
      <c r="A1246" t="s">
        <v>13</v>
      </c>
      <c r="B1246">
        <v>2</v>
      </c>
      <c r="C1246">
        <v>376</v>
      </c>
      <c r="D1246" t="s">
        <v>2046</v>
      </c>
    </row>
    <row r="1247" spans="1:4" hidden="1">
      <c r="A1247" t="s">
        <v>73</v>
      </c>
      <c r="B1247">
        <v>2</v>
      </c>
      <c r="C1247">
        <v>376</v>
      </c>
      <c r="D1247" t="s">
        <v>2046</v>
      </c>
    </row>
    <row r="1248" spans="1:4" hidden="1">
      <c r="A1248" t="s">
        <v>2236</v>
      </c>
      <c r="B1248">
        <v>2</v>
      </c>
      <c r="C1248">
        <v>188</v>
      </c>
      <c r="D1248" t="s">
        <v>2046</v>
      </c>
    </row>
    <row r="1249" spans="1:4" hidden="1">
      <c r="A1249" t="s">
        <v>74</v>
      </c>
      <c r="B1249">
        <v>2</v>
      </c>
      <c r="C1249">
        <v>188</v>
      </c>
      <c r="D1249" t="s">
        <v>2046</v>
      </c>
    </row>
    <row r="1250" spans="1:4" hidden="1">
      <c r="A1250" t="s">
        <v>2237</v>
      </c>
      <c r="B1250">
        <v>2</v>
      </c>
      <c r="C1250">
        <v>376</v>
      </c>
      <c r="D1250" t="s">
        <v>2046</v>
      </c>
    </row>
    <row r="1251" spans="1:4" hidden="1">
      <c r="A1251" t="s">
        <v>528</v>
      </c>
      <c r="B1251">
        <v>2</v>
      </c>
      <c r="C1251">
        <v>376</v>
      </c>
      <c r="D1251" t="s">
        <v>2046</v>
      </c>
    </row>
    <row r="1252" spans="1:4" hidden="1">
      <c r="A1252" t="s">
        <v>75</v>
      </c>
      <c r="B1252">
        <v>2</v>
      </c>
      <c r="C1252">
        <v>376</v>
      </c>
      <c r="D1252" t="s">
        <v>2046</v>
      </c>
    </row>
    <row r="1253" spans="1:4" hidden="1">
      <c r="A1253" t="s">
        <v>109</v>
      </c>
      <c r="B1253">
        <v>2</v>
      </c>
      <c r="C1253">
        <v>188</v>
      </c>
      <c r="D1253" t="s">
        <v>2046</v>
      </c>
    </row>
    <row r="1254" spans="1:4" hidden="1">
      <c r="A1254" t="s">
        <v>462</v>
      </c>
      <c r="B1254">
        <v>2</v>
      </c>
      <c r="C1254">
        <v>188</v>
      </c>
      <c r="D1254" t="s">
        <v>2046</v>
      </c>
    </row>
    <row r="1255" spans="1:4" hidden="1">
      <c r="A1255" t="s">
        <v>463</v>
      </c>
      <c r="B1255">
        <v>2</v>
      </c>
      <c r="C1255">
        <v>188</v>
      </c>
      <c r="D1255" t="s">
        <v>2046</v>
      </c>
    </row>
    <row r="1256" spans="1:4" hidden="1">
      <c r="A1256" t="s">
        <v>464</v>
      </c>
      <c r="B1256">
        <v>2</v>
      </c>
      <c r="C1256">
        <v>188</v>
      </c>
      <c r="D1256" t="s">
        <v>2046</v>
      </c>
    </row>
    <row r="1257" spans="1:4" hidden="1">
      <c r="A1257" t="s">
        <v>486</v>
      </c>
      <c r="B1257">
        <v>2</v>
      </c>
      <c r="C1257">
        <v>188</v>
      </c>
      <c r="D1257" t="s">
        <v>2046</v>
      </c>
    </row>
    <row r="1258" spans="1:4" hidden="1">
      <c r="A1258" t="s">
        <v>395</v>
      </c>
      <c r="B1258">
        <v>2</v>
      </c>
      <c r="C1258">
        <v>188</v>
      </c>
      <c r="D1258" t="s">
        <v>2046</v>
      </c>
    </row>
    <row r="1259" spans="1:4" hidden="1">
      <c r="A1259" t="s">
        <v>301</v>
      </c>
      <c r="B1259">
        <v>2</v>
      </c>
      <c r="C1259">
        <v>188</v>
      </c>
      <c r="D1259" t="s">
        <v>2046</v>
      </c>
    </row>
    <row r="1260" spans="1:4" hidden="1">
      <c r="A1260" t="s">
        <v>76</v>
      </c>
      <c r="B1260">
        <v>2</v>
      </c>
      <c r="C1260">
        <v>188</v>
      </c>
      <c r="D1260" t="s">
        <v>2046</v>
      </c>
    </row>
    <row r="1261" spans="1:4" hidden="1">
      <c r="A1261" t="s">
        <v>168</v>
      </c>
      <c r="B1261">
        <v>2</v>
      </c>
      <c r="C1261">
        <v>188</v>
      </c>
      <c r="D1261" t="s">
        <v>2046</v>
      </c>
    </row>
    <row r="1262" spans="1:4" hidden="1">
      <c r="A1262" t="s">
        <v>14</v>
      </c>
      <c r="B1262">
        <v>2</v>
      </c>
      <c r="C1262">
        <v>564</v>
      </c>
      <c r="D1262" t="s">
        <v>2046</v>
      </c>
    </row>
    <row r="1263" spans="1:4" hidden="1">
      <c r="A1263" t="s">
        <v>15</v>
      </c>
      <c r="B1263">
        <v>2</v>
      </c>
      <c r="C1263">
        <v>376</v>
      </c>
      <c r="D1263" t="s">
        <v>2046</v>
      </c>
    </row>
    <row r="1264" spans="1:4" hidden="1">
      <c r="A1264" t="s">
        <v>472</v>
      </c>
      <c r="B1264">
        <v>2</v>
      </c>
      <c r="C1264">
        <v>752</v>
      </c>
      <c r="D1264" t="s">
        <v>2046</v>
      </c>
    </row>
    <row r="1265" spans="1:4" hidden="1">
      <c r="A1265" t="s">
        <v>16</v>
      </c>
      <c r="B1265">
        <v>2</v>
      </c>
      <c r="C1265">
        <v>376</v>
      </c>
      <c r="D1265" t="s">
        <v>2046</v>
      </c>
    </row>
    <row r="1266" spans="1:4" hidden="1">
      <c r="A1266" t="s">
        <v>17</v>
      </c>
      <c r="B1266">
        <v>2</v>
      </c>
      <c r="C1266">
        <v>376</v>
      </c>
      <c r="D1266" t="s">
        <v>2046</v>
      </c>
    </row>
    <row r="1267" spans="1:4" hidden="1">
      <c r="A1267" t="s">
        <v>18</v>
      </c>
      <c r="B1267">
        <v>2</v>
      </c>
      <c r="C1267">
        <v>1128</v>
      </c>
      <c r="D1267" t="s">
        <v>2046</v>
      </c>
    </row>
    <row r="1268" spans="1:4" hidden="1">
      <c r="A1268" t="s">
        <v>396</v>
      </c>
      <c r="B1268">
        <v>2</v>
      </c>
      <c r="C1268">
        <v>2256</v>
      </c>
      <c r="D1268" t="s">
        <v>2046</v>
      </c>
    </row>
    <row r="1269" spans="1:4" hidden="1">
      <c r="A1269" t="s">
        <v>19</v>
      </c>
      <c r="B1269">
        <v>2</v>
      </c>
      <c r="C1269">
        <v>376</v>
      </c>
      <c r="D1269" t="s">
        <v>2046</v>
      </c>
    </row>
    <row r="1270" spans="1:4" hidden="1">
      <c r="A1270" t="s">
        <v>20</v>
      </c>
      <c r="B1270">
        <v>2</v>
      </c>
      <c r="C1270">
        <v>312</v>
      </c>
      <c r="D1270" t="s">
        <v>2046</v>
      </c>
    </row>
    <row r="1271" spans="1:4" hidden="1">
      <c r="A1271" t="s">
        <v>21</v>
      </c>
      <c r="B1271">
        <v>2</v>
      </c>
      <c r="C1271">
        <v>816</v>
      </c>
      <c r="D1271" t="s">
        <v>2046</v>
      </c>
    </row>
    <row r="1272" spans="1:4" hidden="1">
      <c r="A1272" t="s">
        <v>22</v>
      </c>
      <c r="B1272">
        <v>2</v>
      </c>
      <c r="C1272">
        <v>1128</v>
      </c>
      <c r="D1272" t="s">
        <v>2046</v>
      </c>
    </row>
    <row r="1273" spans="1:4" hidden="1">
      <c r="A1273" t="s">
        <v>23</v>
      </c>
      <c r="B1273">
        <v>2</v>
      </c>
      <c r="C1273">
        <v>188</v>
      </c>
      <c r="D1273" t="s">
        <v>2046</v>
      </c>
    </row>
    <row r="1274" spans="1:4" hidden="1">
      <c r="A1274" t="s">
        <v>169</v>
      </c>
      <c r="B1274">
        <v>2</v>
      </c>
      <c r="C1274">
        <v>188</v>
      </c>
      <c r="D1274" t="s">
        <v>2046</v>
      </c>
    </row>
    <row r="1275" spans="1:4" hidden="1">
      <c r="A1275" t="s">
        <v>24</v>
      </c>
      <c r="B1275">
        <v>2</v>
      </c>
      <c r="C1275">
        <v>188</v>
      </c>
      <c r="D1275" t="s">
        <v>2046</v>
      </c>
    </row>
    <row r="1276" spans="1:4" hidden="1">
      <c r="A1276" t="s">
        <v>170</v>
      </c>
      <c r="B1276">
        <v>2</v>
      </c>
      <c r="C1276">
        <v>188</v>
      </c>
      <c r="D1276" t="s">
        <v>2046</v>
      </c>
    </row>
    <row r="1277" spans="1:4" hidden="1">
      <c r="A1277" t="s">
        <v>25</v>
      </c>
      <c r="B1277">
        <v>2</v>
      </c>
      <c r="C1277">
        <v>188</v>
      </c>
      <c r="D1277" t="s">
        <v>2046</v>
      </c>
    </row>
    <row r="1278" spans="1:4" hidden="1">
      <c r="A1278" t="s">
        <v>171</v>
      </c>
      <c r="B1278">
        <v>2</v>
      </c>
      <c r="C1278">
        <v>188</v>
      </c>
      <c r="D1278" t="s">
        <v>2046</v>
      </c>
    </row>
    <row r="1279" spans="1:4" hidden="1">
      <c r="A1279" t="s">
        <v>26</v>
      </c>
      <c r="B1279">
        <v>2</v>
      </c>
      <c r="C1279">
        <v>188</v>
      </c>
      <c r="D1279" t="s">
        <v>2046</v>
      </c>
    </row>
    <row r="1280" spans="1:4" hidden="1">
      <c r="A1280" t="s">
        <v>2238</v>
      </c>
      <c r="B1280">
        <v>2</v>
      </c>
      <c r="C1280">
        <v>188</v>
      </c>
      <c r="D1280" t="s">
        <v>2046</v>
      </c>
    </row>
    <row r="1281" spans="1:4" hidden="1">
      <c r="A1281" t="s">
        <v>2239</v>
      </c>
      <c r="B1281">
        <v>2</v>
      </c>
      <c r="C1281">
        <v>188</v>
      </c>
      <c r="D1281" t="s">
        <v>2046</v>
      </c>
    </row>
    <row r="1282" spans="1:4" hidden="1">
      <c r="A1282" t="s">
        <v>1712</v>
      </c>
      <c r="B1282">
        <v>2</v>
      </c>
      <c r="C1282">
        <v>240</v>
      </c>
      <c r="D1282" t="s">
        <v>2046</v>
      </c>
    </row>
    <row r="1283" spans="1:4" hidden="1">
      <c r="A1283" t="s">
        <v>27</v>
      </c>
      <c r="B1283">
        <v>2</v>
      </c>
      <c r="C1283">
        <v>752</v>
      </c>
      <c r="D1283" t="s">
        <v>2046</v>
      </c>
    </row>
    <row r="1284" spans="1:4" hidden="1">
      <c r="A1284" t="s">
        <v>1698</v>
      </c>
      <c r="B1284">
        <v>2</v>
      </c>
      <c r="C1284">
        <v>376</v>
      </c>
      <c r="D1284" t="s">
        <v>2046</v>
      </c>
    </row>
    <row r="1285" spans="1:4" hidden="1">
      <c r="A1285" t="s">
        <v>28</v>
      </c>
      <c r="B1285">
        <v>2</v>
      </c>
      <c r="C1285">
        <v>376</v>
      </c>
      <c r="D1285" t="s">
        <v>2046</v>
      </c>
    </row>
    <row r="1286" spans="1:4" hidden="1">
      <c r="A1286" t="s">
        <v>110</v>
      </c>
      <c r="B1286">
        <v>2</v>
      </c>
      <c r="C1286">
        <v>188</v>
      </c>
      <c r="D1286" t="s">
        <v>2046</v>
      </c>
    </row>
    <row r="1287" spans="1:4" hidden="1">
      <c r="A1287" t="s">
        <v>172</v>
      </c>
      <c r="B1287">
        <v>2</v>
      </c>
      <c r="C1287">
        <v>188</v>
      </c>
      <c r="D1287" t="s">
        <v>2046</v>
      </c>
    </row>
    <row r="1288" spans="1:4" hidden="1">
      <c r="A1288" t="s">
        <v>29</v>
      </c>
      <c r="B1288">
        <v>2</v>
      </c>
      <c r="C1288">
        <v>188</v>
      </c>
      <c r="D1288" t="s">
        <v>2046</v>
      </c>
    </row>
    <row r="1289" spans="1:4" hidden="1">
      <c r="A1289" t="s">
        <v>111</v>
      </c>
      <c r="B1289">
        <v>2</v>
      </c>
      <c r="C1289">
        <v>188</v>
      </c>
      <c r="D1289" t="s">
        <v>2046</v>
      </c>
    </row>
    <row r="1290" spans="1:4" hidden="1">
      <c r="A1290" t="s">
        <v>173</v>
      </c>
      <c r="B1290">
        <v>2</v>
      </c>
      <c r="C1290">
        <v>188</v>
      </c>
      <c r="D1290" t="s">
        <v>2046</v>
      </c>
    </row>
    <row r="1291" spans="1:4" hidden="1">
      <c r="A1291" t="s">
        <v>30</v>
      </c>
      <c r="B1291">
        <v>2</v>
      </c>
      <c r="C1291">
        <v>188</v>
      </c>
      <c r="D1291" t="s">
        <v>2046</v>
      </c>
    </row>
    <row r="1292" spans="1:4" hidden="1">
      <c r="A1292" t="s">
        <v>397</v>
      </c>
      <c r="B1292">
        <v>2</v>
      </c>
      <c r="C1292">
        <v>376</v>
      </c>
      <c r="D1292" t="s">
        <v>2046</v>
      </c>
    </row>
    <row r="1293" spans="1:4" hidden="1">
      <c r="A1293" t="s">
        <v>31</v>
      </c>
      <c r="B1293">
        <v>2</v>
      </c>
      <c r="C1293">
        <v>752</v>
      </c>
      <c r="D1293" t="s">
        <v>2046</v>
      </c>
    </row>
    <row r="1294" spans="1:4" hidden="1">
      <c r="A1294" t="s">
        <v>422</v>
      </c>
      <c r="B1294">
        <v>2</v>
      </c>
      <c r="C1294">
        <v>752</v>
      </c>
      <c r="D1294" t="s">
        <v>2046</v>
      </c>
    </row>
    <row r="1295" spans="1:4" hidden="1">
      <c r="A1295" t="s">
        <v>32</v>
      </c>
      <c r="B1295">
        <v>2</v>
      </c>
      <c r="C1295">
        <v>376</v>
      </c>
      <c r="D1295" t="s">
        <v>2046</v>
      </c>
    </row>
    <row r="1296" spans="1:4" hidden="1">
      <c r="A1296" t="s">
        <v>33</v>
      </c>
      <c r="B1296">
        <v>2</v>
      </c>
      <c r="C1296">
        <v>564</v>
      </c>
      <c r="D1296" t="s">
        <v>2046</v>
      </c>
    </row>
    <row r="1297" spans="1:4" hidden="1">
      <c r="A1297" t="s">
        <v>34</v>
      </c>
      <c r="B1297">
        <v>2</v>
      </c>
      <c r="C1297">
        <v>564</v>
      </c>
      <c r="D1297" t="s">
        <v>2046</v>
      </c>
    </row>
    <row r="1298" spans="1:4" hidden="1">
      <c r="A1298" t="s">
        <v>35</v>
      </c>
      <c r="B1298">
        <v>2</v>
      </c>
      <c r="C1298">
        <v>376</v>
      </c>
      <c r="D1298" t="s">
        <v>2046</v>
      </c>
    </row>
    <row r="1299" spans="1:4" hidden="1">
      <c r="A1299" t="s">
        <v>398</v>
      </c>
      <c r="B1299">
        <v>2</v>
      </c>
      <c r="C1299">
        <v>376</v>
      </c>
      <c r="D1299" t="s">
        <v>2046</v>
      </c>
    </row>
    <row r="1300" spans="1:4" hidden="1">
      <c r="A1300" t="s">
        <v>423</v>
      </c>
      <c r="B1300">
        <v>2</v>
      </c>
      <c r="C1300">
        <v>376</v>
      </c>
      <c r="D1300" t="s">
        <v>2046</v>
      </c>
    </row>
    <row r="1301" spans="1:4" hidden="1">
      <c r="A1301" t="s">
        <v>400</v>
      </c>
      <c r="B1301">
        <v>2</v>
      </c>
      <c r="C1301">
        <v>1316</v>
      </c>
      <c r="D1301" t="s">
        <v>2046</v>
      </c>
    </row>
    <row r="1302" spans="1:4" hidden="1">
      <c r="A1302" t="s">
        <v>36</v>
      </c>
      <c r="B1302">
        <v>2</v>
      </c>
      <c r="C1302">
        <v>188</v>
      </c>
      <c r="D1302" t="s">
        <v>2046</v>
      </c>
    </row>
    <row r="1303" spans="1:4" hidden="1">
      <c r="A1303" t="s">
        <v>37</v>
      </c>
      <c r="B1303">
        <v>2</v>
      </c>
      <c r="C1303">
        <v>188</v>
      </c>
      <c r="D1303" t="s">
        <v>2046</v>
      </c>
    </row>
    <row r="1304" spans="1:4" hidden="1">
      <c r="A1304" t="s">
        <v>38</v>
      </c>
      <c r="B1304">
        <v>2</v>
      </c>
      <c r="C1304">
        <v>188</v>
      </c>
      <c r="D1304" t="s">
        <v>2046</v>
      </c>
    </row>
    <row r="1305" spans="1:4" hidden="1">
      <c r="A1305" t="s">
        <v>39</v>
      </c>
      <c r="B1305">
        <v>2</v>
      </c>
      <c r="C1305">
        <v>188</v>
      </c>
      <c r="D1305" t="s">
        <v>2046</v>
      </c>
    </row>
    <row r="1306" spans="1:4" hidden="1">
      <c r="A1306" t="s">
        <v>40</v>
      </c>
      <c r="B1306">
        <v>2</v>
      </c>
      <c r="C1306">
        <v>188</v>
      </c>
      <c r="D1306" t="s">
        <v>2046</v>
      </c>
    </row>
    <row r="1307" spans="1:4" hidden="1">
      <c r="A1307" t="s">
        <v>424</v>
      </c>
      <c r="B1307">
        <v>2</v>
      </c>
      <c r="C1307">
        <v>564</v>
      </c>
      <c r="D1307" t="s">
        <v>2046</v>
      </c>
    </row>
    <row r="1308" spans="1:4" hidden="1">
      <c r="A1308" t="s">
        <v>2240</v>
      </c>
      <c r="B1308">
        <v>2</v>
      </c>
      <c r="C1308">
        <v>188</v>
      </c>
      <c r="D1308" t="s">
        <v>2046</v>
      </c>
    </row>
    <row r="1309" spans="1:4" hidden="1">
      <c r="A1309" t="s">
        <v>41</v>
      </c>
      <c r="B1309">
        <v>2</v>
      </c>
      <c r="C1309">
        <v>188</v>
      </c>
      <c r="D1309" t="s">
        <v>2046</v>
      </c>
    </row>
    <row r="1310" spans="1:4" hidden="1">
      <c r="A1310" t="s">
        <v>42</v>
      </c>
      <c r="B1310">
        <v>2</v>
      </c>
      <c r="C1310">
        <v>752</v>
      </c>
      <c r="D1310" t="s">
        <v>2046</v>
      </c>
    </row>
    <row r="1311" spans="1:4" hidden="1">
      <c r="A1311" t="s">
        <v>473</v>
      </c>
      <c r="B1311">
        <v>2</v>
      </c>
      <c r="C1311">
        <v>376</v>
      </c>
      <c r="D1311" t="s">
        <v>2046</v>
      </c>
    </row>
    <row r="1312" spans="1:4" hidden="1">
      <c r="A1312" t="s">
        <v>43</v>
      </c>
      <c r="B1312">
        <v>2</v>
      </c>
      <c r="C1312">
        <v>376</v>
      </c>
      <c r="D1312" t="s">
        <v>2046</v>
      </c>
    </row>
    <row r="1313" spans="1:4" hidden="1">
      <c r="A1313" t="s">
        <v>474</v>
      </c>
      <c r="B1313">
        <v>2</v>
      </c>
      <c r="C1313">
        <v>940</v>
      </c>
      <c r="D1313" t="s">
        <v>2046</v>
      </c>
    </row>
    <row r="1314" spans="1:4" hidden="1">
      <c r="A1314" t="s">
        <v>174</v>
      </c>
      <c r="B1314">
        <v>2</v>
      </c>
      <c r="C1314">
        <v>648</v>
      </c>
      <c r="D1314" t="s">
        <v>2046</v>
      </c>
    </row>
    <row r="1315" spans="1:4" hidden="1">
      <c r="A1315" t="s">
        <v>425</v>
      </c>
      <c r="B1315">
        <v>2</v>
      </c>
      <c r="C1315">
        <v>376</v>
      </c>
      <c r="D1315" t="s">
        <v>2046</v>
      </c>
    </row>
    <row r="1316" spans="1:4" hidden="1">
      <c r="A1316" t="s">
        <v>175</v>
      </c>
      <c r="B1316">
        <v>2</v>
      </c>
      <c r="C1316">
        <v>564</v>
      </c>
      <c r="D1316" t="s">
        <v>2046</v>
      </c>
    </row>
    <row r="1317" spans="1:4" hidden="1">
      <c r="A1317" t="s">
        <v>426</v>
      </c>
      <c r="B1317">
        <v>2</v>
      </c>
      <c r="C1317">
        <v>188</v>
      </c>
      <c r="D1317" t="s">
        <v>2046</v>
      </c>
    </row>
    <row r="1318" spans="1:4" hidden="1">
      <c r="A1318" t="s">
        <v>531</v>
      </c>
      <c r="B1318">
        <v>2</v>
      </c>
      <c r="C1318">
        <v>188</v>
      </c>
      <c r="D1318" t="s">
        <v>2046</v>
      </c>
    </row>
    <row r="1319" spans="1:4" hidden="1">
      <c r="A1319" t="s">
        <v>487</v>
      </c>
      <c r="B1319">
        <v>2</v>
      </c>
      <c r="C1319">
        <v>188</v>
      </c>
      <c r="D1319" t="s">
        <v>2046</v>
      </c>
    </row>
    <row r="1320" spans="1:4" hidden="1">
      <c r="A1320" t="s">
        <v>1726</v>
      </c>
      <c r="B1320">
        <v>2</v>
      </c>
      <c r="C1320">
        <v>188</v>
      </c>
      <c r="D1320" t="s">
        <v>2046</v>
      </c>
    </row>
    <row r="1321" spans="1:4" hidden="1">
      <c r="A1321" t="s">
        <v>2241</v>
      </c>
      <c r="B1321">
        <v>2</v>
      </c>
      <c r="C1321">
        <v>188</v>
      </c>
      <c r="D1321" t="s">
        <v>2046</v>
      </c>
    </row>
    <row r="1322" spans="1:4" hidden="1">
      <c r="A1322" t="s">
        <v>1793</v>
      </c>
      <c r="B1322">
        <v>2</v>
      </c>
      <c r="C1322">
        <v>376</v>
      </c>
      <c r="D1322" t="s">
        <v>2046</v>
      </c>
    </row>
    <row r="1323" spans="1:4" hidden="1">
      <c r="A1323" t="s">
        <v>1794</v>
      </c>
      <c r="B1323">
        <v>2</v>
      </c>
      <c r="C1323">
        <v>188</v>
      </c>
      <c r="D1323" t="s">
        <v>2046</v>
      </c>
    </row>
    <row r="1324" spans="1:4" hidden="1">
      <c r="A1324" t="s">
        <v>442</v>
      </c>
      <c r="B1324">
        <v>2</v>
      </c>
      <c r="C1324">
        <v>188</v>
      </c>
      <c r="D1324" t="s">
        <v>2046</v>
      </c>
    </row>
    <row r="1325" spans="1:4" hidden="1">
      <c r="A1325" t="s">
        <v>1730</v>
      </c>
      <c r="B1325">
        <v>2</v>
      </c>
      <c r="C1325">
        <v>188</v>
      </c>
      <c r="D1325" t="s">
        <v>2046</v>
      </c>
    </row>
    <row r="1326" spans="1:4" hidden="1">
      <c r="A1326" t="s">
        <v>510</v>
      </c>
      <c r="B1326">
        <v>2</v>
      </c>
      <c r="C1326">
        <v>188</v>
      </c>
      <c r="D1326" t="s">
        <v>2046</v>
      </c>
    </row>
    <row r="1327" spans="1:4" hidden="1">
      <c r="A1327" t="s">
        <v>78</v>
      </c>
      <c r="B1327">
        <v>2</v>
      </c>
      <c r="C1327">
        <v>188</v>
      </c>
      <c r="D1327" t="s">
        <v>2046</v>
      </c>
    </row>
    <row r="1328" spans="1:4" hidden="1">
      <c r="A1328" t="s">
        <v>1702</v>
      </c>
      <c r="B1328">
        <v>2</v>
      </c>
      <c r="C1328">
        <v>188</v>
      </c>
      <c r="D1328" t="s">
        <v>2046</v>
      </c>
    </row>
    <row r="1329" spans="1:4" hidden="1">
      <c r="A1329" t="s">
        <v>1795</v>
      </c>
      <c r="B1329">
        <v>2</v>
      </c>
      <c r="C1329">
        <v>188</v>
      </c>
      <c r="D1329" t="s">
        <v>2046</v>
      </c>
    </row>
    <row r="1330" spans="1:4" hidden="1">
      <c r="A1330" t="s">
        <v>578</v>
      </c>
      <c r="B1330">
        <v>2</v>
      </c>
      <c r="C1330">
        <v>188</v>
      </c>
      <c r="D1330" t="s">
        <v>2046</v>
      </c>
    </row>
    <row r="1331" spans="1:4" hidden="1">
      <c r="A1331" t="s">
        <v>80</v>
      </c>
      <c r="B1331">
        <v>2</v>
      </c>
      <c r="C1331">
        <v>188</v>
      </c>
      <c r="D1331" t="s">
        <v>2046</v>
      </c>
    </row>
    <row r="1332" spans="1:4" hidden="1">
      <c r="A1332" t="s">
        <v>302</v>
      </c>
      <c r="B1332">
        <v>2</v>
      </c>
      <c r="C1332">
        <v>188</v>
      </c>
      <c r="D1332" t="s">
        <v>2046</v>
      </c>
    </row>
    <row r="1333" spans="1:4" hidden="1">
      <c r="A1333" t="s">
        <v>444</v>
      </c>
      <c r="B1333">
        <v>2</v>
      </c>
      <c r="C1333">
        <v>104</v>
      </c>
      <c r="D1333" t="s">
        <v>2046</v>
      </c>
    </row>
    <row r="1334" spans="1:4" hidden="1">
      <c r="A1334" t="s">
        <v>445</v>
      </c>
      <c r="B1334">
        <v>2</v>
      </c>
      <c r="C1334">
        <v>272</v>
      </c>
      <c r="D1334" t="s">
        <v>2046</v>
      </c>
    </row>
    <row r="1335" spans="1:4" hidden="1">
      <c r="A1335" t="s">
        <v>4</v>
      </c>
      <c r="B1335">
        <v>2</v>
      </c>
      <c r="C1335">
        <v>188</v>
      </c>
      <c r="D1335" t="s">
        <v>2046</v>
      </c>
    </row>
    <row r="1336" spans="1:4" hidden="1">
      <c r="A1336" t="s">
        <v>319</v>
      </c>
      <c r="B1336">
        <v>2</v>
      </c>
      <c r="C1336">
        <v>188</v>
      </c>
      <c r="D1336" t="s">
        <v>2046</v>
      </c>
    </row>
    <row r="1337" spans="1:4" hidden="1">
      <c r="A1337" t="s">
        <v>303</v>
      </c>
      <c r="B1337">
        <v>2</v>
      </c>
      <c r="C1337">
        <v>188</v>
      </c>
      <c r="D1337" t="s">
        <v>2046</v>
      </c>
    </row>
    <row r="1338" spans="1:4" hidden="1">
      <c r="A1338" t="s">
        <v>476</v>
      </c>
      <c r="B1338">
        <v>2</v>
      </c>
      <c r="C1338">
        <v>188</v>
      </c>
      <c r="D1338" t="s">
        <v>2046</v>
      </c>
    </row>
    <row r="1339" spans="1:4" hidden="1">
      <c r="A1339" t="s">
        <v>402</v>
      </c>
      <c r="B1339">
        <v>2</v>
      </c>
      <c r="C1339">
        <v>188</v>
      </c>
      <c r="D1339" t="s">
        <v>2046</v>
      </c>
    </row>
    <row r="1340" spans="1:4" hidden="1">
      <c r="A1340" t="s">
        <v>403</v>
      </c>
      <c r="B1340">
        <v>2</v>
      </c>
      <c r="C1340">
        <v>188</v>
      </c>
      <c r="D1340" t="s">
        <v>2046</v>
      </c>
    </row>
    <row r="1341" spans="1:4" hidden="1">
      <c r="A1341" t="s">
        <v>404</v>
      </c>
      <c r="B1341">
        <v>2</v>
      </c>
      <c r="C1341">
        <v>188</v>
      </c>
      <c r="D1341" t="s">
        <v>2046</v>
      </c>
    </row>
    <row r="1342" spans="1:4" hidden="1">
      <c r="A1342" t="s">
        <v>405</v>
      </c>
      <c r="B1342">
        <v>2</v>
      </c>
      <c r="C1342">
        <v>188</v>
      </c>
      <c r="D1342" t="s">
        <v>2046</v>
      </c>
    </row>
    <row r="1343" spans="1:4" hidden="1">
      <c r="A1343" t="s">
        <v>118</v>
      </c>
      <c r="B1343">
        <v>2</v>
      </c>
      <c r="C1343">
        <v>188</v>
      </c>
      <c r="D1343" t="s">
        <v>2046</v>
      </c>
    </row>
    <row r="1344" spans="1:4" hidden="1">
      <c r="A1344" t="s">
        <v>176</v>
      </c>
      <c r="B1344">
        <v>2</v>
      </c>
      <c r="C1344">
        <v>188</v>
      </c>
      <c r="D1344" t="s">
        <v>2046</v>
      </c>
    </row>
    <row r="1345" spans="1:4" hidden="1">
      <c r="A1345" t="s">
        <v>373</v>
      </c>
      <c r="B1345">
        <v>2</v>
      </c>
      <c r="C1345">
        <v>188</v>
      </c>
      <c r="D1345" t="s">
        <v>2046</v>
      </c>
    </row>
    <row r="1346" spans="1:4" hidden="1">
      <c r="A1346" t="s">
        <v>2242</v>
      </c>
      <c r="B1346">
        <v>2</v>
      </c>
      <c r="C1346">
        <v>52</v>
      </c>
      <c r="D1346" t="s">
        <v>2046</v>
      </c>
    </row>
    <row r="1347" spans="1:4" hidden="1">
      <c r="A1347" t="s">
        <v>192</v>
      </c>
      <c r="B1347">
        <v>2</v>
      </c>
      <c r="C1347">
        <v>136</v>
      </c>
      <c r="D1347" t="s">
        <v>2046</v>
      </c>
    </row>
    <row r="1348" spans="1:4" hidden="1">
      <c r="A1348" t="s">
        <v>2243</v>
      </c>
      <c r="B1348">
        <v>2</v>
      </c>
      <c r="C1348">
        <v>52</v>
      </c>
      <c r="D1348" t="s">
        <v>2046</v>
      </c>
    </row>
    <row r="1349" spans="1:4" hidden="1">
      <c r="A1349" t="s">
        <v>1711</v>
      </c>
      <c r="B1349">
        <v>2</v>
      </c>
      <c r="C1349">
        <v>136</v>
      </c>
      <c r="D1349" t="s">
        <v>2046</v>
      </c>
    </row>
    <row r="1350" spans="1:4" hidden="1">
      <c r="A1350" t="s">
        <v>406</v>
      </c>
      <c r="B1350">
        <v>2</v>
      </c>
      <c r="C1350">
        <v>188</v>
      </c>
      <c r="D1350" t="s">
        <v>2046</v>
      </c>
    </row>
    <row r="1351" spans="1:4" hidden="1">
      <c r="A1351" t="s">
        <v>374</v>
      </c>
      <c r="B1351">
        <v>2</v>
      </c>
      <c r="C1351">
        <v>188</v>
      </c>
      <c r="D1351" t="s">
        <v>2046</v>
      </c>
    </row>
    <row r="1352" spans="1:4" hidden="1">
      <c r="A1352" t="s">
        <v>119</v>
      </c>
      <c r="B1352">
        <v>2</v>
      </c>
      <c r="C1352">
        <v>188</v>
      </c>
      <c r="D1352" t="s">
        <v>2046</v>
      </c>
    </row>
    <row r="1353" spans="1:4" hidden="1">
      <c r="A1353" t="s">
        <v>177</v>
      </c>
      <c r="B1353">
        <v>2</v>
      </c>
      <c r="C1353">
        <v>188</v>
      </c>
      <c r="D1353" t="s">
        <v>2046</v>
      </c>
    </row>
    <row r="1354" spans="1:4" hidden="1">
      <c r="A1354" t="s">
        <v>446</v>
      </c>
      <c r="B1354">
        <v>2</v>
      </c>
      <c r="C1354">
        <v>188</v>
      </c>
      <c r="D1354" t="s">
        <v>2046</v>
      </c>
    </row>
    <row r="1355" spans="1:4" hidden="1">
      <c r="A1355" t="s">
        <v>2033</v>
      </c>
      <c r="B1355">
        <v>2</v>
      </c>
      <c r="C1355">
        <v>188</v>
      </c>
      <c r="D1355" t="s">
        <v>2046</v>
      </c>
    </row>
    <row r="1356" spans="1:4" hidden="1">
      <c r="A1356" t="s">
        <v>2034</v>
      </c>
      <c r="B1356">
        <v>2</v>
      </c>
      <c r="C1356">
        <v>376</v>
      </c>
      <c r="D1356" t="s">
        <v>2046</v>
      </c>
    </row>
    <row r="1357" spans="1:4" hidden="1">
      <c r="A1357" t="s">
        <v>409</v>
      </c>
      <c r="B1357">
        <v>2</v>
      </c>
      <c r="C1357">
        <v>188</v>
      </c>
      <c r="D1357" t="s">
        <v>2046</v>
      </c>
    </row>
    <row r="1358" spans="1:4" hidden="1">
      <c r="A1358" t="s">
        <v>375</v>
      </c>
      <c r="B1358">
        <v>2</v>
      </c>
      <c r="C1358">
        <v>188</v>
      </c>
      <c r="D1358" t="s">
        <v>2046</v>
      </c>
    </row>
    <row r="1359" spans="1:4" hidden="1">
      <c r="A1359" t="s">
        <v>410</v>
      </c>
      <c r="B1359">
        <v>2</v>
      </c>
      <c r="C1359">
        <v>188</v>
      </c>
      <c r="D1359" t="s">
        <v>2046</v>
      </c>
    </row>
    <row r="1360" spans="1:4" hidden="1">
      <c r="A1360" t="s">
        <v>284</v>
      </c>
      <c r="B1360">
        <v>2</v>
      </c>
      <c r="C1360">
        <v>188</v>
      </c>
      <c r="D1360" t="s">
        <v>2046</v>
      </c>
    </row>
    <row r="1361" spans="1:4" hidden="1">
      <c r="A1361" t="s">
        <v>285</v>
      </c>
      <c r="B1361">
        <v>2</v>
      </c>
      <c r="C1361">
        <v>188</v>
      </c>
      <c r="D1361" t="s">
        <v>2046</v>
      </c>
    </row>
    <row r="1362" spans="1:4" hidden="1">
      <c r="A1362" t="s">
        <v>286</v>
      </c>
      <c r="B1362">
        <v>2</v>
      </c>
      <c r="C1362">
        <v>188</v>
      </c>
      <c r="D1362" t="s">
        <v>2046</v>
      </c>
    </row>
    <row r="1363" spans="1:4" hidden="1">
      <c r="A1363" t="s">
        <v>287</v>
      </c>
      <c r="B1363">
        <v>2</v>
      </c>
      <c r="C1363">
        <v>188</v>
      </c>
      <c r="D1363" t="s">
        <v>2046</v>
      </c>
    </row>
    <row r="1364" spans="1:4" hidden="1">
      <c r="A1364" t="s">
        <v>1722</v>
      </c>
      <c r="B1364">
        <v>2</v>
      </c>
      <c r="C1364">
        <v>376</v>
      </c>
      <c r="D1364" t="s">
        <v>2046</v>
      </c>
    </row>
    <row r="1365" spans="1:4" hidden="1">
      <c r="A1365" t="s">
        <v>428</v>
      </c>
      <c r="B1365">
        <v>2</v>
      </c>
      <c r="C1365">
        <v>188</v>
      </c>
      <c r="D1365" t="s">
        <v>2046</v>
      </c>
    </row>
    <row r="1366" spans="1:4" hidden="1">
      <c r="A1366" t="s">
        <v>429</v>
      </c>
      <c r="B1366">
        <v>2</v>
      </c>
      <c r="C1366">
        <v>188</v>
      </c>
      <c r="D1366" t="s">
        <v>2046</v>
      </c>
    </row>
    <row r="1367" spans="1:4" hidden="1">
      <c r="A1367" t="s">
        <v>561</v>
      </c>
      <c r="B1367">
        <v>2</v>
      </c>
      <c r="C1367">
        <v>376</v>
      </c>
      <c r="D1367" t="s">
        <v>2046</v>
      </c>
    </row>
    <row r="1368" spans="1:4" hidden="1">
      <c r="A1368" t="s">
        <v>1699</v>
      </c>
      <c r="B1368">
        <v>2</v>
      </c>
      <c r="C1368">
        <v>376</v>
      </c>
      <c r="D1368" t="s">
        <v>2046</v>
      </c>
    </row>
    <row r="1369" spans="1:4" hidden="1">
      <c r="A1369" t="s">
        <v>430</v>
      </c>
      <c r="B1369">
        <v>2</v>
      </c>
      <c r="C1369">
        <v>188</v>
      </c>
      <c r="D1369" t="s">
        <v>2046</v>
      </c>
    </row>
    <row r="1370" spans="1:4" hidden="1">
      <c r="A1370" t="s">
        <v>2035</v>
      </c>
      <c r="B1370">
        <v>2</v>
      </c>
      <c r="C1370">
        <v>188</v>
      </c>
      <c r="D1370" t="s">
        <v>2046</v>
      </c>
    </row>
    <row r="1371" spans="1:4" hidden="1">
      <c r="A1371" t="s">
        <v>178</v>
      </c>
      <c r="B1371">
        <v>2</v>
      </c>
      <c r="C1371">
        <v>246</v>
      </c>
      <c r="D1371" t="s">
        <v>2046</v>
      </c>
    </row>
    <row r="1372" spans="1:4" hidden="1">
      <c r="A1372" t="s">
        <v>179</v>
      </c>
      <c r="B1372">
        <v>2</v>
      </c>
      <c r="C1372">
        <v>188</v>
      </c>
      <c r="D1372" t="s">
        <v>2046</v>
      </c>
    </row>
    <row r="1373" spans="1:4" hidden="1">
      <c r="A1373" t="s">
        <v>180</v>
      </c>
      <c r="B1373">
        <v>2</v>
      </c>
      <c r="C1373">
        <v>188</v>
      </c>
      <c r="D1373" t="s">
        <v>2046</v>
      </c>
    </row>
    <row r="1374" spans="1:4" hidden="1">
      <c r="A1374" t="s">
        <v>2244</v>
      </c>
      <c r="B1374">
        <v>2</v>
      </c>
      <c r="C1374">
        <v>188</v>
      </c>
      <c r="D1374" t="s">
        <v>2046</v>
      </c>
    </row>
    <row r="1375" spans="1:4" hidden="1">
      <c r="A1375" t="s">
        <v>44</v>
      </c>
      <c r="B1375">
        <v>2</v>
      </c>
      <c r="C1375">
        <v>188</v>
      </c>
      <c r="D1375" t="s">
        <v>2046</v>
      </c>
    </row>
    <row r="1376" spans="1:4" hidden="1">
      <c r="A1376" t="s">
        <v>431</v>
      </c>
      <c r="B1376">
        <v>2</v>
      </c>
      <c r="C1376">
        <v>376</v>
      </c>
      <c r="D1376" t="s">
        <v>2046</v>
      </c>
    </row>
    <row r="1377" spans="1:4" hidden="1">
      <c r="A1377" t="s">
        <v>181</v>
      </c>
      <c r="B1377">
        <v>2</v>
      </c>
      <c r="C1377">
        <v>188</v>
      </c>
      <c r="D1377" t="s">
        <v>2046</v>
      </c>
    </row>
    <row r="1378" spans="1:4" hidden="1">
      <c r="A1378" t="s">
        <v>182</v>
      </c>
      <c r="B1378">
        <v>2</v>
      </c>
      <c r="C1378">
        <v>188</v>
      </c>
      <c r="D1378" t="s">
        <v>2046</v>
      </c>
    </row>
    <row r="1379" spans="1:4" hidden="1">
      <c r="A1379" t="s">
        <v>81</v>
      </c>
      <c r="B1379">
        <v>2</v>
      </c>
      <c r="C1379">
        <v>188</v>
      </c>
      <c r="D1379" t="s">
        <v>2046</v>
      </c>
    </row>
    <row r="1380" spans="1:4" hidden="1">
      <c r="A1380" t="s">
        <v>83</v>
      </c>
      <c r="B1380">
        <v>2</v>
      </c>
      <c r="C1380">
        <v>188</v>
      </c>
      <c r="D1380" t="s">
        <v>2046</v>
      </c>
    </row>
    <row r="1381" spans="1:4" hidden="1">
      <c r="A1381" t="s">
        <v>310</v>
      </c>
      <c r="B1381">
        <v>2</v>
      </c>
      <c r="C1381">
        <v>188</v>
      </c>
      <c r="D1381" t="s">
        <v>2046</v>
      </c>
    </row>
    <row r="1382" spans="1:4" hidden="1">
      <c r="A1382" t="s">
        <v>2245</v>
      </c>
      <c r="B1382">
        <v>2</v>
      </c>
      <c r="C1382">
        <v>188</v>
      </c>
      <c r="D1382" t="s">
        <v>2046</v>
      </c>
    </row>
    <row r="1383" spans="1:4" hidden="1">
      <c r="A1383" t="s">
        <v>2246</v>
      </c>
      <c r="B1383">
        <v>2</v>
      </c>
      <c r="C1383">
        <v>188</v>
      </c>
      <c r="D1383" t="s">
        <v>2046</v>
      </c>
    </row>
    <row r="1384" spans="1:4" hidden="1">
      <c r="A1384" t="s">
        <v>579</v>
      </c>
      <c r="B1384">
        <v>2</v>
      </c>
      <c r="C1384">
        <v>188</v>
      </c>
      <c r="D1384" t="s">
        <v>2046</v>
      </c>
    </row>
    <row r="1385" spans="1:4" hidden="1">
      <c r="A1385" t="s">
        <v>2247</v>
      </c>
      <c r="B1385">
        <v>2</v>
      </c>
      <c r="C1385">
        <v>246</v>
      </c>
      <c r="D1385" t="s">
        <v>2046</v>
      </c>
    </row>
    <row r="1386" spans="1:4" hidden="1">
      <c r="A1386" t="s">
        <v>2248</v>
      </c>
      <c r="B1386">
        <v>2</v>
      </c>
      <c r="C1386">
        <v>246</v>
      </c>
      <c r="D1386" t="s">
        <v>2046</v>
      </c>
    </row>
    <row r="1387" spans="1:4" hidden="1">
      <c r="A1387" t="s">
        <v>2249</v>
      </c>
      <c r="B1387">
        <v>2</v>
      </c>
      <c r="C1387">
        <v>188</v>
      </c>
      <c r="D1387" t="s">
        <v>2046</v>
      </c>
    </row>
    <row r="1388" spans="1:4" hidden="1">
      <c r="A1388" t="s">
        <v>2250</v>
      </c>
      <c r="B1388">
        <v>2</v>
      </c>
      <c r="C1388">
        <v>188</v>
      </c>
      <c r="D1388" t="s">
        <v>2046</v>
      </c>
    </row>
    <row r="1389" spans="1:4" hidden="1">
      <c r="A1389" t="s">
        <v>2036</v>
      </c>
      <c r="B1389">
        <v>2</v>
      </c>
      <c r="C1389">
        <v>188</v>
      </c>
      <c r="D1389" t="s">
        <v>2046</v>
      </c>
    </row>
    <row r="1390" spans="1:4" hidden="1">
      <c r="A1390" t="s">
        <v>448</v>
      </c>
      <c r="B1390">
        <v>2</v>
      </c>
      <c r="C1390">
        <v>136</v>
      </c>
      <c r="D1390" t="s">
        <v>2046</v>
      </c>
    </row>
    <row r="1391" spans="1:4" hidden="1">
      <c r="A1391" t="s">
        <v>452</v>
      </c>
      <c r="B1391">
        <v>2</v>
      </c>
      <c r="C1391">
        <v>52</v>
      </c>
      <c r="D1391" t="s">
        <v>2046</v>
      </c>
    </row>
    <row r="1392" spans="1:4" hidden="1">
      <c r="A1392" t="s">
        <v>377</v>
      </c>
      <c r="B1392">
        <v>2</v>
      </c>
      <c r="C1392">
        <v>188</v>
      </c>
      <c r="D1392" t="s">
        <v>2046</v>
      </c>
    </row>
    <row r="1393" spans="1:4" hidden="1">
      <c r="A1393" t="s">
        <v>2251</v>
      </c>
      <c r="B1393">
        <v>2</v>
      </c>
      <c r="C1393">
        <v>188</v>
      </c>
      <c r="D1393" t="s">
        <v>2046</v>
      </c>
    </row>
    <row r="1394" spans="1:4" hidden="1">
      <c r="A1394" t="s">
        <v>2252</v>
      </c>
      <c r="B1394">
        <v>2</v>
      </c>
      <c r="C1394">
        <v>188</v>
      </c>
      <c r="D1394" t="s">
        <v>2046</v>
      </c>
    </row>
    <row r="1395" spans="1:4" hidden="1">
      <c r="A1395" t="s">
        <v>2253</v>
      </c>
      <c r="B1395">
        <v>2</v>
      </c>
      <c r="C1395">
        <v>188</v>
      </c>
      <c r="D1395" t="s">
        <v>2046</v>
      </c>
    </row>
    <row r="1396" spans="1:4" hidden="1">
      <c r="A1396" t="s">
        <v>2254</v>
      </c>
      <c r="B1396">
        <v>2</v>
      </c>
      <c r="C1396">
        <v>246</v>
      </c>
      <c r="D1396" t="s">
        <v>2046</v>
      </c>
    </row>
    <row r="1397" spans="1:4" hidden="1">
      <c r="A1397" t="s">
        <v>2255</v>
      </c>
      <c r="B1397">
        <v>2</v>
      </c>
      <c r="C1397">
        <v>376</v>
      </c>
      <c r="D1397" t="s">
        <v>2046</v>
      </c>
    </row>
    <row r="1398" spans="1:4" hidden="1">
      <c r="A1398" t="s">
        <v>2216</v>
      </c>
      <c r="B1398">
        <v>2</v>
      </c>
      <c r="C1398">
        <v>50</v>
      </c>
      <c r="D1398" t="s">
        <v>2046</v>
      </c>
    </row>
    <row r="1399" spans="1:4" hidden="1">
      <c r="A1399" t="s">
        <v>2256</v>
      </c>
      <c r="B1399">
        <v>2</v>
      </c>
      <c r="C1399">
        <v>376</v>
      </c>
      <c r="D1399" t="s">
        <v>2046</v>
      </c>
    </row>
    <row r="1400" spans="1:4" hidden="1">
      <c r="A1400" t="s">
        <v>186</v>
      </c>
      <c r="B1400">
        <v>2</v>
      </c>
      <c r="C1400">
        <v>376</v>
      </c>
      <c r="D1400" t="s">
        <v>2046</v>
      </c>
    </row>
    <row r="1401" spans="1:4" hidden="1">
      <c r="A1401" t="s">
        <v>341</v>
      </c>
      <c r="B1401">
        <v>2</v>
      </c>
      <c r="C1401">
        <v>169</v>
      </c>
      <c r="D1401" t="s">
        <v>2046</v>
      </c>
    </row>
    <row r="1402" spans="1:4" hidden="1">
      <c r="A1402" t="s">
        <v>342</v>
      </c>
      <c r="B1402">
        <v>2</v>
      </c>
      <c r="C1402">
        <v>77</v>
      </c>
      <c r="D1402" t="s">
        <v>2046</v>
      </c>
    </row>
    <row r="1403" spans="1:4" hidden="1">
      <c r="A1403" t="s">
        <v>343</v>
      </c>
      <c r="B1403">
        <v>2</v>
      </c>
      <c r="C1403">
        <v>169</v>
      </c>
      <c r="D1403" t="s">
        <v>2046</v>
      </c>
    </row>
    <row r="1404" spans="1:4" hidden="1">
      <c r="A1404" t="s">
        <v>344</v>
      </c>
      <c r="B1404">
        <v>2</v>
      </c>
      <c r="C1404">
        <v>77</v>
      </c>
      <c r="D1404" t="s">
        <v>2046</v>
      </c>
    </row>
    <row r="1405" spans="1:4" hidden="1">
      <c r="A1405" t="s">
        <v>521</v>
      </c>
      <c r="B1405">
        <v>2</v>
      </c>
      <c r="C1405">
        <v>136</v>
      </c>
      <c r="D1405" t="s">
        <v>2046</v>
      </c>
    </row>
    <row r="1406" spans="1:4" hidden="1">
      <c r="A1406" t="s">
        <v>2041</v>
      </c>
      <c r="B1406">
        <v>2</v>
      </c>
      <c r="C1406">
        <v>52</v>
      </c>
      <c r="D1406" t="s">
        <v>2046</v>
      </c>
    </row>
    <row r="1407" spans="1:4" hidden="1">
      <c r="A1407" t="s">
        <v>522</v>
      </c>
      <c r="B1407">
        <v>2</v>
      </c>
      <c r="C1407">
        <v>136</v>
      </c>
      <c r="D1407" t="s">
        <v>2046</v>
      </c>
    </row>
    <row r="1408" spans="1:4" hidden="1">
      <c r="A1408" t="s">
        <v>2042</v>
      </c>
      <c r="B1408">
        <v>2</v>
      </c>
      <c r="C1408">
        <v>52</v>
      </c>
      <c r="D1408" t="s">
        <v>2046</v>
      </c>
    </row>
    <row r="1409" spans="1:4" hidden="1">
      <c r="A1409" t="s">
        <v>345</v>
      </c>
      <c r="B1409">
        <v>2</v>
      </c>
      <c r="C1409">
        <v>136</v>
      </c>
      <c r="D1409" t="s">
        <v>2046</v>
      </c>
    </row>
    <row r="1410" spans="1:4" hidden="1">
      <c r="A1410" t="s">
        <v>346</v>
      </c>
      <c r="B1410">
        <v>2</v>
      </c>
      <c r="C1410">
        <v>52</v>
      </c>
      <c r="D1410" t="s">
        <v>2046</v>
      </c>
    </row>
    <row r="1411" spans="1:4" hidden="1">
      <c r="A1411" t="s">
        <v>347</v>
      </c>
      <c r="B1411">
        <v>2</v>
      </c>
      <c r="C1411">
        <v>136</v>
      </c>
      <c r="D1411" t="s">
        <v>2046</v>
      </c>
    </row>
    <row r="1412" spans="1:4" hidden="1">
      <c r="A1412" t="s">
        <v>348</v>
      </c>
      <c r="B1412">
        <v>2</v>
      </c>
      <c r="C1412">
        <v>52</v>
      </c>
      <c r="D1412" t="s">
        <v>2046</v>
      </c>
    </row>
    <row r="1413" spans="1:4" hidden="1">
      <c r="A1413" t="s">
        <v>2014</v>
      </c>
      <c r="B1413">
        <v>2</v>
      </c>
      <c r="C1413">
        <v>100</v>
      </c>
      <c r="D1413" t="s">
        <v>2046</v>
      </c>
    </row>
    <row r="1414" spans="1:4" hidden="1">
      <c r="A1414" t="s">
        <v>2015</v>
      </c>
      <c r="B1414">
        <v>2</v>
      </c>
      <c r="C1414">
        <v>100</v>
      </c>
      <c r="D1414" t="s">
        <v>2046</v>
      </c>
    </row>
    <row r="1415" spans="1:4" hidden="1">
      <c r="A1415" t="s">
        <v>1703</v>
      </c>
      <c r="B1415">
        <v>2</v>
      </c>
      <c r="C1415">
        <v>100</v>
      </c>
      <c r="D1415" t="s">
        <v>2046</v>
      </c>
    </row>
    <row r="1416" spans="1:4" hidden="1">
      <c r="A1416" t="s">
        <v>2260</v>
      </c>
      <c r="B1416">
        <v>2</v>
      </c>
      <c r="C1416">
        <v>188</v>
      </c>
      <c r="D1416" t="s">
        <v>2046</v>
      </c>
    </row>
    <row r="1417" spans="1:4" hidden="1">
      <c r="A1417" t="s">
        <v>2261</v>
      </c>
      <c r="B1417">
        <v>2</v>
      </c>
      <c r="C1417">
        <v>188</v>
      </c>
      <c r="D1417" t="s">
        <v>2046</v>
      </c>
    </row>
    <row r="1418" spans="1:4" hidden="1">
      <c r="A1418" t="s">
        <v>556</v>
      </c>
      <c r="B1418">
        <v>3</v>
      </c>
      <c r="C1418">
        <v>170</v>
      </c>
      <c r="D1418" t="s">
        <v>2046</v>
      </c>
    </row>
    <row r="1419" spans="1:4" hidden="1">
      <c r="A1419" t="s">
        <v>106</v>
      </c>
      <c r="B1419">
        <v>3</v>
      </c>
      <c r="C1419">
        <v>340</v>
      </c>
      <c r="D1419" t="s">
        <v>2046</v>
      </c>
    </row>
    <row r="1420" spans="1:4" hidden="1">
      <c r="A1420" t="s">
        <v>1723</v>
      </c>
      <c r="B1420">
        <v>3</v>
      </c>
      <c r="C1420">
        <v>85</v>
      </c>
      <c r="D1420" t="s">
        <v>2046</v>
      </c>
    </row>
    <row r="1421" spans="1:4" hidden="1">
      <c r="A1421" t="s">
        <v>162</v>
      </c>
      <c r="B1421">
        <v>3</v>
      </c>
      <c r="C1421">
        <v>85</v>
      </c>
      <c r="D1421" t="s">
        <v>2046</v>
      </c>
    </row>
    <row r="1422" spans="1:4" hidden="1">
      <c r="A1422" t="s">
        <v>530</v>
      </c>
      <c r="B1422">
        <v>3</v>
      </c>
      <c r="C1422">
        <v>85</v>
      </c>
      <c r="D1422" t="s">
        <v>2046</v>
      </c>
    </row>
    <row r="1423" spans="1:4" hidden="1">
      <c r="A1423" t="s">
        <v>164</v>
      </c>
      <c r="B1423">
        <v>3</v>
      </c>
      <c r="C1423">
        <v>85</v>
      </c>
      <c r="D1423" t="s">
        <v>2046</v>
      </c>
    </row>
    <row r="1424" spans="1:4" hidden="1">
      <c r="A1424" t="s">
        <v>262</v>
      </c>
      <c r="B1424">
        <v>3</v>
      </c>
      <c r="C1424">
        <v>85</v>
      </c>
      <c r="D1424" t="s">
        <v>2046</v>
      </c>
    </row>
    <row r="1425" spans="1:4" hidden="1">
      <c r="A1425" t="s">
        <v>391</v>
      </c>
      <c r="B1425">
        <v>3</v>
      </c>
      <c r="C1425">
        <v>85</v>
      </c>
      <c r="D1425" t="s">
        <v>2046</v>
      </c>
    </row>
    <row r="1426" spans="1:4" hidden="1">
      <c r="A1426" t="s">
        <v>329</v>
      </c>
      <c r="B1426">
        <v>3</v>
      </c>
      <c r="C1426">
        <v>85</v>
      </c>
      <c r="D1426" t="s">
        <v>2046</v>
      </c>
    </row>
    <row r="1427" spans="1:4" hidden="1">
      <c r="A1427" t="s">
        <v>8</v>
      </c>
      <c r="B1427">
        <v>3</v>
      </c>
      <c r="C1427">
        <v>85</v>
      </c>
      <c r="D1427" t="s">
        <v>2046</v>
      </c>
    </row>
    <row r="1428" spans="1:4" hidden="1">
      <c r="A1428" t="s">
        <v>62</v>
      </c>
      <c r="B1428">
        <v>3</v>
      </c>
      <c r="C1428">
        <v>85</v>
      </c>
      <c r="D1428" t="s">
        <v>2046</v>
      </c>
    </row>
    <row r="1429" spans="1:4" hidden="1">
      <c r="A1429" t="s">
        <v>63</v>
      </c>
      <c r="B1429">
        <v>3</v>
      </c>
      <c r="C1429">
        <v>85</v>
      </c>
      <c r="D1429" t="s">
        <v>2046</v>
      </c>
    </row>
    <row r="1430" spans="1:4" hidden="1">
      <c r="A1430" t="s">
        <v>64</v>
      </c>
      <c r="B1430">
        <v>3</v>
      </c>
      <c r="C1430">
        <v>85</v>
      </c>
      <c r="D1430" t="s">
        <v>2046</v>
      </c>
    </row>
    <row r="1431" spans="1:4" hidden="1">
      <c r="A1431" t="s">
        <v>65</v>
      </c>
      <c r="B1431">
        <v>3</v>
      </c>
      <c r="C1431">
        <v>85</v>
      </c>
      <c r="D1431" t="s">
        <v>2046</v>
      </c>
    </row>
    <row r="1432" spans="1:4" hidden="1">
      <c r="A1432" t="s">
        <v>66</v>
      </c>
      <c r="B1432">
        <v>3</v>
      </c>
      <c r="C1432">
        <v>85</v>
      </c>
      <c r="D1432" t="s">
        <v>2046</v>
      </c>
    </row>
    <row r="1433" spans="1:4" hidden="1">
      <c r="A1433" t="s">
        <v>10</v>
      </c>
      <c r="B1433">
        <v>3</v>
      </c>
      <c r="C1433">
        <v>85</v>
      </c>
      <c r="D1433" t="s">
        <v>2046</v>
      </c>
    </row>
    <row r="1434" spans="1:4" hidden="1">
      <c r="A1434" t="s">
        <v>12</v>
      </c>
      <c r="B1434">
        <v>3</v>
      </c>
      <c r="C1434">
        <v>170</v>
      </c>
      <c r="D1434" t="s">
        <v>2046</v>
      </c>
    </row>
    <row r="1435" spans="1:4" hidden="1">
      <c r="A1435" t="s">
        <v>372</v>
      </c>
      <c r="B1435">
        <v>3</v>
      </c>
      <c r="C1435">
        <v>85</v>
      </c>
      <c r="D1435" t="s">
        <v>2046</v>
      </c>
    </row>
    <row r="1436" spans="1:4" hidden="1">
      <c r="A1436" t="s">
        <v>508</v>
      </c>
      <c r="B1436">
        <v>3</v>
      </c>
      <c r="C1436">
        <v>85</v>
      </c>
      <c r="D1436" t="s">
        <v>2046</v>
      </c>
    </row>
    <row r="1437" spans="1:4" hidden="1">
      <c r="A1437" t="s">
        <v>330</v>
      </c>
      <c r="B1437">
        <v>3</v>
      </c>
      <c r="C1437">
        <v>170</v>
      </c>
      <c r="D1437" t="s">
        <v>2046</v>
      </c>
    </row>
    <row r="1438" spans="1:4" hidden="1">
      <c r="A1438" t="s">
        <v>2231</v>
      </c>
      <c r="B1438">
        <v>3</v>
      </c>
      <c r="C1438">
        <v>765</v>
      </c>
      <c r="D1438" t="s">
        <v>2046</v>
      </c>
    </row>
    <row r="1439" spans="1:4" hidden="1">
      <c r="A1439" t="s">
        <v>392</v>
      </c>
      <c r="B1439">
        <v>3</v>
      </c>
      <c r="C1439">
        <v>85</v>
      </c>
      <c r="D1439" t="s">
        <v>2046</v>
      </c>
    </row>
    <row r="1440" spans="1:4" hidden="1">
      <c r="A1440" t="s">
        <v>331</v>
      </c>
      <c r="B1440">
        <v>3</v>
      </c>
      <c r="C1440">
        <v>85</v>
      </c>
      <c r="D1440" t="s">
        <v>2046</v>
      </c>
    </row>
    <row r="1441" spans="1:4" hidden="1">
      <c r="A1441" t="s">
        <v>438</v>
      </c>
      <c r="B1441">
        <v>3</v>
      </c>
      <c r="C1441">
        <v>85</v>
      </c>
      <c r="D1441" t="s">
        <v>2046</v>
      </c>
    </row>
    <row r="1442" spans="1:4" hidden="1">
      <c r="A1442" t="s">
        <v>332</v>
      </c>
      <c r="B1442">
        <v>3</v>
      </c>
      <c r="C1442">
        <v>255</v>
      </c>
      <c r="D1442" t="s">
        <v>2046</v>
      </c>
    </row>
    <row r="1443" spans="1:4" hidden="1">
      <c r="A1443" t="s">
        <v>2232</v>
      </c>
      <c r="B1443">
        <v>3</v>
      </c>
      <c r="C1443">
        <v>170</v>
      </c>
      <c r="D1443" t="s">
        <v>2046</v>
      </c>
    </row>
    <row r="1444" spans="1:4" hidden="1">
      <c r="A1444" t="s">
        <v>333</v>
      </c>
      <c r="B1444">
        <v>3</v>
      </c>
      <c r="C1444">
        <v>170</v>
      </c>
      <c r="D1444" t="s">
        <v>2046</v>
      </c>
    </row>
    <row r="1445" spans="1:4" hidden="1">
      <c r="A1445" t="s">
        <v>279</v>
      </c>
      <c r="B1445">
        <v>3</v>
      </c>
      <c r="C1445">
        <v>340</v>
      </c>
      <c r="D1445" t="s">
        <v>2046</v>
      </c>
    </row>
    <row r="1446" spans="1:4" hidden="1">
      <c r="A1446" t="s">
        <v>393</v>
      </c>
      <c r="B1446">
        <v>3</v>
      </c>
      <c r="C1446">
        <v>170</v>
      </c>
      <c r="D1446" t="s">
        <v>2046</v>
      </c>
    </row>
    <row r="1447" spans="1:4" hidden="1">
      <c r="A1447" t="s">
        <v>2233</v>
      </c>
      <c r="B1447">
        <v>3</v>
      </c>
      <c r="C1447">
        <v>85</v>
      </c>
      <c r="D1447" t="s">
        <v>2046</v>
      </c>
    </row>
    <row r="1448" spans="1:4" hidden="1">
      <c r="A1448" t="s">
        <v>67</v>
      </c>
      <c r="B1448">
        <v>3</v>
      </c>
      <c r="C1448">
        <v>425</v>
      </c>
      <c r="D1448" t="s">
        <v>2046</v>
      </c>
    </row>
    <row r="1449" spans="1:4" hidden="1">
      <c r="A1449" t="s">
        <v>68</v>
      </c>
      <c r="B1449">
        <v>3</v>
      </c>
      <c r="C1449">
        <v>85</v>
      </c>
      <c r="D1449" t="s">
        <v>2046</v>
      </c>
    </row>
    <row r="1450" spans="1:4" hidden="1">
      <c r="A1450" t="s">
        <v>69</v>
      </c>
      <c r="B1450">
        <v>3</v>
      </c>
      <c r="C1450">
        <v>85</v>
      </c>
      <c r="D1450" t="s">
        <v>2046</v>
      </c>
    </row>
    <row r="1451" spans="1:4" hidden="1">
      <c r="A1451" t="s">
        <v>70</v>
      </c>
      <c r="B1451">
        <v>3</v>
      </c>
      <c r="C1451">
        <v>85</v>
      </c>
      <c r="D1451" t="s">
        <v>2046</v>
      </c>
    </row>
    <row r="1452" spans="1:4" hidden="1">
      <c r="A1452" t="s">
        <v>71</v>
      </c>
      <c r="B1452">
        <v>3</v>
      </c>
      <c r="C1452">
        <v>85</v>
      </c>
      <c r="D1452" t="s">
        <v>2046</v>
      </c>
    </row>
    <row r="1453" spans="1:4" hidden="1">
      <c r="A1453" t="s">
        <v>108</v>
      </c>
      <c r="B1453">
        <v>3</v>
      </c>
      <c r="C1453">
        <v>85</v>
      </c>
      <c r="D1453" t="s">
        <v>2046</v>
      </c>
    </row>
    <row r="1454" spans="1:4" hidden="1">
      <c r="A1454" t="s">
        <v>548</v>
      </c>
      <c r="B1454">
        <v>3</v>
      </c>
      <c r="C1454">
        <v>85</v>
      </c>
      <c r="D1454" t="s">
        <v>2046</v>
      </c>
    </row>
    <row r="1455" spans="1:4" hidden="1">
      <c r="A1455" t="s">
        <v>263</v>
      </c>
      <c r="B1455">
        <v>3</v>
      </c>
      <c r="C1455">
        <v>170</v>
      </c>
      <c r="D1455" t="s">
        <v>2046</v>
      </c>
    </row>
    <row r="1456" spans="1:4" hidden="1">
      <c r="A1456" t="s">
        <v>2234</v>
      </c>
      <c r="B1456">
        <v>3</v>
      </c>
      <c r="C1456">
        <v>85</v>
      </c>
      <c r="D1456" t="s">
        <v>2046</v>
      </c>
    </row>
    <row r="1457" spans="1:4" hidden="1">
      <c r="A1457" t="s">
        <v>440</v>
      </c>
      <c r="B1457">
        <v>3</v>
      </c>
      <c r="C1457">
        <v>85</v>
      </c>
      <c r="D1457" t="s">
        <v>2046</v>
      </c>
    </row>
    <row r="1458" spans="1:4" hidden="1">
      <c r="A1458" t="s">
        <v>167</v>
      </c>
      <c r="B1458">
        <v>3</v>
      </c>
      <c r="C1458">
        <v>340</v>
      </c>
      <c r="D1458" t="s">
        <v>2046</v>
      </c>
    </row>
    <row r="1459" spans="1:4" hidden="1">
      <c r="A1459" t="s">
        <v>574</v>
      </c>
      <c r="B1459">
        <v>3</v>
      </c>
      <c r="C1459">
        <v>85</v>
      </c>
      <c r="D1459" t="s">
        <v>2046</v>
      </c>
    </row>
    <row r="1460" spans="1:4" hidden="1">
      <c r="A1460" t="s">
        <v>2235</v>
      </c>
      <c r="B1460">
        <v>3</v>
      </c>
      <c r="C1460">
        <v>85</v>
      </c>
      <c r="D1460" t="s">
        <v>2046</v>
      </c>
    </row>
    <row r="1461" spans="1:4" hidden="1">
      <c r="A1461" t="s">
        <v>13</v>
      </c>
      <c r="B1461">
        <v>3</v>
      </c>
      <c r="C1461">
        <v>170</v>
      </c>
      <c r="D1461" t="s">
        <v>2046</v>
      </c>
    </row>
    <row r="1462" spans="1:4" hidden="1">
      <c r="A1462" t="s">
        <v>73</v>
      </c>
      <c r="B1462">
        <v>3</v>
      </c>
      <c r="C1462">
        <v>170</v>
      </c>
      <c r="D1462" t="s">
        <v>2046</v>
      </c>
    </row>
    <row r="1463" spans="1:4" hidden="1">
      <c r="A1463" t="s">
        <v>2236</v>
      </c>
      <c r="B1463">
        <v>3</v>
      </c>
      <c r="C1463">
        <v>85</v>
      </c>
      <c r="D1463" t="s">
        <v>2046</v>
      </c>
    </row>
    <row r="1464" spans="1:4" hidden="1">
      <c r="A1464" t="s">
        <v>74</v>
      </c>
      <c r="B1464">
        <v>3</v>
      </c>
      <c r="C1464">
        <v>85</v>
      </c>
      <c r="D1464" t="s">
        <v>2046</v>
      </c>
    </row>
    <row r="1465" spans="1:4" hidden="1">
      <c r="A1465" t="s">
        <v>2237</v>
      </c>
      <c r="B1465">
        <v>3</v>
      </c>
      <c r="C1465">
        <v>170</v>
      </c>
      <c r="D1465" t="s">
        <v>2046</v>
      </c>
    </row>
    <row r="1466" spans="1:4" hidden="1">
      <c r="A1466" t="s">
        <v>528</v>
      </c>
      <c r="B1466">
        <v>3</v>
      </c>
      <c r="C1466">
        <v>170</v>
      </c>
      <c r="D1466" t="s">
        <v>2046</v>
      </c>
    </row>
    <row r="1467" spans="1:4" hidden="1">
      <c r="A1467" t="s">
        <v>75</v>
      </c>
      <c r="B1467">
        <v>3</v>
      </c>
      <c r="C1467">
        <v>170</v>
      </c>
      <c r="D1467" t="s">
        <v>2046</v>
      </c>
    </row>
    <row r="1468" spans="1:4" hidden="1">
      <c r="A1468" t="s">
        <v>109</v>
      </c>
      <c r="B1468">
        <v>3</v>
      </c>
      <c r="C1468">
        <v>85</v>
      </c>
      <c r="D1468" t="s">
        <v>2046</v>
      </c>
    </row>
    <row r="1469" spans="1:4" hidden="1">
      <c r="A1469" t="s">
        <v>462</v>
      </c>
      <c r="B1469">
        <v>3</v>
      </c>
      <c r="C1469">
        <v>85</v>
      </c>
      <c r="D1469" t="s">
        <v>2046</v>
      </c>
    </row>
    <row r="1470" spans="1:4" hidden="1">
      <c r="A1470" t="s">
        <v>463</v>
      </c>
      <c r="B1470">
        <v>3</v>
      </c>
      <c r="C1470">
        <v>85</v>
      </c>
      <c r="D1470" t="s">
        <v>2046</v>
      </c>
    </row>
    <row r="1471" spans="1:4" hidden="1">
      <c r="A1471" t="s">
        <v>464</v>
      </c>
      <c r="B1471">
        <v>3</v>
      </c>
      <c r="C1471">
        <v>85</v>
      </c>
      <c r="D1471" t="s">
        <v>2046</v>
      </c>
    </row>
    <row r="1472" spans="1:4" hidden="1">
      <c r="A1472" t="s">
        <v>486</v>
      </c>
      <c r="B1472">
        <v>3</v>
      </c>
      <c r="C1472">
        <v>85</v>
      </c>
      <c r="D1472" t="s">
        <v>2046</v>
      </c>
    </row>
    <row r="1473" spans="1:4" hidden="1">
      <c r="A1473" t="s">
        <v>395</v>
      </c>
      <c r="B1473">
        <v>3</v>
      </c>
      <c r="C1473">
        <v>85</v>
      </c>
      <c r="D1473" t="s">
        <v>2046</v>
      </c>
    </row>
    <row r="1474" spans="1:4" hidden="1">
      <c r="A1474" t="s">
        <v>301</v>
      </c>
      <c r="B1474">
        <v>3</v>
      </c>
      <c r="C1474">
        <v>85</v>
      </c>
      <c r="D1474" t="s">
        <v>2046</v>
      </c>
    </row>
    <row r="1475" spans="1:4" hidden="1">
      <c r="A1475" t="s">
        <v>76</v>
      </c>
      <c r="B1475">
        <v>3</v>
      </c>
      <c r="C1475">
        <v>85</v>
      </c>
      <c r="D1475" t="s">
        <v>2046</v>
      </c>
    </row>
    <row r="1476" spans="1:4" hidden="1">
      <c r="A1476" t="s">
        <v>168</v>
      </c>
      <c r="B1476">
        <v>3</v>
      </c>
      <c r="C1476">
        <v>85</v>
      </c>
      <c r="D1476" t="s">
        <v>2046</v>
      </c>
    </row>
    <row r="1477" spans="1:4" hidden="1">
      <c r="A1477" t="s">
        <v>14</v>
      </c>
      <c r="B1477">
        <v>3</v>
      </c>
      <c r="C1477">
        <v>255</v>
      </c>
      <c r="D1477" t="s">
        <v>2046</v>
      </c>
    </row>
    <row r="1478" spans="1:4" hidden="1">
      <c r="A1478" t="s">
        <v>15</v>
      </c>
      <c r="B1478">
        <v>3</v>
      </c>
      <c r="C1478">
        <v>170</v>
      </c>
      <c r="D1478" t="s">
        <v>2046</v>
      </c>
    </row>
    <row r="1479" spans="1:4" hidden="1">
      <c r="A1479" t="s">
        <v>472</v>
      </c>
      <c r="B1479">
        <v>3</v>
      </c>
      <c r="C1479">
        <v>340</v>
      </c>
      <c r="D1479" t="s">
        <v>2046</v>
      </c>
    </row>
    <row r="1480" spans="1:4" hidden="1">
      <c r="A1480" t="s">
        <v>16</v>
      </c>
      <c r="B1480">
        <v>3</v>
      </c>
      <c r="C1480">
        <v>170</v>
      </c>
      <c r="D1480" t="s">
        <v>2046</v>
      </c>
    </row>
    <row r="1481" spans="1:4" hidden="1">
      <c r="A1481" t="s">
        <v>17</v>
      </c>
      <c r="B1481">
        <v>3</v>
      </c>
      <c r="C1481">
        <v>170</v>
      </c>
      <c r="D1481" t="s">
        <v>2046</v>
      </c>
    </row>
    <row r="1482" spans="1:4" hidden="1">
      <c r="A1482" t="s">
        <v>18</v>
      </c>
      <c r="B1482">
        <v>3</v>
      </c>
      <c r="C1482">
        <v>510</v>
      </c>
      <c r="D1482" t="s">
        <v>2046</v>
      </c>
    </row>
    <row r="1483" spans="1:4" hidden="1">
      <c r="A1483" t="s">
        <v>396</v>
      </c>
      <c r="B1483">
        <v>3</v>
      </c>
      <c r="C1483">
        <v>1020</v>
      </c>
      <c r="D1483" t="s">
        <v>2046</v>
      </c>
    </row>
    <row r="1484" spans="1:4" hidden="1">
      <c r="A1484" t="s">
        <v>19</v>
      </c>
      <c r="B1484">
        <v>3</v>
      </c>
      <c r="C1484">
        <v>170</v>
      </c>
      <c r="D1484" t="s">
        <v>2046</v>
      </c>
    </row>
    <row r="1485" spans="1:4" hidden="1">
      <c r="A1485" t="s">
        <v>20</v>
      </c>
      <c r="B1485">
        <v>3</v>
      </c>
      <c r="C1485">
        <v>300</v>
      </c>
      <c r="D1485" t="s">
        <v>2046</v>
      </c>
    </row>
    <row r="1486" spans="1:4" hidden="1">
      <c r="A1486" t="s">
        <v>21</v>
      </c>
      <c r="B1486">
        <v>3</v>
      </c>
      <c r="C1486">
        <v>210</v>
      </c>
      <c r="D1486" t="s">
        <v>2046</v>
      </c>
    </row>
    <row r="1487" spans="1:4" hidden="1">
      <c r="A1487" t="s">
        <v>22</v>
      </c>
      <c r="B1487">
        <v>3</v>
      </c>
      <c r="C1487">
        <v>510</v>
      </c>
      <c r="D1487" t="s">
        <v>2046</v>
      </c>
    </row>
    <row r="1488" spans="1:4" hidden="1">
      <c r="A1488" t="s">
        <v>23</v>
      </c>
      <c r="B1488">
        <v>3</v>
      </c>
      <c r="C1488">
        <v>85</v>
      </c>
      <c r="D1488" t="s">
        <v>2046</v>
      </c>
    </row>
    <row r="1489" spans="1:4" hidden="1">
      <c r="A1489" t="s">
        <v>169</v>
      </c>
      <c r="B1489">
        <v>3</v>
      </c>
      <c r="C1489">
        <v>85</v>
      </c>
      <c r="D1489" t="s">
        <v>2046</v>
      </c>
    </row>
    <row r="1490" spans="1:4" hidden="1">
      <c r="A1490" t="s">
        <v>24</v>
      </c>
      <c r="B1490">
        <v>3</v>
      </c>
      <c r="C1490">
        <v>85</v>
      </c>
      <c r="D1490" t="s">
        <v>2046</v>
      </c>
    </row>
    <row r="1491" spans="1:4" hidden="1">
      <c r="A1491" t="s">
        <v>170</v>
      </c>
      <c r="B1491">
        <v>3</v>
      </c>
      <c r="C1491">
        <v>85</v>
      </c>
      <c r="D1491" t="s">
        <v>2046</v>
      </c>
    </row>
    <row r="1492" spans="1:4" hidden="1">
      <c r="A1492" t="s">
        <v>25</v>
      </c>
      <c r="B1492">
        <v>3</v>
      </c>
      <c r="C1492">
        <v>85</v>
      </c>
      <c r="D1492" t="s">
        <v>2046</v>
      </c>
    </row>
    <row r="1493" spans="1:4" hidden="1">
      <c r="A1493" t="s">
        <v>171</v>
      </c>
      <c r="B1493">
        <v>3</v>
      </c>
      <c r="C1493">
        <v>85</v>
      </c>
      <c r="D1493" t="s">
        <v>2046</v>
      </c>
    </row>
    <row r="1494" spans="1:4" hidden="1">
      <c r="A1494" t="s">
        <v>26</v>
      </c>
      <c r="B1494">
        <v>3</v>
      </c>
      <c r="C1494">
        <v>85</v>
      </c>
      <c r="D1494" t="s">
        <v>2046</v>
      </c>
    </row>
    <row r="1495" spans="1:4" hidden="1">
      <c r="A1495" t="s">
        <v>2238</v>
      </c>
      <c r="B1495">
        <v>3</v>
      </c>
      <c r="C1495">
        <v>85</v>
      </c>
      <c r="D1495" t="s">
        <v>2046</v>
      </c>
    </row>
    <row r="1496" spans="1:4" hidden="1">
      <c r="A1496" t="s">
        <v>2239</v>
      </c>
      <c r="B1496">
        <v>3</v>
      </c>
      <c r="C1496">
        <v>85</v>
      </c>
      <c r="D1496" t="s">
        <v>2046</v>
      </c>
    </row>
    <row r="1497" spans="1:4" hidden="1">
      <c r="A1497" t="s">
        <v>1712</v>
      </c>
      <c r="B1497">
        <v>3</v>
      </c>
      <c r="C1497">
        <v>135</v>
      </c>
      <c r="D1497" t="s">
        <v>2046</v>
      </c>
    </row>
    <row r="1498" spans="1:4" hidden="1">
      <c r="A1498" t="s">
        <v>27</v>
      </c>
      <c r="B1498">
        <v>3</v>
      </c>
      <c r="C1498">
        <v>340</v>
      </c>
      <c r="D1498" t="s">
        <v>2046</v>
      </c>
    </row>
    <row r="1499" spans="1:4" hidden="1">
      <c r="A1499" t="s">
        <v>1698</v>
      </c>
      <c r="B1499">
        <v>3</v>
      </c>
      <c r="C1499">
        <v>170</v>
      </c>
      <c r="D1499" t="s">
        <v>2046</v>
      </c>
    </row>
    <row r="1500" spans="1:4" hidden="1">
      <c r="A1500" t="s">
        <v>28</v>
      </c>
      <c r="B1500">
        <v>3</v>
      </c>
      <c r="C1500">
        <v>170</v>
      </c>
      <c r="D1500" t="s">
        <v>2046</v>
      </c>
    </row>
    <row r="1501" spans="1:4" hidden="1">
      <c r="A1501" t="s">
        <v>110</v>
      </c>
      <c r="B1501">
        <v>3</v>
      </c>
      <c r="C1501">
        <v>85</v>
      </c>
      <c r="D1501" t="s">
        <v>2046</v>
      </c>
    </row>
    <row r="1502" spans="1:4" hidden="1">
      <c r="A1502" t="s">
        <v>172</v>
      </c>
      <c r="B1502">
        <v>3</v>
      </c>
      <c r="C1502">
        <v>85</v>
      </c>
      <c r="D1502" t="s">
        <v>2046</v>
      </c>
    </row>
    <row r="1503" spans="1:4" hidden="1">
      <c r="A1503" t="s">
        <v>29</v>
      </c>
      <c r="B1503">
        <v>3</v>
      </c>
      <c r="C1503">
        <v>85</v>
      </c>
      <c r="D1503" t="s">
        <v>2046</v>
      </c>
    </row>
    <row r="1504" spans="1:4" hidden="1">
      <c r="A1504" t="s">
        <v>111</v>
      </c>
      <c r="B1504">
        <v>3</v>
      </c>
      <c r="C1504">
        <v>85</v>
      </c>
      <c r="D1504" t="s">
        <v>2046</v>
      </c>
    </row>
    <row r="1505" spans="1:4" hidden="1">
      <c r="A1505" t="s">
        <v>173</v>
      </c>
      <c r="B1505">
        <v>3</v>
      </c>
      <c r="C1505">
        <v>85</v>
      </c>
      <c r="D1505" t="s">
        <v>2046</v>
      </c>
    </row>
    <row r="1506" spans="1:4" hidden="1">
      <c r="A1506" t="s">
        <v>30</v>
      </c>
      <c r="B1506">
        <v>3</v>
      </c>
      <c r="C1506">
        <v>85</v>
      </c>
      <c r="D1506" t="s">
        <v>2046</v>
      </c>
    </row>
    <row r="1507" spans="1:4" hidden="1">
      <c r="A1507" t="s">
        <v>397</v>
      </c>
      <c r="B1507">
        <v>3</v>
      </c>
      <c r="C1507">
        <v>170</v>
      </c>
      <c r="D1507" t="s">
        <v>2046</v>
      </c>
    </row>
    <row r="1508" spans="1:4" hidden="1">
      <c r="A1508" t="s">
        <v>31</v>
      </c>
      <c r="B1508">
        <v>3</v>
      </c>
      <c r="C1508">
        <v>340</v>
      </c>
      <c r="D1508" t="s">
        <v>2046</v>
      </c>
    </row>
    <row r="1509" spans="1:4" hidden="1">
      <c r="A1509" t="s">
        <v>422</v>
      </c>
      <c r="B1509">
        <v>3</v>
      </c>
      <c r="C1509">
        <v>340</v>
      </c>
      <c r="D1509" t="s">
        <v>2046</v>
      </c>
    </row>
    <row r="1510" spans="1:4" hidden="1">
      <c r="A1510" t="s">
        <v>32</v>
      </c>
      <c r="B1510">
        <v>3</v>
      </c>
      <c r="C1510">
        <v>170</v>
      </c>
      <c r="D1510" t="s">
        <v>2046</v>
      </c>
    </row>
    <row r="1511" spans="1:4" hidden="1">
      <c r="A1511" t="s">
        <v>33</v>
      </c>
      <c r="B1511">
        <v>3</v>
      </c>
      <c r="C1511">
        <v>255</v>
      </c>
      <c r="D1511" t="s">
        <v>2046</v>
      </c>
    </row>
    <row r="1512" spans="1:4" hidden="1">
      <c r="A1512" t="s">
        <v>34</v>
      </c>
      <c r="B1512">
        <v>3</v>
      </c>
      <c r="C1512">
        <v>255</v>
      </c>
      <c r="D1512" t="s">
        <v>2046</v>
      </c>
    </row>
    <row r="1513" spans="1:4" hidden="1">
      <c r="A1513" t="s">
        <v>35</v>
      </c>
      <c r="B1513">
        <v>3</v>
      </c>
      <c r="C1513">
        <v>170</v>
      </c>
      <c r="D1513" t="s">
        <v>2046</v>
      </c>
    </row>
    <row r="1514" spans="1:4" hidden="1">
      <c r="A1514" t="s">
        <v>398</v>
      </c>
      <c r="B1514">
        <v>3</v>
      </c>
      <c r="C1514">
        <v>170</v>
      </c>
      <c r="D1514" t="s">
        <v>2046</v>
      </c>
    </row>
    <row r="1515" spans="1:4" hidden="1">
      <c r="A1515" t="s">
        <v>423</v>
      </c>
      <c r="B1515">
        <v>3</v>
      </c>
      <c r="C1515">
        <v>170</v>
      </c>
      <c r="D1515" t="s">
        <v>2046</v>
      </c>
    </row>
    <row r="1516" spans="1:4" hidden="1">
      <c r="A1516" t="s">
        <v>400</v>
      </c>
      <c r="B1516">
        <v>3</v>
      </c>
      <c r="C1516">
        <v>595</v>
      </c>
      <c r="D1516" t="s">
        <v>2046</v>
      </c>
    </row>
    <row r="1517" spans="1:4" hidden="1">
      <c r="A1517" t="s">
        <v>36</v>
      </c>
      <c r="B1517">
        <v>3</v>
      </c>
      <c r="C1517">
        <v>85</v>
      </c>
      <c r="D1517" t="s">
        <v>2046</v>
      </c>
    </row>
    <row r="1518" spans="1:4" hidden="1">
      <c r="A1518" t="s">
        <v>37</v>
      </c>
      <c r="B1518">
        <v>3</v>
      </c>
      <c r="C1518">
        <v>85</v>
      </c>
      <c r="D1518" t="s">
        <v>2046</v>
      </c>
    </row>
    <row r="1519" spans="1:4" hidden="1">
      <c r="A1519" t="s">
        <v>38</v>
      </c>
      <c r="B1519">
        <v>3</v>
      </c>
      <c r="C1519">
        <v>85</v>
      </c>
      <c r="D1519" t="s">
        <v>2046</v>
      </c>
    </row>
    <row r="1520" spans="1:4" hidden="1">
      <c r="A1520" t="s">
        <v>39</v>
      </c>
      <c r="B1520">
        <v>3</v>
      </c>
      <c r="C1520">
        <v>85</v>
      </c>
      <c r="D1520" t="s">
        <v>2046</v>
      </c>
    </row>
    <row r="1521" spans="1:4" hidden="1">
      <c r="A1521" t="s">
        <v>40</v>
      </c>
      <c r="B1521">
        <v>3</v>
      </c>
      <c r="C1521">
        <v>85</v>
      </c>
      <c r="D1521" t="s">
        <v>2046</v>
      </c>
    </row>
    <row r="1522" spans="1:4" hidden="1">
      <c r="A1522" t="s">
        <v>424</v>
      </c>
      <c r="B1522">
        <v>3</v>
      </c>
      <c r="C1522">
        <v>255</v>
      </c>
      <c r="D1522" t="s">
        <v>2046</v>
      </c>
    </row>
    <row r="1523" spans="1:4" hidden="1">
      <c r="A1523" t="s">
        <v>2240</v>
      </c>
      <c r="B1523">
        <v>3</v>
      </c>
      <c r="C1523">
        <v>85</v>
      </c>
      <c r="D1523" t="s">
        <v>2046</v>
      </c>
    </row>
    <row r="1524" spans="1:4" hidden="1">
      <c r="A1524" t="s">
        <v>41</v>
      </c>
      <c r="B1524">
        <v>3</v>
      </c>
      <c r="C1524">
        <v>85</v>
      </c>
      <c r="D1524" t="s">
        <v>2046</v>
      </c>
    </row>
    <row r="1525" spans="1:4" hidden="1">
      <c r="A1525" t="s">
        <v>42</v>
      </c>
      <c r="B1525">
        <v>3</v>
      </c>
      <c r="C1525">
        <v>340</v>
      </c>
      <c r="D1525" t="s">
        <v>2046</v>
      </c>
    </row>
    <row r="1526" spans="1:4" hidden="1">
      <c r="A1526" t="s">
        <v>473</v>
      </c>
      <c r="B1526">
        <v>3</v>
      </c>
      <c r="C1526">
        <v>170</v>
      </c>
      <c r="D1526" t="s">
        <v>2046</v>
      </c>
    </row>
    <row r="1527" spans="1:4" hidden="1">
      <c r="A1527" t="s">
        <v>43</v>
      </c>
      <c r="B1527">
        <v>3</v>
      </c>
      <c r="C1527">
        <v>170</v>
      </c>
      <c r="D1527" t="s">
        <v>2046</v>
      </c>
    </row>
    <row r="1528" spans="1:4" hidden="1">
      <c r="A1528" t="s">
        <v>474</v>
      </c>
      <c r="B1528">
        <v>3</v>
      </c>
      <c r="C1528">
        <v>721</v>
      </c>
      <c r="D1528" t="s">
        <v>2046</v>
      </c>
    </row>
    <row r="1529" spans="1:4" hidden="1">
      <c r="A1529" t="s">
        <v>174</v>
      </c>
      <c r="B1529">
        <v>3</v>
      </c>
      <c r="C1529">
        <v>240</v>
      </c>
      <c r="D1529" t="s">
        <v>2046</v>
      </c>
    </row>
    <row r="1530" spans="1:4" hidden="1">
      <c r="A1530" t="s">
        <v>425</v>
      </c>
      <c r="B1530">
        <v>3</v>
      </c>
      <c r="C1530">
        <v>170</v>
      </c>
      <c r="D1530" t="s">
        <v>2046</v>
      </c>
    </row>
    <row r="1531" spans="1:4" hidden="1">
      <c r="A1531" t="s">
        <v>175</v>
      </c>
      <c r="B1531">
        <v>3</v>
      </c>
      <c r="C1531">
        <v>255</v>
      </c>
      <c r="D1531" t="s">
        <v>2046</v>
      </c>
    </row>
    <row r="1532" spans="1:4" hidden="1">
      <c r="A1532" t="s">
        <v>2267</v>
      </c>
      <c r="B1532">
        <v>3</v>
      </c>
      <c r="C1532">
        <v>296</v>
      </c>
      <c r="D1532" t="s">
        <v>2046</v>
      </c>
    </row>
    <row r="1533" spans="1:4" hidden="1">
      <c r="A1533" t="s">
        <v>426</v>
      </c>
      <c r="B1533">
        <v>3</v>
      </c>
      <c r="C1533">
        <v>85</v>
      </c>
      <c r="D1533" t="s">
        <v>2046</v>
      </c>
    </row>
    <row r="1534" spans="1:4" hidden="1">
      <c r="A1534" t="s">
        <v>531</v>
      </c>
      <c r="B1534">
        <v>3</v>
      </c>
      <c r="C1534">
        <v>85</v>
      </c>
      <c r="D1534" t="s">
        <v>2046</v>
      </c>
    </row>
    <row r="1535" spans="1:4" hidden="1">
      <c r="A1535" t="s">
        <v>2268</v>
      </c>
      <c r="B1535">
        <v>3</v>
      </c>
      <c r="C1535">
        <v>148</v>
      </c>
      <c r="D1535" t="s">
        <v>2046</v>
      </c>
    </row>
    <row r="1536" spans="1:4" hidden="1">
      <c r="A1536" t="s">
        <v>2269</v>
      </c>
      <c r="B1536">
        <v>3</v>
      </c>
      <c r="C1536">
        <v>148</v>
      </c>
      <c r="D1536" t="s">
        <v>2046</v>
      </c>
    </row>
    <row r="1537" spans="1:4" hidden="1">
      <c r="A1537" t="s">
        <v>2270</v>
      </c>
      <c r="B1537">
        <v>3</v>
      </c>
      <c r="C1537">
        <v>148</v>
      </c>
      <c r="D1537" t="s">
        <v>2046</v>
      </c>
    </row>
    <row r="1538" spans="1:4" hidden="1">
      <c r="A1538" t="s">
        <v>2271</v>
      </c>
      <c r="B1538">
        <v>3</v>
      </c>
      <c r="C1538">
        <v>148</v>
      </c>
      <c r="D1538" t="s">
        <v>2046</v>
      </c>
    </row>
    <row r="1539" spans="1:4" hidden="1">
      <c r="A1539" t="s">
        <v>2272</v>
      </c>
      <c r="B1539">
        <v>3</v>
      </c>
      <c r="C1539">
        <v>148</v>
      </c>
      <c r="D1539" t="s">
        <v>2046</v>
      </c>
    </row>
    <row r="1540" spans="1:4" hidden="1">
      <c r="A1540" t="s">
        <v>2273</v>
      </c>
      <c r="B1540">
        <v>3</v>
      </c>
      <c r="C1540">
        <v>148</v>
      </c>
      <c r="D1540" t="s">
        <v>2046</v>
      </c>
    </row>
    <row r="1541" spans="1:4" hidden="1">
      <c r="A1541" t="s">
        <v>2274</v>
      </c>
      <c r="B1541">
        <v>3</v>
      </c>
      <c r="C1541">
        <v>148</v>
      </c>
      <c r="D1541" t="s">
        <v>2046</v>
      </c>
    </row>
    <row r="1542" spans="1:4" hidden="1">
      <c r="A1542" t="s">
        <v>2275</v>
      </c>
      <c r="B1542">
        <v>3</v>
      </c>
      <c r="C1542">
        <v>148</v>
      </c>
      <c r="D1542" t="s">
        <v>2046</v>
      </c>
    </row>
    <row r="1543" spans="1:4" hidden="1">
      <c r="A1543" t="s">
        <v>2276</v>
      </c>
      <c r="B1543">
        <v>3</v>
      </c>
      <c r="C1543">
        <v>148</v>
      </c>
      <c r="D1543" t="s">
        <v>2046</v>
      </c>
    </row>
    <row r="1544" spans="1:4" hidden="1">
      <c r="A1544" t="s">
        <v>2277</v>
      </c>
      <c r="B1544">
        <v>3</v>
      </c>
      <c r="C1544">
        <v>148</v>
      </c>
      <c r="D1544" t="s">
        <v>2046</v>
      </c>
    </row>
    <row r="1545" spans="1:4" hidden="1">
      <c r="A1545" t="s">
        <v>2278</v>
      </c>
      <c r="B1545">
        <v>3</v>
      </c>
      <c r="C1545">
        <v>148</v>
      </c>
      <c r="D1545" t="s">
        <v>2046</v>
      </c>
    </row>
    <row r="1546" spans="1:4" hidden="1">
      <c r="A1546" t="s">
        <v>2279</v>
      </c>
      <c r="B1546">
        <v>3</v>
      </c>
      <c r="C1546">
        <v>444</v>
      </c>
      <c r="D1546" t="s">
        <v>2046</v>
      </c>
    </row>
    <row r="1547" spans="1:4" hidden="1">
      <c r="A1547" t="s">
        <v>2280</v>
      </c>
      <c r="B1547">
        <v>3</v>
      </c>
      <c r="C1547">
        <v>148</v>
      </c>
      <c r="D1547" t="s">
        <v>2046</v>
      </c>
    </row>
    <row r="1548" spans="1:4" hidden="1">
      <c r="A1548" t="s">
        <v>2281</v>
      </c>
      <c r="B1548">
        <v>3</v>
      </c>
      <c r="C1548">
        <v>148</v>
      </c>
      <c r="D1548" t="s">
        <v>2046</v>
      </c>
    </row>
    <row r="1549" spans="1:4" hidden="1">
      <c r="A1549" t="s">
        <v>2282</v>
      </c>
      <c r="B1549">
        <v>3</v>
      </c>
      <c r="C1549">
        <v>148</v>
      </c>
      <c r="D1549" t="s">
        <v>2046</v>
      </c>
    </row>
    <row r="1550" spans="1:4" hidden="1">
      <c r="A1550" t="s">
        <v>2283</v>
      </c>
      <c r="B1550">
        <v>3</v>
      </c>
      <c r="C1550">
        <v>148</v>
      </c>
      <c r="D1550" t="s">
        <v>2046</v>
      </c>
    </row>
    <row r="1551" spans="1:4" hidden="1">
      <c r="A1551" t="s">
        <v>2284</v>
      </c>
      <c r="B1551">
        <v>3</v>
      </c>
      <c r="C1551">
        <v>148</v>
      </c>
      <c r="D1551" t="s">
        <v>2046</v>
      </c>
    </row>
    <row r="1552" spans="1:4" hidden="1">
      <c r="A1552" t="s">
        <v>2285</v>
      </c>
      <c r="B1552">
        <v>3</v>
      </c>
      <c r="C1552">
        <v>148</v>
      </c>
      <c r="D1552" t="s">
        <v>2046</v>
      </c>
    </row>
    <row r="1553" spans="1:4" hidden="1">
      <c r="A1553" t="s">
        <v>2286</v>
      </c>
      <c r="B1553">
        <v>3</v>
      </c>
      <c r="C1553">
        <v>148</v>
      </c>
      <c r="D1553" t="s">
        <v>2046</v>
      </c>
    </row>
    <row r="1554" spans="1:4" hidden="1">
      <c r="A1554" t="s">
        <v>2287</v>
      </c>
      <c r="B1554">
        <v>3</v>
      </c>
      <c r="C1554">
        <v>296</v>
      </c>
      <c r="D1554" t="s">
        <v>2046</v>
      </c>
    </row>
    <row r="1555" spans="1:4" hidden="1">
      <c r="A1555" t="s">
        <v>2288</v>
      </c>
      <c r="B1555">
        <v>3</v>
      </c>
      <c r="C1555">
        <v>148</v>
      </c>
      <c r="D1555" t="s">
        <v>2046</v>
      </c>
    </row>
    <row r="1556" spans="1:4" hidden="1">
      <c r="A1556" t="s">
        <v>2289</v>
      </c>
      <c r="B1556">
        <v>3</v>
      </c>
      <c r="C1556">
        <v>148</v>
      </c>
      <c r="D1556" t="s">
        <v>2046</v>
      </c>
    </row>
    <row r="1557" spans="1:4" hidden="1">
      <c r="A1557" t="s">
        <v>2290</v>
      </c>
      <c r="B1557">
        <v>3</v>
      </c>
      <c r="C1557">
        <v>148</v>
      </c>
      <c r="D1557" t="s">
        <v>2046</v>
      </c>
    </row>
    <row r="1558" spans="1:4" hidden="1">
      <c r="A1558" t="s">
        <v>2291</v>
      </c>
      <c r="B1558">
        <v>3</v>
      </c>
      <c r="C1558">
        <v>148</v>
      </c>
      <c r="D1558" t="s">
        <v>2046</v>
      </c>
    </row>
    <row r="1559" spans="1:4" hidden="1">
      <c r="A1559" t="s">
        <v>2292</v>
      </c>
      <c r="B1559">
        <v>3</v>
      </c>
      <c r="C1559">
        <v>148</v>
      </c>
      <c r="D1559" t="s">
        <v>2046</v>
      </c>
    </row>
    <row r="1560" spans="1:4" hidden="1">
      <c r="A1560" t="s">
        <v>487</v>
      </c>
      <c r="B1560">
        <v>3</v>
      </c>
      <c r="C1560">
        <v>85</v>
      </c>
      <c r="D1560" t="s">
        <v>2046</v>
      </c>
    </row>
    <row r="1561" spans="1:4" hidden="1">
      <c r="A1561" t="s">
        <v>2293</v>
      </c>
      <c r="B1561">
        <v>3</v>
      </c>
      <c r="C1561">
        <v>148</v>
      </c>
      <c r="D1561" t="s">
        <v>2046</v>
      </c>
    </row>
    <row r="1562" spans="1:4" hidden="1">
      <c r="A1562" t="s">
        <v>2294</v>
      </c>
      <c r="B1562">
        <v>3</v>
      </c>
      <c r="C1562">
        <v>148</v>
      </c>
      <c r="D1562" t="s">
        <v>2046</v>
      </c>
    </row>
    <row r="1563" spans="1:4" hidden="1">
      <c r="A1563" t="s">
        <v>2295</v>
      </c>
      <c r="B1563">
        <v>3</v>
      </c>
      <c r="C1563">
        <v>148</v>
      </c>
      <c r="D1563" t="s">
        <v>2046</v>
      </c>
    </row>
    <row r="1564" spans="1:4" hidden="1">
      <c r="A1564" t="s">
        <v>2296</v>
      </c>
      <c r="B1564">
        <v>3</v>
      </c>
      <c r="C1564">
        <v>148</v>
      </c>
      <c r="D1564" t="s">
        <v>2046</v>
      </c>
    </row>
    <row r="1565" spans="1:4" hidden="1">
      <c r="A1565" t="s">
        <v>2297</v>
      </c>
      <c r="B1565">
        <v>3</v>
      </c>
      <c r="C1565">
        <v>148</v>
      </c>
      <c r="D1565" t="s">
        <v>2046</v>
      </c>
    </row>
    <row r="1566" spans="1:4" hidden="1">
      <c r="A1566" t="s">
        <v>2298</v>
      </c>
      <c r="B1566">
        <v>3</v>
      </c>
      <c r="C1566">
        <v>148</v>
      </c>
      <c r="D1566" t="s">
        <v>2046</v>
      </c>
    </row>
    <row r="1567" spans="1:4" hidden="1">
      <c r="A1567" t="s">
        <v>2299</v>
      </c>
      <c r="B1567">
        <v>3</v>
      </c>
      <c r="C1567">
        <v>148</v>
      </c>
      <c r="D1567" t="s">
        <v>2046</v>
      </c>
    </row>
    <row r="1568" spans="1:4" hidden="1">
      <c r="A1568" t="s">
        <v>2300</v>
      </c>
      <c r="B1568">
        <v>3</v>
      </c>
      <c r="C1568">
        <v>148</v>
      </c>
      <c r="D1568" t="s">
        <v>2046</v>
      </c>
    </row>
    <row r="1569" spans="1:4" hidden="1">
      <c r="A1569" t="s">
        <v>2301</v>
      </c>
      <c r="B1569">
        <v>3</v>
      </c>
      <c r="C1569">
        <v>148</v>
      </c>
      <c r="D1569" t="s">
        <v>2046</v>
      </c>
    </row>
    <row r="1570" spans="1:4" hidden="1">
      <c r="A1570" t="s">
        <v>2302</v>
      </c>
      <c r="B1570">
        <v>3</v>
      </c>
      <c r="C1570">
        <v>148</v>
      </c>
      <c r="D1570" t="s">
        <v>2046</v>
      </c>
    </row>
    <row r="1571" spans="1:4" hidden="1">
      <c r="A1571" t="s">
        <v>2303</v>
      </c>
      <c r="B1571">
        <v>3</v>
      </c>
      <c r="C1571">
        <v>148</v>
      </c>
      <c r="D1571" t="s">
        <v>2046</v>
      </c>
    </row>
    <row r="1572" spans="1:4" hidden="1">
      <c r="A1572" t="s">
        <v>2304</v>
      </c>
      <c r="B1572">
        <v>3</v>
      </c>
      <c r="C1572">
        <v>148</v>
      </c>
      <c r="D1572" t="s">
        <v>2046</v>
      </c>
    </row>
    <row r="1573" spans="1:4" hidden="1">
      <c r="A1573" t="s">
        <v>2305</v>
      </c>
      <c r="B1573">
        <v>3</v>
      </c>
      <c r="C1573">
        <v>148</v>
      </c>
      <c r="D1573" t="s">
        <v>2046</v>
      </c>
    </row>
    <row r="1574" spans="1:4" hidden="1">
      <c r="A1574" t="s">
        <v>2306</v>
      </c>
      <c r="B1574">
        <v>3</v>
      </c>
      <c r="C1574">
        <v>296</v>
      </c>
      <c r="D1574" t="s">
        <v>2046</v>
      </c>
    </row>
    <row r="1575" spans="1:4" hidden="1">
      <c r="A1575" t="s">
        <v>2307</v>
      </c>
      <c r="B1575">
        <v>3</v>
      </c>
      <c r="C1575">
        <v>148</v>
      </c>
      <c r="D1575" t="s">
        <v>2046</v>
      </c>
    </row>
    <row r="1576" spans="1:4" hidden="1">
      <c r="A1576" t="s">
        <v>2011</v>
      </c>
      <c r="B1576">
        <v>3</v>
      </c>
      <c r="C1576">
        <v>148</v>
      </c>
      <c r="D1576" t="s">
        <v>2046</v>
      </c>
    </row>
    <row r="1577" spans="1:4" hidden="1">
      <c r="A1577" t="s">
        <v>2308</v>
      </c>
      <c r="B1577">
        <v>3</v>
      </c>
      <c r="C1577">
        <v>296</v>
      </c>
      <c r="D1577" t="s">
        <v>2046</v>
      </c>
    </row>
    <row r="1578" spans="1:4" hidden="1">
      <c r="A1578" t="s">
        <v>2309</v>
      </c>
      <c r="B1578">
        <v>3</v>
      </c>
      <c r="C1578">
        <v>296</v>
      </c>
      <c r="D1578" t="s">
        <v>2046</v>
      </c>
    </row>
    <row r="1579" spans="1:4" hidden="1">
      <c r="A1579" t="s">
        <v>2310</v>
      </c>
      <c r="B1579">
        <v>3</v>
      </c>
      <c r="C1579">
        <v>148</v>
      </c>
      <c r="D1579" t="s">
        <v>2046</v>
      </c>
    </row>
    <row r="1580" spans="1:4" hidden="1">
      <c r="A1580" t="s">
        <v>427</v>
      </c>
      <c r="B1580">
        <v>3</v>
      </c>
      <c r="C1580">
        <v>148</v>
      </c>
      <c r="D1580" t="s">
        <v>2046</v>
      </c>
    </row>
    <row r="1581" spans="1:4" hidden="1">
      <c r="A1581" t="s">
        <v>2311</v>
      </c>
      <c r="B1581">
        <v>3</v>
      </c>
      <c r="C1581">
        <v>148</v>
      </c>
      <c r="D1581" t="s">
        <v>2046</v>
      </c>
    </row>
    <row r="1582" spans="1:4" hidden="1">
      <c r="A1582" t="s">
        <v>2312</v>
      </c>
      <c r="B1582">
        <v>3</v>
      </c>
      <c r="C1582">
        <v>148</v>
      </c>
      <c r="D1582" t="s">
        <v>2046</v>
      </c>
    </row>
    <row r="1583" spans="1:4" hidden="1">
      <c r="A1583" t="s">
        <v>2313</v>
      </c>
      <c r="B1583">
        <v>3</v>
      </c>
      <c r="C1583">
        <v>148</v>
      </c>
      <c r="D1583" t="s">
        <v>2046</v>
      </c>
    </row>
    <row r="1584" spans="1:4" hidden="1">
      <c r="A1584" t="s">
        <v>1726</v>
      </c>
      <c r="B1584">
        <v>3</v>
      </c>
      <c r="C1584">
        <v>85</v>
      </c>
      <c r="D1584" t="s">
        <v>2046</v>
      </c>
    </row>
    <row r="1585" spans="1:4" hidden="1">
      <c r="A1585" t="s">
        <v>2241</v>
      </c>
      <c r="B1585">
        <v>3</v>
      </c>
      <c r="C1585">
        <v>85</v>
      </c>
      <c r="D1585" t="s">
        <v>2046</v>
      </c>
    </row>
    <row r="1586" spans="1:4" hidden="1">
      <c r="A1586" t="s">
        <v>1793</v>
      </c>
      <c r="B1586">
        <v>3</v>
      </c>
      <c r="C1586">
        <v>170</v>
      </c>
      <c r="D1586" t="s">
        <v>2046</v>
      </c>
    </row>
    <row r="1587" spans="1:4" hidden="1">
      <c r="A1587" t="s">
        <v>1794</v>
      </c>
      <c r="B1587">
        <v>3</v>
      </c>
      <c r="C1587">
        <v>85</v>
      </c>
      <c r="D1587" t="s">
        <v>2046</v>
      </c>
    </row>
    <row r="1588" spans="1:4" hidden="1">
      <c r="A1588" t="s">
        <v>442</v>
      </c>
      <c r="B1588">
        <v>3</v>
      </c>
      <c r="C1588">
        <v>85</v>
      </c>
      <c r="D1588" t="s">
        <v>2046</v>
      </c>
    </row>
    <row r="1589" spans="1:4" hidden="1">
      <c r="A1589" t="s">
        <v>1730</v>
      </c>
      <c r="B1589">
        <v>3</v>
      </c>
      <c r="C1589">
        <v>85</v>
      </c>
      <c r="D1589" t="s">
        <v>2046</v>
      </c>
    </row>
    <row r="1590" spans="1:4" hidden="1">
      <c r="A1590" t="s">
        <v>510</v>
      </c>
      <c r="B1590">
        <v>3</v>
      </c>
      <c r="C1590">
        <v>85</v>
      </c>
      <c r="D1590" t="s">
        <v>2046</v>
      </c>
    </row>
    <row r="1591" spans="1:4" hidden="1">
      <c r="A1591" t="s">
        <v>78</v>
      </c>
      <c r="B1591">
        <v>3</v>
      </c>
      <c r="C1591">
        <v>85</v>
      </c>
      <c r="D1591" t="s">
        <v>2046</v>
      </c>
    </row>
    <row r="1592" spans="1:4" hidden="1">
      <c r="A1592" t="s">
        <v>1702</v>
      </c>
      <c r="B1592">
        <v>3</v>
      </c>
      <c r="C1592">
        <v>85</v>
      </c>
      <c r="D1592" t="s">
        <v>2046</v>
      </c>
    </row>
    <row r="1593" spans="1:4" hidden="1">
      <c r="A1593" t="s">
        <v>1795</v>
      </c>
      <c r="B1593">
        <v>3</v>
      </c>
      <c r="C1593">
        <v>85</v>
      </c>
      <c r="D1593" t="s">
        <v>2046</v>
      </c>
    </row>
    <row r="1594" spans="1:4" hidden="1">
      <c r="A1594" t="s">
        <v>2314</v>
      </c>
      <c r="B1594">
        <v>3</v>
      </c>
      <c r="C1594">
        <v>148</v>
      </c>
      <c r="D1594" t="s">
        <v>2046</v>
      </c>
    </row>
    <row r="1595" spans="1:4" hidden="1">
      <c r="A1595" t="s">
        <v>2315</v>
      </c>
      <c r="B1595">
        <v>3</v>
      </c>
      <c r="C1595">
        <v>148</v>
      </c>
      <c r="D1595" t="s">
        <v>2046</v>
      </c>
    </row>
    <row r="1596" spans="1:4" hidden="1">
      <c r="A1596" t="s">
        <v>2316</v>
      </c>
      <c r="B1596">
        <v>3</v>
      </c>
      <c r="C1596">
        <v>148</v>
      </c>
      <c r="D1596" t="s">
        <v>2046</v>
      </c>
    </row>
    <row r="1597" spans="1:4" hidden="1">
      <c r="A1597" t="s">
        <v>2317</v>
      </c>
      <c r="B1597">
        <v>3</v>
      </c>
      <c r="C1597">
        <v>148</v>
      </c>
      <c r="D1597" t="s">
        <v>2046</v>
      </c>
    </row>
    <row r="1598" spans="1:4" hidden="1">
      <c r="A1598" t="s">
        <v>2318</v>
      </c>
      <c r="B1598">
        <v>3</v>
      </c>
      <c r="C1598">
        <v>148</v>
      </c>
      <c r="D1598" t="s">
        <v>2046</v>
      </c>
    </row>
    <row r="1599" spans="1:4" hidden="1">
      <c r="A1599" t="s">
        <v>2320</v>
      </c>
      <c r="B1599">
        <v>3</v>
      </c>
      <c r="C1599">
        <v>296</v>
      </c>
      <c r="D1599" t="s">
        <v>2046</v>
      </c>
    </row>
    <row r="1600" spans="1:4" hidden="1">
      <c r="A1600" t="s">
        <v>3076</v>
      </c>
      <c r="B1600">
        <v>3</v>
      </c>
      <c r="C1600">
        <v>148</v>
      </c>
      <c r="D1600" t="s">
        <v>2046</v>
      </c>
    </row>
    <row r="1601" spans="1:4" hidden="1">
      <c r="A1601" t="s">
        <v>2321</v>
      </c>
      <c r="B1601">
        <v>3</v>
      </c>
      <c r="C1601">
        <v>148</v>
      </c>
      <c r="D1601" t="s">
        <v>2046</v>
      </c>
    </row>
    <row r="1602" spans="1:4" hidden="1">
      <c r="A1602" t="s">
        <v>2322</v>
      </c>
      <c r="B1602">
        <v>3</v>
      </c>
      <c r="C1602">
        <v>148</v>
      </c>
      <c r="D1602" t="s">
        <v>2046</v>
      </c>
    </row>
    <row r="1603" spans="1:4" hidden="1">
      <c r="A1603" t="s">
        <v>578</v>
      </c>
      <c r="B1603">
        <v>3</v>
      </c>
      <c r="C1603">
        <v>85</v>
      </c>
      <c r="D1603" t="s">
        <v>2046</v>
      </c>
    </row>
    <row r="1604" spans="1:4" hidden="1">
      <c r="A1604" t="s">
        <v>80</v>
      </c>
      <c r="B1604">
        <v>3</v>
      </c>
      <c r="C1604">
        <v>85</v>
      </c>
      <c r="D1604" t="s">
        <v>2046</v>
      </c>
    </row>
    <row r="1605" spans="1:4" hidden="1">
      <c r="A1605" t="s">
        <v>302</v>
      </c>
      <c r="B1605">
        <v>3</v>
      </c>
      <c r="C1605">
        <v>85</v>
      </c>
      <c r="D1605" t="s">
        <v>2046</v>
      </c>
    </row>
    <row r="1606" spans="1:4" hidden="1">
      <c r="A1606" t="s">
        <v>444</v>
      </c>
      <c r="B1606">
        <v>3</v>
      </c>
      <c r="C1606">
        <v>100</v>
      </c>
      <c r="D1606" t="s">
        <v>2046</v>
      </c>
    </row>
    <row r="1607" spans="1:4" hidden="1">
      <c r="A1607" t="s">
        <v>445</v>
      </c>
      <c r="B1607">
        <v>3</v>
      </c>
      <c r="C1607">
        <v>70</v>
      </c>
      <c r="D1607" t="s">
        <v>2046</v>
      </c>
    </row>
    <row r="1608" spans="1:4" hidden="1">
      <c r="A1608" t="s">
        <v>4</v>
      </c>
      <c r="B1608">
        <v>3</v>
      </c>
      <c r="C1608">
        <v>85</v>
      </c>
      <c r="D1608" t="s">
        <v>2046</v>
      </c>
    </row>
    <row r="1609" spans="1:4" hidden="1">
      <c r="A1609" t="s">
        <v>319</v>
      </c>
      <c r="B1609">
        <v>3</v>
      </c>
      <c r="C1609">
        <v>85</v>
      </c>
      <c r="D1609" t="s">
        <v>2046</v>
      </c>
    </row>
    <row r="1610" spans="1:4" hidden="1">
      <c r="A1610" t="s">
        <v>303</v>
      </c>
      <c r="B1610">
        <v>3</v>
      </c>
      <c r="C1610">
        <v>85</v>
      </c>
      <c r="D1610" t="s">
        <v>2046</v>
      </c>
    </row>
    <row r="1611" spans="1:4" hidden="1">
      <c r="A1611" t="s">
        <v>476</v>
      </c>
      <c r="B1611">
        <v>3</v>
      </c>
      <c r="C1611">
        <v>85</v>
      </c>
      <c r="D1611" t="s">
        <v>2046</v>
      </c>
    </row>
    <row r="1612" spans="1:4" hidden="1">
      <c r="A1612" t="s">
        <v>402</v>
      </c>
      <c r="B1612">
        <v>3</v>
      </c>
      <c r="C1612">
        <v>85</v>
      </c>
      <c r="D1612" t="s">
        <v>2046</v>
      </c>
    </row>
    <row r="1613" spans="1:4" hidden="1">
      <c r="A1613" t="s">
        <v>403</v>
      </c>
      <c r="B1613">
        <v>3</v>
      </c>
      <c r="C1613">
        <v>85</v>
      </c>
      <c r="D1613" t="s">
        <v>2046</v>
      </c>
    </row>
    <row r="1614" spans="1:4" hidden="1">
      <c r="A1614" t="s">
        <v>404</v>
      </c>
      <c r="B1614">
        <v>3</v>
      </c>
      <c r="C1614">
        <v>85</v>
      </c>
      <c r="D1614" t="s">
        <v>2046</v>
      </c>
    </row>
    <row r="1615" spans="1:4" hidden="1">
      <c r="A1615" t="s">
        <v>405</v>
      </c>
      <c r="B1615">
        <v>3</v>
      </c>
      <c r="C1615">
        <v>85</v>
      </c>
      <c r="D1615" t="s">
        <v>2046</v>
      </c>
    </row>
    <row r="1616" spans="1:4" hidden="1">
      <c r="A1616" t="s">
        <v>118</v>
      </c>
      <c r="B1616">
        <v>3</v>
      </c>
      <c r="C1616">
        <v>85</v>
      </c>
      <c r="D1616" t="s">
        <v>2046</v>
      </c>
    </row>
    <row r="1617" spans="1:4" hidden="1">
      <c r="A1617" t="s">
        <v>176</v>
      </c>
      <c r="B1617">
        <v>3</v>
      </c>
      <c r="C1617">
        <v>85</v>
      </c>
      <c r="D1617" t="s">
        <v>2046</v>
      </c>
    </row>
    <row r="1618" spans="1:4" hidden="1">
      <c r="A1618" t="s">
        <v>373</v>
      </c>
      <c r="B1618">
        <v>3</v>
      </c>
      <c r="C1618">
        <v>85</v>
      </c>
      <c r="D1618" t="s">
        <v>2046</v>
      </c>
    </row>
    <row r="1619" spans="1:4" hidden="1">
      <c r="A1619" t="s">
        <v>2242</v>
      </c>
      <c r="B1619">
        <v>3</v>
      </c>
      <c r="C1619">
        <v>50</v>
      </c>
      <c r="D1619" t="s">
        <v>2046</v>
      </c>
    </row>
    <row r="1620" spans="1:4" hidden="1">
      <c r="A1620" t="s">
        <v>192</v>
      </c>
      <c r="B1620">
        <v>3</v>
      </c>
      <c r="C1620">
        <v>35</v>
      </c>
      <c r="D1620" t="s">
        <v>2046</v>
      </c>
    </row>
    <row r="1621" spans="1:4" hidden="1">
      <c r="A1621" t="s">
        <v>2243</v>
      </c>
      <c r="B1621">
        <v>3</v>
      </c>
      <c r="C1621">
        <v>50</v>
      </c>
      <c r="D1621" t="s">
        <v>2046</v>
      </c>
    </row>
    <row r="1622" spans="1:4" hidden="1">
      <c r="A1622" t="s">
        <v>1711</v>
      </c>
      <c r="B1622">
        <v>3</v>
      </c>
      <c r="C1622">
        <v>35</v>
      </c>
      <c r="D1622" t="s">
        <v>2046</v>
      </c>
    </row>
    <row r="1623" spans="1:4" hidden="1">
      <c r="A1623" t="s">
        <v>406</v>
      </c>
      <c r="B1623">
        <v>3</v>
      </c>
      <c r="C1623">
        <v>85</v>
      </c>
      <c r="D1623" t="s">
        <v>2046</v>
      </c>
    </row>
    <row r="1624" spans="1:4" hidden="1">
      <c r="A1624" t="s">
        <v>374</v>
      </c>
      <c r="B1624">
        <v>3</v>
      </c>
      <c r="C1624">
        <v>85</v>
      </c>
      <c r="D1624" t="s">
        <v>2046</v>
      </c>
    </row>
    <row r="1625" spans="1:4" hidden="1">
      <c r="A1625" t="s">
        <v>119</v>
      </c>
      <c r="B1625">
        <v>3</v>
      </c>
      <c r="C1625">
        <v>85</v>
      </c>
      <c r="D1625" t="s">
        <v>2046</v>
      </c>
    </row>
    <row r="1626" spans="1:4" hidden="1">
      <c r="A1626" t="s">
        <v>177</v>
      </c>
      <c r="B1626">
        <v>3</v>
      </c>
      <c r="C1626">
        <v>85</v>
      </c>
      <c r="D1626" t="s">
        <v>2046</v>
      </c>
    </row>
    <row r="1627" spans="1:4" hidden="1">
      <c r="A1627" t="s">
        <v>446</v>
      </c>
      <c r="B1627">
        <v>3</v>
      </c>
      <c r="C1627">
        <v>85</v>
      </c>
      <c r="D1627" t="s">
        <v>2046</v>
      </c>
    </row>
    <row r="1628" spans="1:4" hidden="1">
      <c r="A1628" t="s">
        <v>2033</v>
      </c>
      <c r="B1628">
        <v>3</v>
      </c>
      <c r="C1628">
        <v>85</v>
      </c>
      <c r="D1628" t="s">
        <v>2046</v>
      </c>
    </row>
    <row r="1629" spans="1:4" hidden="1">
      <c r="A1629" t="s">
        <v>2034</v>
      </c>
      <c r="B1629">
        <v>3</v>
      </c>
      <c r="C1629">
        <v>170</v>
      </c>
      <c r="D1629" t="s">
        <v>2046</v>
      </c>
    </row>
    <row r="1630" spans="1:4" hidden="1">
      <c r="A1630" t="s">
        <v>409</v>
      </c>
      <c r="B1630">
        <v>3</v>
      </c>
      <c r="C1630">
        <v>85</v>
      </c>
      <c r="D1630" t="s">
        <v>2046</v>
      </c>
    </row>
    <row r="1631" spans="1:4" hidden="1">
      <c r="A1631" t="s">
        <v>375</v>
      </c>
      <c r="B1631">
        <v>3</v>
      </c>
      <c r="C1631">
        <v>85</v>
      </c>
      <c r="D1631" t="s">
        <v>2046</v>
      </c>
    </row>
    <row r="1632" spans="1:4" hidden="1">
      <c r="A1632" t="s">
        <v>410</v>
      </c>
      <c r="B1632">
        <v>3</v>
      </c>
      <c r="C1632">
        <v>85</v>
      </c>
      <c r="D1632" t="s">
        <v>2046</v>
      </c>
    </row>
    <row r="1633" spans="1:4" hidden="1">
      <c r="A1633" t="s">
        <v>284</v>
      </c>
      <c r="B1633">
        <v>3</v>
      </c>
      <c r="C1633">
        <v>85</v>
      </c>
      <c r="D1633" t="s">
        <v>2046</v>
      </c>
    </row>
    <row r="1634" spans="1:4" hidden="1">
      <c r="A1634" t="s">
        <v>285</v>
      </c>
      <c r="B1634">
        <v>3</v>
      </c>
      <c r="C1634">
        <v>85</v>
      </c>
      <c r="D1634" t="s">
        <v>2046</v>
      </c>
    </row>
    <row r="1635" spans="1:4" hidden="1">
      <c r="A1635" t="s">
        <v>286</v>
      </c>
      <c r="B1635">
        <v>3</v>
      </c>
      <c r="C1635">
        <v>85</v>
      </c>
      <c r="D1635" t="s">
        <v>2046</v>
      </c>
    </row>
    <row r="1636" spans="1:4" hidden="1">
      <c r="A1636" t="s">
        <v>287</v>
      </c>
      <c r="B1636">
        <v>3</v>
      </c>
      <c r="C1636">
        <v>85</v>
      </c>
      <c r="D1636" t="s">
        <v>2046</v>
      </c>
    </row>
    <row r="1637" spans="1:4" hidden="1">
      <c r="A1637" t="s">
        <v>1722</v>
      </c>
      <c r="B1637">
        <v>3</v>
      </c>
      <c r="C1637">
        <v>170</v>
      </c>
      <c r="D1637" t="s">
        <v>2046</v>
      </c>
    </row>
    <row r="1638" spans="1:4" hidden="1">
      <c r="A1638" t="s">
        <v>428</v>
      </c>
      <c r="B1638">
        <v>3</v>
      </c>
      <c r="C1638">
        <v>85</v>
      </c>
      <c r="D1638" t="s">
        <v>2046</v>
      </c>
    </row>
    <row r="1639" spans="1:4" hidden="1">
      <c r="A1639" t="s">
        <v>429</v>
      </c>
      <c r="B1639">
        <v>3</v>
      </c>
      <c r="C1639">
        <v>85</v>
      </c>
      <c r="D1639" t="s">
        <v>2046</v>
      </c>
    </row>
    <row r="1640" spans="1:4" hidden="1">
      <c r="A1640" t="s">
        <v>561</v>
      </c>
      <c r="B1640">
        <v>3</v>
      </c>
      <c r="C1640">
        <v>170</v>
      </c>
      <c r="D1640" t="s">
        <v>2046</v>
      </c>
    </row>
    <row r="1641" spans="1:4" hidden="1">
      <c r="A1641" t="s">
        <v>1699</v>
      </c>
      <c r="B1641">
        <v>3</v>
      </c>
      <c r="C1641">
        <v>170</v>
      </c>
      <c r="D1641" t="s">
        <v>2046</v>
      </c>
    </row>
    <row r="1642" spans="1:4" hidden="1">
      <c r="A1642" t="s">
        <v>430</v>
      </c>
      <c r="B1642">
        <v>3</v>
      </c>
      <c r="C1642">
        <v>85</v>
      </c>
      <c r="D1642" t="s">
        <v>2046</v>
      </c>
    </row>
    <row r="1643" spans="1:4" hidden="1">
      <c r="A1643" t="s">
        <v>2035</v>
      </c>
      <c r="B1643">
        <v>3</v>
      </c>
      <c r="C1643">
        <v>85</v>
      </c>
      <c r="D1643" t="s">
        <v>2046</v>
      </c>
    </row>
    <row r="1644" spans="1:4" hidden="1">
      <c r="A1644" t="s">
        <v>178</v>
      </c>
      <c r="B1644">
        <v>3</v>
      </c>
      <c r="C1644">
        <v>85</v>
      </c>
      <c r="D1644" t="s">
        <v>2046</v>
      </c>
    </row>
    <row r="1645" spans="1:4" hidden="1">
      <c r="A1645" t="s">
        <v>179</v>
      </c>
      <c r="B1645">
        <v>3</v>
      </c>
      <c r="C1645">
        <v>85</v>
      </c>
      <c r="D1645" t="s">
        <v>2046</v>
      </c>
    </row>
    <row r="1646" spans="1:4" hidden="1">
      <c r="A1646" t="s">
        <v>180</v>
      </c>
      <c r="B1646">
        <v>3</v>
      </c>
      <c r="C1646">
        <v>85</v>
      </c>
      <c r="D1646" t="s">
        <v>2046</v>
      </c>
    </row>
    <row r="1647" spans="1:4" hidden="1">
      <c r="A1647" t="s">
        <v>2244</v>
      </c>
      <c r="B1647">
        <v>3</v>
      </c>
      <c r="C1647">
        <v>85</v>
      </c>
      <c r="D1647" t="s">
        <v>2046</v>
      </c>
    </row>
    <row r="1648" spans="1:4" hidden="1">
      <c r="A1648" t="s">
        <v>44</v>
      </c>
      <c r="B1648">
        <v>3</v>
      </c>
      <c r="C1648">
        <v>85</v>
      </c>
      <c r="D1648" t="s">
        <v>2046</v>
      </c>
    </row>
    <row r="1649" spans="1:4" hidden="1">
      <c r="A1649" t="s">
        <v>431</v>
      </c>
      <c r="B1649">
        <v>3</v>
      </c>
      <c r="C1649">
        <v>170</v>
      </c>
      <c r="D1649" t="s">
        <v>2046</v>
      </c>
    </row>
    <row r="1650" spans="1:4" hidden="1">
      <c r="A1650" t="s">
        <v>181</v>
      </c>
      <c r="B1650">
        <v>3</v>
      </c>
      <c r="C1650">
        <v>85</v>
      </c>
      <c r="D1650" t="s">
        <v>2046</v>
      </c>
    </row>
    <row r="1651" spans="1:4" hidden="1">
      <c r="A1651" t="s">
        <v>182</v>
      </c>
      <c r="B1651">
        <v>3</v>
      </c>
      <c r="C1651">
        <v>85</v>
      </c>
      <c r="D1651" t="s">
        <v>2046</v>
      </c>
    </row>
    <row r="1652" spans="1:4" hidden="1">
      <c r="A1652" t="s">
        <v>81</v>
      </c>
      <c r="B1652">
        <v>3</v>
      </c>
      <c r="C1652">
        <v>85</v>
      </c>
      <c r="D1652" t="s">
        <v>2046</v>
      </c>
    </row>
    <row r="1653" spans="1:4" hidden="1">
      <c r="A1653" t="s">
        <v>2327</v>
      </c>
      <c r="B1653">
        <v>3</v>
      </c>
      <c r="C1653">
        <v>296</v>
      </c>
      <c r="D1653" t="s">
        <v>2046</v>
      </c>
    </row>
    <row r="1654" spans="1:4" hidden="1">
      <c r="A1654" t="s">
        <v>83</v>
      </c>
      <c r="B1654">
        <v>3</v>
      </c>
      <c r="C1654">
        <v>85</v>
      </c>
      <c r="D1654" t="s">
        <v>2046</v>
      </c>
    </row>
    <row r="1655" spans="1:4" hidden="1">
      <c r="A1655" t="s">
        <v>310</v>
      </c>
      <c r="B1655">
        <v>3</v>
      </c>
      <c r="C1655">
        <v>85</v>
      </c>
      <c r="D1655" t="s">
        <v>2046</v>
      </c>
    </row>
    <row r="1656" spans="1:4" hidden="1">
      <c r="A1656" t="s">
        <v>2245</v>
      </c>
      <c r="B1656">
        <v>3</v>
      </c>
      <c r="C1656">
        <v>85</v>
      </c>
      <c r="D1656" t="s">
        <v>2046</v>
      </c>
    </row>
    <row r="1657" spans="1:4" hidden="1">
      <c r="A1657" t="s">
        <v>2246</v>
      </c>
      <c r="B1657">
        <v>3</v>
      </c>
      <c r="C1657">
        <v>85</v>
      </c>
      <c r="D1657" t="s">
        <v>2046</v>
      </c>
    </row>
    <row r="1658" spans="1:4" hidden="1">
      <c r="A1658" t="s">
        <v>579</v>
      </c>
      <c r="B1658">
        <v>3</v>
      </c>
      <c r="C1658">
        <v>85</v>
      </c>
      <c r="D1658" t="s">
        <v>2046</v>
      </c>
    </row>
    <row r="1659" spans="1:4" hidden="1">
      <c r="A1659" t="s">
        <v>2247</v>
      </c>
      <c r="B1659">
        <v>3</v>
      </c>
      <c r="C1659">
        <v>85</v>
      </c>
      <c r="D1659" t="s">
        <v>2046</v>
      </c>
    </row>
    <row r="1660" spans="1:4" hidden="1">
      <c r="A1660" t="s">
        <v>2248</v>
      </c>
      <c r="B1660">
        <v>3</v>
      </c>
      <c r="C1660">
        <v>85</v>
      </c>
      <c r="D1660" t="s">
        <v>2046</v>
      </c>
    </row>
    <row r="1661" spans="1:4" hidden="1">
      <c r="A1661" t="s">
        <v>2249</v>
      </c>
      <c r="B1661">
        <v>3</v>
      </c>
      <c r="C1661">
        <v>85</v>
      </c>
      <c r="D1661" t="s">
        <v>2046</v>
      </c>
    </row>
    <row r="1662" spans="1:4" hidden="1">
      <c r="A1662" t="s">
        <v>2250</v>
      </c>
      <c r="B1662">
        <v>3</v>
      </c>
      <c r="C1662">
        <v>85</v>
      </c>
      <c r="D1662" t="s">
        <v>2046</v>
      </c>
    </row>
    <row r="1663" spans="1:4" hidden="1">
      <c r="A1663" t="s">
        <v>2036</v>
      </c>
      <c r="B1663">
        <v>3</v>
      </c>
      <c r="C1663">
        <v>85</v>
      </c>
      <c r="D1663" t="s">
        <v>2046</v>
      </c>
    </row>
    <row r="1664" spans="1:4" hidden="1">
      <c r="A1664" t="s">
        <v>2328</v>
      </c>
      <c r="B1664">
        <v>3</v>
      </c>
      <c r="C1664">
        <v>148</v>
      </c>
      <c r="D1664" t="s">
        <v>2046</v>
      </c>
    </row>
    <row r="1665" spans="1:4" hidden="1">
      <c r="A1665" t="s">
        <v>448</v>
      </c>
      <c r="B1665">
        <v>3</v>
      </c>
      <c r="C1665">
        <v>35</v>
      </c>
      <c r="D1665" t="s">
        <v>2046</v>
      </c>
    </row>
    <row r="1666" spans="1:4" hidden="1">
      <c r="A1666" t="s">
        <v>452</v>
      </c>
      <c r="B1666">
        <v>3</v>
      </c>
      <c r="C1666">
        <v>50</v>
      </c>
      <c r="D1666" t="s">
        <v>2046</v>
      </c>
    </row>
    <row r="1667" spans="1:4" hidden="1">
      <c r="A1667" t="s">
        <v>2330</v>
      </c>
      <c r="B1667">
        <v>3</v>
      </c>
      <c r="C1667">
        <v>148</v>
      </c>
      <c r="D1667" t="s">
        <v>2046</v>
      </c>
    </row>
    <row r="1668" spans="1:4" hidden="1">
      <c r="A1668" t="s">
        <v>377</v>
      </c>
      <c r="B1668">
        <v>3</v>
      </c>
      <c r="C1668">
        <v>85</v>
      </c>
      <c r="D1668" t="s">
        <v>2046</v>
      </c>
    </row>
    <row r="1669" spans="1:4" hidden="1">
      <c r="A1669" t="s">
        <v>2331</v>
      </c>
      <c r="B1669">
        <v>3</v>
      </c>
      <c r="C1669">
        <v>296</v>
      </c>
      <c r="D1669" t="s">
        <v>2046</v>
      </c>
    </row>
    <row r="1670" spans="1:4" hidden="1">
      <c r="A1670" t="s">
        <v>2251</v>
      </c>
      <c r="B1670">
        <v>3</v>
      </c>
      <c r="C1670">
        <v>85</v>
      </c>
      <c r="D1670" t="s">
        <v>2046</v>
      </c>
    </row>
    <row r="1671" spans="1:4" hidden="1">
      <c r="A1671" t="s">
        <v>2252</v>
      </c>
      <c r="B1671">
        <v>3</v>
      </c>
      <c r="C1671">
        <v>85</v>
      </c>
      <c r="D1671" t="s">
        <v>2046</v>
      </c>
    </row>
    <row r="1672" spans="1:4" hidden="1">
      <c r="A1672" t="s">
        <v>2253</v>
      </c>
      <c r="B1672">
        <v>3</v>
      </c>
      <c r="C1672">
        <v>85</v>
      </c>
      <c r="D1672" t="s">
        <v>2046</v>
      </c>
    </row>
    <row r="1673" spans="1:4" hidden="1">
      <c r="A1673" t="s">
        <v>2254</v>
      </c>
      <c r="B1673">
        <v>3</v>
      </c>
      <c r="C1673">
        <v>85</v>
      </c>
      <c r="D1673" t="s">
        <v>2046</v>
      </c>
    </row>
    <row r="1674" spans="1:4" hidden="1">
      <c r="A1674" t="s">
        <v>2255</v>
      </c>
      <c r="B1674">
        <v>3</v>
      </c>
      <c r="C1674">
        <v>170</v>
      </c>
      <c r="D1674" t="s">
        <v>2046</v>
      </c>
    </row>
    <row r="1675" spans="1:4" hidden="1">
      <c r="A1675" t="s">
        <v>2256</v>
      </c>
      <c r="B1675">
        <v>3</v>
      </c>
      <c r="C1675">
        <v>170</v>
      </c>
      <c r="D1675" t="s">
        <v>2046</v>
      </c>
    </row>
    <row r="1676" spans="1:4" hidden="1">
      <c r="A1676" t="s">
        <v>2337</v>
      </c>
      <c r="B1676">
        <v>3</v>
      </c>
      <c r="C1676">
        <v>148</v>
      </c>
      <c r="D1676" t="s">
        <v>2046</v>
      </c>
    </row>
    <row r="1677" spans="1:4" hidden="1">
      <c r="A1677" t="s">
        <v>186</v>
      </c>
      <c r="B1677">
        <v>3</v>
      </c>
      <c r="C1677">
        <v>170</v>
      </c>
      <c r="D1677" t="s">
        <v>2046</v>
      </c>
    </row>
    <row r="1678" spans="1:4" hidden="1">
      <c r="A1678" t="s">
        <v>341</v>
      </c>
      <c r="B1678">
        <v>3</v>
      </c>
      <c r="C1678">
        <v>35</v>
      </c>
      <c r="D1678" t="s">
        <v>2046</v>
      </c>
    </row>
    <row r="1679" spans="1:4" hidden="1">
      <c r="A1679" t="s">
        <v>342</v>
      </c>
      <c r="B1679">
        <v>3</v>
      </c>
      <c r="C1679">
        <v>50</v>
      </c>
      <c r="D1679" t="s">
        <v>2046</v>
      </c>
    </row>
    <row r="1680" spans="1:4" hidden="1">
      <c r="A1680" t="s">
        <v>343</v>
      </c>
      <c r="B1680">
        <v>3</v>
      </c>
      <c r="C1680">
        <v>35</v>
      </c>
      <c r="D1680" t="s">
        <v>2046</v>
      </c>
    </row>
    <row r="1681" spans="1:4" hidden="1">
      <c r="A1681" t="s">
        <v>344</v>
      </c>
      <c r="B1681">
        <v>3</v>
      </c>
      <c r="C1681">
        <v>50</v>
      </c>
      <c r="D1681" t="s">
        <v>2046</v>
      </c>
    </row>
    <row r="1682" spans="1:4" hidden="1">
      <c r="A1682" t="s">
        <v>521</v>
      </c>
      <c r="B1682">
        <v>3</v>
      </c>
      <c r="C1682">
        <v>35</v>
      </c>
      <c r="D1682" t="s">
        <v>2046</v>
      </c>
    </row>
    <row r="1683" spans="1:4" hidden="1">
      <c r="A1683" t="s">
        <v>2041</v>
      </c>
      <c r="B1683">
        <v>3</v>
      </c>
      <c r="C1683">
        <v>50</v>
      </c>
      <c r="D1683" t="s">
        <v>2046</v>
      </c>
    </row>
    <row r="1684" spans="1:4" hidden="1">
      <c r="A1684" t="s">
        <v>522</v>
      </c>
      <c r="B1684">
        <v>3</v>
      </c>
      <c r="C1684">
        <v>35</v>
      </c>
      <c r="D1684" t="s">
        <v>2046</v>
      </c>
    </row>
    <row r="1685" spans="1:4" hidden="1">
      <c r="A1685" t="s">
        <v>2042</v>
      </c>
      <c r="B1685">
        <v>3</v>
      </c>
      <c r="C1685">
        <v>50</v>
      </c>
      <c r="D1685" t="s">
        <v>2046</v>
      </c>
    </row>
    <row r="1686" spans="1:4" hidden="1">
      <c r="A1686" t="s">
        <v>345</v>
      </c>
      <c r="B1686">
        <v>3</v>
      </c>
      <c r="C1686">
        <v>35</v>
      </c>
      <c r="D1686" t="s">
        <v>2046</v>
      </c>
    </row>
    <row r="1687" spans="1:4" hidden="1">
      <c r="A1687" t="s">
        <v>346</v>
      </c>
      <c r="B1687">
        <v>3</v>
      </c>
      <c r="C1687">
        <v>50</v>
      </c>
      <c r="D1687" t="s">
        <v>2046</v>
      </c>
    </row>
    <row r="1688" spans="1:4" hidden="1">
      <c r="A1688" t="s">
        <v>347</v>
      </c>
      <c r="B1688">
        <v>3</v>
      </c>
      <c r="C1688">
        <v>35</v>
      </c>
      <c r="D1688" t="s">
        <v>2046</v>
      </c>
    </row>
    <row r="1689" spans="1:4" hidden="1">
      <c r="A1689" t="s">
        <v>348</v>
      </c>
      <c r="B1689">
        <v>3</v>
      </c>
      <c r="C1689">
        <v>50</v>
      </c>
      <c r="D1689" t="s">
        <v>2046</v>
      </c>
    </row>
    <row r="1690" spans="1:4" hidden="1">
      <c r="A1690" t="s">
        <v>2260</v>
      </c>
      <c r="B1690">
        <v>3</v>
      </c>
      <c r="C1690">
        <v>85</v>
      </c>
      <c r="D1690" t="s">
        <v>2046</v>
      </c>
    </row>
    <row r="1691" spans="1:4" hidden="1">
      <c r="A1691" t="s">
        <v>2261</v>
      </c>
      <c r="B1691">
        <v>3</v>
      </c>
      <c r="C1691">
        <v>85</v>
      </c>
      <c r="D1691" t="s">
        <v>2046</v>
      </c>
    </row>
    <row r="1692" spans="1:4" hidden="1">
      <c r="A1692" t="s">
        <v>2045</v>
      </c>
      <c r="B1692">
        <v>4</v>
      </c>
      <c r="C1692">
        <v>560</v>
      </c>
      <c r="D1692" t="s">
        <v>2046</v>
      </c>
    </row>
    <row r="1693" spans="1:4" hidden="1">
      <c r="A1693" t="s">
        <v>129</v>
      </c>
      <c r="B1693">
        <v>4</v>
      </c>
      <c r="C1693">
        <v>70</v>
      </c>
      <c r="D1693" t="s">
        <v>2046</v>
      </c>
    </row>
    <row r="1694" spans="1:4" hidden="1">
      <c r="A1694" t="s">
        <v>2047</v>
      </c>
      <c r="B1694">
        <v>4</v>
      </c>
      <c r="C1694">
        <v>140</v>
      </c>
      <c r="D1694" t="s">
        <v>2046</v>
      </c>
    </row>
    <row r="1695" spans="1:4" hidden="1">
      <c r="A1695" t="s">
        <v>2048</v>
      </c>
      <c r="B1695">
        <v>4</v>
      </c>
      <c r="C1695">
        <v>280</v>
      </c>
      <c r="D1695" t="s">
        <v>2046</v>
      </c>
    </row>
    <row r="1696" spans="1:4" hidden="1">
      <c r="A1696" t="s">
        <v>2049</v>
      </c>
      <c r="B1696">
        <v>4</v>
      </c>
      <c r="C1696">
        <v>140</v>
      </c>
      <c r="D1696" t="s">
        <v>2046</v>
      </c>
    </row>
    <row r="1697" spans="1:4" hidden="1">
      <c r="A1697" t="s">
        <v>383</v>
      </c>
      <c r="B1697">
        <v>4</v>
      </c>
      <c r="C1697">
        <v>140</v>
      </c>
      <c r="D1697" t="s">
        <v>2046</v>
      </c>
    </row>
    <row r="1698" spans="1:4" hidden="1">
      <c r="A1698" t="s">
        <v>2050</v>
      </c>
      <c r="B1698">
        <v>4</v>
      </c>
      <c r="C1698">
        <v>560</v>
      </c>
      <c r="D1698" t="s">
        <v>2046</v>
      </c>
    </row>
    <row r="1699" spans="1:4" hidden="1">
      <c r="A1699" t="s">
        <v>2051</v>
      </c>
      <c r="B1699">
        <v>4</v>
      </c>
      <c r="C1699">
        <v>70</v>
      </c>
      <c r="D1699" t="s">
        <v>2046</v>
      </c>
    </row>
    <row r="1700" spans="1:4" hidden="1">
      <c r="A1700" t="s">
        <v>413</v>
      </c>
      <c r="B1700">
        <v>4</v>
      </c>
      <c r="C1700">
        <v>70</v>
      </c>
      <c r="D1700" t="s">
        <v>2046</v>
      </c>
    </row>
    <row r="1701" spans="1:4" hidden="1">
      <c r="A1701" t="s">
        <v>384</v>
      </c>
      <c r="B1701">
        <v>4</v>
      </c>
      <c r="C1701">
        <v>140</v>
      </c>
      <c r="D1701" t="s">
        <v>2046</v>
      </c>
    </row>
    <row r="1702" spans="1:4" hidden="1">
      <c r="A1702" t="s">
        <v>2052</v>
      </c>
      <c r="B1702">
        <v>4</v>
      </c>
      <c r="C1702">
        <v>840</v>
      </c>
      <c r="D1702" t="s">
        <v>2046</v>
      </c>
    </row>
    <row r="1703" spans="1:4" hidden="1">
      <c r="A1703" t="s">
        <v>2053</v>
      </c>
      <c r="B1703">
        <v>4</v>
      </c>
      <c r="C1703">
        <v>140</v>
      </c>
      <c r="D1703" t="s">
        <v>2046</v>
      </c>
    </row>
    <row r="1704" spans="1:4" hidden="1">
      <c r="A1704" t="s">
        <v>2054</v>
      </c>
      <c r="B1704">
        <v>4</v>
      </c>
      <c r="C1704">
        <v>70</v>
      </c>
      <c r="D1704" t="s">
        <v>2046</v>
      </c>
    </row>
    <row r="1705" spans="1:4" hidden="1">
      <c r="A1705" t="s">
        <v>2055</v>
      </c>
      <c r="B1705">
        <v>4</v>
      </c>
      <c r="C1705">
        <v>70</v>
      </c>
      <c r="D1705" t="s">
        <v>2046</v>
      </c>
    </row>
    <row r="1706" spans="1:4" hidden="1">
      <c r="A1706" t="s">
        <v>385</v>
      </c>
      <c r="B1706">
        <v>4</v>
      </c>
      <c r="C1706">
        <v>280</v>
      </c>
      <c r="D1706" t="s">
        <v>2046</v>
      </c>
    </row>
    <row r="1707" spans="1:4" hidden="1">
      <c r="A1707" t="s">
        <v>2056</v>
      </c>
      <c r="B1707">
        <v>4</v>
      </c>
      <c r="C1707">
        <v>280</v>
      </c>
      <c r="D1707" t="s">
        <v>2046</v>
      </c>
    </row>
    <row r="1708" spans="1:4" hidden="1">
      <c r="A1708" t="s">
        <v>553</v>
      </c>
      <c r="B1708">
        <v>4</v>
      </c>
      <c r="C1708">
        <v>910</v>
      </c>
      <c r="D1708" t="s">
        <v>2046</v>
      </c>
    </row>
    <row r="1709" spans="1:4" hidden="1">
      <c r="A1709" t="s">
        <v>492</v>
      </c>
      <c r="B1709">
        <v>4</v>
      </c>
      <c r="C1709">
        <v>630</v>
      </c>
      <c r="D1709" t="s">
        <v>2046</v>
      </c>
    </row>
    <row r="1710" spans="1:4" hidden="1">
      <c r="A1710" t="s">
        <v>493</v>
      </c>
      <c r="B1710">
        <v>4</v>
      </c>
      <c r="C1710">
        <v>210</v>
      </c>
      <c r="D1710" t="s">
        <v>2046</v>
      </c>
    </row>
    <row r="1711" spans="1:4" hidden="1">
      <c r="A1711" t="s">
        <v>414</v>
      </c>
      <c r="B1711">
        <v>4</v>
      </c>
      <c r="C1711">
        <v>70</v>
      </c>
      <c r="D1711" t="s">
        <v>2046</v>
      </c>
    </row>
    <row r="1712" spans="1:4" hidden="1">
      <c r="A1712" t="s">
        <v>1732</v>
      </c>
      <c r="B1712">
        <v>4</v>
      </c>
      <c r="C1712">
        <v>70</v>
      </c>
      <c r="D1712" t="s">
        <v>2046</v>
      </c>
    </row>
    <row r="1713" spans="1:4" hidden="1">
      <c r="A1713" t="s">
        <v>2057</v>
      </c>
      <c r="B1713">
        <v>4</v>
      </c>
      <c r="C1713">
        <v>70</v>
      </c>
      <c r="D1713" t="s">
        <v>2046</v>
      </c>
    </row>
    <row r="1714" spans="1:4" hidden="1">
      <c r="A1714" t="s">
        <v>2058</v>
      </c>
      <c r="B1714">
        <v>4</v>
      </c>
      <c r="C1714">
        <v>140</v>
      </c>
      <c r="D1714" t="s">
        <v>2046</v>
      </c>
    </row>
    <row r="1715" spans="1:4" hidden="1">
      <c r="A1715" t="s">
        <v>355</v>
      </c>
      <c r="B1715">
        <v>4</v>
      </c>
      <c r="C1715">
        <v>70</v>
      </c>
      <c r="D1715" t="s">
        <v>2046</v>
      </c>
    </row>
    <row r="1716" spans="1:4" hidden="1">
      <c r="A1716" t="s">
        <v>2059</v>
      </c>
      <c r="B1716">
        <v>4</v>
      </c>
      <c r="C1716">
        <v>280</v>
      </c>
      <c r="D1716" t="s">
        <v>2046</v>
      </c>
    </row>
    <row r="1717" spans="1:4" hidden="1">
      <c r="A1717" t="s">
        <v>356</v>
      </c>
      <c r="B1717">
        <v>4</v>
      </c>
      <c r="C1717">
        <v>210</v>
      </c>
      <c r="D1717" t="s">
        <v>2046</v>
      </c>
    </row>
    <row r="1718" spans="1:4" hidden="1">
      <c r="A1718" t="s">
        <v>2060</v>
      </c>
      <c r="B1718">
        <v>4</v>
      </c>
      <c r="C1718">
        <v>140</v>
      </c>
      <c r="D1718" t="s">
        <v>2046</v>
      </c>
    </row>
    <row r="1719" spans="1:4" hidden="1">
      <c r="A1719" t="s">
        <v>357</v>
      </c>
      <c r="B1719">
        <v>4</v>
      </c>
      <c r="C1719">
        <v>70</v>
      </c>
      <c r="D1719" t="s">
        <v>2046</v>
      </c>
    </row>
    <row r="1720" spans="1:4" hidden="1">
      <c r="A1720" t="s">
        <v>1734</v>
      </c>
      <c r="B1720">
        <v>4</v>
      </c>
      <c r="C1720">
        <v>210</v>
      </c>
      <c r="D1720" t="s">
        <v>2046</v>
      </c>
    </row>
    <row r="1721" spans="1:4" hidden="1">
      <c r="A1721" t="s">
        <v>415</v>
      </c>
      <c r="B1721">
        <v>4</v>
      </c>
      <c r="C1721">
        <v>140</v>
      </c>
      <c r="D1721" t="s">
        <v>2046</v>
      </c>
    </row>
    <row r="1722" spans="1:4" hidden="1">
      <c r="A1722" t="s">
        <v>358</v>
      </c>
      <c r="B1722">
        <v>4</v>
      </c>
      <c r="C1722">
        <v>350</v>
      </c>
      <c r="D1722" t="s">
        <v>2046</v>
      </c>
    </row>
    <row r="1723" spans="1:4" hidden="1">
      <c r="A1723" t="s">
        <v>1735</v>
      </c>
      <c r="B1723">
        <v>4</v>
      </c>
      <c r="C1723">
        <v>140</v>
      </c>
      <c r="D1723" t="s">
        <v>2046</v>
      </c>
    </row>
    <row r="1724" spans="1:4" hidden="1">
      <c r="A1724" t="s">
        <v>1736</v>
      </c>
      <c r="B1724">
        <v>4</v>
      </c>
      <c r="C1724">
        <v>280</v>
      </c>
      <c r="D1724" t="s">
        <v>2046</v>
      </c>
    </row>
    <row r="1725" spans="1:4" hidden="1">
      <c r="A1725" t="s">
        <v>2061</v>
      </c>
      <c r="B1725">
        <v>4</v>
      </c>
      <c r="C1725">
        <v>140</v>
      </c>
      <c r="D1725" t="s">
        <v>2046</v>
      </c>
    </row>
    <row r="1726" spans="1:4" hidden="1">
      <c r="A1726" t="s">
        <v>2062</v>
      </c>
      <c r="B1726">
        <v>4</v>
      </c>
      <c r="C1726">
        <v>70</v>
      </c>
      <c r="D1726" t="s">
        <v>2046</v>
      </c>
    </row>
    <row r="1727" spans="1:4" hidden="1">
      <c r="A1727" t="s">
        <v>2063</v>
      </c>
      <c r="B1727">
        <v>4</v>
      </c>
      <c r="C1727">
        <v>70</v>
      </c>
      <c r="D1727" t="s">
        <v>2046</v>
      </c>
    </row>
    <row r="1728" spans="1:4" hidden="1">
      <c r="A1728" t="s">
        <v>2064</v>
      </c>
      <c r="B1728">
        <v>4</v>
      </c>
      <c r="C1728">
        <v>70</v>
      </c>
      <c r="D1728" t="s">
        <v>2046</v>
      </c>
    </row>
    <row r="1729" spans="1:4" hidden="1">
      <c r="A1729" t="s">
        <v>2065</v>
      </c>
      <c r="B1729">
        <v>4</v>
      </c>
      <c r="C1729">
        <v>70</v>
      </c>
      <c r="D1729" t="s">
        <v>2046</v>
      </c>
    </row>
    <row r="1730" spans="1:4" hidden="1">
      <c r="A1730" t="s">
        <v>2066</v>
      </c>
      <c r="B1730">
        <v>4</v>
      </c>
      <c r="C1730">
        <v>70</v>
      </c>
      <c r="D1730" t="s">
        <v>2046</v>
      </c>
    </row>
    <row r="1731" spans="1:4" hidden="1">
      <c r="A1731" t="s">
        <v>2067</v>
      </c>
      <c r="B1731">
        <v>4</v>
      </c>
      <c r="C1731">
        <v>70</v>
      </c>
      <c r="D1731" t="s">
        <v>2046</v>
      </c>
    </row>
    <row r="1732" spans="1:4" hidden="1">
      <c r="A1732" t="s">
        <v>1737</v>
      </c>
      <c r="B1732">
        <v>4</v>
      </c>
      <c r="C1732">
        <v>70</v>
      </c>
      <c r="D1732" t="s">
        <v>2046</v>
      </c>
    </row>
    <row r="1733" spans="1:4" hidden="1">
      <c r="A1733" t="s">
        <v>2068</v>
      </c>
      <c r="B1733">
        <v>4</v>
      </c>
      <c r="C1733">
        <v>70</v>
      </c>
      <c r="D1733" t="s">
        <v>2046</v>
      </c>
    </row>
    <row r="1734" spans="1:4" hidden="1">
      <c r="A1734" t="s">
        <v>2069</v>
      </c>
      <c r="B1734">
        <v>4</v>
      </c>
      <c r="C1734">
        <v>140</v>
      </c>
      <c r="D1734" t="s">
        <v>2046</v>
      </c>
    </row>
    <row r="1735" spans="1:4" hidden="1">
      <c r="A1735" t="s">
        <v>2070</v>
      </c>
      <c r="B1735">
        <v>4</v>
      </c>
      <c r="C1735">
        <v>140</v>
      </c>
      <c r="D1735" t="s">
        <v>2046</v>
      </c>
    </row>
    <row r="1736" spans="1:4" hidden="1">
      <c r="A1736" t="s">
        <v>2071</v>
      </c>
      <c r="B1736">
        <v>4</v>
      </c>
      <c r="C1736">
        <v>140</v>
      </c>
      <c r="D1736" t="s">
        <v>2046</v>
      </c>
    </row>
    <row r="1737" spans="1:4" hidden="1">
      <c r="A1737" t="s">
        <v>2072</v>
      </c>
      <c r="B1737">
        <v>4</v>
      </c>
      <c r="C1737">
        <v>70</v>
      </c>
      <c r="D1737" t="s">
        <v>2046</v>
      </c>
    </row>
    <row r="1738" spans="1:4" hidden="1">
      <c r="A1738" t="s">
        <v>554</v>
      </c>
      <c r="B1738">
        <v>4</v>
      </c>
      <c r="C1738">
        <v>70</v>
      </c>
      <c r="D1738" t="s">
        <v>2046</v>
      </c>
    </row>
    <row r="1739" spans="1:4" hidden="1">
      <c r="A1739" t="s">
        <v>538</v>
      </c>
      <c r="B1739">
        <v>4</v>
      </c>
      <c r="C1739">
        <v>70</v>
      </c>
      <c r="D1739" t="s">
        <v>2046</v>
      </c>
    </row>
    <row r="1740" spans="1:4" hidden="1">
      <c r="A1740" t="s">
        <v>1740</v>
      </c>
      <c r="B1740">
        <v>4</v>
      </c>
      <c r="C1740">
        <v>70</v>
      </c>
      <c r="D1740" t="s">
        <v>2046</v>
      </c>
    </row>
    <row r="1741" spans="1:4" hidden="1">
      <c r="A1741" t="s">
        <v>1741</v>
      </c>
      <c r="B1741">
        <v>4</v>
      </c>
      <c r="C1741">
        <v>70</v>
      </c>
      <c r="D1741" t="s">
        <v>2046</v>
      </c>
    </row>
    <row r="1742" spans="1:4" hidden="1">
      <c r="A1742" t="s">
        <v>555</v>
      </c>
      <c r="B1742">
        <v>4</v>
      </c>
      <c r="C1742">
        <v>70</v>
      </c>
      <c r="D1742" t="s">
        <v>2046</v>
      </c>
    </row>
    <row r="1743" spans="1:4" hidden="1">
      <c r="A1743" t="s">
        <v>2073</v>
      </c>
      <c r="B1743">
        <v>4</v>
      </c>
      <c r="C1743">
        <v>70</v>
      </c>
      <c r="D1743" t="s">
        <v>2046</v>
      </c>
    </row>
    <row r="1744" spans="1:4" hidden="1">
      <c r="A1744" t="s">
        <v>2074</v>
      </c>
      <c r="B1744">
        <v>4</v>
      </c>
      <c r="C1744">
        <v>140</v>
      </c>
      <c r="D1744" t="s">
        <v>2046</v>
      </c>
    </row>
    <row r="1745" spans="1:4" hidden="1">
      <c r="A1745" t="s">
        <v>2075</v>
      </c>
      <c r="B1745">
        <v>4</v>
      </c>
      <c r="C1745">
        <v>140</v>
      </c>
      <c r="D1745" t="s">
        <v>2046</v>
      </c>
    </row>
    <row r="1746" spans="1:4" hidden="1">
      <c r="A1746" t="s">
        <v>1742</v>
      </c>
      <c r="B1746">
        <v>4</v>
      </c>
      <c r="C1746">
        <v>140</v>
      </c>
      <c r="D1746" t="s">
        <v>2046</v>
      </c>
    </row>
    <row r="1747" spans="1:4" hidden="1">
      <c r="A1747" t="s">
        <v>1727</v>
      </c>
      <c r="B1747">
        <v>4</v>
      </c>
      <c r="C1747">
        <v>70</v>
      </c>
      <c r="D1747" t="s">
        <v>2046</v>
      </c>
    </row>
    <row r="1748" spans="1:4" hidden="1">
      <c r="A1748" t="s">
        <v>2076</v>
      </c>
      <c r="B1748">
        <v>4</v>
      </c>
      <c r="C1748">
        <v>70</v>
      </c>
      <c r="D1748" t="s">
        <v>2046</v>
      </c>
    </row>
    <row r="1749" spans="1:4" hidden="1">
      <c r="A1749" t="s">
        <v>290</v>
      </c>
      <c r="B1749">
        <v>4</v>
      </c>
      <c r="C1749">
        <v>70</v>
      </c>
      <c r="D1749" t="s">
        <v>2046</v>
      </c>
    </row>
    <row r="1750" spans="1:4" hidden="1">
      <c r="A1750" t="s">
        <v>291</v>
      </c>
      <c r="B1750">
        <v>4</v>
      </c>
      <c r="C1750">
        <v>70</v>
      </c>
      <c r="D1750" t="s">
        <v>2046</v>
      </c>
    </row>
    <row r="1751" spans="1:4" hidden="1">
      <c r="A1751" t="s">
        <v>2077</v>
      </c>
      <c r="B1751">
        <v>4</v>
      </c>
      <c r="C1751">
        <v>70</v>
      </c>
      <c r="D1751" t="s">
        <v>2046</v>
      </c>
    </row>
    <row r="1752" spans="1:4" hidden="1">
      <c r="A1752" t="s">
        <v>131</v>
      </c>
      <c r="B1752">
        <v>4</v>
      </c>
      <c r="C1752">
        <v>70</v>
      </c>
      <c r="D1752" t="s">
        <v>2046</v>
      </c>
    </row>
    <row r="1753" spans="1:4" hidden="1">
      <c r="A1753" t="s">
        <v>321</v>
      </c>
      <c r="B1753">
        <v>4</v>
      </c>
      <c r="C1753">
        <v>140</v>
      </c>
      <c r="D1753" t="s">
        <v>2046</v>
      </c>
    </row>
    <row r="1754" spans="1:4" hidden="1">
      <c r="A1754" t="s">
        <v>1743</v>
      </c>
      <c r="B1754">
        <v>4</v>
      </c>
      <c r="C1754">
        <v>70</v>
      </c>
      <c r="D1754" t="s">
        <v>2046</v>
      </c>
    </row>
    <row r="1755" spans="1:4" hidden="1">
      <c r="A1755" t="s">
        <v>2078</v>
      </c>
      <c r="B1755">
        <v>4</v>
      </c>
      <c r="C1755">
        <v>70</v>
      </c>
      <c r="D1755" t="s">
        <v>2046</v>
      </c>
    </row>
    <row r="1756" spans="1:4" hidden="1">
      <c r="A1756" t="s">
        <v>1744</v>
      </c>
      <c r="B1756">
        <v>4</v>
      </c>
      <c r="C1756">
        <v>70</v>
      </c>
      <c r="D1756" t="s">
        <v>2046</v>
      </c>
    </row>
    <row r="1757" spans="1:4" hidden="1">
      <c r="A1757" t="s">
        <v>193</v>
      </c>
      <c r="B1757">
        <v>4</v>
      </c>
      <c r="C1757">
        <v>70</v>
      </c>
      <c r="D1757" t="s">
        <v>2046</v>
      </c>
    </row>
    <row r="1758" spans="1:4" hidden="1">
      <c r="A1758" t="s">
        <v>2079</v>
      </c>
      <c r="B1758">
        <v>4</v>
      </c>
      <c r="C1758">
        <v>70</v>
      </c>
      <c r="D1758" t="s">
        <v>2046</v>
      </c>
    </row>
    <row r="1759" spans="1:4" hidden="1">
      <c r="A1759" t="s">
        <v>539</v>
      </c>
      <c r="B1759">
        <v>4</v>
      </c>
      <c r="C1759">
        <v>140</v>
      </c>
      <c r="D1759" t="s">
        <v>2046</v>
      </c>
    </row>
    <row r="1760" spans="1:4" hidden="1">
      <c r="A1760" t="s">
        <v>2080</v>
      </c>
      <c r="B1760">
        <v>4</v>
      </c>
      <c r="C1760">
        <v>140</v>
      </c>
      <c r="D1760" t="s">
        <v>2046</v>
      </c>
    </row>
    <row r="1761" spans="1:4" hidden="1">
      <c r="A1761" t="s">
        <v>2081</v>
      </c>
      <c r="B1761">
        <v>4</v>
      </c>
      <c r="C1761">
        <v>70</v>
      </c>
      <c r="D1761" t="s">
        <v>2046</v>
      </c>
    </row>
    <row r="1762" spans="1:4" hidden="1">
      <c r="A1762" t="s">
        <v>294</v>
      </c>
      <c r="B1762">
        <v>4</v>
      </c>
      <c r="C1762">
        <v>70</v>
      </c>
      <c r="D1762" t="s">
        <v>2046</v>
      </c>
    </row>
    <row r="1763" spans="1:4" hidden="1">
      <c r="A1763" t="s">
        <v>2082</v>
      </c>
      <c r="B1763">
        <v>4</v>
      </c>
      <c r="C1763">
        <v>70</v>
      </c>
      <c r="D1763" t="s">
        <v>2046</v>
      </c>
    </row>
    <row r="1764" spans="1:4" hidden="1">
      <c r="A1764" t="s">
        <v>2083</v>
      </c>
      <c r="B1764">
        <v>4</v>
      </c>
      <c r="C1764">
        <v>70</v>
      </c>
      <c r="D1764" t="s">
        <v>2046</v>
      </c>
    </row>
    <row r="1765" spans="1:4" hidden="1">
      <c r="A1765" t="s">
        <v>88</v>
      </c>
      <c r="B1765">
        <v>4</v>
      </c>
      <c r="C1765">
        <v>70</v>
      </c>
      <c r="D1765" t="s">
        <v>2046</v>
      </c>
    </row>
    <row r="1766" spans="1:4" hidden="1">
      <c r="A1766" t="s">
        <v>322</v>
      </c>
      <c r="B1766">
        <v>4</v>
      </c>
      <c r="C1766">
        <v>70</v>
      </c>
      <c r="D1766" t="s">
        <v>2046</v>
      </c>
    </row>
    <row r="1767" spans="1:4" hidden="1">
      <c r="A1767" t="s">
        <v>323</v>
      </c>
      <c r="B1767">
        <v>4</v>
      </c>
      <c r="C1767">
        <v>140</v>
      </c>
      <c r="D1767" t="s">
        <v>2046</v>
      </c>
    </row>
    <row r="1768" spans="1:4" hidden="1">
      <c r="A1768" t="s">
        <v>2084</v>
      </c>
      <c r="B1768">
        <v>4</v>
      </c>
      <c r="C1768">
        <v>70</v>
      </c>
      <c r="D1768" t="s">
        <v>2046</v>
      </c>
    </row>
    <row r="1769" spans="1:4" hidden="1">
      <c r="A1769" t="s">
        <v>90</v>
      </c>
      <c r="B1769">
        <v>4</v>
      </c>
      <c r="C1769">
        <v>70</v>
      </c>
      <c r="D1769" t="s">
        <v>2046</v>
      </c>
    </row>
    <row r="1770" spans="1:4" hidden="1">
      <c r="A1770" t="s">
        <v>2085</v>
      </c>
      <c r="B1770">
        <v>4</v>
      </c>
      <c r="C1770">
        <v>70</v>
      </c>
      <c r="D1770" t="s">
        <v>2046</v>
      </c>
    </row>
    <row r="1771" spans="1:4" hidden="1">
      <c r="A1771" t="s">
        <v>2086</v>
      </c>
      <c r="B1771">
        <v>4</v>
      </c>
      <c r="C1771">
        <v>70</v>
      </c>
      <c r="D1771" t="s">
        <v>2046</v>
      </c>
    </row>
    <row r="1772" spans="1:4" hidden="1">
      <c r="A1772" t="s">
        <v>133</v>
      </c>
      <c r="B1772">
        <v>4</v>
      </c>
      <c r="C1772">
        <v>70</v>
      </c>
      <c r="D1772" t="s">
        <v>2046</v>
      </c>
    </row>
    <row r="1773" spans="1:4" hidden="1">
      <c r="A1773" t="s">
        <v>134</v>
      </c>
      <c r="B1773">
        <v>4</v>
      </c>
      <c r="C1773">
        <v>70</v>
      </c>
      <c r="D1773" t="s">
        <v>2046</v>
      </c>
    </row>
    <row r="1774" spans="1:4" hidden="1">
      <c r="A1774" t="s">
        <v>1715</v>
      </c>
      <c r="B1774">
        <v>4</v>
      </c>
      <c r="C1774">
        <v>70</v>
      </c>
      <c r="D1774" t="s">
        <v>2046</v>
      </c>
    </row>
    <row r="1775" spans="1:4" hidden="1">
      <c r="A1775" t="s">
        <v>2087</v>
      </c>
      <c r="B1775">
        <v>4</v>
      </c>
      <c r="C1775">
        <v>280</v>
      </c>
      <c r="D1775" t="s">
        <v>2046</v>
      </c>
    </row>
    <row r="1776" spans="1:4" hidden="1">
      <c r="A1776" t="s">
        <v>2088</v>
      </c>
      <c r="B1776">
        <v>4</v>
      </c>
      <c r="C1776">
        <v>280</v>
      </c>
      <c r="D1776" t="s">
        <v>2046</v>
      </c>
    </row>
    <row r="1777" spans="1:4" hidden="1">
      <c r="A1777" t="s">
        <v>2089</v>
      </c>
      <c r="B1777">
        <v>4</v>
      </c>
      <c r="C1777">
        <v>70</v>
      </c>
      <c r="D1777" t="s">
        <v>2046</v>
      </c>
    </row>
    <row r="1778" spans="1:4" hidden="1">
      <c r="A1778" t="s">
        <v>91</v>
      </c>
      <c r="B1778">
        <v>4</v>
      </c>
      <c r="C1778">
        <v>70</v>
      </c>
      <c r="D1778" t="s">
        <v>2046</v>
      </c>
    </row>
    <row r="1779" spans="1:4" hidden="1">
      <c r="A1779" t="s">
        <v>526</v>
      </c>
      <c r="B1779">
        <v>4</v>
      </c>
      <c r="C1779">
        <v>70</v>
      </c>
      <c r="D1779" t="s">
        <v>2046</v>
      </c>
    </row>
    <row r="1780" spans="1:4" hidden="1">
      <c r="A1780" t="s">
        <v>194</v>
      </c>
      <c r="B1780">
        <v>4</v>
      </c>
      <c r="C1780">
        <v>70</v>
      </c>
      <c r="D1780" t="s">
        <v>2046</v>
      </c>
    </row>
    <row r="1781" spans="1:4" hidden="1">
      <c r="A1781" t="s">
        <v>2090</v>
      </c>
      <c r="B1781">
        <v>4</v>
      </c>
      <c r="C1781">
        <v>70</v>
      </c>
      <c r="D1781" t="s">
        <v>2046</v>
      </c>
    </row>
    <row r="1782" spans="1:4" hidden="1">
      <c r="A1782" t="s">
        <v>495</v>
      </c>
      <c r="B1782">
        <v>4</v>
      </c>
      <c r="C1782">
        <v>70</v>
      </c>
      <c r="D1782" t="s">
        <v>2046</v>
      </c>
    </row>
    <row r="1783" spans="1:4" hidden="1">
      <c r="A1783" t="s">
        <v>1745</v>
      </c>
      <c r="B1783">
        <v>4</v>
      </c>
      <c r="C1783">
        <v>70</v>
      </c>
      <c r="D1783" t="s">
        <v>2046</v>
      </c>
    </row>
    <row r="1784" spans="1:4" hidden="1">
      <c r="A1784" t="s">
        <v>1746</v>
      </c>
      <c r="B1784">
        <v>4</v>
      </c>
      <c r="C1784">
        <v>70</v>
      </c>
      <c r="D1784" t="s">
        <v>2046</v>
      </c>
    </row>
    <row r="1785" spans="1:4" hidden="1">
      <c r="A1785" t="s">
        <v>2091</v>
      </c>
      <c r="B1785">
        <v>4</v>
      </c>
      <c r="C1785">
        <v>70</v>
      </c>
      <c r="D1785" t="s">
        <v>2046</v>
      </c>
    </row>
    <row r="1786" spans="1:4" hidden="1">
      <c r="A1786" t="s">
        <v>269</v>
      </c>
      <c r="B1786">
        <v>4</v>
      </c>
      <c r="C1786">
        <v>140</v>
      </c>
      <c r="D1786" t="s">
        <v>2046</v>
      </c>
    </row>
    <row r="1787" spans="1:4" hidden="1">
      <c r="A1787" t="s">
        <v>2092</v>
      </c>
      <c r="B1787">
        <v>4</v>
      </c>
      <c r="C1787">
        <v>70</v>
      </c>
      <c r="D1787" t="s">
        <v>2046</v>
      </c>
    </row>
    <row r="1788" spans="1:4" hidden="1">
      <c r="A1788" t="s">
        <v>139</v>
      </c>
      <c r="B1788">
        <v>4</v>
      </c>
      <c r="C1788">
        <v>70</v>
      </c>
      <c r="D1788" t="s">
        <v>2046</v>
      </c>
    </row>
    <row r="1789" spans="1:4" hidden="1">
      <c r="A1789" t="s">
        <v>2093</v>
      </c>
      <c r="B1789">
        <v>4</v>
      </c>
      <c r="C1789">
        <v>70</v>
      </c>
      <c r="D1789" t="s">
        <v>2046</v>
      </c>
    </row>
    <row r="1790" spans="1:4" hidden="1">
      <c r="A1790" t="s">
        <v>362</v>
      </c>
      <c r="B1790">
        <v>4</v>
      </c>
      <c r="C1790">
        <v>70</v>
      </c>
      <c r="D1790" t="s">
        <v>2046</v>
      </c>
    </row>
    <row r="1791" spans="1:4" hidden="1">
      <c r="A1791" t="s">
        <v>140</v>
      </c>
      <c r="B1791">
        <v>4</v>
      </c>
      <c r="C1791">
        <v>70</v>
      </c>
      <c r="D1791" t="s">
        <v>2046</v>
      </c>
    </row>
    <row r="1792" spans="1:4" hidden="1">
      <c r="A1792" t="s">
        <v>92</v>
      </c>
      <c r="B1792">
        <v>4</v>
      </c>
      <c r="C1792">
        <v>70</v>
      </c>
      <c r="D1792" t="s">
        <v>2046</v>
      </c>
    </row>
    <row r="1793" spans="1:4" hidden="1">
      <c r="A1793" t="s">
        <v>1748</v>
      </c>
      <c r="B1793">
        <v>4</v>
      </c>
      <c r="C1793">
        <v>70</v>
      </c>
      <c r="D1793" t="s">
        <v>2046</v>
      </c>
    </row>
    <row r="1794" spans="1:4" hidden="1">
      <c r="A1794" t="s">
        <v>2094</v>
      </c>
      <c r="B1794">
        <v>4</v>
      </c>
      <c r="C1794">
        <v>70</v>
      </c>
      <c r="D1794" t="s">
        <v>2046</v>
      </c>
    </row>
    <row r="1795" spans="1:4" hidden="1">
      <c r="A1795" t="s">
        <v>2095</v>
      </c>
      <c r="B1795">
        <v>4</v>
      </c>
      <c r="C1795">
        <v>140</v>
      </c>
      <c r="D1795" t="s">
        <v>2046</v>
      </c>
    </row>
    <row r="1796" spans="1:4" hidden="1">
      <c r="A1796" t="s">
        <v>2096</v>
      </c>
      <c r="B1796">
        <v>4</v>
      </c>
      <c r="C1796">
        <v>140</v>
      </c>
      <c r="D1796" t="s">
        <v>2046</v>
      </c>
    </row>
    <row r="1797" spans="1:4" hidden="1">
      <c r="A1797" t="s">
        <v>2097</v>
      </c>
      <c r="B1797">
        <v>4</v>
      </c>
      <c r="C1797">
        <v>140</v>
      </c>
      <c r="D1797" t="s">
        <v>2046</v>
      </c>
    </row>
    <row r="1798" spans="1:4" hidden="1">
      <c r="A1798" t="s">
        <v>363</v>
      </c>
      <c r="B1798">
        <v>4</v>
      </c>
      <c r="C1798">
        <v>70</v>
      </c>
      <c r="D1798" t="s">
        <v>2046</v>
      </c>
    </row>
    <row r="1799" spans="1:4" hidden="1">
      <c r="A1799" t="s">
        <v>141</v>
      </c>
      <c r="B1799">
        <v>4</v>
      </c>
      <c r="C1799">
        <v>70</v>
      </c>
      <c r="D1799" t="s">
        <v>2046</v>
      </c>
    </row>
    <row r="1800" spans="1:4" hidden="1">
      <c r="A1800" t="s">
        <v>295</v>
      </c>
      <c r="B1800">
        <v>4</v>
      </c>
      <c r="C1800">
        <v>70</v>
      </c>
      <c r="D1800" t="s">
        <v>2046</v>
      </c>
    </row>
    <row r="1801" spans="1:4" hidden="1">
      <c r="A1801" t="s">
        <v>1750</v>
      </c>
      <c r="B1801">
        <v>4</v>
      </c>
      <c r="C1801">
        <v>70</v>
      </c>
      <c r="D1801" t="s">
        <v>2046</v>
      </c>
    </row>
    <row r="1802" spans="1:4" hidden="1">
      <c r="A1802" t="s">
        <v>1751</v>
      </c>
      <c r="B1802">
        <v>4</v>
      </c>
      <c r="C1802">
        <v>70</v>
      </c>
      <c r="D1802" t="s">
        <v>2046</v>
      </c>
    </row>
    <row r="1803" spans="1:4" hidden="1">
      <c r="A1803" t="s">
        <v>296</v>
      </c>
      <c r="B1803">
        <v>4</v>
      </c>
      <c r="C1803">
        <v>70</v>
      </c>
      <c r="D1803" t="s">
        <v>2046</v>
      </c>
    </row>
    <row r="1804" spans="1:4" hidden="1">
      <c r="A1804" t="s">
        <v>2098</v>
      </c>
      <c r="B1804">
        <v>4</v>
      </c>
      <c r="C1804">
        <v>140</v>
      </c>
      <c r="D1804" t="s">
        <v>2046</v>
      </c>
    </row>
    <row r="1805" spans="1:4" hidden="1">
      <c r="A1805" t="s">
        <v>2099</v>
      </c>
      <c r="B1805">
        <v>4</v>
      </c>
      <c r="C1805">
        <v>70</v>
      </c>
      <c r="D1805" t="s">
        <v>2046</v>
      </c>
    </row>
    <row r="1806" spans="1:4" hidden="1">
      <c r="A1806" t="s">
        <v>2100</v>
      </c>
      <c r="B1806">
        <v>4</v>
      </c>
      <c r="C1806">
        <v>70</v>
      </c>
      <c r="D1806" t="s">
        <v>2046</v>
      </c>
    </row>
    <row r="1807" spans="1:4" hidden="1">
      <c r="A1807" t="s">
        <v>2101</v>
      </c>
      <c r="B1807">
        <v>4</v>
      </c>
      <c r="C1807">
        <v>70</v>
      </c>
      <c r="D1807" t="s">
        <v>2046</v>
      </c>
    </row>
    <row r="1808" spans="1:4" hidden="1">
      <c r="A1808" t="s">
        <v>142</v>
      </c>
      <c r="B1808">
        <v>4</v>
      </c>
      <c r="C1808">
        <v>70</v>
      </c>
      <c r="D1808" t="s">
        <v>2046</v>
      </c>
    </row>
    <row r="1809" spans="1:4" hidden="1">
      <c r="A1809" t="s">
        <v>298</v>
      </c>
      <c r="B1809">
        <v>4</v>
      </c>
      <c r="C1809">
        <v>70</v>
      </c>
      <c r="D1809" t="s">
        <v>2046</v>
      </c>
    </row>
    <row r="1810" spans="1:4" hidden="1">
      <c r="A1810" t="s">
        <v>2019</v>
      </c>
      <c r="B1810">
        <v>4</v>
      </c>
      <c r="C1810">
        <v>70</v>
      </c>
      <c r="D1810" t="s">
        <v>2046</v>
      </c>
    </row>
    <row r="1811" spans="1:4" hidden="1">
      <c r="A1811" t="s">
        <v>1752</v>
      </c>
      <c r="B1811">
        <v>4</v>
      </c>
      <c r="C1811">
        <v>70</v>
      </c>
      <c r="D1811" t="s">
        <v>2046</v>
      </c>
    </row>
    <row r="1812" spans="1:4" hidden="1">
      <c r="A1812" t="s">
        <v>2102</v>
      </c>
      <c r="B1812">
        <v>4</v>
      </c>
      <c r="C1812">
        <v>70</v>
      </c>
      <c r="D1812" t="s">
        <v>2046</v>
      </c>
    </row>
    <row r="1813" spans="1:4" hidden="1">
      <c r="A1813" t="s">
        <v>2103</v>
      </c>
      <c r="B1813">
        <v>4</v>
      </c>
      <c r="C1813">
        <v>70</v>
      </c>
      <c r="D1813" t="s">
        <v>2046</v>
      </c>
    </row>
    <row r="1814" spans="1:4" hidden="1">
      <c r="A1814" t="s">
        <v>2020</v>
      </c>
      <c r="B1814">
        <v>4</v>
      </c>
      <c r="C1814">
        <v>70</v>
      </c>
      <c r="D1814" t="s">
        <v>2046</v>
      </c>
    </row>
    <row r="1815" spans="1:4" hidden="1">
      <c r="A1815" t="s">
        <v>1753</v>
      </c>
      <c r="B1815">
        <v>4</v>
      </c>
      <c r="C1815">
        <v>280</v>
      </c>
      <c r="D1815" t="s">
        <v>2046</v>
      </c>
    </row>
    <row r="1816" spans="1:4" hidden="1">
      <c r="A1816" t="s">
        <v>2104</v>
      </c>
      <c r="B1816">
        <v>4</v>
      </c>
      <c r="C1816">
        <v>70</v>
      </c>
      <c r="D1816" t="s">
        <v>2046</v>
      </c>
    </row>
    <row r="1817" spans="1:4" hidden="1">
      <c r="A1817" t="s">
        <v>143</v>
      </c>
      <c r="B1817">
        <v>4</v>
      </c>
      <c r="C1817">
        <v>70</v>
      </c>
      <c r="D1817" t="s">
        <v>2046</v>
      </c>
    </row>
    <row r="1818" spans="1:4" hidden="1">
      <c r="A1818" t="s">
        <v>2105</v>
      </c>
      <c r="B1818">
        <v>4</v>
      </c>
      <c r="C1818">
        <v>140</v>
      </c>
      <c r="D1818" t="s">
        <v>2046</v>
      </c>
    </row>
    <row r="1819" spans="1:4" hidden="1">
      <c r="A1819" t="s">
        <v>324</v>
      </c>
      <c r="B1819">
        <v>4</v>
      </c>
      <c r="C1819">
        <v>140</v>
      </c>
      <c r="D1819" t="s">
        <v>2046</v>
      </c>
    </row>
    <row r="1820" spans="1:4" hidden="1">
      <c r="A1820" t="s">
        <v>2106</v>
      </c>
      <c r="B1820">
        <v>4</v>
      </c>
      <c r="C1820">
        <v>70</v>
      </c>
      <c r="D1820" t="s">
        <v>2046</v>
      </c>
    </row>
    <row r="1821" spans="1:4" hidden="1">
      <c r="A1821" t="s">
        <v>2107</v>
      </c>
      <c r="B1821">
        <v>4</v>
      </c>
      <c r="C1821">
        <v>70</v>
      </c>
      <c r="D1821" t="s">
        <v>2046</v>
      </c>
    </row>
    <row r="1822" spans="1:4" hidden="1">
      <c r="A1822" t="s">
        <v>2021</v>
      </c>
      <c r="B1822">
        <v>4</v>
      </c>
      <c r="C1822">
        <v>70</v>
      </c>
      <c r="D1822" t="s">
        <v>2046</v>
      </c>
    </row>
    <row r="1823" spans="1:4" hidden="1">
      <c r="A1823" t="s">
        <v>1717</v>
      </c>
      <c r="B1823">
        <v>4</v>
      </c>
      <c r="C1823">
        <v>420</v>
      </c>
      <c r="D1823" t="s">
        <v>2046</v>
      </c>
    </row>
    <row r="1824" spans="1:4" hidden="1">
      <c r="A1824" t="s">
        <v>2108</v>
      </c>
      <c r="B1824">
        <v>4</v>
      </c>
      <c r="C1824">
        <v>140</v>
      </c>
      <c r="D1824" t="s">
        <v>2046</v>
      </c>
    </row>
    <row r="1825" spans="1:4" hidden="1">
      <c r="A1825" t="s">
        <v>1756</v>
      </c>
      <c r="B1825">
        <v>4</v>
      </c>
      <c r="C1825">
        <v>280</v>
      </c>
      <c r="D1825" t="s">
        <v>2046</v>
      </c>
    </row>
    <row r="1826" spans="1:4" hidden="1">
      <c r="A1826" t="s">
        <v>556</v>
      </c>
      <c r="B1826">
        <v>4</v>
      </c>
      <c r="C1826">
        <v>780</v>
      </c>
      <c r="D1826" t="s">
        <v>2046</v>
      </c>
    </row>
    <row r="1827" spans="1:4" hidden="1">
      <c r="A1827" t="s">
        <v>2109</v>
      </c>
      <c r="B1827">
        <v>4</v>
      </c>
      <c r="C1827">
        <v>70</v>
      </c>
      <c r="D1827" t="s">
        <v>2046</v>
      </c>
    </row>
    <row r="1828" spans="1:4" hidden="1">
      <c r="A1828" t="s">
        <v>2110</v>
      </c>
      <c r="B1828">
        <v>4</v>
      </c>
      <c r="C1828">
        <v>140</v>
      </c>
      <c r="D1828" t="s">
        <v>2046</v>
      </c>
    </row>
    <row r="1829" spans="1:4" hidden="1">
      <c r="A1829" t="s">
        <v>2111</v>
      </c>
      <c r="B1829">
        <v>4</v>
      </c>
      <c r="C1829">
        <v>70</v>
      </c>
      <c r="D1829" t="s">
        <v>2046</v>
      </c>
    </row>
    <row r="1830" spans="1:4" hidden="1">
      <c r="A1830" t="s">
        <v>2112</v>
      </c>
      <c r="B1830">
        <v>4</v>
      </c>
      <c r="C1830">
        <v>70</v>
      </c>
      <c r="D1830" t="s">
        <v>2046</v>
      </c>
    </row>
    <row r="1831" spans="1:4" hidden="1">
      <c r="A1831" t="s">
        <v>557</v>
      </c>
      <c r="B1831">
        <v>4</v>
      </c>
      <c r="C1831">
        <v>210</v>
      </c>
      <c r="D1831" t="s">
        <v>2046</v>
      </c>
    </row>
    <row r="1832" spans="1:4" hidden="1">
      <c r="A1832" t="s">
        <v>2113</v>
      </c>
      <c r="B1832">
        <v>4</v>
      </c>
      <c r="C1832">
        <v>70</v>
      </c>
      <c r="D1832" t="s">
        <v>2046</v>
      </c>
    </row>
    <row r="1833" spans="1:4" hidden="1">
      <c r="A1833" t="s">
        <v>2114</v>
      </c>
      <c r="B1833">
        <v>4</v>
      </c>
      <c r="C1833">
        <v>140</v>
      </c>
      <c r="D1833" t="s">
        <v>2046</v>
      </c>
    </row>
    <row r="1834" spans="1:4" hidden="1">
      <c r="A1834" t="s">
        <v>2115</v>
      </c>
      <c r="B1834">
        <v>4</v>
      </c>
      <c r="C1834">
        <v>140</v>
      </c>
      <c r="D1834" t="s">
        <v>2046</v>
      </c>
    </row>
    <row r="1835" spans="1:4" hidden="1">
      <c r="A1835" t="s">
        <v>2116</v>
      </c>
      <c r="B1835">
        <v>4</v>
      </c>
      <c r="C1835">
        <v>70</v>
      </c>
      <c r="D1835" t="s">
        <v>2046</v>
      </c>
    </row>
    <row r="1836" spans="1:4" hidden="1">
      <c r="A1836" t="s">
        <v>1757</v>
      </c>
      <c r="B1836">
        <v>4</v>
      </c>
      <c r="C1836">
        <v>70</v>
      </c>
      <c r="D1836" t="s">
        <v>2046</v>
      </c>
    </row>
    <row r="1837" spans="1:4" hidden="1">
      <c r="A1837" t="s">
        <v>2117</v>
      </c>
      <c r="B1837">
        <v>4</v>
      </c>
      <c r="C1837">
        <v>70</v>
      </c>
      <c r="D1837" t="s">
        <v>2046</v>
      </c>
    </row>
    <row r="1838" spans="1:4" hidden="1">
      <c r="A1838" t="s">
        <v>1758</v>
      </c>
      <c r="B1838">
        <v>4</v>
      </c>
      <c r="C1838">
        <v>140</v>
      </c>
      <c r="D1838" t="s">
        <v>2046</v>
      </c>
    </row>
    <row r="1839" spans="1:4" hidden="1">
      <c r="A1839" t="s">
        <v>1760</v>
      </c>
      <c r="B1839">
        <v>4</v>
      </c>
      <c r="C1839">
        <v>70</v>
      </c>
      <c r="D1839" t="s">
        <v>2046</v>
      </c>
    </row>
    <row r="1840" spans="1:4" hidden="1">
      <c r="A1840" t="s">
        <v>2118</v>
      </c>
      <c r="B1840">
        <v>4</v>
      </c>
      <c r="C1840">
        <v>420</v>
      </c>
      <c r="D1840" t="s">
        <v>2046</v>
      </c>
    </row>
    <row r="1841" spans="1:4" hidden="1">
      <c r="A1841" t="s">
        <v>1700</v>
      </c>
      <c r="B1841">
        <v>4</v>
      </c>
      <c r="C1841">
        <v>70</v>
      </c>
      <c r="D1841" t="s">
        <v>2046</v>
      </c>
    </row>
    <row r="1842" spans="1:4" hidden="1">
      <c r="A1842" t="s">
        <v>2119</v>
      </c>
      <c r="B1842">
        <v>4</v>
      </c>
      <c r="C1842">
        <v>140</v>
      </c>
      <c r="D1842" t="s">
        <v>2046</v>
      </c>
    </row>
    <row r="1843" spans="1:4" hidden="1">
      <c r="A1843" t="s">
        <v>1806</v>
      </c>
      <c r="B1843">
        <v>4</v>
      </c>
      <c r="C1843">
        <v>70</v>
      </c>
      <c r="D1843" t="s">
        <v>2046</v>
      </c>
    </row>
    <row r="1844" spans="1:4" hidden="1">
      <c r="A1844" t="s">
        <v>1761</v>
      </c>
      <c r="B1844">
        <v>4</v>
      </c>
      <c r="C1844">
        <v>70</v>
      </c>
      <c r="D1844" t="s">
        <v>2046</v>
      </c>
    </row>
    <row r="1845" spans="1:4" hidden="1">
      <c r="A1845" t="s">
        <v>1718</v>
      </c>
      <c r="B1845">
        <v>4</v>
      </c>
      <c r="C1845">
        <v>700</v>
      </c>
      <c r="D1845" t="s">
        <v>2046</v>
      </c>
    </row>
    <row r="1846" spans="1:4" hidden="1">
      <c r="A1846" t="s">
        <v>1762</v>
      </c>
      <c r="B1846">
        <v>4</v>
      </c>
      <c r="C1846">
        <v>70</v>
      </c>
      <c r="D1846" t="s">
        <v>2046</v>
      </c>
    </row>
    <row r="1847" spans="1:4" hidden="1">
      <c r="A1847" t="s">
        <v>2120</v>
      </c>
      <c r="B1847">
        <v>4</v>
      </c>
      <c r="C1847">
        <v>70</v>
      </c>
      <c r="D1847" t="s">
        <v>2046</v>
      </c>
    </row>
    <row r="1848" spans="1:4" hidden="1">
      <c r="A1848" t="s">
        <v>2121</v>
      </c>
      <c r="B1848">
        <v>4</v>
      </c>
      <c r="C1848">
        <v>70</v>
      </c>
      <c r="D1848" t="s">
        <v>2046</v>
      </c>
    </row>
    <row r="1849" spans="1:4" hidden="1">
      <c r="A1849" t="s">
        <v>2122</v>
      </c>
      <c r="B1849">
        <v>4</v>
      </c>
      <c r="C1849">
        <v>70</v>
      </c>
      <c r="D1849" t="s">
        <v>2046</v>
      </c>
    </row>
    <row r="1850" spans="1:4" hidden="1">
      <c r="A1850" t="s">
        <v>93</v>
      </c>
      <c r="B1850">
        <v>4</v>
      </c>
      <c r="C1850">
        <v>70</v>
      </c>
      <c r="D1850" t="s">
        <v>2046</v>
      </c>
    </row>
    <row r="1851" spans="1:4" hidden="1">
      <c r="A1851" t="s">
        <v>497</v>
      </c>
      <c r="B1851">
        <v>4</v>
      </c>
      <c r="C1851">
        <v>70</v>
      </c>
      <c r="D1851" t="s">
        <v>2046</v>
      </c>
    </row>
    <row r="1852" spans="1:4" hidden="1">
      <c r="A1852" t="s">
        <v>1763</v>
      </c>
      <c r="B1852">
        <v>4</v>
      </c>
      <c r="C1852">
        <v>70</v>
      </c>
      <c r="D1852" t="s">
        <v>2046</v>
      </c>
    </row>
    <row r="1853" spans="1:4" hidden="1">
      <c r="A1853" t="s">
        <v>570</v>
      </c>
      <c r="B1853">
        <v>4</v>
      </c>
      <c r="C1853">
        <v>70</v>
      </c>
      <c r="D1853" t="s">
        <v>2046</v>
      </c>
    </row>
    <row r="1854" spans="1:4" hidden="1">
      <c r="A1854" t="s">
        <v>2123</v>
      </c>
      <c r="B1854">
        <v>4</v>
      </c>
      <c r="C1854">
        <v>70</v>
      </c>
      <c r="D1854" t="s">
        <v>2046</v>
      </c>
    </row>
    <row r="1855" spans="1:4" hidden="1">
      <c r="A1855" t="s">
        <v>2023</v>
      </c>
      <c r="B1855">
        <v>4</v>
      </c>
      <c r="C1855">
        <v>70</v>
      </c>
      <c r="D1855" t="s">
        <v>2046</v>
      </c>
    </row>
    <row r="1856" spans="1:4" hidden="1">
      <c r="A1856" t="s">
        <v>2124</v>
      </c>
      <c r="B1856">
        <v>4</v>
      </c>
      <c r="C1856">
        <v>70</v>
      </c>
      <c r="D1856" t="s">
        <v>2046</v>
      </c>
    </row>
    <row r="1857" spans="1:4" hidden="1">
      <c r="A1857" t="s">
        <v>2024</v>
      </c>
      <c r="B1857">
        <v>4</v>
      </c>
      <c r="C1857">
        <v>70</v>
      </c>
      <c r="D1857" t="s">
        <v>2046</v>
      </c>
    </row>
    <row r="1858" spans="1:4" hidden="1">
      <c r="A1858" t="s">
        <v>95</v>
      </c>
      <c r="B1858">
        <v>4</v>
      </c>
      <c r="C1858">
        <v>70</v>
      </c>
      <c r="D1858" t="s">
        <v>2046</v>
      </c>
    </row>
    <row r="1859" spans="1:4" hidden="1">
      <c r="A1859" t="s">
        <v>2125</v>
      </c>
      <c r="B1859">
        <v>4</v>
      </c>
      <c r="C1859">
        <v>70</v>
      </c>
      <c r="D1859" t="s">
        <v>2046</v>
      </c>
    </row>
    <row r="1860" spans="1:4" hidden="1">
      <c r="A1860" t="s">
        <v>1764</v>
      </c>
      <c r="B1860">
        <v>4</v>
      </c>
      <c r="C1860">
        <v>70</v>
      </c>
      <c r="D1860" t="s">
        <v>2046</v>
      </c>
    </row>
    <row r="1861" spans="1:4" hidden="1">
      <c r="A1861" t="s">
        <v>2126</v>
      </c>
      <c r="B1861">
        <v>4</v>
      </c>
      <c r="C1861">
        <v>70</v>
      </c>
      <c r="D1861" t="s">
        <v>2046</v>
      </c>
    </row>
    <row r="1862" spans="1:4" hidden="1">
      <c r="A1862" t="s">
        <v>2349</v>
      </c>
      <c r="B1862">
        <v>4</v>
      </c>
      <c r="C1862">
        <v>55</v>
      </c>
      <c r="D1862" t="s">
        <v>2046</v>
      </c>
    </row>
    <row r="1863" spans="1:4" hidden="1">
      <c r="A1863" t="s">
        <v>2127</v>
      </c>
      <c r="B1863">
        <v>4</v>
      </c>
      <c r="C1863">
        <v>70</v>
      </c>
      <c r="D1863" t="s">
        <v>2046</v>
      </c>
    </row>
    <row r="1864" spans="1:4" hidden="1">
      <c r="A1864" t="s">
        <v>2128</v>
      </c>
      <c r="B1864">
        <v>4</v>
      </c>
      <c r="C1864">
        <v>70</v>
      </c>
      <c r="D1864" t="s">
        <v>2046</v>
      </c>
    </row>
    <row r="1865" spans="1:4" hidden="1">
      <c r="A1865" t="s">
        <v>2129</v>
      </c>
      <c r="B1865">
        <v>4</v>
      </c>
      <c r="C1865">
        <v>70</v>
      </c>
      <c r="D1865" t="s">
        <v>2046</v>
      </c>
    </row>
    <row r="1866" spans="1:4" hidden="1">
      <c r="A1866" t="s">
        <v>2130</v>
      </c>
      <c r="B1866">
        <v>4</v>
      </c>
      <c r="C1866">
        <v>70</v>
      </c>
      <c r="D1866" t="s">
        <v>2046</v>
      </c>
    </row>
    <row r="1867" spans="1:4" hidden="1">
      <c r="A1867" t="s">
        <v>299</v>
      </c>
      <c r="B1867">
        <v>4</v>
      </c>
      <c r="C1867">
        <v>140</v>
      </c>
      <c r="D1867" t="s">
        <v>2046</v>
      </c>
    </row>
    <row r="1868" spans="1:4" hidden="1">
      <c r="A1868" t="s">
        <v>1765</v>
      </c>
      <c r="B1868">
        <v>4</v>
      </c>
      <c r="C1868">
        <v>140</v>
      </c>
      <c r="D1868" t="s">
        <v>2046</v>
      </c>
    </row>
    <row r="1869" spans="1:4" hidden="1">
      <c r="A1869" t="s">
        <v>1766</v>
      </c>
      <c r="B1869">
        <v>4</v>
      </c>
      <c r="C1869">
        <v>140</v>
      </c>
      <c r="D1869" t="s">
        <v>2046</v>
      </c>
    </row>
    <row r="1870" spans="1:4" hidden="1">
      <c r="A1870" t="s">
        <v>1767</v>
      </c>
      <c r="B1870">
        <v>4</v>
      </c>
      <c r="C1870">
        <v>70</v>
      </c>
      <c r="D1870" t="s">
        <v>2046</v>
      </c>
    </row>
    <row r="1871" spans="1:4" hidden="1">
      <c r="A1871" t="s">
        <v>1768</v>
      </c>
      <c r="B1871">
        <v>4</v>
      </c>
      <c r="C1871">
        <v>70</v>
      </c>
      <c r="D1871" t="s">
        <v>2046</v>
      </c>
    </row>
    <row r="1872" spans="1:4" hidden="1">
      <c r="A1872" t="s">
        <v>189</v>
      </c>
      <c r="B1872">
        <v>4</v>
      </c>
      <c r="C1872">
        <v>140</v>
      </c>
      <c r="D1872" t="s">
        <v>2046</v>
      </c>
    </row>
    <row r="1873" spans="1:4" hidden="1">
      <c r="A1873" t="s">
        <v>2131</v>
      </c>
      <c r="B1873">
        <v>4</v>
      </c>
      <c r="C1873">
        <v>140</v>
      </c>
      <c r="D1873" t="s">
        <v>2046</v>
      </c>
    </row>
    <row r="1874" spans="1:4" hidden="1">
      <c r="A1874" t="s">
        <v>325</v>
      </c>
      <c r="B1874">
        <v>4</v>
      </c>
      <c r="C1874">
        <v>140</v>
      </c>
      <c r="D1874" t="s">
        <v>2046</v>
      </c>
    </row>
    <row r="1875" spans="1:4" hidden="1">
      <c r="A1875" t="s">
        <v>2132</v>
      </c>
      <c r="B1875">
        <v>4</v>
      </c>
      <c r="C1875">
        <v>140</v>
      </c>
      <c r="D1875" t="s">
        <v>2046</v>
      </c>
    </row>
    <row r="1876" spans="1:4" hidden="1">
      <c r="A1876" t="s">
        <v>2133</v>
      </c>
      <c r="B1876">
        <v>4</v>
      </c>
      <c r="C1876">
        <v>140</v>
      </c>
      <c r="D1876" t="s">
        <v>2046</v>
      </c>
    </row>
    <row r="1877" spans="1:4" hidden="1">
      <c r="A1877" t="s">
        <v>2134</v>
      </c>
      <c r="B1877">
        <v>4</v>
      </c>
      <c r="C1877">
        <v>140</v>
      </c>
      <c r="D1877" t="s">
        <v>2046</v>
      </c>
    </row>
    <row r="1878" spans="1:4" hidden="1">
      <c r="A1878" t="s">
        <v>2135</v>
      </c>
      <c r="B1878">
        <v>4</v>
      </c>
      <c r="C1878">
        <v>70</v>
      </c>
      <c r="D1878" t="s">
        <v>2046</v>
      </c>
    </row>
    <row r="1879" spans="1:4" hidden="1">
      <c r="A1879" t="s">
        <v>313</v>
      </c>
      <c r="B1879">
        <v>4</v>
      </c>
      <c r="C1879">
        <v>210</v>
      </c>
      <c r="D1879" t="s">
        <v>2046</v>
      </c>
    </row>
    <row r="1880" spans="1:4" hidden="1">
      <c r="A1880" t="s">
        <v>2136</v>
      </c>
      <c r="B1880">
        <v>4</v>
      </c>
      <c r="C1880">
        <v>210</v>
      </c>
      <c r="D1880" t="s">
        <v>2046</v>
      </c>
    </row>
    <row r="1881" spans="1:4" hidden="1">
      <c r="A1881" t="s">
        <v>2137</v>
      </c>
      <c r="B1881">
        <v>4</v>
      </c>
      <c r="C1881">
        <v>140</v>
      </c>
      <c r="D1881" t="s">
        <v>2046</v>
      </c>
    </row>
    <row r="1882" spans="1:4" hidden="1">
      <c r="A1882" t="s">
        <v>2138</v>
      </c>
      <c r="B1882">
        <v>4</v>
      </c>
      <c r="C1882">
        <v>70</v>
      </c>
      <c r="D1882" t="s">
        <v>2046</v>
      </c>
    </row>
    <row r="1883" spans="1:4" hidden="1">
      <c r="A1883" t="s">
        <v>2139</v>
      </c>
      <c r="B1883">
        <v>4</v>
      </c>
      <c r="C1883">
        <v>140</v>
      </c>
      <c r="D1883" t="s">
        <v>2046</v>
      </c>
    </row>
    <row r="1884" spans="1:4" hidden="1">
      <c r="A1884" t="s">
        <v>2140</v>
      </c>
      <c r="B1884">
        <v>4</v>
      </c>
      <c r="C1884">
        <v>140</v>
      </c>
      <c r="D1884" t="s">
        <v>2046</v>
      </c>
    </row>
    <row r="1885" spans="1:4" hidden="1">
      <c r="A1885" t="s">
        <v>314</v>
      </c>
      <c r="B1885">
        <v>4</v>
      </c>
      <c r="C1885">
        <v>140</v>
      </c>
      <c r="D1885" t="s">
        <v>2046</v>
      </c>
    </row>
    <row r="1886" spans="1:4" hidden="1">
      <c r="A1886" t="s">
        <v>2141</v>
      </c>
      <c r="B1886">
        <v>4</v>
      </c>
      <c r="C1886">
        <v>140</v>
      </c>
      <c r="D1886" t="s">
        <v>2046</v>
      </c>
    </row>
    <row r="1887" spans="1:4" hidden="1">
      <c r="A1887" t="s">
        <v>1769</v>
      </c>
      <c r="B1887">
        <v>4</v>
      </c>
      <c r="C1887">
        <v>280</v>
      </c>
      <c r="D1887" t="s">
        <v>2046</v>
      </c>
    </row>
    <row r="1888" spans="1:4" hidden="1">
      <c r="A1888" t="s">
        <v>2142</v>
      </c>
      <c r="B1888">
        <v>4</v>
      </c>
      <c r="C1888">
        <v>140</v>
      </c>
      <c r="D1888" t="s">
        <v>2046</v>
      </c>
    </row>
    <row r="1889" spans="1:4" hidden="1">
      <c r="A1889" t="s">
        <v>2143</v>
      </c>
      <c r="B1889">
        <v>4</v>
      </c>
      <c r="C1889">
        <v>140</v>
      </c>
      <c r="D1889" t="s">
        <v>2046</v>
      </c>
    </row>
    <row r="1890" spans="1:4" hidden="1">
      <c r="A1890" t="s">
        <v>2144</v>
      </c>
      <c r="B1890">
        <v>4</v>
      </c>
      <c r="C1890">
        <v>70</v>
      </c>
      <c r="D1890" t="s">
        <v>2046</v>
      </c>
    </row>
    <row r="1891" spans="1:4" hidden="1">
      <c r="A1891" t="s">
        <v>2145</v>
      </c>
      <c r="B1891">
        <v>4</v>
      </c>
      <c r="C1891">
        <v>70</v>
      </c>
      <c r="D1891" t="s">
        <v>2046</v>
      </c>
    </row>
    <row r="1892" spans="1:4" hidden="1">
      <c r="A1892" t="s">
        <v>2146</v>
      </c>
      <c r="B1892">
        <v>4</v>
      </c>
      <c r="C1892">
        <v>70</v>
      </c>
      <c r="D1892" t="s">
        <v>2046</v>
      </c>
    </row>
    <row r="1893" spans="1:4" hidden="1">
      <c r="A1893" t="s">
        <v>1770</v>
      </c>
      <c r="B1893">
        <v>4</v>
      </c>
      <c r="C1893">
        <v>70</v>
      </c>
      <c r="D1893" t="s">
        <v>2046</v>
      </c>
    </row>
    <row r="1894" spans="1:4" hidden="1">
      <c r="A1894" t="s">
        <v>1771</v>
      </c>
      <c r="B1894">
        <v>4</v>
      </c>
      <c r="C1894">
        <v>70</v>
      </c>
      <c r="D1894" t="s">
        <v>2046</v>
      </c>
    </row>
    <row r="1895" spans="1:4" hidden="1">
      <c r="A1895" t="s">
        <v>1776</v>
      </c>
      <c r="B1895">
        <v>4</v>
      </c>
      <c r="C1895">
        <v>140</v>
      </c>
      <c r="D1895" t="s">
        <v>2046</v>
      </c>
    </row>
    <row r="1896" spans="1:4" hidden="1">
      <c r="A1896" t="s">
        <v>1777</v>
      </c>
      <c r="B1896">
        <v>4</v>
      </c>
      <c r="C1896">
        <v>140</v>
      </c>
      <c r="D1896" t="s">
        <v>2046</v>
      </c>
    </row>
    <row r="1897" spans="1:4" hidden="1">
      <c r="A1897" t="s">
        <v>1724</v>
      </c>
      <c r="B1897">
        <v>4</v>
      </c>
      <c r="C1897">
        <v>70</v>
      </c>
      <c r="D1897" t="s">
        <v>2046</v>
      </c>
    </row>
    <row r="1898" spans="1:4" hidden="1">
      <c r="A1898" t="s">
        <v>97</v>
      </c>
      <c r="B1898">
        <v>4</v>
      </c>
      <c r="C1898">
        <v>70</v>
      </c>
      <c r="D1898" t="s">
        <v>2046</v>
      </c>
    </row>
    <row r="1899" spans="1:4" hidden="1">
      <c r="A1899" t="s">
        <v>1719</v>
      </c>
      <c r="B1899">
        <v>4</v>
      </c>
      <c r="C1899">
        <v>70</v>
      </c>
      <c r="D1899" t="s">
        <v>2046</v>
      </c>
    </row>
    <row r="1900" spans="1:4" hidden="1">
      <c r="A1900" t="s">
        <v>2147</v>
      </c>
      <c r="B1900">
        <v>4</v>
      </c>
      <c r="C1900">
        <v>70</v>
      </c>
      <c r="D1900" t="s">
        <v>2046</v>
      </c>
    </row>
    <row r="1901" spans="1:4" hidden="1">
      <c r="A1901" t="s">
        <v>499</v>
      </c>
      <c r="B1901">
        <v>4</v>
      </c>
      <c r="C1901">
        <v>70</v>
      </c>
      <c r="D1901" t="s">
        <v>2046</v>
      </c>
    </row>
    <row r="1902" spans="1:4" hidden="1">
      <c r="A1902" t="s">
        <v>480</v>
      </c>
      <c r="B1902">
        <v>4</v>
      </c>
      <c r="C1902">
        <v>70</v>
      </c>
      <c r="D1902" t="s">
        <v>2046</v>
      </c>
    </row>
    <row r="1903" spans="1:4" hidden="1">
      <c r="A1903" t="s">
        <v>197</v>
      </c>
      <c r="B1903">
        <v>4</v>
      </c>
      <c r="C1903">
        <v>70</v>
      </c>
      <c r="D1903" t="s">
        <v>2046</v>
      </c>
    </row>
    <row r="1904" spans="1:4" hidden="1">
      <c r="A1904" t="s">
        <v>500</v>
      </c>
      <c r="B1904">
        <v>4</v>
      </c>
      <c r="C1904">
        <v>70</v>
      </c>
      <c r="D1904" t="s">
        <v>2046</v>
      </c>
    </row>
    <row r="1905" spans="1:4" hidden="1">
      <c r="A1905" t="s">
        <v>1778</v>
      </c>
      <c r="B1905">
        <v>4</v>
      </c>
      <c r="C1905">
        <v>140</v>
      </c>
      <c r="D1905" t="s">
        <v>2046</v>
      </c>
    </row>
    <row r="1906" spans="1:4" hidden="1">
      <c r="A1906" t="s">
        <v>2148</v>
      </c>
      <c r="B1906">
        <v>4</v>
      </c>
      <c r="C1906">
        <v>70</v>
      </c>
      <c r="D1906" t="s">
        <v>2046</v>
      </c>
    </row>
    <row r="1907" spans="1:4" hidden="1">
      <c r="A1907" t="s">
        <v>2149</v>
      </c>
      <c r="B1907">
        <v>4</v>
      </c>
      <c r="C1907">
        <v>70</v>
      </c>
      <c r="D1907" t="s">
        <v>2046</v>
      </c>
    </row>
    <row r="1908" spans="1:4" hidden="1">
      <c r="A1908" t="s">
        <v>418</v>
      </c>
      <c r="B1908">
        <v>4</v>
      </c>
      <c r="C1908">
        <v>70</v>
      </c>
      <c r="D1908" t="s">
        <v>2046</v>
      </c>
    </row>
    <row r="1909" spans="1:4" hidden="1">
      <c r="A1909" t="s">
        <v>2150</v>
      </c>
      <c r="B1909">
        <v>4</v>
      </c>
      <c r="C1909">
        <v>70</v>
      </c>
      <c r="D1909" t="s">
        <v>2046</v>
      </c>
    </row>
    <row r="1910" spans="1:4" hidden="1">
      <c r="A1910" t="s">
        <v>419</v>
      </c>
      <c r="B1910">
        <v>4</v>
      </c>
      <c r="C1910">
        <v>70</v>
      </c>
      <c r="D1910" t="s">
        <v>2046</v>
      </c>
    </row>
    <row r="1911" spans="1:4" hidden="1">
      <c r="A1911" t="s">
        <v>2151</v>
      </c>
      <c r="B1911">
        <v>4</v>
      </c>
      <c r="C1911">
        <v>70</v>
      </c>
      <c r="D1911" t="s">
        <v>2046</v>
      </c>
    </row>
    <row r="1912" spans="1:4" hidden="1">
      <c r="A1912" t="s">
        <v>145</v>
      </c>
      <c r="B1912">
        <v>4</v>
      </c>
      <c r="C1912">
        <v>70</v>
      </c>
      <c r="D1912" t="s">
        <v>2046</v>
      </c>
    </row>
    <row r="1913" spans="1:4" hidden="1">
      <c r="A1913" t="s">
        <v>146</v>
      </c>
      <c r="B1913">
        <v>4</v>
      </c>
      <c r="C1913">
        <v>70</v>
      </c>
      <c r="D1913" t="s">
        <v>2046</v>
      </c>
    </row>
    <row r="1914" spans="1:4" hidden="1">
      <c r="A1914" t="s">
        <v>2152</v>
      </c>
      <c r="B1914">
        <v>4</v>
      </c>
      <c r="C1914">
        <v>70</v>
      </c>
      <c r="D1914" t="s">
        <v>2046</v>
      </c>
    </row>
    <row r="1915" spans="1:4" hidden="1">
      <c r="A1915" t="s">
        <v>99</v>
      </c>
      <c r="B1915">
        <v>4</v>
      </c>
      <c r="C1915">
        <v>70</v>
      </c>
      <c r="D1915" t="s">
        <v>2046</v>
      </c>
    </row>
    <row r="1916" spans="1:4" hidden="1">
      <c r="A1916" t="s">
        <v>529</v>
      </c>
      <c r="B1916">
        <v>4</v>
      </c>
      <c r="C1916">
        <v>70</v>
      </c>
      <c r="D1916" t="s">
        <v>2046</v>
      </c>
    </row>
    <row r="1917" spans="1:4" hidden="1">
      <c r="A1917" t="s">
        <v>2153</v>
      </c>
      <c r="B1917">
        <v>4</v>
      </c>
      <c r="C1917">
        <v>70</v>
      </c>
      <c r="D1917" t="s">
        <v>2046</v>
      </c>
    </row>
    <row r="1918" spans="1:4" hidden="1">
      <c r="A1918" t="s">
        <v>315</v>
      </c>
      <c r="B1918">
        <v>4</v>
      </c>
      <c r="C1918">
        <v>70</v>
      </c>
      <c r="D1918" t="s">
        <v>2046</v>
      </c>
    </row>
    <row r="1919" spans="1:4" hidden="1">
      <c r="A1919" t="s">
        <v>483</v>
      </c>
      <c r="B1919">
        <v>4</v>
      </c>
      <c r="C1919">
        <v>70</v>
      </c>
      <c r="D1919" t="s">
        <v>2046</v>
      </c>
    </row>
    <row r="1920" spans="1:4" hidden="1">
      <c r="A1920" t="s">
        <v>2154</v>
      </c>
      <c r="B1920">
        <v>4</v>
      </c>
      <c r="C1920">
        <v>70</v>
      </c>
      <c r="D1920" t="s">
        <v>2046</v>
      </c>
    </row>
    <row r="1921" spans="1:4" hidden="1">
      <c r="A1921" t="s">
        <v>2155</v>
      </c>
      <c r="B1921">
        <v>4</v>
      </c>
      <c r="C1921">
        <v>70</v>
      </c>
      <c r="D1921" t="s">
        <v>2046</v>
      </c>
    </row>
    <row r="1922" spans="1:4" hidden="1">
      <c r="A1922" t="s">
        <v>2156</v>
      </c>
      <c r="B1922">
        <v>4</v>
      </c>
      <c r="C1922">
        <v>70</v>
      </c>
      <c r="D1922" t="s">
        <v>2046</v>
      </c>
    </row>
    <row r="1923" spans="1:4" hidden="1">
      <c r="A1923" t="s">
        <v>148</v>
      </c>
      <c r="B1923">
        <v>4</v>
      </c>
      <c r="C1923">
        <v>70</v>
      </c>
      <c r="D1923" t="s">
        <v>2046</v>
      </c>
    </row>
    <row r="1924" spans="1:4" hidden="1">
      <c r="A1924" t="s">
        <v>572</v>
      </c>
      <c r="B1924">
        <v>4</v>
      </c>
      <c r="C1924">
        <v>70</v>
      </c>
      <c r="D1924" t="s">
        <v>2046</v>
      </c>
    </row>
    <row r="1925" spans="1:4" hidden="1">
      <c r="A1925" t="s">
        <v>2157</v>
      </c>
      <c r="B1925">
        <v>4</v>
      </c>
      <c r="C1925">
        <v>70</v>
      </c>
      <c r="D1925" t="s">
        <v>2046</v>
      </c>
    </row>
    <row r="1926" spans="1:4" hidden="1">
      <c r="A1926" t="s">
        <v>2158</v>
      </c>
      <c r="B1926">
        <v>4</v>
      </c>
      <c r="C1926">
        <v>70</v>
      </c>
      <c r="D1926" t="s">
        <v>2046</v>
      </c>
    </row>
    <row r="1927" spans="1:4" hidden="1">
      <c r="A1927" t="s">
        <v>2159</v>
      </c>
      <c r="B1927">
        <v>4</v>
      </c>
      <c r="C1927">
        <v>70</v>
      </c>
      <c r="D1927" t="s">
        <v>2046</v>
      </c>
    </row>
    <row r="1928" spans="1:4" hidden="1">
      <c r="A1928" t="s">
        <v>2160</v>
      </c>
      <c r="B1928">
        <v>4</v>
      </c>
      <c r="C1928">
        <v>140</v>
      </c>
      <c r="D1928" t="s">
        <v>2046</v>
      </c>
    </row>
    <row r="1929" spans="1:4" hidden="1">
      <c r="A1929" t="s">
        <v>48</v>
      </c>
      <c r="B1929">
        <v>4</v>
      </c>
      <c r="C1929">
        <v>70</v>
      </c>
      <c r="D1929" t="s">
        <v>2046</v>
      </c>
    </row>
    <row r="1930" spans="1:4" hidden="1">
      <c r="A1930" t="s">
        <v>1780</v>
      </c>
      <c r="B1930">
        <v>4</v>
      </c>
      <c r="C1930">
        <v>280</v>
      </c>
      <c r="D1930" t="s">
        <v>2046</v>
      </c>
    </row>
    <row r="1931" spans="1:4" hidden="1">
      <c r="A1931" t="s">
        <v>2161</v>
      </c>
      <c r="B1931">
        <v>4</v>
      </c>
      <c r="C1931">
        <v>70</v>
      </c>
      <c r="D1931" t="s">
        <v>2046</v>
      </c>
    </row>
    <row r="1932" spans="1:4" hidden="1">
      <c r="A1932" t="s">
        <v>49</v>
      </c>
      <c r="B1932">
        <v>4</v>
      </c>
      <c r="C1932">
        <v>70</v>
      </c>
      <c r="D1932" t="s">
        <v>2046</v>
      </c>
    </row>
    <row r="1933" spans="1:4" hidden="1">
      <c r="A1933" t="s">
        <v>50</v>
      </c>
      <c r="B1933">
        <v>4</v>
      </c>
      <c r="C1933">
        <v>70</v>
      </c>
      <c r="D1933" t="s">
        <v>2046</v>
      </c>
    </row>
    <row r="1934" spans="1:4" hidden="1">
      <c r="A1934" t="s">
        <v>2162</v>
      </c>
      <c r="B1934">
        <v>4</v>
      </c>
      <c r="C1934">
        <v>140</v>
      </c>
      <c r="D1934" t="s">
        <v>2046</v>
      </c>
    </row>
    <row r="1935" spans="1:4" hidden="1">
      <c r="A1935" t="s">
        <v>52</v>
      </c>
      <c r="B1935">
        <v>4</v>
      </c>
      <c r="C1935">
        <v>70</v>
      </c>
      <c r="D1935" t="s">
        <v>2046</v>
      </c>
    </row>
    <row r="1936" spans="1:4" hidden="1">
      <c r="A1936" t="s">
        <v>2163</v>
      </c>
      <c r="B1936">
        <v>4</v>
      </c>
      <c r="C1936">
        <v>70</v>
      </c>
      <c r="D1936" t="s">
        <v>2046</v>
      </c>
    </row>
    <row r="1937" spans="1:4" hidden="1">
      <c r="A1937" t="s">
        <v>2164</v>
      </c>
      <c r="B1937">
        <v>4</v>
      </c>
      <c r="C1937">
        <v>280</v>
      </c>
      <c r="D1937" t="s">
        <v>2046</v>
      </c>
    </row>
    <row r="1938" spans="1:4" hidden="1">
      <c r="A1938" t="s">
        <v>2165</v>
      </c>
      <c r="B1938">
        <v>4</v>
      </c>
      <c r="C1938">
        <v>140</v>
      </c>
      <c r="D1938" t="s">
        <v>2046</v>
      </c>
    </row>
    <row r="1939" spans="1:4" hidden="1">
      <c r="A1939" t="s">
        <v>2166</v>
      </c>
      <c r="B1939">
        <v>4</v>
      </c>
      <c r="C1939">
        <v>140</v>
      </c>
      <c r="D1939" t="s">
        <v>2046</v>
      </c>
    </row>
    <row r="1940" spans="1:4" hidden="1">
      <c r="A1940" t="s">
        <v>2167</v>
      </c>
      <c r="B1940">
        <v>4</v>
      </c>
      <c r="C1940">
        <v>280</v>
      </c>
      <c r="D1940" t="s">
        <v>2046</v>
      </c>
    </row>
    <row r="1941" spans="1:4" hidden="1">
      <c r="A1941" t="s">
        <v>2168</v>
      </c>
      <c r="B1941">
        <v>4</v>
      </c>
      <c r="C1941">
        <v>140</v>
      </c>
      <c r="D1941" t="s">
        <v>2046</v>
      </c>
    </row>
    <row r="1942" spans="1:4" hidden="1">
      <c r="A1942" t="s">
        <v>2169</v>
      </c>
      <c r="B1942">
        <v>4</v>
      </c>
      <c r="C1942">
        <v>140</v>
      </c>
      <c r="D1942" t="s">
        <v>2046</v>
      </c>
    </row>
    <row r="1943" spans="1:4" hidden="1">
      <c r="A1943" t="s">
        <v>2170</v>
      </c>
      <c r="B1943">
        <v>4</v>
      </c>
      <c r="C1943">
        <v>280</v>
      </c>
      <c r="D1943" t="s">
        <v>2046</v>
      </c>
    </row>
    <row r="1944" spans="1:4" hidden="1">
      <c r="A1944" t="s">
        <v>2171</v>
      </c>
      <c r="B1944">
        <v>4</v>
      </c>
      <c r="C1944">
        <v>140</v>
      </c>
      <c r="D1944" t="s">
        <v>2046</v>
      </c>
    </row>
    <row r="1945" spans="1:4" hidden="1">
      <c r="A1945" t="s">
        <v>484</v>
      </c>
      <c r="B1945">
        <v>4</v>
      </c>
      <c r="C1945">
        <v>70</v>
      </c>
      <c r="D1945" t="s">
        <v>2046</v>
      </c>
    </row>
    <row r="1946" spans="1:4" hidden="1">
      <c r="A1946" t="s">
        <v>1781</v>
      </c>
      <c r="B1946">
        <v>4</v>
      </c>
      <c r="C1946">
        <v>70</v>
      </c>
      <c r="D1946" t="s">
        <v>2046</v>
      </c>
    </row>
    <row r="1947" spans="1:4" hidden="1">
      <c r="A1947" t="s">
        <v>54</v>
      </c>
      <c r="B1947">
        <v>4</v>
      </c>
      <c r="C1947">
        <v>70</v>
      </c>
      <c r="D1947" t="s">
        <v>2046</v>
      </c>
    </row>
    <row r="1948" spans="1:4" hidden="1">
      <c r="A1948" t="s">
        <v>190</v>
      </c>
      <c r="B1948">
        <v>4</v>
      </c>
      <c r="C1948">
        <v>70</v>
      </c>
      <c r="D1948" t="s">
        <v>2046</v>
      </c>
    </row>
    <row r="1949" spans="1:4" hidden="1">
      <c r="A1949" t="s">
        <v>1725</v>
      </c>
      <c r="B1949">
        <v>4</v>
      </c>
      <c r="C1949">
        <v>70</v>
      </c>
      <c r="D1949" t="s">
        <v>2046</v>
      </c>
    </row>
    <row r="1950" spans="1:4" hidden="1">
      <c r="A1950" t="s">
        <v>540</v>
      </c>
      <c r="B1950">
        <v>4</v>
      </c>
      <c r="C1950">
        <v>70</v>
      </c>
      <c r="D1950" t="s">
        <v>2046</v>
      </c>
    </row>
    <row r="1951" spans="1:4" hidden="1">
      <c r="A1951" t="s">
        <v>1782</v>
      </c>
      <c r="B1951">
        <v>4</v>
      </c>
      <c r="C1951">
        <v>70</v>
      </c>
      <c r="D1951" t="s">
        <v>2046</v>
      </c>
    </row>
    <row r="1952" spans="1:4" hidden="1">
      <c r="A1952" t="s">
        <v>149</v>
      </c>
      <c r="B1952">
        <v>4</v>
      </c>
      <c r="C1952">
        <v>70</v>
      </c>
      <c r="D1952" t="s">
        <v>2046</v>
      </c>
    </row>
    <row r="1953" spans="1:4" hidden="1">
      <c r="A1953" t="s">
        <v>1803</v>
      </c>
      <c r="B1953">
        <v>4</v>
      </c>
      <c r="C1953">
        <v>70</v>
      </c>
      <c r="D1953" t="s">
        <v>2046</v>
      </c>
    </row>
    <row r="1954" spans="1:4" hidden="1">
      <c r="A1954" t="s">
        <v>466</v>
      </c>
      <c r="B1954">
        <v>4</v>
      </c>
      <c r="C1954">
        <v>70</v>
      </c>
      <c r="D1954" t="s">
        <v>2046</v>
      </c>
    </row>
    <row r="1955" spans="1:4" hidden="1">
      <c r="A1955" t="s">
        <v>2026</v>
      </c>
      <c r="B1955">
        <v>4</v>
      </c>
      <c r="C1955">
        <v>70</v>
      </c>
      <c r="D1955" t="s">
        <v>2046</v>
      </c>
    </row>
    <row r="1956" spans="1:4" hidden="1">
      <c r="A1956" t="s">
        <v>1708</v>
      </c>
      <c r="B1956">
        <v>4</v>
      </c>
      <c r="C1956">
        <v>70</v>
      </c>
      <c r="D1956" t="s">
        <v>2046</v>
      </c>
    </row>
    <row r="1957" spans="1:4" hidden="1">
      <c r="A1957" t="s">
        <v>150</v>
      </c>
      <c r="B1957">
        <v>4</v>
      </c>
      <c r="C1957">
        <v>70</v>
      </c>
      <c r="D1957" t="s">
        <v>2046</v>
      </c>
    </row>
    <row r="1958" spans="1:4" hidden="1">
      <c r="A1958" t="s">
        <v>151</v>
      </c>
      <c r="B1958">
        <v>4</v>
      </c>
      <c r="C1958">
        <v>70</v>
      </c>
      <c r="D1958" t="s">
        <v>2046</v>
      </c>
    </row>
    <row r="1959" spans="1:4" hidden="1">
      <c r="A1959" t="s">
        <v>2172</v>
      </c>
      <c r="B1959">
        <v>4</v>
      </c>
      <c r="C1959">
        <v>70</v>
      </c>
      <c r="D1959" t="s">
        <v>2046</v>
      </c>
    </row>
    <row r="1960" spans="1:4" hidden="1">
      <c r="A1960" t="s">
        <v>2173</v>
      </c>
      <c r="B1960">
        <v>4</v>
      </c>
      <c r="C1960">
        <v>70</v>
      </c>
      <c r="D1960" t="s">
        <v>2046</v>
      </c>
    </row>
    <row r="1961" spans="1:4" hidden="1">
      <c r="A1961" t="s">
        <v>541</v>
      </c>
      <c r="B1961">
        <v>4</v>
      </c>
      <c r="C1961">
        <v>70</v>
      </c>
      <c r="D1961" t="s">
        <v>2046</v>
      </c>
    </row>
    <row r="1962" spans="1:4" hidden="1">
      <c r="A1962" t="s">
        <v>2174</v>
      </c>
      <c r="B1962">
        <v>4</v>
      </c>
      <c r="C1962">
        <v>70</v>
      </c>
      <c r="D1962" t="s">
        <v>2046</v>
      </c>
    </row>
    <row r="1963" spans="1:4" hidden="1">
      <c r="A1963" t="s">
        <v>542</v>
      </c>
      <c r="B1963">
        <v>4</v>
      </c>
      <c r="C1963">
        <v>70</v>
      </c>
      <c r="D1963" t="s">
        <v>2046</v>
      </c>
    </row>
    <row r="1964" spans="1:4" hidden="1">
      <c r="A1964" t="s">
        <v>388</v>
      </c>
      <c r="B1964">
        <v>4</v>
      </c>
      <c r="C1964">
        <v>70</v>
      </c>
      <c r="D1964" t="s">
        <v>2046</v>
      </c>
    </row>
    <row r="1965" spans="1:4" hidden="1">
      <c r="A1965" t="s">
        <v>389</v>
      </c>
      <c r="B1965">
        <v>4</v>
      </c>
      <c r="C1965">
        <v>70</v>
      </c>
      <c r="D1965" t="s">
        <v>2046</v>
      </c>
    </row>
    <row r="1966" spans="1:4" hidden="1">
      <c r="A1966" t="s">
        <v>2175</v>
      </c>
      <c r="B1966">
        <v>4</v>
      </c>
      <c r="C1966">
        <v>140</v>
      </c>
      <c r="D1966" t="s">
        <v>2046</v>
      </c>
    </row>
    <row r="1967" spans="1:4" hidden="1">
      <c r="A1967" t="s">
        <v>2176</v>
      </c>
      <c r="B1967">
        <v>4</v>
      </c>
      <c r="C1967">
        <v>70</v>
      </c>
      <c r="D1967" t="s">
        <v>2046</v>
      </c>
    </row>
    <row r="1968" spans="1:4" hidden="1">
      <c r="A1968" t="s">
        <v>6</v>
      </c>
      <c r="B1968">
        <v>4</v>
      </c>
      <c r="C1968">
        <v>70</v>
      </c>
      <c r="D1968" t="s">
        <v>2046</v>
      </c>
    </row>
    <row r="1969" spans="1:4" hidden="1">
      <c r="A1969" t="s">
        <v>55</v>
      </c>
      <c r="B1969">
        <v>4</v>
      </c>
      <c r="C1969">
        <v>70</v>
      </c>
      <c r="D1969" t="s">
        <v>2046</v>
      </c>
    </row>
    <row r="1970" spans="1:4" hidden="1">
      <c r="A1970" t="s">
        <v>450</v>
      </c>
      <c r="B1970">
        <v>4</v>
      </c>
      <c r="C1970">
        <v>70</v>
      </c>
      <c r="D1970" t="s">
        <v>2046</v>
      </c>
    </row>
    <row r="1971" spans="1:4" hidden="1">
      <c r="A1971" t="s">
        <v>2177</v>
      </c>
      <c r="B1971">
        <v>4</v>
      </c>
      <c r="C1971">
        <v>70</v>
      </c>
      <c r="D1971" t="s">
        <v>2046</v>
      </c>
    </row>
    <row r="1972" spans="1:4" hidden="1">
      <c r="A1972" t="s">
        <v>2178</v>
      </c>
      <c r="B1972">
        <v>4</v>
      </c>
      <c r="C1972">
        <v>140</v>
      </c>
      <c r="D1972" t="s">
        <v>2046</v>
      </c>
    </row>
    <row r="1973" spans="1:4" hidden="1">
      <c r="A1973" t="s">
        <v>271</v>
      </c>
      <c r="B1973">
        <v>4</v>
      </c>
      <c r="C1973">
        <v>70</v>
      </c>
      <c r="D1973" t="s">
        <v>2046</v>
      </c>
    </row>
    <row r="1974" spans="1:4" hidden="1">
      <c r="A1974" t="s">
        <v>56</v>
      </c>
      <c r="B1974">
        <v>4</v>
      </c>
      <c r="C1974">
        <v>70</v>
      </c>
      <c r="D1974" t="s">
        <v>2046</v>
      </c>
    </row>
    <row r="1975" spans="1:4" hidden="1">
      <c r="A1975" t="s">
        <v>272</v>
      </c>
      <c r="B1975">
        <v>4</v>
      </c>
      <c r="C1975">
        <v>70</v>
      </c>
      <c r="D1975" t="s">
        <v>2046</v>
      </c>
    </row>
    <row r="1976" spans="1:4" hidden="1">
      <c r="A1976" t="s">
        <v>2027</v>
      </c>
      <c r="B1976">
        <v>4</v>
      </c>
      <c r="C1976">
        <v>70</v>
      </c>
      <c r="D1976" t="s">
        <v>2046</v>
      </c>
    </row>
    <row r="1977" spans="1:4" hidden="1">
      <c r="A1977" t="s">
        <v>2179</v>
      </c>
      <c r="B1977">
        <v>4</v>
      </c>
      <c r="C1977">
        <v>70</v>
      </c>
      <c r="D1977" t="s">
        <v>2046</v>
      </c>
    </row>
    <row r="1978" spans="1:4" hidden="1">
      <c r="A1978" t="s">
        <v>2180</v>
      </c>
      <c r="B1978">
        <v>4</v>
      </c>
      <c r="C1978">
        <v>70</v>
      </c>
      <c r="D1978" t="s">
        <v>2046</v>
      </c>
    </row>
    <row r="1979" spans="1:4" hidden="1">
      <c r="A1979" t="s">
        <v>101</v>
      </c>
      <c r="B1979">
        <v>4</v>
      </c>
      <c r="C1979">
        <v>70</v>
      </c>
      <c r="D1979" t="s">
        <v>2046</v>
      </c>
    </row>
    <row r="1980" spans="1:4" hidden="1">
      <c r="A1980" t="s">
        <v>2181</v>
      </c>
      <c r="B1980">
        <v>4</v>
      </c>
      <c r="C1980">
        <v>70</v>
      </c>
      <c r="D1980" t="s">
        <v>2046</v>
      </c>
    </row>
    <row r="1981" spans="1:4" hidden="1">
      <c r="A1981" t="s">
        <v>501</v>
      </c>
      <c r="B1981">
        <v>4</v>
      </c>
      <c r="C1981">
        <v>70</v>
      </c>
      <c r="D1981" t="s">
        <v>2046</v>
      </c>
    </row>
    <row r="1982" spans="1:4" hidden="1">
      <c r="A1982" t="s">
        <v>1709</v>
      </c>
      <c r="B1982">
        <v>4</v>
      </c>
      <c r="C1982">
        <v>140</v>
      </c>
      <c r="D1982" t="s">
        <v>2046</v>
      </c>
    </row>
    <row r="1983" spans="1:4" hidden="1">
      <c r="A1983" t="s">
        <v>458</v>
      </c>
      <c r="B1983">
        <v>4</v>
      </c>
      <c r="C1983">
        <v>70</v>
      </c>
      <c r="D1983" t="s">
        <v>2046</v>
      </c>
    </row>
    <row r="1984" spans="1:4" hidden="1">
      <c r="A1984" t="s">
        <v>436</v>
      </c>
      <c r="B1984">
        <v>4</v>
      </c>
      <c r="C1984">
        <v>70</v>
      </c>
      <c r="D1984" t="s">
        <v>2046</v>
      </c>
    </row>
    <row r="1985" spans="1:4" hidden="1">
      <c r="A1985" t="s">
        <v>2182</v>
      </c>
      <c r="B1985">
        <v>4</v>
      </c>
      <c r="C1985">
        <v>70</v>
      </c>
      <c r="D1985" t="s">
        <v>2046</v>
      </c>
    </row>
    <row r="1986" spans="1:4" hidden="1">
      <c r="A1986" t="s">
        <v>2183</v>
      </c>
      <c r="B1986">
        <v>4</v>
      </c>
      <c r="C1986">
        <v>140</v>
      </c>
      <c r="D1986" t="s">
        <v>2046</v>
      </c>
    </row>
    <row r="1987" spans="1:4" hidden="1">
      <c r="A1987" t="s">
        <v>300</v>
      </c>
      <c r="B1987">
        <v>4</v>
      </c>
      <c r="C1987">
        <v>70</v>
      </c>
      <c r="D1987" t="s">
        <v>2046</v>
      </c>
    </row>
    <row r="1988" spans="1:4" hidden="1">
      <c r="A1988" t="s">
        <v>370</v>
      </c>
      <c r="B1988">
        <v>4</v>
      </c>
      <c r="C1988">
        <v>70</v>
      </c>
      <c r="D1988" t="s">
        <v>2046</v>
      </c>
    </row>
    <row r="1989" spans="1:4" hidden="1">
      <c r="A1989" t="s">
        <v>2184</v>
      </c>
      <c r="B1989">
        <v>4</v>
      </c>
      <c r="C1989">
        <v>70</v>
      </c>
      <c r="D1989" t="s">
        <v>2046</v>
      </c>
    </row>
    <row r="1990" spans="1:4" hidden="1">
      <c r="A1990" t="s">
        <v>459</v>
      </c>
      <c r="B1990">
        <v>4</v>
      </c>
      <c r="C1990">
        <v>70</v>
      </c>
      <c r="D1990" t="s">
        <v>2046</v>
      </c>
    </row>
    <row r="1991" spans="1:4" hidden="1">
      <c r="A1991" t="s">
        <v>152</v>
      </c>
      <c r="B1991">
        <v>4</v>
      </c>
      <c r="C1991">
        <v>70</v>
      </c>
      <c r="D1991" t="s">
        <v>2046</v>
      </c>
    </row>
    <row r="1992" spans="1:4" hidden="1">
      <c r="A1992" t="s">
        <v>485</v>
      </c>
      <c r="B1992">
        <v>4</v>
      </c>
      <c r="C1992">
        <v>70</v>
      </c>
      <c r="D1992" t="s">
        <v>2046</v>
      </c>
    </row>
    <row r="1993" spans="1:4" hidden="1">
      <c r="A1993" t="s">
        <v>273</v>
      </c>
      <c r="B1993">
        <v>4</v>
      </c>
      <c r="C1993">
        <v>70</v>
      </c>
      <c r="D1993" t="s">
        <v>2046</v>
      </c>
    </row>
    <row r="1994" spans="1:4" hidden="1">
      <c r="A1994" t="s">
        <v>1783</v>
      </c>
      <c r="B1994">
        <v>4</v>
      </c>
      <c r="C1994">
        <v>70</v>
      </c>
      <c r="D1994" t="s">
        <v>2046</v>
      </c>
    </row>
    <row r="1995" spans="1:4" hidden="1">
      <c r="A1995" t="s">
        <v>2185</v>
      </c>
      <c r="B1995">
        <v>4</v>
      </c>
      <c r="C1995">
        <v>70</v>
      </c>
      <c r="D1995" t="s">
        <v>2046</v>
      </c>
    </row>
    <row r="1996" spans="1:4" hidden="1">
      <c r="A1996" t="s">
        <v>1720</v>
      </c>
      <c r="B1996">
        <v>4</v>
      </c>
      <c r="C1996">
        <v>140</v>
      </c>
      <c r="D1996" t="s">
        <v>2046</v>
      </c>
    </row>
    <row r="1997" spans="1:4" hidden="1">
      <c r="A1997" t="s">
        <v>2186</v>
      </c>
      <c r="B1997">
        <v>4</v>
      </c>
      <c r="C1997">
        <v>70</v>
      </c>
      <c r="D1997" t="s">
        <v>2046</v>
      </c>
    </row>
    <row r="1998" spans="1:4" hidden="1">
      <c r="A1998" t="s">
        <v>2187</v>
      </c>
      <c r="B1998">
        <v>4</v>
      </c>
      <c r="C1998">
        <v>1540</v>
      </c>
      <c r="D1998" t="s">
        <v>2046</v>
      </c>
    </row>
    <row r="1999" spans="1:4" hidden="1">
      <c r="A1999" t="s">
        <v>2188</v>
      </c>
      <c r="B1999">
        <v>4</v>
      </c>
      <c r="C1999">
        <v>420</v>
      </c>
      <c r="D1999" t="s">
        <v>2046</v>
      </c>
    </row>
    <row r="2000" spans="1:4" hidden="1">
      <c r="A2000" t="s">
        <v>327</v>
      </c>
      <c r="B2000">
        <v>4</v>
      </c>
      <c r="C2000">
        <v>280</v>
      </c>
      <c r="D2000" t="s">
        <v>2046</v>
      </c>
    </row>
    <row r="2001" spans="1:4" hidden="1">
      <c r="A2001" t="s">
        <v>460</v>
      </c>
      <c r="B2001">
        <v>4</v>
      </c>
      <c r="C2001">
        <v>280</v>
      </c>
      <c r="D2001" t="s">
        <v>2046</v>
      </c>
    </row>
    <row r="2002" spans="1:4" hidden="1">
      <c r="A2002" t="s">
        <v>461</v>
      </c>
      <c r="B2002">
        <v>4</v>
      </c>
      <c r="C2002">
        <v>350</v>
      </c>
      <c r="D2002" t="s">
        <v>2046</v>
      </c>
    </row>
    <row r="2003" spans="1:4" hidden="1">
      <c r="A2003" t="s">
        <v>274</v>
      </c>
      <c r="B2003">
        <v>4</v>
      </c>
      <c r="C2003">
        <v>140</v>
      </c>
      <c r="D2003" t="s">
        <v>2046</v>
      </c>
    </row>
    <row r="2004" spans="1:4" hidden="1">
      <c r="A2004" t="s">
        <v>2189</v>
      </c>
      <c r="B2004">
        <v>4</v>
      </c>
      <c r="C2004">
        <v>70</v>
      </c>
      <c r="D2004" t="s">
        <v>2046</v>
      </c>
    </row>
    <row r="2005" spans="1:4" hidden="1">
      <c r="A2005" t="s">
        <v>2190</v>
      </c>
      <c r="B2005">
        <v>4</v>
      </c>
      <c r="C2005">
        <v>70</v>
      </c>
      <c r="D2005" t="s">
        <v>2046</v>
      </c>
    </row>
    <row r="2006" spans="1:4" hidden="1">
      <c r="A2006" t="s">
        <v>102</v>
      </c>
      <c r="B2006">
        <v>4</v>
      </c>
      <c r="C2006">
        <v>140</v>
      </c>
      <c r="D2006" t="s">
        <v>2046</v>
      </c>
    </row>
    <row r="2007" spans="1:4" hidden="1">
      <c r="A2007" t="s">
        <v>543</v>
      </c>
      <c r="B2007">
        <v>4</v>
      </c>
      <c r="C2007">
        <v>280</v>
      </c>
      <c r="D2007" t="s">
        <v>2046</v>
      </c>
    </row>
    <row r="2008" spans="1:4" hidden="1">
      <c r="A2008" t="s">
        <v>544</v>
      </c>
      <c r="B2008">
        <v>4</v>
      </c>
      <c r="C2008">
        <v>140</v>
      </c>
      <c r="D2008" t="s">
        <v>2046</v>
      </c>
    </row>
    <row r="2009" spans="1:4" hidden="1">
      <c r="A2009" t="s">
        <v>2191</v>
      </c>
      <c r="B2009">
        <v>4</v>
      </c>
      <c r="C2009">
        <v>140</v>
      </c>
      <c r="D2009" t="s">
        <v>2046</v>
      </c>
    </row>
    <row r="2010" spans="1:4" hidden="1">
      <c r="A2010" t="s">
        <v>2192</v>
      </c>
      <c r="B2010">
        <v>4</v>
      </c>
      <c r="C2010">
        <v>70</v>
      </c>
      <c r="D2010" t="s">
        <v>2046</v>
      </c>
    </row>
    <row r="2011" spans="1:4" hidden="1">
      <c r="A2011" t="s">
        <v>1784</v>
      </c>
      <c r="B2011">
        <v>4</v>
      </c>
      <c r="C2011">
        <v>70</v>
      </c>
      <c r="D2011" t="s">
        <v>2046</v>
      </c>
    </row>
    <row r="2012" spans="1:4" hidden="1">
      <c r="A2012" t="s">
        <v>1785</v>
      </c>
      <c r="B2012">
        <v>4</v>
      </c>
      <c r="C2012">
        <v>70</v>
      </c>
      <c r="D2012" t="s">
        <v>2046</v>
      </c>
    </row>
    <row r="2013" spans="1:4" hidden="1">
      <c r="A2013" t="s">
        <v>1786</v>
      </c>
      <c r="B2013">
        <v>4</v>
      </c>
      <c r="C2013">
        <v>70</v>
      </c>
      <c r="D2013" t="s">
        <v>2046</v>
      </c>
    </row>
    <row r="2014" spans="1:4" hidden="1">
      <c r="A2014" t="s">
        <v>1787</v>
      </c>
      <c r="B2014">
        <v>4</v>
      </c>
      <c r="C2014">
        <v>140</v>
      </c>
      <c r="D2014" t="s">
        <v>2046</v>
      </c>
    </row>
    <row r="2015" spans="1:4" hidden="1">
      <c r="A2015" t="s">
        <v>1788</v>
      </c>
      <c r="B2015">
        <v>4</v>
      </c>
      <c r="C2015">
        <v>70</v>
      </c>
      <c r="D2015" t="s">
        <v>2046</v>
      </c>
    </row>
    <row r="2016" spans="1:4" hidden="1">
      <c r="A2016" t="s">
        <v>2193</v>
      </c>
      <c r="B2016">
        <v>4</v>
      </c>
      <c r="C2016">
        <v>70</v>
      </c>
      <c r="D2016" t="s">
        <v>2046</v>
      </c>
    </row>
    <row r="2017" spans="1:4" hidden="1">
      <c r="A2017" t="s">
        <v>1721</v>
      </c>
      <c r="B2017">
        <v>4</v>
      </c>
      <c r="C2017">
        <v>70</v>
      </c>
      <c r="D2017" t="s">
        <v>2046</v>
      </c>
    </row>
    <row r="2018" spans="1:4" hidden="1">
      <c r="A2018" t="s">
        <v>2194</v>
      </c>
      <c r="B2018">
        <v>4</v>
      </c>
      <c r="C2018">
        <v>70</v>
      </c>
      <c r="D2018" t="s">
        <v>2046</v>
      </c>
    </row>
    <row r="2019" spans="1:4" hidden="1">
      <c r="A2019" t="s">
        <v>2195</v>
      </c>
      <c r="B2019">
        <v>4</v>
      </c>
      <c r="C2019">
        <v>70</v>
      </c>
      <c r="D2019" t="s">
        <v>2046</v>
      </c>
    </row>
    <row r="2020" spans="1:4" hidden="1">
      <c r="A2020" t="s">
        <v>2196</v>
      </c>
      <c r="B2020">
        <v>4</v>
      </c>
      <c r="C2020">
        <v>70</v>
      </c>
      <c r="D2020" t="s">
        <v>2046</v>
      </c>
    </row>
    <row r="2021" spans="1:4" hidden="1">
      <c r="A2021" t="s">
        <v>2197</v>
      </c>
      <c r="B2021">
        <v>4</v>
      </c>
      <c r="C2021">
        <v>420</v>
      </c>
      <c r="D2021" t="s">
        <v>2046</v>
      </c>
    </row>
    <row r="2022" spans="1:4" hidden="1">
      <c r="A2022" t="s">
        <v>2198</v>
      </c>
      <c r="B2022">
        <v>4</v>
      </c>
      <c r="C2022">
        <v>280</v>
      </c>
      <c r="D2022" t="s">
        <v>2046</v>
      </c>
    </row>
    <row r="2023" spans="1:4" hidden="1">
      <c r="A2023" t="s">
        <v>2199</v>
      </c>
      <c r="B2023">
        <v>4</v>
      </c>
      <c r="C2023">
        <v>140</v>
      </c>
      <c r="D2023" t="s">
        <v>2046</v>
      </c>
    </row>
    <row r="2024" spans="1:4" hidden="1">
      <c r="A2024" t="s">
        <v>2200</v>
      </c>
      <c r="B2024">
        <v>4</v>
      </c>
      <c r="C2024">
        <v>70</v>
      </c>
      <c r="D2024" t="s">
        <v>2046</v>
      </c>
    </row>
    <row r="2025" spans="1:4" hidden="1">
      <c r="A2025" t="s">
        <v>104</v>
      </c>
      <c r="B2025">
        <v>4</v>
      </c>
      <c r="C2025">
        <v>70</v>
      </c>
      <c r="D2025" t="s">
        <v>2046</v>
      </c>
    </row>
    <row r="2026" spans="1:4" hidden="1">
      <c r="A2026" t="s">
        <v>2201</v>
      </c>
      <c r="B2026">
        <v>4</v>
      </c>
      <c r="C2026">
        <v>70</v>
      </c>
      <c r="D2026" t="s">
        <v>2046</v>
      </c>
    </row>
    <row r="2027" spans="1:4" hidden="1">
      <c r="A2027" t="s">
        <v>2202</v>
      </c>
      <c r="B2027">
        <v>4</v>
      </c>
      <c r="C2027">
        <v>70</v>
      </c>
      <c r="D2027" t="s">
        <v>2046</v>
      </c>
    </row>
    <row r="2028" spans="1:4" hidden="1">
      <c r="A2028" t="s">
        <v>2028</v>
      </c>
      <c r="B2028">
        <v>4</v>
      </c>
      <c r="C2028">
        <v>70</v>
      </c>
      <c r="D2028" t="s">
        <v>2046</v>
      </c>
    </row>
    <row r="2029" spans="1:4" hidden="1">
      <c r="A2029" t="s">
        <v>2262</v>
      </c>
      <c r="B2029">
        <v>4</v>
      </c>
      <c r="C2029">
        <v>32</v>
      </c>
      <c r="D2029" t="s">
        <v>2046</v>
      </c>
    </row>
    <row r="2030" spans="1:4" hidden="1">
      <c r="A2030" t="s">
        <v>545</v>
      </c>
      <c r="B2030">
        <v>4</v>
      </c>
      <c r="C2030">
        <v>140</v>
      </c>
      <c r="D2030" t="s">
        <v>2046</v>
      </c>
    </row>
    <row r="2031" spans="1:4" hidden="1">
      <c r="A2031" t="s">
        <v>106</v>
      </c>
      <c r="B2031">
        <v>4</v>
      </c>
      <c r="C2031">
        <v>1140</v>
      </c>
      <c r="D2031" t="s">
        <v>2046</v>
      </c>
    </row>
    <row r="2032" spans="1:4" hidden="1">
      <c r="A2032" t="s">
        <v>2203</v>
      </c>
      <c r="B2032">
        <v>4</v>
      </c>
      <c r="C2032">
        <v>70</v>
      </c>
      <c r="D2032" t="s">
        <v>2046</v>
      </c>
    </row>
    <row r="2033" spans="1:4" hidden="1">
      <c r="A2033" t="s">
        <v>154</v>
      </c>
      <c r="B2033">
        <v>4</v>
      </c>
      <c r="C2033">
        <v>70</v>
      </c>
      <c r="D2033" t="s">
        <v>2046</v>
      </c>
    </row>
    <row r="2034" spans="1:4" hidden="1">
      <c r="A2034" t="s">
        <v>467</v>
      </c>
      <c r="B2034">
        <v>4</v>
      </c>
      <c r="C2034">
        <v>70</v>
      </c>
      <c r="D2034" t="s">
        <v>2046</v>
      </c>
    </row>
    <row r="2035" spans="1:4" hidden="1">
      <c r="A2035" t="s">
        <v>468</v>
      </c>
      <c r="B2035">
        <v>4</v>
      </c>
      <c r="C2035">
        <v>70</v>
      </c>
      <c r="D2035" t="s">
        <v>2046</v>
      </c>
    </row>
    <row r="2036" spans="1:4" hidden="1">
      <c r="A2036" t="s">
        <v>469</v>
      </c>
      <c r="B2036">
        <v>4</v>
      </c>
      <c r="C2036">
        <v>70</v>
      </c>
      <c r="D2036" t="s">
        <v>2046</v>
      </c>
    </row>
    <row r="2037" spans="1:4" hidden="1">
      <c r="A2037" t="s">
        <v>470</v>
      </c>
      <c r="B2037">
        <v>4</v>
      </c>
      <c r="C2037">
        <v>70</v>
      </c>
      <c r="D2037" t="s">
        <v>2046</v>
      </c>
    </row>
    <row r="2038" spans="1:4" hidden="1">
      <c r="A2038" t="s">
        <v>199</v>
      </c>
      <c r="B2038">
        <v>4</v>
      </c>
      <c r="C2038">
        <v>70</v>
      </c>
      <c r="D2038" t="s">
        <v>2046</v>
      </c>
    </row>
    <row r="2039" spans="1:4" hidden="1">
      <c r="A2039" t="s">
        <v>317</v>
      </c>
      <c r="B2039">
        <v>4</v>
      </c>
      <c r="C2039">
        <v>70</v>
      </c>
      <c r="D2039" t="s">
        <v>2046</v>
      </c>
    </row>
    <row r="2040" spans="1:4" hidden="1">
      <c r="A2040" t="s">
        <v>318</v>
      </c>
      <c r="B2040">
        <v>4</v>
      </c>
      <c r="C2040">
        <v>70</v>
      </c>
      <c r="D2040" t="s">
        <v>2046</v>
      </c>
    </row>
    <row r="2041" spans="1:4" hidden="1">
      <c r="A2041" t="s">
        <v>420</v>
      </c>
      <c r="B2041">
        <v>4</v>
      </c>
      <c r="C2041">
        <v>70</v>
      </c>
      <c r="D2041" t="s">
        <v>2046</v>
      </c>
    </row>
    <row r="2042" spans="1:4" hidden="1">
      <c r="A2042" t="s">
        <v>421</v>
      </c>
      <c r="B2042">
        <v>4</v>
      </c>
      <c r="C2042">
        <v>70</v>
      </c>
      <c r="D2042" t="s">
        <v>2046</v>
      </c>
    </row>
    <row r="2043" spans="1:4" hidden="1">
      <c r="A2043" t="s">
        <v>451</v>
      </c>
      <c r="B2043">
        <v>4</v>
      </c>
      <c r="C2043">
        <v>140</v>
      </c>
      <c r="D2043" t="s">
        <v>2046</v>
      </c>
    </row>
    <row r="2044" spans="1:4" hidden="1">
      <c r="A2044" t="s">
        <v>59</v>
      </c>
      <c r="B2044">
        <v>4</v>
      </c>
      <c r="C2044">
        <v>70</v>
      </c>
      <c r="D2044" t="s">
        <v>2046</v>
      </c>
    </row>
    <row r="2045" spans="1:4" hidden="1">
      <c r="A2045" t="s">
        <v>2204</v>
      </c>
      <c r="B2045">
        <v>4</v>
      </c>
      <c r="C2045">
        <v>140</v>
      </c>
      <c r="D2045" t="s">
        <v>2046</v>
      </c>
    </row>
    <row r="2046" spans="1:4" hidden="1">
      <c r="A2046" t="s">
        <v>2205</v>
      </c>
      <c r="B2046">
        <v>4</v>
      </c>
      <c r="C2046">
        <v>70</v>
      </c>
      <c r="D2046" t="s">
        <v>2046</v>
      </c>
    </row>
    <row r="2047" spans="1:4" hidden="1">
      <c r="A2047" t="s">
        <v>502</v>
      </c>
      <c r="B2047">
        <v>4</v>
      </c>
      <c r="C2047">
        <v>70</v>
      </c>
      <c r="D2047" t="s">
        <v>2046</v>
      </c>
    </row>
    <row r="2048" spans="1:4" hidden="1">
      <c r="A2048" t="s">
        <v>2206</v>
      </c>
      <c r="B2048">
        <v>4</v>
      </c>
      <c r="C2048">
        <v>140</v>
      </c>
      <c r="D2048" t="s">
        <v>2046</v>
      </c>
    </row>
    <row r="2049" spans="1:4" hidden="1">
      <c r="A2049" t="s">
        <v>2207</v>
      </c>
      <c r="B2049">
        <v>4</v>
      </c>
      <c r="C2049">
        <v>70</v>
      </c>
      <c r="D2049" t="s">
        <v>2046</v>
      </c>
    </row>
    <row r="2050" spans="1:4" hidden="1">
      <c r="A2050" t="s">
        <v>2208</v>
      </c>
      <c r="B2050">
        <v>4</v>
      </c>
      <c r="C2050">
        <v>70</v>
      </c>
      <c r="D2050" t="s">
        <v>2046</v>
      </c>
    </row>
    <row r="2051" spans="1:4" hidden="1">
      <c r="A2051" t="s">
        <v>1789</v>
      </c>
      <c r="B2051">
        <v>4</v>
      </c>
      <c r="C2051">
        <v>70</v>
      </c>
      <c r="D2051" t="s">
        <v>2046</v>
      </c>
    </row>
    <row r="2052" spans="1:4" hidden="1">
      <c r="A2052" t="s">
        <v>155</v>
      </c>
      <c r="B2052">
        <v>4</v>
      </c>
      <c r="C2052">
        <v>70</v>
      </c>
      <c r="D2052" t="s">
        <v>2046</v>
      </c>
    </row>
    <row r="2053" spans="1:4" hidden="1">
      <c r="A2053" t="s">
        <v>156</v>
      </c>
      <c r="B2053">
        <v>4</v>
      </c>
      <c r="C2053">
        <v>70</v>
      </c>
      <c r="D2053" t="s">
        <v>2046</v>
      </c>
    </row>
    <row r="2054" spans="1:4" hidden="1">
      <c r="A2054" t="s">
        <v>546</v>
      </c>
      <c r="B2054">
        <v>4</v>
      </c>
      <c r="C2054">
        <v>70</v>
      </c>
      <c r="D2054" t="s">
        <v>2046</v>
      </c>
    </row>
    <row r="2055" spans="1:4" hidden="1">
      <c r="A2055" t="s">
        <v>547</v>
      </c>
      <c r="B2055">
        <v>4</v>
      </c>
      <c r="C2055">
        <v>140</v>
      </c>
      <c r="D2055" t="s">
        <v>2046</v>
      </c>
    </row>
    <row r="2056" spans="1:4" hidden="1">
      <c r="A2056" t="s">
        <v>200</v>
      </c>
      <c r="B2056">
        <v>4</v>
      </c>
      <c r="C2056">
        <v>140</v>
      </c>
      <c r="D2056" t="s">
        <v>2046</v>
      </c>
    </row>
    <row r="2057" spans="1:4" hidden="1">
      <c r="A2057" t="s">
        <v>2209</v>
      </c>
      <c r="B2057">
        <v>4</v>
      </c>
      <c r="C2057">
        <v>140</v>
      </c>
      <c r="D2057" t="s">
        <v>2046</v>
      </c>
    </row>
    <row r="2058" spans="1:4" hidden="1">
      <c r="A2058" t="s">
        <v>504</v>
      </c>
      <c r="B2058">
        <v>4</v>
      </c>
      <c r="C2058">
        <v>70</v>
      </c>
      <c r="D2058" t="s">
        <v>2046</v>
      </c>
    </row>
    <row r="2059" spans="1:4" hidden="1">
      <c r="A2059" t="s">
        <v>60</v>
      </c>
      <c r="B2059">
        <v>4</v>
      </c>
      <c r="C2059">
        <v>70</v>
      </c>
      <c r="D2059" t="s">
        <v>2046</v>
      </c>
    </row>
    <row r="2060" spans="1:4" hidden="1">
      <c r="A2060" t="s">
        <v>201</v>
      </c>
      <c r="B2060">
        <v>4</v>
      </c>
      <c r="C2060">
        <v>70</v>
      </c>
      <c r="D2060" t="s">
        <v>2046</v>
      </c>
    </row>
    <row r="2061" spans="1:4" hidden="1">
      <c r="A2061" t="s">
        <v>158</v>
      </c>
      <c r="B2061">
        <v>4</v>
      </c>
      <c r="C2061">
        <v>70</v>
      </c>
      <c r="D2061" t="s">
        <v>2046</v>
      </c>
    </row>
    <row r="2062" spans="1:4" hidden="1">
      <c r="A2062" t="s">
        <v>160</v>
      </c>
      <c r="B2062">
        <v>4</v>
      </c>
      <c r="C2062">
        <v>70</v>
      </c>
      <c r="D2062" t="s">
        <v>2046</v>
      </c>
    </row>
    <row r="2063" spans="1:4" hidden="1">
      <c r="A2063" t="s">
        <v>2210</v>
      </c>
      <c r="B2063">
        <v>4</v>
      </c>
      <c r="C2063">
        <v>70</v>
      </c>
      <c r="D2063" t="s">
        <v>2046</v>
      </c>
    </row>
    <row r="2064" spans="1:4" hidden="1">
      <c r="A2064" t="s">
        <v>277</v>
      </c>
      <c r="B2064">
        <v>4</v>
      </c>
      <c r="C2064">
        <v>70</v>
      </c>
      <c r="D2064" t="s">
        <v>2046</v>
      </c>
    </row>
    <row r="2065" spans="1:4" hidden="1">
      <c r="A2065" t="s">
        <v>2211</v>
      </c>
      <c r="B2065">
        <v>4</v>
      </c>
      <c r="C2065">
        <v>70</v>
      </c>
      <c r="D2065" t="s">
        <v>2046</v>
      </c>
    </row>
    <row r="2066" spans="1:4" hidden="1">
      <c r="A2066" t="s">
        <v>2212</v>
      </c>
      <c r="B2066">
        <v>4</v>
      </c>
      <c r="C2066">
        <v>70</v>
      </c>
      <c r="D2066" t="s">
        <v>2046</v>
      </c>
    </row>
    <row r="2067" spans="1:4" hidden="1">
      <c r="A2067" t="s">
        <v>2032</v>
      </c>
      <c r="B2067">
        <v>4</v>
      </c>
      <c r="C2067">
        <v>70</v>
      </c>
      <c r="D2067" t="s">
        <v>2046</v>
      </c>
    </row>
    <row r="2068" spans="1:4" hidden="1">
      <c r="A2068" t="s">
        <v>161</v>
      </c>
      <c r="B2068">
        <v>4</v>
      </c>
      <c r="C2068">
        <v>70</v>
      </c>
      <c r="D2068" t="s">
        <v>2046</v>
      </c>
    </row>
    <row r="2069" spans="1:4" hidden="1">
      <c r="A2069" t="s">
        <v>2213</v>
      </c>
      <c r="B2069">
        <v>4</v>
      </c>
      <c r="C2069">
        <v>70</v>
      </c>
      <c r="D2069" t="s">
        <v>2046</v>
      </c>
    </row>
    <row r="2070" spans="1:4" hidden="1">
      <c r="A2070" t="s">
        <v>202</v>
      </c>
      <c r="B2070">
        <v>4</v>
      </c>
      <c r="C2070">
        <v>70</v>
      </c>
      <c r="D2070" t="s">
        <v>2046</v>
      </c>
    </row>
    <row r="2071" spans="1:4" hidden="1">
      <c r="A2071" t="s">
        <v>203</v>
      </c>
      <c r="B2071">
        <v>4</v>
      </c>
      <c r="C2071">
        <v>70</v>
      </c>
      <c r="D2071" t="s">
        <v>2046</v>
      </c>
    </row>
    <row r="2072" spans="1:4" hidden="1">
      <c r="A2072" t="s">
        <v>204</v>
      </c>
      <c r="B2072">
        <v>4</v>
      </c>
      <c r="C2072">
        <v>70</v>
      </c>
      <c r="D2072" t="s">
        <v>2046</v>
      </c>
    </row>
    <row r="2073" spans="1:4" hidden="1">
      <c r="A2073" t="s">
        <v>205</v>
      </c>
      <c r="B2073">
        <v>4</v>
      </c>
      <c r="C2073">
        <v>70</v>
      </c>
      <c r="D2073" t="s">
        <v>2046</v>
      </c>
    </row>
    <row r="2074" spans="1:4" hidden="1">
      <c r="A2074" t="s">
        <v>206</v>
      </c>
      <c r="B2074">
        <v>4</v>
      </c>
      <c r="C2074">
        <v>70</v>
      </c>
      <c r="D2074" t="s">
        <v>2046</v>
      </c>
    </row>
    <row r="2075" spans="1:4" hidden="1">
      <c r="A2075" t="s">
        <v>207</v>
      </c>
      <c r="B2075">
        <v>4</v>
      </c>
      <c r="C2075">
        <v>70</v>
      </c>
      <c r="D2075" t="s">
        <v>2046</v>
      </c>
    </row>
    <row r="2076" spans="1:4" hidden="1">
      <c r="A2076" t="s">
        <v>208</v>
      </c>
      <c r="B2076">
        <v>4</v>
      </c>
      <c r="C2076">
        <v>70</v>
      </c>
      <c r="D2076" t="s">
        <v>2046</v>
      </c>
    </row>
    <row r="2077" spans="1:4" hidden="1">
      <c r="A2077" t="s">
        <v>209</v>
      </c>
      <c r="B2077">
        <v>4</v>
      </c>
      <c r="C2077">
        <v>70</v>
      </c>
      <c r="D2077" t="s">
        <v>2046</v>
      </c>
    </row>
    <row r="2078" spans="1:4" hidden="1">
      <c r="A2078" t="s">
        <v>210</v>
      </c>
      <c r="B2078">
        <v>4</v>
      </c>
      <c r="C2078">
        <v>70</v>
      </c>
      <c r="D2078" t="s">
        <v>2046</v>
      </c>
    </row>
    <row r="2079" spans="1:4" hidden="1">
      <c r="A2079" t="s">
        <v>211</v>
      </c>
      <c r="B2079">
        <v>4</v>
      </c>
      <c r="C2079">
        <v>210</v>
      </c>
      <c r="D2079" t="s">
        <v>2046</v>
      </c>
    </row>
    <row r="2080" spans="1:4" hidden="1">
      <c r="A2080" t="s">
        <v>212</v>
      </c>
      <c r="B2080">
        <v>4</v>
      </c>
      <c r="C2080">
        <v>70</v>
      </c>
      <c r="D2080" t="s">
        <v>2046</v>
      </c>
    </row>
    <row r="2081" spans="1:4" hidden="1">
      <c r="A2081" t="s">
        <v>213</v>
      </c>
      <c r="B2081">
        <v>4</v>
      </c>
      <c r="C2081">
        <v>140</v>
      </c>
      <c r="D2081" t="s">
        <v>2046</v>
      </c>
    </row>
    <row r="2082" spans="1:4" hidden="1">
      <c r="A2082" t="s">
        <v>214</v>
      </c>
      <c r="B2082">
        <v>4</v>
      </c>
      <c r="C2082">
        <v>70</v>
      </c>
      <c r="D2082" t="s">
        <v>2046</v>
      </c>
    </row>
    <row r="2083" spans="1:4" hidden="1">
      <c r="A2083" t="s">
        <v>215</v>
      </c>
      <c r="B2083">
        <v>4</v>
      </c>
      <c r="C2083">
        <v>70</v>
      </c>
      <c r="D2083" t="s">
        <v>2046</v>
      </c>
    </row>
    <row r="2084" spans="1:4" hidden="1">
      <c r="A2084" t="s">
        <v>216</v>
      </c>
      <c r="B2084">
        <v>4</v>
      </c>
      <c r="C2084">
        <v>70</v>
      </c>
      <c r="D2084" t="s">
        <v>2046</v>
      </c>
    </row>
    <row r="2085" spans="1:4" hidden="1">
      <c r="A2085" t="s">
        <v>217</v>
      </c>
      <c r="B2085">
        <v>4</v>
      </c>
      <c r="C2085">
        <v>70</v>
      </c>
      <c r="D2085" t="s">
        <v>2046</v>
      </c>
    </row>
    <row r="2086" spans="1:4" hidden="1">
      <c r="A2086" t="s">
        <v>218</v>
      </c>
      <c r="B2086">
        <v>4</v>
      </c>
      <c r="C2086">
        <v>70</v>
      </c>
      <c r="D2086" t="s">
        <v>2046</v>
      </c>
    </row>
    <row r="2087" spans="1:4" hidden="1">
      <c r="A2087" t="s">
        <v>219</v>
      </c>
      <c r="B2087">
        <v>4</v>
      </c>
      <c r="C2087">
        <v>70</v>
      </c>
      <c r="D2087" t="s">
        <v>2046</v>
      </c>
    </row>
    <row r="2088" spans="1:4" hidden="1">
      <c r="A2088" t="s">
        <v>220</v>
      </c>
      <c r="B2088">
        <v>4</v>
      </c>
      <c r="C2088">
        <v>70</v>
      </c>
      <c r="D2088" t="s">
        <v>2046</v>
      </c>
    </row>
    <row r="2089" spans="1:4" hidden="1">
      <c r="A2089" t="s">
        <v>221</v>
      </c>
      <c r="B2089">
        <v>4</v>
      </c>
      <c r="C2089">
        <v>70</v>
      </c>
      <c r="D2089" t="s">
        <v>2046</v>
      </c>
    </row>
    <row r="2090" spans="1:4" hidden="1">
      <c r="A2090" t="s">
        <v>222</v>
      </c>
      <c r="B2090">
        <v>4</v>
      </c>
      <c r="C2090">
        <v>70</v>
      </c>
      <c r="D2090" t="s">
        <v>2046</v>
      </c>
    </row>
    <row r="2091" spans="1:4" hidden="1">
      <c r="A2091" t="s">
        <v>223</v>
      </c>
      <c r="B2091">
        <v>4</v>
      </c>
      <c r="C2091">
        <v>70</v>
      </c>
      <c r="D2091" t="s">
        <v>2046</v>
      </c>
    </row>
    <row r="2092" spans="1:4" hidden="1">
      <c r="A2092" t="s">
        <v>224</v>
      </c>
      <c r="B2092">
        <v>4</v>
      </c>
      <c r="C2092">
        <v>70</v>
      </c>
      <c r="D2092" t="s">
        <v>2046</v>
      </c>
    </row>
    <row r="2093" spans="1:4" hidden="1">
      <c r="A2093" t="s">
        <v>225</v>
      </c>
      <c r="B2093">
        <v>4</v>
      </c>
      <c r="C2093">
        <v>70</v>
      </c>
      <c r="D2093" t="s">
        <v>2046</v>
      </c>
    </row>
    <row r="2094" spans="1:4" hidden="1">
      <c r="A2094" t="s">
        <v>226</v>
      </c>
      <c r="B2094">
        <v>4</v>
      </c>
      <c r="C2094">
        <v>70</v>
      </c>
      <c r="D2094" t="s">
        <v>2046</v>
      </c>
    </row>
    <row r="2095" spans="1:4" hidden="1">
      <c r="A2095" t="s">
        <v>227</v>
      </c>
      <c r="B2095">
        <v>4</v>
      </c>
      <c r="C2095">
        <v>70</v>
      </c>
      <c r="D2095" t="s">
        <v>2046</v>
      </c>
    </row>
    <row r="2096" spans="1:4" hidden="1">
      <c r="A2096" t="s">
        <v>228</v>
      </c>
      <c r="B2096">
        <v>4</v>
      </c>
      <c r="C2096">
        <v>35</v>
      </c>
      <c r="D2096" t="s">
        <v>2046</v>
      </c>
    </row>
    <row r="2097" spans="1:4" hidden="1">
      <c r="A2097" t="s">
        <v>229</v>
      </c>
      <c r="B2097">
        <v>4</v>
      </c>
      <c r="C2097">
        <v>35</v>
      </c>
      <c r="D2097" t="s">
        <v>2046</v>
      </c>
    </row>
    <row r="2098" spans="1:4" hidden="1">
      <c r="A2098" t="s">
        <v>230</v>
      </c>
      <c r="B2098">
        <v>4</v>
      </c>
      <c r="C2098">
        <v>35</v>
      </c>
      <c r="D2098" t="s">
        <v>2046</v>
      </c>
    </row>
    <row r="2099" spans="1:4" hidden="1">
      <c r="A2099" t="s">
        <v>231</v>
      </c>
      <c r="B2099">
        <v>4</v>
      </c>
      <c r="C2099">
        <v>35</v>
      </c>
      <c r="D2099" t="s">
        <v>2046</v>
      </c>
    </row>
    <row r="2100" spans="1:4" hidden="1">
      <c r="A2100" t="s">
        <v>232</v>
      </c>
      <c r="B2100">
        <v>4</v>
      </c>
      <c r="C2100">
        <v>35</v>
      </c>
      <c r="D2100" t="s">
        <v>2046</v>
      </c>
    </row>
    <row r="2101" spans="1:4" hidden="1">
      <c r="A2101" t="s">
        <v>233</v>
      </c>
      <c r="B2101">
        <v>4</v>
      </c>
      <c r="C2101">
        <v>35</v>
      </c>
      <c r="D2101" t="s">
        <v>2046</v>
      </c>
    </row>
    <row r="2102" spans="1:4" hidden="1">
      <c r="A2102" t="s">
        <v>234</v>
      </c>
      <c r="B2102">
        <v>4</v>
      </c>
      <c r="C2102">
        <v>35</v>
      </c>
      <c r="D2102" t="s">
        <v>2046</v>
      </c>
    </row>
    <row r="2103" spans="1:4" hidden="1">
      <c r="A2103" t="s">
        <v>235</v>
      </c>
      <c r="B2103">
        <v>4</v>
      </c>
      <c r="C2103">
        <v>35</v>
      </c>
      <c r="D2103" t="s">
        <v>2046</v>
      </c>
    </row>
    <row r="2104" spans="1:4" hidden="1">
      <c r="A2104" t="s">
        <v>236</v>
      </c>
      <c r="B2104">
        <v>4</v>
      </c>
      <c r="C2104">
        <v>140</v>
      </c>
      <c r="D2104" t="s">
        <v>2046</v>
      </c>
    </row>
    <row r="2105" spans="1:4" hidden="1">
      <c r="A2105" t="s">
        <v>237</v>
      </c>
      <c r="B2105">
        <v>4</v>
      </c>
      <c r="C2105">
        <v>140</v>
      </c>
      <c r="D2105" t="s">
        <v>2046</v>
      </c>
    </row>
    <row r="2106" spans="1:4" hidden="1">
      <c r="A2106" t="s">
        <v>238</v>
      </c>
      <c r="B2106">
        <v>4</v>
      </c>
      <c r="C2106">
        <v>70</v>
      </c>
      <c r="D2106" t="s">
        <v>2046</v>
      </c>
    </row>
    <row r="2107" spans="1:4" hidden="1">
      <c r="A2107" t="s">
        <v>239</v>
      </c>
      <c r="B2107">
        <v>4</v>
      </c>
      <c r="C2107">
        <v>70</v>
      </c>
      <c r="D2107" t="s">
        <v>2046</v>
      </c>
    </row>
    <row r="2108" spans="1:4" hidden="1">
      <c r="A2108" t="s">
        <v>240</v>
      </c>
      <c r="B2108">
        <v>4</v>
      </c>
      <c r="C2108">
        <v>280</v>
      </c>
      <c r="D2108" t="s">
        <v>2046</v>
      </c>
    </row>
    <row r="2109" spans="1:4" hidden="1">
      <c r="A2109" t="s">
        <v>241</v>
      </c>
      <c r="B2109">
        <v>4</v>
      </c>
      <c r="C2109">
        <v>1610</v>
      </c>
      <c r="D2109" t="s">
        <v>2046</v>
      </c>
    </row>
    <row r="2110" spans="1:4" hidden="1">
      <c r="A2110" t="s">
        <v>242</v>
      </c>
      <c r="B2110">
        <v>4</v>
      </c>
      <c r="C2110">
        <v>70</v>
      </c>
      <c r="D2110" t="s">
        <v>2046</v>
      </c>
    </row>
    <row r="2111" spans="1:4" hidden="1">
      <c r="A2111" t="s">
        <v>243</v>
      </c>
      <c r="B2111">
        <v>4</v>
      </c>
      <c r="C2111">
        <v>70</v>
      </c>
      <c r="D2111" t="s">
        <v>2046</v>
      </c>
    </row>
    <row r="2112" spans="1:4" hidden="1">
      <c r="A2112" t="s">
        <v>244</v>
      </c>
      <c r="B2112">
        <v>4</v>
      </c>
      <c r="C2112">
        <v>350</v>
      </c>
      <c r="D2112" t="s">
        <v>2046</v>
      </c>
    </row>
    <row r="2113" spans="1:4" hidden="1">
      <c r="A2113" t="s">
        <v>245</v>
      </c>
      <c r="B2113">
        <v>4</v>
      </c>
      <c r="C2113">
        <v>350</v>
      </c>
      <c r="D2113" t="s">
        <v>2046</v>
      </c>
    </row>
    <row r="2114" spans="1:4" hidden="1">
      <c r="A2114" t="s">
        <v>246</v>
      </c>
      <c r="B2114">
        <v>4</v>
      </c>
      <c r="C2114">
        <v>350</v>
      </c>
      <c r="D2114" t="s">
        <v>2046</v>
      </c>
    </row>
    <row r="2115" spans="1:4" hidden="1">
      <c r="A2115" t="s">
        <v>247</v>
      </c>
      <c r="B2115">
        <v>4</v>
      </c>
      <c r="C2115">
        <v>350</v>
      </c>
      <c r="D2115" t="s">
        <v>2046</v>
      </c>
    </row>
    <row r="2116" spans="1:4" hidden="1">
      <c r="A2116" t="s">
        <v>248</v>
      </c>
      <c r="B2116">
        <v>4</v>
      </c>
      <c r="C2116">
        <v>210</v>
      </c>
      <c r="D2116" t="s">
        <v>2046</v>
      </c>
    </row>
    <row r="2117" spans="1:4" hidden="1">
      <c r="A2117" t="s">
        <v>249</v>
      </c>
      <c r="B2117">
        <v>4</v>
      </c>
      <c r="C2117">
        <v>140</v>
      </c>
      <c r="D2117" t="s">
        <v>2046</v>
      </c>
    </row>
    <row r="2118" spans="1:4" hidden="1">
      <c r="A2118" t="s">
        <v>250</v>
      </c>
      <c r="B2118">
        <v>4</v>
      </c>
      <c r="C2118">
        <v>140</v>
      </c>
      <c r="D2118" t="s">
        <v>2046</v>
      </c>
    </row>
    <row r="2119" spans="1:4" hidden="1">
      <c r="A2119" t="s">
        <v>251</v>
      </c>
      <c r="B2119">
        <v>4</v>
      </c>
      <c r="C2119">
        <v>70</v>
      </c>
      <c r="D2119" t="s">
        <v>2046</v>
      </c>
    </row>
    <row r="2120" spans="1:4" hidden="1">
      <c r="A2120" t="s">
        <v>252</v>
      </c>
      <c r="B2120">
        <v>4</v>
      </c>
      <c r="C2120">
        <v>70</v>
      </c>
      <c r="D2120" t="s">
        <v>2046</v>
      </c>
    </row>
    <row r="2121" spans="1:4" hidden="1">
      <c r="A2121" t="s">
        <v>253</v>
      </c>
      <c r="B2121">
        <v>4</v>
      </c>
      <c r="C2121">
        <v>280</v>
      </c>
      <c r="D2121" t="s">
        <v>2046</v>
      </c>
    </row>
    <row r="2122" spans="1:4" hidden="1">
      <c r="A2122" t="s">
        <v>254</v>
      </c>
      <c r="B2122">
        <v>4</v>
      </c>
      <c r="C2122">
        <v>70</v>
      </c>
      <c r="D2122" t="s">
        <v>2046</v>
      </c>
    </row>
    <row r="2123" spans="1:4" hidden="1">
      <c r="A2123" t="s">
        <v>255</v>
      </c>
      <c r="B2123">
        <v>4</v>
      </c>
      <c r="C2123">
        <v>70</v>
      </c>
      <c r="D2123" t="s">
        <v>2046</v>
      </c>
    </row>
    <row r="2124" spans="1:4" hidden="1">
      <c r="A2124" t="s">
        <v>256</v>
      </c>
      <c r="B2124">
        <v>4</v>
      </c>
      <c r="C2124">
        <v>70</v>
      </c>
      <c r="D2124" t="s">
        <v>2046</v>
      </c>
    </row>
    <row r="2125" spans="1:4" hidden="1">
      <c r="A2125" t="s">
        <v>257</v>
      </c>
      <c r="B2125">
        <v>4</v>
      </c>
      <c r="C2125">
        <v>70</v>
      </c>
      <c r="D2125" t="s">
        <v>2046</v>
      </c>
    </row>
    <row r="2126" spans="1:4" hidden="1">
      <c r="A2126" t="s">
        <v>258</v>
      </c>
      <c r="B2126">
        <v>4</v>
      </c>
      <c r="C2126">
        <v>70</v>
      </c>
      <c r="D2126" t="s">
        <v>2046</v>
      </c>
    </row>
    <row r="2127" spans="1:4" hidden="1">
      <c r="A2127" t="s">
        <v>259</v>
      </c>
      <c r="B2127">
        <v>4</v>
      </c>
      <c r="C2127">
        <v>70</v>
      </c>
      <c r="D2127" t="s">
        <v>2046</v>
      </c>
    </row>
    <row r="2128" spans="1:4" hidden="1">
      <c r="A2128" t="s">
        <v>260</v>
      </c>
      <c r="B2128">
        <v>4</v>
      </c>
      <c r="C2128">
        <v>70</v>
      </c>
      <c r="D2128" t="s">
        <v>2046</v>
      </c>
    </row>
    <row r="2129" spans="1:4" hidden="1">
      <c r="A2129" t="s">
        <v>261</v>
      </c>
      <c r="B2129">
        <v>4</v>
      </c>
      <c r="C2129">
        <v>70</v>
      </c>
      <c r="D2129" t="s">
        <v>2046</v>
      </c>
    </row>
    <row r="2130" spans="1:4" hidden="1">
      <c r="A2130" t="s">
        <v>1723</v>
      </c>
      <c r="B2130">
        <v>4</v>
      </c>
      <c r="C2130">
        <v>250</v>
      </c>
      <c r="D2130" t="s">
        <v>2046</v>
      </c>
    </row>
    <row r="2131" spans="1:4" hidden="1">
      <c r="A2131" t="s">
        <v>162</v>
      </c>
      <c r="B2131">
        <v>4</v>
      </c>
      <c r="C2131">
        <v>250</v>
      </c>
      <c r="D2131" t="s">
        <v>2046</v>
      </c>
    </row>
    <row r="2132" spans="1:4" hidden="1">
      <c r="A2132" t="s">
        <v>530</v>
      </c>
      <c r="B2132">
        <v>4</v>
      </c>
      <c r="C2132">
        <v>250</v>
      </c>
      <c r="D2132" t="s">
        <v>2046</v>
      </c>
    </row>
    <row r="2133" spans="1:4" hidden="1">
      <c r="A2133" t="s">
        <v>164</v>
      </c>
      <c r="B2133">
        <v>4</v>
      </c>
      <c r="C2133">
        <v>250</v>
      </c>
      <c r="D2133" t="s">
        <v>2046</v>
      </c>
    </row>
    <row r="2134" spans="1:4" hidden="1">
      <c r="A2134" t="s">
        <v>262</v>
      </c>
      <c r="B2134">
        <v>4</v>
      </c>
      <c r="C2134">
        <v>250</v>
      </c>
      <c r="D2134" t="s">
        <v>2046</v>
      </c>
    </row>
    <row r="2135" spans="1:4" hidden="1">
      <c r="A2135" t="s">
        <v>391</v>
      </c>
      <c r="B2135">
        <v>4</v>
      </c>
      <c r="C2135">
        <v>250</v>
      </c>
      <c r="D2135" t="s">
        <v>2046</v>
      </c>
    </row>
    <row r="2136" spans="1:4" hidden="1">
      <c r="A2136" t="s">
        <v>329</v>
      </c>
      <c r="B2136">
        <v>4</v>
      </c>
      <c r="C2136">
        <v>250</v>
      </c>
      <c r="D2136" t="s">
        <v>2046</v>
      </c>
    </row>
    <row r="2137" spans="1:4" hidden="1">
      <c r="A2137" t="s">
        <v>8</v>
      </c>
      <c r="B2137">
        <v>4</v>
      </c>
      <c r="C2137">
        <v>250</v>
      </c>
      <c r="D2137" t="s">
        <v>2046</v>
      </c>
    </row>
    <row r="2138" spans="1:4" hidden="1">
      <c r="A2138" t="s">
        <v>62</v>
      </c>
      <c r="B2138">
        <v>4</v>
      </c>
      <c r="C2138">
        <v>250</v>
      </c>
      <c r="D2138" t="s">
        <v>2046</v>
      </c>
    </row>
    <row r="2139" spans="1:4" hidden="1">
      <c r="A2139" t="s">
        <v>63</v>
      </c>
      <c r="B2139">
        <v>4</v>
      </c>
      <c r="C2139">
        <v>250</v>
      </c>
      <c r="D2139" t="s">
        <v>2046</v>
      </c>
    </row>
    <row r="2140" spans="1:4" hidden="1">
      <c r="A2140" t="s">
        <v>64</v>
      </c>
      <c r="B2140">
        <v>4</v>
      </c>
      <c r="C2140">
        <v>250</v>
      </c>
      <c r="D2140" t="s">
        <v>2046</v>
      </c>
    </row>
    <row r="2141" spans="1:4" hidden="1">
      <c r="A2141" t="s">
        <v>65</v>
      </c>
      <c r="B2141">
        <v>4</v>
      </c>
      <c r="C2141">
        <v>250</v>
      </c>
      <c r="D2141" t="s">
        <v>2046</v>
      </c>
    </row>
    <row r="2142" spans="1:4" hidden="1">
      <c r="A2142" t="s">
        <v>66</v>
      </c>
      <c r="B2142">
        <v>4</v>
      </c>
      <c r="C2142">
        <v>250</v>
      </c>
      <c r="D2142" t="s">
        <v>2046</v>
      </c>
    </row>
    <row r="2143" spans="1:4" hidden="1">
      <c r="A2143" t="s">
        <v>10</v>
      </c>
      <c r="B2143">
        <v>4</v>
      </c>
      <c r="C2143">
        <v>250</v>
      </c>
      <c r="D2143" t="s">
        <v>2046</v>
      </c>
    </row>
    <row r="2144" spans="1:4" hidden="1">
      <c r="A2144" t="s">
        <v>12</v>
      </c>
      <c r="B2144">
        <v>4</v>
      </c>
      <c r="C2144">
        <v>500</v>
      </c>
      <c r="D2144" t="s">
        <v>2046</v>
      </c>
    </row>
    <row r="2145" spans="1:4" hidden="1">
      <c r="A2145" t="s">
        <v>372</v>
      </c>
      <c r="B2145">
        <v>4</v>
      </c>
      <c r="C2145">
        <v>250</v>
      </c>
      <c r="D2145" t="s">
        <v>2046</v>
      </c>
    </row>
    <row r="2146" spans="1:4" hidden="1">
      <c r="A2146" t="s">
        <v>508</v>
      </c>
      <c r="B2146">
        <v>4</v>
      </c>
      <c r="C2146">
        <v>250</v>
      </c>
      <c r="D2146" t="s">
        <v>2046</v>
      </c>
    </row>
    <row r="2147" spans="1:4" hidden="1">
      <c r="A2147" t="s">
        <v>330</v>
      </c>
      <c r="B2147">
        <v>4</v>
      </c>
      <c r="C2147">
        <v>500</v>
      </c>
      <c r="D2147" t="s">
        <v>2046</v>
      </c>
    </row>
    <row r="2148" spans="1:4" hidden="1">
      <c r="A2148" t="s">
        <v>2231</v>
      </c>
      <c r="B2148">
        <v>4</v>
      </c>
      <c r="C2148">
        <v>2250</v>
      </c>
      <c r="D2148" t="s">
        <v>2046</v>
      </c>
    </row>
    <row r="2149" spans="1:4" hidden="1">
      <c r="A2149" t="s">
        <v>392</v>
      </c>
      <c r="B2149">
        <v>4</v>
      </c>
      <c r="C2149">
        <v>250</v>
      </c>
      <c r="D2149" t="s">
        <v>2046</v>
      </c>
    </row>
    <row r="2150" spans="1:4" hidden="1">
      <c r="A2150" t="s">
        <v>331</v>
      </c>
      <c r="B2150">
        <v>4</v>
      </c>
      <c r="C2150">
        <v>250</v>
      </c>
      <c r="D2150" t="s">
        <v>2046</v>
      </c>
    </row>
    <row r="2151" spans="1:4" hidden="1">
      <c r="A2151" t="s">
        <v>438</v>
      </c>
      <c r="B2151">
        <v>4</v>
      </c>
      <c r="C2151">
        <v>250</v>
      </c>
      <c r="D2151" t="s">
        <v>2046</v>
      </c>
    </row>
    <row r="2152" spans="1:4" hidden="1">
      <c r="A2152" t="s">
        <v>332</v>
      </c>
      <c r="B2152">
        <v>4</v>
      </c>
      <c r="C2152">
        <v>750</v>
      </c>
      <c r="D2152" t="s">
        <v>2046</v>
      </c>
    </row>
    <row r="2153" spans="1:4" hidden="1">
      <c r="A2153" t="s">
        <v>2232</v>
      </c>
      <c r="B2153">
        <v>4</v>
      </c>
      <c r="C2153">
        <v>500</v>
      </c>
      <c r="D2153" t="s">
        <v>2046</v>
      </c>
    </row>
    <row r="2154" spans="1:4" hidden="1">
      <c r="A2154" t="s">
        <v>333</v>
      </c>
      <c r="B2154">
        <v>4</v>
      </c>
      <c r="C2154">
        <v>500</v>
      </c>
      <c r="D2154" t="s">
        <v>2046</v>
      </c>
    </row>
    <row r="2155" spans="1:4" hidden="1">
      <c r="A2155" t="s">
        <v>279</v>
      </c>
      <c r="B2155">
        <v>4</v>
      </c>
      <c r="C2155">
        <v>1000</v>
      </c>
      <c r="D2155" t="s">
        <v>2046</v>
      </c>
    </row>
    <row r="2156" spans="1:4" hidden="1">
      <c r="A2156" t="s">
        <v>393</v>
      </c>
      <c r="B2156">
        <v>4</v>
      </c>
      <c r="C2156">
        <v>500</v>
      </c>
      <c r="D2156" t="s">
        <v>2046</v>
      </c>
    </row>
    <row r="2157" spans="1:4" hidden="1">
      <c r="A2157" t="s">
        <v>2233</v>
      </c>
      <c r="B2157">
        <v>4</v>
      </c>
      <c r="C2157">
        <v>250</v>
      </c>
      <c r="D2157" t="s">
        <v>2046</v>
      </c>
    </row>
    <row r="2158" spans="1:4" hidden="1">
      <c r="A2158" t="s">
        <v>67</v>
      </c>
      <c r="B2158">
        <v>4</v>
      </c>
      <c r="C2158">
        <v>1250</v>
      </c>
      <c r="D2158" t="s">
        <v>2046</v>
      </c>
    </row>
    <row r="2159" spans="1:4" hidden="1">
      <c r="A2159" t="s">
        <v>68</v>
      </c>
      <c r="B2159">
        <v>4</v>
      </c>
      <c r="C2159">
        <v>250</v>
      </c>
      <c r="D2159" t="s">
        <v>2046</v>
      </c>
    </row>
    <row r="2160" spans="1:4" hidden="1">
      <c r="A2160" t="s">
        <v>69</v>
      </c>
      <c r="B2160">
        <v>4</v>
      </c>
      <c r="C2160">
        <v>250</v>
      </c>
      <c r="D2160" t="s">
        <v>2046</v>
      </c>
    </row>
    <row r="2161" spans="1:4" hidden="1">
      <c r="A2161" t="s">
        <v>70</v>
      </c>
      <c r="B2161">
        <v>4</v>
      </c>
      <c r="C2161">
        <v>250</v>
      </c>
      <c r="D2161" t="s">
        <v>2046</v>
      </c>
    </row>
    <row r="2162" spans="1:4" hidden="1">
      <c r="A2162" t="s">
        <v>71</v>
      </c>
      <c r="B2162">
        <v>4</v>
      </c>
      <c r="C2162">
        <v>250</v>
      </c>
      <c r="D2162" t="s">
        <v>2046</v>
      </c>
    </row>
    <row r="2163" spans="1:4" hidden="1">
      <c r="A2163" t="s">
        <v>108</v>
      </c>
      <c r="B2163">
        <v>4</v>
      </c>
      <c r="C2163">
        <v>250</v>
      </c>
      <c r="D2163" t="s">
        <v>2046</v>
      </c>
    </row>
    <row r="2164" spans="1:4" hidden="1">
      <c r="A2164" t="s">
        <v>548</v>
      </c>
      <c r="B2164">
        <v>4</v>
      </c>
      <c r="C2164">
        <v>250</v>
      </c>
      <c r="D2164" t="s">
        <v>2046</v>
      </c>
    </row>
    <row r="2165" spans="1:4" hidden="1">
      <c r="A2165" t="s">
        <v>263</v>
      </c>
      <c r="B2165">
        <v>4</v>
      </c>
      <c r="C2165">
        <v>500</v>
      </c>
      <c r="D2165" t="s">
        <v>2046</v>
      </c>
    </row>
    <row r="2166" spans="1:4" hidden="1">
      <c r="A2166" t="s">
        <v>2234</v>
      </c>
      <c r="B2166">
        <v>4</v>
      </c>
      <c r="C2166">
        <v>250</v>
      </c>
      <c r="D2166" t="s">
        <v>2046</v>
      </c>
    </row>
    <row r="2167" spans="1:4" hidden="1">
      <c r="A2167" t="s">
        <v>440</v>
      </c>
      <c r="B2167">
        <v>4</v>
      </c>
      <c r="C2167">
        <v>250</v>
      </c>
      <c r="D2167" t="s">
        <v>2046</v>
      </c>
    </row>
    <row r="2168" spans="1:4" hidden="1">
      <c r="A2168" t="s">
        <v>167</v>
      </c>
      <c r="B2168">
        <v>4</v>
      </c>
      <c r="C2168">
        <v>1000</v>
      </c>
      <c r="D2168" t="s">
        <v>2046</v>
      </c>
    </row>
    <row r="2169" spans="1:4" hidden="1">
      <c r="A2169" t="s">
        <v>574</v>
      </c>
      <c r="B2169">
        <v>4</v>
      </c>
      <c r="C2169">
        <v>250</v>
      </c>
      <c r="D2169" t="s">
        <v>2046</v>
      </c>
    </row>
    <row r="2170" spans="1:4" hidden="1">
      <c r="A2170" t="s">
        <v>2235</v>
      </c>
      <c r="B2170">
        <v>4</v>
      </c>
      <c r="C2170">
        <v>250</v>
      </c>
      <c r="D2170" t="s">
        <v>2046</v>
      </c>
    </row>
    <row r="2171" spans="1:4" hidden="1">
      <c r="A2171" t="s">
        <v>13</v>
      </c>
      <c r="B2171">
        <v>4</v>
      </c>
      <c r="C2171">
        <v>500</v>
      </c>
      <c r="D2171" t="s">
        <v>2046</v>
      </c>
    </row>
    <row r="2172" spans="1:4" hidden="1">
      <c r="A2172" t="s">
        <v>73</v>
      </c>
      <c r="B2172">
        <v>4</v>
      </c>
      <c r="C2172">
        <v>500</v>
      </c>
      <c r="D2172" t="s">
        <v>2046</v>
      </c>
    </row>
    <row r="2173" spans="1:4" hidden="1">
      <c r="A2173" t="s">
        <v>2236</v>
      </c>
      <c r="B2173">
        <v>4</v>
      </c>
      <c r="C2173">
        <v>250</v>
      </c>
      <c r="D2173" t="s">
        <v>2046</v>
      </c>
    </row>
    <row r="2174" spans="1:4" hidden="1">
      <c r="A2174" t="s">
        <v>74</v>
      </c>
      <c r="B2174">
        <v>4</v>
      </c>
      <c r="C2174">
        <v>250</v>
      </c>
      <c r="D2174" t="s">
        <v>2046</v>
      </c>
    </row>
    <row r="2175" spans="1:4" hidden="1">
      <c r="A2175" t="s">
        <v>2237</v>
      </c>
      <c r="B2175">
        <v>4</v>
      </c>
      <c r="C2175">
        <v>500</v>
      </c>
      <c r="D2175" t="s">
        <v>2046</v>
      </c>
    </row>
    <row r="2176" spans="1:4" hidden="1">
      <c r="A2176" t="s">
        <v>528</v>
      </c>
      <c r="B2176">
        <v>4</v>
      </c>
      <c r="C2176">
        <v>500</v>
      </c>
      <c r="D2176" t="s">
        <v>2046</v>
      </c>
    </row>
    <row r="2177" spans="1:4" hidden="1">
      <c r="A2177" t="s">
        <v>75</v>
      </c>
      <c r="B2177">
        <v>4</v>
      </c>
      <c r="C2177">
        <v>500</v>
      </c>
      <c r="D2177" t="s">
        <v>2046</v>
      </c>
    </row>
    <row r="2178" spans="1:4" hidden="1">
      <c r="A2178" t="s">
        <v>109</v>
      </c>
      <c r="B2178">
        <v>4</v>
      </c>
      <c r="C2178">
        <v>250</v>
      </c>
      <c r="D2178" t="s">
        <v>2046</v>
      </c>
    </row>
    <row r="2179" spans="1:4" hidden="1">
      <c r="A2179" t="s">
        <v>462</v>
      </c>
      <c r="B2179">
        <v>4</v>
      </c>
      <c r="C2179">
        <v>250</v>
      </c>
      <c r="D2179" t="s">
        <v>2046</v>
      </c>
    </row>
    <row r="2180" spans="1:4" hidden="1">
      <c r="A2180" t="s">
        <v>463</v>
      </c>
      <c r="B2180">
        <v>4</v>
      </c>
      <c r="C2180">
        <v>250</v>
      </c>
      <c r="D2180" t="s">
        <v>2046</v>
      </c>
    </row>
    <row r="2181" spans="1:4" hidden="1">
      <c r="A2181" t="s">
        <v>464</v>
      </c>
      <c r="B2181">
        <v>4</v>
      </c>
      <c r="C2181">
        <v>250</v>
      </c>
      <c r="D2181" t="s">
        <v>2046</v>
      </c>
    </row>
    <row r="2182" spans="1:4" hidden="1">
      <c r="A2182" t="s">
        <v>486</v>
      </c>
      <c r="B2182">
        <v>4</v>
      </c>
      <c r="C2182">
        <v>250</v>
      </c>
      <c r="D2182" t="s">
        <v>2046</v>
      </c>
    </row>
    <row r="2183" spans="1:4" hidden="1">
      <c r="A2183" t="s">
        <v>395</v>
      </c>
      <c r="B2183">
        <v>4</v>
      </c>
      <c r="C2183">
        <v>250</v>
      </c>
      <c r="D2183" t="s">
        <v>2046</v>
      </c>
    </row>
    <row r="2184" spans="1:4" hidden="1">
      <c r="A2184" t="s">
        <v>301</v>
      </c>
      <c r="B2184">
        <v>4</v>
      </c>
      <c r="C2184">
        <v>250</v>
      </c>
      <c r="D2184" t="s">
        <v>2046</v>
      </c>
    </row>
    <row r="2185" spans="1:4" hidden="1">
      <c r="A2185" t="s">
        <v>76</v>
      </c>
      <c r="B2185">
        <v>4</v>
      </c>
      <c r="C2185">
        <v>250</v>
      </c>
      <c r="D2185" t="s">
        <v>2046</v>
      </c>
    </row>
    <row r="2186" spans="1:4" hidden="1">
      <c r="A2186" t="s">
        <v>168</v>
      </c>
      <c r="B2186">
        <v>4</v>
      </c>
      <c r="C2186">
        <v>250</v>
      </c>
      <c r="D2186" t="s">
        <v>2046</v>
      </c>
    </row>
    <row r="2187" spans="1:4" hidden="1">
      <c r="A2187" t="s">
        <v>14</v>
      </c>
      <c r="B2187">
        <v>4</v>
      </c>
      <c r="C2187">
        <v>750</v>
      </c>
      <c r="D2187" t="s">
        <v>2046</v>
      </c>
    </row>
    <row r="2188" spans="1:4" hidden="1">
      <c r="A2188" t="s">
        <v>15</v>
      </c>
      <c r="B2188">
        <v>4</v>
      </c>
      <c r="C2188">
        <v>500</v>
      </c>
      <c r="D2188" t="s">
        <v>2046</v>
      </c>
    </row>
    <row r="2189" spans="1:4" hidden="1">
      <c r="A2189" t="s">
        <v>472</v>
      </c>
      <c r="B2189">
        <v>4</v>
      </c>
      <c r="C2189">
        <v>1000</v>
      </c>
      <c r="D2189" t="s">
        <v>2046</v>
      </c>
    </row>
    <row r="2190" spans="1:4" hidden="1">
      <c r="A2190" t="s">
        <v>16</v>
      </c>
      <c r="B2190">
        <v>4</v>
      </c>
      <c r="C2190">
        <v>500</v>
      </c>
      <c r="D2190" t="s">
        <v>2046</v>
      </c>
    </row>
    <row r="2191" spans="1:4" hidden="1">
      <c r="A2191" t="s">
        <v>17</v>
      </c>
      <c r="B2191">
        <v>4</v>
      </c>
      <c r="C2191">
        <v>500</v>
      </c>
      <c r="D2191" t="s">
        <v>2046</v>
      </c>
    </row>
    <row r="2192" spans="1:4" hidden="1">
      <c r="A2192" t="s">
        <v>18</v>
      </c>
      <c r="B2192">
        <v>4</v>
      </c>
      <c r="C2192">
        <v>2060</v>
      </c>
      <c r="D2192" t="s">
        <v>2046</v>
      </c>
    </row>
    <row r="2193" spans="1:4" hidden="1">
      <c r="A2193" t="s">
        <v>396</v>
      </c>
      <c r="B2193">
        <v>4</v>
      </c>
      <c r="C2193">
        <v>3000</v>
      </c>
      <c r="D2193" t="s">
        <v>2046</v>
      </c>
    </row>
    <row r="2194" spans="1:4" hidden="1">
      <c r="A2194" t="s">
        <v>19</v>
      </c>
      <c r="B2194">
        <v>4</v>
      </c>
      <c r="C2194">
        <v>500</v>
      </c>
      <c r="D2194" t="s">
        <v>2046</v>
      </c>
    </row>
    <row r="2195" spans="1:4" hidden="1">
      <c r="A2195" t="s">
        <v>20</v>
      </c>
      <c r="B2195">
        <v>4</v>
      </c>
      <c r="C2195">
        <v>300</v>
      </c>
      <c r="D2195" t="s">
        <v>2046</v>
      </c>
    </row>
    <row r="2196" spans="1:4" hidden="1">
      <c r="A2196" t="s">
        <v>21</v>
      </c>
      <c r="B2196">
        <v>4</v>
      </c>
      <c r="C2196">
        <v>1200</v>
      </c>
      <c r="D2196" t="s">
        <v>2046</v>
      </c>
    </row>
    <row r="2197" spans="1:4" hidden="1">
      <c r="A2197" t="s">
        <v>22</v>
      </c>
      <c r="B2197">
        <v>4</v>
      </c>
      <c r="C2197">
        <v>1500</v>
      </c>
      <c r="D2197" t="s">
        <v>2046</v>
      </c>
    </row>
    <row r="2198" spans="1:4" hidden="1">
      <c r="A2198" t="s">
        <v>23</v>
      </c>
      <c r="B2198">
        <v>4</v>
      </c>
      <c r="C2198">
        <v>250</v>
      </c>
      <c r="D2198" t="s">
        <v>2046</v>
      </c>
    </row>
    <row r="2199" spans="1:4" hidden="1">
      <c r="A2199" t="s">
        <v>169</v>
      </c>
      <c r="B2199">
        <v>4</v>
      </c>
      <c r="C2199">
        <v>250</v>
      </c>
      <c r="D2199" t="s">
        <v>2046</v>
      </c>
    </row>
    <row r="2200" spans="1:4" hidden="1">
      <c r="A2200" t="s">
        <v>24</v>
      </c>
      <c r="B2200">
        <v>4</v>
      </c>
      <c r="C2200">
        <v>250</v>
      </c>
      <c r="D2200" t="s">
        <v>2046</v>
      </c>
    </row>
    <row r="2201" spans="1:4" hidden="1">
      <c r="A2201" t="s">
        <v>170</v>
      </c>
      <c r="B2201">
        <v>4</v>
      </c>
      <c r="C2201">
        <v>250</v>
      </c>
      <c r="D2201" t="s">
        <v>2046</v>
      </c>
    </row>
    <row r="2202" spans="1:4" hidden="1">
      <c r="A2202" t="s">
        <v>25</v>
      </c>
      <c r="B2202">
        <v>4</v>
      </c>
      <c r="C2202">
        <v>250</v>
      </c>
      <c r="D2202" t="s">
        <v>2046</v>
      </c>
    </row>
    <row r="2203" spans="1:4" hidden="1">
      <c r="A2203" t="s">
        <v>171</v>
      </c>
      <c r="B2203">
        <v>4</v>
      </c>
      <c r="C2203">
        <v>250</v>
      </c>
      <c r="D2203" t="s">
        <v>2046</v>
      </c>
    </row>
    <row r="2204" spans="1:4" hidden="1">
      <c r="A2204" t="s">
        <v>26</v>
      </c>
      <c r="B2204">
        <v>4</v>
      </c>
      <c r="C2204">
        <v>250</v>
      </c>
      <c r="D2204" t="s">
        <v>2046</v>
      </c>
    </row>
    <row r="2205" spans="1:4" hidden="1">
      <c r="A2205" t="s">
        <v>2238</v>
      </c>
      <c r="B2205">
        <v>4</v>
      </c>
      <c r="C2205">
        <v>250</v>
      </c>
      <c r="D2205" t="s">
        <v>2046</v>
      </c>
    </row>
    <row r="2206" spans="1:4" hidden="1">
      <c r="A2206" t="s">
        <v>2239</v>
      </c>
      <c r="B2206">
        <v>4</v>
      </c>
      <c r="C2206">
        <v>250</v>
      </c>
      <c r="D2206" t="s">
        <v>2046</v>
      </c>
    </row>
    <row r="2207" spans="1:4" hidden="1">
      <c r="A2207" t="s">
        <v>1712</v>
      </c>
      <c r="B2207">
        <v>4</v>
      </c>
      <c r="C2207">
        <v>400</v>
      </c>
      <c r="D2207" t="s">
        <v>2046</v>
      </c>
    </row>
    <row r="2208" spans="1:4" hidden="1">
      <c r="A2208" t="s">
        <v>27</v>
      </c>
      <c r="B2208">
        <v>4</v>
      </c>
      <c r="C2208">
        <v>1000</v>
      </c>
      <c r="D2208" t="s">
        <v>2046</v>
      </c>
    </row>
    <row r="2209" spans="1:4" hidden="1">
      <c r="A2209" t="s">
        <v>1698</v>
      </c>
      <c r="B2209">
        <v>4</v>
      </c>
      <c r="C2209">
        <v>500</v>
      </c>
      <c r="D2209" t="s">
        <v>2046</v>
      </c>
    </row>
    <row r="2210" spans="1:4" hidden="1">
      <c r="A2210" t="s">
        <v>28</v>
      </c>
      <c r="B2210">
        <v>4</v>
      </c>
      <c r="C2210">
        <v>500</v>
      </c>
      <c r="D2210" t="s">
        <v>2046</v>
      </c>
    </row>
    <row r="2211" spans="1:4" hidden="1">
      <c r="A2211" t="s">
        <v>110</v>
      </c>
      <c r="B2211">
        <v>4</v>
      </c>
      <c r="C2211">
        <v>250</v>
      </c>
      <c r="D2211" t="s">
        <v>2046</v>
      </c>
    </row>
    <row r="2212" spans="1:4" hidden="1">
      <c r="A2212" t="s">
        <v>172</v>
      </c>
      <c r="B2212">
        <v>4</v>
      </c>
      <c r="C2212">
        <v>250</v>
      </c>
      <c r="D2212" t="s">
        <v>2046</v>
      </c>
    </row>
    <row r="2213" spans="1:4" hidden="1">
      <c r="A2213" t="s">
        <v>29</v>
      </c>
      <c r="B2213">
        <v>4</v>
      </c>
      <c r="C2213">
        <v>250</v>
      </c>
      <c r="D2213" t="s">
        <v>2046</v>
      </c>
    </row>
    <row r="2214" spans="1:4" hidden="1">
      <c r="A2214" t="s">
        <v>111</v>
      </c>
      <c r="B2214">
        <v>4</v>
      </c>
      <c r="C2214">
        <v>250</v>
      </c>
      <c r="D2214" t="s">
        <v>2046</v>
      </c>
    </row>
    <row r="2215" spans="1:4" hidden="1">
      <c r="A2215" t="s">
        <v>173</v>
      </c>
      <c r="B2215">
        <v>4</v>
      </c>
      <c r="C2215">
        <v>250</v>
      </c>
      <c r="D2215" t="s">
        <v>2046</v>
      </c>
    </row>
    <row r="2216" spans="1:4" hidden="1">
      <c r="A2216" t="s">
        <v>30</v>
      </c>
      <c r="B2216">
        <v>4</v>
      </c>
      <c r="C2216">
        <v>250</v>
      </c>
      <c r="D2216" t="s">
        <v>2046</v>
      </c>
    </row>
    <row r="2217" spans="1:4" hidden="1">
      <c r="A2217" t="s">
        <v>397</v>
      </c>
      <c r="B2217">
        <v>4</v>
      </c>
      <c r="C2217">
        <v>500</v>
      </c>
      <c r="D2217" t="s">
        <v>2046</v>
      </c>
    </row>
    <row r="2218" spans="1:4" hidden="1">
      <c r="A2218" t="s">
        <v>31</v>
      </c>
      <c r="B2218">
        <v>4</v>
      </c>
      <c r="C2218">
        <v>1000</v>
      </c>
      <c r="D2218" t="s">
        <v>2046</v>
      </c>
    </row>
    <row r="2219" spans="1:4" hidden="1">
      <c r="A2219" t="s">
        <v>422</v>
      </c>
      <c r="B2219">
        <v>4</v>
      </c>
      <c r="C2219">
        <v>1000</v>
      </c>
      <c r="D2219" t="s">
        <v>2046</v>
      </c>
    </row>
    <row r="2220" spans="1:4" hidden="1">
      <c r="A2220" t="s">
        <v>32</v>
      </c>
      <c r="B2220">
        <v>4</v>
      </c>
      <c r="C2220">
        <v>500</v>
      </c>
      <c r="D2220" t="s">
        <v>2046</v>
      </c>
    </row>
    <row r="2221" spans="1:4" hidden="1">
      <c r="A2221" t="s">
        <v>33</v>
      </c>
      <c r="B2221">
        <v>4</v>
      </c>
      <c r="C2221">
        <v>750</v>
      </c>
      <c r="D2221" t="s">
        <v>2046</v>
      </c>
    </row>
    <row r="2222" spans="1:4" hidden="1">
      <c r="A2222" t="s">
        <v>34</v>
      </c>
      <c r="B2222">
        <v>4</v>
      </c>
      <c r="C2222">
        <v>750</v>
      </c>
      <c r="D2222" t="s">
        <v>2046</v>
      </c>
    </row>
    <row r="2223" spans="1:4" hidden="1">
      <c r="A2223" t="s">
        <v>35</v>
      </c>
      <c r="B2223">
        <v>4</v>
      </c>
      <c r="C2223">
        <v>500</v>
      </c>
      <c r="D2223" t="s">
        <v>2046</v>
      </c>
    </row>
    <row r="2224" spans="1:4" hidden="1">
      <c r="A2224" t="s">
        <v>398</v>
      </c>
      <c r="B2224">
        <v>4</v>
      </c>
      <c r="C2224">
        <v>500</v>
      </c>
      <c r="D2224" t="s">
        <v>2046</v>
      </c>
    </row>
    <row r="2225" spans="1:4" hidden="1">
      <c r="A2225" t="s">
        <v>423</v>
      </c>
      <c r="B2225">
        <v>4</v>
      </c>
      <c r="C2225">
        <v>500</v>
      </c>
      <c r="D2225" t="s">
        <v>2046</v>
      </c>
    </row>
    <row r="2226" spans="1:4" hidden="1">
      <c r="A2226" t="s">
        <v>400</v>
      </c>
      <c r="B2226">
        <v>4</v>
      </c>
      <c r="C2226">
        <v>1750</v>
      </c>
      <c r="D2226" t="s">
        <v>2046</v>
      </c>
    </row>
    <row r="2227" spans="1:4" hidden="1">
      <c r="A2227" t="s">
        <v>36</v>
      </c>
      <c r="B2227">
        <v>4</v>
      </c>
      <c r="C2227">
        <v>250</v>
      </c>
      <c r="D2227" t="s">
        <v>2046</v>
      </c>
    </row>
    <row r="2228" spans="1:4" hidden="1">
      <c r="A2228" t="s">
        <v>37</v>
      </c>
      <c r="B2228">
        <v>4</v>
      </c>
      <c r="C2228">
        <v>250</v>
      </c>
      <c r="D2228" t="s">
        <v>2046</v>
      </c>
    </row>
    <row r="2229" spans="1:4" hidden="1">
      <c r="A2229" t="s">
        <v>38</v>
      </c>
      <c r="B2229">
        <v>4</v>
      </c>
      <c r="C2229">
        <v>250</v>
      </c>
      <c r="D2229" t="s">
        <v>2046</v>
      </c>
    </row>
    <row r="2230" spans="1:4" hidden="1">
      <c r="A2230" t="s">
        <v>39</v>
      </c>
      <c r="B2230">
        <v>4</v>
      </c>
      <c r="C2230">
        <v>250</v>
      </c>
      <c r="D2230" t="s">
        <v>2046</v>
      </c>
    </row>
    <row r="2231" spans="1:4" hidden="1">
      <c r="A2231" t="s">
        <v>40</v>
      </c>
      <c r="B2231">
        <v>4</v>
      </c>
      <c r="C2231">
        <v>250</v>
      </c>
      <c r="D2231" t="s">
        <v>2046</v>
      </c>
    </row>
    <row r="2232" spans="1:4" hidden="1">
      <c r="A2232" t="s">
        <v>424</v>
      </c>
      <c r="B2232">
        <v>4</v>
      </c>
      <c r="C2232">
        <v>750</v>
      </c>
      <c r="D2232" t="s">
        <v>2046</v>
      </c>
    </row>
    <row r="2233" spans="1:4" hidden="1">
      <c r="A2233" t="s">
        <v>2240</v>
      </c>
      <c r="B2233">
        <v>4</v>
      </c>
      <c r="C2233">
        <v>250</v>
      </c>
      <c r="D2233" t="s">
        <v>2046</v>
      </c>
    </row>
    <row r="2234" spans="1:4" hidden="1">
      <c r="A2234" t="s">
        <v>41</v>
      </c>
      <c r="B2234">
        <v>4</v>
      </c>
      <c r="C2234">
        <v>250</v>
      </c>
      <c r="D2234" t="s">
        <v>2046</v>
      </c>
    </row>
    <row r="2235" spans="1:4" hidden="1">
      <c r="A2235" t="s">
        <v>42</v>
      </c>
      <c r="B2235">
        <v>4</v>
      </c>
      <c r="C2235">
        <v>1000</v>
      </c>
      <c r="D2235" t="s">
        <v>2046</v>
      </c>
    </row>
    <row r="2236" spans="1:4" hidden="1">
      <c r="A2236" t="s">
        <v>473</v>
      </c>
      <c r="B2236">
        <v>4</v>
      </c>
      <c r="C2236">
        <v>500</v>
      </c>
      <c r="D2236" t="s">
        <v>2046</v>
      </c>
    </row>
    <row r="2237" spans="1:4" hidden="1">
      <c r="A2237" t="s">
        <v>43</v>
      </c>
      <c r="B2237">
        <v>4</v>
      </c>
      <c r="C2237">
        <v>500</v>
      </c>
      <c r="D2237" t="s">
        <v>2046</v>
      </c>
    </row>
    <row r="2238" spans="1:4" hidden="1">
      <c r="A2238" t="s">
        <v>474</v>
      </c>
      <c r="B2238">
        <v>4</v>
      </c>
      <c r="C2238">
        <v>1250</v>
      </c>
      <c r="D2238" t="s">
        <v>2046</v>
      </c>
    </row>
    <row r="2239" spans="1:4" hidden="1">
      <c r="A2239" t="s">
        <v>174</v>
      </c>
      <c r="B2239">
        <v>4</v>
      </c>
      <c r="C2239">
        <v>1040</v>
      </c>
      <c r="D2239" t="s">
        <v>2046</v>
      </c>
    </row>
    <row r="2240" spans="1:4" hidden="1">
      <c r="A2240" t="s">
        <v>425</v>
      </c>
      <c r="B2240">
        <v>4</v>
      </c>
      <c r="C2240">
        <v>500</v>
      </c>
      <c r="D2240" t="s">
        <v>2046</v>
      </c>
    </row>
    <row r="2241" spans="1:4" hidden="1">
      <c r="A2241" t="s">
        <v>175</v>
      </c>
      <c r="B2241">
        <v>4</v>
      </c>
      <c r="C2241">
        <v>750</v>
      </c>
      <c r="D2241" t="s">
        <v>2046</v>
      </c>
    </row>
    <row r="2242" spans="1:4" hidden="1">
      <c r="A2242" t="s">
        <v>426</v>
      </c>
      <c r="B2242">
        <v>4</v>
      </c>
      <c r="C2242">
        <v>250</v>
      </c>
      <c r="D2242" t="s">
        <v>2046</v>
      </c>
    </row>
    <row r="2243" spans="1:4" hidden="1">
      <c r="A2243" t="s">
        <v>531</v>
      </c>
      <c r="B2243">
        <v>4</v>
      </c>
      <c r="C2243">
        <v>250</v>
      </c>
      <c r="D2243" t="s">
        <v>2046</v>
      </c>
    </row>
    <row r="2244" spans="1:4" hidden="1">
      <c r="A2244" t="s">
        <v>2214</v>
      </c>
      <c r="B2244">
        <v>4</v>
      </c>
      <c r="C2244">
        <v>140</v>
      </c>
      <c r="D2244" t="s">
        <v>2046</v>
      </c>
    </row>
    <row r="2245" spans="1:4" hidden="1">
      <c r="A2245" t="s">
        <v>487</v>
      </c>
      <c r="B2245">
        <v>4</v>
      </c>
      <c r="C2245">
        <v>250</v>
      </c>
      <c r="D2245" t="s">
        <v>2046</v>
      </c>
    </row>
    <row r="2246" spans="1:4" hidden="1">
      <c r="A2246" t="s">
        <v>1726</v>
      </c>
      <c r="B2246">
        <v>4</v>
      </c>
      <c r="C2246">
        <v>250</v>
      </c>
      <c r="D2246" t="s">
        <v>2046</v>
      </c>
    </row>
    <row r="2247" spans="1:4" hidden="1">
      <c r="A2247" t="s">
        <v>2241</v>
      </c>
      <c r="B2247">
        <v>4</v>
      </c>
      <c r="C2247">
        <v>250</v>
      </c>
      <c r="D2247" t="s">
        <v>2046</v>
      </c>
    </row>
    <row r="2248" spans="1:4" hidden="1">
      <c r="A2248" t="s">
        <v>1793</v>
      </c>
      <c r="B2248">
        <v>4</v>
      </c>
      <c r="C2248">
        <v>500</v>
      </c>
      <c r="D2248" t="s">
        <v>2046</v>
      </c>
    </row>
    <row r="2249" spans="1:4" hidden="1">
      <c r="A2249" t="s">
        <v>1794</v>
      </c>
      <c r="B2249">
        <v>4</v>
      </c>
      <c r="C2249">
        <v>250</v>
      </c>
      <c r="D2249" t="s">
        <v>2046</v>
      </c>
    </row>
    <row r="2250" spans="1:4" hidden="1">
      <c r="A2250" t="s">
        <v>442</v>
      </c>
      <c r="B2250">
        <v>4</v>
      </c>
      <c r="C2250">
        <v>250</v>
      </c>
      <c r="D2250" t="s">
        <v>2046</v>
      </c>
    </row>
    <row r="2251" spans="1:4" hidden="1">
      <c r="A2251" t="s">
        <v>1730</v>
      </c>
      <c r="B2251">
        <v>4</v>
      </c>
      <c r="C2251">
        <v>250</v>
      </c>
      <c r="D2251" t="s">
        <v>2046</v>
      </c>
    </row>
    <row r="2252" spans="1:4" hidden="1">
      <c r="A2252" t="s">
        <v>510</v>
      </c>
      <c r="B2252">
        <v>4</v>
      </c>
      <c r="C2252">
        <v>250</v>
      </c>
      <c r="D2252" t="s">
        <v>2046</v>
      </c>
    </row>
    <row r="2253" spans="1:4" hidden="1">
      <c r="A2253" t="s">
        <v>78</v>
      </c>
      <c r="B2253">
        <v>4</v>
      </c>
      <c r="C2253">
        <v>250</v>
      </c>
      <c r="D2253" t="s">
        <v>2046</v>
      </c>
    </row>
    <row r="2254" spans="1:4" hidden="1">
      <c r="A2254" t="s">
        <v>1702</v>
      </c>
      <c r="B2254">
        <v>4</v>
      </c>
      <c r="C2254">
        <v>250</v>
      </c>
      <c r="D2254" t="s">
        <v>2046</v>
      </c>
    </row>
    <row r="2255" spans="1:4" hidden="1">
      <c r="A2255" t="s">
        <v>1795</v>
      </c>
      <c r="B2255">
        <v>4</v>
      </c>
      <c r="C2255">
        <v>250</v>
      </c>
      <c r="D2255" t="s">
        <v>2046</v>
      </c>
    </row>
    <row r="2256" spans="1:4" hidden="1">
      <c r="A2256" t="s">
        <v>578</v>
      </c>
      <c r="B2256">
        <v>4</v>
      </c>
      <c r="C2256">
        <v>250</v>
      </c>
      <c r="D2256" t="s">
        <v>2046</v>
      </c>
    </row>
    <row r="2257" spans="1:4" hidden="1">
      <c r="A2257" t="s">
        <v>80</v>
      </c>
      <c r="B2257">
        <v>4</v>
      </c>
      <c r="C2257">
        <v>250</v>
      </c>
      <c r="D2257" t="s">
        <v>2046</v>
      </c>
    </row>
    <row r="2258" spans="1:4" hidden="1">
      <c r="A2258" t="s">
        <v>302</v>
      </c>
      <c r="B2258">
        <v>4</v>
      </c>
      <c r="C2258">
        <v>250</v>
      </c>
      <c r="D2258" t="s">
        <v>2046</v>
      </c>
    </row>
    <row r="2259" spans="1:4" hidden="1">
      <c r="A2259" t="s">
        <v>444</v>
      </c>
      <c r="B2259">
        <v>4</v>
      </c>
      <c r="C2259">
        <v>300</v>
      </c>
      <c r="D2259" t="s">
        <v>2046</v>
      </c>
    </row>
    <row r="2260" spans="1:4" hidden="1">
      <c r="A2260" t="s">
        <v>445</v>
      </c>
      <c r="B2260">
        <v>4</v>
      </c>
      <c r="C2260">
        <v>200</v>
      </c>
      <c r="D2260" t="s">
        <v>2046</v>
      </c>
    </row>
    <row r="2261" spans="1:4" hidden="1">
      <c r="A2261" t="s">
        <v>4</v>
      </c>
      <c r="B2261">
        <v>4</v>
      </c>
      <c r="C2261">
        <v>250</v>
      </c>
      <c r="D2261" t="s">
        <v>2046</v>
      </c>
    </row>
    <row r="2262" spans="1:4" hidden="1">
      <c r="A2262" t="s">
        <v>319</v>
      </c>
      <c r="B2262">
        <v>4</v>
      </c>
      <c r="C2262">
        <v>250</v>
      </c>
      <c r="D2262" t="s">
        <v>2046</v>
      </c>
    </row>
    <row r="2263" spans="1:4" hidden="1">
      <c r="A2263" t="s">
        <v>303</v>
      </c>
      <c r="B2263">
        <v>4</v>
      </c>
      <c r="C2263">
        <v>250</v>
      </c>
      <c r="D2263" t="s">
        <v>2046</v>
      </c>
    </row>
    <row r="2264" spans="1:4" hidden="1">
      <c r="A2264" t="s">
        <v>476</v>
      </c>
      <c r="B2264">
        <v>4</v>
      </c>
      <c r="C2264">
        <v>250</v>
      </c>
      <c r="D2264" t="s">
        <v>2046</v>
      </c>
    </row>
    <row r="2265" spans="1:4" hidden="1">
      <c r="A2265" t="s">
        <v>402</v>
      </c>
      <c r="B2265">
        <v>4</v>
      </c>
      <c r="C2265">
        <v>250</v>
      </c>
      <c r="D2265" t="s">
        <v>2046</v>
      </c>
    </row>
    <row r="2266" spans="1:4" hidden="1">
      <c r="A2266" t="s">
        <v>403</v>
      </c>
      <c r="B2266">
        <v>4</v>
      </c>
      <c r="C2266">
        <v>250</v>
      </c>
      <c r="D2266" t="s">
        <v>2046</v>
      </c>
    </row>
    <row r="2267" spans="1:4" hidden="1">
      <c r="A2267" t="s">
        <v>404</v>
      </c>
      <c r="B2267">
        <v>4</v>
      </c>
      <c r="C2267">
        <v>250</v>
      </c>
      <c r="D2267" t="s">
        <v>2046</v>
      </c>
    </row>
    <row r="2268" spans="1:4" hidden="1">
      <c r="A2268" t="s">
        <v>405</v>
      </c>
      <c r="B2268">
        <v>4</v>
      </c>
      <c r="C2268">
        <v>250</v>
      </c>
      <c r="D2268" t="s">
        <v>2046</v>
      </c>
    </row>
    <row r="2269" spans="1:4" hidden="1">
      <c r="A2269" t="s">
        <v>118</v>
      </c>
      <c r="B2269">
        <v>4</v>
      </c>
      <c r="C2269">
        <v>250</v>
      </c>
      <c r="D2269" t="s">
        <v>2046</v>
      </c>
    </row>
    <row r="2270" spans="1:4" hidden="1">
      <c r="A2270" t="s">
        <v>176</v>
      </c>
      <c r="B2270">
        <v>4</v>
      </c>
      <c r="C2270">
        <v>250</v>
      </c>
      <c r="D2270" t="s">
        <v>2046</v>
      </c>
    </row>
    <row r="2271" spans="1:4" hidden="1">
      <c r="A2271" t="s">
        <v>373</v>
      </c>
      <c r="B2271">
        <v>4</v>
      </c>
      <c r="C2271">
        <v>250</v>
      </c>
      <c r="D2271" t="s">
        <v>2046</v>
      </c>
    </row>
    <row r="2272" spans="1:4" hidden="1">
      <c r="A2272" t="s">
        <v>2242</v>
      </c>
      <c r="B2272">
        <v>4</v>
      </c>
      <c r="C2272">
        <v>50</v>
      </c>
      <c r="D2272" t="s">
        <v>2046</v>
      </c>
    </row>
    <row r="2273" spans="1:4" hidden="1">
      <c r="A2273" t="s">
        <v>192</v>
      </c>
      <c r="B2273">
        <v>4</v>
      </c>
      <c r="C2273">
        <v>200</v>
      </c>
      <c r="D2273" t="s">
        <v>2046</v>
      </c>
    </row>
    <row r="2274" spans="1:4" hidden="1">
      <c r="A2274" t="s">
        <v>2243</v>
      </c>
      <c r="B2274">
        <v>4</v>
      </c>
      <c r="C2274">
        <v>50</v>
      </c>
      <c r="D2274" t="s">
        <v>2046</v>
      </c>
    </row>
    <row r="2275" spans="1:4" hidden="1">
      <c r="A2275" t="s">
        <v>1711</v>
      </c>
      <c r="B2275">
        <v>4</v>
      </c>
      <c r="C2275">
        <v>200</v>
      </c>
      <c r="D2275" t="s">
        <v>2046</v>
      </c>
    </row>
    <row r="2276" spans="1:4" hidden="1">
      <c r="A2276" t="s">
        <v>406</v>
      </c>
      <c r="B2276">
        <v>4</v>
      </c>
      <c r="C2276">
        <v>250</v>
      </c>
      <c r="D2276" t="s">
        <v>2046</v>
      </c>
    </row>
    <row r="2277" spans="1:4" hidden="1">
      <c r="A2277" t="s">
        <v>374</v>
      </c>
      <c r="B2277">
        <v>4</v>
      </c>
      <c r="C2277">
        <v>250</v>
      </c>
      <c r="D2277" t="s">
        <v>2046</v>
      </c>
    </row>
    <row r="2278" spans="1:4" hidden="1">
      <c r="A2278" t="s">
        <v>119</v>
      </c>
      <c r="B2278">
        <v>4</v>
      </c>
      <c r="C2278">
        <v>250</v>
      </c>
      <c r="D2278" t="s">
        <v>2046</v>
      </c>
    </row>
    <row r="2279" spans="1:4" hidden="1">
      <c r="A2279" t="s">
        <v>177</v>
      </c>
      <c r="B2279">
        <v>4</v>
      </c>
      <c r="C2279">
        <v>250</v>
      </c>
      <c r="D2279" t="s">
        <v>2046</v>
      </c>
    </row>
    <row r="2280" spans="1:4" hidden="1">
      <c r="A2280" t="s">
        <v>446</v>
      </c>
      <c r="B2280">
        <v>4</v>
      </c>
      <c r="C2280">
        <v>250</v>
      </c>
      <c r="D2280" t="s">
        <v>2046</v>
      </c>
    </row>
    <row r="2281" spans="1:4" hidden="1">
      <c r="A2281" t="s">
        <v>2033</v>
      </c>
      <c r="B2281">
        <v>4</v>
      </c>
      <c r="C2281">
        <v>250</v>
      </c>
      <c r="D2281" t="s">
        <v>2046</v>
      </c>
    </row>
    <row r="2282" spans="1:4" hidden="1">
      <c r="A2282" t="s">
        <v>2034</v>
      </c>
      <c r="B2282">
        <v>4</v>
      </c>
      <c r="C2282">
        <v>500</v>
      </c>
      <c r="D2282" t="s">
        <v>2046</v>
      </c>
    </row>
    <row r="2283" spans="1:4" hidden="1">
      <c r="A2283" t="s">
        <v>409</v>
      </c>
      <c r="B2283">
        <v>4</v>
      </c>
      <c r="C2283">
        <v>250</v>
      </c>
      <c r="D2283" t="s">
        <v>2046</v>
      </c>
    </row>
    <row r="2284" spans="1:4" hidden="1">
      <c r="A2284" t="s">
        <v>375</v>
      </c>
      <c r="B2284">
        <v>4</v>
      </c>
      <c r="C2284">
        <v>250</v>
      </c>
      <c r="D2284" t="s">
        <v>2046</v>
      </c>
    </row>
    <row r="2285" spans="1:4" hidden="1">
      <c r="A2285" t="s">
        <v>410</v>
      </c>
      <c r="B2285">
        <v>4</v>
      </c>
      <c r="C2285">
        <v>250</v>
      </c>
      <c r="D2285" t="s">
        <v>2046</v>
      </c>
    </row>
    <row r="2286" spans="1:4" hidden="1">
      <c r="A2286" t="s">
        <v>284</v>
      </c>
      <c r="B2286">
        <v>4</v>
      </c>
      <c r="C2286">
        <v>250</v>
      </c>
      <c r="D2286" t="s">
        <v>2046</v>
      </c>
    </row>
    <row r="2287" spans="1:4" hidden="1">
      <c r="A2287" t="s">
        <v>285</v>
      </c>
      <c r="B2287">
        <v>4</v>
      </c>
      <c r="C2287">
        <v>250</v>
      </c>
      <c r="D2287" t="s">
        <v>2046</v>
      </c>
    </row>
    <row r="2288" spans="1:4" hidden="1">
      <c r="A2288" t="s">
        <v>286</v>
      </c>
      <c r="B2288">
        <v>4</v>
      </c>
      <c r="C2288">
        <v>250</v>
      </c>
      <c r="D2288" t="s">
        <v>2046</v>
      </c>
    </row>
    <row r="2289" spans="1:4" hidden="1">
      <c r="A2289" t="s">
        <v>287</v>
      </c>
      <c r="B2289">
        <v>4</v>
      </c>
      <c r="C2289">
        <v>250</v>
      </c>
      <c r="D2289" t="s">
        <v>2046</v>
      </c>
    </row>
    <row r="2290" spans="1:4" hidden="1">
      <c r="A2290" t="s">
        <v>1722</v>
      </c>
      <c r="B2290">
        <v>4</v>
      </c>
      <c r="C2290">
        <v>500</v>
      </c>
      <c r="D2290" t="s">
        <v>2046</v>
      </c>
    </row>
    <row r="2291" spans="1:4" hidden="1">
      <c r="A2291" t="s">
        <v>428</v>
      </c>
      <c r="B2291">
        <v>4</v>
      </c>
      <c r="C2291">
        <v>250</v>
      </c>
      <c r="D2291" t="s">
        <v>2046</v>
      </c>
    </row>
    <row r="2292" spans="1:4" hidden="1">
      <c r="A2292" t="s">
        <v>429</v>
      </c>
      <c r="B2292">
        <v>4</v>
      </c>
      <c r="C2292">
        <v>250</v>
      </c>
      <c r="D2292" t="s">
        <v>2046</v>
      </c>
    </row>
    <row r="2293" spans="1:4" hidden="1">
      <c r="A2293" t="s">
        <v>561</v>
      </c>
      <c r="B2293">
        <v>4</v>
      </c>
      <c r="C2293">
        <v>500</v>
      </c>
      <c r="D2293" t="s">
        <v>2046</v>
      </c>
    </row>
    <row r="2294" spans="1:4" hidden="1">
      <c r="A2294" t="s">
        <v>1699</v>
      </c>
      <c r="B2294">
        <v>4</v>
      </c>
      <c r="C2294">
        <v>500</v>
      </c>
      <c r="D2294" t="s">
        <v>2046</v>
      </c>
    </row>
    <row r="2295" spans="1:4" hidden="1">
      <c r="A2295" t="s">
        <v>430</v>
      </c>
      <c r="B2295">
        <v>4</v>
      </c>
      <c r="C2295">
        <v>250</v>
      </c>
      <c r="D2295" t="s">
        <v>2046</v>
      </c>
    </row>
    <row r="2296" spans="1:4" hidden="1">
      <c r="A2296" t="s">
        <v>2035</v>
      </c>
      <c r="B2296">
        <v>4</v>
      </c>
      <c r="C2296">
        <v>250</v>
      </c>
      <c r="D2296" t="s">
        <v>2046</v>
      </c>
    </row>
    <row r="2297" spans="1:4" hidden="1">
      <c r="A2297" t="s">
        <v>178</v>
      </c>
      <c r="B2297">
        <v>4</v>
      </c>
      <c r="C2297">
        <v>250</v>
      </c>
      <c r="D2297" t="s">
        <v>2046</v>
      </c>
    </row>
    <row r="2298" spans="1:4" hidden="1">
      <c r="A2298" t="s">
        <v>179</v>
      </c>
      <c r="B2298">
        <v>4</v>
      </c>
      <c r="C2298">
        <v>250</v>
      </c>
      <c r="D2298" t="s">
        <v>2046</v>
      </c>
    </row>
    <row r="2299" spans="1:4" hidden="1">
      <c r="A2299" t="s">
        <v>180</v>
      </c>
      <c r="B2299">
        <v>4</v>
      </c>
      <c r="C2299">
        <v>250</v>
      </c>
      <c r="D2299" t="s">
        <v>2046</v>
      </c>
    </row>
    <row r="2300" spans="1:4" hidden="1">
      <c r="A2300" t="s">
        <v>2244</v>
      </c>
      <c r="B2300">
        <v>4</v>
      </c>
      <c r="C2300">
        <v>250</v>
      </c>
      <c r="D2300" t="s">
        <v>2046</v>
      </c>
    </row>
    <row r="2301" spans="1:4" hidden="1">
      <c r="A2301" t="s">
        <v>44</v>
      </c>
      <c r="B2301">
        <v>4</v>
      </c>
      <c r="C2301">
        <v>250</v>
      </c>
      <c r="D2301" t="s">
        <v>2046</v>
      </c>
    </row>
    <row r="2302" spans="1:4" hidden="1">
      <c r="A2302" t="s">
        <v>431</v>
      </c>
      <c r="B2302">
        <v>4</v>
      </c>
      <c r="C2302">
        <v>500</v>
      </c>
      <c r="D2302" t="s">
        <v>2046</v>
      </c>
    </row>
    <row r="2303" spans="1:4" hidden="1">
      <c r="A2303" t="s">
        <v>181</v>
      </c>
      <c r="B2303">
        <v>4</v>
      </c>
      <c r="C2303">
        <v>250</v>
      </c>
      <c r="D2303" t="s">
        <v>2046</v>
      </c>
    </row>
    <row r="2304" spans="1:4" hidden="1">
      <c r="A2304" t="s">
        <v>182</v>
      </c>
      <c r="B2304">
        <v>4</v>
      </c>
      <c r="C2304">
        <v>250</v>
      </c>
      <c r="D2304" t="s">
        <v>2046</v>
      </c>
    </row>
    <row r="2305" spans="1:4" hidden="1">
      <c r="A2305" t="s">
        <v>81</v>
      </c>
      <c r="B2305">
        <v>4</v>
      </c>
      <c r="C2305">
        <v>250</v>
      </c>
      <c r="D2305" t="s">
        <v>2046</v>
      </c>
    </row>
    <row r="2306" spans="1:4" hidden="1">
      <c r="A2306" t="s">
        <v>83</v>
      </c>
      <c r="B2306">
        <v>4</v>
      </c>
      <c r="C2306">
        <v>250</v>
      </c>
      <c r="D2306" t="s">
        <v>2046</v>
      </c>
    </row>
    <row r="2307" spans="1:4" hidden="1">
      <c r="A2307" t="s">
        <v>310</v>
      </c>
      <c r="B2307">
        <v>4</v>
      </c>
      <c r="C2307">
        <v>250</v>
      </c>
      <c r="D2307" t="s">
        <v>2046</v>
      </c>
    </row>
    <row r="2308" spans="1:4" hidden="1">
      <c r="A2308" t="s">
        <v>2245</v>
      </c>
      <c r="B2308">
        <v>4</v>
      </c>
      <c r="C2308">
        <v>250</v>
      </c>
      <c r="D2308" t="s">
        <v>2046</v>
      </c>
    </row>
    <row r="2309" spans="1:4" hidden="1">
      <c r="A2309" t="s">
        <v>2246</v>
      </c>
      <c r="B2309">
        <v>4</v>
      </c>
      <c r="C2309">
        <v>250</v>
      </c>
      <c r="D2309" t="s">
        <v>2046</v>
      </c>
    </row>
    <row r="2310" spans="1:4" hidden="1">
      <c r="A2310" t="s">
        <v>579</v>
      </c>
      <c r="B2310">
        <v>4</v>
      </c>
      <c r="C2310">
        <v>250</v>
      </c>
      <c r="D2310" t="s">
        <v>2046</v>
      </c>
    </row>
    <row r="2311" spans="1:4" hidden="1">
      <c r="A2311" t="s">
        <v>2247</v>
      </c>
      <c r="B2311">
        <v>4</v>
      </c>
      <c r="C2311">
        <v>250</v>
      </c>
      <c r="D2311" t="s">
        <v>2046</v>
      </c>
    </row>
    <row r="2312" spans="1:4" hidden="1">
      <c r="A2312" t="s">
        <v>2248</v>
      </c>
      <c r="B2312">
        <v>4</v>
      </c>
      <c r="C2312">
        <v>250</v>
      </c>
      <c r="D2312" t="s">
        <v>2046</v>
      </c>
    </row>
    <row r="2313" spans="1:4" hidden="1">
      <c r="A2313" t="s">
        <v>2249</v>
      </c>
      <c r="B2313">
        <v>4</v>
      </c>
      <c r="C2313">
        <v>250</v>
      </c>
      <c r="D2313" t="s">
        <v>2046</v>
      </c>
    </row>
    <row r="2314" spans="1:4" hidden="1">
      <c r="A2314" t="s">
        <v>2250</v>
      </c>
      <c r="B2314">
        <v>4</v>
      </c>
      <c r="C2314">
        <v>250</v>
      </c>
      <c r="D2314" t="s">
        <v>2046</v>
      </c>
    </row>
    <row r="2315" spans="1:4" hidden="1">
      <c r="A2315" t="s">
        <v>2036</v>
      </c>
      <c r="B2315">
        <v>4</v>
      </c>
      <c r="C2315">
        <v>250</v>
      </c>
      <c r="D2315" t="s">
        <v>2046</v>
      </c>
    </row>
    <row r="2316" spans="1:4" hidden="1">
      <c r="A2316" t="s">
        <v>448</v>
      </c>
      <c r="B2316">
        <v>4</v>
      </c>
      <c r="C2316">
        <v>100</v>
      </c>
      <c r="D2316" t="s">
        <v>2046</v>
      </c>
    </row>
    <row r="2317" spans="1:4" hidden="1">
      <c r="A2317" t="s">
        <v>452</v>
      </c>
      <c r="B2317">
        <v>4</v>
      </c>
      <c r="C2317">
        <v>150</v>
      </c>
      <c r="D2317" t="s">
        <v>2046</v>
      </c>
    </row>
    <row r="2318" spans="1:4" hidden="1">
      <c r="A2318" t="s">
        <v>2215</v>
      </c>
      <c r="B2318">
        <v>4</v>
      </c>
      <c r="C2318">
        <v>70</v>
      </c>
      <c r="D2318" t="s">
        <v>2046</v>
      </c>
    </row>
    <row r="2319" spans="1:4" hidden="1">
      <c r="A2319" t="s">
        <v>377</v>
      </c>
      <c r="B2319">
        <v>4</v>
      </c>
      <c r="C2319">
        <v>250</v>
      </c>
      <c r="D2319" t="s">
        <v>2046</v>
      </c>
    </row>
    <row r="2320" spans="1:4" hidden="1">
      <c r="A2320" t="s">
        <v>2251</v>
      </c>
      <c r="B2320">
        <v>4</v>
      </c>
      <c r="C2320">
        <v>250</v>
      </c>
      <c r="D2320" t="s">
        <v>2046</v>
      </c>
    </row>
    <row r="2321" spans="1:4" hidden="1">
      <c r="A2321" t="s">
        <v>2252</v>
      </c>
      <c r="B2321">
        <v>4</v>
      </c>
      <c r="C2321">
        <v>250</v>
      </c>
      <c r="D2321" t="s">
        <v>2046</v>
      </c>
    </row>
    <row r="2322" spans="1:4" hidden="1">
      <c r="A2322" t="s">
        <v>2253</v>
      </c>
      <c r="B2322">
        <v>4</v>
      </c>
      <c r="C2322">
        <v>250</v>
      </c>
      <c r="D2322" t="s">
        <v>2046</v>
      </c>
    </row>
    <row r="2323" spans="1:4" hidden="1">
      <c r="A2323" t="s">
        <v>2254</v>
      </c>
      <c r="B2323">
        <v>4</v>
      </c>
      <c r="C2323">
        <v>250</v>
      </c>
      <c r="D2323" t="s">
        <v>2046</v>
      </c>
    </row>
    <row r="2324" spans="1:4" hidden="1">
      <c r="A2324" t="s">
        <v>2255</v>
      </c>
      <c r="B2324">
        <v>4</v>
      </c>
      <c r="C2324">
        <v>500</v>
      </c>
      <c r="D2324" t="s">
        <v>2046</v>
      </c>
    </row>
    <row r="2325" spans="1:4" hidden="1">
      <c r="A2325" t="s">
        <v>2332</v>
      </c>
      <c r="B2325">
        <v>4</v>
      </c>
      <c r="C2325">
        <v>32</v>
      </c>
      <c r="D2325" t="s">
        <v>2046</v>
      </c>
    </row>
    <row r="2326" spans="1:4" hidden="1">
      <c r="A2326" t="s">
        <v>2333</v>
      </c>
      <c r="B2326">
        <v>4</v>
      </c>
      <c r="C2326">
        <v>32</v>
      </c>
      <c r="D2326" t="s">
        <v>2046</v>
      </c>
    </row>
    <row r="2327" spans="1:4" hidden="1">
      <c r="A2327" t="s">
        <v>2334</v>
      </c>
      <c r="B2327">
        <v>4</v>
      </c>
      <c r="C2327">
        <v>32</v>
      </c>
      <c r="D2327" t="s">
        <v>2046</v>
      </c>
    </row>
    <row r="2328" spans="1:4" hidden="1">
      <c r="A2328" t="s">
        <v>2335</v>
      </c>
      <c r="B2328">
        <v>4</v>
      </c>
      <c r="C2328">
        <v>32</v>
      </c>
      <c r="D2328" t="s">
        <v>2046</v>
      </c>
    </row>
    <row r="2329" spans="1:4" hidden="1">
      <c r="A2329" t="s">
        <v>2336</v>
      </c>
      <c r="B2329">
        <v>4</v>
      </c>
      <c r="C2329">
        <v>32</v>
      </c>
      <c r="D2329" t="s">
        <v>2046</v>
      </c>
    </row>
    <row r="2330" spans="1:4" hidden="1">
      <c r="A2330" t="s">
        <v>2216</v>
      </c>
      <c r="B2330">
        <v>4</v>
      </c>
      <c r="C2330">
        <v>38</v>
      </c>
      <c r="D2330" t="s">
        <v>2046</v>
      </c>
    </row>
    <row r="2331" spans="1:4" hidden="1">
      <c r="A2331" t="s">
        <v>2217</v>
      </c>
      <c r="B2331">
        <v>4</v>
      </c>
      <c r="C2331">
        <v>38</v>
      </c>
      <c r="D2331" t="s">
        <v>2046</v>
      </c>
    </row>
    <row r="2332" spans="1:4" hidden="1">
      <c r="A2332" t="s">
        <v>2218</v>
      </c>
      <c r="B2332">
        <v>4</v>
      </c>
      <c r="C2332">
        <v>38</v>
      </c>
      <c r="D2332" t="s">
        <v>2046</v>
      </c>
    </row>
    <row r="2333" spans="1:4" hidden="1">
      <c r="A2333" t="s">
        <v>2219</v>
      </c>
      <c r="B2333">
        <v>4</v>
      </c>
      <c r="C2333">
        <v>38</v>
      </c>
      <c r="D2333" t="s">
        <v>2046</v>
      </c>
    </row>
    <row r="2334" spans="1:4" hidden="1">
      <c r="A2334" t="s">
        <v>2220</v>
      </c>
      <c r="B2334">
        <v>4</v>
      </c>
      <c r="C2334">
        <v>38</v>
      </c>
      <c r="D2334" t="s">
        <v>2046</v>
      </c>
    </row>
    <row r="2335" spans="1:4" hidden="1">
      <c r="A2335" t="s">
        <v>2256</v>
      </c>
      <c r="B2335">
        <v>4</v>
      </c>
      <c r="C2335">
        <v>500</v>
      </c>
      <c r="D2335" t="s">
        <v>2046</v>
      </c>
    </row>
    <row r="2336" spans="1:4" hidden="1">
      <c r="A2336" t="s">
        <v>186</v>
      </c>
      <c r="B2336">
        <v>4</v>
      </c>
      <c r="C2336">
        <v>500</v>
      </c>
      <c r="D2336" t="s">
        <v>2046</v>
      </c>
    </row>
    <row r="2337" spans="1:4" hidden="1">
      <c r="A2337" t="s">
        <v>341</v>
      </c>
      <c r="B2337">
        <v>4</v>
      </c>
      <c r="C2337">
        <v>100</v>
      </c>
      <c r="D2337" t="s">
        <v>2046</v>
      </c>
    </row>
    <row r="2338" spans="1:4" hidden="1">
      <c r="A2338" t="s">
        <v>342</v>
      </c>
      <c r="B2338">
        <v>4</v>
      </c>
      <c r="C2338">
        <v>150</v>
      </c>
      <c r="D2338" t="s">
        <v>2046</v>
      </c>
    </row>
    <row r="2339" spans="1:4" hidden="1">
      <c r="A2339" t="s">
        <v>343</v>
      </c>
      <c r="B2339">
        <v>4</v>
      </c>
      <c r="C2339">
        <v>100</v>
      </c>
      <c r="D2339" t="s">
        <v>2046</v>
      </c>
    </row>
    <row r="2340" spans="1:4" hidden="1">
      <c r="A2340" t="s">
        <v>344</v>
      </c>
      <c r="B2340">
        <v>4</v>
      </c>
      <c r="C2340">
        <v>150</v>
      </c>
      <c r="D2340" t="s">
        <v>2046</v>
      </c>
    </row>
    <row r="2341" spans="1:4" hidden="1">
      <c r="A2341" t="s">
        <v>521</v>
      </c>
      <c r="B2341">
        <v>4</v>
      </c>
      <c r="C2341">
        <v>100</v>
      </c>
      <c r="D2341" t="s">
        <v>2046</v>
      </c>
    </row>
    <row r="2342" spans="1:4" hidden="1">
      <c r="A2342" t="s">
        <v>2041</v>
      </c>
      <c r="B2342">
        <v>4</v>
      </c>
      <c r="C2342">
        <v>150</v>
      </c>
      <c r="D2342" t="s">
        <v>2046</v>
      </c>
    </row>
    <row r="2343" spans="1:4" hidden="1">
      <c r="A2343" t="s">
        <v>522</v>
      </c>
      <c r="B2343">
        <v>4</v>
      </c>
      <c r="C2343">
        <v>100</v>
      </c>
      <c r="D2343" t="s">
        <v>2046</v>
      </c>
    </row>
    <row r="2344" spans="1:4" hidden="1">
      <c r="A2344" t="s">
        <v>2042</v>
      </c>
      <c r="B2344">
        <v>4</v>
      </c>
      <c r="C2344">
        <v>150</v>
      </c>
      <c r="D2344" t="s">
        <v>2046</v>
      </c>
    </row>
    <row r="2345" spans="1:4" hidden="1">
      <c r="A2345" t="s">
        <v>345</v>
      </c>
      <c r="B2345">
        <v>4</v>
      </c>
      <c r="C2345">
        <v>100</v>
      </c>
      <c r="D2345" t="s">
        <v>2046</v>
      </c>
    </row>
    <row r="2346" spans="1:4" hidden="1">
      <c r="A2346" t="s">
        <v>346</v>
      </c>
      <c r="B2346">
        <v>4</v>
      </c>
      <c r="C2346">
        <v>150</v>
      </c>
      <c r="D2346" t="s">
        <v>2046</v>
      </c>
    </row>
    <row r="2347" spans="1:4" hidden="1">
      <c r="A2347" t="s">
        <v>347</v>
      </c>
      <c r="B2347">
        <v>4</v>
      </c>
      <c r="C2347">
        <v>100</v>
      </c>
      <c r="D2347" t="s">
        <v>2046</v>
      </c>
    </row>
    <row r="2348" spans="1:4" hidden="1">
      <c r="A2348" t="s">
        <v>348</v>
      </c>
      <c r="B2348">
        <v>4</v>
      </c>
      <c r="C2348">
        <v>150</v>
      </c>
      <c r="D2348" t="s">
        <v>2046</v>
      </c>
    </row>
    <row r="2349" spans="1:4" hidden="1">
      <c r="A2349" t="s">
        <v>2221</v>
      </c>
      <c r="B2349">
        <v>4</v>
      </c>
      <c r="C2349">
        <v>70</v>
      </c>
      <c r="D2349" t="s">
        <v>2046</v>
      </c>
    </row>
    <row r="2350" spans="1:4" hidden="1">
      <c r="A2350" t="s">
        <v>581</v>
      </c>
      <c r="B2350">
        <v>4</v>
      </c>
      <c r="C2350">
        <v>70</v>
      </c>
      <c r="D2350" t="s">
        <v>2046</v>
      </c>
    </row>
    <row r="2351" spans="1:4" hidden="1">
      <c r="A2351" t="s">
        <v>187</v>
      </c>
      <c r="B2351">
        <v>4</v>
      </c>
      <c r="C2351">
        <v>70</v>
      </c>
      <c r="D2351" t="s">
        <v>2046</v>
      </c>
    </row>
    <row r="2352" spans="1:4" hidden="1">
      <c r="A2352" t="s">
        <v>311</v>
      </c>
      <c r="B2352">
        <v>4</v>
      </c>
      <c r="C2352">
        <v>70</v>
      </c>
      <c r="D2352" t="s">
        <v>2046</v>
      </c>
    </row>
    <row r="2353" spans="1:4" hidden="1">
      <c r="A2353" t="s">
        <v>312</v>
      </c>
      <c r="B2353">
        <v>4</v>
      </c>
      <c r="C2353">
        <v>70</v>
      </c>
      <c r="D2353" t="s">
        <v>2046</v>
      </c>
    </row>
    <row r="2354" spans="1:4" hidden="1">
      <c r="A2354" t="s">
        <v>127</v>
      </c>
      <c r="B2354">
        <v>4</v>
      </c>
      <c r="C2354">
        <v>70</v>
      </c>
      <c r="D2354" t="s">
        <v>2046</v>
      </c>
    </row>
    <row r="2355" spans="1:4" hidden="1">
      <c r="A2355" t="s">
        <v>267</v>
      </c>
      <c r="B2355">
        <v>4</v>
      </c>
      <c r="C2355">
        <v>70</v>
      </c>
      <c r="D2355" t="s">
        <v>2046</v>
      </c>
    </row>
    <row r="2356" spans="1:4" hidden="1">
      <c r="A2356" t="s">
        <v>2014</v>
      </c>
      <c r="B2356">
        <v>4</v>
      </c>
      <c r="C2356">
        <v>140</v>
      </c>
      <c r="D2356" t="s">
        <v>2046</v>
      </c>
    </row>
    <row r="2357" spans="1:4" hidden="1">
      <c r="A2357" t="s">
        <v>2043</v>
      </c>
      <c r="B2357">
        <v>4</v>
      </c>
      <c r="C2357">
        <v>70</v>
      </c>
      <c r="D2357" t="s">
        <v>2046</v>
      </c>
    </row>
    <row r="2358" spans="1:4" hidden="1">
      <c r="A2358" t="s">
        <v>2015</v>
      </c>
      <c r="B2358">
        <v>4</v>
      </c>
      <c r="C2358">
        <v>140</v>
      </c>
      <c r="D2358" t="s">
        <v>2046</v>
      </c>
    </row>
    <row r="2359" spans="1:4" hidden="1">
      <c r="A2359" t="s">
        <v>583</v>
      </c>
      <c r="B2359">
        <v>4</v>
      </c>
      <c r="C2359">
        <v>70</v>
      </c>
      <c r="D2359" t="s">
        <v>2046</v>
      </c>
    </row>
    <row r="2360" spans="1:4" hidden="1">
      <c r="A2360" t="s">
        <v>584</v>
      </c>
      <c r="B2360">
        <v>4</v>
      </c>
      <c r="C2360">
        <v>70</v>
      </c>
      <c r="D2360" t="s">
        <v>2046</v>
      </c>
    </row>
    <row r="2361" spans="1:4" hidden="1">
      <c r="A2361" t="s">
        <v>128</v>
      </c>
      <c r="B2361">
        <v>4</v>
      </c>
      <c r="C2361">
        <v>70</v>
      </c>
      <c r="D2361" t="s">
        <v>2046</v>
      </c>
    </row>
    <row r="2362" spans="1:4" hidden="1">
      <c r="A2362" t="s">
        <v>1703</v>
      </c>
      <c r="B2362">
        <v>4</v>
      </c>
      <c r="C2362">
        <v>70</v>
      </c>
      <c r="D2362" t="s">
        <v>2046</v>
      </c>
    </row>
    <row r="2363" spans="1:4" hidden="1">
      <c r="A2363" t="s">
        <v>2222</v>
      </c>
      <c r="B2363">
        <v>4</v>
      </c>
      <c r="C2363">
        <v>70</v>
      </c>
      <c r="D2363" t="s">
        <v>2046</v>
      </c>
    </row>
    <row r="2364" spans="1:4" hidden="1">
      <c r="A2364" t="s">
        <v>2223</v>
      </c>
      <c r="B2364">
        <v>4</v>
      </c>
      <c r="C2364">
        <v>70</v>
      </c>
      <c r="D2364" t="s">
        <v>2046</v>
      </c>
    </row>
    <row r="2365" spans="1:4" hidden="1">
      <c r="A2365" t="s">
        <v>523</v>
      </c>
      <c r="B2365">
        <v>4</v>
      </c>
      <c r="C2365">
        <v>70</v>
      </c>
      <c r="D2365" t="s">
        <v>2046</v>
      </c>
    </row>
    <row r="2366" spans="1:4" hidden="1">
      <c r="A2366" t="s">
        <v>524</v>
      </c>
      <c r="B2366">
        <v>4</v>
      </c>
      <c r="C2366">
        <v>70</v>
      </c>
      <c r="D2366" t="s">
        <v>2046</v>
      </c>
    </row>
    <row r="2367" spans="1:4" hidden="1">
      <c r="A2367" t="s">
        <v>268</v>
      </c>
      <c r="B2367">
        <v>4</v>
      </c>
      <c r="C2367">
        <v>70</v>
      </c>
      <c r="D2367" t="s">
        <v>2046</v>
      </c>
    </row>
    <row r="2368" spans="1:4" hidden="1">
      <c r="A2368" t="s">
        <v>2224</v>
      </c>
      <c r="B2368">
        <v>4</v>
      </c>
      <c r="C2368">
        <v>70</v>
      </c>
      <c r="D2368" t="s">
        <v>2046</v>
      </c>
    </row>
    <row r="2369" spans="1:4" hidden="1">
      <c r="A2369" t="s">
        <v>2225</v>
      </c>
      <c r="B2369">
        <v>4</v>
      </c>
      <c r="C2369">
        <v>70</v>
      </c>
      <c r="D2369" t="s">
        <v>2046</v>
      </c>
    </row>
    <row r="2370" spans="1:4" hidden="1">
      <c r="A2370" t="s">
        <v>2226</v>
      </c>
      <c r="B2370">
        <v>4</v>
      </c>
      <c r="C2370">
        <v>70</v>
      </c>
      <c r="D2370" t="s">
        <v>2046</v>
      </c>
    </row>
    <row r="2371" spans="1:4" hidden="1">
      <c r="A2371" t="s">
        <v>2227</v>
      </c>
      <c r="B2371">
        <v>4</v>
      </c>
      <c r="C2371">
        <v>38</v>
      </c>
      <c r="D2371" t="s">
        <v>2046</v>
      </c>
    </row>
    <row r="2372" spans="1:4" hidden="1">
      <c r="A2372" t="s">
        <v>2260</v>
      </c>
      <c r="B2372">
        <v>4</v>
      </c>
      <c r="C2372">
        <v>250</v>
      </c>
      <c r="D2372" t="s">
        <v>2046</v>
      </c>
    </row>
    <row r="2373" spans="1:4" hidden="1">
      <c r="A2373" t="s">
        <v>2261</v>
      </c>
      <c r="B2373">
        <v>4</v>
      </c>
      <c r="C2373">
        <v>250</v>
      </c>
      <c r="D2373" t="s">
        <v>2046</v>
      </c>
    </row>
    <row r="2374" spans="1:4" hidden="1">
      <c r="A2374" t="s">
        <v>556</v>
      </c>
      <c r="B2374">
        <v>5</v>
      </c>
      <c r="C2374">
        <v>200</v>
      </c>
      <c r="D2374" t="s">
        <v>2046</v>
      </c>
    </row>
    <row r="2375" spans="1:4" hidden="1">
      <c r="A2375" t="s">
        <v>106</v>
      </c>
      <c r="B2375">
        <v>5</v>
      </c>
      <c r="C2375">
        <v>400</v>
      </c>
      <c r="D2375" t="s">
        <v>2046</v>
      </c>
    </row>
    <row r="2376" spans="1:4" hidden="1">
      <c r="A2376" t="s">
        <v>1723</v>
      </c>
      <c r="B2376">
        <v>5</v>
      </c>
      <c r="C2376">
        <v>100</v>
      </c>
      <c r="D2376" t="s">
        <v>2046</v>
      </c>
    </row>
    <row r="2377" spans="1:4" hidden="1">
      <c r="A2377" t="s">
        <v>162</v>
      </c>
      <c r="B2377">
        <v>5</v>
      </c>
      <c r="C2377">
        <v>100</v>
      </c>
      <c r="D2377" t="s">
        <v>2046</v>
      </c>
    </row>
    <row r="2378" spans="1:4" hidden="1">
      <c r="A2378" t="s">
        <v>530</v>
      </c>
      <c r="B2378">
        <v>5</v>
      </c>
      <c r="C2378">
        <v>100</v>
      </c>
      <c r="D2378" t="s">
        <v>2046</v>
      </c>
    </row>
    <row r="2379" spans="1:4" hidden="1">
      <c r="A2379" t="s">
        <v>164</v>
      </c>
      <c r="B2379">
        <v>5</v>
      </c>
      <c r="C2379">
        <v>100</v>
      </c>
      <c r="D2379" t="s">
        <v>2046</v>
      </c>
    </row>
    <row r="2380" spans="1:4" hidden="1">
      <c r="A2380" t="s">
        <v>262</v>
      </c>
      <c r="B2380">
        <v>5</v>
      </c>
      <c r="C2380">
        <v>100</v>
      </c>
      <c r="D2380" t="s">
        <v>2046</v>
      </c>
    </row>
    <row r="2381" spans="1:4" hidden="1">
      <c r="A2381" t="s">
        <v>391</v>
      </c>
      <c r="B2381">
        <v>5</v>
      </c>
      <c r="C2381">
        <v>100</v>
      </c>
      <c r="D2381" t="s">
        <v>2046</v>
      </c>
    </row>
    <row r="2382" spans="1:4" hidden="1">
      <c r="A2382" t="s">
        <v>329</v>
      </c>
      <c r="B2382">
        <v>5</v>
      </c>
      <c r="C2382">
        <v>100</v>
      </c>
      <c r="D2382" t="s">
        <v>2046</v>
      </c>
    </row>
    <row r="2383" spans="1:4" hidden="1">
      <c r="A2383" t="s">
        <v>8</v>
      </c>
      <c r="B2383">
        <v>5</v>
      </c>
      <c r="C2383">
        <v>100</v>
      </c>
      <c r="D2383" t="s">
        <v>2046</v>
      </c>
    </row>
    <row r="2384" spans="1:4" hidden="1">
      <c r="A2384" t="s">
        <v>62</v>
      </c>
      <c r="B2384">
        <v>5</v>
      </c>
      <c r="C2384">
        <v>100</v>
      </c>
      <c r="D2384" t="s">
        <v>2046</v>
      </c>
    </row>
    <row r="2385" spans="1:4" hidden="1">
      <c r="A2385" t="s">
        <v>63</v>
      </c>
      <c r="B2385">
        <v>5</v>
      </c>
      <c r="C2385">
        <v>100</v>
      </c>
      <c r="D2385" t="s">
        <v>2046</v>
      </c>
    </row>
    <row r="2386" spans="1:4" hidden="1">
      <c r="A2386" t="s">
        <v>64</v>
      </c>
      <c r="B2386">
        <v>5</v>
      </c>
      <c r="C2386">
        <v>100</v>
      </c>
      <c r="D2386" t="s">
        <v>2046</v>
      </c>
    </row>
    <row r="2387" spans="1:4" hidden="1">
      <c r="A2387" t="s">
        <v>65</v>
      </c>
      <c r="B2387">
        <v>5</v>
      </c>
      <c r="C2387">
        <v>100</v>
      </c>
      <c r="D2387" t="s">
        <v>2046</v>
      </c>
    </row>
    <row r="2388" spans="1:4" hidden="1">
      <c r="A2388" t="s">
        <v>66</v>
      </c>
      <c r="B2388">
        <v>5</v>
      </c>
      <c r="C2388">
        <v>100</v>
      </c>
      <c r="D2388" t="s">
        <v>2046</v>
      </c>
    </row>
    <row r="2389" spans="1:4" hidden="1">
      <c r="A2389" t="s">
        <v>10</v>
      </c>
      <c r="B2389">
        <v>5</v>
      </c>
      <c r="C2389">
        <v>100</v>
      </c>
      <c r="D2389" t="s">
        <v>2046</v>
      </c>
    </row>
    <row r="2390" spans="1:4" hidden="1">
      <c r="A2390" t="s">
        <v>12</v>
      </c>
      <c r="B2390">
        <v>5</v>
      </c>
      <c r="C2390">
        <v>200</v>
      </c>
      <c r="D2390" t="s">
        <v>2046</v>
      </c>
    </row>
    <row r="2391" spans="1:4" hidden="1">
      <c r="A2391" t="s">
        <v>372</v>
      </c>
      <c r="B2391">
        <v>5</v>
      </c>
      <c r="C2391">
        <v>100</v>
      </c>
      <c r="D2391" t="s">
        <v>2046</v>
      </c>
    </row>
    <row r="2392" spans="1:4" hidden="1">
      <c r="A2392" t="s">
        <v>508</v>
      </c>
      <c r="B2392">
        <v>5</v>
      </c>
      <c r="C2392">
        <v>100</v>
      </c>
      <c r="D2392" t="s">
        <v>2046</v>
      </c>
    </row>
    <row r="2393" spans="1:4" hidden="1">
      <c r="A2393" t="s">
        <v>330</v>
      </c>
      <c r="B2393">
        <v>5</v>
      </c>
      <c r="C2393">
        <v>200</v>
      </c>
      <c r="D2393" t="s">
        <v>2046</v>
      </c>
    </row>
    <row r="2394" spans="1:4" hidden="1">
      <c r="A2394" t="s">
        <v>2231</v>
      </c>
      <c r="B2394">
        <v>5</v>
      </c>
      <c r="C2394">
        <v>900</v>
      </c>
      <c r="D2394" t="s">
        <v>2046</v>
      </c>
    </row>
    <row r="2395" spans="1:4" hidden="1">
      <c r="A2395" t="s">
        <v>392</v>
      </c>
      <c r="B2395">
        <v>5</v>
      </c>
      <c r="C2395">
        <v>100</v>
      </c>
      <c r="D2395" t="s">
        <v>2046</v>
      </c>
    </row>
    <row r="2396" spans="1:4" hidden="1">
      <c r="A2396" t="s">
        <v>331</v>
      </c>
      <c r="B2396">
        <v>5</v>
      </c>
      <c r="C2396">
        <v>100</v>
      </c>
      <c r="D2396" t="s">
        <v>2046</v>
      </c>
    </row>
    <row r="2397" spans="1:4" hidden="1">
      <c r="A2397" t="s">
        <v>438</v>
      </c>
      <c r="B2397">
        <v>5</v>
      </c>
      <c r="C2397">
        <v>100</v>
      </c>
      <c r="D2397" t="s">
        <v>2046</v>
      </c>
    </row>
    <row r="2398" spans="1:4" hidden="1">
      <c r="A2398" t="s">
        <v>332</v>
      </c>
      <c r="B2398">
        <v>5</v>
      </c>
      <c r="C2398">
        <v>300</v>
      </c>
      <c r="D2398" t="s">
        <v>2046</v>
      </c>
    </row>
    <row r="2399" spans="1:4" hidden="1">
      <c r="A2399" t="s">
        <v>2232</v>
      </c>
      <c r="B2399">
        <v>5</v>
      </c>
      <c r="C2399">
        <v>200</v>
      </c>
      <c r="D2399" t="s">
        <v>2046</v>
      </c>
    </row>
    <row r="2400" spans="1:4" hidden="1">
      <c r="A2400" t="s">
        <v>333</v>
      </c>
      <c r="B2400">
        <v>5</v>
      </c>
      <c r="C2400">
        <v>200</v>
      </c>
      <c r="D2400" t="s">
        <v>2046</v>
      </c>
    </row>
    <row r="2401" spans="1:4" hidden="1">
      <c r="A2401" t="s">
        <v>279</v>
      </c>
      <c r="B2401">
        <v>5</v>
      </c>
      <c r="C2401">
        <v>400</v>
      </c>
      <c r="D2401" t="s">
        <v>2046</v>
      </c>
    </row>
    <row r="2402" spans="1:4" hidden="1">
      <c r="A2402" t="s">
        <v>393</v>
      </c>
      <c r="B2402">
        <v>5</v>
      </c>
      <c r="C2402">
        <v>200</v>
      </c>
      <c r="D2402" t="s">
        <v>2046</v>
      </c>
    </row>
    <row r="2403" spans="1:4" hidden="1">
      <c r="A2403" t="s">
        <v>2233</v>
      </c>
      <c r="B2403">
        <v>5</v>
      </c>
      <c r="C2403">
        <v>100</v>
      </c>
      <c r="D2403" t="s">
        <v>2046</v>
      </c>
    </row>
    <row r="2404" spans="1:4" hidden="1">
      <c r="A2404" t="s">
        <v>67</v>
      </c>
      <c r="B2404">
        <v>5</v>
      </c>
      <c r="C2404">
        <v>500</v>
      </c>
      <c r="D2404" t="s">
        <v>2046</v>
      </c>
    </row>
    <row r="2405" spans="1:4" hidden="1">
      <c r="A2405" t="s">
        <v>68</v>
      </c>
      <c r="B2405">
        <v>5</v>
      </c>
      <c r="C2405">
        <v>100</v>
      </c>
      <c r="D2405" t="s">
        <v>2046</v>
      </c>
    </row>
    <row r="2406" spans="1:4" hidden="1">
      <c r="A2406" t="s">
        <v>69</v>
      </c>
      <c r="B2406">
        <v>5</v>
      </c>
      <c r="C2406">
        <v>100</v>
      </c>
      <c r="D2406" t="s">
        <v>2046</v>
      </c>
    </row>
    <row r="2407" spans="1:4" hidden="1">
      <c r="A2407" t="s">
        <v>70</v>
      </c>
      <c r="B2407">
        <v>5</v>
      </c>
      <c r="C2407">
        <v>100</v>
      </c>
      <c r="D2407" t="s">
        <v>2046</v>
      </c>
    </row>
    <row r="2408" spans="1:4" hidden="1">
      <c r="A2408" t="s">
        <v>71</v>
      </c>
      <c r="B2408">
        <v>5</v>
      </c>
      <c r="C2408">
        <v>100</v>
      </c>
      <c r="D2408" t="s">
        <v>2046</v>
      </c>
    </row>
    <row r="2409" spans="1:4" hidden="1">
      <c r="A2409" t="s">
        <v>108</v>
      </c>
      <c r="B2409">
        <v>5</v>
      </c>
      <c r="C2409">
        <v>100</v>
      </c>
      <c r="D2409" t="s">
        <v>2046</v>
      </c>
    </row>
    <row r="2410" spans="1:4" hidden="1">
      <c r="A2410" t="s">
        <v>548</v>
      </c>
      <c r="B2410">
        <v>5</v>
      </c>
      <c r="C2410">
        <v>100</v>
      </c>
      <c r="D2410" t="s">
        <v>2046</v>
      </c>
    </row>
    <row r="2411" spans="1:4" hidden="1">
      <c r="A2411" t="s">
        <v>263</v>
      </c>
      <c r="B2411">
        <v>5</v>
      </c>
      <c r="C2411">
        <v>200</v>
      </c>
      <c r="D2411" t="s">
        <v>2046</v>
      </c>
    </row>
    <row r="2412" spans="1:4" hidden="1">
      <c r="A2412" t="s">
        <v>2234</v>
      </c>
      <c r="B2412">
        <v>5</v>
      </c>
      <c r="C2412">
        <v>100</v>
      </c>
      <c r="D2412" t="s">
        <v>2046</v>
      </c>
    </row>
    <row r="2413" spans="1:4" hidden="1">
      <c r="A2413" t="s">
        <v>440</v>
      </c>
      <c r="B2413">
        <v>5</v>
      </c>
      <c r="C2413">
        <v>100</v>
      </c>
      <c r="D2413" t="s">
        <v>2046</v>
      </c>
    </row>
    <row r="2414" spans="1:4" hidden="1">
      <c r="A2414" t="s">
        <v>167</v>
      </c>
      <c r="B2414">
        <v>5</v>
      </c>
      <c r="C2414">
        <v>400</v>
      </c>
      <c r="D2414" t="s">
        <v>2046</v>
      </c>
    </row>
    <row r="2415" spans="1:4" hidden="1">
      <c r="A2415" t="s">
        <v>574</v>
      </c>
      <c r="B2415">
        <v>5</v>
      </c>
      <c r="C2415">
        <v>100</v>
      </c>
      <c r="D2415" t="s">
        <v>2046</v>
      </c>
    </row>
    <row r="2416" spans="1:4" hidden="1">
      <c r="A2416" t="s">
        <v>2235</v>
      </c>
      <c r="B2416">
        <v>5</v>
      </c>
      <c r="C2416">
        <v>100</v>
      </c>
      <c r="D2416" t="s">
        <v>2046</v>
      </c>
    </row>
    <row r="2417" spans="1:4" hidden="1">
      <c r="A2417" t="s">
        <v>13</v>
      </c>
      <c r="B2417">
        <v>5</v>
      </c>
      <c r="C2417">
        <v>200</v>
      </c>
      <c r="D2417" t="s">
        <v>2046</v>
      </c>
    </row>
    <row r="2418" spans="1:4" hidden="1">
      <c r="A2418" t="s">
        <v>73</v>
      </c>
      <c r="B2418">
        <v>5</v>
      </c>
      <c r="C2418">
        <v>200</v>
      </c>
      <c r="D2418" t="s">
        <v>2046</v>
      </c>
    </row>
    <row r="2419" spans="1:4" hidden="1">
      <c r="A2419" t="s">
        <v>2236</v>
      </c>
      <c r="B2419">
        <v>5</v>
      </c>
      <c r="C2419">
        <v>100</v>
      </c>
      <c r="D2419" t="s">
        <v>2046</v>
      </c>
    </row>
    <row r="2420" spans="1:4" hidden="1">
      <c r="A2420" t="s">
        <v>74</v>
      </c>
      <c r="B2420">
        <v>5</v>
      </c>
      <c r="C2420">
        <v>100</v>
      </c>
      <c r="D2420" t="s">
        <v>2046</v>
      </c>
    </row>
    <row r="2421" spans="1:4" hidden="1">
      <c r="A2421" t="s">
        <v>2237</v>
      </c>
      <c r="B2421">
        <v>5</v>
      </c>
      <c r="C2421">
        <v>200</v>
      </c>
      <c r="D2421" t="s">
        <v>2046</v>
      </c>
    </row>
    <row r="2422" spans="1:4" hidden="1">
      <c r="A2422" t="s">
        <v>528</v>
      </c>
      <c r="B2422">
        <v>5</v>
      </c>
      <c r="C2422">
        <v>200</v>
      </c>
      <c r="D2422" t="s">
        <v>2046</v>
      </c>
    </row>
    <row r="2423" spans="1:4" hidden="1">
      <c r="A2423" t="s">
        <v>75</v>
      </c>
      <c r="B2423">
        <v>5</v>
      </c>
      <c r="C2423">
        <v>200</v>
      </c>
      <c r="D2423" t="s">
        <v>2046</v>
      </c>
    </row>
    <row r="2424" spans="1:4" hidden="1">
      <c r="A2424" t="s">
        <v>109</v>
      </c>
      <c r="B2424">
        <v>5</v>
      </c>
      <c r="C2424">
        <v>100</v>
      </c>
      <c r="D2424" t="s">
        <v>2046</v>
      </c>
    </row>
    <row r="2425" spans="1:4" hidden="1">
      <c r="A2425" t="s">
        <v>462</v>
      </c>
      <c r="B2425">
        <v>5</v>
      </c>
      <c r="C2425">
        <v>100</v>
      </c>
      <c r="D2425" t="s">
        <v>2046</v>
      </c>
    </row>
    <row r="2426" spans="1:4" hidden="1">
      <c r="A2426" t="s">
        <v>463</v>
      </c>
      <c r="B2426">
        <v>5</v>
      </c>
      <c r="C2426">
        <v>100</v>
      </c>
      <c r="D2426" t="s">
        <v>2046</v>
      </c>
    </row>
    <row r="2427" spans="1:4" hidden="1">
      <c r="A2427" t="s">
        <v>464</v>
      </c>
      <c r="B2427">
        <v>5</v>
      </c>
      <c r="C2427">
        <v>100</v>
      </c>
      <c r="D2427" t="s">
        <v>2046</v>
      </c>
    </row>
    <row r="2428" spans="1:4" hidden="1">
      <c r="A2428" t="s">
        <v>486</v>
      </c>
      <c r="B2428">
        <v>5</v>
      </c>
      <c r="C2428">
        <v>100</v>
      </c>
      <c r="D2428" t="s">
        <v>2046</v>
      </c>
    </row>
    <row r="2429" spans="1:4" hidden="1">
      <c r="A2429" t="s">
        <v>395</v>
      </c>
      <c r="B2429">
        <v>5</v>
      </c>
      <c r="C2429">
        <v>100</v>
      </c>
      <c r="D2429" t="s">
        <v>2046</v>
      </c>
    </row>
    <row r="2430" spans="1:4" hidden="1">
      <c r="A2430" t="s">
        <v>301</v>
      </c>
      <c r="B2430">
        <v>5</v>
      </c>
      <c r="C2430">
        <v>100</v>
      </c>
      <c r="D2430" t="s">
        <v>2046</v>
      </c>
    </row>
    <row r="2431" spans="1:4" hidden="1">
      <c r="A2431" t="s">
        <v>76</v>
      </c>
      <c r="B2431">
        <v>5</v>
      </c>
      <c r="C2431">
        <v>100</v>
      </c>
      <c r="D2431" t="s">
        <v>2046</v>
      </c>
    </row>
    <row r="2432" spans="1:4" hidden="1">
      <c r="A2432" t="s">
        <v>168</v>
      </c>
      <c r="B2432">
        <v>5</v>
      </c>
      <c r="C2432">
        <v>100</v>
      </c>
      <c r="D2432" t="s">
        <v>2046</v>
      </c>
    </row>
    <row r="2433" spans="1:4" hidden="1">
      <c r="A2433" t="s">
        <v>14</v>
      </c>
      <c r="B2433">
        <v>5</v>
      </c>
      <c r="C2433">
        <v>300</v>
      </c>
      <c r="D2433" t="s">
        <v>2046</v>
      </c>
    </row>
    <row r="2434" spans="1:4" hidden="1">
      <c r="A2434" t="s">
        <v>15</v>
      </c>
      <c r="B2434">
        <v>5</v>
      </c>
      <c r="C2434">
        <v>200</v>
      </c>
      <c r="D2434" t="s">
        <v>2046</v>
      </c>
    </row>
    <row r="2435" spans="1:4" hidden="1">
      <c r="A2435" t="s">
        <v>472</v>
      </c>
      <c r="B2435">
        <v>5</v>
      </c>
      <c r="C2435">
        <v>400</v>
      </c>
      <c r="D2435" t="s">
        <v>2046</v>
      </c>
    </row>
    <row r="2436" spans="1:4" hidden="1">
      <c r="A2436" t="s">
        <v>16</v>
      </c>
      <c r="B2436">
        <v>5</v>
      </c>
      <c r="C2436">
        <v>200</v>
      </c>
      <c r="D2436" t="s">
        <v>2046</v>
      </c>
    </row>
    <row r="2437" spans="1:4" hidden="1">
      <c r="A2437" t="s">
        <v>17</v>
      </c>
      <c r="B2437">
        <v>5</v>
      </c>
      <c r="C2437">
        <v>200</v>
      </c>
      <c r="D2437" t="s">
        <v>2046</v>
      </c>
    </row>
    <row r="2438" spans="1:4" hidden="1">
      <c r="A2438" t="s">
        <v>18</v>
      </c>
      <c r="B2438">
        <v>5</v>
      </c>
      <c r="C2438">
        <v>600</v>
      </c>
      <c r="D2438" t="s">
        <v>2046</v>
      </c>
    </row>
    <row r="2439" spans="1:4" hidden="1">
      <c r="A2439" t="s">
        <v>396</v>
      </c>
      <c r="B2439">
        <v>5</v>
      </c>
      <c r="C2439">
        <v>1200</v>
      </c>
      <c r="D2439" t="s">
        <v>2046</v>
      </c>
    </row>
    <row r="2440" spans="1:4" hidden="1">
      <c r="A2440" t="s">
        <v>19</v>
      </c>
      <c r="B2440">
        <v>5</v>
      </c>
      <c r="C2440">
        <v>200</v>
      </c>
      <c r="D2440" t="s">
        <v>2046</v>
      </c>
    </row>
    <row r="2441" spans="1:4" hidden="1">
      <c r="A2441" t="s">
        <v>20</v>
      </c>
      <c r="B2441">
        <v>5</v>
      </c>
      <c r="C2441">
        <v>264</v>
      </c>
      <c r="D2441" t="s">
        <v>2046</v>
      </c>
    </row>
    <row r="2442" spans="1:4" hidden="1">
      <c r="A2442" t="s">
        <v>21</v>
      </c>
      <c r="B2442">
        <v>5</v>
      </c>
      <c r="C2442">
        <v>336</v>
      </c>
      <c r="D2442" t="s">
        <v>2046</v>
      </c>
    </row>
    <row r="2443" spans="1:4" hidden="1">
      <c r="A2443" t="s">
        <v>22</v>
      </c>
      <c r="B2443">
        <v>5</v>
      </c>
      <c r="C2443">
        <v>600</v>
      </c>
      <c r="D2443" t="s">
        <v>2046</v>
      </c>
    </row>
    <row r="2444" spans="1:4" hidden="1">
      <c r="A2444" t="s">
        <v>23</v>
      </c>
      <c r="B2444">
        <v>5</v>
      </c>
      <c r="C2444">
        <v>100</v>
      </c>
      <c r="D2444" t="s">
        <v>2046</v>
      </c>
    </row>
    <row r="2445" spans="1:4" hidden="1">
      <c r="A2445" t="s">
        <v>169</v>
      </c>
      <c r="B2445">
        <v>5</v>
      </c>
      <c r="C2445">
        <v>100</v>
      </c>
      <c r="D2445" t="s">
        <v>2046</v>
      </c>
    </row>
    <row r="2446" spans="1:4" hidden="1">
      <c r="A2446" t="s">
        <v>24</v>
      </c>
      <c r="B2446">
        <v>5</v>
      </c>
      <c r="C2446">
        <v>100</v>
      </c>
      <c r="D2446" t="s">
        <v>2046</v>
      </c>
    </row>
    <row r="2447" spans="1:4" hidden="1">
      <c r="A2447" t="s">
        <v>170</v>
      </c>
      <c r="B2447">
        <v>5</v>
      </c>
      <c r="C2447">
        <v>100</v>
      </c>
      <c r="D2447" t="s">
        <v>2046</v>
      </c>
    </row>
    <row r="2448" spans="1:4" hidden="1">
      <c r="A2448" t="s">
        <v>25</v>
      </c>
      <c r="B2448">
        <v>5</v>
      </c>
      <c r="C2448">
        <v>100</v>
      </c>
      <c r="D2448" t="s">
        <v>2046</v>
      </c>
    </row>
    <row r="2449" spans="1:4" hidden="1">
      <c r="A2449" t="s">
        <v>171</v>
      </c>
      <c r="B2449">
        <v>5</v>
      </c>
      <c r="C2449">
        <v>100</v>
      </c>
      <c r="D2449" t="s">
        <v>2046</v>
      </c>
    </row>
    <row r="2450" spans="1:4" hidden="1">
      <c r="A2450" t="s">
        <v>26</v>
      </c>
      <c r="B2450">
        <v>5</v>
      </c>
      <c r="C2450">
        <v>100</v>
      </c>
      <c r="D2450" t="s">
        <v>2046</v>
      </c>
    </row>
    <row r="2451" spans="1:4" hidden="1">
      <c r="A2451" t="s">
        <v>2238</v>
      </c>
      <c r="B2451">
        <v>5</v>
      </c>
      <c r="C2451">
        <v>100</v>
      </c>
      <c r="D2451" t="s">
        <v>2046</v>
      </c>
    </row>
    <row r="2452" spans="1:4" hidden="1">
      <c r="A2452" t="s">
        <v>2239</v>
      </c>
      <c r="B2452">
        <v>5</v>
      </c>
      <c r="C2452">
        <v>100</v>
      </c>
      <c r="D2452" t="s">
        <v>2046</v>
      </c>
    </row>
    <row r="2453" spans="1:4" hidden="1">
      <c r="A2453" t="s">
        <v>1712</v>
      </c>
      <c r="B2453">
        <v>5</v>
      </c>
      <c r="C2453">
        <v>144</v>
      </c>
      <c r="D2453" t="s">
        <v>2046</v>
      </c>
    </row>
    <row r="2454" spans="1:4" hidden="1">
      <c r="A2454" t="s">
        <v>27</v>
      </c>
      <c r="B2454">
        <v>5</v>
      </c>
      <c r="C2454">
        <v>400</v>
      </c>
      <c r="D2454" t="s">
        <v>2046</v>
      </c>
    </row>
    <row r="2455" spans="1:4" hidden="1">
      <c r="A2455" t="s">
        <v>1698</v>
      </c>
      <c r="B2455">
        <v>5</v>
      </c>
      <c r="C2455">
        <v>200</v>
      </c>
      <c r="D2455" t="s">
        <v>2046</v>
      </c>
    </row>
    <row r="2456" spans="1:4" hidden="1">
      <c r="A2456" t="s">
        <v>28</v>
      </c>
      <c r="B2456">
        <v>5</v>
      </c>
      <c r="C2456">
        <v>200</v>
      </c>
      <c r="D2456" t="s">
        <v>2046</v>
      </c>
    </row>
    <row r="2457" spans="1:4" hidden="1">
      <c r="A2457" t="s">
        <v>110</v>
      </c>
      <c r="B2457">
        <v>5</v>
      </c>
      <c r="C2457">
        <v>100</v>
      </c>
      <c r="D2457" t="s">
        <v>2046</v>
      </c>
    </row>
    <row r="2458" spans="1:4" hidden="1">
      <c r="A2458" t="s">
        <v>172</v>
      </c>
      <c r="B2458">
        <v>5</v>
      </c>
      <c r="C2458">
        <v>100</v>
      </c>
      <c r="D2458" t="s">
        <v>2046</v>
      </c>
    </row>
    <row r="2459" spans="1:4" hidden="1">
      <c r="A2459" t="s">
        <v>29</v>
      </c>
      <c r="B2459">
        <v>5</v>
      </c>
      <c r="C2459">
        <v>100</v>
      </c>
      <c r="D2459" t="s">
        <v>2046</v>
      </c>
    </row>
    <row r="2460" spans="1:4" hidden="1">
      <c r="A2460" t="s">
        <v>111</v>
      </c>
      <c r="B2460">
        <v>5</v>
      </c>
      <c r="C2460">
        <v>100</v>
      </c>
      <c r="D2460" t="s">
        <v>2046</v>
      </c>
    </row>
    <row r="2461" spans="1:4" hidden="1">
      <c r="A2461" t="s">
        <v>173</v>
      </c>
      <c r="B2461">
        <v>5</v>
      </c>
      <c r="C2461">
        <v>100</v>
      </c>
      <c r="D2461" t="s">
        <v>2046</v>
      </c>
    </row>
    <row r="2462" spans="1:4" hidden="1">
      <c r="A2462" t="s">
        <v>30</v>
      </c>
      <c r="B2462">
        <v>5</v>
      </c>
      <c r="C2462">
        <v>100</v>
      </c>
      <c r="D2462" t="s">
        <v>2046</v>
      </c>
    </row>
    <row r="2463" spans="1:4" hidden="1">
      <c r="A2463" t="s">
        <v>397</v>
      </c>
      <c r="B2463">
        <v>5</v>
      </c>
      <c r="C2463">
        <v>200</v>
      </c>
      <c r="D2463" t="s">
        <v>2046</v>
      </c>
    </row>
    <row r="2464" spans="1:4" hidden="1">
      <c r="A2464" t="s">
        <v>31</v>
      </c>
      <c r="B2464">
        <v>5</v>
      </c>
      <c r="C2464">
        <v>400</v>
      </c>
      <c r="D2464" t="s">
        <v>2046</v>
      </c>
    </row>
    <row r="2465" spans="1:4" hidden="1">
      <c r="A2465" t="s">
        <v>422</v>
      </c>
      <c r="B2465">
        <v>5</v>
      </c>
      <c r="C2465">
        <v>400</v>
      </c>
      <c r="D2465" t="s">
        <v>2046</v>
      </c>
    </row>
    <row r="2466" spans="1:4" hidden="1">
      <c r="A2466" t="s">
        <v>32</v>
      </c>
      <c r="B2466">
        <v>5</v>
      </c>
      <c r="C2466">
        <v>200</v>
      </c>
      <c r="D2466" t="s">
        <v>2046</v>
      </c>
    </row>
    <row r="2467" spans="1:4" hidden="1">
      <c r="A2467" t="s">
        <v>33</v>
      </c>
      <c r="B2467">
        <v>5</v>
      </c>
      <c r="C2467">
        <v>300</v>
      </c>
      <c r="D2467" t="s">
        <v>2046</v>
      </c>
    </row>
    <row r="2468" spans="1:4" hidden="1">
      <c r="A2468" t="s">
        <v>34</v>
      </c>
      <c r="B2468">
        <v>5</v>
      </c>
      <c r="C2468">
        <v>300</v>
      </c>
      <c r="D2468" t="s">
        <v>2046</v>
      </c>
    </row>
    <row r="2469" spans="1:4" hidden="1">
      <c r="A2469" t="s">
        <v>35</v>
      </c>
      <c r="B2469">
        <v>5</v>
      </c>
      <c r="C2469">
        <v>200</v>
      </c>
      <c r="D2469" t="s">
        <v>2046</v>
      </c>
    </row>
    <row r="2470" spans="1:4" hidden="1">
      <c r="A2470" t="s">
        <v>398</v>
      </c>
      <c r="B2470">
        <v>5</v>
      </c>
      <c r="C2470">
        <v>200</v>
      </c>
      <c r="D2470" t="s">
        <v>2046</v>
      </c>
    </row>
    <row r="2471" spans="1:4" hidden="1">
      <c r="A2471" t="s">
        <v>423</v>
      </c>
      <c r="B2471">
        <v>5</v>
      </c>
      <c r="C2471">
        <v>200</v>
      </c>
      <c r="D2471" t="s">
        <v>2046</v>
      </c>
    </row>
    <row r="2472" spans="1:4" hidden="1">
      <c r="A2472" t="s">
        <v>400</v>
      </c>
      <c r="B2472">
        <v>5</v>
      </c>
      <c r="C2472">
        <v>700</v>
      </c>
      <c r="D2472" t="s">
        <v>2046</v>
      </c>
    </row>
    <row r="2473" spans="1:4" hidden="1">
      <c r="A2473" t="s">
        <v>36</v>
      </c>
      <c r="B2473">
        <v>5</v>
      </c>
      <c r="C2473">
        <v>100</v>
      </c>
      <c r="D2473" t="s">
        <v>2046</v>
      </c>
    </row>
    <row r="2474" spans="1:4" hidden="1">
      <c r="A2474" t="s">
        <v>37</v>
      </c>
      <c r="B2474">
        <v>5</v>
      </c>
      <c r="C2474">
        <v>100</v>
      </c>
      <c r="D2474" t="s">
        <v>2046</v>
      </c>
    </row>
    <row r="2475" spans="1:4" hidden="1">
      <c r="A2475" t="s">
        <v>38</v>
      </c>
      <c r="B2475">
        <v>5</v>
      </c>
      <c r="C2475">
        <v>100</v>
      </c>
      <c r="D2475" t="s">
        <v>2046</v>
      </c>
    </row>
    <row r="2476" spans="1:4" hidden="1">
      <c r="A2476" t="s">
        <v>39</v>
      </c>
      <c r="B2476">
        <v>5</v>
      </c>
      <c r="C2476">
        <v>100</v>
      </c>
      <c r="D2476" t="s">
        <v>2046</v>
      </c>
    </row>
    <row r="2477" spans="1:4" hidden="1">
      <c r="A2477" t="s">
        <v>40</v>
      </c>
      <c r="B2477">
        <v>5</v>
      </c>
      <c r="C2477">
        <v>100</v>
      </c>
      <c r="D2477" t="s">
        <v>2046</v>
      </c>
    </row>
    <row r="2478" spans="1:4" hidden="1">
      <c r="A2478" t="s">
        <v>424</v>
      </c>
      <c r="B2478">
        <v>5</v>
      </c>
      <c r="C2478">
        <v>300</v>
      </c>
      <c r="D2478" t="s">
        <v>2046</v>
      </c>
    </row>
    <row r="2479" spans="1:4" hidden="1">
      <c r="A2479" t="s">
        <v>2240</v>
      </c>
      <c r="B2479">
        <v>5</v>
      </c>
      <c r="C2479">
        <v>100</v>
      </c>
      <c r="D2479" t="s">
        <v>2046</v>
      </c>
    </row>
    <row r="2480" spans="1:4" hidden="1">
      <c r="A2480" t="s">
        <v>41</v>
      </c>
      <c r="B2480">
        <v>5</v>
      </c>
      <c r="C2480">
        <v>100</v>
      </c>
      <c r="D2480" t="s">
        <v>2046</v>
      </c>
    </row>
    <row r="2481" spans="1:4" hidden="1">
      <c r="A2481" t="s">
        <v>42</v>
      </c>
      <c r="B2481">
        <v>5</v>
      </c>
      <c r="C2481">
        <v>400</v>
      </c>
      <c r="D2481" t="s">
        <v>2046</v>
      </c>
    </row>
    <row r="2482" spans="1:4" hidden="1">
      <c r="A2482" t="s">
        <v>473</v>
      </c>
      <c r="B2482">
        <v>5</v>
      </c>
      <c r="C2482">
        <v>200</v>
      </c>
      <c r="D2482" t="s">
        <v>2046</v>
      </c>
    </row>
    <row r="2483" spans="1:4" hidden="1">
      <c r="A2483" t="s">
        <v>43</v>
      </c>
      <c r="B2483">
        <v>5</v>
      </c>
      <c r="C2483">
        <v>200</v>
      </c>
      <c r="D2483" t="s">
        <v>2046</v>
      </c>
    </row>
    <row r="2484" spans="1:4" hidden="1">
      <c r="A2484" t="s">
        <v>474</v>
      </c>
      <c r="B2484">
        <v>5</v>
      </c>
      <c r="C2484">
        <v>500</v>
      </c>
      <c r="D2484" t="s">
        <v>2046</v>
      </c>
    </row>
    <row r="2485" spans="1:4" hidden="1">
      <c r="A2485" t="s">
        <v>174</v>
      </c>
      <c r="B2485">
        <v>5</v>
      </c>
      <c r="C2485">
        <v>312</v>
      </c>
      <c r="D2485" t="s">
        <v>2046</v>
      </c>
    </row>
    <row r="2486" spans="1:4" hidden="1">
      <c r="A2486" t="s">
        <v>425</v>
      </c>
      <c r="B2486">
        <v>5</v>
      </c>
      <c r="C2486">
        <v>200</v>
      </c>
      <c r="D2486" t="s">
        <v>2046</v>
      </c>
    </row>
    <row r="2487" spans="1:4" hidden="1">
      <c r="A2487" t="s">
        <v>175</v>
      </c>
      <c r="B2487">
        <v>5</v>
      </c>
      <c r="C2487">
        <v>300</v>
      </c>
      <c r="D2487" t="s">
        <v>2046</v>
      </c>
    </row>
    <row r="2488" spans="1:4" hidden="1">
      <c r="A2488" t="s">
        <v>426</v>
      </c>
      <c r="B2488">
        <v>5</v>
      </c>
      <c r="C2488">
        <v>100</v>
      </c>
      <c r="D2488" t="s">
        <v>2046</v>
      </c>
    </row>
    <row r="2489" spans="1:4" hidden="1">
      <c r="A2489" t="s">
        <v>531</v>
      </c>
      <c r="B2489">
        <v>5</v>
      </c>
      <c r="C2489">
        <v>100</v>
      </c>
      <c r="D2489" t="s">
        <v>2046</v>
      </c>
    </row>
    <row r="2490" spans="1:4" hidden="1">
      <c r="A2490" t="s">
        <v>487</v>
      </c>
      <c r="B2490">
        <v>5</v>
      </c>
      <c r="C2490">
        <v>100</v>
      </c>
      <c r="D2490" t="s">
        <v>2046</v>
      </c>
    </row>
    <row r="2491" spans="1:4" hidden="1">
      <c r="A2491" t="s">
        <v>1726</v>
      </c>
      <c r="B2491">
        <v>5</v>
      </c>
      <c r="C2491">
        <v>100</v>
      </c>
      <c r="D2491" t="s">
        <v>2046</v>
      </c>
    </row>
    <row r="2492" spans="1:4" hidden="1">
      <c r="A2492" t="s">
        <v>2241</v>
      </c>
      <c r="B2492">
        <v>5</v>
      </c>
      <c r="C2492">
        <v>100</v>
      </c>
      <c r="D2492" t="s">
        <v>2046</v>
      </c>
    </row>
    <row r="2493" spans="1:4" hidden="1">
      <c r="A2493" t="s">
        <v>1793</v>
      </c>
      <c r="B2493">
        <v>5</v>
      </c>
      <c r="C2493">
        <v>200</v>
      </c>
      <c r="D2493" t="s">
        <v>2046</v>
      </c>
    </row>
    <row r="2494" spans="1:4" hidden="1">
      <c r="A2494" t="s">
        <v>1794</v>
      </c>
      <c r="B2494">
        <v>5</v>
      </c>
      <c r="C2494">
        <v>100</v>
      </c>
      <c r="D2494" t="s">
        <v>2046</v>
      </c>
    </row>
    <row r="2495" spans="1:4" hidden="1">
      <c r="A2495" t="s">
        <v>442</v>
      </c>
      <c r="B2495">
        <v>5</v>
      </c>
      <c r="C2495">
        <v>100</v>
      </c>
      <c r="D2495" t="s">
        <v>2046</v>
      </c>
    </row>
    <row r="2496" spans="1:4" hidden="1">
      <c r="A2496" t="s">
        <v>1730</v>
      </c>
      <c r="B2496">
        <v>5</v>
      </c>
      <c r="C2496">
        <v>100</v>
      </c>
      <c r="D2496" t="s">
        <v>2046</v>
      </c>
    </row>
    <row r="2497" spans="1:4" hidden="1">
      <c r="A2497" t="s">
        <v>510</v>
      </c>
      <c r="B2497">
        <v>5</v>
      </c>
      <c r="C2497">
        <v>100</v>
      </c>
      <c r="D2497" t="s">
        <v>2046</v>
      </c>
    </row>
    <row r="2498" spans="1:4" hidden="1">
      <c r="A2498" t="s">
        <v>78</v>
      </c>
      <c r="B2498">
        <v>5</v>
      </c>
      <c r="C2498">
        <v>100</v>
      </c>
      <c r="D2498" t="s">
        <v>2046</v>
      </c>
    </row>
    <row r="2499" spans="1:4" hidden="1">
      <c r="A2499" t="s">
        <v>1702</v>
      </c>
      <c r="B2499">
        <v>5</v>
      </c>
      <c r="C2499">
        <v>100</v>
      </c>
      <c r="D2499" t="s">
        <v>2046</v>
      </c>
    </row>
    <row r="2500" spans="1:4" hidden="1">
      <c r="A2500" t="s">
        <v>1795</v>
      </c>
      <c r="B2500">
        <v>5</v>
      </c>
      <c r="C2500">
        <v>100</v>
      </c>
      <c r="D2500" t="s">
        <v>2046</v>
      </c>
    </row>
    <row r="2501" spans="1:4" hidden="1">
      <c r="A2501" t="s">
        <v>578</v>
      </c>
      <c r="B2501">
        <v>5</v>
      </c>
      <c r="C2501">
        <v>100</v>
      </c>
      <c r="D2501" t="s">
        <v>2046</v>
      </c>
    </row>
    <row r="2502" spans="1:4" hidden="1">
      <c r="A2502" t="s">
        <v>80</v>
      </c>
      <c r="B2502">
        <v>5</v>
      </c>
      <c r="C2502">
        <v>100</v>
      </c>
      <c r="D2502" t="s">
        <v>2046</v>
      </c>
    </row>
    <row r="2503" spans="1:4" hidden="1">
      <c r="A2503" t="s">
        <v>302</v>
      </c>
      <c r="B2503">
        <v>5</v>
      </c>
      <c r="C2503">
        <v>100</v>
      </c>
      <c r="D2503" t="s">
        <v>2046</v>
      </c>
    </row>
    <row r="2504" spans="1:4" hidden="1">
      <c r="A2504" t="s">
        <v>444</v>
      </c>
      <c r="B2504">
        <v>5</v>
      </c>
      <c r="C2504">
        <v>88</v>
      </c>
      <c r="D2504" t="s">
        <v>2046</v>
      </c>
    </row>
    <row r="2505" spans="1:4" hidden="1">
      <c r="A2505" t="s">
        <v>445</v>
      </c>
      <c r="B2505">
        <v>5</v>
      </c>
      <c r="C2505">
        <v>112</v>
      </c>
      <c r="D2505" t="s">
        <v>2046</v>
      </c>
    </row>
    <row r="2506" spans="1:4" hidden="1">
      <c r="A2506" t="s">
        <v>4</v>
      </c>
      <c r="B2506">
        <v>5</v>
      </c>
      <c r="C2506">
        <v>100</v>
      </c>
      <c r="D2506" t="s">
        <v>2046</v>
      </c>
    </row>
    <row r="2507" spans="1:4" hidden="1">
      <c r="A2507" t="s">
        <v>319</v>
      </c>
      <c r="B2507">
        <v>5</v>
      </c>
      <c r="C2507">
        <v>100</v>
      </c>
      <c r="D2507" t="s">
        <v>2046</v>
      </c>
    </row>
    <row r="2508" spans="1:4" hidden="1">
      <c r="A2508" t="s">
        <v>303</v>
      </c>
      <c r="B2508">
        <v>5</v>
      </c>
      <c r="C2508">
        <v>100</v>
      </c>
      <c r="D2508" t="s">
        <v>2046</v>
      </c>
    </row>
    <row r="2509" spans="1:4" hidden="1">
      <c r="A2509" t="s">
        <v>476</v>
      </c>
      <c r="B2509">
        <v>5</v>
      </c>
      <c r="C2509">
        <v>100</v>
      </c>
      <c r="D2509" t="s">
        <v>2046</v>
      </c>
    </row>
    <row r="2510" spans="1:4" hidden="1">
      <c r="A2510" t="s">
        <v>402</v>
      </c>
      <c r="B2510">
        <v>5</v>
      </c>
      <c r="C2510">
        <v>100</v>
      </c>
      <c r="D2510" t="s">
        <v>2046</v>
      </c>
    </row>
    <row r="2511" spans="1:4" hidden="1">
      <c r="A2511" t="s">
        <v>403</v>
      </c>
      <c r="B2511">
        <v>5</v>
      </c>
      <c r="C2511">
        <v>100</v>
      </c>
      <c r="D2511" t="s">
        <v>2046</v>
      </c>
    </row>
    <row r="2512" spans="1:4" hidden="1">
      <c r="A2512" t="s">
        <v>404</v>
      </c>
      <c r="B2512">
        <v>5</v>
      </c>
      <c r="C2512">
        <v>100</v>
      </c>
      <c r="D2512" t="s">
        <v>2046</v>
      </c>
    </row>
    <row r="2513" spans="1:4" hidden="1">
      <c r="A2513" t="s">
        <v>405</v>
      </c>
      <c r="B2513">
        <v>5</v>
      </c>
      <c r="C2513">
        <v>100</v>
      </c>
      <c r="D2513" t="s">
        <v>2046</v>
      </c>
    </row>
    <row r="2514" spans="1:4" hidden="1">
      <c r="A2514" t="s">
        <v>118</v>
      </c>
      <c r="B2514">
        <v>5</v>
      </c>
      <c r="C2514">
        <v>100</v>
      </c>
      <c r="D2514" t="s">
        <v>2046</v>
      </c>
    </row>
    <row r="2515" spans="1:4" hidden="1">
      <c r="A2515" t="s">
        <v>176</v>
      </c>
      <c r="B2515">
        <v>5</v>
      </c>
      <c r="C2515">
        <v>100</v>
      </c>
      <c r="D2515" t="s">
        <v>2046</v>
      </c>
    </row>
    <row r="2516" spans="1:4" hidden="1">
      <c r="A2516" t="s">
        <v>373</v>
      </c>
      <c r="B2516">
        <v>5</v>
      </c>
      <c r="C2516">
        <v>100</v>
      </c>
      <c r="D2516" t="s">
        <v>2046</v>
      </c>
    </row>
    <row r="2517" spans="1:4" hidden="1">
      <c r="A2517" t="s">
        <v>2242</v>
      </c>
      <c r="B2517">
        <v>5</v>
      </c>
      <c r="C2517">
        <v>44</v>
      </c>
      <c r="D2517" t="s">
        <v>2046</v>
      </c>
    </row>
    <row r="2518" spans="1:4" hidden="1">
      <c r="A2518" t="s">
        <v>192</v>
      </c>
      <c r="B2518">
        <v>5</v>
      </c>
      <c r="C2518">
        <v>56</v>
      </c>
      <c r="D2518" t="s">
        <v>2046</v>
      </c>
    </row>
    <row r="2519" spans="1:4" hidden="1">
      <c r="A2519" t="s">
        <v>2243</v>
      </c>
      <c r="B2519">
        <v>5</v>
      </c>
      <c r="C2519">
        <v>44</v>
      </c>
      <c r="D2519" t="s">
        <v>2046</v>
      </c>
    </row>
    <row r="2520" spans="1:4" hidden="1">
      <c r="A2520" t="s">
        <v>1711</v>
      </c>
      <c r="B2520">
        <v>5</v>
      </c>
      <c r="C2520">
        <v>56</v>
      </c>
      <c r="D2520" t="s">
        <v>2046</v>
      </c>
    </row>
    <row r="2521" spans="1:4" hidden="1">
      <c r="A2521" t="s">
        <v>406</v>
      </c>
      <c r="B2521">
        <v>5</v>
      </c>
      <c r="C2521">
        <v>100</v>
      </c>
      <c r="D2521" t="s">
        <v>2046</v>
      </c>
    </row>
    <row r="2522" spans="1:4" hidden="1">
      <c r="A2522" t="s">
        <v>374</v>
      </c>
      <c r="B2522">
        <v>5</v>
      </c>
      <c r="C2522">
        <v>100</v>
      </c>
      <c r="D2522" t="s">
        <v>2046</v>
      </c>
    </row>
    <row r="2523" spans="1:4" hidden="1">
      <c r="A2523" t="s">
        <v>119</v>
      </c>
      <c r="B2523">
        <v>5</v>
      </c>
      <c r="C2523">
        <v>100</v>
      </c>
      <c r="D2523" t="s">
        <v>2046</v>
      </c>
    </row>
    <row r="2524" spans="1:4" hidden="1">
      <c r="A2524" t="s">
        <v>177</v>
      </c>
      <c r="B2524">
        <v>5</v>
      </c>
      <c r="C2524">
        <v>100</v>
      </c>
      <c r="D2524" t="s">
        <v>2046</v>
      </c>
    </row>
    <row r="2525" spans="1:4" hidden="1">
      <c r="A2525" t="s">
        <v>446</v>
      </c>
      <c r="B2525">
        <v>5</v>
      </c>
      <c r="C2525">
        <v>100</v>
      </c>
      <c r="D2525" t="s">
        <v>2046</v>
      </c>
    </row>
    <row r="2526" spans="1:4" hidden="1">
      <c r="A2526" t="s">
        <v>2033</v>
      </c>
      <c r="B2526">
        <v>5</v>
      </c>
      <c r="C2526">
        <v>100</v>
      </c>
      <c r="D2526" t="s">
        <v>2046</v>
      </c>
    </row>
    <row r="2527" spans="1:4" hidden="1">
      <c r="A2527" t="s">
        <v>2034</v>
      </c>
      <c r="B2527">
        <v>5</v>
      </c>
      <c r="C2527">
        <v>200</v>
      </c>
      <c r="D2527" t="s">
        <v>2046</v>
      </c>
    </row>
    <row r="2528" spans="1:4" hidden="1">
      <c r="A2528" t="s">
        <v>409</v>
      </c>
      <c r="B2528">
        <v>5</v>
      </c>
      <c r="C2528">
        <v>100</v>
      </c>
      <c r="D2528" t="s">
        <v>2046</v>
      </c>
    </row>
    <row r="2529" spans="1:4" hidden="1">
      <c r="A2529" t="s">
        <v>375</v>
      </c>
      <c r="B2529">
        <v>5</v>
      </c>
      <c r="C2529">
        <v>100</v>
      </c>
      <c r="D2529" t="s">
        <v>2046</v>
      </c>
    </row>
    <row r="2530" spans="1:4" hidden="1">
      <c r="A2530" t="s">
        <v>410</v>
      </c>
      <c r="B2530">
        <v>5</v>
      </c>
      <c r="C2530">
        <v>100</v>
      </c>
      <c r="D2530" t="s">
        <v>2046</v>
      </c>
    </row>
    <row r="2531" spans="1:4" hidden="1">
      <c r="A2531" t="s">
        <v>284</v>
      </c>
      <c r="B2531">
        <v>5</v>
      </c>
      <c r="C2531">
        <v>100</v>
      </c>
      <c r="D2531" t="s">
        <v>2046</v>
      </c>
    </row>
    <row r="2532" spans="1:4" hidden="1">
      <c r="A2532" t="s">
        <v>285</v>
      </c>
      <c r="B2532">
        <v>5</v>
      </c>
      <c r="C2532">
        <v>100</v>
      </c>
      <c r="D2532" t="s">
        <v>2046</v>
      </c>
    </row>
    <row r="2533" spans="1:4" hidden="1">
      <c r="A2533" t="s">
        <v>286</v>
      </c>
      <c r="B2533">
        <v>5</v>
      </c>
      <c r="C2533">
        <v>100</v>
      </c>
      <c r="D2533" t="s">
        <v>2046</v>
      </c>
    </row>
    <row r="2534" spans="1:4" hidden="1">
      <c r="A2534" t="s">
        <v>287</v>
      </c>
      <c r="B2534">
        <v>5</v>
      </c>
      <c r="C2534">
        <v>100</v>
      </c>
      <c r="D2534" t="s">
        <v>2046</v>
      </c>
    </row>
    <row r="2535" spans="1:4" hidden="1">
      <c r="A2535" t="s">
        <v>1722</v>
      </c>
      <c r="B2535">
        <v>5</v>
      </c>
      <c r="C2535">
        <v>200</v>
      </c>
      <c r="D2535" t="s">
        <v>2046</v>
      </c>
    </row>
    <row r="2536" spans="1:4" hidden="1">
      <c r="A2536" t="s">
        <v>428</v>
      </c>
      <c r="B2536">
        <v>5</v>
      </c>
      <c r="C2536">
        <v>100</v>
      </c>
      <c r="D2536" t="s">
        <v>2046</v>
      </c>
    </row>
    <row r="2537" spans="1:4" hidden="1">
      <c r="A2537" t="s">
        <v>429</v>
      </c>
      <c r="B2537">
        <v>5</v>
      </c>
      <c r="C2537">
        <v>100</v>
      </c>
      <c r="D2537" t="s">
        <v>2046</v>
      </c>
    </row>
    <row r="2538" spans="1:4" hidden="1">
      <c r="A2538" t="s">
        <v>561</v>
      </c>
      <c r="B2538">
        <v>5</v>
      </c>
      <c r="C2538">
        <v>200</v>
      </c>
      <c r="D2538" t="s">
        <v>2046</v>
      </c>
    </row>
    <row r="2539" spans="1:4" hidden="1">
      <c r="A2539" t="s">
        <v>1699</v>
      </c>
      <c r="B2539">
        <v>5</v>
      </c>
      <c r="C2539">
        <v>200</v>
      </c>
      <c r="D2539" t="s">
        <v>2046</v>
      </c>
    </row>
    <row r="2540" spans="1:4" hidden="1">
      <c r="A2540" t="s">
        <v>430</v>
      </c>
      <c r="B2540">
        <v>5</v>
      </c>
      <c r="C2540">
        <v>100</v>
      </c>
      <c r="D2540" t="s">
        <v>2046</v>
      </c>
    </row>
    <row r="2541" spans="1:4" hidden="1">
      <c r="A2541" t="s">
        <v>2035</v>
      </c>
      <c r="B2541">
        <v>5</v>
      </c>
      <c r="C2541">
        <v>100</v>
      </c>
      <c r="D2541" t="s">
        <v>2046</v>
      </c>
    </row>
    <row r="2542" spans="1:4" hidden="1">
      <c r="A2542" t="s">
        <v>178</v>
      </c>
      <c r="B2542">
        <v>5</v>
      </c>
      <c r="C2542">
        <v>100</v>
      </c>
      <c r="D2542" t="s">
        <v>2046</v>
      </c>
    </row>
    <row r="2543" spans="1:4" hidden="1">
      <c r="A2543" t="s">
        <v>179</v>
      </c>
      <c r="B2543">
        <v>5</v>
      </c>
      <c r="C2543">
        <v>100</v>
      </c>
      <c r="D2543" t="s">
        <v>2046</v>
      </c>
    </row>
    <row r="2544" spans="1:4" hidden="1">
      <c r="A2544" t="s">
        <v>180</v>
      </c>
      <c r="B2544">
        <v>5</v>
      </c>
      <c r="C2544">
        <v>100</v>
      </c>
      <c r="D2544" t="s">
        <v>2046</v>
      </c>
    </row>
    <row r="2545" spans="1:4" hidden="1">
      <c r="A2545" t="s">
        <v>2244</v>
      </c>
      <c r="B2545">
        <v>5</v>
      </c>
      <c r="C2545">
        <v>100</v>
      </c>
      <c r="D2545" t="s">
        <v>2046</v>
      </c>
    </row>
    <row r="2546" spans="1:4" hidden="1">
      <c r="A2546" t="s">
        <v>44</v>
      </c>
      <c r="B2546">
        <v>5</v>
      </c>
      <c r="C2546">
        <v>100</v>
      </c>
      <c r="D2546" t="s">
        <v>2046</v>
      </c>
    </row>
    <row r="2547" spans="1:4" hidden="1">
      <c r="A2547" t="s">
        <v>431</v>
      </c>
      <c r="B2547">
        <v>5</v>
      </c>
      <c r="C2547">
        <v>200</v>
      </c>
      <c r="D2547" t="s">
        <v>2046</v>
      </c>
    </row>
    <row r="2548" spans="1:4" hidden="1">
      <c r="A2548" t="s">
        <v>181</v>
      </c>
      <c r="B2548">
        <v>5</v>
      </c>
      <c r="C2548">
        <v>100</v>
      </c>
      <c r="D2548" t="s">
        <v>2046</v>
      </c>
    </row>
    <row r="2549" spans="1:4" hidden="1">
      <c r="A2549" t="s">
        <v>182</v>
      </c>
      <c r="B2549">
        <v>5</v>
      </c>
      <c r="C2549">
        <v>100</v>
      </c>
      <c r="D2549" t="s">
        <v>2046</v>
      </c>
    </row>
    <row r="2550" spans="1:4" hidden="1">
      <c r="A2550" t="s">
        <v>81</v>
      </c>
      <c r="B2550">
        <v>5</v>
      </c>
      <c r="C2550">
        <v>100</v>
      </c>
      <c r="D2550" t="s">
        <v>2046</v>
      </c>
    </row>
    <row r="2551" spans="1:4" hidden="1">
      <c r="A2551" t="s">
        <v>83</v>
      </c>
      <c r="B2551">
        <v>5</v>
      </c>
      <c r="C2551">
        <v>100</v>
      </c>
      <c r="D2551" t="s">
        <v>2046</v>
      </c>
    </row>
    <row r="2552" spans="1:4" hidden="1">
      <c r="A2552" t="s">
        <v>310</v>
      </c>
      <c r="B2552">
        <v>5</v>
      </c>
      <c r="C2552">
        <v>100</v>
      </c>
      <c r="D2552" t="s">
        <v>2046</v>
      </c>
    </row>
    <row r="2553" spans="1:4" hidden="1">
      <c r="A2553" t="s">
        <v>2245</v>
      </c>
      <c r="B2553">
        <v>5</v>
      </c>
      <c r="C2553">
        <v>100</v>
      </c>
      <c r="D2553" t="s">
        <v>2046</v>
      </c>
    </row>
    <row r="2554" spans="1:4" hidden="1">
      <c r="A2554" t="s">
        <v>2246</v>
      </c>
      <c r="B2554">
        <v>5</v>
      </c>
      <c r="C2554">
        <v>100</v>
      </c>
      <c r="D2554" t="s">
        <v>2046</v>
      </c>
    </row>
    <row r="2555" spans="1:4" hidden="1">
      <c r="A2555" t="s">
        <v>579</v>
      </c>
      <c r="B2555">
        <v>5</v>
      </c>
      <c r="C2555">
        <v>100</v>
      </c>
      <c r="D2555" t="s">
        <v>2046</v>
      </c>
    </row>
    <row r="2556" spans="1:4" hidden="1">
      <c r="A2556" t="s">
        <v>2247</v>
      </c>
      <c r="B2556">
        <v>5</v>
      </c>
      <c r="C2556">
        <v>100</v>
      </c>
      <c r="D2556" t="s">
        <v>2046</v>
      </c>
    </row>
    <row r="2557" spans="1:4" hidden="1">
      <c r="A2557" t="s">
        <v>2248</v>
      </c>
      <c r="B2557">
        <v>5</v>
      </c>
      <c r="C2557">
        <v>100</v>
      </c>
      <c r="D2557" t="s">
        <v>2046</v>
      </c>
    </row>
    <row r="2558" spans="1:4" hidden="1">
      <c r="A2558" t="s">
        <v>2249</v>
      </c>
      <c r="B2558">
        <v>5</v>
      </c>
      <c r="C2558">
        <v>100</v>
      </c>
      <c r="D2558" t="s">
        <v>2046</v>
      </c>
    </row>
    <row r="2559" spans="1:4" hidden="1">
      <c r="A2559" t="s">
        <v>2250</v>
      </c>
      <c r="B2559">
        <v>5</v>
      </c>
      <c r="C2559">
        <v>100</v>
      </c>
      <c r="D2559" t="s">
        <v>2046</v>
      </c>
    </row>
    <row r="2560" spans="1:4" hidden="1">
      <c r="A2560" t="s">
        <v>2036</v>
      </c>
      <c r="B2560">
        <v>5</v>
      </c>
      <c r="C2560">
        <v>100</v>
      </c>
      <c r="D2560" t="s">
        <v>2046</v>
      </c>
    </row>
    <row r="2561" spans="1:4" hidden="1">
      <c r="A2561" t="s">
        <v>448</v>
      </c>
      <c r="B2561">
        <v>5</v>
      </c>
      <c r="C2561">
        <v>56</v>
      </c>
      <c r="D2561" t="s">
        <v>2046</v>
      </c>
    </row>
    <row r="2562" spans="1:4" hidden="1">
      <c r="A2562" t="s">
        <v>452</v>
      </c>
      <c r="B2562">
        <v>5</v>
      </c>
      <c r="C2562">
        <v>44</v>
      </c>
      <c r="D2562" t="s">
        <v>2046</v>
      </c>
    </row>
    <row r="2563" spans="1:4" hidden="1">
      <c r="A2563" t="s">
        <v>377</v>
      </c>
      <c r="B2563">
        <v>5</v>
      </c>
      <c r="C2563">
        <v>100</v>
      </c>
      <c r="D2563" t="s">
        <v>2046</v>
      </c>
    </row>
    <row r="2564" spans="1:4" hidden="1">
      <c r="A2564" t="s">
        <v>2251</v>
      </c>
      <c r="B2564">
        <v>5</v>
      </c>
      <c r="C2564">
        <v>100</v>
      </c>
      <c r="D2564" t="s">
        <v>2046</v>
      </c>
    </row>
    <row r="2565" spans="1:4" hidden="1">
      <c r="A2565" t="s">
        <v>2252</v>
      </c>
      <c r="B2565">
        <v>5</v>
      </c>
      <c r="C2565">
        <v>100</v>
      </c>
      <c r="D2565" t="s">
        <v>2046</v>
      </c>
    </row>
    <row r="2566" spans="1:4" hidden="1">
      <c r="A2566" t="s">
        <v>2253</v>
      </c>
      <c r="B2566">
        <v>5</v>
      </c>
      <c r="C2566">
        <v>100</v>
      </c>
      <c r="D2566" t="s">
        <v>2046</v>
      </c>
    </row>
    <row r="2567" spans="1:4" hidden="1">
      <c r="A2567" t="s">
        <v>2254</v>
      </c>
      <c r="B2567">
        <v>5</v>
      </c>
      <c r="C2567">
        <v>100</v>
      </c>
      <c r="D2567" t="s">
        <v>2046</v>
      </c>
    </row>
    <row r="2568" spans="1:4" hidden="1">
      <c r="A2568" t="s">
        <v>2255</v>
      </c>
      <c r="B2568">
        <v>5</v>
      </c>
      <c r="C2568">
        <v>200</v>
      </c>
      <c r="D2568" t="s">
        <v>2046</v>
      </c>
    </row>
    <row r="2569" spans="1:4" hidden="1">
      <c r="A2569" t="s">
        <v>2256</v>
      </c>
      <c r="B2569">
        <v>5</v>
      </c>
      <c r="C2569">
        <v>200</v>
      </c>
      <c r="D2569" t="s">
        <v>2046</v>
      </c>
    </row>
    <row r="2570" spans="1:4" hidden="1">
      <c r="A2570" t="s">
        <v>186</v>
      </c>
      <c r="B2570">
        <v>5</v>
      </c>
      <c r="C2570">
        <v>200</v>
      </c>
      <c r="D2570" t="s">
        <v>2046</v>
      </c>
    </row>
    <row r="2571" spans="1:4" hidden="1">
      <c r="A2571" t="s">
        <v>341</v>
      </c>
      <c r="B2571">
        <v>5</v>
      </c>
      <c r="C2571">
        <v>56</v>
      </c>
      <c r="D2571" t="s">
        <v>2046</v>
      </c>
    </row>
    <row r="2572" spans="1:4" hidden="1">
      <c r="A2572" t="s">
        <v>342</v>
      </c>
      <c r="B2572">
        <v>5</v>
      </c>
      <c r="C2572">
        <v>44</v>
      </c>
      <c r="D2572" t="s">
        <v>2046</v>
      </c>
    </row>
    <row r="2573" spans="1:4" hidden="1">
      <c r="A2573" t="s">
        <v>343</v>
      </c>
      <c r="B2573">
        <v>5</v>
      </c>
      <c r="C2573">
        <v>56</v>
      </c>
      <c r="D2573" t="s">
        <v>2046</v>
      </c>
    </row>
    <row r="2574" spans="1:4" hidden="1">
      <c r="A2574" t="s">
        <v>344</v>
      </c>
      <c r="B2574">
        <v>5</v>
      </c>
      <c r="C2574">
        <v>44</v>
      </c>
      <c r="D2574" t="s">
        <v>2046</v>
      </c>
    </row>
    <row r="2575" spans="1:4" hidden="1">
      <c r="A2575" t="s">
        <v>521</v>
      </c>
      <c r="B2575">
        <v>5</v>
      </c>
      <c r="C2575">
        <v>56</v>
      </c>
      <c r="D2575" t="s">
        <v>2046</v>
      </c>
    </row>
    <row r="2576" spans="1:4" hidden="1">
      <c r="A2576" t="s">
        <v>2041</v>
      </c>
      <c r="B2576">
        <v>5</v>
      </c>
      <c r="C2576">
        <v>44</v>
      </c>
      <c r="D2576" t="s">
        <v>2046</v>
      </c>
    </row>
    <row r="2577" spans="1:4" hidden="1">
      <c r="A2577" t="s">
        <v>522</v>
      </c>
      <c r="B2577">
        <v>5</v>
      </c>
      <c r="C2577">
        <v>56</v>
      </c>
      <c r="D2577" t="s">
        <v>2046</v>
      </c>
    </row>
    <row r="2578" spans="1:4" hidden="1">
      <c r="A2578" t="s">
        <v>2042</v>
      </c>
      <c r="B2578">
        <v>5</v>
      </c>
      <c r="C2578">
        <v>44</v>
      </c>
      <c r="D2578" t="s">
        <v>2046</v>
      </c>
    </row>
    <row r="2579" spans="1:4" hidden="1">
      <c r="A2579" t="s">
        <v>345</v>
      </c>
      <c r="B2579">
        <v>5</v>
      </c>
      <c r="C2579">
        <v>56</v>
      </c>
      <c r="D2579" t="s">
        <v>2046</v>
      </c>
    </row>
    <row r="2580" spans="1:4" hidden="1">
      <c r="A2580" t="s">
        <v>346</v>
      </c>
      <c r="B2580">
        <v>5</v>
      </c>
      <c r="C2580">
        <v>44</v>
      </c>
      <c r="D2580" t="s">
        <v>2046</v>
      </c>
    </row>
    <row r="2581" spans="1:4" hidden="1">
      <c r="A2581" t="s">
        <v>347</v>
      </c>
      <c r="B2581">
        <v>5</v>
      </c>
      <c r="C2581">
        <v>56</v>
      </c>
      <c r="D2581" t="s">
        <v>2046</v>
      </c>
    </row>
    <row r="2582" spans="1:4" hidden="1">
      <c r="A2582" t="s">
        <v>348</v>
      </c>
      <c r="B2582">
        <v>5</v>
      </c>
      <c r="C2582">
        <v>44</v>
      </c>
      <c r="D2582" t="s">
        <v>2046</v>
      </c>
    </row>
    <row r="2583" spans="1:4" hidden="1">
      <c r="A2583" t="s">
        <v>2260</v>
      </c>
      <c r="B2583">
        <v>5</v>
      </c>
      <c r="C2583">
        <v>100</v>
      </c>
      <c r="D2583" t="s">
        <v>2046</v>
      </c>
    </row>
    <row r="2584" spans="1:4" hidden="1">
      <c r="A2584" t="s">
        <v>2261</v>
      </c>
      <c r="B2584">
        <v>5</v>
      </c>
      <c r="C2584">
        <v>100</v>
      </c>
      <c r="D2584" t="s">
        <v>2046</v>
      </c>
    </row>
    <row r="2585" spans="1:4" hidden="1">
      <c r="A2585" t="s">
        <v>2045</v>
      </c>
      <c r="B2585">
        <v>6</v>
      </c>
      <c r="C2585">
        <v>184</v>
      </c>
      <c r="D2585" t="s">
        <v>2046</v>
      </c>
    </row>
    <row r="2586" spans="1:4" hidden="1">
      <c r="A2586" t="s">
        <v>129</v>
      </c>
      <c r="B2586">
        <v>6</v>
      </c>
      <c r="C2586">
        <v>23</v>
      </c>
      <c r="D2586" t="s">
        <v>2046</v>
      </c>
    </row>
    <row r="2587" spans="1:4" hidden="1">
      <c r="A2587" t="s">
        <v>2047</v>
      </c>
      <c r="B2587">
        <v>6</v>
      </c>
      <c r="C2587">
        <v>46</v>
      </c>
      <c r="D2587" t="s">
        <v>2046</v>
      </c>
    </row>
    <row r="2588" spans="1:4" hidden="1">
      <c r="A2588" t="s">
        <v>2048</v>
      </c>
      <c r="B2588">
        <v>6</v>
      </c>
      <c r="C2588">
        <v>92</v>
      </c>
      <c r="D2588" t="s">
        <v>2046</v>
      </c>
    </row>
    <row r="2589" spans="1:4" hidden="1">
      <c r="A2589" t="s">
        <v>2049</v>
      </c>
      <c r="B2589">
        <v>6</v>
      </c>
      <c r="C2589">
        <v>46</v>
      </c>
      <c r="D2589" t="s">
        <v>2046</v>
      </c>
    </row>
    <row r="2590" spans="1:4" hidden="1">
      <c r="A2590" t="s">
        <v>383</v>
      </c>
      <c r="B2590">
        <v>6</v>
      </c>
      <c r="C2590">
        <v>46</v>
      </c>
      <c r="D2590" t="s">
        <v>2046</v>
      </c>
    </row>
    <row r="2591" spans="1:4" hidden="1">
      <c r="A2591" t="s">
        <v>2050</v>
      </c>
      <c r="B2591">
        <v>6</v>
      </c>
      <c r="C2591">
        <v>184</v>
      </c>
      <c r="D2591" t="s">
        <v>2046</v>
      </c>
    </row>
    <row r="2592" spans="1:4" hidden="1">
      <c r="A2592" t="s">
        <v>2051</v>
      </c>
      <c r="B2592">
        <v>6</v>
      </c>
      <c r="C2592">
        <v>23</v>
      </c>
      <c r="D2592" t="s">
        <v>2046</v>
      </c>
    </row>
    <row r="2593" spans="1:4" hidden="1">
      <c r="A2593" t="s">
        <v>413</v>
      </c>
      <c r="B2593">
        <v>6</v>
      </c>
      <c r="C2593">
        <v>23</v>
      </c>
      <c r="D2593" t="s">
        <v>2046</v>
      </c>
    </row>
    <row r="2594" spans="1:4" hidden="1">
      <c r="A2594" t="s">
        <v>384</v>
      </c>
      <c r="B2594">
        <v>6</v>
      </c>
      <c r="C2594">
        <v>46</v>
      </c>
      <c r="D2594" t="s">
        <v>2046</v>
      </c>
    </row>
    <row r="2595" spans="1:4" hidden="1">
      <c r="A2595" t="s">
        <v>2052</v>
      </c>
      <c r="B2595">
        <v>6</v>
      </c>
      <c r="C2595">
        <v>276</v>
      </c>
      <c r="D2595" t="s">
        <v>2046</v>
      </c>
    </row>
    <row r="2596" spans="1:4" hidden="1">
      <c r="A2596" t="s">
        <v>2053</v>
      </c>
      <c r="B2596">
        <v>6</v>
      </c>
      <c r="C2596">
        <v>46</v>
      </c>
      <c r="D2596" t="s">
        <v>2046</v>
      </c>
    </row>
    <row r="2597" spans="1:4" hidden="1">
      <c r="A2597" t="s">
        <v>2054</v>
      </c>
      <c r="B2597">
        <v>6</v>
      </c>
      <c r="C2597">
        <v>23</v>
      </c>
      <c r="D2597" t="s">
        <v>2046</v>
      </c>
    </row>
    <row r="2598" spans="1:4" hidden="1">
      <c r="A2598" t="s">
        <v>2055</v>
      </c>
      <c r="B2598">
        <v>6</v>
      </c>
      <c r="C2598">
        <v>23</v>
      </c>
      <c r="D2598" t="s">
        <v>2046</v>
      </c>
    </row>
    <row r="2599" spans="1:4" hidden="1">
      <c r="A2599" t="s">
        <v>385</v>
      </c>
      <c r="B2599">
        <v>6</v>
      </c>
      <c r="C2599">
        <v>92</v>
      </c>
      <c r="D2599" t="s">
        <v>2046</v>
      </c>
    </row>
    <row r="2600" spans="1:4" hidden="1">
      <c r="A2600" t="s">
        <v>2056</v>
      </c>
      <c r="B2600">
        <v>6</v>
      </c>
      <c r="C2600">
        <v>92</v>
      </c>
      <c r="D2600" t="s">
        <v>2046</v>
      </c>
    </row>
    <row r="2601" spans="1:4" hidden="1">
      <c r="A2601" t="s">
        <v>553</v>
      </c>
      <c r="B2601">
        <v>6</v>
      </c>
      <c r="C2601">
        <v>299</v>
      </c>
      <c r="D2601" t="s">
        <v>2046</v>
      </c>
    </row>
    <row r="2602" spans="1:4" hidden="1">
      <c r="A2602" t="s">
        <v>492</v>
      </c>
      <c r="B2602">
        <v>6</v>
      </c>
      <c r="C2602">
        <v>207</v>
      </c>
      <c r="D2602" t="s">
        <v>2046</v>
      </c>
    </row>
    <row r="2603" spans="1:4" hidden="1">
      <c r="A2603" t="s">
        <v>493</v>
      </c>
      <c r="B2603">
        <v>6</v>
      </c>
      <c r="C2603">
        <v>69</v>
      </c>
      <c r="D2603" t="s">
        <v>2046</v>
      </c>
    </row>
    <row r="2604" spans="1:4" hidden="1">
      <c r="A2604" t="s">
        <v>414</v>
      </c>
      <c r="B2604">
        <v>6</v>
      </c>
      <c r="C2604">
        <v>23</v>
      </c>
      <c r="D2604" t="s">
        <v>2046</v>
      </c>
    </row>
    <row r="2605" spans="1:4" hidden="1">
      <c r="A2605" t="s">
        <v>1732</v>
      </c>
      <c r="B2605">
        <v>6</v>
      </c>
      <c r="C2605">
        <v>23</v>
      </c>
      <c r="D2605" t="s">
        <v>2046</v>
      </c>
    </row>
    <row r="2606" spans="1:4" hidden="1">
      <c r="A2606" t="s">
        <v>2057</v>
      </c>
      <c r="B2606">
        <v>6</v>
      </c>
      <c r="C2606">
        <v>23</v>
      </c>
      <c r="D2606" t="s">
        <v>2046</v>
      </c>
    </row>
    <row r="2607" spans="1:4" hidden="1">
      <c r="A2607" t="s">
        <v>2058</v>
      </c>
      <c r="B2607">
        <v>6</v>
      </c>
      <c r="C2607">
        <v>46</v>
      </c>
      <c r="D2607" t="s">
        <v>2046</v>
      </c>
    </row>
    <row r="2608" spans="1:4" hidden="1">
      <c r="A2608" t="s">
        <v>355</v>
      </c>
      <c r="B2608">
        <v>6</v>
      </c>
      <c r="C2608">
        <v>23</v>
      </c>
      <c r="D2608" t="s">
        <v>2046</v>
      </c>
    </row>
    <row r="2609" spans="1:4" hidden="1">
      <c r="A2609" t="s">
        <v>2059</v>
      </c>
      <c r="B2609">
        <v>6</v>
      </c>
      <c r="C2609">
        <v>92</v>
      </c>
      <c r="D2609" t="s">
        <v>2046</v>
      </c>
    </row>
    <row r="2610" spans="1:4" hidden="1">
      <c r="A2610" t="s">
        <v>356</v>
      </c>
      <c r="B2610">
        <v>6</v>
      </c>
      <c r="C2610">
        <v>69</v>
      </c>
      <c r="D2610" t="s">
        <v>2046</v>
      </c>
    </row>
    <row r="2611" spans="1:4" hidden="1">
      <c r="A2611" t="s">
        <v>2060</v>
      </c>
      <c r="B2611">
        <v>6</v>
      </c>
      <c r="C2611">
        <v>46</v>
      </c>
      <c r="D2611" t="s">
        <v>2046</v>
      </c>
    </row>
    <row r="2612" spans="1:4" hidden="1">
      <c r="A2612" t="s">
        <v>357</v>
      </c>
      <c r="B2612">
        <v>6</v>
      </c>
      <c r="C2612">
        <v>23</v>
      </c>
      <c r="D2612" t="s">
        <v>2046</v>
      </c>
    </row>
    <row r="2613" spans="1:4" hidden="1">
      <c r="A2613" t="s">
        <v>1734</v>
      </c>
      <c r="B2613">
        <v>6</v>
      </c>
      <c r="C2613">
        <v>69</v>
      </c>
      <c r="D2613" t="s">
        <v>2046</v>
      </c>
    </row>
    <row r="2614" spans="1:4" hidden="1">
      <c r="A2614" t="s">
        <v>415</v>
      </c>
      <c r="B2614">
        <v>6</v>
      </c>
      <c r="C2614">
        <v>46</v>
      </c>
      <c r="D2614" t="s">
        <v>2046</v>
      </c>
    </row>
    <row r="2615" spans="1:4" hidden="1">
      <c r="A2615" t="s">
        <v>358</v>
      </c>
      <c r="B2615">
        <v>6</v>
      </c>
      <c r="C2615">
        <v>115</v>
      </c>
      <c r="D2615" t="s">
        <v>2046</v>
      </c>
    </row>
    <row r="2616" spans="1:4" hidden="1">
      <c r="A2616" t="s">
        <v>1735</v>
      </c>
      <c r="B2616">
        <v>6</v>
      </c>
      <c r="C2616">
        <v>46</v>
      </c>
      <c r="D2616" t="s">
        <v>2046</v>
      </c>
    </row>
    <row r="2617" spans="1:4" hidden="1">
      <c r="A2617" t="s">
        <v>1736</v>
      </c>
      <c r="B2617">
        <v>6</v>
      </c>
      <c r="C2617">
        <v>92</v>
      </c>
      <c r="D2617" t="s">
        <v>2046</v>
      </c>
    </row>
    <row r="2618" spans="1:4" hidden="1">
      <c r="A2618" t="s">
        <v>2061</v>
      </c>
      <c r="B2618">
        <v>6</v>
      </c>
      <c r="C2618">
        <v>46</v>
      </c>
      <c r="D2618" t="s">
        <v>2046</v>
      </c>
    </row>
    <row r="2619" spans="1:4" hidden="1">
      <c r="A2619" t="s">
        <v>2062</v>
      </c>
      <c r="B2619">
        <v>6</v>
      </c>
      <c r="C2619">
        <v>23</v>
      </c>
      <c r="D2619" t="s">
        <v>2046</v>
      </c>
    </row>
    <row r="2620" spans="1:4" hidden="1">
      <c r="A2620" t="s">
        <v>2063</v>
      </c>
      <c r="B2620">
        <v>6</v>
      </c>
      <c r="C2620">
        <v>23</v>
      </c>
      <c r="D2620" t="s">
        <v>2046</v>
      </c>
    </row>
    <row r="2621" spans="1:4" hidden="1">
      <c r="A2621" t="s">
        <v>2064</v>
      </c>
      <c r="B2621">
        <v>6</v>
      </c>
      <c r="C2621">
        <v>23</v>
      </c>
      <c r="D2621" t="s">
        <v>2046</v>
      </c>
    </row>
    <row r="2622" spans="1:4" hidden="1">
      <c r="A2622" t="s">
        <v>2065</v>
      </c>
      <c r="B2622">
        <v>6</v>
      </c>
      <c r="C2622">
        <v>23</v>
      </c>
      <c r="D2622" t="s">
        <v>2046</v>
      </c>
    </row>
    <row r="2623" spans="1:4" hidden="1">
      <c r="A2623" t="s">
        <v>2066</v>
      </c>
      <c r="B2623">
        <v>6</v>
      </c>
      <c r="C2623">
        <v>23</v>
      </c>
      <c r="D2623" t="s">
        <v>2046</v>
      </c>
    </row>
    <row r="2624" spans="1:4" hidden="1">
      <c r="A2624" t="s">
        <v>2067</v>
      </c>
      <c r="B2624">
        <v>6</v>
      </c>
      <c r="C2624">
        <v>23</v>
      </c>
      <c r="D2624" t="s">
        <v>2046</v>
      </c>
    </row>
    <row r="2625" spans="1:4" hidden="1">
      <c r="A2625" t="s">
        <v>1737</v>
      </c>
      <c r="B2625">
        <v>6</v>
      </c>
      <c r="C2625">
        <v>23</v>
      </c>
      <c r="D2625" t="s">
        <v>2046</v>
      </c>
    </row>
    <row r="2626" spans="1:4" hidden="1">
      <c r="A2626" t="s">
        <v>2068</v>
      </c>
      <c r="B2626">
        <v>6</v>
      </c>
      <c r="C2626">
        <v>23</v>
      </c>
      <c r="D2626" t="s">
        <v>2046</v>
      </c>
    </row>
    <row r="2627" spans="1:4" hidden="1">
      <c r="A2627" t="s">
        <v>2069</v>
      </c>
      <c r="B2627">
        <v>6</v>
      </c>
      <c r="C2627">
        <v>46</v>
      </c>
      <c r="D2627" t="s">
        <v>2046</v>
      </c>
    </row>
    <row r="2628" spans="1:4" hidden="1">
      <c r="A2628" t="s">
        <v>2070</v>
      </c>
      <c r="B2628">
        <v>6</v>
      </c>
      <c r="C2628">
        <v>46</v>
      </c>
      <c r="D2628" t="s">
        <v>2046</v>
      </c>
    </row>
    <row r="2629" spans="1:4" hidden="1">
      <c r="A2629" t="s">
        <v>2071</v>
      </c>
      <c r="B2629">
        <v>6</v>
      </c>
      <c r="C2629">
        <v>46</v>
      </c>
      <c r="D2629" t="s">
        <v>2046</v>
      </c>
    </row>
    <row r="2630" spans="1:4" hidden="1">
      <c r="A2630" t="s">
        <v>2072</v>
      </c>
      <c r="B2630">
        <v>6</v>
      </c>
      <c r="C2630">
        <v>23</v>
      </c>
      <c r="D2630" t="s">
        <v>2046</v>
      </c>
    </row>
    <row r="2631" spans="1:4" hidden="1">
      <c r="A2631" t="s">
        <v>554</v>
      </c>
      <c r="B2631">
        <v>6</v>
      </c>
      <c r="C2631">
        <v>23</v>
      </c>
      <c r="D2631" t="s">
        <v>2046</v>
      </c>
    </row>
    <row r="2632" spans="1:4" hidden="1">
      <c r="A2632" t="s">
        <v>538</v>
      </c>
      <c r="B2632">
        <v>6</v>
      </c>
      <c r="C2632">
        <v>23</v>
      </c>
      <c r="D2632" t="s">
        <v>2046</v>
      </c>
    </row>
    <row r="2633" spans="1:4" hidden="1">
      <c r="A2633" t="s">
        <v>1740</v>
      </c>
      <c r="B2633">
        <v>6</v>
      </c>
      <c r="C2633">
        <v>23</v>
      </c>
      <c r="D2633" t="s">
        <v>2046</v>
      </c>
    </row>
    <row r="2634" spans="1:4" hidden="1">
      <c r="A2634" t="s">
        <v>1741</v>
      </c>
      <c r="B2634">
        <v>6</v>
      </c>
      <c r="C2634">
        <v>23</v>
      </c>
      <c r="D2634" t="s">
        <v>2046</v>
      </c>
    </row>
    <row r="2635" spans="1:4" hidden="1">
      <c r="A2635" t="s">
        <v>555</v>
      </c>
      <c r="B2635">
        <v>6</v>
      </c>
      <c r="C2635">
        <v>23</v>
      </c>
      <c r="D2635" t="s">
        <v>2046</v>
      </c>
    </row>
    <row r="2636" spans="1:4" hidden="1">
      <c r="A2636" t="s">
        <v>2073</v>
      </c>
      <c r="B2636">
        <v>6</v>
      </c>
      <c r="C2636">
        <v>23</v>
      </c>
      <c r="D2636" t="s">
        <v>2046</v>
      </c>
    </row>
    <row r="2637" spans="1:4" hidden="1">
      <c r="A2637" t="s">
        <v>2074</v>
      </c>
      <c r="B2637">
        <v>6</v>
      </c>
      <c r="C2637">
        <v>46</v>
      </c>
      <c r="D2637" t="s">
        <v>2046</v>
      </c>
    </row>
    <row r="2638" spans="1:4" hidden="1">
      <c r="A2638" t="s">
        <v>2075</v>
      </c>
      <c r="B2638">
        <v>6</v>
      </c>
      <c r="C2638">
        <v>46</v>
      </c>
      <c r="D2638" t="s">
        <v>2046</v>
      </c>
    </row>
    <row r="2639" spans="1:4" hidden="1">
      <c r="A2639" t="s">
        <v>1742</v>
      </c>
      <c r="B2639">
        <v>6</v>
      </c>
      <c r="C2639">
        <v>46</v>
      </c>
      <c r="D2639" t="s">
        <v>2046</v>
      </c>
    </row>
    <row r="2640" spans="1:4" hidden="1">
      <c r="A2640" t="s">
        <v>1727</v>
      </c>
      <c r="B2640">
        <v>6</v>
      </c>
      <c r="C2640">
        <v>23</v>
      </c>
      <c r="D2640" t="s">
        <v>2046</v>
      </c>
    </row>
    <row r="2641" spans="1:4" hidden="1">
      <c r="A2641" t="s">
        <v>2076</v>
      </c>
      <c r="B2641">
        <v>6</v>
      </c>
      <c r="C2641">
        <v>23</v>
      </c>
      <c r="D2641" t="s">
        <v>2046</v>
      </c>
    </row>
    <row r="2642" spans="1:4" hidden="1">
      <c r="A2642" t="s">
        <v>290</v>
      </c>
      <c r="B2642">
        <v>6</v>
      </c>
      <c r="C2642">
        <v>23</v>
      </c>
      <c r="D2642" t="s">
        <v>2046</v>
      </c>
    </row>
    <row r="2643" spans="1:4" hidden="1">
      <c r="A2643" t="s">
        <v>291</v>
      </c>
      <c r="B2643">
        <v>6</v>
      </c>
      <c r="C2643">
        <v>23</v>
      </c>
      <c r="D2643" t="s">
        <v>2046</v>
      </c>
    </row>
    <row r="2644" spans="1:4" hidden="1">
      <c r="A2644" t="s">
        <v>2077</v>
      </c>
      <c r="B2644">
        <v>6</v>
      </c>
      <c r="C2644">
        <v>23</v>
      </c>
      <c r="D2644" t="s">
        <v>2046</v>
      </c>
    </row>
    <row r="2645" spans="1:4" hidden="1">
      <c r="A2645" t="s">
        <v>131</v>
      </c>
      <c r="B2645">
        <v>6</v>
      </c>
      <c r="C2645">
        <v>23</v>
      </c>
      <c r="D2645" t="s">
        <v>2046</v>
      </c>
    </row>
    <row r="2646" spans="1:4" hidden="1">
      <c r="A2646" t="s">
        <v>321</v>
      </c>
      <c r="B2646">
        <v>6</v>
      </c>
      <c r="C2646">
        <v>46</v>
      </c>
      <c r="D2646" t="s">
        <v>2046</v>
      </c>
    </row>
    <row r="2647" spans="1:4" hidden="1">
      <c r="A2647" t="s">
        <v>1743</v>
      </c>
      <c r="B2647">
        <v>6</v>
      </c>
      <c r="C2647">
        <v>23</v>
      </c>
      <c r="D2647" t="s">
        <v>2046</v>
      </c>
    </row>
    <row r="2648" spans="1:4" hidden="1">
      <c r="A2648" t="s">
        <v>2078</v>
      </c>
      <c r="B2648">
        <v>6</v>
      </c>
      <c r="C2648">
        <v>23</v>
      </c>
      <c r="D2648" t="s">
        <v>2046</v>
      </c>
    </row>
    <row r="2649" spans="1:4" hidden="1">
      <c r="A2649" t="s">
        <v>1744</v>
      </c>
      <c r="B2649">
        <v>6</v>
      </c>
      <c r="C2649">
        <v>23</v>
      </c>
      <c r="D2649" t="s">
        <v>2046</v>
      </c>
    </row>
    <row r="2650" spans="1:4" hidden="1">
      <c r="A2650" t="s">
        <v>193</v>
      </c>
      <c r="B2650">
        <v>6</v>
      </c>
      <c r="C2650">
        <v>23</v>
      </c>
      <c r="D2650" t="s">
        <v>2046</v>
      </c>
    </row>
    <row r="2651" spans="1:4" hidden="1">
      <c r="A2651" t="s">
        <v>2079</v>
      </c>
      <c r="B2651">
        <v>6</v>
      </c>
      <c r="C2651">
        <v>23</v>
      </c>
      <c r="D2651" t="s">
        <v>2046</v>
      </c>
    </row>
    <row r="2652" spans="1:4" hidden="1">
      <c r="A2652" t="s">
        <v>539</v>
      </c>
      <c r="B2652">
        <v>6</v>
      </c>
      <c r="C2652">
        <v>46</v>
      </c>
      <c r="D2652" t="s">
        <v>2046</v>
      </c>
    </row>
    <row r="2653" spans="1:4" hidden="1">
      <c r="A2653" t="s">
        <v>2080</v>
      </c>
      <c r="B2653">
        <v>6</v>
      </c>
      <c r="C2653">
        <v>46</v>
      </c>
      <c r="D2653" t="s">
        <v>2046</v>
      </c>
    </row>
    <row r="2654" spans="1:4" hidden="1">
      <c r="A2654" t="s">
        <v>2081</v>
      </c>
      <c r="B2654">
        <v>6</v>
      </c>
      <c r="C2654">
        <v>23</v>
      </c>
      <c r="D2654" t="s">
        <v>2046</v>
      </c>
    </row>
    <row r="2655" spans="1:4" hidden="1">
      <c r="A2655" t="s">
        <v>294</v>
      </c>
      <c r="B2655">
        <v>6</v>
      </c>
      <c r="C2655">
        <v>23</v>
      </c>
      <c r="D2655" t="s">
        <v>2046</v>
      </c>
    </row>
    <row r="2656" spans="1:4" hidden="1">
      <c r="A2656" t="s">
        <v>2082</v>
      </c>
      <c r="B2656">
        <v>6</v>
      </c>
      <c r="C2656">
        <v>23</v>
      </c>
      <c r="D2656" t="s">
        <v>2046</v>
      </c>
    </row>
    <row r="2657" spans="1:4" hidden="1">
      <c r="A2657" t="s">
        <v>2083</v>
      </c>
      <c r="B2657">
        <v>6</v>
      </c>
      <c r="C2657">
        <v>23</v>
      </c>
      <c r="D2657" t="s">
        <v>2046</v>
      </c>
    </row>
    <row r="2658" spans="1:4" hidden="1">
      <c r="A2658" t="s">
        <v>88</v>
      </c>
      <c r="B2658">
        <v>6</v>
      </c>
      <c r="C2658">
        <v>23</v>
      </c>
      <c r="D2658" t="s">
        <v>2046</v>
      </c>
    </row>
    <row r="2659" spans="1:4" hidden="1">
      <c r="A2659" t="s">
        <v>322</v>
      </c>
      <c r="B2659">
        <v>6</v>
      </c>
      <c r="C2659">
        <v>23</v>
      </c>
      <c r="D2659" t="s">
        <v>2046</v>
      </c>
    </row>
    <row r="2660" spans="1:4" hidden="1">
      <c r="A2660" t="s">
        <v>323</v>
      </c>
      <c r="B2660">
        <v>6</v>
      </c>
      <c r="C2660">
        <v>46</v>
      </c>
      <c r="D2660" t="s">
        <v>2046</v>
      </c>
    </row>
    <row r="2661" spans="1:4" hidden="1">
      <c r="A2661" t="s">
        <v>2084</v>
      </c>
      <c r="B2661">
        <v>6</v>
      </c>
      <c r="C2661">
        <v>23</v>
      </c>
      <c r="D2661" t="s">
        <v>2046</v>
      </c>
    </row>
    <row r="2662" spans="1:4" hidden="1">
      <c r="A2662" t="s">
        <v>90</v>
      </c>
      <c r="B2662">
        <v>6</v>
      </c>
      <c r="C2662">
        <v>23</v>
      </c>
      <c r="D2662" t="s">
        <v>2046</v>
      </c>
    </row>
    <row r="2663" spans="1:4" hidden="1">
      <c r="A2663" t="s">
        <v>2085</v>
      </c>
      <c r="B2663">
        <v>6</v>
      </c>
      <c r="C2663">
        <v>23</v>
      </c>
      <c r="D2663" t="s">
        <v>2046</v>
      </c>
    </row>
    <row r="2664" spans="1:4" hidden="1">
      <c r="A2664" t="s">
        <v>2086</v>
      </c>
      <c r="B2664">
        <v>6</v>
      </c>
      <c r="C2664">
        <v>23</v>
      </c>
      <c r="D2664" t="s">
        <v>2046</v>
      </c>
    </row>
    <row r="2665" spans="1:4" hidden="1">
      <c r="A2665" t="s">
        <v>133</v>
      </c>
      <c r="B2665">
        <v>6</v>
      </c>
      <c r="C2665">
        <v>23</v>
      </c>
      <c r="D2665" t="s">
        <v>2046</v>
      </c>
    </row>
    <row r="2666" spans="1:4" hidden="1">
      <c r="A2666" t="s">
        <v>134</v>
      </c>
      <c r="B2666">
        <v>6</v>
      </c>
      <c r="C2666">
        <v>23</v>
      </c>
      <c r="D2666" t="s">
        <v>2046</v>
      </c>
    </row>
    <row r="2667" spans="1:4" hidden="1">
      <c r="A2667" t="s">
        <v>1715</v>
      </c>
      <c r="B2667">
        <v>6</v>
      </c>
      <c r="C2667">
        <v>23</v>
      </c>
      <c r="D2667" t="s">
        <v>2046</v>
      </c>
    </row>
    <row r="2668" spans="1:4" hidden="1">
      <c r="A2668" t="s">
        <v>2087</v>
      </c>
      <c r="B2668">
        <v>6</v>
      </c>
      <c r="C2668">
        <v>92</v>
      </c>
      <c r="D2668" t="s">
        <v>2046</v>
      </c>
    </row>
    <row r="2669" spans="1:4" hidden="1">
      <c r="A2669" t="s">
        <v>2088</v>
      </c>
      <c r="B2669">
        <v>6</v>
      </c>
      <c r="C2669">
        <v>92</v>
      </c>
      <c r="D2669" t="s">
        <v>2046</v>
      </c>
    </row>
    <row r="2670" spans="1:4" hidden="1">
      <c r="A2670" t="s">
        <v>2089</v>
      </c>
      <c r="B2670">
        <v>6</v>
      </c>
      <c r="C2670">
        <v>23</v>
      </c>
      <c r="D2670" t="s">
        <v>2046</v>
      </c>
    </row>
    <row r="2671" spans="1:4" hidden="1">
      <c r="A2671" t="s">
        <v>91</v>
      </c>
      <c r="B2671">
        <v>6</v>
      </c>
      <c r="C2671">
        <v>23</v>
      </c>
      <c r="D2671" t="s">
        <v>2046</v>
      </c>
    </row>
    <row r="2672" spans="1:4" hidden="1">
      <c r="A2672" t="s">
        <v>526</v>
      </c>
      <c r="B2672">
        <v>6</v>
      </c>
      <c r="C2672">
        <v>23</v>
      </c>
      <c r="D2672" t="s">
        <v>2046</v>
      </c>
    </row>
    <row r="2673" spans="1:4" hidden="1">
      <c r="A2673" t="s">
        <v>194</v>
      </c>
      <c r="B2673">
        <v>6</v>
      </c>
      <c r="C2673">
        <v>23</v>
      </c>
      <c r="D2673" t="s">
        <v>2046</v>
      </c>
    </row>
    <row r="2674" spans="1:4" hidden="1">
      <c r="A2674" t="s">
        <v>2090</v>
      </c>
      <c r="B2674">
        <v>6</v>
      </c>
      <c r="C2674">
        <v>23</v>
      </c>
      <c r="D2674" t="s">
        <v>2046</v>
      </c>
    </row>
    <row r="2675" spans="1:4" hidden="1">
      <c r="A2675" t="s">
        <v>495</v>
      </c>
      <c r="B2675">
        <v>6</v>
      </c>
      <c r="C2675">
        <v>23</v>
      </c>
      <c r="D2675" t="s">
        <v>2046</v>
      </c>
    </row>
    <row r="2676" spans="1:4" hidden="1">
      <c r="A2676" t="s">
        <v>1745</v>
      </c>
      <c r="B2676">
        <v>6</v>
      </c>
      <c r="C2676">
        <v>23</v>
      </c>
      <c r="D2676" t="s">
        <v>2046</v>
      </c>
    </row>
    <row r="2677" spans="1:4" hidden="1">
      <c r="A2677" t="s">
        <v>1746</v>
      </c>
      <c r="B2677">
        <v>6</v>
      </c>
      <c r="C2677">
        <v>23</v>
      </c>
      <c r="D2677" t="s">
        <v>2046</v>
      </c>
    </row>
    <row r="2678" spans="1:4" hidden="1">
      <c r="A2678" t="s">
        <v>2091</v>
      </c>
      <c r="B2678">
        <v>6</v>
      </c>
      <c r="C2678">
        <v>23</v>
      </c>
      <c r="D2678" t="s">
        <v>2046</v>
      </c>
    </row>
    <row r="2679" spans="1:4" hidden="1">
      <c r="A2679" t="s">
        <v>269</v>
      </c>
      <c r="B2679">
        <v>6</v>
      </c>
      <c r="C2679">
        <v>46</v>
      </c>
      <c r="D2679" t="s">
        <v>2046</v>
      </c>
    </row>
    <row r="2680" spans="1:4" hidden="1">
      <c r="A2680" t="s">
        <v>2092</v>
      </c>
      <c r="B2680">
        <v>6</v>
      </c>
      <c r="C2680">
        <v>23</v>
      </c>
      <c r="D2680" t="s">
        <v>2046</v>
      </c>
    </row>
    <row r="2681" spans="1:4" hidden="1">
      <c r="A2681" t="s">
        <v>139</v>
      </c>
      <c r="B2681">
        <v>6</v>
      </c>
      <c r="C2681">
        <v>23</v>
      </c>
      <c r="D2681" t="s">
        <v>2046</v>
      </c>
    </row>
    <row r="2682" spans="1:4" hidden="1">
      <c r="A2682" t="s">
        <v>2093</v>
      </c>
      <c r="B2682">
        <v>6</v>
      </c>
      <c r="C2682">
        <v>23</v>
      </c>
      <c r="D2682" t="s">
        <v>2046</v>
      </c>
    </row>
    <row r="2683" spans="1:4" hidden="1">
      <c r="A2683" t="s">
        <v>362</v>
      </c>
      <c r="B2683">
        <v>6</v>
      </c>
      <c r="C2683">
        <v>23</v>
      </c>
      <c r="D2683" t="s">
        <v>2046</v>
      </c>
    </row>
    <row r="2684" spans="1:4" hidden="1">
      <c r="A2684" t="s">
        <v>140</v>
      </c>
      <c r="B2684">
        <v>6</v>
      </c>
      <c r="C2684">
        <v>23</v>
      </c>
      <c r="D2684" t="s">
        <v>2046</v>
      </c>
    </row>
    <row r="2685" spans="1:4" hidden="1">
      <c r="A2685" t="s">
        <v>92</v>
      </c>
      <c r="B2685">
        <v>6</v>
      </c>
      <c r="C2685">
        <v>23</v>
      </c>
      <c r="D2685" t="s">
        <v>2046</v>
      </c>
    </row>
    <row r="2686" spans="1:4" hidden="1">
      <c r="A2686" t="s">
        <v>1748</v>
      </c>
      <c r="B2686">
        <v>6</v>
      </c>
      <c r="C2686">
        <v>23</v>
      </c>
      <c r="D2686" t="s">
        <v>2046</v>
      </c>
    </row>
    <row r="2687" spans="1:4" hidden="1">
      <c r="A2687" t="s">
        <v>2094</v>
      </c>
      <c r="B2687">
        <v>6</v>
      </c>
      <c r="C2687">
        <v>23</v>
      </c>
      <c r="D2687" t="s">
        <v>2046</v>
      </c>
    </row>
    <row r="2688" spans="1:4" hidden="1">
      <c r="A2688" t="s">
        <v>2095</v>
      </c>
      <c r="B2688">
        <v>6</v>
      </c>
      <c r="C2688">
        <v>46</v>
      </c>
      <c r="D2688" t="s">
        <v>2046</v>
      </c>
    </row>
    <row r="2689" spans="1:4" hidden="1">
      <c r="A2689" t="s">
        <v>2096</v>
      </c>
      <c r="B2689">
        <v>6</v>
      </c>
      <c r="C2689">
        <v>46</v>
      </c>
      <c r="D2689" t="s">
        <v>2046</v>
      </c>
    </row>
    <row r="2690" spans="1:4" hidden="1">
      <c r="A2690" t="s">
        <v>2097</v>
      </c>
      <c r="B2690">
        <v>6</v>
      </c>
      <c r="C2690">
        <v>46</v>
      </c>
      <c r="D2690" t="s">
        <v>2046</v>
      </c>
    </row>
    <row r="2691" spans="1:4" hidden="1">
      <c r="A2691" t="s">
        <v>363</v>
      </c>
      <c r="B2691">
        <v>6</v>
      </c>
      <c r="C2691">
        <v>23</v>
      </c>
      <c r="D2691" t="s">
        <v>2046</v>
      </c>
    </row>
    <row r="2692" spans="1:4" hidden="1">
      <c r="A2692" t="s">
        <v>141</v>
      </c>
      <c r="B2692">
        <v>6</v>
      </c>
      <c r="C2692">
        <v>23</v>
      </c>
      <c r="D2692" t="s">
        <v>2046</v>
      </c>
    </row>
    <row r="2693" spans="1:4" hidden="1">
      <c r="A2693" t="s">
        <v>295</v>
      </c>
      <c r="B2693">
        <v>6</v>
      </c>
      <c r="C2693">
        <v>23</v>
      </c>
      <c r="D2693" t="s">
        <v>2046</v>
      </c>
    </row>
    <row r="2694" spans="1:4" hidden="1">
      <c r="A2694" t="s">
        <v>1750</v>
      </c>
      <c r="B2694">
        <v>6</v>
      </c>
      <c r="C2694">
        <v>23</v>
      </c>
      <c r="D2694" t="s">
        <v>2046</v>
      </c>
    </row>
    <row r="2695" spans="1:4" hidden="1">
      <c r="A2695" t="s">
        <v>1751</v>
      </c>
      <c r="B2695">
        <v>6</v>
      </c>
      <c r="C2695">
        <v>23</v>
      </c>
      <c r="D2695" t="s">
        <v>2046</v>
      </c>
    </row>
    <row r="2696" spans="1:4" hidden="1">
      <c r="A2696" t="s">
        <v>296</v>
      </c>
      <c r="B2696">
        <v>6</v>
      </c>
      <c r="C2696">
        <v>23</v>
      </c>
      <c r="D2696" t="s">
        <v>2046</v>
      </c>
    </row>
    <row r="2697" spans="1:4" hidden="1">
      <c r="A2697" t="s">
        <v>2098</v>
      </c>
      <c r="B2697">
        <v>6</v>
      </c>
      <c r="C2697">
        <v>46</v>
      </c>
      <c r="D2697" t="s">
        <v>2046</v>
      </c>
    </row>
    <row r="2698" spans="1:4" hidden="1">
      <c r="A2698" t="s">
        <v>2099</v>
      </c>
      <c r="B2698">
        <v>6</v>
      </c>
      <c r="C2698">
        <v>23</v>
      </c>
      <c r="D2698" t="s">
        <v>2046</v>
      </c>
    </row>
    <row r="2699" spans="1:4" hidden="1">
      <c r="A2699" t="s">
        <v>2100</v>
      </c>
      <c r="B2699">
        <v>6</v>
      </c>
      <c r="C2699">
        <v>23</v>
      </c>
      <c r="D2699" t="s">
        <v>2046</v>
      </c>
    </row>
    <row r="2700" spans="1:4" hidden="1">
      <c r="A2700" t="s">
        <v>2101</v>
      </c>
      <c r="B2700">
        <v>6</v>
      </c>
      <c r="C2700">
        <v>23</v>
      </c>
      <c r="D2700" t="s">
        <v>2046</v>
      </c>
    </row>
    <row r="2701" spans="1:4" hidden="1">
      <c r="A2701" t="s">
        <v>142</v>
      </c>
      <c r="B2701">
        <v>6</v>
      </c>
      <c r="C2701">
        <v>23</v>
      </c>
      <c r="D2701" t="s">
        <v>2046</v>
      </c>
    </row>
    <row r="2702" spans="1:4" hidden="1">
      <c r="A2702" t="s">
        <v>298</v>
      </c>
      <c r="B2702">
        <v>6</v>
      </c>
      <c r="C2702">
        <v>23</v>
      </c>
      <c r="D2702" t="s">
        <v>2046</v>
      </c>
    </row>
    <row r="2703" spans="1:4" hidden="1">
      <c r="A2703" t="s">
        <v>2019</v>
      </c>
      <c r="B2703">
        <v>6</v>
      </c>
      <c r="C2703">
        <v>23</v>
      </c>
      <c r="D2703" t="s">
        <v>2046</v>
      </c>
    </row>
    <row r="2704" spans="1:4" hidden="1">
      <c r="A2704" t="s">
        <v>1752</v>
      </c>
      <c r="B2704">
        <v>6</v>
      </c>
      <c r="C2704">
        <v>23</v>
      </c>
      <c r="D2704" t="s">
        <v>2046</v>
      </c>
    </row>
    <row r="2705" spans="1:4" hidden="1">
      <c r="A2705" t="s">
        <v>2102</v>
      </c>
      <c r="B2705">
        <v>6</v>
      </c>
      <c r="C2705">
        <v>23</v>
      </c>
      <c r="D2705" t="s">
        <v>2046</v>
      </c>
    </row>
    <row r="2706" spans="1:4" hidden="1">
      <c r="A2706" t="s">
        <v>2103</v>
      </c>
      <c r="B2706">
        <v>6</v>
      </c>
      <c r="C2706">
        <v>23</v>
      </c>
      <c r="D2706" t="s">
        <v>2046</v>
      </c>
    </row>
    <row r="2707" spans="1:4" hidden="1">
      <c r="A2707" t="s">
        <v>2020</v>
      </c>
      <c r="B2707">
        <v>6</v>
      </c>
      <c r="C2707">
        <v>23</v>
      </c>
      <c r="D2707" t="s">
        <v>2046</v>
      </c>
    </row>
    <row r="2708" spans="1:4" hidden="1">
      <c r="A2708" t="s">
        <v>1753</v>
      </c>
      <c r="B2708">
        <v>6</v>
      </c>
      <c r="C2708">
        <v>92</v>
      </c>
      <c r="D2708" t="s">
        <v>2046</v>
      </c>
    </row>
    <row r="2709" spans="1:4" hidden="1">
      <c r="A2709" t="s">
        <v>2104</v>
      </c>
      <c r="B2709">
        <v>6</v>
      </c>
      <c r="C2709">
        <v>23</v>
      </c>
      <c r="D2709" t="s">
        <v>2046</v>
      </c>
    </row>
    <row r="2710" spans="1:4" hidden="1">
      <c r="A2710" t="s">
        <v>143</v>
      </c>
      <c r="B2710">
        <v>6</v>
      </c>
      <c r="C2710">
        <v>23</v>
      </c>
      <c r="D2710" t="s">
        <v>2046</v>
      </c>
    </row>
    <row r="2711" spans="1:4" hidden="1">
      <c r="A2711" t="s">
        <v>2105</v>
      </c>
      <c r="B2711">
        <v>6</v>
      </c>
      <c r="C2711">
        <v>46</v>
      </c>
      <c r="D2711" t="s">
        <v>2046</v>
      </c>
    </row>
    <row r="2712" spans="1:4" hidden="1">
      <c r="A2712" t="s">
        <v>324</v>
      </c>
      <c r="B2712">
        <v>6</v>
      </c>
      <c r="C2712">
        <v>46</v>
      </c>
      <c r="D2712" t="s">
        <v>2046</v>
      </c>
    </row>
    <row r="2713" spans="1:4" hidden="1">
      <c r="A2713" t="s">
        <v>2106</v>
      </c>
      <c r="B2713">
        <v>6</v>
      </c>
      <c r="C2713">
        <v>23</v>
      </c>
      <c r="D2713" t="s">
        <v>2046</v>
      </c>
    </row>
    <row r="2714" spans="1:4" hidden="1">
      <c r="A2714" t="s">
        <v>2107</v>
      </c>
      <c r="B2714">
        <v>6</v>
      </c>
      <c r="C2714">
        <v>23</v>
      </c>
      <c r="D2714" t="s">
        <v>2046</v>
      </c>
    </row>
    <row r="2715" spans="1:4" hidden="1">
      <c r="A2715" t="s">
        <v>2021</v>
      </c>
      <c r="B2715">
        <v>6</v>
      </c>
      <c r="C2715">
        <v>23</v>
      </c>
      <c r="D2715" t="s">
        <v>2046</v>
      </c>
    </row>
    <row r="2716" spans="1:4" hidden="1">
      <c r="A2716" t="s">
        <v>1717</v>
      </c>
      <c r="B2716">
        <v>6</v>
      </c>
      <c r="C2716">
        <v>138</v>
      </c>
      <c r="D2716" t="s">
        <v>2046</v>
      </c>
    </row>
    <row r="2717" spans="1:4" hidden="1">
      <c r="A2717" t="s">
        <v>2108</v>
      </c>
      <c r="B2717">
        <v>6</v>
      </c>
      <c r="C2717">
        <v>46</v>
      </c>
      <c r="D2717" t="s">
        <v>2046</v>
      </c>
    </row>
    <row r="2718" spans="1:4" hidden="1">
      <c r="A2718" t="s">
        <v>1756</v>
      </c>
      <c r="B2718">
        <v>6</v>
      </c>
      <c r="C2718">
        <v>92</v>
      </c>
      <c r="D2718" t="s">
        <v>2046</v>
      </c>
    </row>
    <row r="2719" spans="1:4" hidden="1">
      <c r="A2719" t="s">
        <v>556</v>
      </c>
      <c r="B2719">
        <v>6</v>
      </c>
      <c r="C2719">
        <v>566</v>
      </c>
      <c r="D2719" t="s">
        <v>2046</v>
      </c>
    </row>
    <row r="2720" spans="1:4" hidden="1">
      <c r="A2720" t="s">
        <v>2109</v>
      </c>
      <c r="B2720">
        <v>6</v>
      </c>
      <c r="C2720">
        <v>23</v>
      </c>
      <c r="D2720" t="s">
        <v>2046</v>
      </c>
    </row>
    <row r="2721" spans="1:4" hidden="1">
      <c r="A2721" t="s">
        <v>2110</v>
      </c>
      <c r="B2721">
        <v>6</v>
      </c>
      <c r="C2721">
        <v>46</v>
      </c>
      <c r="D2721" t="s">
        <v>2046</v>
      </c>
    </row>
    <row r="2722" spans="1:4" hidden="1">
      <c r="A2722" t="s">
        <v>2111</v>
      </c>
      <c r="B2722">
        <v>6</v>
      </c>
      <c r="C2722">
        <v>23</v>
      </c>
      <c r="D2722" t="s">
        <v>2046</v>
      </c>
    </row>
    <row r="2723" spans="1:4" hidden="1">
      <c r="A2723" t="s">
        <v>2112</v>
      </c>
      <c r="B2723">
        <v>6</v>
      </c>
      <c r="C2723">
        <v>23</v>
      </c>
      <c r="D2723" t="s">
        <v>2046</v>
      </c>
    </row>
    <row r="2724" spans="1:4" hidden="1">
      <c r="A2724" t="s">
        <v>557</v>
      </c>
      <c r="B2724">
        <v>6</v>
      </c>
      <c r="C2724">
        <v>69</v>
      </c>
      <c r="D2724" t="s">
        <v>2046</v>
      </c>
    </row>
    <row r="2725" spans="1:4" hidden="1">
      <c r="A2725" t="s">
        <v>2113</v>
      </c>
      <c r="B2725">
        <v>6</v>
      </c>
      <c r="C2725">
        <v>23</v>
      </c>
      <c r="D2725" t="s">
        <v>2046</v>
      </c>
    </row>
    <row r="2726" spans="1:4" hidden="1">
      <c r="A2726" t="s">
        <v>2114</v>
      </c>
      <c r="B2726">
        <v>6</v>
      </c>
      <c r="C2726">
        <v>46</v>
      </c>
      <c r="D2726" t="s">
        <v>2046</v>
      </c>
    </row>
    <row r="2727" spans="1:4" hidden="1">
      <c r="A2727" t="s">
        <v>2115</v>
      </c>
      <c r="B2727">
        <v>6</v>
      </c>
      <c r="C2727">
        <v>46</v>
      </c>
      <c r="D2727" t="s">
        <v>2046</v>
      </c>
    </row>
    <row r="2728" spans="1:4" hidden="1">
      <c r="A2728" t="s">
        <v>2116</v>
      </c>
      <c r="B2728">
        <v>6</v>
      </c>
      <c r="C2728">
        <v>23</v>
      </c>
      <c r="D2728" t="s">
        <v>2046</v>
      </c>
    </row>
    <row r="2729" spans="1:4" hidden="1">
      <c r="A2729" t="s">
        <v>1757</v>
      </c>
      <c r="B2729">
        <v>6</v>
      </c>
      <c r="C2729">
        <v>23</v>
      </c>
      <c r="D2729" t="s">
        <v>2046</v>
      </c>
    </row>
    <row r="2730" spans="1:4" hidden="1">
      <c r="A2730" t="s">
        <v>2117</v>
      </c>
      <c r="B2730">
        <v>6</v>
      </c>
      <c r="C2730">
        <v>23</v>
      </c>
      <c r="D2730" t="s">
        <v>2046</v>
      </c>
    </row>
    <row r="2731" spans="1:4" hidden="1">
      <c r="A2731" t="s">
        <v>1758</v>
      </c>
      <c r="B2731">
        <v>6</v>
      </c>
      <c r="C2731">
        <v>46</v>
      </c>
      <c r="D2731" t="s">
        <v>2046</v>
      </c>
    </row>
    <row r="2732" spans="1:4" hidden="1">
      <c r="A2732" t="s">
        <v>1760</v>
      </c>
      <c r="B2732">
        <v>6</v>
      </c>
      <c r="C2732">
        <v>23</v>
      </c>
      <c r="D2732" t="s">
        <v>2046</v>
      </c>
    </row>
    <row r="2733" spans="1:4" hidden="1">
      <c r="A2733" t="s">
        <v>2118</v>
      </c>
      <c r="B2733">
        <v>6</v>
      </c>
      <c r="C2733">
        <v>138</v>
      </c>
      <c r="D2733" t="s">
        <v>2046</v>
      </c>
    </row>
    <row r="2734" spans="1:4" hidden="1">
      <c r="A2734" t="s">
        <v>1700</v>
      </c>
      <c r="B2734">
        <v>6</v>
      </c>
      <c r="C2734">
        <v>23</v>
      </c>
      <c r="D2734" t="s">
        <v>2046</v>
      </c>
    </row>
    <row r="2735" spans="1:4" hidden="1">
      <c r="A2735" t="s">
        <v>2119</v>
      </c>
      <c r="B2735">
        <v>6</v>
      </c>
      <c r="C2735">
        <v>46</v>
      </c>
      <c r="D2735" t="s">
        <v>2046</v>
      </c>
    </row>
    <row r="2736" spans="1:4" hidden="1">
      <c r="A2736" t="s">
        <v>1806</v>
      </c>
      <c r="B2736">
        <v>6</v>
      </c>
      <c r="C2736">
        <v>23</v>
      </c>
      <c r="D2736" t="s">
        <v>2046</v>
      </c>
    </row>
    <row r="2737" spans="1:4" hidden="1">
      <c r="A2737" t="s">
        <v>1761</v>
      </c>
      <c r="B2737">
        <v>6</v>
      </c>
      <c r="C2737">
        <v>23</v>
      </c>
      <c r="D2737" t="s">
        <v>2046</v>
      </c>
    </row>
    <row r="2738" spans="1:4" hidden="1">
      <c r="A2738" t="s">
        <v>1718</v>
      </c>
      <c r="B2738">
        <v>6</v>
      </c>
      <c r="C2738">
        <v>230</v>
      </c>
      <c r="D2738" t="s">
        <v>2046</v>
      </c>
    </row>
    <row r="2739" spans="1:4" hidden="1">
      <c r="A2739" t="s">
        <v>1762</v>
      </c>
      <c r="B2739">
        <v>6</v>
      </c>
      <c r="C2739">
        <v>23</v>
      </c>
      <c r="D2739" t="s">
        <v>2046</v>
      </c>
    </row>
    <row r="2740" spans="1:4" hidden="1">
      <c r="A2740" t="s">
        <v>2120</v>
      </c>
      <c r="B2740">
        <v>6</v>
      </c>
      <c r="C2740">
        <v>23</v>
      </c>
      <c r="D2740" t="s">
        <v>2046</v>
      </c>
    </row>
    <row r="2741" spans="1:4" hidden="1">
      <c r="A2741" t="s">
        <v>2121</v>
      </c>
      <c r="B2741">
        <v>6</v>
      </c>
      <c r="C2741">
        <v>23</v>
      </c>
      <c r="D2741" t="s">
        <v>2046</v>
      </c>
    </row>
    <row r="2742" spans="1:4" hidden="1">
      <c r="A2742" t="s">
        <v>2122</v>
      </c>
      <c r="B2742">
        <v>6</v>
      </c>
      <c r="C2742">
        <v>23</v>
      </c>
      <c r="D2742" t="s">
        <v>2046</v>
      </c>
    </row>
    <row r="2743" spans="1:4" hidden="1">
      <c r="A2743" t="s">
        <v>93</v>
      </c>
      <c r="B2743">
        <v>6</v>
      </c>
      <c r="C2743">
        <v>23</v>
      </c>
      <c r="D2743" t="s">
        <v>2046</v>
      </c>
    </row>
    <row r="2744" spans="1:4" hidden="1">
      <c r="A2744" t="s">
        <v>497</v>
      </c>
      <c r="B2744">
        <v>6</v>
      </c>
      <c r="C2744">
        <v>23</v>
      </c>
      <c r="D2744" t="s">
        <v>2046</v>
      </c>
    </row>
    <row r="2745" spans="1:4" hidden="1">
      <c r="A2745" t="s">
        <v>1763</v>
      </c>
      <c r="B2745">
        <v>6</v>
      </c>
      <c r="C2745">
        <v>23</v>
      </c>
      <c r="D2745" t="s">
        <v>2046</v>
      </c>
    </row>
    <row r="2746" spans="1:4" hidden="1">
      <c r="A2746" t="s">
        <v>570</v>
      </c>
      <c r="B2746">
        <v>6</v>
      </c>
      <c r="C2746">
        <v>23</v>
      </c>
      <c r="D2746" t="s">
        <v>2046</v>
      </c>
    </row>
    <row r="2747" spans="1:4" hidden="1">
      <c r="A2747" t="s">
        <v>2123</v>
      </c>
      <c r="B2747">
        <v>6</v>
      </c>
      <c r="C2747">
        <v>23</v>
      </c>
      <c r="D2747" t="s">
        <v>2046</v>
      </c>
    </row>
    <row r="2748" spans="1:4" hidden="1">
      <c r="A2748" t="s">
        <v>2023</v>
      </c>
      <c r="B2748">
        <v>6</v>
      </c>
      <c r="C2748">
        <v>23</v>
      </c>
      <c r="D2748" t="s">
        <v>2046</v>
      </c>
    </row>
    <row r="2749" spans="1:4" hidden="1">
      <c r="A2749" t="s">
        <v>2124</v>
      </c>
      <c r="B2749">
        <v>6</v>
      </c>
      <c r="C2749">
        <v>23</v>
      </c>
      <c r="D2749" t="s">
        <v>2046</v>
      </c>
    </row>
    <row r="2750" spans="1:4" hidden="1">
      <c r="A2750" t="s">
        <v>2024</v>
      </c>
      <c r="B2750">
        <v>6</v>
      </c>
      <c r="C2750">
        <v>23</v>
      </c>
      <c r="D2750" t="s">
        <v>2046</v>
      </c>
    </row>
    <row r="2751" spans="1:4" hidden="1">
      <c r="A2751" t="s">
        <v>95</v>
      </c>
      <c r="B2751">
        <v>6</v>
      </c>
      <c r="C2751">
        <v>23</v>
      </c>
      <c r="D2751" t="s">
        <v>2046</v>
      </c>
    </row>
    <row r="2752" spans="1:4" hidden="1">
      <c r="A2752" t="s">
        <v>2125</v>
      </c>
      <c r="B2752">
        <v>6</v>
      </c>
      <c r="C2752">
        <v>23</v>
      </c>
      <c r="D2752" t="s">
        <v>2046</v>
      </c>
    </row>
    <row r="2753" spans="1:4" hidden="1">
      <c r="A2753" t="s">
        <v>1764</v>
      </c>
      <c r="B2753">
        <v>6</v>
      </c>
      <c r="C2753">
        <v>23</v>
      </c>
      <c r="D2753" t="s">
        <v>2046</v>
      </c>
    </row>
    <row r="2754" spans="1:4" hidden="1">
      <c r="A2754" t="s">
        <v>2126</v>
      </c>
      <c r="B2754">
        <v>6</v>
      </c>
      <c r="C2754">
        <v>23</v>
      </c>
      <c r="D2754" t="s">
        <v>2046</v>
      </c>
    </row>
    <row r="2755" spans="1:4" hidden="1">
      <c r="A2755" t="s">
        <v>2349</v>
      </c>
      <c r="B2755">
        <v>6</v>
      </c>
      <c r="C2755">
        <v>60</v>
      </c>
      <c r="D2755" t="s">
        <v>2046</v>
      </c>
    </row>
    <row r="2756" spans="1:4" hidden="1">
      <c r="A2756" t="s">
        <v>2127</v>
      </c>
      <c r="B2756">
        <v>6</v>
      </c>
      <c r="C2756">
        <v>23</v>
      </c>
      <c r="D2756" t="s">
        <v>2046</v>
      </c>
    </row>
    <row r="2757" spans="1:4" hidden="1">
      <c r="A2757" t="s">
        <v>2128</v>
      </c>
      <c r="B2757">
        <v>6</v>
      </c>
      <c r="C2757">
        <v>23</v>
      </c>
      <c r="D2757" t="s">
        <v>2046</v>
      </c>
    </row>
    <row r="2758" spans="1:4" hidden="1">
      <c r="A2758" t="s">
        <v>2129</v>
      </c>
      <c r="B2758">
        <v>6</v>
      </c>
      <c r="C2758">
        <v>23</v>
      </c>
      <c r="D2758" t="s">
        <v>2046</v>
      </c>
    </row>
    <row r="2759" spans="1:4" hidden="1">
      <c r="A2759" t="s">
        <v>2130</v>
      </c>
      <c r="B2759">
        <v>6</v>
      </c>
      <c r="C2759">
        <v>23</v>
      </c>
      <c r="D2759" t="s">
        <v>2046</v>
      </c>
    </row>
    <row r="2760" spans="1:4" hidden="1">
      <c r="A2760" t="s">
        <v>299</v>
      </c>
      <c r="B2760">
        <v>6</v>
      </c>
      <c r="C2760">
        <v>46</v>
      </c>
      <c r="D2760" t="s">
        <v>2046</v>
      </c>
    </row>
    <row r="2761" spans="1:4" hidden="1">
      <c r="A2761" t="s">
        <v>1765</v>
      </c>
      <c r="B2761">
        <v>6</v>
      </c>
      <c r="C2761">
        <v>46</v>
      </c>
      <c r="D2761" t="s">
        <v>2046</v>
      </c>
    </row>
    <row r="2762" spans="1:4" hidden="1">
      <c r="A2762" t="s">
        <v>1766</v>
      </c>
      <c r="B2762">
        <v>6</v>
      </c>
      <c r="C2762">
        <v>46</v>
      </c>
      <c r="D2762" t="s">
        <v>2046</v>
      </c>
    </row>
    <row r="2763" spans="1:4" hidden="1">
      <c r="A2763" t="s">
        <v>1767</v>
      </c>
      <c r="B2763">
        <v>6</v>
      </c>
      <c r="C2763">
        <v>23</v>
      </c>
      <c r="D2763" t="s">
        <v>2046</v>
      </c>
    </row>
    <row r="2764" spans="1:4" hidden="1">
      <c r="A2764" t="s">
        <v>1768</v>
      </c>
      <c r="B2764">
        <v>6</v>
      </c>
      <c r="C2764">
        <v>23</v>
      </c>
      <c r="D2764" t="s">
        <v>2046</v>
      </c>
    </row>
    <row r="2765" spans="1:4" hidden="1">
      <c r="A2765" t="s">
        <v>189</v>
      </c>
      <c r="B2765">
        <v>6</v>
      </c>
      <c r="C2765">
        <v>46</v>
      </c>
      <c r="D2765" t="s">
        <v>2046</v>
      </c>
    </row>
    <row r="2766" spans="1:4" hidden="1">
      <c r="A2766" t="s">
        <v>2131</v>
      </c>
      <c r="B2766">
        <v>6</v>
      </c>
      <c r="C2766">
        <v>46</v>
      </c>
      <c r="D2766" t="s">
        <v>2046</v>
      </c>
    </row>
    <row r="2767" spans="1:4" hidden="1">
      <c r="A2767" t="s">
        <v>325</v>
      </c>
      <c r="B2767">
        <v>6</v>
      </c>
      <c r="C2767">
        <v>46</v>
      </c>
      <c r="D2767" t="s">
        <v>2046</v>
      </c>
    </row>
    <row r="2768" spans="1:4" hidden="1">
      <c r="A2768" t="s">
        <v>2132</v>
      </c>
      <c r="B2768">
        <v>6</v>
      </c>
      <c r="C2768">
        <v>46</v>
      </c>
      <c r="D2768" t="s">
        <v>2046</v>
      </c>
    </row>
    <row r="2769" spans="1:4" hidden="1">
      <c r="A2769" t="s">
        <v>2133</v>
      </c>
      <c r="B2769">
        <v>6</v>
      </c>
      <c r="C2769">
        <v>46</v>
      </c>
      <c r="D2769" t="s">
        <v>2046</v>
      </c>
    </row>
    <row r="2770" spans="1:4" hidden="1">
      <c r="A2770" t="s">
        <v>2134</v>
      </c>
      <c r="B2770">
        <v>6</v>
      </c>
      <c r="C2770">
        <v>46</v>
      </c>
      <c r="D2770" t="s">
        <v>2046</v>
      </c>
    </row>
    <row r="2771" spans="1:4" hidden="1">
      <c r="A2771" t="s">
        <v>2135</v>
      </c>
      <c r="B2771">
        <v>6</v>
      </c>
      <c r="C2771">
        <v>23</v>
      </c>
      <c r="D2771" t="s">
        <v>2046</v>
      </c>
    </row>
    <row r="2772" spans="1:4" hidden="1">
      <c r="A2772" t="s">
        <v>313</v>
      </c>
      <c r="B2772">
        <v>6</v>
      </c>
      <c r="C2772">
        <v>69</v>
      </c>
      <c r="D2772" t="s">
        <v>2046</v>
      </c>
    </row>
    <row r="2773" spans="1:4" hidden="1">
      <c r="A2773" t="s">
        <v>2136</v>
      </c>
      <c r="B2773">
        <v>6</v>
      </c>
      <c r="C2773">
        <v>69</v>
      </c>
      <c r="D2773" t="s">
        <v>2046</v>
      </c>
    </row>
    <row r="2774" spans="1:4" hidden="1">
      <c r="A2774" t="s">
        <v>2137</v>
      </c>
      <c r="B2774">
        <v>6</v>
      </c>
      <c r="C2774">
        <v>46</v>
      </c>
      <c r="D2774" t="s">
        <v>2046</v>
      </c>
    </row>
    <row r="2775" spans="1:4" hidden="1">
      <c r="A2775" t="s">
        <v>2138</v>
      </c>
      <c r="B2775">
        <v>6</v>
      </c>
      <c r="C2775">
        <v>23</v>
      </c>
      <c r="D2775" t="s">
        <v>2046</v>
      </c>
    </row>
    <row r="2776" spans="1:4" hidden="1">
      <c r="A2776" t="s">
        <v>2139</v>
      </c>
      <c r="B2776">
        <v>6</v>
      </c>
      <c r="C2776">
        <v>46</v>
      </c>
      <c r="D2776" t="s">
        <v>2046</v>
      </c>
    </row>
    <row r="2777" spans="1:4" hidden="1">
      <c r="A2777" t="s">
        <v>2140</v>
      </c>
      <c r="B2777">
        <v>6</v>
      </c>
      <c r="C2777">
        <v>46</v>
      </c>
      <c r="D2777" t="s">
        <v>2046</v>
      </c>
    </row>
    <row r="2778" spans="1:4" hidden="1">
      <c r="A2778" t="s">
        <v>314</v>
      </c>
      <c r="B2778">
        <v>6</v>
      </c>
      <c r="C2778">
        <v>46</v>
      </c>
      <c r="D2778" t="s">
        <v>2046</v>
      </c>
    </row>
    <row r="2779" spans="1:4" hidden="1">
      <c r="A2779" t="s">
        <v>2141</v>
      </c>
      <c r="B2779">
        <v>6</v>
      </c>
      <c r="C2779">
        <v>46</v>
      </c>
      <c r="D2779" t="s">
        <v>2046</v>
      </c>
    </row>
    <row r="2780" spans="1:4" hidden="1">
      <c r="A2780" t="s">
        <v>1769</v>
      </c>
      <c r="B2780">
        <v>6</v>
      </c>
      <c r="C2780">
        <v>92</v>
      </c>
      <c r="D2780" t="s">
        <v>2046</v>
      </c>
    </row>
    <row r="2781" spans="1:4" hidden="1">
      <c r="A2781" t="s">
        <v>2142</v>
      </c>
      <c r="B2781">
        <v>6</v>
      </c>
      <c r="C2781">
        <v>46</v>
      </c>
      <c r="D2781" t="s">
        <v>2046</v>
      </c>
    </row>
    <row r="2782" spans="1:4" hidden="1">
      <c r="A2782" t="s">
        <v>2143</v>
      </c>
      <c r="B2782">
        <v>6</v>
      </c>
      <c r="C2782">
        <v>46</v>
      </c>
      <c r="D2782" t="s">
        <v>2046</v>
      </c>
    </row>
    <row r="2783" spans="1:4" hidden="1">
      <c r="A2783" t="s">
        <v>2144</v>
      </c>
      <c r="B2783">
        <v>6</v>
      </c>
      <c r="C2783">
        <v>23</v>
      </c>
      <c r="D2783" t="s">
        <v>2046</v>
      </c>
    </row>
    <row r="2784" spans="1:4" hidden="1">
      <c r="A2784" t="s">
        <v>2145</v>
      </c>
      <c r="B2784">
        <v>6</v>
      </c>
      <c r="C2784">
        <v>23</v>
      </c>
      <c r="D2784" t="s">
        <v>2046</v>
      </c>
    </row>
    <row r="2785" spans="1:4" hidden="1">
      <c r="A2785" t="s">
        <v>2146</v>
      </c>
      <c r="B2785">
        <v>6</v>
      </c>
      <c r="C2785">
        <v>23</v>
      </c>
      <c r="D2785" t="s">
        <v>2046</v>
      </c>
    </row>
    <row r="2786" spans="1:4" hidden="1">
      <c r="A2786" t="s">
        <v>1770</v>
      </c>
      <c r="B2786">
        <v>6</v>
      </c>
      <c r="C2786">
        <v>23</v>
      </c>
      <c r="D2786" t="s">
        <v>2046</v>
      </c>
    </row>
    <row r="2787" spans="1:4" hidden="1">
      <c r="A2787" t="s">
        <v>1771</v>
      </c>
      <c r="B2787">
        <v>6</v>
      </c>
      <c r="C2787">
        <v>23</v>
      </c>
      <c r="D2787" t="s">
        <v>2046</v>
      </c>
    </row>
    <row r="2788" spans="1:4" hidden="1">
      <c r="A2788" t="s">
        <v>1776</v>
      </c>
      <c r="B2788">
        <v>6</v>
      </c>
      <c r="C2788">
        <v>46</v>
      </c>
      <c r="D2788" t="s">
        <v>2046</v>
      </c>
    </row>
    <row r="2789" spans="1:4" hidden="1">
      <c r="A2789" t="s">
        <v>1777</v>
      </c>
      <c r="B2789">
        <v>6</v>
      </c>
      <c r="C2789">
        <v>46</v>
      </c>
      <c r="D2789" t="s">
        <v>2046</v>
      </c>
    </row>
    <row r="2790" spans="1:4" hidden="1">
      <c r="A2790" t="s">
        <v>1724</v>
      </c>
      <c r="B2790">
        <v>6</v>
      </c>
      <c r="C2790">
        <v>23</v>
      </c>
      <c r="D2790" t="s">
        <v>2046</v>
      </c>
    </row>
    <row r="2791" spans="1:4" hidden="1">
      <c r="A2791" t="s">
        <v>97</v>
      </c>
      <c r="B2791">
        <v>6</v>
      </c>
      <c r="C2791">
        <v>23</v>
      </c>
      <c r="D2791" t="s">
        <v>2046</v>
      </c>
    </row>
    <row r="2792" spans="1:4" hidden="1">
      <c r="A2792" t="s">
        <v>1719</v>
      </c>
      <c r="B2792">
        <v>6</v>
      </c>
      <c r="C2792">
        <v>23</v>
      </c>
      <c r="D2792" t="s">
        <v>2046</v>
      </c>
    </row>
    <row r="2793" spans="1:4" hidden="1">
      <c r="A2793" t="s">
        <v>2147</v>
      </c>
      <c r="B2793">
        <v>6</v>
      </c>
      <c r="C2793">
        <v>23</v>
      </c>
      <c r="D2793" t="s">
        <v>2046</v>
      </c>
    </row>
    <row r="2794" spans="1:4" hidden="1">
      <c r="A2794" t="s">
        <v>499</v>
      </c>
      <c r="B2794">
        <v>6</v>
      </c>
      <c r="C2794">
        <v>23</v>
      </c>
      <c r="D2794" t="s">
        <v>2046</v>
      </c>
    </row>
    <row r="2795" spans="1:4" hidden="1">
      <c r="A2795" t="s">
        <v>480</v>
      </c>
      <c r="B2795">
        <v>6</v>
      </c>
      <c r="C2795">
        <v>23</v>
      </c>
      <c r="D2795" t="s">
        <v>2046</v>
      </c>
    </row>
    <row r="2796" spans="1:4" hidden="1">
      <c r="A2796" t="s">
        <v>197</v>
      </c>
      <c r="B2796">
        <v>6</v>
      </c>
      <c r="C2796">
        <v>23</v>
      </c>
      <c r="D2796" t="s">
        <v>2046</v>
      </c>
    </row>
    <row r="2797" spans="1:4" hidden="1">
      <c r="A2797" t="s">
        <v>500</v>
      </c>
      <c r="B2797">
        <v>6</v>
      </c>
      <c r="C2797">
        <v>23</v>
      </c>
      <c r="D2797" t="s">
        <v>2046</v>
      </c>
    </row>
    <row r="2798" spans="1:4" hidden="1">
      <c r="A2798" t="s">
        <v>1778</v>
      </c>
      <c r="B2798">
        <v>6</v>
      </c>
      <c r="C2798">
        <v>46</v>
      </c>
      <c r="D2798" t="s">
        <v>2046</v>
      </c>
    </row>
    <row r="2799" spans="1:4" hidden="1">
      <c r="A2799" t="s">
        <v>2148</v>
      </c>
      <c r="B2799">
        <v>6</v>
      </c>
      <c r="C2799">
        <v>23</v>
      </c>
      <c r="D2799" t="s">
        <v>2046</v>
      </c>
    </row>
    <row r="2800" spans="1:4" hidden="1">
      <c r="A2800" t="s">
        <v>2149</v>
      </c>
      <c r="B2800">
        <v>6</v>
      </c>
      <c r="C2800">
        <v>23</v>
      </c>
      <c r="D2800" t="s">
        <v>2046</v>
      </c>
    </row>
    <row r="2801" spans="1:4" hidden="1">
      <c r="A2801" t="s">
        <v>418</v>
      </c>
      <c r="B2801">
        <v>6</v>
      </c>
      <c r="C2801">
        <v>23</v>
      </c>
      <c r="D2801" t="s">
        <v>2046</v>
      </c>
    </row>
    <row r="2802" spans="1:4" hidden="1">
      <c r="A2802" t="s">
        <v>2150</v>
      </c>
      <c r="B2802">
        <v>6</v>
      </c>
      <c r="C2802">
        <v>23</v>
      </c>
      <c r="D2802" t="s">
        <v>2046</v>
      </c>
    </row>
    <row r="2803" spans="1:4" hidden="1">
      <c r="A2803" t="s">
        <v>419</v>
      </c>
      <c r="B2803">
        <v>6</v>
      </c>
      <c r="C2803">
        <v>23</v>
      </c>
      <c r="D2803" t="s">
        <v>2046</v>
      </c>
    </row>
    <row r="2804" spans="1:4" hidden="1">
      <c r="A2804" t="s">
        <v>2151</v>
      </c>
      <c r="B2804">
        <v>6</v>
      </c>
      <c r="C2804">
        <v>23</v>
      </c>
      <c r="D2804" t="s">
        <v>2046</v>
      </c>
    </row>
    <row r="2805" spans="1:4" hidden="1">
      <c r="A2805" t="s">
        <v>145</v>
      </c>
      <c r="B2805">
        <v>6</v>
      </c>
      <c r="C2805">
        <v>23</v>
      </c>
      <c r="D2805" t="s">
        <v>2046</v>
      </c>
    </row>
    <row r="2806" spans="1:4" hidden="1">
      <c r="A2806" t="s">
        <v>146</v>
      </c>
      <c r="B2806">
        <v>6</v>
      </c>
      <c r="C2806">
        <v>23</v>
      </c>
      <c r="D2806" t="s">
        <v>2046</v>
      </c>
    </row>
    <row r="2807" spans="1:4" hidden="1">
      <c r="A2807" t="s">
        <v>2152</v>
      </c>
      <c r="B2807">
        <v>6</v>
      </c>
      <c r="C2807">
        <v>23</v>
      </c>
      <c r="D2807" t="s">
        <v>2046</v>
      </c>
    </row>
    <row r="2808" spans="1:4" hidden="1">
      <c r="A2808" t="s">
        <v>99</v>
      </c>
      <c r="B2808">
        <v>6</v>
      </c>
      <c r="C2808">
        <v>23</v>
      </c>
      <c r="D2808" t="s">
        <v>2046</v>
      </c>
    </row>
    <row r="2809" spans="1:4" hidden="1">
      <c r="A2809" t="s">
        <v>529</v>
      </c>
      <c r="B2809">
        <v>6</v>
      </c>
      <c r="C2809">
        <v>23</v>
      </c>
      <c r="D2809" t="s">
        <v>2046</v>
      </c>
    </row>
    <row r="2810" spans="1:4" hidden="1">
      <c r="A2810" t="s">
        <v>2153</v>
      </c>
      <c r="B2810">
        <v>6</v>
      </c>
      <c r="C2810">
        <v>23</v>
      </c>
      <c r="D2810" t="s">
        <v>2046</v>
      </c>
    </row>
    <row r="2811" spans="1:4" hidden="1">
      <c r="A2811" t="s">
        <v>315</v>
      </c>
      <c r="B2811">
        <v>6</v>
      </c>
      <c r="C2811">
        <v>23</v>
      </c>
      <c r="D2811" t="s">
        <v>2046</v>
      </c>
    </row>
    <row r="2812" spans="1:4" hidden="1">
      <c r="A2812" t="s">
        <v>483</v>
      </c>
      <c r="B2812">
        <v>6</v>
      </c>
      <c r="C2812">
        <v>23</v>
      </c>
      <c r="D2812" t="s">
        <v>2046</v>
      </c>
    </row>
    <row r="2813" spans="1:4" hidden="1">
      <c r="A2813" t="s">
        <v>2154</v>
      </c>
      <c r="B2813">
        <v>6</v>
      </c>
      <c r="C2813">
        <v>23</v>
      </c>
      <c r="D2813" t="s">
        <v>2046</v>
      </c>
    </row>
    <row r="2814" spans="1:4" hidden="1">
      <c r="A2814" t="s">
        <v>2155</v>
      </c>
      <c r="B2814">
        <v>6</v>
      </c>
      <c r="C2814">
        <v>23</v>
      </c>
      <c r="D2814" t="s">
        <v>2046</v>
      </c>
    </row>
    <row r="2815" spans="1:4" hidden="1">
      <c r="A2815" t="s">
        <v>2156</v>
      </c>
      <c r="B2815">
        <v>6</v>
      </c>
      <c r="C2815">
        <v>23</v>
      </c>
      <c r="D2815" t="s">
        <v>2046</v>
      </c>
    </row>
    <row r="2816" spans="1:4" hidden="1">
      <c r="A2816" t="s">
        <v>148</v>
      </c>
      <c r="B2816">
        <v>6</v>
      </c>
      <c r="C2816">
        <v>23</v>
      </c>
      <c r="D2816" t="s">
        <v>2046</v>
      </c>
    </row>
    <row r="2817" spans="1:4" hidden="1">
      <c r="A2817" t="s">
        <v>572</v>
      </c>
      <c r="B2817">
        <v>6</v>
      </c>
      <c r="C2817">
        <v>23</v>
      </c>
      <c r="D2817" t="s">
        <v>2046</v>
      </c>
    </row>
    <row r="2818" spans="1:4" hidden="1">
      <c r="A2818" t="s">
        <v>2157</v>
      </c>
      <c r="B2818">
        <v>6</v>
      </c>
      <c r="C2818">
        <v>23</v>
      </c>
      <c r="D2818" t="s">
        <v>2046</v>
      </c>
    </row>
    <row r="2819" spans="1:4" hidden="1">
      <c r="A2819" t="s">
        <v>2158</v>
      </c>
      <c r="B2819">
        <v>6</v>
      </c>
      <c r="C2819">
        <v>23</v>
      </c>
      <c r="D2819" t="s">
        <v>2046</v>
      </c>
    </row>
    <row r="2820" spans="1:4" hidden="1">
      <c r="A2820" t="s">
        <v>2159</v>
      </c>
      <c r="B2820">
        <v>6</v>
      </c>
      <c r="C2820">
        <v>23</v>
      </c>
      <c r="D2820" t="s">
        <v>2046</v>
      </c>
    </row>
    <row r="2821" spans="1:4" hidden="1">
      <c r="A2821" t="s">
        <v>2160</v>
      </c>
      <c r="B2821">
        <v>6</v>
      </c>
      <c r="C2821">
        <v>46</v>
      </c>
      <c r="D2821" t="s">
        <v>2046</v>
      </c>
    </row>
    <row r="2822" spans="1:4" hidden="1">
      <c r="A2822" t="s">
        <v>48</v>
      </c>
      <c r="B2822">
        <v>6</v>
      </c>
      <c r="C2822">
        <v>23</v>
      </c>
      <c r="D2822" t="s">
        <v>2046</v>
      </c>
    </row>
    <row r="2823" spans="1:4" hidden="1">
      <c r="A2823" t="s">
        <v>1780</v>
      </c>
      <c r="B2823">
        <v>6</v>
      </c>
      <c r="C2823">
        <v>92</v>
      </c>
      <c r="D2823" t="s">
        <v>2046</v>
      </c>
    </row>
    <row r="2824" spans="1:4" hidden="1">
      <c r="A2824" t="s">
        <v>2161</v>
      </c>
      <c r="B2824">
        <v>6</v>
      </c>
      <c r="C2824">
        <v>23</v>
      </c>
      <c r="D2824" t="s">
        <v>2046</v>
      </c>
    </row>
    <row r="2825" spans="1:4" hidden="1">
      <c r="A2825" t="s">
        <v>49</v>
      </c>
      <c r="B2825">
        <v>6</v>
      </c>
      <c r="C2825">
        <v>23</v>
      </c>
      <c r="D2825" t="s">
        <v>2046</v>
      </c>
    </row>
    <row r="2826" spans="1:4" hidden="1">
      <c r="A2826" t="s">
        <v>50</v>
      </c>
      <c r="B2826">
        <v>6</v>
      </c>
      <c r="C2826">
        <v>23</v>
      </c>
      <c r="D2826" t="s">
        <v>2046</v>
      </c>
    </row>
    <row r="2827" spans="1:4" hidden="1">
      <c r="A2827" t="s">
        <v>2162</v>
      </c>
      <c r="B2827">
        <v>6</v>
      </c>
      <c r="C2827">
        <v>46</v>
      </c>
      <c r="D2827" t="s">
        <v>2046</v>
      </c>
    </row>
    <row r="2828" spans="1:4" hidden="1">
      <c r="A2828" t="s">
        <v>52</v>
      </c>
      <c r="B2828">
        <v>6</v>
      </c>
      <c r="C2828">
        <v>23</v>
      </c>
      <c r="D2828" t="s">
        <v>2046</v>
      </c>
    </row>
    <row r="2829" spans="1:4" hidden="1">
      <c r="A2829" t="s">
        <v>2163</v>
      </c>
      <c r="B2829">
        <v>6</v>
      </c>
      <c r="C2829">
        <v>23</v>
      </c>
      <c r="D2829" t="s">
        <v>2046</v>
      </c>
    </row>
    <row r="2830" spans="1:4" hidden="1">
      <c r="A2830" t="s">
        <v>2164</v>
      </c>
      <c r="B2830">
        <v>6</v>
      </c>
      <c r="C2830">
        <v>92</v>
      </c>
      <c r="D2830" t="s">
        <v>2046</v>
      </c>
    </row>
    <row r="2831" spans="1:4" hidden="1">
      <c r="A2831" t="s">
        <v>2165</v>
      </c>
      <c r="B2831">
        <v>6</v>
      </c>
      <c r="C2831">
        <v>46</v>
      </c>
      <c r="D2831" t="s">
        <v>2046</v>
      </c>
    </row>
    <row r="2832" spans="1:4" hidden="1">
      <c r="A2832" t="s">
        <v>2166</v>
      </c>
      <c r="B2832">
        <v>6</v>
      </c>
      <c r="C2832">
        <v>46</v>
      </c>
      <c r="D2832" t="s">
        <v>2046</v>
      </c>
    </row>
    <row r="2833" spans="1:4" hidden="1">
      <c r="A2833" t="s">
        <v>2167</v>
      </c>
      <c r="B2833">
        <v>6</v>
      </c>
      <c r="C2833">
        <v>92</v>
      </c>
      <c r="D2833" t="s">
        <v>2046</v>
      </c>
    </row>
    <row r="2834" spans="1:4" hidden="1">
      <c r="A2834" t="s">
        <v>2168</v>
      </c>
      <c r="B2834">
        <v>6</v>
      </c>
      <c r="C2834">
        <v>46</v>
      </c>
      <c r="D2834" t="s">
        <v>2046</v>
      </c>
    </row>
    <row r="2835" spans="1:4" hidden="1">
      <c r="A2835" t="s">
        <v>2169</v>
      </c>
      <c r="B2835">
        <v>6</v>
      </c>
      <c r="C2835">
        <v>46</v>
      </c>
      <c r="D2835" t="s">
        <v>2046</v>
      </c>
    </row>
    <row r="2836" spans="1:4" hidden="1">
      <c r="A2836" t="s">
        <v>2170</v>
      </c>
      <c r="B2836">
        <v>6</v>
      </c>
      <c r="C2836">
        <v>92</v>
      </c>
      <c r="D2836" t="s">
        <v>2046</v>
      </c>
    </row>
    <row r="2837" spans="1:4" hidden="1">
      <c r="A2837" t="s">
        <v>2171</v>
      </c>
      <c r="B2837">
        <v>6</v>
      </c>
      <c r="C2837">
        <v>46</v>
      </c>
      <c r="D2837" t="s">
        <v>2046</v>
      </c>
    </row>
    <row r="2838" spans="1:4" hidden="1">
      <c r="A2838" t="s">
        <v>484</v>
      </c>
      <c r="B2838">
        <v>6</v>
      </c>
      <c r="C2838">
        <v>23</v>
      </c>
      <c r="D2838" t="s">
        <v>2046</v>
      </c>
    </row>
    <row r="2839" spans="1:4" hidden="1">
      <c r="A2839" t="s">
        <v>1781</v>
      </c>
      <c r="B2839">
        <v>6</v>
      </c>
      <c r="C2839">
        <v>23</v>
      </c>
      <c r="D2839" t="s">
        <v>2046</v>
      </c>
    </row>
    <row r="2840" spans="1:4" hidden="1">
      <c r="A2840" t="s">
        <v>54</v>
      </c>
      <c r="B2840">
        <v>6</v>
      </c>
      <c r="C2840">
        <v>23</v>
      </c>
      <c r="D2840" t="s">
        <v>2046</v>
      </c>
    </row>
    <row r="2841" spans="1:4" hidden="1">
      <c r="A2841" t="s">
        <v>190</v>
      </c>
      <c r="B2841">
        <v>6</v>
      </c>
      <c r="C2841">
        <v>23</v>
      </c>
      <c r="D2841" t="s">
        <v>2046</v>
      </c>
    </row>
    <row r="2842" spans="1:4" hidden="1">
      <c r="A2842" t="s">
        <v>1725</v>
      </c>
      <c r="B2842">
        <v>6</v>
      </c>
      <c r="C2842">
        <v>23</v>
      </c>
      <c r="D2842" t="s">
        <v>2046</v>
      </c>
    </row>
    <row r="2843" spans="1:4" hidden="1">
      <c r="A2843" t="s">
        <v>540</v>
      </c>
      <c r="B2843">
        <v>6</v>
      </c>
      <c r="C2843">
        <v>23</v>
      </c>
      <c r="D2843" t="s">
        <v>2046</v>
      </c>
    </row>
    <row r="2844" spans="1:4" hidden="1">
      <c r="A2844" t="s">
        <v>1782</v>
      </c>
      <c r="B2844">
        <v>6</v>
      </c>
      <c r="C2844">
        <v>23</v>
      </c>
      <c r="D2844" t="s">
        <v>2046</v>
      </c>
    </row>
    <row r="2845" spans="1:4" hidden="1">
      <c r="A2845" t="s">
        <v>149</v>
      </c>
      <c r="B2845">
        <v>6</v>
      </c>
      <c r="C2845">
        <v>23</v>
      </c>
      <c r="D2845" t="s">
        <v>2046</v>
      </c>
    </row>
    <row r="2846" spans="1:4" hidden="1">
      <c r="A2846" t="s">
        <v>1803</v>
      </c>
      <c r="B2846">
        <v>6</v>
      </c>
      <c r="C2846">
        <v>23</v>
      </c>
      <c r="D2846" t="s">
        <v>2046</v>
      </c>
    </row>
    <row r="2847" spans="1:4" hidden="1">
      <c r="A2847" t="s">
        <v>466</v>
      </c>
      <c r="B2847">
        <v>6</v>
      </c>
      <c r="C2847">
        <v>23</v>
      </c>
      <c r="D2847" t="s">
        <v>2046</v>
      </c>
    </row>
    <row r="2848" spans="1:4" hidden="1">
      <c r="A2848" t="s">
        <v>2026</v>
      </c>
      <c r="B2848">
        <v>6</v>
      </c>
      <c r="C2848">
        <v>23</v>
      </c>
      <c r="D2848" t="s">
        <v>2046</v>
      </c>
    </row>
    <row r="2849" spans="1:4" hidden="1">
      <c r="A2849" t="s">
        <v>1708</v>
      </c>
      <c r="B2849">
        <v>6</v>
      </c>
      <c r="C2849">
        <v>23</v>
      </c>
      <c r="D2849" t="s">
        <v>2046</v>
      </c>
    </row>
    <row r="2850" spans="1:4" hidden="1">
      <c r="A2850" t="s">
        <v>150</v>
      </c>
      <c r="B2850">
        <v>6</v>
      </c>
      <c r="C2850">
        <v>23</v>
      </c>
      <c r="D2850" t="s">
        <v>2046</v>
      </c>
    </row>
    <row r="2851" spans="1:4" hidden="1">
      <c r="A2851" t="s">
        <v>151</v>
      </c>
      <c r="B2851">
        <v>6</v>
      </c>
      <c r="C2851">
        <v>23</v>
      </c>
      <c r="D2851" t="s">
        <v>2046</v>
      </c>
    </row>
    <row r="2852" spans="1:4" hidden="1">
      <c r="A2852" t="s">
        <v>2172</v>
      </c>
      <c r="B2852">
        <v>6</v>
      </c>
      <c r="C2852">
        <v>23</v>
      </c>
      <c r="D2852" t="s">
        <v>2046</v>
      </c>
    </row>
    <row r="2853" spans="1:4" hidden="1">
      <c r="A2853" t="s">
        <v>2173</v>
      </c>
      <c r="B2853">
        <v>6</v>
      </c>
      <c r="C2853">
        <v>23</v>
      </c>
      <c r="D2853" t="s">
        <v>2046</v>
      </c>
    </row>
    <row r="2854" spans="1:4" hidden="1">
      <c r="A2854" t="s">
        <v>541</v>
      </c>
      <c r="B2854">
        <v>6</v>
      </c>
      <c r="C2854">
        <v>23</v>
      </c>
      <c r="D2854" t="s">
        <v>2046</v>
      </c>
    </row>
    <row r="2855" spans="1:4" hidden="1">
      <c r="A2855" t="s">
        <v>2174</v>
      </c>
      <c r="B2855">
        <v>6</v>
      </c>
      <c r="C2855">
        <v>23</v>
      </c>
      <c r="D2855" t="s">
        <v>2046</v>
      </c>
    </row>
    <row r="2856" spans="1:4" hidden="1">
      <c r="A2856" t="s">
        <v>542</v>
      </c>
      <c r="B2856">
        <v>6</v>
      </c>
      <c r="C2856">
        <v>23</v>
      </c>
      <c r="D2856" t="s">
        <v>2046</v>
      </c>
    </row>
    <row r="2857" spans="1:4" hidden="1">
      <c r="A2857" t="s">
        <v>388</v>
      </c>
      <c r="B2857">
        <v>6</v>
      </c>
      <c r="C2857">
        <v>23</v>
      </c>
      <c r="D2857" t="s">
        <v>2046</v>
      </c>
    </row>
    <row r="2858" spans="1:4" hidden="1">
      <c r="A2858" t="s">
        <v>389</v>
      </c>
      <c r="B2858">
        <v>6</v>
      </c>
      <c r="C2858">
        <v>23</v>
      </c>
      <c r="D2858" t="s">
        <v>2046</v>
      </c>
    </row>
    <row r="2859" spans="1:4" hidden="1">
      <c r="A2859" t="s">
        <v>2175</v>
      </c>
      <c r="B2859">
        <v>6</v>
      </c>
      <c r="C2859">
        <v>46</v>
      </c>
      <c r="D2859" t="s">
        <v>2046</v>
      </c>
    </row>
    <row r="2860" spans="1:4" hidden="1">
      <c r="A2860" t="s">
        <v>2176</v>
      </c>
      <c r="B2860">
        <v>6</v>
      </c>
      <c r="C2860">
        <v>23</v>
      </c>
      <c r="D2860" t="s">
        <v>2046</v>
      </c>
    </row>
    <row r="2861" spans="1:4" hidden="1">
      <c r="A2861" t="s">
        <v>6</v>
      </c>
      <c r="B2861">
        <v>6</v>
      </c>
      <c r="C2861">
        <v>23</v>
      </c>
      <c r="D2861" t="s">
        <v>2046</v>
      </c>
    </row>
    <row r="2862" spans="1:4" hidden="1">
      <c r="A2862" t="s">
        <v>55</v>
      </c>
      <c r="B2862">
        <v>6</v>
      </c>
      <c r="C2862">
        <v>23</v>
      </c>
      <c r="D2862" t="s">
        <v>2046</v>
      </c>
    </row>
    <row r="2863" spans="1:4" hidden="1">
      <c r="A2863" t="s">
        <v>450</v>
      </c>
      <c r="B2863">
        <v>6</v>
      </c>
      <c r="C2863">
        <v>23</v>
      </c>
      <c r="D2863" t="s">
        <v>2046</v>
      </c>
    </row>
    <row r="2864" spans="1:4" hidden="1">
      <c r="A2864" t="s">
        <v>2177</v>
      </c>
      <c r="B2864">
        <v>6</v>
      </c>
      <c r="C2864">
        <v>23</v>
      </c>
      <c r="D2864" t="s">
        <v>2046</v>
      </c>
    </row>
    <row r="2865" spans="1:4" hidden="1">
      <c r="A2865" t="s">
        <v>2178</v>
      </c>
      <c r="B2865">
        <v>6</v>
      </c>
      <c r="C2865">
        <v>46</v>
      </c>
      <c r="D2865" t="s">
        <v>2046</v>
      </c>
    </row>
    <row r="2866" spans="1:4" hidden="1">
      <c r="A2866" t="s">
        <v>271</v>
      </c>
      <c r="B2866">
        <v>6</v>
      </c>
      <c r="C2866">
        <v>23</v>
      </c>
      <c r="D2866" t="s">
        <v>2046</v>
      </c>
    </row>
    <row r="2867" spans="1:4" hidden="1">
      <c r="A2867" t="s">
        <v>56</v>
      </c>
      <c r="B2867">
        <v>6</v>
      </c>
      <c r="C2867">
        <v>23</v>
      </c>
      <c r="D2867" t="s">
        <v>2046</v>
      </c>
    </row>
    <row r="2868" spans="1:4" hidden="1">
      <c r="A2868" t="s">
        <v>272</v>
      </c>
      <c r="B2868">
        <v>6</v>
      </c>
      <c r="C2868">
        <v>23</v>
      </c>
      <c r="D2868" t="s">
        <v>2046</v>
      </c>
    </row>
    <row r="2869" spans="1:4" hidden="1">
      <c r="A2869" t="s">
        <v>2027</v>
      </c>
      <c r="B2869">
        <v>6</v>
      </c>
      <c r="C2869">
        <v>23</v>
      </c>
      <c r="D2869" t="s">
        <v>2046</v>
      </c>
    </row>
    <row r="2870" spans="1:4" hidden="1">
      <c r="A2870" t="s">
        <v>2179</v>
      </c>
      <c r="B2870">
        <v>6</v>
      </c>
      <c r="C2870">
        <v>23</v>
      </c>
      <c r="D2870" t="s">
        <v>2046</v>
      </c>
    </row>
    <row r="2871" spans="1:4" hidden="1">
      <c r="A2871" t="s">
        <v>2180</v>
      </c>
      <c r="B2871">
        <v>6</v>
      </c>
      <c r="C2871">
        <v>23</v>
      </c>
      <c r="D2871" t="s">
        <v>2046</v>
      </c>
    </row>
    <row r="2872" spans="1:4" hidden="1">
      <c r="A2872" t="s">
        <v>101</v>
      </c>
      <c r="B2872">
        <v>6</v>
      </c>
      <c r="C2872">
        <v>23</v>
      </c>
      <c r="D2872" t="s">
        <v>2046</v>
      </c>
    </row>
    <row r="2873" spans="1:4" hidden="1">
      <c r="A2873" t="s">
        <v>2181</v>
      </c>
      <c r="B2873">
        <v>6</v>
      </c>
      <c r="C2873">
        <v>23</v>
      </c>
      <c r="D2873" t="s">
        <v>2046</v>
      </c>
    </row>
    <row r="2874" spans="1:4" hidden="1">
      <c r="A2874" t="s">
        <v>501</v>
      </c>
      <c r="B2874">
        <v>6</v>
      </c>
      <c r="C2874">
        <v>23</v>
      </c>
      <c r="D2874" t="s">
        <v>2046</v>
      </c>
    </row>
    <row r="2875" spans="1:4" hidden="1">
      <c r="A2875" t="s">
        <v>1709</v>
      </c>
      <c r="B2875">
        <v>6</v>
      </c>
      <c r="C2875">
        <v>46</v>
      </c>
      <c r="D2875" t="s">
        <v>2046</v>
      </c>
    </row>
    <row r="2876" spans="1:4" hidden="1">
      <c r="A2876" t="s">
        <v>458</v>
      </c>
      <c r="B2876">
        <v>6</v>
      </c>
      <c r="C2876">
        <v>23</v>
      </c>
      <c r="D2876" t="s">
        <v>2046</v>
      </c>
    </row>
    <row r="2877" spans="1:4" hidden="1">
      <c r="A2877" t="s">
        <v>436</v>
      </c>
      <c r="B2877">
        <v>6</v>
      </c>
      <c r="C2877">
        <v>23</v>
      </c>
      <c r="D2877" t="s">
        <v>2046</v>
      </c>
    </row>
    <row r="2878" spans="1:4" hidden="1">
      <c r="A2878" t="s">
        <v>2182</v>
      </c>
      <c r="B2878">
        <v>6</v>
      </c>
      <c r="C2878">
        <v>23</v>
      </c>
      <c r="D2878" t="s">
        <v>2046</v>
      </c>
    </row>
    <row r="2879" spans="1:4" hidden="1">
      <c r="A2879" t="s">
        <v>2183</v>
      </c>
      <c r="B2879">
        <v>6</v>
      </c>
      <c r="C2879">
        <v>46</v>
      </c>
      <c r="D2879" t="s">
        <v>2046</v>
      </c>
    </row>
    <row r="2880" spans="1:4" hidden="1">
      <c r="A2880" t="s">
        <v>300</v>
      </c>
      <c r="B2880">
        <v>6</v>
      </c>
      <c r="C2880">
        <v>23</v>
      </c>
      <c r="D2880" t="s">
        <v>2046</v>
      </c>
    </row>
    <row r="2881" spans="1:4" hidden="1">
      <c r="A2881" t="s">
        <v>370</v>
      </c>
      <c r="B2881">
        <v>6</v>
      </c>
      <c r="C2881">
        <v>23</v>
      </c>
      <c r="D2881" t="s">
        <v>2046</v>
      </c>
    </row>
    <row r="2882" spans="1:4" hidden="1">
      <c r="A2882" t="s">
        <v>2184</v>
      </c>
      <c r="B2882">
        <v>6</v>
      </c>
      <c r="C2882">
        <v>23</v>
      </c>
      <c r="D2882" t="s">
        <v>2046</v>
      </c>
    </row>
    <row r="2883" spans="1:4" hidden="1">
      <c r="A2883" t="s">
        <v>459</v>
      </c>
      <c r="B2883">
        <v>6</v>
      </c>
      <c r="C2883">
        <v>23</v>
      </c>
      <c r="D2883" t="s">
        <v>2046</v>
      </c>
    </row>
    <row r="2884" spans="1:4" hidden="1">
      <c r="A2884" t="s">
        <v>152</v>
      </c>
      <c r="B2884">
        <v>6</v>
      </c>
      <c r="C2884">
        <v>23</v>
      </c>
      <c r="D2884" t="s">
        <v>2046</v>
      </c>
    </row>
    <row r="2885" spans="1:4" hidden="1">
      <c r="A2885" t="s">
        <v>485</v>
      </c>
      <c r="B2885">
        <v>6</v>
      </c>
      <c r="C2885">
        <v>23</v>
      </c>
      <c r="D2885" t="s">
        <v>2046</v>
      </c>
    </row>
    <row r="2886" spans="1:4" hidden="1">
      <c r="A2886" t="s">
        <v>273</v>
      </c>
      <c r="B2886">
        <v>6</v>
      </c>
      <c r="C2886">
        <v>23</v>
      </c>
      <c r="D2886" t="s">
        <v>2046</v>
      </c>
    </row>
    <row r="2887" spans="1:4" hidden="1">
      <c r="A2887" t="s">
        <v>1783</v>
      </c>
      <c r="B2887">
        <v>6</v>
      </c>
      <c r="C2887">
        <v>23</v>
      </c>
      <c r="D2887" t="s">
        <v>2046</v>
      </c>
    </row>
    <row r="2888" spans="1:4" hidden="1">
      <c r="A2888" t="s">
        <v>2185</v>
      </c>
      <c r="B2888">
        <v>6</v>
      </c>
      <c r="C2888">
        <v>23</v>
      </c>
      <c r="D2888" t="s">
        <v>2046</v>
      </c>
    </row>
    <row r="2889" spans="1:4" hidden="1">
      <c r="A2889" t="s">
        <v>1720</v>
      </c>
      <c r="B2889">
        <v>6</v>
      </c>
      <c r="C2889">
        <v>46</v>
      </c>
      <c r="D2889" t="s">
        <v>2046</v>
      </c>
    </row>
    <row r="2890" spans="1:4" hidden="1">
      <c r="A2890" t="s">
        <v>2186</v>
      </c>
      <c r="B2890">
        <v>6</v>
      </c>
      <c r="C2890">
        <v>23</v>
      </c>
      <c r="D2890" t="s">
        <v>2046</v>
      </c>
    </row>
    <row r="2891" spans="1:4" hidden="1">
      <c r="A2891" t="s">
        <v>2187</v>
      </c>
      <c r="B2891">
        <v>6</v>
      </c>
      <c r="C2891">
        <v>506</v>
      </c>
      <c r="D2891" t="s">
        <v>2046</v>
      </c>
    </row>
    <row r="2892" spans="1:4" hidden="1">
      <c r="A2892" t="s">
        <v>2188</v>
      </c>
      <c r="B2892">
        <v>6</v>
      </c>
      <c r="C2892">
        <v>138</v>
      </c>
      <c r="D2892" t="s">
        <v>2046</v>
      </c>
    </row>
    <row r="2893" spans="1:4" hidden="1">
      <c r="A2893" t="s">
        <v>327</v>
      </c>
      <c r="B2893">
        <v>6</v>
      </c>
      <c r="C2893">
        <v>92</v>
      </c>
      <c r="D2893" t="s">
        <v>2046</v>
      </c>
    </row>
    <row r="2894" spans="1:4" hidden="1">
      <c r="A2894" t="s">
        <v>460</v>
      </c>
      <c r="B2894">
        <v>6</v>
      </c>
      <c r="C2894">
        <v>92</v>
      </c>
      <c r="D2894" t="s">
        <v>2046</v>
      </c>
    </row>
    <row r="2895" spans="1:4" hidden="1">
      <c r="A2895" t="s">
        <v>461</v>
      </c>
      <c r="B2895">
        <v>6</v>
      </c>
      <c r="C2895">
        <v>115</v>
      </c>
      <c r="D2895" t="s">
        <v>2046</v>
      </c>
    </row>
    <row r="2896" spans="1:4" hidden="1">
      <c r="A2896" t="s">
        <v>274</v>
      </c>
      <c r="B2896">
        <v>6</v>
      </c>
      <c r="C2896">
        <v>46</v>
      </c>
      <c r="D2896" t="s">
        <v>2046</v>
      </c>
    </row>
    <row r="2897" spans="1:4" hidden="1">
      <c r="A2897" t="s">
        <v>2189</v>
      </c>
      <c r="B2897">
        <v>6</v>
      </c>
      <c r="C2897">
        <v>23</v>
      </c>
      <c r="D2897" t="s">
        <v>2046</v>
      </c>
    </row>
    <row r="2898" spans="1:4" hidden="1">
      <c r="A2898" t="s">
        <v>2190</v>
      </c>
      <c r="B2898">
        <v>6</v>
      </c>
      <c r="C2898">
        <v>23</v>
      </c>
      <c r="D2898" t="s">
        <v>2046</v>
      </c>
    </row>
    <row r="2899" spans="1:4" hidden="1">
      <c r="A2899" t="s">
        <v>102</v>
      </c>
      <c r="B2899">
        <v>6</v>
      </c>
      <c r="C2899">
        <v>46</v>
      </c>
      <c r="D2899" t="s">
        <v>2046</v>
      </c>
    </row>
    <row r="2900" spans="1:4" hidden="1">
      <c r="A2900" t="s">
        <v>543</v>
      </c>
      <c r="B2900">
        <v>6</v>
      </c>
      <c r="C2900">
        <v>92</v>
      </c>
      <c r="D2900" t="s">
        <v>2046</v>
      </c>
    </row>
    <row r="2901" spans="1:4" hidden="1">
      <c r="A2901" t="s">
        <v>544</v>
      </c>
      <c r="B2901">
        <v>6</v>
      </c>
      <c r="C2901">
        <v>46</v>
      </c>
      <c r="D2901" t="s">
        <v>2046</v>
      </c>
    </row>
    <row r="2902" spans="1:4" hidden="1">
      <c r="A2902" t="s">
        <v>2191</v>
      </c>
      <c r="B2902">
        <v>6</v>
      </c>
      <c r="C2902">
        <v>46</v>
      </c>
      <c r="D2902" t="s">
        <v>2046</v>
      </c>
    </row>
    <row r="2903" spans="1:4" hidden="1">
      <c r="A2903" t="s">
        <v>2192</v>
      </c>
      <c r="B2903">
        <v>6</v>
      </c>
      <c r="C2903">
        <v>23</v>
      </c>
      <c r="D2903" t="s">
        <v>2046</v>
      </c>
    </row>
    <row r="2904" spans="1:4" hidden="1">
      <c r="A2904" t="s">
        <v>1784</v>
      </c>
      <c r="B2904">
        <v>6</v>
      </c>
      <c r="C2904">
        <v>23</v>
      </c>
      <c r="D2904" t="s">
        <v>2046</v>
      </c>
    </row>
    <row r="2905" spans="1:4" hidden="1">
      <c r="A2905" t="s">
        <v>1785</v>
      </c>
      <c r="B2905">
        <v>6</v>
      </c>
      <c r="C2905">
        <v>23</v>
      </c>
      <c r="D2905" t="s">
        <v>2046</v>
      </c>
    </row>
    <row r="2906" spans="1:4" hidden="1">
      <c r="A2906" t="s">
        <v>1786</v>
      </c>
      <c r="B2906">
        <v>6</v>
      </c>
      <c r="C2906">
        <v>23</v>
      </c>
      <c r="D2906" t="s">
        <v>2046</v>
      </c>
    </row>
    <row r="2907" spans="1:4" hidden="1">
      <c r="A2907" t="s">
        <v>1787</v>
      </c>
      <c r="B2907">
        <v>6</v>
      </c>
      <c r="C2907">
        <v>46</v>
      </c>
      <c r="D2907" t="s">
        <v>2046</v>
      </c>
    </row>
    <row r="2908" spans="1:4" hidden="1">
      <c r="A2908" t="s">
        <v>1788</v>
      </c>
      <c r="B2908">
        <v>6</v>
      </c>
      <c r="C2908">
        <v>23</v>
      </c>
      <c r="D2908" t="s">
        <v>2046</v>
      </c>
    </row>
    <row r="2909" spans="1:4" hidden="1">
      <c r="A2909" t="s">
        <v>2193</v>
      </c>
      <c r="B2909">
        <v>6</v>
      </c>
      <c r="C2909">
        <v>23</v>
      </c>
      <c r="D2909" t="s">
        <v>2046</v>
      </c>
    </row>
    <row r="2910" spans="1:4" hidden="1">
      <c r="A2910" t="s">
        <v>1721</v>
      </c>
      <c r="B2910">
        <v>6</v>
      </c>
      <c r="C2910">
        <v>23</v>
      </c>
      <c r="D2910" t="s">
        <v>2046</v>
      </c>
    </row>
    <row r="2911" spans="1:4" hidden="1">
      <c r="A2911" t="s">
        <v>2194</v>
      </c>
      <c r="B2911">
        <v>6</v>
      </c>
      <c r="C2911">
        <v>23</v>
      </c>
      <c r="D2911" t="s">
        <v>2046</v>
      </c>
    </row>
    <row r="2912" spans="1:4" hidden="1">
      <c r="A2912" t="s">
        <v>2195</v>
      </c>
      <c r="B2912">
        <v>6</v>
      </c>
      <c r="C2912">
        <v>23</v>
      </c>
      <c r="D2912" t="s">
        <v>2046</v>
      </c>
    </row>
    <row r="2913" spans="1:4" hidden="1">
      <c r="A2913" t="s">
        <v>2196</v>
      </c>
      <c r="B2913">
        <v>6</v>
      </c>
      <c r="C2913">
        <v>23</v>
      </c>
      <c r="D2913" t="s">
        <v>2046</v>
      </c>
    </row>
    <row r="2914" spans="1:4" hidden="1">
      <c r="A2914" t="s">
        <v>2197</v>
      </c>
      <c r="B2914">
        <v>6</v>
      </c>
      <c r="C2914">
        <v>138</v>
      </c>
      <c r="D2914" t="s">
        <v>2046</v>
      </c>
    </row>
    <row r="2915" spans="1:4" hidden="1">
      <c r="A2915" t="s">
        <v>2198</v>
      </c>
      <c r="B2915">
        <v>6</v>
      </c>
      <c r="C2915">
        <v>92</v>
      </c>
      <c r="D2915" t="s">
        <v>2046</v>
      </c>
    </row>
    <row r="2916" spans="1:4" hidden="1">
      <c r="A2916" t="s">
        <v>2199</v>
      </c>
      <c r="B2916">
        <v>6</v>
      </c>
      <c r="C2916">
        <v>46</v>
      </c>
      <c r="D2916" t="s">
        <v>2046</v>
      </c>
    </row>
    <row r="2917" spans="1:4" hidden="1">
      <c r="A2917" t="s">
        <v>2200</v>
      </c>
      <c r="B2917">
        <v>6</v>
      </c>
      <c r="C2917">
        <v>23</v>
      </c>
      <c r="D2917" t="s">
        <v>2046</v>
      </c>
    </row>
    <row r="2918" spans="1:4" hidden="1">
      <c r="A2918" t="s">
        <v>104</v>
      </c>
      <c r="B2918">
        <v>6</v>
      </c>
      <c r="C2918">
        <v>23</v>
      </c>
      <c r="D2918" t="s">
        <v>2046</v>
      </c>
    </row>
    <row r="2919" spans="1:4" hidden="1">
      <c r="A2919" t="s">
        <v>2201</v>
      </c>
      <c r="B2919">
        <v>6</v>
      </c>
      <c r="C2919">
        <v>23</v>
      </c>
      <c r="D2919" t="s">
        <v>2046</v>
      </c>
    </row>
    <row r="2920" spans="1:4" hidden="1">
      <c r="A2920" t="s">
        <v>2202</v>
      </c>
      <c r="B2920">
        <v>6</v>
      </c>
      <c r="C2920">
        <v>23</v>
      </c>
      <c r="D2920" t="s">
        <v>2046</v>
      </c>
    </row>
    <row r="2921" spans="1:4" hidden="1">
      <c r="A2921" t="s">
        <v>2028</v>
      </c>
      <c r="B2921">
        <v>6</v>
      </c>
      <c r="C2921">
        <v>23</v>
      </c>
      <c r="D2921" t="s">
        <v>2046</v>
      </c>
    </row>
    <row r="2922" spans="1:4" hidden="1">
      <c r="A2922" t="s">
        <v>2262</v>
      </c>
      <c r="B2922">
        <v>6</v>
      </c>
      <c r="C2922">
        <v>17</v>
      </c>
      <c r="D2922" t="s">
        <v>2046</v>
      </c>
    </row>
    <row r="2923" spans="1:4" hidden="1">
      <c r="A2923" t="s">
        <v>545</v>
      </c>
      <c r="B2923">
        <v>6</v>
      </c>
      <c r="C2923">
        <v>46</v>
      </c>
      <c r="D2923" t="s">
        <v>2046</v>
      </c>
    </row>
    <row r="2924" spans="1:4" hidden="1">
      <c r="A2924" t="s">
        <v>106</v>
      </c>
      <c r="B2924">
        <v>6</v>
      </c>
      <c r="C2924">
        <v>994</v>
      </c>
      <c r="D2924" t="s">
        <v>2046</v>
      </c>
    </row>
    <row r="2925" spans="1:4" hidden="1">
      <c r="A2925" t="s">
        <v>2203</v>
      </c>
      <c r="B2925">
        <v>6</v>
      </c>
      <c r="C2925">
        <v>23</v>
      </c>
      <c r="D2925" t="s">
        <v>2046</v>
      </c>
    </row>
    <row r="2926" spans="1:4" hidden="1">
      <c r="A2926" t="s">
        <v>154</v>
      </c>
      <c r="B2926">
        <v>6</v>
      </c>
      <c r="C2926">
        <v>23</v>
      </c>
      <c r="D2926" t="s">
        <v>2046</v>
      </c>
    </row>
    <row r="2927" spans="1:4" hidden="1">
      <c r="A2927" t="s">
        <v>467</v>
      </c>
      <c r="B2927">
        <v>6</v>
      </c>
      <c r="C2927">
        <v>23</v>
      </c>
      <c r="D2927" t="s">
        <v>2046</v>
      </c>
    </row>
    <row r="2928" spans="1:4" hidden="1">
      <c r="A2928" t="s">
        <v>468</v>
      </c>
      <c r="B2928">
        <v>6</v>
      </c>
      <c r="C2928">
        <v>23</v>
      </c>
      <c r="D2928" t="s">
        <v>2046</v>
      </c>
    </row>
    <row r="2929" spans="1:4" hidden="1">
      <c r="A2929" t="s">
        <v>469</v>
      </c>
      <c r="B2929">
        <v>6</v>
      </c>
      <c r="C2929">
        <v>23</v>
      </c>
      <c r="D2929" t="s">
        <v>2046</v>
      </c>
    </row>
    <row r="2930" spans="1:4" hidden="1">
      <c r="A2930" t="s">
        <v>470</v>
      </c>
      <c r="B2930">
        <v>6</v>
      </c>
      <c r="C2930">
        <v>23</v>
      </c>
      <c r="D2930" t="s">
        <v>2046</v>
      </c>
    </row>
    <row r="2931" spans="1:4" hidden="1">
      <c r="A2931" t="s">
        <v>199</v>
      </c>
      <c r="B2931">
        <v>6</v>
      </c>
      <c r="C2931">
        <v>23</v>
      </c>
      <c r="D2931" t="s">
        <v>2046</v>
      </c>
    </row>
    <row r="2932" spans="1:4" hidden="1">
      <c r="A2932" t="s">
        <v>317</v>
      </c>
      <c r="B2932">
        <v>6</v>
      </c>
      <c r="C2932">
        <v>23</v>
      </c>
      <c r="D2932" t="s">
        <v>2046</v>
      </c>
    </row>
    <row r="2933" spans="1:4" hidden="1">
      <c r="A2933" t="s">
        <v>318</v>
      </c>
      <c r="B2933">
        <v>6</v>
      </c>
      <c r="C2933">
        <v>23</v>
      </c>
      <c r="D2933" t="s">
        <v>2046</v>
      </c>
    </row>
    <row r="2934" spans="1:4" hidden="1">
      <c r="A2934" t="s">
        <v>420</v>
      </c>
      <c r="B2934">
        <v>6</v>
      </c>
      <c r="C2934">
        <v>23</v>
      </c>
      <c r="D2934" t="s">
        <v>2046</v>
      </c>
    </row>
    <row r="2935" spans="1:4" hidden="1">
      <c r="A2935" t="s">
        <v>421</v>
      </c>
      <c r="B2935">
        <v>6</v>
      </c>
      <c r="C2935">
        <v>23</v>
      </c>
      <c r="D2935" t="s">
        <v>2046</v>
      </c>
    </row>
    <row r="2936" spans="1:4" hidden="1">
      <c r="A2936" t="s">
        <v>451</v>
      </c>
      <c r="B2936">
        <v>6</v>
      </c>
      <c r="C2936">
        <v>46</v>
      </c>
      <c r="D2936" t="s">
        <v>2046</v>
      </c>
    </row>
    <row r="2937" spans="1:4" hidden="1">
      <c r="A2937" t="s">
        <v>59</v>
      </c>
      <c r="B2937">
        <v>6</v>
      </c>
      <c r="C2937">
        <v>23</v>
      </c>
      <c r="D2937" t="s">
        <v>2046</v>
      </c>
    </row>
    <row r="2938" spans="1:4" hidden="1">
      <c r="A2938" t="s">
        <v>2204</v>
      </c>
      <c r="B2938">
        <v>6</v>
      </c>
      <c r="C2938">
        <v>46</v>
      </c>
      <c r="D2938" t="s">
        <v>2046</v>
      </c>
    </row>
    <row r="2939" spans="1:4" hidden="1">
      <c r="A2939" t="s">
        <v>2205</v>
      </c>
      <c r="B2939">
        <v>6</v>
      </c>
      <c r="C2939">
        <v>23</v>
      </c>
      <c r="D2939" t="s">
        <v>2046</v>
      </c>
    </row>
    <row r="2940" spans="1:4" hidden="1">
      <c r="A2940" t="s">
        <v>502</v>
      </c>
      <c r="B2940">
        <v>6</v>
      </c>
      <c r="C2940">
        <v>23</v>
      </c>
      <c r="D2940" t="s">
        <v>2046</v>
      </c>
    </row>
    <row r="2941" spans="1:4" hidden="1">
      <c r="A2941" t="s">
        <v>2206</v>
      </c>
      <c r="B2941">
        <v>6</v>
      </c>
      <c r="C2941">
        <v>46</v>
      </c>
      <c r="D2941" t="s">
        <v>2046</v>
      </c>
    </row>
    <row r="2942" spans="1:4" hidden="1">
      <c r="A2942" t="s">
        <v>2207</v>
      </c>
      <c r="B2942">
        <v>6</v>
      </c>
      <c r="C2942">
        <v>23</v>
      </c>
      <c r="D2942" t="s">
        <v>2046</v>
      </c>
    </row>
    <row r="2943" spans="1:4" hidden="1">
      <c r="A2943" t="s">
        <v>2208</v>
      </c>
      <c r="B2943">
        <v>6</v>
      </c>
      <c r="C2943">
        <v>23</v>
      </c>
      <c r="D2943" t="s">
        <v>2046</v>
      </c>
    </row>
    <row r="2944" spans="1:4" hidden="1">
      <c r="A2944" t="s">
        <v>1789</v>
      </c>
      <c r="B2944">
        <v>6</v>
      </c>
      <c r="C2944">
        <v>23</v>
      </c>
      <c r="D2944" t="s">
        <v>2046</v>
      </c>
    </row>
    <row r="2945" spans="1:4" hidden="1">
      <c r="A2945" t="s">
        <v>155</v>
      </c>
      <c r="B2945">
        <v>6</v>
      </c>
      <c r="C2945">
        <v>23</v>
      </c>
      <c r="D2945" t="s">
        <v>2046</v>
      </c>
    </row>
    <row r="2946" spans="1:4" hidden="1">
      <c r="A2946" t="s">
        <v>156</v>
      </c>
      <c r="B2946">
        <v>6</v>
      </c>
      <c r="C2946">
        <v>23</v>
      </c>
      <c r="D2946" t="s">
        <v>2046</v>
      </c>
    </row>
    <row r="2947" spans="1:4" hidden="1">
      <c r="A2947" t="s">
        <v>546</v>
      </c>
      <c r="B2947">
        <v>6</v>
      </c>
      <c r="C2947">
        <v>23</v>
      </c>
      <c r="D2947" t="s">
        <v>2046</v>
      </c>
    </row>
    <row r="2948" spans="1:4" hidden="1">
      <c r="A2948" t="s">
        <v>547</v>
      </c>
      <c r="B2948">
        <v>6</v>
      </c>
      <c r="C2948">
        <v>46</v>
      </c>
      <c r="D2948" t="s">
        <v>2046</v>
      </c>
    </row>
    <row r="2949" spans="1:4" hidden="1">
      <c r="A2949" t="s">
        <v>200</v>
      </c>
      <c r="B2949">
        <v>6</v>
      </c>
      <c r="C2949">
        <v>46</v>
      </c>
      <c r="D2949" t="s">
        <v>2046</v>
      </c>
    </row>
    <row r="2950" spans="1:4" hidden="1">
      <c r="A2950" t="s">
        <v>2209</v>
      </c>
      <c r="B2950">
        <v>6</v>
      </c>
      <c r="C2950">
        <v>46</v>
      </c>
      <c r="D2950" t="s">
        <v>2046</v>
      </c>
    </row>
    <row r="2951" spans="1:4" hidden="1">
      <c r="A2951" t="s">
        <v>504</v>
      </c>
      <c r="B2951">
        <v>6</v>
      </c>
      <c r="C2951">
        <v>23</v>
      </c>
      <c r="D2951" t="s">
        <v>2046</v>
      </c>
    </row>
    <row r="2952" spans="1:4" hidden="1">
      <c r="A2952" t="s">
        <v>60</v>
      </c>
      <c r="B2952">
        <v>6</v>
      </c>
      <c r="C2952">
        <v>23</v>
      </c>
      <c r="D2952" t="s">
        <v>2046</v>
      </c>
    </row>
    <row r="2953" spans="1:4" hidden="1">
      <c r="A2953" t="s">
        <v>201</v>
      </c>
      <c r="B2953">
        <v>6</v>
      </c>
      <c r="C2953">
        <v>23</v>
      </c>
      <c r="D2953" t="s">
        <v>2046</v>
      </c>
    </row>
    <row r="2954" spans="1:4" hidden="1">
      <c r="A2954" t="s">
        <v>158</v>
      </c>
      <c r="B2954">
        <v>6</v>
      </c>
      <c r="C2954">
        <v>23</v>
      </c>
      <c r="D2954" t="s">
        <v>2046</v>
      </c>
    </row>
    <row r="2955" spans="1:4" hidden="1">
      <c r="A2955" t="s">
        <v>160</v>
      </c>
      <c r="B2955">
        <v>6</v>
      </c>
      <c r="C2955">
        <v>23</v>
      </c>
      <c r="D2955" t="s">
        <v>2046</v>
      </c>
    </row>
    <row r="2956" spans="1:4" hidden="1">
      <c r="A2956" t="s">
        <v>2210</v>
      </c>
      <c r="B2956">
        <v>6</v>
      </c>
      <c r="C2956">
        <v>23</v>
      </c>
      <c r="D2956" t="s">
        <v>2046</v>
      </c>
    </row>
    <row r="2957" spans="1:4" hidden="1">
      <c r="A2957" t="s">
        <v>277</v>
      </c>
      <c r="B2957">
        <v>6</v>
      </c>
      <c r="C2957">
        <v>23</v>
      </c>
      <c r="D2957" t="s">
        <v>2046</v>
      </c>
    </row>
    <row r="2958" spans="1:4" hidden="1">
      <c r="A2958" t="s">
        <v>2211</v>
      </c>
      <c r="B2958">
        <v>6</v>
      </c>
      <c r="C2958">
        <v>23</v>
      </c>
      <c r="D2958" t="s">
        <v>2046</v>
      </c>
    </row>
    <row r="2959" spans="1:4" hidden="1">
      <c r="A2959" t="s">
        <v>2212</v>
      </c>
      <c r="B2959">
        <v>6</v>
      </c>
      <c r="C2959">
        <v>23</v>
      </c>
      <c r="D2959" t="s">
        <v>2046</v>
      </c>
    </row>
    <row r="2960" spans="1:4" hidden="1">
      <c r="A2960" t="s">
        <v>2032</v>
      </c>
      <c r="B2960">
        <v>6</v>
      </c>
      <c r="C2960">
        <v>23</v>
      </c>
      <c r="D2960" t="s">
        <v>2046</v>
      </c>
    </row>
    <row r="2961" spans="1:4" hidden="1">
      <c r="A2961" t="s">
        <v>161</v>
      </c>
      <c r="B2961">
        <v>6</v>
      </c>
      <c r="C2961">
        <v>23</v>
      </c>
      <c r="D2961" t="s">
        <v>2046</v>
      </c>
    </row>
    <row r="2962" spans="1:4" hidden="1">
      <c r="A2962" t="s">
        <v>2213</v>
      </c>
      <c r="B2962">
        <v>6</v>
      </c>
      <c r="C2962">
        <v>23</v>
      </c>
      <c r="D2962" t="s">
        <v>2046</v>
      </c>
    </row>
    <row r="2963" spans="1:4" hidden="1">
      <c r="A2963" t="s">
        <v>202</v>
      </c>
      <c r="B2963">
        <v>6</v>
      </c>
      <c r="C2963">
        <v>23</v>
      </c>
      <c r="D2963" t="s">
        <v>2046</v>
      </c>
    </row>
    <row r="2964" spans="1:4" hidden="1">
      <c r="A2964" t="s">
        <v>203</v>
      </c>
      <c r="B2964">
        <v>6</v>
      </c>
      <c r="C2964">
        <v>23</v>
      </c>
      <c r="D2964" t="s">
        <v>2046</v>
      </c>
    </row>
    <row r="2965" spans="1:4" hidden="1">
      <c r="A2965" t="s">
        <v>204</v>
      </c>
      <c r="B2965">
        <v>6</v>
      </c>
      <c r="C2965">
        <v>23</v>
      </c>
      <c r="D2965" t="s">
        <v>2046</v>
      </c>
    </row>
    <row r="2966" spans="1:4" hidden="1">
      <c r="A2966" t="s">
        <v>205</v>
      </c>
      <c r="B2966">
        <v>6</v>
      </c>
      <c r="C2966">
        <v>23</v>
      </c>
      <c r="D2966" t="s">
        <v>2046</v>
      </c>
    </row>
    <row r="2967" spans="1:4" hidden="1">
      <c r="A2967" t="s">
        <v>206</v>
      </c>
      <c r="B2967">
        <v>6</v>
      </c>
      <c r="C2967">
        <v>23</v>
      </c>
      <c r="D2967" t="s">
        <v>2046</v>
      </c>
    </row>
    <row r="2968" spans="1:4" hidden="1">
      <c r="A2968" t="s">
        <v>207</v>
      </c>
      <c r="B2968">
        <v>6</v>
      </c>
      <c r="C2968">
        <v>23</v>
      </c>
      <c r="D2968" t="s">
        <v>2046</v>
      </c>
    </row>
    <row r="2969" spans="1:4" hidden="1">
      <c r="A2969" t="s">
        <v>208</v>
      </c>
      <c r="B2969">
        <v>6</v>
      </c>
      <c r="C2969">
        <v>23</v>
      </c>
      <c r="D2969" t="s">
        <v>2046</v>
      </c>
    </row>
    <row r="2970" spans="1:4" hidden="1">
      <c r="A2970" t="s">
        <v>209</v>
      </c>
      <c r="B2970">
        <v>6</v>
      </c>
      <c r="C2970">
        <v>23</v>
      </c>
      <c r="D2970" t="s">
        <v>2046</v>
      </c>
    </row>
    <row r="2971" spans="1:4" hidden="1">
      <c r="A2971" t="s">
        <v>210</v>
      </c>
      <c r="B2971">
        <v>6</v>
      </c>
      <c r="C2971">
        <v>23</v>
      </c>
      <c r="D2971" t="s">
        <v>2046</v>
      </c>
    </row>
    <row r="2972" spans="1:4" hidden="1">
      <c r="A2972" t="s">
        <v>211</v>
      </c>
      <c r="B2972">
        <v>6</v>
      </c>
      <c r="C2972">
        <v>69</v>
      </c>
      <c r="D2972" t="s">
        <v>2046</v>
      </c>
    </row>
    <row r="2973" spans="1:4" hidden="1">
      <c r="A2973" t="s">
        <v>212</v>
      </c>
      <c r="B2973">
        <v>6</v>
      </c>
      <c r="C2973">
        <v>23</v>
      </c>
      <c r="D2973" t="s">
        <v>2046</v>
      </c>
    </row>
    <row r="2974" spans="1:4" hidden="1">
      <c r="A2974" t="s">
        <v>213</v>
      </c>
      <c r="B2974">
        <v>6</v>
      </c>
      <c r="C2974">
        <v>46</v>
      </c>
      <c r="D2974" t="s">
        <v>2046</v>
      </c>
    </row>
    <row r="2975" spans="1:4" hidden="1">
      <c r="A2975" t="s">
        <v>214</v>
      </c>
      <c r="B2975">
        <v>6</v>
      </c>
      <c r="C2975">
        <v>23</v>
      </c>
      <c r="D2975" t="s">
        <v>2046</v>
      </c>
    </row>
    <row r="2976" spans="1:4" hidden="1">
      <c r="A2976" t="s">
        <v>215</v>
      </c>
      <c r="B2976">
        <v>6</v>
      </c>
      <c r="C2976">
        <v>23</v>
      </c>
      <c r="D2976" t="s">
        <v>2046</v>
      </c>
    </row>
    <row r="2977" spans="1:4" hidden="1">
      <c r="A2977" t="s">
        <v>216</v>
      </c>
      <c r="B2977">
        <v>6</v>
      </c>
      <c r="C2977">
        <v>23</v>
      </c>
      <c r="D2977" t="s">
        <v>2046</v>
      </c>
    </row>
    <row r="2978" spans="1:4" hidden="1">
      <c r="A2978" t="s">
        <v>217</v>
      </c>
      <c r="B2978">
        <v>6</v>
      </c>
      <c r="C2978">
        <v>23</v>
      </c>
      <c r="D2978" t="s">
        <v>2046</v>
      </c>
    </row>
    <row r="2979" spans="1:4" hidden="1">
      <c r="A2979" t="s">
        <v>218</v>
      </c>
      <c r="B2979">
        <v>6</v>
      </c>
      <c r="C2979">
        <v>23</v>
      </c>
      <c r="D2979" t="s">
        <v>2046</v>
      </c>
    </row>
    <row r="2980" spans="1:4" hidden="1">
      <c r="A2980" t="s">
        <v>219</v>
      </c>
      <c r="B2980">
        <v>6</v>
      </c>
      <c r="C2980">
        <v>23</v>
      </c>
      <c r="D2980" t="s">
        <v>2046</v>
      </c>
    </row>
    <row r="2981" spans="1:4" hidden="1">
      <c r="A2981" t="s">
        <v>220</v>
      </c>
      <c r="B2981">
        <v>6</v>
      </c>
      <c r="C2981">
        <v>23</v>
      </c>
      <c r="D2981" t="s">
        <v>2046</v>
      </c>
    </row>
    <row r="2982" spans="1:4" hidden="1">
      <c r="A2982" t="s">
        <v>221</v>
      </c>
      <c r="B2982">
        <v>6</v>
      </c>
      <c r="C2982">
        <v>23</v>
      </c>
      <c r="D2982" t="s">
        <v>2046</v>
      </c>
    </row>
    <row r="2983" spans="1:4" hidden="1">
      <c r="A2983" t="s">
        <v>222</v>
      </c>
      <c r="B2983">
        <v>6</v>
      </c>
      <c r="C2983">
        <v>23</v>
      </c>
      <c r="D2983" t="s">
        <v>2046</v>
      </c>
    </row>
    <row r="2984" spans="1:4" hidden="1">
      <c r="A2984" t="s">
        <v>223</v>
      </c>
      <c r="B2984">
        <v>6</v>
      </c>
      <c r="C2984">
        <v>23</v>
      </c>
      <c r="D2984" t="s">
        <v>2046</v>
      </c>
    </row>
    <row r="2985" spans="1:4" hidden="1">
      <c r="A2985" t="s">
        <v>224</v>
      </c>
      <c r="B2985">
        <v>6</v>
      </c>
      <c r="C2985">
        <v>23</v>
      </c>
      <c r="D2985" t="s">
        <v>2046</v>
      </c>
    </row>
    <row r="2986" spans="1:4" hidden="1">
      <c r="A2986" t="s">
        <v>225</v>
      </c>
      <c r="B2986">
        <v>6</v>
      </c>
      <c r="C2986">
        <v>23</v>
      </c>
      <c r="D2986" t="s">
        <v>2046</v>
      </c>
    </row>
    <row r="2987" spans="1:4" hidden="1">
      <c r="A2987" t="s">
        <v>226</v>
      </c>
      <c r="B2987">
        <v>6</v>
      </c>
      <c r="C2987">
        <v>23</v>
      </c>
      <c r="D2987" t="s">
        <v>2046</v>
      </c>
    </row>
    <row r="2988" spans="1:4" hidden="1">
      <c r="A2988" t="s">
        <v>227</v>
      </c>
      <c r="B2988">
        <v>6</v>
      </c>
      <c r="C2988">
        <v>23</v>
      </c>
      <c r="D2988" t="s">
        <v>2046</v>
      </c>
    </row>
    <row r="2989" spans="1:4" hidden="1">
      <c r="A2989" t="s">
        <v>228</v>
      </c>
      <c r="B2989">
        <v>6</v>
      </c>
      <c r="C2989">
        <v>11.5</v>
      </c>
      <c r="D2989" t="s">
        <v>2046</v>
      </c>
    </row>
    <row r="2990" spans="1:4" hidden="1">
      <c r="A2990" t="s">
        <v>229</v>
      </c>
      <c r="B2990">
        <v>6</v>
      </c>
      <c r="C2990">
        <v>11.5</v>
      </c>
      <c r="D2990" t="s">
        <v>2046</v>
      </c>
    </row>
    <row r="2991" spans="1:4" hidden="1">
      <c r="A2991" t="s">
        <v>230</v>
      </c>
      <c r="B2991">
        <v>6</v>
      </c>
      <c r="C2991">
        <v>11.5</v>
      </c>
      <c r="D2991" t="s">
        <v>2046</v>
      </c>
    </row>
    <row r="2992" spans="1:4" hidden="1">
      <c r="A2992" t="s">
        <v>231</v>
      </c>
      <c r="B2992">
        <v>6</v>
      </c>
      <c r="C2992">
        <v>11.5</v>
      </c>
      <c r="D2992" t="s">
        <v>2046</v>
      </c>
    </row>
    <row r="2993" spans="1:4" hidden="1">
      <c r="A2993" t="s">
        <v>232</v>
      </c>
      <c r="B2993">
        <v>6</v>
      </c>
      <c r="C2993">
        <v>11.5</v>
      </c>
      <c r="D2993" t="s">
        <v>2046</v>
      </c>
    </row>
    <row r="2994" spans="1:4" hidden="1">
      <c r="A2994" t="s">
        <v>233</v>
      </c>
      <c r="B2994">
        <v>6</v>
      </c>
      <c r="C2994">
        <v>11.5</v>
      </c>
      <c r="D2994" t="s">
        <v>2046</v>
      </c>
    </row>
    <row r="2995" spans="1:4" hidden="1">
      <c r="A2995" t="s">
        <v>234</v>
      </c>
      <c r="B2995">
        <v>6</v>
      </c>
      <c r="C2995">
        <v>11.5</v>
      </c>
      <c r="D2995" t="s">
        <v>2046</v>
      </c>
    </row>
    <row r="2996" spans="1:4" hidden="1">
      <c r="A2996" t="s">
        <v>235</v>
      </c>
      <c r="B2996">
        <v>6</v>
      </c>
      <c r="C2996">
        <v>11.5</v>
      </c>
      <c r="D2996" t="s">
        <v>2046</v>
      </c>
    </row>
    <row r="2997" spans="1:4" hidden="1">
      <c r="A2997" t="s">
        <v>236</v>
      </c>
      <c r="B2997">
        <v>6</v>
      </c>
      <c r="C2997">
        <v>46</v>
      </c>
      <c r="D2997" t="s">
        <v>2046</v>
      </c>
    </row>
    <row r="2998" spans="1:4" hidden="1">
      <c r="A2998" t="s">
        <v>237</v>
      </c>
      <c r="B2998">
        <v>6</v>
      </c>
      <c r="C2998">
        <v>46</v>
      </c>
      <c r="D2998" t="s">
        <v>2046</v>
      </c>
    </row>
    <row r="2999" spans="1:4" hidden="1">
      <c r="A2999" t="s">
        <v>238</v>
      </c>
      <c r="B2999">
        <v>6</v>
      </c>
      <c r="C2999">
        <v>23</v>
      </c>
      <c r="D2999" t="s">
        <v>2046</v>
      </c>
    </row>
    <row r="3000" spans="1:4" hidden="1">
      <c r="A3000" t="s">
        <v>239</v>
      </c>
      <c r="B3000">
        <v>6</v>
      </c>
      <c r="C3000">
        <v>23</v>
      </c>
      <c r="D3000" t="s">
        <v>2046</v>
      </c>
    </row>
    <row r="3001" spans="1:4" hidden="1">
      <c r="A3001" t="s">
        <v>240</v>
      </c>
      <c r="B3001">
        <v>6</v>
      </c>
      <c r="C3001">
        <v>92</v>
      </c>
      <c r="D3001" t="s">
        <v>2046</v>
      </c>
    </row>
    <row r="3002" spans="1:4" hidden="1">
      <c r="A3002" t="s">
        <v>241</v>
      </c>
      <c r="B3002">
        <v>6</v>
      </c>
      <c r="C3002">
        <v>529</v>
      </c>
      <c r="D3002" t="s">
        <v>2046</v>
      </c>
    </row>
    <row r="3003" spans="1:4" hidden="1">
      <c r="A3003" t="s">
        <v>242</v>
      </c>
      <c r="B3003">
        <v>6</v>
      </c>
      <c r="C3003">
        <v>23</v>
      </c>
      <c r="D3003" t="s">
        <v>2046</v>
      </c>
    </row>
    <row r="3004" spans="1:4" hidden="1">
      <c r="A3004" t="s">
        <v>243</v>
      </c>
      <c r="B3004">
        <v>6</v>
      </c>
      <c r="C3004">
        <v>23</v>
      </c>
      <c r="D3004" t="s">
        <v>2046</v>
      </c>
    </row>
    <row r="3005" spans="1:4" hidden="1">
      <c r="A3005" t="s">
        <v>244</v>
      </c>
      <c r="B3005">
        <v>6</v>
      </c>
      <c r="C3005">
        <v>115</v>
      </c>
      <c r="D3005" t="s">
        <v>2046</v>
      </c>
    </row>
    <row r="3006" spans="1:4" hidden="1">
      <c r="A3006" t="s">
        <v>245</v>
      </c>
      <c r="B3006">
        <v>6</v>
      </c>
      <c r="C3006">
        <v>115</v>
      </c>
      <c r="D3006" t="s">
        <v>2046</v>
      </c>
    </row>
    <row r="3007" spans="1:4" hidden="1">
      <c r="A3007" t="s">
        <v>246</v>
      </c>
      <c r="B3007">
        <v>6</v>
      </c>
      <c r="C3007">
        <v>115</v>
      </c>
      <c r="D3007" t="s">
        <v>2046</v>
      </c>
    </row>
    <row r="3008" spans="1:4" hidden="1">
      <c r="A3008" t="s">
        <v>247</v>
      </c>
      <c r="B3008">
        <v>6</v>
      </c>
      <c r="C3008">
        <v>115</v>
      </c>
      <c r="D3008" t="s">
        <v>2046</v>
      </c>
    </row>
    <row r="3009" spans="1:4" hidden="1">
      <c r="A3009" t="s">
        <v>248</v>
      </c>
      <c r="B3009">
        <v>6</v>
      </c>
      <c r="C3009">
        <v>69</v>
      </c>
      <c r="D3009" t="s">
        <v>2046</v>
      </c>
    </row>
    <row r="3010" spans="1:4" hidden="1">
      <c r="A3010" t="s">
        <v>249</v>
      </c>
      <c r="B3010">
        <v>6</v>
      </c>
      <c r="C3010">
        <v>46</v>
      </c>
      <c r="D3010" t="s">
        <v>2046</v>
      </c>
    </row>
    <row r="3011" spans="1:4" hidden="1">
      <c r="A3011" t="s">
        <v>250</v>
      </c>
      <c r="B3011">
        <v>6</v>
      </c>
      <c r="C3011">
        <v>46</v>
      </c>
      <c r="D3011" t="s">
        <v>2046</v>
      </c>
    </row>
    <row r="3012" spans="1:4" hidden="1">
      <c r="A3012" t="s">
        <v>251</v>
      </c>
      <c r="B3012">
        <v>6</v>
      </c>
      <c r="C3012">
        <v>23</v>
      </c>
      <c r="D3012" t="s">
        <v>2046</v>
      </c>
    </row>
    <row r="3013" spans="1:4" hidden="1">
      <c r="A3013" t="s">
        <v>252</v>
      </c>
      <c r="B3013">
        <v>6</v>
      </c>
      <c r="C3013">
        <v>23</v>
      </c>
      <c r="D3013" t="s">
        <v>2046</v>
      </c>
    </row>
    <row r="3014" spans="1:4" hidden="1">
      <c r="A3014" t="s">
        <v>253</v>
      </c>
      <c r="B3014">
        <v>6</v>
      </c>
      <c r="C3014">
        <v>92</v>
      </c>
      <c r="D3014" t="s">
        <v>2046</v>
      </c>
    </row>
    <row r="3015" spans="1:4" hidden="1">
      <c r="A3015" t="s">
        <v>254</v>
      </c>
      <c r="B3015">
        <v>6</v>
      </c>
      <c r="C3015">
        <v>23</v>
      </c>
      <c r="D3015" t="s">
        <v>2046</v>
      </c>
    </row>
    <row r="3016" spans="1:4" hidden="1">
      <c r="A3016" t="s">
        <v>255</v>
      </c>
      <c r="B3016">
        <v>6</v>
      </c>
      <c r="C3016">
        <v>23</v>
      </c>
      <c r="D3016" t="s">
        <v>2046</v>
      </c>
    </row>
    <row r="3017" spans="1:4" hidden="1">
      <c r="A3017" t="s">
        <v>256</v>
      </c>
      <c r="B3017">
        <v>6</v>
      </c>
      <c r="C3017">
        <v>23</v>
      </c>
      <c r="D3017" t="s">
        <v>2046</v>
      </c>
    </row>
    <row r="3018" spans="1:4" hidden="1">
      <c r="A3018" t="s">
        <v>257</v>
      </c>
      <c r="B3018">
        <v>6</v>
      </c>
      <c r="C3018">
        <v>23</v>
      </c>
      <c r="D3018" t="s">
        <v>2046</v>
      </c>
    </row>
    <row r="3019" spans="1:4" hidden="1">
      <c r="A3019" t="s">
        <v>258</v>
      </c>
      <c r="B3019">
        <v>6</v>
      </c>
      <c r="C3019">
        <v>23</v>
      </c>
      <c r="D3019" t="s">
        <v>2046</v>
      </c>
    </row>
    <row r="3020" spans="1:4" hidden="1">
      <c r="A3020" t="s">
        <v>259</v>
      </c>
      <c r="B3020">
        <v>6</v>
      </c>
      <c r="C3020">
        <v>23</v>
      </c>
      <c r="D3020" t="s">
        <v>2046</v>
      </c>
    </row>
    <row r="3021" spans="1:4" hidden="1">
      <c r="A3021" t="s">
        <v>260</v>
      </c>
      <c r="B3021">
        <v>6</v>
      </c>
      <c r="C3021">
        <v>23</v>
      </c>
      <c r="D3021" t="s">
        <v>2046</v>
      </c>
    </row>
    <row r="3022" spans="1:4" hidden="1">
      <c r="A3022" t="s">
        <v>261</v>
      </c>
      <c r="B3022">
        <v>6</v>
      </c>
      <c r="C3022">
        <v>23</v>
      </c>
      <c r="D3022" t="s">
        <v>2046</v>
      </c>
    </row>
    <row r="3023" spans="1:4" hidden="1">
      <c r="A3023" t="s">
        <v>1723</v>
      </c>
      <c r="B3023">
        <v>6</v>
      </c>
      <c r="C3023">
        <v>237</v>
      </c>
      <c r="D3023" t="s">
        <v>2046</v>
      </c>
    </row>
    <row r="3024" spans="1:4" hidden="1">
      <c r="A3024" t="s">
        <v>162</v>
      </c>
      <c r="B3024">
        <v>6</v>
      </c>
      <c r="C3024">
        <v>237</v>
      </c>
      <c r="D3024" t="s">
        <v>2046</v>
      </c>
    </row>
    <row r="3025" spans="1:4" hidden="1">
      <c r="A3025" t="s">
        <v>530</v>
      </c>
      <c r="B3025">
        <v>6</v>
      </c>
      <c r="C3025">
        <v>237</v>
      </c>
      <c r="D3025" t="s">
        <v>2046</v>
      </c>
    </row>
    <row r="3026" spans="1:4" hidden="1">
      <c r="A3026" t="s">
        <v>164</v>
      </c>
      <c r="B3026">
        <v>6</v>
      </c>
      <c r="C3026">
        <v>237</v>
      </c>
      <c r="D3026" t="s">
        <v>2046</v>
      </c>
    </row>
    <row r="3027" spans="1:4" hidden="1">
      <c r="A3027" t="s">
        <v>262</v>
      </c>
      <c r="B3027">
        <v>6</v>
      </c>
      <c r="C3027">
        <v>237</v>
      </c>
      <c r="D3027" t="s">
        <v>2046</v>
      </c>
    </row>
    <row r="3028" spans="1:4" hidden="1">
      <c r="A3028" t="s">
        <v>391</v>
      </c>
      <c r="B3028">
        <v>6</v>
      </c>
      <c r="C3028">
        <v>237</v>
      </c>
      <c r="D3028" t="s">
        <v>2046</v>
      </c>
    </row>
    <row r="3029" spans="1:4" hidden="1">
      <c r="A3029" t="s">
        <v>329</v>
      </c>
      <c r="B3029">
        <v>6</v>
      </c>
      <c r="C3029">
        <v>237</v>
      </c>
      <c r="D3029" t="s">
        <v>2046</v>
      </c>
    </row>
    <row r="3030" spans="1:4" hidden="1">
      <c r="A3030" t="s">
        <v>8</v>
      </c>
      <c r="B3030">
        <v>6</v>
      </c>
      <c r="C3030">
        <v>237</v>
      </c>
      <c r="D3030" t="s">
        <v>2046</v>
      </c>
    </row>
    <row r="3031" spans="1:4" hidden="1">
      <c r="A3031" t="s">
        <v>62</v>
      </c>
      <c r="B3031">
        <v>6</v>
      </c>
      <c r="C3031">
        <v>237</v>
      </c>
      <c r="D3031" t="s">
        <v>2046</v>
      </c>
    </row>
    <row r="3032" spans="1:4" hidden="1">
      <c r="A3032" t="s">
        <v>63</v>
      </c>
      <c r="B3032">
        <v>6</v>
      </c>
      <c r="C3032">
        <v>237</v>
      </c>
      <c r="D3032" t="s">
        <v>2046</v>
      </c>
    </row>
    <row r="3033" spans="1:4" hidden="1">
      <c r="A3033" t="s">
        <v>64</v>
      </c>
      <c r="B3033">
        <v>6</v>
      </c>
      <c r="C3033">
        <v>237</v>
      </c>
      <c r="D3033" t="s">
        <v>2046</v>
      </c>
    </row>
    <row r="3034" spans="1:4" hidden="1">
      <c r="A3034" t="s">
        <v>65</v>
      </c>
      <c r="B3034">
        <v>6</v>
      </c>
      <c r="C3034">
        <v>237</v>
      </c>
      <c r="D3034" t="s">
        <v>2046</v>
      </c>
    </row>
    <row r="3035" spans="1:4" hidden="1">
      <c r="A3035" t="s">
        <v>66</v>
      </c>
      <c r="B3035">
        <v>6</v>
      </c>
      <c r="C3035">
        <v>237</v>
      </c>
      <c r="D3035" t="s">
        <v>2046</v>
      </c>
    </row>
    <row r="3036" spans="1:4" hidden="1">
      <c r="A3036" t="s">
        <v>10</v>
      </c>
      <c r="B3036">
        <v>6</v>
      </c>
      <c r="C3036">
        <v>237</v>
      </c>
      <c r="D3036" t="s">
        <v>2046</v>
      </c>
    </row>
    <row r="3037" spans="1:4" hidden="1">
      <c r="A3037" t="s">
        <v>12</v>
      </c>
      <c r="B3037">
        <v>6</v>
      </c>
      <c r="C3037">
        <v>474</v>
      </c>
      <c r="D3037" t="s">
        <v>2046</v>
      </c>
    </row>
    <row r="3038" spans="1:4" hidden="1">
      <c r="A3038" t="s">
        <v>372</v>
      </c>
      <c r="B3038">
        <v>6</v>
      </c>
      <c r="C3038">
        <v>237</v>
      </c>
      <c r="D3038" t="s">
        <v>2046</v>
      </c>
    </row>
    <row r="3039" spans="1:4" hidden="1">
      <c r="A3039" t="s">
        <v>508</v>
      </c>
      <c r="B3039">
        <v>6</v>
      </c>
      <c r="C3039">
        <v>237</v>
      </c>
      <c r="D3039" t="s">
        <v>2046</v>
      </c>
    </row>
    <row r="3040" spans="1:4" hidden="1">
      <c r="A3040" t="s">
        <v>330</v>
      </c>
      <c r="B3040">
        <v>6</v>
      </c>
      <c r="C3040">
        <v>474</v>
      </c>
      <c r="D3040" t="s">
        <v>2046</v>
      </c>
    </row>
    <row r="3041" spans="1:4" hidden="1">
      <c r="A3041" t="s">
        <v>2231</v>
      </c>
      <c r="B3041">
        <v>6</v>
      </c>
      <c r="C3041">
        <v>2133</v>
      </c>
      <c r="D3041" t="s">
        <v>2046</v>
      </c>
    </row>
    <row r="3042" spans="1:4" hidden="1">
      <c r="A3042" t="s">
        <v>392</v>
      </c>
      <c r="B3042">
        <v>6</v>
      </c>
      <c r="C3042">
        <v>237</v>
      </c>
      <c r="D3042" t="s">
        <v>2046</v>
      </c>
    </row>
    <row r="3043" spans="1:4" hidden="1">
      <c r="A3043" t="s">
        <v>331</v>
      </c>
      <c r="B3043">
        <v>6</v>
      </c>
      <c r="C3043">
        <v>237</v>
      </c>
      <c r="D3043" t="s">
        <v>2046</v>
      </c>
    </row>
    <row r="3044" spans="1:4" hidden="1">
      <c r="A3044" t="s">
        <v>438</v>
      </c>
      <c r="B3044">
        <v>6</v>
      </c>
      <c r="C3044">
        <v>237</v>
      </c>
      <c r="D3044" t="s">
        <v>2046</v>
      </c>
    </row>
    <row r="3045" spans="1:4" hidden="1">
      <c r="A3045" t="s">
        <v>332</v>
      </c>
      <c r="B3045">
        <v>6</v>
      </c>
      <c r="C3045">
        <v>711</v>
      </c>
      <c r="D3045" t="s">
        <v>2046</v>
      </c>
    </row>
    <row r="3046" spans="1:4" hidden="1">
      <c r="A3046" t="s">
        <v>2232</v>
      </c>
      <c r="B3046">
        <v>6</v>
      </c>
      <c r="C3046">
        <v>474</v>
      </c>
      <c r="D3046" t="s">
        <v>2046</v>
      </c>
    </row>
    <row r="3047" spans="1:4" hidden="1">
      <c r="A3047" t="s">
        <v>333</v>
      </c>
      <c r="B3047">
        <v>6</v>
      </c>
      <c r="C3047">
        <v>474</v>
      </c>
      <c r="D3047" t="s">
        <v>2046</v>
      </c>
    </row>
    <row r="3048" spans="1:4" hidden="1">
      <c r="A3048" t="s">
        <v>279</v>
      </c>
      <c r="B3048">
        <v>6</v>
      </c>
      <c r="C3048">
        <v>948</v>
      </c>
      <c r="D3048" t="s">
        <v>2046</v>
      </c>
    </row>
    <row r="3049" spans="1:4" hidden="1">
      <c r="A3049" t="s">
        <v>393</v>
      </c>
      <c r="B3049">
        <v>6</v>
      </c>
      <c r="C3049">
        <v>474</v>
      </c>
      <c r="D3049" t="s">
        <v>2046</v>
      </c>
    </row>
    <row r="3050" spans="1:4" hidden="1">
      <c r="A3050" t="s">
        <v>2233</v>
      </c>
      <c r="B3050">
        <v>6</v>
      </c>
      <c r="C3050">
        <v>237</v>
      </c>
      <c r="D3050" t="s">
        <v>2046</v>
      </c>
    </row>
    <row r="3051" spans="1:4" hidden="1">
      <c r="A3051" t="s">
        <v>67</v>
      </c>
      <c r="B3051">
        <v>6</v>
      </c>
      <c r="C3051">
        <v>1185</v>
      </c>
      <c r="D3051" t="s">
        <v>2046</v>
      </c>
    </row>
    <row r="3052" spans="1:4" hidden="1">
      <c r="A3052" t="s">
        <v>68</v>
      </c>
      <c r="B3052">
        <v>6</v>
      </c>
      <c r="C3052">
        <v>237</v>
      </c>
      <c r="D3052" t="s">
        <v>2046</v>
      </c>
    </row>
    <row r="3053" spans="1:4" hidden="1">
      <c r="A3053" t="s">
        <v>69</v>
      </c>
      <c r="B3053">
        <v>6</v>
      </c>
      <c r="C3053">
        <v>237</v>
      </c>
      <c r="D3053" t="s">
        <v>2046</v>
      </c>
    </row>
    <row r="3054" spans="1:4" hidden="1">
      <c r="A3054" t="s">
        <v>70</v>
      </c>
      <c r="B3054">
        <v>6</v>
      </c>
      <c r="C3054">
        <v>237</v>
      </c>
      <c r="D3054" t="s">
        <v>2046</v>
      </c>
    </row>
    <row r="3055" spans="1:4" hidden="1">
      <c r="A3055" t="s">
        <v>71</v>
      </c>
      <c r="B3055">
        <v>6</v>
      </c>
      <c r="C3055">
        <v>237</v>
      </c>
      <c r="D3055" t="s">
        <v>2046</v>
      </c>
    </row>
    <row r="3056" spans="1:4" hidden="1">
      <c r="A3056" t="s">
        <v>108</v>
      </c>
      <c r="B3056">
        <v>6</v>
      </c>
      <c r="C3056">
        <v>237</v>
      </c>
      <c r="D3056" t="s">
        <v>2046</v>
      </c>
    </row>
    <row r="3057" spans="1:4" hidden="1">
      <c r="A3057" t="s">
        <v>548</v>
      </c>
      <c r="B3057">
        <v>6</v>
      </c>
      <c r="C3057">
        <v>237</v>
      </c>
      <c r="D3057" t="s">
        <v>2046</v>
      </c>
    </row>
    <row r="3058" spans="1:4" hidden="1">
      <c r="A3058" t="s">
        <v>263</v>
      </c>
      <c r="B3058">
        <v>6</v>
      </c>
      <c r="C3058">
        <v>474</v>
      </c>
      <c r="D3058" t="s">
        <v>2046</v>
      </c>
    </row>
    <row r="3059" spans="1:4" hidden="1">
      <c r="A3059" t="s">
        <v>2234</v>
      </c>
      <c r="B3059">
        <v>6</v>
      </c>
      <c r="C3059">
        <v>237</v>
      </c>
      <c r="D3059" t="s">
        <v>2046</v>
      </c>
    </row>
    <row r="3060" spans="1:4" hidden="1">
      <c r="A3060" t="s">
        <v>440</v>
      </c>
      <c r="B3060">
        <v>6</v>
      </c>
      <c r="C3060">
        <v>237</v>
      </c>
      <c r="D3060" t="s">
        <v>2046</v>
      </c>
    </row>
    <row r="3061" spans="1:4" hidden="1">
      <c r="A3061" t="s">
        <v>167</v>
      </c>
      <c r="B3061">
        <v>6</v>
      </c>
      <c r="C3061">
        <v>948</v>
      </c>
      <c r="D3061" t="s">
        <v>2046</v>
      </c>
    </row>
    <row r="3062" spans="1:4" hidden="1">
      <c r="A3062" t="s">
        <v>574</v>
      </c>
      <c r="B3062">
        <v>6</v>
      </c>
      <c r="C3062">
        <v>237</v>
      </c>
      <c r="D3062" t="s">
        <v>2046</v>
      </c>
    </row>
    <row r="3063" spans="1:4" hidden="1">
      <c r="A3063" t="s">
        <v>2235</v>
      </c>
      <c r="B3063">
        <v>6</v>
      </c>
      <c r="C3063">
        <v>237</v>
      </c>
      <c r="D3063" t="s">
        <v>2046</v>
      </c>
    </row>
    <row r="3064" spans="1:4" hidden="1">
      <c r="A3064" t="s">
        <v>13</v>
      </c>
      <c r="B3064">
        <v>6</v>
      </c>
      <c r="C3064">
        <v>474</v>
      </c>
      <c r="D3064" t="s">
        <v>2046</v>
      </c>
    </row>
    <row r="3065" spans="1:4" hidden="1">
      <c r="A3065" t="s">
        <v>73</v>
      </c>
      <c r="B3065">
        <v>6</v>
      </c>
      <c r="C3065">
        <v>474</v>
      </c>
      <c r="D3065" t="s">
        <v>2046</v>
      </c>
    </row>
    <row r="3066" spans="1:4" hidden="1">
      <c r="A3066" t="s">
        <v>2236</v>
      </c>
      <c r="B3066">
        <v>6</v>
      </c>
      <c r="C3066">
        <v>237</v>
      </c>
      <c r="D3066" t="s">
        <v>2046</v>
      </c>
    </row>
    <row r="3067" spans="1:4" hidden="1">
      <c r="A3067" t="s">
        <v>74</v>
      </c>
      <c r="B3067">
        <v>6</v>
      </c>
      <c r="C3067">
        <v>237</v>
      </c>
      <c r="D3067" t="s">
        <v>2046</v>
      </c>
    </row>
    <row r="3068" spans="1:4" hidden="1">
      <c r="A3068" t="s">
        <v>2237</v>
      </c>
      <c r="B3068">
        <v>6</v>
      </c>
      <c r="C3068">
        <v>474</v>
      </c>
      <c r="D3068" t="s">
        <v>2046</v>
      </c>
    </row>
    <row r="3069" spans="1:4" hidden="1">
      <c r="A3069" t="s">
        <v>528</v>
      </c>
      <c r="B3069">
        <v>6</v>
      </c>
      <c r="C3069">
        <v>474</v>
      </c>
      <c r="D3069" t="s">
        <v>2046</v>
      </c>
    </row>
    <row r="3070" spans="1:4" hidden="1">
      <c r="A3070" t="s">
        <v>75</v>
      </c>
      <c r="B3070">
        <v>6</v>
      </c>
      <c r="C3070">
        <v>474</v>
      </c>
      <c r="D3070" t="s">
        <v>2046</v>
      </c>
    </row>
    <row r="3071" spans="1:4" hidden="1">
      <c r="A3071" t="s">
        <v>109</v>
      </c>
      <c r="B3071">
        <v>6</v>
      </c>
      <c r="C3071">
        <v>237</v>
      </c>
      <c r="D3071" t="s">
        <v>2046</v>
      </c>
    </row>
    <row r="3072" spans="1:4" hidden="1">
      <c r="A3072" t="s">
        <v>462</v>
      </c>
      <c r="B3072">
        <v>6</v>
      </c>
      <c r="C3072">
        <v>237</v>
      </c>
      <c r="D3072" t="s">
        <v>2046</v>
      </c>
    </row>
    <row r="3073" spans="1:4" hidden="1">
      <c r="A3073" t="s">
        <v>463</v>
      </c>
      <c r="B3073">
        <v>6</v>
      </c>
      <c r="C3073">
        <v>237</v>
      </c>
      <c r="D3073" t="s">
        <v>2046</v>
      </c>
    </row>
    <row r="3074" spans="1:4" hidden="1">
      <c r="A3074" t="s">
        <v>464</v>
      </c>
      <c r="B3074">
        <v>6</v>
      </c>
      <c r="C3074">
        <v>237</v>
      </c>
      <c r="D3074" t="s">
        <v>2046</v>
      </c>
    </row>
    <row r="3075" spans="1:4" hidden="1">
      <c r="A3075" t="s">
        <v>486</v>
      </c>
      <c r="B3075">
        <v>6</v>
      </c>
      <c r="C3075">
        <v>237</v>
      </c>
      <c r="D3075" t="s">
        <v>2046</v>
      </c>
    </row>
    <row r="3076" spans="1:4" hidden="1">
      <c r="A3076" t="s">
        <v>395</v>
      </c>
      <c r="B3076">
        <v>6</v>
      </c>
      <c r="C3076">
        <v>237</v>
      </c>
      <c r="D3076" t="s">
        <v>2046</v>
      </c>
    </row>
    <row r="3077" spans="1:4" hidden="1">
      <c r="A3077" t="s">
        <v>301</v>
      </c>
      <c r="B3077">
        <v>6</v>
      </c>
      <c r="C3077">
        <v>237</v>
      </c>
      <c r="D3077" t="s">
        <v>2046</v>
      </c>
    </row>
    <row r="3078" spans="1:4" hidden="1">
      <c r="A3078" t="s">
        <v>76</v>
      </c>
      <c r="B3078">
        <v>6</v>
      </c>
      <c r="C3078">
        <v>237</v>
      </c>
      <c r="D3078" t="s">
        <v>2046</v>
      </c>
    </row>
    <row r="3079" spans="1:4" hidden="1">
      <c r="A3079" t="s">
        <v>168</v>
      </c>
      <c r="B3079">
        <v>6</v>
      </c>
      <c r="C3079">
        <v>237</v>
      </c>
      <c r="D3079" t="s">
        <v>2046</v>
      </c>
    </row>
    <row r="3080" spans="1:4" hidden="1">
      <c r="A3080" t="s">
        <v>14</v>
      </c>
      <c r="B3080">
        <v>6</v>
      </c>
      <c r="C3080">
        <v>711</v>
      </c>
      <c r="D3080" t="s">
        <v>2046</v>
      </c>
    </row>
    <row r="3081" spans="1:4" hidden="1">
      <c r="A3081" t="s">
        <v>15</v>
      </c>
      <c r="B3081">
        <v>6</v>
      </c>
      <c r="C3081">
        <v>474</v>
      </c>
      <c r="D3081" t="s">
        <v>2046</v>
      </c>
    </row>
    <row r="3082" spans="1:4" hidden="1">
      <c r="A3082" t="s">
        <v>472</v>
      </c>
      <c r="B3082">
        <v>6</v>
      </c>
      <c r="C3082">
        <v>948</v>
      </c>
      <c r="D3082" t="s">
        <v>2046</v>
      </c>
    </row>
    <row r="3083" spans="1:4" hidden="1">
      <c r="A3083" t="s">
        <v>16</v>
      </c>
      <c r="B3083">
        <v>6</v>
      </c>
      <c r="C3083">
        <v>474</v>
      </c>
      <c r="D3083" t="s">
        <v>2046</v>
      </c>
    </row>
    <row r="3084" spans="1:4" hidden="1">
      <c r="A3084" t="s">
        <v>17</v>
      </c>
      <c r="B3084">
        <v>6</v>
      </c>
      <c r="C3084">
        <v>474</v>
      </c>
      <c r="D3084" t="s">
        <v>2046</v>
      </c>
    </row>
    <row r="3085" spans="1:4" hidden="1">
      <c r="A3085" t="s">
        <v>18</v>
      </c>
      <c r="B3085">
        <v>6</v>
      </c>
      <c r="C3085">
        <v>1606</v>
      </c>
      <c r="D3085" t="s">
        <v>2046</v>
      </c>
    </row>
    <row r="3086" spans="1:4" hidden="1">
      <c r="A3086" t="s">
        <v>396</v>
      </c>
      <c r="B3086">
        <v>6</v>
      </c>
      <c r="C3086">
        <v>2844</v>
      </c>
      <c r="D3086" t="s">
        <v>2046</v>
      </c>
    </row>
    <row r="3087" spans="1:4" hidden="1">
      <c r="A3087" t="s">
        <v>19</v>
      </c>
      <c r="B3087">
        <v>6</v>
      </c>
      <c r="C3087">
        <v>474</v>
      </c>
      <c r="D3087" t="s">
        <v>2046</v>
      </c>
    </row>
    <row r="3088" spans="1:4" hidden="1">
      <c r="A3088" t="s">
        <v>21</v>
      </c>
      <c r="B3088">
        <v>6</v>
      </c>
      <c r="C3088">
        <v>1422</v>
      </c>
      <c r="D3088" t="s">
        <v>2046</v>
      </c>
    </row>
    <row r="3089" spans="1:4" hidden="1">
      <c r="A3089" t="s">
        <v>22</v>
      </c>
      <c r="B3089">
        <v>6</v>
      </c>
      <c r="C3089">
        <v>1422</v>
      </c>
      <c r="D3089" t="s">
        <v>2046</v>
      </c>
    </row>
    <row r="3090" spans="1:4" hidden="1">
      <c r="A3090" t="s">
        <v>23</v>
      </c>
      <c r="B3090">
        <v>6</v>
      </c>
      <c r="C3090">
        <v>237</v>
      </c>
      <c r="D3090" t="s">
        <v>2046</v>
      </c>
    </row>
    <row r="3091" spans="1:4" hidden="1">
      <c r="A3091" t="s">
        <v>169</v>
      </c>
      <c r="B3091">
        <v>6</v>
      </c>
      <c r="C3091">
        <v>237</v>
      </c>
      <c r="D3091" t="s">
        <v>2046</v>
      </c>
    </row>
    <row r="3092" spans="1:4" hidden="1">
      <c r="A3092" t="s">
        <v>24</v>
      </c>
      <c r="B3092">
        <v>6</v>
      </c>
      <c r="C3092">
        <v>237</v>
      </c>
      <c r="D3092" t="s">
        <v>2046</v>
      </c>
    </row>
    <row r="3093" spans="1:4" hidden="1">
      <c r="A3093" t="s">
        <v>170</v>
      </c>
      <c r="B3093">
        <v>6</v>
      </c>
      <c r="C3093">
        <v>237</v>
      </c>
      <c r="D3093" t="s">
        <v>2046</v>
      </c>
    </row>
    <row r="3094" spans="1:4" hidden="1">
      <c r="A3094" t="s">
        <v>25</v>
      </c>
      <c r="B3094">
        <v>6</v>
      </c>
      <c r="C3094">
        <v>237</v>
      </c>
      <c r="D3094" t="s">
        <v>2046</v>
      </c>
    </row>
    <row r="3095" spans="1:4" hidden="1">
      <c r="A3095" t="s">
        <v>171</v>
      </c>
      <c r="B3095">
        <v>6</v>
      </c>
      <c r="C3095">
        <v>237</v>
      </c>
      <c r="D3095" t="s">
        <v>2046</v>
      </c>
    </row>
    <row r="3096" spans="1:4" hidden="1">
      <c r="A3096" t="s">
        <v>26</v>
      </c>
      <c r="B3096">
        <v>6</v>
      </c>
      <c r="C3096">
        <v>237</v>
      </c>
      <c r="D3096" t="s">
        <v>2046</v>
      </c>
    </row>
    <row r="3097" spans="1:4" hidden="1">
      <c r="A3097" t="s">
        <v>2238</v>
      </c>
      <c r="B3097">
        <v>6</v>
      </c>
      <c r="C3097">
        <v>237</v>
      </c>
      <c r="D3097" t="s">
        <v>2046</v>
      </c>
    </row>
    <row r="3098" spans="1:4" hidden="1">
      <c r="A3098" t="s">
        <v>2239</v>
      </c>
      <c r="B3098">
        <v>6</v>
      </c>
      <c r="C3098">
        <v>237</v>
      </c>
      <c r="D3098" t="s">
        <v>2046</v>
      </c>
    </row>
    <row r="3099" spans="1:4" hidden="1">
      <c r="A3099" t="s">
        <v>1712</v>
      </c>
      <c r="B3099">
        <v>6</v>
      </c>
      <c r="C3099">
        <v>237</v>
      </c>
      <c r="D3099" t="s">
        <v>2046</v>
      </c>
    </row>
    <row r="3100" spans="1:4" hidden="1">
      <c r="A3100" t="s">
        <v>27</v>
      </c>
      <c r="B3100">
        <v>6</v>
      </c>
      <c r="C3100">
        <v>948</v>
      </c>
      <c r="D3100" t="s">
        <v>2046</v>
      </c>
    </row>
    <row r="3101" spans="1:4" hidden="1">
      <c r="A3101" t="s">
        <v>1698</v>
      </c>
      <c r="B3101">
        <v>6</v>
      </c>
      <c r="C3101">
        <v>474</v>
      </c>
      <c r="D3101" t="s">
        <v>2046</v>
      </c>
    </row>
    <row r="3102" spans="1:4" hidden="1">
      <c r="A3102" t="s">
        <v>28</v>
      </c>
      <c r="B3102">
        <v>6</v>
      </c>
      <c r="C3102">
        <v>474</v>
      </c>
      <c r="D3102" t="s">
        <v>2046</v>
      </c>
    </row>
    <row r="3103" spans="1:4" hidden="1">
      <c r="A3103" t="s">
        <v>110</v>
      </c>
      <c r="B3103">
        <v>6</v>
      </c>
      <c r="C3103">
        <v>237</v>
      </c>
      <c r="D3103" t="s">
        <v>2046</v>
      </c>
    </row>
    <row r="3104" spans="1:4" hidden="1">
      <c r="A3104" t="s">
        <v>172</v>
      </c>
      <c r="B3104">
        <v>6</v>
      </c>
      <c r="C3104">
        <v>237</v>
      </c>
      <c r="D3104" t="s">
        <v>2046</v>
      </c>
    </row>
    <row r="3105" spans="1:4" hidden="1">
      <c r="A3105" t="s">
        <v>29</v>
      </c>
      <c r="B3105">
        <v>6</v>
      </c>
      <c r="C3105">
        <v>237</v>
      </c>
      <c r="D3105" t="s">
        <v>2046</v>
      </c>
    </row>
    <row r="3106" spans="1:4" hidden="1">
      <c r="A3106" t="s">
        <v>111</v>
      </c>
      <c r="B3106">
        <v>6</v>
      </c>
      <c r="C3106">
        <v>237</v>
      </c>
      <c r="D3106" t="s">
        <v>2046</v>
      </c>
    </row>
    <row r="3107" spans="1:4" hidden="1">
      <c r="A3107" t="s">
        <v>173</v>
      </c>
      <c r="B3107">
        <v>6</v>
      </c>
      <c r="C3107">
        <v>237</v>
      </c>
      <c r="D3107" t="s">
        <v>2046</v>
      </c>
    </row>
    <row r="3108" spans="1:4" hidden="1">
      <c r="A3108" t="s">
        <v>30</v>
      </c>
      <c r="B3108">
        <v>6</v>
      </c>
      <c r="C3108">
        <v>237</v>
      </c>
      <c r="D3108" t="s">
        <v>2046</v>
      </c>
    </row>
    <row r="3109" spans="1:4" hidden="1">
      <c r="A3109" t="s">
        <v>397</v>
      </c>
      <c r="B3109">
        <v>6</v>
      </c>
      <c r="C3109">
        <v>474</v>
      </c>
      <c r="D3109" t="s">
        <v>2046</v>
      </c>
    </row>
    <row r="3110" spans="1:4" hidden="1">
      <c r="A3110" t="s">
        <v>31</v>
      </c>
      <c r="B3110">
        <v>6</v>
      </c>
      <c r="C3110">
        <v>948</v>
      </c>
      <c r="D3110" t="s">
        <v>2046</v>
      </c>
    </row>
    <row r="3111" spans="1:4" hidden="1">
      <c r="A3111" t="s">
        <v>422</v>
      </c>
      <c r="B3111">
        <v>6</v>
      </c>
      <c r="C3111">
        <v>948</v>
      </c>
      <c r="D3111" t="s">
        <v>2046</v>
      </c>
    </row>
    <row r="3112" spans="1:4" hidden="1">
      <c r="A3112" t="s">
        <v>32</v>
      </c>
      <c r="B3112">
        <v>6</v>
      </c>
      <c r="C3112">
        <v>474</v>
      </c>
      <c r="D3112" t="s">
        <v>2046</v>
      </c>
    </row>
    <row r="3113" spans="1:4" hidden="1">
      <c r="A3113" t="s">
        <v>33</v>
      </c>
      <c r="B3113">
        <v>6</v>
      </c>
      <c r="C3113">
        <v>711</v>
      </c>
      <c r="D3113" t="s">
        <v>2046</v>
      </c>
    </row>
    <row r="3114" spans="1:4" hidden="1">
      <c r="A3114" t="s">
        <v>34</v>
      </c>
      <c r="B3114">
        <v>6</v>
      </c>
      <c r="C3114">
        <v>711</v>
      </c>
      <c r="D3114" t="s">
        <v>2046</v>
      </c>
    </row>
    <row r="3115" spans="1:4" hidden="1">
      <c r="A3115" t="s">
        <v>35</v>
      </c>
      <c r="B3115">
        <v>6</v>
      </c>
      <c r="C3115">
        <v>474</v>
      </c>
      <c r="D3115" t="s">
        <v>2046</v>
      </c>
    </row>
    <row r="3116" spans="1:4" hidden="1">
      <c r="A3116" t="s">
        <v>398</v>
      </c>
      <c r="B3116">
        <v>6</v>
      </c>
      <c r="C3116">
        <v>474</v>
      </c>
      <c r="D3116" t="s">
        <v>2046</v>
      </c>
    </row>
    <row r="3117" spans="1:4" hidden="1">
      <c r="A3117" t="s">
        <v>423</v>
      </c>
      <c r="B3117">
        <v>6</v>
      </c>
      <c r="C3117">
        <v>474</v>
      </c>
      <c r="D3117" t="s">
        <v>2046</v>
      </c>
    </row>
    <row r="3118" spans="1:4" hidden="1">
      <c r="A3118" t="s">
        <v>400</v>
      </c>
      <c r="B3118">
        <v>6</v>
      </c>
      <c r="C3118">
        <v>1659</v>
      </c>
      <c r="D3118" t="s">
        <v>2046</v>
      </c>
    </row>
    <row r="3119" spans="1:4" hidden="1">
      <c r="A3119" t="s">
        <v>36</v>
      </c>
      <c r="B3119">
        <v>6</v>
      </c>
      <c r="C3119">
        <v>237</v>
      </c>
      <c r="D3119" t="s">
        <v>2046</v>
      </c>
    </row>
    <row r="3120" spans="1:4" hidden="1">
      <c r="A3120" t="s">
        <v>37</v>
      </c>
      <c r="B3120">
        <v>6</v>
      </c>
      <c r="C3120">
        <v>237</v>
      </c>
      <c r="D3120" t="s">
        <v>2046</v>
      </c>
    </row>
    <row r="3121" spans="1:4" hidden="1">
      <c r="A3121" t="s">
        <v>38</v>
      </c>
      <c r="B3121">
        <v>6</v>
      </c>
      <c r="C3121">
        <v>237</v>
      </c>
      <c r="D3121" t="s">
        <v>2046</v>
      </c>
    </row>
    <row r="3122" spans="1:4" hidden="1">
      <c r="A3122" t="s">
        <v>39</v>
      </c>
      <c r="B3122">
        <v>6</v>
      </c>
      <c r="C3122">
        <v>237</v>
      </c>
      <c r="D3122" t="s">
        <v>2046</v>
      </c>
    </row>
    <row r="3123" spans="1:4" hidden="1">
      <c r="A3123" t="s">
        <v>40</v>
      </c>
      <c r="B3123">
        <v>6</v>
      </c>
      <c r="C3123">
        <v>237</v>
      </c>
      <c r="D3123" t="s">
        <v>2046</v>
      </c>
    </row>
    <row r="3124" spans="1:4" hidden="1">
      <c r="A3124" t="s">
        <v>424</v>
      </c>
      <c r="B3124">
        <v>6</v>
      </c>
      <c r="C3124">
        <v>711</v>
      </c>
      <c r="D3124" t="s">
        <v>2046</v>
      </c>
    </row>
    <row r="3125" spans="1:4" hidden="1">
      <c r="A3125" t="s">
        <v>2240</v>
      </c>
      <c r="B3125">
        <v>6</v>
      </c>
      <c r="C3125">
        <v>237</v>
      </c>
      <c r="D3125" t="s">
        <v>2046</v>
      </c>
    </row>
    <row r="3126" spans="1:4" hidden="1">
      <c r="A3126" t="s">
        <v>41</v>
      </c>
      <c r="B3126">
        <v>6</v>
      </c>
      <c r="C3126">
        <v>237</v>
      </c>
      <c r="D3126" t="s">
        <v>2046</v>
      </c>
    </row>
    <row r="3127" spans="1:4" hidden="1">
      <c r="A3127" t="s">
        <v>42</v>
      </c>
      <c r="B3127">
        <v>6</v>
      </c>
      <c r="C3127">
        <v>948</v>
      </c>
      <c r="D3127" t="s">
        <v>2046</v>
      </c>
    </row>
    <row r="3128" spans="1:4" hidden="1">
      <c r="A3128" t="s">
        <v>473</v>
      </c>
      <c r="B3128">
        <v>6</v>
      </c>
      <c r="C3128">
        <v>474</v>
      </c>
      <c r="D3128" t="s">
        <v>2046</v>
      </c>
    </row>
    <row r="3129" spans="1:4" hidden="1">
      <c r="A3129" t="s">
        <v>43</v>
      </c>
      <c r="B3129">
        <v>6</v>
      </c>
      <c r="C3129">
        <v>474</v>
      </c>
      <c r="D3129" t="s">
        <v>2046</v>
      </c>
    </row>
    <row r="3130" spans="1:4" hidden="1">
      <c r="A3130" t="s">
        <v>474</v>
      </c>
      <c r="B3130">
        <v>6</v>
      </c>
      <c r="C3130">
        <v>1929</v>
      </c>
      <c r="D3130" t="s">
        <v>2046</v>
      </c>
    </row>
    <row r="3131" spans="1:4" hidden="1">
      <c r="A3131" t="s">
        <v>174</v>
      </c>
      <c r="B3131">
        <v>6</v>
      </c>
      <c r="C3131">
        <v>994</v>
      </c>
      <c r="D3131" t="s">
        <v>2046</v>
      </c>
    </row>
    <row r="3132" spans="1:4" hidden="1">
      <c r="A3132" t="s">
        <v>425</v>
      </c>
      <c r="B3132">
        <v>6</v>
      </c>
      <c r="C3132">
        <v>474</v>
      </c>
      <c r="D3132" t="s">
        <v>2046</v>
      </c>
    </row>
    <row r="3133" spans="1:4" hidden="1">
      <c r="A3133" t="s">
        <v>175</v>
      </c>
      <c r="B3133">
        <v>6</v>
      </c>
      <c r="C3133">
        <v>711</v>
      </c>
      <c r="D3133" t="s">
        <v>2046</v>
      </c>
    </row>
    <row r="3134" spans="1:4" hidden="1">
      <c r="A3134" t="s">
        <v>2267</v>
      </c>
      <c r="B3134">
        <v>6</v>
      </c>
      <c r="C3134">
        <v>744</v>
      </c>
      <c r="D3134" t="s">
        <v>2046</v>
      </c>
    </row>
    <row r="3135" spans="1:4" hidden="1">
      <c r="A3135" t="s">
        <v>426</v>
      </c>
      <c r="B3135">
        <v>6</v>
      </c>
      <c r="C3135">
        <v>237</v>
      </c>
      <c r="D3135" t="s">
        <v>2046</v>
      </c>
    </row>
    <row r="3136" spans="1:4" hidden="1">
      <c r="A3136" t="s">
        <v>531</v>
      </c>
      <c r="B3136">
        <v>6</v>
      </c>
      <c r="C3136">
        <v>237</v>
      </c>
      <c r="D3136" t="s">
        <v>2046</v>
      </c>
    </row>
    <row r="3137" spans="1:4" hidden="1">
      <c r="A3137" t="s">
        <v>2214</v>
      </c>
      <c r="B3137">
        <v>6</v>
      </c>
      <c r="C3137">
        <v>46</v>
      </c>
      <c r="D3137" t="s">
        <v>2046</v>
      </c>
    </row>
    <row r="3138" spans="1:4" hidden="1">
      <c r="A3138" t="s">
        <v>2268</v>
      </c>
      <c r="B3138">
        <v>6</v>
      </c>
      <c r="C3138">
        <v>372</v>
      </c>
      <c r="D3138" t="s">
        <v>2046</v>
      </c>
    </row>
    <row r="3139" spans="1:4" hidden="1">
      <c r="A3139" t="s">
        <v>2269</v>
      </c>
      <c r="B3139">
        <v>6</v>
      </c>
      <c r="C3139">
        <v>372</v>
      </c>
      <c r="D3139" t="s">
        <v>2046</v>
      </c>
    </row>
    <row r="3140" spans="1:4" hidden="1">
      <c r="A3140" t="s">
        <v>2270</v>
      </c>
      <c r="B3140">
        <v>6</v>
      </c>
      <c r="C3140">
        <v>372</v>
      </c>
      <c r="D3140" t="s">
        <v>2046</v>
      </c>
    </row>
    <row r="3141" spans="1:4" hidden="1">
      <c r="A3141" t="s">
        <v>2271</v>
      </c>
      <c r="B3141">
        <v>6</v>
      </c>
      <c r="C3141">
        <v>372</v>
      </c>
      <c r="D3141" t="s">
        <v>2046</v>
      </c>
    </row>
    <row r="3142" spans="1:4" hidden="1">
      <c r="A3142" t="s">
        <v>2272</v>
      </c>
      <c r="B3142">
        <v>6</v>
      </c>
      <c r="C3142">
        <v>372</v>
      </c>
      <c r="D3142" t="s">
        <v>2046</v>
      </c>
    </row>
    <row r="3143" spans="1:4" hidden="1">
      <c r="A3143" t="s">
        <v>2273</v>
      </c>
      <c r="B3143">
        <v>6</v>
      </c>
      <c r="C3143">
        <v>372</v>
      </c>
      <c r="D3143" t="s">
        <v>2046</v>
      </c>
    </row>
    <row r="3144" spans="1:4" hidden="1">
      <c r="A3144" t="s">
        <v>2274</v>
      </c>
      <c r="B3144">
        <v>6</v>
      </c>
      <c r="C3144">
        <v>372</v>
      </c>
      <c r="D3144" t="s">
        <v>2046</v>
      </c>
    </row>
    <row r="3145" spans="1:4" hidden="1">
      <c r="A3145" t="s">
        <v>2275</v>
      </c>
      <c r="B3145">
        <v>6</v>
      </c>
      <c r="C3145">
        <v>372</v>
      </c>
      <c r="D3145" t="s">
        <v>2046</v>
      </c>
    </row>
    <row r="3146" spans="1:4" hidden="1">
      <c r="A3146" t="s">
        <v>2276</v>
      </c>
      <c r="B3146">
        <v>6</v>
      </c>
      <c r="C3146">
        <v>372</v>
      </c>
      <c r="D3146" t="s">
        <v>2046</v>
      </c>
    </row>
    <row r="3147" spans="1:4" hidden="1">
      <c r="A3147" t="s">
        <v>2277</v>
      </c>
      <c r="B3147">
        <v>6</v>
      </c>
      <c r="C3147">
        <v>372</v>
      </c>
      <c r="D3147" t="s">
        <v>2046</v>
      </c>
    </row>
    <row r="3148" spans="1:4" hidden="1">
      <c r="A3148" t="s">
        <v>2278</v>
      </c>
      <c r="B3148">
        <v>6</v>
      </c>
      <c r="C3148">
        <v>372</v>
      </c>
      <c r="D3148" t="s">
        <v>2046</v>
      </c>
    </row>
    <row r="3149" spans="1:4" hidden="1">
      <c r="A3149" t="s">
        <v>2279</v>
      </c>
      <c r="B3149">
        <v>6</v>
      </c>
      <c r="C3149">
        <v>1116</v>
      </c>
      <c r="D3149" t="s">
        <v>2046</v>
      </c>
    </row>
    <row r="3150" spans="1:4" hidden="1">
      <c r="A3150" t="s">
        <v>2280</v>
      </c>
      <c r="B3150">
        <v>6</v>
      </c>
      <c r="C3150">
        <v>372</v>
      </c>
      <c r="D3150" t="s">
        <v>2046</v>
      </c>
    </row>
    <row r="3151" spans="1:4" hidden="1">
      <c r="A3151" t="s">
        <v>2281</v>
      </c>
      <c r="B3151">
        <v>6</v>
      </c>
      <c r="C3151">
        <v>372</v>
      </c>
      <c r="D3151" t="s">
        <v>2046</v>
      </c>
    </row>
    <row r="3152" spans="1:4" hidden="1">
      <c r="A3152" t="s">
        <v>2282</v>
      </c>
      <c r="B3152">
        <v>6</v>
      </c>
      <c r="C3152">
        <v>372</v>
      </c>
      <c r="D3152" t="s">
        <v>2046</v>
      </c>
    </row>
    <row r="3153" spans="1:4" hidden="1">
      <c r="A3153" t="s">
        <v>2283</v>
      </c>
      <c r="B3153">
        <v>6</v>
      </c>
      <c r="C3153">
        <v>372</v>
      </c>
      <c r="D3153" t="s">
        <v>2046</v>
      </c>
    </row>
    <row r="3154" spans="1:4" hidden="1">
      <c r="A3154" t="s">
        <v>2284</v>
      </c>
      <c r="B3154">
        <v>6</v>
      </c>
      <c r="C3154">
        <v>248</v>
      </c>
      <c r="D3154" t="s">
        <v>2046</v>
      </c>
    </row>
    <row r="3155" spans="1:4" hidden="1">
      <c r="A3155" t="s">
        <v>2285</v>
      </c>
      <c r="B3155">
        <v>6</v>
      </c>
      <c r="C3155">
        <v>248</v>
      </c>
      <c r="D3155" t="s">
        <v>2046</v>
      </c>
    </row>
    <row r="3156" spans="1:4" hidden="1">
      <c r="A3156" t="s">
        <v>2286</v>
      </c>
      <c r="B3156">
        <v>6</v>
      </c>
      <c r="C3156">
        <v>248</v>
      </c>
      <c r="D3156" t="s">
        <v>2046</v>
      </c>
    </row>
    <row r="3157" spans="1:4" hidden="1">
      <c r="A3157" t="s">
        <v>2287</v>
      </c>
      <c r="B3157">
        <v>6</v>
      </c>
      <c r="C3157">
        <v>496</v>
      </c>
      <c r="D3157" t="s">
        <v>2046</v>
      </c>
    </row>
    <row r="3158" spans="1:4" hidden="1">
      <c r="A3158" t="s">
        <v>2288</v>
      </c>
      <c r="B3158">
        <v>6</v>
      </c>
      <c r="C3158">
        <v>372</v>
      </c>
      <c r="D3158" t="s">
        <v>2046</v>
      </c>
    </row>
    <row r="3159" spans="1:4" hidden="1">
      <c r="A3159" t="s">
        <v>2289</v>
      </c>
      <c r="B3159">
        <v>6</v>
      </c>
      <c r="C3159">
        <v>372</v>
      </c>
      <c r="D3159" t="s">
        <v>2046</v>
      </c>
    </row>
    <row r="3160" spans="1:4" hidden="1">
      <c r="A3160" t="s">
        <v>2290</v>
      </c>
      <c r="B3160">
        <v>6</v>
      </c>
      <c r="C3160">
        <v>372</v>
      </c>
      <c r="D3160" t="s">
        <v>2046</v>
      </c>
    </row>
    <row r="3161" spans="1:4" hidden="1">
      <c r="A3161" t="s">
        <v>2291</v>
      </c>
      <c r="B3161">
        <v>6</v>
      </c>
      <c r="C3161">
        <v>372</v>
      </c>
      <c r="D3161" t="s">
        <v>2046</v>
      </c>
    </row>
    <row r="3162" spans="1:4" hidden="1">
      <c r="A3162" t="s">
        <v>2292</v>
      </c>
      <c r="B3162">
        <v>6</v>
      </c>
      <c r="C3162">
        <v>372</v>
      </c>
      <c r="D3162" t="s">
        <v>2046</v>
      </c>
    </row>
    <row r="3163" spans="1:4" hidden="1">
      <c r="A3163" t="s">
        <v>487</v>
      </c>
      <c r="B3163">
        <v>6</v>
      </c>
      <c r="C3163">
        <v>237</v>
      </c>
      <c r="D3163" t="s">
        <v>2046</v>
      </c>
    </row>
    <row r="3164" spans="1:4" hidden="1">
      <c r="A3164" t="s">
        <v>2293</v>
      </c>
      <c r="B3164">
        <v>6</v>
      </c>
      <c r="C3164">
        <v>372</v>
      </c>
      <c r="D3164" t="s">
        <v>2046</v>
      </c>
    </row>
    <row r="3165" spans="1:4" hidden="1">
      <c r="A3165" t="s">
        <v>2294</v>
      </c>
      <c r="B3165">
        <v>6</v>
      </c>
      <c r="C3165">
        <v>372</v>
      </c>
      <c r="D3165" t="s">
        <v>2046</v>
      </c>
    </row>
    <row r="3166" spans="1:4" hidden="1">
      <c r="A3166" t="s">
        <v>2295</v>
      </c>
      <c r="B3166">
        <v>6</v>
      </c>
      <c r="C3166">
        <v>372</v>
      </c>
      <c r="D3166" t="s">
        <v>2046</v>
      </c>
    </row>
    <row r="3167" spans="1:4" hidden="1">
      <c r="A3167" t="s">
        <v>2296</v>
      </c>
      <c r="B3167">
        <v>6</v>
      </c>
      <c r="C3167">
        <v>372</v>
      </c>
      <c r="D3167" t="s">
        <v>2046</v>
      </c>
    </row>
    <row r="3168" spans="1:4" hidden="1">
      <c r="A3168" t="s">
        <v>2297</v>
      </c>
      <c r="B3168">
        <v>6</v>
      </c>
      <c r="C3168">
        <v>372</v>
      </c>
      <c r="D3168" t="s">
        <v>2046</v>
      </c>
    </row>
    <row r="3169" spans="1:4" hidden="1">
      <c r="A3169" t="s">
        <v>2298</v>
      </c>
      <c r="B3169">
        <v>6</v>
      </c>
      <c r="C3169">
        <v>372</v>
      </c>
      <c r="D3169" t="s">
        <v>2046</v>
      </c>
    </row>
    <row r="3170" spans="1:4" hidden="1">
      <c r="A3170" t="s">
        <v>2299</v>
      </c>
      <c r="B3170">
        <v>6</v>
      </c>
      <c r="C3170">
        <v>372</v>
      </c>
      <c r="D3170" t="s">
        <v>2046</v>
      </c>
    </row>
    <row r="3171" spans="1:4" hidden="1">
      <c r="A3171" t="s">
        <v>2300</v>
      </c>
      <c r="B3171">
        <v>6</v>
      </c>
      <c r="C3171">
        <v>372</v>
      </c>
      <c r="D3171" t="s">
        <v>2046</v>
      </c>
    </row>
    <row r="3172" spans="1:4" hidden="1">
      <c r="A3172" t="s">
        <v>2301</v>
      </c>
      <c r="B3172">
        <v>6</v>
      </c>
      <c r="C3172">
        <v>372</v>
      </c>
      <c r="D3172" t="s">
        <v>2046</v>
      </c>
    </row>
    <row r="3173" spans="1:4" hidden="1">
      <c r="A3173" t="s">
        <v>2302</v>
      </c>
      <c r="B3173">
        <v>6</v>
      </c>
      <c r="C3173">
        <v>372</v>
      </c>
      <c r="D3173" t="s">
        <v>2046</v>
      </c>
    </row>
    <row r="3174" spans="1:4" hidden="1">
      <c r="A3174" t="s">
        <v>2303</v>
      </c>
      <c r="B3174">
        <v>6</v>
      </c>
      <c r="C3174">
        <v>372</v>
      </c>
      <c r="D3174" t="s">
        <v>2046</v>
      </c>
    </row>
    <row r="3175" spans="1:4" hidden="1">
      <c r="A3175" t="s">
        <v>2304</v>
      </c>
      <c r="B3175">
        <v>6</v>
      </c>
      <c r="C3175">
        <v>372</v>
      </c>
      <c r="D3175" t="s">
        <v>2046</v>
      </c>
    </row>
    <row r="3176" spans="1:4" hidden="1">
      <c r="A3176" t="s">
        <v>2305</v>
      </c>
      <c r="B3176">
        <v>6</v>
      </c>
      <c r="C3176">
        <v>372</v>
      </c>
      <c r="D3176" t="s">
        <v>2046</v>
      </c>
    </row>
    <row r="3177" spans="1:4" hidden="1">
      <c r="A3177" t="s">
        <v>2306</v>
      </c>
      <c r="B3177">
        <v>6</v>
      </c>
      <c r="C3177">
        <v>744</v>
      </c>
      <c r="D3177" t="s">
        <v>2046</v>
      </c>
    </row>
    <row r="3178" spans="1:4" hidden="1">
      <c r="A3178" t="s">
        <v>2307</v>
      </c>
      <c r="B3178">
        <v>6</v>
      </c>
      <c r="C3178">
        <v>372</v>
      </c>
      <c r="D3178" t="s">
        <v>2046</v>
      </c>
    </row>
    <row r="3179" spans="1:4" hidden="1">
      <c r="A3179" t="s">
        <v>2011</v>
      </c>
      <c r="B3179">
        <v>6</v>
      </c>
      <c r="C3179">
        <v>372</v>
      </c>
      <c r="D3179" t="s">
        <v>2046</v>
      </c>
    </row>
    <row r="3180" spans="1:4" hidden="1">
      <c r="A3180" t="s">
        <v>2308</v>
      </c>
      <c r="B3180">
        <v>6</v>
      </c>
      <c r="C3180">
        <v>496</v>
      </c>
      <c r="D3180" t="s">
        <v>2046</v>
      </c>
    </row>
    <row r="3181" spans="1:4" hidden="1">
      <c r="A3181" t="s">
        <v>2309</v>
      </c>
      <c r="B3181">
        <v>6</v>
      </c>
      <c r="C3181">
        <v>496</v>
      </c>
      <c r="D3181" t="s">
        <v>2046</v>
      </c>
    </row>
    <row r="3182" spans="1:4" hidden="1">
      <c r="A3182" t="s">
        <v>2310</v>
      </c>
      <c r="B3182">
        <v>6</v>
      </c>
      <c r="C3182">
        <v>248</v>
      </c>
      <c r="D3182" t="s">
        <v>2046</v>
      </c>
    </row>
    <row r="3183" spans="1:4" hidden="1">
      <c r="A3183" t="s">
        <v>427</v>
      </c>
      <c r="B3183">
        <v>6</v>
      </c>
      <c r="C3183">
        <v>248</v>
      </c>
      <c r="D3183" t="s">
        <v>2046</v>
      </c>
    </row>
    <row r="3184" spans="1:4" hidden="1">
      <c r="A3184" t="s">
        <v>2311</v>
      </c>
      <c r="B3184">
        <v>6</v>
      </c>
      <c r="C3184">
        <v>372</v>
      </c>
      <c r="D3184" t="s">
        <v>2046</v>
      </c>
    </row>
    <row r="3185" spans="1:4" hidden="1">
      <c r="A3185" t="s">
        <v>2312</v>
      </c>
      <c r="B3185">
        <v>6</v>
      </c>
      <c r="C3185">
        <v>248</v>
      </c>
      <c r="D3185" t="s">
        <v>2046</v>
      </c>
    </row>
    <row r="3186" spans="1:4" hidden="1">
      <c r="A3186" t="s">
        <v>2313</v>
      </c>
      <c r="B3186">
        <v>6</v>
      </c>
      <c r="C3186">
        <v>372</v>
      </c>
      <c r="D3186" t="s">
        <v>2046</v>
      </c>
    </row>
    <row r="3187" spans="1:4" hidden="1">
      <c r="A3187" t="s">
        <v>1726</v>
      </c>
      <c r="B3187">
        <v>6</v>
      </c>
      <c r="C3187">
        <v>237</v>
      </c>
      <c r="D3187" t="s">
        <v>2046</v>
      </c>
    </row>
    <row r="3188" spans="1:4" hidden="1">
      <c r="A3188" t="s">
        <v>2241</v>
      </c>
      <c r="B3188">
        <v>6</v>
      </c>
      <c r="C3188">
        <v>237</v>
      </c>
      <c r="D3188" t="s">
        <v>2046</v>
      </c>
    </row>
    <row r="3189" spans="1:4" hidden="1">
      <c r="A3189" t="s">
        <v>1793</v>
      </c>
      <c r="B3189">
        <v>6</v>
      </c>
      <c r="C3189">
        <v>474</v>
      </c>
      <c r="D3189" t="s">
        <v>2046</v>
      </c>
    </row>
    <row r="3190" spans="1:4" hidden="1">
      <c r="A3190" t="s">
        <v>1794</v>
      </c>
      <c r="B3190">
        <v>6</v>
      </c>
      <c r="C3190">
        <v>237</v>
      </c>
      <c r="D3190" t="s">
        <v>2046</v>
      </c>
    </row>
    <row r="3191" spans="1:4" hidden="1">
      <c r="A3191" t="s">
        <v>442</v>
      </c>
      <c r="B3191">
        <v>6</v>
      </c>
      <c r="C3191">
        <v>237</v>
      </c>
      <c r="D3191" t="s">
        <v>2046</v>
      </c>
    </row>
    <row r="3192" spans="1:4" hidden="1">
      <c r="A3192" t="s">
        <v>1730</v>
      </c>
      <c r="B3192">
        <v>6</v>
      </c>
      <c r="C3192">
        <v>237</v>
      </c>
      <c r="D3192" t="s">
        <v>2046</v>
      </c>
    </row>
    <row r="3193" spans="1:4" hidden="1">
      <c r="A3193" t="s">
        <v>510</v>
      </c>
      <c r="B3193">
        <v>6</v>
      </c>
      <c r="C3193">
        <v>237</v>
      </c>
      <c r="D3193" t="s">
        <v>2046</v>
      </c>
    </row>
    <row r="3194" spans="1:4" hidden="1">
      <c r="A3194" t="s">
        <v>78</v>
      </c>
      <c r="B3194">
        <v>6</v>
      </c>
      <c r="C3194">
        <v>237</v>
      </c>
      <c r="D3194" t="s">
        <v>2046</v>
      </c>
    </row>
    <row r="3195" spans="1:4" hidden="1">
      <c r="A3195" t="s">
        <v>1702</v>
      </c>
      <c r="B3195">
        <v>6</v>
      </c>
      <c r="C3195">
        <v>237</v>
      </c>
      <c r="D3195" t="s">
        <v>2046</v>
      </c>
    </row>
    <row r="3196" spans="1:4" hidden="1">
      <c r="A3196" t="s">
        <v>1795</v>
      </c>
      <c r="B3196">
        <v>6</v>
      </c>
      <c r="C3196">
        <v>237</v>
      </c>
      <c r="D3196" t="s">
        <v>2046</v>
      </c>
    </row>
    <row r="3197" spans="1:4" hidden="1">
      <c r="A3197" t="s">
        <v>2314</v>
      </c>
      <c r="B3197">
        <v>6</v>
      </c>
      <c r="C3197">
        <v>372</v>
      </c>
      <c r="D3197" t="s">
        <v>2046</v>
      </c>
    </row>
    <row r="3198" spans="1:4" hidden="1">
      <c r="A3198" t="s">
        <v>2315</v>
      </c>
      <c r="B3198">
        <v>6</v>
      </c>
      <c r="C3198">
        <v>372</v>
      </c>
      <c r="D3198" t="s">
        <v>2046</v>
      </c>
    </row>
    <row r="3199" spans="1:4" hidden="1">
      <c r="A3199" t="s">
        <v>2316</v>
      </c>
      <c r="B3199">
        <v>6</v>
      </c>
      <c r="C3199">
        <v>372</v>
      </c>
      <c r="D3199" t="s">
        <v>2046</v>
      </c>
    </row>
    <row r="3200" spans="1:4" hidden="1">
      <c r="A3200" t="s">
        <v>2317</v>
      </c>
      <c r="B3200">
        <v>6</v>
      </c>
      <c r="C3200">
        <v>372</v>
      </c>
      <c r="D3200" t="s">
        <v>2046</v>
      </c>
    </row>
    <row r="3201" spans="1:4" hidden="1">
      <c r="A3201" t="s">
        <v>2318</v>
      </c>
      <c r="B3201">
        <v>6</v>
      </c>
      <c r="C3201">
        <v>372</v>
      </c>
      <c r="D3201" t="s">
        <v>2046</v>
      </c>
    </row>
    <row r="3202" spans="1:4" hidden="1">
      <c r="A3202" t="s">
        <v>2320</v>
      </c>
      <c r="B3202">
        <v>6</v>
      </c>
      <c r="C3202">
        <v>744</v>
      </c>
      <c r="D3202" t="s">
        <v>2046</v>
      </c>
    </row>
    <row r="3203" spans="1:4" hidden="1">
      <c r="A3203" t="s">
        <v>3076</v>
      </c>
      <c r="B3203">
        <v>6</v>
      </c>
      <c r="C3203">
        <v>372</v>
      </c>
      <c r="D3203" t="s">
        <v>2046</v>
      </c>
    </row>
    <row r="3204" spans="1:4" hidden="1">
      <c r="A3204" t="s">
        <v>2321</v>
      </c>
      <c r="B3204">
        <v>6</v>
      </c>
      <c r="C3204">
        <v>372</v>
      </c>
      <c r="D3204" t="s">
        <v>2046</v>
      </c>
    </row>
    <row r="3205" spans="1:4" hidden="1">
      <c r="A3205" t="s">
        <v>2322</v>
      </c>
      <c r="B3205">
        <v>6</v>
      </c>
      <c r="C3205">
        <v>372</v>
      </c>
      <c r="D3205" t="s">
        <v>2046</v>
      </c>
    </row>
    <row r="3206" spans="1:4" hidden="1">
      <c r="A3206" t="s">
        <v>578</v>
      </c>
      <c r="B3206">
        <v>6</v>
      </c>
      <c r="C3206">
        <v>237</v>
      </c>
      <c r="D3206" t="s">
        <v>2046</v>
      </c>
    </row>
    <row r="3207" spans="1:4" hidden="1">
      <c r="A3207" t="s">
        <v>80</v>
      </c>
      <c r="B3207">
        <v>6</v>
      </c>
      <c r="C3207">
        <v>237</v>
      </c>
      <c r="D3207" t="s">
        <v>2046</v>
      </c>
    </row>
    <row r="3208" spans="1:4" hidden="1">
      <c r="A3208" t="s">
        <v>302</v>
      </c>
      <c r="B3208">
        <v>6</v>
      </c>
      <c r="C3208">
        <v>237</v>
      </c>
      <c r="D3208" t="s">
        <v>2046</v>
      </c>
    </row>
    <row r="3209" spans="1:4" hidden="1">
      <c r="A3209" t="s">
        <v>445</v>
      </c>
      <c r="B3209">
        <v>6</v>
      </c>
      <c r="C3209">
        <v>474</v>
      </c>
      <c r="D3209" t="s">
        <v>2046</v>
      </c>
    </row>
    <row r="3210" spans="1:4" hidden="1">
      <c r="A3210" t="s">
        <v>4</v>
      </c>
      <c r="B3210">
        <v>6</v>
      </c>
      <c r="C3210">
        <v>237</v>
      </c>
      <c r="D3210" t="s">
        <v>2046</v>
      </c>
    </row>
    <row r="3211" spans="1:4" hidden="1">
      <c r="A3211" t="s">
        <v>319</v>
      </c>
      <c r="B3211">
        <v>6</v>
      </c>
      <c r="C3211">
        <v>237</v>
      </c>
      <c r="D3211" t="s">
        <v>2046</v>
      </c>
    </row>
    <row r="3212" spans="1:4" hidden="1">
      <c r="A3212" t="s">
        <v>303</v>
      </c>
      <c r="B3212">
        <v>6</v>
      </c>
      <c r="C3212">
        <v>237</v>
      </c>
      <c r="D3212" t="s">
        <v>2046</v>
      </c>
    </row>
    <row r="3213" spans="1:4" hidden="1">
      <c r="A3213" t="s">
        <v>476</v>
      </c>
      <c r="B3213">
        <v>6</v>
      </c>
      <c r="C3213">
        <v>237</v>
      </c>
      <c r="D3213" t="s">
        <v>2046</v>
      </c>
    </row>
    <row r="3214" spans="1:4" hidden="1">
      <c r="A3214" t="s">
        <v>402</v>
      </c>
      <c r="B3214">
        <v>6</v>
      </c>
      <c r="C3214">
        <v>237</v>
      </c>
      <c r="D3214" t="s">
        <v>2046</v>
      </c>
    </row>
    <row r="3215" spans="1:4" hidden="1">
      <c r="A3215" t="s">
        <v>403</v>
      </c>
      <c r="B3215">
        <v>6</v>
      </c>
      <c r="C3215">
        <v>237</v>
      </c>
      <c r="D3215" t="s">
        <v>2046</v>
      </c>
    </row>
    <row r="3216" spans="1:4" hidden="1">
      <c r="A3216" t="s">
        <v>404</v>
      </c>
      <c r="B3216">
        <v>6</v>
      </c>
      <c r="C3216">
        <v>237</v>
      </c>
      <c r="D3216" t="s">
        <v>2046</v>
      </c>
    </row>
    <row r="3217" spans="1:4" hidden="1">
      <c r="A3217" t="s">
        <v>405</v>
      </c>
      <c r="B3217">
        <v>6</v>
      </c>
      <c r="C3217">
        <v>237</v>
      </c>
      <c r="D3217" t="s">
        <v>2046</v>
      </c>
    </row>
    <row r="3218" spans="1:4" hidden="1">
      <c r="A3218" t="s">
        <v>118</v>
      </c>
      <c r="B3218">
        <v>6</v>
      </c>
      <c r="C3218">
        <v>237</v>
      </c>
      <c r="D3218" t="s">
        <v>2046</v>
      </c>
    </row>
    <row r="3219" spans="1:4" hidden="1">
      <c r="A3219" t="s">
        <v>176</v>
      </c>
      <c r="B3219">
        <v>6</v>
      </c>
      <c r="C3219">
        <v>237</v>
      </c>
      <c r="D3219" t="s">
        <v>2046</v>
      </c>
    </row>
    <row r="3220" spans="1:4" hidden="1">
      <c r="A3220" t="s">
        <v>373</v>
      </c>
      <c r="B3220">
        <v>6</v>
      </c>
      <c r="C3220">
        <v>237</v>
      </c>
      <c r="D3220" t="s">
        <v>2046</v>
      </c>
    </row>
    <row r="3221" spans="1:4" hidden="1">
      <c r="A3221" t="s">
        <v>192</v>
      </c>
      <c r="B3221">
        <v>6</v>
      </c>
      <c r="C3221">
        <v>237</v>
      </c>
      <c r="D3221" t="s">
        <v>2046</v>
      </c>
    </row>
    <row r="3222" spans="1:4" hidden="1">
      <c r="A3222" t="s">
        <v>1711</v>
      </c>
      <c r="B3222">
        <v>6</v>
      </c>
      <c r="C3222">
        <v>237</v>
      </c>
      <c r="D3222" t="s">
        <v>2046</v>
      </c>
    </row>
    <row r="3223" spans="1:4" hidden="1">
      <c r="A3223" t="s">
        <v>406</v>
      </c>
      <c r="B3223">
        <v>6</v>
      </c>
      <c r="C3223">
        <v>237</v>
      </c>
      <c r="D3223" t="s">
        <v>2046</v>
      </c>
    </row>
    <row r="3224" spans="1:4" hidden="1">
      <c r="A3224" t="s">
        <v>374</v>
      </c>
      <c r="B3224">
        <v>6</v>
      </c>
      <c r="C3224">
        <v>237</v>
      </c>
      <c r="D3224" t="s">
        <v>2046</v>
      </c>
    </row>
    <row r="3225" spans="1:4" hidden="1">
      <c r="A3225" t="s">
        <v>119</v>
      </c>
      <c r="B3225">
        <v>6</v>
      </c>
      <c r="C3225">
        <v>237</v>
      </c>
      <c r="D3225" t="s">
        <v>2046</v>
      </c>
    </row>
    <row r="3226" spans="1:4" hidden="1">
      <c r="A3226" t="s">
        <v>177</v>
      </c>
      <c r="B3226">
        <v>6</v>
      </c>
      <c r="C3226">
        <v>237</v>
      </c>
      <c r="D3226" t="s">
        <v>2046</v>
      </c>
    </row>
    <row r="3227" spans="1:4" hidden="1">
      <c r="A3227" t="s">
        <v>446</v>
      </c>
      <c r="B3227">
        <v>6</v>
      </c>
      <c r="C3227">
        <v>237</v>
      </c>
      <c r="D3227" t="s">
        <v>2046</v>
      </c>
    </row>
    <row r="3228" spans="1:4" hidden="1">
      <c r="A3228" t="s">
        <v>2033</v>
      </c>
      <c r="B3228">
        <v>6</v>
      </c>
      <c r="C3228">
        <v>237</v>
      </c>
      <c r="D3228" t="s">
        <v>2046</v>
      </c>
    </row>
    <row r="3229" spans="1:4" hidden="1">
      <c r="A3229" t="s">
        <v>2034</v>
      </c>
      <c r="B3229">
        <v>6</v>
      </c>
      <c r="C3229">
        <v>474</v>
      </c>
      <c r="D3229" t="s">
        <v>2046</v>
      </c>
    </row>
    <row r="3230" spans="1:4" hidden="1">
      <c r="A3230" t="s">
        <v>409</v>
      </c>
      <c r="B3230">
        <v>6</v>
      </c>
      <c r="C3230">
        <v>237</v>
      </c>
      <c r="D3230" t="s">
        <v>2046</v>
      </c>
    </row>
    <row r="3231" spans="1:4" hidden="1">
      <c r="A3231" t="s">
        <v>375</v>
      </c>
      <c r="B3231">
        <v>6</v>
      </c>
      <c r="C3231">
        <v>237</v>
      </c>
      <c r="D3231" t="s">
        <v>2046</v>
      </c>
    </row>
    <row r="3232" spans="1:4" hidden="1">
      <c r="A3232" t="s">
        <v>410</v>
      </c>
      <c r="B3232">
        <v>6</v>
      </c>
      <c r="C3232">
        <v>237</v>
      </c>
      <c r="D3232" t="s">
        <v>2046</v>
      </c>
    </row>
    <row r="3233" spans="1:4" hidden="1">
      <c r="A3233" t="s">
        <v>284</v>
      </c>
      <c r="B3233">
        <v>6</v>
      </c>
      <c r="C3233">
        <v>237</v>
      </c>
      <c r="D3233" t="s">
        <v>2046</v>
      </c>
    </row>
    <row r="3234" spans="1:4" hidden="1">
      <c r="A3234" t="s">
        <v>285</v>
      </c>
      <c r="B3234">
        <v>6</v>
      </c>
      <c r="C3234">
        <v>237</v>
      </c>
      <c r="D3234" t="s">
        <v>2046</v>
      </c>
    </row>
    <row r="3235" spans="1:4" hidden="1">
      <c r="A3235" t="s">
        <v>286</v>
      </c>
      <c r="B3235">
        <v>6</v>
      </c>
      <c r="C3235">
        <v>237</v>
      </c>
      <c r="D3235" t="s">
        <v>2046</v>
      </c>
    </row>
    <row r="3236" spans="1:4" hidden="1">
      <c r="A3236" t="s">
        <v>287</v>
      </c>
      <c r="B3236">
        <v>6</v>
      </c>
      <c r="C3236">
        <v>237</v>
      </c>
      <c r="D3236" t="s">
        <v>2046</v>
      </c>
    </row>
    <row r="3237" spans="1:4" hidden="1">
      <c r="A3237" t="s">
        <v>1722</v>
      </c>
      <c r="B3237">
        <v>6</v>
      </c>
      <c r="C3237">
        <v>474</v>
      </c>
      <c r="D3237" t="s">
        <v>2046</v>
      </c>
    </row>
    <row r="3238" spans="1:4" hidden="1">
      <c r="A3238" t="s">
        <v>428</v>
      </c>
      <c r="B3238">
        <v>6</v>
      </c>
      <c r="C3238">
        <v>237</v>
      </c>
      <c r="D3238" t="s">
        <v>2046</v>
      </c>
    </row>
    <row r="3239" spans="1:4" hidden="1">
      <c r="A3239" t="s">
        <v>429</v>
      </c>
      <c r="B3239">
        <v>6</v>
      </c>
      <c r="C3239">
        <v>237</v>
      </c>
      <c r="D3239" t="s">
        <v>2046</v>
      </c>
    </row>
    <row r="3240" spans="1:4" hidden="1">
      <c r="A3240" t="s">
        <v>561</v>
      </c>
      <c r="B3240">
        <v>6</v>
      </c>
      <c r="C3240">
        <v>474</v>
      </c>
      <c r="D3240" t="s">
        <v>2046</v>
      </c>
    </row>
    <row r="3241" spans="1:4" hidden="1">
      <c r="A3241" t="s">
        <v>1699</v>
      </c>
      <c r="B3241">
        <v>6</v>
      </c>
      <c r="C3241">
        <v>474</v>
      </c>
      <c r="D3241" t="s">
        <v>2046</v>
      </c>
    </row>
    <row r="3242" spans="1:4" hidden="1">
      <c r="A3242" t="s">
        <v>430</v>
      </c>
      <c r="B3242">
        <v>6</v>
      </c>
      <c r="C3242">
        <v>237</v>
      </c>
      <c r="D3242" t="s">
        <v>2046</v>
      </c>
    </row>
    <row r="3243" spans="1:4" hidden="1">
      <c r="A3243" t="s">
        <v>2035</v>
      </c>
      <c r="B3243">
        <v>6</v>
      </c>
      <c r="C3243">
        <v>237</v>
      </c>
      <c r="D3243" t="s">
        <v>2046</v>
      </c>
    </row>
    <row r="3244" spans="1:4" hidden="1">
      <c r="A3244" t="s">
        <v>178</v>
      </c>
      <c r="B3244">
        <v>6</v>
      </c>
      <c r="C3244">
        <v>237</v>
      </c>
      <c r="D3244" t="s">
        <v>2046</v>
      </c>
    </row>
    <row r="3245" spans="1:4" hidden="1">
      <c r="A3245" t="s">
        <v>179</v>
      </c>
      <c r="B3245">
        <v>6</v>
      </c>
      <c r="C3245">
        <v>237</v>
      </c>
      <c r="D3245" t="s">
        <v>2046</v>
      </c>
    </row>
    <row r="3246" spans="1:4" hidden="1">
      <c r="A3246" t="s">
        <v>180</v>
      </c>
      <c r="B3246">
        <v>6</v>
      </c>
      <c r="C3246">
        <v>237</v>
      </c>
      <c r="D3246" t="s">
        <v>2046</v>
      </c>
    </row>
    <row r="3247" spans="1:4" hidden="1">
      <c r="A3247" t="s">
        <v>2244</v>
      </c>
      <c r="B3247">
        <v>6</v>
      </c>
      <c r="C3247">
        <v>237</v>
      </c>
      <c r="D3247" t="s">
        <v>2046</v>
      </c>
    </row>
    <row r="3248" spans="1:4" hidden="1">
      <c r="A3248" t="s">
        <v>44</v>
      </c>
      <c r="B3248">
        <v>6</v>
      </c>
      <c r="C3248">
        <v>237</v>
      </c>
      <c r="D3248" t="s">
        <v>2046</v>
      </c>
    </row>
    <row r="3249" spans="1:4" hidden="1">
      <c r="A3249" t="s">
        <v>431</v>
      </c>
      <c r="B3249">
        <v>6</v>
      </c>
      <c r="C3249">
        <v>474</v>
      </c>
      <c r="D3249" t="s">
        <v>2046</v>
      </c>
    </row>
    <row r="3250" spans="1:4" hidden="1">
      <c r="A3250" t="s">
        <v>181</v>
      </c>
      <c r="B3250">
        <v>6</v>
      </c>
      <c r="C3250">
        <v>237</v>
      </c>
      <c r="D3250" t="s">
        <v>2046</v>
      </c>
    </row>
    <row r="3251" spans="1:4" hidden="1">
      <c r="A3251" t="s">
        <v>182</v>
      </c>
      <c r="B3251">
        <v>6</v>
      </c>
      <c r="C3251">
        <v>237</v>
      </c>
      <c r="D3251" t="s">
        <v>2046</v>
      </c>
    </row>
    <row r="3252" spans="1:4" hidden="1">
      <c r="A3252" t="s">
        <v>81</v>
      </c>
      <c r="B3252">
        <v>6</v>
      </c>
      <c r="C3252">
        <v>237</v>
      </c>
      <c r="D3252" t="s">
        <v>2046</v>
      </c>
    </row>
    <row r="3253" spans="1:4" hidden="1">
      <c r="A3253" t="s">
        <v>2327</v>
      </c>
      <c r="B3253">
        <v>6</v>
      </c>
      <c r="C3253">
        <v>744</v>
      </c>
      <c r="D3253" t="s">
        <v>2046</v>
      </c>
    </row>
    <row r="3254" spans="1:4" hidden="1">
      <c r="A3254" t="s">
        <v>83</v>
      </c>
      <c r="B3254">
        <v>6</v>
      </c>
      <c r="C3254">
        <v>237</v>
      </c>
      <c r="D3254" t="s">
        <v>2046</v>
      </c>
    </row>
    <row r="3255" spans="1:4" hidden="1">
      <c r="A3255" t="s">
        <v>310</v>
      </c>
      <c r="B3255">
        <v>6</v>
      </c>
      <c r="C3255">
        <v>237</v>
      </c>
      <c r="D3255" t="s">
        <v>2046</v>
      </c>
    </row>
    <row r="3256" spans="1:4" hidden="1">
      <c r="A3256" t="s">
        <v>2245</v>
      </c>
      <c r="B3256">
        <v>6</v>
      </c>
      <c r="C3256">
        <v>237</v>
      </c>
      <c r="D3256" t="s">
        <v>2046</v>
      </c>
    </row>
    <row r="3257" spans="1:4" hidden="1">
      <c r="A3257" t="s">
        <v>2246</v>
      </c>
      <c r="B3257">
        <v>6</v>
      </c>
      <c r="C3257">
        <v>237</v>
      </c>
      <c r="D3257" t="s">
        <v>2046</v>
      </c>
    </row>
    <row r="3258" spans="1:4" hidden="1">
      <c r="A3258" t="s">
        <v>579</v>
      </c>
      <c r="B3258">
        <v>6</v>
      </c>
      <c r="C3258">
        <v>237</v>
      </c>
      <c r="D3258" t="s">
        <v>2046</v>
      </c>
    </row>
    <row r="3259" spans="1:4" hidden="1">
      <c r="A3259" t="s">
        <v>2247</v>
      </c>
      <c r="B3259">
        <v>6</v>
      </c>
      <c r="C3259">
        <v>237</v>
      </c>
      <c r="D3259" t="s">
        <v>2046</v>
      </c>
    </row>
    <row r="3260" spans="1:4" hidden="1">
      <c r="A3260" t="s">
        <v>2248</v>
      </c>
      <c r="B3260">
        <v>6</v>
      </c>
      <c r="C3260">
        <v>237</v>
      </c>
      <c r="D3260" t="s">
        <v>2046</v>
      </c>
    </row>
    <row r="3261" spans="1:4" hidden="1">
      <c r="A3261" t="s">
        <v>2249</v>
      </c>
      <c r="B3261">
        <v>6</v>
      </c>
      <c r="C3261">
        <v>237</v>
      </c>
      <c r="D3261" t="s">
        <v>2046</v>
      </c>
    </row>
    <row r="3262" spans="1:4" hidden="1">
      <c r="A3262" t="s">
        <v>2250</v>
      </c>
      <c r="B3262">
        <v>6</v>
      </c>
      <c r="C3262">
        <v>237</v>
      </c>
      <c r="D3262" t="s">
        <v>2046</v>
      </c>
    </row>
    <row r="3263" spans="1:4" hidden="1">
      <c r="A3263" t="s">
        <v>2036</v>
      </c>
      <c r="B3263">
        <v>6</v>
      </c>
      <c r="C3263">
        <v>237</v>
      </c>
      <c r="D3263" t="s">
        <v>2046</v>
      </c>
    </row>
    <row r="3264" spans="1:4" hidden="1">
      <c r="A3264" t="s">
        <v>2328</v>
      </c>
      <c r="B3264">
        <v>6</v>
      </c>
      <c r="C3264">
        <v>372</v>
      </c>
      <c r="D3264" t="s">
        <v>2046</v>
      </c>
    </row>
    <row r="3265" spans="1:4" hidden="1">
      <c r="A3265" t="s">
        <v>448</v>
      </c>
      <c r="B3265">
        <v>6</v>
      </c>
      <c r="C3265">
        <v>237</v>
      </c>
      <c r="D3265" t="s">
        <v>2046</v>
      </c>
    </row>
    <row r="3266" spans="1:4" hidden="1">
      <c r="A3266" t="s">
        <v>2215</v>
      </c>
      <c r="B3266">
        <v>6</v>
      </c>
      <c r="C3266">
        <v>23</v>
      </c>
      <c r="D3266" t="s">
        <v>2046</v>
      </c>
    </row>
    <row r="3267" spans="1:4" hidden="1">
      <c r="A3267" t="s">
        <v>2330</v>
      </c>
      <c r="B3267">
        <v>6</v>
      </c>
      <c r="C3267">
        <v>372</v>
      </c>
      <c r="D3267" t="s">
        <v>2046</v>
      </c>
    </row>
    <row r="3268" spans="1:4" hidden="1">
      <c r="A3268" t="s">
        <v>377</v>
      </c>
      <c r="B3268">
        <v>6</v>
      </c>
      <c r="C3268">
        <v>237</v>
      </c>
      <c r="D3268" t="s">
        <v>2046</v>
      </c>
    </row>
    <row r="3269" spans="1:4" hidden="1">
      <c r="A3269" t="s">
        <v>2331</v>
      </c>
      <c r="B3269">
        <v>6</v>
      </c>
      <c r="C3269">
        <v>496</v>
      </c>
      <c r="D3269" t="s">
        <v>2046</v>
      </c>
    </row>
    <row r="3270" spans="1:4" hidden="1">
      <c r="A3270" t="s">
        <v>2251</v>
      </c>
      <c r="B3270">
        <v>6</v>
      </c>
      <c r="C3270">
        <v>237</v>
      </c>
      <c r="D3270" t="s">
        <v>2046</v>
      </c>
    </row>
    <row r="3271" spans="1:4" hidden="1">
      <c r="A3271" t="s">
        <v>2252</v>
      </c>
      <c r="B3271">
        <v>6</v>
      </c>
      <c r="C3271">
        <v>237</v>
      </c>
      <c r="D3271" t="s">
        <v>2046</v>
      </c>
    </row>
    <row r="3272" spans="1:4" hidden="1">
      <c r="A3272" t="s">
        <v>2253</v>
      </c>
      <c r="B3272">
        <v>6</v>
      </c>
      <c r="C3272">
        <v>237</v>
      </c>
      <c r="D3272" t="s">
        <v>2046</v>
      </c>
    </row>
    <row r="3273" spans="1:4" hidden="1">
      <c r="A3273" t="s">
        <v>2254</v>
      </c>
      <c r="B3273">
        <v>6</v>
      </c>
      <c r="C3273">
        <v>237</v>
      </c>
      <c r="D3273" t="s">
        <v>2046</v>
      </c>
    </row>
    <row r="3274" spans="1:4" hidden="1">
      <c r="A3274" t="s">
        <v>2255</v>
      </c>
      <c r="B3274">
        <v>6</v>
      </c>
      <c r="C3274">
        <v>474</v>
      </c>
      <c r="D3274" t="s">
        <v>2046</v>
      </c>
    </row>
    <row r="3275" spans="1:4" hidden="1">
      <c r="A3275" t="s">
        <v>2332</v>
      </c>
      <c r="B3275">
        <v>6</v>
      </c>
      <c r="C3275">
        <v>17</v>
      </c>
      <c r="D3275" t="s">
        <v>2046</v>
      </c>
    </row>
    <row r="3276" spans="1:4" hidden="1">
      <c r="A3276" t="s">
        <v>2333</v>
      </c>
      <c r="B3276">
        <v>6</v>
      </c>
      <c r="C3276">
        <v>17</v>
      </c>
      <c r="D3276" t="s">
        <v>2046</v>
      </c>
    </row>
    <row r="3277" spans="1:4" hidden="1">
      <c r="A3277" t="s">
        <v>2334</v>
      </c>
      <c r="B3277">
        <v>6</v>
      </c>
      <c r="C3277">
        <v>17</v>
      </c>
      <c r="D3277" t="s">
        <v>2046</v>
      </c>
    </row>
    <row r="3278" spans="1:4" hidden="1">
      <c r="A3278" t="s">
        <v>2335</v>
      </c>
      <c r="B3278">
        <v>6</v>
      </c>
      <c r="C3278">
        <v>17</v>
      </c>
      <c r="D3278" t="s">
        <v>2046</v>
      </c>
    </row>
    <row r="3279" spans="1:4" hidden="1">
      <c r="A3279" t="s">
        <v>2336</v>
      </c>
      <c r="B3279">
        <v>6</v>
      </c>
      <c r="C3279">
        <v>17</v>
      </c>
      <c r="D3279" t="s">
        <v>2046</v>
      </c>
    </row>
    <row r="3280" spans="1:4" hidden="1">
      <c r="A3280" t="s">
        <v>2216</v>
      </c>
      <c r="B3280">
        <v>6</v>
      </c>
      <c r="C3280">
        <v>6</v>
      </c>
      <c r="D3280" t="s">
        <v>2046</v>
      </c>
    </row>
    <row r="3281" spans="1:4" hidden="1">
      <c r="A3281" t="s">
        <v>2217</v>
      </c>
      <c r="B3281">
        <v>6</v>
      </c>
      <c r="C3281">
        <v>6</v>
      </c>
      <c r="D3281" t="s">
        <v>2046</v>
      </c>
    </row>
    <row r="3282" spans="1:4" hidden="1">
      <c r="A3282" t="s">
        <v>2218</v>
      </c>
      <c r="B3282">
        <v>6</v>
      </c>
      <c r="C3282">
        <v>6</v>
      </c>
      <c r="D3282" t="s">
        <v>2046</v>
      </c>
    </row>
    <row r="3283" spans="1:4" hidden="1">
      <c r="A3283" t="s">
        <v>2219</v>
      </c>
      <c r="B3283">
        <v>6</v>
      </c>
      <c r="C3283">
        <v>6</v>
      </c>
      <c r="D3283" t="s">
        <v>2046</v>
      </c>
    </row>
    <row r="3284" spans="1:4" hidden="1">
      <c r="A3284" t="s">
        <v>2220</v>
      </c>
      <c r="B3284">
        <v>6</v>
      </c>
      <c r="C3284">
        <v>6</v>
      </c>
      <c r="D3284" t="s">
        <v>2046</v>
      </c>
    </row>
    <row r="3285" spans="1:4" hidden="1">
      <c r="A3285" t="s">
        <v>2256</v>
      </c>
      <c r="B3285">
        <v>6</v>
      </c>
      <c r="C3285">
        <v>474</v>
      </c>
      <c r="D3285" t="s">
        <v>2046</v>
      </c>
    </row>
    <row r="3286" spans="1:4" hidden="1">
      <c r="A3286" t="s">
        <v>2337</v>
      </c>
      <c r="B3286">
        <v>6</v>
      </c>
      <c r="C3286">
        <v>248</v>
      </c>
      <c r="D3286" t="s">
        <v>2046</v>
      </c>
    </row>
    <row r="3287" spans="1:4" hidden="1">
      <c r="A3287" t="s">
        <v>186</v>
      </c>
      <c r="B3287">
        <v>6</v>
      </c>
      <c r="C3287">
        <v>474</v>
      </c>
      <c r="D3287" t="s">
        <v>2046</v>
      </c>
    </row>
    <row r="3288" spans="1:4" hidden="1">
      <c r="A3288" t="s">
        <v>341</v>
      </c>
      <c r="B3288">
        <v>6</v>
      </c>
      <c r="C3288">
        <v>237</v>
      </c>
      <c r="D3288" t="s">
        <v>2046</v>
      </c>
    </row>
    <row r="3289" spans="1:4" hidden="1">
      <c r="A3289" t="s">
        <v>343</v>
      </c>
      <c r="B3289">
        <v>6</v>
      </c>
      <c r="C3289">
        <v>237</v>
      </c>
      <c r="D3289" t="s">
        <v>2046</v>
      </c>
    </row>
    <row r="3290" spans="1:4" hidden="1">
      <c r="A3290" t="s">
        <v>521</v>
      </c>
      <c r="B3290">
        <v>6</v>
      </c>
      <c r="C3290">
        <v>237</v>
      </c>
      <c r="D3290" t="s">
        <v>2046</v>
      </c>
    </row>
    <row r="3291" spans="1:4" hidden="1">
      <c r="A3291" t="s">
        <v>522</v>
      </c>
      <c r="B3291">
        <v>6</v>
      </c>
      <c r="C3291">
        <v>237</v>
      </c>
      <c r="D3291" t="s">
        <v>2046</v>
      </c>
    </row>
    <row r="3292" spans="1:4" hidden="1">
      <c r="A3292" t="s">
        <v>345</v>
      </c>
      <c r="B3292">
        <v>6</v>
      </c>
      <c r="C3292">
        <v>237</v>
      </c>
      <c r="D3292" t="s">
        <v>2046</v>
      </c>
    </row>
    <row r="3293" spans="1:4" hidden="1">
      <c r="A3293" t="s">
        <v>347</v>
      </c>
      <c r="B3293">
        <v>6</v>
      </c>
      <c r="C3293">
        <v>237</v>
      </c>
      <c r="D3293" t="s">
        <v>2046</v>
      </c>
    </row>
    <row r="3294" spans="1:4" hidden="1">
      <c r="A3294" t="s">
        <v>2221</v>
      </c>
      <c r="B3294">
        <v>6</v>
      </c>
      <c r="C3294">
        <v>23</v>
      </c>
      <c r="D3294" t="s">
        <v>2046</v>
      </c>
    </row>
    <row r="3295" spans="1:4" hidden="1">
      <c r="A3295" t="s">
        <v>581</v>
      </c>
      <c r="B3295">
        <v>6</v>
      </c>
      <c r="C3295">
        <v>23</v>
      </c>
      <c r="D3295" t="s">
        <v>2046</v>
      </c>
    </row>
    <row r="3296" spans="1:4" hidden="1">
      <c r="A3296" t="s">
        <v>187</v>
      </c>
      <c r="B3296">
        <v>6</v>
      </c>
      <c r="C3296">
        <v>23</v>
      </c>
      <c r="D3296" t="s">
        <v>2046</v>
      </c>
    </row>
    <row r="3297" spans="1:4" hidden="1">
      <c r="A3297" t="s">
        <v>311</v>
      </c>
      <c r="B3297">
        <v>6</v>
      </c>
      <c r="C3297">
        <v>23</v>
      </c>
      <c r="D3297" t="s">
        <v>2046</v>
      </c>
    </row>
    <row r="3298" spans="1:4" hidden="1">
      <c r="A3298" t="s">
        <v>312</v>
      </c>
      <c r="B3298">
        <v>6</v>
      </c>
      <c r="C3298">
        <v>23</v>
      </c>
      <c r="D3298" t="s">
        <v>2046</v>
      </c>
    </row>
    <row r="3299" spans="1:4" hidden="1">
      <c r="A3299" t="s">
        <v>127</v>
      </c>
      <c r="B3299">
        <v>6</v>
      </c>
      <c r="C3299">
        <v>23</v>
      </c>
      <c r="D3299" t="s">
        <v>2046</v>
      </c>
    </row>
    <row r="3300" spans="1:4" hidden="1">
      <c r="A3300" t="s">
        <v>267</v>
      </c>
      <c r="B3300">
        <v>6</v>
      </c>
      <c r="C3300">
        <v>23</v>
      </c>
      <c r="D3300" t="s">
        <v>2046</v>
      </c>
    </row>
    <row r="3301" spans="1:4" hidden="1">
      <c r="A3301" t="s">
        <v>2014</v>
      </c>
      <c r="B3301">
        <v>6</v>
      </c>
      <c r="C3301">
        <v>46</v>
      </c>
      <c r="D3301" t="s">
        <v>2046</v>
      </c>
    </row>
    <row r="3302" spans="1:4" hidden="1">
      <c r="A3302" t="s">
        <v>2043</v>
      </c>
      <c r="B3302">
        <v>6</v>
      </c>
      <c r="C3302">
        <v>23</v>
      </c>
      <c r="D3302" t="s">
        <v>2046</v>
      </c>
    </row>
    <row r="3303" spans="1:4" hidden="1">
      <c r="A3303" t="s">
        <v>2015</v>
      </c>
      <c r="B3303">
        <v>6</v>
      </c>
      <c r="C3303">
        <v>46</v>
      </c>
      <c r="D3303" t="s">
        <v>2046</v>
      </c>
    </row>
    <row r="3304" spans="1:4" hidden="1">
      <c r="A3304" t="s">
        <v>583</v>
      </c>
      <c r="B3304">
        <v>6</v>
      </c>
      <c r="C3304">
        <v>23</v>
      </c>
      <c r="D3304" t="s">
        <v>2046</v>
      </c>
    </row>
    <row r="3305" spans="1:4" hidden="1">
      <c r="A3305" t="s">
        <v>584</v>
      </c>
      <c r="B3305">
        <v>6</v>
      </c>
      <c r="C3305">
        <v>23</v>
      </c>
      <c r="D3305" t="s">
        <v>2046</v>
      </c>
    </row>
    <row r="3306" spans="1:4" hidden="1">
      <c r="A3306" t="s">
        <v>128</v>
      </c>
      <c r="B3306">
        <v>6</v>
      </c>
      <c r="C3306">
        <v>23</v>
      </c>
      <c r="D3306" t="s">
        <v>2046</v>
      </c>
    </row>
    <row r="3307" spans="1:4" hidden="1">
      <c r="A3307" t="s">
        <v>1703</v>
      </c>
      <c r="B3307">
        <v>6</v>
      </c>
      <c r="C3307">
        <v>23</v>
      </c>
      <c r="D3307" t="s">
        <v>2046</v>
      </c>
    </row>
    <row r="3308" spans="1:4" hidden="1">
      <c r="A3308" t="s">
        <v>2222</v>
      </c>
      <c r="B3308">
        <v>6</v>
      </c>
      <c r="C3308">
        <v>23</v>
      </c>
      <c r="D3308" t="s">
        <v>2046</v>
      </c>
    </row>
    <row r="3309" spans="1:4" hidden="1">
      <c r="A3309" t="s">
        <v>2223</v>
      </c>
      <c r="B3309">
        <v>6</v>
      </c>
      <c r="C3309">
        <v>23</v>
      </c>
      <c r="D3309" t="s">
        <v>2046</v>
      </c>
    </row>
    <row r="3310" spans="1:4" hidden="1">
      <c r="A3310" t="s">
        <v>523</v>
      </c>
      <c r="B3310">
        <v>6</v>
      </c>
      <c r="C3310">
        <v>23</v>
      </c>
      <c r="D3310" t="s">
        <v>2046</v>
      </c>
    </row>
    <row r="3311" spans="1:4" hidden="1">
      <c r="A3311" t="s">
        <v>524</v>
      </c>
      <c r="B3311">
        <v>6</v>
      </c>
      <c r="C3311">
        <v>23</v>
      </c>
      <c r="D3311" t="s">
        <v>2046</v>
      </c>
    </row>
    <row r="3312" spans="1:4" hidden="1">
      <c r="A3312" t="s">
        <v>268</v>
      </c>
      <c r="B3312">
        <v>6</v>
      </c>
      <c r="C3312">
        <v>23</v>
      </c>
      <c r="D3312" t="s">
        <v>2046</v>
      </c>
    </row>
    <row r="3313" spans="1:4" hidden="1">
      <c r="A3313" t="s">
        <v>2224</v>
      </c>
      <c r="B3313">
        <v>6</v>
      </c>
      <c r="C3313">
        <v>23</v>
      </c>
      <c r="D3313" t="s">
        <v>2046</v>
      </c>
    </row>
    <row r="3314" spans="1:4" hidden="1">
      <c r="A3314" t="s">
        <v>2225</v>
      </c>
      <c r="B3314">
        <v>6</v>
      </c>
      <c r="C3314">
        <v>23</v>
      </c>
      <c r="D3314" t="s">
        <v>2046</v>
      </c>
    </row>
    <row r="3315" spans="1:4" hidden="1">
      <c r="A3315" t="s">
        <v>2226</v>
      </c>
      <c r="B3315">
        <v>6</v>
      </c>
      <c r="C3315">
        <v>23</v>
      </c>
      <c r="D3315" t="s">
        <v>2046</v>
      </c>
    </row>
    <row r="3316" spans="1:4" hidden="1">
      <c r="A3316" t="s">
        <v>2227</v>
      </c>
      <c r="B3316">
        <v>6</v>
      </c>
      <c r="C3316">
        <v>6</v>
      </c>
      <c r="D3316" t="s">
        <v>2046</v>
      </c>
    </row>
    <row r="3317" spans="1:4" hidden="1">
      <c r="A3317" t="s">
        <v>2260</v>
      </c>
      <c r="B3317">
        <v>6</v>
      </c>
      <c r="C3317">
        <v>237</v>
      </c>
      <c r="D3317" t="s">
        <v>2046</v>
      </c>
    </row>
    <row r="3318" spans="1:4" hidden="1">
      <c r="A3318" t="s">
        <v>2261</v>
      </c>
      <c r="B3318">
        <v>6</v>
      </c>
      <c r="C3318">
        <v>237</v>
      </c>
      <c r="D3318" t="s">
        <v>2046</v>
      </c>
    </row>
    <row r="3319" spans="1:4" hidden="1">
      <c r="A3319" t="s">
        <v>474</v>
      </c>
      <c r="B3319">
        <v>6</v>
      </c>
      <c r="C3319">
        <v>40</v>
      </c>
      <c r="D3319" t="s">
        <v>2046</v>
      </c>
    </row>
    <row r="3320" spans="1:4" hidden="1">
      <c r="A3320" t="s">
        <v>2267</v>
      </c>
      <c r="B3320">
        <v>6</v>
      </c>
      <c r="C3320">
        <v>40</v>
      </c>
      <c r="D3320" t="s">
        <v>2046</v>
      </c>
    </row>
    <row r="3321" spans="1:4" hidden="1">
      <c r="A3321" t="s">
        <v>2268</v>
      </c>
      <c r="B3321">
        <v>6</v>
      </c>
      <c r="C3321">
        <v>20</v>
      </c>
      <c r="D3321" t="s">
        <v>2046</v>
      </c>
    </row>
    <row r="3322" spans="1:4" hidden="1">
      <c r="A3322" t="s">
        <v>2269</v>
      </c>
      <c r="B3322">
        <v>6</v>
      </c>
      <c r="C3322">
        <v>20</v>
      </c>
      <c r="D3322" t="s">
        <v>2046</v>
      </c>
    </row>
    <row r="3323" spans="1:4" hidden="1">
      <c r="A3323" t="s">
        <v>2270</v>
      </c>
      <c r="B3323">
        <v>6</v>
      </c>
      <c r="C3323">
        <v>20</v>
      </c>
      <c r="D3323" t="s">
        <v>2046</v>
      </c>
    </row>
    <row r="3324" spans="1:4" hidden="1">
      <c r="A3324" t="s">
        <v>2271</v>
      </c>
      <c r="B3324">
        <v>6</v>
      </c>
      <c r="C3324">
        <v>20</v>
      </c>
      <c r="D3324" t="s">
        <v>2046</v>
      </c>
    </row>
    <row r="3325" spans="1:4" hidden="1">
      <c r="A3325" t="s">
        <v>2272</v>
      </c>
      <c r="B3325">
        <v>6</v>
      </c>
      <c r="C3325">
        <v>20</v>
      </c>
      <c r="D3325" t="s">
        <v>2046</v>
      </c>
    </row>
    <row r="3326" spans="1:4" hidden="1">
      <c r="A3326" t="s">
        <v>2273</v>
      </c>
      <c r="B3326">
        <v>6</v>
      </c>
      <c r="C3326">
        <v>20</v>
      </c>
      <c r="D3326" t="s">
        <v>2046</v>
      </c>
    </row>
    <row r="3327" spans="1:4" hidden="1">
      <c r="A3327" t="s">
        <v>2274</v>
      </c>
      <c r="B3327">
        <v>6</v>
      </c>
      <c r="C3327">
        <v>20</v>
      </c>
      <c r="D3327" t="s">
        <v>2046</v>
      </c>
    </row>
    <row r="3328" spans="1:4" hidden="1">
      <c r="A3328" t="s">
        <v>2275</v>
      </c>
      <c r="B3328">
        <v>6</v>
      </c>
      <c r="C3328">
        <v>20</v>
      </c>
      <c r="D3328" t="s">
        <v>2046</v>
      </c>
    </row>
    <row r="3329" spans="1:4" hidden="1">
      <c r="A3329" t="s">
        <v>2276</v>
      </c>
      <c r="B3329">
        <v>6</v>
      </c>
      <c r="C3329">
        <v>20</v>
      </c>
      <c r="D3329" t="s">
        <v>2046</v>
      </c>
    </row>
    <row r="3330" spans="1:4" hidden="1">
      <c r="A3330" t="s">
        <v>2277</v>
      </c>
      <c r="B3330">
        <v>6</v>
      </c>
      <c r="C3330">
        <v>20</v>
      </c>
      <c r="D3330" t="s">
        <v>2046</v>
      </c>
    </row>
    <row r="3331" spans="1:4" hidden="1">
      <c r="A3331" t="s">
        <v>2278</v>
      </c>
      <c r="B3331">
        <v>6</v>
      </c>
      <c r="C3331">
        <v>20</v>
      </c>
      <c r="D3331" t="s">
        <v>2046</v>
      </c>
    </row>
    <row r="3332" spans="1:4" hidden="1">
      <c r="A3332" t="s">
        <v>2279</v>
      </c>
      <c r="B3332">
        <v>6</v>
      </c>
      <c r="C3332">
        <v>60</v>
      </c>
      <c r="D3332" t="s">
        <v>2046</v>
      </c>
    </row>
    <row r="3333" spans="1:4" hidden="1">
      <c r="A3333" t="s">
        <v>2280</v>
      </c>
      <c r="B3333">
        <v>6</v>
      </c>
      <c r="C3333">
        <v>20</v>
      </c>
      <c r="D3333" t="s">
        <v>2046</v>
      </c>
    </row>
    <row r="3334" spans="1:4" hidden="1">
      <c r="A3334" t="s">
        <v>2281</v>
      </c>
      <c r="B3334">
        <v>6</v>
      </c>
      <c r="C3334">
        <v>20</v>
      </c>
      <c r="D3334" t="s">
        <v>2046</v>
      </c>
    </row>
    <row r="3335" spans="1:4" hidden="1">
      <c r="A3335" t="s">
        <v>2282</v>
      </c>
      <c r="B3335">
        <v>6</v>
      </c>
      <c r="C3335">
        <v>20</v>
      </c>
      <c r="D3335" t="s">
        <v>2046</v>
      </c>
    </row>
    <row r="3336" spans="1:4" hidden="1">
      <c r="A3336" t="s">
        <v>2283</v>
      </c>
      <c r="B3336">
        <v>6</v>
      </c>
      <c r="C3336">
        <v>20</v>
      </c>
      <c r="D3336" t="s">
        <v>2046</v>
      </c>
    </row>
    <row r="3337" spans="1:4" hidden="1">
      <c r="A3337" t="s">
        <v>2284</v>
      </c>
      <c r="B3337">
        <v>6</v>
      </c>
      <c r="C3337">
        <v>20</v>
      </c>
      <c r="D3337" t="s">
        <v>2046</v>
      </c>
    </row>
    <row r="3338" spans="1:4" hidden="1">
      <c r="A3338" t="s">
        <v>2285</v>
      </c>
      <c r="B3338">
        <v>6</v>
      </c>
      <c r="C3338">
        <v>20</v>
      </c>
      <c r="D3338" t="s">
        <v>2046</v>
      </c>
    </row>
    <row r="3339" spans="1:4" hidden="1">
      <c r="A3339" t="s">
        <v>2286</v>
      </c>
      <c r="B3339">
        <v>6</v>
      </c>
      <c r="C3339">
        <v>20</v>
      </c>
      <c r="D3339" t="s">
        <v>2046</v>
      </c>
    </row>
    <row r="3340" spans="1:4" hidden="1">
      <c r="A3340" t="s">
        <v>2287</v>
      </c>
      <c r="B3340">
        <v>6</v>
      </c>
      <c r="C3340">
        <v>40</v>
      </c>
      <c r="D3340" t="s">
        <v>2046</v>
      </c>
    </row>
    <row r="3341" spans="1:4" hidden="1">
      <c r="A3341" t="s">
        <v>2288</v>
      </c>
      <c r="B3341">
        <v>6</v>
      </c>
      <c r="C3341">
        <v>20</v>
      </c>
      <c r="D3341" t="s">
        <v>2046</v>
      </c>
    </row>
    <row r="3342" spans="1:4" hidden="1">
      <c r="A3342" t="s">
        <v>2289</v>
      </c>
      <c r="B3342">
        <v>6</v>
      </c>
      <c r="C3342">
        <v>20</v>
      </c>
      <c r="D3342" t="s">
        <v>2046</v>
      </c>
    </row>
    <row r="3343" spans="1:4" hidden="1">
      <c r="A3343" t="s">
        <v>2290</v>
      </c>
      <c r="B3343">
        <v>6</v>
      </c>
      <c r="C3343">
        <v>20</v>
      </c>
      <c r="D3343" t="s">
        <v>2046</v>
      </c>
    </row>
    <row r="3344" spans="1:4" hidden="1">
      <c r="A3344" t="s">
        <v>2291</v>
      </c>
      <c r="B3344">
        <v>6</v>
      </c>
      <c r="C3344">
        <v>20</v>
      </c>
      <c r="D3344" t="s">
        <v>2046</v>
      </c>
    </row>
    <row r="3345" spans="1:4" hidden="1">
      <c r="A3345" t="s">
        <v>2292</v>
      </c>
      <c r="B3345">
        <v>6</v>
      </c>
      <c r="C3345">
        <v>20</v>
      </c>
      <c r="D3345" t="s">
        <v>2046</v>
      </c>
    </row>
    <row r="3346" spans="1:4" hidden="1">
      <c r="A3346" t="s">
        <v>2293</v>
      </c>
      <c r="B3346">
        <v>6</v>
      </c>
      <c r="C3346">
        <v>20</v>
      </c>
      <c r="D3346" t="s">
        <v>2046</v>
      </c>
    </row>
    <row r="3347" spans="1:4" hidden="1">
      <c r="A3347" t="s">
        <v>2294</v>
      </c>
      <c r="B3347">
        <v>6</v>
      </c>
      <c r="C3347">
        <v>20</v>
      </c>
      <c r="D3347" t="s">
        <v>2046</v>
      </c>
    </row>
    <row r="3348" spans="1:4" hidden="1">
      <c r="A3348" t="s">
        <v>2295</v>
      </c>
      <c r="B3348">
        <v>6</v>
      </c>
      <c r="C3348">
        <v>20</v>
      </c>
      <c r="D3348" t="s">
        <v>2046</v>
      </c>
    </row>
    <row r="3349" spans="1:4" hidden="1">
      <c r="A3349" t="s">
        <v>2296</v>
      </c>
      <c r="B3349">
        <v>6</v>
      </c>
      <c r="C3349">
        <v>20</v>
      </c>
      <c r="D3349" t="s">
        <v>2046</v>
      </c>
    </row>
    <row r="3350" spans="1:4" hidden="1">
      <c r="A3350" t="s">
        <v>2297</v>
      </c>
      <c r="B3350">
        <v>6</v>
      </c>
      <c r="C3350">
        <v>20</v>
      </c>
      <c r="D3350" t="s">
        <v>2046</v>
      </c>
    </row>
    <row r="3351" spans="1:4" hidden="1">
      <c r="A3351" t="s">
        <v>2298</v>
      </c>
      <c r="B3351">
        <v>6</v>
      </c>
      <c r="C3351">
        <v>20</v>
      </c>
      <c r="D3351" t="s">
        <v>2046</v>
      </c>
    </row>
    <row r="3352" spans="1:4" hidden="1">
      <c r="A3352" t="s">
        <v>2299</v>
      </c>
      <c r="B3352">
        <v>6</v>
      </c>
      <c r="C3352">
        <v>20</v>
      </c>
      <c r="D3352" t="s">
        <v>2046</v>
      </c>
    </row>
    <row r="3353" spans="1:4" hidden="1">
      <c r="A3353" t="s">
        <v>2300</v>
      </c>
      <c r="B3353">
        <v>6</v>
      </c>
      <c r="C3353">
        <v>20</v>
      </c>
      <c r="D3353" t="s">
        <v>2046</v>
      </c>
    </row>
    <row r="3354" spans="1:4" hidden="1">
      <c r="A3354" t="s">
        <v>2301</v>
      </c>
      <c r="B3354">
        <v>6</v>
      </c>
      <c r="C3354">
        <v>20</v>
      </c>
      <c r="D3354" t="s">
        <v>2046</v>
      </c>
    </row>
    <row r="3355" spans="1:4" hidden="1">
      <c r="A3355" t="s">
        <v>2302</v>
      </c>
      <c r="B3355">
        <v>6</v>
      </c>
      <c r="C3355">
        <v>20</v>
      </c>
      <c r="D3355" t="s">
        <v>2046</v>
      </c>
    </row>
    <row r="3356" spans="1:4" hidden="1">
      <c r="A3356" t="s">
        <v>2303</v>
      </c>
      <c r="B3356">
        <v>6</v>
      </c>
      <c r="C3356">
        <v>20</v>
      </c>
      <c r="D3356" t="s">
        <v>2046</v>
      </c>
    </row>
    <row r="3357" spans="1:4" hidden="1">
      <c r="A3357" t="s">
        <v>2304</v>
      </c>
      <c r="B3357">
        <v>6</v>
      </c>
      <c r="C3357">
        <v>20</v>
      </c>
      <c r="D3357" t="s">
        <v>2046</v>
      </c>
    </row>
    <row r="3358" spans="1:4" hidden="1">
      <c r="A3358" t="s">
        <v>2305</v>
      </c>
      <c r="B3358">
        <v>6</v>
      </c>
      <c r="C3358">
        <v>20</v>
      </c>
      <c r="D3358" t="s">
        <v>2046</v>
      </c>
    </row>
    <row r="3359" spans="1:4" hidden="1">
      <c r="A3359" t="s">
        <v>2306</v>
      </c>
      <c r="B3359">
        <v>6</v>
      </c>
      <c r="C3359">
        <v>40</v>
      </c>
      <c r="D3359" t="s">
        <v>2046</v>
      </c>
    </row>
    <row r="3360" spans="1:4" hidden="1">
      <c r="A3360" t="s">
        <v>2307</v>
      </c>
      <c r="B3360">
        <v>6</v>
      </c>
      <c r="C3360">
        <v>20</v>
      </c>
      <c r="D3360" t="s">
        <v>2046</v>
      </c>
    </row>
    <row r="3361" spans="1:4" hidden="1">
      <c r="A3361" t="s">
        <v>2011</v>
      </c>
      <c r="B3361">
        <v>6</v>
      </c>
      <c r="C3361">
        <v>20</v>
      </c>
      <c r="D3361" t="s">
        <v>2046</v>
      </c>
    </row>
    <row r="3362" spans="1:4" hidden="1">
      <c r="A3362" t="s">
        <v>2308</v>
      </c>
      <c r="B3362">
        <v>6</v>
      </c>
      <c r="C3362">
        <v>40</v>
      </c>
      <c r="D3362" t="s">
        <v>2046</v>
      </c>
    </row>
    <row r="3363" spans="1:4" hidden="1">
      <c r="A3363" t="s">
        <v>2309</v>
      </c>
      <c r="B3363">
        <v>6</v>
      </c>
      <c r="C3363">
        <v>40</v>
      </c>
      <c r="D3363" t="s">
        <v>2046</v>
      </c>
    </row>
    <row r="3364" spans="1:4" hidden="1">
      <c r="A3364" t="s">
        <v>2310</v>
      </c>
      <c r="B3364">
        <v>6</v>
      </c>
      <c r="C3364">
        <v>20</v>
      </c>
      <c r="D3364" t="s">
        <v>2046</v>
      </c>
    </row>
    <row r="3365" spans="1:4" hidden="1">
      <c r="A3365" t="s">
        <v>427</v>
      </c>
      <c r="B3365">
        <v>6</v>
      </c>
      <c r="C3365">
        <v>20</v>
      </c>
      <c r="D3365" t="s">
        <v>2046</v>
      </c>
    </row>
    <row r="3366" spans="1:4" hidden="1">
      <c r="A3366" t="s">
        <v>2311</v>
      </c>
      <c r="B3366">
        <v>6</v>
      </c>
      <c r="C3366">
        <v>20</v>
      </c>
      <c r="D3366" t="s">
        <v>2046</v>
      </c>
    </row>
    <row r="3367" spans="1:4" hidden="1">
      <c r="A3367" t="s">
        <v>2312</v>
      </c>
      <c r="B3367">
        <v>6</v>
      </c>
      <c r="C3367">
        <v>20</v>
      </c>
      <c r="D3367" t="s">
        <v>2046</v>
      </c>
    </row>
    <row r="3368" spans="1:4" hidden="1">
      <c r="A3368" t="s">
        <v>2313</v>
      </c>
      <c r="B3368">
        <v>6</v>
      </c>
      <c r="C3368">
        <v>20</v>
      </c>
      <c r="D3368" t="s">
        <v>2046</v>
      </c>
    </row>
    <row r="3369" spans="1:4" hidden="1">
      <c r="A3369" t="s">
        <v>2314</v>
      </c>
      <c r="B3369">
        <v>6</v>
      </c>
      <c r="C3369">
        <v>20</v>
      </c>
      <c r="D3369" t="s">
        <v>2046</v>
      </c>
    </row>
    <row r="3370" spans="1:4" hidden="1">
      <c r="A3370" t="s">
        <v>2315</v>
      </c>
      <c r="B3370">
        <v>6</v>
      </c>
      <c r="C3370">
        <v>20</v>
      </c>
      <c r="D3370" t="s">
        <v>2046</v>
      </c>
    </row>
    <row r="3371" spans="1:4" hidden="1">
      <c r="A3371" t="s">
        <v>2316</v>
      </c>
      <c r="B3371">
        <v>6</v>
      </c>
      <c r="C3371">
        <v>20</v>
      </c>
      <c r="D3371" t="s">
        <v>2046</v>
      </c>
    </row>
    <row r="3372" spans="1:4" hidden="1">
      <c r="A3372" t="s">
        <v>2317</v>
      </c>
      <c r="B3372">
        <v>6</v>
      </c>
      <c r="C3372">
        <v>20</v>
      </c>
      <c r="D3372" t="s">
        <v>2046</v>
      </c>
    </row>
    <row r="3373" spans="1:4" hidden="1">
      <c r="A3373" t="s">
        <v>2318</v>
      </c>
      <c r="B3373">
        <v>6</v>
      </c>
      <c r="C3373">
        <v>20</v>
      </c>
      <c r="D3373" t="s">
        <v>2046</v>
      </c>
    </row>
    <row r="3374" spans="1:4" hidden="1">
      <c r="A3374" t="s">
        <v>2320</v>
      </c>
      <c r="B3374">
        <v>6</v>
      </c>
      <c r="C3374">
        <v>40</v>
      </c>
      <c r="D3374" t="s">
        <v>2046</v>
      </c>
    </row>
    <row r="3375" spans="1:4" hidden="1">
      <c r="A3375" t="s">
        <v>3076</v>
      </c>
      <c r="B3375">
        <v>6</v>
      </c>
      <c r="C3375">
        <v>20</v>
      </c>
      <c r="D3375" t="s">
        <v>2046</v>
      </c>
    </row>
    <row r="3376" spans="1:4" hidden="1">
      <c r="A3376" t="s">
        <v>2321</v>
      </c>
      <c r="B3376">
        <v>6</v>
      </c>
      <c r="C3376">
        <v>20</v>
      </c>
      <c r="D3376" t="s">
        <v>2046</v>
      </c>
    </row>
    <row r="3377" spans="1:4" hidden="1">
      <c r="A3377" t="s">
        <v>2322</v>
      </c>
      <c r="B3377">
        <v>6</v>
      </c>
      <c r="C3377">
        <v>20</v>
      </c>
      <c r="D3377" t="s">
        <v>2046</v>
      </c>
    </row>
    <row r="3378" spans="1:4" hidden="1">
      <c r="A3378" t="s">
        <v>2327</v>
      </c>
      <c r="B3378">
        <v>6</v>
      </c>
      <c r="C3378">
        <v>40</v>
      </c>
      <c r="D3378" t="s">
        <v>2046</v>
      </c>
    </row>
    <row r="3379" spans="1:4" hidden="1">
      <c r="A3379" t="s">
        <v>2328</v>
      </c>
      <c r="B3379">
        <v>6</v>
      </c>
      <c r="C3379">
        <v>20</v>
      </c>
      <c r="D3379" t="s">
        <v>2046</v>
      </c>
    </row>
    <row r="3380" spans="1:4" hidden="1">
      <c r="A3380" t="s">
        <v>2330</v>
      </c>
      <c r="B3380">
        <v>6</v>
      </c>
      <c r="C3380">
        <v>20</v>
      </c>
      <c r="D3380" t="s">
        <v>2046</v>
      </c>
    </row>
    <row r="3381" spans="1:4" hidden="1">
      <c r="A3381" t="s">
        <v>2331</v>
      </c>
      <c r="B3381">
        <v>6</v>
      </c>
      <c r="C3381">
        <v>40</v>
      </c>
      <c r="D3381" t="s">
        <v>2046</v>
      </c>
    </row>
    <row r="3382" spans="1:4" hidden="1">
      <c r="A3382" t="s">
        <v>2337</v>
      </c>
      <c r="B3382">
        <v>6</v>
      </c>
      <c r="C3382">
        <v>20</v>
      </c>
      <c r="D3382" t="s">
        <v>2046</v>
      </c>
    </row>
    <row r="3383" spans="1:4" hidden="1">
      <c r="A3383" t="s">
        <v>556</v>
      </c>
      <c r="B3383">
        <v>7</v>
      </c>
      <c r="C3383">
        <v>418</v>
      </c>
      <c r="D3383" t="s">
        <v>2046</v>
      </c>
    </row>
    <row r="3384" spans="1:4" hidden="1">
      <c r="A3384" t="s">
        <v>106</v>
      </c>
      <c r="B3384">
        <v>7</v>
      </c>
      <c r="C3384">
        <v>836</v>
      </c>
      <c r="D3384" t="s">
        <v>2046</v>
      </c>
    </row>
    <row r="3385" spans="1:4" hidden="1">
      <c r="A3385" t="s">
        <v>1723</v>
      </c>
      <c r="B3385">
        <v>7</v>
      </c>
      <c r="C3385">
        <v>209</v>
      </c>
      <c r="D3385" t="s">
        <v>2046</v>
      </c>
    </row>
    <row r="3386" spans="1:4" hidden="1">
      <c r="A3386" t="s">
        <v>162</v>
      </c>
      <c r="B3386">
        <v>7</v>
      </c>
      <c r="C3386">
        <v>209</v>
      </c>
      <c r="D3386" t="s">
        <v>2046</v>
      </c>
    </row>
    <row r="3387" spans="1:4" hidden="1">
      <c r="A3387" t="s">
        <v>530</v>
      </c>
      <c r="B3387">
        <v>7</v>
      </c>
      <c r="C3387">
        <v>209</v>
      </c>
      <c r="D3387" t="s">
        <v>2046</v>
      </c>
    </row>
    <row r="3388" spans="1:4" hidden="1">
      <c r="A3388" t="s">
        <v>164</v>
      </c>
      <c r="B3388">
        <v>7</v>
      </c>
      <c r="C3388">
        <v>209</v>
      </c>
      <c r="D3388" t="s">
        <v>2046</v>
      </c>
    </row>
    <row r="3389" spans="1:4" hidden="1">
      <c r="A3389" t="s">
        <v>262</v>
      </c>
      <c r="B3389">
        <v>7</v>
      </c>
      <c r="C3389">
        <v>209</v>
      </c>
      <c r="D3389" t="s">
        <v>2046</v>
      </c>
    </row>
    <row r="3390" spans="1:4" hidden="1">
      <c r="A3390" t="s">
        <v>391</v>
      </c>
      <c r="B3390">
        <v>7</v>
      </c>
      <c r="C3390">
        <v>209</v>
      </c>
      <c r="D3390" t="s">
        <v>2046</v>
      </c>
    </row>
    <row r="3391" spans="1:4" hidden="1">
      <c r="A3391" t="s">
        <v>329</v>
      </c>
      <c r="B3391">
        <v>7</v>
      </c>
      <c r="C3391">
        <v>209</v>
      </c>
      <c r="D3391" t="s">
        <v>2046</v>
      </c>
    </row>
    <row r="3392" spans="1:4" hidden="1">
      <c r="A3392" t="s">
        <v>8</v>
      </c>
      <c r="B3392">
        <v>7</v>
      </c>
      <c r="C3392">
        <v>209</v>
      </c>
      <c r="D3392" t="s">
        <v>2046</v>
      </c>
    </row>
    <row r="3393" spans="1:4" hidden="1">
      <c r="A3393" t="s">
        <v>62</v>
      </c>
      <c r="B3393">
        <v>7</v>
      </c>
      <c r="C3393">
        <v>209</v>
      </c>
      <c r="D3393" t="s">
        <v>2046</v>
      </c>
    </row>
    <row r="3394" spans="1:4" hidden="1">
      <c r="A3394" t="s">
        <v>63</v>
      </c>
      <c r="B3394">
        <v>7</v>
      </c>
      <c r="C3394">
        <v>209</v>
      </c>
      <c r="D3394" t="s">
        <v>2046</v>
      </c>
    </row>
    <row r="3395" spans="1:4" hidden="1">
      <c r="A3395" t="s">
        <v>64</v>
      </c>
      <c r="B3395">
        <v>7</v>
      </c>
      <c r="C3395">
        <v>209</v>
      </c>
      <c r="D3395" t="s">
        <v>2046</v>
      </c>
    </row>
    <row r="3396" spans="1:4" hidden="1">
      <c r="A3396" t="s">
        <v>65</v>
      </c>
      <c r="B3396">
        <v>7</v>
      </c>
      <c r="C3396">
        <v>209</v>
      </c>
      <c r="D3396" t="s">
        <v>2046</v>
      </c>
    </row>
    <row r="3397" spans="1:4" hidden="1">
      <c r="A3397" t="s">
        <v>66</v>
      </c>
      <c r="B3397">
        <v>7</v>
      </c>
      <c r="C3397">
        <v>209</v>
      </c>
      <c r="D3397" t="s">
        <v>2046</v>
      </c>
    </row>
    <row r="3398" spans="1:4" hidden="1">
      <c r="A3398" t="s">
        <v>10</v>
      </c>
      <c r="B3398">
        <v>7</v>
      </c>
      <c r="C3398">
        <v>209</v>
      </c>
      <c r="D3398" t="s">
        <v>2046</v>
      </c>
    </row>
    <row r="3399" spans="1:4" hidden="1">
      <c r="A3399" t="s">
        <v>12</v>
      </c>
      <c r="B3399">
        <v>7</v>
      </c>
      <c r="C3399">
        <v>418</v>
      </c>
      <c r="D3399" t="s">
        <v>2046</v>
      </c>
    </row>
    <row r="3400" spans="1:4" hidden="1">
      <c r="A3400" t="s">
        <v>372</v>
      </c>
      <c r="B3400">
        <v>7</v>
      </c>
      <c r="C3400">
        <v>209</v>
      </c>
      <c r="D3400" t="s">
        <v>2046</v>
      </c>
    </row>
    <row r="3401" spans="1:4" hidden="1">
      <c r="A3401" t="s">
        <v>508</v>
      </c>
      <c r="B3401">
        <v>7</v>
      </c>
      <c r="C3401">
        <v>209</v>
      </c>
      <c r="D3401" t="s">
        <v>2046</v>
      </c>
    </row>
    <row r="3402" spans="1:4" hidden="1">
      <c r="A3402" t="s">
        <v>330</v>
      </c>
      <c r="B3402">
        <v>7</v>
      </c>
      <c r="C3402">
        <v>418</v>
      </c>
      <c r="D3402" t="s">
        <v>2046</v>
      </c>
    </row>
    <row r="3403" spans="1:4" hidden="1">
      <c r="A3403" t="s">
        <v>2231</v>
      </c>
      <c r="B3403">
        <v>7</v>
      </c>
      <c r="C3403">
        <v>1881</v>
      </c>
      <c r="D3403" t="s">
        <v>2046</v>
      </c>
    </row>
    <row r="3404" spans="1:4" hidden="1">
      <c r="A3404" t="s">
        <v>392</v>
      </c>
      <c r="B3404">
        <v>7</v>
      </c>
      <c r="C3404">
        <v>209</v>
      </c>
      <c r="D3404" t="s">
        <v>2046</v>
      </c>
    </row>
    <row r="3405" spans="1:4" hidden="1">
      <c r="A3405" t="s">
        <v>331</v>
      </c>
      <c r="B3405">
        <v>7</v>
      </c>
      <c r="C3405">
        <v>209</v>
      </c>
      <c r="D3405" t="s">
        <v>2046</v>
      </c>
    </row>
    <row r="3406" spans="1:4" hidden="1">
      <c r="A3406" t="s">
        <v>438</v>
      </c>
      <c r="B3406">
        <v>7</v>
      </c>
      <c r="C3406">
        <v>209</v>
      </c>
      <c r="D3406" t="s">
        <v>2046</v>
      </c>
    </row>
    <row r="3407" spans="1:4" hidden="1">
      <c r="A3407" t="s">
        <v>332</v>
      </c>
      <c r="B3407">
        <v>7</v>
      </c>
      <c r="C3407">
        <v>627</v>
      </c>
      <c r="D3407" t="s">
        <v>2046</v>
      </c>
    </row>
    <row r="3408" spans="1:4" hidden="1">
      <c r="A3408" t="s">
        <v>2232</v>
      </c>
      <c r="B3408">
        <v>7</v>
      </c>
      <c r="C3408">
        <v>418</v>
      </c>
      <c r="D3408" t="s">
        <v>2046</v>
      </c>
    </row>
    <row r="3409" spans="1:4" hidden="1">
      <c r="A3409" t="s">
        <v>333</v>
      </c>
      <c r="B3409">
        <v>7</v>
      </c>
      <c r="C3409">
        <v>418</v>
      </c>
      <c r="D3409" t="s">
        <v>2046</v>
      </c>
    </row>
    <row r="3410" spans="1:4" hidden="1">
      <c r="A3410" t="s">
        <v>279</v>
      </c>
      <c r="B3410">
        <v>7</v>
      </c>
      <c r="C3410">
        <v>836</v>
      </c>
      <c r="D3410" t="s">
        <v>2046</v>
      </c>
    </row>
    <row r="3411" spans="1:4" hidden="1">
      <c r="A3411" t="s">
        <v>393</v>
      </c>
      <c r="B3411">
        <v>7</v>
      </c>
      <c r="C3411">
        <v>418</v>
      </c>
      <c r="D3411" t="s">
        <v>2046</v>
      </c>
    </row>
    <row r="3412" spans="1:4" hidden="1">
      <c r="A3412" t="s">
        <v>2233</v>
      </c>
      <c r="B3412">
        <v>7</v>
      </c>
      <c r="C3412">
        <v>209</v>
      </c>
      <c r="D3412" t="s">
        <v>2046</v>
      </c>
    </row>
    <row r="3413" spans="1:4" hidden="1">
      <c r="A3413" t="s">
        <v>67</v>
      </c>
      <c r="B3413">
        <v>7</v>
      </c>
      <c r="C3413">
        <v>1045</v>
      </c>
      <c r="D3413" t="s">
        <v>2046</v>
      </c>
    </row>
    <row r="3414" spans="1:4" hidden="1">
      <c r="A3414" t="s">
        <v>68</v>
      </c>
      <c r="B3414">
        <v>7</v>
      </c>
      <c r="C3414">
        <v>209</v>
      </c>
      <c r="D3414" t="s">
        <v>2046</v>
      </c>
    </row>
    <row r="3415" spans="1:4" hidden="1">
      <c r="A3415" t="s">
        <v>69</v>
      </c>
      <c r="B3415">
        <v>7</v>
      </c>
      <c r="C3415">
        <v>209</v>
      </c>
      <c r="D3415" t="s">
        <v>2046</v>
      </c>
    </row>
    <row r="3416" spans="1:4" hidden="1">
      <c r="A3416" t="s">
        <v>70</v>
      </c>
      <c r="B3416">
        <v>7</v>
      </c>
      <c r="C3416">
        <v>209</v>
      </c>
      <c r="D3416" t="s">
        <v>2046</v>
      </c>
    </row>
    <row r="3417" spans="1:4" hidden="1">
      <c r="A3417" t="s">
        <v>71</v>
      </c>
      <c r="B3417">
        <v>7</v>
      </c>
      <c r="C3417">
        <v>209</v>
      </c>
      <c r="D3417" t="s">
        <v>2046</v>
      </c>
    </row>
    <row r="3418" spans="1:4" hidden="1">
      <c r="A3418" t="s">
        <v>108</v>
      </c>
      <c r="B3418">
        <v>7</v>
      </c>
      <c r="C3418">
        <v>209</v>
      </c>
      <c r="D3418" t="s">
        <v>2046</v>
      </c>
    </row>
    <row r="3419" spans="1:4" hidden="1">
      <c r="A3419" t="s">
        <v>548</v>
      </c>
      <c r="B3419">
        <v>7</v>
      </c>
      <c r="C3419">
        <v>209</v>
      </c>
      <c r="D3419" t="s">
        <v>2046</v>
      </c>
    </row>
    <row r="3420" spans="1:4" hidden="1">
      <c r="A3420" t="s">
        <v>263</v>
      </c>
      <c r="B3420">
        <v>7</v>
      </c>
      <c r="C3420">
        <v>418</v>
      </c>
      <c r="D3420" t="s">
        <v>2046</v>
      </c>
    </row>
    <row r="3421" spans="1:4" hidden="1">
      <c r="A3421" t="s">
        <v>2234</v>
      </c>
      <c r="B3421">
        <v>7</v>
      </c>
      <c r="C3421">
        <v>209</v>
      </c>
      <c r="D3421" t="s">
        <v>2046</v>
      </c>
    </row>
    <row r="3422" spans="1:4" hidden="1">
      <c r="A3422" t="s">
        <v>440</v>
      </c>
      <c r="B3422">
        <v>7</v>
      </c>
      <c r="C3422">
        <v>209</v>
      </c>
      <c r="D3422" t="s">
        <v>2046</v>
      </c>
    </row>
    <row r="3423" spans="1:4" hidden="1">
      <c r="A3423" t="s">
        <v>167</v>
      </c>
      <c r="B3423">
        <v>7</v>
      </c>
      <c r="C3423">
        <v>836</v>
      </c>
      <c r="D3423" t="s">
        <v>2046</v>
      </c>
    </row>
    <row r="3424" spans="1:4" hidden="1">
      <c r="A3424" t="s">
        <v>574</v>
      </c>
      <c r="B3424">
        <v>7</v>
      </c>
      <c r="C3424">
        <v>209</v>
      </c>
      <c r="D3424" t="s">
        <v>2046</v>
      </c>
    </row>
    <row r="3425" spans="1:4" hidden="1">
      <c r="A3425" t="s">
        <v>2235</v>
      </c>
      <c r="B3425">
        <v>7</v>
      </c>
      <c r="C3425">
        <v>209</v>
      </c>
      <c r="D3425" t="s">
        <v>2046</v>
      </c>
    </row>
    <row r="3426" spans="1:4" hidden="1">
      <c r="A3426" t="s">
        <v>13</v>
      </c>
      <c r="B3426">
        <v>7</v>
      </c>
      <c r="C3426">
        <v>418</v>
      </c>
      <c r="D3426" t="s">
        <v>2046</v>
      </c>
    </row>
    <row r="3427" spans="1:4" hidden="1">
      <c r="A3427" t="s">
        <v>73</v>
      </c>
      <c r="B3427">
        <v>7</v>
      </c>
      <c r="C3427">
        <v>418</v>
      </c>
      <c r="D3427" t="s">
        <v>2046</v>
      </c>
    </row>
    <row r="3428" spans="1:4" hidden="1">
      <c r="A3428" t="s">
        <v>2236</v>
      </c>
      <c r="B3428">
        <v>7</v>
      </c>
      <c r="C3428">
        <v>209</v>
      </c>
      <c r="D3428" t="s">
        <v>2046</v>
      </c>
    </row>
    <row r="3429" spans="1:4" hidden="1">
      <c r="A3429" t="s">
        <v>74</v>
      </c>
      <c r="B3429">
        <v>7</v>
      </c>
      <c r="C3429">
        <v>209</v>
      </c>
      <c r="D3429" t="s">
        <v>2046</v>
      </c>
    </row>
    <row r="3430" spans="1:4" hidden="1">
      <c r="A3430" t="s">
        <v>2237</v>
      </c>
      <c r="B3430">
        <v>7</v>
      </c>
      <c r="C3430">
        <v>418</v>
      </c>
      <c r="D3430" t="s">
        <v>2046</v>
      </c>
    </row>
    <row r="3431" spans="1:4" hidden="1">
      <c r="A3431" t="s">
        <v>528</v>
      </c>
      <c r="B3431">
        <v>7</v>
      </c>
      <c r="C3431">
        <v>418</v>
      </c>
      <c r="D3431" t="s">
        <v>2046</v>
      </c>
    </row>
    <row r="3432" spans="1:4" hidden="1">
      <c r="A3432" t="s">
        <v>75</v>
      </c>
      <c r="B3432">
        <v>7</v>
      </c>
      <c r="C3432">
        <v>418</v>
      </c>
      <c r="D3432" t="s">
        <v>2046</v>
      </c>
    </row>
    <row r="3433" spans="1:4" hidden="1">
      <c r="A3433" t="s">
        <v>109</v>
      </c>
      <c r="B3433">
        <v>7</v>
      </c>
      <c r="C3433">
        <v>209</v>
      </c>
      <c r="D3433" t="s">
        <v>2046</v>
      </c>
    </row>
    <row r="3434" spans="1:4" hidden="1">
      <c r="A3434" t="s">
        <v>462</v>
      </c>
      <c r="B3434">
        <v>7</v>
      </c>
      <c r="C3434">
        <v>209</v>
      </c>
      <c r="D3434" t="s">
        <v>2046</v>
      </c>
    </row>
    <row r="3435" spans="1:4" hidden="1">
      <c r="A3435" t="s">
        <v>463</v>
      </c>
      <c r="B3435">
        <v>7</v>
      </c>
      <c r="C3435">
        <v>209</v>
      </c>
      <c r="D3435" t="s">
        <v>2046</v>
      </c>
    </row>
    <row r="3436" spans="1:4" hidden="1">
      <c r="A3436" t="s">
        <v>464</v>
      </c>
      <c r="B3436">
        <v>7</v>
      </c>
      <c r="C3436">
        <v>209</v>
      </c>
      <c r="D3436" t="s">
        <v>2046</v>
      </c>
    </row>
    <row r="3437" spans="1:4" hidden="1">
      <c r="A3437" t="s">
        <v>486</v>
      </c>
      <c r="B3437">
        <v>7</v>
      </c>
      <c r="C3437">
        <v>209</v>
      </c>
      <c r="D3437" t="s">
        <v>2046</v>
      </c>
    </row>
    <row r="3438" spans="1:4" hidden="1">
      <c r="A3438" t="s">
        <v>395</v>
      </c>
      <c r="B3438">
        <v>7</v>
      </c>
      <c r="C3438">
        <v>209</v>
      </c>
      <c r="D3438" t="s">
        <v>2046</v>
      </c>
    </row>
    <row r="3439" spans="1:4" hidden="1">
      <c r="A3439" t="s">
        <v>301</v>
      </c>
      <c r="B3439">
        <v>7</v>
      </c>
      <c r="C3439">
        <v>209</v>
      </c>
      <c r="D3439" t="s">
        <v>2046</v>
      </c>
    </row>
    <row r="3440" spans="1:4" hidden="1">
      <c r="A3440" t="s">
        <v>76</v>
      </c>
      <c r="B3440">
        <v>7</v>
      </c>
      <c r="C3440">
        <v>209</v>
      </c>
      <c r="D3440" t="s">
        <v>2046</v>
      </c>
    </row>
    <row r="3441" spans="1:4" hidden="1">
      <c r="A3441" t="s">
        <v>168</v>
      </c>
      <c r="B3441">
        <v>7</v>
      </c>
      <c r="C3441">
        <v>209</v>
      </c>
      <c r="D3441" t="s">
        <v>2046</v>
      </c>
    </row>
    <row r="3442" spans="1:4" hidden="1">
      <c r="A3442" t="s">
        <v>14</v>
      </c>
      <c r="B3442">
        <v>7</v>
      </c>
      <c r="C3442">
        <v>627</v>
      </c>
      <c r="D3442" t="s">
        <v>2046</v>
      </c>
    </row>
    <row r="3443" spans="1:4" hidden="1">
      <c r="A3443" t="s">
        <v>15</v>
      </c>
      <c r="B3443">
        <v>7</v>
      </c>
      <c r="C3443">
        <v>418</v>
      </c>
      <c r="D3443" t="s">
        <v>2046</v>
      </c>
    </row>
    <row r="3444" spans="1:4" hidden="1">
      <c r="A3444" t="s">
        <v>472</v>
      </c>
      <c r="B3444">
        <v>7</v>
      </c>
      <c r="C3444">
        <v>836</v>
      </c>
      <c r="D3444" t="s">
        <v>2046</v>
      </c>
    </row>
    <row r="3445" spans="1:4" hidden="1">
      <c r="A3445" t="s">
        <v>16</v>
      </c>
      <c r="B3445">
        <v>7</v>
      </c>
      <c r="C3445">
        <v>418</v>
      </c>
      <c r="D3445" t="s">
        <v>2046</v>
      </c>
    </row>
    <row r="3446" spans="1:4" hidden="1">
      <c r="A3446" t="s">
        <v>17</v>
      </c>
      <c r="B3446">
        <v>7</v>
      </c>
      <c r="C3446">
        <v>418</v>
      </c>
      <c r="D3446" t="s">
        <v>2046</v>
      </c>
    </row>
    <row r="3447" spans="1:4" hidden="1">
      <c r="A3447" t="s">
        <v>18</v>
      </c>
      <c r="B3447">
        <v>7</v>
      </c>
      <c r="C3447">
        <v>1254</v>
      </c>
      <c r="D3447" t="s">
        <v>2046</v>
      </c>
    </row>
    <row r="3448" spans="1:4" hidden="1">
      <c r="A3448" t="s">
        <v>396</v>
      </c>
      <c r="B3448">
        <v>7</v>
      </c>
      <c r="C3448">
        <v>2508</v>
      </c>
      <c r="D3448" t="s">
        <v>2046</v>
      </c>
    </row>
    <row r="3449" spans="1:4" hidden="1">
      <c r="A3449" t="s">
        <v>19</v>
      </c>
      <c r="B3449">
        <v>7</v>
      </c>
      <c r="C3449">
        <v>418</v>
      </c>
      <c r="D3449" t="s">
        <v>2046</v>
      </c>
    </row>
    <row r="3450" spans="1:4" hidden="1">
      <c r="A3450" t="s">
        <v>20</v>
      </c>
      <c r="B3450">
        <v>7</v>
      </c>
      <c r="C3450">
        <v>24</v>
      </c>
      <c r="D3450" t="s">
        <v>2046</v>
      </c>
    </row>
    <row r="3451" spans="1:4" hidden="1">
      <c r="A3451" t="s">
        <v>21</v>
      </c>
      <c r="B3451">
        <v>7</v>
      </c>
      <c r="C3451">
        <v>1230</v>
      </c>
      <c r="D3451" t="s">
        <v>2046</v>
      </c>
    </row>
    <row r="3452" spans="1:4" hidden="1">
      <c r="A3452" t="s">
        <v>22</v>
      </c>
      <c r="B3452">
        <v>7</v>
      </c>
      <c r="C3452">
        <v>1254</v>
      </c>
      <c r="D3452" t="s">
        <v>2046</v>
      </c>
    </row>
    <row r="3453" spans="1:4" hidden="1">
      <c r="A3453" t="s">
        <v>23</v>
      </c>
      <c r="B3453">
        <v>7</v>
      </c>
      <c r="C3453">
        <v>209</v>
      </c>
      <c r="D3453" t="s">
        <v>2046</v>
      </c>
    </row>
    <row r="3454" spans="1:4" hidden="1">
      <c r="A3454" t="s">
        <v>169</v>
      </c>
      <c r="B3454">
        <v>7</v>
      </c>
      <c r="C3454">
        <v>209</v>
      </c>
      <c r="D3454" t="s">
        <v>2046</v>
      </c>
    </row>
    <row r="3455" spans="1:4" hidden="1">
      <c r="A3455" t="s">
        <v>24</v>
      </c>
      <c r="B3455">
        <v>7</v>
      </c>
      <c r="C3455">
        <v>209</v>
      </c>
      <c r="D3455" t="s">
        <v>2046</v>
      </c>
    </row>
    <row r="3456" spans="1:4" hidden="1">
      <c r="A3456" t="s">
        <v>170</v>
      </c>
      <c r="B3456">
        <v>7</v>
      </c>
      <c r="C3456">
        <v>209</v>
      </c>
      <c r="D3456" t="s">
        <v>2046</v>
      </c>
    </row>
    <row r="3457" spans="1:4" hidden="1">
      <c r="A3457" t="s">
        <v>25</v>
      </c>
      <c r="B3457">
        <v>7</v>
      </c>
      <c r="C3457">
        <v>209</v>
      </c>
      <c r="D3457" t="s">
        <v>2046</v>
      </c>
    </row>
    <row r="3458" spans="1:4" hidden="1">
      <c r="A3458" t="s">
        <v>171</v>
      </c>
      <c r="B3458">
        <v>7</v>
      </c>
      <c r="C3458">
        <v>209</v>
      </c>
      <c r="D3458" t="s">
        <v>2046</v>
      </c>
    </row>
    <row r="3459" spans="1:4" hidden="1">
      <c r="A3459" t="s">
        <v>26</v>
      </c>
      <c r="B3459">
        <v>7</v>
      </c>
      <c r="C3459">
        <v>209</v>
      </c>
      <c r="D3459" t="s">
        <v>2046</v>
      </c>
    </row>
    <row r="3460" spans="1:4" hidden="1">
      <c r="A3460" t="s">
        <v>2238</v>
      </c>
      <c r="B3460">
        <v>7</v>
      </c>
      <c r="C3460">
        <v>209</v>
      </c>
      <c r="D3460" t="s">
        <v>2046</v>
      </c>
    </row>
    <row r="3461" spans="1:4" hidden="1">
      <c r="A3461" t="s">
        <v>2239</v>
      </c>
      <c r="B3461">
        <v>7</v>
      </c>
      <c r="C3461">
        <v>209</v>
      </c>
      <c r="D3461" t="s">
        <v>2046</v>
      </c>
    </row>
    <row r="3462" spans="1:4" hidden="1">
      <c r="A3462" t="s">
        <v>1712</v>
      </c>
      <c r="B3462">
        <v>7</v>
      </c>
      <c r="C3462">
        <v>223</v>
      </c>
      <c r="D3462" t="s">
        <v>2046</v>
      </c>
    </row>
    <row r="3463" spans="1:4" hidden="1">
      <c r="A3463" t="s">
        <v>27</v>
      </c>
      <c r="B3463">
        <v>7</v>
      </c>
      <c r="C3463">
        <v>836</v>
      </c>
      <c r="D3463" t="s">
        <v>2046</v>
      </c>
    </row>
    <row r="3464" spans="1:4" hidden="1">
      <c r="A3464" t="s">
        <v>1698</v>
      </c>
      <c r="B3464">
        <v>7</v>
      </c>
      <c r="C3464">
        <v>418</v>
      </c>
      <c r="D3464" t="s">
        <v>2046</v>
      </c>
    </row>
    <row r="3465" spans="1:4" hidden="1">
      <c r="A3465" t="s">
        <v>28</v>
      </c>
      <c r="B3465">
        <v>7</v>
      </c>
      <c r="C3465">
        <v>418</v>
      </c>
      <c r="D3465" t="s">
        <v>2046</v>
      </c>
    </row>
    <row r="3466" spans="1:4" hidden="1">
      <c r="A3466" t="s">
        <v>110</v>
      </c>
      <c r="B3466">
        <v>7</v>
      </c>
      <c r="C3466">
        <v>209</v>
      </c>
      <c r="D3466" t="s">
        <v>2046</v>
      </c>
    </row>
    <row r="3467" spans="1:4" hidden="1">
      <c r="A3467" t="s">
        <v>172</v>
      </c>
      <c r="B3467">
        <v>7</v>
      </c>
      <c r="C3467">
        <v>209</v>
      </c>
      <c r="D3467" t="s">
        <v>2046</v>
      </c>
    </row>
    <row r="3468" spans="1:4" hidden="1">
      <c r="A3468" t="s">
        <v>29</v>
      </c>
      <c r="B3468">
        <v>7</v>
      </c>
      <c r="C3468">
        <v>209</v>
      </c>
      <c r="D3468" t="s">
        <v>2046</v>
      </c>
    </row>
    <row r="3469" spans="1:4" hidden="1">
      <c r="A3469" t="s">
        <v>111</v>
      </c>
      <c r="B3469">
        <v>7</v>
      </c>
      <c r="C3469">
        <v>209</v>
      </c>
      <c r="D3469" t="s">
        <v>2046</v>
      </c>
    </row>
    <row r="3470" spans="1:4" hidden="1">
      <c r="A3470" t="s">
        <v>173</v>
      </c>
      <c r="B3470">
        <v>7</v>
      </c>
      <c r="C3470">
        <v>209</v>
      </c>
      <c r="D3470" t="s">
        <v>2046</v>
      </c>
    </row>
    <row r="3471" spans="1:4" hidden="1">
      <c r="A3471" t="s">
        <v>30</v>
      </c>
      <c r="B3471">
        <v>7</v>
      </c>
      <c r="C3471">
        <v>209</v>
      </c>
      <c r="D3471" t="s">
        <v>2046</v>
      </c>
    </row>
    <row r="3472" spans="1:4" hidden="1">
      <c r="A3472" t="s">
        <v>397</v>
      </c>
      <c r="B3472">
        <v>7</v>
      </c>
      <c r="C3472">
        <v>418</v>
      </c>
      <c r="D3472" t="s">
        <v>2046</v>
      </c>
    </row>
    <row r="3473" spans="1:4" hidden="1">
      <c r="A3473" t="s">
        <v>31</v>
      </c>
      <c r="B3473">
        <v>7</v>
      </c>
      <c r="C3473">
        <v>836</v>
      </c>
      <c r="D3473" t="s">
        <v>2046</v>
      </c>
    </row>
    <row r="3474" spans="1:4" hidden="1">
      <c r="A3474" t="s">
        <v>422</v>
      </c>
      <c r="B3474">
        <v>7</v>
      </c>
      <c r="C3474">
        <v>836</v>
      </c>
      <c r="D3474" t="s">
        <v>2046</v>
      </c>
    </row>
    <row r="3475" spans="1:4" hidden="1">
      <c r="A3475" t="s">
        <v>32</v>
      </c>
      <c r="B3475">
        <v>7</v>
      </c>
      <c r="C3475">
        <v>418</v>
      </c>
      <c r="D3475" t="s">
        <v>2046</v>
      </c>
    </row>
    <row r="3476" spans="1:4" hidden="1">
      <c r="A3476" t="s">
        <v>33</v>
      </c>
      <c r="B3476">
        <v>7</v>
      </c>
      <c r="C3476">
        <v>627</v>
      </c>
      <c r="D3476" t="s">
        <v>2046</v>
      </c>
    </row>
    <row r="3477" spans="1:4" hidden="1">
      <c r="A3477" t="s">
        <v>34</v>
      </c>
      <c r="B3477">
        <v>7</v>
      </c>
      <c r="C3477">
        <v>627</v>
      </c>
      <c r="D3477" t="s">
        <v>2046</v>
      </c>
    </row>
    <row r="3478" spans="1:4" hidden="1">
      <c r="A3478" t="s">
        <v>35</v>
      </c>
      <c r="B3478">
        <v>7</v>
      </c>
      <c r="C3478">
        <v>418</v>
      </c>
      <c r="D3478" t="s">
        <v>2046</v>
      </c>
    </row>
    <row r="3479" spans="1:4" hidden="1">
      <c r="A3479" t="s">
        <v>398</v>
      </c>
      <c r="B3479">
        <v>7</v>
      </c>
      <c r="C3479">
        <v>418</v>
      </c>
      <c r="D3479" t="s">
        <v>2046</v>
      </c>
    </row>
    <row r="3480" spans="1:4" hidden="1">
      <c r="A3480" t="s">
        <v>423</v>
      </c>
      <c r="B3480">
        <v>7</v>
      </c>
      <c r="C3480">
        <v>418</v>
      </c>
      <c r="D3480" t="s">
        <v>2046</v>
      </c>
    </row>
    <row r="3481" spans="1:4" hidden="1">
      <c r="A3481" t="s">
        <v>400</v>
      </c>
      <c r="B3481">
        <v>7</v>
      </c>
      <c r="C3481">
        <v>1463</v>
      </c>
      <c r="D3481" t="s">
        <v>2046</v>
      </c>
    </row>
    <row r="3482" spans="1:4" hidden="1">
      <c r="A3482" t="s">
        <v>36</v>
      </c>
      <c r="B3482">
        <v>7</v>
      </c>
      <c r="C3482">
        <v>209</v>
      </c>
      <c r="D3482" t="s">
        <v>2046</v>
      </c>
    </row>
    <row r="3483" spans="1:4" hidden="1">
      <c r="A3483" t="s">
        <v>37</v>
      </c>
      <c r="B3483">
        <v>7</v>
      </c>
      <c r="C3483">
        <v>209</v>
      </c>
      <c r="D3483" t="s">
        <v>2046</v>
      </c>
    </row>
    <row r="3484" spans="1:4" hidden="1">
      <c r="A3484" t="s">
        <v>38</v>
      </c>
      <c r="B3484">
        <v>7</v>
      </c>
      <c r="C3484">
        <v>209</v>
      </c>
      <c r="D3484" t="s">
        <v>2046</v>
      </c>
    </row>
    <row r="3485" spans="1:4" hidden="1">
      <c r="A3485" t="s">
        <v>39</v>
      </c>
      <c r="B3485">
        <v>7</v>
      </c>
      <c r="C3485">
        <v>209</v>
      </c>
      <c r="D3485" t="s">
        <v>2046</v>
      </c>
    </row>
    <row r="3486" spans="1:4" hidden="1">
      <c r="A3486" t="s">
        <v>40</v>
      </c>
      <c r="B3486">
        <v>7</v>
      </c>
      <c r="C3486">
        <v>209</v>
      </c>
      <c r="D3486" t="s">
        <v>2046</v>
      </c>
    </row>
    <row r="3487" spans="1:4" hidden="1">
      <c r="A3487" t="s">
        <v>424</v>
      </c>
      <c r="B3487">
        <v>7</v>
      </c>
      <c r="C3487">
        <v>627</v>
      </c>
      <c r="D3487" t="s">
        <v>2046</v>
      </c>
    </row>
    <row r="3488" spans="1:4" hidden="1">
      <c r="A3488" t="s">
        <v>2240</v>
      </c>
      <c r="B3488">
        <v>7</v>
      </c>
      <c r="C3488">
        <v>209</v>
      </c>
      <c r="D3488" t="s">
        <v>2046</v>
      </c>
    </row>
    <row r="3489" spans="1:4" hidden="1">
      <c r="A3489" t="s">
        <v>41</v>
      </c>
      <c r="B3489">
        <v>7</v>
      </c>
      <c r="C3489">
        <v>209</v>
      </c>
      <c r="D3489" t="s">
        <v>2046</v>
      </c>
    </row>
    <row r="3490" spans="1:4" hidden="1">
      <c r="A3490" t="s">
        <v>42</v>
      </c>
      <c r="B3490">
        <v>7</v>
      </c>
      <c r="C3490">
        <v>836</v>
      </c>
      <c r="D3490" t="s">
        <v>2046</v>
      </c>
    </row>
    <row r="3491" spans="1:4" hidden="1">
      <c r="A3491" t="s">
        <v>473</v>
      </c>
      <c r="B3491">
        <v>7</v>
      </c>
      <c r="C3491">
        <v>418</v>
      </c>
      <c r="D3491" t="s">
        <v>2046</v>
      </c>
    </row>
    <row r="3492" spans="1:4" hidden="1">
      <c r="A3492" t="s">
        <v>43</v>
      </c>
      <c r="B3492">
        <v>7</v>
      </c>
      <c r="C3492">
        <v>418</v>
      </c>
      <c r="D3492" t="s">
        <v>2046</v>
      </c>
    </row>
    <row r="3493" spans="1:4" hidden="1">
      <c r="A3493" t="s">
        <v>474</v>
      </c>
      <c r="B3493">
        <v>7</v>
      </c>
      <c r="C3493">
        <v>1045</v>
      </c>
      <c r="D3493" t="s">
        <v>2046</v>
      </c>
    </row>
    <row r="3494" spans="1:4" hidden="1">
      <c r="A3494" t="s">
        <v>174</v>
      </c>
      <c r="B3494">
        <v>7</v>
      </c>
      <c r="C3494">
        <v>828</v>
      </c>
      <c r="D3494" t="s">
        <v>2046</v>
      </c>
    </row>
    <row r="3495" spans="1:4" hidden="1">
      <c r="A3495" t="s">
        <v>425</v>
      </c>
      <c r="B3495">
        <v>7</v>
      </c>
      <c r="C3495">
        <v>418</v>
      </c>
      <c r="D3495" t="s">
        <v>2046</v>
      </c>
    </row>
    <row r="3496" spans="1:4" hidden="1">
      <c r="A3496" t="s">
        <v>175</v>
      </c>
      <c r="B3496">
        <v>7</v>
      </c>
      <c r="C3496">
        <v>627</v>
      </c>
      <c r="D3496" t="s">
        <v>2046</v>
      </c>
    </row>
    <row r="3497" spans="1:4" hidden="1">
      <c r="A3497" t="s">
        <v>426</v>
      </c>
      <c r="B3497">
        <v>7</v>
      </c>
      <c r="C3497">
        <v>209</v>
      </c>
      <c r="D3497" t="s">
        <v>2046</v>
      </c>
    </row>
    <row r="3498" spans="1:4" hidden="1">
      <c r="A3498" t="s">
        <v>531</v>
      </c>
      <c r="B3498">
        <v>7</v>
      </c>
      <c r="C3498">
        <v>209</v>
      </c>
      <c r="D3498" t="s">
        <v>2046</v>
      </c>
    </row>
    <row r="3499" spans="1:4" hidden="1">
      <c r="A3499" t="s">
        <v>487</v>
      </c>
      <c r="B3499">
        <v>7</v>
      </c>
      <c r="C3499">
        <v>209</v>
      </c>
      <c r="D3499" t="s">
        <v>2046</v>
      </c>
    </row>
    <row r="3500" spans="1:4" hidden="1">
      <c r="A3500" t="s">
        <v>1726</v>
      </c>
      <c r="B3500">
        <v>7</v>
      </c>
      <c r="C3500">
        <v>209</v>
      </c>
      <c r="D3500" t="s">
        <v>2046</v>
      </c>
    </row>
    <row r="3501" spans="1:4" hidden="1">
      <c r="A3501" t="s">
        <v>2241</v>
      </c>
      <c r="B3501">
        <v>7</v>
      </c>
      <c r="C3501">
        <v>209</v>
      </c>
      <c r="D3501" t="s">
        <v>2046</v>
      </c>
    </row>
    <row r="3502" spans="1:4" hidden="1">
      <c r="A3502" t="s">
        <v>1793</v>
      </c>
      <c r="B3502">
        <v>7</v>
      </c>
      <c r="C3502">
        <v>418</v>
      </c>
      <c r="D3502" t="s">
        <v>2046</v>
      </c>
    </row>
    <row r="3503" spans="1:4" hidden="1">
      <c r="A3503" t="s">
        <v>1794</v>
      </c>
      <c r="B3503">
        <v>7</v>
      </c>
      <c r="C3503">
        <v>209</v>
      </c>
      <c r="D3503" t="s">
        <v>2046</v>
      </c>
    </row>
    <row r="3504" spans="1:4" hidden="1">
      <c r="A3504" t="s">
        <v>442</v>
      </c>
      <c r="B3504">
        <v>7</v>
      </c>
      <c r="C3504">
        <v>209</v>
      </c>
      <c r="D3504" t="s">
        <v>2046</v>
      </c>
    </row>
    <row r="3505" spans="1:4" hidden="1">
      <c r="A3505" t="s">
        <v>1730</v>
      </c>
      <c r="B3505">
        <v>7</v>
      </c>
      <c r="C3505">
        <v>209</v>
      </c>
      <c r="D3505" t="s">
        <v>2046</v>
      </c>
    </row>
    <row r="3506" spans="1:4" hidden="1">
      <c r="A3506" t="s">
        <v>510</v>
      </c>
      <c r="B3506">
        <v>7</v>
      </c>
      <c r="C3506">
        <v>209</v>
      </c>
      <c r="D3506" t="s">
        <v>2046</v>
      </c>
    </row>
    <row r="3507" spans="1:4" hidden="1">
      <c r="A3507" t="s">
        <v>78</v>
      </c>
      <c r="B3507">
        <v>7</v>
      </c>
      <c r="C3507">
        <v>209</v>
      </c>
      <c r="D3507" t="s">
        <v>2046</v>
      </c>
    </row>
    <row r="3508" spans="1:4" hidden="1">
      <c r="A3508" t="s">
        <v>1702</v>
      </c>
      <c r="B3508">
        <v>7</v>
      </c>
      <c r="C3508">
        <v>209</v>
      </c>
      <c r="D3508" t="s">
        <v>2046</v>
      </c>
    </row>
    <row r="3509" spans="1:4" hidden="1">
      <c r="A3509" t="s">
        <v>1795</v>
      </c>
      <c r="B3509">
        <v>7</v>
      </c>
      <c r="C3509">
        <v>209</v>
      </c>
      <c r="D3509" t="s">
        <v>2046</v>
      </c>
    </row>
    <row r="3510" spans="1:4" hidden="1">
      <c r="A3510" t="s">
        <v>578</v>
      </c>
      <c r="B3510">
        <v>7</v>
      </c>
      <c r="C3510">
        <v>209</v>
      </c>
      <c r="D3510" t="s">
        <v>2046</v>
      </c>
    </row>
    <row r="3511" spans="1:4" hidden="1">
      <c r="A3511" t="s">
        <v>80</v>
      </c>
      <c r="B3511">
        <v>7</v>
      </c>
      <c r="C3511">
        <v>209</v>
      </c>
      <c r="D3511" t="s">
        <v>2046</v>
      </c>
    </row>
    <row r="3512" spans="1:4" hidden="1">
      <c r="A3512" t="s">
        <v>302</v>
      </c>
      <c r="B3512">
        <v>7</v>
      </c>
      <c r="C3512">
        <v>209</v>
      </c>
      <c r="D3512" t="s">
        <v>2046</v>
      </c>
    </row>
    <row r="3513" spans="1:4" hidden="1">
      <c r="A3513" t="s">
        <v>444</v>
      </c>
      <c r="B3513">
        <v>7</v>
      </c>
      <c r="C3513">
        <v>28</v>
      </c>
      <c r="D3513" t="s">
        <v>2046</v>
      </c>
    </row>
    <row r="3514" spans="1:4" hidden="1">
      <c r="A3514" t="s">
        <v>445</v>
      </c>
      <c r="B3514">
        <v>7</v>
      </c>
      <c r="C3514">
        <v>390</v>
      </c>
      <c r="D3514" t="s">
        <v>2046</v>
      </c>
    </row>
    <row r="3515" spans="1:4" hidden="1">
      <c r="A3515" t="s">
        <v>4</v>
      </c>
      <c r="B3515">
        <v>7</v>
      </c>
      <c r="C3515">
        <v>209</v>
      </c>
      <c r="D3515" t="s">
        <v>2046</v>
      </c>
    </row>
    <row r="3516" spans="1:4" hidden="1">
      <c r="A3516" t="s">
        <v>319</v>
      </c>
      <c r="B3516">
        <v>7</v>
      </c>
      <c r="C3516">
        <v>209</v>
      </c>
      <c r="D3516" t="s">
        <v>2046</v>
      </c>
    </row>
    <row r="3517" spans="1:4" hidden="1">
      <c r="A3517" t="s">
        <v>303</v>
      </c>
      <c r="B3517">
        <v>7</v>
      </c>
      <c r="C3517">
        <v>209</v>
      </c>
      <c r="D3517" t="s">
        <v>2046</v>
      </c>
    </row>
    <row r="3518" spans="1:4" hidden="1">
      <c r="A3518" t="s">
        <v>476</v>
      </c>
      <c r="B3518">
        <v>7</v>
      </c>
      <c r="C3518">
        <v>209</v>
      </c>
      <c r="D3518" t="s">
        <v>2046</v>
      </c>
    </row>
    <row r="3519" spans="1:4" hidden="1">
      <c r="A3519" t="s">
        <v>402</v>
      </c>
      <c r="B3519">
        <v>7</v>
      </c>
      <c r="C3519">
        <v>209</v>
      </c>
      <c r="D3519" t="s">
        <v>2046</v>
      </c>
    </row>
    <row r="3520" spans="1:4" hidden="1">
      <c r="A3520" t="s">
        <v>403</v>
      </c>
      <c r="B3520">
        <v>7</v>
      </c>
      <c r="C3520">
        <v>209</v>
      </c>
      <c r="D3520" t="s">
        <v>2046</v>
      </c>
    </row>
    <row r="3521" spans="1:4" hidden="1">
      <c r="A3521" t="s">
        <v>404</v>
      </c>
      <c r="B3521">
        <v>7</v>
      </c>
      <c r="C3521">
        <v>209</v>
      </c>
      <c r="D3521" t="s">
        <v>2046</v>
      </c>
    </row>
    <row r="3522" spans="1:4" hidden="1">
      <c r="A3522" t="s">
        <v>405</v>
      </c>
      <c r="B3522">
        <v>7</v>
      </c>
      <c r="C3522">
        <v>209</v>
      </c>
      <c r="D3522" t="s">
        <v>2046</v>
      </c>
    </row>
    <row r="3523" spans="1:4" hidden="1">
      <c r="A3523" t="s">
        <v>118</v>
      </c>
      <c r="B3523">
        <v>7</v>
      </c>
      <c r="C3523">
        <v>209</v>
      </c>
      <c r="D3523" t="s">
        <v>2046</v>
      </c>
    </row>
    <row r="3524" spans="1:4" hidden="1">
      <c r="A3524" t="s">
        <v>176</v>
      </c>
      <c r="B3524">
        <v>7</v>
      </c>
      <c r="C3524">
        <v>209</v>
      </c>
      <c r="D3524" t="s">
        <v>2046</v>
      </c>
    </row>
    <row r="3525" spans="1:4" hidden="1">
      <c r="A3525" t="s">
        <v>373</v>
      </c>
      <c r="B3525">
        <v>7</v>
      </c>
      <c r="C3525">
        <v>209</v>
      </c>
      <c r="D3525" t="s">
        <v>2046</v>
      </c>
    </row>
    <row r="3526" spans="1:4" hidden="1">
      <c r="A3526" t="s">
        <v>2242</v>
      </c>
      <c r="B3526">
        <v>7</v>
      </c>
      <c r="C3526">
        <v>4</v>
      </c>
      <c r="D3526" t="s">
        <v>2046</v>
      </c>
    </row>
    <row r="3527" spans="1:4" hidden="1">
      <c r="A3527" t="s">
        <v>192</v>
      </c>
      <c r="B3527">
        <v>7</v>
      </c>
      <c r="C3527">
        <v>205</v>
      </c>
      <c r="D3527" t="s">
        <v>2046</v>
      </c>
    </row>
    <row r="3528" spans="1:4" hidden="1">
      <c r="A3528" t="s">
        <v>2243</v>
      </c>
      <c r="B3528">
        <v>7</v>
      </c>
      <c r="C3528">
        <v>4</v>
      </c>
      <c r="D3528" t="s">
        <v>2046</v>
      </c>
    </row>
    <row r="3529" spans="1:4" hidden="1">
      <c r="A3529" t="s">
        <v>1711</v>
      </c>
      <c r="B3529">
        <v>7</v>
      </c>
      <c r="C3529">
        <v>205</v>
      </c>
      <c r="D3529" t="s">
        <v>2046</v>
      </c>
    </row>
    <row r="3530" spans="1:4" hidden="1">
      <c r="A3530" t="s">
        <v>406</v>
      </c>
      <c r="B3530">
        <v>7</v>
      </c>
      <c r="C3530">
        <v>209</v>
      </c>
      <c r="D3530" t="s">
        <v>2046</v>
      </c>
    </row>
    <row r="3531" spans="1:4" hidden="1">
      <c r="A3531" t="s">
        <v>374</v>
      </c>
      <c r="B3531">
        <v>7</v>
      </c>
      <c r="C3531">
        <v>209</v>
      </c>
      <c r="D3531" t="s">
        <v>2046</v>
      </c>
    </row>
    <row r="3532" spans="1:4" hidden="1">
      <c r="A3532" t="s">
        <v>119</v>
      </c>
      <c r="B3532">
        <v>7</v>
      </c>
      <c r="C3532">
        <v>209</v>
      </c>
      <c r="D3532" t="s">
        <v>2046</v>
      </c>
    </row>
    <row r="3533" spans="1:4" hidden="1">
      <c r="A3533" t="s">
        <v>177</v>
      </c>
      <c r="B3533">
        <v>7</v>
      </c>
      <c r="C3533">
        <v>209</v>
      </c>
      <c r="D3533" t="s">
        <v>2046</v>
      </c>
    </row>
    <row r="3534" spans="1:4" hidden="1">
      <c r="A3534" t="s">
        <v>446</v>
      </c>
      <c r="B3534">
        <v>7</v>
      </c>
      <c r="C3534">
        <v>209</v>
      </c>
      <c r="D3534" t="s">
        <v>2046</v>
      </c>
    </row>
    <row r="3535" spans="1:4" hidden="1">
      <c r="A3535" t="s">
        <v>2033</v>
      </c>
      <c r="B3535">
        <v>7</v>
      </c>
      <c r="C3535">
        <v>209</v>
      </c>
      <c r="D3535" t="s">
        <v>2046</v>
      </c>
    </row>
    <row r="3536" spans="1:4" hidden="1">
      <c r="A3536" t="s">
        <v>2034</v>
      </c>
      <c r="B3536">
        <v>7</v>
      </c>
      <c r="C3536">
        <v>418</v>
      </c>
      <c r="D3536" t="s">
        <v>2046</v>
      </c>
    </row>
    <row r="3537" spans="1:4" hidden="1">
      <c r="A3537" t="s">
        <v>409</v>
      </c>
      <c r="B3537">
        <v>7</v>
      </c>
      <c r="C3537">
        <v>209</v>
      </c>
      <c r="D3537" t="s">
        <v>2046</v>
      </c>
    </row>
    <row r="3538" spans="1:4" hidden="1">
      <c r="A3538" t="s">
        <v>375</v>
      </c>
      <c r="B3538">
        <v>7</v>
      </c>
      <c r="C3538">
        <v>209</v>
      </c>
      <c r="D3538" t="s">
        <v>2046</v>
      </c>
    </row>
    <row r="3539" spans="1:4" hidden="1">
      <c r="A3539" t="s">
        <v>410</v>
      </c>
      <c r="B3539">
        <v>7</v>
      </c>
      <c r="C3539">
        <v>209</v>
      </c>
      <c r="D3539" t="s">
        <v>2046</v>
      </c>
    </row>
    <row r="3540" spans="1:4" hidden="1">
      <c r="A3540" t="s">
        <v>284</v>
      </c>
      <c r="B3540">
        <v>7</v>
      </c>
      <c r="C3540">
        <v>209</v>
      </c>
      <c r="D3540" t="s">
        <v>2046</v>
      </c>
    </row>
    <row r="3541" spans="1:4" hidden="1">
      <c r="A3541" t="s">
        <v>285</v>
      </c>
      <c r="B3541">
        <v>7</v>
      </c>
      <c r="C3541">
        <v>209</v>
      </c>
      <c r="D3541" t="s">
        <v>2046</v>
      </c>
    </row>
    <row r="3542" spans="1:4" hidden="1">
      <c r="A3542" t="s">
        <v>286</v>
      </c>
      <c r="B3542">
        <v>7</v>
      </c>
      <c r="C3542">
        <v>209</v>
      </c>
      <c r="D3542" t="s">
        <v>2046</v>
      </c>
    </row>
    <row r="3543" spans="1:4" hidden="1">
      <c r="A3543" t="s">
        <v>287</v>
      </c>
      <c r="B3543">
        <v>7</v>
      </c>
      <c r="C3543">
        <v>209</v>
      </c>
      <c r="D3543" t="s">
        <v>2046</v>
      </c>
    </row>
    <row r="3544" spans="1:4" hidden="1">
      <c r="A3544" t="s">
        <v>1722</v>
      </c>
      <c r="B3544">
        <v>7</v>
      </c>
      <c r="C3544">
        <v>418</v>
      </c>
      <c r="D3544" t="s">
        <v>2046</v>
      </c>
    </row>
    <row r="3545" spans="1:4" hidden="1">
      <c r="A3545" t="s">
        <v>428</v>
      </c>
      <c r="B3545">
        <v>7</v>
      </c>
      <c r="C3545">
        <v>209</v>
      </c>
      <c r="D3545" t="s">
        <v>2046</v>
      </c>
    </row>
    <row r="3546" spans="1:4" hidden="1">
      <c r="A3546" t="s">
        <v>429</v>
      </c>
      <c r="B3546">
        <v>7</v>
      </c>
      <c r="C3546">
        <v>209</v>
      </c>
      <c r="D3546" t="s">
        <v>2046</v>
      </c>
    </row>
    <row r="3547" spans="1:4" hidden="1">
      <c r="A3547" t="s">
        <v>561</v>
      </c>
      <c r="B3547">
        <v>7</v>
      </c>
      <c r="C3547">
        <v>418</v>
      </c>
      <c r="D3547" t="s">
        <v>2046</v>
      </c>
    </row>
    <row r="3548" spans="1:4" hidden="1">
      <c r="A3548" t="s">
        <v>1699</v>
      </c>
      <c r="B3548">
        <v>7</v>
      </c>
      <c r="C3548">
        <v>418</v>
      </c>
      <c r="D3548" t="s">
        <v>2046</v>
      </c>
    </row>
    <row r="3549" spans="1:4" hidden="1">
      <c r="A3549" t="s">
        <v>430</v>
      </c>
      <c r="B3549">
        <v>7</v>
      </c>
      <c r="C3549">
        <v>209</v>
      </c>
      <c r="D3549" t="s">
        <v>2046</v>
      </c>
    </row>
    <row r="3550" spans="1:4" hidden="1">
      <c r="A3550" t="s">
        <v>2035</v>
      </c>
      <c r="B3550">
        <v>7</v>
      </c>
      <c r="C3550">
        <v>209</v>
      </c>
      <c r="D3550" t="s">
        <v>2046</v>
      </c>
    </row>
    <row r="3551" spans="1:4" hidden="1">
      <c r="A3551" t="s">
        <v>178</v>
      </c>
      <c r="B3551">
        <v>7</v>
      </c>
      <c r="C3551">
        <v>209</v>
      </c>
      <c r="D3551" t="s">
        <v>2046</v>
      </c>
    </row>
    <row r="3552" spans="1:4" hidden="1">
      <c r="A3552" t="s">
        <v>179</v>
      </c>
      <c r="B3552">
        <v>7</v>
      </c>
      <c r="C3552">
        <v>209</v>
      </c>
      <c r="D3552" t="s">
        <v>2046</v>
      </c>
    </row>
    <row r="3553" spans="1:4" hidden="1">
      <c r="A3553" t="s">
        <v>180</v>
      </c>
      <c r="B3553">
        <v>7</v>
      </c>
      <c r="C3553">
        <v>209</v>
      </c>
      <c r="D3553" t="s">
        <v>2046</v>
      </c>
    </row>
    <row r="3554" spans="1:4" hidden="1">
      <c r="A3554" t="s">
        <v>2244</v>
      </c>
      <c r="B3554">
        <v>7</v>
      </c>
      <c r="C3554">
        <v>209</v>
      </c>
      <c r="D3554" t="s">
        <v>2046</v>
      </c>
    </row>
    <row r="3555" spans="1:4" hidden="1">
      <c r="A3555" t="s">
        <v>44</v>
      </c>
      <c r="B3555">
        <v>7</v>
      </c>
      <c r="C3555">
        <v>209</v>
      </c>
      <c r="D3555" t="s">
        <v>2046</v>
      </c>
    </row>
    <row r="3556" spans="1:4" hidden="1">
      <c r="A3556" t="s">
        <v>431</v>
      </c>
      <c r="B3556">
        <v>7</v>
      </c>
      <c r="C3556">
        <v>418</v>
      </c>
      <c r="D3556" t="s">
        <v>2046</v>
      </c>
    </row>
    <row r="3557" spans="1:4" hidden="1">
      <c r="A3557" t="s">
        <v>181</v>
      </c>
      <c r="B3557">
        <v>7</v>
      </c>
      <c r="C3557">
        <v>209</v>
      </c>
      <c r="D3557" t="s">
        <v>2046</v>
      </c>
    </row>
    <row r="3558" spans="1:4" hidden="1">
      <c r="A3558" t="s">
        <v>182</v>
      </c>
      <c r="B3558">
        <v>7</v>
      </c>
      <c r="C3558">
        <v>209</v>
      </c>
      <c r="D3558" t="s">
        <v>2046</v>
      </c>
    </row>
    <row r="3559" spans="1:4" hidden="1">
      <c r="A3559" t="s">
        <v>81</v>
      </c>
      <c r="B3559">
        <v>7</v>
      </c>
      <c r="C3559">
        <v>209</v>
      </c>
      <c r="D3559" t="s">
        <v>2046</v>
      </c>
    </row>
    <row r="3560" spans="1:4" hidden="1">
      <c r="A3560" t="s">
        <v>83</v>
      </c>
      <c r="B3560">
        <v>7</v>
      </c>
      <c r="C3560">
        <v>209</v>
      </c>
      <c r="D3560" t="s">
        <v>2046</v>
      </c>
    </row>
    <row r="3561" spans="1:4" hidden="1">
      <c r="A3561" t="s">
        <v>310</v>
      </c>
      <c r="B3561">
        <v>7</v>
      </c>
      <c r="C3561">
        <v>209</v>
      </c>
      <c r="D3561" t="s">
        <v>2046</v>
      </c>
    </row>
    <row r="3562" spans="1:4" hidden="1">
      <c r="A3562" t="s">
        <v>2245</v>
      </c>
      <c r="B3562">
        <v>7</v>
      </c>
      <c r="C3562">
        <v>209</v>
      </c>
      <c r="D3562" t="s">
        <v>2046</v>
      </c>
    </row>
    <row r="3563" spans="1:4" hidden="1">
      <c r="A3563" t="s">
        <v>2246</v>
      </c>
      <c r="B3563">
        <v>7</v>
      </c>
      <c r="C3563">
        <v>209</v>
      </c>
      <c r="D3563" t="s">
        <v>2046</v>
      </c>
    </row>
    <row r="3564" spans="1:4" hidden="1">
      <c r="A3564" t="s">
        <v>579</v>
      </c>
      <c r="B3564">
        <v>7</v>
      </c>
      <c r="C3564">
        <v>209</v>
      </c>
      <c r="D3564" t="s">
        <v>2046</v>
      </c>
    </row>
    <row r="3565" spans="1:4" hidden="1">
      <c r="A3565" t="s">
        <v>2247</v>
      </c>
      <c r="B3565">
        <v>7</v>
      </c>
      <c r="C3565">
        <v>209</v>
      </c>
      <c r="D3565" t="s">
        <v>2046</v>
      </c>
    </row>
    <row r="3566" spans="1:4" hidden="1">
      <c r="A3566" t="s">
        <v>2248</v>
      </c>
      <c r="B3566">
        <v>7</v>
      </c>
      <c r="C3566">
        <v>209</v>
      </c>
      <c r="D3566" t="s">
        <v>2046</v>
      </c>
    </row>
    <row r="3567" spans="1:4" hidden="1">
      <c r="A3567" t="s">
        <v>2249</v>
      </c>
      <c r="B3567">
        <v>7</v>
      </c>
      <c r="C3567">
        <v>209</v>
      </c>
      <c r="D3567" t="s">
        <v>2046</v>
      </c>
    </row>
    <row r="3568" spans="1:4" hidden="1">
      <c r="A3568" t="s">
        <v>2250</v>
      </c>
      <c r="B3568">
        <v>7</v>
      </c>
      <c r="C3568">
        <v>209</v>
      </c>
      <c r="D3568" t="s">
        <v>2046</v>
      </c>
    </row>
    <row r="3569" spans="1:4" hidden="1">
      <c r="A3569" t="s">
        <v>2036</v>
      </c>
      <c r="B3569">
        <v>7</v>
      </c>
      <c r="C3569">
        <v>209</v>
      </c>
      <c r="D3569" t="s">
        <v>2046</v>
      </c>
    </row>
    <row r="3570" spans="1:4" hidden="1">
      <c r="A3570" t="s">
        <v>448</v>
      </c>
      <c r="B3570">
        <v>7</v>
      </c>
      <c r="C3570">
        <v>195</v>
      </c>
      <c r="D3570" t="s">
        <v>2046</v>
      </c>
    </row>
    <row r="3571" spans="1:4" hidden="1">
      <c r="A3571" t="s">
        <v>452</v>
      </c>
      <c r="B3571">
        <v>7</v>
      </c>
      <c r="C3571">
        <v>14</v>
      </c>
      <c r="D3571" t="s">
        <v>2046</v>
      </c>
    </row>
    <row r="3572" spans="1:4" hidden="1">
      <c r="A3572" t="s">
        <v>377</v>
      </c>
      <c r="B3572">
        <v>7</v>
      </c>
      <c r="C3572">
        <v>209</v>
      </c>
      <c r="D3572" t="s">
        <v>2046</v>
      </c>
    </row>
    <row r="3573" spans="1:4" hidden="1">
      <c r="A3573" t="s">
        <v>2251</v>
      </c>
      <c r="B3573">
        <v>7</v>
      </c>
      <c r="C3573">
        <v>209</v>
      </c>
      <c r="D3573" t="s">
        <v>2046</v>
      </c>
    </row>
    <row r="3574" spans="1:4" hidden="1">
      <c r="A3574" t="s">
        <v>2252</v>
      </c>
      <c r="B3574">
        <v>7</v>
      </c>
      <c r="C3574">
        <v>209</v>
      </c>
      <c r="D3574" t="s">
        <v>2046</v>
      </c>
    </row>
    <row r="3575" spans="1:4" hidden="1">
      <c r="A3575" t="s">
        <v>2253</v>
      </c>
      <c r="B3575">
        <v>7</v>
      </c>
      <c r="C3575">
        <v>209</v>
      </c>
      <c r="D3575" t="s">
        <v>2046</v>
      </c>
    </row>
    <row r="3576" spans="1:4" hidden="1">
      <c r="A3576" t="s">
        <v>2254</v>
      </c>
      <c r="B3576">
        <v>7</v>
      </c>
      <c r="C3576">
        <v>209</v>
      </c>
      <c r="D3576" t="s">
        <v>2046</v>
      </c>
    </row>
    <row r="3577" spans="1:4" hidden="1">
      <c r="A3577" t="s">
        <v>2255</v>
      </c>
      <c r="B3577">
        <v>7</v>
      </c>
      <c r="C3577">
        <v>418</v>
      </c>
      <c r="D3577" t="s">
        <v>2046</v>
      </c>
    </row>
    <row r="3578" spans="1:4" hidden="1">
      <c r="A3578" t="s">
        <v>2256</v>
      </c>
      <c r="B3578">
        <v>7</v>
      </c>
      <c r="C3578">
        <v>418</v>
      </c>
      <c r="D3578" t="s">
        <v>2046</v>
      </c>
    </row>
    <row r="3579" spans="1:4" hidden="1">
      <c r="A3579" t="s">
        <v>186</v>
      </c>
      <c r="B3579">
        <v>7</v>
      </c>
      <c r="C3579">
        <v>418</v>
      </c>
      <c r="D3579" t="s">
        <v>2046</v>
      </c>
    </row>
    <row r="3580" spans="1:4" hidden="1">
      <c r="A3580" t="s">
        <v>341</v>
      </c>
      <c r="B3580">
        <v>7</v>
      </c>
      <c r="C3580">
        <v>195</v>
      </c>
      <c r="D3580" t="s">
        <v>2046</v>
      </c>
    </row>
    <row r="3581" spans="1:4" hidden="1">
      <c r="A3581" t="s">
        <v>342</v>
      </c>
      <c r="B3581">
        <v>7</v>
      </c>
      <c r="C3581">
        <v>14</v>
      </c>
      <c r="D3581" t="s">
        <v>2046</v>
      </c>
    </row>
    <row r="3582" spans="1:4" hidden="1">
      <c r="A3582" t="s">
        <v>343</v>
      </c>
      <c r="B3582">
        <v>7</v>
      </c>
      <c r="C3582">
        <v>195</v>
      </c>
      <c r="D3582" t="s">
        <v>2046</v>
      </c>
    </row>
    <row r="3583" spans="1:4" hidden="1">
      <c r="A3583" t="s">
        <v>344</v>
      </c>
      <c r="B3583">
        <v>7</v>
      </c>
      <c r="C3583">
        <v>14</v>
      </c>
      <c r="D3583" t="s">
        <v>2046</v>
      </c>
    </row>
    <row r="3584" spans="1:4" hidden="1">
      <c r="A3584" t="s">
        <v>521</v>
      </c>
      <c r="B3584">
        <v>7</v>
      </c>
      <c r="C3584">
        <v>195</v>
      </c>
      <c r="D3584" t="s">
        <v>2046</v>
      </c>
    </row>
    <row r="3585" spans="1:4" hidden="1">
      <c r="A3585" t="s">
        <v>2041</v>
      </c>
      <c r="B3585">
        <v>7</v>
      </c>
      <c r="C3585">
        <v>14</v>
      </c>
      <c r="D3585" t="s">
        <v>2046</v>
      </c>
    </row>
    <row r="3586" spans="1:4" hidden="1">
      <c r="A3586" t="s">
        <v>522</v>
      </c>
      <c r="B3586">
        <v>7</v>
      </c>
      <c r="C3586">
        <v>195</v>
      </c>
      <c r="D3586" t="s">
        <v>2046</v>
      </c>
    </row>
    <row r="3587" spans="1:4" hidden="1">
      <c r="A3587" t="s">
        <v>2042</v>
      </c>
      <c r="B3587">
        <v>7</v>
      </c>
      <c r="C3587">
        <v>14</v>
      </c>
      <c r="D3587" t="s">
        <v>2046</v>
      </c>
    </row>
    <row r="3588" spans="1:4" hidden="1">
      <c r="A3588" t="s">
        <v>345</v>
      </c>
      <c r="B3588">
        <v>7</v>
      </c>
      <c r="C3588">
        <v>195</v>
      </c>
      <c r="D3588" t="s">
        <v>2046</v>
      </c>
    </row>
    <row r="3589" spans="1:4" hidden="1">
      <c r="A3589" t="s">
        <v>346</v>
      </c>
      <c r="B3589">
        <v>7</v>
      </c>
      <c r="C3589">
        <v>14</v>
      </c>
      <c r="D3589" t="s">
        <v>2046</v>
      </c>
    </row>
    <row r="3590" spans="1:4" hidden="1">
      <c r="A3590" t="s">
        <v>347</v>
      </c>
      <c r="B3590">
        <v>7</v>
      </c>
      <c r="C3590">
        <v>195</v>
      </c>
      <c r="D3590" t="s">
        <v>2046</v>
      </c>
    </row>
    <row r="3591" spans="1:4" hidden="1">
      <c r="A3591" t="s">
        <v>348</v>
      </c>
      <c r="B3591">
        <v>7</v>
      </c>
      <c r="C3591">
        <v>14</v>
      </c>
      <c r="D3591" t="s">
        <v>2046</v>
      </c>
    </row>
    <row r="3592" spans="1:4" hidden="1">
      <c r="A3592" t="s">
        <v>2260</v>
      </c>
      <c r="B3592">
        <v>7</v>
      </c>
      <c r="C3592">
        <v>209</v>
      </c>
      <c r="D3592" t="s">
        <v>2046</v>
      </c>
    </row>
    <row r="3593" spans="1:4" hidden="1">
      <c r="A3593" t="s">
        <v>2261</v>
      </c>
      <c r="B3593">
        <v>7</v>
      </c>
      <c r="C3593">
        <v>209</v>
      </c>
      <c r="D3593" t="s">
        <v>2046</v>
      </c>
    </row>
    <row r="3594" spans="1:4" hidden="1">
      <c r="A3594" t="s">
        <v>556</v>
      </c>
      <c r="B3594">
        <v>8</v>
      </c>
      <c r="C3594">
        <v>278</v>
      </c>
      <c r="D3594" t="s">
        <v>2046</v>
      </c>
    </row>
    <row r="3595" spans="1:4" hidden="1">
      <c r="A3595" t="s">
        <v>2339</v>
      </c>
      <c r="B3595">
        <v>8</v>
      </c>
      <c r="C3595">
        <v>160</v>
      </c>
      <c r="D3595" t="s">
        <v>2046</v>
      </c>
    </row>
    <row r="3596" spans="1:4" hidden="1">
      <c r="A3596" t="s">
        <v>2354</v>
      </c>
      <c r="B3596">
        <v>8</v>
      </c>
      <c r="C3596">
        <v>63</v>
      </c>
      <c r="D3596" t="s">
        <v>2046</v>
      </c>
    </row>
    <row r="3597" spans="1:4" hidden="1">
      <c r="A3597" t="s">
        <v>106</v>
      </c>
      <c r="B3597">
        <v>8</v>
      </c>
      <c r="C3597">
        <v>556</v>
      </c>
      <c r="D3597" t="s">
        <v>2046</v>
      </c>
    </row>
    <row r="3598" spans="1:4" hidden="1">
      <c r="A3598" t="s">
        <v>1723</v>
      </c>
      <c r="B3598">
        <v>8</v>
      </c>
      <c r="C3598">
        <v>139</v>
      </c>
      <c r="D3598" t="s">
        <v>2046</v>
      </c>
    </row>
    <row r="3599" spans="1:4" hidden="1">
      <c r="A3599" t="s">
        <v>162</v>
      </c>
      <c r="B3599">
        <v>8</v>
      </c>
      <c r="C3599">
        <v>139</v>
      </c>
      <c r="D3599" t="s">
        <v>2046</v>
      </c>
    </row>
    <row r="3600" spans="1:4" hidden="1">
      <c r="A3600" t="s">
        <v>530</v>
      </c>
      <c r="B3600">
        <v>8</v>
      </c>
      <c r="C3600">
        <v>139</v>
      </c>
      <c r="D3600" t="s">
        <v>2046</v>
      </c>
    </row>
    <row r="3601" spans="1:4" hidden="1">
      <c r="A3601" t="s">
        <v>164</v>
      </c>
      <c r="B3601">
        <v>8</v>
      </c>
      <c r="C3601">
        <v>139</v>
      </c>
      <c r="D3601" t="s">
        <v>2046</v>
      </c>
    </row>
    <row r="3602" spans="1:4" hidden="1">
      <c r="A3602" t="s">
        <v>262</v>
      </c>
      <c r="B3602">
        <v>8</v>
      </c>
      <c r="C3602">
        <v>139</v>
      </c>
      <c r="D3602" t="s">
        <v>2046</v>
      </c>
    </row>
    <row r="3603" spans="1:4" hidden="1">
      <c r="A3603" t="s">
        <v>391</v>
      </c>
      <c r="B3603">
        <v>8</v>
      </c>
      <c r="C3603">
        <v>139</v>
      </c>
      <c r="D3603" t="s">
        <v>2046</v>
      </c>
    </row>
    <row r="3604" spans="1:4" hidden="1">
      <c r="A3604" t="s">
        <v>329</v>
      </c>
      <c r="B3604">
        <v>8</v>
      </c>
      <c r="C3604">
        <v>139</v>
      </c>
      <c r="D3604" t="s">
        <v>2046</v>
      </c>
    </row>
    <row r="3605" spans="1:4" hidden="1">
      <c r="A3605" t="s">
        <v>8</v>
      </c>
      <c r="B3605">
        <v>8</v>
      </c>
      <c r="C3605">
        <v>139</v>
      </c>
      <c r="D3605" t="s">
        <v>2046</v>
      </c>
    </row>
    <row r="3606" spans="1:4" hidden="1">
      <c r="A3606" t="s">
        <v>62</v>
      </c>
      <c r="B3606">
        <v>8</v>
      </c>
      <c r="C3606">
        <v>139</v>
      </c>
      <c r="D3606" t="s">
        <v>2046</v>
      </c>
    </row>
    <row r="3607" spans="1:4" hidden="1">
      <c r="A3607" t="s">
        <v>63</v>
      </c>
      <c r="B3607">
        <v>8</v>
      </c>
      <c r="C3607">
        <v>139</v>
      </c>
      <c r="D3607" t="s">
        <v>2046</v>
      </c>
    </row>
    <row r="3608" spans="1:4" hidden="1">
      <c r="A3608" t="s">
        <v>64</v>
      </c>
      <c r="B3608">
        <v>8</v>
      </c>
      <c r="C3608">
        <v>139</v>
      </c>
      <c r="D3608" t="s">
        <v>2046</v>
      </c>
    </row>
    <row r="3609" spans="1:4" hidden="1">
      <c r="A3609" t="s">
        <v>65</v>
      </c>
      <c r="B3609">
        <v>8</v>
      </c>
      <c r="C3609">
        <v>139</v>
      </c>
      <c r="D3609" t="s">
        <v>2046</v>
      </c>
    </row>
    <row r="3610" spans="1:4" hidden="1">
      <c r="A3610" t="s">
        <v>66</v>
      </c>
      <c r="B3610">
        <v>8</v>
      </c>
      <c r="C3610">
        <v>139</v>
      </c>
      <c r="D3610" t="s">
        <v>2046</v>
      </c>
    </row>
    <row r="3611" spans="1:4" hidden="1">
      <c r="A3611" t="s">
        <v>10</v>
      </c>
      <c r="B3611">
        <v>8</v>
      </c>
      <c r="C3611">
        <v>139</v>
      </c>
      <c r="D3611" t="s">
        <v>2046</v>
      </c>
    </row>
    <row r="3612" spans="1:4" hidden="1">
      <c r="A3612" t="s">
        <v>12</v>
      </c>
      <c r="B3612">
        <v>8</v>
      </c>
      <c r="C3612">
        <v>278</v>
      </c>
      <c r="D3612" t="s">
        <v>2046</v>
      </c>
    </row>
    <row r="3613" spans="1:4" hidden="1">
      <c r="A3613" t="s">
        <v>372</v>
      </c>
      <c r="B3613">
        <v>8</v>
      </c>
      <c r="C3613">
        <v>139</v>
      </c>
      <c r="D3613" t="s">
        <v>2046</v>
      </c>
    </row>
    <row r="3614" spans="1:4" hidden="1">
      <c r="A3614" t="s">
        <v>508</v>
      </c>
      <c r="B3614">
        <v>8</v>
      </c>
      <c r="C3614">
        <v>139</v>
      </c>
      <c r="D3614" t="s">
        <v>2046</v>
      </c>
    </row>
    <row r="3615" spans="1:4" hidden="1">
      <c r="A3615" t="s">
        <v>330</v>
      </c>
      <c r="B3615">
        <v>8</v>
      </c>
      <c r="C3615">
        <v>278</v>
      </c>
      <c r="D3615" t="s">
        <v>2046</v>
      </c>
    </row>
    <row r="3616" spans="1:4" hidden="1">
      <c r="A3616" t="s">
        <v>2231</v>
      </c>
      <c r="B3616">
        <v>8</v>
      </c>
      <c r="C3616">
        <v>1251</v>
      </c>
      <c r="D3616" t="s">
        <v>2046</v>
      </c>
    </row>
    <row r="3617" spans="1:4" hidden="1">
      <c r="A3617" t="s">
        <v>392</v>
      </c>
      <c r="B3617">
        <v>8</v>
      </c>
      <c r="C3617">
        <v>139</v>
      </c>
      <c r="D3617" t="s">
        <v>2046</v>
      </c>
    </row>
    <row r="3618" spans="1:4" hidden="1">
      <c r="A3618" t="s">
        <v>331</v>
      </c>
      <c r="B3618">
        <v>8</v>
      </c>
      <c r="C3618">
        <v>139</v>
      </c>
      <c r="D3618" t="s">
        <v>2046</v>
      </c>
    </row>
    <row r="3619" spans="1:4" hidden="1">
      <c r="A3619" t="s">
        <v>438</v>
      </c>
      <c r="B3619">
        <v>8</v>
      </c>
      <c r="C3619">
        <v>139</v>
      </c>
      <c r="D3619" t="s">
        <v>2046</v>
      </c>
    </row>
    <row r="3620" spans="1:4" hidden="1">
      <c r="A3620" t="s">
        <v>332</v>
      </c>
      <c r="B3620">
        <v>8</v>
      </c>
      <c r="C3620">
        <v>417</v>
      </c>
      <c r="D3620" t="s">
        <v>2046</v>
      </c>
    </row>
    <row r="3621" spans="1:4" hidden="1">
      <c r="A3621" t="s">
        <v>2232</v>
      </c>
      <c r="B3621">
        <v>8</v>
      </c>
      <c r="C3621">
        <v>278</v>
      </c>
      <c r="D3621" t="s">
        <v>2046</v>
      </c>
    </row>
    <row r="3622" spans="1:4" hidden="1">
      <c r="A3622" t="s">
        <v>333</v>
      </c>
      <c r="B3622">
        <v>8</v>
      </c>
      <c r="C3622">
        <v>278</v>
      </c>
      <c r="D3622" t="s">
        <v>2046</v>
      </c>
    </row>
    <row r="3623" spans="1:4" hidden="1">
      <c r="A3623" t="s">
        <v>279</v>
      </c>
      <c r="B3623">
        <v>8</v>
      </c>
      <c r="C3623">
        <v>556</v>
      </c>
      <c r="D3623" t="s">
        <v>2046</v>
      </c>
    </row>
    <row r="3624" spans="1:4" hidden="1">
      <c r="A3624" t="s">
        <v>393</v>
      </c>
      <c r="B3624">
        <v>8</v>
      </c>
      <c r="C3624">
        <v>278</v>
      </c>
      <c r="D3624" t="s">
        <v>2046</v>
      </c>
    </row>
    <row r="3625" spans="1:4" hidden="1">
      <c r="A3625" t="s">
        <v>2233</v>
      </c>
      <c r="B3625">
        <v>8</v>
      </c>
      <c r="C3625">
        <v>139</v>
      </c>
      <c r="D3625" t="s">
        <v>2046</v>
      </c>
    </row>
    <row r="3626" spans="1:4" hidden="1">
      <c r="A3626" t="s">
        <v>67</v>
      </c>
      <c r="B3626">
        <v>8</v>
      </c>
      <c r="C3626">
        <v>695</v>
      </c>
      <c r="D3626" t="s">
        <v>2046</v>
      </c>
    </row>
    <row r="3627" spans="1:4" hidden="1">
      <c r="A3627" t="s">
        <v>68</v>
      </c>
      <c r="B3627">
        <v>8</v>
      </c>
      <c r="C3627">
        <v>139</v>
      </c>
      <c r="D3627" t="s">
        <v>2046</v>
      </c>
    </row>
    <row r="3628" spans="1:4" hidden="1">
      <c r="A3628" t="s">
        <v>69</v>
      </c>
      <c r="B3628">
        <v>8</v>
      </c>
      <c r="C3628">
        <v>139</v>
      </c>
      <c r="D3628" t="s">
        <v>2046</v>
      </c>
    </row>
    <row r="3629" spans="1:4" hidden="1">
      <c r="A3629" t="s">
        <v>70</v>
      </c>
      <c r="B3629">
        <v>8</v>
      </c>
      <c r="C3629">
        <v>139</v>
      </c>
      <c r="D3629" t="s">
        <v>2046</v>
      </c>
    </row>
    <row r="3630" spans="1:4" hidden="1">
      <c r="A3630" t="s">
        <v>71</v>
      </c>
      <c r="B3630">
        <v>8</v>
      </c>
      <c r="C3630">
        <v>139</v>
      </c>
      <c r="D3630" t="s">
        <v>2046</v>
      </c>
    </row>
    <row r="3631" spans="1:4" hidden="1">
      <c r="A3631" t="s">
        <v>108</v>
      </c>
      <c r="B3631">
        <v>8</v>
      </c>
      <c r="C3631">
        <v>139</v>
      </c>
      <c r="D3631" t="s">
        <v>2046</v>
      </c>
    </row>
    <row r="3632" spans="1:4" hidden="1">
      <c r="A3632" t="s">
        <v>548</v>
      </c>
      <c r="B3632">
        <v>8</v>
      </c>
      <c r="C3632">
        <v>139</v>
      </c>
      <c r="D3632" t="s">
        <v>2046</v>
      </c>
    </row>
    <row r="3633" spans="1:4" hidden="1">
      <c r="A3633" t="s">
        <v>263</v>
      </c>
      <c r="B3633">
        <v>8</v>
      </c>
      <c r="C3633">
        <v>278</v>
      </c>
      <c r="D3633" t="s">
        <v>2046</v>
      </c>
    </row>
    <row r="3634" spans="1:4" hidden="1">
      <c r="A3634" t="s">
        <v>2234</v>
      </c>
      <c r="B3634">
        <v>8</v>
      </c>
      <c r="C3634">
        <v>139</v>
      </c>
      <c r="D3634" t="s">
        <v>2046</v>
      </c>
    </row>
    <row r="3635" spans="1:4" hidden="1">
      <c r="A3635" t="s">
        <v>440</v>
      </c>
      <c r="B3635">
        <v>8</v>
      </c>
      <c r="C3635">
        <v>139</v>
      </c>
      <c r="D3635" t="s">
        <v>2046</v>
      </c>
    </row>
    <row r="3636" spans="1:4" hidden="1">
      <c r="A3636" t="s">
        <v>167</v>
      </c>
      <c r="B3636">
        <v>8</v>
      </c>
      <c r="C3636">
        <v>556</v>
      </c>
      <c r="D3636" t="s">
        <v>2046</v>
      </c>
    </row>
    <row r="3637" spans="1:4" hidden="1">
      <c r="A3637" t="s">
        <v>574</v>
      </c>
      <c r="B3637">
        <v>8</v>
      </c>
      <c r="C3637">
        <v>139</v>
      </c>
      <c r="D3637" t="s">
        <v>2046</v>
      </c>
    </row>
    <row r="3638" spans="1:4" hidden="1">
      <c r="A3638" t="s">
        <v>2235</v>
      </c>
      <c r="B3638">
        <v>8</v>
      </c>
      <c r="C3638">
        <v>139</v>
      </c>
      <c r="D3638" t="s">
        <v>2046</v>
      </c>
    </row>
    <row r="3639" spans="1:4" hidden="1">
      <c r="A3639" t="s">
        <v>13</v>
      </c>
      <c r="B3639">
        <v>8</v>
      </c>
      <c r="C3639">
        <v>278</v>
      </c>
      <c r="D3639" t="s">
        <v>2046</v>
      </c>
    </row>
    <row r="3640" spans="1:4" hidden="1">
      <c r="A3640" t="s">
        <v>73</v>
      </c>
      <c r="B3640">
        <v>8</v>
      </c>
      <c r="C3640">
        <v>278</v>
      </c>
      <c r="D3640" t="s">
        <v>2046</v>
      </c>
    </row>
    <row r="3641" spans="1:4" hidden="1">
      <c r="A3641" t="s">
        <v>2236</v>
      </c>
      <c r="B3641">
        <v>8</v>
      </c>
      <c r="C3641">
        <v>139</v>
      </c>
      <c r="D3641" t="s">
        <v>2046</v>
      </c>
    </row>
    <row r="3642" spans="1:4" hidden="1">
      <c r="A3642" t="s">
        <v>74</v>
      </c>
      <c r="B3642">
        <v>8</v>
      </c>
      <c r="C3642">
        <v>139</v>
      </c>
      <c r="D3642" t="s">
        <v>2046</v>
      </c>
    </row>
    <row r="3643" spans="1:4" hidden="1">
      <c r="A3643" t="s">
        <v>2237</v>
      </c>
      <c r="B3643">
        <v>8</v>
      </c>
      <c r="C3643">
        <v>278</v>
      </c>
      <c r="D3643" t="s">
        <v>2046</v>
      </c>
    </row>
    <row r="3644" spans="1:4" hidden="1">
      <c r="A3644" t="s">
        <v>528</v>
      </c>
      <c r="B3644">
        <v>8</v>
      </c>
      <c r="C3644">
        <v>278</v>
      </c>
      <c r="D3644" t="s">
        <v>2046</v>
      </c>
    </row>
    <row r="3645" spans="1:4" hidden="1">
      <c r="A3645" t="s">
        <v>75</v>
      </c>
      <c r="B3645">
        <v>8</v>
      </c>
      <c r="C3645">
        <v>278</v>
      </c>
      <c r="D3645" t="s">
        <v>2046</v>
      </c>
    </row>
    <row r="3646" spans="1:4" hidden="1">
      <c r="A3646" t="s">
        <v>109</v>
      </c>
      <c r="B3646">
        <v>8</v>
      </c>
      <c r="C3646">
        <v>139</v>
      </c>
      <c r="D3646" t="s">
        <v>2046</v>
      </c>
    </row>
    <row r="3647" spans="1:4" hidden="1">
      <c r="A3647" t="s">
        <v>462</v>
      </c>
      <c r="B3647">
        <v>8</v>
      </c>
      <c r="C3647">
        <v>139</v>
      </c>
      <c r="D3647" t="s">
        <v>2046</v>
      </c>
    </row>
    <row r="3648" spans="1:4" hidden="1">
      <c r="A3648" t="s">
        <v>463</v>
      </c>
      <c r="B3648">
        <v>8</v>
      </c>
      <c r="C3648">
        <v>139</v>
      </c>
      <c r="D3648" t="s">
        <v>2046</v>
      </c>
    </row>
    <row r="3649" spans="1:4" hidden="1">
      <c r="A3649" t="s">
        <v>464</v>
      </c>
      <c r="B3649">
        <v>8</v>
      </c>
      <c r="C3649">
        <v>139</v>
      </c>
      <c r="D3649" t="s">
        <v>2046</v>
      </c>
    </row>
    <row r="3650" spans="1:4" hidden="1">
      <c r="A3650" t="s">
        <v>486</v>
      </c>
      <c r="B3650">
        <v>8</v>
      </c>
      <c r="C3650">
        <v>139</v>
      </c>
      <c r="D3650" t="s">
        <v>2046</v>
      </c>
    </row>
    <row r="3651" spans="1:4" hidden="1">
      <c r="A3651" t="s">
        <v>395</v>
      </c>
      <c r="B3651">
        <v>8</v>
      </c>
      <c r="C3651">
        <v>139</v>
      </c>
      <c r="D3651" t="s">
        <v>2046</v>
      </c>
    </row>
    <row r="3652" spans="1:4" hidden="1">
      <c r="A3652" t="s">
        <v>301</v>
      </c>
      <c r="B3652">
        <v>8</v>
      </c>
      <c r="C3652">
        <v>139</v>
      </c>
      <c r="D3652" t="s">
        <v>2046</v>
      </c>
    </row>
    <row r="3653" spans="1:4" hidden="1">
      <c r="A3653" t="s">
        <v>76</v>
      </c>
      <c r="B3653">
        <v>8</v>
      </c>
      <c r="C3653">
        <v>139</v>
      </c>
      <c r="D3653" t="s">
        <v>2046</v>
      </c>
    </row>
    <row r="3654" spans="1:4" hidden="1">
      <c r="A3654" t="s">
        <v>168</v>
      </c>
      <c r="B3654">
        <v>8</v>
      </c>
      <c r="C3654">
        <v>139</v>
      </c>
      <c r="D3654" t="s">
        <v>2046</v>
      </c>
    </row>
    <row r="3655" spans="1:4" hidden="1">
      <c r="A3655" t="s">
        <v>14</v>
      </c>
      <c r="B3655">
        <v>8</v>
      </c>
      <c r="C3655">
        <v>417</v>
      </c>
      <c r="D3655" t="s">
        <v>2046</v>
      </c>
    </row>
    <row r="3656" spans="1:4" hidden="1">
      <c r="A3656" t="s">
        <v>15</v>
      </c>
      <c r="B3656">
        <v>8</v>
      </c>
      <c r="C3656">
        <v>278</v>
      </c>
      <c r="D3656" t="s">
        <v>2046</v>
      </c>
    </row>
    <row r="3657" spans="1:4" hidden="1">
      <c r="A3657" t="s">
        <v>472</v>
      </c>
      <c r="B3657">
        <v>8</v>
      </c>
      <c r="C3657">
        <v>556</v>
      </c>
      <c r="D3657" t="s">
        <v>2046</v>
      </c>
    </row>
    <row r="3658" spans="1:4" hidden="1">
      <c r="A3658" t="s">
        <v>16</v>
      </c>
      <c r="B3658">
        <v>8</v>
      </c>
      <c r="C3658">
        <v>278</v>
      </c>
      <c r="D3658" t="s">
        <v>2046</v>
      </c>
    </row>
    <row r="3659" spans="1:4" hidden="1">
      <c r="A3659" t="s">
        <v>17</v>
      </c>
      <c r="B3659">
        <v>8</v>
      </c>
      <c r="C3659">
        <v>278</v>
      </c>
      <c r="D3659" t="s">
        <v>2046</v>
      </c>
    </row>
    <row r="3660" spans="1:4" hidden="1">
      <c r="A3660" t="s">
        <v>18</v>
      </c>
      <c r="B3660">
        <v>8</v>
      </c>
      <c r="C3660">
        <v>834</v>
      </c>
      <c r="D3660" t="s">
        <v>2046</v>
      </c>
    </row>
    <row r="3661" spans="1:4" hidden="1">
      <c r="A3661" t="s">
        <v>396</v>
      </c>
      <c r="B3661">
        <v>8</v>
      </c>
      <c r="C3661">
        <v>1668</v>
      </c>
      <c r="D3661" t="s">
        <v>2046</v>
      </c>
    </row>
    <row r="3662" spans="1:4" hidden="1">
      <c r="A3662" t="s">
        <v>19</v>
      </c>
      <c r="B3662">
        <v>8</v>
      </c>
      <c r="C3662">
        <v>278</v>
      </c>
      <c r="D3662" t="s">
        <v>2046</v>
      </c>
    </row>
    <row r="3663" spans="1:4" hidden="1">
      <c r="A3663" t="s">
        <v>21</v>
      </c>
      <c r="B3663">
        <v>8</v>
      </c>
      <c r="C3663">
        <v>834</v>
      </c>
      <c r="D3663" t="s">
        <v>2046</v>
      </c>
    </row>
    <row r="3664" spans="1:4" hidden="1">
      <c r="A3664" t="s">
        <v>22</v>
      </c>
      <c r="B3664">
        <v>8</v>
      </c>
      <c r="C3664">
        <v>834</v>
      </c>
      <c r="D3664" t="s">
        <v>2046</v>
      </c>
    </row>
    <row r="3665" spans="1:4" hidden="1">
      <c r="A3665" t="s">
        <v>23</v>
      </c>
      <c r="B3665">
        <v>8</v>
      </c>
      <c r="C3665">
        <v>139</v>
      </c>
      <c r="D3665" t="s">
        <v>2046</v>
      </c>
    </row>
    <row r="3666" spans="1:4" hidden="1">
      <c r="A3666" t="s">
        <v>169</v>
      </c>
      <c r="B3666">
        <v>8</v>
      </c>
      <c r="C3666">
        <v>139</v>
      </c>
      <c r="D3666" t="s">
        <v>2046</v>
      </c>
    </row>
    <row r="3667" spans="1:4" hidden="1">
      <c r="A3667" t="s">
        <v>24</v>
      </c>
      <c r="B3667">
        <v>8</v>
      </c>
      <c r="C3667">
        <v>139</v>
      </c>
      <c r="D3667" t="s">
        <v>2046</v>
      </c>
    </row>
    <row r="3668" spans="1:4" hidden="1">
      <c r="A3668" t="s">
        <v>170</v>
      </c>
      <c r="B3668">
        <v>8</v>
      </c>
      <c r="C3668">
        <v>139</v>
      </c>
      <c r="D3668" t="s">
        <v>2046</v>
      </c>
    </row>
    <row r="3669" spans="1:4" hidden="1">
      <c r="A3669" t="s">
        <v>25</v>
      </c>
      <c r="B3669">
        <v>8</v>
      </c>
      <c r="C3669">
        <v>139</v>
      </c>
      <c r="D3669" t="s">
        <v>2046</v>
      </c>
    </row>
    <row r="3670" spans="1:4" hidden="1">
      <c r="A3670" t="s">
        <v>171</v>
      </c>
      <c r="B3670">
        <v>8</v>
      </c>
      <c r="C3670">
        <v>139</v>
      </c>
      <c r="D3670" t="s">
        <v>2046</v>
      </c>
    </row>
    <row r="3671" spans="1:4" hidden="1">
      <c r="A3671" t="s">
        <v>26</v>
      </c>
      <c r="B3671">
        <v>8</v>
      </c>
      <c r="C3671">
        <v>139</v>
      </c>
      <c r="D3671" t="s">
        <v>2046</v>
      </c>
    </row>
    <row r="3672" spans="1:4" hidden="1">
      <c r="A3672" t="s">
        <v>2238</v>
      </c>
      <c r="B3672">
        <v>8</v>
      </c>
      <c r="C3672">
        <v>139</v>
      </c>
      <c r="D3672" t="s">
        <v>2046</v>
      </c>
    </row>
    <row r="3673" spans="1:4" hidden="1">
      <c r="A3673" t="s">
        <v>2239</v>
      </c>
      <c r="B3673">
        <v>8</v>
      </c>
      <c r="C3673">
        <v>139</v>
      </c>
      <c r="D3673" t="s">
        <v>2046</v>
      </c>
    </row>
    <row r="3674" spans="1:4" hidden="1">
      <c r="A3674" t="s">
        <v>1712</v>
      </c>
      <c r="B3674">
        <v>8</v>
      </c>
      <c r="C3674">
        <v>140</v>
      </c>
      <c r="D3674" t="s">
        <v>2046</v>
      </c>
    </row>
    <row r="3675" spans="1:4" hidden="1">
      <c r="A3675" t="s">
        <v>27</v>
      </c>
      <c r="B3675">
        <v>8</v>
      </c>
      <c r="C3675">
        <v>556</v>
      </c>
      <c r="D3675" t="s">
        <v>2046</v>
      </c>
    </row>
    <row r="3676" spans="1:4" hidden="1">
      <c r="A3676" t="s">
        <v>1698</v>
      </c>
      <c r="B3676">
        <v>8</v>
      </c>
      <c r="C3676">
        <v>278</v>
      </c>
      <c r="D3676" t="s">
        <v>2046</v>
      </c>
    </row>
    <row r="3677" spans="1:4" hidden="1">
      <c r="A3677" t="s">
        <v>28</v>
      </c>
      <c r="B3677">
        <v>8</v>
      </c>
      <c r="C3677">
        <v>278</v>
      </c>
      <c r="D3677" t="s">
        <v>2046</v>
      </c>
    </row>
    <row r="3678" spans="1:4" hidden="1">
      <c r="A3678" t="s">
        <v>110</v>
      </c>
      <c r="B3678">
        <v>8</v>
      </c>
      <c r="C3678">
        <v>139</v>
      </c>
      <c r="D3678" t="s">
        <v>2046</v>
      </c>
    </row>
    <row r="3679" spans="1:4" hidden="1">
      <c r="A3679" t="s">
        <v>172</v>
      </c>
      <c r="B3679">
        <v>8</v>
      </c>
      <c r="C3679">
        <v>139</v>
      </c>
      <c r="D3679" t="s">
        <v>2046</v>
      </c>
    </row>
    <row r="3680" spans="1:4" hidden="1">
      <c r="A3680" t="s">
        <v>29</v>
      </c>
      <c r="B3680">
        <v>8</v>
      </c>
      <c r="C3680">
        <v>139</v>
      </c>
      <c r="D3680" t="s">
        <v>2046</v>
      </c>
    </row>
    <row r="3681" spans="1:4" hidden="1">
      <c r="A3681" t="s">
        <v>111</v>
      </c>
      <c r="B3681">
        <v>8</v>
      </c>
      <c r="C3681">
        <v>139</v>
      </c>
      <c r="D3681" t="s">
        <v>2046</v>
      </c>
    </row>
    <row r="3682" spans="1:4" hidden="1">
      <c r="A3682" t="s">
        <v>173</v>
      </c>
      <c r="B3682">
        <v>8</v>
      </c>
      <c r="C3682">
        <v>139</v>
      </c>
      <c r="D3682" t="s">
        <v>2046</v>
      </c>
    </row>
    <row r="3683" spans="1:4" hidden="1">
      <c r="A3683" t="s">
        <v>30</v>
      </c>
      <c r="B3683">
        <v>8</v>
      </c>
      <c r="C3683">
        <v>139</v>
      </c>
      <c r="D3683" t="s">
        <v>2046</v>
      </c>
    </row>
    <row r="3684" spans="1:4" hidden="1">
      <c r="A3684" t="s">
        <v>397</v>
      </c>
      <c r="B3684">
        <v>8</v>
      </c>
      <c r="C3684">
        <v>278</v>
      </c>
      <c r="D3684" t="s">
        <v>2046</v>
      </c>
    </row>
    <row r="3685" spans="1:4" hidden="1">
      <c r="A3685" t="s">
        <v>31</v>
      </c>
      <c r="B3685">
        <v>8</v>
      </c>
      <c r="C3685">
        <v>556</v>
      </c>
      <c r="D3685" t="s">
        <v>2046</v>
      </c>
    </row>
    <row r="3686" spans="1:4" hidden="1">
      <c r="A3686" t="s">
        <v>422</v>
      </c>
      <c r="B3686">
        <v>8</v>
      </c>
      <c r="C3686">
        <v>556</v>
      </c>
      <c r="D3686" t="s">
        <v>2046</v>
      </c>
    </row>
    <row r="3687" spans="1:4" hidden="1">
      <c r="A3687" t="s">
        <v>32</v>
      </c>
      <c r="B3687">
        <v>8</v>
      </c>
      <c r="C3687">
        <v>278</v>
      </c>
      <c r="D3687" t="s">
        <v>2046</v>
      </c>
    </row>
    <row r="3688" spans="1:4" hidden="1">
      <c r="A3688" t="s">
        <v>33</v>
      </c>
      <c r="B3688">
        <v>8</v>
      </c>
      <c r="C3688">
        <v>417</v>
      </c>
      <c r="D3688" t="s">
        <v>2046</v>
      </c>
    </row>
    <row r="3689" spans="1:4" hidden="1">
      <c r="A3689" t="s">
        <v>34</v>
      </c>
      <c r="B3689">
        <v>8</v>
      </c>
      <c r="C3689">
        <v>417</v>
      </c>
      <c r="D3689" t="s">
        <v>2046</v>
      </c>
    </row>
    <row r="3690" spans="1:4" hidden="1">
      <c r="A3690" t="s">
        <v>35</v>
      </c>
      <c r="B3690">
        <v>8</v>
      </c>
      <c r="C3690">
        <v>278</v>
      </c>
      <c r="D3690" t="s">
        <v>2046</v>
      </c>
    </row>
    <row r="3691" spans="1:4" hidden="1">
      <c r="A3691" t="s">
        <v>398</v>
      </c>
      <c r="B3691">
        <v>8</v>
      </c>
      <c r="C3691">
        <v>278</v>
      </c>
      <c r="D3691" t="s">
        <v>2046</v>
      </c>
    </row>
    <row r="3692" spans="1:4" hidden="1">
      <c r="A3692" t="s">
        <v>423</v>
      </c>
      <c r="B3692">
        <v>8</v>
      </c>
      <c r="C3692">
        <v>278</v>
      </c>
      <c r="D3692" t="s">
        <v>2046</v>
      </c>
    </row>
    <row r="3693" spans="1:4" hidden="1">
      <c r="A3693" t="s">
        <v>400</v>
      </c>
      <c r="B3693">
        <v>8</v>
      </c>
      <c r="C3693">
        <v>973</v>
      </c>
      <c r="D3693" t="s">
        <v>2046</v>
      </c>
    </row>
    <row r="3694" spans="1:4" hidden="1">
      <c r="A3694" t="s">
        <v>36</v>
      </c>
      <c r="B3694">
        <v>8</v>
      </c>
      <c r="C3694">
        <v>139</v>
      </c>
      <c r="D3694" t="s">
        <v>2046</v>
      </c>
    </row>
    <row r="3695" spans="1:4" hidden="1">
      <c r="A3695" t="s">
        <v>37</v>
      </c>
      <c r="B3695">
        <v>8</v>
      </c>
      <c r="C3695">
        <v>139</v>
      </c>
      <c r="D3695" t="s">
        <v>2046</v>
      </c>
    </row>
    <row r="3696" spans="1:4" hidden="1">
      <c r="A3696" t="s">
        <v>38</v>
      </c>
      <c r="B3696">
        <v>8</v>
      </c>
      <c r="C3696">
        <v>139</v>
      </c>
      <c r="D3696" t="s">
        <v>2046</v>
      </c>
    </row>
    <row r="3697" spans="1:4" hidden="1">
      <c r="A3697" t="s">
        <v>39</v>
      </c>
      <c r="B3697">
        <v>8</v>
      </c>
      <c r="C3697">
        <v>139</v>
      </c>
      <c r="D3697" t="s">
        <v>2046</v>
      </c>
    </row>
    <row r="3698" spans="1:4" hidden="1">
      <c r="A3698" t="s">
        <v>40</v>
      </c>
      <c r="B3698">
        <v>8</v>
      </c>
      <c r="C3698">
        <v>139</v>
      </c>
      <c r="D3698" t="s">
        <v>2046</v>
      </c>
    </row>
    <row r="3699" spans="1:4" hidden="1">
      <c r="A3699" t="s">
        <v>424</v>
      </c>
      <c r="B3699">
        <v>8</v>
      </c>
      <c r="C3699">
        <v>417</v>
      </c>
      <c r="D3699" t="s">
        <v>2046</v>
      </c>
    </row>
    <row r="3700" spans="1:4" hidden="1">
      <c r="A3700" t="s">
        <v>2240</v>
      </c>
      <c r="B3700">
        <v>8</v>
      </c>
      <c r="C3700">
        <v>139</v>
      </c>
      <c r="D3700" t="s">
        <v>2046</v>
      </c>
    </row>
    <row r="3701" spans="1:4" hidden="1">
      <c r="A3701" t="s">
        <v>41</v>
      </c>
      <c r="B3701">
        <v>8</v>
      </c>
      <c r="C3701">
        <v>139</v>
      </c>
      <c r="D3701" t="s">
        <v>2046</v>
      </c>
    </row>
    <row r="3702" spans="1:4" hidden="1">
      <c r="A3702" t="s">
        <v>42</v>
      </c>
      <c r="B3702">
        <v>8</v>
      </c>
      <c r="C3702">
        <v>556</v>
      </c>
      <c r="D3702" t="s">
        <v>2046</v>
      </c>
    </row>
    <row r="3703" spans="1:4" hidden="1">
      <c r="A3703" t="s">
        <v>473</v>
      </c>
      <c r="B3703">
        <v>8</v>
      </c>
      <c r="C3703">
        <v>278</v>
      </c>
      <c r="D3703" t="s">
        <v>2046</v>
      </c>
    </row>
    <row r="3704" spans="1:4" hidden="1">
      <c r="A3704" t="s">
        <v>43</v>
      </c>
      <c r="B3704">
        <v>8</v>
      </c>
      <c r="C3704">
        <v>278</v>
      </c>
      <c r="D3704" t="s">
        <v>2046</v>
      </c>
    </row>
    <row r="3705" spans="1:4" hidden="1">
      <c r="A3705" t="s">
        <v>474</v>
      </c>
      <c r="B3705">
        <v>8</v>
      </c>
      <c r="C3705">
        <v>1341</v>
      </c>
      <c r="D3705" t="s">
        <v>2046</v>
      </c>
    </row>
    <row r="3706" spans="1:4" hidden="1">
      <c r="A3706" t="s">
        <v>174</v>
      </c>
      <c r="B3706">
        <v>8</v>
      </c>
      <c r="C3706">
        <v>556</v>
      </c>
      <c r="D3706" t="s">
        <v>2046</v>
      </c>
    </row>
    <row r="3707" spans="1:4" hidden="1">
      <c r="A3707" t="s">
        <v>425</v>
      </c>
      <c r="B3707">
        <v>8</v>
      </c>
      <c r="C3707">
        <v>278</v>
      </c>
      <c r="D3707" t="s">
        <v>2046</v>
      </c>
    </row>
    <row r="3708" spans="1:4" hidden="1">
      <c r="A3708" t="s">
        <v>175</v>
      </c>
      <c r="B3708">
        <v>8</v>
      </c>
      <c r="C3708">
        <v>417</v>
      </c>
      <c r="D3708" t="s">
        <v>2046</v>
      </c>
    </row>
    <row r="3709" spans="1:4" hidden="1">
      <c r="A3709" t="s">
        <v>2267</v>
      </c>
      <c r="B3709">
        <v>8</v>
      </c>
      <c r="C3709">
        <v>646</v>
      </c>
      <c r="D3709" t="s">
        <v>2046</v>
      </c>
    </row>
    <row r="3710" spans="1:4" hidden="1">
      <c r="A3710" t="s">
        <v>426</v>
      </c>
      <c r="B3710">
        <v>8</v>
      </c>
      <c r="C3710">
        <v>139</v>
      </c>
      <c r="D3710" t="s">
        <v>2046</v>
      </c>
    </row>
    <row r="3711" spans="1:4" hidden="1">
      <c r="A3711" t="s">
        <v>531</v>
      </c>
      <c r="B3711">
        <v>8</v>
      </c>
      <c r="C3711">
        <v>139</v>
      </c>
      <c r="D3711" t="s">
        <v>2046</v>
      </c>
    </row>
    <row r="3712" spans="1:4" hidden="1">
      <c r="A3712" t="s">
        <v>2268</v>
      </c>
      <c r="B3712">
        <v>8</v>
      </c>
      <c r="C3712">
        <v>323</v>
      </c>
      <c r="D3712" t="s">
        <v>2046</v>
      </c>
    </row>
    <row r="3713" spans="1:4" hidden="1">
      <c r="A3713" t="s">
        <v>2269</v>
      </c>
      <c r="B3713">
        <v>8</v>
      </c>
      <c r="C3713">
        <v>323</v>
      </c>
      <c r="D3713" t="s">
        <v>2046</v>
      </c>
    </row>
    <row r="3714" spans="1:4" hidden="1">
      <c r="A3714" t="s">
        <v>2270</v>
      </c>
      <c r="B3714">
        <v>8</v>
      </c>
      <c r="C3714">
        <v>323</v>
      </c>
      <c r="D3714" t="s">
        <v>2046</v>
      </c>
    </row>
    <row r="3715" spans="1:4" hidden="1">
      <c r="A3715" t="s">
        <v>2271</v>
      </c>
      <c r="B3715">
        <v>8</v>
      </c>
      <c r="C3715">
        <v>323</v>
      </c>
      <c r="D3715" t="s">
        <v>2046</v>
      </c>
    </row>
    <row r="3716" spans="1:4" hidden="1">
      <c r="A3716" t="s">
        <v>2272</v>
      </c>
      <c r="B3716">
        <v>8</v>
      </c>
      <c r="C3716">
        <v>323</v>
      </c>
      <c r="D3716" t="s">
        <v>2046</v>
      </c>
    </row>
    <row r="3717" spans="1:4" hidden="1">
      <c r="A3717" t="s">
        <v>2273</v>
      </c>
      <c r="B3717">
        <v>8</v>
      </c>
      <c r="C3717">
        <v>323</v>
      </c>
      <c r="D3717" t="s">
        <v>2046</v>
      </c>
    </row>
    <row r="3718" spans="1:4" hidden="1">
      <c r="A3718" t="s">
        <v>2274</v>
      </c>
      <c r="B3718">
        <v>8</v>
      </c>
      <c r="C3718">
        <v>323</v>
      </c>
      <c r="D3718" t="s">
        <v>2046</v>
      </c>
    </row>
    <row r="3719" spans="1:4" hidden="1">
      <c r="A3719" t="s">
        <v>2275</v>
      </c>
      <c r="B3719">
        <v>8</v>
      </c>
      <c r="C3719">
        <v>323</v>
      </c>
      <c r="D3719" t="s">
        <v>2046</v>
      </c>
    </row>
    <row r="3720" spans="1:4" hidden="1">
      <c r="A3720" t="s">
        <v>2276</v>
      </c>
      <c r="B3720">
        <v>8</v>
      </c>
      <c r="C3720">
        <v>323</v>
      </c>
      <c r="D3720" t="s">
        <v>2046</v>
      </c>
    </row>
    <row r="3721" spans="1:4" hidden="1">
      <c r="A3721" t="s">
        <v>2277</v>
      </c>
      <c r="B3721">
        <v>8</v>
      </c>
      <c r="C3721">
        <v>323</v>
      </c>
      <c r="D3721" t="s">
        <v>2046</v>
      </c>
    </row>
    <row r="3722" spans="1:4" hidden="1">
      <c r="A3722" t="s">
        <v>2278</v>
      </c>
      <c r="B3722">
        <v>8</v>
      </c>
      <c r="C3722">
        <v>323</v>
      </c>
      <c r="D3722" t="s">
        <v>2046</v>
      </c>
    </row>
    <row r="3723" spans="1:4" hidden="1">
      <c r="A3723" t="s">
        <v>2279</v>
      </c>
      <c r="B3723">
        <v>8</v>
      </c>
      <c r="C3723">
        <v>969</v>
      </c>
      <c r="D3723" t="s">
        <v>2046</v>
      </c>
    </row>
    <row r="3724" spans="1:4" hidden="1">
      <c r="A3724" t="s">
        <v>2280</v>
      </c>
      <c r="B3724">
        <v>8</v>
      </c>
      <c r="C3724">
        <v>323</v>
      </c>
      <c r="D3724" t="s">
        <v>2046</v>
      </c>
    </row>
    <row r="3725" spans="1:4" hidden="1">
      <c r="A3725" t="s">
        <v>2281</v>
      </c>
      <c r="B3725">
        <v>8</v>
      </c>
      <c r="C3725">
        <v>323</v>
      </c>
      <c r="D3725" t="s">
        <v>2046</v>
      </c>
    </row>
    <row r="3726" spans="1:4" hidden="1">
      <c r="A3726" t="s">
        <v>2282</v>
      </c>
      <c r="B3726">
        <v>8</v>
      </c>
      <c r="C3726">
        <v>323</v>
      </c>
      <c r="D3726" t="s">
        <v>2046</v>
      </c>
    </row>
    <row r="3727" spans="1:4" hidden="1">
      <c r="A3727" t="s">
        <v>2283</v>
      </c>
      <c r="B3727">
        <v>8</v>
      </c>
      <c r="C3727">
        <v>323</v>
      </c>
      <c r="D3727" t="s">
        <v>2046</v>
      </c>
    </row>
    <row r="3728" spans="1:4" hidden="1">
      <c r="A3728" t="s">
        <v>2284</v>
      </c>
      <c r="B3728">
        <v>8</v>
      </c>
      <c r="C3728">
        <v>323</v>
      </c>
      <c r="D3728" t="s">
        <v>2046</v>
      </c>
    </row>
    <row r="3729" spans="1:4" hidden="1">
      <c r="A3729" t="s">
        <v>2285</v>
      </c>
      <c r="B3729">
        <v>8</v>
      </c>
      <c r="C3729">
        <v>323</v>
      </c>
      <c r="D3729" t="s">
        <v>2046</v>
      </c>
    </row>
    <row r="3730" spans="1:4" hidden="1">
      <c r="A3730" t="s">
        <v>2286</v>
      </c>
      <c r="B3730">
        <v>8</v>
      </c>
      <c r="C3730">
        <v>323</v>
      </c>
      <c r="D3730" t="s">
        <v>2046</v>
      </c>
    </row>
    <row r="3731" spans="1:4" hidden="1">
      <c r="A3731" t="s">
        <v>2287</v>
      </c>
      <c r="B3731">
        <v>8</v>
      </c>
      <c r="C3731">
        <v>646</v>
      </c>
      <c r="D3731" t="s">
        <v>2046</v>
      </c>
    </row>
    <row r="3732" spans="1:4" hidden="1">
      <c r="A3732" t="s">
        <v>2288</v>
      </c>
      <c r="B3732">
        <v>8</v>
      </c>
      <c r="C3732">
        <v>323</v>
      </c>
      <c r="D3732" t="s">
        <v>2046</v>
      </c>
    </row>
    <row r="3733" spans="1:4" hidden="1">
      <c r="A3733" t="s">
        <v>2289</v>
      </c>
      <c r="B3733">
        <v>8</v>
      </c>
      <c r="C3733">
        <v>323</v>
      </c>
      <c r="D3733" t="s">
        <v>2046</v>
      </c>
    </row>
    <row r="3734" spans="1:4" hidden="1">
      <c r="A3734" t="s">
        <v>2290</v>
      </c>
      <c r="B3734">
        <v>8</v>
      </c>
      <c r="C3734">
        <v>323</v>
      </c>
      <c r="D3734" t="s">
        <v>2046</v>
      </c>
    </row>
    <row r="3735" spans="1:4" hidden="1">
      <c r="A3735" t="s">
        <v>2291</v>
      </c>
      <c r="B3735">
        <v>8</v>
      </c>
      <c r="C3735">
        <v>323</v>
      </c>
      <c r="D3735" t="s">
        <v>2046</v>
      </c>
    </row>
    <row r="3736" spans="1:4" hidden="1">
      <c r="A3736" t="s">
        <v>2292</v>
      </c>
      <c r="B3736">
        <v>8</v>
      </c>
      <c r="C3736">
        <v>323</v>
      </c>
      <c r="D3736" t="s">
        <v>2046</v>
      </c>
    </row>
    <row r="3737" spans="1:4" hidden="1">
      <c r="A3737" t="s">
        <v>487</v>
      </c>
      <c r="B3737">
        <v>8</v>
      </c>
      <c r="C3737">
        <v>139</v>
      </c>
      <c r="D3737" t="s">
        <v>2046</v>
      </c>
    </row>
    <row r="3738" spans="1:4" hidden="1">
      <c r="A3738" t="s">
        <v>2293</v>
      </c>
      <c r="B3738">
        <v>8</v>
      </c>
      <c r="C3738">
        <v>323</v>
      </c>
      <c r="D3738" t="s">
        <v>2046</v>
      </c>
    </row>
    <row r="3739" spans="1:4" hidden="1">
      <c r="A3739" t="s">
        <v>2294</v>
      </c>
      <c r="B3739">
        <v>8</v>
      </c>
      <c r="C3739">
        <v>323</v>
      </c>
      <c r="D3739" t="s">
        <v>2046</v>
      </c>
    </row>
    <row r="3740" spans="1:4" hidden="1">
      <c r="A3740" t="s">
        <v>2295</v>
      </c>
      <c r="B3740">
        <v>8</v>
      </c>
      <c r="C3740">
        <v>323</v>
      </c>
      <c r="D3740" t="s">
        <v>2046</v>
      </c>
    </row>
    <row r="3741" spans="1:4" hidden="1">
      <c r="A3741" t="s">
        <v>2296</v>
      </c>
      <c r="B3741">
        <v>8</v>
      </c>
      <c r="C3741">
        <v>323</v>
      </c>
      <c r="D3741" t="s">
        <v>2046</v>
      </c>
    </row>
    <row r="3742" spans="1:4" hidden="1">
      <c r="A3742" t="s">
        <v>2297</v>
      </c>
      <c r="B3742">
        <v>8</v>
      </c>
      <c r="C3742">
        <v>323</v>
      </c>
      <c r="D3742" t="s">
        <v>2046</v>
      </c>
    </row>
    <row r="3743" spans="1:4" hidden="1">
      <c r="A3743" t="s">
        <v>2298</v>
      </c>
      <c r="B3743">
        <v>8</v>
      </c>
      <c r="C3743">
        <v>323</v>
      </c>
      <c r="D3743" t="s">
        <v>2046</v>
      </c>
    </row>
    <row r="3744" spans="1:4" hidden="1">
      <c r="A3744" t="s">
        <v>2299</v>
      </c>
      <c r="B3744">
        <v>8</v>
      </c>
      <c r="C3744">
        <v>323</v>
      </c>
      <c r="D3744" t="s">
        <v>2046</v>
      </c>
    </row>
    <row r="3745" spans="1:4" hidden="1">
      <c r="A3745" t="s">
        <v>2300</v>
      </c>
      <c r="B3745">
        <v>8</v>
      </c>
      <c r="C3745">
        <v>323</v>
      </c>
      <c r="D3745" t="s">
        <v>2046</v>
      </c>
    </row>
    <row r="3746" spans="1:4" hidden="1">
      <c r="A3746" t="s">
        <v>2301</v>
      </c>
      <c r="B3746">
        <v>8</v>
      </c>
      <c r="C3746">
        <v>323</v>
      </c>
      <c r="D3746" t="s">
        <v>2046</v>
      </c>
    </row>
    <row r="3747" spans="1:4" hidden="1">
      <c r="A3747" t="s">
        <v>2302</v>
      </c>
      <c r="B3747">
        <v>8</v>
      </c>
      <c r="C3747">
        <v>323</v>
      </c>
      <c r="D3747" t="s">
        <v>2046</v>
      </c>
    </row>
    <row r="3748" spans="1:4" hidden="1">
      <c r="A3748" t="s">
        <v>2303</v>
      </c>
      <c r="B3748">
        <v>8</v>
      </c>
      <c r="C3748">
        <v>323</v>
      </c>
      <c r="D3748" t="s">
        <v>2046</v>
      </c>
    </row>
    <row r="3749" spans="1:4" hidden="1">
      <c r="A3749" t="s">
        <v>2304</v>
      </c>
      <c r="B3749">
        <v>8</v>
      </c>
      <c r="C3749">
        <v>323</v>
      </c>
      <c r="D3749" t="s">
        <v>2046</v>
      </c>
    </row>
    <row r="3750" spans="1:4" hidden="1">
      <c r="A3750" t="s">
        <v>2305</v>
      </c>
      <c r="B3750">
        <v>8</v>
      </c>
      <c r="C3750">
        <v>323</v>
      </c>
      <c r="D3750" t="s">
        <v>2046</v>
      </c>
    </row>
    <row r="3751" spans="1:4" hidden="1">
      <c r="A3751" t="s">
        <v>2306</v>
      </c>
      <c r="B3751">
        <v>8</v>
      </c>
      <c r="C3751">
        <v>646</v>
      </c>
      <c r="D3751" t="s">
        <v>2046</v>
      </c>
    </row>
    <row r="3752" spans="1:4" hidden="1">
      <c r="A3752" t="s">
        <v>2307</v>
      </c>
      <c r="B3752">
        <v>8</v>
      </c>
      <c r="C3752">
        <v>323</v>
      </c>
      <c r="D3752" t="s">
        <v>2046</v>
      </c>
    </row>
    <row r="3753" spans="1:4" hidden="1">
      <c r="A3753" t="s">
        <v>2011</v>
      </c>
      <c r="B3753">
        <v>8</v>
      </c>
      <c r="C3753">
        <v>323</v>
      </c>
      <c r="D3753" t="s">
        <v>2046</v>
      </c>
    </row>
    <row r="3754" spans="1:4" hidden="1">
      <c r="A3754" t="s">
        <v>2308</v>
      </c>
      <c r="B3754">
        <v>8</v>
      </c>
      <c r="C3754">
        <v>646</v>
      </c>
      <c r="D3754" t="s">
        <v>2046</v>
      </c>
    </row>
    <row r="3755" spans="1:4" hidden="1">
      <c r="A3755" t="s">
        <v>2309</v>
      </c>
      <c r="B3755">
        <v>8</v>
      </c>
      <c r="C3755">
        <v>646</v>
      </c>
      <c r="D3755" t="s">
        <v>2046</v>
      </c>
    </row>
    <row r="3756" spans="1:4" hidden="1">
      <c r="A3756" t="s">
        <v>2310</v>
      </c>
      <c r="B3756">
        <v>8</v>
      </c>
      <c r="C3756">
        <v>323</v>
      </c>
      <c r="D3756" t="s">
        <v>2046</v>
      </c>
    </row>
    <row r="3757" spans="1:4" hidden="1">
      <c r="A3757" t="s">
        <v>427</v>
      </c>
      <c r="B3757">
        <v>8</v>
      </c>
      <c r="C3757">
        <v>323</v>
      </c>
      <c r="D3757" t="s">
        <v>2046</v>
      </c>
    </row>
    <row r="3758" spans="1:4" hidden="1">
      <c r="A3758" t="s">
        <v>2311</v>
      </c>
      <c r="B3758">
        <v>8</v>
      </c>
      <c r="C3758">
        <v>323</v>
      </c>
      <c r="D3758" t="s">
        <v>2046</v>
      </c>
    </row>
    <row r="3759" spans="1:4" hidden="1">
      <c r="A3759" t="s">
        <v>2312</v>
      </c>
      <c r="B3759">
        <v>8</v>
      </c>
      <c r="C3759">
        <v>323</v>
      </c>
      <c r="D3759" t="s">
        <v>2046</v>
      </c>
    </row>
    <row r="3760" spans="1:4" hidden="1">
      <c r="A3760" t="s">
        <v>2313</v>
      </c>
      <c r="B3760">
        <v>8</v>
      </c>
      <c r="C3760">
        <v>323</v>
      </c>
      <c r="D3760" t="s">
        <v>2046</v>
      </c>
    </row>
    <row r="3761" spans="1:4" hidden="1">
      <c r="A3761" t="s">
        <v>1726</v>
      </c>
      <c r="B3761">
        <v>8</v>
      </c>
      <c r="C3761">
        <v>139</v>
      </c>
      <c r="D3761" t="s">
        <v>2046</v>
      </c>
    </row>
    <row r="3762" spans="1:4" hidden="1">
      <c r="A3762" t="s">
        <v>2241</v>
      </c>
      <c r="B3762">
        <v>8</v>
      </c>
      <c r="C3762">
        <v>139</v>
      </c>
      <c r="D3762" t="s">
        <v>2046</v>
      </c>
    </row>
    <row r="3763" spans="1:4" hidden="1">
      <c r="A3763" t="s">
        <v>1793</v>
      </c>
      <c r="B3763">
        <v>8</v>
      </c>
      <c r="C3763">
        <v>278</v>
      </c>
      <c r="D3763" t="s">
        <v>2046</v>
      </c>
    </row>
    <row r="3764" spans="1:4" hidden="1">
      <c r="A3764" t="s">
        <v>1794</v>
      </c>
      <c r="B3764">
        <v>8</v>
      </c>
      <c r="C3764">
        <v>139</v>
      </c>
      <c r="D3764" t="s">
        <v>2046</v>
      </c>
    </row>
    <row r="3765" spans="1:4" hidden="1">
      <c r="A3765" t="s">
        <v>442</v>
      </c>
      <c r="B3765">
        <v>8</v>
      </c>
      <c r="C3765">
        <v>139</v>
      </c>
      <c r="D3765" t="s">
        <v>2046</v>
      </c>
    </row>
    <row r="3766" spans="1:4" hidden="1">
      <c r="A3766" t="s">
        <v>1730</v>
      </c>
      <c r="B3766">
        <v>8</v>
      </c>
      <c r="C3766">
        <v>139</v>
      </c>
      <c r="D3766" t="s">
        <v>2046</v>
      </c>
    </row>
    <row r="3767" spans="1:4" hidden="1">
      <c r="A3767" t="s">
        <v>510</v>
      </c>
      <c r="B3767">
        <v>8</v>
      </c>
      <c r="C3767">
        <v>139</v>
      </c>
      <c r="D3767" t="s">
        <v>2046</v>
      </c>
    </row>
    <row r="3768" spans="1:4" hidden="1">
      <c r="A3768" t="s">
        <v>78</v>
      </c>
      <c r="B3768">
        <v>8</v>
      </c>
      <c r="C3768">
        <v>139</v>
      </c>
      <c r="D3768" t="s">
        <v>2046</v>
      </c>
    </row>
    <row r="3769" spans="1:4" hidden="1">
      <c r="A3769" t="s">
        <v>1702</v>
      </c>
      <c r="B3769">
        <v>8</v>
      </c>
      <c r="C3769">
        <v>139</v>
      </c>
      <c r="D3769" t="s">
        <v>2046</v>
      </c>
    </row>
    <row r="3770" spans="1:4" hidden="1">
      <c r="A3770" t="s">
        <v>1795</v>
      </c>
      <c r="B3770">
        <v>8</v>
      </c>
      <c r="C3770">
        <v>139</v>
      </c>
      <c r="D3770" t="s">
        <v>2046</v>
      </c>
    </row>
    <row r="3771" spans="1:4" hidden="1">
      <c r="A3771" t="s">
        <v>2314</v>
      </c>
      <c r="B3771">
        <v>8</v>
      </c>
      <c r="C3771">
        <v>323</v>
      </c>
      <c r="D3771" t="s">
        <v>2046</v>
      </c>
    </row>
    <row r="3772" spans="1:4" hidden="1">
      <c r="A3772" t="s">
        <v>2315</v>
      </c>
      <c r="B3772">
        <v>8</v>
      </c>
      <c r="C3772">
        <v>323</v>
      </c>
      <c r="D3772" t="s">
        <v>2046</v>
      </c>
    </row>
    <row r="3773" spans="1:4" hidden="1">
      <c r="A3773" t="s">
        <v>2316</v>
      </c>
      <c r="B3773">
        <v>8</v>
      </c>
      <c r="C3773">
        <v>323</v>
      </c>
      <c r="D3773" t="s">
        <v>2046</v>
      </c>
    </row>
    <row r="3774" spans="1:4" hidden="1">
      <c r="A3774" t="s">
        <v>2317</v>
      </c>
      <c r="B3774">
        <v>8</v>
      </c>
      <c r="C3774">
        <v>323</v>
      </c>
      <c r="D3774" t="s">
        <v>2046</v>
      </c>
    </row>
    <row r="3775" spans="1:4" hidden="1">
      <c r="A3775" t="s">
        <v>2318</v>
      </c>
      <c r="B3775">
        <v>8</v>
      </c>
      <c r="C3775">
        <v>323</v>
      </c>
      <c r="D3775" t="s">
        <v>2046</v>
      </c>
    </row>
    <row r="3776" spans="1:4" hidden="1">
      <c r="A3776" t="s">
        <v>2320</v>
      </c>
      <c r="B3776">
        <v>8</v>
      </c>
      <c r="C3776">
        <v>646</v>
      </c>
      <c r="D3776" t="s">
        <v>2046</v>
      </c>
    </row>
    <row r="3777" spans="1:4" hidden="1">
      <c r="A3777" t="s">
        <v>3076</v>
      </c>
      <c r="B3777">
        <v>8</v>
      </c>
      <c r="C3777">
        <v>323</v>
      </c>
      <c r="D3777" t="s">
        <v>2046</v>
      </c>
    </row>
    <row r="3778" spans="1:4" hidden="1">
      <c r="A3778" t="s">
        <v>2321</v>
      </c>
      <c r="B3778">
        <v>8</v>
      </c>
      <c r="C3778">
        <v>323</v>
      </c>
      <c r="D3778" t="s">
        <v>2046</v>
      </c>
    </row>
    <row r="3779" spans="1:4" hidden="1">
      <c r="A3779" t="s">
        <v>2322</v>
      </c>
      <c r="B3779">
        <v>8</v>
      </c>
      <c r="C3779">
        <v>323</v>
      </c>
      <c r="D3779" t="s">
        <v>2046</v>
      </c>
    </row>
    <row r="3780" spans="1:4" hidden="1">
      <c r="A3780" t="s">
        <v>578</v>
      </c>
      <c r="B3780">
        <v>8</v>
      </c>
      <c r="C3780">
        <v>139</v>
      </c>
      <c r="D3780" t="s">
        <v>2046</v>
      </c>
    </row>
    <row r="3781" spans="1:4" hidden="1">
      <c r="A3781" t="s">
        <v>80</v>
      </c>
      <c r="B3781">
        <v>8</v>
      </c>
      <c r="C3781">
        <v>139</v>
      </c>
      <c r="D3781" t="s">
        <v>2046</v>
      </c>
    </row>
    <row r="3782" spans="1:4" hidden="1">
      <c r="A3782" t="s">
        <v>302</v>
      </c>
      <c r="B3782">
        <v>8</v>
      </c>
      <c r="C3782">
        <v>139</v>
      </c>
      <c r="D3782" t="s">
        <v>2046</v>
      </c>
    </row>
    <row r="3783" spans="1:4" hidden="1">
      <c r="A3783" t="s">
        <v>444</v>
      </c>
      <c r="B3783">
        <v>8</v>
      </c>
      <c r="C3783">
        <v>2</v>
      </c>
      <c r="D3783" t="s">
        <v>2046</v>
      </c>
    </row>
    <row r="3784" spans="1:4" hidden="1">
      <c r="A3784" t="s">
        <v>445</v>
      </c>
      <c r="B3784">
        <v>8</v>
      </c>
      <c r="C3784">
        <v>276</v>
      </c>
      <c r="D3784" t="s">
        <v>2046</v>
      </c>
    </row>
    <row r="3785" spans="1:4" hidden="1">
      <c r="A3785" t="s">
        <v>4</v>
      </c>
      <c r="B3785">
        <v>8</v>
      </c>
      <c r="C3785">
        <v>139</v>
      </c>
      <c r="D3785" t="s">
        <v>2046</v>
      </c>
    </row>
    <row r="3786" spans="1:4" hidden="1">
      <c r="A3786" t="s">
        <v>319</v>
      </c>
      <c r="B3786">
        <v>8</v>
      </c>
      <c r="C3786">
        <v>139</v>
      </c>
      <c r="D3786" t="s">
        <v>2046</v>
      </c>
    </row>
    <row r="3787" spans="1:4" hidden="1">
      <c r="A3787" t="s">
        <v>303</v>
      </c>
      <c r="B3787">
        <v>8</v>
      </c>
      <c r="C3787">
        <v>139</v>
      </c>
      <c r="D3787" t="s">
        <v>2046</v>
      </c>
    </row>
    <row r="3788" spans="1:4" hidden="1">
      <c r="A3788" t="s">
        <v>476</v>
      </c>
      <c r="B3788">
        <v>8</v>
      </c>
      <c r="C3788">
        <v>139</v>
      </c>
      <c r="D3788" t="s">
        <v>2046</v>
      </c>
    </row>
    <row r="3789" spans="1:4" hidden="1">
      <c r="A3789" t="s">
        <v>402</v>
      </c>
      <c r="B3789">
        <v>8</v>
      </c>
      <c r="C3789">
        <v>139</v>
      </c>
      <c r="D3789" t="s">
        <v>2046</v>
      </c>
    </row>
    <row r="3790" spans="1:4" hidden="1">
      <c r="A3790" t="s">
        <v>403</v>
      </c>
      <c r="B3790">
        <v>8</v>
      </c>
      <c r="C3790">
        <v>139</v>
      </c>
      <c r="D3790" t="s">
        <v>2046</v>
      </c>
    </row>
    <row r="3791" spans="1:4" hidden="1">
      <c r="A3791" t="s">
        <v>404</v>
      </c>
      <c r="B3791">
        <v>8</v>
      </c>
      <c r="C3791">
        <v>139</v>
      </c>
      <c r="D3791" t="s">
        <v>2046</v>
      </c>
    </row>
    <row r="3792" spans="1:4" hidden="1">
      <c r="A3792" t="s">
        <v>405</v>
      </c>
      <c r="B3792">
        <v>8</v>
      </c>
      <c r="C3792">
        <v>139</v>
      </c>
      <c r="D3792" t="s">
        <v>2046</v>
      </c>
    </row>
    <row r="3793" spans="1:4" hidden="1">
      <c r="A3793" t="s">
        <v>118</v>
      </c>
      <c r="B3793">
        <v>8</v>
      </c>
      <c r="C3793">
        <v>139</v>
      </c>
      <c r="D3793" t="s">
        <v>2046</v>
      </c>
    </row>
    <row r="3794" spans="1:4" hidden="1">
      <c r="A3794" t="s">
        <v>176</v>
      </c>
      <c r="B3794">
        <v>8</v>
      </c>
      <c r="C3794">
        <v>139</v>
      </c>
      <c r="D3794" t="s">
        <v>2046</v>
      </c>
    </row>
    <row r="3795" spans="1:4" hidden="1">
      <c r="A3795" t="s">
        <v>373</v>
      </c>
      <c r="B3795">
        <v>8</v>
      </c>
      <c r="C3795">
        <v>139</v>
      </c>
      <c r="D3795" t="s">
        <v>2046</v>
      </c>
    </row>
    <row r="3796" spans="1:4" hidden="1">
      <c r="A3796" t="s">
        <v>192</v>
      </c>
      <c r="B3796">
        <v>8</v>
      </c>
      <c r="C3796">
        <v>139</v>
      </c>
      <c r="D3796" t="s">
        <v>2046</v>
      </c>
    </row>
    <row r="3797" spans="1:4" hidden="1">
      <c r="A3797" t="s">
        <v>1711</v>
      </c>
      <c r="B3797">
        <v>8</v>
      </c>
      <c r="C3797">
        <v>139</v>
      </c>
      <c r="D3797" t="s">
        <v>2046</v>
      </c>
    </row>
    <row r="3798" spans="1:4" hidden="1">
      <c r="A3798" t="s">
        <v>406</v>
      </c>
      <c r="B3798">
        <v>8</v>
      </c>
      <c r="C3798">
        <v>139</v>
      </c>
      <c r="D3798" t="s">
        <v>2046</v>
      </c>
    </row>
    <row r="3799" spans="1:4" hidden="1">
      <c r="A3799" t="s">
        <v>374</v>
      </c>
      <c r="B3799">
        <v>8</v>
      </c>
      <c r="C3799">
        <v>139</v>
      </c>
      <c r="D3799" t="s">
        <v>2046</v>
      </c>
    </row>
    <row r="3800" spans="1:4" hidden="1">
      <c r="A3800" t="s">
        <v>119</v>
      </c>
      <c r="B3800">
        <v>8</v>
      </c>
      <c r="C3800">
        <v>139</v>
      </c>
      <c r="D3800" t="s">
        <v>2046</v>
      </c>
    </row>
    <row r="3801" spans="1:4" hidden="1">
      <c r="A3801" t="s">
        <v>177</v>
      </c>
      <c r="B3801">
        <v>8</v>
      </c>
      <c r="C3801">
        <v>139</v>
      </c>
      <c r="D3801" t="s">
        <v>2046</v>
      </c>
    </row>
    <row r="3802" spans="1:4" hidden="1">
      <c r="A3802" t="s">
        <v>446</v>
      </c>
      <c r="B3802">
        <v>8</v>
      </c>
      <c r="C3802">
        <v>139</v>
      </c>
      <c r="D3802" t="s">
        <v>2046</v>
      </c>
    </row>
    <row r="3803" spans="1:4" hidden="1">
      <c r="A3803" t="s">
        <v>2033</v>
      </c>
      <c r="B3803">
        <v>8</v>
      </c>
      <c r="C3803">
        <v>139</v>
      </c>
      <c r="D3803" t="s">
        <v>2046</v>
      </c>
    </row>
    <row r="3804" spans="1:4" hidden="1">
      <c r="A3804" t="s">
        <v>2034</v>
      </c>
      <c r="B3804">
        <v>8</v>
      </c>
      <c r="C3804">
        <v>278</v>
      </c>
      <c r="D3804" t="s">
        <v>2046</v>
      </c>
    </row>
    <row r="3805" spans="1:4" hidden="1">
      <c r="A3805" t="s">
        <v>409</v>
      </c>
      <c r="B3805">
        <v>8</v>
      </c>
      <c r="C3805">
        <v>139</v>
      </c>
      <c r="D3805" t="s">
        <v>2046</v>
      </c>
    </row>
    <row r="3806" spans="1:4" hidden="1">
      <c r="A3806" t="s">
        <v>375</v>
      </c>
      <c r="B3806">
        <v>8</v>
      </c>
      <c r="C3806">
        <v>139</v>
      </c>
      <c r="D3806" t="s">
        <v>2046</v>
      </c>
    </row>
    <row r="3807" spans="1:4" hidden="1">
      <c r="A3807" t="s">
        <v>410</v>
      </c>
      <c r="B3807">
        <v>8</v>
      </c>
      <c r="C3807">
        <v>139</v>
      </c>
      <c r="D3807" t="s">
        <v>2046</v>
      </c>
    </row>
    <row r="3808" spans="1:4" hidden="1">
      <c r="A3808" t="s">
        <v>284</v>
      </c>
      <c r="B3808">
        <v>8</v>
      </c>
      <c r="C3808">
        <v>139</v>
      </c>
      <c r="D3808" t="s">
        <v>2046</v>
      </c>
    </row>
    <row r="3809" spans="1:4" hidden="1">
      <c r="A3809" t="s">
        <v>285</v>
      </c>
      <c r="B3809">
        <v>8</v>
      </c>
      <c r="C3809">
        <v>139</v>
      </c>
      <c r="D3809" t="s">
        <v>2046</v>
      </c>
    </row>
    <row r="3810" spans="1:4" hidden="1">
      <c r="A3810" t="s">
        <v>286</v>
      </c>
      <c r="B3810">
        <v>8</v>
      </c>
      <c r="C3810">
        <v>139</v>
      </c>
      <c r="D3810" t="s">
        <v>2046</v>
      </c>
    </row>
    <row r="3811" spans="1:4" hidden="1">
      <c r="A3811" t="s">
        <v>287</v>
      </c>
      <c r="B3811">
        <v>8</v>
      </c>
      <c r="C3811">
        <v>139</v>
      </c>
      <c r="D3811" t="s">
        <v>2046</v>
      </c>
    </row>
    <row r="3812" spans="1:4" hidden="1">
      <c r="A3812" t="s">
        <v>1722</v>
      </c>
      <c r="B3812">
        <v>8</v>
      </c>
      <c r="C3812">
        <v>278</v>
      </c>
      <c r="D3812" t="s">
        <v>2046</v>
      </c>
    </row>
    <row r="3813" spans="1:4" hidden="1">
      <c r="A3813" t="s">
        <v>428</v>
      </c>
      <c r="B3813">
        <v>8</v>
      </c>
      <c r="C3813">
        <v>139</v>
      </c>
      <c r="D3813" t="s">
        <v>2046</v>
      </c>
    </row>
    <row r="3814" spans="1:4" hidden="1">
      <c r="A3814" t="s">
        <v>429</v>
      </c>
      <c r="B3814">
        <v>8</v>
      </c>
      <c r="C3814">
        <v>139</v>
      </c>
      <c r="D3814" t="s">
        <v>2046</v>
      </c>
    </row>
    <row r="3815" spans="1:4" hidden="1">
      <c r="A3815" t="s">
        <v>561</v>
      </c>
      <c r="B3815">
        <v>8</v>
      </c>
      <c r="C3815">
        <v>278</v>
      </c>
      <c r="D3815" t="s">
        <v>2046</v>
      </c>
    </row>
    <row r="3816" spans="1:4" hidden="1">
      <c r="A3816" t="s">
        <v>1699</v>
      </c>
      <c r="B3816">
        <v>8</v>
      </c>
      <c r="C3816">
        <v>278</v>
      </c>
      <c r="D3816" t="s">
        <v>2046</v>
      </c>
    </row>
    <row r="3817" spans="1:4" hidden="1">
      <c r="A3817" t="s">
        <v>430</v>
      </c>
      <c r="B3817">
        <v>8</v>
      </c>
      <c r="C3817">
        <v>139</v>
      </c>
      <c r="D3817" t="s">
        <v>2046</v>
      </c>
    </row>
    <row r="3818" spans="1:4" hidden="1">
      <c r="A3818" t="s">
        <v>2035</v>
      </c>
      <c r="B3818">
        <v>8</v>
      </c>
      <c r="C3818">
        <v>139</v>
      </c>
      <c r="D3818" t="s">
        <v>2046</v>
      </c>
    </row>
    <row r="3819" spans="1:4" hidden="1">
      <c r="A3819" t="s">
        <v>178</v>
      </c>
      <c r="B3819">
        <v>8</v>
      </c>
      <c r="C3819">
        <v>139</v>
      </c>
      <c r="D3819" t="s">
        <v>2046</v>
      </c>
    </row>
    <row r="3820" spans="1:4" hidden="1">
      <c r="A3820" t="s">
        <v>179</v>
      </c>
      <c r="B3820">
        <v>8</v>
      </c>
      <c r="C3820">
        <v>139</v>
      </c>
      <c r="D3820" t="s">
        <v>2046</v>
      </c>
    </row>
    <row r="3821" spans="1:4" hidden="1">
      <c r="A3821" t="s">
        <v>180</v>
      </c>
      <c r="B3821">
        <v>8</v>
      </c>
      <c r="C3821">
        <v>139</v>
      </c>
      <c r="D3821" t="s">
        <v>2046</v>
      </c>
    </row>
    <row r="3822" spans="1:4" hidden="1">
      <c r="A3822" t="s">
        <v>2244</v>
      </c>
      <c r="B3822">
        <v>8</v>
      </c>
      <c r="C3822">
        <v>139</v>
      </c>
      <c r="D3822" t="s">
        <v>2046</v>
      </c>
    </row>
    <row r="3823" spans="1:4" hidden="1">
      <c r="A3823" t="s">
        <v>44</v>
      </c>
      <c r="B3823">
        <v>8</v>
      </c>
      <c r="C3823">
        <v>139</v>
      </c>
      <c r="D3823" t="s">
        <v>2046</v>
      </c>
    </row>
    <row r="3824" spans="1:4" hidden="1">
      <c r="A3824" t="s">
        <v>431</v>
      </c>
      <c r="B3824">
        <v>8</v>
      </c>
      <c r="C3824">
        <v>278</v>
      </c>
      <c r="D3824" t="s">
        <v>2046</v>
      </c>
    </row>
    <row r="3825" spans="1:4" hidden="1">
      <c r="A3825" t="s">
        <v>181</v>
      </c>
      <c r="B3825">
        <v>8</v>
      </c>
      <c r="C3825">
        <v>139</v>
      </c>
      <c r="D3825" t="s">
        <v>2046</v>
      </c>
    </row>
    <row r="3826" spans="1:4" hidden="1">
      <c r="A3826" t="s">
        <v>182</v>
      </c>
      <c r="B3826">
        <v>8</v>
      </c>
      <c r="C3826">
        <v>139</v>
      </c>
      <c r="D3826" t="s">
        <v>2046</v>
      </c>
    </row>
    <row r="3827" spans="1:4" hidden="1">
      <c r="A3827" t="s">
        <v>81</v>
      </c>
      <c r="B3827">
        <v>8</v>
      </c>
      <c r="C3827">
        <v>139</v>
      </c>
      <c r="D3827" t="s">
        <v>2046</v>
      </c>
    </row>
    <row r="3828" spans="1:4" hidden="1">
      <c r="A3828" t="s">
        <v>2327</v>
      </c>
      <c r="B3828">
        <v>8</v>
      </c>
      <c r="C3828">
        <v>646</v>
      </c>
      <c r="D3828" t="s">
        <v>2046</v>
      </c>
    </row>
    <row r="3829" spans="1:4" hidden="1">
      <c r="A3829" t="s">
        <v>83</v>
      </c>
      <c r="B3829">
        <v>8</v>
      </c>
      <c r="C3829">
        <v>139</v>
      </c>
      <c r="D3829" t="s">
        <v>2046</v>
      </c>
    </row>
    <row r="3830" spans="1:4" hidden="1">
      <c r="A3830" t="s">
        <v>310</v>
      </c>
      <c r="B3830">
        <v>8</v>
      </c>
      <c r="C3830">
        <v>139</v>
      </c>
      <c r="D3830" t="s">
        <v>2046</v>
      </c>
    </row>
    <row r="3831" spans="1:4" hidden="1">
      <c r="A3831" t="s">
        <v>2245</v>
      </c>
      <c r="B3831">
        <v>8</v>
      </c>
      <c r="C3831">
        <v>139</v>
      </c>
      <c r="D3831" t="s">
        <v>2046</v>
      </c>
    </row>
    <row r="3832" spans="1:4" hidden="1">
      <c r="A3832" t="s">
        <v>2246</v>
      </c>
      <c r="B3832">
        <v>8</v>
      </c>
      <c r="C3832">
        <v>139</v>
      </c>
      <c r="D3832" t="s">
        <v>2046</v>
      </c>
    </row>
    <row r="3833" spans="1:4" hidden="1">
      <c r="A3833" t="s">
        <v>579</v>
      </c>
      <c r="B3833">
        <v>8</v>
      </c>
      <c r="C3833">
        <v>139</v>
      </c>
      <c r="D3833" t="s">
        <v>2046</v>
      </c>
    </row>
    <row r="3834" spans="1:4" hidden="1">
      <c r="A3834" t="s">
        <v>2247</v>
      </c>
      <c r="B3834">
        <v>8</v>
      </c>
      <c r="C3834">
        <v>139</v>
      </c>
      <c r="D3834" t="s">
        <v>2046</v>
      </c>
    </row>
    <row r="3835" spans="1:4" hidden="1">
      <c r="A3835" t="s">
        <v>2248</v>
      </c>
      <c r="B3835">
        <v>8</v>
      </c>
      <c r="C3835">
        <v>139</v>
      </c>
      <c r="D3835" t="s">
        <v>2046</v>
      </c>
    </row>
    <row r="3836" spans="1:4" hidden="1">
      <c r="A3836" t="s">
        <v>2249</v>
      </c>
      <c r="B3836">
        <v>8</v>
      </c>
      <c r="C3836">
        <v>139</v>
      </c>
      <c r="D3836" t="s">
        <v>2046</v>
      </c>
    </row>
    <row r="3837" spans="1:4" hidden="1">
      <c r="A3837" t="s">
        <v>2250</v>
      </c>
      <c r="B3837">
        <v>8</v>
      </c>
      <c r="C3837">
        <v>139</v>
      </c>
      <c r="D3837" t="s">
        <v>2046</v>
      </c>
    </row>
    <row r="3838" spans="1:4" hidden="1">
      <c r="A3838" t="s">
        <v>2036</v>
      </c>
      <c r="B3838">
        <v>8</v>
      </c>
      <c r="C3838">
        <v>139</v>
      </c>
      <c r="D3838" t="s">
        <v>2046</v>
      </c>
    </row>
    <row r="3839" spans="1:4" hidden="1">
      <c r="A3839" t="s">
        <v>2328</v>
      </c>
      <c r="B3839">
        <v>8</v>
      </c>
      <c r="C3839">
        <v>323</v>
      </c>
      <c r="D3839" t="s">
        <v>2046</v>
      </c>
    </row>
    <row r="3840" spans="1:4" hidden="1">
      <c r="A3840" t="s">
        <v>448</v>
      </c>
      <c r="B3840">
        <v>8</v>
      </c>
      <c r="C3840">
        <v>138</v>
      </c>
      <c r="D3840" t="s">
        <v>2046</v>
      </c>
    </row>
    <row r="3841" spans="1:4" hidden="1">
      <c r="A3841" t="s">
        <v>452</v>
      </c>
      <c r="B3841">
        <v>8</v>
      </c>
      <c r="C3841">
        <v>1</v>
      </c>
      <c r="D3841" t="s">
        <v>2046</v>
      </c>
    </row>
    <row r="3842" spans="1:4" hidden="1">
      <c r="A3842" t="s">
        <v>2330</v>
      </c>
      <c r="B3842">
        <v>8</v>
      </c>
      <c r="C3842">
        <v>323</v>
      </c>
      <c r="D3842" t="s">
        <v>2046</v>
      </c>
    </row>
    <row r="3843" spans="1:4" hidden="1">
      <c r="A3843" t="s">
        <v>377</v>
      </c>
      <c r="B3843">
        <v>8</v>
      </c>
      <c r="C3843">
        <v>139</v>
      </c>
      <c r="D3843" t="s">
        <v>2046</v>
      </c>
    </row>
    <row r="3844" spans="1:4" hidden="1">
      <c r="A3844" t="s">
        <v>2331</v>
      </c>
      <c r="B3844">
        <v>8</v>
      </c>
      <c r="C3844">
        <v>646</v>
      </c>
      <c r="D3844" t="s">
        <v>2046</v>
      </c>
    </row>
    <row r="3845" spans="1:4" hidden="1">
      <c r="A3845" t="s">
        <v>2251</v>
      </c>
      <c r="B3845">
        <v>8</v>
      </c>
      <c r="C3845">
        <v>139</v>
      </c>
      <c r="D3845" t="s">
        <v>2046</v>
      </c>
    </row>
    <row r="3846" spans="1:4" hidden="1">
      <c r="A3846" t="s">
        <v>2252</v>
      </c>
      <c r="B3846">
        <v>8</v>
      </c>
      <c r="C3846">
        <v>139</v>
      </c>
      <c r="D3846" t="s">
        <v>2046</v>
      </c>
    </row>
    <row r="3847" spans="1:4" hidden="1">
      <c r="A3847" t="s">
        <v>2253</v>
      </c>
      <c r="B3847">
        <v>8</v>
      </c>
      <c r="C3847">
        <v>139</v>
      </c>
      <c r="D3847" t="s">
        <v>2046</v>
      </c>
    </row>
    <row r="3848" spans="1:4" hidden="1">
      <c r="A3848" t="s">
        <v>2254</v>
      </c>
      <c r="B3848">
        <v>8</v>
      </c>
      <c r="C3848">
        <v>139</v>
      </c>
      <c r="D3848" t="s">
        <v>2046</v>
      </c>
    </row>
    <row r="3849" spans="1:4" hidden="1">
      <c r="A3849" t="s">
        <v>2255</v>
      </c>
      <c r="B3849">
        <v>8</v>
      </c>
      <c r="C3849">
        <v>278</v>
      </c>
      <c r="D3849" t="s">
        <v>2046</v>
      </c>
    </row>
    <row r="3850" spans="1:4" hidden="1">
      <c r="A3850" t="s">
        <v>2256</v>
      </c>
      <c r="B3850">
        <v>8</v>
      </c>
      <c r="C3850">
        <v>278</v>
      </c>
      <c r="D3850" t="s">
        <v>2046</v>
      </c>
    </row>
    <row r="3851" spans="1:4" hidden="1">
      <c r="A3851" t="s">
        <v>2337</v>
      </c>
      <c r="B3851">
        <v>8</v>
      </c>
      <c r="C3851">
        <v>323</v>
      </c>
      <c r="D3851" t="s">
        <v>2046</v>
      </c>
    </row>
    <row r="3852" spans="1:4" hidden="1">
      <c r="A3852" t="s">
        <v>186</v>
      </c>
      <c r="B3852">
        <v>8</v>
      </c>
      <c r="C3852">
        <v>278</v>
      </c>
      <c r="D3852" t="s">
        <v>2046</v>
      </c>
    </row>
    <row r="3853" spans="1:4" hidden="1">
      <c r="A3853" t="s">
        <v>341</v>
      </c>
      <c r="B3853">
        <v>8</v>
      </c>
      <c r="C3853">
        <v>138</v>
      </c>
      <c r="D3853" t="s">
        <v>2046</v>
      </c>
    </row>
    <row r="3854" spans="1:4" hidden="1">
      <c r="A3854" t="s">
        <v>342</v>
      </c>
      <c r="B3854">
        <v>8</v>
      </c>
      <c r="C3854">
        <v>1</v>
      </c>
      <c r="D3854" t="s">
        <v>2046</v>
      </c>
    </row>
    <row r="3855" spans="1:4" hidden="1">
      <c r="A3855" t="s">
        <v>343</v>
      </c>
      <c r="B3855">
        <v>8</v>
      </c>
      <c r="C3855">
        <v>138</v>
      </c>
      <c r="D3855" t="s">
        <v>2046</v>
      </c>
    </row>
    <row r="3856" spans="1:4" hidden="1">
      <c r="A3856" t="s">
        <v>344</v>
      </c>
      <c r="B3856">
        <v>8</v>
      </c>
      <c r="C3856">
        <v>1</v>
      </c>
      <c r="D3856" t="s">
        <v>2046</v>
      </c>
    </row>
    <row r="3857" spans="1:4" hidden="1">
      <c r="A3857" t="s">
        <v>521</v>
      </c>
      <c r="B3857">
        <v>8</v>
      </c>
      <c r="C3857">
        <v>138</v>
      </c>
      <c r="D3857" t="s">
        <v>2046</v>
      </c>
    </row>
    <row r="3858" spans="1:4" hidden="1">
      <c r="A3858" t="s">
        <v>2041</v>
      </c>
      <c r="B3858">
        <v>8</v>
      </c>
      <c r="C3858">
        <v>1</v>
      </c>
      <c r="D3858" t="s">
        <v>2046</v>
      </c>
    </row>
    <row r="3859" spans="1:4" hidden="1">
      <c r="A3859" t="s">
        <v>522</v>
      </c>
      <c r="B3859">
        <v>8</v>
      </c>
      <c r="C3859">
        <v>138</v>
      </c>
      <c r="D3859" t="s">
        <v>2046</v>
      </c>
    </row>
    <row r="3860" spans="1:4" hidden="1">
      <c r="A3860" t="s">
        <v>2042</v>
      </c>
      <c r="B3860">
        <v>8</v>
      </c>
      <c r="C3860">
        <v>1</v>
      </c>
      <c r="D3860" t="s">
        <v>2046</v>
      </c>
    </row>
    <row r="3861" spans="1:4" hidden="1">
      <c r="A3861" t="s">
        <v>345</v>
      </c>
      <c r="B3861">
        <v>8</v>
      </c>
      <c r="C3861">
        <v>138</v>
      </c>
      <c r="D3861" t="s">
        <v>2046</v>
      </c>
    </row>
    <row r="3862" spans="1:4" hidden="1">
      <c r="A3862" t="s">
        <v>346</v>
      </c>
      <c r="B3862">
        <v>8</v>
      </c>
      <c r="C3862">
        <v>1</v>
      </c>
      <c r="D3862" t="s">
        <v>2046</v>
      </c>
    </row>
    <row r="3863" spans="1:4" hidden="1">
      <c r="A3863" t="s">
        <v>347</v>
      </c>
      <c r="B3863">
        <v>8</v>
      </c>
      <c r="C3863">
        <v>138</v>
      </c>
      <c r="D3863" t="s">
        <v>2046</v>
      </c>
    </row>
    <row r="3864" spans="1:4" hidden="1">
      <c r="A3864" t="s">
        <v>348</v>
      </c>
      <c r="B3864">
        <v>8</v>
      </c>
      <c r="C3864">
        <v>1</v>
      </c>
      <c r="D3864" t="s">
        <v>2046</v>
      </c>
    </row>
    <row r="3865" spans="1:4" hidden="1">
      <c r="A3865" t="s">
        <v>2260</v>
      </c>
      <c r="B3865">
        <v>8</v>
      </c>
      <c r="C3865">
        <v>139</v>
      </c>
      <c r="D3865" t="s">
        <v>2046</v>
      </c>
    </row>
    <row r="3866" spans="1:4" hidden="1">
      <c r="A3866" t="s">
        <v>2261</v>
      </c>
      <c r="B3866">
        <v>8</v>
      </c>
      <c r="C3866">
        <v>139</v>
      </c>
      <c r="D3866" t="s">
        <v>2046</v>
      </c>
    </row>
    <row r="3867" spans="1:4" hidden="1">
      <c r="A3867" t="s">
        <v>2078</v>
      </c>
      <c r="B3867">
        <v>9</v>
      </c>
      <c r="C3867">
        <v>300</v>
      </c>
      <c r="D3867" t="s">
        <v>2046</v>
      </c>
    </row>
    <row r="3868" spans="1:4" hidden="1">
      <c r="A3868" t="s">
        <v>556</v>
      </c>
      <c r="B3868">
        <v>9</v>
      </c>
      <c r="C3868">
        <v>634</v>
      </c>
      <c r="D3868" t="s">
        <v>2046</v>
      </c>
    </row>
    <row r="3869" spans="1:4" hidden="1">
      <c r="A3869" t="s">
        <v>2354</v>
      </c>
      <c r="B3869">
        <v>9</v>
      </c>
      <c r="C3869">
        <v>50</v>
      </c>
      <c r="D3869" t="s">
        <v>2046</v>
      </c>
    </row>
    <row r="3870" spans="1:4" hidden="1">
      <c r="A3870" t="s">
        <v>2026</v>
      </c>
      <c r="B3870">
        <v>9</v>
      </c>
      <c r="C3870">
        <v>387</v>
      </c>
      <c r="D3870" t="s">
        <v>2046</v>
      </c>
    </row>
    <row r="3871" spans="1:4" hidden="1">
      <c r="A3871" t="s">
        <v>1708</v>
      </c>
      <c r="B3871">
        <v>9</v>
      </c>
      <c r="C3871">
        <v>387</v>
      </c>
      <c r="D3871" t="s">
        <v>2046</v>
      </c>
    </row>
    <row r="3872" spans="1:4" hidden="1">
      <c r="A3872" t="s">
        <v>327</v>
      </c>
      <c r="B3872">
        <v>9</v>
      </c>
      <c r="C3872">
        <v>1548</v>
      </c>
      <c r="D3872" t="s">
        <v>2046</v>
      </c>
    </row>
    <row r="3873" spans="1:4" hidden="1">
      <c r="A3873" t="s">
        <v>106</v>
      </c>
      <c r="B3873">
        <v>9</v>
      </c>
      <c r="C3873">
        <v>1268</v>
      </c>
      <c r="D3873" t="s">
        <v>2046</v>
      </c>
    </row>
    <row r="3874" spans="1:4" hidden="1">
      <c r="A3874" t="s">
        <v>2203</v>
      </c>
      <c r="B3874">
        <v>9</v>
      </c>
      <c r="C3874">
        <v>156</v>
      </c>
      <c r="D3874" t="s">
        <v>2046</v>
      </c>
    </row>
    <row r="3875" spans="1:4" hidden="1">
      <c r="A3875" t="s">
        <v>158</v>
      </c>
      <c r="B3875">
        <v>9</v>
      </c>
      <c r="C3875">
        <v>139</v>
      </c>
      <c r="D3875" t="s">
        <v>2046</v>
      </c>
    </row>
    <row r="3876" spans="1:4" hidden="1">
      <c r="A3876" t="s">
        <v>2032</v>
      </c>
      <c r="B3876">
        <v>9</v>
      </c>
      <c r="C3876">
        <v>162</v>
      </c>
      <c r="D3876" t="s">
        <v>2046</v>
      </c>
    </row>
    <row r="3877" spans="1:4" hidden="1">
      <c r="A3877" t="s">
        <v>1723</v>
      </c>
      <c r="B3877">
        <v>9</v>
      </c>
      <c r="C3877">
        <v>317</v>
      </c>
      <c r="D3877" t="s">
        <v>2046</v>
      </c>
    </row>
    <row r="3878" spans="1:4" hidden="1">
      <c r="A3878" t="s">
        <v>162</v>
      </c>
      <c r="B3878">
        <v>9</v>
      </c>
      <c r="C3878">
        <v>317</v>
      </c>
      <c r="D3878" t="s">
        <v>2046</v>
      </c>
    </row>
    <row r="3879" spans="1:4" hidden="1">
      <c r="A3879" t="s">
        <v>530</v>
      </c>
      <c r="B3879">
        <v>9</v>
      </c>
      <c r="C3879">
        <v>317</v>
      </c>
      <c r="D3879" t="s">
        <v>2046</v>
      </c>
    </row>
    <row r="3880" spans="1:4" hidden="1">
      <c r="A3880" t="s">
        <v>164</v>
      </c>
      <c r="B3880">
        <v>9</v>
      </c>
      <c r="C3880">
        <v>317</v>
      </c>
      <c r="D3880" t="s">
        <v>2046</v>
      </c>
    </row>
    <row r="3881" spans="1:4" hidden="1">
      <c r="A3881" t="s">
        <v>262</v>
      </c>
      <c r="B3881">
        <v>9</v>
      </c>
      <c r="C3881">
        <v>317</v>
      </c>
      <c r="D3881" t="s">
        <v>2046</v>
      </c>
    </row>
    <row r="3882" spans="1:4" hidden="1">
      <c r="A3882" t="s">
        <v>391</v>
      </c>
      <c r="B3882">
        <v>9</v>
      </c>
      <c r="C3882">
        <v>317</v>
      </c>
      <c r="D3882" t="s">
        <v>2046</v>
      </c>
    </row>
    <row r="3883" spans="1:4" hidden="1">
      <c r="A3883" t="s">
        <v>329</v>
      </c>
      <c r="B3883">
        <v>9</v>
      </c>
      <c r="C3883">
        <v>317</v>
      </c>
      <c r="D3883" t="s">
        <v>2046</v>
      </c>
    </row>
    <row r="3884" spans="1:4" hidden="1">
      <c r="A3884" t="s">
        <v>8</v>
      </c>
      <c r="B3884">
        <v>9</v>
      </c>
      <c r="C3884">
        <v>317</v>
      </c>
      <c r="D3884" t="s">
        <v>2046</v>
      </c>
    </row>
    <row r="3885" spans="1:4" hidden="1">
      <c r="A3885" t="s">
        <v>62</v>
      </c>
      <c r="B3885">
        <v>9</v>
      </c>
      <c r="C3885">
        <v>317</v>
      </c>
      <c r="D3885" t="s">
        <v>2046</v>
      </c>
    </row>
    <row r="3886" spans="1:4" hidden="1">
      <c r="A3886" t="s">
        <v>63</v>
      </c>
      <c r="B3886">
        <v>9</v>
      </c>
      <c r="C3886">
        <v>317</v>
      </c>
      <c r="D3886" t="s">
        <v>2046</v>
      </c>
    </row>
    <row r="3887" spans="1:4" hidden="1">
      <c r="A3887" t="s">
        <v>64</v>
      </c>
      <c r="B3887">
        <v>9</v>
      </c>
      <c r="C3887">
        <v>317</v>
      </c>
      <c r="D3887" t="s">
        <v>2046</v>
      </c>
    </row>
    <row r="3888" spans="1:4" hidden="1">
      <c r="A3888" t="s">
        <v>65</v>
      </c>
      <c r="B3888">
        <v>9</v>
      </c>
      <c r="C3888">
        <v>317</v>
      </c>
      <c r="D3888" t="s">
        <v>2046</v>
      </c>
    </row>
    <row r="3889" spans="1:4" hidden="1">
      <c r="A3889" t="s">
        <v>66</v>
      </c>
      <c r="B3889">
        <v>9</v>
      </c>
      <c r="C3889">
        <v>317</v>
      </c>
      <c r="D3889" t="s">
        <v>2046</v>
      </c>
    </row>
    <row r="3890" spans="1:4" hidden="1">
      <c r="A3890" t="s">
        <v>10</v>
      </c>
      <c r="B3890">
        <v>9</v>
      </c>
      <c r="C3890">
        <v>317</v>
      </c>
      <c r="D3890" t="s">
        <v>2046</v>
      </c>
    </row>
    <row r="3891" spans="1:4" hidden="1">
      <c r="A3891" t="s">
        <v>12</v>
      </c>
      <c r="B3891">
        <v>9</v>
      </c>
      <c r="C3891">
        <v>634</v>
      </c>
      <c r="D3891" t="s">
        <v>2046</v>
      </c>
    </row>
    <row r="3892" spans="1:4" hidden="1">
      <c r="A3892" t="s">
        <v>372</v>
      </c>
      <c r="B3892">
        <v>9</v>
      </c>
      <c r="C3892">
        <v>317</v>
      </c>
      <c r="D3892" t="s">
        <v>2046</v>
      </c>
    </row>
    <row r="3893" spans="1:4" hidden="1">
      <c r="A3893" t="s">
        <v>508</v>
      </c>
      <c r="B3893">
        <v>9</v>
      </c>
      <c r="C3893">
        <v>317</v>
      </c>
      <c r="D3893" t="s">
        <v>2046</v>
      </c>
    </row>
    <row r="3894" spans="1:4" hidden="1">
      <c r="A3894" t="s">
        <v>330</v>
      </c>
      <c r="B3894">
        <v>9</v>
      </c>
      <c r="C3894">
        <v>634</v>
      </c>
      <c r="D3894" t="s">
        <v>2046</v>
      </c>
    </row>
    <row r="3895" spans="1:4" hidden="1">
      <c r="A3895" t="s">
        <v>2231</v>
      </c>
      <c r="B3895">
        <v>9</v>
      </c>
      <c r="C3895">
        <v>2853</v>
      </c>
      <c r="D3895" t="s">
        <v>2046</v>
      </c>
    </row>
    <row r="3896" spans="1:4" hidden="1">
      <c r="A3896" t="s">
        <v>392</v>
      </c>
      <c r="B3896">
        <v>9</v>
      </c>
      <c r="C3896">
        <v>317</v>
      </c>
      <c r="D3896" t="s">
        <v>2046</v>
      </c>
    </row>
    <row r="3897" spans="1:4" hidden="1">
      <c r="A3897" t="s">
        <v>331</v>
      </c>
      <c r="B3897">
        <v>9</v>
      </c>
      <c r="C3897">
        <v>317</v>
      </c>
      <c r="D3897" t="s">
        <v>2046</v>
      </c>
    </row>
    <row r="3898" spans="1:4" hidden="1">
      <c r="A3898" t="s">
        <v>438</v>
      </c>
      <c r="B3898">
        <v>9</v>
      </c>
      <c r="C3898">
        <v>317</v>
      </c>
      <c r="D3898" t="s">
        <v>2046</v>
      </c>
    </row>
    <row r="3899" spans="1:4" hidden="1">
      <c r="A3899" t="s">
        <v>332</v>
      </c>
      <c r="B3899">
        <v>9</v>
      </c>
      <c r="C3899">
        <v>951</v>
      </c>
      <c r="D3899" t="s">
        <v>2046</v>
      </c>
    </row>
    <row r="3900" spans="1:4" hidden="1">
      <c r="A3900" t="s">
        <v>2232</v>
      </c>
      <c r="B3900">
        <v>9</v>
      </c>
      <c r="C3900">
        <v>634</v>
      </c>
      <c r="D3900" t="s">
        <v>2046</v>
      </c>
    </row>
    <row r="3901" spans="1:4" hidden="1">
      <c r="A3901" t="s">
        <v>333</v>
      </c>
      <c r="B3901">
        <v>9</v>
      </c>
      <c r="C3901">
        <v>634</v>
      </c>
      <c r="D3901" t="s">
        <v>2046</v>
      </c>
    </row>
    <row r="3902" spans="1:4" hidden="1">
      <c r="A3902" t="s">
        <v>279</v>
      </c>
      <c r="B3902">
        <v>9</v>
      </c>
      <c r="C3902">
        <v>1268</v>
      </c>
      <c r="D3902" t="s">
        <v>2046</v>
      </c>
    </row>
    <row r="3903" spans="1:4" hidden="1">
      <c r="A3903" t="s">
        <v>393</v>
      </c>
      <c r="B3903">
        <v>9</v>
      </c>
      <c r="C3903">
        <v>634</v>
      </c>
      <c r="D3903" t="s">
        <v>2046</v>
      </c>
    </row>
    <row r="3904" spans="1:4" hidden="1">
      <c r="A3904" t="s">
        <v>2233</v>
      </c>
      <c r="B3904">
        <v>9</v>
      </c>
      <c r="C3904">
        <v>317</v>
      </c>
      <c r="D3904" t="s">
        <v>2046</v>
      </c>
    </row>
    <row r="3905" spans="1:4" hidden="1">
      <c r="A3905" t="s">
        <v>67</v>
      </c>
      <c r="B3905">
        <v>9</v>
      </c>
      <c r="C3905">
        <v>1585</v>
      </c>
      <c r="D3905" t="s">
        <v>2046</v>
      </c>
    </row>
    <row r="3906" spans="1:4" hidden="1">
      <c r="A3906" t="s">
        <v>68</v>
      </c>
      <c r="B3906">
        <v>9</v>
      </c>
      <c r="C3906">
        <v>317</v>
      </c>
      <c r="D3906" t="s">
        <v>2046</v>
      </c>
    </row>
    <row r="3907" spans="1:4" hidden="1">
      <c r="A3907" t="s">
        <v>69</v>
      </c>
      <c r="B3907">
        <v>9</v>
      </c>
      <c r="C3907">
        <v>317</v>
      </c>
      <c r="D3907" t="s">
        <v>2046</v>
      </c>
    </row>
    <row r="3908" spans="1:4" hidden="1">
      <c r="A3908" t="s">
        <v>70</v>
      </c>
      <c r="B3908">
        <v>9</v>
      </c>
      <c r="C3908">
        <v>317</v>
      </c>
      <c r="D3908" t="s">
        <v>2046</v>
      </c>
    </row>
    <row r="3909" spans="1:4" hidden="1">
      <c r="A3909" t="s">
        <v>71</v>
      </c>
      <c r="B3909">
        <v>9</v>
      </c>
      <c r="C3909">
        <v>317</v>
      </c>
      <c r="D3909" t="s">
        <v>2046</v>
      </c>
    </row>
    <row r="3910" spans="1:4" hidden="1">
      <c r="A3910" t="s">
        <v>108</v>
      </c>
      <c r="B3910">
        <v>9</v>
      </c>
      <c r="C3910">
        <v>317</v>
      </c>
      <c r="D3910" t="s">
        <v>2046</v>
      </c>
    </row>
    <row r="3911" spans="1:4" hidden="1">
      <c r="A3911" t="s">
        <v>548</v>
      </c>
      <c r="B3911">
        <v>9</v>
      </c>
      <c r="C3911">
        <v>317</v>
      </c>
      <c r="D3911" t="s">
        <v>2046</v>
      </c>
    </row>
    <row r="3912" spans="1:4" hidden="1">
      <c r="A3912" t="s">
        <v>263</v>
      </c>
      <c r="B3912">
        <v>9</v>
      </c>
      <c r="C3912">
        <v>634</v>
      </c>
      <c r="D3912" t="s">
        <v>2046</v>
      </c>
    </row>
    <row r="3913" spans="1:4" hidden="1">
      <c r="A3913" t="s">
        <v>2234</v>
      </c>
      <c r="B3913">
        <v>9</v>
      </c>
      <c r="C3913">
        <v>317</v>
      </c>
      <c r="D3913" t="s">
        <v>2046</v>
      </c>
    </row>
    <row r="3914" spans="1:4" hidden="1">
      <c r="A3914" t="s">
        <v>440</v>
      </c>
      <c r="B3914">
        <v>9</v>
      </c>
      <c r="C3914">
        <v>317</v>
      </c>
      <c r="D3914" t="s">
        <v>2046</v>
      </c>
    </row>
    <row r="3915" spans="1:4" hidden="1">
      <c r="A3915" t="s">
        <v>167</v>
      </c>
      <c r="B3915">
        <v>9</v>
      </c>
      <c r="C3915">
        <v>1268</v>
      </c>
      <c r="D3915" t="s">
        <v>2046</v>
      </c>
    </row>
    <row r="3916" spans="1:4" hidden="1">
      <c r="A3916" t="s">
        <v>574</v>
      </c>
      <c r="B3916">
        <v>9</v>
      </c>
      <c r="C3916">
        <v>317</v>
      </c>
      <c r="D3916" t="s">
        <v>2046</v>
      </c>
    </row>
    <row r="3917" spans="1:4" hidden="1">
      <c r="A3917" t="s">
        <v>2235</v>
      </c>
      <c r="B3917">
        <v>9</v>
      </c>
      <c r="C3917">
        <v>317</v>
      </c>
      <c r="D3917" t="s">
        <v>2046</v>
      </c>
    </row>
    <row r="3918" spans="1:4" hidden="1">
      <c r="A3918" t="s">
        <v>13</v>
      </c>
      <c r="B3918">
        <v>9</v>
      </c>
      <c r="C3918">
        <v>634</v>
      </c>
      <c r="D3918" t="s">
        <v>2046</v>
      </c>
    </row>
    <row r="3919" spans="1:4" hidden="1">
      <c r="A3919" t="s">
        <v>73</v>
      </c>
      <c r="B3919">
        <v>9</v>
      </c>
      <c r="C3919">
        <v>634</v>
      </c>
      <c r="D3919" t="s">
        <v>2046</v>
      </c>
    </row>
    <row r="3920" spans="1:4" hidden="1">
      <c r="A3920" t="s">
        <v>2236</v>
      </c>
      <c r="B3920">
        <v>9</v>
      </c>
      <c r="C3920">
        <v>317</v>
      </c>
      <c r="D3920" t="s">
        <v>2046</v>
      </c>
    </row>
    <row r="3921" spans="1:4" hidden="1">
      <c r="A3921" t="s">
        <v>74</v>
      </c>
      <c r="B3921">
        <v>9</v>
      </c>
      <c r="C3921">
        <v>317</v>
      </c>
      <c r="D3921" t="s">
        <v>2046</v>
      </c>
    </row>
    <row r="3922" spans="1:4" hidden="1">
      <c r="A3922" t="s">
        <v>2237</v>
      </c>
      <c r="B3922">
        <v>9</v>
      </c>
      <c r="C3922">
        <v>634</v>
      </c>
      <c r="D3922" t="s">
        <v>2046</v>
      </c>
    </row>
    <row r="3923" spans="1:4" hidden="1">
      <c r="A3923" t="s">
        <v>528</v>
      </c>
      <c r="B3923">
        <v>9</v>
      </c>
      <c r="C3923">
        <v>634</v>
      </c>
      <c r="D3923" t="s">
        <v>2046</v>
      </c>
    </row>
    <row r="3924" spans="1:4" hidden="1">
      <c r="A3924" t="s">
        <v>75</v>
      </c>
      <c r="B3924">
        <v>9</v>
      </c>
      <c r="C3924">
        <v>634</v>
      </c>
      <c r="D3924" t="s">
        <v>2046</v>
      </c>
    </row>
    <row r="3925" spans="1:4" hidden="1">
      <c r="A3925" t="s">
        <v>109</v>
      </c>
      <c r="B3925">
        <v>9</v>
      </c>
      <c r="C3925">
        <v>317</v>
      </c>
      <c r="D3925" t="s">
        <v>2046</v>
      </c>
    </row>
    <row r="3926" spans="1:4" hidden="1">
      <c r="A3926" t="s">
        <v>462</v>
      </c>
      <c r="B3926">
        <v>9</v>
      </c>
      <c r="C3926">
        <v>317</v>
      </c>
      <c r="D3926" t="s">
        <v>2046</v>
      </c>
    </row>
    <row r="3927" spans="1:4" hidden="1">
      <c r="A3927" t="s">
        <v>463</v>
      </c>
      <c r="B3927">
        <v>9</v>
      </c>
      <c r="C3927">
        <v>317</v>
      </c>
      <c r="D3927" t="s">
        <v>2046</v>
      </c>
    </row>
    <row r="3928" spans="1:4" hidden="1">
      <c r="A3928" t="s">
        <v>464</v>
      </c>
      <c r="B3928">
        <v>9</v>
      </c>
      <c r="C3928">
        <v>317</v>
      </c>
      <c r="D3928" t="s">
        <v>2046</v>
      </c>
    </row>
    <row r="3929" spans="1:4" hidden="1">
      <c r="A3929" t="s">
        <v>486</v>
      </c>
      <c r="B3929">
        <v>9</v>
      </c>
      <c r="C3929">
        <v>317</v>
      </c>
      <c r="D3929" t="s">
        <v>2046</v>
      </c>
    </row>
    <row r="3930" spans="1:4" hidden="1">
      <c r="A3930" t="s">
        <v>395</v>
      </c>
      <c r="B3930">
        <v>9</v>
      </c>
      <c r="C3930">
        <v>317</v>
      </c>
      <c r="D3930" t="s">
        <v>2046</v>
      </c>
    </row>
    <row r="3931" spans="1:4" hidden="1">
      <c r="A3931" t="s">
        <v>301</v>
      </c>
      <c r="B3931">
        <v>9</v>
      </c>
      <c r="C3931">
        <v>317</v>
      </c>
      <c r="D3931" t="s">
        <v>2046</v>
      </c>
    </row>
    <row r="3932" spans="1:4" hidden="1">
      <c r="A3932" t="s">
        <v>76</v>
      </c>
      <c r="B3932">
        <v>9</v>
      </c>
      <c r="C3932">
        <v>317</v>
      </c>
      <c r="D3932" t="s">
        <v>2046</v>
      </c>
    </row>
    <row r="3933" spans="1:4" hidden="1">
      <c r="A3933" t="s">
        <v>168</v>
      </c>
      <c r="B3933">
        <v>9</v>
      </c>
      <c r="C3933">
        <v>317</v>
      </c>
      <c r="D3933" t="s">
        <v>2046</v>
      </c>
    </row>
    <row r="3934" spans="1:4" hidden="1">
      <c r="A3934" t="s">
        <v>14</v>
      </c>
      <c r="B3934">
        <v>9</v>
      </c>
      <c r="C3934">
        <v>951</v>
      </c>
      <c r="D3934" t="s">
        <v>2046</v>
      </c>
    </row>
    <row r="3935" spans="1:4" hidden="1">
      <c r="A3935" t="s">
        <v>15</v>
      </c>
      <c r="B3935">
        <v>9</v>
      </c>
      <c r="C3935">
        <v>634</v>
      </c>
      <c r="D3935" t="s">
        <v>2046</v>
      </c>
    </row>
    <row r="3936" spans="1:4" hidden="1">
      <c r="A3936" t="s">
        <v>472</v>
      </c>
      <c r="B3936">
        <v>9</v>
      </c>
      <c r="C3936">
        <v>1268</v>
      </c>
      <c r="D3936" t="s">
        <v>2046</v>
      </c>
    </row>
    <row r="3937" spans="1:4" hidden="1">
      <c r="A3937" t="s">
        <v>16</v>
      </c>
      <c r="B3937">
        <v>9</v>
      </c>
      <c r="C3937">
        <v>634</v>
      </c>
      <c r="D3937" t="s">
        <v>2046</v>
      </c>
    </row>
    <row r="3938" spans="1:4" hidden="1">
      <c r="A3938" t="s">
        <v>17</v>
      </c>
      <c r="B3938">
        <v>9</v>
      </c>
      <c r="C3938">
        <v>634</v>
      </c>
      <c r="D3938" t="s">
        <v>2046</v>
      </c>
    </row>
    <row r="3939" spans="1:4" hidden="1">
      <c r="A3939" t="s">
        <v>18</v>
      </c>
      <c r="B3939">
        <v>9</v>
      </c>
      <c r="C3939">
        <v>1902</v>
      </c>
      <c r="D3939" t="s">
        <v>2046</v>
      </c>
    </row>
    <row r="3940" spans="1:4" hidden="1">
      <c r="A3940" t="s">
        <v>396</v>
      </c>
      <c r="B3940">
        <v>9</v>
      </c>
      <c r="C3940">
        <v>3804</v>
      </c>
      <c r="D3940" t="s">
        <v>2046</v>
      </c>
    </row>
    <row r="3941" spans="1:4" hidden="1">
      <c r="A3941" t="s">
        <v>19</v>
      </c>
      <c r="B3941">
        <v>9</v>
      </c>
      <c r="C3941">
        <v>634</v>
      </c>
      <c r="D3941" t="s">
        <v>2046</v>
      </c>
    </row>
    <row r="3942" spans="1:4" hidden="1">
      <c r="A3942" t="s">
        <v>20</v>
      </c>
      <c r="B3942">
        <v>9</v>
      </c>
      <c r="C3942">
        <v>60</v>
      </c>
      <c r="D3942" t="s">
        <v>2046</v>
      </c>
    </row>
    <row r="3943" spans="1:4" hidden="1">
      <c r="A3943" t="s">
        <v>21</v>
      </c>
      <c r="B3943">
        <v>9</v>
      </c>
      <c r="C3943">
        <v>1842</v>
      </c>
      <c r="D3943" t="s">
        <v>2046</v>
      </c>
    </row>
    <row r="3944" spans="1:4" hidden="1">
      <c r="A3944" t="s">
        <v>22</v>
      </c>
      <c r="B3944">
        <v>9</v>
      </c>
      <c r="C3944">
        <v>1902</v>
      </c>
      <c r="D3944" t="s">
        <v>2046</v>
      </c>
    </row>
    <row r="3945" spans="1:4" hidden="1">
      <c r="A3945" t="s">
        <v>23</v>
      </c>
      <c r="B3945">
        <v>9</v>
      </c>
      <c r="C3945">
        <v>317</v>
      </c>
      <c r="D3945" t="s">
        <v>2046</v>
      </c>
    </row>
    <row r="3946" spans="1:4" hidden="1">
      <c r="A3946" t="s">
        <v>169</v>
      </c>
      <c r="B3946">
        <v>9</v>
      </c>
      <c r="C3946">
        <v>317</v>
      </c>
      <c r="D3946" t="s">
        <v>2046</v>
      </c>
    </row>
    <row r="3947" spans="1:4" hidden="1">
      <c r="A3947" t="s">
        <v>24</v>
      </c>
      <c r="B3947">
        <v>9</v>
      </c>
      <c r="C3947">
        <v>317</v>
      </c>
      <c r="D3947" t="s">
        <v>2046</v>
      </c>
    </row>
    <row r="3948" spans="1:4" hidden="1">
      <c r="A3948" t="s">
        <v>170</v>
      </c>
      <c r="B3948">
        <v>9</v>
      </c>
      <c r="C3948">
        <v>317</v>
      </c>
      <c r="D3948" t="s">
        <v>2046</v>
      </c>
    </row>
    <row r="3949" spans="1:4" hidden="1">
      <c r="A3949" t="s">
        <v>25</v>
      </c>
      <c r="B3949">
        <v>9</v>
      </c>
      <c r="C3949">
        <v>317</v>
      </c>
      <c r="D3949" t="s">
        <v>2046</v>
      </c>
    </row>
    <row r="3950" spans="1:4" hidden="1">
      <c r="A3950" t="s">
        <v>171</v>
      </c>
      <c r="B3950">
        <v>9</v>
      </c>
      <c r="C3950">
        <v>317</v>
      </c>
      <c r="D3950" t="s">
        <v>2046</v>
      </c>
    </row>
    <row r="3951" spans="1:4" hidden="1">
      <c r="A3951" t="s">
        <v>26</v>
      </c>
      <c r="B3951">
        <v>9</v>
      </c>
      <c r="C3951">
        <v>317</v>
      </c>
      <c r="D3951" t="s">
        <v>2046</v>
      </c>
    </row>
    <row r="3952" spans="1:4" hidden="1">
      <c r="A3952" t="s">
        <v>2238</v>
      </c>
      <c r="B3952">
        <v>9</v>
      </c>
      <c r="C3952">
        <v>317</v>
      </c>
      <c r="D3952" t="s">
        <v>2046</v>
      </c>
    </row>
    <row r="3953" spans="1:4" hidden="1">
      <c r="A3953" t="s">
        <v>2239</v>
      </c>
      <c r="B3953">
        <v>9</v>
      </c>
      <c r="C3953">
        <v>317</v>
      </c>
      <c r="D3953" t="s">
        <v>2046</v>
      </c>
    </row>
    <row r="3954" spans="1:4" hidden="1">
      <c r="A3954" t="s">
        <v>1712</v>
      </c>
      <c r="B3954">
        <v>9</v>
      </c>
      <c r="C3954">
        <v>338</v>
      </c>
      <c r="D3954" t="s">
        <v>2046</v>
      </c>
    </row>
    <row r="3955" spans="1:4" hidden="1">
      <c r="A3955" t="s">
        <v>27</v>
      </c>
      <c r="B3955">
        <v>9</v>
      </c>
      <c r="C3955">
        <v>1268</v>
      </c>
      <c r="D3955" t="s">
        <v>2046</v>
      </c>
    </row>
    <row r="3956" spans="1:4" hidden="1">
      <c r="A3956" t="s">
        <v>1698</v>
      </c>
      <c r="B3956">
        <v>9</v>
      </c>
      <c r="C3956">
        <v>634</v>
      </c>
      <c r="D3956" t="s">
        <v>2046</v>
      </c>
    </row>
    <row r="3957" spans="1:4" hidden="1">
      <c r="A3957" t="s">
        <v>28</v>
      </c>
      <c r="B3957">
        <v>9</v>
      </c>
      <c r="C3957">
        <v>634</v>
      </c>
      <c r="D3957" t="s">
        <v>2046</v>
      </c>
    </row>
    <row r="3958" spans="1:4" hidden="1">
      <c r="A3958" t="s">
        <v>110</v>
      </c>
      <c r="B3958">
        <v>9</v>
      </c>
      <c r="C3958">
        <v>317</v>
      </c>
      <c r="D3958" t="s">
        <v>2046</v>
      </c>
    </row>
    <row r="3959" spans="1:4" hidden="1">
      <c r="A3959" t="s">
        <v>172</v>
      </c>
      <c r="B3959">
        <v>9</v>
      </c>
      <c r="C3959">
        <v>317</v>
      </c>
      <c r="D3959" t="s">
        <v>2046</v>
      </c>
    </row>
    <row r="3960" spans="1:4" hidden="1">
      <c r="A3960" t="s">
        <v>29</v>
      </c>
      <c r="B3960">
        <v>9</v>
      </c>
      <c r="C3960">
        <v>317</v>
      </c>
      <c r="D3960" t="s">
        <v>2046</v>
      </c>
    </row>
    <row r="3961" spans="1:4" hidden="1">
      <c r="A3961" t="s">
        <v>111</v>
      </c>
      <c r="B3961">
        <v>9</v>
      </c>
      <c r="C3961">
        <v>317</v>
      </c>
      <c r="D3961" t="s">
        <v>2046</v>
      </c>
    </row>
    <row r="3962" spans="1:4" hidden="1">
      <c r="A3962" t="s">
        <v>173</v>
      </c>
      <c r="B3962">
        <v>9</v>
      </c>
      <c r="C3962">
        <v>317</v>
      </c>
      <c r="D3962" t="s">
        <v>2046</v>
      </c>
    </row>
    <row r="3963" spans="1:4" hidden="1">
      <c r="A3963" t="s">
        <v>30</v>
      </c>
      <c r="B3963">
        <v>9</v>
      </c>
      <c r="C3963">
        <v>317</v>
      </c>
      <c r="D3963" t="s">
        <v>2046</v>
      </c>
    </row>
    <row r="3964" spans="1:4" hidden="1">
      <c r="A3964" t="s">
        <v>397</v>
      </c>
      <c r="B3964">
        <v>9</v>
      </c>
      <c r="C3964">
        <v>634</v>
      </c>
      <c r="D3964" t="s">
        <v>2046</v>
      </c>
    </row>
    <row r="3965" spans="1:4" hidden="1">
      <c r="A3965" t="s">
        <v>31</v>
      </c>
      <c r="B3965">
        <v>9</v>
      </c>
      <c r="C3965">
        <v>1268</v>
      </c>
      <c r="D3965" t="s">
        <v>2046</v>
      </c>
    </row>
    <row r="3966" spans="1:4" hidden="1">
      <c r="A3966" t="s">
        <v>422</v>
      </c>
      <c r="B3966">
        <v>9</v>
      </c>
      <c r="C3966">
        <v>1268</v>
      </c>
      <c r="D3966" t="s">
        <v>2046</v>
      </c>
    </row>
    <row r="3967" spans="1:4" hidden="1">
      <c r="A3967" t="s">
        <v>32</v>
      </c>
      <c r="B3967">
        <v>9</v>
      </c>
      <c r="C3967">
        <v>634</v>
      </c>
      <c r="D3967" t="s">
        <v>2046</v>
      </c>
    </row>
    <row r="3968" spans="1:4" hidden="1">
      <c r="A3968" t="s">
        <v>33</v>
      </c>
      <c r="B3968">
        <v>9</v>
      </c>
      <c r="C3968">
        <v>951</v>
      </c>
      <c r="D3968" t="s">
        <v>2046</v>
      </c>
    </row>
    <row r="3969" spans="1:4" hidden="1">
      <c r="A3969" t="s">
        <v>34</v>
      </c>
      <c r="B3969">
        <v>9</v>
      </c>
      <c r="C3969">
        <v>951</v>
      </c>
      <c r="D3969" t="s">
        <v>2046</v>
      </c>
    </row>
    <row r="3970" spans="1:4" hidden="1">
      <c r="A3970" t="s">
        <v>35</v>
      </c>
      <c r="B3970">
        <v>9</v>
      </c>
      <c r="C3970">
        <v>634</v>
      </c>
      <c r="D3970" t="s">
        <v>2046</v>
      </c>
    </row>
    <row r="3971" spans="1:4" hidden="1">
      <c r="A3971" t="s">
        <v>398</v>
      </c>
      <c r="B3971">
        <v>9</v>
      </c>
      <c r="C3971">
        <v>634</v>
      </c>
      <c r="D3971" t="s">
        <v>2046</v>
      </c>
    </row>
    <row r="3972" spans="1:4" hidden="1">
      <c r="A3972" t="s">
        <v>423</v>
      </c>
      <c r="B3972">
        <v>9</v>
      </c>
      <c r="C3972">
        <v>634</v>
      </c>
      <c r="D3972" t="s">
        <v>2046</v>
      </c>
    </row>
    <row r="3973" spans="1:4" hidden="1">
      <c r="A3973" t="s">
        <v>400</v>
      </c>
      <c r="B3973">
        <v>9</v>
      </c>
      <c r="C3973">
        <v>2219</v>
      </c>
      <c r="D3973" t="s">
        <v>2046</v>
      </c>
    </row>
    <row r="3974" spans="1:4" hidden="1">
      <c r="A3974" t="s">
        <v>36</v>
      </c>
      <c r="B3974">
        <v>9</v>
      </c>
      <c r="C3974">
        <v>317</v>
      </c>
      <c r="D3974" t="s">
        <v>2046</v>
      </c>
    </row>
    <row r="3975" spans="1:4" hidden="1">
      <c r="A3975" t="s">
        <v>37</v>
      </c>
      <c r="B3975">
        <v>9</v>
      </c>
      <c r="C3975">
        <v>317</v>
      </c>
      <c r="D3975" t="s">
        <v>2046</v>
      </c>
    </row>
    <row r="3976" spans="1:4" hidden="1">
      <c r="A3976" t="s">
        <v>38</v>
      </c>
      <c r="B3976">
        <v>9</v>
      </c>
      <c r="C3976">
        <v>317</v>
      </c>
      <c r="D3976" t="s">
        <v>2046</v>
      </c>
    </row>
    <row r="3977" spans="1:4" hidden="1">
      <c r="A3977" t="s">
        <v>39</v>
      </c>
      <c r="B3977">
        <v>9</v>
      </c>
      <c r="C3977">
        <v>317</v>
      </c>
      <c r="D3977" t="s">
        <v>2046</v>
      </c>
    </row>
    <row r="3978" spans="1:4" hidden="1">
      <c r="A3978" t="s">
        <v>40</v>
      </c>
      <c r="B3978">
        <v>9</v>
      </c>
      <c r="C3978">
        <v>317</v>
      </c>
      <c r="D3978" t="s">
        <v>2046</v>
      </c>
    </row>
    <row r="3979" spans="1:4" hidden="1">
      <c r="A3979" t="s">
        <v>424</v>
      </c>
      <c r="B3979">
        <v>9</v>
      </c>
      <c r="C3979">
        <v>951</v>
      </c>
      <c r="D3979" t="s">
        <v>2046</v>
      </c>
    </row>
    <row r="3980" spans="1:4" hidden="1">
      <c r="A3980" t="s">
        <v>2240</v>
      </c>
      <c r="B3980">
        <v>9</v>
      </c>
      <c r="C3980">
        <v>317</v>
      </c>
      <c r="D3980" t="s">
        <v>2046</v>
      </c>
    </row>
    <row r="3981" spans="1:4" hidden="1">
      <c r="A3981" t="s">
        <v>41</v>
      </c>
      <c r="B3981">
        <v>9</v>
      </c>
      <c r="C3981">
        <v>317</v>
      </c>
      <c r="D3981" t="s">
        <v>2046</v>
      </c>
    </row>
    <row r="3982" spans="1:4" hidden="1">
      <c r="A3982" t="s">
        <v>42</v>
      </c>
      <c r="B3982">
        <v>9</v>
      </c>
      <c r="C3982">
        <v>1268</v>
      </c>
      <c r="D3982" t="s">
        <v>2046</v>
      </c>
    </row>
    <row r="3983" spans="1:4" hidden="1">
      <c r="A3983" t="s">
        <v>473</v>
      </c>
      <c r="B3983">
        <v>9</v>
      </c>
      <c r="C3983">
        <v>634</v>
      </c>
      <c r="D3983" t="s">
        <v>2046</v>
      </c>
    </row>
    <row r="3984" spans="1:4" hidden="1">
      <c r="A3984" t="s">
        <v>43</v>
      </c>
      <c r="B3984">
        <v>9</v>
      </c>
      <c r="C3984">
        <v>634</v>
      </c>
      <c r="D3984" t="s">
        <v>2046</v>
      </c>
    </row>
    <row r="3985" spans="1:4" hidden="1">
      <c r="A3985" t="s">
        <v>474</v>
      </c>
      <c r="B3985">
        <v>9</v>
      </c>
      <c r="C3985">
        <v>2167</v>
      </c>
      <c r="D3985" t="s">
        <v>2046</v>
      </c>
    </row>
    <row r="3986" spans="1:4" hidden="1">
      <c r="A3986" t="s">
        <v>174</v>
      </c>
      <c r="B3986">
        <v>9</v>
      </c>
      <c r="C3986">
        <v>1248</v>
      </c>
      <c r="D3986" t="s">
        <v>2046</v>
      </c>
    </row>
    <row r="3987" spans="1:4" hidden="1">
      <c r="A3987" t="s">
        <v>425</v>
      </c>
      <c r="B3987">
        <v>9</v>
      </c>
      <c r="C3987">
        <v>634</v>
      </c>
      <c r="D3987" t="s">
        <v>2046</v>
      </c>
    </row>
    <row r="3988" spans="1:4" hidden="1">
      <c r="A3988" t="s">
        <v>175</v>
      </c>
      <c r="B3988">
        <v>9</v>
      </c>
      <c r="C3988">
        <v>951</v>
      </c>
      <c r="D3988" t="s">
        <v>2046</v>
      </c>
    </row>
    <row r="3989" spans="1:4" hidden="1">
      <c r="A3989" t="s">
        <v>2267</v>
      </c>
      <c r="B3989">
        <v>9</v>
      </c>
      <c r="C3989">
        <v>582</v>
      </c>
      <c r="D3989" t="s">
        <v>2046</v>
      </c>
    </row>
    <row r="3990" spans="1:4" hidden="1">
      <c r="A3990" t="s">
        <v>426</v>
      </c>
      <c r="B3990">
        <v>9</v>
      </c>
      <c r="C3990">
        <v>317</v>
      </c>
      <c r="D3990" t="s">
        <v>2046</v>
      </c>
    </row>
    <row r="3991" spans="1:4" hidden="1">
      <c r="A3991" t="s">
        <v>531</v>
      </c>
      <c r="B3991">
        <v>9</v>
      </c>
      <c r="C3991">
        <v>317</v>
      </c>
      <c r="D3991" t="s">
        <v>2046</v>
      </c>
    </row>
    <row r="3992" spans="1:4" hidden="1">
      <c r="A3992" t="s">
        <v>2268</v>
      </c>
      <c r="B3992">
        <v>9</v>
      </c>
      <c r="C3992">
        <v>291</v>
      </c>
      <c r="D3992" t="s">
        <v>2046</v>
      </c>
    </row>
    <row r="3993" spans="1:4" hidden="1">
      <c r="A3993" t="s">
        <v>2269</v>
      </c>
      <c r="B3993">
        <v>9</v>
      </c>
      <c r="C3993">
        <v>291</v>
      </c>
      <c r="D3993" t="s">
        <v>2046</v>
      </c>
    </row>
    <row r="3994" spans="1:4" hidden="1">
      <c r="A3994" t="s">
        <v>2270</v>
      </c>
      <c r="B3994">
        <v>9</v>
      </c>
      <c r="C3994">
        <v>291</v>
      </c>
      <c r="D3994" t="s">
        <v>2046</v>
      </c>
    </row>
    <row r="3995" spans="1:4" hidden="1">
      <c r="A3995" t="s">
        <v>2271</v>
      </c>
      <c r="B3995">
        <v>9</v>
      </c>
      <c r="C3995">
        <v>291</v>
      </c>
      <c r="D3995" t="s">
        <v>2046</v>
      </c>
    </row>
    <row r="3996" spans="1:4" hidden="1">
      <c r="A3996" t="s">
        <v>2272</v>
      </c>
      <c r="B3996">
        <v>9</v>
      </c>
      <c r="C3996">
        <v>291</v>
      </c>
      <c r="D3996" t="s">
        <v>2046</v>
      </c>
    </row>
    <row r="3997" spans="1:4" hidden="1">
      <c r="A3997" t="s">
        <v>2273</v>
      </c>
      <c r="B3997">
        <v>9</v>
      </c>
      <c r="C3997">
        <v>291</v>
      </c>
      <c r="D3997" t="s">
        <v>2046</v>
      </c>
    </row>
    <row r="3998" spans="1:4" hidden="1">
      <c r="A3998" t="s">
        <v>2274</v>
      </c>
      <c r="B3998">
        <v>9</v>
      </c>
      <c r="C3998">
        <v>291</v>
      </c>
      <c r="D3998" t="s">
        <v>2046</v>
      </c>
    </row>
    <row r="3999" spans="1:4" hidden="1">
      <c r="A3999" t="s">
        <v>2275</v>
      </c>
      <c r="B3999">
        <v>9</v>
      </c>
      <c r="C3999">
        <v>291</v>
      </c>
      <c r="D3999" t="s">
        <v>2046</v>
      </c>
    </row>
    <row r="4000" spans="1:4" hidden="1">
      <c r="A4000" t="s">
        <v>2276</v>
      </c>
      <c r="B4000">
        <v>9</v>
      </c>
      <c r="C4000">
        <v>291</v>
      </c>
      <c r="D4000" t="s">
        <v>2046</v>
      </c>
    </row>
    <row r="4001" spans="1:4" hidden="1">
      <c r="A4001" t="s">
        <v>2277</v>
      </c>
      <c r="B4001">
        <v>9</v>
      </c>
      <c r="C4001">
        <v>291</v>
      </c>
      <c r="D4001" t="s">
        <v>2046</v>
      </c>
    </row>
    <row r="4002" spans="1:4" hidden="1">
      <c r="A4002" t="s">
        <v>2278</v>
      </c>
      <c r="B4002">
        <v>9</v>
      </c>
      <c r="C4002">
        <v>291</v>
      </c>
      <c r="D4002" t="s">
        <v>2046</v>
      </c>
    </row>
    <row r="4003" spans="1:4" hidden="1">
      <c r="A4003" t="s">
        <v>2279</v>
      </c>
      <c r="B4003">
        <v>9</v>
      </c>
      <c r="C4003">
        <v>873</v>
      </c>
      <c r="D4003" t="s">
        <v>2046</v>
      </c>
    </row>
    <row r="4004" spans="1:4" hidden="1">
      <c r="A4004" t="s">
        <v>2280</v>
      </c>
      <c r="B4004">
        <v>9</v>
      </c>
      <c r="C4004">
        <v>291</v>
      </c>
      <c r="D4004" t="s">
        <v>2046</v>
      </c>
    </row>
    <row r="4005" spans="1:4" hidden="1">
      <c r="A4005" t="s">
        <v>2281</v>
      </c>
      <c r="B4005">
        <v>9</v>
      </c>
      <c r="C4005">
        <v>291</v>
      </c>
      <c r="D4005" t="s">
        <v>2046</v>
      </c>
    </row>
    <row r="4006" spans="1:4" hidden="1">
      <c r="A4006" t="s">
        <v>2282</v>
      </c>
      <c r="B4006">
        <v>9</v>
      </c>
      <c r="C4006">
        <v>291</v>
      </c>
      <c r="D4006" t="s">
        <v>2046</v>
      </c>
    </row>
    <row r="4007" spans="1:4" hidden="1">
      <c r="A4007" t="s">
        <v>2283</v>
      </c>
      <c r="B4007">
        <v>9</v>
      </c>
      <c r="C4007">
        <v>291</v>
      </c>
      <c r="D4007" t="s">
        <v>2046</v>
      </c>
    </row>
    <row r="4008" spans="1:4" hidden="1">
      <c r="A4008" t="s">
        <v>2284</v>
      </c>
      <c r="B4008">
        <v>9</v>
      </c>
      <c r="C4008">
        <v>291</v>
      </c>
      <c r="D4008" t="s">
        <v>2046</v>
      </c>
    </row>
    <row r="4009" spans="1:4" hidden="1">
      <c r="A4009" t="s">
        <v>2285</v>
      </c>
      <c r="B4009">
        <v>9</v>
      </c>
      <c r="C4009">
        <v>291</v>
      </c>
      <c r="D4009" t="s">
        <v>2046</v>
      </c>
    </row>
    <row r="4010" spans="1:4" hidden="1">
      <c r="A4010" t="s">
        <v>2286</v>
      </c>
      <c r="B4010">
        <v>9</v>
      </c>
      <c r="C4010">
        <v>291</v>
      </c>
      <c r="D4010" t="s">
        <v>2046</v>
      </c>
    </row>
    <row r="4011" spans="1:4" hidden="1">
      <c r="A4011" t="s">
        <v>2287</v>
      </c>
      <c r="B4011">
        <v>9</v>
      </c>
      <c r="C4011">
        <v>582</v>
      </c>
      <c r="D4011" t="s">
        <v>2046</v>
      </c>
    </row>
    <row r="4012" spans="1:4" hidden="1">
      <c r="A4012" t="s">
        <v>2288</v>
      </c>
      <c r="B4012">
        <v>9</v>
      </c>
      <c r="C4012">
        <v>291</v>
      </c>
      <c r="D4012" t="s">
        <v>2046</v>
      </c>
    </row>
    <row r="4013" spans="1:4" hidden="1">
      <c r="A4013" t="s">
        <v>2289</v>
      </c>
      <c r="B4013">
        <v>9</v>
      </c>
      <c r="C4013">
        <v>291</v>
      </c>
      <c r="D4013" t="s">
        <v>2046</v>
      </c>
    </row>
    <row r="4014" spans="1:4" hidden="1">
      <c r="A4014" t="s">
        <v>2290</v>
      </c>
      <c r="B4014">
        <v>9</v>
      </c>
      <c r="C4014">
        <v>291</v>
      </c>
      <c r="D4014" t="s">
        <v>2046</v>
      </c>
    </row>
    <row r="4015" spans="1:4" hidden="1">
      <c r="A4015" t="s">
        <v>2291</v>
      </c>
      <c r="B4015">
        <v>9</v>
      </c>
      <c r="C4015">
        <v>291</v>
      </c>
      <c r="D4015" t="s">
        <v>2046</v>
      </c>
    </row>
    <row r="4016" spans="1:4" hidden="1">
      <c r="A4016" t="s">
        <v>2292</v>
      </c>
      <c r="B4016">
        <v>9</v>
      </c>
      <c r="C4016">
        <v>291</v>
      </c>
      <c r="D4016" t="s">
        <v>2046</v>
      </c>
    </row>
    <row r="4017" spans="1:4" hidden="1">
      <c r="A4017" t="s">
        <v>487</v>
      </c>
      <c r="B4017">
        <v>9</v>
      </c>
      <c r="C4017">
        <v>317</v>
      </c>
      <c r="D4017" t="s">
        <v>2046</v>
      </c>
    </row>
    <row r="4018" spans="1:4" hidden="1">
      <c r="A4018" t="s">
        <v>2293</v>
      </c>
      <c r="B4018">
        <v>9</v>
      </c>
      <c r="C4018">
        <v>291</v>
      </c>
      <c r="D4018" t="s">
        <v>2046</v>
      </c>
    </row>
    <row r="4019" spans="1:4" hidden="1">
      <c r="A4019" t="s">
        <v>2294</v>
      </c>
      <c r="B4019">
        <v>9</v>
      </c>
      <c r="C4019">
        <v>291</v>
      </c>
      <c r="D4019" t="s">
        <v>2046</v>
      </c>
    </row>
    <row r="4020" spans="1:4" hidden="1">
      <c r="A4020" t="s">
        <v>2295</v>
      </c>
      <c r="B4020">
        <v>9</v>
      </c>
      <c r="C4020">
        <v>291</v>
      </c>
      <c r="D4020" t="s">
        <v>2046</v>
      </c>
    </row>
    <row r="4021" spans="1:4" hidden="1">
      <c r="A4021" t="s">
        <v>2296</v>
      </c>
      <c r="B4021">
        <v>9</v>
      </c>
      <c r="C4021">
        <v>291</v>
      </c>
      <c r="D4021" t="s">
        <v>2046</v>
      </c>
    </row>
    <row r="4022" spans="1:4" hidden="1">
      <c r="A4022" t="s">
        <v>2297</v>
      </c>
      <c r="B4022">
        <v>9</v>
      </c>
      <c r="C4022">
        <v>291</v>
      </c>
      <c r="D4022" t="s">
        <v>2046</v>
      </c>
    </row>
    <row r="4023" spans="1:4" hidden="1">
      <c r="A4023" t="s">
        <v>2298</v>
      </c>
      <c r="B4023">
        <v>9</v>
      </c>
      <c r="C4023">
        <v>291</v>
      </c>
      <c r="D4023" t="s">
        <v>2046</v>
      </c>
    </row>
    <row r="4024" spans="1:4" hidden="1">
      <c r="A4024" t="s">
        <v>2299</v>
      </c>
      <c r="B4024">
        <v>9</v>
      </c>
      <c r="C4024">
        <v>291</v>
      </c>
      <c r="D4024" t="s">
        <v>2046</v>
      </c>
    </row>
    <row r="4025" spans="1:4" hidden="1">
      <c r="A4025" t="s">
        <v>2300</v>
      </c>
      <c r="B4025">
        <v>9</v>
      </c>
      <c r="C4025">
        <v>291</v>
      </c>
      <c r="D4025" t="s">
        <v>2046</v>
      </c>
    </row>
    <row r="4026" spans="1:4" hidden="1">
      <c r="A4026" t="s">
        <v>2301</v>
      </c>
      <c r="B4026">
        <v>9</v>
      </c>
      <c r="C4026">
        <v>291</v>
      </c>
      <c r="D4026" t="s">
        <v>2046</v>
      </c>
    </row>
    <row r="4027" spans="1:4" hidden="1">
      <c r="A4027" t="s">
        <v>2302</v>
      </c>
      <c r="B4027">
        <v>9</v>
      </c>
      <c r="C4027">
        <v>291</v>
      </c>
      <c r="D4027" t="s">
        <v>2046</v>
      </c>
    </row>
    <row r="4028" spans="1:4" hidden="1">
      <c r="A4028" t="s">
        <v>2303</v>
      </c>
      <c r="B4028">
        <v>9</v>
      </c>
      <c r="C4028">
        <v>291</v>
      </c>
      <c r="D4028" t="s">
        <v>2046</v>
      </c>
    </row>
    <row r="4029" spans="1:4" hidden="1">
      <c r="A4029" t="s">
        <v>2304</v>
      </c>
      <c r="B4029">
        <v>9</v>
      </c>
      <c r="C4029">
        <v>291</v>
      </c>
      <c r="D4029" t="s">
        <v>2046</v>
      </c>
    </row>
    <row r="4030" spans="1:4" hidden="1">
      <c r="A4030" t="s">
        <v>2305</v>
      </c>
      <c r="B4030">
        <v>9</v>
      </c>
      <c r="C4030">
        <v>291</v>
      </c>
      <c r="D4030" t="s">
        <v>2046</v>
      </c>
    </row>
    <row r="4031" spans="1:4" hidden="1">
      <c r="A4031" t="s">
        <v>2306</v>
      </c>
      <c r="B4031">
        <v>9</v>
      </c>
      <c r="C4031">
        <v>582</v>
      </c>
      <c r="D4031" t="s">
        <v>2046</v>
      </c>
    </row>
    <row r="4032" spans="1:4" hidden="1">
      <c r="A4032" t="s">
        <v>2307</v>
      </c>
      <c r="B4032">
        <v>9</v>
      </c>
      <c r="C4032">
        <v>291</v>
      </c>
      <c r="D4032" t="s">
        <v>2046</v>
      </c>
    </row>
    <row r="4033" spans="1:4" hidden="1">
      <c r="A4033" t="s">
        <v>2011</v>
      </c>
      <c r="B4033">
        <v>9</v>
      </c>
      <c r="C4033">
        <v>291</v>
      </c>
      <c r="D4033" t="s">
        <v>2046</v>
      </c>
    </row>
    <row r="4034" spans="1:4" hidden="1">
      <c r="A4034" t="s">
        <v>2308</v>
      </c>
      <c r="B4034">
        <v>9</v>
      </c>
      <c r="C4034">
        <v>582</v>
      </c>
      <c r="D4034" t="s">
        <v>2046</v>
      </c>
    </row>
    <row r="4035" spans="1:4" hidden="1">
      <c r="A4035" t="s">
        <v>2309</v>
      </c>
      <c r="B4035">
        <v>9</v>
      </c>
      <c r="C4035">
        <v>582</v>
      </c>
      <c r="D4035" t="s">
        <v>2046</v>
      </c>
    </row>
    <row r="4036" spans="1:4" hidden="1">
      <c r="A4036" t="s">
        <v>2310</v>
      </c>
      <c r="B4036">
        <v>9</v>
      </c>
      <c r="C4036">
        <v>291</v>
      </c>
      <c r="D4036" t="s">
        <v>2046</v>
      </c>
    </row>
    <row r="4037" spans="1:4" hidden="1">
      <c r="A4037" t="s">
        <v>427</v>
      </c>
      <c r="B4037">
        <v>9</v>
      </c>
      <c r="C4037">
        <v>291</v>
      </c>
      <c r="D4037" t="s">
        <v>2046</v>
      </c>
    </row>
    <row r="4038" spans="1:4" hidden="1">
      <c r="A4038" t="s">
        <v>2311</v>
      </c>
      <c r="B4038">
        <v>9</v>
      </c>
      <c r="C4038">
        <v>291</v>
      </c>
      <c r="D4038" t="s">
        <v>2046</v>
      </c>
    </row>
    <row r="4039" spans="1:4" hidden="1">
      <c r="A4039" t="s">
        <v>2312</v>
      </c>
      <c r="B4039">
        <v>9</v>
      </c>
      <c r="C4039">
        <v>291</v>
      </c>
      <c r="D4039" t="s">
        <v>2046</v>
      </c>
    </row>
    <row r="4040" spans="1:4" hidden="1">
      <c r="A4040" t="s">
        <v>2313</v>
      </c>
      <c r="B4040">
        <v>9</v>
      </c>
      <c r="C4040">
        <v>291</v>
      </c>
      <c r="D4040" t="s">
        <v>2046</v>
      </c>
    </row>
    <row r="4041" spans="1:4" hidden="1">
      <c r="A4041" t="s">
        <v>1726</v>
      </c>
      <c r="B4041">
        <v>9</v>
      </c>
      <c r="C4041">
        <v>317</v>
      </c>
      <c r="D4041" t="s">
        <v>2046</v>
      </c>
    </row>
    <row r="4042" spans="1:4" hidden="1">
      <c r="A4042" t="s">
        <v>2241</v>
      </c>
      <c r="B4042">
        <v>9</v>
      </c>
      <c r="C4042">
        <v>317</v>
      </c>
      <c r="D4042" t="s">
        <v>2046</v>
      </c>
    </row>
    <row r="4043" spans="1:4" hidden="1">
      <c r="A4043" t="s">
        <v>1793</v>
      </c>
      <c r="B4043">
        <v>9</v>
      </c>
      <c r="C4043">
        <v>634</v>
      </c>
      <c r="D4043" t="s">
        <v>2046</v>
      </c>
    </row>
    <row r="4044" spans="1:4" hidden="1">
      <c r="A4044" t="s">
        <v>1794</v>
      </c>
      <c r="B4044">
        <v>9</v>
      </c>
      <c r="C4044">
        <v>317</v>
      </c>
      <c r="D4044" t="s">
        <v>2046</v>
      </c>
    </row>
    <row r="4045" spans="1:4" hidden="1">
      <c r="A4045" t="s">
        <v>442</v>
      </c>
      <c r="B4045">
        <v>9</v>
      </c>
      <c r="C4045">
        <v>317</v>
      </c>
      <c r="D4045" t="s">
        <v>2046</v>
      </c>
    </row>
    <row r="4046" spans="1:4" hidden="1">
      <c r="A4046" t="s">
        <v>1730</v>
      </c>
      <c r="B4046">
        <v>9</v>
      </c>
      <c r="C4046">
        <v>317</v>
      </c>
      <c r="D4046" t="s">
        <v>2046</v>
      </c>
    </row>
    <row r="4047" spans="1:4" hidden="1">
      <c r="A4047" t="s">
        <v>510</v>
      </c>
      <c r="B4047">
        <v>9</v>
      </c>
      <c r="C4047">
        <v>317</v>
      </c>
      <c r="D4047" t="s">
        <v>2046</v>
      </c>
    </row>
    <row r="4048" spans="1:4" hidden="1">
      <c r="A4048" t="s">
        <v>78</v>
      </c>
      <c r="B4048">
        <v>9</v>
      </c>
      <c r="C4048">
        <v>317</v>
      </c>
      <c r="D4048" t="s">
        <v>2046</v>
      </c>
    </row>
    <row r="4049" spans="1:4" hidden="1">
      <c r="A4049" t="s">
        <v>1702</v>
      </c>
      <c r="B4049">
        <v>9</v>
      </c>
      <c r="C4049">
        <v>317</v>
      </c>
      <c r="D4049" t="s">
        <v>2046</v>
      </c>
    </row>
    <row r="4050" spans="1:4" hidden="1">
      <c r="A4050" t="s">
        <v>1795</v>
      </c>
      <c r="B4050">
        <v>9</v>
      </c>
      <c r="C4050">
        <v>317</v>
      </c>
      <c r="D4050" t="s">
        <v>2046</v>
      </c>
    </row>
    <row r="4051" spans="1:4" hidden="1">
      <c r="A4051" t="s">
        <v>2314</v>
      </c>
      <c r="B4051">
        <v>9</v>
      </c>
      <c r="C4051">
        <v>291</v>
      </c>
      <c r="D4051" t="s">
        <v>2046</v>
      </c>
    </row>
    <row r="4052" spans="1:4" hidden="1">
      <c r="A4052" t="s">
        <v>2315</v>
      </c>
      <c r="B4052">
        <v>9</v>
      </c>
      <c r="C4052">
        <v>291</v>
      </c>
      <c r="D4052" t="s">
        <v>2046</v>
      </c>
    </row>
    <row r="4053" spans="1:4" hidden="1">
      <c r="A4053" t="s">
        <v>2316</v>
      </c>
      <c r="B4053">
        <v>9</v>
      </c>
      <c r="C4053">
        <v>291</v>
      </c>
      <c r="D4053" t="s">
        <v>2046</v>
      </c>
    </row>
    <row r="4054" spans="1:4" hidden="1">
      <c r="A4054" t="s">
        <v>2317</v>
      </c>
      <c r="B4054">
        <v>9</v>
      </c>
      <c r="C4054">
        <v>291</v>
      </c>
      <c r="D4054" t="s">
        <v>2046</v>
      </c>
    </row>
    <row r="4055" spans="1:4" hidden="1">
      <c r="A4055" t="s">
        <v>2318</v>
      </c>
      <c r="B4055">
        <v>9</v>
      </c>
      <c r="C4055">
        <v>291</v>
      </c>
      <c r="D4055" t="s">
        <v>2046</v>
      </c>
    </row>
    <row r="4056" spans="1:4" hidden="1">
      <c r="A4056" t="s">
        <v>2320</v>
      </c>
      <c r="B4056">
        <v>9</v>
      </c>
      <c r="C4056">
        <v>582</v>
      </c>
      <c r="D4056" t="s">
        <v>2046</v>
      </c>
    </row>
    <row r="4057" spans="1:4" hidden="1">
      <c r="A4057" t="s">
        <v>3076</v>
      </c>
      <c r="B4057">
        <v>9</v>
      </c>
      <c r="C4057">
        <v>291</v>
      </c>
      <c r="D4057" t="s">
        <v>2046</v>
      </c>
    </row>
    <row r="4058" spans="1:4" hidden="1">
      <c r="A4058" t="s">
        <v>2321</v>
      </c>
      <c r="B4058">
        <v>9</v>
      </c>
      <c r="C4058">
        <v>291</v>
      </c>
      <c r="D4058" t="s">
        <v>2046</v>
      </c>
    </row>
    <row r="4059" spans="1:4" hidden="1">
      <c r="A4059" t="s">
        <v>2322</v>
      </c>
      <c r="B4059">
        <v>9</v>
      </c>
      <c r="C4059">
        <v>291</v>
      </c>
      <c r="D4059" t="s">
        <v>2046</v>
      </c>
    </row>
    <row r="4060" spans="1:4" hidden="1">
      <c r="A4060" t="s">
        <v>578</v>
      </c>
      <c r="B4060">
        <v>9</v>
      </c>
      <c r="C4060">
        <v>317</v>
      </c>
      <c r="D4060" t="s">
        <v>2046</v>
      </c>
    </row>
    <row r="4061" spans="1:4" hidden="1">
      <c r="A4061" t="s">
        <v>80</v>
      </c>
      <c r="B4061">
        <v>9</v>
      </c>
      <c r="C4061">
        <v>317</v>
      </c>
      <c r="D4061" t="s">
        <v>2046</v>
      </c>
    </row>
    <row r="4062" spans="1:4" hidden="1">
      <c r="A4062" t="s">
        <v>302</v>
      </c>
      <c r="B4062">
        <v>9</v>
      </c>
      <c r="C4062">
        <v>317</v>
      </c>
      <c r="D4062" t="s">
        <v>2046</v>
      </c>
    </row>
    <row r="4063" spans="1:4" hidden="1">
      <c r="A4063" t="s">
        <v>444</v>
      </c>
      <c r="B4063">
        <v>9</v>
      </c>
      <c r="C4063">
        <v>42</v>
      </c>
      <c r="D4063" t="s">
        <v>2046</v>
      </c>
    </row>
    <row r="4064" spans="1:4" hidden="1">
      <c r="A4064" t="s">
        <v>445</v>
      </c>
      <c r="B4064">
        <v>9</v>
      </c>
      <c r="C4064">
        <v>592</v>
      </c>
      <c r="D4064" t="s">
        <v>2046</v>
      </c>
    </row>
    <row r="4065" spans="1:4" hidden="1">
      <c r="A4065" t="s">
        <v>4</v>
      </c>
      <c r="B4065">
        <v>9</v>
      </c>
      <c r="C4065">
        <v>317</v>
      </c>
      <c r="D4065" t="s">
        <v>2046</v>
      </c>
    </row>
    <row r="4066" spans="1:4" hidden="1">
      <c r="A4066" t="s">
        <v>319</v>
      </c>
      <c r="B4066">
        <v>9</v>
      </c>
      <c r="C4066">
        <v>317</v>
      </c>
      <c r="D4066" t="s">
        <v>2046</v>
      </c>
    </row>
    <row r="4067" spans="1:4" hidden="1">
      <c r="A4067" t="s">
        <v>303</v>
      </c>
      <c r="B4067">
        <v>9</v>
      </c>
      <c r="C4067">
        <v>317</v>
      </c>
      <c r="D4067" t="s">
        <v>2046</v>
      </c>
    </row>
    <row r="4068" spans="1:4" hidden="1">
      <c r="A4068" t="s">
        <v>476</v>
      </c>
      <c r="B4068">
        <v>9</v>
      </c>
      <c r="C4068">
        <v>317</v>
      </c>
      <c r="D4068" t="s">
        <v>2046</v>
      </c>
    </row>
    <row r="4069" spans="1:4" hidden="1">
      <c r="A4069" t="s">
        <v>402</v>
      </c>
      <c r="B4069">
        <v>9</v>
      </c>
      <c r="C4069">
        <v>317</v>
      </c>
      <c r="D4069" t="s">
        <v>2046</v>
      </c>
    </row>
    <row r="4070" spans="1:4" hidden="1">
      <c r="A4070" t="s">
        <v>403</v>
      </c>
      <c r="B4070">
        <v>9</v>
      </c>
      <c r="C4070">
        <v>317</v>
      </c>
      <c r="D4070" t="s">
        <v>2046</v>
      </c>
    </row>
    <row r="4071" spans="1:4" hidden="1">
      <c r="A4071" t="s">
        <v>404</v>
      </c>
      <c r="B4071">
        <v>9</v>
      </c>
      <c r="C4071">
        <v>317</v>
      </c>
      <c r="D4071" t="s">
        <v>2046</v>
      </c>
    </row>
    <row r="4072" spans="1:4" hidden="1">
      <c r="A4072" t="s">
        <v>405</v>
      </c>
      <c r="B4072">
        <v>9</v>
      </c>
      <c r="C4072">
        <v>317</v>
      </c>
      <c r="D4072" t="s">
        <v>2046</v>
      </c>
    </row>
    <row r="4073" spans="1:4" hidden="1">
      <c r="A4073" t="s">
        <v>118</v>
      </c>
      <c r="B4073">
        <v>9</v>
      </c>
      <c r="C4073">
        <v>317</v>
      </c>
      <c r="D4073" t="s">
        <v>2046</v>
      </c>
    </row>
    <row r="4074" spans="1:4" hidden="1">
      <c r="A4074" t="s">
        <v>176</v>
      </c>
      <c r="B4074">
        <v>9</v>
      </c>
      <c r="C4074">
        <v>317</v>
      </c>
      <c r="D4074" t="s">
        <v>2046</v>
      </c>
    </row>
    <row r="4075" spans="1:4" hidden="1">
      <c r="A4075" t="s">
        <v>373</v>
      </c>
      <c r="B4075">
        <v>9</v>
      </c>
      <c r="C4075">
        <v>337</v>
      </c>
      <c r="D4075" t="s">
        <v>2046</v>
      </c>
    </row>
    <row r="4076" spans="1:4" hidden="1">
      <c r="A4076" t="s">
        <v>2242</v>
      </c>
      <c r="B4076">
        <v>9</v>
      </c>
      <c r="C4076">
        <v>10</v>
      </c>
      <c r="D4076" t="s">
        <v>2046</v>
      </c>
    </row>
    <row r="4077" spans="1:4" hidden="1">
      <c r="A4077" t="s">
        <v>192</v>
      </c>
      <c r="B4077">
        <v>9</v>
      </c>
      <c r="C4077">
        <v>307</v>
      </c>
      <c r="D4077" t="s">
        <v>2046</v>
      </c>
    </row>
    <row r="4078" spans="1:4" hidden="1">
      <c r="A4078" t="s">
        <v>2243</v>
      </c>
      <c r="B4078">
        <v>9</v>
      </c>
      <c r="C4078">
        <v>15</v>
      </c>
      <c r="D4078" t="s">
        <v>2046</v>
      </c>
    </row>
    <row r="4079" spans="1:4" hidden="1">
      <c r="A4079" t="s">
        <v>1711</v>
      </c>
      <c r="B4079">
        <v>9</v>
      </c>
      <c r="C4079">
        <v>307</v>
      </c>
      <c r="D4079" t="s">
        <v>2046</v>
      </c>
    </row>
    <row r="4080" spans="1:4" hidden="1">
      <c r="A4080" t="s">
        <v>406</v>
      </c>
      <c r="B4080">
        <v>9</v>
      </c>
      <c r="C4080">
        <v>317</v>
      </c>
      <c r="D4080" t="s">
        <v>2046</v>
      </c>
    </row>
    <row r="4081" spans="1:4" hidden="1">
      <c r="A4081" t="s">
        <v>374</v>
      </c>
      <c r="B4081">
        <v>9</v>
      </c>
      <c r="C4081">
        <v>317</v>
      </c>
      <c r="D4081" t="s">
        <v>2046</v>
      </c>
    </row>
    <row r="4082" spans="1:4" hidden="1">
      <c r="A4082" t="s">
        <v>119</v>
      </c>
      <c r="B4082">
        <v>9</v>
      </c>
      <c r="C4082">
        <v>317</v>
      </c>
      <c r="D4082" t="s">
        <v>2046</v>
      </c>
    </row>
    <row r="4083" spans="1:4" hidden="1">
      <c r="A4083" t="s">
        <v>177</v>
      </c>
      <c r="B4083">
        <v>9</v>
      </c>
      <c r="C4083">
        <v>317</v>
      </c>
      <c r="D4083" t="s">
        <v>2046</v>
      </c>
    </row>
    <row r="4084" spans="1:4" hidden="1">
      <c r="A4084" t="s">
        <v>446</v>
      </c>
      <c r="B4084">
        <v>9</v>
      </c>
      <c r="C4084">
        <v>317</v>
      </c>
      <c r="D4084" t="s">
        <v>2046</v>
      </c>
    </row>
    <row r="4085" spans="1:4" hidden="1">
      <c r="A4085" t="s">
        <v>2033</v>
      </c>
      <c r="B4085">
        <v>9</v>
      </c>
      <c r="C4085">
        <v>317</v>
      </c>
      <c r="D4085" t="s">
        <v>2046</v>
      </c>
    </row>
    <row r="4086" spans="1:4" hidden="1">
      <c r="A4086" t="s">
        <v>2034</v>
      </c>
      <c r="B4086">
        <v>9</v>
      </c>
      <c r="C4086">
        <v>634</v>
      </c>
      <c r="D4086" t="s">
        <v>2046</v>
      </c>
    </row>
    <row r="4087" spans="1:4" hidden="1">
      <c r="A4087" t="s">
        <v>409</v>
      </c>
      <c r="B4087">
        <v>9</v>
      </c>
      <c r="C4087">
        <v>317</v>
      </c>
      <c r="D4087" t="s">
        <v>2046</v>
      </c>
    </row>
    <row r="4088" spans="1:4" hidden="1">
      <c r="A4088" t="s">
        <v>375</v>
      </c>
      <c r="B4088">
        <v>9</v>
      </c>
      <c r="C4088">
        <v>317</v>
      </c>
      <c r="D4088" t="s">
        <v>2046</v>
      </c>
    </row>
    <row r="4089" spans="1:4" hidden="1">
      <c r="A4089" t="s">
        <v>410</v>
      </c>
      <c r="B4089">
        <v>9</v>
      </c>
      <c r="C4089">
        <v>317</v>
      </c>
      <c r="D4089" t="s">
        <v>2046</v>
      </c>
    </row>
    <row r="4090" spans="1:4" hidden="1">
      <c r="A4090" t="s">
        <v>284</v>
      </c>
      <c r="B4090">
        <v>9</v>
      </c>
      <c r="C4090">
        <v>317</v>
      </c>
      <c r="D4090" t="s">
        <v>2046</v>
      </c>
    </row>
    <row r="4091" spans="1:4" hidden="1">
      <c r="A4091" t="s">
        <v>285</v>
      </c>
      <c r="B4091">
        <v>9</v>
      </c>
      <c r="C4091">
        <v>317</v>
      </c>
      <c r="D4091" t="s">
        <v>2046</v>
      </c>
    </row>
    <row r="4092" spans="1:4" hidden="1">
      <c r="A4092" t="s">
        <v>286</v>
      </c>
      <c r="B4092">
        <v>9</v>
      </c>
      <c r="C4092">
        <v>317</v>
      </c>
      <c r="D4092" t="s">
        <v>2046</v>
      </c>
    </row>
    <row r="4093" spans="1:4" hidden="1">
      <c r="A4093" t="s">
        <v>287</v>
      </c>
      <c r="B4093">
        <v>9</v>
      </c>
      <c r="C4093">
        <v>317</v>
      </c>
      <c r="D4093" t="s">
        <v>2046</v>
      </c>
    </row>
    <row r="4094" spans="1:4" hidden="1">
      <c r="A4094" t="s">
        <v>1722</v>
      </c>
      <c r="B4094">
        <v>9</v>
      </c>
      <c r="C4094">
        <v>634</v>
      </c>
      <c r="D4094" t="s">
        <v>2046</v>
      </c>
    </row>
    <row r="4095" spans="1:4" hidden="1">
      <c r="A4095" t="s">
        <v>428</v>
      </c>
      <c r="B4095">
        <v>9</v>
      </c>
      <c r="C4095">
        <v>317</v>
      </c>
      <c r="D4095" t="s">
        <v>2046</v>
      </c>
    </row>
    <row r="4096" spans="1:4" hidden="1">
      <c r="A4096" t="s">
        <v>429</v>
      </c>
      <c r="B4096">
        <v>9</v>
      </c>
      <c r="C4096">
        <v>317</v>
      </c>
      <c r="D4096" t="s">
        <v>2046</v>
      </c>
    </row>
    <row r="4097" spans="1:4" hidden="1">
      <c r="A4097" t="s">
        <v>561</v>
      </c>
      <c r="B4097">
        <v>9</v>
      </c>
      <c r="C4097">
        <v>634</v>
      </c>
      <c r="D4097" t="s">
        <v>2046</v>
      </c>
    </row>
    <row r="4098" spans="1:4" hidden="1">
      <c r="A4098" t="s">
        <v>1699</v>
      </c>
      <c r="B4098">
        <v>9</v>
      </c>
      <c r="C4098">
        <v>634</v>
      </c>
      <c r="D4098" t="s">
        <v>2046</v>
      </c>
    </row>
    <row r="4099" spans="1:4" hidden="1">
      <c r="A4099" t="s">
        <v>430</v>
      </c>
      <c r="B4099">
        <v>9</v>
      </c>
      <c r="C4099">
        <v>317</v>
      </c>
      <c r="D4099" t="s">
        <v>2046</v>
      </c>
    </row>
    <row r="4100" spans="1:4" hidden="1">
      <c r="A4100" t="s">
        <v>2035</v>
      </c>
      <c r="B4100">
        <v>9</v>
      </c>
      <c r="C4100">
        <v>317</v>
      </c>
      <c r="D4100" t="s">
        <v>2046</v>
      </c>
    </row>
    <row r="4101" spans="1:4" hidden="1">
      <c r="A4101" t="s">
        <v>178</v>
      </c>
      <c r="B4101">
        <v>9</v>
      </c>
      <c r="C4101">
        <v>317</v>
      </c>
      <c r="D4101" t="s">
        <v>2046</v>
      </c>
    </row>
    <row r="4102" spans="1:4" hidden="1">
      <c r="A4102" t="s">
        <v>179</v>
      </c>
      <c r="B4102">
        <v>9</v>
      </c>
      <c r="C4102">
        <v>317</v>
      </c>
      <c r="D4102" t="s">
        <v>2046</v>
      </c>
    </row>
    <row r="4103" spans="1:4" hidden="1">
      <c r="A4103" t="s">
        <v>180</v>
      </c>
      <c r="B4103">
        <v>9</v>
      </c>
      <c r="C4103">
        <v>317</v>
      </c>
      <c r="D4103" t="s">
        <v>2046</v>
      </c>
    </row>
    <row r="4104" spans="1:4" hidden="1">
      <c r="A4104" t="s">
        <v>2244</v>
      </c>
      <c r="B4104">
        <v>9</v>
      </c>
      <c r="C4104">
        <v>317</v>
      </c>
      <c r="D4104" t="s">
        <v>2046</v>
      </c>
    </row>
    <row r="4105" spans="1:4" hidden="1">
      <c r="A4105" t="s">
        <v>44</v>
      </c>
      <c r="B4105">
        <v>9</v>
      </c>
      <c r="C4105">
        <v>317</v>
      </c>
      <c r="D4105" t="s">
        <v>2046</v>
      </c>
    </row>
    <row r="4106" spans="1:4" hidden="1">
      <c r="A4106" t="s">
        <v>431</v>
      </c>
      <c r="B4106">
        <v>9</v>
      </c>
      <c r="C4106">
        <v>634</v>
      </c>
      <c r="D4106" t="s">
        <v>2046</v>
      </c>
    </row>
    <row r="4107" spans="1:4" hidden="1">
      <c r="A4107" t="s">
        <v>181</v>
      </c>
      <c r="B4107">
        <v>9</v>
      </c>
      <c r="C4107">
        <v>317</v>
      </c>
      <c r="D4107" t="s">
        <v>2046</v>
      </c>
    </row>
    <row r="4108" spans="1:4" hidden="1">
      <c r="A4108" t="s">
        <v>182</v>
      </c>
      <c r="B4108">
        <v>9</v>
      </c>
      <c r="C4108">
        <v>317</v>
      </c>
      <c r="D4108" t="s">
        <v>2046</v>
      </c>
    </row>
    <row r="4109" spans="1:4" hidden="1">
      <c r="A4109" t="s">
        <v>81</v>
      </c>
      <c r="B4109">
        <v>9</v>
      </c>
      <c r="C4109">
        <v>317</v>
      </c>
      <c r="D4109" t="s">
        <v>2046</v>
      </c>
    </row>
    <row r="4110" spans="1:4" hidden="1">
      <c r="A4110" t="s">
        <v>2327</v>
      </c>
      <c r="B4110">
        <v>9</v>
      </c>
      <c r="C4110">
        <v>582</v>
      </c>
      <c r="D4110" t="s">
        <v>2046</v>
      </c>
    </row>
    <row r="4111" spans="1:4" hidden="1">
      <c r="A4111" t="s">
        <v>83</v>
      </c>
      <c r="B4111">
        <v>9</v>
      </c>
      <c r="C4111">
        <v>317</v>
      </c>
      <c r="D4111" t="s">
        <v>2046</v>
      </c>
    </row>
    <row r="4112" spans="1:4" hidden="1">
      <c r="A4112" t="s">
        <v>310</v>
      </c>
      <c r="B4112">
        <v>9</v>
      </c>
      <c r="C4112">
        <v>317</v>
      </c>
      <c r="D4112" t="s">
        <v>2046</v>
      </c>
    </row>
    <row r="4113" spans="1:4" hidden="1">
      <c r="A4113" t="s">
        <v>2245</v>
      </c>
      <c r="B4113">
        <v>9</v>
      </c>
      <c r="C4113">
        <v>317</v>
      </c>
      <c r="D4113" t="s">
        <v>2046</v>
      </c>
    </row>
    <row r="4114" spans="1:4" hidden="1">
      <c r="A4114" t="s">
        <v>2246</v>
      </c>
      <c r="B4114">
        <v>9</v>
      </c>
      <c r="C4114">
        <v>317</v>
      </c>
      <c r="D4114" t="s">
        <v>2046</v>
      </c>
    </row>
    <row r="4115" spans="1:4" hidden="1">
      <c r="A4115" t="s">
        <v>579</v>
      </c>
      <c r="B4115">
        <v>9</v>
      </c>
      <c r="C4115">
        <v>317</v>
      </c>
      <c r="D4115" t="s">
        <v>2046</v>
      </c>
    </row>
    <row r="4116" spans="1:4" hidden="1">
      <c r="A4116" t="s">
        <v>2247</v>
      </c>
      <c r="B4116">
        <v>9</v>
      </c>
      <c r="C4116">
        <v>317</v>
      </c>
      <c r="D4116" t="s">
        <v>2046</v>
      </c>
    </row>
    <row r="4117" spans="1:4" hidden="1">
      <c r="A4117" t="s">
        <v>2248</v>
      </c>
      <c r="B4117">
        <v>9</v>
      </c>
      <c r="C4117">
        <v>317</v>
      </c>
      <c r="D4117" t="s">
        <v>2046</v>
      </c>
    </row>
    <row r="4118" spans="1:4" hidden="1">
      <c r="A4118" t="s">
        <v>2249</v>
      </c>
      <c r="B4118">
        <v>9</v>
      </c>
      <c r="C4118">
        <v>317</v>
      </c>
      <c r="D4118" t="s">
        <v>2046</v>
      </c>
    </row>
    <row r="4119" spans="1:4" hidden="1">
      <c r="A4119" t="s">
        <v>2250</v>
      </c>
      <c r="B4119">
        <v>9</v>
      </c>
      <c r="C4119">
        <v>317</v>
      </c>
      <c r="D4119" t="s">
        <v>2046</v>
      </c>
    </row>
    <row r="4120" spans="1:4" hidden="1">
      <c r="A4120" t="s">
        <v>2036</v>
      </c>
      <c r="B4120">
        <v>9</v>
      </c>
      <c r="C4120">
        <v>317</v>
      </c>
      <c r="D4120" t="s">
        <v>2046</v>
      </c>
    </row>
    <row r="4121" spans="1:4" hidden="1">
      <c r="A4121" t="s">
        <v>2328</v>
      </c>
      <c r="B4121">
        <v>9</v>
      </c>
      <c r="C4121">
        <v>291</v>
      </c>
      <c r="D4121" t="s">
        <v>2046</v>
      </c>
    </row>
    <row r="4122" spans="1:4" hidden="1">
      <c r="A4122" t="s">
        <v>448</v>
      </c>
      <c r="B4122">
        <v>9</v>
      </c>
      <c r="C4122">
        <v>296</v>
      </c>
      <c r="D4122" t="s">
        <v>2046</v>
      </c>
    </row>
    <row r="4123" spans="1:4" hidden="1">
      <c r="A4123" t="s">
        <v>452</v>
      </c>
      <c r="B4123">
        <v>9</v>
      </c>
      <c r="C4123">
        <v>21</v>
      </c>
      <c r="D4123" t="s">
        <v>2046</v>
      </c>
    </row>
    <row r="4124" spans="1:4" hidden="1">
      <c r="A4124" t="s">
        <v>2330</v>
      </c>
      <c r="B4124">
        <v>9</v>
      </c>
      <c r="C4124">
        <v>291</v>
      </c>
      <c r="D4124" t="s">
        <v>2046</v>
      </c>
    </row>
    <row r="4125" spans="1:4" hidden="1">
      <c r="A4125" t="s">
        <v>377</v>
      </c>
      <c r="B4125">
        <v>9</v>
      </c>
      <c r="C4125">
        <v>317</v>
      </c>
      <c r="D4125" t="s">
        <v>2046</v>
      </c>
    </row>
    <row r="4126" spans="1:4" hidden="1">
      <c r="A4126" t="s">
        <v>2331</v>
      </c>
      <c r="B4126">
        <v>9</v>
      </c>
      <c r="C4126">
        <v>582</v>
      </c>
      <c r="D4126" t="s">
        <v>2046</v>
      </c>
    </row>
    <row r="4127" spans="1:4" hidden="1">
      <c r="A4127" t="s">
        <v>2251</v>
      </c>
      <c r="B4127">
        <v>9</v>
      </c>
      <c r="C4127">
        <v>317</v>
      </c>
      <c r="D4127" t="s">
        <v>2046</v>
      </c>
    </row>
    <row r="4128" spans="1:4" hidden="1">
      <c r="A4128" t="s">
        <v>2252</v>
      </c>
      <c r="B4128">
        <v>9</v>
      </c>
      <c r="C4128">
        <v>337</v>
      </c>
      <c r="D4128" t="s">
        <v>2046</v>
      </c>
    </row>
    <row r="4129" spans="1:4" hidden="1">
      <c r="A4129" t="s">
        <v>2253</v>
      </c>
      <c r="B4129">
        <v>9</v>
      </c>
      <c r="C4129">
        <v>317</v>
      </c>
      <c r="D4129" t="s">
        <v>2046</v>
      </c>
    </row>
    <row r="4130" spans="1:4" hidden="1">
      <c r="A4130" t="s">
        <v>2254</v>
      </c>
      <c r="B4130">
        <v>9</v>
      </c>
      <c r="C4130">
        <v>317</v>
      </c>
      <c r="D4130" t="s">
        <v>2046</v>
      </c>
    </row>
    <row r="4131" spans="1:4" hidden="1">
      <c r="A4131" t="s">
        <v>2255</v>
      </c>
      <c r="B4131">
        <v>9</v>
      </c>
      <c r="C4131">
        <v>634</v>
      </c>
      <c r="D4131" t="s">
        <v>2046</v>
      </c>
    </row>
    <row r="4132" spans="1:4" hidden="1">
      <c r="A4132" t="s">
        <v>2332</v>
      </c>
      <c r="B4132">
        <v>9</v>
      </c>
      <c r="C4132">
        <v>74</v>
      </c>
      <c r="D4132" t="s">
        <v>2046</v>
      </c>
    </row>
    <row r="4133" spans="1:4" hidden="1">
      <c r="A4133" t="s">
        <v>2216</v>
      </c>
      <c r="B4133">
        <v>9</v>
      </c>
      <c r="C4133">
        <v>65</v>
      </c>
      <c r="D4133" t="s">
        <v>2046</v>
      </c>
    </row>
    <row r="4134" spans="1:4" hidden="1">
      <c r="A4134" t="s">
        <v>2256</v>
      </c>
      <c r="B4134">
        <v>9</v>
      </c>
      <c r="C4134">
        <v>634</v>
      </c>
      <c r="D4134" t="s">
        <v>2046</v>
      </c>
    </row>
    <row r="4135" spans="1:4" hidden="1">
      <c r="A4135" t="s">
        <v>2337</v>
      </c>
      <c r="B4135">
        <v>9</v>
      </c>
      <c r="C4135">
        <v>291</v>
      </c>
      <c r="D4135" t="s">
        <v>2046</v>
      </c>
    </row>
    <row r="4136" spans="1:4" hidden="1">
      <c r="A4136" t="s">
        <v>186</v>
      </c>
      <c r="B4136">
        <v>9</v>
      </c>
      <c r="C4136">
        <v>634</v>
      </c>
      <c r="D4136" t="s">
        <v>2046</v>
      </c>
    </row>
    <row r="4137" spans="1:4" hidden="1">
      <c r="A4137" t="s">
        <v>341</v>
      </c>
      <c r="B4137">
        <v>9</v>
      </c>
      <c r="C4137">
        <v>296</v>
      </c>
      <c r="D4137" t="s">
        <v>2046</v>
      </c>
    </row>
    <row r="4138" spans="1:4" hidden="1">
      <c r="A4138" t="s">
        <v>342</v>
      </c>
      <c r="B4138">
        <v>9</v>
      </c>
      <c r="C4138">
        <v>21</v>
      </c>
      <c r="D4138" t="s">
        <v>2046</v>
      </c>
    </row>
    <row r="4139" spans="1:4" hidden="1">
      <c r="A4139" t="s">
        <v>343</v>
      </c>
      <c r="B4139">
        <v>9</v>
      </c>
      <c r="C4139">
        <v>296</v>
      </c>
      <c r="D4139" t="s">
        <v>2046</v>
      </c>
    </row>
    <row r="4140" spans="1:4" hidden="1">
      <c r="A4140" t="s">
        <v>344</v>
      </c>
      <c r="B4140">
        <v>9</v>
      </c>
      <c r="C4140">
        <v>21</v>
      </c>
      <c r="D4140" t="s">
        <v>2046</v>
      </c>
    </row>
    <row r="4141" spans="1:4" hidden="1">
      <c r="A4141" t="s">
        <v>521</v>
      </c>
      <c r="B4141">
        <v>9</v>
      </c>
      <c r="C4141">
        <v>296</v>
      </c>
      <c r="D4141" t="s">
        <v>2046</v>
      </c>
    </row>
    <row r="4142" spans="1:4" hidden="1">
      <c r="A4142" t="s">
        <v>2041</v>
      </c>
      <c r="B4142">
        <v>9</v>
      </c>
      <c r="C4142">
        <v>21</v>
      </c>
      <c r="D4142" t="s">
        <v>2046</v>
      </c>
    </row>
    <row r="4143" spans="1:4" hidden="1">
      <c r="A4143" t="s">
        <v>522</v>
      </c>
      <c r="B4143">
        <v>9</v>
      </c>
      <c r="C4143">
        <v>296</v>
      </c>
      <c r="D4143" t="s">
        <v>2046</v>
      </c>
    </row>
    <row r="4144" spans="1:4" hidden="1">
      <c r="A4144" t="s">
        <v>2042</v>
      </c>
      <c r="B4144">
        <v>9</v>
      </c>
      <c r="C4144">
        <v>21</v>
      </c>
      <c r="D4144" t="s">
        <v>2046</v>
      </c>
    </row>
    <row r="4145" spans="1:4" hidden="1">
      <c r="A4145" t="s">
        <v>345</v>
      </c>
      <c r="B4145">
        <v>9</v>
      </c>
      <c r="C4145">
        <v>296</v>
      </c>
      <c r="D4145" t="s">
        <v>2046</v>
      </c>
    </row>
    <row r="4146" spans="1:4" hidden="1">
      <c r="A4146" t="s">
        <v>346</v>
      </c>
      <c r="B4146">
        <v>9</v>
      </c>
      <c r="C4146">
        <v>21</v>
      </c>
      <c r="D4146" t="s">
        <v>2046</v>
      </c>
    </row>
    <row r="4147" spans="1:4" hidden="1">
      <c r="A4147" t="s">
        <v>347</v>
      </c>
      <c r="B4147">
        <v>9</v>
      </c>
      <c r="C4147">
        <v>296</v>
      </c>
      <c r="D4147" t="s">
        <v>2046</v>
      </c>
    </row>
    <row r="4148" spans="1:4" hidden="1">
      <c r="A4148" t="s">
        <v>348</v>
      </c>
      <c r="B4148">
        <v>9</v>
      </c>
      <c r="C4148">
        <v>21</v>
      </c>
      <c r="D4148" t="s">
        <v>2046</v>
      </c>
    </row>
    <row r="4149" spans="1:4" hidden="1">
      <c r="A4149" t="s">
        <v>2257</v>
      </c>
      <c r="B4149">
        <v>9</v>
      </c>
      <c r="C4149">
        <v>415</v>
      </c>
      <c r="D4149" t="s">
        <v>2046</v>
      </c>
    </row>
    <row r="4150" spans="1:4" hidden="1">
      <c r="A4150" t="s">
        <v>379</v>
      </c>
      <c r="B4150">
        <v>9</v>
      </c>
      <c r="C4150">
        <v>59</v>
      </c>
      <c r="D4150" t="s">
        <v>2046</v>
      </c>
    </row>
    <row r="4151" spans="1:4" hidden="1">
      <c r="A4151" t="s">
        <v>2014</v>
      </c>
      <c r="B4151">
        <v>9</v>
      </c>
      <c r="C4151">
        <v>278</v>
      </c>
      <c r="D4151" t="s">
        <v>2046</v>
      </c>
    </row>
    <row r="4152" spans="1:4" hidden="1">
      <c r="A4152" t="s">
        <v>2015</v>
      </c>
      <c r="B4152">
        <v>9</v>
      </c>
      <c r="C4152">
        <v>278</v>
      </c>
      <c r="D4152" t="s">
        <v>2046</v>
      </c>
    </row>
    <row r="4153" spans="1:4" hidden="1">
      <c r="A4153" t="s">
        <v>1703</v>
      </c>
      <c r="B4153">
        <v>9</v>
      </c>
      <c r="C4153">
        <v>278</v>
      </c>
      <c r="D4153" t="s">
        <v>2046</v>
      </c>
    </row>
    <row r="4154" spans="1:4" hidden="1">
      <c r="A4154" t="s">
        <v>2260</v>
      </c>
      <c r="B4154">
        <v>9</v>
      </c>
      <c r="C4154">
        <v>317</v>
      </c>
      <c r="D4154" t="s">
        <v>2046</v>
      </c>
    </row>
    <row r="4155" spans="1:4" hidden="1">
      <c r="A4155" t="s">
        <v>2261</v>
      </c>
      <c r="B4155">
        <v>9</v>
      </c>
      <c r="C4155">
        <v>317</v>
      </c>
      <c r="D4155" t="s">
        <v>2046</v>
      </c>
    </row>
    <row r="4156" spans="1:4" hidden="1">
      <c r="A4156" t="s">
        <v>474</v>
      </c>
      <c r="B4156">
        <v>9</v>
      </c>
      <c r="C4156">
        <v>264</v>
      </c>
      <c r="D4156" t="s">
        <v>2046</v>
      </c>
    </row>
    <row r="4157" spans="1:4" hidden="1">
      <c r="A4157" t="s">
        <v>2267</v>
      </c>
      <c r="B4157">
        <v>9</v>
      </c>
      <c r="C4157">
        <v>264</v>
      </c>
      <c r="D4157" t="s">
        <v>2046</v>
      </c>
    </row>
    <row r="4158" spans="1:4" hidden="1">
      <c r="A4158" t="s">
        <v>2268</v>
      </c>
      <c r="B4158">
        <v>9</v>
      </c>
      <c r="C4158">
        <v>132</v>
      </c>
      <c r="D4158" t="s">
        <v>2046</v>
      </c>
    </row>
    <row r="4159" spans="1:4" hidden="1">
      <c r="A4159" t="s">
        <v>2269</v>
      </c>
      <c r="B4159">
        <v>9</v>
      </c>
      <c r="C4159">
        <v>132</v>
      </c>
      <c r="D4159" t="s">
        <v>2046</v>
      </c>
    </row>
    <row r="4160" spans="1:4" hidden="1">
      <c r="A4160" t="s">
        <v>2270</v>
      </c>
      <c r="B4160">
        <v>9</v>
      </c>
      <c r="C4160">
        <v>132</v>
      </c>
      <c r="D4160" t="s">
        <v>2046</v>
      </c>
    </row>
    <row r="4161" spans="1:4" hidden="1">
      <c r="A4161" t="s">
        <v>2271</v>
      </c>
      <c r="B4161">
        <v>9</v>
      </c>
      <c r="C4161">
        <v>132</v>
      </c>
      <c r="D4161" t="s">
        <v>2046</v>
      </c>
    </row>
    <row r="4162" spans="1:4" hidden="1">
      <c r="A4162" t="s">
        <v>2272</v>
      </c>
      <c r="B4162">
        <v>9</v>
      </c>
      <c r="C4162">
        <v>132</v>
      </c>
      <c r="D4162" t="s">
        <v>2046</v>
      </c>
    </row>
    <row r="4163" spans="1:4" hidden="1">
      <c r="A4163" t="s">
        <v>2273</v>
      </c>
      <c r="B4163">
        <v>9</v>
      </c>
      <c r="C4163">
        <v>132</v>
      </c>
      <c r="D4163" t="s">
        <v>2046</v>
      </c>
    </row>
    <row r="4164" spans="1:4" hidden="1">
      <c r="A4164" t="s">
        <v>2274</v>
      </c>
      <c r="B4164">
        <v>9</v>
      </c>
      <c r="C4164">
        <v>132</v>
      </c>
      <c r="D4164" t="s">
        <v>2046</v>
      </c>
    </row>
    <row r="4165" spans="1:4" hidden="1">
      <c r="A4165" t="s">
        <v>2275</v>
      </c>
      <c r="B4165">
        <v>9</v>
      </c>
      <c r="C4165">
        <v>132</v>
      </c>
      <c r="D4165" t="s">
        <v>2046</v>
      </c>
    </row>
    <row r="4166" spans="1:4" hidden="1">
      <c r="A4166" t="s">
        <v>2276</v>
      </c>
      <c r="B4166">
        <v>9</v>
      </c>
      <c r="C4166">
        <v>132</v>
      </c>
      <c r="D4166" t="s">
        <v>2046</v>
      </c>
    </row>
    <row r="4167" spans="1:4" hidden="1">
      <c r="A4167" t="s">
        <v>2277</v>
      </c>
      <c r="B4167">
        <v>9</v>
      </c>
      <c r="C4167">
        <v>132</v>
      </c>
      <c r="D4167" t="s">
        <v>2046</v>
      </c>
    </row>
    <row r="4168" spans="1:4" hidden="1">
      <c r="A4168" t="s">
        <v>2278</v>
      </c>
      <c r="B4168">
        <v>9</v>
      </c>
      <c r="C4168">
        <v>132</v>
      </c>
      <c r="D4168" t="s">
        <v>2046</v>
      </c>
    </row>
    <row r="4169" spans="1:4" hidden="1">
      <c r="A4169" t="s">
        <v>2279</v>
      </c>
      <c r="B4169">
        <v>9</v>
      </c>
      <c r="C4169">
        <v>396</v>
      </c>
      <c r="D4169" t="s">
        <v>2046</v>
      </c>
    </row>
    <row r="4170" spans="1:4" hidden="1">
      <c r="A4170" t="s">
        <v>2280</v>
      </c>
      <c r="B4170">
        <v>9</v>
      </c>
      <c r="C4170">
        <v>132</v>
      </c>
      <c r="D4170" t="s">
        <v>2046</v>
      </c>
    </row>
    <row r="4171" spans="1:4" hidden="1">
      <c r="A4171" t="s">
        <v>2281</v>
      </c>
      <c r="B4171">
        <v>9</v>
      </c>
      <c r="C4171">
        <v>132</v>
      </c>
      <c r="D4171" t="s">
        <v>2046</v>
      </c>
    </row>
    <row r="4172" spans="1:4" hidden="1">
      <c r="A4172" t="s">
        <v>2282</v>
      </c>
      <c r="B4172">
        <v>9</v>
      </c>
      <c r="C4172">
        <v>132</v>
      </c>
      <c r="D4172" t="s">
        <v>2046</v>
      </c>
    </row>
    <row r="4173" spans="1:4" hidden="1">
      <c r="A4173" t="s">
        <v>2283</v>
      </c>
      <c r="B4173">
        <v>9</v>
      </c>
      <c r="C4173">
        <v>132</v>
      </c>
      <c r="D4173" t="s">
        <v>2046</v>
      </c>
    </row>
    <row r="4174" spans="1:4" hidden="1">
      <c r="A4174" t="s">
        <v>2284</v>
      </c>
      <c r="B4174">
        <v>9</v>
      </c>
      <c r="C4174">
        <v>132</v>
      </c>
      <c r="D4174" t="s">
        <v>2046</v>
      </c>
    </row>
    <row r="4175" spans="1:4" hidden="1">
      <c r="A4175" t="s">
        <v>2285</v>
      </c>
      <c r="B4175">
        <v>9</v>
      </c>
      <c r="C4175">
        <v>132</v>
      </c>
      <c r="D4175" t="s">
        <v>2046</v>
      </c>
    </row>
    <row r="4176" spans="1:4" hidden="1">
      <c r="A4176" t="s">
        <v>2286</v>
      </c>
      <c r="B4176">
        <v>9</v>
      </c>
      <c r="C4176">
        <v>132</v>
      </c>
      <c r="D4176" t="s">
        <v>2046</v>
      </c>
    </row>
    <row r="4177" spans="1:4" hidden="1">
      <c r="A4177" t="s">
        <v>2287</v>
      </c>
      <c r="B4177">
        <v>9</v>
      </c>
      <c r="C4177">
        <v>264</v>
      </c>
      <c r="D4177" t="s">
        <v>2046</v>
      </c>
    </row>
    <row r="4178" spans="1:4" hidden="1">
      <c r="A4178" t="s">
        <v>2288</v>
      </c>
      <c r="B4178">
        <v>9</v>
      </c>
      <c r="C4178">
        <v>132</v>
      </c>
      <c r="D4178" t="s">
        <v>2046</v>
      </c>
    </row>
    <row r="4179" spans="1:4" hidden="1">
      <c r="A4179" t="s">
        <v>2289</v>
      </c>
      <c r="B4179">
        <v>9</v>
      </c>
      <c r="C4179">
        <v>132</v>
      </c>
      <c r="D4179" t="s">
        <v>2046</v>
      </c>
    </row>
    <row r="4180" spans="1:4" hidden="1">
      <c r="A4180" t="s">
        <v>2290</v>
      </c>
      <c r="B4180">
        <v>9</v>
      </c>
      <c r="C4180">
        <v>132</v>
      </c>
      <c r="D4180" t="s">
        <v>2046</v>
      </c>
    </row>
    <row r="4181" spans="1:4" hidden="1">
      <c r="A4181" t="s">
        <v>2291</v>
      </c>
      <c r="B4181">
        <v>9</v>
      </c>
      <c r="C4181">
        <v>132</v>
      </c>
      <c r="D4181" t="s">
        <v>2046</v>
      </c>
    </row>
    <row r="4182" spans="1:4" hidden="1">
      <c r="A4182" t="s">
        <v>2292</v>
      </c>
      <c r="B4182">
        <v>9</v>
      </c>
      <c r="C4182">
        <v>132</v>
      </c>
      <c r="D4182" t="s">
        <v>2046</v>
      </c>
    </row>
    <row r="4183" spans="1:4" hidden="1">
      <c r="A4183" t="s">
        <v>2293</v>
      </c>
      <c r="B4183">
        <v>9</v>
      </c>
      <c r="C4183">
        <v>132</v>
      </c>
      <c r="D4183" t="s">
        <v>2046</v>
      </c>
    </row>
    <row r="4184" spans="1:4" hidden="1">
      <c r="A4184" t="s">
        <v>2294</v>
      </c>
      <c r="B4184">
        <v>9</v>
      </c>
      <c r="C4184">
        <v>132</v>
      </c>
      <c r="D4184" t="s">
        <v>2046</v>
      </c>
    </row>
    <row r="4185" spans="1:4" hidden="1">
      <c r="A4185" t="s">
        <v>2295</v>
      </c>
      <c r="B4185">
        <v>9</v>
      </c>
      <c r="C4185">
        <v>132</v>
      </c>
      <c r="D4185" t="s">
        <v>2046</v>
      </c>
    </row>
    <row r="4186" spans="1:4" hidden="1">
      <c r="A4186" t="s">
        <v>2296</v>
      </c>
      <c r="B4186">
        <v>9</v>
      </c>
      <c r="C4186">
        <v>132</v>
      </c>
      <c r="D4186" t="s">
        <v>2046</v>
      </c>
    </row>
    <row r="4187" spans="1:4" hidden="1">
      <c r="A4187" t="s">
        <v>2297</v>
      </c>
      <c r="B4187">
        <v>9</v>
      </c>
      <c r="C4187">
        <v>132</v>
      </c>
      <c r="D4187" t="s">
        <v>2046</v>
      </c>
    </row>
    <row r="4188" spans="1:4" hidden="1">
      <c r="A4188" t="s">
        <v>2298</v>
      </c>
      <c r="B4188">
        <v>9</v>
      </c>
      <c r="C4188">
        <v>132</v>
      </c>
      <c r="D4188" t="s">
        <v>2046</v>
      </c>
    </row>
    <row r="4189" spans="1:4" hidden="1">
      <c r="A4189" t="s">
        <v>2299</v>
      </c>
      <c r="B4189">
        <v>9</v>
      </c>
      <c r="C4189">
        <v>132</v>
      </c>
      <c r="D4189" t="s">
        <v>2046</v>
      </c>
    </row>
    <row r="4190" spans="1:4" hidden="1">
      <c r="A4190" t="s">
        <v>2300</v>
      </c>
      <c r="B4190">
        <v>9</v>
      </c>
      <c r="C4190">
        <v>132</v>
      </c>
      <c r="D4190" t="s">
        <v>2046</v>
      </c>
    </row>
    <row r="4191" spans="1:4" hidden="1">
      <c r="A4191" t="s">
        <v>2301</v>
      </c>
      <c r="B4191">
        <v>9</v>
      </c>
      <c r="C4191">
        <v>132</v>
      </c>
      <c r="D4191" t="s">
        <v>2046</v>
      </c>
    </row>
    <row r="4192" spans="1:4" hidden="1">
      <c r="A4192" t="s">
        <v>2302</v>
      </c>
      <c r="B4192">
        <v>9</v>
      </c>
      <c r="C4192">
        <v>132</v>
      </c>
      <c r="D4192" t="s">
        <v>2046</v>
      </c>
    </row>
    <row r="4193" spans="1:4" hidden="1">
      <c r="A4193" t="s">
        <v>2303</v>
      </c>
      <c r="B4193">
        <v>9</v>
      </c>
      <c r="C4193">
        <v>132</v>
      </c>
      <c r="D4193" t="s">
        <v>2046</v>
      </c>
    </row>
    <row r="4194" spans="1:4" hidden="1">
      <c r="A4194" t="s">
        <v>2304</v>
      </c>
      <c r="B4194">
        <v>9</v>
      </c>
      <c r="C4194">
        <v>132</v>
      </c>
      <c r="D4194" t="s">
        <v>2046</v>
      </c>
    </row>
    <row r="4195" spans="1:4" hidden="1">
      <c r="A4195" t="s">
        <v>2305</v>
      </c>
      <c r="B4195">
        <v>9</v>
      </c>
      <c r="C4195">
        <v>132</v>
      </c>
      <c r="D4195" t="s">
        <v>2046</v>
      </c>
    </row>
    <row r="4196" spans="1:4" hidden="1">
      <c r="A4196" t="s">
        <v>2306</v>
      </c>
      <c r="B4196">
        <v>9</v>
      </c>
      <c r="C4196">
        <v>264</v>
      </c>
      <c r="D4196" t="s">
        <v>2046</v>
      </c>
    </row>
    <row r="4197" spans="1:4" hidden="1">
      <c r="A4197" t="s">
        <v>2307</v>
      </c>
      <c r="B4197">
        <v>9</v>
      </c>
      <c r="C4197">
        <v>132</v>
      </c>
      <c r="D4197" t="s">
        <v>2046</v>
      </c>
    </row>
    <row r="4198" spans="1:4" hidden="1">
      <c r="A4198" t="s">
        <v>2011</v>
      </c>
      <c r="B4198">
        <v>9</v>
      </c>
      <c r="C4198">
        <v>132</v>
      </c>
      <c r="D4198" t="s">
        <v>2046</v>
      </c>
    </row>
    <row r="4199" spans="1:4" hidden="1">
      <c r="A4199" t="s">
        <v>2308</v>
      </c>
      <c r="B4199">
        <v>9</v>
      </c>
      <c r="C4199">
        <v>264</v>
      </c>
      <c r="D4199" t="s">
        <v>2046</v>
      </c>
    </row>
    <row r="4200" spans="1:4" hidden="1">
      <c r="A4200" t="s">
        <v>2309</v>
      </c>
      <c r="B4200">
        <v>9</v>
      </c>
      <c r="C4200">
        <v>264</v>
      </c>
      <c r="D4200" t="s">
        <v>2046</v>
      </c>
    </row>
    <row r="4201" spans="1:4" hidden="1">
      <c r="A4201" t="s">
        <v>2310</v>
      </c>
      <c r="B4201">
        <v>9</v>
      </c>
      <c r="C4201">
        <v>132</v>
      </c>
      <c r="D4201" t="s">
        <v>2046</v>
      </c>
    </row>
    <row r="4202" spans="1:4" hidden="1">
      <c r="A4202" t="s">
        <v>427</v>
      </c>
      <c r="B4202">
        <v>9</v>
      </c>
      <c r="C4202">
        <v>132</v>
      </c>
      <c r="D4202" t="s">
        <v>2046</v>
      </c>
    </row>
    <row r="4203" spans="1:4" hidden="1">
      <c r="A4203" t="s">
        <v>2311</v>
      </c>
      <c r="B4203">
        <v>9</v>
      </c>
      <c r="C4203">
        <v>132</v>
      </c>
      <c r="D4203" t="s">
        <v>2046</v>
      </c>
    </row>
    <row r="4204" spans="1:4" hidden="1">
      <c r="A4204" t="s">
        <v>2312</v>
      </c>
      <c r="B4204">
        <v>9</v>
      </c>
      <c r="C4204">
        <v>132</v>
      </c>
      <c r="D4204" t="s">
        <v>2046</v>
      </c>
    </row>
    <row r="4205" spans="1:4" hidden="1">
      <c r="A4205" t="s">
        <v>2313</v>
      </c>
      <c r="B4205">
        <v>9</v>
      </c>
      <c r="C4205">
        <v>132</v>
      </c>
      <c r="D4205" t="s">
        <v>2046</v>
      </c>
    </row>
    <row r="4206" spans="1:4" hidden="1">
      <c r="A4206" t="s">
        <v>2314</v>
      </c>
      <c r="B4206">
        <v>9</v>
      </c>
      <c r="C4206">
        <v>132</v>
      </c>
      <c r="D4206" t="s">
        <v>2046</v>
      </c>
    </row>
    <row r="4207" spans="1:4" hidden="1">
      <c r="A4207" t="s">
        <v>2315</v>
      </c>
      <c r="B4207">
        <v>9</v>
      </c>
      <c r="C4207">
        <v>132</v>
      </c>
      <c r="D4207" t="s">
        <v>2046</v>
      </c>
    </row>
    <row r="4208" spans="1:4" hidden="1">
      <c r="A4208" t="s">
        <v>2316</v>
      </c>
      <c r="B4208">
        <v>9</v>
      </c>
      <c r="C4208">
        <v>132</v>
      </c>
      <c r="D4208" t="s">
        <v>2046</v>
      </c>
    </row>
    <row r="4209" spans="1:4" hidden="1">
      <c r="A4209" t="s">
        <v>2317</v>
      </c>
      <c r="B4209">
        <v>9</v>
      </c>
      <c r="C4209">
        <v>132</v>
      </c>
      <c r="D4209" t="s">
        <v>2046</v>
      </c>
    </row>
    <row r="4210" spans="1:4" hidden="1">
      <c r="A4210" t="s">
        <v>2318</v>
      </c>
      <c r="B4210">
        <v>9</v>
      </c>
      <c r="C4210">
        <v>132</v>
      </c>
      <c r="D4210" t="s">
        <v>2046</v>
      </c>
    </row>
    <row r="4211" spans="1:4" hidden="1">
      <c r="A4211" t="s">
        <v>2320</v>
      </c>
      <c r="B4211">
        <v>9</v>
      </c>
      <c r="C4211">
        <v>264</v>
      </c>
      <c r="D4211" t="s">
        <v>2046</v>
      </c>
    </row>
    <row r="4212" spans="1:4" hidden="1">
      <c r="A4212" t="s">
        <v>3076</v>
      </c>
      <c r="B4212">
        <v>9</v>
      </c>
      <c r="C4212">
        <v>132</v>
      </c>
      <c r="D4212" t="s">
        <v>2046</v>
      </c>
    </row>
    <row r="4213" spans="1:4" hidden="1">
      <c r="A4213" t="s">
        <v>2321</v>
      </c>
      <c r="B4213">
        <v>9</v>
      </c>
      <c r="C4213">
        <v>132</v>
      </c>
      <c r="D4213" t="s">
        <v>2046</v>
      </c>
    </row>
    <row r="4214" spans="1:4" hidden="1">
      <c r="A4214" t="s">
        <v>2322</v>
      </c>
      <c r="B4214">
        <v>9</v>
      </c>
      <c r="C4214">
        <v>132</v>
      </c>
      <c r="D4214" t="s">
        <v>2046</v>
      </c>
    </row>
    <row r="4215" spans="1:4" hidden="1">
      <c r="A4215" t="s">
        <v>2327</v>
      </c>
      <c r="B4215">
        <v>9</v>
      </c>
      <c r="C4215">
        <v>264</v>
      </c>
      <c r="D4215" t="s">
        <v>2046</v>
      </c>
    </row>
    <row r="4216" spans="1:4" hidden="1">
      <c r="A4216" t="s">
        <v>2328</v>
      </c>
      <c r="B4216">
        <v>9</v>
      </c>
      <c r="C4216">
        <v>132</v>
      </c>
      <c r="D4216" t="s">
        <v>2046</v>
      </c>
    </row>
    <row r="4217" spans="1:4" hidden="1">
      <c r="A4217" t="s">
        <v>2330</v>
      </c>
      <c r="B4217">
        <v>9</v>
      </c>
      <c r="C4217">
        <v>132</v>
      </c>
      <c r="D4217" t="s">
        <v>2046</v>
      </c>
    </row>
    <row r="4218" spans="1:4" hidden="1">
      <c r="A4218" t="s">
        <v>2331</v>
      </c>
      <c r="B4218">
        <v>9</v>
      </c>
      <c r="C4218">
        <v>264</v>
      </c>
      <c r="D4218" t="s">
        <v>2046</v>
      </c>
    </row>
    <row r="4219" spans="1:4" hidden="1">
      <c r="A4219" t="s">
        <v>2337</v>
      </c>
      <c r="B4219">
        <v>9</v>
      </c>
      <c r="C4219">
        <v>132</v>
      </c>
      <c r="D4219" t="s">
        <v>2046</v>
      </c>
    </row>
    <row r="4220" spans="1:4" hidden="1">
      <c r="A4220" t="s">
        <v>556</v>
      </c>
      <c r="B4220">
        <v>10</v>
      </c>
      <c r="C4220">
        <v>414</v>
      </c>
      <c r="D4220" t="s">
        <v>2046</v>
      </c>
    </row>
    <row r="4221" spans="1:4" hidden="1">
      <c r="A4221" t="s">
        <v>106</v>
      </c>
      <c r="B4221">
        <v>10</v>
      </c>
      <c r="C4221">
        <v>828</v>
      </c>
      <c r="D4221" t="s">
        <v>2046</v>
      </c>
    </row>
    <row r="4222" spans="1:4" hidden="1">
      <c r="A4222" t="s">
        <v>1723</v>
      </c>
      <c r="B4222">
        <v>10</v>
      </c>
      <c r="C4222">
        <v>207</v>
      </c>
      <c r="D4222" t="s">
        <v>2046</v>
      </c>
    </row>
    <row r="4223" spans="1:4" hidden="1">
      <c r="A4223" t="s">
        <v>162</v>
      </c>
      <c r="B4223">
        <v>10</v>
      </c>
      <c r="C4223">
        <v>207</v>
      </c>
      <c r="D4223" t="s">
        <v>2046</v>
      </c>
    </row>
    <row r="4224" spans="1:4" hidden="1">
      <c r="A4224" t="s">
        <v>530</v>
      </c>
      <c r="B4224">
        <v>10</v>
      </c>
      <c r="C4224">
        <v>207</v>
      </c>
      <c r="D4224" t="s">
        <v>2046</v>
      </c>
    </row>
    <row r="4225" spans="1:4" hidden="1">
      <c r="A4225" t="s">
        <v>164</v>
      </c>
      <c r="B4225">
        <v>10</v>
      </c>
      <c r="C4225">
        <v>207</v>
      </c>
      <c r="D4225" t="s">
        <v>2046</v>
      </c>
    </row>
    <row r="4226" spans="1:4" hidden="1">
      <c r="A4226" t="s">
        <v>262</v>
      </c>
      <c r="B4226">
        <v>10</v>
      </c>
      <c r="C4226">
        <v>207</v>
      </c>
      <c r="D4226" t="s">
        <v>2046</v>
      </c>
    </row>
    <row r="4227" spans="1:4" hidden="1">
      <c r="A4227" t="s">
        <v>391</v>
      </c>
      <c r="B4227">
        <v>10</v>
      </c>
      <c r="C4227">
        <v>207</v>
      </c>
      <c r="D4227" t="s">
        <v>2046</v>
      </c>
    </row>
    <row r="4228" spans="1:4" hidden="1">
      <c r="A4228" t="s">
        <v>329</v>
      </c>
      <c r="B4228">
        <v>10</v>
      </c>
      <c r="C4228">
        <v>207</v>
      </c>
      <c r="D4228" t="s">
        <v>2046</v>
      </c>
    </row>
    <row r="4229" spans="1:4" hidden="1">
      <c r="A4229" t="s">
        <v>8</v>
      </c>
      <c r="B4229">
        <v>10</v>
      </c>
      <c r="C4229">
        <v>207</v>
      </c>
      <c r="D4229" t="s">
        <v>2046</v>
      </c>
    </row>
    <row r="4230" spans="1:4" hidden="1">
      <c r="A4230" t="s">
        <v>62</v>
      </c>
      <c r="B4230">
        <v>10</v>
      </c>
      <c r="C4230">
        <v>207</v>
      </c>
      <c r="D4230" t="s">
        <v>2046</v>
      </c>
    </row>
    <row r="4231" spans="1:4" hidden="1">
      <c r="A4231" t="s">
        <v>63</v>
      </c>
      <c r="B4231">
        <v>10</v>
      </c>
      <c r="C4231">
        <v>207</v>
      </c>
      <c r="D4231" t="s">
        <v>2046</v>
      </c>
    </row>
    <row r="4232" spans="1:4" hidden="1">
      <c r="A4232" t="s">
        <v>64</v>
      </c>
      <c r="B4232">
        <v>10</v>
      </c>
      <c r="C4232">
        <v>207</v>
      </c>
      <c r="D4232" t="s">
        <v>2046</v>
      </c>
    </row>
    <row r="4233" spans="1:4" hidden="1">
      <c r="A4233" t="s">
        <v>65</v>
      </c>
      <c r="B4233">
        <v>10</v>
      </c>
      <c r="C4233">
        <v>207</v>
      </c>
      <c r="D4233" t="s">
        <v>2046</v>
      </c>
    </row>
    <row r="4234" spans="1:4" hidden="1">
      <c r="A4234" t="s">
        <v>66</v>
      </c>
      <c r="B4234">
        <v>10</v>
      </c>
      <c r="C4234">
        <v>207</v>
      </c>
      <c r="D4234" t="s">
        <v>2046</v>
      </c>
    </row>
    <row r="4235" spans="1:4" hidden="1">
      <c r="A4235" t="s">
        <v>10</v>
      </c>
      <c r="B4235">
        <v>10</v>
      </c>
      <c r="C4235">
        <v>207</v>
      </c>
      <c r="D4235" t="s">
        <v>2046</v>
      </c>
    </row>
    <row r="4236" spans="1:4" hidden="1">
      <c r="A4236" t="s">
        <v>12</v>
      </c>
      <c r="B4236">
        <v>10</v>
      </c>
      <c r="C4236">
        <v>414</v>
      </c>
      <c r="D4236" t="s">
        <v>2046</v>
      </c>
    </row>
    <row r="4237" spans="1:4" hidden="1">
      <c r="A4237" t="s">
        <v>372</v>
      </c>
      <c r="B4237">
        <v>10</v>
      </c>
      <c r="C4237">
        <v>207</v>
      </c>
      <c r="D4237" t="s">
        <v>2046</v>
      </c>
    </row>
    <row r="4238" spans="1:4" hidden="1">
      <c r="A4238" t="s">
        <v>508</v>
      </c>
      <c r="B4238">
        <v>10</v>
      </c>
      <c r="C4238">
        <v>207</v>
      </c>
      <c r="D4238" t="s">
        <v>2046</v>
      </c>
    </row>
    <row r="4239" spans="1:4" hidden="1">
      <c r="A4239" t="s">
        <v>330</v>
      </c>
      <c r="B4239">
        <v>10</v>
      </c>
      <c r="C4239">
        <v>414</v>
      </c>
      <c r="D4239" t="s">
        <v>2046</v>
      </c>
    </row>
    <row r="4240" spans="1:4" hidden="1">
      <c r="A4240" t="s">
        <v>2231</v>
      </c>
      <c r="B4240">
        <v>10</v>
      </c>
      <c r="C4240">
        <v>1863</v>
      </c>
      <c r="D4240" t="s">
        <v>2046</v>
      </c>
    </row>
    <row r="4241" spans="1:4" hidden="1">
      <c r="A4241" t="s">
        <v>392</v>
      </c>
      <c r="B4241">
        <v>10</v>
      </c>
      <c r="C4241">
        <v>207</v>
      </c>
      <c r="D4241" t="s">
        <v>2046</v>
      </c>
    </row>
    <row r="4242" spans="1:4" hidden="1">
      <c r="A4242" t="s">
        <v>331</v>
      </c>
      <c r="B4242">
        <v>10</v>
      </c>
      <c r="C4242">
        <v>207</v>
      </c>
      <c r="D4242" t="s">
        <v>2046</v>
      </c>
    </row>
    <row r="4243" spans="1:4" hidden="1">
      <c r="A4243" t="s">
        <v>438</v>
      </c>
      <c r="B4243">
        <v>10</v>
      </c>
      <c r="C4243">
        <v>207</v>
      </c>
      <c r="D4243" t="s">
        <v>2046</v>
      </c>
    </row>
    <row r="4244" spans="1:4" hidden="1">
      <c r="A4244" t="s">
        <v>332</v>
      </c>
      <c r="B4244">
        <v>10</v>
      </c>
      <c r="C4244">
        <v>621</v>
      </c>
      <c r="D4244" t="s">
        <v>2046</v>
      </c>
    </row>
    <row r="4245" spans="1:4" hidden="1">
      <c r="A4245" t="s">
        <v>2232</v>
      </c>
      <c r="B4245">
        <v>10</v>
      </c>
      <c r="C4245">
        <v>414</v>
      </c>
      <c r="D4245" t="s">
        <v>2046</v>
      </c>
    </row>
    <row r="4246" spans="1:4" hidden="1">
      <c r="A4246" t="s">
        <v>333</v>
      </c>
      <c r="B4246">
        <v>10</v>
      </c>
      <c r="C4246">
        <v>414</v>
      </c>
      <c r="D4246" t="s">
        <v>2046</v>
      </c>
    </row>
    <row r="4247" spans="1:4" hidden="1">
      <c r="A4247" t="s">
        <v>279</v>
      </c>
      <c r="B4247">
        <v>10</v>
      </c>
      <c r="C4247">
        <v>828</v>
      </c>
      <c r="D4247" t="s">
        <v>2046</v>
      </c>
    </row>
    <row r="4248" spans="1:4" hidden="1">
      <c r="A4248" t="s">
        <v>393</v>
      </c>
      <c r="B4248">
        <v>10</v>
      </c>
      <c r="C4248">
        <v>414</v>
      </c>
      <c r="D4248" t="s">
        <v>2046</v>
      </c>
    </row>
    <row r="4249" spans="1:4" hidden="1">
      <c r="A4249" t="s">
        <v>2233</v>
      </c>
      <c r="B4249">
        <v>10</v>
      </c>
      <c r="C4249">
        <v>207</v>
      </c>
      <c r="D4249" t="s">
        <v>2046</v>
      </c>
    </row>
    <row r="4250" spans="1:4" hidden="1">
      <c r="A4250" t="s">
        <v>67</v>
      </c>
      <c r="B4250">
        <v>10</v>
      </c>
      <c r="C4250">
        <v>1035</v>
      </c>
      <c r="D4250" t="s">
        <v>2046</v>
      </c>
    </row>
    <row r="4251" spans="1:4" hidden="1">
      <c r="A4251" t="s">
        <v>68</v>
      </c>
      <c r="B4251">
        <v>10</v>
      </c>
      <c r="C4251">
        <v>207</v>
      </c>
      <c r="D4251" t="s">
        <v>2046</v>
      </c>
    </row>
    <row r="4252" spans="1:4" hidden="1">
      <c r="A4252" t="s">
        <v>69</v>
      </c>
      <c r="B4252">
        <v>10</v>
      </c>
      <c r="C4252">
        <v>207</v>
      </c>
      <c r="D4252" t="s">
        <v>2046</v>
      </c>
    </row>
    <row r="4253" spans="1:4" hidden="1">
      <c r="A4253" t="s">
        <v>70</v>
      </c>
      <c r="B4253">
        <v>10</v>
      </c>
      <c r="C4253">
        <v>207</v>
      </c>
      <c r="D4253" t="s">
        <v>2046</v>
      </c>
    </row>
    <row r="4254" spans="1:4" hidden="1">
      <c r="A4254" t="s">
        <v>71</v>
      </c>
      <c r="B4254">
        <v>10</v>
      </c>
      <c r="C4254">
        <v>207</v>
      </c>
      <c r="D4254" t="s">
        <v>2046</v>
      </c>
    </row>
    <row r="4255" spans="1:4" hidden="1">
      <c r="A4255" t="s">
        <v>108</v>
      </c>
      <c r="B4255">
        <v>10</v>
      </c>
      <c r="C4255">
        <v>207</v>
      </c>
      <c r="D4255" t="s">
        <v>2046</v>
      </c>
    </row>
    <row r="4256" spans="1:4" hidden="1">
      <c r="A4256" t="s">
        <v>548</v>
      </c>
      <c r="B4256">
        <v>10</v>
      </c>
      <c r="C4256">
        <v>207</v>
      </c>
      <c r="D4256" t="s">
        <v>2046</v>
      </c>
    </row>
    <row r="4257" spans="1:4" hidden="1">
      <c r="A4257" t="s">
        <v>263</v>
      </c>
      <c r="B4257">
        <v>10</v>
      </c>
      <c r="C4257">
        <v>414</v>
      </c>
      <c r="D4257" t="s">
        <v>2046</v>
      </c>
    </row>
    <row r="4258" spans="1:4" hidden="1">
      <c r="A4258" t="s">
        <v>2234</v>
      </c>
      <c r="B4258">
        <v>10</v>
      </c>
      <c r="C4258">
        <v>207</v>
      </c>
      <c r="D4258" t="s">
        <v>2046</v>
      </c>
    </row>
    <row r="4259" spans="1:4" hidden="1">
      <c r="A4259" t="s">
        <v>440</v>
      </c>
      <c r="B4259">
        <v>10</v>
      </c>
      <c r="C4259">
        <v>207</v>
      </c>
      <c r="D4259" t="s">
        <v>2046</v>
      </c>
    </row>
    <row r="4260" spans="1:4" hidden="1">
      <c r="A4260" t="s">
        <v>167</v>
      </c>
      <c r="B4260">
        <v>10</v>
      </c>
      <c r="C4260">
        <v>828</v>
      </c>
      <c r="D4260" t="s">
        <v>2046</v>
      </c>
    </row>
    <row r="4261" spans="1:4" hidden="1">
      <c r="A4261" t="s">
        <v>574</v>
      </c>
      <c r="B4261">
        <v>10</v>
      </c>
      <c r="C4261">
        <v>207</v>
      </c>
      <c r="D4261" t="s">
        <v>2046</v>
      </c>
    </row>
    <row r="4262" spans="1:4" hidden="1">
      <c r="A4262" t="s">
        <v>2235</v>
      </c>
      <c r="B4262">
        <v>10</v>
      </c>
      <c r="C4262">
        <v>207</v>
      </c>
      <c r="D4262" t="s">
        <v>2046</v>
      </c>
    </row>
    <row r="4263" spans="1:4" hidden="1">
      <c r="A4263" t="s">
        <v>13</v>
      </c>
      <c r="B4263">
        <v>10</v>
      </c>
      <c r="C4263">
        <v>414</v>
      </c>
      <c r="D4263" t="s">
        <v>2046</v>
      </c>
    </row>
    <row r="4264" spans="1:4" hidden="1">
      <c r="A4264" t="s">
        <v>73</v>
      </c>
      <c r="B4264">
        <v>10</v>
      </c>
      <c r="C4264">
        <v>414</v>
      </c>
      <c r="D4264" t="s">
        <v>2046</v>
      </c>
    </row>
    <row r="4265" spans="1:4" hidden="1">
      <c r="A4265" t="s">
        <v>2236</v>
      </c>
      <c r="B4265">
        <v>10</v>
      </c>
      <c r="C4265">
        <v>207</v>
      </c>
      <c r="D4265" t="s">
        <v>2046</v>
      </c>
    </row>
    <row r="4266" spans="1:4" hidden="1">
      <c r="A4266" t="s">
        <v>74</v>
      </c>
      <c r="B4266">
        <v>10</v>
      </c>
      <c r="C4266">
        <v>207</v>
      </c>
      <c r="D4266" t="s">
        <v>2046</v>
      </c>
    </row>
    <row r="4267" spans="1:4" hidden="1">
      <c r="A4267" t="s">
        <v>2237</v>
      </c>
      <c r="B4267">
        <v>10</v>
      </c>
      <c r="C4267">
        <v>414</v>
      </c>
      <c r="D4267" t="s">
        <v>2046</v>
      </c>
    </row>
    <row r="4268" spans="1:4" hidden="1">
      <c r="A4268" t="s">
        <v>528</v>
      </c>
      <c r="B4268">
        <v>10</v>
      </c>
      <c r="C4268">
        <v>414</v>
      </c>
      <c r="D4268" t="s">
        <v>2046</v>
      </c>
    </row>
    <row r="4269" spans="1:4" hidden="1">
      <c r="A4269" t="s">
        <v>75</v>
      </c>
      <c r="B4269">
        <v>10</v>
      </c>
      <c r="C4269">
        <v>414</v>
      </c>
      <c r="D4269" t="s">
        <v>2046</v>
      </c>
    </row>
    <row r="4270" spans="1:4" hidden="1">
      <c r="A4270" t="s">
        <v>109</v>
      </c>
      <c r="B4270">
        <v>10</v>
      </c>
      <c r="C4270">
        <v>207</v>
      </c>
      <c r="D4270" t="s">
        <v>2046</v>
      </c>
    </row>
    <row r="4271" spans="1:4" hidden="1">
      <c r="A4271" t="s">
        <v>462</v>
      </c>
      <c r="B4271">
        <v>10</v>
      </c>
      <c r="C4271">
        <v>207</v>
      </c>
      <c r="D4271" t="s">
        <v>2046</v>
      </c>
    </row>
    <row r="4272" spans="1:4" hidden="1">
      <c r="A4272" t="s">
        <v>463</v>
      </c>
      <c r="B4272">
        <v>10</v>
      </c>
      <c r="C4272">
        <v>207</v>
      </c>
      <c r="D4272" t="s">
        <v>2046</v>
      </c>
    </row>
    <row r="4273" spans="1:4" hidden="1">
      <c r="A4273" t="s">
        <v>464</v>
      </c>
      <c r="B4273">
        <v>10</v>
      </c>
      <c r="C4273">
        <v>207</v>
      </c>
      <c r="D4273" t="s">
        <v>2046</v>
      </c>
    </row>
    <row r="4274" spans="1:4" hidden="1">
      <c r="A4274" t="s">
        <v>486</v>
      </c>
      <c r="B4274">
        <v>10</v>
      </c>
      <c r="C4274">
        <v>207</v>
      </c>
      <c r="D4274" t="s">
        <v>2046</v>
      </c>
    </row>
    <row r="4275" spans="1:4" hidden="1">
      <c r="A4275" t="s">
        <v>395</v>
      </c>
      <c r="B4275">
        <v>10</v>
      </c>
      <c r="C4275">
        <v>207</v>
      </c>
      <c r="D4275" t="s">
        <v>2046</v>
      </c>
    </row>
    <row r="4276" spans="1:4" hidden="1">
      <c r="A4276" t="s">
        <v>301</v>
      </c>
      <c r="B4276">
        <v>10</v>
      </c>
      <c r="C4276">
        <v>207</v>
      </c>
      <c r="D4276" t="s">
        <v>2046</v>
      </c>
    </row>
    <row r="4277" spans="1:4" hidden="1">
      <c r="A4277" t="s">
        <v>76</v>
      </c>
      <c r="B4277">
        <v>10</v>
      </c>
      <c r="C4277">
        <v>207</v>
      </c>
      <c r="D4277" t="s">
        <v>2046</v>
      </c>
    </row>
    <row r="4278" spans="1:4" hidden="1">
      <c r="A4278" t="s">
        <v>168</v>
      </c>
      <c r="B4278">
        <v>10</v>
      </c>
      <c r="C4278">
        <v>207</v>
      </c>
      <c r="D4278" t="s">
        <v>2046</v>
      </c>
    </row>
    <row r="4279" spans="1:4" hidden="1">
      <c r="A4279" t="s">
        <v>14</v>
      </c>
      <c r="B4279">
        <v>10</v>
      </c>
      <c r="C4279">
        <v>621</v>
      </c>
      <c r="D4279" t="s">
        <v>2046</v>
      </c>
    </row>
    <row r="4280" spans="1:4" hidden="1">
      <c r="A4280" t="s">
        <v>15</v>
      </c>
      <c r="B4280">
        <v>10</v>
      </c>
      <c r="C4280">
        <v>414</v>
      </c>
      <c r="D4280" t="s">
        <v>2046</v>
      </c>
    </row>
    <row r="4281" spans="1:4" hidden="1">
      <c r="A4281" t="s">
        <v>472</v>
      </c>
      <c r="B4281">
        <v>10</v>
      </c>
      <c r="C4281">
        <v>828</v>
      </c>
      <c r="D4281" t="s">
        <v>2046</v>
      </c>
    </row>
    <row r="4282" spans="1:4" hidden="1">
      <c r="A4282" t="s">
        <v>16</v>
      </c>
      <c r="B4282">
        <v>10</v>
      </c>
      <c r="C4282">
        <v>414</v>
      </c>
      <c r="D4282" t="s">
        <v>2046</v>
      </c>
    </row>
    <row r="4283" spans="1:4" hidden="1">
      <c r="A4283" t="s">
        <v>17</v>
      </c>
      <c r="B4283">
        <v>10</v>
      </c>
      <c r="C4283">
        <v>414</v>
      </c>
      <c r="D4283" t="s">
        <v>2046</v>
      </c>
    </row>
    <row r="4284" spans="1:4" hidden="1">
      <c r="A4284" t="s">
        <v>18</v>
      </c>
      <c r="B4284">
        <v>10</v>
      </c>
      <c r="C4284">
        <v>1242</v>
      </c>
      <c r="D4284" t="s">
        <v>2046</v>
      </c>
    </row>
    <row r="4285" spans="1:4" hidden="1">
      <c r="A4285" t="s">
        <v>396</v>
      </c>
      <c r="B4285">
        <v>10</v>
      </c>
      <c r="C4285">
        <v>2484</v>
      </c>
      <c r="D4285" t="s">
        <v>2046</v>
      </c>
    </row>
    <row r="4286" spans="1:4" hidden="1">
      <c r="A4286" t="s">
        <v>19</v>
      </c>
      <c r="B4286">
        <v>10</v>
      </c>
      <c r="C4286">
        <v>414</v>
      </c>
      <c r="D4286" t="s">
        <v>2046</v>
      </c>
    </row>
    <row r="4287" spans="1:4" hidden="1">
      <c r="A4287" t="s">
        <v>20</v>
      </c>
      <c r="B4287">
        <v>10</v>
      </c>
      <c r="C4287">
        <v>12</v>
      </c>
      <c r="D4287" t="s">
        <v>2046</v>
      </c>
    </row>
    <row r="4288" spans="1:4" hidden="1">
      <c r="A4288" t="s">
        <v>21</v>
      </c>
      <c r="B4288">
        <v>10</v>
      </c>
      <c r="C4288">
        <v>1230</v>
      </c>
      <c r="D4288" t="s">
        <v>2046</v>
      </c>
    </row>
    <row r="4289" spans="1:4" hidden="1">
      <c r="A4289" t="s">
        <v>22</v>
      </c>
      <c r="B4289">
        <v>10</v>
      </c>
      <c r="C4289">
        <v>1242</v>
      </c>
      <c r="D4289" t="s">
        <v>2046</v>
      </c>
    </row>
    <row r="4290" spans="1:4" hidden="1">
      <c r="A4290" t="s">
        <v>23</v>
      </c>
      <c r="B4290">
        <v>10</v>
      </c>
      <c r="C4290">
        <v>207</v>
      </c>
      <c r="D4290" t="s">
        <v>2046</v>
      </c>
    </row>
    <row r="4291" spans="1:4" hidden="1">
      <c r="A4291" t="s">
        <v>169</v>
      </c>
      <c r="B4291">
        <v>10</v>
      </c>
      <c r="C4291">
        <v>207</v>
      </c>
      <c r="D4291" t="s">
        <v>2046</v>
      </c>
    </row>
    <row r="4292" spans="1:4" hidden="1">
      <c r="A4292" t="s">
        <v>24</v>
      </c>
      <c r="B4292">
        <v>10</v>
      </c>
      <c r="C4292">
        <v>207</v>
      </c>
      <c r="D4292" t="s">
        <v>2046</v>
      </c>
    </row>
    <row r="4293" spans="1:4" hidden="1">
      <c r="A4293" t="s">
        <v>170</v>
      </c>
      <c r="B4293">
        <v>10</v>
      </c>
      <c r="C4293">
        <v>207</v>
      </c>
      <c r="D4293" t="s">
        <v>2046</v>
      </c>
    </row>
    <row r="4294" spans="1:4" hidden="1">
      <c r="A4294" t="s">
        <v>25</v>
      </c>
      <c r="B4294">
        <v>10</v>
      </c>
      <c r="C4294">
        <v>207</v>
      </c>
      <c r="D4294" t="s">
        <v>2046</v>
      </c>
    </row>
    <row r="4295" spans="1:4" hidden="1">
      <c r="A4295" t="s">
        <v>171</v>
      </c>
      <c r="B4295">
        <v>10</v>
      </c>
      <c r="C4295">
        <v>207</v>
      </c>
      <c r="D4295" t="s">
        <v>2046</v>
      </c>
    </row>
    <row r="4296" spans="1:4" hidden="1">
      <c r="A4296" t="s">
        <v>26</v>
      </c>
      <c r="B4296">
        <v>10</v>
      </c>
      <c r="C4296">
        <v>207</v>
      </c>
      <c r="D4296" t="s">
        <v>2046</v>
      </c>
    </row>
    <row r="4297" spans="1:4" hidden="1">
      <c r="A4297" t="s">
        <v>2238</v>
      </c>
      <c r="B4297">
        <v>10</v>
      </c>
      <c r="C4297">
        <v>207</v>
      </c>
      <c r="D4297" t="s">
        <v>2046</v>
      </c>
    </row>
    <row r="4298" spans="1:4" hidden="1">
      <c r="A4298" t="s">
        <v>2239</v>
      </c>
      <c r="B4298">
        <v>10</v>
      </c>
      <c r="C4298">
        <v>207</v>
      </c>
      <c r="D4298" t="s">
        <v>2046</v>
      </c>
    </row>
    <row r="4299" spans="1:4" hidden="1">
      <c r="A4299" t="s">
        <v>1712</v>
      </c>
      <c r="B4299">
        <v>10</v>
      </c>
      <c r="C4299">
        <v>238</v>
      </c>
      <c r="D4299" t="s">
        <v>2046</v>
      </c>
    </row>
    <row r="4300" spans="1:4" hidden="1">
      <c r="A4300" t="s">
        <v>27</v>
      </c>
      <c r="B4300">
        <v>10</v>
      </c>
      <c r="C4300">
        <v>828</v>
      </c>
      <c r="D4300" t="s">
        <v>2046</v>
      </c>
    </row>
    <row r="4301" spans="1:4" hidden="1">
      <c r="A4301" t="s">
        <v>1698</v>
      </c>
      <c r="B4301">
        <v>10</v>
      </c>
      <c r="C4301">
        <v>414</v>
      </c>
      <c r="D4301" t="s">
        <v>2046</v>
      </c>
    </row>
    <row r="4302" spans="1:4" hidden="1">
      <c r="A4302" t="s">
        <v>28</v>
      </c>
      <c r="B4302">
        <v>10</v>
      </c>
      <c r="C4302">
        <v>414</v>
      </c>
      <c r="D4302" t="s">
        <v>2046</v>
      </c>
    </row>
    <row r="4303" spans="1:4" hidden="1">
      <c r="A4303" t="s">
        <v>110</v>
      </c>
      <c r="B4303">
        <v>10</v>
      </c>
      <c r="C4303">
        <v>207</v>
      </c>
      <c r="D4303" t="s">
        <v>2046</v>
      </c>
    </row>
    <row r="4304" spans="1:4" hidden="1">
      <c r="A4304" t="s">
        <v>172</v>
      </c>
      <c r="B4304">
        <v>10</v>
      </c>
      <c r="C4304">
        <v>207</v>
      </c>
      <c r="D4304" t="s">
        <v>2046</v>
      </c>
    </row>
    <row r="4305" spans="1:4" hidden="1">
      <c r="A4305" t="s">
        <v>29</v>
      </c>
      <c r="B4305">
        <v>10</v>
      </c>
      <c r="C4305">
        <v>207</v>
      </c>
      <c r="D4305" t="s">
        <v>2046</v>
      </c>
    </row>
    <row r="4306" spans="1:4" hidden="1">
      <c r="A4306" t="s">
        <v>111</v>
      </c>
      <c r="B4306">
        <v>10</v>
      </c>
      <c r="C4306">
        <v>207</v>
      </c>
      <c r="D4306" t="s">
        <v>2046</v>
      </c>
    </row>
    <row r="4307" spans="1:4" hidden="1">
      <c r="A4307" t="s">
        <v>173</v>
      </c>
      <c r="B4307">
        <v>10</v>
      </c>
      <c r="C4307">
        <v>207</v>
      </c>
      <c r="D4307" t="s">
        <v>2046</v>
      </c>
    </row>
    <row r="4308" spans="1:4" hidden="1">
      <c r="A4308" t="s">
        <v>30</v>
      </c>
      <c r="B4308">
        <v>10</v>
      </c>
      <c r="C4308">
        <v>207</v>
      </c>
      <c r="D4308" t="s">
        <v>2046</v>
      </c>
    </row>
    <row r="4309" spans="1:4" hidden="1">
      <c r="A4309" t="s">
        <v>397</v>
      </c>
      <c r="B4309">
        <v>10</v>
      </c>
      <c r="C4309">
        <v>414</v>
      </c>
      <c r="D4309" t="s">
        <v>2046</v>
      </c>
    </row>
    <row r="4310" spans="1:4" hidden="1">
      <c r="A4310" t="s">
        <v>31</v>
      </c>
      <c r="B4310">
        <v>10</v>
      </c>
      <c r="C4310">
        <v>828</v>
      </c>
      <c r="D4310" t="s">
        <v>2046</v>
      </c>
    </row>
    <row r="4311" spans="1:4" hidden="1">
      <c r="A4311" t="s">
        <v>422</v>
      </c>
      <c r="B4311">
        <v>10</v>
      </c>
      <c r="C4311">
        <v>828</v>
      </c>
      <c r="D4311" t="s">
        <v>2046</v>
      </c>
    </row>
    <row r="4312" spans="1:4" hidden="1">
      <c r="A4312" t="s">
        <v>32</v>
      </c>
      <c r="B4312">
        <v>10</v>
      </c>
      <c r="C4312">
        <v>414</v>
      </c>
      <c r="D4312" t="s">
        <v>2046</v>
      </c>
    </row>
    <row r="4313" spans="1:4" hidden="1">
      <c r="A4313" t="s">
        <v>33</v>
      </c>
      <c r="B4313">
        <v>10</v>
      </c>
      <c r="C4313">
        <v>621</v>
      </c>
      <c r="D4313" t="s">
        <v>2046</v>
      </c>
    </row>
    <row r="4314" spans="1:4" hidden="1">
      <c r="A4314" t="s">
        <v>34</v>
      </c>
      <c r="B4314">
        <v>10</v>
      </c>
      <c r="C4314">
        <v>621</v>
      </c>
      <c r="D4314" t="s">
        <v>2046</v>
      </c>
    </row>
    <row r="4315" spans="1:4" hidden="1">
      <c r="A4315" t="s">
        <v>35</v>
      </c>
      <c r="B4315">
        <v>10</v>
      </c>
      <c r="C4315">
        <v>414</v>
      </c>
      <c r="D4315" t="s">
        <v>2046</v>
      </c>
    </row>
    <row r="4316" spans="1:4" hidden="1">
      <c r="A4316" t="s">
        <v>398</v>
      </c>
      <c r="B4316">
        <v>10</v>
      </c>
      <c r="C4316">
        <v>414</v>
      </c>
      <c r="D4316" t="s">
        <v>2046</v>
      </c>
    </row>
    <row r="4317" spans="1:4" hidden="1">
      <c r="A4317" t="s">
        <v>423</v>
      </c>
      <c r="B4317">
        <v>10</v>
      </c>
      <c r="C4317">
        <v>414</v>
      </c>
      <c r="D4317" t="s">
        <v>2046</v>
      </c>
    </row>
    <row r="4318" spans="1:4" hidden="1">
      <c r="A4318" t="s">
        <v>400</v>
      </c>
      <c r="B4318">
        <v>10</v>
      </c>
      <c r="C4318">
        <v>1449</v>
      </c>
      <c r="D4318" t="s">
        <v>2046</v>
      </c>
    </row>
    <row r="4319" spans="1:4" hidden="1">
      <c r="A4319" t="s">
        <v>36</v>
      </c>
      <c r="B4319">
        <v>10</v>
      </c>
      <c r="C4319">
        <v>207</v>
      </c>
      <c r="D4319" t="s">
        <v>2046</v>
      </c>
    </row>
    <row r="4320" spans="1:4" hidden="1">
      <c r="A4320" t="s">
        <v>37</v>
      </c>
      <c r="B4320">
        <v>10</v>
      </c>
      <c r="C4320">
        <v>207</v>
      </c>
      <c r="D4320" t="s">
        <v>2046</v>
      </c>
    </row>
    <row r="4321" spans="1:4" hidden="1">
      <c r="A4321" t="s">
        <v>38</v>
      </c>
      <c r="B4321">
        <v>10</v>
      </c>
      <c r="C4321">
        <v>207</v>
      </c>
      <c r="D4321" t="s">
        <v>2046</v>
      </c>
    </row>
    <row r="4322" spans="1:4" hidden="1">
      <c r="A4322" t="s">
        <v>39</v>
      </c>
      <c r="B4322">
        <v>10</v>
      </c>
      <c r="C4322">
        <v>207</v>
      </c>
      <c r="D4322" t="s">
        <v>2046</v>
      </c>
    </row>
    <row r="4323" spans="1:4" hidden="1">
      <c r="A4323" t="s">
        <v>40</v>
      </c>
      <c r="B4323">
        <v>10</v>
      </c>
      <c r="C4323">
        <v>207</v>
      </c>
      <c r="D4323" t="s">
        <v>2046</v>
      </c>
    </row>
    <row r="4324" spans="1:4" hidden="1">
      <c r="A4324" t="s">
        <v>424</v>
      </c>
      <c r="B4324">
        <v>10</v>
      </c>
      <c r="C4324">
        <v>621</v>
      </c>
      <c r="D4324" t="s">
        <v>2046</v>
      </c>
    </row>
    <row r="4325" spans="1:4" hidden="1">
      <c r="A4325" t="s">
        <v>2240</v>
      </c>
      <c r="B4325">
        <v>10</v>
      </c>
      <c r="C4325">
        <v>207</v>
      </c>
      <c r="D4325" t="s">
        <v>2046</v>
      </c>
    </row>
    <row r="4326" spans="1:4" hidden="1">
      <c r="A4326" t="s">
        <v>41</v>
      </c>
      <c r="B4326">
        <v>10</v>
      </c>
      <c r="C4326">
        <v>207</v>
      </c>
      <c r="D4326" t="s">
        <v>2046</v>
      </c>
    </row>
    <row r="4327" spans="1:4" hidden="1">
      <c r="A4327" t="s">
        <v>42</v>
      </c>
      <c r="B4327">
        <v>10</v>
      </c>
      <c r="C4327">
        <v>828</v>
      </c>
      <c r="D4327" t="s">
        <v>2046</v>
      </c>
    </row>
    <row r="4328" spans="1:4" hidden="1">
      <c r="A4328" t="s">
        <v>473</v>
      </c>
      <c r="B4328">
        <v>10</v>
      </c>
      <c r="C4328">
        <v>414</v>
      </c>
      <c r="D4328" t="s">
        <v>2046</v>
      </c>
    </row>
    <row r="4329" spans="1:4" hidden="1">
      <c r="A4329" t="s">
        <v>43</v>
      </c>
      <c r="B4329">
        <v>10</v>
      </c>
      <c r="C4329">
        <v>414</v>
      </c>
      <c r="D4329" t="s">
        <v>2046</v>
      </c>
    </row>
    <row r="4330" spans="1:4" hidden="1">
      <c r="A4330" t="s">
        <v>474</v>
      </c>
      <c r="B4330">
        <v>10</v>
      </c>
      <c r="C4330">
        <v>1335</v>
      </c>
      <c r="D4330" t="s">
        <v>2046</v>
      </c>
    </row>
    <row r="4331" spans="1:4" hidden="1">
      <c r="A4331" t="s">
        <v>174</v>
      </c>
      <c r="B4331">
        <v>10</v>
      </c>
      <c r="C4331">
        <v>824</v>
      </c>
      <c r="D4331" t="s">
        <v>2046</v>
      </c>
    </row>
    <row r="4332" spans="1:4" hidden="1">
      <c r="A4332" t="s">
        <v>425</v>
      </c>
      <c r="B4332">
        <v>10</v>
      </c>
      <c r="C4332">
        <v>414</v>
      </c>
      <c r="D4332" t="s">
        <v>2046</v>
      </c>
    </row>
    <row r="4333" spans="1:4" hidden="1">
      <c r="A4333" t="s">
        <v>175</v>
      </c>
      <c r="B4333">
        <v>10</v>
      </c>
      <c r="C4333">
        <v>621</v>
      </c>
      <c r="D4333" t="s">
        <v>2046</v>
      </c>
    </row>
    <row r="4334" spans="1:4" hidden="1">
      <c r="A4334" t="s">
        <v>2267</v>
      </c>
      <c r="B4334">
        <v>10</v>
      </c>
      <c r="C4334">
        <v>300</v>
      </c>
      <c r="D4334" t="s">
        <v>2046</v>
      </c>
    </row>
    <row r="4335" spans="1:4" hidden="1">
      <c r="A4335" t="s">
        <v>426</v>
      </c>
      <c r="B4335">
        <v>10</v>
      </c>
      <c r="C4335">
        <v>207</v>
      </c>
      <c r="D4335" t="s">
        <v>2046</v>
      </c>
    </row>
    <row r="4336" spans="1:4" hidden="1">
      <c r="A4336" t="s">
        <v>531</v>
      </c>
      <c r="B4336">
        <v>10</v>
      </c>
      <c r="C4336">
        <v>207</v>
      </c>
      <c r="D4336" t="s">
        <v>2046</v>
      </c>
    </row>
    <row r="4337" spans="1:4" hidden="1">
      <c r="A4337" t="s">
        <v>2279</v>
      </c>
      <c r="B4337">
        <v>10</v>
      </c>
      <c r="C4337">
        <v>450</v>
      </c>
      <c r="D4337" t="s">
        <v>2046</v>
      </c>
    </row>
    <row r="4338" spans="1:4" hidden="1">
      <c r="A4338" t="s">
        <v>2283</v>
      </c>
      <c r="B4338">
        <v>10</v>
      </c>
      <c r="C4338">
        <v>150</v>
      </c>
      <c r="D4338" t="s">
        <v>2046</v>
      </c>
    </row>
    <row r="4339" spans="1:4" hidden="1">
      <c r="A4339" t="s">
        <v>2284</v>
      </c>
      <c r="B4339">
        <v>10</v>
      </c>
      <c r="C4339">
        <v>75</v>
      </c>
      <c r="D4339" t="s">
        <v>2046</v>
      </c>
    </row>
    <row r="4340" spans="1:4" hidden="1">
      <c r="A4340" t="s">
        <v>2285</v>
      </c>
      <c r="B4340">
        <v>10</v>
      </c>
      <c r="C4340">
        <v>75</v>
      </c>
      <c r="D4340" t="s">
        <v>2046</v>
      </c>
    </row>
    <row r="4341" spans="1:4" hidden="1">
      <c r="A4341" t="s">
        <v>2286</v>
      </c>
      <c r="B4341">
        <v>10</v>
      </c>
      <c r="C4341">
        <v>75</v>
      </c>
      <c r="D4341" t="s">
        <v>2046</v>
      </c>
    </row>
    <row r="4342" spans="1:4" hidden="1">
      <c r="A4342" t="s">
        <v>2287</v>
      </c>
      <c r="B4342">
        <v>10</v>
      </c>
      <c r="C4342">
        <v>150</v>
      </c>
      <c r="D4342" t="s">
        <v>2046</v>
      </c>
    </row>
    <row r="4343" spans="1:4" hidden="1">
      <c r="A4343" t="s">
        <v>2288</v>
      </c>
      <c r="B4343">
        <v>10</v>
      </c>
      <c r="C4343">
        <v>150</v>
      </c>
      <c r="D4343" t="s">
        <v>2046</v>
      </c>
    </row>
    <row r="4344" spans="1:4" hidden="1">
      <c r="A4344" t="s">
        <v>2289</v>
      </c>
      <c r="B4344">
        <v>10</v>
      </c>
      <c r="C4344">
        <v>150</v>
      </c>
      <c r="D4344" t="s">
        <v>2046</v>
      </c>
    </row>
    <row r="4345" spans="1:4" hidden="1">
      <c r="A4345" t="s">
        <v>2290</v>
      </c>
      <c r="B4345">
        <v>10</v>
      </c>
      <c r="C4345">
        <v>150</v>
      </c>
      <c r="D4345" t="s">
        <v>2046</v>
      </c>
    </row>
    <row r="4346" spans="1:4" hidden="1">
      <c r="A4346" t="s">
        <v>2291</v>
      </c>
      <c r="B4346">
        <v>10</v>
      </c>
      <c r="C4346">
        <v>150</v>
      </c>
      <c r="D4346" t="s">
        <v>2046</v>
      </c>
    </row>
    <row r="4347" spans="1:4" hidden="1">
      <c r="A4347" t="s">
        <v>2292</v>
      </c>
      <c r="B4347">
        <v>10</v>
      </c>
      <c r="C4347">
        <v>150</v>
      </c>
      <c r="D4347" t="s">
        <v>2046</v>
      </c>
    </row>
    <row r="4348" spans="1:4" hidden="1">
      <c r="A4348" t="s">
        <v>487</v>
      </c>
      <c r="B4348">
        <v>10</v>
      </c>
      <c r="C4348">
        <v>207</v>
      </c>
      <c r="D4348" t="s">
        <v>2046</v>
      </c>
    </row>
    <row r="4349" spans="1:4" hidden="1">
      <c r="A4349" t="s">
        <v>2293</v>
      </c>
      <c r="B4349">
        <v>10</v>
      </c>
      <c r="C4349">
        <v>150</v>
      </c>
      <c r="D4349" t="s">
        <v>2046</v>
      </c>
    </row>
    <row r="4350" spans="1:4" hidden="1">
      <c r="A4350" t="s">
        <v>2294</v>
      </c>
      <c r="B4350">
        <v>10</v>
      </c>
      <c r="C4350">
        <v>150</v>
      </c>
      <c r="D4350" t="s">
        <v>2046</v>
      </c>
    </row>
    <row r="4351" spans="1:4" hidden="1">
      <c r="A4351" t="s">
        <v>2295</v>
      </c>
      <c r="B4351">
        <v>10</v>
      </c>
      <c r="C4351">
        <v>150</v>
      </c>
      <c r="D4351" t="s">
        <v>2046</v>
      </c>
    </row>
    <row r="4352" spans="1:4" hidden="1">
      <c r="A4352" t="s">
        <v>2296</v>
      </c>
      <c r="B4352">
        <v>10</v>
      </c>
      <c r="C4352">
        <v>150</v>
      </c>
      <c r="D4352" t="s">
        <v>2046</v>
      </c>
    </row>
    <row r="4353" spans="1:4" hidden="1">
      <c r="A4353" t="s">
        <v>2297</v>
      </c>
      <c r="B4353">
        <v>10</v>
      </c>
      <c r="C4353">
        <v>150</v>
      </c>
      <c r="D4353" t="s">
        <v>2046</v>
      </c>
    </row>
    <row r="4354" spans="1:4" hidden="1">
      <c r="A4354" t="s">
        <v>2298</v>
      </c>
      <c r="B4354">
        <v>10</v>
      </c>
      <c r="C4354">
        <v>150</v>
      </c>
      <c r="D4354" t="s">
        <v>2046</v>
      </c>
    </row>
    <row r="4355" spans="1:4" hidden="1">
      <c r="A4355" t="s">
        <v>2299</v>
      </c>
      <c r="B4355">
        <v>10</v>
      </c>
      <c r="C4355">
        <v>150</v>
      </c>
      <c r="D4355" t="s">
        <v>2046</v>
      </c>
    </row>
    <row r="4356" spans="1:4" hidden="1">
      <c r="A4356" t="s">
        <v>2300</v>
      </c>
      <c r="B4356">
        <v>10</v>
      </c>
      <c r="C4356">
        <v>150</v>
      </c>
      <c r="D4356" t="s">
        <v>2046</v>
      </c>
    </row>
    <row r="4357" spans="1:4" hidden="1">
      <c r="A4357" t="s">
        <v>2301</v>
      </c>
      <c r="B4357">
        <v>10</v>
      </c>
      <c r="C4357">
        <v>150</v>
      </c>
      <c r="D4357" t="s">
        <v>2046</v>
      </c>
    </row>
    <row r="4358" spans="1:4" hidden="1">
      <c r="A4358" t="s">
        <v>2302</v>
      </c>
      <c r="B4358">
        <v>10</v>
      </c>
      <c r="C4358">
        <v>150</v>
      </c>
      <c r="D4358" t="s">
        <v>2046</v>
      </c>
    </row>
    <row r="4359" spans="1:4" hidden="1">
      <c r="A4359" t="s">
        <v>2303</v>
      </c>
      <c r="B4359">
        <v>10</v>
      </c>
      <c r="C4359">
        <v>150</v>
      </c>
      <c r="D4359" t="s">
        <v>2046</v>
      </c>
    </row>
    <row r="4360" spans="1:4" hidden="1">
      <c r="A4360" t="s">
        <v>2304</v>
      </c>
      <c r="B4360">
        <v>10</v>
      </c>
      <c r="C4360">
        <v>150</v>
      </c>
      <c r="D4360" t="s">
        <v>2046</v>
      </c>
    </row>
    <row r="4361" spans="1:4" hidden="1">
      <c r="A4361" t="s">
        <v>2305</v>
      </c>
      <c r="B4361">
        <v>10</v>
      </c>
      <c r="C4361">
        <v>150</v>
      </c>
      <c r="D4361" t="s">
        <v>2046</v>
      </c>
    </row>
    <row r="4362" spans="1:4" hidden="1">
      <c r="A4362" t="s">
        <v>2306</v>
      </c>
      <c r="B4362">
        <v>10</v>
      </c>
      <c r="C4362">
        <v>300</v>
      </c>
      <c r="D4362" t="s">
        <v>2046</v>
      </c>
    </row>
    <row r="4363" spans="1:4" hidden="1">
      <c r="A4363" t="s">
        <v>2307</v>
      </c>
      <c r="B4363">
        <v>10</v>
      </c>
      <c r="C4363">
        <v>150</v>
      </c>
      <c r="D4363" t="s">
        <v>2046</v>
      </c>
    </row>
    <row r="4364" spans="1:4" hidden="1">
      <c r="A4364" t="s">
        <v>2308</v>
      </c>
      <c r="B4364">
        <v>10</v>
      </c>
      <c r="C4364">
        <v>150</v>
      </c>
      <c r="D4364" t="s">
        <v>2046</v>
      </c>
    </row>
    <row r="4365" spans="1:4" hidden="1">
      <c r="A4365" t="s">
        <v>2309</v>
      </c>
      <c r="B4365">
        <v>10</v>
      </c>
      <c r="C4365">
        <v>150</v>
      </c>
      <c r="D4365" t="s">
        <v>2046</v>
      </c>
    </row>
    <row r="4366" spans="1:4" hidden="1">
      <c r="A4366" t="s">
        <v>2310</v>
      </c>
      <c r="B4366">
        <v>10</v>
      </c>
      <c r="C4366">
        <v>75</v>
      </c>
      <c r="D4366" t="s">
        <v>2046</v>
      </c>
    </row>
    <row r="4367" spans="1:4" hidden="1">
      <c r="A4367" t="s">
        <v>427</v>
      </c>
      <c r="B4367">
        <v>10</v>
      </c>
      <c r="C4367">
        <v>75</v>
      </c>
      <c r="D4367" t="s">
        <v>2046</v>
      </c>
    </row>
    <row r="4368" spans="1:4" hidden="1">
      <c r="A4368" t="s">
        <v>2312</v>
      </c>
      <c r="B4368">
        <v>10</v>
      </c>
      <c r="C4368">
        <v>75</v>
      </c>
      <c r="D4368" t="s">
        <v>2046</v>
      </c>
    </row>
    <row r="4369" spans="1:4" hidden="1">
      <c r="A4369" t="s">
        <v>2313</v>
      </c>
      <c r="B4369">
        <v>10</v>
      </c>
      <c r="C4369">
        <v>75</v>
      </c>
      <c r="D4369" t="s">
        <v>2046</v>
      </c>
    </row>
    <row r="4370" spans="1:4" hidden="1">
      <c r="A4370" t="s">
        <v>1726</v>
      </c>
      <c r="B4370">
        <v>10</v>
      </c>
      <c r="C4370">
        <v>207</v>
      </c>
      <c r="D4370" t="s">
        <v>2046</v>
      </c>
    </row>
    <row r="4371" spans="1:4" hidden="1">
      <c r="A4371" t="s">
        <v>2241</v>
      </c>
      <c r="B4371">
        <v>10</v>
      </c>
      <c r="C4371">
        <v>207</v>
      </c>
      <c r="D4371" t="s">
        <v>2046</v>
      </c>
    </row>
    <row r="4372" spans="1:4" hidden="1">
      <c r="A4372" t="s">
        <v>1793</v>
      </c>
      <c r="B4372">
        <v>10</v>
      </c>
      <c r="C4372">
        <v>414</v>
      </c>
      <c r="D4372" t="s">
        <v>2046</v>
      </c>
    </row>
    <row r="4373" spans="1:4" hidden="1">
      <c r="A4373" t="s">
        <v>1794</v>
      </c>
      <c r="B4373">
        <v>10</v>
      </c>
      <c r="C4373">
        <v>207</v>
      </c>
      <c r="D4373" t="s">
        <v>2046</v>
      </c>
    </row>
    <row r="4374" spans="1:4" hidden="1">
      <c r="A4374" t="s">
        <v>442</v>
      </c>
      <c r="B4374">
        <v>10</v>
      </c>
      <c r="C4374">
        <v>207</v>
      </c>
      <c r="D4374" t="s">
        <v>2046</v>
      </c>
    </row>
    <row r="4375" spans="1:4" hidden="1">
      <c r="A4375" t="s">
        <v>1730</v>
      </c>
      <c r="B4375">
        <v>10</v>
      </c>
      <c r="C4375">
        <v>207</v>
      </c>
      <c r="D4375" t="s">
        <v>2046</v>
      </c>
    </row>
    <row r="4376" spans="1:4" hidden="1">
      <c r="A4376" t="s">
        <v>510</v>
      </c>
      <c r="B4376">
        <v>10</v>
      </c>
      <c r="C4376">
        <v>207</v>
      </c>
      <c r="D4376" t="s">
        <v>2046</v>
      </c>
    </row>
    <row r="4377" spans="1:4" hidden="1">
      <c r="A4377" t="s">
        <v>78</v>
      </c>
      <c r="B4377">
        <v>10</v>
      </c>
      <c r="C4377">
        <v>207</v>
      </c>
      <c r="D4377" t="s">
        <v>2046</v>
      </c>
    </row>
    <row r="4378" spans="1:4" hidden="1">
      <c r="A4378" t="s">
        <v>1702</v>
      </c>
      <c r="B4378">
        <v>10</v>
      </c>
      <c r="C4378">
        <v>207</v>
      </c>
      <c r="D4378" t="s">
        <v>2046</v>
      </c>
    </row>
    <row r="4379" spans="1:4" hidden="1">
      <c r="A4379" t="s">
        <v>1795</v>
      </c>
      <c r="B4379">
        <v>10</v>
      </c>
      <c r="C4379">
        <v>207</v>
      </c>
      <c r="D4379" t="s">
        <v>2046</v>
      </c>
    </row>
    <row r="4380" spans="1:4" hidden="1">
      <c r="A4380" t="s">
        <v>2318</v>
      </c>
      <c r="B4380">
        <v>10</v>
      </c>
      <c r="C4380">
        <v>150</v>
      </c>
      <c r="D4380" t="s">
        <v>2046</v>
      </c>
    </row>
    <row r="4381" spans="1:4" hidden="1">
      <c r="A4381" t="s">
        <v>2320</v>
      </c>
      <c r="B4381">
        <v>10</v>
      </c>
      <c r="C4381">
        <v>150</v>
      </c>
      <c r="D4381" t="s">
        <v>2046</v>
      </c>
    </row>
    <row r="4382" spans="1:4" hidden="1">
      <c r="A4382" t="s">
        <v>3076</v>
      </c>
      <c r="B4382">
        <v>10</v>
      </c>
      <c r="C4382">
        <v>75</v>
      </c>
      <c r="D4382" t="s">
        <v>2046</v>
      </c>
    </row>
    <row r="4383" spans="1:4" hidden="1">
      <c r="A4383" t="s">
        <v>2321</v>
      </c>
      <c r="B4383">
        <v>10</v>
      </c>
      <c r="C4383">
        <v>150</v>
      </c>
      <c r="D4383" t="s">
        <v>2046</v>
      </c>
    </row>
    <row r="4384" spans="1:4" hidden="1">
      <c r="A4384" t="s">
        <v>2322</v>
      </c>
      <c r="B4384">
        <v>10</v>
      </c>
      <c r="C4384">
        <v>150</v>
      </c>
      <c r="D4384" t="s">
        <v>2046</v>
      </c>
    </row>
    <row r="4385" spans="1:4" hidden="1">
      <c r="A4385" t="s">
        <v>578</v>
      </c>
      <c r="B4385">
        <v>10</v>
      </c>
      <c r="C4385">
        <v>207</v>
      </c>
      <c r="D4385" t="s">
        <v>2046</v>
      </c>
    </row>
    <row r="4386" spans="1:4" hidden="1">
      <c r="A4386" t="s">
        <v>80</v>
      </c>
      <c r="B4386">
        <v>10</v>
      </c>
      <c r="C4386">
        <v>207</v>
      </c>
      <c r="D4386" t="s">
        <v>2046</v>
      </c>
    </row>
    <row r="4387" spans="1:4" hidden="1">
      <c r="A4387" t="s">
        <v>302</v>
      </c>
      <c r="B4387">
        <v>10</v>
      </c>
      <c r="C4387">
        <v>207</v>
      </c>
      <c r="D4387" t="s">
        <v>2046</v>
      </c>
    </row>
    <row r="4388" spans="1:4" hidden="1">
      <c r="A4388" t="s">
        <v>444</v>
      </c>
      <c r="B4388">
        <v>10</v>
      </c>
      <c r="C4388">
        <v>62</v>
      </c>
      <c r="D4388" t="s">
        <v>2046</v>
      </c>
    </row>
    <row r="4389" spans="1:4" hidden="1">
      <c r="A4389" t="s">
        <v>445</v>
      </c>
      <c r="B4389">
        <v>10</v>
      </c>
      <c r="C4389">
        <v>352</v>
      </c>
      <c r="D4389" t="s">
        <v>2046</v>
      </c>
    </row>
    <row r="4390" spans="1:4" hidden="1">
      <c r="A4390" t="s">
        <v>4</v>
      </c>
      <c r="B4390">
        <v>10</v>
      </c>
      <c r="C4390">
        <v>207</v>
      </c>
      <c r="D4390" t="s">
        <v>2046</v>
      </c>
    </row>
    <row r="4391" spans="1:4" hidden="1">
      <c r="A4391" t="s">
        <v>319</v>
      </c>
      <c r="B4391">
        <v>10</v>
      </c>
      <c r="C4391">
        <v>207</v>
      </c>
      <c r="D4391" t="s">
        <v>2046</v>
      </c>
    </row>
    <row r="4392" spans="1:4" hidden="1">
      <c r="A4392" t="s">
        <v>303</v>
      </c>
      <c r="B4392">
        <v>10</v>
      </c>
      <c r="C4392">
        <v>207</v>
      </c>
      <c r="D4392" t="s">
        <v>2046</v>
      </c>
    </row>
    <row r="4393" spans="1:4" hidden="1">
      <c r="A4393" t="s">
        <v>476</v>
      </c>
      <c r="B4393">
        <v>10</v>
      </c>
      <c r="C4393">
        <v>207</v>
      </c>
      <c r="D4393" t="s">
        <v>2046</v>
      </c>
    </row>
    <row r="4394" spans="1:4" hidden="1">
      <c r="A4394" t="s">
        <v>402</v>
      </c>
      <c r="B4394">
        <v>10</v>
      </c>
      <c r="C4394">
        <v>207</v>
      </c>
      <c r="D4394" t="s">
        <v>2046</v>
      </c>
    </row>
    <row r="4395" spans="1:4" hidden="1">
      <c r="A4395" t="s">
        <v>403</v>
      </c>
      <c r="B4395">
        <v>10</v>
      </c>
      <c r="C4395">
        <v>207</v>
      </c>
      <c r="D4395" t="s">
        <v>2046</v>
      </c>
    </row>
    <row r="4396" spans="1:4" hidden="1">
      <c r="A4396" t="s">
        <v>404</v>
      </c>
      <c r="B4396">
        <v>10</v>
      </c>
      <c r="C4396">
        <v>207</v>
      </c>
      <c r="D4396" t="s">
        <v>2046</v>
      </c>
    </row>
    <row r="4397" spans="1:4" hidden="1">
      <c r="A4397" t="s">
        <v>405</v>
      </c>
      <c r="B4397">
        <v>10</v>
      </c>
      <c r="C4397">
        <v>207</v>
      </c>
      <c r="D4397" t="s">
        <v>2046</v>
      </c>
    </row>
    <row r="4398" spans="1:4" hidden="1">
      <c r="A4398" t="s">
        <v>118</v>
      </c>
      <c r="B4398">
        <v>10</v>
      </c>
      <c r="C4398">
        <v>207</v>
      </c>
      <c r="D4398" t="s">
        <v>2046</v>
      </c>
    </row>
    <row r="4399" spans="1:4" hidden="1">
      <c r="A4399" t="s">
        <v>176</v>
      </c>
      <c r="B4399">
        <v>10</v>
      </c>
      <c r="C4399">
        <v>207</v>
      </c>
      <c r="D4399" t="s">
        <v>2046</v>
      </c>
    </row>
    <row r="4400" spans="1:4" hidden="1">
      <c r="A4400" t="s">
        <v>373</v>
      </c>
      <c r="B4400">
        <v>10</v>
      </c>
      <c r="C4400">
        <v>207</v>
      </c>
      <c r="D4400" t="s">
        <v>2046</v>
      </c>
    </row>
    <row r="4401" spans="1:4" hidden="1">
      <c r="A4401" t="s">
        <v>2242</v>
      </c>
      <c r="B4401">
        <v>10</v>
      </c>
      <c r="C4401">
        <v>2</v>
      </c>
      <c r="D4401" t="s">
        <v>2046</v>
      </c>
    </row>
    <row r="4402" spans="1:4" hidden="1">
      <c r="A4402" t="s">
        <v>192</v>
      </c>
      <c r="B4402">
        <v>10</v>
      </c>
      <c r="C4402">
        <v>205</v>
      </c>
      <c r="D4402" t="s">
        <v>2046</v>
      </c>
    </row>
    <row r="4403" spans="1:4" hidden="1">
      <c r="A4403" t="s">
        <v>2243</v>
      </c>
      <c r="B4403">
        <v>10</v>
      </c>
      <c r="C4403">
        <v>2</v>
      </c>
      <c r="D4403" t="s">
        <v>2046</v>
      </c>
    </row>
    <row r="4404" spans="1:4" hidden="1">
      <c r="A4404" t="s">
        <v>1711</v>
      </c>
      <c r="B4404">
        <v>10</v>
      </c>
      <c r="C4404">
        <v>205</v>
      </c>
      <c r="D4404" t="s">
        <v>2046</v>
      </c>
    </row>
    <row r="4405" spans="1:4" hidden="1">
      <c r="A4405" t="s">
        <v>406</v>
      </c>
      <c r="B4405">
        <v>10</v>
      </c>
      <c r="C4405">
        <v>207</v>
      </c>
      <c r="D4405" t="s">
        <v>2046</v>
      </c>
    </row>
    <row r="4406" spans="1:4" hidden="1">
      <c r="A4406" t="s">
        <v>374</v>
      </c>
      <c r="B4406">
        <v>10</v>
      </c>
      <c r="C4406">
        <v>207</v>
      </c>
      <c r="D4406" t="s">
        <v>2046</v>
      </c>
    </row>
    <row r="4407" spans="1:4" hidden="1">
      <c r="A4407" t="s">
        <v>119</v>
      </c>
      <c r="B4407">
        <v>10</v>
      </c>
      <c r="C4407">
        <v>207</v>
      </c>
      <c r="D4407" t="s">
        <v>2046</v>
      </c>
    </row>
    <row r="4408" spans="1:4" hidden="1">
      <c r="A4408" t="s">
        <v>177</v>
      </c>
      <c r="B4408">
        <v>10</v>
      </c>
      <c r="C4408">
        <v>207</v>
      </c>
      <c r="D4408" t="s">
        <v>2046</v>
      </c>
    </row>
    <row r="4409" spans="1:4" hidden="1">
      <c r="A4409" t="s">
        <v>446</v>
      </c>
      <c r="B4409">
        <v>10</v>
      </c>
      <c r="C4409">
        <v>207</v>
      </c>
      <c r="D4409" t="s">
        <v>2046</v>
      </c>
    </row>
    <row r="4410" spans="1:4" hidden="1">
      <c r="A4410" t="s">
        <v>2033</v>
      </c>
      <c r="B4410">
        <v>10</v>
      </c>
      <c r="C4410">
        <v>207</v>
      </c>
      <c r="D4410" t="s">
        <v>2046</v>
      </c>
    </row>
    <row r="4411" spans="1:4" hidden="1">
      <c r="A4411" t="s">
        <v>2034</v>
      </c>
      <c r="B4411">
        <v>10</v>
      </c>
      <c r="C4411">
        <v>414</v>
      </c>
      <c r="D4411" t="s">
        <v>2046</v>
      </c>
    </row>
    <row r="4412" spans="1:4" hidden="1">
      <c r="A4412" t="s">
        <v>409</v>
      </c>
      <c r="B4412">
        <v>10</v>
      </c>
      <c r="C4412">
        <v>207</v>
      </c>
      <c r="D4412" t="s">
        <v>2046</v>
      </c>
    </row>
    <row r="4413" spans="1:4" hidden="1">
      <c r="A4413" t="s">
        <v>375</v>
      </c>
      <c r="B4413">
        <v>10</v>
      </c>
      <c r="C4413">
        <v>207</v>
      </c>
      <c r="D4413" t="s">
        <v>2046</v>
      </c>
    </row>
    <row r="4414" spans="1:4" hidden="1">
      <c r="A4414" t="s">
        <v>410</v>
      </c>
      <c r="B4414">
        <v>10</v>
      </c>
      <c r="C4414">
        <v>207</v>
      </c>
      <c r="D4414" t="s">
        <v>2046</v>
      </c>
    </row>
    <row r="4415" spans="1:4" hidden="1">
      <c r="A4415" t="s">
        <v>284</v>
      </c>
      <c r="B4415">
        <v>10</v>
      </c>
      <c r="C4415">
        <v>207</v>
      </c>
      <c r="D4415" t="s">
        <v>2046</v>
      </c>
    </row>
    <row r="4416" spans="1:4" hidden="1">
      <c r="A4416" t="s">
        <v>285</v>
      </c>
      <c r="B4416">
        <v>10</v>
      </c>
      <c r="C4416">
        <v>207</v>
      </c>
      <c r="D4416" t="s">
        <v>2046</v>
      </c>
    </row>
    <row r="4417" spans="1:4" hidden="1">
      <c r="A4417" t="s">
        <v>286</v>
      </c>
      <c r="B4417">
        <v>10</v>
      </c>
      <c r="C4417">
        <v>207</v>
      </c>
      <c r="D4417" t="s">
        <v>2046</v>
      </c>
    </row>
    <row r="4418" spans="1:4" hidden="1">
      <c r="A4418" t="s">
        <v>287</v>
      </c>
      <c r="B4418">
        <v>10</v>
      </c>
      <c r="C4418">
        <v>207</v>
      </c>
      <c r="D4418" t="s">
        <v>2046</v>
      </c>
    </row>
    <row r="4419" spans="1:4" hidden="1">
      <c r="A4419" t="s">
        <v>1722</v>
      </c>
      <c r="B4419">
        <v>10</v>
      </c>
      <c r="C4419">
        <v>414</v>
      </c>
      <c r="D4419" t="s">
        <v>2046</v>
      </c>
    </row>
    <row r="4420" spans="1:4" hidden="1">
      <c r="A4420" t="s">
        <v>428</v>
      </c>
      <c r="B4420">
        <v>10</v>
      </c>
      <c r="C4420">
        <v>207</v>
      </c>
      <c r="D4420" t="s">
        <v>2046</v>
      </c>
    </row>
    <row r="4421" spans="1:4" hidden="1">
      <c r="A4421" t="s">
        <v>429</v>
      </c>
      <c r="B4421">
        <v>10</v>
      </c>
      <c r="C4421">
        <v>207</v>
      </c>
      <c r="D4421" t="s">
        <v>2046</v>
      </c>
    </row>
    <row r="4422" spans="1:4" hidden="1">
      <c r="A4422" t="s">
        <v>561</v>
      </c>
      <c r="B4422">
        <v>10</v>
      </c>
      <c r="C4422">
        <v>414</v>
      </c>
      <c r="D4422" t="s">
        <v>2046</v>
      </c>
    </row>
    <row r="4423" spans="1:4" hidden="1">
      <c r="A4423" t="s">
        <v>1699</v>
      </c>
      <c r="B4423">
        <v>10</v>
      </c>
      <c r="C4423">
        <v>414</v>
      </c>
      <c r="D4423" t="s">
        <v>2046</v>
      </c>
    </row>
    <row r="4424" spans="1:4" hidden="1">
      <c r="A4424" t="s">
        <v>430</v>
      </c>
      <c r="B4424">
        <v>10</v>
      </c>
      <c r="C4424">
        <v>207</v>
      </c>
      <c r="D4424" t="s">
        <v>2046</v>
      </c>
    </row>
    <row r="4425" spans="1:4" hidden="1">
      <c r="A4425" t="s">
        <v>2035</v>
      </c>
      <c r="B4425">
        <v>10</v>
      </c>
      <c r="C4425">
        <v>207</v>
      </c>
      <c r="D4425" t="s">
        <v>2046</v>
      </c>
    </row>
    <row r="4426" spans="1:4" hidden="1">
      <c r="A4426" t="s">
        <v>178</v>
      </c>
      <c r="B4426">
        <v>10</v>
      </c>
      <c r="C4426">
        <v>207</v>
      </c>
      <c r="D4426" t="s">
        <v>2046</v>
      </c>
    </row>
    <row r="4427" spans="1:4" hidden="1">
      <c r="A4427" t="s">
        <v>179</v>
      </c>
      <c r="B4427">
        <v>10</v>
      </c>
      <c r="C4427">
        <v>207</v>
      </c>
      <c r="D4427" t="s">
        <v>2046</v>
      </c>
    </row>
    <row r="4428" spans="1:4" hidden="1">
      <c r="A4428" t="s">
        <v>180</v>
      </c>
      <c r="B4428">
        <v>10</v>
      </c>
      <c r="C4428">
        <v>209</v>
      </c>
      <c r="D4428" t="s">
        <v>2046</v>
      </c>
    </row>
    <row r="4429" spans="1:4" hidden="1">
      <c r="A4429" t="s">
        <v>2244</v>
      </c>
      <c r="B4429">
        <v>10</v>
      </c>
      <c r="C4429">
        <v>207</v>
      </c>
      <c r="D4429" t="s">
        <v>2046</v>
      </c>
    </row>
    <row r="4430" spans="1:4" hidden="1">
      <c r="A4430" t="s">
        <v>44</v>
      </c>
      <c r="B4430">
        <v>10</v>
      </c>
      <c r="C4430">
        <v>207</v>
      </c>
      <c r="D4430" t="s">
        <v>2046</v>
      </c>
    </row>
    <row r="4431" spans="1:4" hidden="1">
      <c r="A4431" t="s">
        <v>431</v>
      </c>
      <c r="B4431">
        <v>10</v>
      </c>
      <c r="C4431">
        <v>414</v>
      </c>
      <c r="D4431" t="s">
        <v>2046</v>
      </c>
    </row>
    <row r="4432" spans="1:4" hidden="1">
      <c r="A4432" t="s">
        <v>181</v>
      </c>
      <c r="B4432">
        <v>10</v>
      </c>
      <c r="C4432">
        <v>207</v>
      </c>
      <c r="D4432" t="s">
        <v>2046</v>
      </c>
    </row>
    <row r="4433" spans="1:4" hidden="1">
      <c r="A4433" t="s">
        <v>182</v>
      </c>
      <c r="B4433">
        <v>10</v>
      </c>
      <c r="C4433">
        <v>207</v>
      </c>
      <c r="D4433" t="s">
        <v>2046</v>
      </c>
    </row>
    <row r="4434" spans="1:4" hidden="1">
      <c r="A4434" t="s">
        <v>81</v>
      </c>
      <c r="B4434">
        <v>10</v>
      </c>
      <c r="C4434">
        <v>207</v>
      </c>
      <c r="D4434" t="s">
        <v>2046</v>
      </c>
    </row>
    <row r="4435" spans="1:4" hidden="1">
      <c r="A4435" t="s">
        <v>83</v>
      </c>
      <c r="B4435">
        <v>10</v>
      </c>
      <c r="C4435">
        <v>207</v>
      </c>
      <c r="D4435" t="s">
        <v>2046</v>
      </c>
    </row>
    <row r="4436" spans="1:4" hidden="1">
      <c r="A4436" t="s">
        <v>310</v>
      </c>
      <c r="B4436">
        <v>10</v>
      </c>
      <c r="C4436">
        <v>207</v>
      </c>
      <c r="D4436" t="s">
        <v>2046</v>
      </c>
    </row>
    <row r="4437" spans="1:4" hidden="1">
      <c r="A4437" t="s">
        <v>2245</v>
      </c>
      <c r="B4437">
        <v>10</v>
      </c>
      <c r="C4437">
        <v>207</v>
      </c>
      <c r="D4437" t="s">
        <v>2046</v>
      </c>
    </row>
    <row r="4438" spans="1:4" hidden="1">
      <c r="A4438" t="s">
        <v>2246</v>
      </c>
      <c r="B4438">
        <v>10</v>
      </c>
      <c r="C4438">
        <v>207</v>
      </c>
      <c r="D4438" t="s">
        <v>2046</v>
      </c>
    </row>
    <row r="4439" spans="1:4" hidden="1">
      <c r="A4439" t="s">
        <v>579</v>
      </c>
      <c r="B4439">
        <v>10</v>
      </c>
      <c r="C4439">
        <v>207</v>
      </c>
      <c r="D4439" t="s">
        <v>2046</v>
      </c>
    </row>
    <row r="4440" spans="1:4" hidden="1">
      <c r="A4440" t="s">
        <v>2247</v>
      </c>
      <c r="B4440">
        <v>10</v>
      </c>
      <c r="C4440">
        <v>207</v>
      </c>
      <c r="D4440" t="s">
        <v>2046</v>
      </c>
    </row>
    <row r="4441" spans="1:4" hidden="1">
      <c r="A4441" t="s">
        <v>2248</v>
      </c>
      <c r="B4441">
        <v>10</v>
      </c>
      <c r="C4441">
        <v>207</v>
      </c>
      <c r="D4441" t="s">
        <v>2046</v>
      </c>
    </row>
    <row r="4442" spans="1:4" hidden="1">
      <c r="A4442" t="s">
        <v>2249</v>
      </c>
      <c r="B4442">
        <v>10</v>
      </c>
      <c r="C4442">
        <v>207</v>
      </c>
      <c r="D4442" t="s">
        <v>2046</v>
      </c>
    </row>
    <row r="4443" spans="1:4" hidden="1">
      <c r="A4443" t="s">
        <v>2250</v>
      </c>
      <c r="B4443">
        <v>10</v>
      </c>
      <c r="C4443">
        <v>207</v>
      </c>
      <c r="D4443" t="s">
        <v>2046</v>
      </c>
    </row>
    <row r="4444" spans="1:4" hidden="1">
      <c r="A4444" t="s">
        <v>2036</v>
      </c>
      <c r="B4444">
        <v>10</v>
      </c>
      <c r="C4444">
        <v>207</v>
      </c>
      <c r="D4444" t="s">
        <v>2046</v>
      </c>
    </row>
    <row r="4445" spans="1:4" hidden="1">
      <c r="A4445" t="s">
        <v>2328</v>
      </c>
      <c r="B4445">
        <v>10</v>
      </c>
      <c r="C4445">
        <v>150</v>
      </c>
      <c r="D4445" t="s">
        <v>2046</v>
      </c>
    </row>
    <row r="4446" spans="1:4" hidden="1">
      <c r="A4446" t="s">
        <v>448</v>
      </c>
      <c r="B4446">
        <v>10</v>
      </c>
      <c r="C4446">
        <v>176</v>
      </c>
      <c r="D4446" t="s">
        <v>2046</v>
      </c>
    </row>
    <row r="4447" spans="1:4" hidden="1">
      <c r="A4447" t="s">
        <v>452</v>
      </c>
      <c r="B4447">
        <v>10</v>
      </c>
      <c r="C4447">
        <v>31</v>
      </c>
      <c r="D4447" t="s">
        <v>2046</v>
      </c>
    </row>
    <row r="4448" spans="1:4" hidden="1">
      <c r="A4448" t="s">
        <v>2330</v>
      </c>
      <c r="B4448">
        <v>10</v>
      </c>
      <c r="C4448">
        <v>150</v>
      </c>
      <c r="D4448" t="s">
        <v>2046</v>
      </c>
    </row>
    <row r="4449" spans="1:4" hidden="1">
      <c r="A4449" t="s">
        <v>377</v>
      </c>
      <c r="B4449">
        <v>10</v>
      </c>
      <c r="C4449">
        <v>207</v>
      </c>
      <c r="D4449" t="s">
        <v>2046</v>
      </c>
    </row>
    <row r="4450" spans="1:4" hidden="1">
      <c r="A4450" t="s">
        <v>2331</v>
      </c>
      <c r="B4450">
        <v>10</v>
      </c>
      <c r="C4450">
        <v>150</v>
      </c>
      <c r="D4450" t="s">
        <v>2046</v>
      </c>
    </row>
    <row r="4451" spans="1:4" hidden="1">
      <c r="A4451" t="s">
        <v>2251</v>
      </c>
      <c r="B4451">
        <v>10</v>
      </c>
      <c r="C4451">
        <v>207</v>
      </c>
      <c r="D4451" t="s">
        <v>2046</v>
      </c>
    </row>
    <row r="4452" spans="1:4" hidden="1">
      <c r="A4452" t="s">
        <v>2252</v>
      </c>
      <c r="B4452">
        <v>10</v>
      </c>
      <c r="C4452">
        <v>207</v>
      </c>
      <c r="D4452" t="s">
        <v>2046</v>
      </c>
    </row>
    <row r="4453" spans="1:4" hidden="1">
      <c r="A4453" t="s">
        <v>2253</v>
      </c>
      <c r="B4453">
        <v>10</v>
      </c>
      <c r="C4453">
        <v>207</v>
      </c>
      <c r="D4453" t="s">
        <v>2046</v>
      </c>
    </row>
    <row r="4454" spans="1:4" hidden="1">
      <c r="A4454" t="s">
        <v>2254</v>
      </c>
      <c r="B4454">
        <v>10</v>
      </c>
      <c r="C4454">
        <v>207</v>
      </c>
      <c r="D4454" t="s">
        <v>2046</v>
      </c>
    </row>
    <row r="4455" spans="1:4" hidden="1">
      <c r="A4455" t="s">
        <v>2255</v>
      </c>
      <c r="B4455">
        <v>10</v>
      </c>
      <c r="C4455">
        <v>414</v>
      </c>
      <c r="D4455" t="s">
        <v>2046</v>
      </c>
    </row>
    <row r="4456" spans="1:4" hidden="1">
      <c r="A4456" t="s">
        <v>2256</v>
      </c>
      <c r="B4456">
        <v>10</v>
      </c>
      <c r="C4456">
        <v>414</v>
      </c>
      <c r="D4456" t="s">
        <v>2046</v>
      </c>
    </row>
    <row r="4457" spans="1:4" hidden="1">
      <c r="A4457" t="s">
        <v>2337</v>
      </c>
      <c r="B4457">
        <v>10</v>
      </c>
      <c r="C4457">
        <v>75</v>
      </c>
      <c r="D4457" t="s">
        <v>2046</v>
      </c>
    </row>
    <row r="4458" spans="1:4" hidden="1">
      <c r="A4458" t="s">
        <v>186</v>
      </c>
      <c r="B4458">
        <v>10</v>
      </c>
      <c r="C4458">
        <v>414</v>
      </c>
      <c r="D4458" t="s">
        <v>2046</v>
      </c>
    </row>
    <row r="4459" spans="1:4" hidden="1">
      <c r="A4459" t="s">
        <v>341</v>
      </c>
      <c r="B4459">
        <v>10</v>
      </c>
      <c r="C4459">
        <v>176</v>
      </c>
      <c r="D4459" t="s">
        <v>2046</v>
      </c>
    </row>
    <row r="4460" spans="1:4" hidden="1">
      <c r="A4460" t="s">
        <v>342</v>
      </c>
      <c r="B4460">
        <v>10</v>
      </c>
      <c r="C4460">
        <v>31</v>
      </c>
      <c r="D4460" t="s">
        <v>2046</v>
      </c>
    </row>
    <row r="4461" spans="1:4" hidden="1">
      <c r="A4461" t="s">
        <v>343</v>
      </c>
      <c r="B4461">
        <v>10</v>
      </c>
      <c r="C4461">
        <v>176</v>
      </c>
      <c r="D4461" t="s">
        <v>2046</v>
      </c>
    </row>
    <row r="4462" spans="1:4" hidden="1">
      <c r="A4462" t="s">
        <v>344</v>
      </c>
      <c r="B4462">
        <v>10</v>
      </c>
      <c r="C4462">
        <v>31</v>
      </c>
      <c r="D4462" t="s">
        <v>2046</v>
      </c>
    </row>
    <row r="4463" spans="1:4" hidden="1">
      <c r="A4463" t="s">
        <v>521</v>
      </c>
      <c r="B4463">
        <v>10</v>
      </c>
      <c r="C4463">
        <v>176</v>
      </c>
      <c r="D4463" t="s">
        <v>2046</v>
      </c>
    </row>
    <row r="4464" spans="1:4" hidden="1">
      <c r="A4464" t="s">
        <v>2041</v>
      </c>
      <c r="B4464">
        <v>10</v>
      </c>
      <c r="C4464">
        <v>31</v>
      </c>
      <c r="D4464" t="s">
        <v>2046</v>
      </c>
    </row>
    <row r="4465" spans="1:4" hidden="1">
      <c r="A4465" t="s">
        <v>522</v>
      </c>
      <c r="B4465">
        <v>10</v>
      </c>
      <c r="C4465">
        <v>176</v>
      </c>
      <c r="D4465" t="s">
        <v>2046</v>
      </c>
    </row>
    <row r="4466" spans="1:4" hidden="1">
      <c r="A4466" t="s">
        <v>2042</v>
      </c>
      <c r="B4466">
        <v>10</v>
      </c>
      <c r="C4466">
        <v>31</v>
      </c>
      <c r="D4466" t="s">
        <v>2046</v>
      </c>
    </row>
    <row r="4467" spans="1:4" hidden="1">
      <c r="A4467" t="s">
        <v>345</v>
      </c>
      <c r="B4467">
        <v>10</v>
      </c>
      <c r="C4467">
        <v>176</v>
      </c>
      <c r="D4467" t="s">
        <v>2046</v>
      </c>
    </row>
    <row r="4468" spans="1:4" hidden="1">
      <c r="A4468" t="s">
        <v>346</v>
      </c>
      <c r="B4468">
        <v>10</v>
      </c>
      <c r="C4468">
        <v>31</v>
      </c>
      <c r="D4468" t="s">
        <v>2046</v>
      </c>
    </row>
    <row r="4469" spans="1:4" hidden="1">
      <c r="A4469" t="s">
        <v>347</v>
      </c>
      <c r="B4469">
        <v>10</v>
      </c>
      <c r="C4469">
        <v>176</v>
      </c>
      <c r="D4469" t="s">
        <v>2046</v>
      </c>
    </row>
    <row r="4470" spans="1:4" hidden="1">
      <c r="A4470" t="s">
        <v>348</v>
      </c>
      <c r="B4470">
        <v>10</v>
      </c>
      <c r="C4470">
        <v>31</v>
      </c>
      <c r="D4470" t="s">
        <v>2046</v>
      </c>
    </row>
    <row r="4471" spans="1:4" hidden="1">
      <c r="A4471" t="s">
        <v>2257</v>
      </c>
      <c r="B4471">
        <v>10</v>
      </c>
      <c r="C4471">
        <v>500</v>
      </c>
      <c r="D4471" t="s">
        <v>2046</v>
      </c>
    </row>
    <row r="4472" spans="1:4" hidden="1">
      <c r="A4472" t="s">
        <v>2260</v>
      </c>
      <c r="B4472">
        <v>10</v>
      </c>
      <c r="C4472">
        <v>207</v>
      </c>
      <c r="D4472" t="s">
        <v>2046</v>
      </c>
    </row>
    <row r="4473" spans="1:4" hidden="1">
      <c r="A4473" t="s">
        <v>2261</v>
      </c>
      <c r="B4473">
        <v>10</v>
      </c>
      <c r="C4473">
        <v>207</v>
      </c>
      <c r="D4473" t="s">
        <v>2046</v>
      </c>
    </row>
    <row r="4474" spans="1:4" hidden="1">
      <c r="A4474" t="s">
        <v>2078</v>
      </c>
      <c r="B4474">
        <v>11</v>
      </c>
      <c r="C4474">
        <v>240</v>
      </c>
      <c r="D4474" t="s">
        <v>2046</v>
      </c>
    </row>
    <row r="4475" spans="1:4" hidden="1">
      <c r="A4475" t="s">
        <v>556</v>
      </c>
      <c r="B4475">
        <v>11</v>
      </c>
      <c r="C4475">
        <v>300</v>
      </c>
      <c r="D4475" t="s">
        <v>2046</v>
      </c>
    </row>
    <row r="4476" spans="1:4" hidden="1">
      <c r="A4476" t="s">
        <v>106</v>
      </c>
      <c r="B4476">
        <v>11</v>
      </c>
      <c r="C4476">
        <v>600</v>
      </c>
      <c r="D4476" t="s">
        <v>2046</v>
      </c>
    </row>
    <row r="4477" spans="1:4" hidden="1">
      <c r="A4477" t="s">
        <v>1723</v>
      </c>
      <c r="B4477">
        <v>11</v>
      </c>
      <c r="C4477">
        <v>150</v>
      </c>
      <c r="D4477" t="s">
        <v>2046</v>
      </c>
    </row>
    <row r="4478" spans="1:4" hidden="1">
      <c r="A4478" t="s">
        <v>162</v>
      </c>
      <c r="B4478">
        <v>11</v>
      </c>
      <c r="C4478">
        <v>150</v>
      </c>
      <c r="D4478" t="s">
        <v>2046</v>
      </c>
    </row>
    <row r="4479" spans="1:4" hidden="1">
      <c r="A4479" t="s">
        <v>530</v>
      </c>
      <c r="B4479">
        <v>11</v>
      </c>
      <c r="C4479">
        <v>150</v>
      </c>
      <c r="D4479" t="s">
        <v>2046</v>
      </c>
    </row>
    <row r="4480" spans="1:4" hidden="1">
      <c r="A4480" t="s">
        <v>164</v>
      </c>
      <c r="B4480">
        <v>11</v>
      </c>
      <c r="C4480">
        <v>150</v>
      </c>
      <c r="D4480" t="s">
        <v>2046</v>
      </c>
    </row>
    <row r="4481" spans="1:4" hidden="1">
      <c r="A4481" t="s">
        <v>262</v>
      </c>
      <c r="B4481">
        <v>11</v>
      </c>
      <c r="C4481">
        <v>150</v>
      </c>
      <c r="D4481" t="s">
        <v>2046</v>
      </c>
    </row>
    <row r="4482" spans="1:4" hidden="1">
      <c r="A4482" t="s">
        <v>391</v>
      </c>
      <c r="B4482">
        <v>11</v>
      </c>
      <c r="C4482">
        <v>150</v>
      </c>
      <c r="D4482" t="s">
        <v>2046</v>
      </c>
    </row>
    <row r="4483" spans="1:4" hidden="1">
      <c r="A4483" t="s">
        <v>329</v>
      </c>
      <c r="B4483">
        <v>11</v>
      </c>
      <c r="C4483">
        <v>150</v>
      </c>
      <c r="D4483" t="s">
        <v>2046</v>
      </c>
    </row>
    <row r="4484" spans="1:4" hidden="1">
      <c r="A4484" t="s">
        <v>8</v>
      </c>
      <c r="B4484">
        <v>11</v>
      </c>
      <c r="C4484">
        <v>150</v>
      </c>
      <c r="D4484" t="s">
        <v>2046</v>
      </c>
    </row>
    <row r="4485" spans="1:4" hidden="1">
      <c r="A4485" t="s">
        <v>62</v>
      </c>
      <c r="B4485">
        <v>11</v>
      </c>
      <c r="C4485">
        <v>150</v>
      </c>
      <c r="D4485" t="s">
        <v>2046</v>
      </c>
    </row>
    <row r="4486" spans="1:4" hidden="1">
      <c r="A4486" t="s">
        <v>63</v>
      </c>
      <c r="B4486">
        <v>11</v>
      </c>
      <c r="C4486">
        <v>150</v>
      </c>
      <c r="D4486" t="s">
        <v>2046</v>
      </c>
    </row>
    <row r="4487" spans="1:4" hidden="1">
      <c r="A4487" t="s">
        <v>64</v>
      </c>
      <c r="B4487">
        <v>11</v>
      </c>
      <c r="C4487">
        <v>150</v>
      </c>
      <c r="D4487" t="s">
        <v>2046</v>
      </c>
    </row>
    <row r="4488" spans="1:4" hidden="1">
      <c r="A4488" t="s">
        <v>65</v>
      </c>
      <c r="B4488">
        <v>11</v>
      </c>
      <c r="C4488">
        <v>150</v>
      </c>
      <c r="D4488" t="s">
        <v>2046</v>
      </c>
    </row>
    <row r="4489" spans="1:4" hidden="1">
      <c r="A4489" t="s">
        <v>66</v>
      </c>
      <c r="B4489">
        <v>11</v>
      </c>
      <c r="C4489">
        <v>150</v>
      </c>
      <c r="D4489" t="s">
        <v>2046</v>
      </c>
    </row>
    <row r="4490" spans="1:4" hidden="1">
      <c r="A4490" t="s">
        <v>10</v>
      </c>
      <c r="B4490">
        <v>11</v>
      </c>
      <c r="C4490">
        <v>150</v>
      </c>
      <c r="D4490" t="s">
        <v>2046</v>
      </c>
    </row>
    <row r="4491" spans="1:4" hidden="1">
      <c r="A4491" t="s">
        <v>12</v>
      </c>
      <c r="B4491">
        <v>11</v>
      </c>
      <c r="C4491">
        <v>300</v>
      </c>
      <c r="D4491" t="s">
        <v>2046</v>
      </c>
    </row>
    <row r="4492" spans="1:4" hidden="1">
      <c r="A4492" t="s">
        <v>372</v>
      </c>
      <c r="B4492">
        <v>11</v>
      </c>
      <c r="C4492">
        <v>150</v>
      </c>
      <c r="D4492" t="s">
        <v>2046</v>
      </c>
    </row>
    <row r="4493" spans="1:4" hidden="1">
      <c r="A4493" t="s">
        <v>508</v>
      </c>
      <c r="B4493">
        <v>11</v>
      </c>
      <c r="C4493">
        <v>150</v>
      </c>
      <c r="D4493" t="s">
        <v>2046</v>
      </c>
    </row>
    <row r="4494" spans="1:4" hidden="1">
      <c r="A4494" t="s">
        <v>330</v>
      </c>
      <c r="B4494">
        <v>11</v>
      </c>
      <c r="C4494">
        <v>300</v>
      </c>
      <c r="D4494" t="s">
        <v>2046</v>
      </c>
    </row>
    <row r="4495" spans="1:4" hidden="1">
      <c r="A4495" t="s">
        <v>2231</v>
      </c>
      <c r="B4495">
        <v>11</v>
      </c>
      <c r="C4495">
        <v>1350</v>
      </c>
      <c r="D4495" t="s">
        <v>2046</v>
      </c>
    </row>
    <row r="4496" spans="1:4" hidden="1">
      <c r="A4496" t="s">
        <v>392</v>
      </c>
      <c r="B4496">
        <v>11</v>
      </c>
      <c r="C4496">
        <v>150</v>
      </c>
      <c r="D4496" t="s">
        <v>2046</v>
      </c>
    </row>
    <row r="4497" spans="1:4" hidden="1">
      <c r="A4497" t="s">
        <v>331</v>
      </c>
      <c r="B4497">
        <v>11</v>
      </c>
      <c r="C4497">
        <v>150</v>
      </c>
      <c r="D4497" t="s">
        <v>2046</v>
      </c>
    </row>
    <row r="4498" spans="1:4" hidden="1">
      <c r="A4498" t="s">
        <v>438</v>
      </c>
      <c r="B4498">
        <v>11</v>
      </c>
      <c r="C4498">
        <v>150</v>
      </c>
      <c r="D4498" t="s">
        <v>2046</v>
      </c>
    </row>
    <row r="4499" spans="1:4" hidden="1">
      <c r="A4499" t="s">
        <v>332</v>
      </c>
      <c r="B4499">
        <v>11</v>
      </c>
      <c r="C4499">
        <v>450</v>
      </c>
      <c r="D4499" t="s">
        <v>2046</v>
      </c>
    </row>
    <row r="4500" spans="1:4" hidden="1">
      <c r="A4500" t="s">
        <v>2232</v>
      </c>
      <c r="B4500">
        <v>11</v>
      </c>
      <c r="C4500">
        <v>300</v>
      </c>
      <c r="D4500" t="s">
        <v>2046</v>
      </c>
    </row>
    <row r="4501" spans="1:4" hidden="1">
      <c r="A4501" t="s">
        <v>333</v>
      </c>
      <c r="B4501">
        <v>11</v>
      </c>
      <c r="C4501">
        <v>300</v>
      </c>
      <c r="D4501" t="s">
        <v>2046</v>
      </c>
    </row>
    <row r="4502" spans="1:4" hidden="1">
      <c r="A4502" t="s">
        <v>279</v>
      </c>
      <c r="B4502">
        <v>11</v>
      </c>
      <c r="C4502">
        <v>600</v>
      </c>
      <c r="D4502" t="s">
        <v>2046</v>
      </c>
    </row>
    <row r="4503" spans="1:4" hidden="1">
      <c r="A4503" t="s">
        <v>393</v>
      </c>
      <c r="B4503">
        <v>11</v>
      </c>
      <c r="C4503">
        <v>300</v>
      </c>
      <c r="D4503" t="s">
        <v>2046</v>
      </c>
    </row>
    <row r="4504" spans="1:4" hidden="1">
      <c r="A4504" t="s">
        <v>2233</v>
      </c>
      <c r="B4504">
        <v>11</v>
      </c>
      <c r="C4504">
        <v>150</v>
      </c>
      <c r="D4504" t="s">
        <v>2046</v>
      </c>
    </row>
    <row r="4505" spans="1:4" hidden="1">
      <c r="A4505" t="s">
        <v>67</v>
      </c>
      <c r="B4505">
        <v>11</v>
      </c>
      <c r="C4505">
        <v>750</v>
      </c>
      <c r="D4505" t="s">
        <v>2046</v>
      </c>
    </row>
    <row r="4506" spans="1:4" hidden="1">
      <c r="A4506" t="s">
        <v>68</v>
      </c>
      <c r="B4506">
        <v>11</v>
      </c>
      <c r="C4506">
        <v>150</v>
      </c>
      <c r="D4506" t="s">
        <v>2046</v>
      </c>
    </row>
    <row r="4507" spans="1:4" hidden="1">
      <c r="A4507" t="s">
        <v>69</v>
      </c>
      <c r="B4507">
        <v>11</v>
      </c>
      <c r="C4507">
        <v>150</v>
      </c>
      <c r="D4507" t="s">
        <v>2046</v>
      </c>
    </row>
    <row r="4508" spans="1:4" hidden="1">
      <c r="A4508" t="s">
        <v>70</v>
      </c>
      <c r="B4508">
        <v>11</v>
      </c>
      <c r="C4508">
        <v>150</v>
      </c>
      <c r="D4508" t="s">
        <v>2046</v>
      </c>
    </row>
    <row r="4509" spans="1:4" hidden="1">
      <c r="A4509" t="s">
        <v>71</v>
      </c>
      <c r="B4509">
        <v>11</v>
      </c>
      <c r="C4509">
        <v>150</v>
      </c>
      <c r="D4509" t="s">
        <v>2046</v>
      </c>
    </row>
    <row r="4510" spans="1:4" hidden="1">
      <c r="A4510" t="s">
        <v>108</v>
      </c>
      <c r="B4510">
        <v>11</v>
      </c>
      <c r="C4510">
        <v>150</v>
      </c>
      <c r="D4510" t="s">
        <v>2046</v>
      </c>
    </row>
    <row r="4511" spans="1:4" hidden="1">
      <c r="A4511" t="s">
        <v>548</v>
      </c>
      <c r="B4511">
        <v>11</v>
      </c>
      <c r="C4511">
        <v>150</v>
      </c>
      <c r="D4511" t="s">
        <v>2046</v>
      </c>
    </row>
    <row r="4512" spans="1:4" hidden="1">
      <c r="A4512" t="s">
        <v>263</v>
      </c>
      <c r="B4512">
        <v>11</v>
      </c>
      <c r="C4512">
        <v>300</v>
      </c>
      <c r="D4512" t="s">
        <v>2046</v>
      </c>
    </row>
    <row r="4513" spans="1:4" hidden="1">
      <c r="A4513" t="s">
        <v>2234</v>
      </c>
      <c r="B4513">
        <v>11</v>
      </c>
      <c r="C4513">
        <v>150</v>
      </c>
      <c r="D4513" t="s">
        <v>2046</v>
      </c>
    </row>
    <row r="4514" spans="1:4" hidden="1">
      <c r="A4514" t="s">
        <v>440</v>
      </c>
      <c r="B4514">
        <v>11</v>
      </c>
      <c r="C4514">
        <v>150</v>
      </c>
      <c r="D4514" t="s">
        <v>2046</v>
      </c>
    </row>
    <row r="4515" spans="1:4" hidden="1">
      <c r="A4515" t="s">
        <v>167</v>
      </c>
      <c r="B4515">
        <v>11</v>
      </c>
      <c r="C4515">
        <v>600</v>
      </c>
      <c r="D4515" t="s">
        <v>2046</v>
      </c>
    </row>
    <row r="4516" spans="1:4" hidden="1">
      <c r="A4516" t="s">
        <v>574</v>
      </c>
      <c r="B4516">
        <v>11</v>
      </c>
      <c r="C4516">
        <v>150</v>
      </c>
      <c r="D4516" t="s">
        <v>2046</v>
      </c>
    </row>
    <row r="4517" spans="1:4" hidden="1">
      <c r="A4517" t="s">
        <v>2235</v>
      </c>
      <c r="B4517">
        <v>11</v>
      </c>
      <c r="C4517">
        <v>150</v>
      </c>
      <c r="D4517" t="s">
        <v>2046</v>
      </c>
    </row>
    <row r="4518" spans="1:4" hidden="1">
      <c r="A4518" t="s">
        <v>13</v>
      </c>
      <c r="B4518">
        <v>11</v>
      </c>
      <c r="C4518">
        <v>300</v>
      </c>
      <c r="D4518" t="s">
        <v>2046</v>
      </c>
    </row>
    <row r="4519" spans="1:4" hidden="1">
      <c r="A4519" t="s">
        <v>73</v>
      </c>
      <c r="B4519">
        <v>11</v>
      </c>
      <c r="C4519">
        <v>300</v>
      </c>
      <c r="D4519" t="s">
        <v>2046</v>
      </c>
    </row>
    <row r="4520" spans="1:4" hidden="1">
      <c r="A4520" t="s">
        <v>2236</v>
      </c>
      <c r="B4520">
        <v>11</v>
      </c>
      <c r="C4520">
        <v>150</v>
      </c>
      <c r="D4520" t="s">
        <v>2046</v>
      </c>
    </row>
    <row r="4521" spans="1:4" hidden="1">
      <c r="A4521" t="s">
        <v>74</v>
      </c>
      <c r="B4521">
        <v>11</v>
      </c>
      <c r="C4521">
        <v>150</v>
      </c>
      <c r="D4521" t="s">
        <v>2046</v>
      </c>
    </row>
    <row r="4522" spans="1:4" hidden="1">
      <c r="A4522" t="s">
        <v>2237</v>
      </c>
      <c r="B4522">
        <v>11</v>
      </c>
      <c r="C4522">
        <v>300</v>
      </c>
      <c r="D4522" t="s">
        <v>2046</v>
      </c>
    </row>
    <row r="4523" spans="1:4" hidden="1">
      <c r="A4523" t="s">
        <v>528</v>
      </c>
      <c r="B4523">
        <v>11</v>
      </c>
      <c r="C4523">
        <v>300</v>
      </c>
      <c r="D4523" t="s">
        <v>2046</v>
      </c>
    </row>
    <row r="4524" spans="1:4" hidden="1">
      <c r="A4524" t="s">
        <v>75</v>
      </c>
      <c r="B4524">
        <v>11</v>
      </c>
      <c r="C4524">
        <v>300</v>
      </c>
      <c r="D4524" t="s">
        <v>2046</v>
      </c>
    </row>
    <row r="4525" spans="1:4" hidden="1">
      <c r="A4525" t="s">
        <v>109</v>
      </c>
      <c r="B4525">
        <v>11</v>
      </c>
      <c r="C4525">
        <v>150</v>
      </c>
      <c r="D4525" t="s">
        <v>2046</v>
      </c>
    </row>
    <row r="4526" spans="1:4" hidden="1">
      <c r="A4526" t="s">
        <v>462</v>
      </c>
      <c r="B4526">
        <v>11</v>
      </c>
      <c r="C4526">
        <v>150</v>
      </c>
      <c r="D4526" t="s">
        <v>2046</v>
      </c>
    </row>
    <row r="4527" spans="1:4" hidden="1">
      <c r="A4527" t="s">
        <v>463</v>
      </c>
      <c r="B4527">
        <v>11</v>
      </c>
      <c r="C4527">
        <v>150</v>
      </c>
      <c r="D4527" t="s">
        <v>2046</v>
      </c>
    </row>
    <row r="4528" spans="1:4" hidden="1">
      <c r="A4528" t="s">
        <v>464</v>
      </c>
      <c r="B4528">
        <v>11</v>
      </c>
      <c r="C4528">
        <v>150</v>
      </c>
      <c r="D4528" t="s">
        <v>2046</v>
      </c>
    </row>
    <row r="4529" spans="1:4" hidden="1">
      <c r="A4529" t="s">
        <v>486</v>
      </c>
      <c r="B4529">
        <v>11</v>
      </c>
      <c r="C4529">
        <v>150</v>
      </c>
      <c r="D4529" t="s">
        <v>2046</v>
      </c>
    </row>
    <row r="4530" spans="1:4" hidden="1">
      <c r="A4530" t="s">
        <v>395</v>
      </c>
      <c r="B4530">
        <v>11</v>
      </c>
      <c r="C4530">
        <v>150</v>
      </c>
      <c r="D4530" t="s">
        <v>2046</v>
      </c>
    </row>
    <row r="4531" spans="1:4" hidden="1">
      <c r="A4531" t="s">
        <v>301</v>
      </c>
      <c r="B4531">
        <v>11</v>
      </c>
      <c r="C4531">
        <v>150</v>
      </c>
      <c r="D4531" t="s">
        <v>2046</v>
      </c>
    </row>
    <row r="4532" spans="1:4" hidden="1">
      <c r="A4532" t="s">
        <v>76</v>
      </c>
      <c r="B4532">
        <v>11</v>
      </c>
      <c r="C4532">
        <v>150</v>
      </c>
      <c r="D4532" t="s">
        <v>2046</v>
      </c>
    </row>
    <row r="4533" spans="1:4" hidden="1">
      <c r="A4533" t="s">
        <v>168</v>
      </c>
      <c r="B4533">
        <v>11</v>
      </c>
      <c r="C4533">
        <v>150</v>
      </c>
      <c r="D4533" t="s">
        <v>2046</v>
      </c>
    </row>
    <row r="4534" spans="1:4" hidden="1">
      <c r="A4534" t="s">
        <v>14</v>
      </c>
      <c r="B4534">
        <v>11</v>
      </c>
      <c r="C4534">
        <v>450</v>
      </c>
      <c r="D4534" t="s">
        <v>2046</v>
      </c>
    </row>
    <row r="4535" spans="1:4" hidden="1">
      <c r="A4535" t="s">
        <v>15</v>
      </c>
      <c r="B4535">
        <v>11</v>
      </c>
      <c r="C4535">
        <v>300</v>
      </c>
      <c r="D4535" t="s">
        <v>2046</v>
      </c>
    </row>
    <row r="4536" spans="1:4" hidden="1">
      <c r="A4536" t="s">
        <v>472</v>
      </c>
      <c r="B4536">
        <v>11</v>
      </c>
      <c r="C4536">
        <v>600</v>
      </c>
      <c r="D4536" t="s">
        <v>2046</v>
      </c>
    </row>
    <row r="4537" spans="1:4" hidden="1">
      <c r="A4537" t="s">
        <v>16</v>
      </c>
      <c r="B4537">
        <v>11</v>
      </c>
      <c r="C4537">
        <v>300</v>
      </c>
      <c r="D4537" t="s">
        <v>2046</v>
      </c>
    </row>
    <row r="4538" spans="1:4" hidden="1">
      <c r="A4538" t="s">
        <v>17</v>
      </c>
      <c r="B4538">
        <v>11</v>
      </c>
      <c r="C4538">
        <v>300</v>
      </c>
      <c r="D4538" t="s">
        <v>2046</v>
      </c>
    </row>
    <row r="4539" spans="1:4" hidden="1">
      <c r="A4539" t="s">
        <v>18</v>
      </c>
      <c r="B4539">
        <v>11</v>
      </c>
      <c r="C4539">
        <v>900</v>
      </c>
      <c r="D4539" t="s">
        <v>2046</v>
      </c>
    </row>
    <row r="4540" spans="1:4" hidden="1">
      <c r="A4540" t="s">
        <v>396</v>
      </c>
      <c r="B4540">
        <v>11</v>
      </c>
      <c r="C4540">
        <v>1800</v>
      </c>
      <c r="D4540" t="s">
        <v>2046</v>
      </c>
    </row>
    <row r="4541" spans="1:4" hidden="1">
      <c r="A4541" t="s">
        <v>19</v>
      </c>
      <c r="B4541">
        <v>11</v>
      </c>
      <c r="C4541">
        <v>300</v>
      </c>
      <c r="D4541" t="s">
        <v>2046</v>
      </c>
    </row>
    <row r="4542" spans="1:4" hidden="1">
      <c r="A4542" t="s">
        <v>21</v>
      </c>
      <c r="B4542">
        <v>11</v>
      </c>
      <c r="C4542">
        <v>900</v>
      </c>
      <c r="D4542" t="s">
        <v>2046</v>
      </c>
    </row>
    <row r="4543" spans="1:4" hidden="1">
      <c r="A4543" t="s">
        <v>22</v>
      </c>
      <c r="B4543">
        <v>11</v>
      </c>
      <c r="C4543">
        <v>900</v>
      </c>
      <c r="D4543" t="s">
        <v>2046</v>
      </c>
    </row>
    <row r="4544" spans="1:4" hidden="1">
      <c r="A4544" t="s">
        <v>23</v>
      </c>
      <c r="B4544">
        <v>11</v>
      </c>
      <c r="C4544">
        <v>150</v>
      </c>
      <c r="D4544" t="s">
        <v>2046</v>
      </c>
    </row>
    <row r="4545" spans="1:4" hidden="1">
      <c r="A4545" t="s">
        <v>169</v>
      </c>
      <c r="B4545">
        <v>11</v>
      </c>
      <c r="C4545">
        <v>150</v>
      </c>
      <c r="D4545" t="s">
        <v>2046</v>
      </c>
    </row>
    <row r="4546" spans="1:4" hidden="1">
      <c r="A4546" t="s">
        <v>24</v>
      </c>
      <c r="B4546">
        <v>11</v>
      </c>
      <c r="C4546">
        <v>150</v>
      </c>
      <c r="D4546" t="s">
        <v>2046</v>
      </c>
    </row>
    <row r="4547" spans="1:4" hidden="1">
      <c r="A4547" t="s">
        <v>170</v>
      </c>
      <c r="B4547">
        <v>11</v>
      </c>
      <c r="C4547">
        <v>150</v>
      </c>
      <c r="D4547" t="s">
        <v>2046</v>
      </c>
    </row>
    <row r="4548" spans="1:4" hidden="1">
      <c r="A4548" t="s">
        <v>25</v>
      </c>
      <c r="B4548">
        <v>11</v>
      </c>
      <c r="C4548">
        <v>150</v>
      </c>
      <c r="D4548" t="s">
        <v>2046</v>
      </c>
    </row>
    <row r="4549" spans="1:4" hidden="1">
      <c r="A4549" t="s">
        <v>171</v>
      </c>
      <c r="B4549">
        <v>11</v>
      </c>
      <c r="C4549">
        <v>150</v>
      </c>
      <c r="D4549" t="s">
        <v>2046</v>
      </c>
    </row>
    <row r="4550" spans="1:4" hidden="1">
      <c r="A4550" t="s">
        <v>26</v>
      </c>
      <c r="B4550">
        <v>11</v>
      </c>
      <c r="C4550">
        <v>150</v>
      </c>
      <c r="D4550" t="s">
        <v>2046</v>
      </c>
    </row>
    <row r="4551" spans="1:4" hidden="1">
      <c r="A4551" t="s">
        <v>2238</v>
      </c>
      <c r="B4551">
        <v>11</v>
      </c>
      <c r="C4551">
        <v>150</v>
      </c>
      <c r="D4551" t="s">
        <v>2046</v>
      </c>
    </row>
    <row r="4552" spans="1:4" hidden="1">
      <c r="A4552" t="s">
        <v>2239</v>
      </c>
      <c r="B4552">
        <v>11</v>
      </c>
      <c r="C4552">
        <v>150</v>
      </c>
      <c r="D4552" t="s">
        <v>2046</v>
      </c>
    </row>
    <row r="4553" spans="1:4" hidden="1">
      <c r="A4553" t="s">
        <v>1712</v>
      </c>
      <c r="B4553">
        <v>11</v>
      </c>
      <c r="C4553">
        <v>165</v>
      </c>
      <c r="D4553" t="s">
        <v>2046</v>
      </c>
    </row>
    <row r="4554" spans="1:4" hidden="1">
      <c r="A4554" t="s">
        <v>27</v>
      </c>
      <c r="B4554">
        <v>11</v>
      </c>
      <c r="C4554">
        <v>600</v>
      </c>
      <c r="D4554" t="s">
        <v>2046</v>
      </c>
    </row>
    <row r="4555" spans="1:4" hidden="1">
      <c r="A4555" t="s">
        <v>1698</v>
      </c>
      <c r="B4555">
        <v>11</v>
      </c>
      <c r="C4555">
        <v>300</v>
      </c>
      <c r="D4555" t="s">
        <v>2046</v>
      </c>
    </row>
    <row r="4556" spans="1:4" hidden="1">
      <c r="A4556" t="s">
        <v>28</v>
      </c>
      <c r="B4556">
        <v>11</v>
      </c>
      <c r="C4556">
        <v>300</v>
      </c>
      <c r="D4556" t="s">
        <v>2046</v>
      </c>
    </row>
    <row r="4557" spans="1:4" hidden="1">
      <c r="A4557" t="s">
        <v>110</v>
      </c>
      <c r="B4557">
        <v>11</v>
      </c>
      <c r="C4557">
        <v>150</v>
      </c>
      <c r="D4557" t="s">
        <v>2046</v>
      </c>
    </row>
    <row r="4558" spans="1:4" hidden="1">
      <c r="A4558" t="s">
        <v>172</v>
      </c>
      <c r="B4558">
        <v>11</v>
      </c>
      <c r="C4558">
        <v>150</v>
      </c>
      <c r="D4558" t="s">
        <v>2046</v>
      </c>
    </row>
    <row r="4559" spans="1:4" hidden="1">
      <c r="A4559" t="s">
        <v>29</v>
      </c>
      <c r="B4559">
        <v>11</v>
      </c>
      <c r="C4559">
        <v>150</v>
      </c>
      <c r="D4559" t="s">
        <v>2046</v>
      </c>
    </row>
    <row r="4560" spans="1:4" hidden="1">
      <c r="A4560" t="s">
        <v>111</v>
      </c>
      <c r="B4560">
        <v>11</v>
      </c>
      <c r="C4560">
        <v>150</v>
      </c>
      <c r="D4560" t="s">
        <v>2046</v>
      </c>
    </row>
    <row r="4561" spans="1:4" hidden="1">
      <c r="A4561" t="s">
        <v>173</v>
      </c>
      <c r="B4561">
        <v>11</v>
      </c>
      <c r="C4561">
        <v>150</v>
      </c>
      <c r="D4561" t="s">
        <v>2046</v>
      </c>
    </row>
    <row r="4562" spans="1:4" hidden="1">
      <c r="A4562" t="s">
        <v>30</v>
      </c>
      <c r="B4562">
        <v>11</v>
      </c>
      <c r="C4562">
        <v>150</v>
      </c>
      <c r="D4562" t="s">
        <v>2046</v>
      </c>
    </row>
    <row r="4563" spans="1:4" hidden="1">
      <c r="A4563" t="s">
        <v>397</v>
      </c>
      <c r="B4563">
        <v>11</v>
      </c>
      <c r="C4563">
        <v>300</v>
      </c>
      <c r="D4563" t="s">
        <v>2046</v>
      </c>
    </row>
    <row r="4564" spans="1:4" hidden="1">
      <c r="A4564" t="s">
        <v>31</v>
      </c>
      <c r="B4564">
        <v>11</v>
      </c>
      <c r="C4564">
        <v>600</v>
      </c>
      <c r="D4564" t="s">
        <v>2046</v>
      </c>
    </row>
    <row r="4565" spans="1:4" hidden="1">
      <c r="A4565" t="s">
        <v>422</v>
      </c>
      <c r="B4565">
        <v>11</v>
      </c>
      <c r="C4565">
        <v>600</v>
      </c>
      <c r="D4565" t="s">
        <v>2046</v>
      </c>
    </row>
    <row r="4566" spans="1:4" hidden="1">
      <c r="A4566" t="s">
        <v>32</v>
      </c>
      <c r="B4566">
        <v>11</v>
      </c>
      <c r="C4566">
        <v>300</v>
      </c>
      <c r="D4566" t="s">
        <v>2046</v>
      </c>
    </row>
    <row r="4567" spans="1:4" hidden="1">
      <c r="A4567" t="s">
        <v>33</v>
      </c>
      <c r="B4567">
        <v>11</v>
      </c>
      <c r="C4567">
        <v>450</v>
      </c>
      <c r="D4567" t="s">
        <v>2046</v>
      </c>
    </row>
    <row r="4568" spans="1:4" hidden="1">
      <c r="A4568" t="s">
        <v>34</v>
      </c>
      <c r="B4568">
        <v>11</v>
      </c>
      <c r="C4568">
        <v>450</v>
      </c>
      <c r="D4568" t="s">
        <v>2046</v>
      </c>
    </row>
    <row r="4569" spans="1:4" hidden="1">
      <c r="A4569" t="s">
        <v>35</v>
      </c>
      <c r="B4569">
        <v>11</v>
      </c>
      <c r="C4569">
        <v>300</v>
      </c>
      <c r="D4569" t="s">
        <v>2046</v>
      </c>
    </row>
    <row r="4570" spans="1:4" hidden="1">
      <c r="A4570" t="s">
        <v>398</v>
      </c>
      <c r="B4570">
        <v>11</v>
      </c>
      <c r="C4570">
        <v>300</v>
      </c>
      <c r="D4570" t="s">
        <v>2046</v>
      </c>
    </row>
    <row r="4571" spans="1:4" hidden="1">
      <c r="A4571" t="s">
        <v>423</v>
      </c>
      <c r="B4571">
        <v>11</v>
      </c>
      <c r="C4571">
        <v>300</v>
      </c>
      <c r="D4571" t="s">
        <v>2046</v>
      </c>
    </row>
    <row r="4572" spans="1:4" hidden="1">
      <c r="A4572" t="s">
        <v>400</v>
      </c>
      <c r="B4572">
        <v>11</v>
      </c>
      <c r="C4572">
        <v>1050</v>
      </c>
      <c r="D4572" t="s">
        <v>2046</v>
      </c>
    </row>
    <row r="4573" spans="1:4" hidden="1">
      <c r="A4573" t="s">
        <v>36</v>
      </c>
      <c r="B4573">
        <v>11</v>
      </c>
      <c r="C4573">
        <v>150</v>
      </c>
      <c r="D4573" t="s">
        <v>2046</v>
      </c>
    </row>
    <row r="4574" spans="1:4" hidden="1">
      <c r="A4574" t="s">
        <v>37</v>
      </c>
      <c r="B4574">
        <v>11</v>
      </c>
      <c r="C4574">
        <v>150</v>
      </c>
      <c r="D4574" t="s">
        <v>2046</v>
      </c>
    </row>
    <row r="4575" spans="1:4" hidden="1">
      <c r="A4575" t="s">
        <v>38</v>
      </c>
      <c r="B4575">
        <v>11</v>
      </c>
      <c r="C4575">
        <v>150</v>
      </c>
      <c r="D4575" t="s">
        <v>2046</v>
      </c>
    </row>
    <row r="4576" spans="1:4" hidden="1">
      <c r="A4576" t="s">
        <v>39</v>
      </c>
      <c r="B4576">
        <v>11</v>
      </c>
      <c r="C4576">
        <v>150</v>
      </c>
      <c r="D4576" t="s">
        <v>2046</v>
      </c>
    </row>
    <row r="4577" spans="1:4" hidden="1">
      <c r="A4577" t="s">
        <v>40</v>
      </c>
      <c r="B4577">
        <v>11</v>
      </c>
      <c r="C4577">
        <v>150</v>
      </c>
      <c r="D4577" t="s">
        <v>2046</v>
      </c>
    </row>
    <row r="4578" spans="1:4" hidden="1">
      <c r="A4578" t="s">
        <v>424</v>
      </c>
      <c r="B4578">
        <v>11</v>
      </c>
      <c r="C4578">
        <v>450</v>
      </c>
      <c r="D4578" t="s">
        <v>2046</v>
      </c>
    </row>
    <row r="4579" spans="1:4" hidden="1">
      <c r="A4579" t="s">
        <v>2240</v>
      </c>
      <c r="B4579">
        <v>11</v>
      </c>
      <c r="C4579">
        <v>150</v>
      </c>
      <c r="D4579" t="s">
        <v>2046</v>
      </c>
    </row>
    <row r="4580" spans="1:4" hidden="1">
      <c r="A4580" t="s">
        <v>41</v>
      </c>
      <c r="B4580">
        <v>11</v>
      </c>
      <c r="C4580">
        <v>150</v>
      </c>
      <c r="D4580" t="s">
        <v>2046</v>
      </c>
    </row>
    <row r="4581" spans="1:4" hidden="1">
      <c r="A4581" t="s">
        <v>42</v>
      </c>
      <c r="B4581">
        <v>11</v>
      </c>
      <c r="C4581">
        <v>600</v>
      </c>
      <c r="D4581" t="s">
        <v>2046</v>
      </c>
    </row>
    <row r="4582" spans="1:4" hidden="1">
      <c r="A4582" t="s">
        <v>473</v>
      </c>
      <c r="B4582">
        <v>11</v>
      </c>
      <c r="C4582">
        <v>300</v>
      </c>
      <c r="D4582" t="s">
        <v>2046</v>
      </c>
    </row>
    <row r="4583" spans="1:4" hidden="1">
      <c r="A4583" t="s">
        <v>43</v>
      </c>
      <c r="B4583">
        <v>11</v>
      </c>
      <c r="C4583">
        <v>300</v>
      </c>
      <c r="D4583" t="s">
        <v>2046</v>
      </c>
    </row>
    <row r="4584" spans="1:4" hidden="1">
      <c r="A4584" t="s">
        <v>474</v>
      </c>
      <c r="B4584">
        <v>11</v>
      </c>
      <c r="C4584">
        <v>1038</v>
      </c>
      <c r="D4584" t="s">
        <v>2046</v>
      </c>
    </row>
    <row r="4585" spans="1:4" hidden="1">
      <c r="A4585" t="s">
        <v>174</v>
      </c>
      <c r="B4585">
        <v>11</v>
      </c>
      <c r="C4585">
        <v>600</v>
      </c>
      <c r="D4585" t="s">
        <v>2046</v>
      </c>
    </row>
    <row r="4586" spans="1:4" hidden="1">
      <c r="A4586" t="s">
        <v>425</v>
      </c>
      <c r="B4586">
        <v>11</v>
      </c>
      <c r="C4586">
        <v>300</v>
      </c>
      <c r="D4586" t="s">
        <v>2046</v>
      </c>
    </row>
    <row r="4587" spans="1:4" hidden="1">
      <c r="A4587" t="s">
        <v>175</v>
      </c>
      <c r="B4587">
        <v>11</v>
      </c>
      <c r="C4587">
        <v>450</v>
      </c>
      <c r="D4587" t="s">
        <v>2046</v>
      </c>
    </row>
    <row r="4588" spans="1:4" hidden="1">
      <c r="A4588" t="s">
        <v>2267</v>
      </c>
      <c r="B4588">
        <v>11</v>
      </c>
      <c r="C4588">
        <v>288</v>
      </c>
      <c r="D4588" t="s">
        <v>2046</v>
      </c>
    </row>
    <row r="4589" spans="1:4" hidden="1">
      <c r="A4589" t="s">
        <v>426</v>
      </c>
      <c r="B4589">
        <v>11</v>
      </c>
      <c r="C4589">
        <v>150</v>
      </c>
      <c r="D4589" t="s">
        <v>2046</v>
      </c>
    </row>
    <row r="4590" spans="1:4" hidden="1">
      <c r="A4590" t="s">
        <v>531</v>
      </c>
      <c r="B4590">
        <v>11</v>
      </c>
      <c r="C4590">
        <v>150</v>
      </c>
      <c r="D4590" t="s">
        <v>2046</v>
      </c>
    </row>
    <row r="4591" spans="1:4" hidden="1">
      <c r="A4591" t="s">
        <v>2268</v>
      </c>
      <c r="B4591">
        <v>11</v>
      </c>
      <c r="C4591">
        <v>144</v>
      </c>
      <c r="D4591" t="s">
        <v>2046</v>
      </c>
    </row>
    <row r="4592" spans="1:4" hidden="1">
      <c r="A4592" t="s">
        <v>2269</v>
      </c>
      <c r="B4592">
        <v>11</v>
      </c>
      <c r="C4592">
        <v>144</v>
      </c>
      <c r="D4592" t="s">
        <v>2046</v>
      </c>
    </row>
    <row r="4593" spans="1:4" hidden="1">
      <c r="A4593" t="s">
        <v>2270</v>
      </c>
      <c r="B4593">
        <v>11</v>
      </c>
      <c r="C4593">
        <v>144</v>
      </c>
      <c r="D4593" t="s">
        <v>2046</v>
      </c>
    </row>
    <row r="4594" spans="1:4" hidden="1">
      <c r="A4594" t="s">
        <v>2271</v>
      </c>
      <c r="B4594">
        <v>11</v>
      </c>
      <c r="C4594">
        <v>144</v>
      </c>
      <c r="D4594" t="s">
        <v>2046</v>
      </c>
    </row>
    <row r="4595" spans="1:4" hidden="1">
      <c r="A4595" t="s">
        <v>2272</v>
      </c>
      <c r="B4595">
        <v>11</v>
      </c>
      <c r="C4595">
        <v>144</v>
      </c>
      <c r="D4595" t="s">
        <v>2046</v>
      </c>
    </row>
    <row r="4596" spans="1:4" hidden="1">
      <c r="A4596" t="s">
        <v>2273</v>
      </c>
      <c r="B4596">
        <v>11</v>
      </c>
      <c r="C4596">
        <v>144</v>
      </c>
      <c r="D4596" t="s">
        <v>2046</v>
      </c>
    </row>
    <row r="4597" spans="1:4" hidden="1">
      <c r="A4597" t="s">
        <v>2274</v>
      </c>
      <c r="B4597">
        <v>11</v>
      </c>
      <c r="C4597">
        <v>144</v>
      </c>
      <c r="D4597" t="s">
        <v>2046</v>
      </c>
    </row>
    <row r="4598" spans="1:4" hidden="1">
      <c r="A4598" t="s">
        <v>2275</v>
      </c>
      <c r="B4598">
        <v>11</v>
      </c>
      <c r="C4598">
        <v>144</v>
      </c>
      <c r="D4598" t="s">
        <v>2046</v>
      </c>
    </row>
    <row r="4599" spans="1:4" hidden="1">
      <c r="A4599" t="s">
        <v>2276</v>
      </c>
      <c r="B4599">
        <v>11</v>
      </c>
      <c r="C4599">
        <v>144</v>
      </c>
      <c r="D4599" t="s">
        <v>2046</v>
      </c>
    </row>
    <row r="4600" spans="1:4" hidden="1">
      <c r="A4600" t="s">
        <v>2277</v>
      </c>
      <c r="B4600">
        <v>11</v>
      </c>
      <c r="C4600">
        <v>144</v>
      </c>
      <c r="D4600" t="s">
        <v>2046</v>
      </c>
    </row>
    <row r="4601" spans="1:4" hidden="1">
      <c r="A4601" t="s">
        <v>2278</v>
      </c>
      <c r="B4601">
        <v>11</v>
      </c>
      <c r="C4601">
        <v>144</v>
      </c>
      <c r="D4601" t="s">
        <v>2046</v>
      </c>
    </row>
    <row r="4602" spans="1:4" hidden="1">
      <c r="A4602" t="s">
        <v>2279</v>
      </c>
      <c r="B4602">
        <v>11</v>
      </c>
      <c r="C4602">
        <v>432</v>
      </c>
      <c r="D4602" t="s">
        <v>2046</v>
      </c>
    </row>
    <row r="4603" spans="1:4" hidden="1">
      <c r="A4603" t="s">
        <v>2280</v>
      </c>
      <c r="B4603">
        <v>11</v>
      </c>
      <c r="C4603">
        <v>144</v>
      </c>
      <c r="D4603" t="s">
        <v>2046</v>
      </c>
    </row>
    <row r="4604" spans="1:4" hidden="1">
      <c r="A4604" t="s">
        <v>2281</v>
      </c>
      <c r="B4604">
        <v>11</v>
      </c>
      <c r="C4604">
        <v>144</v>
      </c>
      <c r="D4604" t="s">
        <v>2046</v>
      </c>
    </row>
    <row r="4605" spans="1:4" hidden="1">
      <c r="A4605" t="s">
        <v>2282</v>
      </c>
      <c r="B4605">
        <v>11</v>
      </c>
      <c r="C4605">
        <v>144</v>
      </c>
      <c r="D4605" t="s">
        <v>2046</v>
      </c>
    </row>
    <row r="4606" spans="1:4" hidden="1">
      <c r="A4606" t="s">
        <v>2283</v>
      </c>
      <c r="B4606">
        <v>11</v>
      </c>
      <c r="C4606">
        <v>144</v>
      </c>
      <c r="D4606" t="s">
        <v>2046</v>
      </c>
    </row>
    <row r="4607" spans="1:4" hidden="1">
      <c r="A4607" t="s">
        <v>2284</v>
      </c>
      <c r="B4607">
        <v>11</v>
      </c>
      <c r="C4607">
        <v>144</v>
      </c>
      <c r="D4607" t="s">
        <v>2046</v>
      </c>
    </row>
    <row r="4608" spans="1:4" hidden="1">
      <c r="A4608" t="s">
        <v>2285</v>
      </c>
      <c r="B4608">
        <v>11</v>
      </c>
      <c r="C4608">
        <v>144</v>
      </c>
      <c r="D4608" t="s">
        <v>2046</v>
      </c>
    </row>
    <row r="4609" spans="1:4" hidden="1">
      <c r="A4609" t="s">
        <v>2286</v>
      </c>
      <c r="B4609">
        <v>11</v>
      </c>
      <c r="C4609">
        <v>144</v>
      </c>
      <c r="D4609" t="s">
        <v>2046</v>
      </c>
    </row>
    <row r="4610" spans="1:4" hidden="1">
      <c r="A4610" t="s">
        <v>2287</v>
      </c>
      <c r="B4610">
        <v>11</v>
      </c>
      <c r="C4610">
        <v>288</v>
      </c>
      <c r="D4610" t="s">
        <v>2046</v>
      </c>
    </row>
    <row r="4611" spans="1:4" hidden="1">
      <c r="A4611" t="s">
        <v>2288</v>
      </c>
      <c r="B4611">
        <v>11</v>
      </c>
      <c r="C4611">
        <v>144</v>
      </c>
      <c r="D4611" t="s">
        <v>2046</v>
      </c>
    </row>
    <row r="4612" spans="1:4" hidden="1">
      <c r="A4612" t="s">
        <v>2289</v>
      </c>
      <c r="B4612">
        <v>11</v>
      </c>
      <c r="C4612">
        <v>144</v>
      </c>
      <c r="D4612" t="s">
        <v>2046</v>
      </c>
    </row>
    <row r="4613" spans="1:4" hidden="1">
      <c r="A4613" t="s">
        <v>2290</v>
      </c>
      <c r="B4613">
        <v>11</v>
      </c>
      <c r="C4613">
        <v>144</v>
      </c>
      <c r="D4613" t="s">
        <v>2046</v>
      </c>
    </row>
    <row r="4614" spans="1:4" hidden="1">
      <c r="A4614" t="s">
        <v>2291</v>
      </c>
      <c r="B4614">
        <v>11</v>
      </c>
      <c r="C4614">
        <v>144</v>
      </c>
      <c r="D4614" t="s">
        <v>2046</v>
      </c>
    </row>
    <row r="4615" spans="1:4" hidden="1">
      <c r="A4615" t="s">
        <v>2292</v>
      </c>
      <c r="B4615">
        <v>11</v>
      </c>
      <c r="C4615">
        <v>144</v>
      </c>
      <c r="D4615" t="s">
        <v>2046</v>
      </c>
    </row>
    <row r="4616" spans="1:4" hidden="1">
      <c r="A4616" t="s">
        <v>487</v>
      </c>
      <c r="B4616">
        <v>11</v>
      </c>
      <c r="C4616">
        <v>150</v>
      </c>
      <c r="D4616" t="s">
        <v>2046</v>
      </c>
    </row>
    <row r="4617" spans="1:4" hidden="1">
      <c r="A4617" t="s">
        <v>2293</v>
      </c>
      <c r="B4617">
        <v>11</v>
      </c>
      <c r="C4617">
        <v>144</v>
      </c>
      <c r="D4617" t="s">
        <v>2046</v>
      </c>
    </row>
    <row r="4618" spans="1:4" hidden="1">
      <c r="A4618" t="s">
        <v>2294</v>
      </c>
      <c r="B4618">
        <v>11</v>
      </c>
      <c r="C4618">
        <v>144</v>
      </c>
      <c r="D4618" t="s">
        <v>2046</v>
      </c>
    </row>
    <row r="4619" spans="1:4" hidden="1">
      <c r="A4619" t="s">
        <v>2295</v>
      </c>
      <c r="B4619">
        <v>11</v>
      </c>
      <c r="C4619">
        <v>144</v>
      </c>
      <c r="D4619" t="s">
        <v>2046</v>
      </c>
    </row>
    <row r="4620" spans="1:4" hidden="1">
      <c r="A4620" t="s">
        <v>2296</v>
      </c>
      <c r="B4620">
        <v>11</v>
      </c>
      <c r="C4620">
        <v>144</v>
      </c>
      <c r="D4620" t="s">
        <v>2046</v>
      </c>
    </row>
    <row r="4621" spans="1:4" hidden="1">
      <c r="A4621" t="s">
        <v>2297</v>
      </c>
      <c r="B4621">
        <v>11</v>
      </c>
      <c r="C4621">
        <v>144</v>
      </c>
      <c r="D4621" t="s">
        <v>2046</v>
      </c>
    </row>
    <row r="4622" spans="1:4" hidden="1">
      <c r="A4622" t="s">
        <v>2298</v>
      </c>
      <c r="B4622">
        <v>11</v>
      </c>
      <c r="C4622">
        <v>144</v>
      </c>
      <c r="D4622" t="s">
        <v>2046</v>
      </c>
    </row>
    <row r="4623" spans="1:4" hidden="1">
      <c r="A4623" t="s">
        <v>2299</v>
      </c>
      <c r="B4623">
        <v>11</v>
      </c>
      <c r="C4623">
        <v>144</v>
      </c>
      <c r="D4623" t="s">
        <v>2046</v>
      </c>
    </row>
    <row r="4624" spans="1:4" hidden="1">
      <c r="A4624" t="s">
        <v>2300</v>
      </c>
      <c r="B4624">
        <v>11</v>
      </c>
      <c r="C4624">
        <v>144</v>
      </c>
      <c r="D4624" t="s">
        <v>2046</v>
      </c>
    </row>
    <row r="4625" spans="1:4" hidden="1">
      <c r="A4625" t="s">
        <v>2301</v>
      </c>
      <c r="B4625">
        <v>11</v>
      </c>
      <c r="C4625">
        <v>144</v>
      </c>
      <c r="D4625" t="s">
        <v>2046</v>
      </c>
    </row>
    <row r="4626" spans="1:4" hidden="1">
      <c r="A4626" t="s">
        <v>2302</v>
      </c>
      <c r="B4626">
        <v>11</v>
      </c>
      <c r="C4626">
        <v>144</v>
      </c>
      <c r="D4626" t="s">
        <v>2046</v>
      </c>
    </row>
    <row r="4627" spans="1:4" hidden="1">
      <c r="A4627" t="s">
        <v>2303</v>
      </c>
      <c r="B4627">
        <v>11</v>
      </c>
      <c r="C4627">
        <v>144</v>
      </c>
      <c r="D4627" t="s">
        <v>2046</v>
      </c>
    </row>
    <row r="4628" spans="1:4" hidden="1">
      <c r="A4628" t="s">
        <v>2304</v>
      </c>
      <c r="B4628">
        <v>11</v>
      </c>
      <c r="C4628">
        <v>144</v>
      </c>
      <c r="D4628" t="s">
        <v>2046</v>
      </c>
    </row>
    <row r="4629" spans="1:4" hidden="1">
      <c r="A4629" t="s">
        <v>2305</v>
      </c>
      <c r="B4629">
        <v>11</v>
      </c>
      <c r="C4629">
        <v>144</v>
      </c>
      <c r="D4629" t="s">
        <v>2046</v>
      </c>
    </row>
    <row r="4630" spans="1:4" hidden="1">
      <c r="A4630" t="s">
        <v>2306</v>
      </c>
      <c r="B4630">
        <v>11</v>
      </c>
      <c r="C4630">
        <v>288</v>
      </c>
      <c r="D4630" t="s">
        <v>2046</v>
      </c>
    </row>
    <row r="4631" spans="1:4" hidden="1">
      <c r="A4631" t="s">
        <v>2307</v>
      </c>
      <c r="B4631">
        <v>11</v>
      </c>
      <c r="C4631">
        <v>144</v>
      </c>
      <c r="D4631" t="s">
        <v>2046</v>
      </c>
    </row>
    <row r="4632" spans="1:4" hidden="1">
      <c r="A4632" t="s">
        <v>2011</v>
      </c>
      <c r="B4632">
        <v>11</v>
      </c>
      <c r="C4632">
        <v>144</v>
      </c>
      <c r="D4632" t="s">
        <v>2046</v>
      </c>
    </row>
    <row r="4633" spans="1:4" hidden="1">
      <c r="A4633" t="s">
        <v>2308</v>
      </c>
      <c r="B4633">
        <v>11</v>
      </c>
      <c r="C4633">
        <v>288</v>
      </c>
      <c r="D4633" t="s">
        <v>2046</v>
      </c>
    </row>
    <row r="4634" spans="1:4" hidden="1">
      <c r="A4634" t="s">
        <v>2309</v>
      </c>
      <c r="B4634">
        <v>11</v>
      </c>
      <c r="C4634">
        <v>288</v>
      </c>
      <c r="D4634" t="s">
        <v>2046</v>
      </c>
    </row>
    <row r="4635" spans="1:4" hidden="1">
      <c r="A4635" t="s">
        <v>2310</v>
      </c>
      <c r="B4635">
        <v>11</v>
      </c>
      <c r="C4635">
        <v>144</v>
      </c>
      <c r="D4635" t="s">
        <v>2046</v>
      </c>
    </row>
    <row r="4636" spans="1:4" hidden="1">
      <c r="A4636" t="s">
        <v>427</v>
      </c>
      <c r="B4636">
        <v>11</v>
      </c>
      <c r="C4636">
        <v>144</v>
      </c>
      <c r="D4636" t="s">
        <v>2046</v>
      </c>
    </row>
    <row r="4637" spans="1:4" hidden="1">
      <c r="A4637" t="s">
        <v>2311</v>
      </c>
      <c r="B4637">
        <v>11</v>
      </c>
      <c r="C4637">
        <v>144</v>
      </c>
      <c r="D4637" t="s">
        <v>2046</v>
      </c>
    </row>
    <row r="4638" spans="1:4" hidden="1">
      <c r="A4638" t="s">
        <v>2312</v>
      </c>
      <c r="B4638">
        <v>11</v>
      </c>
      <c r="C4638">
        <v>144</v>
      </c>
      <c r="D4638" t="s">
        <v>2046</v>
      </c>
    </row>
    <row r="4639" spans="1:4" hidden="1">
      <c r="A4639" t="s">
        <v>2313</v>
      </c>
      <c r="B4639">
        <v>11</v>
      </c>
      <c r="C4639">
        <v>144</v>
      </c>
      <c r="D4639" t="s">
        <v>2046</v>
      </c>
    </row>
    <row r="4640" spans="1:4" hidden="1">
      <c r="A4640" t="s">
        <v>1726</v>
      </c>
      <c r="B4640">
        <v>11</v>
      </c>
      <c r="C4640">
        <v>150</v>
      </c>
      <c r="D4640" t="s">
        <v>2046</v>
      </c>
    </row>
    <row r="4641" spans="1:4" hidden="1">
      <c r="A4641" t="s">
        <v>2241</v>
      </c>
      <c r="B4641">
        <v>11</v>
      </c>
      <c r="C4641">
        <v>150</v>
      </c>
      <c r="D4641" t="s">
        <v>2046</v>
      </c>
    </row>
    <row r="4642" spans="1:4" hidden="1">
      <c r="A4642" t="s">
        <v>1793</v>
      </c>
      <c r="B4642">
        <v>11</v>
      </c>
      <c r="C4642">
        <v>300</v>
      </c>
      <c r="D4642" t="s">
        <v>2046</v>
      </c>
    </row>
    <row r="4643" spans="1:4" hidden="1">
      <c r="A4643" t="s">
        <v>1794</v>
      </c>
      <c r="B4643">
        <v>11</v>
      </c>
      <c r="C4643">
        <v>150</v>
      </c>
      <c r="D4643" t="s">
        <v>2046</v>
      </c>
    </row>
    <row r="4644" spans="1:4" hidden="1">
      <c r="A4644" t="s">
        <v>442</v>
      </c>
      <c r="B4644">
        <v>11</v>
      </c>
      <c r="C4644">
        <v>150</v>
      </c>
      <c r="D4644" t="s">
        <v>2046</v>
      </c>
    </row>
    <row r="4645" spans="1:4" hidden="1">
      <c r="A4645" t="s">
        <v>1730</v>
      </c>
      <c r="B4645">
        <v>11</v>
      </c>
      <c r="C4645">
        <v>150</v>
      </c>
      <c r="D4645" t="s">
        <v>2046</v>
      </c>
    </row>
    <row r="4646" spans="1:4" hidden="1">
      <c r="A4646" t="s">
        <v>510</v>
      </c>
      <c r="B4646">
        <v>11</v>
      </c>
      <c r="C4646">
        <v>150</v>
      </c>
      <c r="D4646" t="s">
        <v>2046</v>
      </c>
    </row>
    <row r="4647" spans="1:4" hidden="1">
      <c r="A4647" t="s">
        <v>78</v>
      </c>
      <c r="B4647">
        <v>11</v>
      </c>
      <c r="C4647">
        <v>150</v>
      </c>
      <c r="D4647" t="s">
        <v>2046</v>
      </c>
    </row>
    <row r="4648" spans="1:4" hidden="1">
      <c r="A4648" t="s">
        <v>1702</v>
      </c>
      <c r="B4648">
        <v>11</v>
      </c>
      <c r="C4648">
        <v>150</v>
      </c>
      <c r="D4648" t="s">
        <v>2046</v>
      </c>
    </row>
    <row r="4649" spans="1:4" hidden="1">
      <c r="A4649" t="s">
        <v>1795</v>
      </c>
      <c r="B4649">
        <v>11</v>
      </c>
      <c r="C4649">
        <v>150</v>
      </c>
      <c r="D4649" t="s">
        <v>2046</v>
      </c>
    </row>
    <row r="4650" spans="1:4" hidden="1">
      <c r="A4650" t="s">
        <v>2314</v>
      </c>
      <c r="B4650">
        <v>11</v>
      </c>
      <c r="C4650">
        <v>144</v>
      </c>
      <c r="D4650" t="s">
        <v>2046</v>
      </c>
    </row>
    <row r="4651" spans="1:4" hidden="1">
      <c r="A4651" t="s">
        <v>2315</v>
      </c>
      <c r="B4651">
        <v>11</v>
      </c>
      <c r="C4651">
        <v>144</v>
      </c>
      <c r="D4651" t="s">
        <v>2046</v>
      </c>
    </row>
    <row r="4652" spans="1:4" hidden="1">
      <c r="A4652" t="s">
        <v>2316</v>
      </c>
      <c r="B4652">
        <v>11</v>
      </c>
      <c r="C4652">
        <v>144</v>
      </c>
      <c r="D4652" t="s">
        <v>2046</v>
      </c>
    </row>
    <row r="4653" spans="1:4" hidden="1">
      <c r="A4653" t="s">
        <v>2317</v>
      </c>
      <c r="B4653">
        <v>11</v>
      </c>
      <c r="C4653">
        <v>144</v>
      </c>
      <c r="D4653" t="s">
        <v>2046</v>
      </c>
    </row>
    <row r="4654" spans="1:4" hidden="1">
      <c r="A4654" t="s">
        <v>2318</v>
      </c>
      <c r="B4654">
        <v>11</v>
      </c>
      <c r="C4654">
        <v>144</v>
      </c>
      <c r="D4654" t="s">
        <v>2046</v>
      </c>
    </row>
    <row r="4655" spans="1:4" hidden="1">
      <c r="A4655" t="s">
        <v>2320</v>
      </c>
      <c r="B4655">
        <v>11</v>
      </c>
      <c r="C4655">
        <v>288</v>
      </c>
      <c r="D4655" t="s">
        <v>2046</v>
      </c>
    </row>
    <row r="4656" spans="1:4" hidden="1">
      <c r="A4656" t="s">
        <v>3076</v>
      </c>
      <c r="B4656">
        <v>11</v>
      </c>
      <c r="C4656">
        <v>144</v>
      </c>
      <c r="D4656" t="s">
        <v>2046</v>
      </c>
    </row>
    <row r="4657" spans="1:4" hidden="1">
      <c r="A4657" t="s">
        <v>2321</v>
      </c>
      <c r="B4657">
        <v>11</v>
      </c>
      <c r="C4657">
        <v>144</v>
      </c>
      <c r="D4657" t="s">
        <v>2046</v>
      </c>
    </row>
    <row r="4658" spans="1:4" hidden="1">
      <c r="A4658" t="s">
        <v>2322</v>
      </c>
      <c r="B4658">
        <v>11</v>
      </c>
      <c r="C4658">
        <v>144</v>
      </c>
      <c r="D4658" t="s">
        <v>2046</v>
      </c>
    </row>
    <row r="4659" spans="1:4" hidden="1">
      <c r="A4659" t="s">
        <v>578</v>
      </c>
      <c r="B4659">
        <v>11</v>
      </c>
      <c r="C4659">
        <v>150</v>
      </c>
      <c r="D4659" t="s">
        <v>2046</v>
      </c>
    </row>
    <row r="4660" spans="1:4" hidden="1">
      <c r="A4660" t="s">
        <v>80</v>
      </c>
      <c r="B4660">
        <v>11</v>
      </c>
      <c r="C4660">
        <v>150</v>
      </c>
      <c r="D4660" t="s">
        <v>2046</v>
      </c>
    </row>
    <row r="4661" spans="1:4" hidden="1">
      <c r="A4661" t="s">
        <v>302</v>
      </c>
      <c r="B4661">
        <v>11</v>
      </c>
      <c r="C4661">
        <v>150</v>
      </c>
      <c r="D4661" t="s">
        <v>2046</v>
      </c>
    </row>
    <row r="4662" spans="1:4" hidden="1">
      <c r="A4662" t="s">
        <v>444</v>
      </c>
      <c r="B4662">
        <v>11</v>
      </c>
      <c r="C4662">
        <v>30</v>
      </c>
      <c r="D4662" t="s">
        <v>2046</v>
      </c>
    </row>
    <row r="4663" spans="1:4" hidden="1">
      <c r="A4663" t="s">
        <v>445</v>
      </c>
      <c r="B4663">
        <v>11</v>
      </c>
      <c r="C4663">
        <v>270</v>
      </c>
      <c r="D4663" t="s">
        <v>2046</v>
      </c>
    </row>
    <row r="4664" spans="1:4" hidden="1">
      <c r="A4664" t="s">
        <v>4</v>
      </c>
      <c r="B4664">
        <v>11</v>
      </c>
      <c r="C4664">
        <v>150</v>
      </c>
      <c r="D4664" t="s">
        <v>2046</v>
      </c>
    </row>
    <row r="4665" spans="1:4" hidden="1">
      <c r="A4665" t="s">
        <v>319</v>
      </c>
      <c r="B4665">
        <v>11</v>
      </c>
      <c r="C4665">
        <v>150</v>
      </c>
      <c r="D4665" t="s">
        <v>2046</v>
      </c>
    </row>
    <row r="4666" spans="1:4" hidden="1">
      <c r="A4666" t="s">
        <v>303</v>
      </c>
      <c r="B4666">
        <v>11</v>
      </c>
      <c r="C4666">
        <v>150</v>
      </c>
      <c r="D4666" t="s">
        <v>2046</v>
      </c>
    </row>
    <row r="4667" spans="1:4" hidden="1">
      <c r="A4667" t="s">
        <v>476</v>
      </c>
      <c r="B4667">
        <v>11</v>
      </c>
      <c r="C4667">
        <v>150</v>
      </c>
      <c r="D4667" t="s">
        <v>2046</v>
      </c>
    </row>
    <row r="4668" spans="1:4" hidden="1">
      <c r="A4668" t="s">
        <v>402</v>
      </c>
      <c r="B4668">
        <v>11</v>
      </c>
      <c r="C4668">
        <v>150</v>
      </c>
      <c r="D4668" t="s">
        <v>2046</v>
      </c>
    </row>
    <row r="4669" spans="1:4" hidden="1">
      <c r="A4669" t="s">
        <v>403</v>
      </c>
      <c r="B4669">
        <v>11</v>
      </c>
      <c r="C4669">
        <v>150</v>
      </c>
      <c r="D4669" t="s">
        <v>2046</v>
      </c>
    </row>
    <row r="4670" spans="1:4" hidden="1">
      <c r="A4670" t="s">
        <v>404</v>
      </c>
      <c r="B4670">
        <v>11</v>
      </c>
      <c r="C4670">
        <v>150</v>
      </c>
      <c r="D4670" t="s">
        <v>2046</v>
      </c>
    </row>
    <row r="4671" spans="1:4" hidden="1">
      <c r="A4671" t="s">
        <v>405</v>
      </c>
      <c r="B4671">
        <v>11</v>
      </c>
      <c r="C4671">
        <v>150</v>
      </c>
      <c r="D4671" t="s">
        <v>2046</v>
      </c>
    </row>
    <row r="4672" spans="1:4" hidden="1">
      <c r="A4672" t="s">
        <v>118</v>
      </c>
      <c r="B4672">
        <v>11</v>
      </c>
      <c r="C4672">
        <v>150</v>
      </c>
      <c r="D4672" t="s">
        <v>2046</v>
      </c>
    </row>
    <row r="4673" spans="1:4" hidden="1">
      <c r="A4673" t="s">
        <v>176</v>
      </c>
      <c r="B4673">
        <v>11</v>
      </c>
      <c r="C4673">
        <v>150</v>
      </c>
      <c r="D4673" t="s">
        <v>2046</v>
      </c>
    </row>
    <row r="4674" spans="1:4" hidden="1">
      <c r="A4674" t="s">
        <v>373</v>
      </c>
      <c r="B4674">
        <v>11</v>
      </c>
      <c r="C4674">
        <v>150</v>
      </c>
      <c r="D4674" t="s">
        <v>2046</v>
      </c>
    </row>
    <row r="4675" spans="1:4" hidden="1">
      <c r="A4675" t="s">
        <v>192</v>
      </c>
      <c r="B4675">
        <v>11</v>
      </c>
      <c r="C4675">
        <v>150</v>
      </c>
      <c r="D4675" t="s">
        <v>2046</v>
      </c>
    </row>
    <row r="4676" spans="1:4" hidden="1">
      <c r="A4676" t="s">
        <v>1711</v>
      </c>
      <c r="B4676">
        <v>11</v>
      </c>
      <c r="C4676">
        <v>150</v>
      </c>
      <c r="D4676" t="s">
        <v>2046</v>
      </c>
    </row>
    <row r="4677" spans="1:4" hidden="1">
      <c r="A4677" t="s">
        <v>406</v>
      </c>
      <c r="B4677">
        <v>11</v>
      </c>
      <c r="C4677">
        <v>150</v>
      </c>
      <c r="D4677" t="s">
        <v>2046</v>
      </c>
    </row>
    <row r="4678" spans="1:4" hidden="1">
      <c r="A4678" t="s">
        <v>374</v>
      </c>
      <c r="B4678">
        <v>11</v>
      </c>
      <c r="C4678">
        <v>150</v>
      </c>
      <c r="D4678" t="s">
        <v>2046</v>
      </c>
    </row>
    <row r="4679" spans="1:4" hidden="1">
      <c r="A4679" t="s">
        <v>119</v>
      </c>
      <c r="B4679">
        <v>11</v>
      </c>
      <c r="C4679">
        <v>150</v>
      </c>
      <c r="D4679" t="s">
        <v>2046</v>
      </c>
    </row>
    <row r="4680" spans="1:4" hidden="1">
      <c r="A4680" t="s">
        <v>177</v>
      </c>
      <c r="B4680">
        <v>11</v>
      </c>
      <c r="C4680">
        <v>150</v>
      </c>
      <c r="D4680" t="s">
        <v>2046</v>
      </c>
    </row>
    <row r="4681" spans="1:4" hidden="1">
      <c r="A4681" t="s">
        <v>446</v>
      </c>
      <c r="B4681">
        <v>11</v>
      </c>
      <c r="C4681">
        <v>150</v>
      </c>
      <c r="D4681" t="s">
        <v>2046</v>
      </c>
    </row>
    <row r="4682" spans="1:4" hidden="1">
      <c r="A4682" t="s">
        <v>2033</v>
      </c>
      <c r="B4682">
        <v>11</v>
      </c>
      <c r="C4682">
        <v>150</v>
      </c>
      <c r="D4682" t="s">
        <v>2046</v>
      </c>
    </row>
    <row r="4683" spans="1:4" hidden="1">
      <c r="A4683" t="s">
        <v>2034</v>
      </c>
      <c r="B4683">
        <v>11</v>
      </c>
      <c r="C4683">
        <v>300</v>
      </c>
      <c r="D4683" t="s">
        <v>2046</v>
      </c>
    </row>
    <row r="4684" spans="1:4" hidden="1">
      <c r="A4684" t="s">
        <v>409</v>
      </c>
      <c r="B4684">
        <v>11</v>
      </c>
      <c r="C4684">
        <v>150</v>
      </c>
      <c r="D4684" t="s">
        <v>2046</v>
      </c>
    </row>
    <row r="4685" spans="1:4" hidden="1">
      <c r="A4685" t="s">
        <v>375</v>
      </c>
      <c r="B4685">
        <v>11</v>
      </c>
      <c r="C4685">
        <v>150</v>
      </c>
      <c r="D4685" t="s">
        <v>2046</v>
      </c>
    </row>
    <row r="4686" spans="1:4" hidden="1">
      <c r="A4686" t="s">
        <v>410</v>
      </c>
      <c r="B4686">
        <v>11</v>
      </c>
      <c r="C4686">
        <v>150</v>
      </c>
      <c r="D4686" t="s">
        <v>2046</v>
      </c>
    </row>
    <row r="4687" spans="1:4" hidden="1">
      <c r="A4687" t="s">
        <v>284</v>
      </c>
      <c r="B4687">
        <v>11</v>
      </c>
      <c r="C4687">
        <v>150</v>
      </c>
      <c r="D4687" t="s">
        <v>2046</v>
      </c>
    </row>
    <row r="4688" spans="1:4" hidden="1">
      <c r="A4688" t="s">
        <v>285</v>
      </c>
      <c r="B4688">
        <v>11</v>
      </c>
      <c r="C4688">
        <v>150</v>
      </c>
      <c r="D4688" t="s">
        <v>2046</v>
      </c>
    </row>
    <row r="4689" spans="1:4" hidden="1">
      <c r="A4689" t="s">
        <v>286</v>
      </c>
      <c r="B4689">
        <v>11</v>
      </c>
      <c r="C4689">
        <v>150</v>
      </c>
      <c r="D4689" t="s">
        <v>2046</v>
      </c>
    </row>
    <row r="4690" spans="1:4" hidden="1">
      <c r="A4690" t="s">
        <v>287</v>
      </c>
      <c r="B4690">
        <v>11</v>
      </c>
      <c r="C4690">
        <v>150</v>
      </c>
      <c r="D4690" t="s">
        <v>2046</v>
      </c>
    </row>
    <row r="4691" spans="1:4" hidden="1">
      <c r="A4691" t="s">
        <v>1722</v>
      </c>
      <c r="B4691">
        <v>11</v>
      </c>
      <c r="C4691">
        <v>300</v>
      </c>
      <c r="D4691" t="s">
        <v>2046</v>
      </c>
    </row>
    <row r="4692" spans="1:4" hidden="1">
      <c r="A4692" t="s">
        <v>428</v>
      </c>
      <c r="B4692">
        <v>11</v>
      </c>
      <c r="C4692">
        <v>150</v>
      </c>
      <c r="D4692" t="s">
        <v>2046</v>
      </c>
    </row>
    <row r="4693" spans="1:4" hidden="1">
      <c r="A4693" t="s">
        <v>429</v>
      </c>
      <c r="B4693">
        <v>11</v>
      </c>
      <c r="C4693">
        <v>150</v>
      </c>
      <c r="D4693" t="s">
        <v>2046</v>
      </c>
    </row>
    <row r="4694" spans="1:4" hidden="1">
      <c r="A4694" t="s">
        <v>561</v>
      </c>
      <c r="B4694">
        <v>11</v>
      </c>
      <c r="C4694">
        <v>300</v>
      </c>
      <c r="D4694" t="s">
        <v>2046</v>
      </c>
    </row>
    <row r="4695" spans="1:4" hidden="1">
      <c r="A4695" t="s">
        <v>1699</v>
      </c>
      <c r="B4695">
        <v>11</v>
      </c>
      <c r="C4695">
        <v>300</v>
      </c>
      <c r="D4695" t="s">
        <v>2046</v>
      </c>
    </row>
    <row r="4696" spans="1:4" hidden="1">
      <c r="A4696" t="s">
        <v>430</v>
      </c>
      <c r="B4696">
        <v>11</v>
      </c>
      <c r="C4696">
        <v>150</v>
      </c>
      <c r="D4696" t="s">
        <v>2046</v>
      </c>
    </row>
    <row r="4697" spans="1:4" hidden="1">
      <c r="A4697" t="s">
        <v>2035</v>
      </c>
      <c r="B4697">
        <v>11</v>
      </c>
      <c r="C4697">
        <v>150</v>
      </c>
      <c r="D4697" t="s">
        <v>2046</v>
      </c>
    </row>
    <row r="4698" spans="1:4" hidden="1">
      <c r="A4698" t="s">
        <v>178</v>
      </c>
      <c r="B4698">
        <v>11</v>
      </c>
      <c r="C4698">
        <v>150</v>
      </c>
      <c r="D4698" t="s">
        <v>2046</v>
      </c>
    </row>
    <row r="4699" spans="1:4" hidden="1">
      <c r="A4699" t="s">
        <v>179</v>
      </c>
      <c r="B4699">
        <v>11</v>
      </c>
      <c r="C4699">
        <v>150</v>
      </c>
      <c r="D4699" t="s">
        <v>2046</v>
      </c>
    </row>
    <row r="4700" spans="1:4" hidden="1">
      <c r="A4700" t="s">
        <v>180</v>
      </c>
      <c r="B4700">
        <v>11</v>
      </c>
      <c r="C4700">
        <v>150</v>
      </c>
      <c r="D4700" t="s">
        <v>2046</v>
      </c>
    </row>
    <row r="4701" spans="1:4" hidden="1">
      <c r="A4701" t="s">
        <v>2244</v>
      </c>
      <c r="B4701">
        <v>11</v>
      </c>
      <c r="C4701">
        <v>150</v>
      </c>
      <c r="D4701" t="s">
        <v>2046</v>
      </c>
    </row>
    <row r="4702" spans="1:4" hidden="1">
      <c r="A4702" t="s">
        <v>44</v>
      </c>
      <c r="B4702">
        <v>11</v>
      </c>
      <c r="C4702">
        <v>150</v>
      </c>
      <c r="D4702" t="s">
        <v>2046</v>
      </c>
    </row>
    <row r="4703" spans="1:4" hidden="1">
      <c r="A4703" t="s">
        <v>431</v>
      </c>
      <c r="B4703">
        <v>11</v>
      </c>
      <c r="C4703">
        <v>300</v>
      </c>
      <c r="D4703" t="s">
        <v>2046</v>
      </c>
    </row>
    <row r="4704" spans="1:4" hidden="1">
      <c r="A4704" t="s">
        <v>181</v>
      </c>
      <c r="B4704">
        <v>11</v>
      </c>
      <c r="C4704">
        <v>150</v>
      </c>
      <c r="D4704" t="s">
        <v>2046</v>
      </c>
    </row>
    <row r="4705" spans="1:4" hidden="1">
      <c r="A4705" t="s">
        <v>182</v>
      </c>
      <c r="B4705">
        <v>11</v>
      </c>
      <c r="C4705">
        <v>150</v>
      </c>
      <c r="D4705" t="s">
        <v>2046</v>
      </c>
    </row>
    <row r="4706" spans="1:4" hidden="1">
      <c r="A4706" t="s">
        <v>81</v>
      </c>
      <c r="B4706">
        <v>11</v>
      </c>
      <c r="C4706">
        <v>150</v>
      </c>
      <c r="D4706" t="s">
        <v>2046</v>
      </c>
    </row>
    <row r="4707" spans="1:4" hidden="1">
      <c r="A4707" t="s">
        <v>2327</v>
      </c>
      <c r="B4707">
        <v>11</v>
      </c>
      <c r="C4707">
        <v>288</v>
      </c>
      <c r="D4707" t="s">
        <v>2046</v>
      </c>
    </row>
    <row r="4708" spans="1:4" hidden="1">
      <c r="A4708" t="s">
        <v>83</v>
      </c>
      <c r="B4708">
        <v>11</v>
      </c>
      <c r="C4708">
        <v>150</v>
      </c>
      <c r="D4708" t="s">
        <v>2046</v>
      </c>
    </row>
    <row r="4709" spans="1:4" hidden="1">
      <c r="A4709" t="s">
        <v>310</v>
      </c>
      <c r="B4709">
        <v>11</v>
      </c>
      <c r="C4709">
        <v>150</v>
      </c>
      <c r="D4709" t="s">
        <v>2046</v>
      </c>
    </row>
    <row r="4710" spans="1:4" hidden="1">
      <c r="A4710" t="s">
        <v>2245</v>
      </c>
      <c r="B4710">
        <v>11</v>
      </c>
      <c r="C4710">
        <v>150</v>
      </c>
      <c r="D4710" t="s">
        <v>2046</v>
      </c>
    </row>
    <row r="4711" spans="1:4" hidden="1">
      <c r="A4711" t="s">
        <v>2246</v>
      </c>
      <c r="B4711">
        <v>11</v>
      </c>
      <c r="C4711">
        <v>150</v>
      </c>
      <c r="D4711" t="s">
        <v>2046</v>
      </c>
    </row>
    <row r="4712" spans="1:4" hidden="1">
      <c r="A4712" t="s">
        <v>579</v>
      </c>
      <c r="B4712">
        <v>11</v>
      </c>
      <c r="C4712">
        <v>150</v>
      </c>
      <c r="D4712" t="s">
        <v>2046</v>
      </c>
    </row>
    <row r="4713" spans="1:4" hidden="1">
      <c r="A4713" t="s">
        <v>2247</v>
      </c>
      <c r="B4713">
        <v>11</v>
      </c>
      <c r="C4713">
        <v>150</v>
      </c>
      <c r="D4713" t="s">
        <v>2046</v>
      </c>
    </row>
    <row r="4714" spans="1:4" hidden="1">
      <c r="A4714" t="s">
        <v>2248</v>
      </c>
      <c r="B4714">
        <v>11</v>
      </c>
      <c r="C4714">
        <v>150</v>
      </c>
      <c r="D4714" t="s">
        <v>2046</v>
      </c>
    </row>
    <row r="4715" spans="1:4" hidden="1">
      <c r="A4715" t="s">
        <v>2249</v>
      </c>
      <c r="B4715">
        <v>11</v>
      </c>
      <c r="C4715">
        <v>150</v>
      </c>
      <c r="D4715" t="s">
        <v>2046</v>
      </c>
    </row>
    <row r="4716" spans="1:4" hidden="1">
      <c r="A4716" t="s">
        <v>2250</v>
      </c>
      <c r="B4716">
        <v>11</v>
      </c>
      <c r="C4716">
        <v>150</v>
      </c>
      <c r="D4716" t="s">
        <v>2046</v>
      </c>
    </row>
    <row r="4717" spans="1:4" hidden="1">
      <c r="A4717" t="s">
        <v>2036</v>
      </c>
      <c r="B4717">
        <v>11</v>
      </c>
      <c r="C4717">
        <v>150</v>
      </c>
      <c r="D4717" t="s">
        <v>2046</v>
      </c>
    </row>
    <row r="4718" spans="1:4" hidden="1">
      <c r="A4718" t="s">
        <v>2328</v>
      </c>
      <c r="B4718">
        <v>11</v>
      </c>
      <c r="C4718">
        <v>144</v>
      </c>
      <c r="D4718" t="s">
        <v>2046</v>
      </c>
    </row>
    <row r="4719" spans="1:4" hidden="1">
      <c r="A4719" t="s">
        <v>448</v>
      </c>
      <c r="B4719">
        <v>11</v>
      </c>
      <c r="C4719">
        <v>135</v>
      </c>
      <c r="D4719" t="s">
        <v>2046</v>
      </c>
    </row>
    <row r="4720" spans="1:4" hidden="1">
      <c r="A4720" t="s">
        <v>452</v>
      </c>
      <c r="B4720">
        <v>11</v>
      </c>
      <c r="C4720">
        <v>15</v>
      </c>
      <c r="D4720" t="s">
        <v>2046</v>
      </c>
    </row>
    <row r="4721" spans="1:4" hidden="1">
      <c r="A4721" t="s">
        <v>2330</v>
      </c>
      <c r="B4721">
        <v>11</v>
      </c>
      <c r="C4721">
        <v>144</v>
      </c>
      <c r="D4721" t="s">
        <v>2046</v>
      </c>
    </row>
    <row r="4722" spans="1:4" hidden="1">
      <c r="A4722" t="s">
        <v>377</v>
      </c>
      <c r="B4722">
        <v>11</v>
      </c>
      <c r="C4722">
        <v>150</v>
      </c>
      <c r="D4722" t="s">
        <v>2046</v>
      </c>
    </row>
    <row r="4723" spans="1:4" hidden="1">
      <c r="A4723" t="s">
        <v>2331</v>
      </c>
      <c r="B4723">
        <v>11</v>
      </c>
      <c r="C4723">
        <v>288</v>
      </c>
      <c r="D4723" t="s">
        <v>2046</v>
      </c>
    </row>
    <row r="4724" spans="1:4" hidden="1">
      <c r="A4724" t="s">
        <v>2251</v>
      </c>
      <c r="B4724">
        <v>11</v>
      </c>
      <c r="C4724">
        <v>150</v>
      </c>
      <c r="D4724" t="s">
        <v>2046</v>
      </c>
    </row>
    <row r="4725" spans="1:4" hidden="1">
      <c r="A4725" t="s">
        <v>2252</v>
      </c>
      <c r="B4725">
        <v>11</v>
      </c>
      <c r="C4725">
        <v>150</v>
      </c>
      <c r="D4725" t="s">
        <v>2046</v>
      </c>
    </row>
    <row r="4726" spans="1:4" hidden="1">
      <c r="A4726" t="s">
        <v>2253</v>
      </c>
      <c r="B4726">
        <v>11</v>
      </c>
      <c r="C4726">
        <v>150</v>
      </c>
      <c r="D4726" t="s">
        <v>2046</v>
      </c>
    </row>
    <row r="4727" spans="1:4" hidden="1">
      <c r="A4727" t="s">
        <v>2254</v>
      </c>
      <c r="B4727">
        <v>11</v>
      </c>
      <c r="C4727">
        <v>150</v>
      </c>
      <c r="D4727" t="s">
        <v>2046</v>
      </c>
    </row>
    <row r="4728" spans="1:4" hidden="1">
      <c r="A4728" t="s">
        <v>2255</v>
      </c>
      <c r="B4728">
        <v>11</v>
      </c>
      <c r="C4728">
        <v>300</v>
      </c>
      <c r="D4728" t="s">
        <v>2046</v>
      </c>
    </row>
    <row r="4729" spans="1:4" hidden="1">
      <c r="A4729" t="s">
        <v>2256</v>
      </c>
      <c r="B4729">
        <v>11</v>
      </c>
      <c r="C4729">
        <v>300</v>
      </c>
      <c r="D4729" t="s">
        <v>2046</v>
      </c>
    </row>
    <row r="4730" spans="1:4" hidden="1">
      <c r="A4730" t="s">
        <v>2337</v>
      </c>
      <c r="B4730">
        <v>11</v>
      </c>
      <c r="C4730">
        <v>144</v>
      </c>
      <c r="D4730" t="s">
        <v>2046</v>
      </c>
    </row>
    <row r="4731" spans="1:4" hidden="1">
      <c r="A4731" t="s">
        <v>186</v>
      </c>
      <c r="B4731">
        <v>11</v>
      </c>
      <c r="C4731">
        <v>300</v>
      </c>
      <c r="D4731" t="s">
        <v>2046</v>
      </c>
    </row>
    <row r="4732" spans="1:4" hidden="1">
      <c r="A4732" t="s">
        <v>341</v>
      </c>
      <c r="B4732">
        <v>11</v>
      </c>
      <c r="C4732">
        <v>135</v>
      </c>
      <c r="D4732" t="s">
        <v>2046</v>
      </c>
    </row>
    <row r="4733" spans="1:4" hidden="1">
      <c r="A4733" t="s">
        <v>342</v>
      </c>
      <c r="B4733">
        <v>11</v>
      </c>
      <c r="C4733">
        <v>15</v>
      </c>
      <c r="D4733" t="s">
        <v>2046</v>
      </c>
    </row>
    <row r="4734" spans="1:4" hidden="1">
      <c r="A4734" t="s">
        <v>343</v>
      </c>
      <c r="B4734">
        <v>11</v>
      </c>
      <c r="C4734">
        <v>135</v>
      </c>
      <c r="D4734" t="s">
        <v>2046</v>
      </c>
    </row>
    <row r="4735" spans="1:4" hidden="1">
      <c r="A4735" t="s">
        <v>344</v>
      </c>
      <c r="B4735">
        <v>11</v>
      </c>
      <c r="C4735">
        <v>15</v>
      </c>
      <c r="D4735" t="s">
        <v>2046</v>
      </c>
    </row>
    <row r="4736" spans="1:4" hidden="1">
      <c r="A4736" t="s">
        <v>521</v>
      </c>
      <c r="B4736">
        <v>11</v>
      </c>
      <c r="C4736">
        <v>135</v>
      </c>
      <c r="D4736" t="s">
        <v>2046</v>
      </c>
    </row>
    <row r="4737" spans="1:4" hidden="1">
      <c r="A4737" t="s">
        <v>2041</v>
      </c>
      <c r="B4737">
        <v>11</v>
      </c>
      <c r="C4737">
        <v>15</v>
      </c>
      <c r="D4737" t="s">
        <v>2046</v>
      </c>
    </row>
    <row r="4738" spans="1:4" hidden="1">
      <c r="A4738" t="s">
        <v>522</v>
      </c>
      <c r="B4738">
        <v>11</v>
      </c>
      <c r="C4738">
        <v>135</v>
      </c>
      <c r="D4738" t="s">
        <v>2046</v>
      </c>
    </row>
    <row r="4739" spans="1:4" hidden="1">
      <c r="A4739" t="s">
        <v>2042</v>
      </c>
      <c r="B4739">
        <v>11</v>
      </c>
      <c r="C4739">
        <v>15</v>
      </c>
      <c r="D4739" t="s">
        <v>2046</v>
      </c>
    </row>
    <row r="4740" spans="1:4" hidden="1">
      <c r="A4740" t="s">
        <v>345</v>
      </c>
      <c r="B4740">
        <v>11</v>
      </c>
      <c r="C4740">
        <v>135</v>
      </c>
      <c r="D4740" t="s">
        <v>2046</v>
      </c>
    </row>
    <row r="4741" spans="1:4" hidden="1">
      <c r="A4741" t="s">
        <v>346</v>
      </c>
      <c r="B4741">
        <v>11</v>
      </c>
      <c r="C4741">
        <v>15</v>
      </c>
      <c r="D4741" t="s">
        <v>2046</v>
      </c>
    </row>
    <row r="4742" spans="1:4" hidden="1">
      <c r="A4742" t="s">
        <v>347</v>
      </c>
      <c r="B4742">
        <v>11</v>
      </c>
      <c r="C4742">
        <v>135</v>
      </c>
      <c r="D4742" t="s">
        <v>2046</v>
      </c>
    </row>
    <row r="4743" spans="1:4" hidden="1">
      <c r="A4743" t="s">
        <v>348</v>
      </c>
      <c r="B4743">
        <v>11</v>
      </c>
      <c r="C4743">
        <v>15</v>
      </c>
      <c r="D4743" t="s">
        <v>2046</v>
      </c>
    </row>
    <row r="4744" spans="1:4" hidden="1">
      <c r="A4744" t="s">
        <v>2257</v>
      </c>
      <c r="B4744">
        <v>11</v>
      </c>
      <c r="C4744">
        <v>600</v>
      </c>
      <c r="D4744" t="s">
        <v>2046</v>
      </c>
    </row>
    <row r="4745" spans="1:4" hidden="1">
      <c r="A4745" t="s">
        <v>2260</v>
      </c>
      <c r="B4745">
        <v>11</v>
      </c>
      <c r="C4745">
        <v>150</v>
      </c>
      <c r="D4745" t="s">
        <v>2046</v>
      </c>
    </row>
    <row r="4746" spans="1:4" hidden="1">
      <c r="A4746" t="s">
        <v>2261</v>
      </c>
      <c r="B4746">
        <v>11</v>
      </c>
      <c r="C4746">
        <v>150</v>
      </c>
      <c r="D4746" t="s">
        <v>2046</v>
      </c>
    </row>
    <row r="4747" spans="1:4" hidden="1">
      <c r="A4747" t="s">
        <v>2257</v>
      </c>
      <c r="B4747">
        <v>12</v>
      </c>
      <c r="C4747">
        <v>500</v>
      </c>
      <c r="D4747" t="s">
        <v>2046</v>
      </c>
    </row>
    <row r="4748" spans="1:4" hidden="1">
      <c r="A4748" t="s">
        <v>2338</v>
      </c>
      <c r="B4748">
        <v>13</v>
      </c>
      <c r="C4748">
        <v>10</v>
      </c>
      <c r="D4748" t="s">
        <v>2046</v>
      </c>
    </row>
    <row r="4749" spans="1:4" hidden="1">
      <c r="A4749" t="s">
        <v>556</v>
      </c>
      <c r="B4749">
        <v>13</v>
      </c>
      <c r="C4749">
        <v>368</v>
      </c>
      <c r="D4749" t="s">
        <v>2046</v>
      </c>
    </row>
    <row r="4750" spans="1:4" hidden="1">
      <c r="A4750" t="s">
        <v>2339</v>
      </c>
      <c r="B4750">
        <v>13</v>
      </c>
      <c r="C4750">
        <v>120</v>
      </c>
      <c r="D4750" t="s">
        <v>2046</v>
      </c>
    </row>
    <row r="4751" spans="1:4" hidden="1">
      <c r="A4751" t="s">
        <v>2340</v>
      </c>
      <c r="B4751">
        <v>13</v>
      </c>
      <c r="C4751">
        <v>250</v>
      </c>
      <c r="D4751" t="s">
        <v>2046</v>
      </c>
    </row>
    <row r="4752" spans="1:4" hidden="1">
      <c r="A4752" t="s">
        <v>106</v>
      </c>
      <c r="B4752">
        <v>13</v>
      </c>
      <c r="C4752">
        <v>736</v>
      </c>
      <c r="D4752" t="s">
        <v>2046</v>
      </c>
    </row>
    <row r="4753" spans="1:4" hidden="1">
      <c r="A4753" t="s">
        <v>1723</v>
      </c>
      <c r="B4753">
        <v>13</v>
      </c>
      <c r="C4753">
        <v>184</v>
      </c>
      <c r="D4753" t="s">
        <v>2046</v>
      </c>
    </row>
    <row r="4754" spans="1:4" hidden="1">
      <c r="A4754" t="s">
        <v>162</v>
      </c>
      <c r="B4754">
        <v>13</v>
      </c>
      <c r="C4754">
        <v>184</v>
      </c>
      <c r="D4754" t="s">
        <v>2046</v>
      </c>
    </row>
    <row r="4755" spans="1:4" hidden="1">
      <c r="A4755" t="s">
        <v>530</v>
      </c>
      <c r="B4755">
        <v>13</v>
      </c>
      <c r="C4755">
        <v>184</v>
      </c>
      <c r="D4755" t="s">
        <v>2046</v>
      </c>
    </row>
    <row r="4756" spans="1:4" hidden="1">
      <c r="A4756" t="s">
        <v>164</v>
      </c>
      <c r="B4756">
        <v>13</v>
      </c>
      <c r="C4756">
        <v>184</v>
      </c>
      <c r="D4756" t="s">
        <v>2046</v>
      </c>
    </row>
    <row r="4757" spans="1:4" hidden="1">
      <c r="A4757" t="s">
        <v>262</v>
      </c>
      <c r="B4757">
        <v>13</v>
      </c>
      <c r="C4757">
        <v>184</v>
      </c>
      <c r="D4757" t="s">
        <v>2046</v>
      </c>
    </row>
    <row r="4758" spans="1:4" hidden="1">
      <c r="A4758" t="s">
        <v>391</v>
      </c>
      <c r="B4758">
        <v>13</v>
      </c>
      <c r="C4758">
        <v>184</v>
      </c>
      <c r="D4758" t="s">
        <v>2046</v>
      </c>
    </row>
    <row r="4759" spans="1:4" hidden="1">
      <c r="A4759" t="s">
        <v>329</v>
      </c>
      <c r="B4759">
        <v>13</v>
      </c>
      <c r="C4759">
        <v>184</v>
      </c>
      <c r="D4759" t="s">
        <v>2046</v>
      </c>
    </row>
    <row r="4760" spans="1:4" hidden="1">
      <c r="A4760" t="s">
        <v>8</v>
      </c>
      <c r="B4760">
        <v>13</v>
      </c>
      <c r="C4760">
        <v>184</v>
      </c>
      <c r="D4760" t="s">
        <v>2046</v>
      </c>
    </row>
    <row r="4761" spans="1:4" hidden="1">
      <c r="A4761" t="s">
        <v>62</v>
      </c>
      <c r="B4761">
        <v>13</v>
      </c>
      <c r="C4761">
        <v>184</v>
      </c>
      <c r="D4761" t="s">
        <v>2046</v>
      </c>
    </row>
    <row r="4762" spans="1:4" hidden="1">
      <c r="A4762" t="s">
        <v>63</v>
      </c>
      <c r="B4762">
        <v>13</v>
      </c>
      <c r="C4762">
        <v>184</v>
      </c>
      <c r="D4762" t="s">
        <v>2046</v>
      </c>
    </row>
    <row r="4763" spans="1:4" hidden="1">
      <c r="A4763" t="s">
        <v>64</v>
      </c>
      <c r="B4763">
        <v>13</v>
      </c>
      <c r="C4763">
        <v>184</v>
      </c>
      <c r="D4763" t="s">
        <v>2046</v>
      </c>
    </row>
    <row r="4764" spans="1:4" hidden="1">
      <c r="A4764" t="s">
        <v>65</v>
      </c>
      <c r="B4764">
        <v>13</v>
      </c>
      <c r="C4764">
        <v>184</v>
      </c>
      <c r="D4764" t="s">
        <v>2046</v>
      </c>
    </row>
    <row r="4765" spans="1:4" hidden="1">
      <c r="A4765" t="s">
        <v>66</v>
      </c>
      <c r="B4765">
        <v>13</v>
      </c>
      <c r="C4765">
        <v>184</v>
      </c>
      <c r="D4765" t="s">
        <v>2046</v>
      </c>
    </row>
    <row r="4766" spans="1:4" hidden="1">
      <c r="A4766" t="s">
        <v>10</v>
      </c>
      <c r="B4766">
        <v>13</v>
      </c>
      <c r="C4766">
        <v>184</v>
      </c>
      <c r="D4766" t="s">
        <v>2046</v>
      </c>
    </row>
    <row r="4767" spans="1:4" hidden="1">
      <c r="A4767" t="s">
        <v>12</v>
      </c>
      <c r="B4767">
        <v>13</v>
      </c>
      <c r="C4767">
        <v>368</v>
      </c>
      <c r="D4767" t="s">
        <v>2046</v>
      </c>
    </row>
    <row r="4768" spans="1:4" hidden="1">
      <c r="A4768" t="s">
        <v>372</v>
      </c>
      <c r="B4768">
        <v>13</v>
      </c>
      <c r="C4768">
        <v>184</v>
      </c>
      <c r="D4768" t="s">
        <v>2046</v>
      </c>
    </row>
    <row r="4769" spans="1:4" hidden="1">
      <c r="A4769" t="s">
        <v>508</v>
      </c>
      <c r="B4769">
        <v>13</v>
      </c>
      <c r="C4769">
        <v>184</v>
      </c>
      <c r="D4769" t="s">
        <v>2046</v>
      </c>
    </row>
    <row r="4770" spans="1:4" hidden="1">
      <c r="A4770" t="s">
        <v>330</v>
      </c>
      <c r="B4770">
        <v>13</v>
      </c>
      <c r="C4770">
        <v>368</v>
      </c>
      <c r="D4770" t="s">
        <v>2046</v>
      </c>
    </row>
    <row r="4771" spans="1:4" hidden="1">
      <c r="A4771" t="s">
        <v>2231</v>
      </c>
      <c r="B4771">
        <v>13</v>
      </c>
      <c r="C4771">
        <v>1656</v>
      </c>
      <c r="D4771" t="s">
        <v>2046</v>
      </c>
    </row>
    <row r="4772" spans="1:4" hidden="1">
      <c r="A4772" t="s">
        <v>392</v>
      </c>
      <c r="B4772">
        <v>13</v>
      </c>
      <c r="C4772">
        <v>184</v>
      </c>
      <c r="D4772" t="s">
        <v>2046</v>
      </c>
    </row>
    <row r="4773" spans="1:4" hidden="1">
      <c r="A4773" t="s">
        <v>331</v>
      </c>
      <c r="B4773">
        <v>13</v>
      </c>
      <c r="C4773">
        <v>184</v>
      </c>
      <c r="D4773" t="s">
        <v>2046</v>
      </c>
    </row>
    <row r="4774" spans="1:4" hidden="1">
      <c r="A4774" t="s">
        <v>438</v>
      </c>
      <c r="B4774">
        <v>13</v>
      </c>
      <c r="C4774">
        <v>184</v>
      </c>
      <c r="D4774" t="s">
        <v>2046</v>
      </c>
    </row>
    <row r="4775" spans="1:4" hidden="1">
      <c r="A4775" t="s">
        <v>332</v>
      </c>
      <c r="B4775">
        <v>13</v>
      </c>
      <c r="C4775">
        <v>552</v>
      </c>
      <c r="D4775" t="s">
        <v>2046</v>
      </c>
    </row>
    <row r="4776" spans="1:4" hidden="1">
      <c r="A4776" t="s">
        <v>2232</v>
      </c>
      <c r="B4776">
        <v>13</v>
      </c>
      <c r="C4776">
        <v>368</v>
      </c>
      <c r="D4776" t="s">
        <v>2046</v>
      </c>
    </row>
    <row r="4777" spans="1:4" hidden="1">
      <c r="A4777" t="s">
        <v>333</v>
      </c>
      <c r="B4777">
        <v>13</v>
      </c>
      <c r="C4777">
        <v>368</v>
      </c>
      <c r="D4777" t="s">
        <v>2046</v>
      </c>
    </row>
    <row r="4778" spans="1:4" hidden="1">
      <c r="A4778" t="s">
        <v>279</v>
      </c>
      <c r="B4778">
        <v>13</v>
      </c>
      <c r="C4778">
        <v>736</v>
      </c>
      <c r="D4778" t="s">
        <v>2046</v>
      </c>
    </row>
    <row r="4779" spans="1:4" hidden="1">
      <c r="A4779" t="s">
        <v>393</v>
      </c>
      <c r="B4779">
        <v>13</v>
      </c>
      <c r="C4779">
        <v>368</v>
      </c>
      <c r="D4779" t="s">
        <v>2046</v>
      </c>
    </row>
    <row r="4780" spans="1:4" hidden="1">
      <c r="A4780" t="s">
        <v>2233</v>
      </c>
      <c r="B4780">
        <v>13</v>
      </c>
      <c r="C4780">
        <v>184</v>
      </c>
      <c r="D4780" t="s">
        <v>2046</v>
      </c>
    </row>
    <row r="4781" spans="1:4" hidden="1">
      <c r="A4781" t="s">
        <v>67</v>
      </c>
      <c r="B4781">
        <v>13</v>
      </c>
      <c r="C4781">
        <v>920</v>
      </c>
      <c r="D4781" t="s">
        <v>2046</v>
      </c>
    </row>
    <row r="4782" spans="1:4" hidden="1">
      <c r="A4782" t="s">
        <v>68</v>
      </c>
      <c r="B4782">
        <v>13</v>
      </c>
      <c r="C4782">
        <v>184</v>
      </c>
      <c r="D4782" t="s">
        <v>2046</v>
      </c>
    </row>
    <row r="4783" spans="1:4" hidden="1">
      <c r="A4783" t="s">
        <v>69</v>
      </c>
      <c r="B4783">
        <v>13</v>
      </c>
      <c r="C4783">
        <v>184</v>
      </c>
      <c r="D4783" t="s">
        <v>2046</v>
      </c>
    </row>
    <row r="4784" spans="1:4" hidden="1">
      <c r="A4784" t="s">
        <v>70</v>
      </c>
      <c r="B4784">
        <v>13</v>
      </c>
      <c r="C4784">
        <v>184</v>
      </c>
      <c r="D4784" t="s">
        <v>2046</v>
      </c>
    </row>
    <row r="4785" spans="1:4" hidden="1">
      <c r="A4785" t="s">
        <v>71</v>
      </c>
      <c r="B4785">
        <v>13</v>
      </c>
      <c r="C4785">
        <v>184</v>
      </c>
      <c r="D4785" t="s">
        <v>2046</v>
      </c>
    </row>
    <row r="4786" spans="1:4" hidden="1">
      <c r="A4786" t="s">
        <v>108</v>
      </c>
      <c r="B4786">
        <v>13</v>
      </c>
      <c r="C4786">
        <v>184</v>
      </c>
      <c r="D4786" t="s">
        <v>2046</v>
      </c>
    </row>
    <row r="4787" spans="1:4" hidden="1">
      <c r="A4787" t="s">
        <v>548</v>
      </c>
      <c r="B4787">
        <v>13</v>
      </c>
      <c r="C4787">
        <v>184</v>
      </c>
      <c r="D4787" t="s">
        <v>2046</v>
      </c>
    </row>
    <row r="4788" spans="1:4" hidden="1">
      <c r="A4788" t="s">
        <v>263</v>
      </c>
      <c r="B4788">
        <v>13</v>
      </c>
      <c r="C4788">
        <v>368</v>
      </c>
      <c r="D4788" t="s">
        <v>2046</v>
      </c>
    </row>
    <row r="4789" spans="1:4" hidden="1">
      <c r="A4789" t="s">
        <v>2234</v>
      </c>
      <c r="B4789">
        <v>13</v>
      </c>
      <c r="C4789">
        <v>184</v>
      </c>
      <c r="D4789" t="s">
        <v>2046</v>
      </c>
    </row>
    <row r="4790" spans="1:4" hidden="1">
      <c r="A4790" t="s">
        <v>440</v>
      </c>
      <c r="B4790">
        <v>13</v>
      </c>
      <c r="C4790">
        <v>184</v>
      </c>
      <c r="D4790" t="s">
        <v>2046</v>
      </c>
    </row>
    <row r="4791" spans="1:4" hidden="1">
      <c r="A4791" t="s">
        <v>167</v>
      </c>
      <c r="B4791">
        <v>13</v>
      </c>
      <c r="C4791">
        <v>736</v>
      </c>
      <c r="D4791" t="s">
        <v>2046</v>
      </c>
    </row>
    <row r="4792" spans="1:4" hidden="1">
      <c r="A4792" t="s">
        <v>574</v>
      </c>
      <c r="B4792">
        <v>13</v>
      </c>
      <c r="C4792">
        <v>184</v>
      </c>
      <c r="D4792" t="s">
        <v>2046</v>
      </c>
    </row>
    <row r="4793" spans="1:4" hidden="1">
      <c r="A4793" t="s">
        <v>2235</v>
      </c>
      <c r="B4793">
        <v>13</v>
      </c>
      <c r="C4793">
        <v>184</v>
      </c>
      <c r="D4793" t="s">
        <v>2046</v>
      </c>
    </row>
    <row r="4794" spans="1:4" hidden="1">
      <c r="A4794" t="s">
        <v>13</v>
      </c>
      <c r="B4794">
        <v>13</v>
      </c>
      <c r="C4794">
        <v>368</v>
      </c>
      <c r="D4794" t="s">
        <v>2046</v>
      </c>
    </row>
    <row r="4795" spans="1:4" hidden="1">
      <c r="A4795" t="s">
        <v>73</v>
      </c>
      <c r="B4795">
        <v>13</v>
      </c>
      <c r="C4795">
        <v>368</v>
      </c>
      <c r="D4795" t="s">
        <v>2046</v>
      </c>
    </row>
    <row r="4796" spans="1:4" hidden="1">
      <c r="A4796" t="s">
        <v>2236</v>
      </c>
      <c r="B4796">
        <v>13</v>
      </c>
      <c r="C4796">
        <v>184</v>
      </c>
      <c r="D4796" t="s">
        <v>2046</v>
      </c>
    </row>
    <row r="4797" spans="1:4" hidden="1">
      <c r="A4797" t="s">
        <v>74</v>
      </c>
      <c r="B4797">
        <v>13</v>
      </c>
      <c r="C4797">
        <v>184</v>
      </c>
      <c r="D4797" t="s">
        <v>2046</v>
      </c>
    </row>
    <row r="4798" spans="1:4" hidden="1">
      <c r="A4798" t="s">
        <v>2237</v>
      </c>
      <c r="B4798">
        <v>13</v>
      </c>
      <c r="C4798">
        <v>368</v>
      </c>
      <c r="D4798" t="s">
        <v>2046</v>
      </c>
    </row>
    <row r="4799" spans="1:4" hidden="1">
      <c r="A4799" t="s">
        <v>528</v>
      </c>
      <c r="B4799">
        <v>13</v>
      </c>
      <c r="C4799">
        <v>368</v>
      </c>
      <c r="D4799" t="s">
        <v>2046</v>
      </c>
    </row>
    <row r="4800" spans="1:4" hidden="1">
      <c r="A4800" t="s">
        <v>75</v>
      </c>
      <c r="B4800">
        <v>13</v>
      </c>
      <c r="C4800">
        <v>368</v>
      </c>
      <c r="D4800" t="s">
        <v>2046</v>
      </c>
    </row>
    <row r="4801" spans="1:4" hidden="1">
      <c r="A4801" t="s">
        <v>109</v>
      </c>
      <c r="B4801">
        <v>13</v>
      </c>
      <c r="C4801">
        <v>184</v>
      </c>
      <c r="D4801" t="s">
        <v>2046</v>
      </c>
    </row>
    <row r="4802" spans="1:4" hidden="1">
      <c r="A4802" t="s">
        <v>462</v>
      </c>
      <c r="B4802">
        <v>13</v>
      </c>
      <c r="C4802">
        <v>184</v>
      </c>
      <c r="D4802" t="s">
        <v>2046</v>
      </c>
    </row>
    <row r="4803" spans="1:4" hidden="1">
      <c r="A4803" t="s">
        <v>463</v>
      </c>
      <c r="B4803">
        <v>13</v>
      </c>
      <c r="C4803">
        <v>184</v>
      </c>
      <c r="D4803" t="s">
        <v>2046</v>
      </c>
    </row>
    <row r="4804" spans="1:4" hidden="1">
      <c r="A4804" t="s">
        <v>464</v>
      </c>
      <c r="B4804">
        <v>13</v>
      </c>
      <c r="C4804">
        <v>184</v>
      </c>
      <c r="D4804" t="s">
        <v>2046</v>
      </c>
    </row>
    <row r="4805" spans="1:4" hidden="1">
      <c r="A4805" t="s">
        <v>486</v>
      </c>
      <c r="B4805">
        <v>13</v>
      </c>
      <c r="C4805">
        <v>184</v>
      </c>
      <c r="D4805" t="s">
        <v>2046</v>
      </c>
    </row>
    <row r="4806" spans="1:4" hidden="1">
      <c r="A4806" t="s">
        <v>395</v>
      </c>
      <c r="B4806">
        <v>13</v>
      </c>
      <c r="C4806">
        <v>184</v>
      </c>
      <c r="D4806" t="s">
        <v>2046</v>
      </c>
    </row>
    <row r="4807" spans="1:4" hidden="1">
      <c r="A4807" t="s">
        <v>301</v>
      </c>
      <c r="B4807">
        <v>13</v>
      </c>
      <c r="C4807">
        <v>184</v>
      </c>
      <c r="D4807" t="s">
        <v>2046</v>
      </c>
    </row>
    <row r="4808" spans="1:4" hidden="1">
      <c r="A4808" t="s">
        <v>76</v>
      </c>
      <c r="B4808">
        <v>13</v>
      </c>
      <c r="C4808">
        <v>184</v>
      </c>
      <c r="D4808" t="s">
        <v>2046</v>
      </c>
    </row>
    <row r="4809" spans="1:4" hidden="1">
      <c r="A4809" t="s">
        <v>168</v>
      </c>
      <c r="B4809">
        <v>13</v>
      </c>
      <c r="C4809">
        <v>184</v>
      </c>
      <c r="D4809" t="s">
        <v>2046</v>
      </c>
    </row>
    <row r="4810" spans="1:4" hidden="1">
      <c r="A4810" t="s">
        <v>14</v>
      </c>
      <c r="B4810">
        <v>13</v>
      </c>
      <c r="C4810">
        <v>552</v>
      </c>
      <c r="D4810" t="s">
        <v>2046</v>
      </c>
    </row>
    <row r="4811" spans="1:4" hidden="1">
      <c r="A4811" t="s">
        <v>15</v>
      </c>
      <c r="B4811">
        <v>13</v>
      </c>
      <c r="C4811">
        <v>368</v>
      </c>
      <c r="D4811" t="s">
        <v>2046</v>
      </c>
    </row>
    <row r="4812" spans="1:4" hidden="1">
      <c r="A4812" t="s">
        <v>472</v>
      </c>
      <c r="B4812">
        <v>13</v>
      </c>
      <c r="C4812">
        <v>736</v>
      </c>
      <c r="D4812" t="s">
        <v>2046</v>
      </c>
    </row>
    <row r="4813" spans="1:4" hidden="1">
      <c r="A4813" t="s">
        <v>16</v>
      </c>
      <c r="B4813">
        <v>13</v>
      </c>
      <c r="C4813">
        <v>368</v>
      </c>
      <c r="D4813" t="s">
        <v>2046</v>
      </c>
    </row>
    <row r="4814" spans="1:4" hidden="1">
      <c r="A4814" t="s">
        <v>17</v>
      </c>
      <c r="B4814">
        <v>13</v>
      </c>
      <c r="C4814">
        <v>368</v>
      </c>
      <c r="D4814" t="s">
        <v>2046</v>
      </c>
    </row>
    <row r="4815" spans="1:4" hidden="1">
      <c r="A4815" t="s">
        <v>18</v>
      </c>
      <c r="B4815">
        <v>13</v>
      </c>
      <c r="C4815">
        <v>1104</v>
      </c>
      <c r="D4815" t="s">
        <v>2046</v>
      </c>
    </row>
    <row r="4816" spans="1:4" hidden="1">
      <c r="A4816" t="s">
        <v>396</v>
      </c>
      <c r="B4816">
        <v>13</v>
      </c>
      <c r="C4816">
        <v>2208</v>
      </c>
      <c r="D4816" t="s">
        <v>2046</v>
      </c>
    </row>
    <row r="4817" spans="1:4" hidden="1">
      <c r="A4817" t="s">
        <v>19</v>
      </c>
      <c r="B4817">
        <v>13</v>
      </c>
      <c r="C4817">
        <v>368</v>
      </c>
      <c r="D4817" t="s">
        <v>2046</v>
      </c>
    </row>
    <row r="4818" spans="1:4" hidden="1">
      <c r="A4818" t="s">
        <v>21</v>
      </c>
      <c r="B4818">
        <v>13</v>
      </c>
      <c r="C4818">
        <v>1104</v>
      </c>
      <c r="D4818" t="s">
        <v>2046</v>
      </c>
    </row>
    <row r="4819" spans="1:4" hidden="1">
      <c r="A4819" t="s">
        <v>22</v>
      </c>
      <c r="B4819">
        <v>13</v>
      </c>
      <c r="C4819">
        <v>1104</v>
      </c>
      <c r="D4819" t="s">
        <v>2046</v>
      </c>
    </row>
    <row r="4820" spans="1:4" hidden="1">
      <c r="A4820" t="s">
        <v>23</v>
      </c>
      <c r="B4820">
        <v>13</v>
      </c>
      <c r="C4820">
        <v>184</v>
      </c>
      <c r="D4820" t="s">
        <v>2046</v>
      </c>
    </row>
    <row r="4821" spans="1:4" hidden="1">
      <c r="A4821" t="s">
        <v>169</v>
      </c>
      <c r="B4821">
        <v>13</v>
      </c>
      <c r="C4821">
        <v>184</v>
      </c>
      <c r="D4821" t="s">
        <v>2046</v>
      </c>
    </row>
    <row r="4822" spans="1:4" hidden="1">
      <c r="A4822" t="s">
        <v>24</v>
      </c>
      <c r="B4822">
        <v>13</v>
      </c>
      <c r="C4822">
        <v>184</v>
      </c>
      <c r="D4822" t="s">
        <v>2046</v>
      </c>
    </row>
    <row r="4823" spans="1:4" hidden="1">
      <c r="A4823" t="s">
        <v>170</v>
      </c>
      <c r="B4823">
        <v>13</v>
      </c>
      <c r="C4823">
        <v>184</v>
      </c>
      <c r="D4823" t="s">
        <v>2046</v>
      </c>
    </row>
    <row r="4824" spans="1:4" hidden="1">
      <c r="A4824" t="s">
        <v>25</v>
      </c>
      <c r="B4824">
        <v>13</v>
      </c>
      <c r="C4824">
        <v>184</v>
      </c>
      <c r="D4824" t="s">
        <v>2046</v>
      </c>
    </row>
    <row r="4825" spans="1:4" hidden="1">
      <c r="A4825" t="s">
        <v>171</v>
      </c>
      <c r="B4825">
        <v>13</v>
      </c>
      <c r="C4825">
        <v>184</v>
      </c>
      <c r="D4825" t="s">
        <v>2046</v>
      </c>
    </row>
    <row r="4826" spans="1:4" hidden="1">
      <c r="A4826" t="s">
        <v>26</v>
      </c>
      <c r="B4826">
        <v>13</v>
      </c>
      <c r="C4826">
        <v>184</v>
      </c>
      <c r="D4826" t="s">
        <v>2046</v>
      </c>
    </row>
    <row r="4827" spans="1:4" hidden="1">
      <c r="A4827" t="s">
        <v>2238</v>
      </c>
      <c r="B4827">
        <v>13</v>
      </c>
      <c r="C4827">
        <v>184</v>
      </c>
      <c r="D4827" t="s">
        <v>2046</v>
      </c>
    </row>
    <row r="4828" spans="1:4" hidden="1">
      <c r="A4828" t="s">
        <v>2239</v>
      </c>
      <c r="B4828">
        <v>13</v>
      </c>
      <c r="C4828">
        <v>184</v>
      </c>
      <c r="D4828" t="s">
        <v>2046</v>
      </c>
    </row>
    <row r="4829" spans="1:4" hidden="1">
      <c r="A4829" t="s">
        <v>1712</v>
      </c>
      <c r="B4829">
        <v>13</v>
      </c>
      <c r="C4829">
        <v>193</v>
      </c>
      <c r="D4829" t="s">
        <v>2046</v>
      </c>
    </row>
    <row r="4830" spans="1:4" hidden="1">
      <c r="A4830" t="s">
        <v>27</v>
      </c>
      <c r="B4830">
        <v>13</v>
      </c>
      <c r="C4830">
        <v>736</v>
      </c>
      <c r="D4830" t="s">
        <v>2046</v>
      </c>
    </row>
    <row r="4831" spans="1:4" hidden="1">
      <c r="A4831" t="s">
        <v>1698</v>
      </c>
      <c r="B4831">
        <v>13</v>
      </c>
      <c r="C4831">
        <v>368</v>
      </c>
      <c r="D4831" t="s">
        <v>2046</v>
      </c>
    </row>
    <row r="4832" spans="1:4" hidden="1">
      <c r="A4832" t="s">
        <v>28</v>
      </c>
      <c r="B4832">
        <v>13</v>
      </c>
      <c r="C4832">
        <v>368</v>
      </c>
      <c r="D4832" t="s">
        <v>2046</v>
      </c>
    </row>
    <row r="4833" spans="1:4" hidden="1">
      <c r="A4833" t="s">
        <v>110</v>
      </c>
      <c r="B4833">
        <v>13</v>
      </c>
      <c r="C4833">
        <v>184</v>
      </c>
      <c r="D4833" t="s">
        <v>2046</v>
      </c>
    </row>
    <row r="4834" spans="1:4" hidden="1">
      <c r="A4834" t="s">
        <v>172</v>
      </c>
      <c r="B4834">
        <v>13</v>
      </c>
      <c r="C4834">
        <v>184</v>
      </c>
      <c r="D4834" t="s">
        <v>2046</v>
      </c>
    </row>
    <row r="4835" spans="1:4" hidden="1">
      <c r="A4835" t="s">
        <v>29</v>
      </c>
      <c r="B4835">
        <v>13</v>
      </c>
      <c r="C4835">
        <v>184</v>
      </c>
      <c r="D4835" t="s">
        <v>2046</v>
      </c>
    </row>
    <row r="4836" spans="1:4" hidden="1">
      <c r="A4836" t="s">
        <v>111</v>
      </c>
      <c r="B4836">
        <v>13</v>
      </c>
      <c r="C4836">
        <v>184</v>
      </c>
      <c r="D4836" t="s">
        <v>2046</v>
      </c>
    </row>
    <row r="4837" spans="1:4" hidden="1">
      <c r="A4837" t="s">
        <v>173</v>
      </c>
      <c r="B4837">
        <v>13</v>
      </c>
      <c r="C4837">
        <v>184</v>
      </c>
      <c r="D4837" t="s">
        <v>2046</v>
      </c>
    </row>
    <row r="4838" spans="1:4" hidden="1">
      <c r="A4838" t="s">
        <v>30</v>
      </c>
      <c r="B4838">
        <v>13</v>
      </c>
      <c r="C4838">
        <v>184</v>
      </c>
      <c r="D4838" t="s">
        <v>2046</v>
      </c>
    </row>
    <row r="4839" spans="1:4" hidden="1">
      <c r="A4839" t="s">
        <v>397</v>
      </c>
      <c r="B4839">
        <v>13</v>
      </c>
      <c r="C4839">
        <v>368</v>
      </c>
      <c r="D4839" t="s">
        <v>2046</v>
      </c>
    </row>
    <row r="4840" spans="1:4" hidden="1">
      <c r="A4840" t="s">
        <v>31</v>
      </c>
      <c r="B4840">
        <v>13</v>
      </c>
      <c r="C4840">
        <v>736</v>
      </c>
      <c r="D4840" t="s">
        <v>2046</v>
      </c>
    </row>
    <row r="4841" spans="1:4" hidden="1">
      <c r="A4841" t="s">
        <v>422</v>
      </c>
      <c r="B4841">
        <v>13</v>
      </c>
      <c r="C4841">
        <v>736</v>
      </c>
      <c r="D4841" t="s">
        <v>2046</v>
      </c>
    </row>
    <row r="4842" spans="1:4" hidden="1">
      <c r="A4842" t="s">
        <v>32</v>
      </c>
      <c r="B4842">
        <v>13</v>
      </c>
      <c r="C4842">
        <v>368</v>
      </c>
      <c r="D4842" t="s">
        <v>2046</v>
      </c>
    </row>
    <row r="4843" spans="1:4" hidden="1">
      <c r="A4843" t="s">
        <v>33</v>
      </c>
      <c r="B4843">
        <v>13</v>
      </c>
      <c r="C4843">
        <v>552</v>
      </c>
      <c r="D4843" t="s">
        <v>2046</v>
      </c>
    </row>
    <row r="4844" spans="1:4" hidden="1">
      <c r="A4844" t="s">
        <v>34</v>
      </c>
      <c r="B4844">
        <v>13</v>
      </c>
      <c r="C4844">
        <v>552</v>
      </c>
      <c r="D4844" t="s">
        <v>2046</v>
      </c>
    </row>
    <row r="4845" spans="1:4" hidden="1">
      <c r="A4845" t="s">
        <v>35</v>
      </c>
      <c r="B4845">
        <v>13</v>
      </c>
      <c r="C4845">
        <v>368</v>
      </c>
      <c r="D4845" t="s">
        <v>2046</v>
      </c>
    </row>
    <row r="4846" spans="1:4" hidden="1">
      <c r="A4846" t="s">
        <v>398</v>
      </c>
      <c r="B4846">
        <v>13</v>
      </c>
      <c r="C4846">
        <v>368</v>
      </c>
      <c r="D4846" t="s">
        <v>2046</v>
      </c>
    </row>
    <row r="4847" spans="1:4" hidden="1">
      <c r="A4847" t="s">
        <v>423</v>
      </c>
      <c r="B4847">
        <v>13</v>
      </c>
      <c r="C4847">
        <v>368</v>
      </c>
      <c r="D4847" t="s">
        <v>2046</v>
      </c>
    </row>
    <row r="4848" spans="1:4" hidden="1">
      <c r="A4848" t="s">
        <v>400</v>
      </c>
      <c r="B4848">
        <v>13</v>
      </c>
      <c r="C4848">
        <v>1288</v>
      </c>
      <c r="D4848" t="s">
        <v>2046</v>
      </c>
    </row>
    <row r="4849" spans="1:4" hidden="1">
      <c r="A4849" t="s">
        <v>36</v>
      </c>
      <c r="B4849">
        <v>13</v>
      </c>
      <c r="C4849">
        <v>184</v>
      </c>
      <c r="D4849" t="s">
        <v>2046</v>
      </c>
    </row>
    <row r="4850" spans="1:4" hidden="1">
      <c r="A4850" t="s">
        <v>37</v>
      </c>
      <c r="B4850">
        <v>13</v>
      </c>
      <c r="C4850">
        <v>184</v>
      </c>
      <c r="D4850" t="s">
        <v>2046</v>
      </c>
    </row>
    <row r="4851" spans="1:4" hidden="1">
      <c r="A4851" t="s">
        <v>38</v>
      </c>
      <c r="B4851">
        <v>13</v>
      </c>
      <c r="C4851">
        <v>184</v>
      </c>
      <c r="D4851" t="s">
        <v>2046</v>
      </c>
    </row>
    <row r="4852" spans="1:4" hidden="1">
      <c r="A4852" t="s">
        <v>39</v>
      </c>
      <c r="B4852">
        <v>13</v>
      </c>
      <c r="C4852">
        <v>184</v>
      </c>
      <c r="D4852" t="s">
        <v>2046</v>
      </c>
    </row>
    <row r="4853" spans="1:4" hidden="1">
      <c r="A4853" t="s">
        <v>40</v>
      </c>
      <c r="B4853">
        <v>13</v>
      </c>
      <c r="C4853">
        <v>184</v>
      </c>
      <c r="D4853" t="s">
        <v>2046</v>
      </c>
    </row>
    <row r="4854" spans="1:4" hidden="1">
      <c r="A4854" t="s">
        <v>424</v>
      </c>
      <c r="B4854">
        <v>13</v>
      </c>
      <c r="C4854">
        <v>552</v>
      </c>
      <c r="D4854" t="s">
        <v>2046</v>
      </c>
    </row>
    <row r="4855" spans="1:4" hidden="1">
      <c r="A4855" t="s">
        <v>2240</v>
      </c>
      <c r="B4855">
        <v>13</v>
      </c>
      <c r="C4855">
        <v>184</v>
      </c>
      <c r="D4855" t="s">
        <v>2046</v>
      </c>
    </row>
    <row r="4856" spans="1:4" hidden="1">
      <c r="A4856" t="s">
        <v>41</v>
      </c>
      <c r="B4856">
        <v>13</v>
      </c>
      <c r="C4856">
        <v>184</v>
      </c>
      <c r="D4856" t="s">
        <v>2046</v>
      </c>
    </row>
    <row r="4857" spans="1:4" hidden="1">
      <c r="A4857" t="s">
        <v>42</v>
      </c>
      <c r="B4857">
        <v>13</v>
      </c>
      <c r="C4857">
        <v>736</v>
      </c>
      <c r="D4857" t="s">
        <v>2046</v>
      </c>
    </row>
    <row r="4858" spans="1:4" hidden="1">
      <c r="A4858" t="s">
        <v>473</v>
      </c>
      <c r="B4858">
        <v>13</v>
      </c>
      <c r="C4858">
        <v>368</v>
      </c>
      <c r="D4858" t="s">
        <v>2046</v>
      </c>
    </row>
    <row r="4859" spans="1:4" hidden="1">
      <c r="A4859" t="s">
        <v>43</v>
      </c>
      <c r="B4859">
        <v>13</v>
      </c>
      <c r="C4859">
        <v>368</v>
      </c>
      <c r="D4859" t="s">
        <v>2046</v>
      </c>
    </row>
    <row r="4860" spans="1:4" hidden="1">
      <c r="A4860" t="s">
        <v>474</v>
      </c>
      <c r="B4860">
        <v>13</v>
      </c>
      <c r="C4860">
        <v>1648</v>
      </c>
      <c r="D4860" t="s">
        <v>2046</v>
      </c>
    </row>
    <row r="4861" spans="1:4" hidden="1">
      <c r="A4861" t="s">
        <v>174</v>
      </c>
      <c r="B4861">
        <v>13</v>
      </c>
      <c r="C4861">
        <v>736</v>
      </c>
      <c r="D4861" t="s">
        <v>2046</v>
      </c>
    </row>
    <row r="4862" spans="1:4" hidden="1">
      <c r="A4862" t="s">
        <v>425</v>
      </c>
      <c r="B4862">
        <v>13</v>
      </c>
      <c r="C4862">
        <v>368</v>
      </c>
      <c r="D4862" t="s">
        <v>2046</v>
      </c>
    </row>
    <row r="4863" spans="1:4" hidden="1">
      <c r="A4863" t="s">
        <v>175</v>
      </c>
      <c r="B4863">
        <v>13</v>
      </c>
      <c r="C4863">
        <v>552</v>
      </c>
      <c r="D4863" t="s">
        <v>2046</v>
      </c>
    </row>
    <row r="4864" spans="1:4" hidden="1">
      <c r="A4864" t="s">
        <v>2267</v>
      </c>
      <c r="B4864">
        <v>13</v>
      </c>
      <c r="C4864">
        <v>728</v>
      </c>
      <c r="D4864" t="s">
        <v>2046</v>
      </c>
    </row>
    <row r="4865" spans="1:4" hidden="1">
      <c r="A4865" t="s">
        <v>426</v>
      </c>
      <c r="B4865">
        <v>13</v>
      </c>
      <c r="C4865">
        <v>184</v>
      </c>
      <c r="D4865" t="s">
        <v>2046</v>
      </c>
    </row>
    <row r="4866" spans="1:4" hidden="1">
      <c r="A4866" t="s">
        <v>531</v>
      </c>
      <c r="B4866">
        <v>13</v>
      </c>
      <c r="C4866">
        <v>184</v>
      </c>
      <c r="D4866" t="s">
        <v>2046</v>
      </c>
    </row>
    <row r="4867" spans="1:4" hidden="1">
      <c r="A4867" t="s">
        <v>2268</v>
      </c>
      <c r="B4867">
        <v>13</v>
      </c>
      <c r="C4867">
        <v>364</v>
      </c>
      <c r="D4867" t="s">
        <v>2046</v>
      </c>
    </row>
    <row r="4868" spans="1:4" hidden="1">
      <c r="A4868" t="s">
        <v>2269</v>
      </c>
      <c r="B4868">
        <v>13</v>
      </c>
      <c r="C4868">
        <v>364</v>
      </c>
      <c r="D4868" t="s">
        <v>2046</v>
      </c>
    </row>
    <row r="4869" spans="1:4" hidden="1">
      <c r="A4869" t="s">
        <v>2270</v>
      </c>
      <c r="B4869">
        <v>13</v>
      </c>
      <c r="C4869">
        <v>364</v>
      </c>
      <c r="D4869" t="s">
        <v>2046</v>
      </c>
    </row>
    <row r="4870" spans="1:4" hidden="1">
      <c r="A4870" t="s">
        <v>2271</v>
      </c>
      <c r="B4870">
        <v>13</v>
      </c>
      <c r="C4870">
        <v>364</v>
      </c>
      <c r="D4870" t="s">
        <v>2046</v>
      </c>
    </row>
    <row r="4871" spans="1:4" hidden="1">
      <c r="A4871" t="s">
        <v>2272</v>
      </c>
      <c r="B4871">
        <v>13</v>
      </c>
      <c r="C4871">
        <v>364</v>
      </c>
      <c r="D4871" t="s">
        <v>2046</v>
      </c>
    </row>
    <row r="4872" spans="1:4" hidden="1">
      <c r="A4872" t="s">
        <v>2273</v>
      </c>
      <c r="B4872">
        <v>13</v>
      </c>
      <c r="C4872">
        <v>364</v>
      </c>
      <c r="D4872" t="s">
        <v>2046</v>
      </c>
    </row>
    <row r="4873" spans="1:4" hidden="1">
      <c r="A4873" t="s">
        <v>2274</v>
      </c>
      <c r="B4873">
        <v>13</v>
      </c>
      <c r="C4873">
        <v>364</v>
      </c>
      <c r="D4873" t="s">
        <v>2046</v>
      </c>
    </row>
    <row r="4874" spans="1:4" hidden="1">
      <c r="A4874" t="s">
        <v>2275</v>
      </c>
      <c r="B4874">
        <v>13</v>
      </c>
      <c r="C4874">
        <v>364</v>
      </c>
      <c r="D4874" t="s">
        <v>2046</v>
      </c>
    </row>
    <row r="4875" spans="1:4" hidden="1">
      <c r="A4875" t="s">
        <v>2276</v>
      </c>
      <c r="B4875">
        <v>13</v>
      </c>
      <c r="C4875">
        <v>364</v>
      </c>
      <c r="D4875" t="s">
        <v>2046</v>
      </c>
    </row>
    <row r="4876" spans="1:4" hidden="1">
      <c r="A4876" t="s">
        <v>2277</v>
      </c>
      <c r="B4876">
        <v>13</v>
      </c>
      <c r="C4876">
        <v>364</v>
      </c>
      <c r="D4876" t="s">
        <v>2046</v>
      </c>
    </row>
    <row r="4877" spans="1:4" hidden="1">
      <c r="A4877" t="s">
        <v>2278</v>
      </c>
      <c r="B4877">
        <v>13</v>
      </c>
      <c r="C4877">
        <v>364</v>
      </c>
      <c r="D4877" t="s">
        <v>2046</v>
      </c>
    </row>
    <row r="4878" spans="1:4" hidden="1">
      <c r="A4878" t="s">
        <v>2279</v>
      </c>
      <c r="B4878">
        <v>13</v>
      </c>
      <c r="C4878">
        <v>1092</v>
      </c>
      <c r="D4878" t="s">
        <v>2046</v>
      </c>
    </row>
    <row r="4879" spans="1:4" hidden="1">
      <c r="A4879" t="s">
        <v>2280</v>
      </c>
      <c r="B4879">
        <v>13</v>
      </c>
      <c r="C4879">
        <v>364</v>
      </c>
      <c r="D4879" t="s">
        <v>2046</v>
      </c>
    </row>
    <row r="4880" spans="1:4" hidden="1">
      <c r="A4880" t="s">
        <v>2281</v>
      </c>
      <c r="B4880">
        <v>13</v>
      </c>
      <c r="C4880">
        <v>364</v>
      </c>
      <c r="D4880" t="s">
        <v>2046</v>
      </c>
    </row>
    <row r="4881" spans="1:4" hidden="1">
      <c r="A4881" t="s">
        <v>2282</v>
      </c>
      <c r="B4881">
        <v>13</v>
      </c>
      <c r="C4881">
        <v>364</v>
      </c>
      <c r="D4881" t="s">
        <v>2046</v>
      </c>
    </row>
    <row r="4882" spans="1:4" hidden="1">
      <c r="A4882" t="s">
        <v>2283</v>
      </c>
      <c r="B4882">
        <v>13</v>
      </c>
      <c r="C4882">
        <v>364</v>
      </c>
      <c r="D4882" t="s">
        <v>2046</v>
      </c>
    </row>
    <row r="4883" spans="1:4" hidden="1">
      <c r="A4883" t="s">
        <v>2284</v>
      </c>
      <c r="B4883">
        <v>13</v>
      </c>
      <c r="C4883">
        <v>439</v>
      </c>
      <c r="D4883" t="s">
        <v>2046</v>
      </c>
    </row>
    <row r="4884" spans="1:4" hidden="1">
      <c r="A4884" t="s">
        <v>2285</v>
      </c>
      <c r="B4884">
        <v>13</v>
      </c>
      <c r="C4884">
        <v>439</v>
      </c>
      <c r="D4884" t="s">
        <v>2046</v>
      </c>
    </row>
    <row r="4885" spans="1:4" hidden="1">
      <c r="A4885" t="s">
        <v>2286</v>
      </c>
      <c r="B4885">
        <v>13</v>
      </c>
      <c r="C4885">
        <v>439</v>
      </c>
      <c r="D4885" t="s">
        <v>2046</v>
      </c>
    </row>
    <row r="4886" spans="1:4" hidden="1">
      <c r="A4886" t="s">
        <v>2287</v>
      </c>
      <c r="B4886">
        <v>13</v>
      </c>
      <c r="C4886">
        <v>878</v>
      </c>
      <c r="D4886" t="s">
        <v>2046</v>
      </c>
    </row>
    <row r="4887" spans="1:4" hidden="1">
      <c r="A4887" t="s">
        <v>2288</v>
      </c>
      <c r="B4887">
        <v>13</v>
      </c>
      <c r="C4887">
        <v>364</v>
      </c>
      <c r="D4887" t="s">
        <v>2046</v>
      </c>
    </row>
    <row r="4888" spans="1:4" hidden="1">
      <c r="A4888" t="s">
        <v>2289</v>
      </c>
      <c r="B4888">
        <v>13</v>
      </c>
      <c r="C4888">
        <v>364</v>
      </c>
      <c r="D4888" t="s">
        <v>2046</v>
      </c>
    </row>
    <row r="4889" spans="1:4" hidden="1">
      <c r="A4889" t="s">
        <v>2290</v>
      </c>
      <c r="B4889">
        <v>13</v>
      </c>
      <c r="C4889">
        <v>364</v>
      </c>
      <c r="D4889" t="s">
        <v>2046</v>
      </c>
    </row>
    <row r="4890" spans="1:4" hidden="1">
      <c r="A4890" t="s">
        <v>2291</v>
      </c>
      <c r="B4890">
        <v>13</v>
      </c>
      <c r="C4890">
        <v>364</v>
      </c>
      <c r="D4890" t="s">
        <v>2046</v>
      </c>
    </row>
    <row r="4891" spans="1:4" hidden="1">
      <c r="A4891" t="s">
        <v>2292</v>
      </c>
      <c r="B4891">
        <v>13</v>
      </c>
      <c r="C4891">
        <v>364</v>
      </c>
      <c r="D4891" t="s">
        <v>2046</v>
      </c>
    </row>
    <row r="4892" spans="1:4" hidden="1">
      <c r="A4892" t="s">
        <v>487</v>
      </c>
      <c r="B4892">
        <v>13</v>
      </c>
      <c r="C4892">
        <v>184</v>
      </c>
      <c r="D4892" t="s">
        <v>2046</v>
      </c>
    </row>
    <row r="4893" spans="1:4" hidden="1">
      <c r="A4893" t="s">
        <v>2293</v>
      </c>
      <c r="B4893">
        <v>13</v>
      </c>
      <c r="C4893">
        <v>364</v>
      </c>
      <c r="D4893" t="s">
        <v>2046</v>
      </c>
    </row>
    <row r="4894" spans="1:4" hidden="1">
      <c r="A4894" t="s">
        <v>2294</v>
      </c>
      <c r="B4894">
        <v>13</v>
      </c>
      <c r="C4894">
        <v>364</v>
      </c>
      <c r="D4894" t="s">
        <v>2046</v>
      </c>
    </row>
    <row r="4895" spans="1:4" hidden="1">
      <c r="A4895" t="s">
        <v>2295</v>
      </c>
      <c r="B4895">
        <v>13</v>
      </c>
      <c r="C4895">
        <v>364</v>
      </c>
      <c r="D4895" t="s">
        <v>2046</v>
      </c>
    </row>
    <row r="4896" spans="1:4" hidden="1">
      <c r="A4896" t="s">
        <v>2296</v>
      </c>
      <c r="B4896">
        <v>13</v>
      </c>
      <c r="C4896">
        <v>364</v>
      </c>
      <c r="D4896" t="s">
        <v>2046</v>
      </c>
    </row>
    <row r="4897" spans="1:4" hidden="1">
      <c r="A4897" t="s">
        <v>2297</v>
      </c>
      <c r="B4897">
        <v>13</v>
      </c>
      <c r="C4897">
        <v>364</v>
      </c>
      <c r="D4897" t="s">
        <v>2046</v>
      </c>
    </row>
    <row r="4898" spans="1:4" hidden="1">
      <c r="A4898" t="s">
        <v>2298</v>
      </c>
      <c r="B4898">
        <v>13</v>
      </c>
      <c r="C4898">
        <v>364</v>
      </c>
      <c r="D4898" t="s">
        <v>2046</v>
      </c>
    </row>
    <row r="4899" spans="1:4" hidden="1">
      <c r="A4899" t="s">
        <v>2299</v>
      </c>
      <c r="B4899">
        <v>13</v>
      </c>
      <c r="C4899">
        <v>364</v>
      </c>
      <c r="D4899" t="s">
        <v>2046</v>
      </c>
    </row>
    <row r="4900" spans="1:4" hidden="1">
      <c r="A4900" t="s">
        <v>2300</v>
      </c>
      <c r="B4900">
        <v>13</v>
      </c>
      <c r="C4900">
        <v>364</v>
      </c>
      <c r="D4900" t="s">
        <v>2046</v>
      </c>
    </row>
    <row r="4901" spans="1:4" hidden="1">
      <c r="A4901" t="s">
        <v>2301</v>
      </c>
      <c r="B4901">
        <v>13</v>
      </c>
      <c r="C4901">
        <v>364</v>
      </c>
      <c r="D4901" t="s">
        <v>2046</v>
      </c>
    </row>
    <row r="4902" spans="1:4" hidden="1">
      <c r="A4902" t="s">
        <v>2302</v>
      </c>
      <c r="B4902">
        <v>13</v>
      </c>
      <c r="C4902">
        <v>364</v>
      </c>
      <c r="D4902" t="s">
        <v>2046</v>
      </c>
    </row>
    <row r="4903" spans="1:4" hidden="1">
      <c r="A4903" t="s">
        <v>2303</v>
      </c>
      <c r="B4903">
        <v>13</v>
      </c>
      <c r="C4903">
        <v>364</v>
      </c>
      <c r="D4903" t="s">
        <v>2046</v>
      </c>
    </row>
    <row r="4904" spans="1:4" hidden="1">
      <c r="A4904" t="s">
        <v>2304</v>
      </c>
      <c r="B4904">
        <v>13</v>
      </c>
      <c r="C4904">
        <v>364</v>
      </c>
      <c r="D4904" t="s">
        <v>2046</v>
      </c>
    </row>
    <row r="4905" spans="1:4" hidden="1">
      <c r="A4905" t="s">
        <v>2305</v>
      </c>
      <c r="B4905">
        <v>13</v>
      </c>
      <c r="C4905">
        <v>364</v>
      </c>
      <c r="D4905" t="s">
        <v>2046</v>
      </c>
    </row>
    <row r="4906" spans="1:4" hidden="1">
      <c r="A4906" t="s">
        <v>2306</v>
      </c>
      <c r="B4906">
        <v>13</v>
      </c>
      <c r="C4906">
        <v>728</v>
      </c>
      <c r="D4906" t="s">
        <v>2046</v>
      </c>
    </row>
    <row r="4907" spans="1:4" hidden="1">
      <c r="A4907" t="s">
        <v>2307</v>
      </c>
      <c r="B4907">
        <v>13</v>
      </c>
      <c r="C4907">
        <v>364</v>
      </c>
      <c r="D4907" t="s">
        <v>2046</v>
      </c>
    </row>
    <row r="4908" spans="1:4" hidden="1">
      <c r="A4908" t="s">
        <v>2011</v>
      </c>
      <c r="B4908">
        <v>13</v>
      </c>
      <c r="C4908">
        <v>364</v>
      </c>
      <c r="D4908" t="s">
        <v>2046</v>
      </c>
    </row>
    <row r="4909" spans="1:4" hidden="1">
      <c r="A4909" t="s">
        <v>2308</v>
      </c>
      <c r="B4909">
        <v>13</v>
      </c>
      <c r="C4909">
        <v>878</v>
      </c>
      <c r="D4909" t="s">
        <v>2046</v>
      </c>
    </row>
    <row r="4910" spans="1:4" hidden="1">
      <c r="A4910" t="s">
        <v>2309</v>
      </c>
      <c r="B4910">
        <v>13</v>
      </c>
      <c r="C4910">
        <v>878</v>
      </c>
      <c r="D4910" t="s">
        <v>2046</v>
      </c>
    </row>
    <row r="4911" spans="1:4" hidden="1">
      <c r="A4911" t="s">
        <v>2310</v>
      </c>
      <c r="B4911">
        <v>13</v>
      </c>
      <c r="C4911">
        <v>439</v>
      </c>
      <c r="D4911" t="s">
        <v>2046</v>
      </c>
    </row>
    <row r="4912" spans="1:4" hidden="1">
      <c r="A4912" t="s">
        <v>427</v>
      </c>
      <c r="B4912">
        <v>13</v>
      </c>
      <c r="C4912">
        <v>439</v>
      </c>
      <c r="D4912" t="s">
        <v>2046</v>
      </c>
    </row>
    <row r="4913" spans="1:4" hidden="1">
      <c r="A4913" t="s">
        <v>2311</v>
      </c>
      <c r="B4913">
        <v>13</v>
      </c>
      <c r="C4913">
        <v>364</v>
      </c>
      <c r="D4913" t="s">
        <v>2046</v>
      </c>
    </row>
    <row r="4914" spans="1:4" hidden="1">
      <c r="A4914" t="s">
        <v>2312</v>
      </c>
      <c r="B4914">
        <v>13</v>
      </c>
      <c r="C4914">
        <v>439</v>
      </c>
      <c r="D4914" t="s">
        <v>2046</v>
      </c>
    </row>
    <row r="4915" spans="1:4" hidden="1">
      <c r="A4915" t="s">
        <v>2313</v>
      </c>
      <c r="B4915">
        <v>13</v>
      </c>
      <c r="C4915">
        <v>439</v>
      </c>
      <c r="D4915" t="s">
        <v>2046</v>
      </c>
    </row>
    <row r="4916" spans="1:4" hidden="1">
      <c r="A4916" t="s">
        <v>1726</v>
      </c>
      <c r="B4916">
        <v>13</v>
      </c>
      <c r="C4916">
        <v>184</v>
      </c>
      <c r="D4916" t="s">
        <v>2046</v>
      </c>
    </row>
    <row r="4917" spans="1:4" hidden="1">
      <c r="A4917" t="s">
        <v>2241</v>
      </c>
      <c r="B4917">
        <v>13</v>
      </c>
      <c r="C4917">
        <v>184</v>
      </c>
      <c r="D4917" t="s">
        <v>2046</v>
      </c>
    </row>
    <row r="4918" spans="1:4" hidden="1">
      <c r="A4918" t="s">
        <v>1793</v>
      </c>
      <c r="B4918">
        <v>13</v>
      </c>
      <c r="C4918">
        <v>368</v>
      </c>
      <c r="D4918" t="s">
        <v>2046</v>
      </c>
    </row>
    <row r="4919" spans="1:4" hidden="1">
      <c r="A4919" t="s">
        <v>1794</v>
      </c>
      <c r="B4919">
        <v>13</v>
      </c>
      <c r="C4919">
        <v>184</v>
      </c>
      <c r="D4919" t="s">
        <v>2046</v>
      </c>
    </row>
    <row r="4920" spans="1:4" hidden="1">
      <c r="A4920" t="s">
        <v>442</v>
      </c>
      <c r="B4920">
        <v>13</v>
      </c>
      <c r="C4920">
        <v>184</v>
      </c>
      <c r="D4920" t="s">
        <v>2046</v>
      </c>
    </row>
    <row r="4921" spans="1:4" hidden="1">
      <c r="A4921" t="s">
        <v>1730</v>
      </c>
      <c r="B4921">
        <v>13</v>
      </c>
      <c r="C4921">
        <v>184</v>
      </c>
      <c r="D4921" t="s">
        <v>2046</v>
      </c>
    </row>
    <row r="4922" spans="1:4" hidden="1">
      <c r="A4922" t="s">
        <v>510</v>
      </c>
      <c r="B4922">
        <v>13</v>
      </c>
      <c r="C4922">
        <v>184</v>
      </c>
      <c r="D4922" t="s">
        <v>2046</v>
      </c>
    </row>
    <row r="4923" spans="1:4" hidden="1">
      <c r="A4923" t="s">
        <v>78</v>
      </c>
      <c r="B4923">
        <v>13</v>
      </c>
      <c r="C4923">
        <v>184</v>
      </c>
      <c r="D4923" t="s">
        <v>2046</v>
      </c>
    </row>
    <row r="4924" spans="1:4" hidden="1">
      <c r="A4924" t="s">
        <v>1702</v>
      </c>
      <c r="B4924">
        <v>13</v>
      </c>
      <c r="C4924">
        <v>184</v>
      </c>
      <c r="D4924" t="s">
        <v>2046</v>
      </c>
    </row>
    <row r="4925" spans="1:4" hidden="1">
      <c r="A4925" t="s">
        <v>1795</v>
      </c>
      <c r="B4925">
        <v>13</v>
      </c>
      <c r="C4925">
        <v>184</v>
      </c>
      <c r="D4925" t="s">
        <v>2046</v>
      </c>
    </row>
    <row r="4926" spans="1:4" hidden="1">
      <c r="A4926" t="s">
        <v>2314</v>
      </c>
      <c r="B4926">
        <v>13</v>
      </c>
      <c r="C4926">
        <v>364</v>
      </c>
      <c r="D4926" t="s">
        <v>2046</v>
      </c>
    </row>
    <row r="4927" spans="1:4" hidden="1">
      <c r="A4927" t="s">
        <v>2315</v>
      </c>
      <c r="B4927">
        <v>13</v>
      </c>
      <c r="C4927">
        <v>364</v>
      </c>
      <c r="D4927" t="s">
        <v>2046</v>
      </c>
    </row>
    <row r="4928" spans="1:4" hidden="1">
      <c r="A4928" t="s">
        <v>2316</v>
      </c>
      <c r="B4928">
        <v>13</v>
      </c>
      <c r="C4928">
        <v>364</v>
      </c>
      <c r="D4928" t="s">
        <v>2046</v>
      </c>
    </row>
    <row r="4929" spans="1:4" hidden="1">
      <c r="A4929" t="s">
        <v>2317</v>
      </c>
      <c r="B4929">
        <v>13</v>
      </c>
      <c r="C4929">
        <v>364</v>
      </c>
      <c r="D4929" t="s">
        <v>2046</v>
      </c>
    </row>
    <row r="4930" spans="1:4" hidden="1">
      <c r="A4930" t="s">
        <v>2318</v>
      </c>
      <c r="B4930">
        <v>13</v>
      </c>
      <c r="C4930">
        <v>364</v>
      </c>
      <c r="D4930" t="s">
        <v>2046</v>
      </c>
    </row>
    <row r="4931" spans="1:4" hidden="1">
      <c r="A4931" t="s">
        <v>2320</v>
      </c>
      <c r="B4931">
        <v>13</v>
      </c>
      <c r="C4931">
        <v>878</v>
      </c>
      <c r="D4931" t="s">
        <v>2046</v>
      </c>
    </row>
    <row r="4932" spans="1:4" hidden="1">
      <c r="A4932" t="s">
        <v>3076</v>
      </c>
      <c r="B4932">
        <v>13</v>
      </c>
      <c r="C4932">
        <v>439</v>
      </c>
      <c r="D4932" t="s">
        <v>2046</v>
      </c>
    </row>
    <row r="4933" spans="1:4" hidden="1">
      <c r="A4933" t="s">
        <v>2321</v>
      </c>
      <c r="B4933">
        <v>13</v>
      </c>
      <c r="C4933">
        <v>364</v>
      </c>
      <c r="D4933" t="s">
        <v>2046</v>
      </c>
    </row>
    <row r="4934" spans="1:4" hidden="1">
      <c r="A4934" t="s">
        <v>2322</v>
      </c>
      <c r="B4934">
        <v>13</v>
      </c>
      <c r="C4934">
        <v>364</v>
      </c>
      <c r="D4934" t="s">
        <v>2046</v>
      </c>
    </row>
    <row r="4935" spans="1:4" hidden="1">
      <c r="A4935" t="s">
        <v>578</v>
      </c>
      <c r="B4935">
        <v>13</v>
      </c>
      <c r="C4935">
        <v>184</v>
      </c>
      <c r="D4935" t="s">
        <v>2046</v>
      </c>
    </row>
    <row r="4936" spans="1:4" hidden="1">
      <c r="A4936" t="s">
        <v>80</v>
      </c>
      <c r="B4936">
        <v>13</v>
      </c>
      <c r="C4936">
        <v>184</v>
      </c>
      <c r="D4936" t="s">
        <v>2046</v>
      </c>
    </row>
    <row r="4937" spans="1:4" hidden="1">
      <c r="A4937" t="s">
        <v>302</v>
      </c>
      <c r="B4937">
        <v>13</v>
      </c>
      <c r="C4937">
        <v>184</v>
      </c>
      <c r="D4937" t="s">
        <v>2046</v>
      </c>
    </row>
    <row r="4938" spans="1:4" hidden="1">
      <c r="A4938" t="s">
        <v>444</v>
      </c>
      <c r="B4938">
        <v>13</v>
      </c>
      <c r="C4938">
        <v>18</v>
      </c>
      <c r="D4938" t="s">
        <v>2046</v>
      </c>
    </row>
    <row r="4939" spans="1:4" hidden="1">
      <c r="A4939" t="s">
        <v>445</v>
      </c>
      <c r="B4939">
        <v>13</v>
      </c>
      <c r="C4939">
        <v>350</v>
      </c>
      <c r="D4939" t="s">
        <v>2046</v>
      </c>
    </row>
    <row r="4940" spans="1:4" hidden="1">
      <c r="A4940" t="s">
        <v>4</v>
      </c>
      <c r="B4940">
        <v>13</v>
      </c>
      <c r="C4940">
        <v>184</v>
      </c>
      <c r="D4940" t="s">
        <v>2046</v>
      </c>
    </row>
    <row r="4941" spans="1:4" hidden="1">
      <c r="A4941" t="s">
        <v>319</v>
      </c>
      <c r="B4941">
        <v>13</v>
      </c>
      <c r="C4941">
        <v>184</v>
      </c>
      <c r="D4941" t="s">
        <v>2046</v>
      </c>
    </row>
    <row r="4942" spans="1:4" hidden="1">
      <c r="A4942" t="s">
        <v>303</v>
      </c>
      <c r="B4942">
        <v>13</v>
      </c>
      <c r="C4942">
        <v>184</v>
      </c>
      <c r="D4942" t="s">
        <v>2046</v>
      </c>
    </row>
    <row r="4943" spans="1:4" hidden="1">
      <c r="A4943" t="s">
        <v>476</v>
      </c>
      <c r="B4943">
        <v>13</v>
      </c>
      <c r="C4943">
        <v>184</v>
      </c>
      <c r="D4943" t="s">
        <v>2046</v>
      </c>
    </row>
    <row r="4944" spans="1:4" hidden="1">
      <c r="A4944" t="s">
        <v>402</v>
      </c>
      <c r="B4944">
        <v>13</v>
      </c>
      <c r="C4944">
        <v>184</v>
      </c>
      <c r="D4944" t="s">
        <v>2046</v>
      </c>
    </row>
    <row r="4945" spans="1:4" hidden="1">
      <c r="A4945" t="s">
        <v>403</v>
      </c>
      <c r="B4945">
        <v>13</v>
      </c>
      <c r="C4945">
        <v>184</v>
      </c>
      <c r="D4945" t="s">
        <v>2046</v>
      </c>
    </row>
    <row r="4946" spans="1:4" hidden="1">
      <c r="A4946" t="s">
        <v>404</v>
      </c>
      <c r="B4946">
        <v>13</v>
      </c>
      <c r="C4946">
        <v>184</v>
      </c>
      <c r="D4946" t="s">
        <v>2046</v>
      </c>
    </row>
    <row r="4947" spans="1:4" hidden="1">
      <c r="A4947" t="s">
        <v>405</v>
      </c>
      <c r="B4947">
        <v>13</v>
      </c>
      <c r="C4947">
        <v>184</v>
      </c>
      <c r="D4947" t="s">
        <v>2046</v>
      </c>
    </row>
    <row r="4948" spans="1:4" hidden="1">
      <c r="A4948" t="s">
        <v>118</v>
      </c>
      <c r="B4948">
        <v>13</v>
      </c>
      <c r="C4948">
        <v>184</v>
      </c>
      <c r="D4948" t="s">
        <v>2046</v>
      </c>
    </row>
    <row r="4949" spans="1:4" hidden="1">
      <c r="A4949" t="s">
        <v>176</v>
      </c>
      <c r="B4949">
        <v>13</v>
      </c>
      <c r="C4949">
        <v>184</v>
      </c>
      <c r="D4949" t="s">
        <v>2046</v>
      </c>
    </row>
    <row r="4950" spans="1:4" hidden="1">
      <c r="A4950" t="s">
        <v>373</v>
      </c>
      <c r="B4950">
        <v>13</v>
      </c>
      <c r="C4950">
        <v>184</v>
      </c>
      <c r="D4950" t="s">
        <v>2046</v>
      </c>
    </row>
    <row r="4951" spans="1:4" hidden="1">
      <c r="A4951" t="s">
        <v>192</v>
      </c>
      <c r="B4951">
        <v>13</v>
      </c>
      <c r="C4951">
        <v>184</v>
      </c>
      <c r="D4951" t="s">
        <v>2046</v>
      </c>
    </row>
    <row r="4952" spans="1:4" hidden="1">
      <c r="A4952" t="s">
        <v>1711</v>
      </c>
      <c r="B4952">
        <v>13</v>
      </c>
      <c r="C4952">
        <v>184</v>
      </c>
      <c r="D4952" t="s">
        <v>2046</v>
      </c>
    </row>
    <row r="4953" spans="1:4" hidden="1">
      <c r="A4953" t="s">
        <v>406</v>
      </c>
      <c r="B4953">
        <v>13</v>
      </c>
      <c r="C4953">
        <v>184</v>
      </c>
      <c r="D4953" t="s">
        <v>2046</v>
      </c>
    </row>
    <row r="4954" spans="1:4" hidden="1">
      <c r="A4954" t="s">
        <v>374</v>
      </c>
      <c r="B4954">
        <v>13</v>
      </c>
      <c r="C4954">
        <v>184</v>
      </c>
      <c r="D4954" t="s">
        <v>2046</v>
      </c>
    </row>
    <row r="4955" spans="1:4" hidden="1">
      <c r="A4955" t="s">
        <v>119</v>
      </c>
      <c r="B4955">
        <v>13</v>
      </c>
      <c r="C4955">
        <v>184</v>
      </c>
      <c r="D4955" t="s">
        <v>2046</v>
      </c>
    </row>
    <row r="4956" spans="1:4" hidden="1">
      <c r="A4956" t="s">
        <v>177</v>
      </c>
      <c r="B4956">
        <v>13</v>
      </c>
      <c r="C4956">
        <v>184</v>
      </c>
      <c r="D4956" t="s">
        <v>2046</v>
      </c>
    </row>
    <row r="4957" spans="1:4" hidden="1">
      <c r="A4957" t="s">
        <v>446</v>
      </c>
      <c r="B4957">
        <v>13</v>
      </c>
      <c r="C4957">
        <v>184</v>
      </c>
      <c r="D4957" t="s">
        <v>2046</v>
      </c>
    </row>
    <row r="4958" spans="1:4" hidden="1">
      <c r="A4958" t="s">
        <v>2033</v>
      </c>
      <c r="B4958">
        <v>13</v>
      </c>
      <c r="C4958">
        <v>184</v>
      </c>
      <c r="D4958" t="s">
        <v>2046</v>
      </c>
    </row>
    <row r="4959" spans="1:4" hidden="1">
      <c r="A4959" t="s">
        <v>2034</v>
      </c>
      <c r="B4959">
        <v>13</v>
      </c>
      <c r="C4959">
        <v>368</v>
      </c>
      <c r="D4959" t="s">
        <v>2046</v>
      </c>
    </row>
    <row r="4960" spans="1:4" hidden="1">
      <c r="A4960" t="s">
        <v>409</v>
      </c>
      <c r="B4960">
        <v>13</v>
      </c>
      <c r="C4960">
        <v>184</v>
      </c>
      <c r="D4960" t="s">
        <v>2046</v>
      </c>
    </row>
    <row r="4961" spans="1:4" hidden="1">
      <c r="A4961" t="s">
        <v>375</v>
      </c>
      <c r="B4961">
        <v>13</v>
      </c>
      <c r="C4961">
        <v>184</v>
      </c>
      <c r="D4961" t="s">
        <v>2046</v>
      </c>
    </row>
    <row r="4962" spans="1:4" hidden="1">
      <c r="A4962" t="s">
        <v>410</v>
      </c>
      <c r="B4962">
        <v>13</v>
      </c>
      <c r="C4962">
        <v>184</v>
      </c>
      <c r="D4962" t="s">
        <v>2046</v>
      </c>
    </row>
    <row r="4963" spans="1:4" hidden="1">
      <c r="A4963" t="s">
        <v>284</v>
      </c>
      <c r="B4963">
        <v>13</v>
      </c>
      <c r="C4963">
        <v>184</v>
      </c>
      <c r="D4963" t="s">
        <v>2046</v>
      </c>
    </row>
    <row r="4964" spans="1:4" hidden="1">
      <c r="A4964" t="s">
        <v>285</v>
      </c>
      <c r="B4964">
        <v>13</v>
      </c>
      <c r="C4964">
        <v>184</v>
      </c>
      <c r="D4964" t="s">
        <v>2046</v>
      </c>
    </row>
    <row r="4965" spans="1:4" hidden="1">
      <c r="A4965" t="s">
        <v>286</v>
      </c>
      <c r="B4965">
        <v>13</v>
      </c>
      <c r="C4965">
        <v>184</v>
      </c>
      <c r="D4965" t="s">
        <v>2046</v>
      </c>
    </row>
    <row r="4966" spans="1:4" hidden="1">
      <c r="A4966" t="s">
        <v>287</v>
      </c>
      <c r="B4966">
        <v>13</v>
      </c>
      <c r="C4966">
        <v>184</v>
      </c>
      <c r="D4966" t="s">
        <v>2046</v>
      </c>
    </row>
    <row r="4967" spans="1:4" hidden="1">
      <c r="A4967" t="s">
        <v>1722</v>
      </c>
      <c r="B4967">
        <v>13</v>
      </c>
      <c r="C4967">
        <v>368</v>
      </c>
      <c r="D4967" t="s">
        <v>2046</v>
      </c>
    </row>
    <row r="4968" spans="1:4" hidden="1">
      <c r="A4968" t="s">
        <v>428</v>
      </c>
      <c r="B4968">
        <v>13</v>
      </c>
      <c r="C4968">
        <v>184</v>
      </c>
      <c r="D4968" t="s">
        <v>2046</v>
      </c>
    </row>
    <row r="4969" spans="1:4" hidden="1">
      <c r="A4969" t="s">
        <v>429</v>
      </c>
      <c r="B4969">
        <v>13</v>
      </c>
      <c r="C4969">
        <v>184</v>
      </c>
      <c r="D4969" t="s">
        <v>2046</v>
      </c>
    </row>
    <row r="4970" spans="1:4" hidden="1">
      <c r="A4970" t="s">
        <v>561</v>
      </c>
      <c r="B4970">
        <v>13</v>
      </c>
      <c r="C4970">
        <v>368</v>
      </c>
      <c r="D4970" t="s">
        <v>2046</v>
      </c>
    </row>
    <row r="4971" spans="1:4" hidden="1">
      <c r="A4971" t="s">
        <v>1699</v>
      </c>
      <c r="B4971">
        <v>13</v>
      </c>
      <c r="C4971">
        <v>368</v>
      </c>
      <c r="D4971" t="s">
        <v>2046</v>
      </c>
    </row>
    <row r="4972" spans="1:4" hidden="1">
      <c r="A4972" t="s">
        <v>430</v>
      </c>
      <c r="B4972">
        <v>13</v>
      </c>
      <c r="C4972">
        <v>184</v>
      </c>
      <c r="D4972" t="s">
        <v>2046</v>
      </c>
    </row>
    <row r="4973" spans="1:4" hidden="1">
      <c r="A4973" t="s">
        <v>2035</v>
      </c>
      <c r="B4973">
        <v>13</v>
      </c>
      <c r="C4973">
        <v>184</v>
      </c>
      <c r="D4973" t="s">
        <v>2046</v>
      </c>
    </row>
    <row r="4974" spans="1:4" hidden="1">
      <c r="A4974" t="s">
        <v>178</v>
      </c>
      <c r="B4974">
        <v>13</v>
      </c>
      <c r="C4974">
        <v>184</v>
      </c>
      <c r="D4974" t="s">
        <v>2046</v>
      </c>
    </row>
    <row r="4975" spans="1:4" hidden="1">
      <c r="A4975" t="s">
        <v>179</v>
      </c>
      <c r="B4975">
        <v>13</v>
      </c>
      <c r="C4975">
        <v>184</v>
      </c>
      <c r="D4975" t="s">
        <v>2046</v>
      </c>
    </row>
    <row r="4976" spans="1:4" hidden="1">
      <c r="A4976" t="s">
        <v>180</v>
      </c>
      <c r="B4976">
        <v>13</v>
      </c>
      <c r="C4976">
        <v>184</v>
      </c>
      <c r="D4976" t="s">
        <v>2046</v>
      </c>
    </row>
    <row r="4977" spans="1:4" hidden="1">
      <c r="A4977" t="s">
        <v>2244</v>
      </c>
      <c r="B4977">
        <v>13</v>
      </c>
      <c r="C4977">
        <v>184</v>
      </c>
      <c r="D4977" t="s">
        <v>2046</v>
      </c>
    </row>
    <row r="4978" spans="1:4" hidden="1">
      <c r="A4978" t="s">
        <v>44</v>
      </c>
      <c r="B4978">
        <v>13</v>
      </c>
      <c r="C4978">
        <v>184</v>
      </c>
      <c r="D4978" t="s">
        <v>2046</v>
      </c>
    </row>
    <row r="4979" spans="1:4" hidden="1">
      <c r="A4979" t="s">
        <v>431</v>
      </c>
      <c r="B4979">
        <v>13</v>
      </c>
      <c r="C4979">
        <v>368</v>
      </c>
      <c r="D4979" t="s">
        <v>2046</v>
      </c>
    </row>
    <row r="4980" spans="1:4" hidden="1">
      <c r="A4980" t="s">
        <v>181</v>
      </c>
      <c r="B4980">
        <v>13</v>
      </c>
      <c r="C4980">
        <v>184</v>
      </c>
      <c r="D4980" t="s">
        <v>2046</v>
      </c>
    </row>
    <row r="4981" spans="1:4" hidden="1">
      <c r="A4981" t="s">
        <v>182</v>
      </c>
      <c r="B4981">
        <v>13</v>
      </c>
      <c r="C4981">
        <v>184</v>
      </c>
      <c r="D4981" t="s">
        <v>2046</v>
      </c>
    </row>
    <row r="4982" spans="1:4" hidden="1">
      <c r="A4982" t="s">
        <v>81</v>
      </c>
      <c r="B4982">
        <v>13</v>
      </c>
      <c r="C4982">
        <v>184</v>
      </c>
      <c r="D4982" t="s">
        <v>2046</v>
      </c>
    </row>
    <row r="4983" spans="1:4" hidden="1">
      <c r="A4983" t="s">
        <v>2327</v>
      </c>
      <c r="B4983">
        <v>13</v>
      </c>
      <c r="C4983">
        <v>728</v>
      </c>
      <c r="D4983" t="s">
        <v>2046</v>
      </c>
    </row>
    <row r="4984" spans="1:4" hidden="1">
      <c r="A4984" t="s">
        <v>83</v>
      </c>
      <c r="B4984">
        <v>13</v>
      </c>
      <c r="C4984">
        <v>184</v>
      </c>
      <c r="D4984" t="s">
        <v>2046</v>
      </c>
    </row>
    <row r="4985" spans="1:4" hidden="1">
      <c r="A4985" t="s">
        <v>310</v>
      </c>
      <c r="B4985">
        <v>13</v>
      </c>
      <c r="C4985">
        <v>184</v>
      </c>
      <c r="D4985" t="s">
        <v>2046</v>
      </c>
    </row>
    <row r="4986" spans="1:4" hidden="1">
      <c r="A4986" t="s">
        <v>2245</v>
      </c>
      <c r="B4986">
        <v>13</v>
      </c>
      <c r="C4986">
        <v>184</v>
      </c>
      <c r="D4986" t="s">
        <v>2046</v>
      </c>
    </row>
    <row r="4987" spans="1:4" hidden="1">
      <c r="A4987" t="s">
        <v>2246</v>
      </c>
      <c r="B4987">
        <v>13</v>
      </c>
      <c r="C4987">
        <v>184</v>
      </c>
      <c r="D4987" t="s">
        <v>2046</v>
      </c>
    </row>
    <row r="4988" spans="1:4" hidden="1">
      <c r="A4988" t="s">
        <v>579</v>
      </c>
      <c r="B4988">
        <v>13</v>
      </c>
      <c r="C4988">
        <v>184</v>
      </c>
      <c r="D4988" t="s">
        <v>2046</v>
      </c>
    </row>
    <row r="4989" spans="1:4" hidden="1">
      <c r="A4989" t="s">
        <v>2247</v>
      </c>
      <c r="B4989">
        <v>13</v>
      </c>
      <c r="C4989">
        <v>184</v>
      </c>
      <c r="D4989" t="s">
        <v>2046</v>
      </c>
    </row>
    <row r="4990" spans="1:4" hidden="1">
      <c r="A4990" t="s">
        <v>2248</v>
      </c>
      <c r="B4990">
        <v>13</v>
      </c>
      <c r="C4990">
        <v>184</v>
      </c>
      <c r="D4990" t="s">
        <v>2046</v>
      </c>
    </row>
    <row r="4991" spans="1:4" hidden="1">
      <c r="A4991" t="s">
        <v>2249</v>
      </c>
      <c r="B4991">
        <v>13</v>
      </c>
      <c r="C4991">
        <v>184</v>
      </c>
      <c r="D4991" t="s">
        <v>2046</v>
      </c>
    </row>
    <row r="4992" spans="1:4" hidden="1">
      <c r="A4992" t="s">
        <v>2250</v>
      </c>
      <c r="B4992">
        <v>13</v>
      </c>
      <c r="C4992">
        <v>184</v>
      </c>
      <c r="D4992" t="s">
        <v>2046</v>
      </c>
    </row>
    <row r="4993" spans="1:4" hidden="1">
      <c r="A4993" t="s">
        <v>2036</v>
      </c>
      <c r="B4993">
        <v>13</v>
      </c>
      <c r="C4993">
        <v>184</v>
      </c>
      <c r="D4993" t="s">
        <v>2046</v>
      </c>
    </row>
    <row r="4994" spans="1:4" hidden="1">
      <c r="A4994" t="s">
        <v>2328</v>
      </c>
      <c r="B4994">
        <v>13</v>
      </c>
      <c r="C4994">
        <v>364</v>
      </c>
      <c r="D4994" t="s">
        <v>2046</v>
      </c>
    </row>
    <row r="4995" spans="1:4" hidden="1">
      <c r="A4995" t="s">
        <v>448</v>
      </c>
      <c r="B4995">
        <v>13</v>
      </c>
      <c r="C4995">
        <v>175</v>
      </c>
      <c r="D4995" t="s">
        <v>2046</v>
      </c>
    </row>
    <row r="4996" spans="1:4" hidden="1">
      <c r="A4996" t="s">
        <v>452</v>
      </c>
      <c r="B4996">
        <v>13</v>
      </c>
      <c r="C4996">
        <v>9</v>
      </c>
      <c r="D4996" t="s">
        <v>2046</v>
      </c>
    </row>
    <row r="4997" spans="1:4" hidden="1">
      <c r="A4997" t="s">
        <v>2330</v>
      </c>
      <c r="B4997">
        <v>13</v>
      </c>
      <c r="C4997">
        <v>364</v>
      </c>
      <c r="D4997" t="s">
        <v>2046</v>
      </c>
    </row>
    <row r="4998" spans="1:4" hidden="1">
      <c r="A4998" t="s">
        <v>377</v>
      </c>
      <c r="B4998">
        <v>13</v>
      </c>
      <c r="C4998">
        <v>184</v>
      </c>
      <c r="D4998" t="s">
        <v>2046</v>
      </c>
    </row>
    <row r="4999" spans="1:4" hidden="1">
      <c r="A4999" t="s">
        <v>2331</v>
      </c>
      <c r="B4999">
        <v>13</v>
      </c>
      <c r="C4999">
        <v>878</v>
      </c>
      <c r="D4999" t="s">
        <v>2046</v>
      </c>
    </row>
    <row r="5000" spans="1:4" hidden="1">
      <c r="A5000" t="s">
        <v>2251</v>
      </c>
      <c r="B5000">
        <v>13</v>
      </c>
      <c r="C5000">
        <v>184</v>
      </c>
      <c r="D5000" t="s">
        <v>2046</v>
      </c>
    </row>
    <row r="5001" spans="1:4" hidden="1">
      <c r="A5001" t="s">
        <v>2252</v>
      </c>
      <c r="B5001">
        <v>13</v>
      </c>
      <c r="C5001">
        <v>184</v>
      </c>
      <c r="D5001" t="s">
        <v>2046</v>
      </c>
    </row>
    <row r="5002" spans="1:4" hidden="1">
      <c r="A5002" t="s">
        <v>2253</v>
      </c>
      <c r="B5002">
        <v>13</v>
      </c>
      <c r="C5002">
        <v>184</v>
      </c>
      <c r="D5002" t="s">
        <v>2046</v>
      </c>
    </row>
    <row r="5003" spans="1:4" hidden="1">
      <c r="A5003" t="s">
        <v>2254</v>
      </c>
      <c r="B5003">
        <v>13</v>
      </c>
      <c r="C5003">
        <v>184</v>
      </c>
      <c r="D5003" t="s">
        <v>2046</v>
      </c>
    </row>
    <row r="5004" spans="1:4" hidden="1">
      <c r="A5004" t="s">
        <v>2255</v>
      </c>
      <c r="B5004">
        <v>13</v>
      </c>
      <c r="C5004">
        <v>368</v>
      </c>
      <c r="D5004" t="s">
        <v>2046</v>
      </c>
    </row>
    <row r="5005" spans="1:4" hidden="1">
      <c r="A5005" t="s">
        <v>2256</v>
      </c>
      <c r="B5005">
        <v>13</v>
      </c>
      <c r="C5005">
        <v>368</v>
      </c>
      <c r="D5005" t="s">
        <v>2046</v>
      </c>
    </row>
    <row r="5006" spans="1:4" hidden="1">
      <c r="A5006" t="s">
        <v>2337</v>
      </c>
      <c r="B5006">
        <v>13</v>
      </c>
      <c r="C5006">
        <v>439</v>
      </c>
      <c r="D5006" t="s">
        <v>2046</v>
      </c>
    </row>
    <row r="5007" spans="1:4" hidden="1">
      <c r="A5007" t="s">
        <v>186</v>
      </c>
      <c r="B5007">
        <v>13</v>
      </c>
      <c r="C5007">
        <v>368</v>
      </c>
      <c r="D5007" t="s">
        <v>2046</v>
      </c>
    </row>
    <row r="5008" spans="1:4" hidden="1">
      <c r="A5008" t="s">
        <v>341</v>
      </c>
      <c r="B5008">
        <v>13</v>
      </c>
      <c r="C5008">
        <v>175</v>
      </c>
      <c r="D5008" t="s">
        <v>2046</v>
      </c>
    </row>
    <row r="5009" spans="1:4" hidden="1">
      <c r="A5009" t="s">
        <v>342</v>
      </c>
      <c r="B5009">
        <v>13</v>
      </c>
      <c r="C5009">
        <v>9</v>
      </c>
      <c r="D5009" t="s">
        <v>2046</v>
      </c>
    </row>
    <row r="5010" spans="1:4" hidden="1">
      <c r="A5010" t="s">
        <v>343</v>
      </c>
      <c r="B5010">
        <v>13</v>
      </c>
      <c r="C5010">
        <v>175</v>
      </c>
      <c r="D5010" t="s">
        <v>2046</v>
      </c>
    </row>
    <row r="5011" spans="1:4" hidden="1">
      <c r="A5011" t="s">
        <v>344</v>
      </c>
      <c r="B5011">
        <v>13</v>
      </c>
      <c r="C5011">
        <v>9</v>
      </c>
      <c r="D5011" t="s">
        <v>2046</v>
      </c>
    </row>
    <row r="5012" spans="1:4" hidden="1">
      <c r="A5012" t="s">
        <v>521</v>
      </c>
      <c r="B5012">
        <v>13</v>
      </c>
      <c r="C5012">
        <v>175</v>
      </c>
      <c r="D5012" t="s">
        <v>2046</v>
      </c>
    </row>
    <row r="5013" spans="1:4" hidden="1">
      <c r="A5013" t="s">
        <v>2041</v>
      </c>
      <c r="B5013">
        <v>13</v>
      </c>
      <c r="C5013">
        <v>9</v>
      </c>
      <c r="D5013" t="s">
        <v>2046</v>
      </c>
    </row>
    <row r="5014" spans="1:4" hidden="1">
      <c r="A5014" t="s">
        <v>522</v>
      </c>
      <c r="B5014">
        <v>13</v>
      </c>
      <c r="C5014">
        <v>175</v>
      </c>
      <c r="D5014" t="s">
        <v>2046</v>
      </c>
    </row>
    <row r="5015" spans="1:4" hidden="1">
      <c r="A5015" t="s">
        <v>2042</v>
      </c>
      <c r="B5015">
        <v>13</v>
      </c>
      <c r="C5015">
        <v>9</v>
      </c>
      <c r="D5015" t="s">
        <v>2046</v>
      </c>
    </row>
    <row r="5016" spans="1:4" hidden="1">
      <c r="A5016" t="s">
        <v>345</v>
      </c>
      <c r="B5016">
        <v>13</v>
      </c>
      <c r="C5016">
        <v>175</v>
      </c>
      <c r="D5016" t="s">
        <v>2046</v>
      </c>
    </row>
    <row r="5017" spans="1:4" hidden="1">
      <c r="A5017" t="s">
        <v>346</v>
      </c>
      <c r="B5017">
        <v>13</v>
      </c>
      <c r="C5017">
        <v>9</v>
      </c>
      <c r="D5017" t="s">
        <v>2046</v>
      </c>
    </row>
    <row r="5018" spans="1:4" hidden="1">
      <c r="A5018" t="s">
        <v>347</v>
      </c>
      <c r="B5018">
        <v>13</v>
      </c>
      <c r="C5018">
        <v>175</v>
      </c>
      <c r="D5018" t="s">
        <v>2046</v>
      </c>
    </row>
    <row r="5019" spans="1:4" hidden="1">
      <c r="A5019" t="s">
        <v>348</v>
      </c>
      <c r="B5019">
        <v>13</v>
      </c>
      <c r="C5019">
        <v>9</v>
      </c>
      <c r="D5019" t="s">
        <v>2046</v>
      </c>
    </row>
    <row r="5020" spans="1:4" hidden="1">
      <c r="A5020" t="s">
        <v>2257</v>
      </c>
      <c r="B5020">
        <v>13</v>
      </c>
      <c r="C5020">
        <v>500</v>
      </c>
      <c r="D5020" t="s">
        <v>2046</v>
      </c>
    </row>
    <row r="5021" spans="1:4" hidden="1">
      <c r="A5021" t="s">
        <v>2260</v>
      </c>
      <c r="B5021">
        <v>13</v>
      </c>
      <c r="C5021">
        <v>184</v>
      </c>
      <c r="D5021" t="s">
        <v>2046</v>
      </c>
    </row>
    <row r="5022" spans="1:4" hidden="1">
      <c r="A5022" t="s">
        <v>2261</v>
      </c>
      <c r="B5022">
        <v>13</v>
      </c>
      <c r="C5022">
        <v>184</v>
      </c>
      <c r="D5022" t="s">
        <v>2046</v>
      </c>
    </row>
    <row r="5023" spans="1:4" hidden="1">
      <c r="A5023" t="s">
        <v>556</v>
      </c>
      <c r="B5023">
        <v>14</v>
      </c>
      <c r="C5023">
        <v>624</v>
      </c>
      <c r="D5023" t="s">
        <v>2046</v>
      </c>
    </row>
    <row r="5024" spans="1:4" hidden="1">
      <c r="A5024" t="s">
        <v>106</v>
      </c>
      <c r="B5024">
        <v>14</v>
      </c>
      <c r="C5024">
        <v>1248</v>
      </c>
      <c r="D5024" t="s">
        <v>2046</v>
      </c>
    </row>
    <row r="5025" spans="1:4" hidden="1">
      <c r="A5025" t="s">
        <v>1723</v>
      </c>
      <c r="B5025">
        <v>14</v>
      </c>
      <c r="C5025">
        <v>312</v>
      </c>
      <c r="D5025" t="s">
        <v>2046</v>
      </c>
    </row>
    <row r="5026" spans="1:4" hidden="1">
      <c r="A5026" t="s">
        <v>162</v>
      </c>
      <c r="B5026">
        <v>14</v>
      </c>
      <c r="C5026">
        <v>312</v>
      </c>
      <c r="D5026" t="s">
        <v>2046</v>
      </c>
    </row>
    <row r="5027" spans="1:4" hidden="1">
      <c r="A5027" t="s">
        <v>530</v>
      </c>
      <c r="B5027">
        <v>14</v>
      </c>
      <c r="C5027">
        <v>312</v>
      </c>
      <c r="D5027" t="s">
        <v>2046</v>
      </c>
    </row>
    <row r="5028" spans="1:4" hidden="1">
      <c r="A5028" t="s">
        <v>164</v>
      </c>
      <c r="B5028">
        <v>14</v>
      </c>
      <c r="C5028">
        <v>312</v>
      </c>
      <c r="D5028" t="s">
        <v>2046</v>
      </c>
    </row>
    <row r="5029" spans="1:4" hidden="1">
      <c r="A5029" t="s">
        <v>262</v>
      </c>
      <c r="B5029">
        <v>14</v>
      </c>
      <c r="C5029">
        <v>312</v>
      </c>
      <c r="D5029" t="s">
        <v>2046</v>
      </c>
    </row>
    <row r="5030" spans="1:4" hidden="1">
      <c r="A5030" t="s">
        <v>391</v>
      </c>
      <c r="B5030">
        <v>14</v>
      </c>
      <c r="C5030">
        <v>312</v>
      </c>
      <c r="D5030" t="s">
        <v>2046</v>
      </c>
    </row>
    <row r="5031" spans="1:4" hidden="1">
      <c r="A5031" t="s">
        <v>329</v>
      </c>
      <c r="B5031">
        <v>14</v>
      </c>
      <c r="C5031">
        <v>312</v>
      </c>
      <c r="D5031" t="s">
        <v>2046</v>
      </c>
    </row>
    <row r="5032" spans="1:4" hidden="1">
      <c r="A5032" t="s">
        <v>8</v>
      </c>
      <c r="B5032">
        <v>14</v>
      </c>
      <c r="C5032">
        <v>312</v>
      </c>
      <c r="D5032" t="s">
        <v>2046</v>
      </c>
    </row>
    <row r="5033" spans="1:4" hidden="1">
      <c r="A5033" t="s">
        <v>62</v>
      </c>
      <c r="B5033">
        <v>14</v>
      </c>
      <c r="C5033">
        <v>312</v>
      </c>
      <c r="D5033" t="s">
        <v>2046</v>
      </c>
    </row>
    <row r="5034" spans="1:4" hidden="1">
      <c r="A5034" t="s">
        <v>63</v>
      </c>
      <c r="B5034">
        <v>14</v>
      </c>
      <c r="C5034">
        <v>312</v>
      </c>
      <c r="D5034" t="s">
        <v>2046</v>
      </c>
    </row>
    <row r="5035" spans="1:4" hidden="1">
      <c r="A5035" t="s">
        <v>64</v>
      </c>
      <c r="B5035">
        <v>14</v>
      </c>
      <c r="C5035">
        <v>312</v>
      </c>
      <c r="D5035" t="s">
        <v>2046</v>
      </c>
    </row>
    <row r="5036" spans="1:4" hidden="1">
      <c r="A5036" t="s">
        <v>65</v>
      </c>
      <c r="B5036">
        <v>14</v>
      </c>
      <c r="C5036">
        <v>312</v>
      </c>
      <c r="D5036" t="s">
        <v>2046</v>
      </c>
    </row>
    <row r="5037" spans="1:4" hidden="1">
      <c r="A5037" t="s">
        <v>66</v>
      </c>
      <c r="B5037">
        <v>14</v>
      </c>
      <c r="C5037">
        <v>312</v>
      </c>
      <c r="D5037" t="s">
        <v>2046</v>
      </c>
    </row>
    <row r="5038" spans="1:4" hidden="1">
      <c r="A5038" t="s">
        <v>10</v>
      </c>
      <c r="B5038">
        <v>14</v>
      </c>
      <c r="C5038">
        <v>312</v>
      </c>
      <c r="D5038" t="s">
        <v>2046</v>
      </c>
    </row>
    <row r="5039" spans="1:4" hidden="1">
      <c r="A5039" t="s">
        <v>12</v>
      </c>
      <c r="B5039">
        <v>14</v>
      </c>
      <c r="C5039">
        <v>624</v>
      </c>
      <c r="D5039" t="s">
        <v>2046</v>
      </c>
    </row>
    <row r="5040" spans="1:4" hidden="1">
      <c r="A5040" t="s">
        <v>372</v>
      </c>
      <c r="B5040">
        <v>14</v>
      </c>
      <c r="C5040">
        <v>312</v>
      </c>
      <c r="D5040" t="s">
        <v>2046</v>
      </c>
    </row>
    <row r="5041" spans="1:4" hidden="1">
      <c r="A5041" t="s">
        <v>508</v>
      </c>
      <c r="B5041">
        <v>14</v>
      </c>
      <c r="C5041">
        <v>312</v>
      </c>
      <c r="D5041" t="s">
        <v>2046</v>
      </c>
    </row>
    <row r="5042" spans="1:4" hidden="1">
      <c r="A5042" t="s">
        <v>330</v>
      </c>
      <c r="B5042">
        <v>14</v>
      </c>
      <c r="C5042">
        <v>624</v>
      </c>
      <c r="D5042" t="s">
        <v>2046</v>
      </c>
    </row>
    <row r="5043" spans="1:4" hidden="1">
      <c r="A5043" t="s">
        <v>2231</v>
      </c>
      <c r="B5043">
        <v>14</v>
      </c>
      <c r="C5043">
        <v>2808</v>
      </c>
      <c r="D5043" t="s">
        <v>2046</v>
      </c>
    </row>
    <row r="5044" spans="1:4" hidden="1">
      <c r="A5044" t="s">
        <v>392</v>
      </c>
      <c r="B5044">
        <v>14</v>
      </c>
      <c r="C5044">
        <v>312</v>
      </c>
      <c r="D5044" t="s">
        <v>2046</v>
      </c>
    </row>
    <row r="5045" spans="1:4" hidden="1">
      <c r="A5045" t="s">
        <v>331</v>
      </c>
      <c r="B5045">
        <v>14</v>
      </c>
      <c r="C5045">
        <v>312</v>
      </c>
      <c r="D5045" t="s">
        <v>2046</v>
      </c>
    </row>
    <row r="5046" spans="1:4" hidden="1">
      <c r="A5046" t="s">
        <v>438</v>
      </c>
      <c r="B5046">
        <v>14</v>
      </c>
      <c r="C5046">
        <v>312</v>
      </c>
      <c r="D5046" t="s">
        <v>2046</v>
      </c>
    </row>
    <row r="5047" spans="1:4" hidden="1">
      <c r="A5047" t="s">
        <v>332</v>
      </c>
      <c r="B5047">
        <v>14</v>
      </c>
      <c r="C5047">
        <v>936</v>
      </c>
      <c r="D5047" t="s">
        <v>2046</v>
      </c>
    </row>
    <row r="5048" spans="1:4" hidden="1">
      <c r="A5048" t="s">
        <v>2232</v>
      </c>
      <c r="B5048">
        <v>14</v>
      </c>
      <c r="C5048">
        <v>624</v>
      </c>
      <c r="D5048" t="s">
        <v>2046</v>
      </c>
    </row>
    <row r="5049" spans="1:4" hidden="1">
      <c r="A5049" t="s">
        <v>333</v>
      </c>
      <c r="B5049">
        <v>14</v>
      </c>
      <c r="C5049">
        <v>624</v>
      </c>
      <c r="D5049" t="s">
        <v>2046</v>
      </c>
    </row>
    <row r="5050" spans="1:4" hidden="1">
      <c r="A5050" t="s">
        <v>279</v>
      </c>
      <c r="B5050">
        <v>14</v>
      </c>
      <c r="C5050">
        <v>1248</v>
      </c>
      <c r="D5050" t="s">
        <v>2046</v>
      </c>
    </row>
    <row r="5051" spans="1:4" hidden="1">
      <c r="A5051" t="s">
        <v>393</v>
      </c>
      <c r="B5051">
        <v>14</v>
      </c>
      <c r="C5051">
        <v>624</v>
      </c>
      <c r="D5051" t="s">
        <v>2046</v>
      </c>
    </row>
    <row r="5052" spans="1:4" hidden="1">
      <c r="A5052" t="s">
        <v>2233</v>
      </c>
      <c r="B5052">
        <v>14</v>
      </c>
      <c r="C5052">
        <v>312</v>
      </c>
      <c r="D5052" t="s">
        <v>2046</v>
      </c>
    </row>
    <row r="5053" spans="1:4" hidden="1">
      <c r="A5053" t="s">
        <v>67</v>
      </c>
      <c r="B5053">
        <v>14</v>
      </c>
      <c r="C5053">
        <v>1560</v>
      </c>
      <c r="D5053" t="s">
        <v>2046</v>
      </c>
    </row>
    <row r="5054" spans="1:4" hidden="1">
      <c r="A5054" t="s">
        <v>68</v>
      </c>
      <c r="B5054">
        <v>14</v>
      </c>
      <c r="C5054">
        <v>312</v>
      </c>
      <c r="D5054" t="s">
        <v>2046</v>
      </c>
    </row>
    <row r="5055" spans="1:4" hidden="1">
      <c r="A5055" t="s">
        <v>69</v>
      </c>
      <c r="B5055">
        <v>14</v>
      </c>
      <c r="C5055">
        <v>312</v>
      </c>
      <c r="D5055" t="s">
        <v>2046</v>
      </c>
    </row>
    <row r="5056" spans="1:4" hidden="1">
      <c r="A5056" t="s">
        <v>70</v>
      </c>
      <c r="B5056">
        <v>14</v>
      </c>
      <c r="C5056">
        <v>312</v>
      </c>
      <c r="D5056" t="s">
        <v>2046</v>
      </c>
    </row>
    <row r="5057" spans="1:4" hidden="1">
      <c r="A5057" t="s">
        <v>71</v>
      </c>
      <c r="B5057">
        <v>14</v>
      </c>
      <c r="C5057">
        <v>312</v>
      </c>
      <c r="D5057" t="s">
        <v>2046</v>
      </c>
    </row>
    <row r="5058" spans="1:4" hidden="1">
      <c r="A5058" t="s">
        <v>108</v>
      </c>
      <c r="B5058">
        <v>14</v>
      </c>
      <c r="C5058">
        <v>312</v>
      </c>
      <c r="D5058" t="s">
        <v>2046</v>
      </c>
    </row>
    <row r="5059" spans="1:4" hidden="1">
      <c r="A5059" t="s">
        <v>548</v>
      </c>
      <c r="B5059">
        <v>14</v>
      </c>
      <c r="C5059">
        <v>312</v>
      </c>
      <c r="D5059" t="s">
        <v>2046</v>
      </c>
    </row>
    <row r="5060" spans="1:4" hidden="1">
      <c r="A5060" t="s">
        <v>263</v>
      </c>
      <c r="B5060">
        <v>14</v>
      </c>
      <c r="C5060">
        <v>624</v>
      </c>
      <c r="D5060" t="s">
        <v>2046</v>
      </c>
    </row>
    <row r="5061" spans="1:4" hidden="1">
      <c r="A5061" t="s">
        <v>2234</v>
      </c>
      <c r="B5061">
        <v>14</v>
      </c>
      <c r="C5061">
        <v>312</v>
      </c>
      <c r="D5061" t="s">
        <v>2046</v>
      </c>
    </row>
    <row r="5062" spans="1:4" hidden="1">
      <c r="A5062" t="s">
        <v>440</v>
      </c>
      <c r="B5062">
        <v>14</v>
      </c>
      <c r="C5062">
        <v>312</v>
      </c>
      <c r="D5062" t="s">
        <v>2046</v>
      </c>
    </row>
    <row r="5063" spans="1:4" hidden="1">
      <c r="A5063" t="s">
        <v>167</v>
      </c>
      <c r="B5063">
        <v>14</v>
      </c>
      <c r="C5063">
        <v>1248</v>
      </c>
      <c r="D5063" t="s">
        <v>2046</v>
      </c>
    </row>
    <row r="5064" spans="1:4" hidden="1">
      <c r="A5064" t="s">
        <v>574</v>
      </c>
      <c r="B5064">
        <v>14</v>
      </c>
      <c r="C5064">
        <v>312</v>
      </c>
      <c r="D5064" t="s">
        <v>2046</v>
      </c>
    </row>
    <row r="5065" spans="1:4" hidden="1">
      <c r="A5065" t="s">
        <v>2235</v>
      </c>
      <c r="B5065">
        <v>14</v>
      </c>
      <c r="C5065">
        <v>312</v>
      </c>
      <c r="D5065" t="s">
        <v>2046</v>
      </c>
    </row>
    <row r="5066" spans="1:4" hidden="1">
      <c r="A5066" t="s">
        <v>13</v>
      </c>
      <c r="B5066">
        <v>14</v>
      </c>
      <c r="C5066">
        <v>624</v>
      </c>
      <c r="D5066" t="s">
        <v>2046</v>
      </c>
    </row>
    <row r="5067" spans="1:4" hidden="1">
      <c r="A5067" t="s">
        <v>73</v>
      </c>
      <c r="B5067">
        <v>14</v>
      </c>
      <c r="C5067">
        <v>624</v>
      </c>
      <c r="D5067" t="s">
        <v>2046</v>
      </c>
    </row>
    <row r="5068" spans="1:4" hidden="1">
      <c r="A5068" t="s">
        <v>2236</v>
      </c>
      <c r="B5068">
        <v>14</v>
      </c>
      <c r="C5068">
        <v>312</v>
      </c>
      <c r="D5068" t="s">
        <v>2046</v>
      </c>
    </row>
    <row r="5069" spans="1:4" hidden="1">
      <c r="A5069" t="s">
        <v>74</v>
      </c>
      <c r="B5069">
        <v>14</v>
      </c>
      <c r="C5069">
        <v>312</v>
      </c>
      <c r="D5069" t="s">
        <v>2046</v>
      </c>
    </row>
    <row r="5070" spans="1:4" hidden="1">
      <c r="A5070" t="s">
        <v>2237</v>
      </c>
      <c r="B5070">
        <v>14</v>
      </c>
      <c r="C5070">
        <v>624</v>
      </c>
      <c r="D5070" t="s">
        <v>2046</v>
      </c>
    </row>
    <row r="5071" spans="1:4" hidden="1">
      <c r="A5071" t="s">
        <v>528</v>
      </c>
      <c r="B5071">
        <v>14</v>
      </c>
      <c r="C5071">
        <v>624</v>
      </c>
      <c r="D5071" t="s">
        <v>2046</v>
      </c>
    </row>
    <row r="5072" spans="1:4" hidden="1">
      <c r="A5072" t="s">
        <v>75</v>
      </c>
      <c r="B5072">
        <v>14</v>
      </c>
      <c r="C5072">
        <v>624</v>
      </c>
      <c r="D5072" t="s">
        <v>2046</v>
      </c>
    </row>
    <row r="5073" spans="1:4" hidden="1">
      <c r="A5073" t="s">
        <v>109</v>
      </c>
      <c r="B5073">
        <v>14</v>
      </c>
      <c r="C5073">
        <v>312</v>
      </c>
      <c r="D5073" t="s">
        <v>2046</v>
      </c>
    </row>
    <row r="5074" spans="1:4" hidden="1">
      <c r="A5074" t="s">
        <v>462</v>
      </c>
      <c r="B5074">
        <v>14</v>
      </c>
      <c r="C5074">
        <v>312</v>
      </c>
      <c r="D5074" t="s">
        <v>2046</v>
      </c>
    </row>
    <row r="5075" spans="1:4" hidden="1">
      <c r="A5075" t="s">
        <v>463</v>
      </c>
      <c r="B5075">
        <v>14</v>
      </c>
      <c r="C5075">
        <v>312</v>
      </c>
      <c r="D5075" t="s">
        <v>2046</v>
      </c>
    </row>
    <row r="5076" spans="1:4" hidden="1">
      <c r="A5076" t="s">
        <v>464</v>
      </c>
      <c r="B5076">
        <v>14</v>
      </c>
      <c r="C5076">
        <v>312</v>
      </c>
      <c r="D5076" t="s">
        <v>2046</v>
      </c>
    </row>
    <row r="5077" spans="1:4" hidden="1">
      <c r="A5077" t="s">
        <v>486</v>
      </c>
      <c r="B5077">
        <v>14</v>
      </c>
      <c r="C5077">
        <v>312</v>
      </c>
      <c r="D5077" t="s">
        <v>2046</v>
      </c>
    </row>
    <row r="5078" spans="1:4" hidden="1">
      <c r="A5078" t="s">
        <v>395</v>
      </c>
      <c r="B5078">
        <v>14</v>
      </c>
      <c r="C5078">
        <v>312</v>
      </c>
      <c r="D5078" t="s">
        <v>2046</v>
      </c>
    </row>
    <row r="5079" spans="1:4" hidden="1">
      <c r="A5079" t="s">
        <v>301</v>
      </c>
      <c r="B5079">
        <v>14</v>
      </c>
      <c r="C5079">
        <v>312</v>
      </c>
      <c r="D5079" t="s">
        <v>2046</v>
      </c>
    </row>
    <row r="5080" spans="1:4" hidden="1">
      <c r="A5080" t="s">
        <v>76</v>
      </c>
      <c r="B5080">
        <v>14</v>
      </c>
      <c r="C5080">
        <v>312</v>
      </c>
      <c r="D5080" t="s">
        <v>2046</v>
      </c>
    </row>
    <row r="5081" spans="1:4" hidden="1">
      <c r="A5081" t="s">
        <v>168</v>
      </c>
      <c r="B5081">
        <v>14</v>
      </c>
      <c r="C5081">
        <v>312</v>
      </c>
      <c r="D5081" t="s">
        <v>2046</v>
      </c>
    </row>
    <row r="5082" spans="1:4" hidden="1">
      <c r="A5082" t="s">
        <v>14</v>
      </c>
      <c r="B5082">
        <v>14</v>
      </c>
      <c r="C5082">
        <v>936</v>
      </c>
      <c r="D5082" t="s">
        <v>2046</v>
      </c>
    </row>
    <row r="5083" spans="1:4" hidden="1">
      <c r="A5083" t="s">
        <v>15</v>
      </c>
      <c r="B5083">
        <v>14</v>
      </c>
      <c r="C5083">
        <v>624</v>
      </c>
      <c r="D5083" t="s">
        <v>2046</v>
      </c>
    </row>
    <row r="5084" spans="1:4" hidden="1">
      <c r="A5084" t="s">
        <v>472</v>
      </c>
      <c r="B5084">
        <v>14</v>
      </c>
      <c r="C5084">
        <v>1248</v>
      </c>
      <c r="D5084" t="s">
        <v>2046</v>
      </c>
    </row>
    <row r="5085" spans="1:4" hidden="1">
      <c r="A5085" t="s">
        <v>16</v>
      </c>
      <c r="B5085">
        <v>14</v>
      </c>
      <c r="C5085">
        <v>624</v>
      </c>
      <c r="D5085" t="s">
        <v>2046</v>
      </c>
    </row>
    <row r="5086" spans="1:4" hidden="1">
      <c r="A5086" t="s">
        <v>17</v>
      </c>
      <c r="B5086">
        <v>14</v>
      </c>
      <c r="C5086">
        <v>624</v>
      </c>
      <c r="D5086" t="s">
        <v>2046</v>
      </c>
    </row>
    <row r="5087" spans="1:4" hidden="1">
      <c r="A5087" t="s">
        <v>18</v>
      </c>
      <c r="B5087">
        <v>14</v>
      </c>
      <c r="C5087">
        <v>1872</v>
      </c>
      <c r="D5087" t="s">
        <v>2046</v>
      </c>
    </row>
    <row r="5088" spans="1:4" hidden="1">
      <c r="A5088" t="s">
        <v>396</v>
      </c>
      <c r="B5088">
        <v>14</v>
      </c>
      <c r="C5088">
        <v>3744</v>
      </c>
      <c r="D5088" t="s">
        <v>2046</v>
      </c>
    </row>
    <row r="5089" spans="1:4" hidden="1">
      <c r="A5089" t="s">
        <v>19</v>
      </c>
      <c r="B5089">
        <v>14</v>
      </c>
      <c r="C5089">
        <v>624</v>
      </c>
      <c r="D5089" t="s">
        <v>2046</v>
      </c>
    </row>
    <row r="5090" spans="1:4" hidden="1">
      <c r="A5090" t="s">
        <v>21</v>
      </c>
      <c r="B5090">
        <v>14</v>
      </c>
      <c r="C5090">
        <v>1872</v>
      </c>
      <c r="D5090" t="s">
        <v>2046</v>
      </c>
    </row>
    <row r="5091" spans="1:4" hidden="1">
      <c r="A5091" t="s">
        <v>22</v>
      </c>
      <c r="B5091">
        <v>14</v>
      </c>
      <c r="C5091">
        <v>1872</v>
      </c>
      <c r="D5091" t="s">
        <v>2046</v>
      </c>
    </row>
    <row r="5092" spans="1:4" hidden="1">
      <c r="A5092" t="s">
        <v>23</v>
      </c>
      <c r="B5092">
        <v>14</v>
      </c>
      <c r="C5092">
        <v>312</v>
      </c>
      <c r="D5092" t="s">
        <v>2046</v>
      </c>
    </row>
    <row r="5093" spans="1:4" hidden="1">
      <c r="A5093" t="s">
        <v>169</v>
      </c>
      <c r="B5093">
        <v>14</v>
      </c>
      <c r="C5093">
        <v>312</v>
      </c>
      <c r="D5093" t="s">
        <v>2046</v>
      </c>
    </row>
    <row r="5094" spans="1:4" hidden="1">
      <c r="A5094" t="s">
        <v>24</v>
      </c>
      <c r="B5094">
        <v>14</v>
      </c>
      <c r="C5094">
        <v>312</v>
      </c>
      <c r="D5094" t="s">
        <v>2046</v>
      </c>
    </row>
    <row r="5095" spans="1:4" hidden="1">
      <c r="A5095" t="s">
        <v>170</v>
      </c>
      <c r="B5095">
        <v>14</v>
      </c>
      <c r="C5095">
        <v>312</v>
      </c>
      <c r="D5095" t="s">
        <v>2046</v>
      </c>
    </row>
    <row r="5096" spans="1:4" hidden="1">
      <c r="A5096" t="s">
        <v>25</v>
      </c>
      <c r="B5096">
        <v>14</v>
      </c>
      <c r="C5096">
        <v>312</v>
      </c>
      <c r="D5096" t="s">
        <v>2046</v>
      </c>
    </row>
    <row r="5097" spans="1:4" hidden="1">
      <c r="A5097" t="s">
        <v>171</v>
      </c>
      <c r="B5097">
        <v>14</v>
      </c>
      <c r="C5097">
        <v>312</v>
      </c>
      <c r="D5097" t="s">
        <v>2046</v>
      </c>
    </row>
    <row r="5098" spans="1:4" hidden="1">
      <c r="A5098" t="s">
        <v>26</v>
      </c>
      <c r="B5098">
        <v>14</v>
      </c>
      <c r="C5098">
        <v>312</v>
      </c>
      <c r="D5098" t="s">
        <v>2046</v>
      </c>
    </row>
    <row r="5099" spans="1:4" hidden="1">
      <c r="A5099" t="s">
        <v>2238</v>
      </c>
      <c r="B5099">
        <v>14</v>
      </c>
      <c r="C5099">
        <v>312</v>
      </c>
      <c r="D5099" t="s">
        <v>2046</v>
      </c>
    </row>
    <row r="5100" spans="1:4" hidden="1">
      <c r="A5100" t="s">
        <v>2239</v>
      </c>
      <c r="B5100">
        <v>14</v>
      </c>
      <c r="C5100">
        <v>312</v>
      </c>
      <c r="D5100" t="s">
        <v>2046</v>
      </c>
    </row>
    <row r="5101" spans="1:4" hidden="1">
      <c r="A5101" t="s">
        <v>1712</v>
      </c>
      <c r="B5101">
        <v>14</v>
      </c>
      <c r="C5101">
        <v>383</v>
      </c>
      <c r="D5101" t="s">
        <v>2046</v>
      </c>
    </row>
    <row r="5102" spans="1:4" hidden="1">
      <c r="A5102" t="s">
        <v>27</v>
      </c>
      <c r="B5102">
        <v>14</v>
      </c>
      <c r="C5102">
        <v>1248</v>
      </c>
      <c r="D5102" t="s">
        <v>2046</v>
      </c>
    </row>
    <row r="5103" spans="1:4" hidden="1">
      <c r="A5103" t="s">
        <v>1698</v>
      </c>
      <c r="B5103">
        <v>14</v>
      </c>
      <c r="C5103">
        <v>624</v>
      </c>
      <c r="D5103" t="s">
        <v>2046</v>
      </c>
    </row>
    <row r="5104" spans="1:4" hidden="1">
      <c r="A5104" t="s">
        <v>28</v>
      </c>
      <c r="B5104">
        <v>14</v>
      </c>
      <c r="C5104">
        <v>624</v>
      </c>
      <c r="D5104" t="s">
        <v>2046</v>
      </c>
    </row>
    <row r="5105" spans="1:4" hidden="1">
      <c r="A5105" t="s">
        <v>110</v>
      </c>
      <c r="B5105">
        <v>14</v>
      </c>
      <c r="C5105">
        <v>312</v>
      </c>
      <c r="D5105" t="s">
        <v>2046</v>
      </c>
    </row>
    <row r="5106" spans="1:4" hidden="1">
      <c r="A5106" t="s">
        <v>172</v>
      </c>
      <c r="B5106">
        <v>14</v>
      </c>
      <c r="C5106">
        <v>312</v>
      </c>
      <c r="D5106" t="s">
        <v>2046</v>
      </c>
    </row>
    <row r="5107" spans="1:4" hidden="1">
      <c r="A5107" t="s">
        <v>29</v>
      </c>
      <c r="B5107">
        <v>14</v>
      </c>
      <c r="C5107">
        <v>312</v>
      </c>
      <c r="D5107" t="s">
        <v>2046</v>
      </c>
    </row>
    <row r="5108" spans="1:4" hidden="1">
      <c r="A5108" t="s">
        <v>111</v>
      </c>
      <c r="B5108">
        <v>14</v>
      </c>
      <c r="C5108">
        <v>312</v>
      </c>
      <c r="D5108" t="s">
        <v>2046</v>
      </c>
    </row>
    <row r="5109" spans="1:4" hidden="1">
      <c r="A5109" t="s">
        <v>173</v>
      </c>
      <c r="B5109">
        <v>14</v>
      </c>
      <c r="C5109">
        <v>312</v>
      </c>
      <c r="D5109" t="s">
        <v>2046</v>
      </c>
    </row>
    <row r="5110" spans="1:4" hidden="1">
      <c r="A5110" t="s">
        <v>30</v>
      </c>
      <c r="B5110">
        <v>14</v>
      </c>
      <c r="C5110">
        <v>312</v>
      </c>
      <c r="D5110" t="s">
        <v>2046</v>
      </c>
    </row>
    <row r="5111" spans="1:4" hidden="1">
      <c r="A5111" t="s">
        <v>397</v>
      </c>
      <c r="B5111">
        <v>14</v>
      </c>
      <c r="C5111">
        <v>624</v>
      </c>
      <c r="D5111" t="s">
        <v>2046</v>
      </c>
    </row>
    <row r="5112" spans="1:4" hidden="1">
      <c r="A5112" t="s">
        <v>31</v>
      </c>
      <c r="B5112">
        <v>14</v>
      </c>
      <c r="C5112">
        <v>1248</v>
      </c>
      <c r="D5112" t="s">
        <v>2046</v>
      </c>
    </row>
    <row r="5113" spans="1:4" hidden="1">
      <c r="A5113" t="s">
        <v>422</v>
      </c>
      <c r="B5113">
        <v>14</v>
      </c>
      <c r="C5113">
        <v>1248</v>
      </c>
      <c r="D5113" t="s">
        <v>2046</v>
      </c>
    </row>
    <row r="5114" spans="1:4" hidden="1">
      <c r="A5114" t="s">
        <v>32</v>
      </c>
      <c r="B5114">
        <v>14</v>
      </c>
      <c r="C5114">
        <v>624</v>
      </c>
      <c r="D5114" t="s">
        <v>2046</v>
      </c>
    </row>
    <row r="5115" spans="1:4" hidden="1">
      <c r="A5115" t="s">
        <v>33</v>
      </c>
      <c r="B5115">
        <v>14</v>
      </c>
      <c r="C5115">
        <v>936</v>
      </c>
      <c r="D5115" t="s">
        <v>2046</v>
      </c>
    </row>
    <row r="5116" spans="1:4" hidden="1">
      <c r="A5116" t="s">
        <v>34</v>
      </c>
      <c r="B5116">
        <v>14</v>
      </c>
      <c r="C5116">
        <v>936</v>
      </c>
      <c r="D5116" t="s">
        <v>2046</v>
      </c>
    </row>
    <row r="5117" spans="1:4" hidden="1">
      <c r="A5117" t="s">
        <v>35</v>
      </c>
      <c r="B5117">
        <v>14</v>
      </c>
      <c r="C5117">
        <v>624</v>
      </c>
      <c r="D5117" t="s">
        <v>2046</v>
      </c>
    </row>
    <row r="5118" spans="1:4" hidden="1">
      <c r="A5118" t="s">
        <v>398</v>
      </c>
      <c r="B5118">
        <v>14</v>
      </c>
      <c r="C5118">
        <v>624</v>
      </c>
      <c r="D5118" t="s">
        <v>2046</v>
      </c>
    </row>
    <row r="5119" spans="1:4" hidden="1">
      <c r="A5119" t="s">
        <v>423</v>
      </c>
      <c r="B5119">
        <v>14</v>
      </c>
      <c r="C5119">
        <v>624</v>
      </c>
      <c r="D5119" t="s">
        <v>2046</v>
      </c>
    </row>
    <row r="5120" spans="1:4" hidden="1">
      <c r="A5120" t="s">
        <v>400</v>
      </c>
      <c r="B5120">
        <v>14</v>
      </c>
      <c r="C5120">
        <v>2184</v>
      </c>
      <c r="D5120" t="s">
        <v>2046</v>
      </c>
    </row>
    <row r="5121" spans="1:4" hidden="1">
      <c r="A5121" t="s">
        <v>36</v>
      </c>
      <c r="B5121">
        <v>14</v>
      </c>
      <c r="C5121">
        <v>312</v>
      </c>
      <c r="D5121" t="s">
        <v>2046</v>
      </c>
    </row>
    <row r="5122" spans="1:4" hidden="1">
      <c r="A5122" t="s">
        <v>37</v>
      </c>
      <c r="B5122">
        <v>14</v>
      </c>
      <c r="C5122">
        <v>312</v>
      </c>
      <c r="D5122" t="s">
        <v>2046</v>
      </c>
    </row>
    <row r="5123" spans="1:4" hidden="1">
      <c r="A5123" t="s">
        <v>38</v>
      </c>
      <c r="B5123">
        <v>14</v>
      </c>
      <c r="C5123">
        <v>312</v>
      </c>
      <c r="D5123" t="s">
        <v>2046</v>
      </c>
    </row>
    <row r="5124" spans="1:4" hidden="1">
      <c r="A5124" t="s">
        <v>39</v>
      </c>
      <c r="B5124">
        <v>14</v>
      </c>
      <c r="C5124">
        <v>312</v>
      </c>
      <c r="D5124" t="s">
        <v>2046</v>
      </c>
    </row>
    <row r="5125" spans="1:4" hidden="1">
      <c r="A5125" t="s">
        <v>40</v>
      </c>
      <c r="B5125">
        <v>14</v>
      </c>
      <c r="C5125">
        <v>312</v>
      </c>
      <c r="D5125" t="s">
        <v>2046</v>
      </c>
    </row>
    <row r="5126" spans="1:4" hidden="1">
      <c r="A5126" t="s">
        <v>424</v>
      </c>
      <c r="B5126">
        <v>14</v>
      </c>
      <c r="C5126">
        <v>936</v>
      </c>
      <c r="D5126" t="s">
        <v>2046</v>
      </c>
    </row>
    <row r="5127" spans="1:4" hidden="1">
      <c r="A5127" t="s">
        <v>2240</v>
      </c>
      <c r="B5127">
        <v>14</v>
      </c>
      <c r="C5127">
        <v>312</v>
      </c>
      <c r="D5127" t="s">
        <v>2046</v>
      </c>
    </row>
    <row r="5128" spans="1:4" hidden="1">
      <c r="A5128" t="s">
        <v>41</v>
      </c>
      <c r="B5128">
        <v>14</v>
      </c>
      <c r="C5128">
        <v>312</v>
      </c>
      <c r="D5128" t="s">
        <v>2046</v>
      </c>
    </row>
    <row r="5129" spans="1:4" hidden="1">
      <c r="A5129" t="s">
        <v>42</v>
      </c>
      <c r="B5129">
        <v>14</v>
      </c>
      <c r="C5129">
        <v>1248</v>
      </c>
      <c r="D5129" t="s">
        <v>2046</v>
      </c>
    </row>
    <row r="5130" spans="1:4" hidden="1">
      <c r="A5130" t="s">
        <v>473</v>
      </c>
      <c r="B5130">
        <v>14</v>
      </c>
      <c r="C5130">
        <v>624</v>
      </c>
      <c r="D5130" t="s">
        <v>2046</v>
      </c>
    </row>
    <row r="5131" spans="1:4" hidden="1">
      <c r="A5131" t="s">
        <v>43</v>
      </c>
      <c r="B5131">
        <v>14</v>
      </c>
      <c r="C5131">
        <v>624</v>
      </c>
      <c r="D5131" t="s">
        <v>2046</v>
      </c>
    </row>
    <row r="5132" spans="1:4" hidden="1">
      <c r="A5132" t="s">
        <v>474</v>
      </c>
      <c r="B5132">
        <v>14</v>
      </c>
      <c r="C5132">
        <v>1824</v>
      </c>
      <c r="D5132" t="s">
        <v>2046</v>
      </c>
    </row>
    <row r="5133" spans="1:4" hidden="1">
      <c r="A5133" t="s">
        <v>174</v>
      </c>
      <c r="B5133">
        <v>14</v>
      </c>
      <c r="C5133">
        <v>1248</v>
      </c>
      <c r="D5133" t="s">
        <v>2046</v>
      </c>
    </row>
    <row r="5134" spans="1:4" hidden="1">
      <c r="A5134" t="s">
        <v>425</v>
      </c>
      <c r="B5134">
        <v>14</v>
      </c>
      <c r="C5134">
        <v>624</v>
      </c>
      <c r="D5134" t="s">
        <v>2046</v>
      </c>
    </row>
    <row r="5135" spans="1:4" hidden="1">
      <c r="A5135" t="s">
        <v>175</v>
      </c>
      <c r="B5135">
        <v>14</v>
      </c>
      <c r="C5135">
        <v>936</v>
      </c>
      <c r="D5135" t="s">
        <v>2046</v>
      </c>
    </row>
    <row r="5136" spans="1:4" hidden="1">
      <c r="A5136" t="s">
        <v>2267</v>
      </c>
      <c r="B5136">
        <v>14</v>
      </c>
      <c r="C5136">
        <v>264</v>
      </c>
      <c r="D5136" t="s">
        <v>2046</v>
      </c>
    </row>
    <row r="5137" spans="1:4" hidden="1">
      <c r="A5137" t="s">
        <v>426</v>
      </c>
      <c r="B5137">
        <v>14</v>
      </c>
      <c r="C5137">
        <v>312</v>
      </c>
      <c r="D5137" t="s">
        <v>2046</v>
      </c>
    </row>
    <row r="5138" spans="1:4" hidden="1">
      <c r="A5138" t="s">
        <v>531</v>
      </c>
      <c r="B5138">
        <v>14</v>
      </c>
      <c r="C5138">
        <v>312</v>
      </c>
      <c r="D5138" t="s">
        <v>2046</v>
      </c>
    </row>
    <row r="5139" spans="1:4" hidden="1">
      <c r="A5139" t="s">
        <v>2268</v>
      </c>
      <c r="B5139">
        <v>14</v>
      </c>
      <c r="C5139">
        <v>132</v>
      </c>
      <c r="D5139" t="s">
        <v>2046</v>
      </c>
    </row>
    <row r="5140" spans="1:4" hidden="1">
      <c r="A5140" t="s">
        <v>2269</v>
      </c>
      <c r="B5140">
        <v>14</v>
      </c>
      <c r="C5140">
        <v>132</v>
      </c>
      <c r="D5140" t="s">
        <v>2046</v>
      </c>
    </row>
    <row r="5141" spans="1:4" hidden="1">
      <c r="A5141" t="s">
        <v>2270</v>
      </c>
      <c r="B5141">
        <v>14</v>
      </c>
      <c r="C5141">
        <v>132</v>
      </c>
      <c r="D5141" t="s">
        <v>2046</v>
      </c>
    </row>
    <row r="5142" spans="1:4" hidden="1">
      <c r="A5142" t="s">
        <v>2271</v>
      </c>
      <c r="B5142">
        <v>14</v>
      </c>
      <c r="C5142">
        <v>132</v>
      </c>
      <c r="D5142" t="s">
        <v>2046</v>
      </c>
    </row>
    <row r="5143" spans="1:4" hidden="1">
      <c r="A5143" t="s">
        <v>2272</v>
      </c>
      <c r="B5143">
        <v>14</v>
      </c>
      <c r="C5143">
        <v>132</v>
      </c>
      <c r="D5143" t="s">
        <v>2046</v>
      </c>
    </row>
    <row r="5144" spans="1:4" hidden="1">
      <c r="A5144" t="s">
        <v>2273</v>
      </c>
      <c r="B5144">
        <v>14</v>
      </c>
      <c r="C5144">
        <v>132</v>
      </c>
      <c r="D5144" t="s">
        <v>2046</v>
      </c>
    </row>
    <row r="5145" spans="1:4" hidden="1">
      <c r="A5145" t="s">
        <v>2274</v>
      </c>
      <c r="B5145">
        <v>14</v>
      </c>
      <c r="C5145">
        <v>132</v>
      </c>
      <c r="D5145" t="s">
        <v>2046</v>
      </c>
    </row>
    <row r="5146" spans="1:4" hidden="1">
      <c r="A5146" t="s">
        <v>2275</v>
      </c>
      <c r="B5146">
        <v>14</v>
      </c>
      <c r="C5146">
        <v>132</v>
      </c>
      <c r="D5146" t="s">
        <v>2046</v>
      </c>
    </row>
    <row r="5147" spans="1:4" hidden="1">
      <c r="A5147" t="s">
        <v>2276</v>
      </c>
      <c r="B5147">
        <v>14</v>
      </c>
      <c r="C5147">
        <v>132</v>
      </c>
      <c r="D5147" t="s">
        <v>2046</v>
      </c>
    </row>
    <row r="5148" spans="1:4" hidden="1">
      <c r="A5148" t="s">
        <v>2277</v>
      </c>
      <c r="B5148">
        <v>14</v>
      </c>
      <c r="C5148">
        <v>132</v>
      </c>
      <c r="D5148" t="s">
        <v>2046</v>
      </c>
    </row>
    <row r="5149" spans="1:4" hidden="1">
      <c r="A5149" t="s">
        <v>2278</v>
      </c>
      <c r="B5149">
        <v>14</v>
      </c>
      <c r="C5149">
        <v>132</v>
      </c>
      <c r="D5149" t="s">
        <v>2046</v>
      </c>
    </row>
    <row r="5150" spans="1:4" hidden="1">
      <c r="A5150" t="s">
        <v>2279</v>
      </c>
      <c r="B5150">
        <v>14</v>
      </c>
      <c r="C5150">
        <v>396</v>
      </c>
      <c r="D5150" t="s">
        <v>2046</v>
      </c>
    </row>
    <row r="5151" spans="1:4" hidden="1">
      <c r="A5151" t="s">
        <v>2280</v>
      </c>
      <c r="B5151">
        <v>14</v>
      </c>
      <c r="C5151">
        <v>132</v>
      </c>
      <c r="D5151" t="s">
        <v>2046</v>
      </c>
    </row>
    <row r="5152" spans="1:4" hidden="1">
      <c r="A5152" t="s">
        <v>2281</v>
      </c>
      <c r="B5152">
        <v>14</v>
      </c>
      <c r="C5152">
        <v>132</v>
      </c>
      <c r="D5152" t="s">
        <v>2046</v>
      </c>
    </row>
    <row r="5153" spans="1:4" hidden="1">
      <c r="A5153" t="s">
        <v>2282</v>
      </c>
      <c r="B5153">
        <v>14</v>
      </c>
      <c r="C5153">
        <v>132</v>
      </c>
      <c r="D5153" t="s">
        <v>2046</v>
      </c>
    </row>
    <row r="5154" spans="1:4" hidden="1">
      <c r="A5154" t="s">
        <v>2283</v>
      </c>
      <c r="B5154">
        <v>14</v>
      </c>
      <c r="C5154">
        <v>132</v>
      </c>
      <c r="D5154" t="s">
        <v>2046</v>
      </c>
    </row>
    <row r="5155" spans="1:4" hidden="1">
      <c r="A5155" t="s">
        <v>2284</v>
      </c>
      <c r="B5155">
        <v>14</v>
      </c>
      <c r="C5155">
        <v>132</v>
      </c>
      <c r="D5155" t="s">
        <v>2046</v>
      </c>
    </row>
    <row r="5156" spans="1:4" hidden="1">
      <c r="A5156" t="s">
        <v>2285</v>
      </c>
      <c r="B5156">
        <v>14</v>
      </c>
      <c r="C5156">
        <v>132</v>
      </c>
      <c r="D5156" t="s">
        <v>2046</v>
      </c>
    </row>
    <row r="5157" spans="1:4" hidden="1">
      <c r="A5157" t="s">
        <v>2286</v>
      </c>
      <c r="B5157">
        <v>14</v>
      </c>
      <c r="C5157">
        <v>132</v>
      </c>
      <c r="D5157" t="s">
        <v>2046</v>
      </c>
    </row>
    <row r="5158" spans="1:4" hidden="1">
      <c r="A5158" t="s">
        <v>2287</v>
      </c>
      <c r="B5158">
        <v>14</v>
      </c>
      <c r="C5158">
        <v>264</v>
      </c>
      <c r="D5158" t="s">
        <v>2046</v>
      </c>
    </row>
    <row r="5159" spans="1:4" hidden="1">
      <c r="A5159" t="s">
        <v>2288</v>
      </c>
      <c r="B5159">
        <v>14</v>
      </c>
      <c r="C5159">
        <v>132</v>
      </c>
      <c r="D5159" t="s">
        <v>2046</v>
      </c>
    </row>
    <row r="5160" spans="1:4" hidden="1">
      <c r="A5160" t="s">
        <v>2289</v>
      </c>
      <c r="B5160">
        <v>14</v>
      </c>
      <c r="C5160">
        <v>132</v>
      </c>
      <c r="D5160" t="s">
        <v>2046</v>
      </c>
    </row>
    <row r="5161" spans="1:4" hidden="1">
      <c r="A5161" t="s">
        <v>2290</v>
      </c>
      <c r="B5161">
        <v>14</v>
      </c>
      <c r="C5161">
        <v>132</v>
      </c>
      <c r="D5161" t="s">
        <v>2046</v>
      </c>
    </row>
    <row r="5162" spans="1:4" hidden="1">
      <c r="A5162" t="s">
        <v>2291</v>
      </c>
      <c r="B5162">
        <v>14</v>
      </c>
      <c r="C5162">
        <v>132</v>
      </c>
      <c r="D5162" t="s">
        <v>2046</v>
      </c>
    </row>
    <row r="5163" spans="1:4" hidden="1">
      <c r="A5163" t="s">
        <v>2292</v>
      </c>
      <c r="B5163">
        <v>14</v>
      </c>
      <c r="C5163">
        <v>132</v>
      </c>
      <c r="D5163" t="s">
        <v>2046</v>
      </c>
    </row>
    <row r="5164" spans="1:4" hidden="1">
      <c r="A5164" t="s">
        <v>487</v>
      </c>
      <c r="B5164">
        <v>14</v>
      </c>
      <c r="C5164">
        <v>312</v>
      </c>
      <c r="D5164" t="s">
        <v>2046</v>
      </c>
    </row>
    <row r="5165" spans="1:4" hidden="1">
      <c r="A5165" t="s">
        <v>2293</v>
      </c>
      <c r="B5165">
        <v>14</v>
      </c>
      <c r="C5165">
        <v>132</v>
      </c>
      <c r="D5165" t="s">
        <v>2046</v>
      </c>
    </row>
    <row r="5166" spans="1:4" hidden="1">
      <c r="A5166" t="s">
        <v>2294</v>
      </c>
      <c r="B5166">
        <v>14</v>
      </c>
      <c r="C5166">
        <v>132</v>
      </c>
      <c r="D5166" t="s">
        <v>2046</v>
      </c>
    </row>
    <row r="5167" spans="1:4" hidden="1">
      <c r="A5167" t="s">
        <v>2295</v>
      </c>
      <c r="B5167">
        <v>14</v>
      </c>
      <c r="C5167">
        <v>132</v>
      </c>
      <c r="D5167" t="s">
        <v>2046</v>
      </c>
    </row>
    <row r="5168" spans="1:4" hidden="1">
      <c r="A5168" t="s">
        <v>2296</v>
      </c>
      <c r="B5168">
        <v>14</v>
      </c>
      <c r="C5168">
        <v>132</v>
      </c>
      <c r="D5168" t="s">
        <v>2046</v>
      </c>
    </row>
    <row r="5169" spans="1:4" hidden="1">
      <c r="A5169" t="s">
        <v>2297</v>
      </c>
      <c r="B5169">
        <v>14</v>
      </c>
      <c r="C5169">
        <v>132</v>
      </c>
      <c r="D5169" t="s">
        <v>2046</v>
      </c>
    </row>
    <row r="5170" spans="1:4" hidden="1">
      <c r="A5170" t="s">
        <v>2298</v>
      </c>
      <c r="B5170">
        <v>14</v>
      </c>
      <c r="C5170">
        <v>132</v>
      </c>
      <c r="D5170" t="s">
        <v>2046</v>
      </c>
    </row>
    <row r="5171" spans="1:4" hidden="1">
      <c r="A5171" t="s">
        <v>2299</v>
      </c>
      <c r="B5171">
        <v>14</v>
      </c>
      <c r="C5171">
        <v>132</v>
      </c>
      <c r="D5171" t="s">
        <v>2046</v>
      </c>
    </row>
    <row r="5172" spans="1:4" hidden="1">
      <c r="A5172" t="s">
        <v>2300</v>
      </c>
      <c r="B5172">
        <v>14</v>
      </c>
      <c r="C5172">
        <v>132</v>
      </c>
      <c r="D5172" t="s">
        <v>2046</v>
      </c>
    </row>
    <row r="5173" spans="1:4" hidden="1">
      <c r="A5173" t="s">
        <v>2301</v>
      </c>
      <c r="B5173">
        <v>14</v>
      </c>
      <c r="C5173">
        <v>132</v>
      </c>
      <c r="D5173" t="s">
        <v>2046</v>
      </c>
    </row>
    <row r="5174" spans="1:4" hidden="1">
      <c r="A5174" t="s">
        <v>2302</v>
      </c>
      <c r="B5174">
        <v>14</v>
      </c>
      <c r="C5174">
        <v>132</v>
      </c>
      <c r="D5174" t="s">
        <v>2046</v>
      </c>
    </row>
    <row r="5175" spans="1:4" hidden="1">
      <c r="A5175" t="s">
        <v>2303</v>
      </c>
      <c r="B5175">
        <v>14</v>
      </c>
      <c r="C5175">
        <v>132</v>
      </c>
      <c r="D5175" t="s">
        <v>2046</v>
      </c>
    </row>
    <row r="5176" spans="1:4" hidden="1">
      <c r="A5176" t="s">
        <v>2304</v>
      </c>
      <c r="B5176">
        <v>14</v>
      </c>
      <c r="C5176">
        <v>132</v>
      </c>
      <c r="D5176" t="s">
        <v>2046</v>
      </c>
    </row>
    <row r="5177" spans="1:4" hidden="1">
      <c r="A5177" t="s">
        <v>2305</v>
      </c>
      <c r="B5177">
        <v>14</v>
      </c>
      <c r="C5177">
        <v>132</v>
      </c>
      <c r="D5177" t="s">
        <v>2046</v>
      </c>
    </row>
    <row r="5178" spans="1:4" hidden="1">
      <c r="A5178" t="s">
        <v>2306</v>
      </c>
      <c r="B5178">
        <v>14</v>
      </c>
      <c r="C5178">
        <v>264</v>
      </c>
      <c r="D5178" t="s">
        <v>2046</v>
      </c>
    </row>
    <row r="5179" spans="1:4" hidden="1">
      <c r="A5179" t="s">
        <v>2307</v>
      </c>
      <c r="B5179">
        <v>14</v>
      </c>
      <c r="C5179">
        <v>132</v>
      </c>
      <c r="D5179" t="s">
        <v>2046</v>
      </c>
    </row>
    <row r="5180" spans="1:4" hidden="1">
      <c r="A5180" t="s">
        <v>2011</v>
      </c>
      <c r="B5180">
        <v>14</v>
      </c>
      <c r="C5180">
        <v>132</v>
      </c>
      <c r="D5180" t="s">
        <v>2046</v>
      </c>
    </row>
    <row r="5181" spans="1:4" hidden="1">
      <c r="A5181" t="s">
        <v>2308</v>
      </c>
      <c r="B5181">
        <v>14</v>
      </c>
      <c r="C5181">
        <v>264</v>
      </c>
      <c r="D5181" t="s">
        <v>2046</v>
      </c>
    </row>
    <row r="5182" spans="1:4" hidden="1">
      <c r="A5182" t="s">
        <v>2309</v>
      </c>
      <c r="B5182">
        <v>14</v>
      </c>
      <c r="C5182">
        <v>264</v>
      </c>
      <c r="D5182" t="s">
        <v>2046</v>
      </c>
    </row>
    <row r="5183" spans="1:4" hidden="1">
      <c r="A5183" t="s">
        <v>2310</v>
      </c>
      <c r="B5183">
        <v>14</v>
      </c>
      <c r="C5183">
        <v>132</v>
      </c>
      <c r="D5183" t="s">
        <v>2046</v>
      </c>
    </row>
    <row r="5184" spans="1:4" hidden="1">
      <c r="A5184" t="s">
        <v>427</v>
      </c>
      <c r="B5184">
        <v>14</v>
      </c>
      <c r="C5184">
        <v>132</v>
      </c>
      <c r="D5184" t="s">
        <v>2046</v>
      </c>
    </row>
    <row r="5185" spans="1:4" hidden="1">
      <c r="A5185" t="s">
        <v>2311</v>
      </c>
      <c r="B5185">
        <v>14</v>
      </c>
      <c r="C5185">
        <v>132</v>
      </c>
      <c r="D5185" t="s">
        <v>2046</v>
      </c>
    </row>
    <row r="5186" spans="1:4" hidden="1">
      <c r="A5186" t="s">
        <v>2312</v>
      </c>
      <c r="B5186">
        <v>14</v>
      </c>
      <c r="C5186">
        <v>132</v>
      </c>
      <c r="D5186" t="s">
        <v>2046</v>
      </c>
    </row>
    <row r="5187" spans="1:4" hidden="1">
      <c r="A5187" t="s">
        <v>2313</v>
      </c>
      <c r="B5187">
        <v>14</v>
      </c>
      <c r="C5187">
        <v>132</v>
      </c>
      <c r="D5187" t="s">
        <v>2046</v>
      </c>
    </row>
    <row r="5188" spans="1:4" hidden="1">
      <c r="A5188" t="s">
        <v>1726</v>
      </c>
      <c r="B5188">
        <v>14</v>
      </c>
      <c r="C5188">
        <v>312</v>
      </c>
      <c r="D5188" t="s">
        <v>2046</v>
      </c>
    </row>
    <row r="5189" spans="1:4" hidden="1">
      <c r="A5189" t="s">
        <v>2241</v>
      </c>
      <c r="B5189">
        <v>14</v>
      </c>
      <c r="C5189">
        <v>312</v>
      </c>
      <c r="D5189" t="s">
        <v>2046</v>
      </c>
    </row>
    <row r="5190" spans="1:4" hidden="1">
      <c r="A5190" t="s">
        <v>1793</v>
      </c>
      <c r="B5190">
        <v>14</v>
      </c>
      <c r="C5190">
        <v>624</v>
      </c>
      <c r="D5190" t="s">
        <v>2046</v>
      </c>
    </row>
    <row r="5191" spans="1:4" hidden="1">
      <c r="A5191" t="s">
        <v>1794</v>
      </c>
      <c r="B5191">
        <v>14</v>
      </c>
      <c r="C5191">
        <v>312</v>
      </c>
      <c r="D5191" t="s">
        <v>2046</v>
      </c>
    </row>
    <row r="5192" spans="1:4" hidden="1">
      <c r="A5192" t="s">
        <v>442</v>
      </c>
      <c r="B5192">
        <v>14</v>
      </c>
      <c r="C5192">
        <v>312</v>
      </c>
      <c r="D5192" t="s">
        <v>2046</v>
      </c>
    </row>
    <row r="5193" spans="1:4" hidden="1">
      <c r="A5193" t="s">
        <v>1730</v>
      </c>
      <c r="B5193">
        <v>14</v>
      </c>
      <c r="C5193">
        <v>312</v>
      </c>
      <c r="D5193" t="s">
        <v>2046</v>
      </c>
    </row>
    <row r="5194" spans="1:4" hidden="1">
      <c r="A5194" t="s">
        <v>510</v>
      </c>
      <c r="B5194">
        <v>14</v>
      </c>
      <c r="C5194">
        <v>312</v>
      </c>
      <c r="D5194" t="s">
        <v>2046</v>
      </c>
    </row>
    <row r="5195" spans="1:4" hidden="1">
      <c r="A5195" t="s">
        <v>78</v>
      </c>
      <c r="B5195">
        <v>14</v>
      </c>
      <c r="C5195">
        <v>312</v>
      </c>
      <c r="D5195" t="s">
        <v>2046</v>
      </c>
    </row>
    <row r="5196" spans="1:4" hidden="1">
      <c r="A5196" t="s">
        <v>1702</v>
      </c>
      <c r="B5196">
        <v>14</v>
      </c>
      <c r="C5196">
        <v>312</v>
      </c>
      <c r="D5196" t="s">
        <v>2046</v>
      </c>
    </row>
    <row r="5197" spans="1:4" hidden="1">
      <c r="A5197" t="s">
        <v>1795</v>
      </c>
      <c r="B5197">
        <v>14</v>
      </c>
      <c r="C5197">
        <v>312</v>
      </c>
      <c r="D5197" t="s">
        <v>2046</v>
      </c>
    </row>
    <row r="5198" spans="1:4" hidden="1">
      <c r="A5198" t="s">
        <v>2314</v>
      </c>
      <c r="B5198">
        <v>14</v>
      </c>
      <c r="C5198">
        <v>132</v>
      </c>
      <c r="D5198" t="s">
        <v>2046</v>
      </c>
    </row>
    <row r="5199" spans="1:4" hidden="1">
      <c r="A5199" t="s">
        <v>2315</v>
      </c>
      <c r="B5199">
        <v>14</v>
      </c>
      <c r="C5199">
        <v>132</v>
      </c>
      <c r="D5199" t="s">
        <v>2046</v>
      </c>
    </row>
    <row r="5200" spans="1:4" hidden="1">
      <c r="A5200" t="s">
        <v>2316</v>
      </c>
      <c r="B5200">
        <v>14</v>
      </c>
      <c r="C5200">
        <v>132</v>
      </c>
      <c r="D5200" t="s">
        <v>2046</v>
      </c>
    </row>
    <row r="5201" spans="1:4" hidden="1">
      <c r="A5201" t="s">
        <v>2317</v>
      </c>
      <c r="B5201">
        <v>14</v>
      </c>
      <c r="C5201">
        <v>132</v>
      </c>
      <c r="D5201" t="s">
        <v>2046</v>
      </c>
    </row>
    <row r="5202" spans="1:4" hidden="1">
      <c r="A5202" t="s">
        <v>2318</v>
      </c>
      <c r="B5202">
        <v>14</v>
      </c>
      <c r="C5202">
        <v>132</v>
      </c>
      <c r="D5202" t="s">
        <v>2046</v>
      </c>
    </row>
    <row r="5203" spans="1:4" hidden="1">
      <c r="A5203" t="s">
        <v>2320</v>
      </c>
      <c r="B5203">
        <v>14</v>
      </c>
      <c r="C5203">
        <v>264</v>
      </c>
      <c r="D5203" t="s">
        <v>2046</v>
      </c>
    </row>
    <row r="5204" spans="1:4" hidden="1">
      <c r="A5204" t="s">
        <v>3076</v>
      </c>
      <c r="B5204">
        <v>14</v>
      </c>
      <c r="C5204">
        <v>132</v>
      </c>
      <c r="D5204" t="s">
        <v>2046</v>
      </c>
    </row>
    <row r="5205" spans="1:4" hidden="1">
      <c r="A5205" t="s">
        <v>2321</v>
      </c>
      <c r="B5205">
        <v>14</v>
      </c>
      <c r="C5205">
        <v>132</v>
      </c>
      <c r="D5205" t="s">
        <v>2046</v>
      </c>
    </row>
    <row r="5206" spans="1:4" hidden="1">
      <c r="A5206" t="s">
        <v>2322</v>
      </c>
      <c r="B5206">
        <v>14</v>
      </c>
      <c r="C5206">
        <v>132</v>
      </c>
      <c r="D5206" t="s">
        <v>2046</v>
      </c>
    </row>
    <row r="5207" spans="1:4" hidden="1">
      <c r="A5207" t="s">
        <v>578</v>
      </c>
      <c r="B5207">
        <v>14</v>
      </c>
      <c r="C5207">
        <v>312</v>
      </c>
      <c r="D5207" t="s">
        <v>2046</v>
      </c>
    </row>
    <row r="5208" spans="1:4" hidden="1">
      <c r="A5208" t="s">
        <v>80</v>
      </c>
      <c r="B5208">
        <v>14</v>
      </c>
      <c r="C5208">
        <v>312</v>
      </c>
      <c r="D5208" t="s">
        <v>2046</v>
      </c>
    </row>
    <row r="5209" spans="1:4" hidden="1">
      <c r="A5209" t="s">
        <v>302</v>
      </c>
      <c r="B5209">
        <v>14</v>
      </c>
      <c r="C5209">
        <v>312</v>
      </c>
      <c r="D5209" t="s">
        <v>2046</v>
      </c>
    </row>
    <row r="5210" spans="1:4" hidden="1">
      <c r="A5210" t="s">
        <v>444</v>
      </c>
      <c r="B5210">
        <v>14</v>
      </c>
      <c r="C5210">
        <v>142</v>
      </c>
      <c r="D5210" t="s">
        <v>2046</v>
      </c>
    </row>
    <row r="5211" spans="1:4" hidden="1">
      <c r="A5211" t="s">
        <v>445</v>
      </c>
      <c r="B5211">
        <v>14</v>
      </c>
      <c r="C5211">
        <v>482</v>
      </c>
      <c r="D5211" t="s">
        <v>2046</v>
      </c>
    </row>
    <row r="5212" spans="1:4" hidden="1">
      <c r="A5212" t="s">
        <v>4</v>
      </c>
      <c r="B5212">
        <v>14</v>
      </c>
      <c r="C5212">
        <v>312</v>
      </c>
      <c r="D5212" t="s">
        <v>2046</v>
      </c>
    </row>
    <row r="5213" spans="1:4" hidden="1">
      <c r="A5213" t="s">
        <v>319</v>
      </c>
      <c r="B5213">
        <v>14</v>
      </c>
      <c r="C5213">
        <v>312</v>
      </c>
      <c r="D5213" t="s">
        <v>2046</v>
      </c>
    </row>
    <row r="5214" spans="1:4" hidden="1">
      <c r="A5214" t="s">
        <v>303</v>
      </c>
      <c r="B5214">
        <v>14</v>
      </c>
      <c r="C5214">
        <v>312</v>
      </c>
      <c r="D5214" t="s">
        <v>2046</v>
      </c>
    </row>
    <row r="5215" spans="1:4" hidden="1">
      <c r="A5215" t="s">
        <v>476</v>
      </c>
      <c r="B5215">
        <v>14</v>
      </c>
      <c r="C5215">
        <v>312</v>
      </c>
      <c r="D5215" t="s">
        <v>2046</v>
      </c>
    </row>
    <row r="5216" spans="1:4" hidden="1">
      <c r="A5216" t="s">
        <v>402</v>
      </c>
      <c r="B5216">
        <v>14</v>
      </c>
      <c r="C5216">
        <v>312</v>
      </c>
      <c r="D5216" t="s">
        <v>2046</v>
      </c>
    </row>
    <row r="5217" spans="1:4" hidden="1">
      <c r="A5217" t="s">
        <v>403</v>
      </c>
      <c r="B5217">
        <v>14</v>
      </c>
      <c r="C5217">
        <v>312</v>
      </c>
      <c r="D5217" t="s">
        <v>2046</v>
      </c>
    </row>
    <row r="5218" spans="1:4" hidden="1">
      <c r="A5218" t="s">
        <v>404</v>
      </c>
      <c r="B5218">
        <v>14</v>
      </c>
      <c r="C5218">
        <v>312</v>
      </c>
      <c r="D5218" t="s">
        <v>2046</v>
      </c>
    </row>
    <row r="5219" spans="1:4" hidden="1">
      <c r="A5219" t="s">
        <v>405</v>
      </c>
      <c r="B5219">
        <v>14</v>
      </c>
      <c r="C5219">
        <v>312</v>
      </c>
      <c r="D5219" t="s">
        <v>2046</v>
      </c>
    </row>
    <row r="5220" spans="1:4" hidden="1">
      <c r="A5220" t="s">
        <v>118</v>
      </c>
      <c r="B5220">
        <v>14</v>
      </c>
      <c r="C5220">
        <v>312</v>
      </c>
      <c r="D5220" t="s">
        <v>2046</v>
      </c>
    </row>
    <row r="5221" spans="1:4" hidden="1">
      <c r="A5221" t="s">
        <v>176</v>
      </c>
      <c r="B5221">
        <v>14</v>
      </c>
      <c r="C5221">
        <v>312</v>
      </c>
      <c r="D5221" t="s">
        <v>2046</v>
      </c>
    </row>
    <row r="5222" spans="1:4" hidden="1">
      <c r="A5222" t="s">
        <v>373</v>
      </c>
      <c r="B5222">
        <v>14</v>
      </c>
      <c r="C5222">
        <v>312</v>
      </c>
      <c r="D5222" t="s">
        <v>2046</v>
      </c>
    </row>
    <row r="5223" spans="1:4" hidden="1">
      <c r="A5223" t="s">
        <v>192</v>
      </c>
      <c r="B5223">
        <v>14</v>
      </c>
      <c r="C5223">
        <v>312</v>
      </c>
      <c r="D5223" t="s">
        <v>2046</v>
      </c>
    </row>
    <row r="5224" spans="1:4" hidden="1">
      <c r="A5224" t="s">
        <v>1711</v>
      </c>
      <c r="B5224">
        <v>14</v>
      </c>
      <c r="C5224">
        <v>312</v>
      </c>
      <c r="D5224" t="s">
        <v>2046</v>
      </c>
    </row>
    <row r="5225" spans="1:4" hidden="1">
      <c r="A5225" t="s">
        <v>406</v>
      </c>
      <c r="B5225">
        <v>14</v>
      </c>
      <c r="C5225">
        <v>312</v>
      </c>
      <c r="D5225" t="s">
        <v>2046</v>
      </c>
    </row>
    <row r="5226" spans="1:4" hidden="1">
      <c r="A5226" t="s">
        <v>374</v>
      </c>
      <c r="B5226">
        <v>14</v>
      </c>
      <c r="C5226">
        <v>312</v>
      </c>
      <c r="D5226" t="s">
        <v>2046</v>
      </c>
    </row>
    <row r="5227" spans="1:4" hidden="1">
      <c r="A5227" t="s">
        <v>119</v>
      </c>
      <c r="B5227">
        <v>14</v>
      </c>
      <c r="C5227">
        <v>312</v>
      </c>
      <c r="D5227" t="s">
        <v>2046</v>
      </c>
    </row>
    <row r="5228" spans="1:4" hidden="1">
      <c r="A5228" t="s">
        <v>177</v>
      </c>
      <c r="B5228">
        <v>14</v>
      </c>
      <c r="C5228">
        <v>312</v>
      </c>
      <c r="D5228" t="s">
        <v>2046</v>
      </c>
    </row>
    <row r="5229" spans="1:4" hidden="1">
      <c r="A5229" t="s">
        <v>446</v>
      </c>
      <c r="B5229">
        <v>14</v>
      </c>
      <c r="C5229">
        <v>312</v>
      </c>
      <c r="D5229" t="s">
        <v>2046</v>
      </c>
    </row>
    <row r="5230" spans="1:4" hidden="1">
      <c r="A5230" t="s">
        <v>2033</v>
      </c>
      <c r="B5230">
        <v>14</v>
      </c>
      <c r="C5230">
        <v>312</v>
      </c>
      <c r="D5230" t="s">
        <v>2046</v>
      </c>
    </row>
    <row r="5231" spans="1:4" hidden="1">
      <c r="A5231" t="s">
        <v>2034</v>
      </c>
      <c r="B5231">
        <v>14</v>
      </c>
      <c r="C5231">
        <v>624</v>
      </c>
      <c r="D5231" t="s">
        <v>2046</v>
      </c>
    </row>
    <row r="5232" spans="1:4" hidden="1">
      <c r="A5232" t="s">
        <v>409</v>
      </c>
      <c r="B5232">
        <v>14</v>
      </c>
      <c r="C5232">
        <v>312</v>
      </c>
      <c r="D5232" t="s">
        <v>2046</v>
      </c>
    </row>
    <row r="5233" spans="1:4" hidden="1">
      <c r="A5233" t="s">
        <v>375</v>
      </c>
      <c r="B5233">
        <v>14</v>
      </c>
      <c r="C5233">
        <v>312</v>
      </c>
      <c r="D5233" t="s">
        <v>2046</v>
      </c>
    </row>
    <row r="5234" spans="1:4" hidden="1">
      <c r="A5234" t="s">
        <v>410</v>
      </c>
      <c r="B5234">
        <v>14</v>
      </c>
      <c r="C5234">
        <v>312</v>
      </c>
      <c r="D5234" t="s">
        <v>2046</v>
      </c>
    </row>
    <row r="5235" spans="1:4" hidden="1">
      <c r="A5235" t="s">
        <v>284</v>
      </c>
      <c r="B5235">
        <v>14</v>
      </c>
      <c r="C5235">
        <v>312</v>
      </c>
      <c r="D5235" t="s">
        <v>2046</v>
      </c>
    </row>
    <row r="5236" spans="1:4" hidden="1">
      <c r="A5236" t="s">
        <v>285</v>
      </c>
      <c r="B5236">
        <v>14</v>
      </c>
      <c r="C5236">
        <v>312</v>
      </c>
      <c r="D5236" t="s">
        <v>2046</v>
      </c>
    </row>
    <row r="5237" spans="1:4" hidden="1">
      <c r="A5237" t="s">
        <v>286</v>
      </c>
      <c r="B5237">
        <v>14</v>
      </c>
      <c r="C5237">
        <v>312</v>
      </c>
      <c r="D5237" t="s">
        <v>2046</v>
      </c>
    </row>
    <row r="5238" spans="1:4" hidden="1">
      <c r="A5238" t="s">
        <v>287</v>
      </c>
      <c r="B5238">
        <v>14</v>
      </c>
      <c r="C5238">
        <v>312</v>
      </c>
      <c r="D5238" t="s">
        <v>2046</v>
      </c>
    </row>
    <row r="5239" spans="1:4" hidden="1">
      <c r="A5239" t="s">
        <v>1722</v>
      </c>
      <c r="B5239">
        <v>14</v>
      </c>
      <c r="C5239">
        <v>624</v>
      </c>
      <c r="D5239" t="s">
        <v>2046</v>
      </c>
    </row>
    <row r="5240" spans="1:4" hidden="1">
      <c r="A5240" t="s">
        <v>428</v>
      </c>
      <c r="B5240">
        <v>14</v>
      </c>
      <c r="C5240">
        <v>312</v>
      </c>
      <c r="D5240" t="s">
        <v>2046</v>
      </c>
    </row>
    <row r="5241" spans="1:4" hidden="1">
      <c r="A5241" t="s">
        <v>429</v>
      </c>
      <c r="B5241">
        <v>14</v>
      </c>
      <c r="C5241">
        <v>312</v>
      </c>
      <c r="D5241" t="s">
        <v>2046</v>
      </c>
    </row>
    <row r="5242" spans="1:4" hidden="1">
      <c r="A5242" t="s">
        <v>561</v>
      </c>
      <c r="B5242">
        <v>14</v>
      </c>
      <c r="C5242">
        <v>624</v>
      </c>
      <c r="D5242" t="s">
        <v>2046</v>
      </c>
    </row>
    <row r="5243" spans="1:4" hidden="1">
      <c r="A5243" t="s">
        <v>1699</v>
      </c>
      <c r="B5243">
        <v>14</v>
      </c>
      <c r="C5243">
        <v>624</v>
      </c>
      <c r="D5243" t="s">
        <v>2046</v>
      </c>
    </row>
    <row r="5244" spans="1:4" hidden="1">
      <c r="A5244" t="s">
        <v>430</v>
      </c>
      <c r="B5244">
        <v>14</v>
      </c>
      <c r="C5244">
        <v>312</v>
      </c>
      <c r="D5244" t="s">
        <v>2046</v>
      </c>
    </row>
    <row r="5245" spans="1:4" hidden="1">
      <c r="A5245" t="s">
        <v>2035</v>
      </c>
      <c r="B5245">
        <v>14</v>
      </c>
      <c r="C5245">
        <v>312</v>
      </c>
      <c r="D5245" t="s">
        <v>2046</v>
      </c>
    </row>
    <row r="5246" spans="1:4" hidden="1">
      <c r="A5246" t="s">
        <v>178</v>
      </c>
      <c r="B5246">
        <v>14</v>
      </c>
      <c r="C5246">
        <v>312</v>
      </c>
      <c r="D5246" t="s">
        <v>2046</v>
      </c>
    </row>
    <row r="5247" spans="1:4" hidden="1">
      <c r="A5247" t="s">
        <v>179</v>
      </c>
      <c r="B5247">
        <v>14</v>
      </c>
      <c r="C5247">
        <v>312</v>
      </c>
      <c r="D5247" t="s">
        <v>2046</v>
      </c>
    </row>
    <row r="5248" spans="1:4" hidden="1">
      <c r="A5248" t="s">
        <v>180</v>
      </c>
      <c r="B5248">
        <v>14</v>
      </c>
      <c r="C5248">
        <v>312</v>
      </c>
      <c r="D5248" t="s">
        <v>2046</v>
      </c>
    </row>
    <row r="5249" spans="1:4" hidden="1">
      <c r="A5249" t="s">
        <v>2244</v>
      </c>
      <c r="B5249">
        <v>14</v>
      </c>
      <c r="C5249">
        <v>312</v>
      </c>
      <c r="D5249" t="s">
        <v>2046</v>
      </c>
    </row>
    <row r="5250" spans="1:4" hidden="1">
      <c r="A5250" t="s">
        <v>44</v>
      </c>
      <c r="B5250">
        <v>14</v>
      </c>
      <c r="C5250">
        <v>312</v>
      </c>
      <c r="D5250" t="s">
        <v>2046</v>
      </c>
    </row>
    <row r="5251" spans="1:4" hidden="1">
      <c r="A5251" t="s">
        <v>431</v>
      </c>
      <c r="B5251">
        <v>14</v>
      </c>
      <c r="C5251">
        <v>624</v>
      </c>
      <c r="D5251" t="s">
        <v>2046</v>
      </c>
    </row>
    <row r="5252" spans="1:4" hidden="1">
      <c r="A5252" t="s">
        <v>181</v>
      </c>
      <c r="B5252">
        <v>14</v>
      </c>
      <c r="C5252">
        <v>312</v>
      </c>
      <c r="D5252" t="s">
        <v>2046</v>
      </c>
    </row>
    <row r="5253" spans="1:4" hidden="1">
      <c r="A5253" t="s">
        <v>182</v>
      </c>
      <c r="B5253">
        <v>14</v>
      </c>
      <c r="C5253">
        <v>312</v>
      </c>
      <c r="D5253" t="s">
        <v>2046</v>
      </c>
    </row>
    <row r="5254" spans="1:4" hidden="1">
      <c r="A5254" t="s">
        <v>81</v>
      </c>
      <c r="B5254">
        <v>14</v>
      </c>
      <c r="C5254">
        <v>312</v>
      </c>
      <c r="D5254" t="s">
        <v>2046</v>
      </c>
    </row>
    <row r="5255" spans="1:4" hidden="1">
      <c r="A5255" t="s">
        <v>2327</v>
      </c>
      <c r="B5255">
        <v>14</v>
      </c>
      <c r="C5255">
        <v>264</v>
      </c>
      <c r="D5255" t="s">
        <v>2046</v>
      </c>
    </row>
    <row r="5256" spans="1:4" hidden="1">
      <c r="A5256" t="s">
        <v>83</v>
      </c>
      <c r="B5256">
        <v>14</v>
      </c>
      <c r="C5256">
        <v>312</v>
      </c>
      <c r="D5256" t="s">
        <v>2046</v>
      </c>
    </row>
    <row r="5257" spans="1:4" hidden="1">
      <c r="A5257" t="s">
        <v>310</v>
      </c>
      <c r="B5257">
        <v>14</v>
      </c>
      <c r="C5257">
        <v>312</v>
      </c>
      <c r="D5257" t="s">
        <v>2046</v>
      </c>
    </row>
    <row r="5258" spans="1:4" hidden="1">
      <c r="A5258" t="s">
        <v>2245</v>
      </c>
      <c r="B5258">
        <v>14</v>
      </c>
      <c r="C5258">
        <v>312</v>
      </c>
      <c r="D5258" t="s">
        <v>2046</v>
      </c>
    </row>
    <row r="5259" spans="1:4" hidden="1">
      <c r="A5259" t="s">
        <v>2246</v>
      </c>
      <c r="B5259">
        <v>14</v>
      </c>
      <c r="C5259">
        <v>312</v>
      </c>
      <c r="D5259" t="s">
        <v>2046</v>
      </c>
    </row>
    <row r="5260" spans="1:4" hidden="1">
      <c r="A5260" t="s">
        <v>579</v>
      </c>
      <c r="B5260">
        <v>14</v>
      </c>
      <c r="C5260">
        <v>312</v>
      </c>
      <c r="D5260" t="s">
        <v>2046</v>
      </c>
    </row>
    <row r="5261" spans="1:4" hidden="1">
      <c r="A5261" t="s">
        <v>2247</v>
      </c>
      <c r="B5261">
        <v>14</v>
      </c>
      <c r="C5261">
        <v>312</v>
      </c>
      <c r="D5261" t="s">
        <v>2046</v>
      </c>
    </row>
    <row r="5262" spans="1:4" hidden="1">
      <c r="A5262" t="s">
        <v>2248</v>
      </c>
      <c r="B5262">
        <v>14</v>
      </c>
      <c r="C5262">
        <v>312</v>
      </c>
      <c r="D5262" t="s">
        <v>2046</v>
      </c>
    </row>
    <row r="5263" spans="1:4" hidden="1">
      <c r="A5263" t="s">
        <v>2249</v>
      </c>
      <c r="B5263">
        <v>14</v>
      </c>
      <c r="C5263">
        <v>312</v>
      </c>
      <c r="D5263" t="s">
        <v>2046</v>
      </c>
    </row>
    <row r="5264" spans="1:4" hidden="1">
      <c r="A5264" t="s">
        <v>2250</v>
      </c>
      <c r="B5264">
        <v>14</v>
      </c>
      <c r="C5264">
        <v>312</v>
      </c>
      <c r="D5264" t="s">
        <v>2046</v>
      </c>
    </row>
    <row r="5265" spans="1:4" hidden="1">
      <c r="A5265" t="s">
        <v>2036</v>
      </c>
      <c r="B5265">
        <v>14</v>
      </c>
      <c r="C5265">
        <v>312</v>
      </c>
      <c r="D5265" t="s">
        <v>2046</v>
      </c>
    </row>
    <row r="5266" spans="1:4" hidden="1">
      <c r="A5266" t="s">
        <v>2328</v>
      </c>
      <c r="B5266">
        <v>14</v>
      </c>
      <c r="C5266">
        <v>132</v>
      </c>
      <c r="D5266" t="s">
        <v>2046</v>
      </c>
    </row>
    <row r="5267" spans="1:4" hidden="1">
      <c r="A5267" t="s">
        <v>448</v>
      </c>
      <c r="B5267">
        <v>14</v>
      </c>
      <c r="C5267">
        <v>241</v>
      </c>
      <c r="D5267" t="s">
        <v>2046</v>
      </c>
    </row>
    <row r="5268" spans="1:4" hidden="1">
      <c r="A5268" t="s">
        <v>452</v>
      </c>
      <c r="B5268">
        <v>14</v>
      </c>
      <c r="C5268">
        <v>71</v>
      </c>
      <c r="D5268" t="s">
        <v>2046</v>
      </c>
    </row>
    <row r="5269" spans="1:4" hidden="1">
      <c r="A5269" t="s">
        <v>2330</v>
      </c>
      <c r="B5269">
        <v>14</v>
      </c>
      <c r="C5269">
        <v>132</v>
      </c>
      <c r="D5269" t="s">
        <v>2046</v>
      </c>
    </row>
    <row r="5270" spans="1:4" hidden="1">
      <c r="A5270" t="s">
        <v>377</v>
      </c>
      <c r="B5270">
        <v>14</v>
      </c>
      <c r="C5270">
        <v>312</v>
      </c>
      <c r="D5270" t="s">
        <v>2046</v>
      </c>
    </row>
    <row r="5271" spans="1:4" hidden="1">
      <c r="A5271" t="s">
        <v>2331</v>
      </c>
      <c r="B5271">
        <v>14</v>
      </c>
      <c r="C5271">
        <v>264</v>
      </c>
      <c r="D5271" t="s">
        <v>2046</v>
      </c>
    </row>
    <row r="5272" spans="1:4" hidden="1">
      <c r="A5272" t="s">
        <v>2251</v>
      </c>
      <c r="B5272">
        <v>14</v>
      </c>
      <c r="C5272">
        <v>312</v>
      </c>
      <c r="D5272" t="s">
        <v>2046</v>
      </c>
    </row>
    <row r="5273" spans="1:4" hidden="1">
      <c r="A5273" t="s">
        <v>2252</v>
      </c>
      <c r="B5273">
        <v>14</v>
      </c>
      <c r="C5273">
        <v>312</v>
      </c>
      <c r="D5273" t="s">
        <v>2046</v>
      </c>
    </row>
    <row r="5274" spans="1:4" hidden="1">
      <c r="A5274" t="s">
        <v>2253</v>
      </c>
      <c r="B5274">
        <v>14</v>
      </c>
      <c r="C5274">
        <v>312</v>
      </c>
      <c r="D5274" t="s">
        <v>2046</v>
      </c>
    </row>
    <row r="5275" spans="1:4" hidden="1">
      <c r="A5275" t="s">
        <v>2254</v>
      </c>
      <c r="B5275">
        <v>14</v>
      </c>
      <c r="C5275">
        <v>312</v>
      </c>
      <c r="D5275" t="s">
        <v>2046</v>
      </c>
    </row>
    <row r="5276" spans="1:4" hidden="1">
      <c r="A5276" t="s">
        <v>2255</v>
      </c>
      <c r="B5276">
        <v>14</v>
      </c>
      <c r="C5276">
        <v>624</v>
      </c>
      <c r="D5276" t="s">
        <v>2046</v>
      </c>
    </row>
    <row r="5277" spans="1:4" hidden="1">
      <c r="A5277" t="s">
        <v>2256</v>
      </c>
      <c r="B5277">
        <v>14</v>
      </c>
      <c r="C5277">
        <v>624</v>
      </c>
      <c r="D5277" t="s">
        <v>2046</v>
      </c>
    </row>
    <row r="5278" spans="1:4" hidden="1">
      <c r="A5278" t="s">
        <v>2337</v>
      </c>
      <c r="B5278">
        <v>14</v>
      </c>
      <c r="C5278">
        <v>132</v>
      </c>
      <c r="D5278" t="s">
        <v>2046</v>
      </c>
    </row>
    <row r="5279" spans="1:4" hidden="1">
      <c r="A5279" t="s">
        <v>186</v>
      </c>
      <c r="B5279">
        <v>14</v>
      </c>
      <c r="C5279">
        <v>624</v>
      </c>
      <c r="D5279" t="s">
        <v>2046</v>
      </c>
    </row>
    <row r="5280" spans="1:4" hidden="1">
      <c r="A5280" t="s">
        <v>341</v>
      </c>
      <c r="B5280">
        <v>14</v>
      </c>
      <c r="C5280">
        <v>241</v>
      </c>
      <c r="D5280" t="s">
        <v>2046</v>
      </c>
    </row>
    <row r="5281" spans="1:4" hidden="1">
      <c r="A5281" t="s">
        <v>342</v>
      </c>
      <c r="B5281">
        <v>14</v>
      </c>
      <c r="C5281">
        <v>71</v>
      </c>
      <c r="D5281" t="s">
        <v>2046</v>
      </c>
    </row>
    <row r="5282" spans="1:4" hidden="1">
      <c r="A5282" t="s">
        <v>343</v>
      </c>
      <c r="B5282">
        <v>14</v>
      </c>
      <c r="C5282">
        <v>241</v>
      </c>
      <c r="D5282" t="s">
        <v>2046</v>
      </c>
    </row>
    <row r="5283" spans="1:4" hidden="1">
      <c r="A5283" t="s">
        <v>344</v>
      </c>
      <c r="B5283">
        <v>14</v>
      </c>
      <c r="C5283">
        <v>71</v>
      </c>
      <c r="D5283" t="s">
        <v>2046</v>
      </c>
    </row>
    <row r="5284" spans="1:4" hidden="1">
      <c r="A5284" t="s">
        <v>521</v>
      </c>
      <c r="B5284">
        <v>14</v>
      </c>
      <c r="C5284">
        <v>241</v>
      </c>
      <c r="D5284" t="s">
        <v>2046</v>
      </c>
    </row>
    <row r="5285" spans="1:4" hidden="1">
      <c r="A5285" t="s">
        <v>2041</v>
      </c>
      <c r="B5285">
        <v>14</v>
      </c>
      <c r="C5285">
        <v>71</v>
      </c>
      <c r="D5285" t="s">
        <v>2046</v>
      </c>
    </row>
    <row r="5286" spans="1:4" hidden="1">
      <c r="A5286" t="s">
        <v>522</v>
      </c>
      <c r="B5286">
        <v>14</v>
      </c>
      <c r="C5286">
        <v>241</v>
      </c>
      <c r="D5286" t="s">
        <v>2046</v>
      </c>
    </row>
    <row r="5287" spans="1:4" hidden="1">
      <c r="A5287" t="s">
        <v>2042</v>
      </c>
      <c r="B5287">
        <v>14</v>
      </c>
      <c r="C5287">
        <v>71</v>
      </c>
      <c r="D5287" t="s">
        <v>2046</v>
      </c>
    </row>
    <row r="5288" spans="1:4" hidden="1">
      <c r="A5288" t="s">
        <v>345</v>
      </c>
      <c r="B5288">
        <v>14</v>
      </c>
      <c r="C5288">
        <v>241</v>
      </c>
      <c r="D5288" t="s">
        <v>2046</v>
      </c>
    </row>
    <row r="5289" spans="1:4" hidden="1">
      <c r="A5289" t="s">
        <v>346</v>
      </c>
      <c r="B5289">
        <v>14</v>
      </c>
      <c r="C5289">
        <v>71</v>
      </c>
      <c r="D5289" t="s">
        <v>2046</v>
      </c>
    </row>
    <row r="5290" spans="1:4" hidden="1">
      <c r="A5290" t="s">
        <v>347</v>
      </c>
      <c r="B5290">
        <v>14</v>
      </c>
      <c r="C5290">
        <v>241</v>
      </c>
      <c r="D5290" t="s">
        <v>2046</v>
      </c>
    </row>
    <row r="5291" spans="1:4" hidden="1">
      <c r="A5291" t="s">
        <v>348</v>
      </c>
      <c r="B5291">
        <v>14</v>
      </c>
      <c r="C5291">
        <v>71</v>
      </c>
      <c r="D5291" t="s">
        <v>2046</v>
      </c>
    </row>
    <row r="5292" spans="1:4" hidden="1">
      <c r="A5292" t="s">
        <v>2260</v>
      </c>
      <c r="B5292">
        <v>14</v>
      </c>
      <c r="C5292">
        <v>312</v>
      </c>
      <c r="D5292" t="s">
        <v>2046</v>
      </c>
    </row>
    <row r="5293" spans="1:4" hidden="1">
      <c r="A5293" t="s">
        <v>2261</v>
      </c>
      <c r="B5293">
        <v>14</v>
      </c>
      <c r="C5293">
        <v>312</v>
      </c>
      <c r="D5293" t="s">
        <v>2046</v>
      </c>
    </row>
    <row r="5294" spans="1:4" hidden="1">
      <c r="A5294" t="s">
        <v>556</v>
      </c>
      <c r="B5294">
        <v>15</v>
      </c>
      <c r="C5294">
        <v>372</v>
      </c>
      <c r="D5294" t="s">
        <v>2046</v>
      </c>
    </row>
    <row r="5295" spans="1:4" hidden="1">
      <c r="A5295" t="s">
        <v>106</v>
      </c>
      <c r="B5295">
        <v>15</v>
      </c>
      <c r="C5295">
        <v>744</v>
      </c>
      <c r="D5295" t="s">
        <v>2046</v>
      </c>
    </row>
    <row r="5296" spans="1:4" hidden="1">
      <c r="A5296" t="s">
        <v>1723</v>
      </c>
      <c r="B5296">
        <v>15</v>
      </c>
      <c r="C5296">
        <v>186</v>
      </c>
      <c r="D5296" t="s">
        <v>2046</v>
      </c>
    </row>
    <row r="5297" spans="1:4" hidden="1">
      <c r="A5297" t="s">
        <v>162</v>
      </c>
      <c r="B5297">
        <v>15</v>
      </c>
      <c r="C5297">
        <v>186</v>
      </c>
      <c r="D5297" t="s">
        <v>2046</v>
      </c>
    </row>
    <row r="5298" spans="1:4" hidden="1">
      <c r="A5298" t="s">
        <v>530</v>
      </c>
      <c r="B5298">
        <v>15</v>
      </c>
      <c r="C5298">
        <v>186</v>
      </c>
      <c r="D5298" t="s">
        <v>2046</v>
      </c>
    </row>
    <row r="5299" spans="1:4" hidden="1">
      <c r="A5299" t="s">
        <v>164</v>
      </c>
      <c r="B5299">
        <v>15</v>
      </c>
      <c r="C5299">
        <v>186</v>
      </c>
      <c r="D5299" t="s">
        <v>2046</v>
      </c>
    </row>
    <row r="5300" spans="1:4" hidden="1">
      <c r="A5300" t="s">
        <v>262</v>
      </c>
      <c r="B5300">
        <v>15</v>
      </c>
      <c r="C5300">
        <v>186</v>
      </c>
      <c r="D5300" t="s">
        <v>2046</v>
      </c>
    </row>
    <row r="5301" spans="1:4" hidden="1">
      <c r="A5301" t="s">
        <v>391</v>
      </c>
      <c r="B5301">
        <v>15</v>
      </c>
      <c r="C5301">
        <v>186</v>
      </c>
      <c r="D5301" t="s">
        <v>2046</v>
      </c>
    </row>
    <row r="5302" spans="1:4" hidden="1">
      <c r="A5302" t="s">
        <v>329</v>
      </c>
      <c r="B5302">
        <v>15</v>
      </c>
      <c r="C5302">
        <v>186</v>
      </c>
      <c r="D5302" t="s">
        <v>2046</v>
      </c>
    </row>
    <row r="5303" spans="1:4" hidden="1">
      <c r="A5303" t="s">
        <v>8</v>
      </c>
      <c r="B5303">
        <v>15</v>
      </c>
      <c r="C5303">
        <v>186</v>
      </c>
      <c r="D5303" t="s">
        <v>2046</v>
      </c>
    </row>
    <row r="5304" spans="1:4" hidden="1">
      <c r="A5304" t="s">
        <v>62</v>
      </c>
      <c r="B5304">
        <v>15</v>
      </c>
      <c r="C5304">
        <v>186</v>
      </c>
      <c r="D5304" t="s">
        <v>2046</v>
      </c>
    </row>
    <row r="5305" spans="1:4" hidden="1">
      <c r="A5305" t="s">
        <v>63</v>
      </c>
      <c r="B5305">
        <v>15</v>
      </c>
      <c r="C5305">
        <v>186</v>
      </c>
      <c r="D5305" t="s">
        <v>2046</v>
      </c>
    </row>
    <row r="5306" spans="1:4" hidden="1">
      <c r="A5306" t="s">
        <v>64</v>
      </c>
      <c r="B5306">
        <v>15</v>
      </c>
      <c r="C5306">
        <v>186</v>
      </c>
      <c r="D5306" t="s">
        <v>2046</v>
      </c>
    </row>
    <row r="5307" spans="1:4" hidden="1">
      <c r="A5307" t="s">
        <v>65</v>
      </c>
      <c r="B5307">
        <v>15</v>
      </c>
      <c r="C5307">
        <v>186</v>
      </c>
      <c r="D5307" t="s">
        <v>2046</v>
      </c>
    </row>
    <row r="5308" spans="1:4" hidden="1">
      <c r="A5308" t="s">
        <v>66</v>
      </c>
      <c r="B5308">
        <v>15</v>
      </c>
      <c r="C5308">
        <v>186</v>
      </c>
      <c r="D5308" t="s">
        <v>2046</v>
      </c>
    </row>
    <row r="5309" spans="1:4" hidden="1">
      <c r="A5309" t="s">
        <v>10</v>
      </c>
      <c r="B5309">
        <v>15</v>
      </c>
      <c r="C5309">
        <v>186</v>
      </c>
      <c r="D5309" t="s">
        <v>2046</v>
      </c>
    </row>
    <row r="5310" spans="1:4" hidden="1">
      <c r="A5310" t="s">
        <v>12</v>
      </c>
      <c r="B5310">
        <v>15</v>
      </c>
      <c r="C5310">
        <v>372</v>
      </c>
      <c r="D5310" t="s">
        <v>2046</v>
      </c>
    </row>
    <row r="5311" spans="1:4" hidden="1">
      <c r="A5311" t="s">
        <v>372</v>
      </c>
      <c r="B5311">
        <v>15</v>
      </c>
      <c r="C5311">
        <v>186</v>
      </c>
      <c r="D5311" t="s">
        <v>2046</v>
      </c>
    </row>
    <row r="5312" spans="1:4" hidden="1">
      <c r="A5312" t="s">
        <v>508</v>
      </c>
      <c r="B5312">
        <v>15</v>
      </c>
      <c r="C5312">
        <v>186</v>
      </c>
      <c r="D5312" t="s">
        <v>2046</v>
      </c>
    </row>
    <row r="5313" spans="1:4" hidden="1">
      <c r="A5313" t="s">
        <v>330</v>
      </c>
      <c r="B5313">
        <v>15</v>
      </c>
      <c r="C5313">
        <v>372</v>
      </c>
      <c r="D5313" t="s">
        <v>2046</v>
      </c>
    </row>
    <row r="5314" spans="1:4" hidden="1">
      <c r="A5314" t="s">
        <v>2231</v>
      </c>
      <c r="B5314">
        <v>15</v>
      </c>
      <c r="C5314">
        <v>1674</v>
      </c>
      <c r="D5314" t="s">
        <v>2046</v>
      </c>
    </row>
    <row r="5315" spans="1:4" hidden="1">
      <c r="A5315" t="s">
        <v>392</v>
      </c>
      <c r="B5315">
        <v>15</v>
      </c>
      <c r="C5315">
        <v>186</v>
      </c>
      <c r="D5315" t="s">
        <v>2046</v>
      </c>
    </row>
    <row r="5316" spans="1:4" hidden="1">
      <c r="A5316" t="s">
        <v>331</v>
      </c>
      <c r="B5316">
        <v>15</v>
      </c>
      <c r="C5316">
        <v>186</v>
      </c>
      <c r="D5316" t="s">
        <v>2046</v>
      </c>
    </row>
    <row r="5317" spans="1:4" hidden="1">
      <c r="A5317" t="s">
        <v>438</v>
      </c>
      <c r="B5317">
        <v>15</v>
      </c>
      <c r="C5317">
        <v>186</v>
      </c>
      <c r="D5317" t="s">
        <v>2046</v>
      </c>
    </row>
    <row r="5318" spans="1:4" hidden="1">
      <c r="A5318" t="s">
        <v>332</v>
      </c>
      <c r="B5318">
        <v>15</v>
      </c>
      <c r="C5318">
        <v>558</v>
      </c>
      <c r="D5318" t="s">
        <v>2046</v>
      </c>
    </row>
    <row r="5319" spans="1:4" hidden="1">
      <c r="A5319" t="s">
        <v>2232</v>
      </c>
      <c r="B5319">
        <v>15</v>
      </c>
      <c r="C5319">
        <v>372</v>
      </c>
      <c r="D5319" t="s">
        <v>2046</v>
      </c>
    </row>
    <row r="5320" spans="1:4" hidden="1">
      <c r="A5320" t="s">
        <v>333</v>
      </c>
      <c r="B5320">
        <v>15</v>
      </c>
      <c r="C5320">
        <v>372</v>
      </c>
      <c r="D5320" t="s">
        <v>2046</v>
      </c>
    </row>
    <row r="5321" spans="1:4" hidden="1">
      <c r="A5321" t="s">
        <v>279</v>
      </c>
      <c r="B5321">
        <v>15</v>
      </c>
      <c r="C5321">
        <v>744</v>
      </c>
      <c r="D5321" t="s">
        <v>2046</v>
      </c>
    </row>
    <row r="5322" spans="1:4" hidden="1">
      <c r="A5322" t="s">
        <v>393</v>
      </c>
      <c r="B5322">
        <v>15</v>
      </c>
      <c r="C5322">
        <v>372</v>
      </c>
      <c r="D5322" t="s">
        <v>2046</v>
      </c>
    </row>
    <row r="5323" spans="1:4" hidden="1">
      <c r="A5323" t="s">
        <v>2233</v>
      </c>
      <c r="B5323">
        <v>15</v>
      </c>
      <c r="C5323">
        <v>186</v>
      </c>
      <c r="D5323" t="s">
        <v>2046</v>
      </c>
    </row>
    <row r="5324" spans="1:4" hidden="1">
      <c r="A5324" t="s">
        <v>67</v>
      </c>
      <c r="B5324">
        <v>15</v>
      </c>
      <c r="C5324">
        <v>930</v>
      </c>
      <c r="D5324" t="s">
        <v>2046</v>
      </c>
    </row>
    <row r="5325" spans="1:4" hidden="1">
      <c r="A5325" t="s">
        <v>68</v>
      </c>
      <c r="B5325">
        <v>15</v>
      </c>
      <c r="C5325">
        <v>186</v>
      </c>
      <c r="D5325" t="s">
        <v>2046</v>
      </c>
    </row>
    <row r="5326" spans="1:4" hidden="1">
      <c r="A5326" t="s">
        <v>69</v>
      </c>
      <c r="B5326">
        <v>15</v>
      </c>
      <c r="C5326">
        <v>186</v>
      </c>
      <c r="D5326" t="s">
        <v>2046</v>
      </c>
    </row>
    <row r="5327" spans="1:4" hidden="1">
      <c r="A5327" t="s">
        <v>70</v>
      </c>
      <c r="B5327">
        <v>15</v>
      </c>
      <c r="C5327">
        <v>186</v>
      </c>
      <c r="D5327" t="s">
        <v>2046</v>
      </c>
    </row>
    <row r="5328" spans="1:4" hidden="1">
      <c r="A5328" t="s">
        <v>71</v>
      </c>
      <c r="B5328">
        <v>15</v>
      </c>
      <c r="C5328">
        <v>186</v>
      </c>
      <c r="D5328" t="s">
        <v>2046</v>
      </c>
    </row>
    <row r="5329" spans="1:4" hidden="1">
      <c r="A5329" t="s">
        <v>108</v>
      </c>
      <c r="B5329">
        <v>15</v>
      </c>
      <c r="C5329">
        <v>186</v>
      </c>
      <c r="D5329" t="s">
        <v>2046</v>
      </c>
    </row>
    <row r="5330" spans="1:4" hidden="1">
      <c r="A5330" t="s">
        <v>548</v>
      </c>
      <c r="B5330">
        <v>15</v>
      </c>
      <c r="C5330">
        <v>186</v>
      </c>
      <c r="D5330" t="s">
        <v>2046</v>
      </c>
    </row>
    <row r="5331" spans="1:4" hidden="1">
      <c r="A5331" t="s">
        <v>263</v>
      </c>
      <c r="B5331">
        <v>15</v>
      </c>
      <c r="C5331">
        <v>372</v>
      </c>
      <c r="D5331" t="s">
        <v>2046</v>
      </c>
    </row>
    <row r="5332" spans="1:4" hidden="1">
      <c r="A5332" t="s">
        <v>2234</v>
      </c>
      <c r="B5332">
        <v>15</v>
      </c>
      <c r="C5332">
        <v>186</v>
      </c>
      <c r="D5332" t="s">
        <v>2046</v>
      </c>
    </row>
    <row r="5333" spans="1:4" hidden="1">
      <c r="A5333" t="s">
        <v>440</v>
      </c>
      <c r="B5333">
        <v>15</v>
      </c>
      <c r="C5333">
        <v>186</v>
      </c>
      <c r="D5333" t="s">
        <v>2046</v>
      </c>
    </row>
    <row r="5334" spans="1:4" hidden="1">
      <c r="A5334" t="s">
        <v>167</v>
      </c>
      <c r="B5334">
        <v>15</v>
      </c>
      <c r="C5334">
        <v>744</v>
      </c>
      <c r="D5334" t="s">
        <v>2046</v>
      </c>
    </row>
    <row r="5335" spans="1:4" hidden="1">
      <c r="A5335" t="s">
        <v>574</v>
      </c>
      <c r="B5335">
        <v>15</v>
      </c>
      <c r="C5335">
        <v>186</v>
      </c>
      <c r="D5335" t="s">
        <v>2046</v>
      </c>
    </row>
    <row r="5336" spans="1:4" hidden="1">
      <c r="A5336" t="s">
        <v>2235</v>
      </c>
      <c r="B5336">
        <v>15</v>
      </c>
      <c r="C5336">
        <v>186</v>
      </c>
      <c r="D5336" t="s">
        <v>2046</v>
      </c>
    </row>
    <row r="5337" spans="1:4" hidden="1">
      <c r="A5337" t="s">
        <v>13</v>
      </c>
      <c r="B5337">
        <v>15</v>
      </c>
      <c r="C5337">
        <v>372</v>
      </c>
      <c r="D5337" t="s">
        <v>2046</v>
      </c>
    </row>
    <row r="5338" spans="1:4" hidden="1">
      <c r="A5338" t="s">
        <v>73</v>
      </c>
      <c r="B5338">
        <v>15</v>
      </c>
      <c r="C5338">
        <v>372</v>
      </c>
      <c r="D5338" t="s">
        <v>2046</v>
      </c>
    </row>
    <row r="5339" spans="1:4" hidden="1">
      <c r="A5339" t="s">
        <v>2236</v>
      </c>
      <c r="B5339">
        <v>15</v>
      </c>
      <c r="C5339">
        <v>186</v>
      </c>
      <c r="D5339" t="s">
        <v>2046</v>
      </c>
    </row>
    <row r="5340" spans="1:4" hidden="1">
      <c r="A5340" t="s">
        <v>74</v>
      </c>
      <c r="B5340">
        <v>15</v>
      </c>
      <c r="C5340">
        <v>186</v>
      </c>
      <c r="D5340" t="s">
        <v>2046</v>
      </c>
    </row>
    <row r="5341" spans="1:4" hidden="1">
      <c r="A5341" t="s">
        <v>2237</v>
      </c>
      <c r="B5341">
        <v>15</v>
      </c>
      <c r="C5341">
        <v>372</v>
      </c>
      <c r="D5341" t="s">
        <v>2046</v>
      </c>
    </row>
    <row r="5342" spans="1:4" hidden="1">
      <c r="A5342" t="s">
        <v>528</v>
      </c>
      <c r="B5342">
        <v>15</v>
      </c>
      <c r="C5342">
        <v>372</v>
      </c>
      <c r="D5342" t="s">
        <v>2046</v>
      </c>
    </row>
    <row r="5343" spans="1:4" hidden="1">
      <c r="A5343" t="s">
        <v>75</v>
      </c>
      <c r="B5343">
        <v>15</v>
      </c>
      <c r="C5343">
        <v>372</v>
      </c>
      <c r="D5343" t="s">
        <v>2046</v>
      </c>
    </row>
    <row r="5344" spans="1:4" hidden="1">
      <c r="A5344" t="s">
        <v>109</v>
      </c>
      <c r="B5344">
        <v>15</v>
      </c>
      <c r="C5344">
        <v>186</v>
      </c>
      <c r="D5344" t="s">
        <v>2046</v>
      </c>
    </row>
    <row r="5345" spans="1:4" hidden="1">
      <c r="A5345" t="s">
        <v>462</v>
      </c>
      <c r="B5345">
        <v>15</v>
      </c>
      <c r="C5345">
        <v>186</v>
      </c>
      <c r="D5345" t="s">
        <v>2046</v>
      </c>
    </row>
    <row r="5346" spans="1:4" hidden="1">
      <c r="A5346" t="s">
        <v>463</v>
      </c>
      <c r="B5346">
        <v>15</v>
      </c>
      <c r="C5346">
        <v>186</v>
      </c>
      <c r="D5346" t="s">
        <v>2046</v>
      </c>
    </row>
    <row r="5347" spans="1:4" hidden="1">
      <c r="A5347" t="s">
        <v>464</v>
      </c>
      <c r="B5347">
        <v>15</v>
      </c>
      <c r="C5347">
        <v>186</v>
      </c>
      <c r="D5347" t="s">
        <v>2046</v>
      </c>
    </row>
    <row r="5348" spans="1:4" hidden="1">
      <c r="A5348" t="s">
        <v>486</v>
      </c>
      <c r="B5348">
        <v>15</v>
      </c>
      <c r="C5348">
        <v>186</v>
      </c>
      <c r="D5348" t="s">
        <v>2046</v>
      </c>
    </row>
    <row r="5349" spans="1:4" hidden="1">
      <c r="A5349" t="s">
        <v>395</v>
      </c>
      <c r="B5349">
        <v>15</v>
      </c>
      <c r="C5349">
        <v>186</v>
      </c>
      <c r="D5349" t="s">
        <v>2046</v>
      </c>
    </row>
    <row r="5350" spans="1:4" hidden="1">
      <c r="A5350" t="s">
        <v>301</v>
      </c>
      <c r="B5350">
        <v>15</v>
      </c>
      <c r="C5350">
        <v>186</v>
      </c>
      <c r="D5350" t="s">
        <v>2046</v>
      </c>
    </row>
    <row r="5351" spans="1:4" hidden="1">
      <c r="A5351" t="s">
        <v>76</v>
      </c>
      <c r="B5351">
        <v>15</v>
      </c>
      <c r="C5351">
        <v>186</v>
      </c>
      <c r="D5351" t="s">
        <v>2046</v>
      </c>
    </row>
    <row r="5352" spans="1:4" hidden="1">
      <c r="A5352" t="s">
        <v>168</v>
      </c>
      <c r="B5352">
        <v>15</v>
      </c>
      <c r="C5352">
        <v>186</v>
      </c>
      <c r="D5352" t="s">
        <v>2046</v>
      </c>
    </row>
    <row r="5353" spans="1:4" hidden="1">
      <c r="A5353" t="s">
        <v>14</v>
      </c>
      <c r="B5353">
        <v>15</v>
      </c>
      <c r="C5353">
        <v>558</v>
      </c>
      <c r="D5353" t="s">
        <v>2046</v>
      </c>
    </row>
    <row r="5354" spans="1:4" hidden="1">
      <c r="A5354" t="s">
        <v>15</v>
      </c>
      <c r="B5354">
        <v>15</v>
      </c>
      <c r="C5354">
        <v>372</v>
      </c>
      <c r="D5354" t="s">
        <v>2046</v>
      </c>
    </row>
    <row r="5355" spans="1:4" hidden="1">
      <c r="A5355" t="s">
        <v>472</v>
      </c>
      <c r="B5355">
        <v>15</v>
      </c>
      <c r="C5355">
        <v>744</v>
      </c>
      <c r="D5355" t="s">
        <v>2046</v>
      </c>
    </row>
    <row r="5356" spans="1:4" hidden="1">
      <c r="A5356" t="s">
        <v>16</v>
      </c>
      <c r="B5356">
        <v>15</v>
      </c>
      <c r="C5356">
        <v>372</v>
      </c>
      <c r="D5356" t="s">
        <v>2046</v>
      </c>
    </row>
    <row r="5357" spans="1:4" hidden="1">
      <c r="A5357" t="s">
        <v>17</v>
      </c>
      <c r="B5357">
        <v>15</v>
      </c>
      <c r="C5357">
        <v>372</v>
      </c>
      <c r="D5357" t="s">
        <v>2046</v>
      </c>
    </row>
    <row r="5358" spans="1:4" hidden="1">
      <c r="A5358" t="s">
        <v>18</v>
      </c>
      <c r="B5358">
        <v>15</v>
      </c>
      <c r="C5358">
        <v>1116</v>
      </c>
      <c r="D5358" t="s">
        <v>2046</v>
      </c>
    </row>
    <row r="5359" spans="1:4" hidden="1">
      <c r="A5359" t="s">
        <v>396</v>
      </c>
      <c r="B5359">
        <v>15</v>
      </c>
      <c r="C5359">
        <v>2232</v>
      </c>
      <c r="D5359" t="s">
        <v>2046</v>
      </c>
    </row>
    <row r="5360" spans="1:4" hidden="1">
      <c r="A5360" t="s">
        <v>19</v>
      </c>
      <c r="B5360">
        <v>15</v>
      </c>
      <c r="C5360">
        <v>372</v>
      </c>
      <c r="D5360" t="s">
        <v>2046</v>
      </c>
    </row>
    <row r="5361" spans="1:4" hidden="1">
      <c r="A5361" t="s">
        <v>21</v>
      </c>
      <c r="B5361">
        <v>15</v>
      </c>
      <c r="C5361">
        <v>1116</v>
      </c>
      <c r="D5361" t="s">
        <v>2046</v>
      </c>
    </row>
    <row r="5362" spans="1:4" hidden="1">
      <c r="A5362" t="s">
        <v>22</v>
      </c>
      <c r="B5362">
        <v>15</v>
      </c>
      <c r="C5362">
        <v>1116</v>
      </c>
      <c r="D5362" t="s">
        <v>2046</v>
      </c>
    </row>
    <row r="5363" spans="1:4" hidden="1">
      <c r="A5363" t="s">
        <v>23</v>
      </c>
      <c r="B5363">
        <v>15</v>
      </c>
      <c r="C5363">
        <v>186</v>
      </c>
      <c r="D5363" t="s">
        <v>2046</v>
      </c>
    </row>
    <row r="5364" spans="1:4" hidden="1">
      <c r="A5364" t="s">
        <v>169</v>
      </c>
      <c r="B5364">
        <v>15</v>
      </c>
      <c r="C5364">
        <v>186</v>
      </c>
      <c r="D5364" t="s">
        <v>2046</v>
      </c>
    </row>
    <row r="5365" spans="1:4" hidden="1">
      <c r="A5365" t="s">
        <v>24</v>
      </c>
      <c r="B5365">
        <v>15</v>
      </c>
      <c r="C5365">
        <v>186</v>
      </c>
      <c r="D5365" t="s">
        <v>2046</v>
      </c>
    </row>
    <row r="5366" spans="1:4" hidden="1">
      <c r="A5366" t="s">
        <v>170</v>
      </c>
      <c r="B5366">
        <v>15</v>
      </c>
      <c r="C5366">
        <v>186</v>
      </c>
      <c r="D5366" t="s">
        <v>2046</v>
      </c>
    </row>
    <row r="5367" spans="1:4" hidden="1">
      <c r="A5367" t="s">
        <v>25</v>
      </c>
      <c r="B5367">
        <v>15</v>
      </c>
      <c r="C5367">
        <v>186</v>
      </c>
      <c r="D5367" t="s">
        <v>2046</v>
      </c>
    </row>
    <row r="5368" spans="1:4" hidden="1">
      <c r="A5368" t="s">
        <v>171</v>
      </c>
      <c r="B5368">
        <v>15</v>
      </c>
      <c r="C5368">
        <v>186</v>
      </c>
      <c r="D5368" t="s">
        <v>2046</v>
      </c>
    </row>
    <row r="5369" spans="1:4" hidden="1">
      <c r="A5369" t="s">
        <v>26</v>
      </c>
      <c r="B5369">
        <v>15</v>
      </c>
      <c r="C5369">
        <v>186</v>
      </c>
      <c r="D5369" t="s">
        <v>2046</v>
      </c>
    </row>
    <row r="5370" spans="1:4" hidden="1">
      <c r="A5370" t="s">
        <v>2238</v>
      </c>
      <c r="B5370">
        <v>15</v>
      </c>
      <c r="C5370">
        <v>186</v>
      </c>
      <c r="D5370" t="s">
        <v>2046</v>
      </c>
    </row>
    <row r="5371" spans="1:4" hidden="1">
      <c r="A5371" t="s">
        <v>2239</v>
      </c>
      <c r="B5371">
        <v>15</v>
      </c>
      <c r="C5371">
        <v>186</v>
      </c>
      <c r="D5371" t="s">
        <v>2046</v>
      </c>
    </row>
    <row r="5372" spans="1:4" hidden="1">
      <c r="A5372" t="s">
        <v>1712</v>
      </c>
      <c r="B5372">
        <v>15</v>
      </c>
      <c r="C5372">
        <v>186</v>
      </c>
      <c r="D5372" t="s">
        <v>2046</v>
      </c>
    </row>
    <row r="5373" spans="1:4" hidden="1">
      <c r="A5373" t="s">
        <v>27</v>
      </c>
      <c r="B5373">
        <v>15</v>
      </c>
      <c r="C5373">
        <v>744</v>
      </c>
      <c r="D5373" t="s">
        <v>2046</v>
      </c>
    </row>
    <row r="5374" spans="1:4" hidden="1">
      <c r="A5374" t="s">
        <v>1698</v>
      </c>
      <c r="B5374">
        <v>15</v>
      </c>
      <c r="C5374">
        <v>372</v>
      </c>
      <c r="D5374" t="s">
        <v>2046</v>
      </c>
    </row>
    <row r="5375" spans="1:4" hidden="1">
      <c r="A5375" t="s">
        <v>28</v>
      </c>
      <c r="B5375">
        <v>15</v>
      </c>
      <c r="C5375">
        <v>372</v>
      </c>
      <c r="D5375" t="s">
        <v>2046</v>
      </c>
    </row>
    <row r="5376" spans="1:4" hidden="1">
      <c r="A5376" t="s">
        <v>110</v>
      </c>
      <c r="B5376">
        <v>15</v>
      </c>
      <c r="C5376">
        <v>186</v>
      </c>
      <c r="D5376" t="s">
        <v>2046</v>
      </c>
    </row>
    <row r="5377" spans="1:4" hidden="1">
      <c r="A5377" t="s">
        <v>172</v>
      </c>
      <c r="B5377">
        <v>15</v>
      </c>
      <c r="C5377">
        <v>186</v>
      </c>
      <c r="D5377" t="s">
        <v>2046</v>
      </c>
    </row>
    <row r="5378" spans="1:4" hidden="1">
      <c r="A5378" t="s">
        <v>29</v>
      </c>
      <c r="B5378">
        <v>15</v>
      </c>
      <c r="C5378">
        <v>186</v>
      </c>
      <c r="D5378" t="s">
        <v>2046</v>
      </c>
    </row>
    <row r="5379" spans="1:4" hidden="1">
      <c r="A5379" t="s">
        <v>111</v>
      </c>
      <c r="B5379">
        <v>15</v>
      </c>
      <c r="C5379">
        <v>186</v>
      </c>
      <c r="D5379" t="s">
        <v>2046</v>
      </c>
    </row>
    <row r="5380" spans="1:4" hidden="1">
      <c r="A5380" t="s">
        <v>173</v>
      </c>
      <c r="B5380">
        <v>15</v>
      </c>
      <c r="C5380">
        <v>186</v>
      </c>
      <c r="D5380" t="s">
        <v>2046</v>
      </c>
    </row>
    <row r="5381" spans="1:4" hidden="1">
      <c r="A5381" t="s">
        <v>30</v>
      </c>
      <c r="B5381">
        <v>15</v>
      </c>
      <c r="C5381">
        <v>186</v>
      </c>
      <c r="D5381" t="s">
        <v>2046</v>
      </c>
    </row>
    <row r="5382" spans="1:4" hidden="1">
      <c r="A5382" t="s">
        <v>397</v>
      </c>
      <c r="B5382">
        <v>15</v>
      </c>
      <c r="C5382">
        <v>372</v>
      </c>
      <c r="D5382" t="s">
        <v>2046</v>
      </c>
    </row>
    <row r="5383" spans="1:4" hidden="1">
      <c r="A5383" t="s">
        <v>31</v>
      </c>
      <c r="B5383">
        <v>15</v>
      </c>
      <c r="C5383">
        <v>744</v>
      </c>
      <c r="D5383" t="s">
        <v>2046</v>
      </c>
    </row>
    <row r="5384" spans="1:4" hidden="1">
      <c r="A5384" t="s">
        <v>422</v>
      </c>
      <c r="B5384">
        <v>15</v>
      </c>
      <c r="C5384">
        <v>744</v>
      </c>
      <c r="D5384" t="s">
        <v>2046</v>
      </c>
    </row>
    <row r="5385" spans="1:4" hidden="1">
      <c r="A5385" t="s">
        <v>32</v>
      </c>
      <c r="B5385">
        <v>15</v>
      </c>
      <c r="C5385">
        <v>372</v>
      </c>
      <c r="D5385" t="s">
        <v>2046</v>
      </c>
    </row>
    <row r="5386" spans="1:4" hidden="1">
      <c r="A5386" t="s">
        <v>33</v>
      </c>
      <c r="B5386">
        <v>15</v>
      </c>
      <c r="C5386">
        <v>558</v>
      </c>
      <c r="D5386" t="s">
        <v>2046</v>
      </c>
    </row>
    <row r="5387" spans="1:4" hidden="1">
      <c r="A5387" t="s">
        <v>34</v>
      </c>
      <c r="B5387">
        <v>15</v>
      </c>
      <c r="C5387">
        <v>558</v>
      </c>
      <c r="D5387" t="s">
        <v>2046</v>
      </c>
    </row>
    <row r="5388" spans="1:4" hidden="1">
      <c r="A5388" t="s">
        <v>35</v>
      </c>
      <c r="B5388">
        <v>15</v>
      </c>
      <c r="C5388">
        <v>372</v>
      </c>
      <c r="D5388" t="s">
        <v>2046</v>
      </c>
    </row>
    <row r="5389" spans="1:4" hidden="1">
      <c r="A5389" t="s">
        <v>398</v>
      </c>
      <c r="B5389">
        <v>15</v>
      </c>
      <c r="C5389">
        <v>372</v>
      </c>
      <c r="D5389" t="s">
        <v>2046</v>
      </c>
    </row>
    <row r="5390" spans="1:4" hidden="1">
      <c r="A5390" t="s">
        <v>423</v>
      </c>
      <c r="B5390">
        <v>15</v>
      </c>
      <c r="C5390">
        <v>372</v>
      </c>
      <c r="D5390" t="s">
        <v>2046</v>
      </c>
    </row>
    <row r="5391" spans="1:4" hidden="1">
      <c r="A5391" t="s">
        <v>400</v>
      </c>
      <c r="B5391">
        <v>15</v>
      </c>
      <c r="C5391">
        <v>1302</v>
      </c>
      <c r="D5391" t="s">
        <v>2046</v>
      </c>
    </row>
    <row r="5392" spans="1:4" hidden="1">
      <c r="A5392" t="s">
        <v>36</v>
      </c>
      <c r="B5392">
        <v>15</v>
      </c>
      <c r="C5392">
        <v>186</v>
      </c>
      <c r="D5392" t="s">
        <v>2046</v>
      </c>
    </row>
    <row r="5393" spans="1:4" hidden="1">
      <c r="A5393" t="s">
        <v>37</v>
      </c>
      <c r="B5393">
        <v>15</v>
      </c>
      <c r="C5393">
        <v>186</v>
      </c>
      <c r="D5393" t="s">
        <v>2046</v>
      </c>
    </row>
    <row r="5394" spans="1:4" hidden="1">
      <c r="A5394" t="s">
        <v>38</v>
      </c>
      <c r="B5394">
        <v>15</v>
      </c>
      <c r="C5394">
        <v>186</v>
      </c>
      <c r="D5394" t="s">
        <v>2046</v>
      </c>
    </row>
    <row r="5395" spans="1:4" hidden="1">
      <c r="A5395" t="s">
        <v>39</v>
      </c>
      <c r="B5395">
        <v>15</v>
      </c>
      <c r="C5395">
        <v>186</v>
      </c>
      <c r="D5395" t="s">
        <v>2046</v>
      </c>
    </row>
    <row r="5396" spans="1:4" hidden="1">
      <c r="A5396" t="s">
        <v>40</v>
      </c>
      <c r="B5396">
        <v>15</v>
      </c>
      <c r="C5396">
        <v>186</v>
      </c>
      <c r="D5396" t="s">
        <v>2046</v>
      </c>
    </row>
    <row r="5397" spans="1:4" hidden="1">
      <c r="A5397" t="s">
        <v>424</v>
      </c>
      <c r="B5397">
        <v>15</v>
      </c>
      <c r="C5397">
        <v>558</v>
      </c>
      <c r="D5397" t="s">
        <v>2046</v>
      </c>
    </row>
    <row r="5398" spans="1:4" hidden="1">
      <c r="A5398" t="s">
        <v>2240</v>
      </c>
      <c r="B5398">
        <v>15</v>
      </c>
      <c r="C5398">
        <v>186</v>
      </c>
      <c r="D5398" t="s">
        <v>2046</v>
      </c>
    </row>
    <row r="5399" spans="1:4" hidden="1">
      <c r="A5399" t="s">
        <v>41</v>
      </c>
      <c r="B5399">
        <v>15</v>
      </c>
      <c r="C5399">
        <v>186</v>
      </c>
      <c r="D5399" t="s">
        <v>2046</v>
      </c>
    </row>
    <row r="5400" spans="1:4" hidden="1">
      <c r="A5400" t="s">
        <v>42</v>
      </c>
      <c r="B5400">
        <v>15</v>
      </c>
      <c r="C5400">
        <v>744</v>
      </c>
      <c r="D5400" t="s">
        <v>2046</v>
      </c>
    </row>
    <row r="5401" spans="1:4" hidden="1">
      <c r="A5401" t="s">
        <v>473</v>
      </c>
      <c r="B5401">
        <v>15</v>
      </c>
      <c r="C5401">
        <v>372</v>
      </c>
      <c r="D5401" t="s">
        <v>2046</v>
      </c>
    </row>
    <row r="5402" spans="1:4" hidden="1">
      <c r="A5402" t="s">
        <v>43</v>
      </c>
      <c r="B5402">
        <v>15</v>
      </c>
      <c r="C5402">
        <v>372</v>
      </c>
      <c r="D5402" t="s">
        <v>2046</v>
      </c>
    </row>
    <row r="5403" spans="1:4" hidden="1">
      <c r="A5403" t="s">
        <v>474</v>
      </c>
      <c r="B5403">
        <v>15</v>
      </c>
      <c r="C5403">
        <v>1348</v>
      </c>
      <c r="D5403" t="s">
        <v>2046</v>
      </c>
    </row>
    <row r="5404" spans="1:4" hidden="1">
      <c r="A5404" t="s">
        <v>174</v>
      </c>
      <c r="B5404">
        <v>15</v>
      </c>
      <c r="C5404">
        <v>744</v>
      </c>
      <c r="D5404" t="s">
        <v>2046</v>
      </c>
    </row>
    <row r="5405" spans="1:4" hidden="1">
      <c r="A5405" t="s">
        <v>425</v>
      </c>
      <c r="B5405">
        <v>15</v>
      </c>
      <c r="C5405">
        <v>372</v>
      </c>
      <c r="D5405" t="s">
        <v>2046</v>
      </c>
    </row>
    <row r="5406" spans="1:4" hidden="1">
      <c r="A5406" t="s">
        <v>175</v>
      </c>
      <c r="B5406">
        <v>15</v>
      </c>
      <c r="C5406">
        <v>558</v>
      </c>
      <c r="D5406" t="s">
        <v>2046</v>
      </c>
    </row>
    <row r="5407" spans="1:4" hidden="1">
      <c r="A5407" t="s">
        <v>2267</v>
      </c>
      <c r="B5407">
        <v>15</v>
      </c>
      <c r="C5407">
        <v>418</v>
      </c>
      <c r="D5407" t="s">
        <v>2046</v>
      </c>
    </row>
    <row r="5408" spans="1:4" hidden="1">
      <c r="A5408" t="s">
        <v>426</v>
      </c>
      <c r="B5408">
        <v>15</v>
      </c>
      <c r="C5408">
        <v>186</v>
      </c>
      <c r="D5408" t="s">
        <v>2046</v>
      </c>
    </row>
    <row r="5409" spans="1:4" hidden="1">
      <c r="A5409" t="s">
        <v>531</v>
      </c>
      <c r="B5409">
        <v>15</v>
      </c>
      <c r="C5409">
        <v>186</v>
      </c>
      <c r="D5409" t="s">
        <v>2046</v>
      </c>
    </row>
    <row r="5410" spans="1:4" hidden="1">
      <c r="A5410" t="s">
        <v>2268</v>
      </c>
      <c r="B5410">
        <v>15</v>
      </c>
      <c r="C5410">
        <v>284</v>
      </c>
      <c r="D5410" t="s">
        <v>2046</v>
      </c>
    </row>
    <row r="5411" spans="1:4" hidden="1">
      <c r="A5411" t="s">
        <v>2269</v>
      </c>
      <c r="B5411">
        <v>15</v>
      </c>
      <c r="C5411">
        <v>284</v>
      </c>
      <c r="D5411" t="s">
        <v>2046</v>
      </c>
    </row>
    <row r="5412" spans="1:4" hidden="1">
      <c r="A5412" t="s">
        <v>2270</v>
      </c>
      <c r="B5412">
        <v>15</v>
      </c>
      <c r="C5412">
        <v>284</v>
      </c>
      <c r="D5412" t="s">
        <v>2046</v>
      </c>
    </row>
    <row r="5413" spans="1:4" hidden="1">
      <c r="A5413" t="s">
        <v>2271</v>
      </c>
      <c r="B5413">
        <v>15</v>
      </c>
      <c r="C5413">
        <v>284</v>
      </c>
      <c r="D5413" t="s">
        <v>2046</v>
      </c>
    </row>
    <row r="5414" spans="1:4" hidden="1">
      <c r="A5414" t="s">
        <v>2272</v>
      </c>
      <c r="B5414">
        <v>15</v>
      </c>
      <c r="C5414">
        <v>284</v>
      </c>
      <c r="D5414" t="s">
        <v>2046</v>
      </c>
    </row>
    <row r="5415" spans="1:4" hidden="1">
      <c r="A5415" t="s">
        <v>2273</v>
      </c>
      <c r="B5415">
        <v>15</v>
      </c>
      <c r="C5415">
        <v>284</v>
      </c>
      <c r="D5415" t="s">
        <v>2046</v>
      </c>
    </row>
    <row r="5416" spans="1:4" hidden="1">
      <c r="A5416" t="s">
        <v>2274</v>
      </c>
      <c r="B5416">
        <v>15</v>
      </c>
      <c r="C5416">
        <v>284</v>
      </c>
      <c r="D5416" t="s">
        <v>2046</v>
      </c>
    </row>
    <row r="5417" spans="1:4" hidden="1">
      <c r="A5417" t="s">
        <v>2275</v>
      </c>
      <c r="B5417">
        <v>15</v>
      </c>
      <c r="C5417">
        <v>284</v>
      </c>
      <c r="D5417" t="s">
        <v>2046</v>
      </c>
    </row>
    <row r="5418" spans="1:4" hidden="1">
      <c r="A5418" t="s">
        <v>2276</v>
      </c>
      <c r="B5418">
        <v>15</v>
      </c>
      <c r="C5418">
        <v>284</v>
      </c>
      <c r="D5418" t="s">
        <v>2046</v>
      </c>
    </row>
    <row r="5419" spans="1:4" hidden="1">
      <c r="A5419" t="s">
        <v>2277</v>
      </c>
      <c r="B5419">
        <v>15</v>
      </c>
      <c r="C5419">
        <v>284</v>
      </c>
      <c r="D5419" t="s">
        <v>2046</v>
      </c>
    </row>
    <row r="5420" spans="1:4" hidden="1">
      <c r="A5420" t="s">
        <v>2278</v>
      </c>
      <c r="B5420">
        <v>15</v>
      </c>
      <c r="C5420">
        <v>284</v>
      </c>
      <c r="D5420" t="s">
        <v>2046</v>
      </c>
    </row>
    <row r="5421" spans="1:4" hidden="1">
      <c r="A5421" t="s">
        <v>2279</v>
      </c>
      <c r="B5421">
        <v>15</v>
      </c>
      <c r="C5421">
        <v>627</v>
      </c>
      <c r="D5421" t="s">
        <v>2046</v>
      </c>
    </row>
    <row r="5422" spans="1:4" hidden="1">
      <c r="A5422" t="s">
        <v>2280</v>
      </c>
      <c r="B5422">
        <v>15</v>
      </c>
      <c r="C5422">
        <v>284</v>
      </c>
      <c r="D5422" t="s">
        <v>2046</v>
      </c>
    </row>
    <row r="5423" spans="1:4" hidden="1">
      <c r="A5423" t="s">
        <v>2281</v>
      </c>
      <c r="B5423">
        <v>15</v>
      </c>
      <c r="C5423">
        <v>284</v>
      </c>
      <c r="D5423" t="s">
        <v>2046</v>
      </c>
    </row>
    <row r="5424" spans="1:4" hidden="1">
      <c r="A5424" t="s">
        <v>2282</v>
      </c>
      <c r="B5424">
        <v>15</v>
      </c>
      <c r="C5424">
        <v>284</v>
      </c>
      <c r="D5424" t="s">
        <v>2046</v>
      </c>
    </row>
    <row r="5425" spans="1:4" hidden="1">
      <c r="A5425" t="s">
        <v>2283</v>
      </c>
      <c r="B5425">
        <v>15</v>
      </c>
      <c r="C5425">
        <v>209</v>
      </c>
      <c r="D5425" t="s">
        <v>2046</v>
      </c>
    </row>
    <row r="5426" spans="1:4" hidden="1">
      <c r="A5426" t="s">
        <v>2284</v>
      </c>
      <c r="B5426">
        <v>15</v>
      </c>
      <c r="C5426">
        <v>209</v>
      </c>
      <c r="D5426" t="s">
        <v>2046</v>
      </c>
    </row>
    <row r="5427" spans="1:4" hidden="1">
      <c r="A5427" t="s">
        <v>2285</v>
      </c>
      <c r="B5427">
        <v>15</v>
      </c>
      <c r="C5427">
        <v>209</v>
      </c>
      <c r="D5427" t="s">
        <v>2046</v>
      </c>
    </row>
    <row r="5428" spans="1:4" hidden="1">
      <c r="A5428" t="s">
        <v>2286</v>
      </c>
      <c r="B5428">
        <v>15</v>
      </c>
      <c r="C5428">
        <v>209</v>
      </c>
      <c r="D5428" t="s">
        <v>2046</v>
      </c>
    </row>
    <row r="5429" spans="1:4" hidden="1">
      <c r="A5429" t="s">
        <v>2287</v>
      </c>
      <c r="B5429">
        <v>15</v>
      </c>
      <c r="C5429">
        <v>418</v>
      </c>
      <c r="D5429" t="s">
        <v>2046</v>
      </c>
    </row>
    <row r="5430" spans="1:4" hidden="1">
      <c r="A5430" t="s">
        <v>2288</v>
      </c>
      <c r="B5430">
        <v>15</v>
      </c>
      <c r="C5430">
        <v>209</v>
      </c>
      <c r="D5430" t="s">
        <v>2046</v>
      </c>
    </row>
    <row r="5431" spans="1:4" hidden="1">
      <c r="A5431" t="s">
        <v>2289</v>
      </c>
      <c r="B5431">
        <v>15</v>
      </c>
      <c r="C5431">
        <v>209</v>
      </c>
      <c r="D5431" t="s">
        <v>2046</v>
      </c>
    </row>
    <row r="5432" spans="1:4" hidden="1">
      <c r="A5432" t="s">
        <v>2290</v>
      </c>
      <c r="B5432">
        <v>15</v>
      </c>
      <c r="C5432">
        <v>209</v>
      </c>
      <c r="D5432" t="s">
        <v>2046</v>
      </c>
    </row>
    <row r="5433" spans="1:4" hidden="1">
      <c r="A5433" t="s">
        <v>2291</v>
      </c>
      <c r="B5433">
        <v>15</v>
      </c>
      <c r="C5433">
        <v>209</v>
      </c>
      <c r="D5433" t="s">
        <v>2046</v>
      </c>
    </row>
    <row r="5434" spans="1:4" hidden="1">
      <c r="A5434" t="s">
        <v>2292</v>
      </c>
      <c r="B5434">
        <v>15</v>
      </c>
      <c r="C5434">
        <v>209</v>
      </c>
      <c r="D5434" t="s">
        <v>2046</v>
      </c>
    </row>
    <row r="5435" spans="1:4" hidden="1">
      <c r="A5435" t="s">
        <v>487</v>
      </c>
      <c r="B5435">
        <v>15</v>
      </c>
      <c r="C5435">
        <v>186</v>
      </c>
      <c r="D5435" t="s">
        <v>2046</v>
      </c>
    </row>
    <row r="5436" spans="1:4" hidden="1">
      <c r="A5436" t="s">
        <v>2293</v>
      </c>
      <c r="B5436">
        <v>15</v>
      </c>
      <c r="C5436">
        <v>209</v>
      </c>
      <c r="D5436" t="s">
        <v>2046</v>
      </c>
    </row>
    <row r="5437" spans="1:4" hidden="1">
      <c r="A5437" t="s">
        <v>2294</v>
      </c>
      <c r="B5437">
        <v>15</v>
      </c>
      <c r="C5437">
        <v>209</v>
      </c>
      <c r="D5437" t="s">
        <v>2046</v>
      </c>
    </row>
    <row r="5438" spans="1:4" hidden="1">
      <c r="A5438" t="s">
        <v>2295</v>
      </c>
      <c r="B5438">
        <v>15</v>
      </c>
      <c r="C5438">
        <v>209</v>
      </c>
      <c r="D5438" t="s">
        <v>2046</v>
      </c>
    </row>
    <row r="5439" spans="1:4" hidden="1">
      <c r="A5439" t="s">
        <v>2296</v>
      </c>
      <c r="B5439">
        <v>15</v>
      </c>
      <c r="C5439">
        <v>209</v>
      </c>
      <c r="D5439" t="s">
        <v>2046</v>
      </c>
    </row>
    <row r="5440" spans="1:4" hidden="1">
      <c r="A5440" t="s">
        <v>2297</v>
      </c>
      <c r="B5440">
        <v>15</v>
      </c>
      <c r="C5440">
        <v>209</v>
      </c>
      <c r="D5440" t="s">
        <v>2046</v>
      </c>
    </row>
    <row r="5441" spans="1:4" hidden="1">
      <c r="A5441" t="s">
        <v>2298</v>
      </c>
      <c r="B5441">
        <v>15</v>
      </c>
      <c r="C5441">
        <v>209</v>
      </c>
      <c r="D5441" t="s">
        <v>2046</v>
      </c>
    </row>
    <row r="5442" spans="1:4" hidden="1">
      <c r="A5442" t="s">
        <v>2299</v>
      </c>
      <c r="B5442">
        <v>15</v>
      </c>
      <c r="C5442">
        <v>209</v>
      </c>
      <c r="D5442" t="s">
        <v>2046</v>
      </c>
    </row>
    <row r="5443" spans="1:4" hidden="1">
      <c r="A5443" t="s">
        <v>2300</v>
      </c>
      <c r="B5443">
        <v>15</v>
      </c>
      <c r="C5443">
        <v>209</v>
      </c>
      <c r="D5443" t="s">
        <v>2046</v>
      </c>
    </row>
    <row r="5444" spans="1:4" hidden="1">
      <c r="A5444" t="s">
        <v>2301</v>
      </c>
      <c r="B5444">
        <v>15</v>
      </c>
      <c r="C5444">
        <v>209</v>
      </c>
      <c r="D5444" t="s">
        <v>2046</v>
      </c>
    </row>
    <row r="5445" spans="1:4" hidden="1">
      <c r="A5445" t="s">
        <v>2302</v>
      </c>
      <c r="B5445">
        <v>15</v>
      </c>
      <c r="C5445">
        <v>209</v>
      </c>
      <c r="D5445" t="s">
        <v>2046</v>
      </c>
    </row>
    <row r="5446" spans="1:4" hidden="1">
      <c r="A5446" t="s">
        <v>2303</v>
      </c>
      <c r="B5446">
        <v>15</v>
      </c>
      <c r="C5446">
        <v>209</v>
      </c>
      <c r="D5446" t="s">
        <v>2046</v>
      </c>
    </row>
    <row r="5447" spans="1:4" hidden="1">
      <c r="A5447" t="s">
        <v>2304</v>
      </c>
      <c r="B5447">
        <v>15</v>
      </c>
      <c r="C5447">
        <v>209</v>
      </c>
      <c r="D5447" t="s">
        <v>2046</v>
      </c>
    </row>
    <row r="5448" spans="1:4" hidden="1">
      <c r="A5448" t="s">
        <v>2305</v>
      </c>
      <c r="B5448">
        <v>15</v>
      </c>
      <c r="C5448">
        <v>209</v>
      </c>
      <c r="D5448" t="s">
        <v>2046</v>
      </c>
    </row>
    <row r="5449" spans="1:4" hidden="1">
      <c r="A5449" t="s">
        <v>2306</v>
      </c>
      <c r="B5449">
        <v>15</v>
      </c>
      <c r="C5449">
        <v>418</v>
      </c>
      <c r="D5449" t="s">
        <v>2046</v>
      </c>
    </row>
    <row r="5450" spans="1:4" hidden="1">
      <c r="A5450" t="s">
        <v>2307</v>
      </c>
      <c r="B5450">
        <v>15</v>
      </c>
      <c r="C5450">
        <v>209</v>
      </c>
      <c r="D5450" t="s">
        <v>2046</v>
      </c>
    </row>
    <row r="5451" spans="1:4" hidden="1">
      <c r="A5451" t="s">
        <v>2011</v>
      </c>
      <c r="B5451">
        <v>15</v>
      </c>
      <c r="C5451">
        <v>284</v>
      </c>
      <c r="D5451" t="s">
        <v>2046</v>
      </c>
    </row>
    <row r="5452" spans="1:4" hidden="1">
      <c r="A5452" t="s">
        <v>2308</v>
      </c>
      <c r="B5452">
        <v>15</v>
      </c>
      <c r="C5452">
        <v>418</v>
      </c>
      <c r="D5452" t="s">
        <v>2046</v>
      </c>
    </row>
    <row r="5453" spans="1:4" hidden="1">
      <c r="A5453" t="s">
        <v>2309</v>
      </c>
      <c r="B5453">
        <v>15</v>
      </c>
      <c r="C5453">
        <v>418</v>
      </c>
      <c r="D5453" t="s">
        <v>2046</v>
      </c>
    </row>
    <row r="5454" spans="1:4" hidden="1">
      <c r="A5454" t="s">
        <v>2310</v>
      </c>
      <c r="B5454">
        <v>15</v>
      </c>
      <c r="C5454">
        <v>209</v>
      </c>
      <c r="D5454" t="s">
        <v>2046</v>
      </c>
    </row>
    <row r="5455" spans="1:4" hidden="1">
      <c r="A5455" t="s">
        <v>427</v>
      </c>
      <c r="B5455">
        <v>15</v>
      </c>
      <c r="C5455">
        <v>209</v>
      </c>
      <c r="D5455" t="s">
        <v>2046</v>
      </c>
    </row>
    <row r="5456" spans="1:4" hidden="1">
      <c r="A5456" t="s">
        <v>2311</v>
      </c>
      <c r="B5456">
        <v>15</v>
      </c>
      <c r="C5456">
        <v>284</v>
      </c>
      <c r="D5456" t="s">
        <v>2046</v>
      </c>
    </row>
    <row r="5457" spans="1:4" hidden="1">
      <c r="A5457" t="s">
        <v>2312</v>
      </c>
      <c r="B5457">
        <v>15</v>
      </c>
      <c r="C5457">
        <v>209</v>
      </c>
      <c r="D5457" t="s">
        <v>2046</v>
      </c>
    </row>
    <row r="5458" spans="1:4" hidden="1">
      <c r="A5458" t="s">
        <v>2313</v>
      </c>
      <c r="B5458">
        <v>15</v>
      </c>
      <c r="C5458">
        <v>209</v>
      </c>
      <c r="D5458" t="s">
        <v>2046</v>
      </c>
    </row>
    <row r="5459" spans="1:4" hidden="1">
      <c r="A5459" t="s">
        <v>1726</v>
      </c>
      <c r="B5459">
        <v>15</v>
      </c>
      <c r="C5459">
        <v>186</v>
      </c>
      <c r="D5459" t="s">
        <v>2046</v>
      </c>
    </row>
    <row r="5460" spans="1:4" hidden="1">
      <c r="A5460" t="s">
        <v>2241</v>
      </c>
      <c r="B5460">
        <v>15</v>
      </c>
      <c r="C5460">
        <v>186</v>
      </c>
      <c r="D5460" t="s">
        <v>2046</v>
      </c>
    </row>
    <row r="5461" spans="1:4" hidden="1">
      <c r="A5461" t="s">
        <v>1793</v>
      </c>
      <c r="B5461">
        <v>15</v>
      </c>
      <c r="C5461">
        <v>372</v>
      </c>
      <c r="D5461" t="s">
        <v>2046</v>
      </c>
    </row>
    <row r="5462" spans="1:4" hidden="1">
      <c r="A5462" t="s">
        <v>1794</v>
      </c>
      <c r="B5462">
        <v>15</v>
      </c>
      <c r="C5462">
        <v>186</v>
      </c>
      <c r="D5462" t="s">
        <v>2046</v>
      </c>
    </row>
    <row r="5463" spans="1:4" hidden="1">
      <c r="A5463" t="s">
        <v>442</v>
      </c>
      <c r="B5463">
        <v>15</v>
      </c>
      <c r="C5463">
        <v>186</v>
      </c>
      <c r="D5463" t="s">
        <v>2046</v>
      </c>
    </row>
    <row r="5464" spans="1:4" hidden="1">
      <c r="A5464" t="s">
        <v>1730</v>
      </c>
      <c r="B5464">
        <v>15</v>
      </c>
      <c r="C5464">
        <v>186</v>
      </c>
      <c r="D5464" t="s">
        <v>2046</v>
      </c>
    </row>
    <row r="5465" spans="1:4" hidden="1">
      <c r="A5465" t="s">
        <v>510</v>
      </c>
      <c r="B5465">
        <v>15</v>
      </c>
      <c r="C5465">
        <v>186</v>
      </c>
      <c r="D5465" t="s">
        <v>2046</v>
      </c>
    </row>
    <row r="5466" spans="1:4" hidden="1">
      <c r="A5466" t="s">
        <v>78</v>
      </c>
      <c r="B5466">
        <v>15</v>
      </c>
      <c r="C5466">
        <v>186</v>
      </c>
      <c r="D5466" t="s">
        <v>2046</v>
      </c>
    </row>
    <row r="5467" spans="1:4" hidden="1">
      <c r="A5467" t="s">
        <v>1702</v>
      </c>
      <c r="B5467">
        <v>15</v>
      </c>
      <c r="C5467">
        <v>186</v>
      </c>
      <c r="D5467" t="s">
        <v>2046</v>
      </c>
    </row>
    <row r="5468" spans="1:4" hidden="1">
      <c r="A5468" t="s">
        <v>1795</v>
      </c>
      <c r="B5468">
        <v>15</v>
      </c>
      <c r="C5468">
        <v>186</v>
      </c>
      <c r="D5468" t="s">
        <v>2046</v>
      </c>
    </row>
    <row r="5469" spans="1:4" hidden="1">
      <c r="A5469" t="s">
        <v>2314</v>
      </c>
      <c r="B5469">
        <v>15</v>
      </c>
      <c r="C5469">
        <v>284</v>
      </c>
      <c r="D5469" t="s">
        <v>2046</v>
      </c>
    </row>
    <row r="5470" spans="1:4" hidden="1">
      <c r="A5470" t="s">
        <v>2315</v>
      </c>
      <c r="B5470">
        <v>15</v>
      </c>
      <c r="C5470">
        <v>284</v>
      </c>
      <c r="D5470" t="s">
        <v>2046</v>
      </c>
    </row>
    <row r="5471" spans="1:4" hidden="1">
      <c r="A5471" t="s">
        <v>2316</v>
      </c>
      <c r="B5471">
        <v>15</v>
      </c>
      <c r="C5471">
        <v>284</v>
      </c>
      <c r="D5471" t="s">
        <v>2046</v>
      </c>
    </row>
    <row r="5472" spans="1:4" hidden="1">
      <c r="A5472" t="s">
        <v>2317</v>
      </c>
      <c r="B5472">
        <v>15</v>
      </c>
      <c r="C5472">
        <v>284</v>
      </c>
      <c r="D5472" t="s">
        <v>2046</v>
      </c>
    </row>
    <row r="5473" spans="1:4" hidden="1">
      <c r="A5473" t="s">
        <v>2318</v>
      </c>
      <c r="B5473">
        <v>15</v>
      </c>
      <c r="C5473">
        <v>209</v>
      </c>
      <c r="D5473" t="s">
        <v>2046</v>
      </c>
    </row>
    <row r="5474" spans="1:4" hidden="1">
      <c r="A5474" t="s">
        <v>2320</v>
      </c>
      <c r="B5474">
        <v>15</v>
      </c>
      <c r="C5474">
        <v>418</v>
      </c>
      <c r="D5474" t="s">
        <v>2046</v>
      </c>
    </row>
    <row r="5475" spans="1:4" hidden="1">
      <c r="A5475" t="s">
        <v>3076</v>
      </c>
      <c r="B5475">
        <v>15</v>
      </c>
      <c r="C5475">
        <v>209</v>
      </c>
      <c r="D5475" t="s">
        <v>2046</v>
      </c>
    </row>
    <row r="5476" spans="1:4" hidden="1">
      <c r="A5476" t="s">
        <v>2321</v>
      </c>
      <c r="B5476">
        <v>15</v>
      </c>
      <c r="C5476">
        <v>209</v>
      </c>
      <c r="D5476" t="s">
        <v>2046</v>
      </c>
    </row>
    <row r="5477" spans="1:4" hidden="1">
      <c r="A5477" t="s">
        <v>2322</v>
      </c>
      <c r="B5477">
        <v>15</v>
      </c>
      <c r="C5477">
        <v>209</v>
      </c>
      <c r="D5477" t="s">
        <v>2046</v>
      </c>
    </row>
    <row r="5478" spans="1:4" hidden="1">
      <c r="A5478" t="s">
        <v>578</v>
      </c>
      <c r="B5478">
        <v>15</v>
      </c>
      <c r="C5478">
        <v>186</v>
      </c>
      <c r="D5478" t="s">
        <v>2046</v>
      </c>
    </row>
    <row r="5479" spans="1:4" hidden="1">
      <c r="A5479" t="s">
        <v>80</v>
      </c>
      <c r="B5479">
        <v>15</v>
      </c>
      <c r="C5479">
        <v>186</v>
      </c>
      <c r="D5479" t="s">
        <v>2046</v>
      </c>
    </row>
    <row r="5480" spans="1:4" hidden="1">
      <c r="A5480" t="s">
        <v>302</v>
      </c>
      <c r="B5480">
        <v>15</v>
      </c>
      <c r="C5480">
        <v>186</v>
      </c>
      <c r="D5480" t="s">
        <v>2046</v>
      </c>
    </row>
    <row r="5481" spans="1:4" hidden="1">
      <c r="A5481" t="s">
        <v>445</v>
      </c>
      <c r="B5481">
        <v>15</v>
      </c>
      <c r="C5481">
        <v>372</v>
      </c>
      <c r="D5481" t="s">
        <v>2046</v>
      </c>
    </row>
    <row r="5482" spans="1:4" hidden="1">
      <c r="A5482" t="s">
        <v>4</v>
      </c>
      <c r="B5482">
        <v>15</v>
      </c>
      <c r="C5482">
        <v>186</v>
      </c>
      <c r="D5482" t="s">
        <v>2046</v>
      </c>
    </row>
    <row r="5483" spans="1:4" hidden="1">
      <c r="A5483" t="s">
        <v>319</v>
      </c>
      <c r="B5483">
        <v>15</v>
      </c>
      <c r="C5483">
        <v>186</v>
      </c>
      <c r="D5483" t="s">
        <v>2046</v>
      </c>
    </row>
    <row r="5484" spans="1:4" hidden="1">
      <c r="A5484" t="s">
        <v>303</v>
      </c>
      <c r="B5484">
        <v>15</v>
      </c>
      <c r="C5484">
        <v>186</v>
      </c>
      <c r="D5484" t="s">
        <v>2046</v>
      </c>
    </row>
    <row r="5485" spans="1:4" hidden="1">
      <c r="A5485" t="s">
        <v>476</v>
      </c>
      <c r="B5485">
        <v>15</v>
      </c>
      <c r="C5485">
        <v>186</v>
      </c>
      <c r="D5485" t="s">
        <v>2046</v>
      </c>
    </row>
    <row r="5486" spans="1:4" hidden="1">
      <c r="A5486" t="s">
        <v>402</v>
      </c>
      <c r="B5486">
        <v>15</v>
      </c>
      <c r="C5486">
        <v>186</v>
      </c>
      <c r="D5486" t="s">
        <v>2046</v>
      </c>
    </row>
    <row r="5487" spans="1:4" hidden="1">
      <c r="A5487" t="s">
        <v>403</v>
      </c>
      <c r="B5487">
        <v>15</v>
      </c>
      <c r="C5487">
        <v>186</v>
      </c>
      <c r="D5487" t="s">
        <v>2046</v>
      </c>
    </row>
    <row r="5488" spans="1:4" hidden="1">
      <c r="A5488" t="s">
        <v>404</v>
      </c>
      <c r="B5488">
        <v>15</v>
      </c>
      <c r="C5488">
        <v>186</v>
      </c>
      <c r="D5488" t="s">
        <v>2046</v>
      </c>
    </row>
    <row r="5489" spans="1:4" hidden="1">
      <c r="A5489" t="s">
        <v>405</v>
      </c>
      <c r="B5489">
        <v>15</v>
      </c>
      <c r="C5489">
        <v>186</v>
      </c>
      <c r="D5489" t="s">
        <v>2046</v>
      </c>
    </row>
    <row r="5490" spans="1:4" hidden="1">
      <c r="A5490" t="s">
        <v>118</v>
      </c>
      <c r="B5490">
        <v>15</v>
      </c>
      <c r="C5490">
        <v>186</v>
      </c>
      <c r="D5490" t="s">
        <v>2046</v>
      </c>
    </row>
    <row r="5491" spans="1:4" hidden="1">
      <c r="A5491" t="s">
        <v>176</v>
      </c>
      <c r="B5491">
        <v>15</v>
      </c>
      <c r="C5491">
        <v>186</v>
      </c>
      <c r="D5491" t="s">
        <v>2046</v>
      </c>
    </row>
    <row r="5492" spans="1:4" hidden="1">
      <c r="A5492" t="s">
        <v>373</v>
      </c>
      <c r="B5492">
        <v>15</v>
      </c>
      <c r="C5492">
        <v>186</v>
      </c>
      <c r="D5492" t="s">
        <v>2046</v>
      </c>
    </row>
    <row r="5493" spans="1:4" hidden="1">
      <c r="A5493" t="s">
        <v>192</v>
      </c>
      <c r="B5493">
        <v>15</v>
      </c>
      <c r="C5493">
        <v>186</v>
      </c>
      <c r="D5493" t="s">
        <v>2046</v>
      </c>
    </row>
    <row r="5494" spans="1:4" hidden="1">
      <c r="A5494" t="s">
        <v>1711</v>
      </c>
      <c r="B5494">
        <v>15</v>
      </c>
      <c r="C5494">
        <v>186</v>
      </c>
      <c r="D5494" t="s">
        <v>2046</v>
      </c>
    </row>
    <row r="5495" spans="1:4" hidden="1">
      <c r="A5495" t="s">
        <v>406</v>
      </c>
      <c r="B5495">
        <v>15</v>
      </c>
      <c r="C5495">
        <v>186</v>
      </c>
      <c r="D5495" t="s">
        <v>2046</v>
      </c>
    </row>
    <row r="5496" spans="1:4" hidden="1">
      <c r="A5496" t="s">
        <v>374</v>
      </c>
      <c r="B5496">
        <v>15</v>
      </c>
      <c r="C5496">
        <v>186</v>
      </c>
      <c r="D5496" t="s">
        <v>2046</v>
      </c>
    </row>
    <row r="5497" spans="1:4" hidden="1">
      <c r="A5497" t="s">
        <v>119</v>
      </c>
      <c r="B5497">
        <v>15</v>
      </c>
      <c r="C5497">
        <v>186</v>
      </c>
      <c r="D5497" t="s">
        <v>2046</v>
      </c>
    </row>
    <row r="5498" spans="1:4" hidden="1">
      <c r="A5498" t="s">
        <v>177</v>
      </c>
      <c r="B5498">
        <v>15</v>
      </c>
      <c r="C5498">
        <v>186</v>
      </c>
      <c r="D5498" t="s">
        <v>2046</v>
      </c>
    </row>
    <row r="5499" spans="1:4" hidden="1">
      <c r="A5499" t="s">
        <v>446</v>
      </c>
      <c r="B5499">
        <v>15</v>
      </c>
      <c r="C5499">
        <v>186</v>
      </c>
      <c r="D5499" t="s">
        <v>2046</v>
      </c>
    </row>
    <row r="5500" spans="1:4" hidden="1">
      <c r="A5500" t="s">
        <v>2033</v>
      </c>
      <c r="B5500">
        <v>15</v>
      </c>
      <c r="C5500">
        <v>186</v>
      </c>
      <c r="D5500" t="s">
        <v>2046</v>
      </c>
    </row>
    <row r="5501" spans="1:4" hidden="1">
      <c r="A5501" t="s">
        <v>2034</v>
      </c>
      <c r="B5501">
        <v>15</v>
      </c>
      <c r="C5501">
        <v>372</v>
      </c>
      <c r="D5501" t="s">
        <v>2046</v>
      </c>
    </row>
    <row r="5502" spans="1:4" hidden="1">
      <c r="A5502" t="s">
        <v>409</v>
      </c>
      <c r="B5502">
        <v>15</v>
      </c>
      <c r="C5502">
        <v>186</v>
      </c>
      <c r="D5502" t="s">
        <v>2046</v>
      </c>
    </row>
    <row r="5503" spans="1:4" hidden="1">
      <c r="A5503" t="s">
        <v>375</v>
      </c>
      <c r="B5503">
        <v>15</v>
      </c>
      <c r="C5503">
        <v>186</v>
      </c>
      <c r="D5503" t="s">
        <v>2046</v>
      </c>
    </row>
    <row r="5504" spans="1:4" hidden="1">
      <c r="A5504" t="s">
        <v>410</v>
      </c>
      <c r="B5504">
        <v>15</v>
      </c>
      <c r="C5504">
        <v>186</v>
      </c>
      <c r="D5504" t="s">
        <v>2046</v>
      </c>
    </row>
    <row r="5505" spans="1:4" hidden="1">
      <c r="A5505" t="s">
        <v>284</v>
      </c>
      <c r="B5505">
        <v>15</v>
      </c>
      <c r="C5505">
        <v>186</v>
      </c>
      <c r="D5505" t="s">
        <v>2046</v>
      </c>
    </row>
    <row r="5506" spans="1:4" hidden="1">
      <c r="A5506" t="s">
        <v>285</v>
      </c>
      <c r="B5506">
        <v>15</v>
      </c>
      <c r="C5506">
        <v>186</v>
      </c>
      <c r="D5506" t="s">
        <v>2046</v>
      </c>
    </row>
    <row r="5507" spans="1:4" hidden="1">
      <c r="A5507" t="s">
        <v>286</v>
      </c>
      <c r="B5507">
        <v>15</v>
      </c>
      <c r="C5507">
        <v>186</v>
      </c>
      <c r="D5507" t="s">
        <v>2046</v>
      </c>
    </row>
    <row r="5508" spans="1:4" hidden="1">
      <c r="A5508" t="s">
        <v>287</v>
      </c>
      <c r="B5508">
        <v>15</v>
      </c>
      <c r="C5508">
        <v>186</v>
      </c>
      <c r="D5508" t="s">
        <v>2046</v>
      </c>
    </row>
    <row r="5509" spans="1:4" hidden="1">
      <c r="A5509" t="s">
        <v>1722</v>
      </c>
      <c r="B5509">
        <v>15</v>
      </c>
      <c r="C5509">
        <v>372</v>
      </c>
      <c r="D5509" t="s">
        <v>2046</v>
      </c>
    </row>
    <row r="5510" spans="1:4" hidden="1">
      <c r="A5510" t="s">
        <v>428</v>
      </c>
      <c r="B5510">
        <v>15</v>
      </c>
      <c r="C5510">
        <v>186</v>
      </c>
      <c r="D5510" t="s">
        <v>2046</v>
      </c>
    </row>
    <row r="5511" spans="1:4" hidden="1">
      <c r="A5511" t="s">
        <v>429</v>
      </c>
      <c r="B5511">
        <v>15</v>
      </c>
      <c r="C5511">
        <v>186</v>
      </c>
      <c r="D5511" t="s">
        <v>2046</v>
      </c>
    </row>
    <row r="5512" spans="1:4" hidden="1">
      <c r="A5512" t="s">
        <v>561</v>
      </c>
      <c r="B5512">
        <v>15</v>
      </c>
      <c r="C5512">
        <v>372</v>
      </c>
      <c r="D5512" t="s">
        <v>2046</v>
      </c>
    </row>
    <row r="5513" spans="1:4" hidden="1">
      <c r="A5513" t="s">
        <v>1699</v>
      </c>
      <c r="B5513">
        <v>15</v>
      </c>
      <c r="C5513">
        <v>372</v>
      </c>
      <c r="D5513" t="s">
        <v>2046</v>
      </c>
    </row>
    <row r="5514" spans="1:4" hidden="1">
      <c r="A5514" t="s">
        <v>430</v>
      </c>
      <c r="B5514">
        <v>15</v>
      </c>
      <c r="C5514">
        <v>186</v>
      </c>
      <c r="D5514" t="s">
        <v>2046</v>
      </c>
    </row>
    <row r="5515" spans="1:4" hidden="1">
      <c r="A5515" t="s">
        <v>2035</v>
      </c>
      <c r="B5515">
        <v>15</v>
      </c>
      <c r="C5515">
        <v>186</v>
      </c>
      <c r="D5515" t="s">
        <v>2046</v>
      </c>
    </row>
    <row r="5516" spans="1:4" hidden="1">
      <c r="A5516" t="s">
        <v>178</v>
      </c>
      <c r="B5516">
        <v>15</v>
      </c>
      <c r="C5516">
        <v>186</v>
      </c>
      <c r="D5516" t="s">
        <v>2046</v>
      </c>
    </row>
    <row r="5517" spans="1:4" hidden="1">
      <c r="A5517" t="s">
        <v>179</v>
      </c>
      <c r="B5517">
        <v>15</v>
      </c>
      <c r="C5517">
        <v>186</v>
      </c>
      <c r="D5517" t="s">
        <v>2046</v>
      </c>
    </row>
    <row r="5518" spans="1:4" hidden="1">
      <c r="A5518" t="s">
        <v>180</v>
      </c>
      <c r="B5518">
        <v>15</v>
      </c>
      <c r="C5518">
        <v>186</v>
      </c>
      <c r="D5518" t="s">
        <v>2046</v>
      </c>
    </row>
    <row r="5519" spans="1:4" hidden="1">
      <c r="A5519" t="s">
        <v>2244</v>
      </c>
      <c r="B5519">
        <v>15</v>
      </c>
      <c r="C5519">
        <v>186</v>
      </c>
      <c r="D5519" t="s">
        <v>2046</v>
      </c>
    </row>
    <row r="5520" spans="1:4" hidden="1">
      <c r="A5520" t="s">
        <v>44</v>
      </c>
      <c r="B5520">
        <v>15</v>
      </c>
      <c r="C5520">
        <v>186</v>
      </c>
      <c r="D5520" t="s">
        <v>2046</v>
      </c>
    </row>
    <row r="5521" spans="1:4" hidden="1">
      <c r="A5521" t="s">
        <v>431</v>
      </c>
      <c r="B5521">
        <v>15</v>
      </c>
      <c r="C5521">
        <v>372</v>
      </c>
      <c r="D5521" t="s">
        <v>2046</v>
      </c>
    </row>
    <row r="5522" spans="1:4" hidden="1">
      <c r="A5522" t="s">
        <v>181</v>
      </c>
      <c r="B5522">
        <v>15</v>
      </c>
      <c r="C5522">
        <v>186</v>
      </c>
      <c r="D5522" t="s">
        <v>2046</v>
      </c>
    </row>
    <row r="5523" spans="1:4" hidden="1">
      <c r="A5523" t="s">
        <v>182</v>
      </c>
      <c r="B5523">
        <v>15</v>
      </c>
      <c r="C5523">
        <v>186</v>
      </c>
      <c r="D5523" t="s">
        <v>2046</v>
      </c>
    </row>
    <row r="5524" spans="1:4" hidden="1">
      <c r="A5524" t="s">
        <v>81</v>
      </c>
      <c r="B5524">
        <v>15</v>
      </c>
      <c r="C5524">
        <v>186</v>
      </c>
      <c r="D5524" t="s">
        <v>2046</v>
      </c>
    </row>
    <row r="5525" spans="1:4" hidden="1">
      <c r="A5525" t="s">
        <v>2327</v>
      </c>
      <c r="B5525">
        <v>15</v>
      </c>
      <c r="C5525">
        <v>568</v>
      </c>
      <c r="D5525" t="s">
        <v>2046</v>
      </c>
    </row>
    <row r="5526" spans="1:4" hidden="1">
      <c r="A5526" t="s">
        <v>83</v>
      </c>
      <c r="B5526">
        <v>15</v>
      </c>
      <c r="C5526">
        <v>186</v>
      </c>
      <c r="D5526" t="s">
        <v>2046</v>
      </c>
    </row>
    <row r="5527" spans="1:4" hidden="1">
      <c r="A5527" t="s">
        <v>310</v>
      </c>
      <c r="B5527">
        <v>15</v>
      </c>
      <c r="C5527">
        <v>186</v>
      </c>
      <c r="D5527" t="s">
        <v>2046</v>
      </c>
    </row>
    <row r="5528" spans="1:4" hidden="1">
      <c r="A5528" t="s">
        <v>2245</v>
      </c>
      <c r="B5528">
        <v>15</v>
      </c>
      <c r="C5528">
        <v>186</v>
      </c>
      <c r="D5528" t="s">
        <v>2046</v>
      </c>
    </row>
    <row r="5529" spans="1:4" hidden="1">
      <c r="A5529" t="s">
        <v>2246</v>
      </c>
      <c r="B5529">
        <v>15</v>
      </c>
      <c r="C5529">
        <v>186</v>
      </c>
      <c r="D5529" t="s">
        <v>2046</v>
      </c>
    </row>
    <row r="5530" spans="1:4" hidden="1">
      <c r="A5530" t="s">
        <v>579</v>
      </c>
      <c r="B5530">
        <v>15</v>
      </c>
      <c r="C5530">
        <v>186</v>
      </c>
      <c r="D5530" t="s">
        <v>2046</v>
      </c>
    </row>
    <row r="5531" spans="1:4" hidden="1">
      <c r="A5531" t="s">
        <v>2247</v>
      </c>
      <c r="B5531">
        <v>15</v>
      </c>
      <c r="C5531">
        <v>186</v>
      </c>
      <c r="D5531" t="s">
        <v>2046</v>
      </c>
    </row>
    <row r="5532" spans="1:4" hidden="1">
      <c r="A5532" t="s">
        <v>2248</v>
      </c>
      <c r="B5532">
        <v>15</v>
      </c>
      <c r="C5532">
        <v>186</v>
      </c>
      <c r="D5532" t="s">
        <v>2046</v>
      </c>
    </row>
    <row r="5533" spans="1:4" hidden="1">
      <c r="A5533" t="s">
        <v>2249</v>
      </c>
      <c r="B5533">
        <v>15</v>
      </c>
      <c r="C5533">
        <v>186</v>
      </c>
      <c r="D5533" t="s">
        <v>2046</v>
      </c>
    </row>
    <row r="5534" spans="1:4" hidden="1">
      <c r="A5534" t="s">
        <v>2250</v>
      </c>
      <c r="B5534">
        <v>15</v>
      </c>
      <c r="C5534">
        <v>186</v>
      </c>
      <c r="D5534" t="s">
        <v>2046</v>
      </c>
    </row>
    <row r="5535" spans="1:4" hidden="1">
      <c r="A5535" t="s">
        <v>2036</v>
      </c>
      <c r="B5535">
        <v>15</v>
      </c>
      <c r="C5535">
        <v>186</v>
      </c>
      <c r="D5535" t="s">
        <v>2046</v>
      </c>
    </row>
    <row r="5536" spans="1:4" hidden="1">
      <c r="A5536" t="s">
        <v>2328</v>
      </c>
      <c r="B5536">
        <v>15</v>
      </c>
      <c r="C5536">
        <v>209</v>
      </c>
      <c r="D5536" t="s">
        <v>2046</v>
      </c>
    </row>
    <row r="5537" spans="1:4" hidden="1">
      <c r="A5537" t="s">
        <v>448</v>
      </c>
      <c r="B5537">
        <v>15</v>
      </c>
      <c r="C5537">
        <v>186</v>
      </c>
      <c r="D5537" t="s">
        <v>2046</v>
      </c>
    </row>
    <row r="5538" spans="1:4" hidden="1">
      <c r="A5538" t="s">
        <v>2330</v>
      </c>
      <c r="B5538">
        <v>15</v>
      </c>
      <c r="C5538">
        <v>209</v>
      </c>
      <c r="D5538" t="s">
        <v>2046</v>
      </c>
    </row>
    <row r="5539" spans="1:4" hidden="1">
      <c r="A5539" t="s">
        <v>377</v>
      </c>
      <c r="B5539">
        <v>15</v>
      </c>
      <c r="C5539">
        <v>186</v>
      </c>
      <c r="D5539" t="s">
        <v>2046</v>
      </c>
    </row>
    <row r="5540" spans="1:4" hidden="1">
      <c r="A5540" t="s">
        <v>2331</v>
      </c>
      <c r="B5540">
        <v>15</v>
      </c>
      <c r="C5540">
        <v>418</v>
      </c>
      <c r="D5540" t="s">
        <v>2046</v>
      </c>
    </row>
    <row r="5541" spans="1:4" hidden="1">
      <c r="A5541" t="s">
        <v>2251</v>
      </c>
      <c r="B5541">
        <v>15</v>
      </c>
      <c r="C5541">
        <v>186</v>
      </c>
      <c r="D5541" t="s">
        <v>2046</v>
      </c>
    </row>
    <row r="5542" spans="1:4" hidden="1">
      <c r="A5542" t="s">
        <v>2252</v>
      </c>
      <c r="B5542">
        <v>15</v>
      </c>
      <c r="C5542">
        <v>186</v>
      </c>
      <c r="D5542" t="s">
        <v>2046</v>
      </c>
    </row>
    <row r="5543" spans="1:4" hidden="1">
      <c r="A5543" t="s">
        <v>2253</v>
      </c>
      <c r="B5543">
        <v>15</v>
      </c>
      <c r="C5543">
        <v>186</v>
      </c>
      <c r="D5543" t="s">
        <v>2046</v>
      </c>
    </row>
    <row r="5544" spans="1:4" hidden="1">
      <c r="A5544" t="s">
        <v>2254</v>
      </c>
      <c r="B5544">
        <v>15</v>
      </c>
      <c r="C5544">
        <v>186</v>
      </c>
      <c r="D5544" t="s">
        <v>2046</v>
      </c>
    </row>
    <row r="5545" spans="1:4" hidden="1">
      <c r="A5545" t="s">
        <v>2255</v>
      </c>
      <c r="B5545">
        <v>15</v>
      </c>
      <c r="C5545">
        <v>372</v>
      </c>
      <c r="D5545" t="s">
        <v>2046</v>
      </c>
    </row>
    <row r="5546" spans="1:4" hidden="1">
      <c r="A5546" t="s">
        <v>2256</v>
      </c>
      <c r="B5546">
        <v>15</v>
      </c>
      <c r="C5546">
        <v>372</v>
      </c>
      <c r="D5546" t="s">
        <v>2046</v>
      </c>
    </row>
    <row r="5547" spans="1:4" hidden="1">
      <c r="A5547" t="s">
        <v>2337</v>
      </c>
      <c r="B5547">
        <v>15</v>
      </c>
      <c r="C5547">
        <v>209</v>
      </c>
      <c r="D5547" t="s">
        <v>2046</v>
      </c>
    </row>
    <row r="5548" spans="1:4" hidden="1">
      <c r="A5548" t="s">
        <v>186</v>
      </c>
      <c r="B5548">
        <v>15</v>
      </c>
      <c r="C5548">
        <v>372</v>
      </c>
      <c r="D5548" t="s">
        <v>2046</v>
      </c>
    </row>
    <row r="5549" spans="1:4" hidden="1">
      <c r="A5549" t="s">
        <v>341</v>
      </c>
      <c r="B5549">
        <v>15</v>
      </c>
      <c r="C5549">
        <v>186</v>
      </c>
      <c r="D5549" t="s">
        <v>2046</v>
      </c>
    </row>
    <row r="5550" spans="1:4" hidden="1">
      <c r="A5550" t="s">
        <v>343</v>
      </c>
      <c r="B5550">
        <v>15</v>
      </c>
      <c r="C5550">
        <v>186</v>
      </c>
      <c r="D5550" t="s">
        <v>2046</v>
      </c>
    </row>
    <row r="5551" spans="1:4" hidden="1">
      <c r="A5551" t="s">
        <v>521</v>
      </c>
      <c r="B5551">
        <v>15</v>
      </c>
      <c r="C5551">
        <v>186</v>
      </c>
      <c r="D5551" t="s">
        <v>2046</v>
      </c>
    </row>
    <row r="5552" spans="1:4" hidden="1">
      <c r="A5552" t="s">
        <v>522</v>
      </c>
      <c r="B5552">
        <v>15</v>
      </c>
      <c r="C5552">
        <v>186</v>
      </c>
      <c r="D5552" t="s">
        <v>2046</v>
      </c>
    </row>
    <row r="5553" spans="1:4" hidden="1">
      <c r="A5553" t="s">
        <v>345</v>
      </c>
      <c r="B5553">
        <v>15</v>
      </c>
      <c r="C5553">
        <v>186</v>
      </c>
      <c r="D5553" t="s">
        <v>2046</v>
      </c>
    </row>
    <row r="5554" spans="1:4" hidden="1">
      <c r="A5554" t="s">
        <v>347</v>
      </c>
      <c r="B5554">
        <v>15</v>
      </c>
      <c r="C5554">
        <v>186</v>
      </c>
      <c r="D5554" t="s">
        <v>2046</v>
      </c>
    </row>
    <row r="5555" spans="1:4" hidden="1">
      <c r="A5555" t="s">
        <v>2257</v>
      </c>
      <c r="B5555">
        <v>15</v>
      </c>
      <c r="C5555">
        <v>400</v>
      </c>
      <c r="D5555" t="s">
        <v>2046</v>
      </c>
    </row>
    <row r="5556" spans="1:4" hidden="1">
      <c r="A5556" t="s">
        <v>2260</v>
      </c>
      <c r="B5556">
        <v>15</v>
      </c>
      <c r="C5556">
        <v>186</v>
      </c>
      <c r="D5556" t="s">
        <v>2046</v>
      </c>
    </row>
    <row r="5557" spans="1:4" hidden="1">
      <c r="A5557" t="s">
        <v>2261</v>
      </c>
      <c r="B5557">
        <v>15</v>
      </c>
      <c r="C5557">
        <v>186</v>
      </c>
      <c r="D5557" t="s">
        <v>2046</v>
      </c>
    </row>
    <row r="5558" spans="1:4" hidden="1">
      <c r="A5558" t="s">
        <v>569</v>
      </c>
      <c r="B5558">
        <v>16</v>
      </c>
      <c r="C5558">
        <v>115</v>
      </c>
      <c r="D5558" t="s">
        <v>2046</v>
      </c>
    </row>
    <row r="5559" spans="1:4" hidden="1">
      <c r="A5559" t="s">
        <v>3077</v>
      </c>
      <c r="B5559">
        <v>16</v>
      </c>
      <c r="C5559">
        <v>3</v>
      </c>
      <c r="D5559" t="s">
        <v>2046</v>
      </c>
    </row>
    <row r="5560" spans="1:4" hidden="1">
      <c r="A5560" t="s">
        <v>3078</v>
      </c>
      <c r="B5560">
        <v>16</v>
      </c>
      <c r="C5560">
        <v>5</v>
      </c>
      <c r="D5560" t="s">
        <v>2046</v>
      </c>
    </row>
    <row r="5561" spans="1:4" hidden="1">
      <c r="A5561" t="s">
        <v>556</v>
      </c>
      <c r="B5561">
        <v>16</v>
      </c>
      <c r="C5561">
        <v>328</v>
      </c>
      <c r="D5561" t="s">
        <v>2046</v>
      </c>
    </row>
    <row r="5562" spans="1:4" hidden="1">
      <c r="A5562" t="s">
        <v>2026</v>
      </c>
      <c r="B5562">
        <v>16</v>
      </c>
      <c r="C5562">
        <v>170</v>
      </c>
      <c r="D5562" t="s">
        <v>2046</v>
      </c>
    </row>
    <row r="5563" spans="1:4" hidden="1">
      <c r="A5563" t="s">
        <v>1708</v>
      </c>
      <c r="B5563">
        <v>16</v>
      </c>
      <c r="C5563">
        <v>170</v>
      </c>
      <c r="D5563" t="s">
        <v>2046</v>
      </c>
    </row>
    <row r="5564" spans="1:4" hidden="1">
      <c r="A5564" t="s">
        <v>541</v>
      </c>
      <c r="B5564">
        <v>16</v>
      </c>
      <c r="C5564">
        <v>52</v>
      </c>
      <c r="D5564" t="s">
        <v>2046</v>
      </c>
    </row>
    <row r="5565" spans="1:4" hidden="1">
      <c r="A5565" t="s">
        <v>2174</v>
      </c>
      <c r="B5565">
        <v>16</v>
      </c>
      <c r="C5565">
        <v>12</v>
      </c>
      <c r="D5565" t="s">
        <v>2046</v>
      </c>
    </row>
    <row r="5566" spans="1:4" hidden="1">
      <c r="A5566" t="s">
        <v>542</v>
      </c>
      <c r="B5566">
        <v>16</v>
      </c>
      <c r="C5566">
        <v>12</v>
      </c>
      <c r="D5566" t="s">
        <v>2046</v>
      </c>
    </row>
    <row r="5567" spans="1:4" hidden="1">
      <c r="A5567" t="s">
        <v>388</v>
      </c>
      <c r="B5567">
        <v>16</v>
      </c>
      <c r="C5567">
        <v>52</v>
      </c>
      <c r="D5567" t="s">
        <v>2046</v>
      </c>
    </row>
    <row r="5568" spans="1:4" hidden="1">
      <c r="A5568" t="s">
        <v>389</v>
      </c>
      <c r="B5568">
        <v>16</v>
      </c>
      <c r="C5568">
        <v>12</v>
      </c>
      <c r="D5568" t="s">
        <v>2046</v>
      </c>
    </row>
    <row r="5569" spans="1:4" hidden="1">
      <c r="A5569" t="s">
        <v>2186</v>
      </c>
      <c r="B5569">
        <v>16</v>
      </c>
      <c r="C5569">
        <v>12</v>
      </c>
      <c r="D5569" t="s">
        <v>2046</v>
      </c>
    </row>
    <row r="5570" spans="1:4" hidden="1">
      <c r="A5570" t="s">
        <v>2187</v>
      </c>
      <c r="B5570">
        <v>16</v>
      </c>
      <c r="C5570">
        <v>704</v>
      </c>
      <c r="D5570" t="s">
        <v>2046</v>
      </c>
    </row>
    <row r="5571" spans="1:4" hidden="1">
      <c r="A5571" t="s">
        <v>327</v>
      </c>
      <c r="B5571">
        <v>16</v>
      </c>
      <c r="C5571">
        <v>680</v>
      </c>
      <c r="D5571" t="s">
        <v>2046</v>
      </c>
    </row>
    <row r="5572" spans="1:4" hidden="1">
      <c r="A5572" t="s">
        <v>2028</v>
      </c>
      <c r="B5572">
        <v>16</v>
      </c>
      <c r="C5572">
        <v>52</v>
      </c>
      <c r="D5572" t="s">
        <v>2046</v>
      </c>
    </row>
    <row r="5573" spans="1:4" hidden="1">
      <c r="A5573" t="s">
        <v>106</v>
      </c>
      <c r="B5573">
        <v>16</v>
      </c>
      <c r="C5573">
        <v>656</v>
      </c>
      <c r="D5573" t="s">
        <v>2046</v>
      </c>
    </row>
    <row r="5574" spans="1:4" hidden="1">
      <c r="A5574" t="s">
        <v>2203</v>
      </c>
      <c r="B5574">
        <v>16</v>
      </c>
      <c r="C5574">
        <v>4</v>
      </c>
      <c r="D5574" t="s">
        <v>2046</v>
      </c>
    </row>
    <row r="5575" spans="1:4" hidden="1">
      <c r="A5575" t="s">
        <v>158</v>
      </c>
      <c r="B5575">
        <v>16</v>
      </c>
      <c r="C5575">
        <v>18</v>
      </c>
      <c r="D5575" t="s">
        <v>2046</v>
      </c>
    </row>
    <row r="5576" spans="1:4" hidden="1">
      <c r="A5576" t="s">
        <v>2211</v>
      </c>
      <c r="B5576">
        <v>16</v>
      </c>
      <c r="C5576">
        <v>26</v>
      </c>
      <c r="D5576" t="s">
        <v>2046</v>
      </c>
    </row>
    <row r="5577" spans="1:4" hidden="1">
      <c r="A5577" t="s">
        <v>2212</v>
      </c>
      <c r="B5577">
        <v>16</v>
      </c>
      <c r="C5577">
        <v>6</v>
      </c>
      <c r="D5577" t="s">
        <v>2046</v>
      </c>
    </row>
    <row r="5578" spans="1:4" hidden="1">
      <c r="A5578" t="s">
        <v>2032</v>
      </c>
      <c r="B5578">
        <v>16</v>
      </c>
      <c r="C5578">
        <v>4</v>
      </c>
      <c r="D5578" t="s">
        <v>2046</v>
      </c>
    </row>
    <row r="5579" spans="1:4" hidden="1">
      <c r="A5579" t="s">
        <v>471</v>
      </c>
      <c r="B5579">
        <v>16</v>
      </c>
      <c r="C5579">
        <v>2</v>
      </c>
      <c r="D5579" t="s">
        <v>2046</v>
      </c>
    </row>
    <row r="5580" spans="1:4" hidden="1">
      <c r="A5580" t="s">
        <v>506</v>
      </c>
      <c r="B5580">
        <v>16</v>
      </c>
      <c r="C5580">
        <v>2</v>
      </c>
      <c r="D5580" t="s">
        <v>2046</v>
      </c>
    </row>
    <row r="5581" spans="1:4" hidden="1">
      <c r="A5581" t="s">
        <v>507</v>
      </c>
      <c r="B5581">
        <v>16</v>
      </c>
      <c r="C5581">
        <v>2</v>
      </c>
      <c r="D5581" t="s">
        <v>2046</v>
      </c>
    </row>
    <row r="5582" spans="1:4" hidden="1">
      <c r="A5582" t="s">
        <v>3079</v>
      </c>
      <c r="B5582">
        <v>16</v>
      </c>
      <c r="C5582">
        <v>3</v>
      </c>
      <c r="D5582" t="s">
        <v>2046</v>
      </c>
    </row>
    <row r="5583" spans="1:4" hidden="1">
      <c r="A5583" t="s">
        <v>3080</v>
      </c>
      <c r="B5583">
        <v>16</v>
      </c>
      <c r="C5583">
        <v>5</v>
      </c>
      <c r="D5583" t="s">
        <v>2046</v>
      </c>
    </row>
    <row r="5584" spans="1:4" hidden="1">
      <c r="A5584" t="s">
        <v>3081</v>
      </c>
      <c r="B5584">
        <v>16</v>
      </c>
      <c r="C5584">
        <v>12</v>
      </c>
      <c r="D5584" t="s">
        <v>2046</v>
      </c>
    </row>
    <row r="5585" spans="1:4" hidden="1">
      <c r="A5585" t="s">
        <v>1723</v>
      </c>
      <c r="B5585">
        <v>16</v>
      </c>
      <c r="C5585">
        <v>164</v>
      </c>
      <c r="D5585" t="s">
        <v>2046</v>
      </c>
    </row>
    <row r="5586" spans="1:4" hidden="1">
      <c r="A5586" t="s">
        <v>162</v>
      </c>
      <c r="B5586">
        <v>16</v>
      </c>
      <c r="C5586">
        <v>164</v>
      </c>
      <c r="D5586" t="s">
        <v>2046</v>
      </c>
    </row>
    <row r="5587" spans="1:4" hidden="1">
      <c r="A5587" t="s">
        <v>530</v>
      </c>
      <c r="B5587">
        <v>16</v>
      </c>
      <c r="C5587">
        <v>164</v>
      </c>
      <c r="D5587" t="s">
        <v>2046</v>
      </c>
    </row>
    <row r="5588" spans="1:4" hidden="1">
      <c r="A5588" t="s">
        <v>164</v>
      </c>
      <c r="B5588">
        <v>16</v>
      </c>
      <c r="C5588">
        <v>164</v>
      </c>
      <c r="D5588" t="s">
        <v>2046</v>
      </c>
    </row>
    <row r="5589" spans="1:4" hidden="1">
      <c r="A5589" t="s">
        <v>262</v>
      </c>
      <c r="B5589">
        <v>16</v>
      </c>
      <c r="C5589">
        <v>164</v>
      </c>
      <c r="D5589" t="s">
        <v>2046</v>
      </c>
    </row>
    <row r="5590" spans="1:4" hidden="1">
      <c r="A5590" t="s">
        <v>391</v>
      </c>
      <c r="B5590">
        <v>16</v>
      </c>
      <c r="C5590">
        <v>164</v>
      </c>
      <c r="D5590" t="s">
        <v>2046</v>
      </c>
    </row>
    <row r="5591" spans="1:4" hidden="1">
      <c r="A5591" t="s">
        <v>329</v>
      </c>
      <c r="B5591">
        <v>16</v>
      </c>
      <c r="C5591">
        <v>164</v>
      </c>
      <c r="D5591" t="s">
        <v>2046</v>
      </c>
    </row>
    <row r="5592" spans="1:4" hidden="1">
      <c r="A5592" t="s">
        <v>8</v>
      </c>
      <c r="B5592">
        <v>16</v>
      </c>
      <c r="C5592">
        <v>164</v>
      </c>
      <c r="D5592" t="s">
        <v>2046</v>
      </c>
    </row>
    <row r="5593" spans="1:4" hidden="1">
      <c r="A5593" t="s">
        <v>62</v>
      </c>
      <c r="B5593">
        <v>16</v>
      </c>
      <c r="C5593">
        <v>164</v>
      </c>
      <c r="D5593" t="s">
        <v>2046</v>
      </c>
    </row>
    <row r="5594" spans="1:4" hidden="1">
      <c r="A5594" t="s">
        <v>63</v>
      </c>
      <c r="B5594">
        <v>16</v>
      </c>
      <c r="C5594">
        <v>164</v>
      </c>
      <c r="D5594" t="s">
        <v>2046</v>
      </c>
    </row>
    <row r="5595" spans="1:4" hidden="1">
      <c r="A5595" t="s">
        <v>64</v>
      </c>
      <c r="B5595">
        <v>16</v>
      </c>
      <c r="C5595">
        <v>164</v>
      </c>
      <c r="D5595" t="s">
        <v>2046</v>
      </c>
    </row>
    <row r="5596" spans="1:4" hidden="1">
      <c r="A5596" t="s">
        <v>65</v>
      </c>
      <c r="B5596">
        <v>16</v>
      </c>
      <c r="C5596">
        <v>164</v>
      </c>
      <c r="D5596" t="s">
        <v>2046</v>
      </c>
    </row>
    <row r="5597" spans="1:4" hidden="1">
      <c r="A5597" t="s">
        <v>66</v>
      </c>
      <c r="B5597">
        <v>16</v>
      </c>
      <c r="C5597">
        <v>164</v>
      </c>
      <c r="D5597" t="s">
        <v>2046</v>
      </c>
    </row>
    <row r="5598" spans="1:4" hidden="1">
      <c r="A5598" t="s">
        <v>10</v>
      </c>
      <c r="B5598">
        <v>16</v>
      </c>
      <c r="C5598">
        <v>164</v>
      </c>
      <c r="D5598" t="s">
        <v>2046</v>
      </c>
    </row>
    <row r="5599" spans="1:4" hidden="1">
      <c r="A5599" t="s">
        <v>12</v>
      </c>
      <c r="B5599">
        <v>16</v>
      </c>
      <c r="C5599">
        <v>328</v>
      </c>
      <c r="D5599" t="s">
        <v>2046</v>
      </c>
    </row>
    <row r="5600" spans="1:4" hidden="1">
      <c r="A5600" t="s">
        <v>372</v>
      </c>
      <c r="B5600">
        <v>16</v>
      </c>
      <c r="C5600">
        <v>164</v>
      </c>
      <c r="D5600" t="s">
        <v>2046</v>
      </c>
    </row>
    <row r="5601" spans="1:4" hidden="1">
      <c r="A5601" t="s">
        <v>508</v>
      </c>
      <c r="B5601">
        <v>16</v>
      </c>
      <c r="C5601">
        <v>164</v>
      </c>
      <c r="D5601" t="s">
        <v>2046</v>
      </c>
    </row>
    <row r="5602" spans="1:4" hidden="1">
      <c r="A5602" t="s">
        <v>330</v>
      </c>
      <c r="B5602">
        <v>16</v>
      </c>
      <c r="C5602">
        <v>328</v>
      </c>
      <c r="D5602" t="s">
        <v>2046</v>
      </c>
    </row>
    <row r="5603" spans="1:4" hidden="1">
      <c r="A5603" t="s">
        <v>2231</v>
      </c>
      <c r="B5603">
        <v>16</v>
      </c>
      <c r="C5603">
        <v>1476</v>
      </c>
      <c r="D5603" t="s">
        <v>2046</v>
      </c>
    </row>
    <row r="5604" spans="1:4" hidden="1">
      <c r="A5604" t="s">
        <v>392</v>
      </c>
      <c r="B5604">
        <v>16</v>
      </c>
      <c r="C5604">
        <v>164</v>
      </c>
      <c r="D5604" t="s">
        <v>2046</v>
      </c>
    </row>
    <row r="5605" spans="1:4" hidden="1">
      <c r="A5605" t="s">
        <v>331</v>
      </c>
      <c r="B5605">
        <v>16</v>
      </c>
      <c r="C5605">
        <v>164</v>
      </c>
      <c r="D5605" t="s">
        <v>2046</v>
      </c>
    </row>
    <row r="5606" spans="1:4" hidden="1">
      <c r="A5606" t="s">
        <v>438</v>
      </c>
      <c r="B5606">
        <v>16</v>
      </c>
      <c r="C5606">
        <v>164</v>
      </c>
      <c r="D5606" t="s">
        <v>2046</v>
      </c>
    </row>
    <row r="5607" spans="1:4" hidden="1">
      <c r="A5607" t="s">
        <v>332</v>
      </c>
      <c r="B5607">
        <v>16</v>
      </c>
      <c r="C5607">
        <v>492</v>
      </c>
      <c r="D5607" t="s">
        <v>2046</v>
      </c>
    </row>
    <row r="5608" spans="1:4" hidden="1">
      <c r="A5608" t="s">
        <v>2232</v>
      </c>
      <c r="B5608">
        <v>16</v>
      </c>
      <c r="C5608">
        <v>328</v>
      </c>
      <c r="D5608" t="s">
        <v>2046</v>
      </c>
    </row>
    <row r="5609" spans="1:4" hidden="1">
      <c r="A5609" t="s">
        <v>333</v>
      </c>
      <c r="B5609">
        <v>16</v>
      </c>
      <c r="C5609">
        <v>328</v>
      </c>
      <c r="D5609" t="s">
        <v>2046</v>
      </c>
    </row>
    <row r="5610" spans="1:4" hidden="1">
      <c r="A5610" t="s">
        <v>279</v>
      </c>
      <c r="B5610">
        <v>16</v>
      </c>
      <c r="C5610">
        <v>656</v>
      </c>
      <c r="D5610" t="s">
        <v>2046</v>
      </c>
    </row>
    <row r="5611" spans="1:4" hidden="1">
      <c r="A5611" t="s">
        <v>393</v>
      </c>
      <c r="B5611">
        <v>16</v>
      </c>
      <c r="C5611">
        <v>328</v>
      </c>
      <c r="D5611" t="s">
        <v>2046</v>
      </c>
    </row>
    <row r="5612" spans="1:4" hidden="1">
      <c r="A5612" t="s">
        <v>2233</v>
      </c>
      <c r="B5612">
        <v>16</v>
      </c>
      <c r="C5612">
        <v>164</v>
      </c>
      <c r="D5612" t="s">
        <v>2046</v>
      </c>
    </row>
    <row r="5613" spans="1:4" hidden="1">
      <c r="A5613" t="s">
        <v>67</v>
      </c>
      <c r="B5613">
        <v>16</v>
      </c>
      <c r="C5613">
        <v>820</v>
      </c>
      <c r="D5613" t="s">
        <v>2046</v>
      </c>
    </row>
    <row r="5614" spans="1:4" hidden="1">
      <c r="A5614" t="s">
        <v>68</v>
      </c>
      <c r="B5614">
        <v>16</v>
      </c>
      <c r="C5614">
        <v>164</v>
      </c>
      <c r="D5614" t="s">
        <v>2046</v>
      </c>
    </row>
    <row r="5615" spans="1:4" hidden="1">
      <c r="A5615" t="s">
        <v>69</v>
      </c>
      <c r="B5615">
        <v>16</v>
      </c>
      <c r="C5615">
        <v>164</v>
      </c>
      <c r="D5615" t="s">
        <v>2046</v>
      </c>
    </row>
    <row r="5616" spans="1:4" hidden="1">
      <c r="A5616" t="s">
        <v>70</v>
      </c>
      <c r="B5616">
        <v>16</v>
      </c>
      <c r="C5616">
        <v>164</v>
      </c>
      <c r="D5616" t="s">
        <v>2046</v>
      </c>
    </row>
    <row r="5617" spans="1:4" hidden="1">
      <c r="A5617" t="s">
        <v>71</v>
      </c>
      <c r="B5617">
        <v>16</v>
      </c>
      <c r="C5617">
        <v>164</v>
      </c>
      <c r="D5617" t="s">
        <v>2046</v>
      </c>
    </row>
    <row r="5618" spans="1:4" hidden="1">
      <c r="A5618" t="s">
        <v>108</v>
      </c>
      <c r="B5618">
        <v>16</v>
      </c>
      <c r="C5618">
        <v>164</v>
      </c>
      <c r="D5618" t="s">
        <v>2046</v>
      </c>
    </row>
    <row r="5619" spans="1:4" hidden="1">
      <c r="A5619" t="s">
        <v>548</v>
      </c>
      <c r="B5619">
        <v>16</v>
      </c>
      <c r="C5619">
        <v>164</v>
      </c>
      <c r="D5619" t="s">
        <v>2046</v>
      </c>
    </row>
    <row r="5620" spans="1:4" hidden="1">
      <c r="A5620" t="s">
        <v>263</v>
      </c>
      <c r="B5620">
        <v>16</v>
      </c>
      <c r="C5620">
        <v>328</v>
      </c>
      <c r="D5620" t="s">
        <v>2046</v>
      </c>
    </row>
    <row r="5621" spans="1:4" hidden="1">
      <c r="A5621" t="s">
        <v>2234</v>
      </c>
      <c r="B5621">
        <v>16</v>
      </c>
      <c r="C5621">
        <v>164</v>
      </c>
      <c r="D5621" t="s">
        <v>2046</v>
      </c>
    </row>
    <row r="5622" spans="1:4" hidden="1">
      <c r="A5622" t="s">
        <v>440</v>
      </c>
      <c r="B5622">
        <v>16</v>
      </c>
      <c r="C5622">
        <v>164</v>
      </c>
      <c r="D5622" t="s">
        <v>2046</v>
      </c>
    </row>
    <row r="5623" spans="1:4" hidden="1">
      <c r="A5623" t="s">
        <v>167</v>
      </c>
      <c r="B5623">
        <v>16</v>
      </c>
      <c r="C5623">
        <v>656</v>
      </c>
      <c r="D5623" t="s">
        <v>2046</v>
      </c>
    </row>
    <row r="5624" spans="1:4" hidden="1">
      <c r="A5624" t="s">
        <v>574</v>
      </c>
      <c r="B5624">
        <v>16</v>
      </c>
      <c r="C5624">
        <v>164</v>
      </c>
      <c r="D5624" t="s">
        <v>2046</v>
      </c>
    </row>
    <row r="5625" spans="1:4" hidden="1">
      <c r="A5625" t="s">
        <v>2235</v>
      </c>
      <c r="B5625">
        <v>16</v>
      </c>
      <c r="C5625">
        <v>164</v>
      </c>
      <c r="D5625" t="s">
        <v>2046</v>
      </c>
    </row>
    <row r="5626" spans="1:4" hidden="1">
      <c r="A5626" t="s">
        <v>13</v>
      </c>
      <c r="B5626">
        <v>16</v>
      </c>
      <c r="C5626">
        <v>328</v>
      </c>
      <c r="D5626" t="s">
        <v>2046</v>
      </c>
    </row>
    <row r="5627" spans="1:4" hidden="1">
      <c r="A5627" t="s">
        <v>73</v>
      </c>
      <c r="B5627">
        <v>16</v>
      </c>
      <c r="C5627">
        <v>328</v>
      </c>
      <c r="D5627" t="s">
        <v>2046</v>
      </c>
    </row>
    <row r="5628" spans="1:4" hidden="1">
      <c r="A5628" t="s">
        <v>2236</v>
      </c>
      <c r="B5628">
        <v>16</v>
      </c>
      <c r="C5628">
        <v>164</v>
      </c>
      <c r="D5628" t="s">
        <v>2046</v>
      </c>
    </row>
    <row r="5629" spans="1:4" hidden="1">
      <c r="A5629" t="s">
        <v>74</v>
      </c>
      <c r="B5629">
        <v>16</v>
      </c>
      <c r="C5629">
        <v>164</v>
      </c>
      <c r="D5629" t="s">
        <v>2046</v>
      </c>
    </row>
    <row r="5630" spans="1:4" hidden="1">
      <c r="A5630" t="s">
        <v>2237</v>
      </c>
      <c r="B5630">
        <v>16</v>
      </c>
      <c r="C5630">
        <v>328</v>
      </c>
      <c r="D5630" t="s">
        <v>2046</v>
      </c>
    </row>
    <row r="5631" spans="1:4" hidden="1">
      <c r="A5631" t="s">
        <v>528</v>
      </c>
      <c r="B5631">
        <v>16</v>
      </c>
      <c r="C5631">
        <v>328</v>
      </c>
      <c r="D5631" t="s">
        <v>2046</v>
      </c>
    </row>
    <row r="5632" spans="1:4" hidden="1">
      <c r="A5632" t="s">
        <v>75</v>
      </c>
      <c r="B5632">
        <v>16</v>
      </c>
      <c r="C5632">
        <v>328</v>
      </c>
      <c r="D5632" t="s">
        <v>2046</v>
      </c>
    </row>
    <row r="5633" spans="1:4" hidden="1">
      <c r="A5633" t="s">
        <v>109</v>
      </c>
      <c r="B5633">
        <v>16</v>
      </c>
      <c r="C5633">
        <v>164</v>
      </c>
      <c r="D5633" t="s">
        <v>2046</v>
      </c>
    </row>
    <row r="5634" spans="1:4" hidden="1">
      <c r="A5634" t="s">
        <v>462</v>
      </c>
      <c r="B5634">
        <v>16</v>
      </c>
      <c r="C5634">
        <v>164</v>
      </c>
      <c r="D5634" t="s">
        <v>2046</v>
      </c>
    </row>
    <row r="5635" spans="1:4" hidden="1">
      <c r="A5635" t="s">
        <v>463</v>
      </c>
      <c r="B5635">
        <v>16</v>
      </c>
      <c r="C5635">
        <v>164</v>
      </c>
      <c r="D5635" t="s">
        <v>2046</v>
      </c>
    </row>
    <row r="5636" spans="1:4" hidden="1">
      <c r="A5636" t="s">
        <v>464</v>
      </c>
      <c r="B5636">
        <v>16</v>
      </c>
      <c r="C5636">
        <v>164</v>
      </c>
      <c r="D5636" t="s">
        <v>2046</v>
      </c>
    </row>
    <row r="5637" spans="1:4" hidden="1">
      <c r="A5637" t="s">
        <v>486</v>
      </c>
      <c r="B5637">
        <v>16</v>
      </c>
      <c r="C5637">
        <v>164</v>
      </c>
      <c r="D5637" t="s">
        <v>2046</v>
      </c>
    </row>
    <row r="5638" spans="1:4" hidden="1">
      <c r="A5638" t="s">
        <v>395</v>
      </c>
      <c r="B5638">
        <v>16</v>
      </c>
      <c r="C5638">
        <v>164</v>
      </c>
      <c r="D5638" t="s">
        <v>2046</v>
      </c>
    </row>
    <row r="5639" spans="1:4" hidden="1">
      <c r="A5639" t="s">
        <v>301</v>
      </c>
      <c r="B5639">
        <v>16</v>
      </c>
      <c r="C5639">
        <v>164</v>
      </c>
      <c r="D5639" t="s">
        <v>2046</v>
      </c>
    </row>
    <row r="5640" spans="1:4" hidden="1">
      <c r="A5640" t="s">
        <v>76</v>
      </c>
      <c r="B5640">
        <v>16</v>
      </c>
      <c r="C5640">
        <v>164</v>
      </c>
      <c r="D5640" t="s">
        <v>2046</v>
      </c>
    </row>
    <row r="5641" spans="1:4" hidden="1">
      <c r="A5641" t="s">
        <v>168</v>
      </c>
      <c r="B5641">
        <v>16</v>
      </c>
      <c r="C5641">
        <v>164</v>
      </c>
      <c r="D5641" t="s">
        <v>2046</v>
      </c>
    </row>
    <row r="5642" spans="1:4" hidden="1">
      <c r="A5642" t="s">
        <v>14</v>
      </c>
      <c r="B5642">
        <v>16</v>
      </c>
      <c r="C5642">
        <v>492</v>
      </c>
      <c r="D5642" t="s">
        <v>2046</v>
      </c>
    </row>
    <row r="5643" spans="1:4" hidden="1">
      <c r="A5643" t="s">
        <v>15</v>
      </c>
      <c r="B5643">
        <v>16</v>
      </c>
      <c r="C5643">
        <v>328</v>
      </c>
      <c r="D5643" t="s">
        <v>2046</v>
      </c>
    </row>
    <row r="5644" spans="1:4" hidden="1">
      <c r="A5644" t="s">
        <v>472</v>
      </c>
      <c r="B5644">
        <v>16</v>
      </c>
      <c r="C5644">
        <v>656</v>
      </c>
      <c r="D5644" t="s">
        <v>2046</v>
      </c>
    </row>
    <row r="5645" spans="1:4" hidden="1">
      <c r="A5645" t="s">
        <v>16</v>
      </c>
      <c r="B5645">
        <v>16</v>
      </c>
      <c r="C5645">
        <v>328</v>
      </c>
      <c r="D5645" t="s">
        <v>2046</v>
      </c>
    </row>
    <row r="5646" spans="1:4" hidden="1">
      <c r="A5646" t="s">
        <v>17</v>
      </c>
      <c r="B5646">
        <v>16</v>
      </c>
      <c r="C5646">
        <v>328</v>
      </c>
      <c r="D5646" t="s">
        <v>2046</v>
      </c>
    </row>
    <row r="5647" spans="1:4" hidden="1">
      <c r="A5647" t="s">
        <v>18</v>
      </c>
      <c r="B5647">
        <v>16</v>
      </c>
      <c r="C5647">
        <v>984</v>
      </c>
      <c r="D5647" t="s">
        <v>2046</v>
      </c>
    </row>
    <row r="5648" spans="1:4" hidden="1">
      <c r="A5648" t="s">
        <v>396</v>
      </c>
      <c r="B5648">
        <v>16</v>
      </c>
      <c r="C5648">
        <v>1968</v>
      </c>
      <c r="D5648" t="s">
        <v>2046</v>
      </c>
    </row>
    <row r="5649" spans="1:4" hidden="1">
      <c r="A5649" t="s">
        <v>19</v>
      </c>
      <c r="B5649">
        <v>16</v>
      </c>
      <c r="C5649">
        <v>328</v>
      </c>
      <c r="D5649" t="s">
        <v>2046</v>
      </c>
    </row>
    <row r="5650" spans="1:4" hidden="1">
      <c r="A5650" t="s">
        <v>20</v>
      </c>
      <c r="B5650">
        <v>16</v>
      </c>
      <c r="C5650">
        <v>234</v>
      </c>
      <c r="D5650" t="s">
        <v>2046</v>
      </c>
    </row>
    <row r="5651" spans="1:4" hidden="1">
      <c r="A5651" t="s">
        <v>21</v>
      </c>
      <c r="B5651">
        <v>16</v>
      </c>
      <c r="C5651">
        <v>750</v>
      </c>
      <c r="D5651" t="s">
        <v>2046</v>
      </c>
    </row>
    <row r="5652" spans="1:4" hidden="1">
      <c r="A5652" t="s">
        <v>22</v>
      </c>
      <c r="B5652">
        <v>16</v>
      </c>
      <c r="C5652">
        <v>984</v>
      </c>
      <c r="D5652" t="s">
        <v>2046</v>
      </c>
    </row>
    <row r="5653" spans="1:4" hidden="1">
      <c r="A5653" t="s">
        <v>23</v>
      </c>
      <c r="B5653">
        <v>16</v>
      </c>
      <c r="C5653">
        <v>164</v>
      </c>
      <c r="D5653" t="s">
        <v>2046</v>
      </c>
    </row>
    <row r="5654" spans="1:4" hidden="1">
      <c r="A5654" t="s">
        <v>169</v>
      </c>
      <c r="B5654">
        <v>16</v>
      </c>
      <c r="C5654">
        <v>164</v>
      </c>
      <c r="D5654" t="s">
        <v>2046</v>
      </c>
    </row>
    <row r="5655" spans="1:4" hidden="1">
      <c r="A5655" t="s">
        <v>24</v>
      </c>
      <c r="B5655">
        <v>16</v>
      </c>
      <c r="C5655">
        <v>164</v>
      </c>
      <c r="D5655" t="s">
        <v>2046</v>
      </c>
    </row>
    <row r="5656" spans="1:4" hidden="1">
      <c r="A5656" t="s">
        <v>170</v>
      </c>
      <c r="B5656">
        <v>16</v>
      </c>
      <c r="C5656">
        <v>164</v>
      </c>
      <c r="D5656" t="s">
        <v>2046</v>
      </c>
    </row>
    <row r="5657" spans="1:4" hidden="1">
      <c r="A5657" t="s">
        <v>25</v>
      </c>
      <c r="B5657">
        <v>16</v>
      </c>
      <c r="C5657">
        <v>164</v>
      </c>
      <c r="D5657" t="s">
        <v>2046</v>
      </c>
    </row>
    <row r="5658" spans="1:4" hidden="1">
      <c r="A5658" t="s">
        <v>171</v>
      </c>
      <c r="B5658">
        <v>16</v>
      </c>
      <c r="C5658">
        <v>164</v>
      </c>
      <c r="D5658" t="s">
        <v>2046</v>
      </c>
    </row>
    <row r="5659" spans="1:4" hidden="1">
      <c r="A5659" t="s">
        <v>26</v>
      </c>
      <c r="B5659">
        <v>16</v>
      </c>
      <c r="C5659">
        <v>164</v>
      </c>
      <c r="D5659" t="s">
        <v>2046</v>
      </c>
    </row>
    <row r="5660" spans="1:4" hidden="1">
      <c r="A5660" t="s">
        <v>2238</v>
      </c>
      <c r="B5660">
        <v>16</v>
      </c>
      <c r="C5660">
        <v>164</v>
      </c>
      <c r="D5660" t="s">
        <v>2046</v>
      </c>
    </row>
    <row r="5661" spans="1:4" hidden="1">
      <c r="A5661" t="s">
        <v>2239</v>
      </c>
      <c r="B5661">
        <v>16</v>
      </c>
      <c r="C5661">
        <v>164</v>
      </c>
      <c r="D5661" t="s">
        <v>2046</v>
      </c>
    </row>
    <row r="5662" spans="1:4" hidden="1">
      <c r="A5662" t="s">
        <v>1712</v>
      </c>
      <c r="B5662">
        <v>16</v>
      </c>
      <c r="C5662">
        <v>203</v>
      </c>
      <c r="D5662" t="s">
        <v>2046</v>
      </c>
    </row>
    <row r="5663" spans="1:4" hidden="1">
      <c r="A5663" t="s">
        <v>27</v>
      </c>
      <c r="B5663">
        <v>16</v>
      </c>
      <c r="C5663">
        <v>656</v>
      </c>
      <c r="D5663" t="s">
        <v>2046</v>
      </c>
    </row>
    <row r="5664" spans="1:4" hidden="1">
      <c r="A5664" t="s">
        <v>1698</v>
      </c>
      <c r="B5664">
        <v>16</v>
      </c>
      <c r="C5664">
        <v>328</v>
      </c>
      <c r="D5664" t="s">
        <v>2046</v>
      </c>
    </row>
    <row r="5665" spans="1:4" hidden="1">
      <c r="A5665" t="s">
        <v>28</v>
      </c>
      <c r="B5665">
        <v>16</v>
      </c>
      <c r="C5665">
        <v>328</v>
      </c>
      <c r="D5665" t="s">
        <v>2046</v>
      </c>
    </row>
    <row r="5666" spans="1:4" hidden="1">
      <c r="A5666" t="s">
        <v>110</v>
      </c>
      <c r="B5666">
        <v>16</v>
      </c>
      <c r="C5666">
        <v>164</v>
      </c>
      <c r="D5666" t="s">
        <v>2046</v>
      </c>
    </row>
    <row r="5667" spans="1:4" hidden="1">
      <c r="A5667" t="s">
        <v>172</v>
      </c>
      <c r="B5667">
        <v>16</v>
      </c>
      <c r="C5667">
        <v>164</v>
      </c>
      <c r="D5667" t="s">
        <v>2046</v>
      </c>
    </row>
    <row r="5668" spans="1:4" hidden="1">
      <c r="A5668" t="s">
        <v>29</v>
      </c>
      <c r="B5668">
        <v>16</v>
      </c>
      <c r="C5668">
        <v>164</v>
      </c>
      <c r="D5668" t="s">
        <v>2046</v>
      </c>
    </row>
    <row r="5669" spans="1:4" hidden="1">
      <c r="A5669" t="s">
        <v>111</v>
      </c>
      <c r="B5669">
        <v>16</v>
      </c>
      <c r="C5669">
        <v>164</v>
      </c>
      <c r="D5669" t="s">
        <v>2046</v>
      </c>
    </row>
    <row r="5670" spans="1:4" hidden="1">
      <c r="A5670" t="s">
        <v>173</v>
      </c>
      <c r="B5670">
        <v>16</v>
      </c>
      <c r="C5670">
        <v>164</v>
      </c>
      <c r="D5670" t="s">
        <v>2046</v>
      </c>
    </row>
    <row r="5671" spans="1:4" hidden="1">
      <c r="A5671" t="s">
        <v>30</v>
      </c>
      <c r="B5671">
        <v>16</v>
      </c>
      <c r="C5671">
        <v>164</v>
      </c>
      <c r="D5671" t="s">
        <v>2046</v>
      </c>
    </row>
    <row r="5672" spans="1:4" hidden="1">
      <c r="A5672" t="s">
        <v>397</v>
      </c>
      <c r="B5672">
        <v>16</v>
      </c>
      <c r="C5672">
        <v>328</v>
      </c>
      <c r="D5672" t="s">
        <v>2046</v>
      </c>
    </row>
    <row r="5673" spans="1:4" hidden="1">
      <c r="A5673" t="s">
        <v>31</v>
      </c>
      <c r="B5673">
        <v>16</v>
      </c>
      <c r="C5673">
        <v>656</v>
      </c>
      <c r="D5673" t="s">
        <v>2046</v>
      </c>
    </row>
    <row r="5674" spans="1:4" hidden="1">
      <c r="A5674" t="s">
        <v>422</v>
      </c>
      <c r="B5674">
        <v>16</v>
      </c>
      <c r="C5674">
        <v>656</v>
      </c>
      <c r="D5674" t="s">
        <v>2046</v>
      </c>
    </row>
    <row r="5675" spans="1:4" hidden="1">
      <c r="A5675" t="s">
        <v>32</v>
      </c>
      <c r="B5675">
        <v>16</v>
      </c>
      <c r="C5675">
        <v>328</v>
      </c>
      <c r="D5675" t="s">
        <v>2046</v>
      </c>
    </row>
    <row r="5676" spans="1:4" hidden="1">
      <c r="A5676" t="s">
        <v>33</v>
      </c>
      <c r="B5676">
        <v>16</v>
      </c>
      <c r="C5676">
        <v>492</v>
      </c>
      <c r="D5676" t="s">
        <v>2046</v>
      </c>
    </row>
    <row r="5677" spans="1:4" hidden="1">
      <c r="A5677" t="s">
        <v>34</v>
      </c>
      <c r="B5677">
        <v>16</v>
      </c>
      <c r="C5677">
        <v>492</v>
      </c>
      <c r="D5677" t="s">
        <v>2046</v>
      </c>
    </row>
    <row r="5678" spans="1:4" hidden="1">
      <c r="A5678" t="s">
        <v>35</v>
      </c>
      <c r="B5678">
        <v>16</v>
      </c>
      <c r="C5678">
        <v>328</v>
      </c>
      <c r="D5678" t="s">
        <v>2046</v>
      </c>
    </row>
    <row r="5679" spans="1:4" hidden="1">
      <c r="A5679" t="s">
        <v>398</v>
      </c>
      <c r="B5679">
        <v>16</v>
      </c>
      <c r="C5679">
        <v>328</v>
      </c>
      <c r="D5679" t="s">
        <v>2046</v>
      </c>
    </row>
    <row r="5680" spans="1:4" hidden="1">
      <c r="A5680" t="s">
        <v>423</v>
      </c>
      <c r="B5680">
        <v>16</v>
      </c>
      <c r="C5680">
        <v>328</v>
      </c>
      <c r="D5680" t="s">
        <v>2046</v>
      </c>
    </row>
    <row r="5681" spans="1:4" hidden="1">
      <c r="A5681" t="s">
        <v>400</v>
      </c>
      <c r="B5681">
        <v>16</v>
      </c>
      <c r="C5681">
        <v>1148</v>
      </c>
      <c r="D5681" t="s">
        <v>2046</v>
      </c>
    </row>
    <row r="5682" spans="1:4" hidden="1">
      <c r="A5682" t="s">
        <v>36</v>
      </c>
      <c r="B5682">
        <v>16</v>
      </c>
      <c r="C5682">
        <v>164</v>
      </c>
      <c r="D5682" t="s">
        <v>2046</v>
      </c>
    </row>
    <row r="5683" spans="1:4" hidden="1">
      <c r="A5683" t="s">
        <v>37</v>
      </c>
      <c r="B5683">
        <v>16</v>
      </c>
      <c r="C5683">
        <v>164</v>
      </c>
      <c r="D5683" t="s">
        <v>2046</v>
      </c>
    </row>
    <row r="5684" spans="1:4" hidden="1">
      <c r="A5684" t="s">
        <v>38</v>
      </c>
      <c r="B5684">
        <v>16</v>
      </c>
      <c r="C5684">
        <v>164</v>
      </c>
      <c r="D5684" t="s">
        <v>2046</v>
      </c>
    </row>
    <row r="5685" spans="1:4" hidden="1">
      <c r="A5685" t="s">
        <v>39</v>
      </c>
      <c r="B5685">
        <v>16</v>
      </c>
      <c r="C5685">
        <v>164</v>
      </c>
      <c r="D5685" t="s">
        <v>2046</v>
      </c>
    </row>
    <row r="5686" spans="1:4" hidden="1">
      <c r="A5686" t="s">
        <v>40</v>
      </c>
      <c r="B5686">
        <v>16</v>
      </c>
      <c r="C5686">
        <v>164</v>
      </c>
      <c r="D5686" t="s">
        <v>2046</v>
      </c>
    </row>
    <row r="5687" spans="1:4" hidden="1">
      <c r="A5687" t="s">
        <v>424</v>
      </c>
      <c r="B5687">
        <v>16</v>
      </c>
      <c r="C5687">
        <v>492</v>
      </c>
      <c r="D5687" t="s">
        <v>2046</v>
      </c>
    </row>
    <row r="5688" spans="1:4" hidden="1">
      <c r="A5688" t="s">
        <v>2240</v>
      </c>
      <c r="B5688">
        <v>16</v>
      </c>
      <c r="C5688">
        <v>164</v>
      </c>
      <c r="D5688" t="s">
        <v>2046</v>
      </c>
    </row>
    <row r="5689" spans="1:4" hidden="1">
      <c r="A5689" t="s">
        <v>41</v>
      </c>
      <c r="B5689">
        <v>16</v>
      </c>
      <c r="C5689">
        <v>164</v>
      </c>
      <c r="D5689" t="s">
        <v>2046</v>
      </c>
    </row>
    <row r="5690" spans="1:4" hidden="1">
      <c r="A5690" t="s">
        <v>42</v>
      </c>
      <c r="B5690">
        <v>16</v>
      </c>
      <c r="C5690">
        <v>656</v>
      </c>
      <c r="D5690" t="s">
        <v>2046</v>
      </c>
    </row>
    <row r="5691" spans="1:4" hidden="1">
      <c r="A5691" t="s">
        <v>473</v>
      </c>
      <c r="B5691">
        <v>16</v>
      </c>
      <c r="C5691">
        <v>328</v>
      </c>
      <c r="D5691" t="s">
        <v>2046</v>
      </c>
    </row>
    <row r="5692" spans="1:4" hidden="1">
      <c r="A5692" t="s">
        <v>43</v>
      </c>
      <c r="B5692">
        <v>16</v>
      </c>
      <c r="C5692">
        <v>328</v>
      </c>
      <c r="D5692" t="s">
        <v>2046</v>
      </c>
    </row>
    <row r="5693" spans="1:4" hidden="1">
      <c r="A5693" t="s">
        <v>474</v>
      </c>
      <c r="B5693">
        <v>16</v>
      </c>
      <c r="C5693">
        <v>820</v>
      </c>
      <c r="D5693" t="s">
        <v>2046</v>
      </c>
    </row>
    <row r="5694" spans="1:4" hidden="1">
      <c r="A5694" t="s">
        <v>174</v>
      </c>
      <c r="B5694">
        <v>16</v>
      </c>
      <c r="C5694">
        <v>578</v>
      </c>
      <c r="D5694" t="s">
        <v>2046</v>
      </c>
    </row>
    <row r="5695" spans="1:4" hidden="1">
      <c r="A5695" t="s">
        <v>425</v>
      </c>
      <c r="B5695">
        <v>16</v>
      </c>
      <c r="C5695">
        <v>328</v>
      </c>
      <c r="D5695" t="s">
        <v>2046</v>
      </c>
    </row>
    <row r="5696" spans="1:4" hidden="1">
      <c r="A5696" t="s">
        <v>175</v>
      </c>
      <c r="B5696">
        <v>16</v>
      </c>
      <c r="C5696">
        <v>492</v>
      </c>
      <c r="D5696" t="s">
        <v>2046</v>
      </c>
    </row>
    <row r="5697" spans="1:4" hidden="1">
      <c r="A5697" t="s">
        <v>426</v>
      </c>
      <c r="B5697">
        <v>16</v>
      </c>
      <c r="C5697">
        <v>164</v>
      </c>
      <c r="D5697" t="s">
        <v>2046</v>
      </c>
    </row>
    <row r="5698" spans="1:4" hidden="1">
      <c r="A5698" t="s">
        <v>531</v>
      </c>
      <c r="B5698">
        <v>16</v>
      </c>
      <c r="C5698">
        <v>164</v>
      </c>
      <c r="D5698" t="s">
        <v>2046</v>
      </c>
    </row>
    <row r="5699" spans="1:4" hidden="1">
      <c r="A5699" t="s">
        <v>487</v>
      </c>
      <c r="B5699">
        <v>16</v>
      </c>
      <c r="C5699">
        <v>164</v>
      </c>
      <c r="D5699" t="s">
        <v>2046</v>
      </c>
    </row>
    <row r="5700" spans="1:4" hidden="1">
      <c r="A5700" t="s">
        <v>1726</v>
      </c>
      <c r="B5700">
        <v>16</v>
      </c>
      <c r="C5700">
        <v>164</v>
      </c>
      <c r="D5700" t="s">
        <v>2046</v>
      </c>
    </row>
    <row r="5701" spans="1:4" hidden="1">
      <c r="A5701" t="s">
        <v>2241</v>
      </c>
      <c r="B5701">
        <v>16</v>
      </c>
      <c r="C5701">
        <v>164</v>
      </c>
      <c r="D5701" t="s">
        <v>2046</v>
      </c>
    </row>
    <row r="5702" spans="1:4" hidden="1">
      <c r="A5702" t="s">
        <v>1793</v>
      </c>
      <c r="B5702">
        <v>16</v>
      </c>
      <c r="C5702">
        <v>328</v>
      </c>
      <c r="D5702" t="s">
        <v>2046</v>
      </c>
    </row>
    <row r="5703" spans="1:4" hidden="1">
      <c r="A5703" t="s">
        <v>1794</v>
      </c>
      <c r="B5703">
        <v>16</v>
      </c>
      <c r="C5703">
        <v>164</v>
      </c>
      <c r="D5703" t="s">
        <v>2046</v>
      </c>
    </row>
    <row r="5704" spans="1:4" hidden="1">
      <c r="A5704" t="s">
        <v>1804</v>
      </c>
      <c r="B5704">
        <v>16</v>
      </c>
      <c r="C5704">
        <v>60</v>
      </c>
      <c r="D5704" t="s">
        <v>2046</v>
      </c>
    </row>
    <row r="5705" spans="1:4" hidden="1">
      <c r="A5705" t="s">
        <v>442</v>
      </c>
      <c r="B5705">
        <v>16</v>
      </c>
      <c r="C5705">
        <v>164</v>
      </c>
      <c r="D5705" t="s">
        <v>2046</v>
      </c>
    </row>
    <row r="5706" spans="1:4" hidden="1">
      <c r="A5706" t="s">
        <v>1730</v>
      </c>
      <c r="B5706">
        <v>16</v>
      </c>
      <c r="C5706">
        <v>164</v>
      </c>
      <c r="D5706" t="s">
        <v>2046</v>
      </c>
    </row>
    <row r="5707" spans="1:4" hidden="1">
      <c r="A5707" t="s">
        <v>510</v>
      </c>
      <c r="B5707">
        <v>16</v>
      </c>
      <c r="C5707">
        <v>164</v>
      </c>
      <c r="D5707" t="s">
        <v>2046</v>
      </c>
    </row>
    <row r="5708" spans="1:4" hidden="1">
      <c r="A5708" t="s">
        <v>78</v>
      </c>
      <c r="B5708">
        <v>16</v>
      </c>
      <c r="C5708">
        <v>164</v>
      </c>
      <c r="D5708" t="s">
        <v>2046</v>
      </c>
    </row>
    <row r="5709" spans="1:4" hidden="1">
      <c r="A5709" t="s">
        <v>1702</v>
      </c>
      <c r="B5709">
        <v>16</v>
      </c>
      <c r="C5709">
        <v>164</v>
      </c>
      <c r="D5709" t="s">
        <v>2046</v>
      </c>
    </row>
    <row r="5710" spans="1:4" hidden="1">
      <c r="A5710" t="s">
        <v>1795</v>
      </c>
      <c r="B5710">
        <v>16</v>
      </c>
      <c r="C5710">
        <v>164</v>
      </c>
      <c r="D5710" t="s">
        <v>2046</v>
      </c>
    </row>
    <row r="5711" spans="1:4" hidden="1">
      <c r="A5711" t="s">
        <v>578</v>
      </c>
      <c r="B5711">
        <v>16</v>
      </c>
      <c r="C5711">
        <v>164</v>
      </c>
      <c r="D5711" t="s">
        <v>2046</v>
      </c>
    </row>
    <row r="5712" spans="1:4" hidden="1">
      <c r="A5712" t="s">
        <v>80</v>
      </c>
      <c r="B5712">
        <v>16</v>
      </c>
      <c r="C5712">
        <v>164</v>
      </c>
      <c r="D5712" t="s">
        <v>2046</v>
      </c>
    </row>
    <row r="5713" spans="1:4" hidden="1">
      <c r="A5713" t="s">
        <v>302</v>
      </c>
      <c r="B5713">
        <v>16</v>
      </c>
      <c r="C5713">
        <v>164</v>
      </c>
      <c r="D5713" t="s">
        <v>2046</v>
      </c>
    </row>
    <row r="5714" spans="1:4" hidden="1">
      <c r="A5714" t="s">
        <v>444</v>
      </c>
      <c r="B5714">
        <v>16</v>
      </c>
      <c r="C5714">
        <v>78</v>
      </c>
      <c r="D5714" t="s">
        <v>2046</v>
      </c>
    </row>
    <row r="5715" spans="1:4" hidden="1">
      <c r="A5715" t="s">
        <v>445</v>
      </c>
      <c r="B5715">
        <v>16</v>
      </c>
      <c r="C5715">
        <v>250</v>
      </c>
      <c r="D5715" t="s">
        <v>2046</v>
      </c>
    </row>
    <row r="5716" spans="1:4" hidden="1">
      <c r="A5716" t="s">
        <v>4</v>
      </c>
      <c r="B5716">
        <v>16</v>
      </c>
      <c r="C5716">
        <v>164</v>
      </c>
      <c r="D5716" t="s">
        <v>2046</v>
      </c>
    </row>
    <row r="5717" spans="1:4" hidden="1">
      <c r="A5717" t="s">
        <v>319</v>
      </c>
      <c r="B5717">
        <v>16</v>
      </c>
      <c r="C5717">
        <v>164</v>
      </c>
      <c r="D5717" t="s">
        <v>2046</v>
      </c>
    </row>
    <row r="5718" spans="1:4" hidden="1">
      <c r="A5718" t="s">
        <v>303</v>
      </c>
      <c r="B5718">
        <v>16</v>
      </c>
      <c r="C5718">
        <v>164</v>
      </c>
      <c r="D5718" t="s">
        <v>2046</v>
      </c>
    </row>
    <row r="5719" spans="1:4" hidden="1">
      <c r="A5719" t="s">
        <v>476</v>
      </c>
      <c r="B5719">
        <v>16</v>
      </c>
      <c r="C5719">
        <v>164</v>
      </c>
      <c r="D5719" t="s">
        <v>2046</v>
      </c>
    </row>
    <row r="5720" spans="1:4" hidden="1">
      <c r="A5720" t="s">
        <v>402</v>
      </c>
      <c r="B5720">
        <v>16</v>
      </c>
      <c r="C5720">
        <v>164</v>
      </c>
      <c r="D5720" t="s">
        <v>2046</v>
      </c>
    </row>
    <row r="5721" spans="1:4" hidden="1">
      <c r="A5721" t="s">
        <v>403</v>
      </c>
      <c r="B5721">
        <v>16</v>
      </c>
      <c r="C5721">
        <v>164</v>
      </c>
      <c r="D5721" t="s">
        <v>2046</v>
      </c>
    </row>
    <row r="5722" spans="1:4" hidden="1">
      <c r="A5722" t="s">
        <v>404</v>
      </c>
      <c r="B5722">
        <v>16</v>
      </c>
      <c r="C5722">
        <v>164</v>
      </c>
      <c r="D5722" t="s">
        <v>2046</v>
      </c>
    </row>
    <row r="5723" spans="1:4" hidden="1">
      <c r="A5723" t="s">
        <v>405</v>
      </c>
      <c r="B5723">
        <v>16</v>
      </c>
      <c r="C5723">
        <v>164</v>
      </c>
      <c r="D5723" t="s">
        <v>2046</v>
      </c>
    </row>
    <row r="5724" spans="1:4" hidden="1">
      <c r="A5724" t="s">
        <v>118</v>
      </c>
      <c r="B5724">
        <v>16</v>
      </c>
      <c r="C5724">
        <v>164</v>
      </c>
      <c r="D5724" t="s">
        <v>2046</v>
      </c>
    </row>
    <row r="5725" spans="1:4" hidden="1">
      <c r="A5725" t="s">
        <v>176</v>
      </c>
      <c r="B5725">
        <v>16</v>
      </c>
      <c r="C5725">
        <v>164</v>
      </c>
      <c r="D5725" t="s">
        <v>2046</v>
      </c>
    </row>
    <row r="5726" spans="1:4" hidden="1">
      <c r="A5726" t="s">
        <v>373</v>
      </c>
      <c r="B5726">
        <v>16</v>
      </c>
      <c r="C5726">
        <v>164</v>
      </c>
      <c r="D5726" t="s">
        <v>2046</v>
      </c>
    </row>
    <row r="5727" spans="1:4" hidden="1">
      <c r="A5727" t="s">
        <v>2242</v>
      </c>
      <c r="B5727">
        <v>16</v>
      </c>
      <c r="C5727">
        <v>39</v>
      </c>
      <c r="D5727" t="s">
        <v>2046</v>
      </c>
    </row>
    <row r="5728" spans="1:4" hidden="1">
      <c r="A5728" t="s">
        <v>192</v>
      </c>
      <c r="B5728">
        <v>16</v>
      </c>
      <c r="C5728">
        <v>125</v>
      </c>
      <c r="D5728" t="s">
        <v>2046</v>
      </c>
    </row>
    <row r="5729" spans="1:4" hidden="1">
      <c r="A5729" t="s">
        <v>2243</v>
      </c>
      <c r="B5729">
        <v>16</v>
      </c>
      <c r="C5729">
        <v>39</v>
      </c>
      <c r="D5729" t="s">
        <v>2046</v>
      </c>
    </row>
    <row r="5730" spans="1:4" hidden="1">
      <c r="A5730" t="s">
        <v>1711</v>
      </c>
      <c r="B5730">
        <v>16</v>
      </c>
      <c r="C5730">
        <v>125</v>
      </c>
      <c r="D5730" t="s">
        <v>2046</v>
      </c>
    </row>
    <row r="5731" spans="1:4" hidden="1">
      <c r="A5731" t="s">
        <v>406</v>
      </c>
      <c r="B5731">
        <v>16</v>
      </c>
      <c r="C5731">
        <v>164</v>
      </c>
      <c r="D5731" t="s">
        <v>2046</v>
      </c>
    </row>
    <row r="5732" spans="1:4" hidden="1">
      <c r="A5732" t="s">
        <v>374</v>
      </c>
      <c r="B5732">
        <v>16</v>
      </c>
      <c r="C5732">
        <v>164</v>
      </c>
      <c r="D5732" t="s">
        <v>2046</v>
      </c>
    </row>
    <row r="5733" spans="1:4" hidden="1">
      <c r="A5733" t="s">
        <v>119</v>
      </c>
      <c r="B5733">
        <v>16</v>
      </c>
      <c r="C5733">
        <v>164</v>
      </c>
      <c r="D5733" t="s">
        <v>2046</v>
      </c>
    </row>
    <row r="5734" spans="1:4" hidden="1">
      <c r="A5734" t="s">
        <v>177</v>
      </c>
      <c r="B5734">
        <v>16</v>
      </c>
      <c r="C5734">
        <v>164</v>
      </c>
      <c r="D5734" t="s">
        <v>2046</v>
      </c>
    </row>
    <row r="5735" spans="1:4" hidden="1">
      <c r="A5735" t="s">
        <v>446</v>
      </c>
      <c r="B5735">
        <v>16</v>
      </c>
      <c r="C5735">
        <v>164</v>
      </c>
      <c r="D5735" t="s">
        <v>2046</v>
      </c>
    </row>
    <row r="5736" spans="1:4" hidden="1">
      <c r="A5736" t="s">
        <v>2033</v>
      </c>
      <c r="B5736">
        <v>16</v>
      </c>
      <c r="C5736">
        <v>164</v>
      </c>
      <c r="D5736" t="s">
        <v>2046</v>
      </c>
    </row>
    <row r="5737" spans="1:4" hidden="1">
      <c r="A5737" t="s">
        <v>2034</v>
      </c>
      <c r="B5737">
        <v>16</v>
      </c>
      <c r="C5737">
        <v>328</v>
      </c>
      <c r="D5737" t="s">
        <v>2046</v>
      </c>
    </row>
    <row r="5738" spans="1:4" hidden="1">
      <c r="A5738" t="s">
        <v>409</v>
      </c>
      <c r="B5738">
        <v>16</v>
      </c>
      <c r="C5738">
        <v>164</v>
      </c>
      <c r="D5738" t="s">
        <v>2046</v>
      </c>
    </row>
    <row r="5739" spans="1:4" hidden="1">
      <c r="A5739" t="s">
        <v>375</v>
      </c>
      <c r="B5739">
        <v>16</v>
      </c>
      <c r="C5739">
        <v>164</v>
      </c>
      <c r="D5739" t="s">
        <v>2046</v>
      </c>
    </row>
    <row r="5740" spans="1:4" hidden="1">
      <c r="A5740" t="s">
        <v>410</v>
      </c>
      <c r="B5740">
        <v>16</v>
      </c>
      <c r="C5740">
        <v>164</v>
      </c>
      <c r="D5740" t="s">
        <v>2046</v>
      </c>
    </row>
    <row r="5741" spans="1:4" hidden="1">
      <c r="A5741" t="s">
        <v>284</v>
      </c>
      <c r="B5741">
        <v>16</v>
      </c>
      <c r="C5741">
        <v>164</v>
      </c>
      <c r="D5741" t="s">
        <v>2046</v>
      </c>
    </row>
    <row r="5742" spans="1:4" hidden="1">
      <c r="A5742" t="s">
        <v>285</v>
      </c>
      <c r="B5742">
        <v>16</v>
      </c>
      <c r="C5742">
        <v>164</v>
      </c>
      <c r="D5742" t="s">
        <v>2046</v>
      </c>
    </row>
    <row r="5743" spans="1:4" hidden="1">
      <c r="A5743" t="s">
        <v>286</v>
      </c>
      <c r="B5743">
        <v>16</v>
      </c>
      <c r="C5743">
        <v>164</v>
      </c>
      <c r="D5743" t="s">
        <v>2046</v>
      </c>
    </row>
    <row r="5744" spans="1:4" hidden="1">
      <c r="A5744" t="s">
        <v>287</v>
      </c>
      <c r="B5744">
        <v>16</v>
      </c>
      <c r="C5744">
        <v>164</v>
      </c>
      <c r="D5744" t="s">
        <v>2046</v>
      </c>
    </row>
    <row r="5745" spans="1:4" hidden="1">
      <c r="A5745" t="s">
        <v>1722</v>
      </c>
      <c r="B5745">
        <v>16</v>
      </c>
      <c r="C5745">
        <v>328</v>
      </c>
      <c r="D5745" t="s">
        <v>2046</v>
      </c>
    </row>
    <row r="5746" spans="1:4" hidden="1">
      <c r="A5746" t="s">
        <v>428</v>
      </c>
      <c r="B5746">
        <v>16</v>
      </c>
      <c r="C5746">
        <v>164</v>
      </c>
      <c r="D5746" t="s">
        <v>2046</v>
      </c>
    </row>
    <row r="5747" spans="1:4" hidden="1">
      <c r="A5747" t="s">
        <v>429</v>
      </c>
      <c r="B5747">
        <v>16</v>
      </c>
      <c r="C5747">
        <v>164</v>
      </c>
      <c r="D5747" t="s">
        <v>2046</v>
      </c>
    </row>
    <row r="5748" spans="1:4" hidden="1">
      <c r="A5748" t="s">
        <v>561</v>
      </c>
      <c r="B5748">
        <v>16</v>
      </c>
      <c r="C5748">
        <v>328</v>
      </c>
      <c r="D5748" t="s">
        <v>2046</v>
      </c>
    </row>
    <row r="5749" spans="1:4" hidden="1">
      <c r="A5749" t="s">
        <v>1699</v>
      </c>
      <c r="B5749">
        <v>16</v>
      </c>
      <c r="C5749">
        <v>328</v>
      </c>
      <c r="D5749" t="s">
        <v>2046</v>
      </c>
    </row>
    <row r="5750" spans="1:4" hidden="1">
      <c r="A5750" t="s">
        <v>430</v>
      </c>
      <c r="B5750">
        <v>16</v>
      </c>
      <c r="C5750">
        <v>164</v>
      </c>
      <c r="D5750" t="s">
        <v>2046</v>
      </c>
    </row>
    <row r="5751" spans="1:4" hidden="1">
      <c r="A5751" t="s">
        <v>2035</v>
      </c>
      <c r="B5751">
        <v>16</v>
      </c>
      <c r="C5751">
        <v>164</v>
      </c>
      <c r="D5751" t="s">
        <v>2046</v>
      </c>
    </row>
    <row r="5752" spans="1:4" hidden="1">
      <c r="A5752" t="s">
        <v>178</v>
      </c>
      <c r="B5752">
        <v>16</v>
      </c>
      <c r="C5752">
        <v>164</v>
      </c>
      <c r="D5752" t="s">
        <v>2046</v>
      </c>
    </row>
    <row r="5753" spans="1:4" hidden="1">
      <c r="A5753" t="s">
        <v>179</v>
      </c>
      <c r="B5753">
        <v>16</v>
      </c>
      <c r="C5753">
        <v>164</v>
      </c>
      <c r="D5753" t="s">
        <v>2046</v>
      </c>
    </row>
    <row r="5754" spans="1:4" hidden="1">
      <c r="A5754" t="s">
        <v>180</v>
      </c>
      <c r="B5754">
        <v>16</v>
      </c>
      <c r="C5754">
        <v>164</v>
      </c>
      <c r="D5754" t="s">
        <v>2046</v>
      </c>
    </row>
    <row r="5755" spans="1:4" hidden="1">
      <c r="A5755" t="s">
        <v>2244</v>
      </c>
      <c r="B5755">
        <v>16</v>
      </c>
      <c r="C5755">
        <v>164</v>
      </c>
      <c r="D5755" t="s">
        <v>2046</v>
      </c>
    </row>
    <row r="5756" spans="1:4" hidden="1">
      <c r="A5756" t="s">
        <v>44</v>
      </c>
      <c r="B5756">
        <v>16</v>
      </c>
      <c r="C5756">
        <v>164</v>
      </c>
      <c r="D5756" t="s">
        <v>2046</v>
      </c>
    </row>
    <row r="5757" spans="1:4" hidden="1">
      <c r="A5757" t="s">
        <v>431</v>
      </c>
      <c r="B5757">
        <v>16</v>
      </c>
      <c r="C5757">
        <v>328</v>
      </c>
      <c r="D5757" t="s">
        <v>2046</v>
      </c>
    </row>
    <row r="5758" spans="1:4" hidden="1">
      <c r="A5758" t="s">
        <v>181</v>
      </c>
      <c r="B5758">
        <v>16</v>
      </c>
      <c r="C5758">
        <v>202</v>
      </c>
      <c r="D5758" t="s">
        <v>2046</v>
      </c>
    </row>
    <row r="5759" spans="1:4" hidden="1">
      <c r="A5759" t="s">
        <v>182</v>
      </c>
      <c r="B5759">
        <v>16</v>
      </c>
      <c r="C5759">
        <v>202</v>
      </c>
      <c r="D5759" t="s">
        <v>2046</v>
      </c>
    </row>
    <row r="5760" spans="1:4" hidden="1">
      <c r="A5760" t="s">
        <v>81</v>
      </c>
      <c r="B5760">
        <v>16</v>
      </c>
      <c r="C5760">
        <v>164</v>
      </c>
      <c r="D5760" t="s">
        <v>2046</v>
      </c>
    </row>
    <row r="5761" spans="1:4" hidden="1">
      <c r="A5761" t="s">
        <v>83</v>
      </c>
      <c r="B5761">
        <v>16</v>
      </c>
      <c r="C5761">
        <v>164</v>
      </c>
      <c r="D5761" t="s">
        <v>2046</v>
      </c>
    </row>
    <row r="5762" spans="1:4" hidden="1">
      <c r="A5762" t="s">
        <v>310</v>
      </c>
      <c r="B5762">
        <v>16</v>
      </c>
      <c r="C5762">
        <v>164</v>
      </c>
      <c r="D5762" t="s">
        <v>2046</v>
      </c>
    </row>
    <row r="5763" spans="1:4" hidden="1">
      <c r="A5763" t="s">
        <v>2245</v>
      </c>
      <c r="B5763">
        <v>16</v>
      </c>
      <c r="C5763">
        <v>164</v>
      </c>
      <c r="D5763" t="s">
        <v>2046</v>
      </c>
    </row>
    <row r="5764" spans="1:4" hidden="1">
      <c r="A5764" t="s">
        <v>2246</v>
      </c>
      <c r="B5764">
        <v>16</v>
      </c>
      <c r="C5764">
        <v>164</v>
      </c>
      <c r="D5764" t="s">
        <v>2046</v>
      </c>
    </row>
    <row r="5765" spans="1:4" hidden="1">
      <c r="A5765" t="s">
        <v>579</v>
      </c>
      <c r="B5765">
        <v>16</v>
      </c>
      <c r="C5765">
        <v>164</v>
      </c>
      <c r="D5765" t="s">
        <v>2046</v>
      </c>
    </row>
    <row r="5766" spans="1:4" hidden="1">
      <c r="A5766" t="s">
        <v>2247</v>
      </c>
      <c r="B5766">
        <v>16</v>
      </c>
      <c r="C5766">
        <v>164</v>
      </c>
      <c r="D5766" t="s">
        <v>2046</v>
      </c>
    </row>
    <row r="5767" spans="1:4" hidden="1">
      <c r="A5767" t="s">
        <v>2248</v>
      </c>
      <c r="B5767">
        <v>16</v>
      </c>
      <c r="C5767">
        <v>164</v>
      </c>
      <c r="D5767" t="s">
        <v>2046</v>
      </c>
    </row>
    <row r="5768" spans="1:4" hidden="1">
      <c r="A5768" t="s">
        <v>2249</v>
      </c>
      <c r="B5768">
        <v>16</v>
      </c>
      <c r="C5768">
        <v>202</v>
      </c>
      <c r="D5768" t="s">
        <v>2046</v>
      </c>
    </row>
    <row r="5769" spans="1:4" hidden="1">
      <c r="A5769" t="s">
        <v>2250</v>
      </c>
      <c r="B5769">
        <v>16</v>
      </c>
      <c r="C5769">
        <v>202</v>
      </c>
      <c r="D5769" t="s">
        <v>2046</v>
      </c>
    </row>
    <row r="5770" spans="1:4" hidden="1">
      <c r="A5770" t="s">
        <v>2036</v>
      </c>
      <c r="B5770">
        <v>16</v>
      </c>
      <c r="C5770">
        <v>164</v>
      </c>
      <c r="D5770" t="s">
        <v>2046</v>
      </c>
    </row>
    <row r="5771" spans="1:4" hidden="1">
      <c r="A5771" t="s">
        <v>448</v>
      </c>
      <c r="B5771">
        <v>16</v>
      </c>
      <c r="C5771">
        <v>125</v>
      </c>
      <c r="D5771" t="s">
        <v>2046</v>
      </c>
    </row>
    <row r="5772" spans="1:4" hidden="1">
      <c r="A5772" t="s">
        <v>452</v>
      </c>
      <c r="B5772">
        <v>16</v>
      </c>
      <c r="C5772">
        <v>39</v>
      </c>
      <c r="D5772" t="s">
        <v>2046</v>
      </c>
    </row>
    <row r="5773" spans="1:4" hidden="1">
      <c r="A5773" t="s">
        <v>377</v>
      </c>
      <c r="B5773">
        <v>16</v>
      </c>
      <c r="C5773">
        <v>164</v>
      </c>
      <c r="D5773" t="s">
        <v>2046</v>
      </c>
    </row>
    <row r="5774" spans="1:4" hidden="1">
      <c r="A5774" t="s">
        <v>2251</v>
      </c>
      <c r="B5774">
        <v>16</v>
      </c>
      <c r="C5774">
        <v>164</v>
      </c>
      <c r="D5774" t="s">
        <v>2046</v>
      </c>
    </row>
    <row r="5775" spans="1:4" hidden="1">
      <c r="A5775" t="s">
        <v>2252</v>
      </c>
      <c r="B5775">
        <v>16</v>
      </c>
      <c r="C5775">
        <v>164</v>
      </c>
      <c r="D5775" t="s">
        <v>2046</v>
      </c>
    </row>
    <row r="5776" spans="1:4" hidden="1">
      <c r="A5776" t="s">
        <v>2253</v>
      </c>
      <c r="B5776">
        <v>16</v>
      </c>
      <c r="C5776">
        <v>164</v>
      </c>
      <c r="D5776" t="s">
        <v>2046</v>
      </c>
    </row>
    <row r="5777" spans="1:4" hidden="1">
      <c r="A5777" t="s">
        <v>2254</v>
      </c>
      <c r="B5777">
        <v>16</v>
      </c>
      <c r="C5777">
        <v>164</v>
      </c>
      <c r="D5777" t="s">
        <v>2046</v>
      </c>
    </row>
    <row r="5778" spans="1:4" hidden="1">
      <c r="A5778" t="s">
        <v>2255</v>
      </c>
      <c r="B5778">
        <v>16</v>
      </c>
      <c r="C5778">
        <v>404</v>
      </c>
      <c r="D5778" t="s">
        <v>2046</v>
      </c>
    </row>
    <row r="5779" spans="1:4" hidden="1">
      <c r="A5779" t="s">
        <v>2332</v>
      </c>
      <c r="B5779">
        <v>16</v>
      </c>
      <c r="C5779">
        <v>18</v>
      </c>
      <c r="D5779" t="s">
        <v>2046</v>
      </c>
    </row>
    <row r="5780" spans="1:4" hidden="1">
      <c r="A5780" t="s">
        <v>2333</v>
      </c>
      <c r="B5780">
        <v>16</v>
      </c>
      <c r="C5780">
        <v>12</v>
      </c>
      <c r="D5780" t="s">
        <v>2046</v>
      </c>
    </row>
    <row r="5781" spans="1:4" hidden="1">
      <c r="A5781" t="s">
        <v>2335</v>
      </c>
      <c r="B5781">
        <v>16</v>
      </c>
      <c r="C5781">
        <v>6</v>
      </c>
      <c r="D5781" t="s">
        <v>2046</v>
      </c>
    </row>
    <row r="5782" spans="1:4" hidden="1">
      <c r="A5782" t="s">
        <v>2336</v>
      </c>
      <c r="B5782">
        <v>16</v>
      </c>
      <c r="C5782">
        <v>6</v>
      </c>
      <c r="D5782" t="s">
        <v>2046</v>
      </c>
    </row>
    <row r="5783" spans="1:4" hidden="1">
      <c r="A5783" t="s">
        <v>2217</v>
      </c>
      <c r="B5783">
        <v>16</v>
      </c>
      <c r="C5783">
        <v>20</v>
      </c>
      <c r="D5783" t="s">
        <v>2046</v>
      </c>
    </row>
    <row r="5784" spans="1:4" hidden="1">
      <c r="A5784" t="s">
        <v>2218</v>
      </c>
      <c r="B5784">
        <v>16</v>
      </c>
      <c r="C5784">
        <v>20</v>
      </c>
      <c r="D5784" t="s">
        <v>2046</v>
      </c>
    </row>
    <row r="5785" spans="1:4" hidden="1">
      <c r="A5785" t="s">
        <v>2219</v>
      </c>
      <c r="B5785">
        <v>16</v>
      </c>
      <c r="C5785">
        <v>10</v>
      </c>
      <c r="D5785" t="s">
        <v>2046</v>
      </c>
    </row>
    <row r="5786" spans="1:4" hidden="1">
      <c r="A5786" t="s">
        <v>2220</v>
      </c>
      <c r="B5786">
        <v>16</v>
      </c>
      <c r="C5786">
        <v>10</v>
      </c>
      <c r="D5786" t="s">
        <v>2046</v>
      </c>
    </row>
    <row r="5787" spans="1:4" hidden="1">
      <c r="A5787" t="s">
        <v>516</v>
      </c>
      <c r="B5787">
        <v>16</v>
      </c>
      <c r="C5787">
        <v>3</v>
      </c>
      <c r="D5787" t="s">
        <v>2046</v>
      </c>
    </row>
    <row r="5788" spans="1:4" hidden="1">
      <c r="A5788" t="s">
        <v>517</v>
      </c>
      <c r="B5788">
        <v>16</v>
      </c>
      <c r="C5788">
        <v>5</v>
      </c>
      <c r="D5788" t="s">
        <v>2046</v>
      </c>
    </row>
    <row r="5789" spans="1:4" hidden="1">
      <c r="A5789" t="s">
        <v>2256</v>
      </c>
      <c r="B5789">
        <v>16</v>
      </c>
      <c r="C5789">
        <v>328</v>
      </c>
      <c r="D5789" t="s">
        <v>2046</v>
      </c>
    </row>
    <row r="5790" spans="1:4" hidden="1">
      <c r="A5790" t="s">
        <v>186</v>
      </c>
      <c r="B5790">
        <v>16</v>
      </c>
      <c r="C5790">
        <v>328</v>
      </c>
      <c r="D5790" t="s">
        <v>2046</v>
      </c>
    </row>
    <row r="5791" spans="1:4" hidden="1">
      <c r="A5791" t="s">
        <v>341</v>
      </c>
      <c r="B5791">
        <v>16</v>
      </c>
      <c r="C5791">
        <v>125</v>
      </c>
      <c r="D5791" t="s">
        <v>2046</v>
      </c>
    </row>
    <row r="5792" spans="1:4" hidden="1">
      <c r="A5792" t="s">
        <v>342</v>
      </c>
      <c r="B5792">
        <v>16</v>
      </c>
      <c r="C5792">
        <v>39</v>
      </c>
      <c r="D5792" t="s">
        <v>2046</v>
      </c>
    </row>
    <row r="5793" spans="1:4" hidden="1">
      <c r="A5793" t="s">
        <v>343</v>
      </c>
      <c r="B5793">
        <v>16</v>
      </c>
      <c r="C5793">
        <v>125</v>
      </c>
      <c r="D5793" t="s">
        <v>2046</v>
      </c>
    </row>
    <row r="5794" spans="1:4" hidden="1">
      <c r="A5794" t="s">
        <v>344</v>
      </c>
      <c r="B5794">
        <v>16</v>
      </c>
      <c r="C5794">
        <v>39</v>
      </c>
      <c r="D5794" t="s">
        <v>2046</v>
      </c>
    </row>
    <row r="5795" spans="1:4" hidden="1">
      <c r="A5795" t="s">
        <v>521</v>
      </c>
      <c r="B5795">
        <v>16</v>
      </c>
      <c r="C5795">
        <v>163</v>
      </c>
      <c r="D5795" t="s">
        <v>2046</v>
      </c>
    </row>
    <row r="5796" spans="1:4" hidden="1">
      <c r="A5796" t="s">
        <v>2041</v>
      </c>
      <c r="B5796">
        <v>16</v>
      </c>
      <c r="C5796">
        <v>39</v>
      </c>
      <c r="D5796" t="s">
        <v>2046</v>
      </c>
    </row>
    <row r="5797" spans="1:4" hidden="1">
      <c r="A5797" t="s">
        <v>522</v>
      </c>
      <c r="B5797">
        <v>16</v>
      </c>
      <c r="C5797">
        <v>163</v>
      </c>
      <c r="D5797" t="s">
        <v>2046</v>
      </c>
    </row>
    <row r="5798" spans="1:4" hidden="1">
      <c r="A5798" t="s">
        <v>2042</v>
      </c>
      <c r="B5798">
        <v>16</v>
      </c>
      <c r="C5798">
        <v>39</v>
      </c>
      <c r="D5798" t="s">
        <v>2046</v>
      </c>
    </row>
    <row r="5799" spans="1:4" hidden="1">
      <c r="A5799" t="s">
        <v>345</v>
      </c>
      <c r="B5799">
        <v>16</v>
      </c>
      <c r="C5799">
        <v>125</v>
      </c>
      <c r="D5799" t="s">
        <v>2046</v>
      </c>
    </row>
    <row r="5800" spans="1:4" hidden="1">
      <c r="A5800" t="s">
        <v>346</v>
      </c>
      <c r="B5800">
        <v>16</v>
      </c>
      <c r="C5800">
        <v>39</v>
      </c>
      <c r="D5800" t="s">
        <v>2046</v>
      </c>
    </row>
    <row r="5801" spans="1:4" hidden="1">
      <c r="A5801" t="s">
        <v>347</v>
      </c>
      <c r="B5801">
        <v>16</v>
      </c>
      <c r="C5801">
        <v>125</v>
      </c>
      <c r="D5801" t="s">
        <v>2046</v>
      </c>
    </row>
    <row r="5802" spans="1:4" hidden="1">
      <c r="A5802" t="s">
        <v>348</v>
      </c>
      <c r="B5802">
        <v>16</v>
      </c>
      <c r="C5802">
        <v>39</v>
      </c>
      <c r="D5802" t="s">
        <v>2046</v>
      </c>
    </row>
    <row r="5803" spans="1:4" hidden="1">
      <c r="A5803" t="s">
        <v>2258</v>
      </c>
      <c r="B5803">
        <v>16</v>
      </c>
      <c r="C5803">
        <v>2</v>
      </c>
      <c r="D5803" t="s">
        <v>2046</v>
      </c>
    </row>
    <row r="5804" spans="1:4" hidden="1">
      <c r="A5804" t="s">
        <v>2014</v>
      </c>
      <c r="B5804">
        <v>16</v>
      </c>
      <c r="C5804">
        <v>36</v>
      </c>
      <c r="D5804" t="s">
        <v>2046</v>
      </c>
    </row>
    <row r="5805" spans="1:4" hidden="1">
      <c r="A5805" t="s">
        <v>2015</v>
      </c>
      <c r="B5805">
        <v>16</v>
      </c>
      <c r="C5805">
        <v>36</v>
      </c>
      <c r="D5805" t="s">
        <v>2046</v>
      </c>
    </row>
    <row r="5806" spans="1:4" hidden="1">
      <c r="A5806" t="s">
        <v>1703</v>
      </c>
      <c r="B5806">
        <v>16</v>
      </c>
      <c r="C5806">
        <v>36</v>
      </c>
      <c r="D5806" t="s">
        <v>2046</v>
      </c>
    </row>
    <row r="5807" spans="1:4" hidden="1">
      <c r="A5807" t="s">
        <v>2260</v>
      </c>
      <c r="B5807">
        <v>16</v>
      </c>
      <c r="C5807">
        <v>164</v>
      </c>
      <c r="D5807" t="s">
        <v>2046</v>
      </c>
    </row>
    <row r="5808" spans="1:4" hidden="1">
      <c r="A5808" t="s">
        <v>2261</v>
      </c>
      <c r="B5808">
        <v>16</v>
      </c>
      <c r="C5808">
        <v>164</v>
      </c>
      <c r="D5808" t="s">
        <v>2046</v>
      </c>
    </row>
    <row r="5809" spans="1:4" hidden="1">
      <c r="A5809" t="s">
        <v>3082</v>
      </c>
      <c r="B5809">
        <v>17</v>
      </c>
      <c r="C5809">
        <v>1600</v>
      </c>
      <c r="D5809" t="s">
        <v>2046</v>
      </c>
    </row>
    <row r="5810" spans="1:4" hidden="1">
      <c r="A5810" t="s">
        <v>556</v>
      </c>
      <c r="B5810">
        <v>17</v>
      </c>
      <c r="C5810">
        <v>170</v>
      </c>
      <c r="D5810" t="s">
        <v>2046</v>
      </c>
    </row>
    <row r="5811" spans="1:4" hidden="1">
      <c r="A5811" t="s">
        <v>106</v>
      </c>
      <c r="B5811">
        <v>17</v>
      </c>
      <c r="C5811">
        <v>340</v>
      </c>
      <c r="D5811" t="s">
        <v>2046</v>
      </c>
    </row>
    <row r="5812" spans="1:4" hidden="1">
      <c r="A5812" t="s">
        <v>1723</v>
      </c>
      <c r="B5812">
        <v>17</v>
      </c>
      <c r="C5812">
        <v>85</v>
      </c>
      <c r="D5812" t="s">
        <v>2046</v>
      </c>
    </row>
    <row r="5813" spans="1:4" hidden="1">
      <c r="A5813" t="s">
        <v>162</v>
      </c>
      <c r="B5813">
        <v>17</v>
      </c>
      <c r="C5813">
        <v>85</v>
      </c>
      <c r="D5813" t="s">
        <v>2046</v>
      </c>
    </row>
    <row r="5814" spans="1:4" hidden="1">
      <c r="A5814" t="s">
        <v>530</v>
      </c>
      <c r="B5814">
        <v>17</v>
      </c>
      <c r="C5814">
        <v>85</v>
      </c>
      <c r="D5814" t="s">
        <v>2046</v>
      </c>
    </row>
    <row r="5815" spans="1:4" hidden="1">
      <c r="A5815" t="s">
        <v>164</v>
      </c>
      <c r="B5815">
        <v>17</v>
      </c>
      <c r="C5815">
        <v>85</v>
      </c>
      <c r="D5815" t="s">
        <v>2046</v>
      </c>
    </row>
    <row r="5816" spans="1:4" hidden="1">
      <c r="A5816" t="s">
        <v>262</v>
      </c>
      <c r="B5816">
        <v>17</v>
      </c>
      <c r="C5816">
        <v>85</v>
      </c>
      <c r="D5816" t="s">
        <v>2046</v>
      </c>
    </row>
    <row r="5817" spans="1:4" hidden="1">
      <c r="A5817" t="s">
        <v>391</v>
      </c>
      <c r="B5817">
        <v>17</v>
      </c>
      <c r="C5817">
        <v>85</v>
      </c>
      <c r="D5817" t="s">
        <v>2046</v>
      </c>
    </row>
    <row r="5818" spans="1:4" hidden="1">
      <c r="A5818" t="s">
        <v>329</v>
      </c>
      <c r="B5818">
        <v>17</v>
      </c>
      <c r="C5818">
        <v>85</v>
      </c>
      <c r="D5818" t="s">
        <v>2046</v>
      </c>
    </row>
    <row r="5819" spans="1:4" hidden="1">
      <c r="A5819" t="s">
        <v>8</v>
      </c>
      <c r="B5819">
        <v>17</v>
      </c>
      <c r="C5819">
        <v>85</v>
      </c>
      <c r="D5819" t="s">
        <v>2046</v>
      </c>
    </row>
    <row r="5820" spans="1:4" hidden="1">
      <c r="A5820" t="s">
        <v>62</v>
      </c>
      <c r="B5820">
        <v>17</v>
      </c>
      <c r="C5820">
        <v>85</v>
      </c>
      <c r="D5820" t="s">
        <v>2046</v>
      </c>
    </row>
    <row r="5821" spans="1:4" hidden="1">
      <c r="A5821" t="s">
        <v>63</v>
      </c>
      <c r="B5821">
        <v>17</v>
      </c>
      <c r="C5821">
        <v>85</v>
      </c>
      <c r="D5821" t="s">
        <v>2046</v>
      </c>
    </row>
    <row r="5822" spans="1:4" hidden="1">
      <c r="A5822" t="s">
        <v>64</v>
      </c>
      <c r="B5822">
        <v>17</v>
      </c>
      <c r="C5822">
        <v>85</v>
      </c>
      <c r="D5822" t="s">
        <v>2046</v>
      </c>
    </row>
    <row r="5823" spans="1:4" hidden="1">
      <c r="A5823" t="s">
        <v>65</v>
      </c>
      <c r="B5823">
        <v>17</v>
      </c>
      <c r="C5823">
        <v>85</v>
      </c>
      <c r="D5823" t="s">
        <v>2046</v>
      </c>
    </row>
    <row r="5824" spans="1:4" hidden="1">
      <c r="A5824" t="s">
        <v>66</v>
      </c>
      <c r="B5824">
        <v>17</v>
      </c>
      <c r="C5824">
        <v>85</v>
      </c>
      <c r="D5824" t="s">
        <v>2046</v>
      </c>
    </row>
    <row r="5825" spans="1:4" hidden="1">
      <c r="A5825" t="s">
        <v>10</v>
      </c>
      <c r="B5825">
        <v>17</v>
      </c>
      <c r="C5825">
        <v>85</v>
      </c>
      <c r="D5825" t="s">
        <v>2046</v>
      </c>
    </row>
    <row r="5826" spans="1:4" hidden="1">
      <c r="A5826" t="s">
        <v>12</v>
      </c>
      <c r="B5826">
        <v>17</v>
      </c>
      <c r="C5826">
        <v>170</v>
      </c>
      <c r="D5826" t="s">
        <v>2046</v>
      </c>
    </row>
    <row r="5827" spans="1:4" hidden="1">
      <c r="A5827" t="s">
        <v>372</v>
      </c>
      <c r="B5827">
        <v>17</v>
      </c>
      <c r="C5827">
        <v>85</v>
      </c>
      <c r="D5827" t="s">
        <v>2046</v>
      </c>
    </row>
    <row r="5828" spans="1:4" hidden="1">
      <c r="A5828" t="s">
        <v>508</v>
      </c>
      <c r="B5828">
        <v>17</v>
      </c>
      <c r="C5828">
        <v>85</v>
      </c>
      <c r="D5828" t="s">
        <v>2046</v>
      </c>
    </row>
    <row r="5829" spans="1:4" hidden="1">
      <c r="A5829" t="s">
        <v>330</v>
      </c>
      <c r="B5829">
        <v>17</v>
      </c>
      <c r="C5829">
        <v>170</v>
      </c>
      <c r="D5829" t="s">
        <v>2046</v>
      </c>
    </row>
    <row r="5830" spans="1:4" hidden="1">
      <c r="A5830" t="s">
        <v>2231</v>
      </c>
      <c r="B5830">
        <v>17</v>
      </c>
      <c r="C5830">
        <v>765</v>
      </c>
      <c r="D5830" t="s">
        <v>2046</v>
      </c>
    </row>
    <row r="5831" spans="1:4" hidden="1">
      <c r="A5831" t="s">
        <v>392</v>
      </c>
      <c r="B5831">
        <v>17</v>
      </c>
      <c r="C5831">
        <v>85</v>
      </c>
      <c r="D5831" t="s">
        <v>2046</v>
      </c>
    </row>
    <row r="5832" spans="1:4" hidden="1">
      <c r="A5832" t="s">
        <v>331</v>
      </c>
      <c r="B5832">
        <v>17</v>
      </c>
      <c r="C5832">
        <v>85</v>
      </c>
      <c r="D5832" t="s">
        <v>2046</v>
      </c>
    </row>
    <row r="5833" spans="1:4" hidden="1">
      <c r="A5833" t="s">
        <v>438</v>
      </c>
      <c r="B5833">
        <v>17</v>
      </c>
      <c r="C5833">
        <v>85</v>
      </c>
      <c r="D5833" t="s">
        <v>2046</v>
      </c>
    </row>
    <row r="5834" spans="1:4" hidden="1">
      <c r="A5834" t="s">
        <v>332</v>
      </c>
      <c r="B5834">
        <v>17</v>
      </c>
      <c r="C5834">
        <v>255</v>
      </c>
      <c r="D5834" t="s">
        <v>2046</v>
      </c>
    </row>
    <row r="5835" spans="1:4" hidden="1">
      <c r="A5835" t="s">
        <v>2232</v>
      </c>
      <c r="B5835">
        <v>17</v>
      </c>
      <c r="C5835">
        <v>170</v>
      </c>
      <c r="D5835" t="s">
        <v>2046</v>
      </c>
    </row>
    <row r="5836" spans="1:4" hidden="1">
      <c r="A5836" t="s">
        <v>333</v>
      </c>
      <c r="B5836">
        <v>17</v>
      </c>
      <c r="C5836">
        <v>170</v>
      </c>
      <c r="D5836" t="s">
        <v>2046</v>
      </c>
    </row>
    <row r="5837" spans="1:4" hidden="1">
      <c r="A5837" t="s">
        <v>279</v>
      </c>
      <c r="B5837">
        <v>17</v>
      </c>
      <c r="C5837">
        <v>340</v>
      </c>
      <c r="D5837" t="s">
        <v>2046</v>
      </c>
    </row>
    <row r="5838" spans="1:4" hidden="1">
      <c r="A5838" t="s">
        <v>393</v>
      </c>
      <c r="B5838">
        <v>17</v>
      </c>
      <c r="C5838">
        <v>170</v>
      </c>
      <c r="D5838" t="s">
        <v>2046</v>
      </c>
    </row>
    <row r="5839" spans="1:4" hidden="1">
      <c r="A5839" t="s">
        <v>2233</v>
      </c>
      <c r="B5839">
        <v>17</v>
      </c>
      <c r="C5839">
        <v>85</v>
      </c>
      <c r="D5839" t="s">
        <v>2046</v>
      </c>
    </row>
    <row r="5840" spans="1:4" hidden="1">
      <c r="A5840" t="s">
        <v>67</v>
      </c>
      <c r="B5840">
        <v>17</v>
      </c>
      <c r="C5840">
        <v>425</v>
      </c>
      <c r="D5840" t="s">
        <v>2046</v>
      </c>
    </row>
    <row r="5841" spans="1:4" hidden="1">
      <c r="A5841" t="s">
        <v>68</v>
      </c>
      <c r="B5841">
        <v>17</v>
      </c>
      <c r="C5841">
        <v>85</v>
      </c>
      <c r="D5841" t="s">
        <v>2046</v>
      </c>
    </row>
    <row r="5842" spans="1:4" hidden="1">
      <c r="A5842" t="s">
        <v>69</v>
      </c>
      <c r="B5842">
        <v>17</v>
      </c>
      <c r="C5842">
        <v>85</v>
      </c>
      <c r="D5842" t="s">
        <v>2046</v>
      </c>
    </row>
    <row r="5843" spans="1:4" hidden="1">
      <c r="A5843" t="s">
        <v>70</v>
      </c>
      <c r="B5843">
        <v>17</v>
      </c>
      <c r="C5843">
        <v>85</v>
      </c>
      <c r="D5843" t="s">
        <v>2046</v>
      </c>
    </row>
    <row r="5844" spans="1:4" hidden="1">
      <c r="A5844" t="s">
        <v>71</v>
      </c>
      <c r="B5844">
        <v>17</v>
      </c>
      <c r="C5844">
        <v>85</v>
      </c>
      <c r="D5844" t="s">
        <v>2046</v>
      </c>
    </row>
    <row r="5845" spans="1:4" hidden="1">
      <c r="A5845" t="s">
        <v>108</v>
      </c>
      <c r="B5845">
        <v>17</v>
      </c>
      <c r="C5845">
        <v>85</v>
      </c>
      <c r="D5845" t="s">
        <v>2046</v>
      </c>
    </row>
    <row r="5846" spans="1:4" hidden="1">
      <c r="A5846" t="s">
        <v>548</v>
      </c>
      <c r="B5846">
        <v>17</v>
      </c>
      <c r="C5846">
        <v>85</v>
      </c>
      <c r="D5846" t="s">
        <v>2046</v>
      </c>
    </row>
    <row r="5847" spans="1:4" hidden="1">
      <c r="A5847" t="s">
        <v>263</v>
      </c>
      <c r="B5847">
        <v>17</v>
      </c>
      <c r="C5847">
        <v>170</v>
      </c>
      <c r="D5847" t="s">
        <v>2046</v>
      </c>
    </row>
    <row r="5848" spans="1:4" hidden="1">
      <c r="A5848" t="s">
        <v>2234</v>
      </c>
      <c r="B5848">
        <v>17</v>
      </c>
      <c r="C5848">
        <v>85</v>
      </c>
      <c r="D5848" t="s">
        <v>2046</v>
      </c>
    </row>
    <row r="5849" spans="1:4" hidden="1">
      <c r="A5849" t="s">
        <v>440</v>
      </c>
      <c r="B5849">
        <v>17</v>
      </c>
      <c r="C5849">
        <v>85</v>
      </c>
      <c r="D5849" t="s">
        <v>2046</v>
      </c>
    </row>
    <row r="5850" spans="1:4" hidden="1">
      <c r="A5850" t="s">
        <v>167</v>
      </c>
      <c r="B5850">
        <v>17</v>
      </c>
      <c r="C5850">
        <v>340</v>
      </c>
      <c r="D5850" t="s">
        <v>2046</v>
      </c>
    </row>
    <row r="5851" spans="1:4" hidden="1">
      <c r="A5851" t="s">
        <v>574</v>
      </c>
      <c r="B5851">
        <v>17</v>
      </c>
      <c r="C5851">
        <v>85</v>
      </c>
      <c r="D5851" t="s">
        <v>2046</v>
      </c>
    </row>
    <row r="5852" spans="1:4" hidden="1">
      <c r="A5852" t="s">
        <v>2235</v>
      </c>
      <c r="B5852">
        <v>17</v>
      </c>
      <c r="C5852">
        <v>85</v>
      </c>
      <c r="D5852" t="s">
        <v>2046</v>
      </c>
    </row>
    <row r="5853" spans="1:4" hidden="1">
      <c r="A5853" t="s">
        <v>13</v>
      </c>
      <c r="B5853">
        <v>17</v>
      </c>
      <c r="C5853">
        <v>170</v>
      </c>
      <c r="D5853" t="s">
        <v>2046</v>
      </c>
    </row>
    <row r="5854" spans="1:4" hidden="1">
      <c r="A5854" t="s">
        <v>73</v>
      </c>
      <c r="B5854">
        <v>17</v>
      </c>
      <c r="C5854">
        <v>170</v>
      </c>
      <c r="D5854" t="s">
        <v>2046</v>
      </c>
    </row>
    <row r="5855" spans="1:4" hidden="1">
      <c r="A5855" t="s">
        <v>2236</v>
      </c>
      <c r="B5855">
        <v>17</v>
      </c>
      <c r="C5855">
        <v>85</v>
      </c>
      <c r="D5855" t="s">
        <v>2046</v>
      </c>
    </row>
    <row r="5856" spans="1:4" hidden="1">
      <c r="A5856" t="s">
        <v>74</v>
      </c>
      <c r="B5856">
        <v>17</v>
      </c>
      <c r="C5856">
        <v>85</v>
      </c>
      <c r="D5856" t="s">
        <v>2046</v>
      </c>
    </row>
    <row r="5857" spans="1:4" hidden="1">
      <c r="A5857" t="s">
        <v>2237</v>
      </c>
      <c r="B5857">
        <v>17</v>
      </c>
      <c r="C5857">
        <v>170</v>
      </c>
      <c r="D5857" t="s">
        <v>2046</v>
      </c>
    </row>
    <row r="5858" spans="1:4" hidden="1">
      <c r="A5858" t="s">
        <v>528</v>
      </c>
      <c r="B5858">
        <v>17</v>
      </c>
      <c r="C5858">
        <v>170</v>
      </c>
      <c r="D5858" t="s">
        <v>2046</v>
      </c>
    </row>
    <row r="5859" spans="1:4" hidden="1">
      <c r="A5859" t="s">
        <v>75</v>
      </c>
      <c r="B5859">
        <v>17</v>
      </c>
      <c r="C5859">
        <v>170</v>
      </c>
      <c r="D5859" t="s">
        <v>2046</v>
      </c>
    </row>
    <row r="5860" spans="1:4" hidden="1">
      <c r="A5860" t="s">
        <v>109</v>
      </c>
      <c r="B5860">
        <v>17</v>
      </c>
      <c r="C5860">
        <v>85</v>
      </c>
      <c r="D5860" t="s">
        <v>2046</v>
      </c>
    </row>
    <row r="5861" spans="1:4" hidden="1">
      <c r="A5861" t="s">
        <v>462</v>
      </c>
      <c r="B5861">
        <v>17</v>
      </c>
      <c r="C5861">
        <v>85</v>
      </c>
      <c r="D5861" t="s">
        <v>2046</v>
      </c>
    </row>
    <row r="5862" spans="1:4" hidden="1">
      <c r="A5862" t="s">
        <v>463</v>
      </c>
      <c r="B5862">
        <v>17</v>
      </c>
      <c r="C5862">
        <v>85</v>
      </c>
      <c r="D5862" t="s">
        <v>2046</v>
      </c>
    </row>
    <row r="5863" spans="1:4" hidden="1">
      <c r="A5863" t="s">
        <v>464</v>
      </c>
      <c r="B5863">
        <v>17</v>
      </c>
      <c r="C5863">
        <v>85</v>
      </c>
      <c r="D5863" t="s">
        <v>2046</v>
      </c>
    </row>
    <row r="5864" spans="1:4" hidden="1">
      <c r="A5864" t="s">
        <v>486</v>
      </c>
      <c r="B5864">
        <v>17</v>
      </c>
      <c r="C5864">
        <v>85</v>
      </c>
      <c r="D5864" t="s">
        <v>2046</v>
      </c>
    </row>
    <row r="5865" spans="1:4" hidden="1">
      <c r="A5865" t="s">
        <v>395</v>
      </c>
      <c r="B5865">
        <v>17</v>
      </c>
      <c r="C5865">
        <v>85</v>
      </c>
      <c r="D5865" t="s">
        <v>2046</v>
      </c>
    </row>
    <row r="5866" spans="1:4" hidden="1">
      <c r="A5866" t="s">
        <v>301</v>
      </c>
      <c r="B5866">
        <v>17</v>
      </c>
      <c r="C5866">
        <v>85</v>
      </c>
      <c r="D5866" t="s">
        <v>2046</v>
      </c>
    </row>
    <row r="5867" spans="1:4" hidden="1">
      <c r="A5867" t="s">
        <v>76</v>
      </c>
      <c r="B5867">
        <v>17</v>
      </c>
      <c r="C5867">
        <v>85</v>
      </c>
      <c r="D5867" t="s">
        <v>2046</v>
      </c>
    </row>
    <row r="5868" spans="1:4" hidden="1">
      <c r="A5868" t="s">
        <v>168</v>
      </c>
      <c r="B5868">
        <v>17</v>
      </c>
      <c r="C5868">
        <v>85</v>
      </c>
      <c r="D5868" t="s">
        <v>2046</v>
      </c>
    </row>
    <row r="5869" spans="1:4" hidden="1">
      <c r="A5869" t="s">
        <v>14</v>
      </c>
      <c r="B5869">
        <v>17</v>
      </c>
      <c r="C5869">
        <v>255</v>
      </c>
      <c r="D5869" t="s">
        <v>2046</v>
      </c>
    </row>
    <row r="5870" spans="1:4" hidden="1">
      <c r="A5870" t="s">
        <v>15</v>
      </c>
      <c r="B5870">
        <v>17</v>
      </c>
      <c r="C5870">
        <v>170</v>
      </c>
      <c r="D5870" t="s">
        <v>2046</v>
      </c>
    </row>
    <row r="5871" spans="1:4" hidden="1">
      <c r="A5871" t="s">
        <v>472</v>
      </c>
      <c r="B5871">
        <v>17</v>
      </c>
      <c r="C5871">
        <v>340</v>
      </c>
      <c r="D5871" t="s">
        <v>2046</v>
      </c>
    </row>
    <row r="5872" spans="1:4" hidden="1">
      <c r="A5872" t="s">
        <v>16</v>
      </c>
      <c r="B5872">
        <v>17</v>
      </c>
      <c r="C5872">
        <v>170</v>
      </c>
      <c r="D5872" t="s">
        <v>2046</v>
      </c>
    </row>
    <row r="5873" spans="1:4" hidden="1">
      <c r="A5873" t="s">
        <v>17</v>
      </c>
      <c r="B5873">
        <v>17</v>
      </c>
      <c r="C5873">
        <v>170</v>
      </c>
      <c r="D5873" t="s">
        <v>2046</v>
      </c>
    </row>
    <row r="5874" spans="1:4" hidden="1">
      <c r="A5874" t="s">
        <v>18</v>
      </c>
      <c r="B5874">
        <v>17</v>
      </c>
      <c r="C5874">
        <v>510</v>
      </c>
      <c r="D5874" t="s">
        <v>2046</v>
      </c>
    </row>
    <row r="5875" spans="1:4" hidden="1">
      <c r="A5875" t="s">
        <v>396</v>
      </c>
      <c r="B5875">
        <v>17</v>
      </c>
      <c r="C5875">
        <v>1020</v>
      </c>
      <c r="D5875" t="s">
        <v>2046</v>
      </c>
    </row>
    <row r="5876" spans="1:4" hidden="1">
      <c r="A5876" t="s">
        <v>19</v>
      </c>
      <c r="B5876">
        <v>17</v>
      </c>
      <c r="C5876">
        <v>170</v>
      </c>
      <c r="D5876" t="s">
        <v>2046</v>
      </c>
    </row>
    <row r="5877" spans="1:4" hidden="1">
      <c r="A5877" t="s">
        <v>20</v>
      </c>
      <c r="B5877">
        <v>17</v>
      </c>
      <c r="C5877">
        <v>270</v>
      </c>
      <c r="D5877" t="s">
        <v>2046</v>
      </c>
    </row>
    <row r="5878" spans="1:4" hidden="1">
      <c r="A5878" t="s">
        <v>21</v>
      </c>
      <c r="B5878">
        <v>17</v>
      </c>
      <c r="C5878">
        <v>240</v>
      </c>
      <c r="D5878" t="s">
        <v>2046</v>
      </c>
    </row>
    <row r="5879" spans="1:4" hidden="1">
      <c r="A5879" t="s">
        <v>22</v>
      </c>
      <c r="B5879">
        <v>17</v>
      </c>
      <c r="C5879">
        <v>510</v>
      </c>
      <c r="D5879" t="s">
        <v>2046</v>
      </c>
    </row>
    <row r="5880" spans="1:4" hidden="1">
      <c r="A5880" t="s">
        <v>23</v>
      </c>
      <c r="B5880">
        <v>17</v>
      </c>
      <c r="C5880">
        <v>85</v>
      </c>
      <c r="D5880" t="s">
        <v>2046</v>
      </c>
    </row>
    <row r="5881" spans="1:4" hidden="1">
      <c r="A5881" t="s">
        <v>169</v>
      </c>
      <c r="B5881">
        <v>17</v>
      </c>
      <c r="C5881">
        <v>85</v>
      </c>
      <c r="D5881" t="s">
        <v>2046</v>
      </c>
    </row>
    <row r="5882" spans="1:4" hidden="1">
      <c r="A5882" t="s">
        <v>24</v>
      </c>
      <c r="B5882">
        <v>17</v>
      </c>
      <c r="C5882">
        <v>85</v>
      </c>
      <c r="D5882" t="s">
        <v>2046</v>
      </c>
    </row>
    <row r="5883" spans="1:4" hidden="1">
      <c r="A5883" t="s">
        <v>170</v>
      </c>
      <c r="B5883">
        <v>17</v>
      </c>
      <c r="C5883">
        <v>85</v>
      </c>
      <c r="D5883" t="s">
        <v>2046</v>
      </c>
    </row>
    <row r="5884" spans="1:4" hidden="1">
      <c r="A5884" t="s">
        <v>25</v>
      </c>
      <c r="B5884">
        <v>17</v>
      </c>
      <c r="C5884">
        <v>85</v>
      </c>
      <c r="D5884" t="s">
        <v>2046</v>
      </c>
    </row>
    <row r="5885" spans="1:4" hidden="1">
      <c r="A5885" t="s">
        <v>171</v>
      </c>
      <c r="B5885">
        <v>17</v>
      </c>
      <c r="C5885">
        <v>85</v>
      </c>
      <c r="D5885" t="s">
        <v>2046</v>
      </c>
    </row>
    <row r="5886" spans="1:4" hidden="1">
      <c r="A5886" t="s">
        <v>26</v>
      </c>
      <c r="B5886">
        <v>17</v>
      </c>
      <c r="C5886">
        <v>85</v>
      </c>
      <c r="D5886" t="s">
        <v>2046</v>
      </c>
    </row>
    <row r="5887" spans="1:4" hidden="1">
      <c r="A5887" t="s">
        <v>2238</v>
      </c>
      <c r="B5887">
        <v>17</v>
      </c>
      <c r="C5887">
        <v>85</v>
      </c>
      <c r="D5887" t="s">
        <v>2046</v>
      </c>
    </row>
    <row r="5888" spans="1:4" hidden="1">
      <c r="A5888" t="s">
        <v>2239</v>
      </c>
      <c r="B5888">
        <v>17</v>
      </c>
      <c r="C5888">
        <v>85</v>
      </c>
      <c r="D5888" t="s">
        <v>2046</v>
      </c>
    </row>
    <row r="5889" spans="1:4" hidden="1">
      <c r="A5889" t="s">
        <v>1712</v>
      </c>
      <c r="B5889">
        <v>17</v>
      </c>
      <c r="C5889">
        <v>130</v>
      </c>
      <c r="D5889" t="s">
        <v>2046</v>
      </c>
    </row>
    <row r="5890" spans="1:4" hidden="1">
      <c r="A5890" t="s">
        <v>27</v>
      </c>
      <c r="B5890">
        <v>17</v>
      </c>
      <c r="C5890">
        <v>340</v>
      </c>
      <c r="D5890" t="s">
        <v>2046</v>
      </c>
    </row>
    <row r="5891" spans="1:4" hidden="1">
      <c r="A5891" t="s">
        <v>1698</v>
      </c>
      <c r="B5891">
        <v>17</v>
      </c>
      <c r="C5891">
        <v>170</v>
      </c>
      <c r="D5891" t="s">
        <v>2046</v>
      </c>
    </row>
    <row r="5892" spans="1:4" hidden="1">
      <c r="A5892" t="s">
        <v>28</v>
      </c>
      <c r="B5892">
        <v>17</v>
      </c>
      <c r="C5892">
        <v>170</v>
      </c>
      <c r="D5892" t="s">
        <v>2046</v>
      </c>
    </row>
    <row r="5893" spans="1:4" hidden="1">
      <c r="A5893" t="s">
        <v>110</v>
      </c>
      <c r="B5893">
        <v>17</v>
      </c>
      <c r="C5893">
        <v>85</v>
      </c>
      <c r="D5893" t="s">
        <v>2046</v>
      </c>
    </row>
    <row r="5894" spans="1:4" hidden="1">
      <c r="A5894" t="s">
        <v>172</v>
      </c>
      <c r="B5894">
        <v>17</v>
      </c>
      <c r="C5894">
        <v>85</v>
      </c>
      <c r="D5894" t="s">
        <v>2046</v>
      </c>
    </row>
    <row r="5895" spans="1:4" hidden="1">
      <c r="A5895" t="s">
        <v>29</v>
      </c>
      <c r="B5895">
        <v>17</v>
      </c>
      <c r="C5895">
        <v>85</v>
      </c>
      <c r="D5895" t="s">
        <v>2046</v>
      </c>
    </row>
    <row r="5896" spans="1:4" hidden="1">
      <c r="A5896" t="s">
        <v>111</v>
      </c>
      <c r="B5896">
        <v>17</v>
      </c>
      <c r="C5896">
        <v>85</v>
      </c>
      <c r="D5896" t="s">
        <v>2046</v>
      </c>
    </row>
    <row r="5897" spans="1:4" hidden="1">
      <c r="A5897" t="s">
        <v>173</v>
      </c>
      <c r="B5897">
        <v>17</v>
      </c>
      <c r="C5897">
        <v>85</v>
      </c>
      <c r="D5897" t="s">
        <v>2046</v>
      </c>
    </row>
    <row r="5898" spans="1:4" hidden="1">
      <c r="A5898" t="s">
        <v>30</v>
      </c>
      <c r="B5898">
        <v>17</v>
      </c>
      <c r="C5898">
        <v>85</v>
      </c>
      <c r="D5898" t="s">
        <v>2046</v>
      </c>
    </row>
    <row r="5899" spans="1:4" hidden="1">
      <c r="A5899" t="s">
        <v>397</v>
      </c>
      <c r="B5899">
        <v>17</v>
      </c>
      <c r="C5899">
        <v>170</v>
      </c>
      <c r="D5899" t="s">
        <v>2046</v>
      </c>
    </row>
    <row r="5900" spans="1:4" hidden="1">
      <c r="A5900" t="s">
        <v>31</v>
      </c>
      <c r="B5900">
        <v>17</v>
      </c>
      <c r="C5900">
        <v>340</v>
      </c>
      <c r="D5900" t="s">
        <v>2046</v>
      </c>
    </row>
    <row r="5901" spans="1:4" hidden="1">
      <c r="A5901" t="s">
        <v>422</v>
      </c>
      <c r="B5901">
        <v>17</v>
      </c>
      <c r="C5901">
        <v>340</v>
      </c>
      <c r="D5901" t="s">
        <v>2046</v>
      </c>
    </row>
    <row r="5902" spans="1:4" hidden="1">
      <c r="A5902" t="s">
        <v>32</v>
      </c>
      <c r="B5902">
        <v>17</v>
      </c>
      <c r="C5902">
        <v>170</v>
      </c>
      <c r="D5902" t="s">
        <v>2046</v>
      </c>
    </row>
    <row r="5903" spans="1:4" hidden="1">
      <c r="A5903" t="s">
        <v>33</v>
      </c>
      <c r="B5903">
        <v>17</v>
      </c>
      <c r="C5903">
        <v>255</v>
      </c>
      <c r="D5903" t="s">
        <v>2046</v>
      </c>
    </row>
    <row r="5904" spans="1:4" hidden="1">
      <c r="A5904" t="s">
        <v>34</v>
      </c>
      <c r="B5904">
        <v>17</v>
      </c>
      <c r="C5904">
        <v>255</v>
      </c>
      <c r="D5904" t="s">
        <v>2046</v>
      </c>
    </row>
    <row r="5905" spans="1:4" hidden="1">
      <c r="A5905" t="s">
        <v>35</v>
      </c>
      <c r="B5905">
        <v>17</v>
      </c>
      <c r="C5905">
        <v>170</v>
      </c>
      <c r="D5905" t="s">
        <v>2046</v>
      </c>
    </row>
    <row r="5906" spans="1:4" hidden="1">
      <c r="A5906" t="s">
        <v>398</v>
      </c>
      <c r="B5906">
        <v>17</v>
      </c>
      <c r="C5906">
        <v>170</v>
      </c>
      <c r="D5906" t="s">
        <v>2046</v>
      </c>
    </row>
    <row r="5907" spans="1:4" hidden="1">
      <c r="A5907" t="s">
        <v>423</v>
      </c>
      <c r="B5907">
        <v>17</v>
      </c>
      <c r="C5907">
        <v>170</v>
      </c>
      <c r="D5907" t="s">
        <v>2046</v>
      </c>
    </row>
    <row r="5908" spans="1:4" hidden="1">
      <c r="A5908" t="s">
        <v>400</v>
      </c>
      <c r="B5908">
        <v>17</v>
      </c>
      <c r="C5908">
        <v>595</v>
      </c>
      <c r="D5908" t="s">
        <v>2046</v>
      </c>
    </row>
    <row r="5909" spans="1:4" hidden="1">
      <c r="A5909" t="s">
        <v>36</v>
      </c>
      <c r="B5909">
        <v>17</v>
      </c>
      <c r="C5909">
        <v>85</v>
      </c>
      <c r="D5909" t="s">
        <v>2046</v>
      </c>
    </row>
    <row r="5910" spans="1:4" hidden="1">
      <c r="A5910" t="s">
        <v>37</v>
      </c>
      <c r="B5910">
        <v>17</v>
      </c>
      <c r="C5910">
        <v>85</v>
      </c>
      <c r="D5910" t="s">
        <v>2046</v>
      </c>
    </row>
    <row r="5911" spans="1:4" hidden="1">
      <c r="A5911" t="s">
        <v>38</v>
      </c>
      <c r="B5911">
        <v>17</v>
      </c>
      <c r="C5911">
        <v>85</v>
      </c>
      <c r="D5911" t="s">
        <v>2046</v>
      </c>
    </row>
    <row r="5912" spans="1:4" hidden="1">
      <c r="A5912" t="s">
        <v>39</v>
      </c>
      <c r="B5912">
        <v>17</v>
      </c>
      <c r="C5912">
        <v>85</v>
      </c>
      <c r="D5912" t="s">
        <v>2046</v>
      </c>
    </row>
    <row r="5913" spans="1:4" hidden="1">
      <c r="A5913" t="s">
        <v>40</v>
      </c>
      <c r="B5913">
        <v>17</v>
      </c>
      <c r="C5913">
        <v>85</v>
      </c>
      <c r="D5913" t="s">
        <v>2046</v>
      </c>
    </row>
    <row r="5914" spans="1:4" hidden="1">
      <c r="A5914" t="s">
        <v>424</v>
      </c>
      <c r="B5914">
        <v>17</v>
      </c>
      <c r="C5914">
        <v>255</v>
      </c>
      <c r="D5914" t="s">
        <v>2046</v>
      </c>
    </row>
    <row r="5915" spans="1:4" hidden="1">
      <c r="A5915" t="s">
        <v>2240</v>
      </c>
      <c r="B5915">
        <v>17</v>
      </c>
      <c r="C5915">
        <v>85</v>
      </c>
      <c r="D5915" t="s">
        <v>2046</v>
      </c>
    </row>
    <row r="5916" spans="1:4" hidden="1">
      <c r="A5916" t="s">
        <v>41</v>
      </c>
      <c r="B5916">
        <v>17</v>
      </c>
      <c r="C5916">
        <v>85</v>
      </c>
      <c r="D5916" t="s">
        <v>2046</v>
      </c>
    </row>
    <row r="5917" spans="1:4" hidden="1">
      <c r="A5917" t="s">
        <v>42</v>
      </c>
      <c r="B5917">
        <v>17</v>
      </c>
      <c r="C5917">
        <v>340</v>
      </c>
      <c r="D5917" t="s">
        <v>2046</v>
      </c>
    </row>
    <row r="5918" spans="1:4" hidden="1">
      <c r="A5918" t="s">
        <v>473</v>
      </c>
      <c r="B5918">
        <v>17</v>
      </c>
      <c r="C5918">
        <v>170</v>
      </c>
      <c r="D5918" t="s">
        <v>2046</v>
      </c>
    </row>
    <row r="5919" spans="1:4" hidden="1">
      <c r="A5919" t="s">
        <v>43</v>
      </c>
      <c r="B5919">
        <v>17</v>
      </c>
      <c r="C5919">
        <v>170</v>
      </c>
      <c r="D5919" t="s">
        <v>2046</v>
      </c>
    </row>
    <row r="5920" spans="1:4" hidden="1">
      <c r="A5920" t="s">
        <v>474</v>
      </c>
      <c r="B5920">
        <v>17</v>
      </c>
      <c r="C5920">
        <v>955</v>
      </c>
      <c r="D5920" t="s">
        <v>2046</v>
      </c>
    </row>
    <row r="5921" spans="1:4" hidden="1">
      <c r="A5921" t="s">
        <v>174</v>
      </c>
      <c r="B5921">
        <v>17</v>
      </c>
      <c r="C5921">
        <v>250</v>
      </c>
      <c r="D5921" t="s">
        <v>2046</v>
      </c>
    </row>
    <row r="5922" spans="1:4" hidden="1">
      <c r="A5922" t="s">
        <v>425</v>
      </c>
      <c r="B5922">
        <v>17</v>
      </c>
      <c r="C5922">
        <v>170</v>
      </c>
      <c r="D5922" t="s">
        <v>2046</v>
      </c>
    </row>
    <row r="5923" spans="1:4" hidden="1">
      <c r="A5923" t="s">
        <v>175</v>
      </c>
      <c r="B5923">
        <v>17</v>
      </c>
      <c r="C5923">
        <v>255</v>
      </c>
      <c r="D5923" t="s">
        <v>2046</v>
      </c>
    </row>
    <row r="5924" spans="1:4" hidden="1">
      <c r="A5924" t="s">
        <v>2267</v>
      </c>
      <c r="B5924">
        <v>17</v>
      </c>
      <c r="C5924">
        <v>530</v>
      </c>
      <c r="D5924" t="s">
        <v>2046</v>
      </c>
    </row>
    <row r="5925" spans="1:4" hidden="1">
      <c r="A5925" t="s">
        <v>426</v>
      </c>
      <c r="B5925">
        <v>17</v>
      </c>
      <c r="C5925">
        <v>85</v>
      </c>
      <c r="D5925" t="s">
        <v>2046</v>
      </c>
    </row>
    <row r="5926" spans="1:4" hidden="1">
      <c r="A5926" t="s">
        <v>531</v>
      </c>
      <c r="B5926">
        <v>17</v>
      </c>
      <c r="C5926">
        <v>85</v>
      </c>
      <c r="D5926" t="s">
        <v>2046</v>
      </c>
    </row>
    <row r="5927" spans="1:4" hidden="1">
      <c r="A5927" t="s">
        <v>2268</v>
      </c>
      <c r="B5927">
        <v>17</v>
      </c>
      <c r="C5927">
        <v>265</v>
      </c>
      <c r="D5927" t="s">
        <v>2046</v>
      </c>
    </row>
    <row r="5928" spans="1:4" hidden="1">
      <c r="A5928" t="s">
        <v>2269</v>
      </c>
      <c r="B5928">
        <v>17</v>
      </c>
      <c r="C5928">
        <v>265</v>
      </c>
      <c r="D5928" t="s">
        <v>2046</v>
      </c>
    </row>
    <row r="5929" spans="1:4" hidden="1">
      <c r="A5929" t="s">
        <v>2270</v>
      </c>
      <c r="B5929">
        <v>17</v>
      </c>
      <c r="C5929">
        <v>265</v>
      </c>
      <c r="D5929" t="s">
        <v>2046</v>
      </c>
    </row>
    <row r="5930" spans="1:4" hidden="1">
      <c r="A5930" t="s">
        <v>2271</v>
      </c>
      <c r="B5930">
        <v>17</v>
      </c>
      <c r="C5930">
        <v>265</v>
      </c>
      <c r="D5930" t="s">
        <v>2046</v>
      </c>
    </row>
    <row r="5931" spans="1:4" hidden="1">
      <c r="A5931" t="s">
        <v>2272</v>
      </c>
      <c r="B5931">
        <v>17</v>
      </c>
      <c r="C5931">
        <v>265</v>
      </c>
      <c r="D5931" t="s">
        <v>2046</v>
      </c>
    </row>
    <row r="5932" spans="1:4" hidden="1">
      <c r="A5932" t="s">
        <v>2273</v>
      </c>
      <c r="B5932">
        <v>17</v>
      </c>
      <c r="C5932">
        <v>265</v>
      </c>
      <c r="D5932" t="s">
        <v>2046</v>
      </c>
    </row>
    <row r="5933" spans="1:4" hidden="1">
      <c r="A5933" t="s">
        <v>2274</v>
      </c>
      <c r="B5933">
        <v>17</v>
      </c>
      <c r="C5933">
        <v>265</v>
      </c>
      <c r="D5933" t="s">
        <v>2046</v>
      </c>
    </row>
    <row r="5934" spans="1:4" hidden="1">
      <c r="A5934" t="s">
        <v>2275</v>
      </c>
      <c r="B5934">
        <v>17</v>
      </c>
      <c r="C5934">
        <v>265</v>
      </c>
      <c r="D5934" t="s">
        <v>2046</v>
      </c>
    </row>
    <row r="5935" spans="1:4" hidden="1">
      <c r="A5935" t="s">
        <v>2276</v>
      </c>
      <c r="B5935">
        <v>17</v>
      </c>
      <c r="C5935">
        <v>265</v>
      </c>
      <c r="D5935" t="s">
        <v>2046</v>
      </c>
    </row>
    <row r="5936" spans="1:4" hidden="1">
      <c r="A5936" t="s">
        <v>2277</v>
      </c>
      <c r="B5936">
        <v>17</v>
      </c>
      <c r="C5936">
        <v>265</v>
      </c>
      <c r="D5936" t="s">
        <v>2046</v>
      </c>
    </row>
    <row r="5937" spans="1:4" hidden="1">
      <c r="A5937" t="s">
        <v>2278</v>
      </c>
      <c r="B5937">
        <v>17</v>
      </c>
      <c r="C5937">
        <v>265</v>
      </c>
      <c r="D5937" t="s">
        <v>2046</v>
      </c>
    </row>
    <row r="5938" spans="1:4" hidden="1">
      <c r="A5938" t="s">
        <v>2279</v>
      </c>
      <c r="B5938">
        <v>17</v>
      </c>
      <c r="C5938">
        <v>795</v>
      </c>
      <c r="D5938" t="s">
        <v>2046</v>
      </c>
    </row>
    <row r="5939" spans="1:4" hidden="1">
      <c r="A5939" t="s">
        <v>2280</v>
      </c>
      <c r="B5939">
        <v>17</v>
      </c>
      <c r="C5939">
        <v>265</v>
      </c>
      <c r="D5939" t="s">
        <v>2046</v>
      </c>
    </row>
    <row r="5940" spans="1:4" hidden="1">
      <c r="A5940" t="s">
        <v>2281</v>
      </c>
      <c r="B5940">
        <v>17</v>
      </c>
      <c r="C5940">
        <v>265</v>
      </c>
      <c r="D5940" t="s">
        <v>2046</v>
      </c>
    </row>
    <row r="5941" spans="1:4" hidden="1">
      <c r="A5941" t="s">
        <v>2282</v>
      </c>
      <c r="B5941">
        <v>17</v>
      </c>
      <c r="C5941">
        <v>265</v>
      </c>
      <c r="D5941" t="s">
        <v>2046</v>
      </c>
    </row>
    <row r="5942" spans="1:4" hidden="1">
      <c r="A5942" t="s">
        <v>2283</v>
      </c>
      <c r="B5942">
        <v>17</v>
      </c>
      <c r="C5942">
        <v>265</v>
      </c>
      <c r="D5942" t="s">
        <v>2046</v>
      </c>
    </row>
    <row r="5943" spans="1:4" hidden="1">
      <c r="A5943" t="s">
        <v>2284</v>
      </c>
      <c r="B5943">
        <v>17</v>
      </c>
      <c r="C5943">
        <v>265</v>
      </c>
      <c r="D5943" t="s">
        <v>2046</v>
      </c>
    </row>
    <row r="5944" spans="1:4" hidden="1">
      <c r="A5944" t="s">
        <v>2285</v>
      </c>
      <c r="B5944">
        <v>17</v>
      </c>
      <c r="C5944">
        <v>265</v>
      </c>
      <c r="D5944" t="s">
        <v>2046</v>
      </c>
    </row>
    <row r="5945" spans="1:4" hidden="1">
      <c r="A5945" t="s">
        <v>2286</v>
      </c>
      <c r="B5945">
        <v>17</v>
      </c>
      <c r="C5945">
        <v>265</v>
      </c>
      <c r="D5945" t="s">
        <v>2046</v>
      </c>
    </row>
    <row r="5946" spans="1:4" hidden="1">
      <c r="A5946" t="s">
        <v>2287</v>
      </c>
      <c r="B5946">
        <v>17</v>
      </c>
      <c r="C5946">
        <v>530</v>
      </c>
      <c r="D5946" t="s">
        <v>2046</v>
      </c>
    </row>
    <row r="5947" spans="1:4" hidden="1">
      <c r="A5947" t="s">
        <v>2288</v>
      </c>
      <c r="B5947">
        <v>17</v>
      </c>
      <c r="C5947">
        <v>265</v>
      </c>
      <c r="D5947" t="s">
        <v>2046</v>
      </c>
    </row>
    <row r="5948" spans="1:4" hidden="1">
      <c r="A5948" t="s">
        <v>2289</v>
      </c>
      <c r="B5948">
        <v>17</v>
      </c>
      <c r="C5948">
        <v>265</v>
      </c>
      <c r="D5948" t="s">
        <v>2046</v>
      </c>
    </row>
    <row r="5949" spans="1:4" hidden="1">
      <c r="A5949" t="s">
        <v>2290</v>
      </c>
      <c r="B5949">
        <v>17</v>
      </c>
      <c r="C5949">
        <v>265</v>
      </c>
      <c r="D5949" t="s">
        <v>2046</v>
      </c>
    </row>
    <row r="5950" spans="1:4" hidden="1">
      <c r="A5950" t="s">
        <v>2291</v>
      </c>
      <c r="B5950">
        <v>17</v>
      </c>
      <c r="C5950">
        <v>265</v>
      </c>
      <c r="D5950" t="s">
        <v>2046</v>
      </c>
    </row>
    <row r="5951" spans="1:4" hidden="1">
      <c r="A5951" t="s">
        <v>2292</v>
      </c>
      <c r="B5951">
        <v>17</v>
      </c>
      <c r="C5951">
        <v>265</v>
      </c>
      <c r="D5951" t="s">
        <v>2046</v>
      </c>
    </row>
    <row r="5952" spans="1:4" hidden="1">
      <c r="A5952" t="s">
        <v>487</v>
      </c>
      <c r="B5952">
        <v>17</v>
      </c>
      <c r="C5952">
        <v>85</v>
      </c>
      <c r="D5952" t="s">
        <v>2046</v>
      </c>
    </row>
    <row r="5953" spans="1:4" hidden="1">
      <c r="A5953" t="s">
        <v>2293</v>
      </c>
      <c r="B5953">
        <v>17</v>
      </c>
      <c r="C5953">
        <v>265</v>
      </c>
      <c r="D5953" t="s">
        <v>2046</v>
      </c>
    </row>
    <row r="5954" spans="1:4" hidden="1">
      <c r="A5954" t="s">
        <v>2294</v>
      </c>
      <c r="B5954">
        <v>17</v>
      </c>
      <c r="C5954">
        <v>265</v>
      </c>
      <c r="D5954" t="s">
        <v>2046</v>
      </c>
    </row>
    <row r="5955" spans="1:4" hidden="1">
      <c r="A5955" t="s">
        <v>2295</v>
      </c>
      <c r="B5955">
        <v>17</v>
      </c>
      <c r="C5955">
        <v>265</v>
      </c>
      <c r="D5955" t="s">
        <v>2046</v>
      </c>
    </row>
    <row r="5956" spans="1:4" hidden="1">
      <c r="A5956" t="s">
        <v>2296</v>
      </c>
      <c r="B5956">
        <v>17</v>
      </c>
      <c r="C5956">
        <v>265</v>
      </c>
      <c r="D5956" t="s">
        <v>2046</v>
      </c>
    </row>
    <row r="5957" spans="1:4" hidden="1">
      <c r="A5957" t="s">
        <v>2297</v>
      </c>
      <c r="B5957">
        <v>17</v>
      </c>
      <c r="C5957">
        <v>265</v>
      </c>
      <c r="D5957" t="s">
        <v>2046</v>
      </c>
    </row>
    <row r="5958" spans="1:4" hidden="1">
      <c r="A5958" t="s">
        <v>2298</v>
      </c>
      <c r="B5958">
        <v>17</v>
      </c>
      <c r="C5958">
        <v>265</v>
      </c>
      <c r="D5958" t="s">
        <v>2046</v>
      </c>
    </row>
    <row r="5959" spans="1:4" hidden="1">
      <c r="A5959" t="s">
        <v>2299</v>
      </c>
      <c r="B5959">
        <v>17</v>
      </c>
      <c r="C5959">
        <v>265</v>
      </c>
      <c r="D5959" t="s">
        <v>2046</v>
      </c>
    </row>
    <row r="5960" spans="1:4" hidden="1">
      <c r="A5960" t="s">
        <v>2300</v>
      </c>
      <c r="B5960">
        <v>17</v>
      </c>
      <c r="C5960">
        <v>265</v>
      </c>
      <c r="D5960" t="s">
        <v>2046</v>
      </c>
    </row>
    <row r="5961" spans="1:4" hidden="1">
      <c r="A5961" t="s">
        <v>2301</v>
      </c>
      <c r="B5961">
        <v>17</v>
      </c>
      <c r="C5961">
        <v>265</v>
      </c>
      <c r="D5961" t="s">
        <v>2046</v>
      </c>
    </row>
    <row r="5962" spans="1:4" hidden="1">
      <c r="A5962" t="s">
        <v>2302</v>
      </c>
      <c r="B5962">
        <v>17</v>
      </c>
      <c r="C5962">
        <v>265</v>
      </c>
      <c r="D5962" t="s">
        <v>2046</v>
      </c>
    </row>
    <row r="5963" spans="1:4" hidden="1">
      <c r="A5963" t="s">
        <v>2303</v>
      </c>
      <c r="B5963">
        <v>17</v>
      </c>
      <c r="C5963">
        <v>265</v>
      </c>
      <c r="D5963" t="s">
        <v>2046</v>
      </c>
    </row>
    <row r="5964" spans="1:4" hidden="1">
      <c r="A5964" t="s">
        <v>2304</v>
      </c>
      <c r="B5964">
        <v>17</v>
      </c>
      <c r="C5964">
        <v>265</v>
      </c>
      <c r="D5964" t="s">
        <v>2046</v>
      </c>
    </row>
    <row r="5965" spans="1:4" hidden="1">
      <c r="A5965" t="s">
        <v>2305</v>
      </c>
      <c r="B5965">
        <v>17</v>
      </c>
      <c r="C5965">
        <v>265</v>
      </c>
      <c r="D5965" t="s">
        <v>2046</v>
      </c>
    </row>
    <row r="5966" spans="1:4" hidden="1">
      <c r="A5966" t="s">
        <v>2306</v>
      </c>
      <c r="B5966">
        <v>17</v>
      </c>
      <c r="C5966">
        <v>530</v>
      </c>
      <c r="D5966" t="s">
        <v>2046</v>
      </c>
    </row>
    <row r="5967" spans="1:4" hidden="1">
      <c r="A5967" t="s">
        <v>2307</v>
      </c>
      <c r="B5967">
        <v>17</v>
      </c>
      <c r="C5967">
        <v>265</v>
      </c>
      <c r="D5967" t="s">
        <v>2046</v>
      </c>
    </row>
    <row r="5968" spans="1:4" hidden="1">
      <c r="A5968" t="s">
        <v>2011</v>
      </c>
      <c r="B5968">
        <v>17</v>
      </c>
      <c r="C5968">
        <v>265</v>
      </c>
      <c r="D5968" t="s">
        <v>2046</v>
      </c>
    </row>
    <row r="5969" spans="1:4" hidden="1">
      <c r="A5969" t="s">
        <v>2308</v>
      </c>
      <c r="B5969">
        <v>17</v>
      </c>
      <c r="C5969">
        <v>530</v>
      </c>
      <c r="D5969" t="s">
        <v>2046</v>
      </c>
    </row>
    <row r="5970" spans="1:4" hidden="1">
      <c r="A5970" t="s">
        <v>2309</v>
      </c>
      <c r="B5970">
        <v>17</v>
      </c>
      <c r="C5970">
        <v>530</v>
      </c>
      <c r="D5970" t="s">
        <v>2046</v>
      </c>
    </row>
    <row r="5971" spans="1:4" hidden="1">
      <c r="A5971" t="s">
        <v>2310</v>
      </c>
      <c r="B5971">
        <v>17</v>
      </c>
      <c r="C5971">
        <v>265</v>
      </c>
      <c r="D5971" t="s">
        <v>2046</v>
      </c>
    </row>
    <row r="5972" spans="1:4" hidden="1">
      <c r="A5972" t="s">
        <v>427</v>
      </c>
      <c r="B5972">
        <v>17</v>
      </c>
      <c r="C5972">
        <v>265</v>
      </c>
      <c r="D5972" t="s">
        <v>2046</v>
      </c>
    </row>
    <row r="5973" spans="1:4" hidden="1">
      <c r="A5973" t="s">
        <v>2311</v>
      </c>
      <c r="B5973">
        <v>17</v>
      </c>
      <c r="C5973">
        <v>265</v>
      </c>
      <c r="D5973" t="s">
        <v>2046</v>
      </c>
    </row>
    <row r="5974" spans="1:4" hidden="1">
      <c r="A5974" t="s">
        <v>2312</v>
      </c>
      <c r="B5974">
        <v>17</v>
      </c>
      <c r="C5974">
        <v>265</v>
      </c>
      <c r="D5974" t="s">
        <v>2046</v>
      </c>
    </row>
    <row r="5975" spans="1:4" hidden="1">
      <c r="A5975" t="s">
        <v>2313</v>
      </c>
      <c r="B5975">
        <v>17</v>
      </c>
      <c r="C5975">
        <v>265</v>
      </c>
      <c r="D5975" t="s">
        <v>2046</v>
      </c>
    </row>
    <row r="5976" spans="1:4" hidden="1">
      <c r="A5976" t="s">
        <v>1726</v>
      </c>
      <c r="B5976">
        <v>17</v>
      </c>
      <c r="C5976">
        <v>85</v>
      </c>
      <c r="D5976" t="s">
        <v>2046</v>
      </c>
    </row>
    <row r="5977" spans="1:4" hidden="1">
      <c r="A5977" t="s">
        <v>2241</v>
      </c>
      <c r="B5977">
        <v>17</v>
      </c>
      <c r="C5977">
        <v>85</v>
      </c>
      <c r="D5977" t="s">
        <v>2046</v>
      </c>
    </row>
    <row r="5978" spans="1:4" hidden="1">
      <c r="A5978" t="s">
        <v>1793</v>
      </c>
      <c r="B5978">
        <v>17</v>
      </c>
      <c r="C5978">
        <v>170</v>
      </c>
      <c r="D5978" t="s">
        <v>2046</v>
      </c>
    </row>
    <row r="5979" spans="1:4" hidden="1">
      <c r="A5979" t="s">
        <v>1794</v>
      </c>
      <c r="B5979">
        <v>17</v>
      </c>
      <c r="C5979">
        <v>85</v>
      </c>
      <c r="D5979" t="s">
        <v>2046</v>
      </c>
    </row>
    <row r="5980" spans="1:4" hidden="1">
      <c r="A5980" t="s">
        <v>442</v>
      </c>
      <c r="B5980">
        <v>17</v>
      </c>
      <c r="C5980">
        <v>85</v>
      </c>
      <c r="D5980" t="s">
        <v>2046</v>
      </c>
    </row>
    <row r="5981" spans="1:4" hidden="1">
      <c r="A5981" t="s">
        <v>1730</v>
      </c>
      <c r="B5981">
        <v>17</v>
      </c>
      <c r="C5981">
        <v>85</v>
      </c>
      <c r="D5981" t="s">
        <v>2046</v>
      </c>
    </row>
    <row r="5982" spans="1:4" hidden="1">
      <c r="A5982" t="s">
        <v>510</v>
      </c>
      <c r="B5982">
        <v>17</v>
      </c>
      <c r="C5982">
        <v>85</v>
      </c>
      <c r="D5982" t="s">
        <v>2046</v>
      </c>
    </row>
    <row r="5983" spans="1:4" hidden="1">
      <c r="A5983" t="s">
        <v>78</v>
      </c>
      <c r="B5983">
        <v>17</v>
      </c>
      <c r="C5983">
        <v>85</v>
      </c>
      <c r="D5983" t="s">
        <v>2046</v>
      </c>
    </row>
    <row r="5984" spans="1:4" hidden="1">
      <c r="A5984" t="s">
        <v>1702</v>
      </c>
      <c r="B5984">
        <v>17</v>
      </c>
      <c r="C5984">
        <v>85</v>
      </c>
      <c r="D5984" t="s">
        <v>2046</v>
      </c>
    </row>
    <row r="5985" spans="1:4" hidden="1">
      <c r="A5985" t="s">
        <v>1795</v>
      </c>
      <c r="B5985">
        <v>17</v>
      </c>
      <c r="C5985">
        <v>85</v>
      </c>
      <c r="D5985" t="s">
        <v>2046</v>
      </c>
    </row>
    <row r="5986" spans="1:4" hidden="1">
      <c r="A5986" t="s">
        <v>2314</v>
      </c>
      <c r="B5986">
        <v>17</v>
      </c>
      <c r="C5986">
        <v>265</v>
      </c>
      <c r="D5986" t="s">
        <v>2046</v>
      </c>
    </row>
    <row r="5987" spans="1:4" hidden="1">
      <c r="A5987" t="s">
        <v>2315</v>
      </c>
      <c r="B5987">
        <v>17</v>
      </c>
      <c r="C5987">
        <v>265</v>
      </c>
      <c r="D5987" t="s">
        <v>2046</v>
      </c>
    </row>
    <row r="5988" spans="1:4" hidden="1">
      <c r="A5988" t="s">
        <v>2316</v>
      </c>
      <c r="B5988">
        <v>17</v>
      </c>
      <c r="C5988">
        <v>265</v>
      </c>
      <c r="D5988" t="s">
        <v>2046</v>
      </c>
    </row>
    <row r="5989" spans="1:4" hidden="1">
      <c r="A5989" t="s">
        <v>2317</v>
      </c>
      <c r="B5989">
        <v>17</v>
      </c>
      <c r="C5989">
        <v>265</v>
      </c>
      <c r="D5989" t="s">
        <v>2046</v>
      </c>
    </row>
    <row r="5990" spans="1:4" hidden="1">
      <c r="A5990" t="s">
        <v>2318</v>
      </c>
      <c r="B5990">
        <v>17</v>
      </c>
      <c r="C5990">
        <v>265</v>
      </c>
      <c r="D5990" t="s">
        <v>2046</v>
      </c>
    </row>
    <row r="5991" spans="1:4" hidden="1">
      <c r="A5991" t="s">
        <v>2320</v>
      </c>
      <c r="B5991">
        <v>17</v>
      </c>
      <c r="C5991">
        <v>530</v>
      </c>
      <c r="D5991" t="s">
        <v>2046</v>
      </c>
    </row>
    <row r="5992" spans="1:4" hidden="1">
      <c r="A5992" t="s">
        <v>3076</v>
      </c>
      <c r="B5992">
        <v>17</v>
      </c>
      <c r="C5992">
        <v>265</v>
      </c>
      <c r="D5992" t="s">
        <v>2046</v>
      </c>
    </row>
    <row r="5993" spans="1:4" hidden="1">
      <c r="A5993" t="s">
        <v>2321</v>
      </c>
      <c r="B5993">
        <v>17</v>
      </c>
      <c r="C5993">
        <v>265</v>
      </c>
      <c r="D5993" t="s">
        <v>2046</v>
      </c>
    </row>
    <row r="5994" spans="1:4" hidden="1">
      <c r="A5994" t="s">
        <v>2322</v>
      </c>
      <c r="B5994">
        <v>17</v>
      </c>
      <c r="C5994">
        <v>265</v>
      </c>
      <c r="D5994" t="s">
        <v>2046</v>
      </c>
    </row>
    <row r="5995" spans="1:4" hidden="1">
      <c r="A5995" t="s">
        <v>578</v>
      </c>
      <c r="B5995">
        <v>17</v>
      </c>
      <c r="C5995">
        <v>85</v>
      </c>
      <c r="D5995" t="s">
        <v>2046</v>
      </c>
    </row>
    <row r="5996" spans="1:4" hidden="1">
      <c r="A5996" t="s">
        <v>80</v>
      </c>
      <c r="B5996">
        <v>17</v>
      </c>
      <c r="C5996">
        <v>85</v>
      </c>
      <c r="D5996" t="s">
        <v>2046</v>
      </c>
    </row>
    <row r="5997" spans="1:4" hidden="1">
      <c r="A5997" t="s">
        <v>302</v>
      </c>
      <c r="B5997">
        <v>17</v>
      </c>
      <c r="C5997">
        <v>85</v>
      </c>
      <c r="D5997" t="s">
        <v>2046</v>
      </c>
    </row>
    <row r="5998" spans="1:4" hidden="1">
      <c r="A5998" t="s">
        <v>444</v>
      </c>
      <c r="B5998">
        <v>17</v>
      </c>
      <c r="C5998">
        <v>90</v>
      </c>
      <c r="D5998" t="s">
        <v>2046</v>
      </c>
    </row>
    <row r="5999" spans="1:4" hidden="1">
      <c r="A5999" t="s">
        <v>445</v>
      </c>
      <c r="B5999">
        <v>17</v>
      </c>
      <c r="C5999">
        <v>80</v>
      </c>
      <c r="D5999" t="s">
        <v>2046</v>
      </c>
    </row>
    <row r="6000" spans="1:4" hidden="1">
      <c r="A6000" t="s">
        <v>4</v>
      </c>
      <c r="B6000">
        <v>17</v>
      </c>
      <c r="C6000">
        <v>85</v>
      </c>
      <c r="D6000" t="s">
        <v>2046</v>
      </c>
    </row>
    <row r="6001" spans="1:4" hidden="1">
      <c r="A6001" t="s">
        <v>319</v>
      </c>
      <c r="B6001">
        <v>17</v>
      </c>
      <c r="C6001">
        <v>85</v>
      </c>
      <c r="D6001" t="s">
        <v>2046</v>
      </c>
    </row>
    <row r="6002" spans="1:4" hidden="1">
      <c r="A6002" t="s">
        <v>303</v>
      </c>
      <c r="B6002">
        <v>17</v>
      </c>
      <c r="C6002">
        <v>85</v>
      </c>
      <c r="D6002" t="s">
        <v>2046</v>
      </c>
    </row>
    <row r="6003" spans="1:4" hidden="1">
      <c r="A6003" t="s">
        <v>476</v>
      </c>
      <c r="B6003">
        <v>17</v>
      </c>
      <c r="C6003">
        <v>85</v>
      </c>
      <c r="D6003" t="s">
        <v>2046</v>
      </c>
    </row>
    <row r="6004" spans="1:4" hidden="1">
      <c r="A6004" t="s">
        <v>402</v>
      </c>
      <c r="B6004">
        <v>17</v>
      </c>
      <c r="C6004">
        <v>85</v>
      </c>
      <c r="D6004" t="s">
        <v>2046</v>
      </c>
    </row>
    <row r="6005" spans="1:4" hidden="1">
      <c r="A6005" t="s">
        <v>403</v>
      </c>
      <c r="B6005">
        <v>17</v>
      </c>
      <c r="C6005">
        <v>85</v>
      </c>
      <c r="D6005" t="s">
        <v>2046</v>
      </c>
    </row>
    <row r="6006" spans="1:4" hidden="1">
      <c r="A6006" t="s">
        <v>404</v>
      </c>
      <c r="B6006">
        <v>17</v>
      </c>
      <c r="C6006">
        <v>85</v>
      </c>
      <c r="D6006" t="s">
        <v>2046</v>
      </c>
    </row>
    <row r="6007" spans="1:4" hidden="1">
      <c r="A6007" t="s">
        <v>405</v>
      </c>
      <c r="B6007">
        <v>17</v>
      </c>
      <c r="C6007">
        <v>85</v>
      </c>
      <c r="D6007" t="s">
        <v>2046</v>
      </c>
    </row>
    <row r="6008" spans="1:4" hidden="1">
      <c r="A6008" t="s">
        <v>118</v>
      </c>
      <c r="B6008">
        <v>17</v>
      </c>
      <c r="C6008">
        <v>85</v>
      </c>
      <c r="D6008" t="s">
        <v>2046</v>
      </c>
    </row>
    <row r="6009" spans="1:4" hidden="1">
      <c r="A6009" t="s">
        <v>176</v>
      </c>
      <c r="B6009">
        <v>17</v>
      </c>
      <c r="C6009">
        <v>85</v>
      </c>
      <c r="D6009" t="s">
        <v>2046</v>
      </c>
    </row>
    <row r="6010" spans="1:4" hidden="1">
      <c r="A6010" t="s">
        <v>373</v>
      </c>
      <c r="B6010">
        <v>17</v>
      </c>
      <c r="C6010">
        <v>85</v>
      </c>
      <c r="D6010" t="s">
        <v>2046</v>
      </c>
    </row>
    <row r="6011" spans="1:4" hidden="1">
      <c r="A6011" t="s">
        <v>2242</v>
      </c>
      <c r="B6011">
        <v>17</v>
      </c>
      <c r="C6011">
        <v>45</v>
      </c>
      <c r="D6011" t="s">
        <v>2046</v>
      </c>
    </row>
    <row r="6012" spans="1:4" hidden="1">
      <c r="A6012" t="s">
        <v>192</v>
      </c>
      <c r="B6012">
        <v>17</v>
      </c>
      <c r="C6012">
        <v>40</v>
      </c>
      <c r="D6012" t="s">
        <v>2046</v>
      </c>
    </row>
    <row r="6013" spans="1:4" hidden="1">
      <c r="A6013" t="s">
        <v>2243</v>
      </c>
      <c r="B6013">
        <v>17</v>
      </c>
      <c r="C6013">
        <v>45</v>
      </c>
      <c r="D6013" t="s">
        <v>2046</v>
      </c>
    </row>
    <row r="6014" spans="1:4" hidden="1">
      <c r="A6014" t="s">
        <v>1711</v>
      </c>
      <c r="B6014">
        <v>17</v>
      </c>
      <c r="C6014">
        <v>40</v>
      </c>
      <c r="D6014" t="s">
        <v>2046</v>
      </c>
    </row>
    <row r="6015" spans="1:4" hidden="1">
      <c r="A6015" t="s">
        <v>406</v>
      </c>
      <c r="B6015">
        <v>17</v>
      </c>
      <c r="C6015">
        <v>85</v>
      </c>
      <c r="D6015" t="s">
        <v>2046</v>
      </c>
    </row>
    <row r="6016" spans="1:4" hidden="1">
      <c r="A6016" t="s">
        <v>374</v>
      </c>
      <c r="B6016">
        <v>17</v>
      </c>
      <c r="C6016">
        <v>85</v>
      </c>
      <c r="D6016" t="s">
        <v>2046</v>
      </c>
    </row>
    <row r="6017" spans="1:4" hidden="1">
      <c r="A6017" t="s">
        <v>119</v>
      </c>
      <c r="B6017">
        <v>17</v>
      </c>
      <c r="C6017">
        <v>85</v>
      </c>
      <c r="D6017" t="s">
        <v>2046</v>
      </c>
    </row>
    <row r="6018" spans="1:4" hidden="1">
      <c r="A6018" t="s">
        <v>177</v>
      </c>
      <c r="B6018">
        <v>17</v>
      </c>
      <c r="C6018">
        <v>85</v>
      </c>
      <c r="D6018" t="s">
        <v>2046</v>
      </c>
    </row>
    <row r="6019" spans="1:4" hidden="1">
      <c r="A6019" t="s">
        <v>446</v>
      </c>
      <c r="B6019">
        <v>17</v>
      </c>
      <c r="C6019">
        <v>85</v>
      </c>
      <c r="D6019" t="s">
        <v>2046</v>
      </c>
    </row>
    <row r="6020" spans="1:4" hidden="1">
      <c r="A6020" t="s">
        <v>2033</v>
      </c>
      <c r="B6020">
        <v>17</v>
      </c>
      <c r="C6020">
        <v>85</v>
      </c>
      <c r="D6020" t="s">
        <v>2046</v>
      </c>
    </row>
    <row r="6021" spans="1:4" hidden="1">
      <c r="A6021" t="s">
        <v>2034</v>
      </c>
      <c r="B6021">
        <v>17</v>
      </c>
      <c r="C6021">
        <v>170</v>
      </c>
      <c r="D6021" t="s">
        <v>2046</v>
      </c>
    </row>
    <row r="6022" spans="1:4" hidden="1">
      <c r="A6022" t="s">
        <v>409</v>
      </c>
      <c r="B6022">
        <v>17</v>
      </c>
      <c r="C6022">
        <v>85</v>
      </c>
      <c r="D6022" t="s">
        <v>2046</v>
      </c>
    </row>
    <row r="6023" spans="1:4" hidden="1">
      <c r="A6023" t="s">
        <v>375</v>
      </c>
      <c r="B6023">
        <v>17</v>
      </c>
      <c r="C6023">
        <v>85</v>
      </c>
      <c r="D6023" t="s">
        <v>2046</v>
      </c>
    </row>
    <row r="6024" spans="1:4" hidden="1">
      <c r="A6024" t="s">
        <v>410</v>
      </c>
      <c r="B6024">
        <v>17</v>
      </c>
      <c r="C6024">
        <v>85</v>
      </c>
      <c r="D6024" t="s">
        <v>2046</v>
      </c>
    </row>
    <row r="6025" spans="1:4" hidden="1">
      <c r="A6025" t="s">
        <v>284</v>
      </c>
      <c r="B6025">
        <v>17</v>
      </c>
      <c r="C6025">
        <v>85</v>
      </c>
      <c r="D6025" t="s">
        <v>2046</v>
      </c>
    </row>
    <row r="6026" spans="1:4" hidden="1">
      <c r="A6026" t="s">
        <v>285</v>
      </c>
      <c r="B6026">
        <v>17</v>
      </c>
      <c r="C6026">
        <v>85</v>
      </c>
      <c r="D6026" t="s">
        <v>2046</v>
      </c>
    </row>
    <row r="6027" spans="1:4" hidden="1">
      <c r="A6027" t="s">
        <v>286</v>
      </c>
      <c r="B6027">
        <v>17</v>
      </c>
      <c r="C6027">
        <v>85</v>
      </c>
      <c r="D6027" t="s">
        <v>2046</v>
      </c>
    </row>
    <row r="6028" spans="1:4" hidden="1">
      <c r="A6028" t="s">
        <v>287</v>
      </c>
      <c r="B6028">
        <v>17</v>
      </c>
      <c r="C6028">
        <v>85</v>
      </c>
      <c r="D6028" t="s">
        <v>2046</v>
      </c>
    </row>
    <row r="6029" spans="1:4" hidden="1">
      <c r="A6029" t="s">
        <v>1722</v>
      </c>
      <c r="B6029">
        <v>17</v>
      </c>
      <c r="C6029">
        <v>170</v>
      </c>
      <c r="D6029" t="s">
        <v>2046</v>
      </c>
    </row>
    <row r="6030" spans="1:4" hidden="1">
      <c r="A6030" t="s">
        <v>428</v>
      </c>
      <c r="B6030">
        <v>17</v>
      </c>
      <c r="C6030">
        <v>85</v>
      </c>
      <c r="D6030" t="s">
        <v>2046</v>
      </c>
    </row>
    <row r="6031" spans="1:4" hidden="1">
      <c r="A6031" t="s">
        <v>429</v>
      </c>
      <c r="B6031">
        <v>17</v>
      </c>
      <c r="C6031">
        <v>85</v>
      </c>
      <c r="D6031" t="s">
        <v>2046</v>
      </c>
    </row>
    <row r="6032" spans="1:4" hidden="1">
      <c r="A6032" t="s">
        <v>561</v>
      </c>
      <c r="B6032">
        <v>17</v>
      </c>
      <c r="C6032">
        <v>170</v>
      </c>
      <c r="D6032" t="s">
        <v>2046</v>
      </c>
    </row>
    <row r="6033" spans="1:4" hidden="1">
      <c r="A6033" t="s">
        <v>1699</v>
      </c>
      <c r="B6033">
        <v>17</v>
      </c>
      <c r="C6033">
        <v>170</v>
      </c>
      <c r="D6033" t="s">
        <v>2046</v>
      </c>
    </row>
    <row r="6034" spans="1:4" hidden="1">
      <c r="A6034" t="s">
        <v>430</v>
      </c>
      <c r="B6034">
        <v>17</v>
      </c>
      <c r="C6034">
        <v>85</v>
      </c>
      <c r="D6034" t="s">
        <v>2046</v>
      </c>
    </row>
    <row r="6035" spans="1:4" hidden="1">
      <c r="A6035" t="s">
        <v>2035</v>
      </c>
      <c r="B6035">
        <v>17</v>
      </c>
      <c r="C6035">
        <v>85</v>
      </c>
      <c r="D6035" t="s">
        <v>2046</v>
      </c>
    </row>
    <row r="6036" spans="1:4" hidden="1">
      <c r="A6036" t="s">
        <v>178</v>
      </c>
      <c r="B6036">
        <v>17</v>
      </c>
      <c r="C6036">
        <v>85</v>
      </c>
      <c r="D6036" t="s">
        <v>2046</v>
      </c>
    </row>
    <row r="6037" spans="1:4" hidden="1">
      <c r="A6037" t="s">
        <v>179</v>
      </c>
      <c r="B6037">
        <v>17</v>
      </c>
      <c r="C6037">
        <v>85</v>
      </c>
      <c r="D6037" t="s">
        <v>2046</v>
      </c>
    </row>
    <row r="6038" spans="1:4" hidden="1">
      <c r="A6038" t="s">
        <v>180</v>
      </c>
      <c r="B6038">
        <v>17</v>
      </c>
      <c r="C6038">
        <v>85</v>
      </c>
      <c r="D6038" t="s">
        <v>2046</v>
      </c>
    </row>
    <row r="6039" spans="1:4" hidden="1">
      <c r="A6039" t="s">
        <v>2244</v>
      </c>
      <c r="B6039">
        <v>17</v>
      </c>
      <c r="C6039">
        <v>85</v>
      </c>
      <c r="D6039" t="s">
        <v>2046</v>
      </c>
    </row>
    <row r="6040" spans="1:4" hidden="1">
      <c r="A6040" t="s">
        <v>44</v>
      </c>
      <c r="B6040">
        <v>17</v>
      </c>
      <c r="C6040">
        <v>85</v>
      </c>
      <c r="D6040" t="s">
        <v>2046</v>
      </c>
    </row>
    <row r="6041" spans="1:4" hidden="1">
      <c r="A6041" t="s">
        <v>431</v>
      </c>
      <c r="B6041">
        <v>17</v>
      </c>
      <c r="C6041">
        <v>170</v>
      </c>
      <c r="D6041" t="s">
        <v>2046</v>
      </c>
    </row>
    <row r="6042" spans="1:4" hidden="1">
      <c r="A6042" t="s">
        <v>181</v>
      </c>
      <c r="B6042">
        <v>17</v>
      </c>
      <c r="C6042">
        <v>85</v>
      </c>
      <c r="D6042" t="s">
        <v>2046</v>
      </c>
    </row>
    <row r="6043" spans="1:4" hidden="1">
      <c r="A6043" t="s">
        <v>182</v>
      </c>
      <c r="B6043">
        <v>17</v>
      </c>
      <c r="C6043">
        <v>85</v>
      </c>
      <c r="D6043" t="s">
        <v>2046</v>
      </c>
    </row>
    <row r="6044" spans="1:4" hidden="1">
      <c r="A6044" t="s">
        <v>81</v>
      </c>
      <c r="B6044">
        <v>17</v>
      </c>
      <c r="C6044">
        <v>85</v>
      </c>
      <c r="D6044" t="s">
        <v>2046</v>
      </c>
    </row>
    <row r="6045" spans="1:4" hidden="1">
      <c r="A6045" t="s">
        <v>2327</v>
      </c>
      <c r="B6045">
        <v>17</v>
      </c>
      <c r="C6045">
        <v>530</v>
      </c>
      <c r="D6045" t="s">
        <v>2046</v>
      </c>
    </row>
    <row r="6046" spans="1:4" hidden="1">
      <c r="A6046" t="s">
        <v>83</v>
      </c>
      <c r="B6046">
        <v>17</v>
      </c>
      <c r="C6046">
        <v>85</v>
      </c>
      <c r="D6046" t="s">
        <v>2046</v>
      </c>
    </row>
    <row r="6047" spans="1:4" hidden="1">
      <c r="A6047" t="s">
        <v>310</v>
      </c>
      <c r="B6047">
        <v>17</v>
      </c>
      <c r="C6047">
        <v>85</v>
      </c>
      <c r="D6047" t="s">
        <v>2046</v>
      </c>
    </row>
    <row r="6048" spans="1:4" hidden="1">
      <c r="A6048" t="s">
        <v>2245</v>
      </c>
      <c r="B6048">
        <v>17</v>
      </c>
      <c r="C6048">
        <v>85</v>
      </c>
      <c r="D6048" t="s">
        <v>2046</v>
      </c>
    </row>
    <row r="6049" spans="1:4" hidden="1">
      <c r="A6049" t="s">
        <v>2246</v>
      </c>
      <c r="B6049">
        <v>17</v>
      </c>
      <c r="C6049">
        <v>85</v>
      </c>
      <c r="D6049" t="s">
        <v>2046</v>
      </c>
    </row>
    <row r="6050" spans="1:4" hidden="1">
      <c r="A6050" t="s">
        <v>579</v>
      </c>
      <c r="B6050">
        <v>17</v>
      </c>
      <c r="C6050">
        <v>85</v>
      </c>
      <c r="D6050" t="s">
        <v>2046</v>
      </c>
    </row>
    <row r="6051" spans="1:4" hidden="1">
      <c r="A6051" t="s">
        <v>2247</v>
      </c>
      <c r="B6051">
        <v>17</v>
      </c>
      <c r="C6051">
        <v>85</v>
      </c>
      <c r="D6051" t="s">
        <v>2046</v>
      </c>
    </row>
    <row r="6052" spans="1:4" hidden="1">
      <c r="A6052" t="s">
        <v>2248</v>
      </c>
      <c r="B6052">
        <v>17</v>
      </c>
      <c r="C6052">
        <v>85</v>
      </c>
      <c r="D6052" t="s">
        <v>2046</v>
      </c>
    </row>
    <row r="6053" spans="1:4" hidden="1">
      <c r="A6053" t="s">
        <v>2249</v>
      </c>
      <c r="B6053">
        <v>17</v>
      </c>
      <c r="C6053">
        <v>85</v>
      </c>
      <c r="D6053" t="s">
        <v>2046</v>
      </c>
    </row>
    <row r="6054" spans="1:4" hidden="1">
      <c r="A6054" t="s">
        <v>2250</v>
      </c>
      <c r="B6054">
        <v>17</v>
      </c>
      <c r="C6054">
        <v>85</v>
      </c>
      <c r="D6054" t="s">
        <v>2046</v>
      </c>
    </row>
    <row r="6055" spans="1:4" hidden="1">
      <c r="A6055" t="s">
        <v>2036</v>
      </c>
      <c r="B6055">
        <v>17</v>
      </c>
      <c r="C6055">
        <v>85</v>
      </c>
      <c r="D6055" t="s">
        <v>2046</v>
      </c>
    </row>
    <row r="6056" spans="1:4" hidden="1">
      <c r="A6056" t="s">
        <v>2328</v>
      </c>
      <c r="B6056">
        <v>17</v>
      </c>
      <c r="C6056">
        <v>265</v>
      </c>
      <c r="D6056" t="s">
        <v>2046</v>
      </c>
    </row>
    <row r="6057" spans="1:4" hidden="1">
      <c r="A6057" t="s">
        <v>448</v>
      </c>
      <c r="B6057">
        <v>17</v>
      </c>
      <c r="C6057">
        <v>40</v>
      </c>
      <c r="D6057" t="s">
        <v>2046</v>
      </c>
    </row>
    <row r="6058" spans="1:4" hidden="1">
      <c r="A6058" t="s">
        <v>452</v>
      </c>
      <c r="B6058">
        <v>17</v>
      </c>
      <c r="C6058">
        <v>45</v>
      </c>
      <c r="D6058" t="s">
        <v>2046</v>
      </c>
    </row>
    <row r="6059" spans="1:4" hidden="1">
      <c r="A6059" t="s">
        <v>2330</v>
      </c>
      <c r="B6059">
        <v>17</v>
      </c>
      <c r="C6059">
        <v>265</v>
      </c>
      <c r="D6059" t="s">
        <v>2046</v>
      </c>
    </row>
    <row r="6060" spans="1:4" hidden="1">
      <c r="A6060" t="s">
        <v>377</v>
      </c>
      <c r="B6060">
        <v>17</v>
      </c>
      <c r="C6060">
        <v>85</v>
      </c>
      <c r="D6060" t="s">
        <v>2046</v>
      </c>
    </row>
    <row r="6061" spans="1:4" hidden="1">
      <c r="A6061" t="s">
        <v>2331</v>
      </c>
      <c r="B6061">
        <v>17</v>
      </c>
      <c r="C6061">
        <v>530</v>
      </c>
      <c r="D6061" t="s">
        <v>2046</v>
      </c>
    </row>
    <row r="6062" spans="1:4" hidden="1">
      <c r="A6062" t="s">
        <v>2251</v>
      </c>
      <c r="B6062">
        <v>17</v>
      </c>
      <c r="C6062">
        <v>85</v>
      </c>
      <c r="D6062" t="s">
        <v>2046</v>
      </c>
    </row>
    <row r="6063" spans="1:4" hidden="1">
      <c r="A6063" t="s">
        <v>2252</v>
      </c>
      <c r="B6063">
        <v>17</v>
      </c>
      <c r="C6063">
        <v>85</v>
      </c>
      <c r="D6063" t="s">
        <v>2046</v>
      </c>
    </row>
    <row r="6064" spans="1:4" hidden="1">
      <c r="A6064" t="s">
        <v>2253</v>
      </c>
      <c r="B6064">
        <v>17</v>
      </c>
      <c r="C6064">
        <v>85</v>
      </c>
      <c r="D6064" t="s">
        <v>2046</v>
      </c>
    </row>
    <row r="6065" spans="1:4" hidden="1">
      <c r="A6065" t="s">
        <v>2254</v>
      </c>
      <c r="B6065">
        <v>17</v>
      </c>
      <c r="C6065">
        <v>85</v>
      </c>
      <c r="D6065" t="s">
        <v>2046</v>
      </c>
    </row>
    <row r="6066" spans="1:4" hidden="1">
      <c r="A6066" t="s">
        <v>2255</v>
      </c>
      <c r="B6066">
        <v>17</v>
      </c>
      <c r="C6066">
        <v>170</v>
      </c>
      <c r="D6066" t="s">
        <v>2046</v>
      </c>
    </row>
    <row r="6067" spans="1:4" hidden="1">
      <c r="A6067" t="s">
        <v>2256</v>
      </c>
      <c r="B6067">
        <v>17</v>
      </c>
      <c r="C6067">
        <v>170</v>
      </c>
      <c r="D6067" t="s">
        <v>2046</v>
      </c>
    </row>
    <row r="6068" spans="1:4" hidden="1">
      <c r="A6068" t="s">
        <v>2337</v>
      </c>
      <c r="B6068">
        <v>17</v>
      </c>
      <c r="C6068">
        <v>265</v>
      </c>
      <c r="D6068" t="s">
        <v>2046</v>
      </c>
    </row>
    <row r="6069" spans="1:4" hidden="1">
      <c r="A6069" t="s">
        <v>186</v>
      </c>
      <c r="B6069">
        <v>17</v>
      </c>
      <c r="C6069">
        <v>170</v>
      </c>
      <c r="D6069" t="s">
        <v>2046</v>
      </c>
    </row>
    <row r="6070" spans="1:4" hidden="1">
      <c r="A6070" t="s">
        <v>341</v>
      </c>
      <c r="B6070">
        <v>17</v>
      </c>
      <c r="C6070">
        <v>40</v>
      </c>
      <c r="D6070" t="s">
        <v>2046</v>
      </c>
    </row>
    <row r="6071" spans="1:4" hidden="1">
      <c r="A6071" t="s">
        <v>342</v>
      </c>
      <c r="B6071">
        <v>17</v>
      </c>
      <c r="C6071">
        <v>45</v>
      </c>
      <c r="D6071" t="s">
        <v>2046</v>
      </c>
    </row>
    <row r="6072" spans="1:4" hidden="1">
      <c r="A6072" t="s">
        <v>343</v>
      </c>
      <c r="B6072">
        <v>17</v>
      </c>
      <c r="C6072">
        <v>40</v>
      </c>
      <c r="D6072" t="s">
        <v>2046</v>
      </c>
    </row>
    <row r="6073" spans="1:4" hidden="1">
      <c r="A6073" t="s">
        <v>344</v>
      </c>
      <c r="B6073">
        <v>17</v>
      </c>
      <c r="C6073">
        <v>45</v>
      </c>
      <c r="D6073" t="s">
        <v>2046</v>
      </c>
    </row>
    <row r="6074" spans="1:4" hidden="1">
      <c r="A6074" t="s">
        <v>521</v>
      </c>
      <c r="B6074">
        <v>17</v>
      </c>
      <c r="C6074">
        <v>40</v>
      </c>
      <c r="D6074" t="s">
        <v>2046</v>
      </c>
    </row>
    <row r="6075" spans="1:4" hidden="1">
      <c r="A6075" t="s">
        <v>2041</v>
      </c>
      <c r="B6075">
        <v>17</v>
      </c>
      <c r="C6075">
        <v>45</v>
      </c>
      <c r="D6075" t="s">
        <v>2046</v>
      </c>
    </row>
    <row r="6076" spans="1:4" hidden="1">
      <c r="A6076" t="s">
        <v>522</v>
      </c>
      <c r="B6076">
        <v>17</v>
      </c>
      <c r="C6076">
        <v>40</v>
      </c>
      <c r="D6076" t="s">
        <v>2046</v>
      </c>
    </row>
    <row r="6077" spans="1:4" hidden="1">
      <c r="A6077" t="s">
        <v>2042</v>
      </c>
      <c r="B6077">
        <v>17</v>
      </c>
      <c r="C6077">
        <v>45</v>
      </c>
      <c r="D6077" t="s">
        <v>2046</v>
      </c>
    </row>
    <row r="6078" spans="1:4" hidden="1">
      <c r="A6078" t="s">
        <v>345</v>
      </c>
      <c r="B6078">
        <v>17</v>
      </c>
      <c r="C6078">
        <v>40</v>
      </c>
      <c r="D6078" t="s">
        <v>2046</v>
      </c>
    </row>
    <row r="6079" spans="1:4" hidden="1">
      <c r="A6079" t="s">
        <v>346</v>
      </c>
      <c r="B6079">
        <v>17</v>
      </c>
      <c r="C6079">
        <v>45</v>
      </c>
      <c r="D6079" t="s">
        <v>2046</v>
      </c>
    </row>
    <row r="6080" spans="1:4" hidden="1">
      <c r="A6080" t="s">
        <v>347</v>
      </c>
      <c r="B6080">
        <v>17</v>
      </c>
      <c r="C6080">
        <v>40</v>
      </c>
      <c r="D6080" t="s">
        <v>2046</v>
      </c>
    </row>
    <row r="6081" spans="1:4" hidden="1">
      <c r="A6081" t="s">
        <v>348</v>
      </c>
      <c r="B6081">
        <v>17</v>
      </c>
      <c r="C6081">
        <v>45</v>
      </c>
      <c r="D6081" t="s">
        <v>2046</v>
      </c>
    </row>
    <row r="6082" spans="1:4" hidden="1">
      <c r="A6082" t="s">
        <v>2260</v>
      </c>
      <c r="B6082">
        <v>17</v>
      </c>
      <c r="C6082">
        <v>85</v>
      </c>
      <c r="D6082" t="s">
        <v>2046</v>
      </c>
    </row>
    <row r="6083" spans="1:4" hidden="1">
      <c r="A6083" t="s">
        <v>2261</v>
      </c>
      <c r="B6083">
        <v>17</v>
      </c>
      <c r="C6083">
        <v>85</v>
      </c>
      <c r="D6083" t="s">
        <v>2046</v>
      </c>
    </row>
    <row r="6084" spans="1:4" hidden="1">
      <c r="A6084" t="s">
        <v>474</v>
      </c>
      <c r="B6084">
        <v>18</v>
      </c>
      <c r="C6084">
        <v>360</v>
      </c>
      <c r="D6084" t="s">
        <v>2046</v>
      </c>
    </row>
    <row r="6085" spans="1:4" hidden="1">
      <c r="A6085" t="s">
        <v>2267</v>
      </c>
      <c r="B6085">
        <v>18</v>
      </c>
      <c r="C6085">
        <v>360</v>
      </c>
      <c r="D6085" t="s">
        <v>2046</v>
      </c>
    </row>
    <row r="6086" spans="1:4" hidden="1">
      <c r="A6086" t="s">
        <v>2268</v>
      </c>
      <c r="B6086">
        <v>18</v>
      </c>
      <c r="C6086">
        <v>348</v>
      </c>
      <c r="D6086" t="s">
        <v>2046</v>
      </c>
    </row>
    <row r="6087" spans="1:4" hidden="1">
      <c r="A6087" t="s">
        <v>2269</v>
      </c>
      <c r="B6087">
        <v>18</v>
      </c>
      <c r="C6087">
        <v>348</v>
      </c>
      <c r="D6087" t="s">
        <v>2046</v>
      </c>
    </row>
    <row r="6088" spans="1:4" hidden="1">
      <c r="A6088" t="s">
        <v>2270</v>
      </c>
      <c r="B6088">
        <v>18</v>
      </c>
      <c r="C6088">
        <v>348</v>
      </c>
      <c r="D6088" t="s">
        <v>2046</v>
      </c>
    </row>
    <row r="6089" spans="1:4" hidden="1">
      <c r="A6089" t="s">
        <v>2271</v>
      </c>
      <c r="B6089">
        <v>18</v>
      </c>
      <c r="C6089">
        <v>348</v>
      </c>
      <c r="D6089" t="s">
        <v>2046</v>
      </c>
    </row>
    <row r="6090" spans="1:4" hidden="1">
      <c r="A6090" t="s">
        <v>2272</v>
      </c>
      <c r="B6090">
        <v>18</v>
      </c>
      <c r="C6090">
        <v>348</v>
      </c>
      <c r="D6090" t="s">
        <v>2046</v>
      </c>
    </row>
    <row r="6091" spans="1:4" hidden="1">
      <c r="A6091" t="s">
        <v>2273</v>
      </c>
      <c r="B6091">
        <v>18</v>
      </c>
      <c r="C6091">
        <v>348</v>
      </c>
      <c r="D6091" t="s">
        <v>2046</v>
      </c>
    </row>
    <row r="6092" spans="1:4" hidden="1">
      <c r="A6092" t="s">
        <v>2274</v>
      </c>
      <c r="B6092">
        <v>18</v>
      </c>
      <c r="C6092">
        <v>348</v>
      </c>
      <c r="D6092" t="s">
        <v>2046</v>
      </c>
    </row>
    <row r="6093" spans="1:4" hidden="1">
      <c r="A6093" t="s">
        <v>2275</v>
      </c>
      <c r="B6093">
        <v>18</v>
      </c>
      <c r="C6093">
        <v>348</v>
      </c>
      <c r="D6093" t="s">
        <v>2046</v>
      </c>
    </row>
    <row r="6094" spans="1:4" hidden="1">
      <c r="A6094" t="s">
        <v>2276</v>
      </c>
      <c r="B6094">
        <v>18</v>
      </c>
      <c r="C6094">
        <v>348</v>
      </c>
      <c r="D6094" t="s">
        <v>2046</v>
      </c>
    </row>
    <row r="6095" spans="1:4" hidden="1">
      <c r="A6095" t="s">
        <v>2277</v>
      </c>
      <c r="B6095">
        <v>18</v>
      </c>
      <c r="C6095">
        <v>348</v>
      </c>
      <c r="D6095" t="s">
        <v>2046</v>
      </c>
    </row>
    <row r="6096" spans="1:4" hidden="1">
      <c r="A6096" t="s">
        <v>2278</v>
      </c>
      <c r="B6096">
        <v>18</v>
      </c>
      <c r="C6096">
        <v>348</v>
      </c>
      <c r="D6096" t="s">
        <v>2046</v>
      </c>
    </row>
    <row r="6097" spans="1:4" hidden="1">
      <c r="A6097" t="s">
        <v>2279</v>
      </c>
      <c r="B6097">
        <v>18</v>
      </c>
      <c r="C6097">
        <v>540</v>
      </c>
      <c r="D6097" t="s">
        <v>2046</v>
      </c>
    </row>
    <row r="6098" spans="1:4" hidden="1">
      <c r="A6098" t="s">
        <v>2280</v>
      </c>
      <c r="B6098">
        <v>18</v>
      </c>
      <c r="C6098">
        <v>348</v>
      </c>
      <c r="D6098" t="s">
        <v>2046</v>
      </c>
    </row>
    <row r="6099" spans="1:4" hidden="1">
      <c r="A6099" t="s">
        <v>2281</v>
      </c>
      <c r="B6099">
        <v>18</v>
      </c>
      <c r="C6099">
        <v>348</v>
      </c>
      <c r="D6099" t="s">
        <v>2046</v>
      </c>
    </row>
    <row r="6100" spans="1:4" hidden="1">
      <c r="A6100" t="s">
        <v>2282</v>
      </c>
      <c r="B6100">
        <v>18</v>
      </c>
      <c r="C6100">
        <v>348</v>
      </c>
      <c r="D6100" t="s">
        <v>2046</v>
      </c>
    </row>
    <row r="6101" spans="1:4" hidden="1">
      <c r="A6101" t="s">
        <v>2283</v>
      </c>
      <c r="B6101">
        <v>18</v>
      </c>
      <c r="C6101">
        <v>180</v>
      </c>
      <c r="D6101" t="s">
        <v>2046</v>
      </c>
    </row>
    <row r="6102" spans="1:4" hidden="1">
      <c r="A6102" t="s">
        <v>2284</v>
      </c>
      <c r="B6102">
        <v>18</v>
      </c>
      <c r="C6102">
        <v>180</v>
      </c>
      <c r="D6102" t="s">
        <v>2046</v>
      </c>
    </row>
    <row r="6103" spans="1:4" hidden="1">
      <c r="A6103" t="s">
        <v>2285</v>
      </c>
      <c r="B6103">
        <v>18</v>
      </c>
      <c r="C6103">
        <v>180</v>
      </c>
      <c r="D6103" t="s">
        <v>2046</v>
      </c>
    </row>
    <row r="6104" spans="1:4" hidden="1">
      <c r="A6104" t="s">
        <v>2286</v>
      </c>
      <c r="B6104">
        <v>18</v>
      </c>
      <c r="C6104">
        <v>180</v>
      </c>
      <c r="D6104" t="s">
        <v>2046</v>
      </c>
    </row>
    <row r="6105" spans="1:4" hidden="1">
      <c r="A6105" t="s">
        <v>2287</v>
      </c>
      <c r="B6105">
        <v>18</v>
      </c>
      <c r="C6105">
        <v>360</v>
      </c>
      <c r="D6105" t="s">
        <v>2046</v>
      </c>
    </row>
    <row r="6106" spans="1:4" hidden="1">
      <c r="A6106" t="s">
        <v>2288</v>
      </c>
      <c r="B6106">
        <v>18</v>
      </c>
      <c r="C6106">
        <v>180</v>
      </c>
      <c r="D6106" t="s">
        <v>2046</v>
      </c>
    </row>
    <row r="6107" spans="1:4" hidden="1">
      <c r="A6107" t="s">
        <v>2289</v>
      </c>
      <c r="B6107">
        <v>18</v>
      </c>
      <c r="C6107">
        <v>180</v>
      </c>
      <c r="D6107" t="s">
        <v>2046</v>
      </c>
    </row>
    <row r="6108" spans="1:4" hidden="1">
      <c r="A6108" t="s">
        <v>2290</v>
      </c>
      <c r="B6108">
        <v>18</v>
      </c>
      <c r="C6108">
        <v>180</v>
      </c>
      <c r="D6108" t="s">
        <v>2046</v>
      </c>
    </row>
    <row r="6109" spans="1:4" hidden="1">
      <c r="A6109" t="s">
        <v>2291</v>
      </c>
      <c r="B6109">
        <v>18</v>
      </c>
      <c r="C6109">
        <v>180</v>
      </c>
      <c r="D6109" t="s">
        <v>2046</v>
      </c>
    </row>
    <row r="6110" spans="1:4" hidden="1">
      <c r="A6110" t="s">
        <v>2292</v>
      </c>
      <c r="B6110">
        <v>18</v>
      </c>
      <c r="C6110">
        <v>180</v>
      </c>
      <c r="D6110" t="s">
        <v>2046</v>
      </c>
    </row>
    <row r="6111" spans="1:4" hidden="1">
      <c r="A6111" t="s">
        <v>2293</v>
      </c>
      <c r="B6111">
        <v>18</v>
      </c>
      <c r="C6111">
        <v>180</v>
      </c>
      <c r="D6111" t="s">
        <v>2046</v>
      </c>
    </row>
    <row r="6112" spans="1:4" hidden="1">
      <c r="A6112" t="s">
        <v>2294</v>
      </c>
      <c r="B6112">
        <v>18</v>
      </c>
      <c r="C6112">
        <v>180</v>
      </c>
      <c r="D6112" t="s">
        <v>2046</v>
      </c>
    </row>
    <row r="6113" spans="1:4" hidden="1">
      <c r="A6113" t="s">
        <v>2295</v>
      </c>
      <c r="B6113">
        <v>18</v>
      </c>
      <c r="C6113">
        <v>180</v>
      </c>
      <c r="D6113" t="s">
        <v>2046</v>
      </c>
    </row>
    <row r="6114" spans="1:4" hidden="1">
      <c r="A6114" t="s">
        <v>2296</v>
      </c>
      <c r="B6114">
        <v>18</v>
      </c>
      <c r="C6114">
        <v>180</v>
      </c>
      <c r="D6114" t="s">
        <v>2046</v>
      </c>
    </row>
    <row r="6115" spans="1:4" hidden="1">
      <c r="A6115" t="s">
        <v>2297</v>
      </c>
      <c r="B6115">
        <v>18</v>
      </c>
      <c r="C6115">
        <v>180</v>
      </c>
      <c r="D6115" t="s">
        <v>2046</v>
      </c>
    </row>
    <row r="6116" spans="1:4" hidden="1">
      <c r="A6116" t="s">
        <v>2298</v>
      </c>
      <c r="B6116">
        <v>18</v>
      </c>
      <c r="C6116">
        <v>180</v>
      </c>
      <c r="D6116" t="s">
        <v>2046</v>
      </c>
    </row>
    <row r="6117" spans="1:4" hidden="1">
      <c r="A6117" t="s">
        <v>2299</v>
      </c>
      <c r="B6117">
        <v>18</v>
      </c>
      <c r="C6117">
        <v>180</v>
      </c>
      <c r="D6117" t="s">
        <v>2046</v>
      </c>
    </row>
    <row r="6118" spans="1:4" hidden="1">
      <c r="A6118" t="s">
        <v>2300</v>
      </c>
      <c r="B6118">
        <v>18</v>
      </c>
      <c r="C6118">
        <v>180</v>
      </c>
      <c r="D6118" t="s">
        <v>2046</v>
      </c>
    </row>
    <row r="6119" spans="1:4" hidden="1">
      <c r="A6119" t="s">
        <v>2301</v>
      </c>
      <c r="B6119">
        <v>18</v>
      </c>
      <c r="C6119">
        <v>180</v>
      </c>
      <c r="D6119" t="s">
        <v>2046</v>
      </c>
    </row>
    <row r="6120" spans="1:4" hidden="1">
      <c r="A6120" t="s">
        <v>2302</v>
      </c>
      <c r="B6120">
        <v>18</v>
      </c>
      <c r="C6120">
        <v>180</v>
      </c>
      <c r="D6120" t="s">
        <v>2046</v>
      </c>
    </row>
    <row r="6121" spans="1:4" hidden="1">
      <c r="A6121" t="s">
        <v>2303</v>
      </c>
      <c r="B6121">
        <v>18</v>
      </c>
      <c r="C6121">
        <v>180</v>
      </c>
      <c r="D6121" t="s">
        <v>2046</v>
      </c>
    </row>
    <row r="6122" spans="1:4" hidden="1">
      <c r="A6122" t="s">
        <v>2304</v>
      </c>
      <c r="B6122">
        <v>18</v>
      </c>
      <c r="C6122">
        <v>180</v>
      </c>
      <c r="D6122" t="s">
        <v>2046</v>
      </c>
    </row>
    <row r="6123" spans="1:4" hidden="1">
      <c r="A6123" t="s">
        <v>2305</v>
      </c>
      <c r="B6123">
        <v>18</v>
      </c>
      <c r="C6123">
        <v>180</v>
      </c>
      <c r="D6123" t="s">
        <v>2046</v>
      </c>
    </row>
    <row r="6124" spans="1:4" hidden="1">
      <c r="A6124" t="s">
        <v>2306</v>
      </c>
      <c r="B6124">
        <v>18</v>
      </c>
      <c r="C6124">
        <v>360</v>
      </c>
      <c r="D6124" t="s">
        <v>2046</v>
      </c>
    </row>
    <row r="6125" spans="1:4" hidden="1">
      <c r="A6125" t="s">
        <v>2307</v>
      </c>
      <c r="B6125">
        <v>18</v>
      </c>
      <c r="C6125">
        <v>180</v>
      </c>
      <c r="D6125" t="s">
        <v>2046</v>
      </c>
    </row>
    <row r="6126" spans="1:4" hidden="1">
      <c r="A6126" t="s">
        <v>2011</v>
      </c>
      <c r="B6126">
        <v>18</v>
      </c>
      <c r="C6126">
        <v>348</v>
      </c>
      <c r="D6126" t="s">
        <v>2046</v>
      </c>
    </row>
    <row r="6127" spans="1:4" hidden="1">
      <c r="A6127" t="s">
        <v>2308</v>
      </c>
      <c r="B6127">
        <v>18</v>
      </c>
      <c r="C6127">
        <v>360</v>
      </c>
      <c r="D6127" t="s">
        <v>2046</v>
      </c>
    </row>
    <row r="6128" spans="1:4" hidden="1">
      <c r="A6128" t="s">
        <v>2309</v>
      </c>
      <c r="B6128">
        <v>18</v>
      </c>
      <c r="C6128">
        <v>360</v>
      </c>
      <c r="D6128" t="s">
        <v>2046</v>
      </c>
    </row>
    <row r="6129" spans="1:4" hidden="1">
      <c r="A6129" t="s">
        <v>2310</v>
      </c>
      <c r="B6129">
        <v>18</v>
      </c>
      <c r="C6129">
        <v>180</v>
      </c>
      <c r="D6129" t="s">
        <v>2046</v>
      </c>
    </row>
    <row r="6130" spans="1:4" hidden="1">
      <c r="A6130" t="s">
        <v>427</v>
      </c>
      <c r="B6130">
        <v>18</v>
      </c>
      <c r="C6130">
        <v>180</v>
      </c>
      <c r="D6130" t="s">
        <v>2046</v>
      </c>
    </row>
    <row r="6131" spans="1:4" hidden="1">
      <c r="A6131" t="s">
        <v>2311</v>
      </c>
      <c r="B6131">
        <v>18</v>
      </c>
      <c r="C6131">
        <v>348</v>
      </c>
      <c r="D6131" t="s">
        <v>2046</v>
      </c>
    </row>
    <row r="6132" spans="1:4" hidden="1">
      <c r="A6132" t="s">
        <v>2312</v>
      </c>
      <c r="B6132">
        <v>18</v>
      </c>
      <c r="C6132">
        <v>180</v>
      </c>
      <c r="D6132" t="s">
        <v>2046</v>
      </c>
    </row>
    <row r="6133" spans="1:4" hidden="1">
      <c r="A6133" t="s">
        <v>2313</v>
      </c>
      <c r="B6133">
        <v>18</v>
      </c>
      <c r="C6133">
        <v>180</v>
      </c>
      <c r="D6133" t="s">
        <v>2046</v>
      </c>
    </row>
    <row r="6134" spans="1:4" hidden="1">
      <c r="A6134" t="s">
        <v>2314</v>
      </c>
      <c r="B6134">
        <v>18</v>
      </c>
      <c r="C6134">
        <v>348</v>
      </c>
      <c r="D6134" t="s">
        <v>2046</v>
      </c>
    </row>
    <row r="6135" spans="1:4" hidden="1">
      <c r="A6135" t="s">
        <v>2315</v>
      </c>
      <c r="B6135">
        <v>18</v>
      </c>
      <c r="C6135">
        <v>348</v>
      </c>
      <c r="D6135" t="s">
        <v>2046</v>
      </c>
    </row>
    <row r="6136" spans="1:4" hidden="1">
      <c r="A6136" t="s">
        <v>2316</v>
      </c>
      <c r="B6136">
        <v>18</v>
      </c>
      <c r="C6136">
        <v>348</v>
      </c>
      <c r="D6136" t="s">
        <v>2046</v>
      </c>
    </row>
    <row r="6137" spans="1:4" hidden="1">
      <c r="A6137" t="s">
        <v>2317</v>
      </c>
      <c r="B6137">
        <v>18</v>
      </c>
      <c r="C6137">
        <v>348</v>
      </c>
      <c r="D6137" t="s">
        <v>2046</v>
      </c>
    </row>
    <row r="6138" spans="1:4" hidden="1">
      <c r="A6138" t="s">
        <v>2318</v>
      </c>
      <c r="B6138">
        <v>18</v>
      </c>
      <c r="C6138">
        <v>180</v>
      </c>
      <c r="D6138" t="s">
        <v>2046</v>
      </c>
    </row>
    <row r="6139" spans="1:4" hidden="1">
      <c r="A6139" t="s">
        <v>2320</v>
      </c>
      <c r="B6139">
        <v>18</v>
      </c>
      <c r="C6139">
        <v>360</v>
      </c>
      <c r="D6139" t="s">
        <v>2046</v>
      </c>
    </row>
    <row r="6140" spans="1:4" hidden="1">
      <c r="A6140" t="s">
        <v>3076</v>
      </c>
      <c r="B6140">
        <v>18</v>
      </c>
      <c r="C6140">
        <v>180</v>
      </c>
      <c r="D6140" t="s">
        <v>2046</v>
      </c>
    </row>
    <row r="6141" spans="1:4" hidden="1">
      <c r="A6141" t="s">
        <v>2321</v>
      </c>
      <c r="B6141">
        <v>18</v>
      </c>
      <c r="C6141">
        <v>180</v>
      </c>
      <c r="D6141" t="s">
        <v>2046</v>
      </c>
    </row>
    <row r="6142" spans="1:4" hidden="1">
      <c r="A6142" t="s">
        <v>2322</v>
      </c>
      <c r="B6142">
        <v>18</v>
      </c>
      <c r="C6142">
        <v>180</v>
      </c>
      <c r="D6142" t="s">
        <v>2046</v>
      </c>
    </row>
    <row r="6143" spans="1:4" hidden="1">
      <c r="A6143" t="s">
        <v>2327</v>
      </c>
      <c r="B6143">
        <v>18</v>
      </c>
      <c r="C6143">
        <v>696</v>
      </c>
      <c r="D6143" t="s">
        <v>2046</v>
      </c>
    </row>
    <row r="6144" spans="1:4" hidden="1">
      <c r="A6144" t="s">
        <v>2328</v>
      </c>
      <c r="B6144">
        <v>18</v>
      </c>
      <c r="C6144">
        <v>180</v>
      </c>
      <c r="D6144" t="s">
        <v>2046</v>
      </c>
    </row>
    <row r="6145" spans="1:4" hidden="1">
      <c r="A6145" t="s">
        <v>2330</v>
      </c>
      <c r="B6145">
        <v>18</v>
      </c>
      <c r="C6145">
        <v>180</v>
      </c>
      <c r="D6145" t="s">
        <v>2046</v>
      </c>
    </row>
    <row r="6146" spans="1:4" hidden="1">
      <c r="A6146" t="s">
        <v>2331</v>
      </c>
      <c r="B6146">
        <v>18</v>
      </c>
      <c r="C6146">
        <v>360</v>
      </c>
      <c r="D6146" t="s">
        <v>2046</v>
      </c>
    </row>
    <row r="6147" spans="1:4" hidden="1">
      <c r="A6147" t="s">
        <v>2337</v>
      </c>
      <c r="B6147">
        <v>18</v>
      </c>
      <c r="C6147">
        <v>180</v>
      </c>
      <c r="D6147" t="s">
        <v>2046</v>
      </c>
    </row>
    <row r="6148" spans="1:4" hidden="1">
      <c r="A6148" t="s">
        <v>379</v>
      </c>
      <c r="B6148">
        <v>18</v>
      </c>
      <c r="C6148">
        <v>268</v>
      </c>
      <c r="D6148" t="s">
        <v>2046</v>
      </c>
    </row>
    <row r="6149" spans="1:4" hidden="1">
      <c r="A6149" t="s">
        <v>474</v>
      </c>
      <c r="B6149">
        <v>23</v>
      </c>
      <c r="C6149">
        <v>250</v>
      </c>
      <c r="D6149" t="s">
        <v>2046</v>
      </c>
    </row>
    <row r="6150" spans="1:4" hidden="1">
      <c r="A6150" t="s">
        <v>2267</v>
      </c>
      <c r="B6150">
        <v>23</v>
      </c>
      <c r="C6150">
        <v>250</v>
      </c>
      <c r="D6150" t="s">
        <v>2046</v>
      </c>
    </row>
    <row r="6151" spans="1:4" hidden="1">
      <c r="A6151" t="s">
        <v>2268</v>
      </c>
      <c r="B6151">
        <v>23</v>
      </c>
      <c r="C6151">
        <v>125</v>
      </c>
      <c r="D6151" t="s">
        <v>2046</v>
      </c>
    </row>
    <row r="6152" spans="1:4" hidden="1">
      <c r="A6152" t="s">
        <v>2269</v>
      </c>
      <c r="B6152">
        <v>23</v>
      </c>
      <c r="C6152">
        <v>125</v>
      </c>
      <c r="D6152" t="s">
        <v>2046</v>
      </c>
    </row>
    <row r="6153" spans="1:4" hidden="1">
      <c r="A6153" t="s">
        <v>2270</v>
      </c>
      <c r="B6153">
        <v>23</v>
      </c>
      <c r="C6153">
        <v>125</v>
      </c>
      <c r="D6153" t="s">
        <v>2046</v>
      </c>
    </row>
    <row r="6154" spans="1:4" hidden="1">
      <c r="A6154" t="s">
        <v>2271</v>
      </c>
      <c r="B6154">
        <v>23</v>
      </c>
      <c r="C6154">
        <v>125</v>
      </c>
      <c r="D6154" t="s">
        <v>2046</v>
      </c>
    </row>
    <row r="6155" spans="1:4" hidden="1">
      <c r="A6155" t="s">
        <v>2272</v>
      </c>
      <c r="B6155">
        <v>23</v>
      </c>
      <c r="C6155">
        <v>125</v>
      </c>
      <c r="D6155" t="s">
        <v>2046</v>
      </c>
    </row>
    <row r="6156" spans="1:4" hidden="1">
      <c r="A6156" t="s">
        <v>2273</v>
      </c>
      <c r="B6156">
        <v>23</v>
      </c>
      <c r="C6156">
        <v>125</v>
      </c>
      <c r="D6156" t="s">
        <v>2046</v>
      </c>
    </row>
    <row r="6157" spans="1:4" hidden="1">
      <c r="A6157" t="s">
        <v>2274</v>
      </c>
      <c r="B6157">
        <v>23</v>
      </c>
      <c r="C6157">
        <v>125</v>
      </c>
      <c r="D6157" t="s">
        <v>2046</v>
      </c>
    </row>
    <row r="6158" spans="1:4" hidden="1">
      <c r="A6158" t="s">
        <v>2275</v>
      </c>
      <c r="B6158">
        <v>23</v>
      </c>
      <c r="C6158">
        <v>125</v>
      </c>
      <c r="D6158" t="s">
        <v>2046</v>
      </c>
    </row>
    <row r="6159" spans="1:4" hidden="1">
      <c r="A6159" t="s">
        <v>2276</v>
      </c>
      <c r="B6159">
        <v>23</v>
      </c>
      <c r="C6159">
        <v>125</v>
      </c>
      <c r="D6159" t="s">
        <v>2046</v>
      </c>
    </row>
    <row r="6160" spans="1:4" hidden="1">
      <c r="A6160" t="s">
        <v>2277</v>
      </c>
      <c r="B6160">
        <v>23</v>
      </c>
      <c r="C6160">
        <v>125</v>
      </c>
      <c r="D6160" t="s">
        <v>2046</v>
      </c>
    </row>
    <row r="6161" spans="1:4" hidden="1">
      <c r="A6161" t="s">
        <v>2278</v>
      </c>
      <c r="B6161">
        <v>23</v>
      </c>
      <c r="C6161">
        <v>125</v>
      </c>
      <c r="D6161" t="s">
        <v>2046</v>
      </c>
    </row>
    <row r="6162" spans="1:4" hidden="1">
      <c r="A6162" t="s">
        <v>2279</v>
      </c>
      <c r="B6162">
        <v>23</v>
      </c>
      <c r="C6162">
        <v>375</v>
      </c>
      <c r="D6162" t="s">
        <v>2046</v>
      </c>
    </row>
    <row r="6163" spans="1:4" hidden="1">
      <c r="A6163" t="s">
        <v>2280</v>
      </c>
      <c r="B6163">
        <v>23</v>
      </c>
      <c r="C6163">
        <v>125</v>
      </c>
      <c r="D6163" t="s">
        <v>2046</v>
      </c>
    </row>
    <row r="6164" spans="1:4" hidden="1">
      <c r="A6164" t="s">
        <v>2281</v>
      </c>
      <c r="B6164">
        <v>23</v>
      </c>
      <c r="C6164">
        <v>125</v>
      </c>
      <c r="D6164" t="s">
        <v>2046</v>
      </c>
    </row>
    <row r="6165" spans="1:4" hidden="1">
      <c r="A6165" t="s">
        <v>2282</v>
      </c>
      <c r="B6165">
        <v>23</v>
      </c>
      <c r="C6165">
        <v>125</v>
      </c>
      <c r="D6165" t="s">
        <v>2046</v>
      </c>
    </row>
    <row r="6166" spans="1:4" hidden="1">
      <c r="A6166" t="s">
        <v>2283</v>
      </c>
      <c r="B6166">
        <v>23</v>
      </c>
      <c r="C6166">
        <v>125</v>
      </c>
      <c r="D6166" t="s">
        <v>2046</v>
      </c>
    </row>
    <row r="6167" spans="1:4" hidden="1">
      <c r="A6167" t="s">
        <v>2284</v>
      </c>
      <c r="B6167">
        <v>23</v>
      </c>
      <c r="C6167">
        <v>125</v>
      </c>
      <c r="D6167" t="s">
        <v>2046</v>
      </c>
    </row>
    <row r="6168" spans="1:4" hidden="1">
      <c r="A6168" t="s">
        <v>2285</v>
      </c>
      <c r="B6168">
        <v>23</v>
      </c>
      <c r="C6168">
        <v>125</v>
      </c>
      <c r="D6168" t="s">
        <v>2046</v>
      </c>
    </row>
    <row r="6169" spans="1:4" hidden="1">
      <c r="A6169" t="s">
        <v>2286</v>
      </c>
      <c r="B6169">
        <v>23</v>
      </c>
      <c r="C6169">
        <v>125</v>
      </c>
      <c r="D6169" t="s">
        <v>2046</v>
      </c>
    </row>
    <row r="6170" spans="1:4" hidden="1">
      <c r="A6170" t="s">
        <v>2287</v>
      </c>
      <c r="B6170">
        <v>23</v>
      </c>
      <c r="C6170">
        <v>250</v>
      </c>
      <c r="D6170" t="s">
        <v>2046</v>
      </c>
    </row>
    <row r="6171" spans="1:4" hidden="1">
      <c r="A6171" t="s">
        <v>2288</v>
      </c>
      <c r="B6171">
        <v>23</v>
      </c>
      <c r="C6171">
        <v>125</v>
      </c>
      <c r="D6171" t="s">
        <v>2046</v>
      </c>
    </row>
    <row r="6172" spans="1:4" hidden="1">
      <c r="A6172" t="s">
        <v>2289</v>
      </c>
      <c r="B6172">
        <v>23</v>
      </c>
      <c r="C6172">
        <v>125</v>
      </c>
      <c r="D6172" t="s">
        <v>2046</v>
      </c>
    </row>
    <row r="6173" spans="1:4" hidden="1">
      <c r="A6173" t="s">
        <v>2290</v>
      </c>
      <c r="B6173">
        <v>23</v>
      </c>
      <c r="C6173">
        <v>125</v>
      </c>
      <c r="D6173" t="s">
        <v>2046</v>
      </c>
    </row>
    <row r="6174" spans="1:4" hidden="1">
      <c r="A6174" t="s">
        <v>2291</v>
      </c>
      <c r="B6174">
        <v>23</v>
      </c>
      <c r="C6174">
        <v>125</v>
      </c>
      <c r="D6174" t="s">
        <v>2046</v>
      </c>
    </row>
    <row r="6175" spans="1:4" hidden="1">
      <c r="A6175" t="s">
        <v>2292</v>
      </c>
      <c r="B6175">
        <v>23</v>
      </c>
      <c r="C6175">
        <v>125</v>
      </c>
      <c r="D6175" t="s">
        <v>2046</v>
      </c>
    </row>
    <row r="6176" spans="1:4" hidden="1">
      <c r="A6176" t="s">
        <v>2293</v>
      </c>
      <c r="B6176">
        <v>23</v>
      </c>
      <c r="C6176">
        <v>125</v>
      </c>
      <c r="D6176" t="s">
        <v>2046</v>
      </c>
    </row>
    <row r="6177" spans="1:4" hidden="1">
      <c r="A6177" t="s">
        <v>2294</v>
      </c>
      <c r="B6177">
        <v>23</v>
      </c>
      <c r="C6177">
        <v>125</v>
      </c>
      <c r="D6177" t="s">
        <v>2046</v>
      </c>
    </row>
    <row r="6178" spans="1:4" hidden="1">
      <c r="A6178" t="s">
        <v>2295</v>
      </c>
      <c r="B6178">
        <v>23</v>
      </c>
      <c r="C6178">
        <v>125</v>
      </c>
      <c r="D6178" t="s">
        <v>2046</v>
      </c>
    </row>
    <row r="6179" spans="1:4" hidden="1">
      <c r="A6179" t="s">
        <v>2296</v>
      </c>
      <c r="B6179">
        <v>23</v>
      </c>
      <c r="C6179">
        <v>125</v>
      </c>
      <c r="D6179" t="s">
        <v>2046</v>
      </c>
    </row>
    <row r="6180" spans="1:4" hidden="1">
      <c r="A6180" t="s">
        <v>2297</v>
      </c>
      <c r="B6180">
        <v>23</v>
      </c>
      <c r="C6180">
        <v>125</v>
      </c>
      <c r="D6180" t="s">
        <v>2046</v>
      </c>
    </row>
    <row r="6181" spans="1:4" hidden="1">
      <c r="A6181" t="s">
        <v>2298</v>
      </c>
      <c r="B6181">
        <v>23</v>
      </c>
      <c r="C6181">
        <v>125</v>
      </c>
      <c r="D6181" t="s">
        <v>2046</v>
      </c>
    </row>
    <row r="6182" spans="1:4" hidden="1">
      <c r="A6182" t="s">
        <v>2299</v>
      </c>
      <c r="B6182">
        <v>23</v>
      </c>
      <c r="C6182">
        <v>125</v>
      </c>
      <c r="D6182" t="s">
        <v>2046</v>
      </c>
    </row>
    <row r="6183" spans="1:4" hidden="1">
      <c r="A6183" t="s">
        <v>2300</v>
      </c>
      <c r="B6183">
        <v>23</v>
      </c>
      <c r="C6183">
        <v>125</v>
      </c>
      <c r="D6183" t="s">
        <v>2046</v>
      </c>
    </row>
    <row r="6184" spans="1:4" hidden="1">
      <c r="A6184" t="s">
        <v>2301</v>
      </c>
      <c r="B6184">
        <v>23</v>
      </c>
      <c r="C6184">
        <v>125</v>
      </c>
      <c r="D6184" t="s">
        <v>2046</v>
      </c>
    </row>
    <row r="6185" spans="1:4" hidden="1">
      <c r="A6185" t="s">
        <v>2302</v>
      </c>
      <c r="B6185">
        <v>23</v>
      </c>
      <c r="C6185">
        <v>125</v>
      </c>
      <c r="D6185" t="s">
        <v>2046</v>
      </c>
    </row>
    <row r="6186" spans="1:4" hidden="1">
      <c r="A6186" t="s">
        <v>2303</v>
      </c>
      <c r="B6186">
        <v>23</v>
      </c>
      <c r="C6186">
        <v>125</v>
      </c>
      <c r="D6186" t="s">
        <v>2046</v>
      </c>
    </row>
    <row r="6187" spans="1:4" hidden="1">
      <c r="A6187" t="s">
        <v>2304</v>
      </c>
      <c r="B6187">
        <v>23</v>
      </c>
      <c r="C6187">
        <v>125</v>
      </c>
      <c r="D6187" t="s">
        <v>2046</v>
      </c>
    </row>
    <row r="6188" spans="1:4" hidden="1">
      <c r="A6188" t="s">
        <v>2305</v>
      </c>
      <c r="B6188">
        <v>23</v>
      </c>
      <c r="C6188">
        <v>125</v>
      </c>
      <c r="D6188" t="s">
        <v>2046</v>
      </c>
    </row>
    <row r="6189" spans="1:4" hidden="1">
      <c r="A6189" t="s">
        <v>2306</v>
      </c>
      <c r="B6189">
        <v>23</v>
      </c>
      <c r="C6189">
        <v>250</v>
      </c>
      <c r="D6189" t="s">
        <v>2046</v>
      </c>
    </row>
    <row r="6190" spans="1:4" hidden="1">
      <c r="A6190" t="s">
        <v>2307</v>
      </c>
      <c r="B6190">
        <v>23</v>
      </c>
      <c r="C6190">
        <v>125</v>
      </c>
      <c r="D6190" t="s">
        <v>2046</v>
      </c>
    </row>
    <row r="6191" spans="1:4" hidden="1">
      <c r="A6191" t="s">
        <v>2011</v>
      </c>
      <c r="B6191">
        <v>23</v>
      </c>
      <c r="C6191">
        <v>125</v>
      </c>
      <c r="D6191" t="s">
        <v>2046</v>
      </c>
    </row>
    <row r="6192" spans="1:4" hidden="1">
      <c r="A6192" t="s">
        <v>2308</v>
      </c>
      <c r="B6192">
        <v>23</v>
      </c>
      <c r="C6192">
        <v>250</v>
      </c>
      <c r="D6192" t="s">
        <v>2046</v>
      </c>
    </row>
    <row r="6193" spans="1:4" hidden="1">
      <c r="A6193" t="s">
        <v>2309</v>
      </c>
      <c r="B6193">
        <v>23</v>
      </c>
      <c r="C6193">
        <v>250</v>
      </c>
      <c r="D6193" t="s">
        <v>2046</v>
      </c>
    </row>
    <row r="6194" spans="1:4" hidden="1">
      <c r="A6194" t="s">
        <v>2310</v>
      </c>
      <c r="B6194">
        <v>23</v>
      </c>
      <c r="C6194">
        <v>125</v>
      </c>
      <c r="D6194" t="s">
        <v>2046</v>
      </c>
    </row>
    <row r="6195" spans="1:4" hidden="1">
      <c r="A6195" t="s">
        <v>427</v>
      </c>
      <c r="B6195">
        <v>23</v>
      </c>
      <c r="C6195">
        <v>125</v>
      </c>
      <c r="D6195" t="s">
        <v>2046</v>
      </c>
    </row>
    <row r="6196" spans="1:4" hidden="1">
      <c r="A6196" t="s">
        <v>2311</v>
      </c>
      <c r="B6196">
        <v>23</v>
      </c>
      <c r="C6196">
        <v>125</v>
      </c>
      <c r="D6196" t="s">
        <v>2046</v>
      </c>
    </row>
    <row r="6197" spans="1:4" hidden="1">
      <c r="A6197" t="s">
        <v>2312</v>
      </c>
      <c r="B6197">
        <v>23</v>
      </c>
      <c r="C6197">
        <v>125</v>
      </c>
      <c r="D6197" t="s">
        <v>2046</v>
      </c>
    </row>
    <row r="6198" spans="1:4" hidden="1">
      <c r="A6198" t="s">
        <v>2313</v>
      </c>
      <c r="B6198">
        <v>23</v>
      </c>
      <c r="C6198">
        <v>125</v>
      </c>
      <c r="D6198" t="s">
        <v>2046</v>
      </c>
    </row>
    <row r="6199" spans="1:4" hidden="1">
      <c r="A6199" t="s">
        <v>2314</v>
      </c>
      <c r="B6199">
        <v>23</v>
      </c>
      <c r="C6199">
        <v>125</v>
      </c>
      <c r="D6199" t="s">
        <v>2046</v>
      </c>
    </row>
    <row r="6200" spans="1:4" hidden="1">
      <c r="A6200" t="s">
        <v>2315</v>
      </c>
      <c r="B6200">
        <v>23</v>
      </c>
      <c r="C6200">
        <v>125</v>
      </c>
      <c r="D6200" t="s">
        <v>2046</v>
      </c>
    </row>
    <row r="6201" spans="1:4" hidden="1">
      <c r="A6201" t="s">
        <v>2316</v>
      </c>
      <c r="B6201">
        <v>23</v>
      </c>
      <c r="C6201">
        <v>125</v>
      </c>
      <c r="D6201" t="s">
        <v>2046</v>
      </c>
    </row>
    <row r="6202" spans="1:4" hidden="1">
      <c r="A6202" t="s">
        <v>2317</v>
      </c>
      <c r="B6202">
        <v>23</v>
      </c>
      <c r="C6202">
        <v>125</v>
      </c>
      <c r="D6202" t="s">
        <v>2046</v>
      </c>
    </row>
    <row r="6203" spans="1:4" hidden="1">
      <c r="A6203" t="s">
        <v>2318</v>
      </c>
      <c r="B6203">
        <v>23</v>
      </c>
      <c r="C6203">
        <v>125</v>
      </c>
      <c r="D6203" t="s">
        <v>2046</v>
      </c>
    </row>
    <row r="6204" spans="1:4" hidden="1">
      <c r="A6204" t="s">
        <v>2320</v>
      </c>
      <c r="B6204">
        <v>23</v>
      </c>
      <c r="C6204">
        <v>250</v>
      </c>
      <c r="D6204" t="s">
        <v>2046</v>
      </c>
    </row>
    <row r="6205" spans="1:4" hidden="1">
      <c r="A6205" t="s">
        <v>3076</v>
      </c>
      <c r="B6205">
        <v>23</v>
      </c>
      <c r="C6205">
        <v>125</v>
      </c>
      <c r="D6205" t="s">
        <v>2046</v>
      </c>
    </row>
    <row r="6206" spans="1:4" hidden="1">
      <c r="A6206" t="s">
        <v>2321</v>
      </c>
      <c r="B6206">
        <v>23</v>
      </c>
      <c r="C6206">
        <v>125</v>
      </c>
      <c r="D6206" t="s">
        <v>2046</v>
      </c>
    </row>
    <row r="6207" spans="1:4" hidden="1">
      <c r="A6207" t="s">
        <v>2322</v>
      </c>
      <c r="B6207">
        <v>23</v>
      </c>
      <c r="C6207">
        <v>125</v>
      </c>
      <c r="D6207" t="s">
        <v>2046</v>
      </c>
    </row>
    <row r="6208" spans="1:4" hidden="1">
      <c r="A6208" t="s">
        <v>2327</v>
      </c>
      <c r="B6208">
        <v>23</v>
      </c>
      <c r="C6208">
        <v>250</v>
      </c>
      <c r="D6208" t="s">
        <v>2046</v>
      </c>
    </row>
    <row r="6209" spans="1:4" hidden="1">
      <c r="A6209" t="s">
        <v>2328</v>
      </c>
      <c r="B6209">
        <v>23</v>
      </c>
      <c r="C6209">
        <v>125</v>
      </c>
      <c r="D6209" t="s">
        <v>2046</v>
      </c>
    </row>
    <row r="6210" spans="1:4" hidden="1">
      <c r="A6210" t="s">
        <v>2330</v>
      </c>
      <c r="B6210">
        <v>23</v>
      </c>
      <c r="C6210">
        <v>125</v>
      </c>
      <c r="D6210" t="s">
        <v>2046</v>
      </c>
    </row>
    <row r="6211" spans="1:4" hidden="1">
      <c r="A6211" t="s">
        <v>2331</v>
      </c>
      <c r="B6211">
        <v>23</v>
      </c>
      <c r="C6211">
        <v>250</v>
      </c>
      <c r="D6211" t="s">
        <v>2046</v>
      </c>
    </row>
    <row r="6212" spans="1:4" hidden="1">
      <c r="A6212" t="s">
        <v>2337</v>
      </c>
      <c r="B6212">
        <v>23</v>
      </c>
      <c r="C6212">
        <v>125</v>
      </c>
      <c r="D6212" t="s">
        <v>2046</v>
      </c>
    </row>
    <row r="6213" spans="1:4" hidden="1">
      <c r="A6213" t="s">
        <v>2279</v>
      </c>
      <c r="B6213">
        <v>24</v>
      </c>
      <c r="C6213">
        <v>504</v>
      </c>
      <c r="D6213" t="s">
        <v>2046</v>
      </c>
    </row>
    <row r="6214" spans="1:4" hidden="1">
      <c r="A6214" t="s">
        <v>2284</v>
      </c>
      <c r="B6214">
        <v>24</v>
      </c>
      <c r="C6214">
        <v>186</v>
      </c>
      <c r="D6214" t="s">
        <v>2046</v>
      </c>
    </row>
    <row r="6215" spans="1:4" hidden="1">
      <c r="A6215" t="s">
        <v>2285</v>
      </c>
      <c r="B6215">
        <v>24</v>
      </c>
      <c r="C6215">
        <v>186</v>
      </c>
      <c r="D6215" t="s">
        <v>2046</v>
      </c>
    </row>
    <row r="6216" spans="1:4" hidden="1">
      <c r="A6216" t="s">
        <v>2286</v>
      </c>
      <c r="B6216">
        <v>24</v>
      </c>
      <c r="C6216">
        <v>186</v>
      </c>
      <c r="D6216" t="s">
        <v>2046</v>
      </c>
    </row>
    <row r="6217" spans="1:4" hidden="1">
      <c r="A6217" t="s">
        <v>2287</v>
      </c>
      <c r="B6217">
        <v>24</v>
      </c>
      <c r="C6217">
        <v>372</v>
      </c>
      <c r="D6217" t="s">
        <v>2046</v>
      </c>
    </row>
    <row r="6218" spans="1:4" hidden="1">
      <c r="A6218" t="s">
        <v>2308</v>
      </c>
      <c r="B6218">
        <v>24</v>
      </c>
      <c r="C6218">
        <v>372</v>
      </c>
      <c r="D6218" t="s">
        <v>2046</v>
      </c>
    </row>
    <row r="6219" spans="1:4" hidden="1">
      <c r="A6219" t="s">
        <v>2309</v>
      </c>
      <c r="B6219">
        <v>24</v>
      </c>
      <c r="C6219">
        <v>372</v>
      </c>
      <c r="D6219" t="s">
        <v>2046</v>
      </c>
    </row>
    <row r="6220" spans="1:4" hidden="1">
      <c r="A6220" t="s">
        <v>2310</v>
      </c>
      <c r="B6220">
        <v>24</v>
      </c>
      <c r="C6220">
        <v>186</v>
      </c>
      <c r="D6220" t="s">
        <v>2046</v>
      </c>
    </row>
    <row r="6221" spans="1:4" hidden="1">
      <c r="A6221" t="s">
        <v>427</v>
      </c>
      <c r="B6221">
        <v>24</v>
      </c>
      <c r="C6221">
        <v>186</v>
      </c>
      <c r="D6221" t="s">
        <v>2046</v>
      </c>
    </row>
    <row r="6222" spans="1:4" hidden="1">
      <c r="A6222" t="s">
        <v>2312</v>
      </c>
      <c r="B6222">
        <v>24</v>
      </c>
      <c r="C6222">
        <v>186</v>
      </c>
      <c r="D6222" t="s">
        <v>2046</v>
      </c>
    </row>
    <row r="6223" spans="1:4" hidden="1">
      <c r="A6223" t="s">
        <v>2321</v>
      </c>
      <c r="B6223">
        <v>24</v>
      </c>
      <c r="C6223">
        <v>168</v>
      </c>
      <c r="D6223" t="s">
        <v>2046</v>
      </c>
    </row>
    <row r="6224" spans="1:4" hidden="1">
      <c r="A6224" t="s">
        <v>2328</v>
      </c>
      <c r="B6224">
        <v>24</v>
      </c>
      <c r="C6224">
        <v>168</v>
      </c>
      <c r="D6224" t="s">
        <v>2046</v>
      </c>
    </row>
    <row r="6225" spans="1:4" hidden="1">
      <c r="A6225" t="s">
        <v>2330</v>
      </c>
      <c r="B6225">
        <v>24</v>
      </c>
      <c r="C6225">
        <v>168</v>
      </c>
      <c r="D6225" t="s">
        <v>2046</v>
      </c>
    </row>
    <row r="6226" spans="1:4" hidden="1">
      <c r="A6226" t="s">
        <v>2331</v>
      </c>
      <c r="B6226">
        <v>24</v>
      </c>
      <c r="C6226">
        <v>372</v>
      </c>
      <c r="D6226" t="s">
        <v>2046</v>
      </c>
    </row>
    <row r="6227" spans="1:4" hidden="1">
      <c r="A6227" t="s">
        <v>2337</v>
      </c>
      <c r="B6227">
        <v>24</v>
      </c>
      <c r="C6227">
        <v>186</v>
      </c>
      <c r="D6227" t="s">
        <v>2046</v>
      </c>
    </row>
    <row r="6228" spans="1:4" hidden="1">
      <c r="A6228" t="s">
        <v>2078</v>
      </c>
      <c r="B6228">
        <v>27</v>
      </c>
      <c r="C6228">
        <v>219</v>
      </c>
      <c r="D6228" t="s">
        <v>2046</v>
      </c>
    </row>
    <row r="6229" spans="1:4" hidden="1">
      <c r="A6229" t="s">
        <v>3082</v>
      </c>
      <c r="B6229">
        <v>27</v>
      </c>
      <c r="C6229">
        <v>300</v>
      </c>
      <c r="D6229" t="s">
        <v>2046</v>
      </c>
    </row>
    <row r="6230" spans="1:4" hidden="1">
      <c r="A6230" t="s">
        <v>556</v>
      </c>
      <c r="B6230">
        <v>27</v>
      </c>
      <c r="C6230">
        <v>668</v>
      </c>
      <c r="D6230" t="s">
        <v>2046</v>
      </c>
    </row>
    <row r="6231" spans="1:4" hidden="1">
      <c r="A6231" t="s">
        <v>106</v>
      </c>
      <c r="B6231">
        <v>27</v>
      </c>
      <c r="C6231">
        <v>1336</v>
      </c>
      <c r="D6231" t="s">
        <v>2046</v>
      </c>
    </row>
    <row r="6232" spans="1:4" hidden="1">
      <c r="A6232" t="s">
        <v>1723</v>
      </c>
      <c r="B6232">
        <v>27</v>
      </c>
      <c r="C6232">
        <v>334</v>
      </c>
      <c r="D6232" t="s">
        <v>2046</v>
      </c>
    </row>
    <row r="6233" spans="1:4" hidden="1">
      <c r="A6233" t="s">
        <v>162</v>
      </c>
      <c r="B6233">
        <v>27</v>
      </c>
      <c r="C6233">
        <v>334</v>
      </c>
      <c r="D6233" t="s">
        <v>2046</v>
      </c>
    </row>
    <row r="6234" spans="1:4" hidden="1">
      <c r="A6234" t="s">
        <v>530</v>
      </c>
      <c r="B6234">
        <v>27</v>
      </c>
      <c r="C6234">
        <v>334</v>
      </c>
      <c r="D6234" t="s">
        <v>2046</v>
      </c>
    </row>
    <row r="6235" spans="1:4" hidden="1">
      <c r="A6235" t="s">
        <v>164</v>
      </c>
      <c r="B6235">
        <v>27</v>
      </c>
      <c r="C6235">
        <v>334</v>
      </c>
      <c r="D6235" t="s">
        <v>2046</v>
      </c>
    </row>
    <row r="6236" spans="1:4" hidden="1">
      <c r="A6236" t="s">
        <v>262</v>
      </c>
      <c r="B6236">
        <v>27</v>
      </c>
      <c r="C6236">
        <v>334</v>
      </c>
      <c r="D6236" t="s">
        <v>2046</v>
      </c>
    </row>
    <row r="6237" spans="1:4" hidden="1">
      <c r="A6237" t="s">
        <v>391</v>
      </c>
      <c r="B6237">
        <v>27</v>
      </c>
      <c r="C6237">
        <v>334</v>
      </c>
      <c r="D6237" t="s">
        <v>2046</v>
      </c>
    </row>
    <row r="6238" spans="1:4" hidden="1">
      <c r="A6238" t="s">
        <v>329</v>
      </c>
      <c r="B6238">
        <v>27</v>
      </c>
      <c r="C6238">
        <v>334</v>
      </c>
      <c r="D6238" t="s">
        <v>2046</v>
      </c>
    </row>
    <row r="6239" spans="1:4" hidden="1">
      <c r="A6239" t="s">
        <v>8</v>
      </c>
      <c r="B6239">
        <v>27</v>
      </c>
      <c r="C6239">
        <v>334</v>
      </c>
      <c r="D6239" t="s">
        <v>2046</v>
      </c>
    </row>
    <row r="6240" spans="1:4" hidden="1">
      <c r="A6240" t="s">
        <v>62</v>
      </c>
      <c r="B6240">
        <v>27</v>
      </c>
      <c r="C6240">
        <v>334</v>
      </c>
      <c r="D6240" t="s">
        <v>2046</v>
      </c>
    </row>
    <row r="6241" spans="1:4" hidden="1">
      <c r="A6241" t="s">
        <v>63</v>
      </c>
      <c r="B6241">
        <v>27</v>
      </c>
      <c r="C6241">
        <v>334</v>
      </c>
      <c r="D6241" t="s">
        <v>2046</v>
      </c>
    </row>
    <row r="6242" spans="1:4" hidden="1">
      <c r="A6242" t="s">
        <v>64</v>
      </c>
      <c r="B6242">
        <v>27</v>
      </c>
      <c r="C6242">
        <v>334</v>
      </c>
      <c r="D6242" t="s">
        <v>2046</v>
      </c>
    </row>
    <row r="6243" spans="1:4" hidden="1">
      <c r="A6243" t="s">
        <v>65</v>
      </c>
      <c r="B6243">
        <v>27</v>
      </c>
      <c r="C6243">
        <v>334</v>
      </c>
      <c r="D6243" t="s">
        <v>2046</v>
      </c>
    </row>
    <row r="6244" spans="1:4" hidden="1">
      <c r="A6244" t="s">
        <v>66</v>
      </c>
      <c r="B6244">
        <v>27</v>
      </c>
      <c r="C6244">
        <v>334</v>
      </c>
      <c r="D6244" t="s">
        <v>2046</v>
      </c>
    </row>
    <row r="6245" spans="1:4" hidden="1">
      <c r="A6245" t="s">
        <v>10</v>
      </c>
      <c r="B6245">
        <v>27</v>
      </c>
      <c r="C6245">
        <v>334</v>
      </c>
      <c r="D6245" t="s">
        <v>2046</v>
      </c>
    </row>
    <row r="6246" spans="1:4" hidden="1">
      <c r="A6246" t="s">
        <v>12</v>
      </c>
      <c r="B6246">
        <v>27</v>
      </c>
      <c r="C6246">
        <v>668</v>
      </c>
      <c r="D6246" t="s">
        <v>2046</v>
      </c>
    </row>
    <row r="6247" spans="1:4" hidden="1">
      <c r="A6247" t="s">
        <v>372</v>
      </c>
      <c r="B6247">
        <v>27</v>
      </c>
      <c r="C6247">
        <v>334</v>
      </c>
      <c r="D6247" t="s">
        <v>2046</v>
      </c>
    </row>
    <row r="6248" spans="1:4" hidden="1">
      <c r="A6248" t="s">
        <v>508</v>
      </c>
      <c r="B6248">
        <v>27</v>
      </c>
      <c r="C6248">
        <v>334</v>
      </c>
      <c r="D6248" t="s">
        <v>2046</v>
      </c>
    </row>
    <row r="6249" spans="1:4" hidden="1">
      <c r="A6249" t="s">
        <v>330</v>
      </c>
      <c r="B6249">
        <v>27</v>
      </c>
      <c r="C6249">
        <v>668</v>
      </c>
      <c r="D6249" t="s">
        <v>2046</v>
      </c>
    </row>
    <row r="6250" spans="1:4" hidden="1">
      <c r="A6250" t="s">
        <v>2231</v>
      </c>
      <c r="B6250">
        <v>27</v>
      </c>
      <c r="C6250">
        <v>3006</v>
      </c>
      <c r="D6250" t="s">
        <v>2046</v>
      </c>
    </row>
    <row r="6251" spans="1:4" hidden="1">
      <c r="A6251" t="s">
        <v>392</v>
      </c>
      <c r="B6251">
        <v>27</v>
      </c>
      <c r="C6251">
        <v>334</v>
      </c>
      <c r="D6251" t="s">
        <v>2046</v>
      </c>
    </row>
    <row r="6252" spans="1:4" hidden="1">
      <c r="A6252" t="s">
        <v>331</v>
      </c>
      <c r="B6252">
        <v>27</v>
      </c>
      <c r="C6252">
        <v>334</v>
      </c>
      <c r="D6252" t="s">
        <v>2046</v>
      </c>
    </row>
    <row r="6253" spans="1:4" hidden="1">
      <c r="A6253" t="s">
        <v>438</v>
      </c>
      <c r="B6253">
        <v>27</v>
      </c>
      <c r="C6253">
        <v>334</v>
      </c>
      <c r="D6253" t="s">
        <v>2046</v>
      </c>
    </row>
    <row r="6254" spans="1:4" hidden="1">
      <c r="A6254" t="s">
        <v>332</v>
      </c>
      <c r="B6254">
        <v>27</v>
      </c>
      <c r="C6254">
        <v>1002</v>
      </c>
      <c r="D6254" t="s">
        <v>2046</v>
      </c>
    </row>
    <row r="6255" spans="1:4" hidden="1">
      <c r="A6255" t="s">
        <v>2232</v>
      </c>
      <c r="B6255">
        <v>27</v>
      </c>
      <c r="C6255">
        <v>668</v>
      </c>
      <c r="D6255" t="s">
        <v>2046</v>
      </c>
    </row>
    <row r="6256" spans="1:4" hidden="1">
      <c r="A6256" t="s">
        <v>333</v>
      </c>
      <c r="B6256">
        <v>27</v>
      </c>
      <c r="C6256">
        <v>668</v>
      </c>
      <c r="D6256" t="s">
        <v>2046</v>
      </c>
    </row>
    <row r="6257" spans="1:4" hidden="1">
      <c r="A6257" t="s">
        <v>279</v>
      </c>
      <c r="B6257">
        <v>27</v>
      </c>
      <c r="C6257">
        <v>1336</v>
      </c>
      <c r="D6257" t="s">
        <v>2046</v>
      </c>
    </row>
    <row r="6258" spans="1:4" hidden="1">
      <c r="A6258" t="s">
        <v>393</v>
      </c>
      <c r="B6258">
        <v>27</v>
      </c>
      <c r="C6258">
        <v>668</v>
      </c>
      <c r="D6258" t="s">
        <v>2046</v>
      </c>
    </row>
    <row r="6259" spans="1:4" hidden="1">
      <c r="A6259" t="s">
        <v>2233</v>
      </c>
      <c r="B6259">
        <v>27</v>
      </c>
      <c r="C6259">
        <v>334</v>
      </c>
      <c r="D6259" t="s">
        <v>2046</v>
      </c>
    </row>
    <row r="6260" spans="1:4" hidden="1">
      <c r="A6260" t="s">
        <v>67</v>
      </c>
      <c r="B6260">
        <v>27</v>
      </c>
      <c r="C6260">
        <v>1670</v>
      </c>
      <c r="D6260" t="s">
        <v>2046</v>
      </c>
    </row>
    <row r="6261" spans="1:4" hidden="1">
      <c r="A6261" t="s">
        <v>68</v>
      </c>
      <c r="B6261">
        <v>27</v>
      </c>
      <c r="C6261">
        <v>334</v>
      </c>
      <c r="D6261" t="s">
        <v>2046</v>
      </c>
    </row>
    <row r="6262" spans="1:4" hidden="1">
      <c r="A6262" t="s">
        <v>69</v>
      </c>
      <c r="B6262">
        <v>27</v>
      </c>
      <c r="C6262">
        <v>334</v>
      </c>
      <c r="D6262" t="s">
        <v>2046</v>
      </c>
    </row>
    <row r="6263" spans="1:4" hidden="1">
      <c r="A6263" t="s">
        <v>70</v>
      </c>
      <c r="B6263">
        <v>27</v>
      </c>
      <c r="C6263">
        <v>334</v>
      </c>
      <c r="D6263" t="s">
        <v>2046</v>
      </c>
    </row>
    <row r="6264" spans="1:4" hidden="1">
      <c r="A6264" t="s">
        <v>71</v>
      </c>
      <c r="B6264">
        <v>27</v>
      </c>
      <c r="C6264">
        <v>334</v>
      </c>
      <c r="D6264" t="s">
        <v>2046</v>
      </c>
    </row>
    <row r="6265" spans="1:4" hidden="1">
      <c r="A6265" t="s">
        <v>108</v>
      </c>
      <c r="B6265">
        <v>27</v>
      </c>
      <c r="C6265">
        <v>334</v>
      </c>
      <c r="D6265" t="s">
        <v>2046</v>
      </c>
    </row>
    <row r="6266" spans="1:4" hidden="1">
      <c r="A6266" t="s">
        <v>548</v>
      </c>
      <c r="B6266">
        <v>27</v>
      </c>
      <c r="C6266">
        <v>334</v>
      </c>
      <c r="D6266" t="s">
        <v>2046</v>
      </c>
    </row>
    <row r="6267" spans="1:4" hidden="1">
      <c r="A6267" t="s">
        <v>263</v>
      </c>
      <c r="B6267">
        <v>27</v>
      </c>
      <c r="C6267">
        <v>668</v>
      </c>
      <c r="D6267" t="s">
        <v>2046</v>
      </c>
    </row>
    <row r="6268" spans="1:4" hidden="1">
      <c r="A6268" t="s">
        <v>2234</v>
      </c>
      <c r="B6268">
        <v>27</v>
      </c>
      <c r="C6268">
        <v>334</v>
      </c>
      <c r="D6268" t="s">
        <v>2046</v>
      </c>
    </row>
    <row r="6269" spans="1:4" hidden="1">
      <c r="A6269" t="s">
        <v>440</v>
      </c>
      <c r="B6269">
        <v>27</v>
      </c>
      <c r="C6269">
        <v>334</v>
      </c>
      <c r="D6269" t="s">
        <v>2046</v>
      </c>
    </row>
    <row r="6270" spans="1:4" hidden="1">
      <c r="A6270" t="s">
        <v>167</v>
      </c>
      <c r="B6270">
        <v>27</v>
      </c>
      <c r="C6270">
        <v>1336</v>
      </c>
      <c r="D6270" t="s">
        <v>2046</v>
      </c>
    </row>
    <row r="6271" spans="1:4" hidden="1">
      <c r="A6271" t="s">
        <v>574</v>
      </c>
      <c r="B6271">
        <v>27</v>
      </c>
      <c r="C6271">
        <v>334</v>
      </c>
      <c r="D6271" t="s">
        <v>2046</v>
      </c>
    </row>
    <row r="6272" spans="1:4" hidden="1">
      <c r="A6272" t="s">
        <v>2235</v>
      </c>
      <c r="B6272">
        <v>27</v>
      </c>
      <c r="C6272">
        <v>334</v>
      </c>
      <c r="D6272" t="s">
        <v>2046</v>
      </c>
    </row>
    <row r="6273" spans="1:4" hidden="1">
      <c r="A6273" t="s">
        <v>13</v>
      </c>
      <c r="B6273">
        <v>27</v>
      </c>
      <c r="C6273">
        <v>668</v>
      </c>
      <c r="D6273" t="s">
        <v>2046</v>
      </c>
    </row>
    <row r="6274" spans="1:4" hidden="1">
      <c r="A6274" t="s">
        <v>73</v>
      </c>
      <c r="B6274">
        <v>27</v>
      </c>
      <c r="C6274">
        <v>668</v>
      </c>
      <c r="D6274" t="s">
        <v>2046</v>
      </c>
    </row>
    <row r="6275" spans="1:4" hidden="1">
      <c r="A6275" t="s">
        <v>2236</v>
      </c>
      <c r="B6275">
        <v>27</v>
      </c>
      <c r="C6275">
        <v>334</v>
      </c>
      <c r="D6275" t="s">
        <v>2046</v>
      </c>
    </row>
    <row r="6276" spans="1:4" hidden="1">
      <c r="A6276" t="s">
        <v>74</v>
      </c>
      <c r="B6276">
        <v>27</v>
      </c>
      <c r="C6276">
        <v>334</v>
      </c>
      <c r="D6276" t="s">
        <v>2046</v>
      </c>
    </row>
    <row r="6277" spans="1:4" hidden="1">
      <c r="A6277" t="s">
        <v>2237</v>
      </c>
      <c r="B6277">
        <v>27</v>
      </c>
      <c r="C6277">
        <v>668</v>
      </c>
      <c r="D6277" t="s">
        <v>2046</v>
      </c>
    </row>
    <row r="6278" spans="1:4" hidden="1">
      <c r="A6278" t="s">
        <v>528</v>
      </c>
      <c r="B6278">
        <v>27</v>
      </c>
      <c r="C6278">
        <v>668</v>
      </c>
      <c r="D6278" t="s">
        <v>2046</v>
      </c>
    </row>
    <row r="6279" spans="1:4" hidden="1">
      <c r="A6279" t="s">
        <v>75</v>
      </c>
      <c r="B6279">
        <v>27</v>
      </c>
      <c r="C6279">
        <v>668</v>
      </c>
      <c r="D6279" t="s">
        <v>2046</v>
      </c>
    </row>
    <row r="6280" spans="1:4" hidden="1">
      <c r="A6280" t="s">
        <v>109</v>
      </c>
      <c r="B6280">
        <v>27</v>
      </c>
      <c r="C6280">
        <v>334</v>
      </c>
      <c r="D6280" t="s">
        <v>2046</v>
      </c>
    </row>
    <row r="6281" spans="1:4" hidden="1">
      <c r="A6281" t="s">
        <v>462</v>
      </c>
      <c r="B6281">
        <v>27</v>
      </c>
      <c r="C6281">
        <v>334</v>
      </c>
      <c r="D6281" t="s">
        <v>2046</v>
      </c>
    </row>
    <row r="6282" spans="1:4" hidden="1">
      <c r="A6282" t="s">
        <v>463</v>
      </c>
      <c r="B6282">
        <v>27</v>
      </c>
      <c r="C6282">
        <v>334</v>
      </c>
      <c r="D6282" t="s">
        <v>2046</v>
      </c>
    </row>
    <row r="6283" spans="1:4" hidden="1">
      <c r="A6283" t="s">
        <v>464</v>
      </c>
      <c r="B6283">
        <v>27</v>
      </c>
      <c r="C6283">
        <v>334</v>
      </c>
      <c r="D6283" t="s">
        <v>2046</v>
      </c>
    </row>
    <row r="6284" spans="1:4" hidden="1">
      <c r="A6284" t="s">
        <v>486</v>
      </c>
      <c r="B6284">
        <v>27</v>
      </c>
      <c r="C6284">
        <v>334</v>
      </c>
      <c r="D6284" t="s">
        <v>2046</v>
      </c>
    </row>
    <row r="6285" spans="1:4" hidden="1">
      <c r="A6285" t="s">
        <v>395</v>
      </c>
      <c r="B6285">
        <v>27</v>
      </c>
      <c r="C6285">
        <v>334</v>
      </c>
      <c r="D6285" t="s">
        <v>2046</v>
      </c>
    </row>
    <row r="6286" spans="1:4" hidden="1">
      <c r="A6286" t="s">
        <v>301</v>
      </c>
      <c r="B6286">
        <v>27</v>
      </c>
      <c r="C6286">
        <v>334</v>
      </c>
      <c r="D6286" t="s">
        <v>2046</v>
      </c>
    </row>
    <row r="6287" spans="1:4" hidden="1">
      <c r="A6287" t="s">
        <v>76</v>
      </c>
      <c r="B6287">
        <v>27</v>
      </c>
      <c r="C6287">
        <v>334</v>
      </c>
      <c r="D6287" t="s">
        <v>2046</v>
      </c>
    </row>
    <row r="6288" spans="1:4" hidden="1">
      <c r="A6288" t="s">
        <v>168</v>
      </c>
      <c r="B6288">
        <v>27</v>
      </c>
      <c r="C6288">
        <v>334</v>
      </c>
      <c r="D6288" t="s">
        <v>2046</v>
      </c>
    </row>
    <row r="6289" spans="1:4" hidden="1">
      <c r="A6289" t="s">
        <v>14</v>
      </c>
      <c r="B6289">
        <v>27</v>
      </c>
      <c r="C6289">
        <v>1002</v>
      </c>
      <c r="D6289" t="s">
        <v>2046</v>
      </c>
    </row>
    <row r="6290" spans="1:4" hidden="1">
      <c r="A6290" t="s">
        <v>15</v>
      </c>
      <c r="B6290">
        <v>27</v>
      </c>
      <c r="C6290">
        <v>668</v>
      </c>
      <c r="D6290" t="s">
        <v>2046</v>
      </c>
    </row>
    <row r="6291" spans="1:4" hidden="1">
      <c r="A6291" t="s">
        <v>472</v>
      </c>
      <c r="B6291">
        <v>27</v>
      </c>
      <c r="C6291">
        <v>1336</v>
      </c>
      <c r="D6291" t="s">
        <v>2046</v>
      </c>
    </row>
    <row r="6292" spans="1:4" hidden="1">
      <c r="A6292" t="s">
        <v>16</v>
      </c>
      <c r="B6292">
        <v>27</v>
      </c>
      <c r="C6292">
        <v>668</v>
      </c>
      <c r="D6292" t="s">
        <v>2046</v>
      </c>
    </row>
    <row r="6293" spans="1:4" hidden="1">
      <c r="A6293" t="s">
        <v>17</v>
      </c>
      <c r="B6293">
        <v>27</v>
      </c>
      <c r="C6293">
        <v>668</v>
      </c>
      <c r="D6293" t="s">
        <v>2046</v>
      </c>
    </row>
    <row r="6294" spans="1:4" hidden="1">
      <c r="A6294" t="s">
        <v>18</v>
      </c>
      <c r="B6294">
        <v>27</v>
      </c>
      <c r="C6294">
        <v>2004</v>
      </c>
      <c r="D6294" t="s">
        <v>2046</v>
      </c>
    </row>
    <row r="6295" spans="1:4" hidden="1">
      <c r="A6295" t="s">
        <v>396</v>
      </c>
      <c r="B6295">
        <v>27</v>
      </c>
      <c r="C6295">
        <v>4008</v>
      </c>
      <c r="D6295" t="s">
        <v>2046</v>
      </c>
    </row>
    <row r="6296" spans="1:4" hidden="1">
      <c r="A6296" t="s">
        <v>19</v>
      </c>
      <c r="B6296">
        <v>27</v>
      </c>
      <c r="C6296">
        <v>668</v>
      </c>
      <c r="D6296" t="s">
        <v>2046</v>
      </c>
    </row>
    <row r="6297" spans="1:4" hidden="1">
      <c r="A6297" t="s">
        <v>21</v>
      </c>
      <c r="B6297">
        <v>27</v>
      </c>
      <c r="C6297">
        <v>2004</v>
      </c>
      <c r="D6297" t="s">
        <v>2046</v>
      </c>
    </row>
    <row r="6298" spans="1:4" hidden="1">
      <c r="A6298" t="s">
        <v>22</v>
      </c>
      <c r="B6298">
        <v>27</v>
      </c>
      <c r="C6298">
        <v>2004</v>
      </c>
      <c r="D6298" t="s">
        <v>2046</v>
      </c>
    </row>
    <row r="6299" spans="1:4" hidden="1">
      <c r="A6299" t="s">
        <v>23</v>
      </c>
      <c r="B6299">
        <v>27</v>
      </c>
      <c r="C6299">
        <v>334</v>
      </c>
      <c r="D6299" t="s">
        <v>2046</v>
      </c>
    </row>
    <row r="6300" spans="1:4" hidden="1">
      <c r="A6300" t="s">
        <v>169</v>
      </c>
      <c r="B6300">
        <v>27</v>
      </c>
      <c r="C6300">
        <v>334</v>
      </c>
      <c r="D6300" t="s">
        <v>2046</v>
      </c>
    </row>
    <row r="6301" spans="1:4" hidden="1">
      <c r="A6301" t="s">
        <v>24</v>
      </c>
      <c r="B6301">
        <v>27</v>
      </c>
      <c r="C6301">
        <v>334</v>
      </c>
      <c r="D6301" t="s">
        <v>2046</v>
      </c>
    </row>
    <row r="6302" spans="1:4" hidden="1">
      <c r="A6302" t="s">
        <v>170</v>
      </c>
      <c r="B6302">
        <v>27</v>
      </c>
      <c r="C6302">
        <v>334</v>
      </c>
      <c r="D6302" t="s">
        <v>2046</v>
      </c>
    </row>
    <row r="6303" spans="1:4" hidden="1">
      <c r="A6303" t="s">
        <v>25</v>
      </c>
      <c r="B6303">
        <v>27</v>
      </c>
      <c r="C6303">
        <v>334</v>
      </c>
      <c r="D6303" t="s">
        <v>2046</v>
      </c>
    </row>
    <row r="6304" spans="1:4" hidden="1">
      <c r="A6304" t="s">
        <v>171</v>
      </c>
      <c r="B6304">
        <v>27</v>
      </c>
      <c r="C6304">
        <v>334</v>
      </c>
      <c r="D6304" t="s">
        <v>2046</v>
      </c>
    </row>
    <row r="6305" spans="1:4" hidden="1">
      <c r="A6305" t="s">
        <v>26</v>
      </c>
      <c r="B6305">
        <v>27</v>
      </c>
      <c r="C6305">
        <v>334</v>
      </c>
      <c r="D6305" t="s">
        <v>2046</v>
      </c>
    </row>
    <row r="6306" spans="1:4" hidden="1">
      <c r="A6306" t="s">
        <v>2238</v>
      </c>
      <c r="B6306">
        <v>27</v>
      </c>
      <c r="C6306">
        <v>334</v>
      </c>
      <c r="D6306" t="s">
        <v>2046</v>
      </c>
    </row>
    <row r="6307" spans="1:4" hidden="1">
      <c r="A6307" t="s">
        <v>2239</v>
      </c>
      <c r="B6307">
        <v>27</v>
      </c>
      <c r="C6307">
        <v>334</v>
      </c>
      <c r="D6307" t="s">
        <v>2046</v>
      </c>
    </row>
    <row r="6308" spans="1:4" hidden="1">
      <c r="A6308" t="s">
        <v>1712</v>
      </c>
      <c r="B6308">
        <v>27</v>
      </c>
      <c r="C6308">
        <v>334</v>
      </c>
      <c r="D6308" t="s">
        <v>2046</v>
      </c>
    </row>
    <row r="6309" spans="1:4" hidden="1">
      <c r="A6309" t="s">
        <v>27</v>
      </c>
      <c r="B6309">
        <v>27</v>
      </c>
      <c r="C6309">
        <v>1336</v>
      </c>
      <c r="D6309" t="s">
        <v>2046</v>
      </c>
    </row>
    <row r="6310" spans="1:4" hidden="1">
      <c r="A6310" t="s">
        <v>1698</v>
      </c>
      <c r="B6310">
        <v>27</v>
      </c>
      <c r="C6310">
        <v>668</v>
      </c>
      <c r="D6310" t="s">
        <v>2046</v>
      </c>
    </row>
    <row r="6311" spans="1:4" hidden="1">
      <c r="A6311" t="s">
        <v>28</v>
      </c>
      <c r="B6311">
        <v>27</v>
      </c>
      <c r="C6311">
        <v>668</v>
      </c>
      <c r="D6311" t="s">
        <v>2046</v>
      </c>
    </row>
    <row r="6312" spans="1:4" hidden="1">
      <c r="A6312" t="s">
        <v>110</v>
      </c>
      <c r="B6312">
        <v>27</v>
      </c>
      <c r="C6312">
        <v>334</v>
      </c>
      <c r="D6312" t="s">
        <v>2046</v>
      </c>
    </row>
    <row r="6313" spans="1:4" hidden="1">
      <c r="A6313" t="s">
        <v>172</v>
      </c>
      <c r="B6313">
        <v>27</v>
      </c>
      <c r="C6313">
        <v>334</v>
      </c>
      <c r="D6313" t="s">
        <v>2046</v>
      </c>
    </row>
    <row r="6314" spans="1:4" hidden="1">
      <c r="A6314" t="s">
        <v>29</v>
      </c>
      <c r="B6314">
        <v>27</v>
      </c>
      <c r="C6314">
        <v>334</v>
      </c>
      <c r="D6314" t="s">
        <v>2046</v>
      </c>
    </row>
    <row r="6315" spans="1:4" hidden="1">
      <c r="A6315" t="s">
        <v>111</v>
      </c>
      <c r="B6315">
        <v>27</v>
      </c>
      <c r="C6315">
        <v>334</v>
      </c>
      <c r="D6315" t="s">
        <v>2046</v>
      </c>
    </row>
    <row r="6316" spans="1:4" hidden="1">
      <c r="A6316" t="s">
        <v>173</v>
      </c>
      <c r="B6316">
        <v>27</v>
      </c>
      <c r="C6316">
        <v>334</v>
      </c>
      <c r="D6316" t="s">
        <v>2046</v>
      </c>
    </row>
    <row r="6317" spans="1:4" hidden="1">
      <c r="A6317" t="s">
        <v>30</v>
      </c>
      <c r="B6317">
        <v>27</v>
      </c>
      <c r="C6317">
        <v>334</v>
      </c>
      <c r="D6317" t="s">
        <v>2046</v>
      </c>
    </row>
    <row r="6318" spans="1:4" hidden="1">
      <c r="A6318" t="s">
        <v>397</v>
      </c>
      <c r="B6318">
        <v>27</v>
      </c>
      <c r="C6318">
        <v>668</v>
      </c>
      <c r="D6318" t="s">
        <v>2046</v>
      </c>
    </row>
    <row r="6319" spans="1:4" hidden="1">
      <c r="A6319" t="s">
        <v>31</v>
      </c>
      <c r="B6319">
        <v>27</v>
      </c>
      <c r="C6319">
        <v>1336</v>
      </c>
      <c r="D6319" t="s">
        <v>2046</v>
      </c>
    </row>
    <row r="6320" spans="1:4" hidden="1">
      <c r="A6320" t="s">
        <v>422</v>
      </c>
      <c r="B6320">
        <v>27</v>
      </c>
      <c r="C6320">
        <v>1336</v>
      </c>
      <c r="D6320" t="s">
        <v>2046</v>
      </c>
    </row>
    <row r="6321" spans="1:4" hidden="1">
      <c r="A6321" t="s">
        <v>32</v>
      </c>
      <c r="B6321">
        <v>27</v>
      </c>
      <c r="C6321">
        <v>668</v>
      </c>
      <c r="D6321" t="s">
        <v>2046</v>
      </c>
    </row>
    <row r="6322" spans="1:4" hidden="1">
      <c r="A6322" t="s">
        <v>33</v>
      </c>
      <c r="B6322">
        <v>27</v>
      </c>
      <c r="C6322">
        <v>1002</v>
      </c>
      <c r="D6322" t="s">
        <v>2046</v>
      </c>
    </row>
    <row r="6323" spans="1:4" hidden="1">
      <c r="A6323" t="s">
        <v>34</v>
      </c>
      <c r="B6323">
        <v>27</v>
      </c>
      <c r="C6323">
        <v>1002</v>
      </c>
      <c r="D6323" t="s">
        <v>2046</v>
      </c>
    </row>
    <row r="6324" spans="1:4" hidden="1">
      <c r="A6324" t="s">
        <v>35</v>
      </c>
      <c r="B6324">
        <v>27</v>
      </c>
      <c r="C6324">
        <v>668</v>
      </c>
      <c r="D6324" t="s">
        <v>2046</v>
      </c>
    </row>
    <row r="6325" spans="1:4" hidden="1">
      <c r="A6325" t="s">
        <v>398</v>
      </c>
      <c r="B6325">
        <v>27</v>
      </c>
      <c r="C6325">
        <v>668</v>
      </c>
      <c r="D6325" t="s">
        <v>2046</v>
      </c>
    </row>
    <row r="6326" spans="1:4" hidden="1">
      <c r="A6326" t="s">
        <v>423</v>
      </c>
      <c r="B6326">
        <v>27</v>
      </c>
      <c r="C6326">
        <v>668</v>
      </c>
      <c r="D6326" t="s">
        <v>2046</v>
      </c>
    </row>
    <row r="6327" spans="1:4" hidden="1">
      <c r="A6327" t="s">
        <v>400</v>
      </c>
      <c r="B6327">
        <v>27</v>
      </c>
      <c r="C6327">
        <v>2338</v>
      </c>
      <c r="D6327" t="s">
        <v>2046</v>
      </c>
    </row>
    <row r="6328" spans="1:4" hidden="1">
      <c r="A6328" t="s">
        <v>36</v>
      </c>
      <c r="B6328">
        <v>27</v>
      </c>
      <c r="C6328">
        <v>334</v>
      </c>
      <c r="D6328" t="s">
        <v>2046</v>
      </c>
    </row>
    <row r="6329" spans="1:4" hidden="1">
      <c r="A6329" t="s">
        <v>37</v>
      </c>
      <c r="B6329">
        <v>27</v>
      </c>
      <c r="C6329">
        <v>334</v>
      </c>
      <c r="D6329" t="s">
        <v>2046</v>
      </c>
    </row>
    <row r="6330" spans="1:4" hidden="1">
      <c r="A6330" t="s">
        <v>38</v>
      </c>
      <c r="B6330">
        <v>27</v>
      </c>
      <c r="C6330">
        <v>334</v>
      </c>
      <c r="D6330" t="s">
        <v>2046</v>
      </c>
    </row>
    <row r="6331" spans="1:4" hidden="1">
      <c r="A6331" t="s">
        <v>39</v>
      </c>
      <c r="B6331">
        <v>27</v>
      </c>
      <c r="C6331">
        <v>334</v>
      </c>
      <c r="D6331" t="s">
        <v>2046</v>
      </c>
    </row>
    <row r="6332" spans="1:4" hidden="1">
      <c r="A6332" t="s">
        <v>40</v>
      </c>
      <c r="B6332">
        <v>27</v>
      </c>
      <c r="C6332">
        <v>334</v>
      </c>
      <c r="D6332" t="s">
        <v>2046</v>
      </c>
    </row>
    <row r="6333" spans="1:4" hidden="1">
      <c r="A6333" t="s">
        <v>424</v>
      </c>
      <c r="B6333">
        <v>27</v>
      </c>
      <c r="C6333">
        <v>1002</v>
      </c>
      <c r="D6333" t="s">
        <v>2046</v>
      </c>
    </row>
    <row r="6334" spans="1:4" hidden="1">
      <c r="A6334" t="s">
        <v>2240</v>
      </c>
      <c r="B6334">
        <v>27</v>
      </c>
      <c r="C6334">
        <v>334</v>
      </c>
      <c r="D6334" t="s">
        <v>2046</v>
      </c>
    </row>
    <row r="6335" spans="1:4" hidden="1">
      <c r="A6335" t="s">
        <v>41</v>
      </c>
      <c r="B6335">
        <v>27</v>
      </c>
      <c r="C6335">
        <v>334</v>
      </c>
      <c r="D6335" t="s">
        <v>2046</v>
      </c>
    </row>
    <row r="6336" spans="1:4" hidden="1">
      <c r="A6336" t="s">
        <v>42</v>
      </c>
      <c r="B6336">
        <v>27</v>
      </c>
      <c r="C6336">
        <v>1336</v>
      </c>
      <c r="D6336" t="s">
        <v>2046</v>
      </c>
    </row>
    <row r="6337" spans="1:4" hidden="1">
      <c r="A6337" t="s">
        <v>473</v>
      </c>
      <c r="B6337">
        <v>27</v>
      </c>
      <c r="C6337">
        <v>668</v>
      </c>
      <c r="D6337" t="s">
        <v>2046</v>
      </c>
    </row>
    <row r="6338" spans="1:4" hidden="1">
      <c r="A6338" t="s">
        <v>43</v>
      </c>
      <c r="B6338">
        <v>27</v>
      </c>
      <c r="C6338">
        <v>668</v>
      </c>
      <c r="D6338" t="s">
        <v>2046</v>
      </c>
    </row>
    <row r="6339" spans="1:4" hidden="1">
      <c r="A6339" t="s">
        <v>474</v>
      </c>
      <c r="B6339">
        <v>27</v>
      </c>
      <c r="C6339">
        <v>2036</v>
      </c>
      <c r="D6339" t="s">
        <v>2046</v>
      </c>
    </row>
    <row r="6340" spans="1:4" hidden="1">
      <c r="A6340" t="s">
        <v>174</v>
      </c>
      <c r="B6340">
        <v>27</v>
      </c>
      <c r="C6340">
        <v>1336</v>
      </c>
      <c r="D6340" t="s">
        <v>2046</v>
      </c>
    </row>
    <row r="6341" spans="1:4" hidden="1">
      <c r="A6341" t="s">
        <v>425</v>
      </c>
      <c r="B6341">
        <v>27</v>
      </c>
      <c r="C6341">
        <v>668</v>
      </c>
      <c r="D6341" t="s">
        <v>2046</v>
      </c>
    </row>
    <row r="6342" spans="1:4" hidden="1">
      <c r="A6342" t="s">
        <v>175</v>
      </c>
      <c r="B6342">
        <v>27</v>
      </c>
      <c r="C6342">
        <v>1002</v>
      </c>
      <c r="D6342" t="s">
        <v>2046</v>
      </c>
    </row>
    <row r="6343" spans="1:4" hidden="1">
      <c r="A6343" t="s">
        <v>2267</v>
      </c>
      <c r="B6343">
        <v>27</v>
      </c>
      <c r="C6343">
        <v>366</v>
      </c>
      <c r="D6343" t="s">
        <v>2046</v>
      </c>
    </row>
    <row r="6344" spans="1:4" hidden="1">
      <c r="A6344" t="s">
        <v>426</v>
      </c>
      <c r="B6344">
        <v>27</v>
      </c>
      <c r="C6344">
        <v>334</v>
      </c>
      <c r="D6344" t="s">
        <v>2046</v>
      </c>
    </row>
    <row r="6345" spans="1:4" hidden="1">
      <c r="A6345" t="s">
        <v>531</v>
      </c>
      <c r="B6345">
        <v>27</v>
      </c>
      <c r="C6345">
        <v>334</v>
      </c>
      <c r="D6345" t="s">
        <v>2046</v>
      </c>
    </row>
    <row r="6346" spans="1:4" hidden="1">
      <c r="A6346" t="s">
        <v>2268</v>
      </c>
      <c r="B6346">
        <v>27</v>
      </c>
      <c r="C6346">
        <v>183</v>
      </c>
      <c r="D6346" t="s">
        <v>2046</v>
      </c>
    </row>
    <row r="6347" spans="1:4" hidden="1">
      <c r="A6347" t="s">
        <v>2269</v>
      </c>
      <c r="B6347">
        <v>27</v>
      </c>
      <c r="C6347">
        <v>183</v>
      </c>
      <c r="D6347" t="s">
        <v>2046</v>
      </c>
    </row>
    <row r="6348" spans="1:4" hidden="1">
      <c r="A6348" t="s">
        <v>2270</v>
      </c>
      <c r="B6348">
        <v>27</v>
      </c>
      <c r="C6348">
        <v>183</v>
      </c>
      <c r="D6348" t="s">
        <v>2046</v>
      </c>
    </row>
    <row r="6349" spans="1:4" hidden="1">
      <c r="A6349" t="s">
        <v>2271</v>
      </c>
      <c r="B6349">
        <v>27</v>
      </c>
      <c r="C6349">
        <v>183</v>
      </c>
      <c r="D6349" t="s">
        <v>2046</v>
      </c>
    </row>
    <row r="6350" spans="1:4" hidden="1">
      <c r="A6350" t="s">
        <v>2272</v>
      </c>
      <c r="B6350">
        <v>27</v>
      </c>
      <c r="C6350">
        <v>183</v>
      </c>
      <c r="D6350" t="s">
        <v>2046</v>
      </c>
    </row>
    <row r="6351" spans="1:4" hidden="1">
      <c r="A6351" t="s">
        <v>2273</v>
      </c>
      <c r="B6351">
        <v>27</v>
      </c>
      <c r="C6351">
        <v>183</v>
      </c>
      <c r="D6351" t="s">
        <v>2046</v>
      </c>
    </row>
    <row r="6352" spans="1:4" hidden="1">
      <c r="A6352" t="s">
        <v>2274</v>
      </c>
      <c r="B6352">
        <v>27</v>
      </c>
      <c r="C6352">
        <v>183</v>
      </c>
      <c r="D6352" t="s">
        <v>2046</v>
      </c>
    </row>
    <row r="6353" spans="1:4" hidden="1">
      <c r="A6353" t="s">
        <v>2275</v>
      </c>
      <c r="B6353">
        <v>27</v>
      </c>
      <c r="C6353">
        <v>183</v>
      </c>
      <c r="D6353" t="s">
        <v>2046</v>
      </c>
    </row>
    <row r="6354" spans="1:4" hidden="1">
      <c r="A6354" t="s">
        <v>2276</v>
      </c>
      <c r="B6354">
        <v>27</v>
      </c>
      <c r="C6354">
        <v>183</v>
      </c>
      <c r="D6354" t="s">
        <v>2046</v>
      </c>
    </row>
    <row r="6355" spans="1:4" hidden="1">
      <c r="A6355" t="s">
        <v>2277</v>
      </c>
      <c r="B6355">
        <v>27</v>
      </c>
      <c r="C6355">
        <v>183</v>
      </c>
      <c r="D6355" t="s">
        <v>2046</v>
      </c>
    </row>
    <row r="6356" spans="1:4" hidden="1">
      <c r="A6356" t="s">
        <v>2278</v>
      </c>
      <c r="B6356">
        <v>27</v>
      </c>
      <c r="C6356">
        <v>183</v>
      </c>
      <c r="D6356" t="s">
        <v>2046</v>
      </c>
    </row>
    <row r="6357" spans="1:4" hidden="1">
      <c r="A6357" t="s">
        <v>2279</v>
      </c>
      <c r="B6357">
        <v>27</v>
      </c>
      <c r="C6357">
        <v>549</v>
      </c>
      <c r="D6357" t="s">
        <v>2046</v>
      </c>
    </row>
    <row r="6358" spans="1:4" hidden="1">
      <c r="A6358" t="s">
        <v>2280</v>
      </c>
      <c r="B6358">
        <v>27</v>
      </c>
      <c r="C6358">
        <v>183</v>
      </c>
      <c r="D6358" t="s">
        <v>2046</v>
      </c>
    </row>
    <row r="6359" spans="1:4" hidden="1">
      <c r="A6359" t="s">
        <v>2281</v>
      </c>
      <c r="B6359">
        <v>27</v>
      </c>
      <c r="C6359">
        <v>183</v>
      </c>
      <c r="D6359" t="s">
        <v>2046</v>
      </c>
    </row>
    <row r="6360" spans="1:4" hidden="1">
      <c r="A6360" t="s">
        <v>2282</v>
      </c>
      <c r="B6360">
        <v>27</v>
      </c>
      <c r="C6360">
        <v>183</v>
      </c>
      <c r="D6360" t="s">
        <v>2046</v>
      </c>
    </row>
    <row r="6361" spans="1:4" hidden="1">
      <c r="A6361" t="s">
        <v>2283</v>
      </c>
      <c r="B6361">
        <v>27</v>
      </c>
      <c r="C6361">
        <v>183</v>
      </c>
      <c r="D6361" t="s">
        <v>2046</v>
      </c>
    </row>
    <row r="6362" spans="1:4" hidden="1">
      <c r="A6362" t="s">
        <v>112</v>
      </c>
      <c r="B6362">
        <v>27</v>
      </c>
      <c r="C6362">
        <v>7392</v>
      </c>
      <c r="D6362" t="s">
        <v>2046</v>
      </c>
    </row>
    <row r="6363" spans="1:4" hidden="1">
      <c r="A6363" t="s">
        <v>2284</v>
      </c>
      <c r="B6363">
        <v>27</v>
      </c>
      <c r="C6363">
        <v>183</v>
      </c>
      <c r="D6363" t="s">
        <v>2046</v>
      </c>
    </row>
    <row r="6364" spans="1:4" hidden="1">
      <c r="A6364" t="s">
        <v>2285</v>
      </c>
      <c r="B6364">
        <v>27</v>
      </c>
      <c r="C6364">
        <v>183</v>
      </c>
      <c r="D6364" t="s">
        <v>2046</v>
      </c>
    </row>
    <row r="6365" spans="1:4" hidden="1">
      <c r="A6365" t="s">
        <v>2286</v>
      </c>
      <c r="B6365">
        <v>27</v>
      </c>
      <c r="C6365">
        <v>183</v>
      </c>
      <c r="D6365" t="s">
        <v>2046</v>
      </c>
    </row>
    <row r="6366" spans="1:4" hidden="1">
      <c r="A6366" t="s">
        <v>2287</v>
      </c>
      <c r="B6366">
        <v>27</v>
      </c>
      <c r="C6366">
        <v>366</v>
      </c>
      <c r="D6366" t="s">
        <v>2046</v>
      </c>
    </row>
    <row r="6367" spans="1:4" hidden="1">
      <c r="A6367" t="s">
        <v>2288</v>
      </c>
      <c r="B6367">
        <v>27</v>
      </c>
      <c r="C6367">
        <v>183</v>
      </c>
      <c r="D6367" t="s">
        <v>2046</v>
      </c>
    </row>
    <row r="6368" spans="1:4" hidden="1">
      <c r="A6368" t="s">
        <v>2289</v>
      </c>
      <c r="B6368">
        <v>27</v>
      </c>
      <c r="C6368">
        <v>183</v>
      </c>
      <c r="D6368" t="s">
        <v>2046</v>
      </c>
    </row>
    <row r="6369" spans="1:4" hidden="1">
      <c r="A6369" t="s">
        <v>2290</v>
      </c>
      <c r="B6369">
        <v>27</v>
      </c>
      <c r="C6369">
        <v>183</v>
      </c>
      <c r="D6369" t="s">
        <v>2046</v>
      </c>
    </row>
    <row r="6370" spans="1:4" hidden="1">
      <c r="A6370" t="s">
        <v>2291</v>
      </c>
      <c r="B6370">
        <v>27</v>
      </c>
      <c r="C6370">
        <v>183</v>
      </c>
      <c r="D6370" t="s">
        <v>2046</v>
      </c>
    </row>
    <row r="6371" spans="1:4" hidden="1">
      <c r="A6371" t="s">
        <v>2292</v>
      </c>
      <c r="B6371">
        <v>27</v>
      </c>
      <c r="C6371">
        <v>183</v>
      </c>
      <c r="D6371" t="s">
        <v>2046</v>
      </c>
    </row>
    <row r="6372" spans="1:4" hidden="1">
      <c r="A6372" t="s">
        <v>487</v>
      </c>
      <c r="B6372">
        <v>27</v>
      </c>
      <c r="C6372">
        <v>334</v>
      </c>
      <c r="D6372" t="s">
        <v>2046</v>
      </c>
    </row>
    <row r="6373" spans="1:4" hidden="1">
      <c r="A6373" t="s">
        <v>2293</v>
      </c>
      <c r="B6373">
        <v>27</v>
      </c>
      <c r="C6373">
        <v>183</v>
      </c>
      <c r="D6373" t="s">
        <v>2046</v>
      </c>
    </row>
    <row r="6374" spans="1:4" hidden="1">
      <c r="A6374" t="s">
        <v>2294</v>
      </c>
      <c r="B6374">
        <v>27</v>
      </c>
      <c r="C6374">
        <v>183</v>
      </c>
      <c r="D6374" t="s">
        <v>2046</v>
      </c>
    </row>
    <row r="6375" spans="1:4" hidden="1">
      <c r="A6375" t="s">
        <v>2295</v>
      </c>
      <c r="B6375">
        <v>27</v>
      </c>
      <c r="C6375">
        <v>183</v>
      </c>
      <c r="D6375" t="s">
        <v>2046</v>
      </c>
    </row>
    <row r="6376" spans="1:4" hidden="1">
      <c r="A6376" t="s">
        <v>2296</v>
      </c>
      <c r="B6376">
        <v>27</v>
      </c>
      <c r="C6376">
        <v>183</v>
      </c>
      <c r="D6376" t="s">
        <v>2046</v>
      </c>
    </row>
    <row r="6377" spans="1:4" hidden="1">
      <c r="A6377" t="s">
        <v>2297</v>
      </c>
      <c r="B6377">
        <v>27</v>
      </c>
      <c r="C6377">
        <v>183</v>
      </c>
      <c r="D6377" t="s">
        <v>2046</v>
      </c>
    </row>
    <row r="6378" spans="1:4" hidden="1">
      <c r="A6378" t="s">
        <v>2298</v>
      </c>
      <c r="B6378">
        <v>27</v>
      </c>
      <c r="C6378">
        <v>183</v>
      </c>
      <c r="D6378" t="s">
        <v>2046</v>
      </c>
    </row>
    <row r="6379" spans="1:4" hidden="1">
      <c r="A6379" t="s">
        <v>2299</v>
      </c>
      <c r="B6379">
        <v>27</v>
      </c>
      <c r="C6379">
        <v>183</v>
      </c>
      <c r="D6379" t="s">
        <v>2046</v>
      </c>
    </row>
    <row r="6380" spans="1:4" hidden="1">
      <c r="A6380" t="s">
        <v>2300</v>
      </c>
      <c r="B6380">
        <v>27</v>
      </c>
      <c r="C6380">
        <v>183</v>
      </c>
      <c r="D6380" t="s">
        <v>2046</v>
      </c>
    </row>
    <row r="6381" spans="1:4" hidden="1">
      <c r="A6381" t="s">
        <v>2301</v>
      </c>
      <c r="B6381">
        <v>27</v>
      </c>
      <c r="C6381">
        <v>183</v>
      </c>
      <c r="D6381" t="s">
        <v>2046</v>
      </c>
    </row>
    <row r="6382" spans="1:4" hidden="1">
      <c r="A6382" t="s">
        <v>2302</v>
      </c>
      <c r="B6382">
        <v>27</v>
      </c>
      <c r="C6382">
        <v>183</v>
      </c>
      <c r="D6382" t="s">
        <v>2046</v>
      </c>
    </row>
    <row r="6383" spans="1:4" hidden="1">
      <c r="A6383" t="s">
        <v>2303</v>
      </c>
      <c r="B6383">
        <v>27</v>
      </c>
      <c r="C6383">
        <v>183</v>
      </c>
      <c r="D6383" t="s">
        <v>2046</v>
      </c>
    </row>
    <row r="6384" spans="1:4" hidden="1">
      <c r="A6384" t="s">
        <v>2304</v>
      </c>
      <c r="B6384">
        <v>27</v>
      </c>
      <c r="C6384">
        <v>183</v>
      </c>
      <c r="D6384" t="s">
        <v>2046</v>
      </c>
    </row>
    <row r="6385" spans="1:4" hidden="1">
      <c r="A6385" t="s">
        <v>2305</v>
      </c>
      <c r="B6385">
        <v>27</v>
      </c>
      <c r="C6385">
        <v>183</v>
      </c>
      <c r="D6385" t="s">
        <v>2046</v>
      </c>
    </row>
    <row r="6386" spans="1:4" hidden="1">
      <c r="A6386" t="s">
        <v>2306</v>
      </c>
      <c r="B6386">
        <v>27</v>
      </c>
      <c r="C6386">
        <v>366</v>
      </c>
      <c r="D6386" t="s">
        <v>2046</v>
      </c>
    </row>
    <row r="6387" spans="1:4" hidden="1">
      <c r="A6387" t="s">
        <v>2307</v>
      </c>
      <c r="B6387">
        <v>27</v>
      </c>
      <c r="C6387">
        <v>183</v>
      </c>
      <c r="D6387" t="s">
        <v>2046</v>
      </c>
    </row>
    <row r="6388" spans="1:4" hidden="1">
      <c r="A6388" t="s">
        <v>2011</v>
      </c>
      <c r="B6388">
        <v>27</v>
      </c>
      <c r="C6388">
        <v>183</v>
      </c>
      <c r="D6388" t="s">
        <v>2046</v>
      </c>
    </row>
    <row r="6389" spans="1:4" hidden="1">
      <c r="A6389" t="s">
        <v>2308</v>
      </c>
      <c r="B6389">
        <v>27</v>
      </c>
      <c r="C6389">
        <v>366</v>
      </c>
      <c r="D6389" t="s">
        <v>2046</v>
      </c>
    </row>
    <row r="6390" spans="1:4" hidden="1">
      <c r="A6390" t="s">
        <v>2309</v>
      </c>
      <c r="B6390">
        <v>27</v>
      </c>
      <c r="C6390">
        <v>366</v>
      </c>
      <c r="D6390" t="s">
        <v>2046</v>
      </c>
    </row>
    <row r="6391" spans="1:4" hidden="1">
      <c r="A6391" t="s">
        <v>2310</v>
      </c>
      <c r="B6391">
        <v>27</v>
      </c>
      <c r="C6391">
        <v>183</v>
      </c>
      <c r="D6391" t="s">
        <v>2046</v>
      </c>
    </row>
    <row r="6392" spans="1:4" hidden="1">
      <c r="A6392" t="s">
        <v>427</v>
      </c>
      <c r="B6392">
        <v>27</v>
      </c>
      <c r="C6392">
        <v>183</v>
      </c>
      <c r="D6392" t="s">
        <v>2046</v>
      </c>
    </row>
    <row r="6393" spans="1:4" hidden="1">
      <c r="A6393" t="s">
        <v>2311</v>
      </c>
      <c r="B6393">
        <v>27</v>
      </c>
      <c r="C6393">
        <v>183</v>
      </c>
      <c r="D6393" t="s">
        <v>2046</v>
      </c>
    </row>
    <row r="6394" spans="1:4" hidden="1">
      <c r="A6394" t="s">
        <v>2312</v>
      </c>
      <c r="B6394">
        <v>27</v>
      </c>
      <c r="C6394">
        <v>183</v>
      </c>
      <c r="D6394" t="s">
        <v>2046</v>
      </c>
    </row>
    <row r="6395" spans="1:4" hidden="1">
      <c r="A6395" t="s">
        <v>113</v>
      </c>
      <c r="B6395">
        <v>27</v>
      </c>
      <c r="C6395">
        <v>7392</v>
      </c>
      <c r="D6395" t="s">
        <v>2046</v>
      </c>
    </row>
    <row r="6396" spans="1:4" hidden="1">
      <c r="A6396" t="s">
        <v>2313</v>
      </c>
      <c r="B6396">
        <v>27</v>
      </c>
      <c r="C6396">
        <v>183</v>
      </c>
      <c r="D6396" t="s">
        <v>2046</v>
      </c>
    </row>
    <row r="6397" spans="1:4" hidden="1">
      <c r="A6397" t="s">
        <v>1726</v>
      </c>
      <c r="B6397">
        <v>27</v>
      </c>
      <c r="C6397">
        <v>334</v>
      </c>
      <c r="D6397" t="s">
        <v>2046</v>
      </c>
    </row>
    <row r="6398" spans="1:4" hidden="1">
      <c r="A6398" t="s">
        <v>2241</v>
      </c>
      <c r="B6398">
        <v>27</v>
      </c>
      <c r="C6398">
        <v>334</v>
      </c>
      <c r="D6398" t="s">
        <v>2046</v>
      </c>
    </row>
    <row r="6399" spans="1:4" hidden="1">
      <c r="A6399" t="s">
        <v>1793</v>
      </c>
      <c r="B6399">
        <v>27</v>
      </c>
      <c r="C6399">
        <v>668</v>
      </c>
      <c r="D6399" t="s">
        <v>2046</v>
      </c>
    </row>
    <row r="6400" spans="1:4" hidden="1">
      <c r="A6400" t="s">
        <v>1794</v>
      </c>
      <c r="B6400">
        <v>27</v>
      </c>
      <c r="C6400">
        <v>334</v>
      </c>
      <c r="D6400" t="s">
        <v>2046</v>
      </c>
    </row>
    <row r="6401" spans="1:4" hidden="1">
      <c r="A6401" t="s">
        <v>1804</v>
      </c>
      <c r="B6401">
        <v>27</v>
      </c>
      <c r="C6401">
        <v>580</v>
      </c>
      <c r="D6401" t="s">
        <v>2046</v>
      </c>
    </row>
    <row r="6402" spans="1:4" hidden="1">
      <c r="A6402" t="s">
        <v>442</v>
      </c>
      <c r="B6402">
        <v>27</v>
      </c>
      <c r="C6402">
        <v>334</v>
      </c>
      <c r="D6402" t="s">
        <v>2046</v>
      </c>
    </row>
    <row r="6403" spans="1:4" hidden="1">
      <c r="A6403" t="s">
        <v>1730</v>
      </c>
      <c r="B6403">
        <v>27</v>
      </c>
      <c r="C6403">
        <v>334</v>
      </c>
      <c r="D6403" t="s">
        <v>2046</v>
      </c>
    </row>
    <row r="6404" spans="1:4" hidden="1">
      <c r="A6404" t="s">
        <v>510</v>
      </c>
      <c r="B6404">
        <v>27</v>
      </c>
      <c r="C6404">
        <v>334</v>
      </c>
      <c r="D6404" t="s">
        <v>2046</v>
      </c>
    </row>
    <row r="6405" spans="1:4" hidden="1">
      <c r="A6405" t="s">
        <v>78</v>
      </c>
      <c r="B6405">
        <v>27</v>
      </c>
      <c r="C6405">
        <v>334</v>
      </c>
      <c r="D6405" t="s">
        <v>2046</v>
      </c>
    </row>
    <row r="6406" spans="1:4" hidden="1">
      <c r="A6406" t="s">
        <v>1702</v>
      </c>
      <c r="B6406">
        <v>27</v>
      </c>
      <c r="C6406">
        <v>334</v>
      </c>
      <c r="D6406" t="s">
        <v>2046</v>
      </c>
    </row>
    <row r="6407" spans="1:4" hidden="1">
      <c r="A6407" t="s">
        <v>1795</v>
      </c>
      <c r="B6407">
        <v>27</v>
      </c>
      <c r="C6407">
        <v>334</v>
      </c>
      <c r="D6407" t="s">
        <v>2046</v>
      </c>
    </row>
    <row r="6408" spans="1:4" hidden="1">
      <c r="A6408" t="s">
        <v>2314</v>
      </c>
      <c r="B6408">
        <v>27</v>
      </c>
      <c r="C6408">
        <v>183</v>
      </c>
      <c r="D6408" t="s">
        <v>2046</v>
      </c>
    </row>
    <row r="6409" spans="1:4" hidden="1">
      <c r="A6409" t="s">
        <v>2315</v>
      </c>
      <c r="B6409">
        <v>27</v>
      </c>
      <c r="C6409">
        <v>183</v>
      </c>
      <c r="D6409" t="s">
        <v>2046</v>
      </c>
    </row>
    <row r="6410" spans="1:4" hidden="1">
      <c r="A6410" t="s">
        <v>2316</v>
      </c>
      <c r="B6410">
        <v>27</v>
      </c>
      <c r="C6410">
        <v>183</v>
      </c>
      <c r="D6410" t="s">
        <v>2046</v>
      </c>
    </row>
    <row r="6411" spans="1:4" hidden="1">
      <c r="A6411" t="s">
        <v>2317</v>
      </c>
      <c r="B6411">
        <v>27</v>
      </c>
      <c r="C6411">
        <v>183</v>
      </c>
      <c r="D6411" t="s">
        <v>2046</v>
      </c>
    </row>
    <row r="6412" spans="1:4" hidden="1">
      <c r="A6412" t="s">
        <v>2318</v>
      </c>
      <c r="B6412">
        <v>27</v>
      </c>
      <c r="C6412">
        <v>183</v>
      </c>
      <c r="D6412" t="s">
        <v>2046</v>
      </c>
    </row>
    <row r="6413" spans="1:4" hidden="1">
      <c r="A6413" t="s">
        <v>114</v>
      </c>
      <c r="B6413">
        <v>27</v>
      </c>
      <c r="C6413">
        <v>7392</v>
      </c>
      <c r="D6413" t="s">
        <v>2046</v>
      </c>
    </row>
    <row r="6414" spans="1:4" hidden="1">
      <c r="A6414" t="s">
        <v>2320</v>
      </c>
      <c r="B6414">
        <v>27</v>
      </c>
      <c r="C6414">
        <v>366</v>
      </c>
      <c r="D6414" t="s">
        <v>2046</v>
      </c>
    </row>
    <row r="6415" spans="1:4" hidden="1">
      <c r="A6415" t="s">
        <v>3076</v>
      </c>
      <c r="B6415">
        <v>27</v>
      </c>
      <c r="C6415">
        <v>183</v>
      </c>
      <c r="D6415" t="s">
        <v>2046</v>
      </c>
    </row>
    <row r="6416" spans="1:4" hidden="1">
      <c r="A6416" t="s">
        <v>2321</v>
      </c>
      <c r="B6416">
        <v>27</v>
      </c>
      <c r="C6416">
        <v>183</v>
      </c>
      <c r="D6416" t="s">
        <v>2046</v>
      </c>
    </row>
    <row r="6417" spans="1:4" hidden="1">
      <c r="A6417" t="s">
        <v>2322</v>
      </c>
      <c r="B6417">
        <v>27</v>
      </c>
      <c r="C6417">
        <v>183</v>
      </c>
      <c r="D6417" t="s">
        <v>2046</v>
      </c>
    </row>
    <row r="6418" spans="1:4" hidden="1">
      <c r="A6418" t="s">
        <v>115</v>
      </c>
      <c r="B6418">
        <v>27</v>
      </c>
      <c r="C6418">
        <v>7392</v>
      </c>
      <c r="D6418" t="s">
        <v>2046</v>
      </c>
    </row>
    <row r="6419" spans="1:4" hidden="1">
      <c r="A6419" t="s">
        <v>116</v>
      </c>
      <c r="B6419">
        <v>27</v>
      </c>
      <c r="C6419">
        <v>7392</v>
      </c>
      <c r="D6419" t="s">
        <v>2046</v>
      </c>
    </row>
    <row r="6420" spans="1:4" hidden="1">
      <c r="A6420" t="s">
        <v>578</v>
      </c>
      <c r="B6420">
        <v>27</v>
      </c>
      <c r="C6420">
        <v>334</v>
      </c>
      <c r="D6420" t="s">
        <v>2046</v>
      </c>
    </row>
    <row r="6421" spans="1:4" hidden="1">
      <c r="A6421" t="s">
        <v>80</v>
      </c>
      <c r="B6421">
        <v>27</v>
      </c>
      <c r="C6421">
        <v>334</v>
      </c>
      <c r="D6421" t="s">
        <v>2046</v>
      </c>
    </row>
    <row r="6422" spans="1:4" hidden="1">
      <c r="A6422" t="s">
        <v>302</v>
      </c>
      <c r="B6422">
        <v>27</v>
      </c>
      <c r="C6422">
        <v>334</v>
      </c>
      <c r="D6422" t="s">
        <v>2046</v>
      </c>
    </row>
    <row r="6423" spans="1:4" hidden="1">
      <c r="A6423" t="s">
        <v>445</v>
      </c>
      <c r="B6423">
        <v>27</v>
      </c>
      <c r="C6423">
        <v>668</v>
      </c>
      <c r="D6423" t="s">
        <v>2046</v>
      </c>
    </row>
    <row r="6424" spans="1:4" hidden="1">
      <c r="A6424" t="s">
        <v>4</v>
      </c>
      <c r="B6424">
        <v>27</v>
      </c>
      <c r="C6424">
        <v>334</v>
      </c>
      <c r="D6424" t="s">
        <v>2046</v>
      </c>
    </row>
    <row r="6425" spans="1:4" hidden="1">
      <c r="A6425" t="s">
        <v>319</v>
      </c>
      <c r="B6425">
        <v>27</v>
      </c>
      <c r="C6425">
        <v>334</v>
      </c>
      <c r="D6425" t="s">
        <v>2046</v>
      </c>
    </row>
    <row r="6426" spans="1:4" hidden="1">
      <c r="A6426" t="s">
        <v>303</v>
      </c>
      <c r="B6426">
        <v>27</v>
      </c>
      <c r="C6426">
        <v>334</v>
      </c>
      <c r="D6426" t="s">
        <v>2046</v>
      </c>
    </row>
    <row r="6427" spans="1:4" hidden="1">
      <c r="A6427" t="s">
        <v>476</v>
      </c>
      <c r="B6427">
        <v>27</v>
      </c>
      <c r="C6427">
        <v>334</v>
      </c>
      <c r="D6427" t="s">
        <v>2046</v>
      </c>
    </row>
    <row r="6428" spans="1:4" hidden="1">
      <c r="A6428" t="s">
        <v>402</v>
      </c>
      <c r="B6428">
        <v>27</v>
      </c>
      <c r="C6428">
        <v>334</v>
      </c>
      <c r="D6428" t="s">
        <v>2046</v>
      </c>
    </row>
    <row r="6429" spans="1:4" hidden="1">
      <c r="A6429" t="s">
        <v>403</v>
      </c>
      <c r="B6429">
        <v>27</v>
      </c>
      <c r="C6429">
        <v>334</v>
      </c>
      <c r="D6429" t="s">
        <v>2046</v>
      </c>
    </row>
    <row r="6430" spans="1:4" hidden="1">
      <c r="A6430" t="s">
        <v>404</v>
      </c>
      <c r="B6430">
        <v>27</v>
      </c>
      <c r="C6430">
        <v>334</v>
      </c>
      <c r="D6430" t="s">
        <v>2046</v>
      </c>
    </row>
    <row r="6431" spans="1:4" hidden="1">
      <c r="A6431" t="s">
        <v>405</v>
      </c>
      <c r="B6431">
        <v>27</v>
      </c>
      <c r="C6431">
        <v>334</v>
      </c>
      <c r="D6431" t="s">
        <v>2046</v>
      </c>
    </row>
    <row r="6432" spans="1:4" hidden="1">
      <c r="A6432" t="s">
        <v>118</v>
      </c>
      <c r="B6432">
        <v>27</v>
      </c>
      <c r="C6432">
        <v>334</v>
      </c>
      <c r="D6432" t="s">
        <v>2046</v>
      </c>
    </row>
    <row r="6433" spans="1:4" hidden="1">
      <c r="A6433" t="s">
        <v>176</v>
      </c>
      <c r="B6433">
        <v>27</v>
      </c>
      <c r="C6433">
        <v>334</v>
      </c>
      <c r="D6433" t="s">
        <v>2046</v>
      </c>
    </row>
    <row r="6434" spans="1:4" hidden="1">
      <c r="A6434" t="s">
        <v>373</v>
      </c>
      <c r="B6434">
        <v>27</v>
      </c>
      <c r="C6434">
        <v>334</v>
      </c>
      <c r="D6434" t="s">
        <v>2046</v>
      </c>
    </row>
    <row r="6435" spans="1:4" hidden="1">
      <c r="A6435" t="s">
        <v>192</v>
      </c>
      <c r="B6435">
        <v>27</v>
      </c>
      <c r="C6435">
        <v>334</v>
      </c>
      <c r="D6435" t="s">
        <v>2046</v>
      </c>
    </row>
    <row r="6436" spans="1:4" hidden="1">
      <c r="A6436" t="s">
        <v>1711</v>
      </c>
      <c r="B6436">
        <v>27</v>
      </c>
      <c r="C6436">
        <v>334</v>
      </c>
      <c r="D6436" t="s">
        <v>2046</v>
      </c>
    </row>
    <row r="6437" spans="1:4" hidden="1">
      <c r="A6437" t="s">
        <v>406</v>
      </c>
      <c r="B6437">
        <v>27</v>
      </c>
      <c r="C6437">
        <v>334</v>
      </c>
      <c r="D6437" t="s">
        <v>2046</v>
      </c>
    </row>
    <row r="6438" spans="1:4" hidden="1">
      <c r="A6438" t="s">
        <v>374</v>
      </c>
      <c r="B6438">
        <v>27</v>
      </c>
      <c r="C6438">
        <v>334</v>
      </c>
      <c r="D6438" t="s">
        <v>2046</v>
      </c>
    </row>
    <row r="6439" spans="1:4" hidden="1">
      <c r="A6439" t="s">
        <v>119</v>
      </c>
      <c r="B6439">
        <v>27</v>
      </c>
      <c r="C6439">
        <v>334</v>
      </c>
      <c r="D6439" t="s">
        <v>2046</v>
      </c>
    </row>
    <row r="6440" spans="1:4" hidden="1">
      <c r="A6440" t="s">
        <v>177</v>
      </c>
      <c r="B6440">
        <v>27</v>
      </c>
      <c r="C6440">
        <v>334</v>
      </c>
      <c r="D6440" t="s">
        <v>2046</v>
      </c>
    </row>
    <row r="6441" spans="1:4" hidden="1">
      <c r="A6441" t="s">
        <v>446</v>
      </c>
      <c r="B6441">
        <v>27</v>
      </c>
      <c r="C6441">
        <v>334</v>
      </c>
      <c r="D6441" t="s">
        <v>2046</v>
      </c>
    </row>
    <row r="6442" spans="1:4" hidden="1">
      <c r="A6442" t="s">
        <v>2033</v>
      </c>
      <c r="B6442">
        <v>27</v>
      </c>
      <c r="C6442">
        <v>334</v>
      </c>
      <c r="D6442" t="s">
        <v>2046</v>
      </c>
    </row>
    <row r="6443" spans="1:4" hidden="1">
      <c r="A6443" t="s">
        <v>2034</v>
      </c>
      <c r="B6443">
        <v>27</v>
      </c>
      <c r="C6443">
        <v>668</v>
      </c>
      <c r="D6443" t="s">
        <v>2046</v>
      </c>
    </row>
    <row r="6444" spans="1:4" hidden="1">
      <c r="A6444" t="s">
        <v>409</v>
      </c>
      <c r="B6444">
        <v>27</v>
      </c>
      <c r="C6444">
        <v>334</v>
      </c>
      <c r="D6444" t="s">
        <v>2046</v>
      </c>
    </row>
    <row r="6445" spans="1:4" hidden="1">
      <c r="A6445" t="s">
        <v>375</v>
      </c>
      <c r="B6445">
        <v>27</v>
      </c>
      <c r="C6445">
        <v>334</v>
      </c>
      <c r="D6445" t="s">
        <v>2046</v>
      </c>
    </row>
    <row r="6446" spans="1:4" hidden="1">
      <c r="A6446" t="s">
        <v>410</v>
      </c>
      <c r="B6446">
        <v>27</v>
      </c>
      <c r="C6446">
        <v>334</v>
      </c>
      <c r="D6446" t="s">
        <v>2046</v>
      </c>
    </row>
    <row r="6447" spans="1:4" hidden="1">
      <c r="A6447" t="s">
        <v>284</v>
      </c>
      <c r="B6447">
        <v>27</v>
      </c>
      <c r="C6447">
        <v>334</v>
      </c>
      <c r="D6447" t="s">
        <v>2046</v>
      </c>
    </row>
    <row r="6448" spans="1:4" hidden="1">
      <c r="A6448" t="s">
        <v>285</v>
      </c>
      <c r="B6448">
        <v>27</v>
      </c>
      <c r="C6448">
        <v>334</v>
      </c>
      <c r="D6448" t="s">
        <v>2046</v>
      </c>
    </row>
    <row r="6449" spans="1:4" hidden="1">
      <c r="A6449" t="s">
        <v>286</v>
      </c>
      <c r="B6449">
        <v>27</v>
      </c>
      <c r="C6449">
        <v>334</v>
      </c>
      <c r="D6449" t="s">
        <v>2046</v>
      </c>
    </row>
    <row r="6450" spans="1:4" hidden="1">
      <c r="A6450" t="s">
        <v>287</v>
      </c>
      <c r="B6450">
        <v>27</v>
      </c>
      <c r="C6450">
        <v>334</v>
      </c>
      <c r="D6450" t="s">
        <v>2046</v>
      </c>
    </row>
    <row r="6451" spans="1:4" hidden="1">
      <c r="A6451" t="s">
        <v>1722</v>
      </c>
      <c r="B6451">
        <v>27</v>
      </c>
      <c r="C6451">
        <v>668</v>
      </c>
      <c r="D6451" t="s">
        <v>2046</v>
      </c>
    </row>
    <row r="6452" spans="1:4" hidden="1">
      <c r="A6452" t="s">
        <v>428</v>
      </c>
      <c r="B6452">
        <v>27</v>
      </c>
      <c r="C6452">
        <v>334</v>
      </c>
      <c r="D6452" t="s">
        <v>2046</v>
      </c>
    </row>
    <row r="6453" spans="1:4" hidden="1">
      <c r="A6453" t="s">
        <v>429</v>
      </c>
      <c r="B6453">
        <v>27</v>
      </c>
      <c r="C6453">
        <v>334</v>
      </c>
      <c r="D6453" t="s">
        <v>2046</v>
      </c>
    </row>
    <row r="6454" spans="1:4" hidden="1">
      <c r="A6454" t="s">
        <v>561</v>
      </c>
      <c r="B6454">
        <v>27</v>
      </c>
      <c r="C6454">
        <v>668</v>
      </c>
      <c r="D6454" t="s">
        <v>2046</v>
      </c>
    </row>
    <row r="6455" spans="1:4" hidden="1">
      <c r="A6455" t="s">
        <v>1699</v>
      </c>
      <c r="B6455">
        <v>27</v>
      </c>
      <c r="C6455">
        <v>668</v>
      </c>
      <c r="D6455" t="s">
        <v>2046</v>
      </c>
    </row>
    <row r="6456" spans="1:4" hidden="1">
      <c r="A6456" t="s">
        <v>430</v>
      </c>
      <c r="B6456">
        <v>27</v>
      </c>
      <c r="C6456">
        <v>334</v>
      </c>
      <c r="D6456" t="s">
        <v>2046</v>
      </c>
    </row>
    <row r="6457" spans="1:4" hidden="1">
      <c r="A6457" t="s">
        <v>2035</v>
      </c>
      <c r="B6457">
        <v>27</v>
      </c>
      <c r="C6457">
        <v>334</v>
      </c>
      <c r="D6457" t="s">
        <v>2046</v>
      </c>
    </row>
    <row r="6458" spans="1:4" hidden="1">
      <c r="A6458" t="s">
        <v>178</v>
      </c>
      <c r="B6458">
        <v>27</v>
      </c>
      <c r="C6458">
        <v>334</v>
      </c>
      <c r="D6458" t="s">
        <v>2046</v>
      </c>
    </row>
    <row r="6459" spans="1:4" hidden="1">
      <c r="A6459" t="s">
        <v>179</v>
      </c>
      <c r="B6459">
        <v>27</v>
      </c>
      <c r="C6459">
        <v>334</v>
      </c>
      <c r="D6459" t="s">
        <v>2046</v>
      </c>
    </row>
    <row r="6460" spans="1:4" hidden="1">
      <c r="A6460" t="s">
        <v>180</v>
      </c>
      <c r="B6460">
        <v>27</v>
      </c>
      <c r="C6460">
        <v>334</v>
      </c>
      <c r="D6460" t="s">
        <v>2046</v>
      </c>
    </row>
    <row r="6461" spans="1:4" hidden="1">
      <c r="A6461" t="s">
        <v>2244</v>
      </c>
      <c r="B6461">
        <v>27</v>
      </c>
      <c r="C6461">
        <v>334</v>
      </c>
      <c r="D6461" t="s">
        <v>2046</v>
      </c>
    </row>
    <row r="6462" spans="1:4" hidden="1">
      <c r="A6462" t="s">
        <v>44</v>
      </c>
      <c r="B6462">
        <v>27</v>
      </c>
      <c r="C6462">
        <v>334</v>
      </c>
      <c r="D6462" t="s">
        <v>2046</v>
      </c>
    </row>
    <row r="6463" spans="1:4" hidden="1">
      <c r="A6463" t="s">
        <v>431</v>
      </c>
      <c r="B6463">
        <v>27</v>
      </c>
      <c r="C6463">
        <v>668</v>
      </c>
      <c r="D6463" t="s">
        <v>2046</v>
      </c>
    </row>
    <row r="6464" spans="1:4" hidden="1">
      <c r="A6464" t="s">
        <v>181</v>
      </c>
      <c r="B6464">
        <v>27</v>
      </c>
      <c r="C6464">
        <v>334</v>
      </c>
      <c r="D6464" t="s">
        <v>2046</v>
      </c>
    </row>
    <row r="6465" spans="1:4" hidden="1">
      <c r="A6465" t="s">
        <v>182</v>
      </c>
      <c r="B6465">
        <v>27</v>
      </c>
      <c r="C6465">
        <v>334</v>
      </c>
      <c r="D6465" t="s">
        <v>2046</v>
      </c>
    </row>
    <row r="6466" spans="1:4" hidden="1">
      <c r="A6466" t="s">
        <v>81</v>
      </c>
      <c r="B6466">
        <v>27</v>
      </c>
      <c r="C6466">
        <v>334</v>
      </c>
      <c r="D6466" t="s">
        <v>2046</v>
      </c>
    </row>
    <row r="6467" spans="1:4" hidden="1">
      <c r="A6467" t="s">
        <v>2327</v>
      </c>
      <c r="B6467">
        <v>27</v>
      </c>
      <c r="C6467">
        <v>366</v>
      </c>
      <c r="D6467" t="s">
        <v>2046</v>
      </c>
    </row>
    <row r="6468" spans="1:4" hidden="1">
      <c r="A6468" t="s">
        <v>83</v>
      </c>
      <c r="B6468">
        <v>27</v>
      </c>
      <c r="C6468">
        <v>334</v>
      </c>
      <c r="D6468" t="s">
        <v>2046</v>
      </c>
    </row>
    <row r="6469" spans="1:4" hidden="1">
      <c r="A6469" t="s">
        <v>310</v>
      </c>
      <c r="B6469">
        <v>27</v>
      </c>
      <c r="C6469">
        <v>334</v>
      </c>
      <c r="D6469" t="s">
        <v>2046</v>
      </c>
    </row>
    <row r="6470" spans="1:4" hidden="1">
      <c r="A6470" t="s">
        <v>2245</v>
      </c>
      <c r="B6470">
        <v>27</v>
      </c>
      <c r="C6470">
        <v>334</v>
      </c>
      <c r="D6470" t="s">
        <v>2046</v>
      </c>
    </row>
    <row r="6471" spans="1:4" hidden="1">
      <c r="A6471" t="s">
        <v>2246</v>
      </c>
      <c r="B6471">
        <v>27</v>
      </c>
      <c r="C6471">
        <v>334</v>
      </c>
      <c r="D6471" t="s">
        <v>2046</v>
      </c>
    </row>
    <row r="6472" spans="1:4" hidden="1">
      <c r="A6472" t="s">
        <v>579</v>
      </c>
      <c r="B6472">
        <v>27</v>
      </c>
      <c r="C6472">
        <v>334</v>
      </c>
      <c r="D6472" t="s">
        <v>2046</v>
      </c>
    </row>
    <row r="6473" spans="1:4" hidden="1">
      <c r="A6473" t="s">
        <v>2247</v>
      </c>
      <c r="B6473">
        <v>27</v>
      </c>
      <c r="C6473">
        <v>334</v>
      </c>
      <c r="D6473" t="s">
        <v>2046</v>
      </c>
    </row>
    <row r="6474" spans="1:4" hidden="1">
      <c r="A6474" t="s">
        <v>2248</v>
      </c>
      <c r="B6474">
        <v>27</v>
      </c>
      <c r="C6474">
        <v>334</v>
      </c>
      <c r="D6474" t="s">
        <v>2046</v>
      </c>
    </row>
    <row r="6475" spans="1:4" hidden="1">
      <c r="A6475" t="s">
        <v>2249</v>
      </c>
      <c r="B6475">
        <v>27</v>
      </c>
      <c r="C6475">
        <v>334</v>
      </c>
      <c r="D6475" t="s">
        <v>2046</v>
      </c>
    </row>
    <row r="6476" spans="1:4" hidden="1">
      <c r="A6476" t="s">
        <v>2250</v>
      </c>
      <c r="B6476">
        <v>27</v>
      </c>
      <c r="C6476">
        <v>334</v>
      </c>
      <c r="D6476" t="s">
        <v>2046</v>
      </c>
    </row>
    <row r="6477" spans="1:4" hidden="1">
      <c r="A6477" t="s">
        <v>2036</v>
      </c>
      <c r="B6477">
        <v>27</v>
      </c>
      <c r="C6477">
        <v>334</v>
      </c>
      <c r="D6477" t="s">
        <v>2046</v>
      </c>
    </row>
    <row r="6478" spans="1:4" hidden="1">
      <c r="A6478" t="s">
        <v>2328</v>
      </c>
      <c r="B6478">
        <v>27</v>
      </c>
      <c r="C6478">
        <v>183</v>
      </c>
      <c r="D6478" t="s">
        <v>2046</v>
      </c>
    </row>
    <row r="6479" spans="1:4" hidden="1">
      <c r="A6479" t="s">
        <v>448</v>
      </c>
      <c r="B6479">
        <v>27</v>
      </c>
      <c r="C6479">
        <v>334</v>
      </c>
      <c r="D6479" t="s">
        <v>2046</v>
      </c>
    </row>
    <row r="6480" spans="1:4" hidden="1">
      <c r="A6480" t="s">
        <v>2330</v>
      </c>
      <c r="B6480">
        <v>27</v>
      </c>
      <c r="C6480">
        <v>183</v>
      </c>
      <c r="D6480" t="s">
        <v>2046</v>
      </c>
    </row>
    <row r="6481" spans="1:4" hidden="1">
      <c r="A6481" t="s">
        <v>377</v>
      </c>
      <c r="B6481">
        <v>27</v>
      </c>
      <c r="C6481">
        <v>334</v>
      </c>
      <c r="D6481" t="s">
        <v>2046</v>
      </c>
    </row>
    <row r="6482" spans="1:4" hidden="1">
      <c r="A6482" t="s">
        <v>2331</v>
      </c>
      <c r="B6482">
        <v>27</v>
      </c>
      <c r="C6482">
        <v>366</v>
      </c>
      <c r="D6482" t="s">
        <v>2046</v>
      </c>
    </row>
    <row r="6483" spans="1:4" hidden="1">
      <c r="A6483" t="s">
        <v>2251</v>
      </c>
      <c r="B6483">
        <v>27</v>
      </c>
      <c r="C6483">
        <v>334</v>
      </c>
      <c r="D6483" t="s">
        <v>2046</v>
      </c>
    </row>
    <row r="6484" spans="1:4" hidden="1">
      <c r="A6484" t="s">
        <v>2252</v>
      </c>
      <c r="B6484">
        <v>27</v>
      </c>
      <c r="C6484">
        <v>334</v>
      </c>
      <c r="D6484" t="s">
        <v>2046</v>
      </c>
    </row>
    <row r="6485" spans="1:4" hidden="1">
      <c r="A6485" t="s">
        <v>2253</v>
      </c>
      <c r="B6485">
        <v>27</v>
      </c>
      <c r="C6485">
        <v>334</v>
      </c>
      <c r="D6485" t="s">
        <v>2046</v>
      </c>
    </row>
    <row r="6486" spans="1:4" hidden="1">
      <c r="A6486" t="s">
        <v>2254</v>
      </c>
      <c r="B6486">
        <v>27</v>
      </c>
      <c r="C6486">
        <v>334</v>
      </c>
      <c r="D6486" t="s">
        <v>2046</v>
      </c>
    </row>
    <row r="6487" spans="1:4" hidden="1">
      <c r="A6487" t="s">
        <v>2255</v>
      </c>
      <c r="B6487">
        <v>27</v>
      </c>
      <c r="C6487">
        <v>668</v>
      </c>
      <c r="D6487" t="s">
        <v>2046</v>
      </c>
    </row>
    <row r="6488" spans="1:4" hidden="1">
      <c r="A6488" t="s">
        <v>2256</v>
      </c>
      <c r="B6488">
        <v>27</v>
      </c>
      <c r="C6488">
        <v>668</v>
      </c>
      <c r="D6488" t="s">
        <v>2046</v>
      </c>
    </row>
    <row r="6489" spans="1:4" hidden="1">
      <c r="A6489" t="s">
        <v>2337</v>
      </c>
      <c r="B6489">
        <v>27</v>
      </c>
      <c r="C6489">
        <v>183</v>
      </c>
      <c r="D6489" t="s">
        <v>2046</v>
      </c>
    </row>
    <row r="6490" spans="1:4" hidden="1">
      <c r="A6490" t="s">
        <v>121</v>
      </c>
      <c r="B6490">
        <v>27</v>
      </c>
      <c r="C6490">
        <v>7392</v>
      </c>
      <c r="D6490" t="s">
        <v>2046</v>
      </c>
    </row>
    <row r="6491" spans="1:4" hidden="1">
      <c r="A6491" t="s">
        <v>122</v>
      </c>
      <c r="B6491">
        <v>27</v>
      </c>
      <c r="C6491">
        <v>7392</v>
      </c>
      <c r="D6491" t="s">
        <v>2046</v>
      </c>
    </row>
    <row r="6492" spans="1:4" hidden="1">
      <c r="A6492" t="s">
        <v>123</v>
      </c>
      <c r="B6492">
        <v>27</v>
      </c>
      <c r="C6492">
        <v>7392</v>
      </c>
      <c r="D6492" t="s">
        <v>2046</v>
      </c>
    </row>
    <row r="6493" spans="1:4" hidden="1">
      <c r="A6493" t="s">
        <v>124</v>
      </c>
      <c r="B6493">
        <v>27</v>
      </c>
      <c r="C6493">
        <v>7392</v>
      </c>
      <c r="D6493" t="s">
        <v>2046</v>
      </c>
    </row>
    <row r="6494" spans="1:4" hidden="1">
      <c r="A6494" t="s">
        <v>125</v>
      </c>
      <c r="B6494">
        <v>27</v>
      </c>
      <c r="C6494">
        <v>7392</v>
      </c>
      <c r="D6494" t="s">
        <v>2046</v>
      </c>
    </row>
    <row r="6495" spans="1:4" hidden="1">
      <c r="A6495" t="s">
        <v>126</v>
      </c>
      <c r="B6495">
        <v>27</v>
      </c>
      <c r="C6495">
        <v>7392</v>
      </c>
      <c r="D6495" t="s">
        <v>2046</v>
      </c>
    </row>
    <row r="6496" spans="1:4" hidden="1">
      <c r="A6496" t="s">
        <v>186</v>
      </c>
      <c r="B6496">
        <v>27</v>
      </c>
      <c r="C6496">
        <v>668</v>
      </c>
      <c r="D6496" t="s">
        <v>2046</v>
      </c>
    </row>
    <row r="6497" spans="1:4" hidden="1">
      <c r="A6497" t="s">
        <v>341</v>
      </c>
      <c r="B6497">
        <v>27</v>
      </c>
      <c r="C6497">
        <v>334</v>
      </c>
      <c r="D6497" t="s">
        <v>2046</v>
      </c>
    </row>
    <row r="6498" spans="1:4" hidden="1">
      <c r="A6498" t="s">
        <v>343</v>
      </c>
      <c r="B6498">
        <v>27</v>
      </c>
      <c r="C6498">
        <v>334</v>
      </c>
      <c r="D6498" t="s">
        <v>2046</v>
      </c>
    </row>
    <row r="6499" spans="1:4" hidden="1">
      <c r="A6499" t="s">
        <v>521</v>
      </c>
      <c r="B6499">
        <v>27</v>
      </c>
      <c r="C6499">
        <v>334</v>
      </c>
      <c r="D6499" t="s">
        <v>2046</v>
      </c>
    </row>
    <row r="6500" spans="1:4" hidden="1">
      <c r="A6500" t="s">
        <v>522</v>
      </c>
      <c r="B6500">
        <v>27</v>
      </c>
      <c r="C6500">
        <v>334</v>
      </c>
      <c r="D6500" t="s">
        <v>2046</v>
      </c>
    </row>
    <row r="6501" spans="1:4" hidden="1">
      <c r="A6501" t="s">
        <v>345</v>
      </c>
      <c r="B6501">
        <v>27</v>
      </c>
      <c r="C6501">
        <v>334</v>
      </c>
      <c r="D6501" t="s">
        <v>2046</v>
      </c>
    </row>
    <row r="6502" spans="1:4" hidden="1">
      <c r="A6502" t="s">
        <v>347</v>
      </c>
      <c r="B6502">
        <v>27</v>
      </c>
      <c r="C6502">
        <v>334</v>
      </c>
      <c r="D6502" t="s">
        <v>2046</v>
      </c>
    </row>
    <row r="6503" spans="1:4" hidden="1">
      <c r="A6503" t="s">
        <v>2257</v>
      </c>
      <c r="B6503">
        <v>27</v>
      </c>
      <c r="C6503">
        <v>1410</v>
      </c>
      <c r="D6503" t="s">
        <v>2046</v>
      </c>
    </row>
    <row r="6504" spans="1:4" hidden="1">
      <c r="A6504" t="s">
        <v>2260</v>
      </c>
      <c r="B6504">
        <v>27</v>
      </c>
      <c r="C6504">
        <v>334</v>
      </c>
      <c r="D6504" t="s">
        <v>2046</v>
      </c>
    </row>
    <row r="6505" spans="1:4" hidden="1">
      <c r="A6505" t="s">
        <v>2261</v>
      </c>
      <c r="B6505">
        <v>27</v>
      </c>
      <c r="C6505">
        <v>334</v>
      </c>
      <c r="D6505" t="s">
        <v>2046</v>
      </c>
    </row>
    <row r="6506" spans="1:4" hidden="1">
      <c r="A6506" t="s">
        <v>2045</v>
      </c>
      <c r="B6506">
        <v>28</v>
      </c>
      <c r="C6506">
        <v>8</v>
      </c>
      <c r="D6506" t="s">
        <v>2046</v>
      </c>
    </row>
    <row r="6507" spans="1:4" hidden="1">
      <c r="A6507" t="s">
        <v>129</v>
      </c>
      <c r="B6507">
        <v>28</v>
      </c>
      <c r="C6507">
        <v>1</v>
      </c>
      <c r="D6507" t="s">
        <v>2046</v>
      </c>
    </row>
    <row r="6508" spans="1:4" hidden="1">
      <c r="A6508" t="s">
        <v>2047</v>
      </c>
      <c r="B6508">
        <v>28</v>
      </c>
      <c r="C6508">
        <v>2</v>
      </c>
      <c r="D6508" t="s">
        <v>2046</v>
      </c>
    </row>
    <row r="6509" spans="1:4" hidden="1">
      <c r="A6509" t="s">
        <v>2048</v>
      </c>
      <c r="B6509">
        <v>28</v>
      </c>
      <c r="C6509">
        <v>4</v>
      </c>
      <c r="D6509" t="s">
        <v>2046</v>
      </c>
    </row>
    <row r="6510" spans="1:4" hidden="1">
      <c r="A6510" t="s">
        <v>2049</v>
      </c>
      <c r="B6510">
        <v>28</v>
      </c>
      <c r="C6510">
        <v>2</v>
      </c>
      <c r="D6510" t="s">
        <v>2046</v>
      </c>
    </row>
    <row r="6511" spans="1:4" hidden="1">
      <c r="A6511" t="s">
        <v>383</v>
      </c>
      <c r="B6511">
        <v>28</v>
      </c>
      <c r="C6511">
        <v>2</v>
      </c>
      <c r="D6511" t="s">
        <v>2046</v>
      </c>
    </row>
    <row r="6512" spans="1:4" hidden="1">
      <c r="A6512" t="s">
        <v>2050</v>
      </c>
      <c r="B6512">
        <v>28</v>
      </c>
      <c r="C6512">
        <v>8</v>
      </c>
      <c r="D6512" t="s">
        <v>2046</v>
      </c>
    </row>
    <row r="6513" spans="1:4" hidden="1">
      <c r="A6513" t="s">
        <v>2051</v>
      </c>
      <c r="B6513">
        <v>28</v>
      </c>
      <c r="C6513">
        <v>1</v>
      </c>
      <c r="D6513" t="s">
        <v>2046</v>
      </c>
    </row>
    <row r="6514" spans="1:4" hidden="1">
      <c r="A6514" t="s">
        <v>413</v>
      </c>
      <c r="B6514">
        <v>28</v>
      </c>
      <c r="C6514">
        <v>1</v>
      </c>
      <c r="D6514" t="s">
        <v>2046</v>
      </c>
    </row>
    <row r="6515" spans="1:4" hidden="1">
      <c r="A6515" t="s">
        <v>384</v>
      </c>
      <c r="B6515">
        <v>28</v>
      </c>
      <c r="C6515">
        <v>2</v>
      </c>
      <c r="D6515" t="s">
        <v>2046</v>
      </c>
    </row>
    <row r="6516" spans="1:4" hidden="1">
      <c r="A6516" t="s">
        <v>2052</v>
      </c>
      <c r="B6516">
        <v>28</v>
      </c>
      <c r="C6516">
        <v>12</v>
      </c>
      <c r="D6516" t="s">
        <v>2046</v>
      </c>
    </row>
    <row r="6517" spans="1:4" hidden="1">
      <c r="A6517" t="s">
        <v>2053</v>
      </c>
      <c r="B6517">
        <v>28</v>
      </c>
      <c r="C6517">
        <v>2</v>
      </c>
      <c r="D6517" t="s">
        <v>2046</v>
      </c>
    </row>
    <row r="6518" spans="1:4" hidden="1">
      <c r="A6518" t="s">
        <v>2054</v>
      </c>
      <c r="B6518">
        <v>28</v>
      </c>
      <c r="C6518">
        <v>1</v>
      </c>
      <c r="D6518" t="s">
        <v>2046</v>
      </c>
    </row>
    <row r="6519" spans="1:4" hidden="1">
      <c r="A6519" t="s">
        <v>2055</v>
      </c>
      <c r="B6519">
        <v>28</v>
      </c>
      <c r="C6519">
        <v>1</v>
      </c>
      <c r="D6519" t="s">
        <v>2046</v>
      </c>
    </row>
    <row r="6520" spans="1:4" hidden="1">
      <c r="A6520" t="s">
        <v>385</v>
      </c>
      <c r="B6520">
        <v>28</v>
      </c>
      <c r="C6520">
        <v>4</v>
      </c>
      <c r="D6520" t="s">
        <v>2046</v>
      </c>
    </row>
    <row r="6521" spans="1:4" hidden="1">
      <c r="A6521" t="s">
        <v>2056</v>
      </c>
      <c r="B6521">
        <v>28</v>
      </c>
      <c r="C6521">
        <v>4</v>
      </c>
      <c r="D6521" t="s">
        <v>2046</v>
      </c>
    </row>
    <row r="6522" spans="1:4" hidden="1">
      <c r="A6522" t="s">
        <v>553</v>
      </c>
      <c r="B6522">
        <v>28</v>
      </c>
      <c r="C6522">
        <v>13</v>
      </c>
      <c r="D6522" t="s">
        <v>2046</v>
      </c>
    </row>
    <row r="6523" spans="1:4" hidden="1">
      <c r="A6523" t="s">
        <v>492</v>
      </c>
      <c r="B6523">
        <v>28</v>
      </c>
      <c r="C6523">
        <v>9</v>
      </c>
      <c r="D6523" t="s">
        <v>2046</v>
      </c>
    </row>
    <row r="6524" spans="1:4" hidden="1">
      <c r="A6524" t="s">
        <v>493</v>
      </c>
      <c r="B6524">
        <v>28</v>
      </c>
      <c r="C6524">
        <v>3</v>
      </c>
      <c r="D6524" t="s">
        <v>2046</v>
      </c>
    </row>
    <row r="6525" spans="1:4" hidden="1">
      <c r="A6525" t="s">
        <v>414</v>
      </c>
      <c r="B6525">
        <v>28</v>
      </c>
      <c r="C6525">
        <v>1</v>
      </c>
      <c r="D6525" t="s">
        <v>2046</v>
      </c>
    </row>
    <row r="6526" spans="1:4" hidden="1">
      <c r="A6526" t="s">
        <v>1732</v>
      </c>
      <c r="B6526">
        <v>28</v>
      </c>
      <c r="C6526">
        <v>1</v>
      </c>
      <c r="D6526" t="s">
        <v>2046</v>
      </c>
    </row>
    <row r="6527" spans="1:4" hidden="1">
      <c r="A6527" t="s">
        <v>2057</v>
      </c>
      <c r="B6527">
        <v>28</v>
      </c>
      <c r="C6527">
        <v>1</v>
      </c>
      <c r="D6527" t="s">
        <v>2046</v>
      </c>
    </row>
    <row r="6528" spans="1:4" hidden="1">
      <c r="A6528" t="s">
        <v>2058</v>
      </c>
      <c r="B6528">
        <v>28</v>
      </c>
      <c r="C6528">
        <v>2</v>
      </c>
      <c r="D6528" t="s">
        <v>2046</v>
      </c>
    </row>
    <row r="6529" spans="1:4" hidden="1">
      <c r="A6529" t="s">
        <v>355</v>
      </c>
      <c r="B6529">
        <v>28</v>
      </c>
      <c r="C6529">
        <v>1</v>
      </c>
      <c r="D6529" t="s">
        <v>2046</v>
      </c>
    </row>
    <row r="6530" spans="1:4" hidden="1">
      <c r="A6530" t="s">
        <v>2059</v>
      </c>
      <c r="B6530">
        <v>28</v>
      </c>
      <c r="C6530">
        <v>4</v>
      </c>
      <c r="D6530" t="s">
        <v>2046</v>
      </c>
    </row>
    <row r="6531" spans="1:4" hidden="1">
      <c r="A6531" t="s">
        <v>356</v>
      </c>
      <c r="B6531">
        <v>28</v>
      </c>
      <c r="C6531">
        <v>3</v>
      </c>
      <c r="D6531" t="s">
        <v>2046</v>
      </c>
    </row>
    <row r="6532" spans="1:4" hidden="1">
      <c r="A6532" t="s">
        <v>2060</v>
      </c>
      <c r="B6532">
        <v>28</v>
      </c>
      <c r="C6532">
        <v>2</v>
      </c>
      <c r="D6532" t="s">
        <v>2046</v>
      </c>
    </row>
    <row r="6533" spans="1:4" hidden="1">
      <c r="A6533" t="s">
        <v>357</v>
      </c>
      <c r="B6533">
        <v>28</v>
      </c>
      <c r="C6533">
        <v>1</v>
      </c>
      <c r="D6533" t="s">
        <v>2046</v>
      </c>
    </row>
    <row r="6534" spans="1:4" hidden="1">
      <c r="A6534" t="s">
        <v>1734</v>
      </c>
      <c r="B6534">
        <v>28</v>
      </c>
      <c r="C6534">
        <v>3</v>
      </c>
      <c r="D6534" t="s">
        <v>2046</v>
      </c>
    </row>
    <row r="6535" spans="1:4" hidden="1">
      <c r="A6535" t="s">
        <v>415</v>
      </c>
      <c r="B6535">
        <v>28</v>
      </c>
      <c r="C6535">
        <v>2</v>
      </c>
      <c r="D6535" t="s">
        <v>2046</v>
      </c>
    </row>
    <row r="6536" spans="1:4" hidden="1">
      <c r="A6536" t="s">
        <v>358</v>
      </c>
      <c r="B6536">
        <v>28</v>
      </c>
      <c r="C6536">
        <v>5</v>
      </c>
      <c r="D6536" t="s">
        <v>2046</v>
      </c>
    </row>
    <row r="6537" spans="1:4" hidden="1">
      <c r="A6537" t="s">
        <v>1735</v>
      </c>
      <c r="B6537">
        <v>28</v>
      </c>
      <c r="C6537">
        <v>2</v>
      </c>
      <c r="D6537" t="s">
        <v>2046</v>
      </c>
    </row>
    <row r="6538" spans="1:4" hidden="1">
      <c r="A6538" t="s">
        <v>1736</v>
      </c>
      <c r="B6538">
        <v>28</v>
      </c>
      <c r="C6538">
        <v>4</v>
      </c>
      <c r="D6538" t="s">
        <v>2046</v>
      </c>
    </row>
    <row r="6539" spans="1:4" hidden="1">
      <c r="A6539" t="s">
        <v>2061</v>
      </c>
      <c r="B6539">
        <v>28</v>
      </c>
      <c r="C6539">
        <v>2</v>
      </c>
      <c r="D6539" t="s">
        <v>2046</v>
      </c>
    </row>
    <row r="6540" spans="1:4" hidden="1">
      <c r="A6540" t="s">
        <v>2062</v>
      </c>
      <c r="B6540">
        <v>28</v>
      </c>
      <c r="C6540">
        <v>1</v>
      </c>
      <c r="D6540" t="s">
        <v>2046</v>
      </c>
    </row>
    <row r="6541" spans="1:4" hidden="1">
      <c r="A6541" t="s">
        <v>2063</v>
      </c>
      <c r="B6541">
        <v>28</v>
      </c>
      <c r="C6541">
        <v>1</v>
      </c>
      <c r="D6541" t="s">
        <v>2046</v>
      </c>
    </row>
    <row r="6542" spans="1:4" hidden="1">
      <c r="A6542" t="s">
        <v>2064</v>
      </c>
      <c r="B6542">
        <v>28</v>
      </c>
      <c r="C6542">
        <v>1</v>
      </c>
      <c r="D6542" t="s">
        <v>2046</v>
      </c>
    </row>
    <row r="6543" spans="1:4" hidden="1">
      <c r="A6543" t="s">
        <v>2065</v>
      </c>
      <c r="B6543">
        <v>28</v>
      </c>
      <c r="C6543">
        <v>1</v>
      </c>
      <c r="D6543" t="s">
        <v>2046</v>
      </c>
    </row>
    <row r="6544" spans="1:4" hidden="1">
      <c r="A6544" t="s">
        <v>2066</v>
      </c>
      <c r="B6544">
        <v>28</v>
      </c>
      <c r="C6544">
        <v>1</v>
      </c>
      <c r="D6544" t="s">
        <v>2046</v>
      </c>
    </row>
    <row r="6545" spans="1:4" hidden="1">
      <c r="A6545" t="s">
        <v>2067</v>
      </c>
      <c r="B6545">
        <v>28</v>
      </c>
      <c r="C6545">
        <v>1</v>
      </c>
      <c r="D6545" t="s">
        <v>2046</v>
      </c>
    </row>
    <row r="6546" spans="1:4" hidden="1">
      <c r="A6546" t="s">
        <v>1737</v>
      </c>
      <c r="B6546">
        <v>28</v>
      </c>
      <c r="C6546">
        <v>1</v>
      </c>
      <c r="D6546" t="s">
        <v>2046</v>
      </c>
    </row>
    <row r="6547" spans="1:4" hidden="1">
      <c r="A6547" t="s">
        <v>2341</v>
      </c>
      <c r="B6547">
        <v>28</v>
      </c>
      <c r="C6547">
        <v>200</v>
      </c>
      <c r="D6547" t="s">
        <v>2046</v>
      </c>
    </row>
    <row r="6548" spans="1:4" hidden="1">
      <c r="A6548" t="s">
        <v>2068</v>
      </c>
      <c r="B6548">
        <v>28</v>
      </c>
      <c r="C6548">
        <v>1</v>
      </c>
      <c r="D6548" t="s">
        <v>2046</v>
      </c>
    </row>
    <row r="6549" spans="1:4" hidden="1">
      <c r="A6549" t="s">
        <v>2069</v>
      </c>
      <c r="B6549">
        <v>28</v>
      </c>
      <c r="C6549">
        <v>2</v>
      </c>
      <c r="D6549" t="s">
        <v>2046</v>
      </c>
    </row>
    <row r="6550" spans="1:4" hidden="1">
      <c r="A6550" t="s">
        <v>2070</v>
      </c>
      <c r="B6550">
        <v>28</v>
      </c>
      <c r="C6550">
        <v>2</v>
      </c>
      <c r="D6550" t="s">
        <v>2046</v>
      </c>
    </row>
    <row r="6551" spans="1:4" hidden="1">
      <c r="A6551" t="s">
        <v>2071</v>
      </c>
      <c r="B6551">
        <v>28</v>
      </c>
      <c r="C6551">
        <v>2</v>
      </c>
      <c r="D6551" t="s">
        <v>2046</v>
      </c>
    </row>
    <row r="6552" spans="1:4" hidden="1">
      <c r="A6552" t="s">
        <v>2072</v>
      </c>
      <c r="B6552">
        <v>28</v>
      </c>
      <c r="C6552">
        <v>1</v>
      </c>
      <c r="D6552" t="s">
        <v>2046</v>
      </c>
    </row>
    <row r="6553" spans="1:4" hidden="1">
      <c r="A6553" t="s">
        <v>554</v>
      </c>
      <c r="B6553">
        <v>28</v>
      </c>
      <c r="C6553">
        <v>1</v>
      </c>
      <c r="D6553" t="s">
        <v>2046</v>
      </c>
    </row>
    <row r="6554" spans="1:4" hidden="1">
      <c r="A6554" t="s">
        <v>538</v>
      </c>
      <c r="B6554">
        <v>28</v>
      </c>
      <c r="C6554">
        <v>1</v>
      </c>
      <c r="D6554" t="s">
        <v>2046</v>
      </c>
    </row>
    <row r="6555" spans="1:4" hidden="1">
      <c r="A6555" t="s">
        <v>1740</v>
      </c>
      <c r="B6555">
        <v>28</v>
      </c>
      <c r="C6555">
        <v>1</v>
      </c>
      <c r="D6555" t="s">
        <v>2046</v>
      </c>
    </row>
    <row r="6556" spans="1:4" hidden="1">
      <c r="A6556" t="s">
        <v>1741</v>
      </c>
      <c r="B6556">
        <v>28</v>
      </c>
      <c r="C6556">
        <v>1</v>
      </c>
      <c r="D6556" t="s">
        <v>2046</v>
      </c>
    </row>
    <row r="6557" spans="1:4" hidden="1">
      <c r="A6557" t="s">
        <v>555</v>
      </c>
      <c r="B6557">
        <v>28</v>
      </c>
      <c r="C6557">
        <v>1</v>
      </c>
      <c r="D6557" t="s">
        <v>2046</v>
      </c>
    </row>
    <row r="6558" spans="1:4" hidden="1">
      <c r="A6558" t="s">
        <v>2073</v>
      </c>
      <c r="B6558">
        <v>28</v>
      </c>
      <c r="C6558">
        <v>1</v>
      </c>
      <c r="D6558" t="s">
        <v>2046</v>
      </c>
    </row>
    <row r="6559" spans="1:4" hidden="1">
      <c r="A6559" t="s">
        <v>2338</v>
      </c>
      <c r="B6559">
        <v>28</v>
      </c>
      <c r="C6559">
        <v>24</v>
      </c>
      <c r="D6559" t="s">
        <v>2046</v>
      </c>
    </row>
    <row r="6560" spans="1:4" hidden="1">
      <c r="A6560" t="s">
        <v>2074</v>
      </c>
      <c r="B6560">
        <v>28</v>
      </c>
      <c r="C6560">
        <v>2</v>
      </c>
      <c r="D6560" t="s">
        <v>2046</v>
      </c>
    </row>
    <row r="6561" spans="1:4" hidden="1">
      <c r="A6561" t="s">
        <v>2075</v>
      </c>
      <c r="B6561">
        <v>28</v>
      </c>
      <c r="C6561">
        <v>2</v>
      </c>
      <c r="D6561" t="s">
        <v>2046</v>
      </c>
    </row>
    <row r="6562" spans="1:4" hidden="1">
      <c r="A6562" t="s">
        <v>1742</v>
      </c>
      <c r="B6562">
        <v>28</v>
      </c>
      <c r="C6562">
        <v>2</v>
      </c>
      <c r="D6562" t="s">
        <v>2046</v>
      </c>
    </row>
    <row r="6563" spans="1:4" hidden="1">
      <c r="A6563" t="s">
        <v>1727</v>
      </c>
      <c r="B6563">
        <v>28</v>
      </c>
      <c r="C6563">
        <v>1</v>
      </c>
      <c r="D6563" t="s">
        <v>2046</v>
      </c>
    </row>
    <row r="6564" spans="1:4" hidden="1">
      <c r="A6564" t="s">
        <v>2076</v>
      </c>
      <c r="B6564">
        <v>28</v>
      </c>
      <c r="C6564">
        <v>1</v>
      </c>
      <c r="D6564" t="s">
        <v>2046</v>
      </c>
    </row>
    <row r="6565" spans="1:4" hidden="1">
      <c r="A6565" t="s">
        <v>290</v>
      </c>
      <c r="B6565">
        <v>28</v>
      </c>
      <c r="C6565">
        <v>1</v>
      </c>
      <c r="D6565" t="s">
        <v>2046</v>
      </c>
    </row>
    <row r="6566" spans="1:4" hidden="1">
      <c r="A6566" t="s">
        <v>291</v>
      </c>
      <c r="B6566">
        <v>28</v>
      </c>
      <c r="C6566">
        <v>1</v>
      </c>
      <c r="D6566" t="s">
        <v>2046</v>
      </c>
    </row>
    <row r="6567" spans="1:4" hidden="1">
      <c r="A6567" t="s">
        <v>2077</v>
      </c>
      <c r="B6567">
        <v>28</v>
      </c>
      <c r="C6567">
        <v>1</v>
      </c>
      <c r="D6567" t="s">
        <v>2046</v>
      </c>
    </row>
    <row r="6568" spans="1:4" hidden="1">
      <c r="A6568" t="s">
        <v>131</v>
      </c>
      <c r="B6568">
        <v>28</v>
      </c>
      <c r="C6568">
        <v>1</v>
      </c>
      <c r="D6568" t="s">
        <v>2046</v>
      </c>
    </row>
    <row r="6569" spans="1:4" hidden="1">
      <c r="A6569" t="s">
        <v>321</v>
      </c>
      <c r="B6569">
        <v>28</v>
      </c>
      <c r="C6569">
        <v>2</v>
      </c>
      <c r="D6569" t="s">
        <v>2046</v>
      </c>
    </row>
    <row r="6570" spans="1:4" hidden="1">
      <c r="A6570" t="s">
        <v>1743</v>
      </c>
      <c r="B6570">
        <v>28</v>
      </c>
      <c r="C6570">
        <v>1</v>
      </c>
      <c r="D6570" t="s">
        <v>2046</v>
      </c>
    </row>
    <row r="6571" spans="1:4" hidden="1">
      <c r="A6571" t="s">
        <v>2078</v>
      </c>
      <c r="B6571">
        <v>28</v>
      </c>
      <c r="C6571">
        <v>1</v>
      </c>
      <c r="D6571" t="s">
        <v>2046</v>
      </c>
    </row>
    <row r="6572" spans="1:4" hidden="1">
      <c r="A6572" t="s">
        <v>1744</v>
      </c>
      <c r="B6572">
        <v>28</v>
      </c>
      <c r="C6572">
        <v>1</v>
      </c>
      <c r="D6572" t="s">
        <v>2046</v>
      </c>
    </row>
    <row r="6573" spans="1:4" hidden="1">
      <c r="A6573" t="s">
        <v>193</v>
      </c>
      <c r="B6573">
        <v>28</v>
      </c>
      <c r="C6573">
        <v>1</v>
      </c>
      <c r="D6573" t="s">
        <v>2046</v>
      </c>
    </row>
    <row r="6574" spans="1:4" hidden="1">
      <c r="A6574" t="s">
        <v>2079</v>
      </c>
      <c r="B6574">
        <v>28</v>
      </c>
      <c r="C6574">
        <v>1</v>
      </c>
      <c r="D6574" t="s">
        <v>2046</v>
      </c>
    </row>
    <row r="6575" spans="1:4" hidden="1">
      <c r="A6575" t="s">
        <v>539</v>
      </c>
      <c r="B6575">
        <v>28</v>
      </c>
      <c r="C6575">
        <v>2</v>
      </c>
      <c r="D6575" t="s">
        <v>2046</v>
      </c>
    </row>
    <row r="6576" spans="1:4" hidden="1">
      <c r="A6576" t="s">
        <v>2080</v>
      </c>
      <c r="B6576">
        <v>28</v>
      </c>
      <c r="C6576">
        <v>2</v>
      </c>
      <c r="D6576" t="s">
        <v>2046</v>
      </c>
    </row>
    <row r="6577" spans="1:4" hidden="1">
      <c r="A6577" t="s">
        <v>2081</v>
      </c>
      <c r="B6577">
        <v>28</v>
      </c>
      <c r="C6577">
        <v>1</v>
      </c>
      <c r="D6577" t="s">
        <v>2046</v>
      </c>
    </row>
    <row r="6578" spans="1:4" hidden="1">
      <c r="A6578" t="s">
        <v>294</v>
      </c>
      <c r="B6578">
        <v>28</v>
      </c>
      <c r="C6578">
        <v>1</v>
      </c>
      <c r="D6578" t="s">
        <v>2046</v>
      </c>
    </row>
    <row r="6579" spans="1:4" hidden="1">
      <c r="A6579" t="s">
        <v>2082</v>
      </c>
      <c r="B6579">
        <v>28</v>
      </c>
      <c r="C6579">
        <v>1</v>
      </c>
      <c r="D6579" t="s">
        <v>2046</v>
      </c>
    </row>
    <row r="6580" spans="1:4" hidden="1">
      <c r="A6580" t="s">
        <v>2083</v>
      </c>
      <c r="B6580">
        <v>28</v>
      </c>
      <c r="C6580">
        <v>1</v>
      </c>
      <c r="D6580" t="s">
        <v>2046</v>
      </c>
    </row>
    <row r="6581" spans="1:4" hidden="1">
      <c r="A6581" t="s">
        <v>88</v>
      </c>
      <c r="B6581">
        <v>28</v>
      </c>
      <c r="C6581">
        <v>1</v>
      </c>
      <c r="D6581" t="s">
        <v>2046</v>
      </c>
    </row>
    <row r="6582" spans="1:4" hidden="1">
      <c r="A6582" t="s">
        <v>322</v>
      </c>
      <c r="B6582">
        <v>28</v>
      </c>
      <c r="C6582">
        <v>1</v>
      </c>
      <c r="D6582" t="s">
        <v>2046</v>
      </c>
    </row>
    <row r="6583" spans="1:4" hidden="1">
      <c r="A6583" t="s">
        <v>323</v>
      </c>
      <c r="B6583">
        <v>28</v>
      </c>
      <c r="C6583">
        <v>2</v>
      </c>
      <c r="D6583" t="s">
        <v>2046</v>
      </c>
    </row>
    <row r="6584" spans="1:4" hidden="1">
      <c r="A6584" t="s">
        <v>2084</v>
      </c>
      <c r="B6584">
        <v>28</v>
      </c>
      <c r="C6584">
        <v>1</v>
      </c>
      <c r="D6584" t="s">
        <v>2046</v>
      </c>
    </row>
    <row r="6585" spans="1:4" hidden="1">
      <c r="A6585" t="s">
        <v>90</v>
      </c>
      <c r="B6585">
        <v>28</v>
      </c>
      <c r="C6585">
        <v>1</v>
      </c>
      <c r="D6585" t="s">
        <v>2046</v>
      </c>
    </row>
    <row r="6586" spans="1:4" hidden="1">
      <c r="A6586" t="s">
        <v>2085</v>
      </c>
      <c r="B6586">
        <v>28</v>
      </c>
      <c r="C6586">
        <v>1</v>
      </c>
      <c r="D6586" t="s">
        <v>2046</v>
      </c>
    </row>
    <row r="6587" spans="1:4" hidden="1">
      <c r="A6587" t="s">
        <v>2086</v>
      </c>
      <c r="B6587">
        <v>28</v>
      </c>
      <c r="C6587">
        <v>1</v>
      </c>
      <c r="D6587" t="s">
        <v>2046</v>
      </c>
    </row>
    <row r="6588" spans="1:4" hidden="1">
      <c r="A6588" t="s">
        <v>133</v>
      </c>
      <c r="B6588">
        <v>28</v>
      </c>
      <c r="C6588">
        <v>1</v>
      </c>
      <c r="D6588" t="s">
        <v>2046</v>
      </c>
    </row>
    <row r="6589" spans="1:4" hidden="1">
      <c r="A6589" t="s">
        <v>134</v>
      </c>
      <c r="B6589">
        <v>28</v>
      </c>
      <c r="C6589">
        <v>1</v>
      </c>
      <c r="D6589" t="s">
        <v>2046</v>
      </c>
    </row>
    <row r="6590" spans="1:4" hidden="1">
      <c r="A6590" t="s">
        <v>1715</v>
      </c>
      <c r="B6590">
        <v>28</v>
      </c>
      <c r="C6590">
        <v>1</v>
      </c>
      <c r="D6590" t="s">
        <v>2046</v>
      </c>
    </row>
    <row r="6591" spans="1:4" hidden="1">
      <c r="A6591" t="s">
        <v>2087</v>
      </c>
      <c r="B6591">
        <v>28</v>
      </c>
      <c r="C6591">
        <v>4</v>
      </c>
      <c r="D6591" t="s">
        <v>2046</v>
      </c>
    </row>
    <row r="6592" spans="1:4" hidden="1">
      <c r="A6592" t="s">
        <v>2088</v>
      </c>
      <c r="B6592">
        <v>28</v>
      </c>
      <c r="C6592">
        <v>4</v>
      </c>
      <c r="D6592" t="s">
        <v>2046</v>
      </c>
    </row>
    <row r="6593" spans="1:4" hidden="1">
      <c r="A6593" t="s">
        <v>2089</v>
      </c>
      <c r="B6593">
        <v>28</v>
      </c>
      <c r="C6593">
        <v>1</v>
      </c>
      <c r="D6593" t="s">
        <v>2046</v>
      </c>
    </row>
    <row r="6594" spans="1:4" hidden="1">
      <c r="A6594" t="s">
        <v>91</v>
      </c>
      <c r="B6594">
        <v>28</v>
      </c>
      <c r="C6594">
        <v>1</v>
      </c>
      <c r="D6594" t="s">
        <v>2046</v>
      </c>
    </row>
    <row r="6595" spans="1:4" hidden="1">
      <c r="A6595" t="s">
        <v>526</v>
      </c>
      <c r="B6595">
        <v>28</v>
      </c>
      <c r="C6595">
        <v>1</v>
      </c>
      <c r="D6595" t="s">
        <v>2046</v>
      </c>
    </row>
    <row r="6596" spans="1:4" hidden="1">
      <c r="A6596" t="s">
        <v>194</v>
      </c>
      <c r="B6596">
        <v>28</v>
      </c>
      <c r="C6596">
        <v>1</v>
      </c>
      <c r="D6596" t="s">
        <v>2046</v>
      </c>
    </row>
    <row r="6597" spans="1:4" hidden="1">
      <c r="A6597" t="s">
        <v>2090</v>
      </c>
      <c r="B6597">
        <v>28</v>
      </c>
      <c r="C6597">
        <v>1</v>
      </c>
      <c r="D6597" t="s">
        <v>2046</v>
      </c>
    </row>
    <row r="6598" spans="1:4" hidden="1">
      <c r="A6598" t="s">
        <v>495</v>
      </c>
      <c r="B6598">
        <v>28</v>
      </c>
      <c r="C6598">
        <v>1</v>
      </c>
      <c r="D6598" t="s">
        <v>2046</v>
      </c>
    </row>
    <row r="6599" spans="1:4" hidden="1">
      <c r="A6599" t="s">
        <v>1745</v>
      </c>
      <c r="B6599">
        <v>28</v>
      </c>
      <c r="C6599">
        <v>1</v>
      </c>
      <c r="D6599" t="s">
        <v>2046</v>
      </c>
    </row>
    <row r="6600" spans="1:4" hidden="1">
      <c r="A6600" t="s">
        <v>1746</v>
      </c>
      <c r="B6600">
        <v>28</v>
      </c>
      <c r="C6600">
        <v>1</v>
      </c>
      <c r="D6600" t="s">
        <v>2046</v>
      </c>
    </row>
    <row r="6601" spans="1:4" hidden="1">
      <c r="A6601" t="s">
        <v>2091</v>
      </c>
      <c r="B6601">
        <v>28</v>
      </c>
      <c r="C6601">
        <v>1</v>
      </c>
      <c r="D6601" t="s">
        <v>2046</v>
      </c>
    </row>
    <row r="6602" spans="1:4" hidden="1">
      <c r="A6602" t="s">
        <v>269</v>
      </c>
      <c r="B6602">
        <v>28</v>
      </c>
      <c r="C6602">
        <v>2</v>
      </c>
      <c r="D6602" t="s">
        <v>2046</v>
      </c>
    </row>
    <row r="6603" spans="1:4" hidden="1">
      <c r="A6603" t="s">
        <v>2092</v>
      </c>
      <c r="B6603">
        <v>28</v>
      </c>
      <c r="C6603">
        <v>1</v>
      </c>
      <c r="D6603" t="s">
        <v>2046</v>
      </c>
    </row>
    <row r="6604" spans="1:4" hidden="1">
      <c r="A6604" t="s">
        <v>139</v>
      </c>
      <c r="B6604">
        <v>28</v>
      </c>
      <c r="C6604">
        <v>1</v>
      </c>
      <c r="D6604" t="s">
        <v>2046</v>
      </c>
    </row>
    <row r="6605" spans="1:4" hidden="1">
      <c r="A6605" t="s">
        <v>2093</v>
      </c>
      <c r="B6605">
        <v>28</v>
      </c>
      <c r="C6605">
        <v>1</v>
      </c>
      <c r="D6605" t="s">
        <v>2046</v>
      </c>
    </row>
    <row r="6606" spans="1:4" hidden="1">
      <c r="A6606" t="s">
        <v>362</v>
      </c>
      <c r="B6606">
        <v>28</v>
      </c>
      <c r="C6606">
        <v>1</v>
      </c>
      <c r="D6606" t="s">
        <v>2046</v>
      </c>
    </row>
    <row r="6607" spans="1:4" hidden="1">
      <c r="A6607" t="s">
        <v>140</v>
      </c>
      <c r="B6607">
        <v>28</v>
      </c>
      <c r="C6607">
        <v>1</v>
      </c>
      <c r="D6607" t="s">
        <v>2046</v>
      </c>
    </row>
    <row r="6608" spans="1:4" hidden="1">
      <c r="A6608" t="s">
        <v>92</v>
      </c>
      <c r="B6608">
        <v>28</v>
      </c>
      <c r="C6608">
        <v>1</v>
      </c>
      <c r="D6608" t="s">
        <v>2046</v>
      </c>
    </row>
    <row r="6609" spans="1:4" hidden="1">
      <c r="A6609" t="s">
        <v>1748</v>
      </c>
      <c r="B6609">
        <v>28</v>
      </c>
      <c r="C6609">
        <v>1</v>
      </c>
      <c r="D6609" t="s">
        <v>2046</v>
      </c>
    </row>
    <row r="6610" spans="1:4" hidden="1">
      <c r="A6610" t="s">
        <v>2094</v>
      </c>
      <c r="B6610">
        <v>28</v>
      </c>
      <c r="C6610">
        <v>1</v>
      </c>
      <c r="D6610" t="s">
        <v>2046</v>
      </c>
    </row>
    <row r="6611" spans="1:4" hidden="1">
      <c r="A6611" t="s">
        <v>2095</v>
      </c>
      <c r="B6611">
        <v>28</v>
      </c>
      <c r="C6611">
        <v>2</v>
      </c>
      <c r="D6611" t="s">
        <v>2046</v>
      </c>
    </row>
    <row r="6612" spans="1:4" hidden="1">
      <c r="A6612" t="s">
        <v>2096</v>
      </c>
      <c r="B6612">
        <v>28</v>
      </c>
      <c r="C6612">
        <v>2</v>
      </c>
      <c r="D6612" t="s">
        <v>2046</v>
      </c>
    </row>
    <row r="6613" spans="1:4" hidden="1">
      <c r="A6613" t="s">
        <v>2097</v>
      </c>
      <c r="B6613">
        <v>28</v>
      </c>
      <c r="C6613">
        <v>2</v>
      </c>
      <c r="D6613" t="s">
        <v>2046</v>
      </c>
    </row>
    <row r="6614" spans="1:4" hidden="1">
      <c r="A6614" t="s">
        <v>363</v>
      </c>
      <c r="B6614">
        <v>28</v>
      </c>
      <c r="C6614">
        <v>1</v>
      </c>
      <c r="D6614" t="s">
        <v>2046</v>
      </c>
    </row>
    <row r="6615" spans="1:4" hidden="1">
      <c r="A6615" t="s">
        <v>141</v>
      </c>
      <c r="B6615">
        <v>28</v>
      </c>
      <c r="C6615">
        <v>1</v>
      </c>
      <c r="D6615" t="s">
        <v>2046</v>
      </c>
    </row>
    <row r="6616" spans="1:4" hidden="1">
      <c r="A6616" t="s">
        <v>295</v>
      </c>
      <c r="B6616">
        <v>28</v>
      </c>
      <c r="C6616">
        <v>1</v>
      </c>
      <c r="D6616" t="s">
        <v>2046</v>
      </c>
    </row>
    <row r="6617" spans="1:4" hidden="1">
      <c r="A6617" t="s">
        <v>1750</v>
      </c>
      <c r="B6617">
        <v>28</v>
      </c>
      <c r="C6617">
        <v>1</v>
      </c>
      <c r="D6617" t="s">
        <v>2046</v>
      </c>
    </row>
    <row r="6618" spans="1:4" hidden="1">
      <c r="A6618" t="s">
        <v>1751</v>
      </c>
      <c r="B6618">
        <v>28</v>
      </c>
      <c r="C6618">
        <v>1</v>
      </c>
      <c r="D6618" t="s">
        <v>2046</v>
      </c>
    </row>
    <row r="6619" spans="1:4" hidden="1">
      <c r="A6619" t="s">
        <v>296</v>
      </c>
      <c r="B6619">
        <v>28</v>
      </c>
      <c r="C6619">
        <v>1</v>
      </c>
      <c r="D6619" t="s">
        <v>2046</v>
      </c>
    </row>
    <row r="6620" spans="1:4" hidden="1">
      <c r="A6620" t="s">
        <v>2098</v>
      </c>
      <c r="B6620">
        <v>28</v>
      </c>
      <c r="C6620">
        <v>2</v>
      </c>
      <c r="D6620" t="s">
        <v>2046</v>
      </c>
    </row>
    <row r="6621" spans="1:4" hidden="1">
      <c r="A6621" t="s">
        <v>2099</v>
      </c>
      <c r="B6621">
        <v>28</v>
      </c>
      <c r="C6621">
        <v>1</v>
      </c>
      <c r="D6621" t="s">
        <v>2046</v>
      </c>
    </row>
    <row r="6622" spans="1:4" hidden="1">
      <c r="A6622" t="s">
        <v>2100</v>
      </c>
      <c r="B6622">
        <v>28</v>
      </c>
      <c r="C6622">
        <v>1</v>
      </c>
      <c r="D6622" t="s">
        <v>2046</v>
      </c>
    </row>
    <row r="6623" spans="1:4" hidden="1">
      <c r="A6623" t="s">
        <v>2101</v>
      </c>
      <c r="B6623">
        <v>28</v>
      </c>
      <c r="C6623">
        <v>1</v>
      </c>
      <c r="D6623" t="s">
        <v>2046</v>
      </c>
    </row>
    <row r="6624" spans="1:4" hidden="1">
      <c r="A6624" t="s">
        <v>142</v>
      </c>
      <c r="B6624">
        <v>28</v>
      </c>
      <c r="C6624">
        <v>1</v>
      </c>
      <c r="D6624" t="s">
        <v>2046</v>
      </c>
    </row>
    <row r="6625" spans="1:4" hidden="1">
      <c r="A6625" t="s">
        <v>298</v>
      </c>
      <c r="B6625">
        <v>28</v>
      </c>
      <c r="C6625">
        <v>1</v>
      </c>
      <c r="D6625" t="s">
        <v>2046</v>
      </c>
    </row>
    <row r="6626" spans="1:4" hidden="1">
      <c r="A6626" t="s">
        <v>2019</v>
      </c>
      <c r="B6626">
        <v>28</v>
      </c>
      <c r="C6626">
        <v>1</v>
      </c>
      <c r="D6626" t="s">
        <v>2046</v>
      </c>
    </row>
    <row r="6627" spans="1:4" hidden="1">
      <c r="A6627" t="s">
        <v>1752</v>
      </c>
      <c r="B6627">
        <v>28</v>
      </c>
      <c r="C6627">
        <v>1</v>
      </c>
      <c r="D6627" t="s">
        <v>2046</v>
      </c>
    </row>
    <row r="6628" spans="1:4" hidden="1">
      <c r="A6628" t="s">
        <v>2102</v>
      </c>
      <c r="B6628">
        <v>28</v>
      </c>
      <c r="C6628">
        <v>1</v>
      </c>
      <c r="D6628" t="s">
        <v>2046</v>
      </c>
    </row>
    <row r="6629" spans="1:4" hidden="1">
      <c r="A6629" t="s">
        <v>2103</v>
      </c>
      <c r="B6629">
        <v>28</v>
      </c>
      <c r="C6629">
        <v>1</v>
      </c>
      <c r="D6629" t="s">
        <v>2046</v>
      </c>
    </row>
    <row r="6630" spans="1:4" hidden="1">
      <c r="A6630" t="s">
        <v>2020</v>
      </c>
      <c r="B6630">
        <v>28</v>
      </c>
      <c r="C6630">
        <v>1</v>
      </c>
      <c r="D6630" t="s">
        <v>2046</v>
      </c>
    </row>
    <row r="6631" spans="1:4" hidden="1">
      <c r="A6631" t="s">
        <v>1753</v>
      </c>
      <c r="B6631">
        <v>28</v>
      </c>
      <c r="C6631">
        <v>4</v>
      </c>
      <c r="D6631" t="s">
        <v>2046</v>
      </c>
    </row>
    <row r="6632" spans="1:4" hidden="1">
      <c r="A6632" t="s">
        <v>2104</v>
      </c>
      <c r="B6632">
        <v>28</v>
      </c>
      <c r="C6632">
        <v>1</v>
      </c>
      <c r="D6632" t="s">
        <v>2046</v>
      </c>
    </row>
    <row r="6633" spans="1:4" hidden="1">
      <c r="A6633" t="s">
        <v>143</v>
      </c>
      <c r="B6633">
        <v>28</v>
      </c>
      <c r="C6633">
        <v>1</v>
      </c>
      <c r="D6633" t="s">
        <v>2046</v>
      </c>
    </row>
    <row r="6634" spans="1:4" hidden="1">
      <c r="A6634" t="s">
        <v>2105</v>
      </c>
      <c r="B6634">
        <v>28</v>
      </c>
      <c r="C6634">
        <v>2</v>
      </c>
      <c r="D6634" t="s">
        <v>2046</v>
      </c>
    </row>
    <row r="6635" spans="1:4" hidden="1">
      <c r="A6635" t="s">
        <v>324</v>
      </c>
      <c r="B6635">
        <v>28</v>
      </c>
      <c r="C6635">
        <v>2</v>
      </c>
      <c r="D6635" t="s">
        <v>2046</v>
      </c>
    </row>
    <row r="6636" spans="1:4" hidden="1">
      <c r="A6636" t="s">
        <v>2106</v>
      </c>
      <c r="B6636">
        <v>28</v>
      </c>
      <c r="C6636">
        <v>1</v>
      </c>
      <c r="D6636" t="s">
        <v>2046</v>
      </c>
    </row>
    <row r="6637" spans="1:4" hidden="1">
      <c r="A6637" t="s">
        <v>2107</v>
      </c>
      <c r="B6637">
        <v>28</v>
      </c>
      <c r="C6637">
        <v>1</v>
      </c>
      <c r="D6637" t="s">
        <v>2046</v>
      </c>
    </row>
    <row r="6638" spans="1:4" hidden="1">
      <c r="A6638" t="s">
        <v>2021</v>
      </c>
      <c r="B6638">
        <v>28</v>
      </c>
      <c r="C6638">
        <v>1</v>
      </c>
      <c r="D6638" t="s">
        <v>2046</v>
      </c>
    </row>
    <row r="6639" spans="1:4" hidden="1">
      <c r="A6639" t="s">
        <v>1717</v>
      </c>
      <c r="B6639">
        <v>28</v>
      </c>
      <c r="C6639">
        <v>6</v>
      </c>
      <c r="D6639" t="s">
        <v>2046</v>
      </c>
    </row>
    <row r="6640" spans="1:4" hidden="1">
      <c r="A6640" t="s">
        <v>2108</v>
      </c>
      <c r="B6640">
        <v>28</v>
      </c>
      <c r="C6640">
        <v>2</v>
      </c>
      <c r="D6640" t="s">
        <v>2046</v>
      </c>
    </row>
    <row r="6641" spans="1:4" hidden="1">
      <c r="A6641" t="s">
        <v>1756</v>
      </c>
      <c r="B6641">
        <v>28</v>
      </c>
      <c r="C6641">
        <v>4</v>
      </c>
      <c r="D6641" t="s">
        <v>2046</v>
      </c>
    </row>
    <row r="6642" spans="1:4" hidden="1">
      <c r="A6642" t="s">
        <v>556</v>
      </c>
      <c r="B6642">
        <v>28</v>
      </c>
      <c r="C6642">
        <v>768</v>
      </c>
      <c r="D6642" t="s">
        <v>2046</v>
      </c>
    </row>
    <row r="6643" spans="1:4" hidden="1">
      <c r="A6643" t="s">
        <v>2109</v>
      </c>
      <c r="B6643">
        <v>28</v>
      </c>
      <c r="C6643">
        <v>1</v>
      </c>
      <c r="D6643" t="s">
        <v>2046</v>
      </c>
    </row>
    <row r="6644" spans="1:4" hidden="1">
      <c r="A6644" t="s">
        <v>2110</v>
      </c>
      <c r="B6644">
        <v>28</v>
      </c>
      <c r="C6644">
        <v>2</v>
      </c>
      <c r="D6644" t="s">
        <v>2046</v>
      </c>
    </row>
    <row r="6645" spans="1:4" hidden="1">
      <c r="A6645" t="s">
        <v>2111</v>
      </c>
      <c r="B6645">
        <v>28</v>
      </c>
      <c r="C6645">
        <v>1</v>
      </c>
      <c r="D6645" t="s">
        <v>2046</v>
      </c>
    </row>
    <row r="6646" spans="1:4" hidden="1">
      <c r="A6646" t="s">
        <v>2112</v>
      </c>
      <c r="B6646">
        <v>28</v>
      </c>
      <c r="C6646">
        <v>1</v>
      </c>
      <c r="D6646" t="s">
        <v>2046</v>
      </c>
    </row>
    <row r="6647" spans="1:4" hidden="1">
      <c r="A6647" t="s">
        <v>557</v>
      </c>
      <c r="B6647">
        <v>28</v>
      </c>
      <c r="C6647">
        <v>3</v>
      </c>
      <c r="D6647" t="s">
        <v>2046</v>
      </c>
    </row>
    <row r="6648" spans="1:4" hidden="1">
      <c r="A6648" t="s">
        <v>2113</v>
      </c>
      <c r="B6648">
        <v>28</v>
      </c>
      <c r="C6648">
        <v>1</v>
      </c>
      <c r="D6648" t="s">
        <v>2046</v>
      </c>
    </row>
    <row r="6649" spans="1:4" hidden="1">
      <c r="A6649" t="s">
        <v>2114</v>
      </c>
      <c r="B6649">
        <v>28</v>
      </c>
      <c r="C6649">
        <v>2</v>
      </c>
      <c r="D6649" t="s">
        <v>2046</v>
      </c>
    </row>
    <row r="6650" spans="1:4" hidden="1">
      <c r="A6650" t="s">
        <v>2115</v>
      </c>
      <c r="B6650">
        <v>28</v>
      </c>
      <c r="C6650">
        <v>2</v>
      </c>
      <c r="D6650" t="s">
        <v>2046</v>
      </c>
    </row>
    <row r="6651" spans="1:4" hidden="1">
      <c r="A6651" t="s">
        <v>2116</v>
      </c>
      <c r="B6651">
        <v>28</v>
      </c>
      <c r="C6651">
        <v>1</v>
      </c>
      <c r="D6651" t="s">
        <v>2046</v>
      </c>
    </row>
    <row r="6652" spans="1:4" hidden="1">
      <c r="A6652" t="s">
        <v>1757</v>
      </c>
      <c r="B6652">
        <v>28</v>
      </c>
      <c r="C6652">
        <v>1</v>
      </c>
      <c r="D6652" t="s">
        <v>2046</v>
      </c>
    </row>
    <row r="6653" spans="1:4" hidden="1">
      <c r="A6653" t="s">
        <v>2117</v>
      </c>
      <c r="B6653">
        <v>28</v>
      </c>
      <c r="C6653">
        <v>1</v>
      </c>
      <c r="D6653" t="s">
        <v>2046</v>
      </c>
    </row>
    <row r="6654" spans="1:4" hidden="1">
      <c r="A6654" t="s">
        <v>1758</v>
      </c>
      <c r="B6654">
        <v>28</v>
      </c>
      <c r="C6654">
        <v>2</v>
      </c>
      <c r="D6654" t="s">
        <v>2046</v>
      </c>
    </row>
    <row r="6655" spans="1:4" hidden="1">
      <c r="A6655" t="s">
        <v>1760</v>
      </c>
      <c r="B6655">
        <v>28</v>
      </c>
      <c r="C6655">
        <v>1</v>
      </c>
      <c r="D6655" t="s">
        <v>2046</v>
      </c>
    </row>
    <row r="6656" spans="1:4" hidden="1">
      <c r="A6656" t="s">
        <v>2118</v>
      </c>
      <c r="B6656">
        <v>28</v>
      </c>
      <c r="C6656">
        <v>6</v>
      </c>
      <c r="D6656" t="s">
        <v>2046</v>
      </c>
    </row>
    <row r="6657" spans="1:4" hidden="1">
      <c r="A6657" t="s">
        <v>1700</v>
      </c>
      <c r="B6657">
        <v>28</v>
      </c>
      <c r="C6657">
        <v>1</v>
      </c>
      <c r="D6657" t="s">
        <v>2046</v>
      </c>
    </row>
    <row r="6658" spans="1:4" hidden="1">
      <c r="A6658" t="s">
        <v>2119</v>
      </c>
      <c r="B6658">
        <v>28</v>
      </c>
      <c r="C6658">
        <v>2</v>
      </c>
      <c r="D6658" t="s">
        <v>2046</v>
      </c>
    </row>
    <row r="6659" spans="1:4" hidden="1">
      <c r="A6659" t="s">
        <v>1806</v>
      </c>
      <c r="B6659">
        <v>28</v>
      </c>
      <c r="C6659">
        <v>1</v>
      </c>
      <c r="D6659" t="s">
        <v>2046</v>
      </c>
    </row>
    <row r="6660" spans="1:4" hidden="1">
      <c r="A6660" t="s">
        <v>1761</v>
      </c>
      <c r="B6660">
        <v>28</v>
      </c>
      <c r="C6660">
        <v>1</v>
      </c>
      <c r="D6660" t="s">
        <v>2046</v>
      </c>
    </row>
    <row r="6661" spans="1:4" hidden="1">
      <c r="A6661" t="s">
        <v>1718</v>
      </c>
      <c r="B6661">
        <v>28</v>
      </c>
      <c r="C6661">
        <v>10</v>
      </c>
      <c r="D6661" t="s">
        <v>2046</v>
      </c>
    </row>
    <row r="6662" spans="1:4" hidden="1">
      <c r="A6662" t="s">
        <v>1762</v>
      </c>
      <c r="B6662">
        <v>28</v>
      </c>
      <c r="C6662">
        <v>1</v>
      </c>
      <c r="D6662" t="s">
        <v>2046</v>
      </c>
    </row>
    <row r="6663" spans="1:4" hidden="1">
      <c r="A6663" t="s">
        <v>2120</v>
      </c>
      <c r="B6663">
        <v>28</v>
      </c>
      <c r="C6663">
        <v>1</v>
      </c>
      <c r="D6663" t="s">
        <v>2046</v>
      </c>
    </row>
    <row r="6664" spans="1:4" hidden="1">
      <c r="A6664" t="s">
        <v>2121</v>
      </c>
      <c r="B6664">
        <v>28</v>
      </c>
      <c r="C6664">
        <v>1</v>
      </c>
      <c r="D6664" t="s">
        <v>2046</v>
      </c>
    </row>
    <row r="6665" spans="1:4" hidden="1">
      <c r="A6665" t="s">
        <v>2122</v>
      </c>
      <c r="B6665">
        <v>28</v>
      </c>
      <c r="C6665">
        <v>1</v>
      </c>
      <c r="D6665" t="s">
        <v>2046</v>
      </c>
    </row>
    <row r="6666" spans="1:4" hidden="1">
      <c r="A6666" t="s">
        <v>93</v>
      </c>
      <c r="B6666">
        <v>28</v>
      </c>
      <c r="C6666">
        <v>1</v>
      </c>
      <c r="D6666" t="s">
        <v>2046</v>
      </c>
    </row>
    <row r="6667" spans="1:4" hidden="1">
      <c r="A6667" t="s">
        <v>497</v>
      </c>
      <c r="B6667">
        <v>28</v>
      </c>
      <c r="C6667">
        <v>1</v>
      </c>
      <c r="D6667" t="s">
        <v>2046</v>
      </c>
    </row>
    <row r="6668" spans="1:4" hidden="1">
      <c r="A6668" t="s">
        <v>1763</v>
      </c>
      <c r="B6668">
        <v>28</v>
      </c>
      <c r="C6668">
        <v>1</v>
      </c>
      <c r="D6668" t="s">
        <v>2046</v>
      </c>
    </row>
    <row r="6669" spans="1:4" hidden="1">
      <c r="A6669" t="s">
        <v>570</v>
      </c>
      <c r="B6669">
        <v>28</v>
      </c>
      <c r="C6669">
        <v>1</v>
      </c>
      <c r="D6669" t="s">
        <v>2046</v>
      </c>
    </row>
    <row r="6670" spans="1:4" hidden="1">
      <c r="A6670" t="s">
        <v>2123</v>
      </c>
      <c r="B6670">
        <v>28</v>
      </c>
      <c r="C6670">
        <v>1</v>
      </c>
      <c r="D6670" t="s">
        <v>2046</v>
      </c>
    </row>
    <row r="6671" spans="1:4" hidden="1">
      <c r="A6671" t="s">
        <v>2023</v>
      </c>
      <c r="B6671">
        <v>28</v>
      </c>
      <c r="C6671">
        <v>1</v>
      </c>
      <c r="D6671" t="s">
        <v>2046</v>
      </c>
    </row>
    <row r="6672" spans="1:4" hidden="1">
      <c r="A6672" t="s">
        <v>2124</v>
      </c>
      <c r="B6672">
        <v>28</v>
      </c>
      <c r="C6672">
        <v>1</v>
      </c>
      <c r="D6672" t="s">
        <v>2046</v>
      </c>
    </row>
    <row r="6673" spans="1:4" hidden="1">
      <c r="A6673" t="s">
        <v>2024</v>
      </c>
      <c r="B6673">
        <v>28</v>
      </c>
      <c r="C6673">
        <v>1</v>
      </c>
      <c r="D6673" t="s">
        <v>2046</v>
      </c>
    </row>
    <row r="6674" spans="1:4" hidden="1">
      <c r="A6674" t="s">
        <v>95</v>
      </c>
      <c r="B6674">
        <v>28</v>
      </c>
      <c r="C6674">
        <v>1</v>
      </c>
      <c r="D6674" t="s">
        <v>2046</v>
      </c>
    </row>
    <row r="6675" spans="1:4" hidden="1">
      <c r="A6675" t="s">
        <v>2125</v>
      </c>
      <c r="B6675">
        <v>28</v>
      </c>
      <c r="C6675">
        <v>1</v>
      </c>
      <c r="D6675" t="s">
        <v>2046</v>
      </c>
    </row>
    <row r="6676" spans="1:4" hidden="1">
      <c r="A6676" t="s">
        <v>1764</v>
      </c>
      <c r="B6676">
        <v>28</v>
      </c>
      <c r="C6676">
        <v>1</v>
      </c>
      <c r="D6676" t="s">
        <v>2046</v>
      </c>
    </row>
    <row r="6677" spans="1:4" hidden="1">
      <c r="A6677" t="s">
        <v>2126</v>
      </c>
      <c r="B6677">
        <v>28</v>
      </c>
      <c r="C6677">
        <v>1</v>
      </c>
      <c r="D6677" t="s">
        <v>2046</v>
      </c>
    </row>
    <row r="6678" spans="1:4" hidden="1">
      <c r="A6678" t="s">
        <v>2127</v>
      </c>
      <c r="B6678">
        <v>28</v>
      </c>
      <c r="C6678">
        <v>1</v>
      </c>
      <c r="D6678" t="s">
        <v>2046</v>
      </c>
    </row>
    <row r="6679" spans="1:4" hidden="1">
      <c r="A6679" t="s">
        <v>2128</v>
      </c>
      <c r="B6679">
        <v>28</v>
      </c>
      <c r="C6679">
        <v>1</v>
      </c>
      <c r="D6679" t="s">
        <v>2046</v>
      </c>
    </row>
    <row r="6680" spans="1:4" hidden="1">
      <c r="A6680" t="s">
        <v>2129</v>
      </c>
      <c r="B6680">
        <v>28</v>
      </c>
      <c r="C6680">
        <v>1</v>
      </c>
      <c r="D6680" t="s">
        <v>2046</v>
      </c>
    </row>
    <row r="6681" spans="1:4" hidden="1">
      <c r="A6681" t="s">
        <v>2130</v>
      </c>
      <c r="B6681">
        <v>28</v>
      </c>
      <c r="C6681">
        <v>1</v>
      </c>
      <c r="D6681" t="s">
        <v>2046</v>
      </c>
    </row>
    <row r="6682" spans="1:4" hidden="1">
      <c r="A6682" t="s">
        <v>299</v>
      </c>
      <c r="B6682">
        <v>28</v>
      </c>
      <c r="C6682">
        <v>2</v>
      </c>
      <c r="D6682" t="s">
        <v>2046</v>
      </c>
    </row>
    <row r="6683" spans="1:4" hidden="1">
      <c r="A6683" t="s">
        <v>1765</v>
      </c>
      <c r="B6683">
        <v>28</v>
      </c>
      <c r="C6683">
        <v>2</v>
      </c>
      <c r="D6683" t="s">
        <v>2046</v>
      </c>
    </row>
    <row r="6684" spans="1:4" hidden="1">
      <c r="A6684" t="s">
        <v>1766</v>
      </c>
      <c r="B6684">
        <v>28</v>
      </c>
      <c r="C6684">
        <v>2</v>
      </c>
      <c r="D6684" t="s">
        <v>2046</v>
      </c>
    </row>
    <row r="6685" spans="1:4" hidden="1">
      <c r="A6685" t="s">
        <v>1767</v>
      </c>
      <c r="B6685">
        <v>28</v>
      </c>
      <c r="C6685">
        <v>1</v>
      </c>
      <c r="D6685" t="s">
        <v>2046</v>
      </c>
    </row>
    <row r="6686" spans="1:4" hidden="1">
      <c r="A6686" t="s">
        <v>1768</v>
      </c>
      <c r="B6686">
        <v>28</v>
      </c>
      <c r="C6686">
        <v>1</v>
      </c>
      <c r="D6686" t="s">
        <v>2046</v>
      </c>
    </row>
    <row r="6687" spans="1:4" hidden="1">
      <c r="A6687" t="s">
        <v>189</v>
      </c>
      <c r="B6687">
        <v>28</v>
      </c>
      <c r="C6687">
        <v>2</v>
      </c>
      <c r="D6687" t="s">
        <v>2046</v>
      </c>
    </row>
    <row r="6688" spans="1:4" hidden="1">
      <c r="A6688" t="s">
        <v>2131</v>
      </c>
      <c r="B6688">
        <v>28</v>
      </c>
      <c r="C6688">
        <v>2</v>
      </c>
      <c r="D6688" t="s">
        <v>2046</v>
      </c>
    </row>
    <row r="6689" spans="1:4" hidden="1">
      <c r="A6689" t="s">
        <v>325</v>
      </c>
      <c r="B6689">
        <v>28</v>
      </c>
      <c r="C6689">
        <v>2</v>
      </c>
      <c r="D6689" t="s">
        <v>2046</v>
      </c>
    </row>
    <row r="6690" spans="1:4" hidden="1">
      <c r="A6690" t="s">
        <v>2132</v>
      </c>
      <c r="B6690">
        <v>28</v>
      </c>
      <c r="C6690">
        <v>2</v>
      </c>
      <c r="D6690" t="s">
        <v>2046</v>
      </c>
    </row>
    <row r="6691" spans="1:4" hidden="1">
      <c r="A6691" t="s">
        <v>2133</v>
      </c>
      <c r="B6691">
        <v>28</v>
      </c>
      <c r="C6691">
        <v>2</v>
      </c>
      <c r="D6691" t="s">
        <v>2046</v>
      </c>
    </row>
    <row r="6692" spans="1:4" hidden="1">
      <c r="A6692" t="s">
        <v>2134</v>
      </c>
      <c r="B6692">
        <v>28</v>
      </c>
      <c r="C6692">
        <v>2</v>
      </c>
      <c r="D6692" t="s">
        <v>2046</v>
      </c>
    </row>
    <row r="6693" spans="1:4" hidden="1">
      <c r="A6693" t="s">
        <v>2135</v>
      </c>
      <c r="B6693">
        <v>28</v>
      </c>
      <c r="C6693">
        <v>1</v>
      </c>
      <c r="D6693" t="s">
        <v>2046</v>
      </c>
    </row>
    <row r="6694" spans="1:4" hidden="1">
      <c r="A6694" t="s">
        <v>313</v>
      </c>
      <c r="B6694">
        <v>28</v>
      </c>
      <c r="C6694">
        <v>3</v>
      </c>
      <c r="D6694" t="s">
        <v>2046</v>
      </c>
    </row>
    <row r="6695" spans="1:4" hidden="1">
      <c r="A6695" t="s">
        <v>2136</v>
      </c>
      <c r="B6695">
        <v>28</v>
      </c>
      <c r="C6695">
        <v>3</v>
      </c>
      <c r="D6695" t="s">
        <v>2046</v>
      </c>
    </row>
    <row r="6696" spans="1:4" hidden="1">
      <c r="A6696" t="s">
        <v>2137</v>
      </c>
      <c r="B6696">
        <v>28</v>
      </c>
      <c r="C6696">
        <v>2</v>
      </c>
      <c r="D6696" t="s">
        <v>2046</v>
      </c>
    </row>
    <row r="6697" spans="1:4" hidden="1">
      <c r="A6697" t="s">
        <v>2138</v>
      </c>
      <c r="B6697">
        <v>28</v>
      </c>
      <c r="C6697">
        <v>1</v>
      </c>
      <c r="D6697" t="s">
        <v>2046</v>
      </c>
    </row>
    <row r="6698" spans="1:4" hidden="1">
      <c r="A6698" t="s">
        <v>2139</v>
      </c>
      <c r="B6698">
        <v>28</v>
      </c>
      <c r="C6698">
        <v>2</v>
      </c>
      <c r="D6698" t="s">
        <v>2046</v>
      </c>
    </row>
    <row r="6699" spans="1:4" hidden="1">
      <c r="A6699" t="s">
        <v>2140</v>
      </c>
      <c r="B6699">
        <v>28</v>
      </c>
      <c r="C6699">
        <v>2</v>
      </c>
      <c r="D6699" t="s">
        <v>2046</v>
      </c>
    </row>
    <row r="6700" spans="1:4" hidden="1">
      <c r="A6700" t="s">
        <v>314</v>
      </c>
      <c r="B6700">
        <v>28</v>
      </c>
      <c r="C6700">
        <v>2</v>
      </c>
      <c r="D6700" t="s">
        <v>2046</v>
      </c>
    </row>
    <row r="6701" spans="1:4" hidden="1">
      <c r="A6701" t="s">
        <v>2141</v>
      </c>
      <c r="B6701">
        <v>28</v>
      </c>
      <c r="C6701">
        <v>2</v>
      </c>
      <c r="D6701" t="s">
        <v>2046</v>
      </c>
    </row>
    <row r="6702" spans="1:4" hidden="1">
      <c r="A6702" t="s">
        <v>1769</v>
      </c>
      <c r="B6702">
        <v>28</v>
      </c>
      <c r="C6702">
        <v>4</v>
      </c>
      <c r="D6702" t="s">
        <v>2046</v>
      </c>
    </row>
    <row r="6703" spans="1:4" hidden="1">
      <c r="A6703" t="s">
        <v>2142</v>
      </c>
      <c r="B6703">
        <v>28</v>
      </c>
      <c r="C6703">
        <v>2</v>
      </c>
      <c r="D6703" t="s">
        <v>2046</v>
      </c>
    </row>
    <row r="6704" spans="1:4" hidden="1">
      <c r="A6704" t="s">
        <v>2143</v>
      </c>
      <c r="B6704">
        <v>28</v>
      </c>
      <c r="C6704">
        <v>2</v>
      </c>
      <c r="D6704" t="s">
        <v>2046</v>
      </c>
    </row>
    <row r="6705" spans="1:4" hidden="1">
      <c r="A6705" t="s">
        <v>2144</v>
      </c>
      <c r="B6705">
        <v>28</v>
      </c>
      <c r="C6705">
        <v>1</v>
      </c>
      <c r="D6705" t="s">
        <v>2046</v>
      </c>
    </row>
    <row r="6706" spans="1:4" hidden="1">
      <c r="A6706" t="s">
        <v>2145</v>
      </c>
      <c r="B6706">
        <v>28</v>
      </c>
      <c r="C6706">
        <v>1</v>
      </c>
      <c r="D6706" t="s">
        <v>2046</v>
      </c>
    </row>
    <row r="6707" spans="1:4" hidden="1">
      <c r="A6707" t="s">
        <v>2146</v>
      </c>
      <c r="B6707">
        <v>28</v>
      </c>
      <c r="C6707">
        <v>1</v>
      </c>
      <c r="D6707" t="s">
        <v>2046</v>
      </c>
    </row>
    <row r="6708" spans="1:4" hidden="1">
      <c r="A6708" t="s">
        <v>1770</v>
      </c>
      <c r="B6708">
        <v>28</v>
      </c>
      <c r="C6708">
        <v>1</v>
      </c>
      <c r="D6708" t="s">
        <v>2046</v>
      </c>
    </row>
    <row r="6709" spans="1:4" hidden="1">
      <c r="A6709" t="s">
        <v>1771</v>
      </c>
      <c r="B6709">
        <v>28</v>
      </c>
      <c r="C6709">
        <v>1</v>
      </c>
      <c r="D6709" t="s">
        <v>2046</v>
      </c>
    </row>
    <row r="6710" spans="1:4" hidden="1">
      <c r="A6710" t="s">
        <v>1776</v>
      </c>
      <c r="B6710">
        <v>28</v>
      </c>
      <c r="C6710">
        <v>2</v>
      </c>
      <c r="D6710" t="s">
        <v>2046</v>
      </c>
    </row>
    <row r="6711" spans="1:4" hidden="1">
      <c r="A6711" t="s">
        <v>1777</v>
      </c>
      <c r="B6711">
        <v>28</v>
      </c>
      <c r="C6711">
        <v>2</v>
      </c>
      <c r="D6711" t="s">
        <v>2046</v>
      </c>
    </row>
    <row r="6712" spans="1:4" hidden="1">
      <c r="A6712" t="s">
        <v>1724</v>
      </c>
      <c r="B6712">
        <v>28</v>
      </c>
      <c r="C6712">
        <v>1</v>
      </c>
      <c r="D6712" t="s">
        <v>2046</v>
      </c>
    </row>
    <row r="6713" spans="1:4" hidden="1">
      <c r="A6713" t="s">
        <v>97</v>
      </c>
      <c r="B6713">
        <v>28</v>
      </c>
      <c r="C6713">
        <v>1</v>
      </c>
      <c r="D6713" t="s">
        <v>2046</v>
      </c>
    </row>
    <row r="6714" spans="1:4" hidden="1">
      <c r="A6714" t="s">
        <v>1719</v>
      </c>
      <c r="B6714">
        <v>28</v>
      </c>
      <c r="C6714">
        <v>1</v>
      </c>
      <c r="D6714" t="s">
        <v>2046</v>
      </c>
    </row>
    <row r="6715" spans="1:4" hidden="1">
      <c r="A6715" t="s">
        <v>2147</v>
      </c>
      <c r="B6715">
        <v>28</v>
      </c>
      <c r="C6715">
        <v>1</v>
      </c>
      <c r="D6715" t="s">
        <v>2046</v>
      </c>
    </row>
    <row r="6716" spans="1:4" hidden="1">
      <c r="A6716" t="s">
        <v>499</v>
      </c>
      <c r="B6716">
        <v>28</v>
      </c>
      <c r="C6716">
        <v>1</v>
      </c>
      <c r="D6716" t="s">
        <v>2046</v>
      </c>
    </row>
    <row r="6717" spans="1:4" hidden="1">
      <c r="A6717" t="s">
        <v>480</v>
      </c>
      <c r="B6717">
        <v>28</v>
      </c>
      <c r="C6717">
        <v>1</v>
      </c>
      <c r="D6717" t="s">
        <v>2046</v>
      </c>
    </row>
    <row r="6718" spans="1:4" hidden="1">
      <c r="A6718" t="s">
        <v>197</v>
      </c>
      <c r="B6718">
        <v>28</v>
      </c>
      <c r="C6718">
        <v>1</v>
      </c>
      <c r="D6718" t="s">
        <v>2046</v>
      </c>
    </row>
    <row r="6719" spans="1:4" hidden="1">
      <c r="A6719" t="s">
        <v>500</v>
      </c>
      <c r="B6719">
        <v>28</v>
      </c>
      <c r="C6719">
        <v>1</v>
      </c>
      <c r="D6719" t="s">
        <v>2046</v>
      </c>
    </row>
    <row r="6720" spans="1:4" hidden="1">
      <c r="A6720" t="s">
        <v>1778</v>
      </c>
      <c r="B6720">
        <v>28</v>
      </c>
      <c r="C6720">
        <v>2</v>
      </c>
      <c r="D6720" t="s">
        <v>2046</v>
      </c>
    </row>
    <row r="6721" spans="1:4" hidden="1">
      <c r="A6721" t="s">
        <v>2148</v>
      </c>
      <c r="B6721">
        <v>28</v>
      </c>
      <c r="C6721">
        <v>1</v>
      </c>
      <c r="D6721" t="s">
        <v>2046</v>
      </c>
    </row>
    <row r="6722" spans="1:4" hidden="1">
      <c r="A6722" t="s">
        <v>2149</v>
      </c>
      <c r="B6722">
        <v>28</v>
      </c>
      <c r="C6722">
        <v>1</v>
      </c>
      <c r="D6722" t="s">
        <v>2046</v>
      </c>
    </row>
    <row r="6723" spans="1:4" hidden="1">
      <c r="A6723" t="s">
        <v>418</v>
      </c>
      <c r="B6723">
        <v>28</v>
      </c>
      <c r="C6723">
        <v>1</v>
      </c>
      <c r="D6723" t="s">
        <v>2046</v>
      </c>
    </row>
    <row r="6724" spans="1:4" hidden="1">
      <c r="A6724" t="s">
        <v>2150</v>
      </c>
      <c r="B6724">
        <v>28</v>
      </c>
      <c r="C6724">
        <v>1</v>
      </c>
      <c r="D6724" t="s">
        <v>2046</v>
      </c>
    </row>
    <row r="6725" spans="1:4" hidden="1">
      <c r="A6725" t="s">
        <v>419</v>
      </c>
      <c r="B6725">
        <v>28</v>
      </c>
      <c r="C6725">
        <v>1</v>
      </c>
      <c r="D6725" t="s">
        <v>2046</v>
      </c>
    </row>
    <row r="6726" spans="1:4" hidden="1">
      <c r="A6726" t="s">
        <v>2151</v>
      </c>
      <c r="B6726">
        <v>28</v>
      </c>
      <c r="C6726">
        <v>1</v>
      </c>
      <c r="D6726" t="s">
        <v>2046</v>
      </c>
    </row>
    <row r="6727" spans="1:4" hidden="1">
      <c r="A6727" t="s">
        <v>145</v>
      </c>
      <c r="B6727">
        <v>28</v>
      </c>
      <c r="C6727">
        <v>1</v>
      </c>
      <c r="D6727" t="s">
        <v>2046</v>
      </c>
    </row>
    <row r="6728" spans="1:4" hidden="1">
      <c r="A6728" t="s">
        <v>146</v>
      </c>
      <c r="B6728">
        <v>28</v>
      </c>
      <c r="C6728">
        <v>1</v>
      </c>
      <c r="D6728" t="s">
        <v>2046</v>
      </c>
    </row>
    <row r="6729" spans="1:4" hidden="1">
      <c r="A6729" t="s">
        <v>2152</v>
      </c>
      <c r="B6729">
        <v>28</v>
      </c>
      <c r="C6729">
        <v>1</v>
      </c>
      <c r="D6729" t="s">
        <v>2046</v>
      </c>
    </row>
    <row r="6730" spans="1:4" hidden="1">
      <c r="A6730" t="s">
        <v>99</v>
      </c>
      <c r="B6730">
        <v>28</v>
      </c>
      <c r="C6730">
        <v>1</v>
      </c>
      <c r="D6730" t="s">
        <v>2046</v>
      </c>
    </row>
    <row r="6731" spans="1:4" hidden="1">
      <c r="A6731" t="s">
        <v>529</v>
      </c>
      <c r="B6731">
        <v>28</v>
      </c>
      <c r="C6731">
        <v>1</v>
      </c>
      <c r="D6731" t="s">
        <v>2046</v>
      </c>
    </row>
    <row r="6732" spans="1:4" hidden="1">
      <c r="A6732" t="s">
        <v>2153</v>
      </c>
      <c r="B6732">
        <v>28</v>
      </c>
      <c r="C6732">
        <v>1</v>
      </c>
      <c r="D6732" t="s">
        <v>2046</v>
      </c>
    </row>
    <row r="6733" spans="1:4" hidden="1">
      <c r="A6733" t="s">
        <v>315</v>
      </c>
      <c r="B6733">
        <v>28</v>
      </c>
      <c r="C6733">
        <v>1</v>
      </c>
      <c r="D6733" t="s">
        <v>2046</v>
      </c>
    </row>
    <row r="6734" spans="1:4" hidden="1">
      <c r="A6734" t="s">
        <v>483</v>
      </c>
      <c r="B6734">
        <v>28</v>
      </c>
      <c r="C6734">
        <v>1</v>
      </c>
      <c r="D6734" t="s">
        <v>2046</v>
      </c>
    </row>
    <row r="6735" spans="1:4" hidden="1">
      <c r="A6735" t="s">
        <v>2154</v>
      </c>
      <c r="B6735">
        <v>28</v>
      </c>
      <c r="C6735">
        <v>1</v>
      </c>
      <c r="D6735" t="s">
        <v>2046</v>
      </c>
    </row>
    <row r="6736" spans="1:4" hidden="1">
      <c r="A6736" t="s">
        <v>2155</v>
      </c>
      <c r="B6736">
        <v>28</v>
      </c>
      <c r="C6736">
        <v>1</v>
      </c>
      <c r="D6736" t="s">
        <v>2046</v>
      </c>
    </row>
    <row r="6737" spans="1:4" hidden="1">
      <c r="A6737" t="s">
        <v>2156</v>
      </c>
      <c r="B6737">
        <v>28</v>
      </c>
      <c r="C6737">
        <v>1</v>
      </c>
      <c r="D6737" t="s">
        <v>2046</v>
      </c>
    </row>
    <row r="6738" spans="1:4" hidden="1">
      <c r="A6738" t="s">
        <v>148</v>
      </c>
      <c r="B6738">
        <v>28</v>
      </c>
      <c r="C6738">
        <v>1</v>
      </c>
      <c r="D6738" t="s">
        <v>2046</v>
      </c>
    </row>
    <row r="6739" spans="1:4" hidden="1">
      <c r="A6739" t="s">
        <v>572</v>
      </c>
      <c r="B6739">
        <v>28</v>
      </c>
      <c r="C6739">
        <v>1</v>
      </c>
      <c r="D6739" t="s">
        <v>2046</v>
      </c>
    </row>
    <row r="6740" spans="1:4" hidden="1">
      <c r="A6740" t="s">
        <v>2157</v>
      </c>
      <c r="B6740">
        <v>28</v>
      </c>
      <c r="C6740">
        <v>1</v>
      </c>
      <c r="D6740" t="s">
        <v>2046</v>
      </c>
    </row>
    <row r="6741" spans="1:4" hidden="1">
      <c r="A6741" t="s">
        <v>2158</v>
      </c>
      <c r="B6741">
        <v>28</v>
      </c>
      <c r="C6741">
        <v>1</v>
      </c>
      <c r="D6741" t="s">
        <v>2046</v>
      </c>
    </row>
    <row r="6742" spans="1:4" hidden="1">
      <c r="A6742" t="s">
        <v>2159</v>
      </c>
      <c r="B6742">
        <v>28</v>
      </c>
      <c r="C6742">
        <v>1</v>
      </c>
      <c r="D6742" t="s">
        <v>2046</v>
      </c>
    </row>
    <row r="6743" spans="1:4" hidden="1">
      <c r="A6743" t="s">
        <v>2160</v>
      </c>
      <c r="B6743">
        <v>28</v>
      </c>
      <c r="C6743">
        <v>2</v>
      </c>
      <c r="D6743" t="s">
        <v>2046</v>
      </c>
    </row>
    <row r="6744" spans="1:4" hidden="1">
      <c r="A6744" t="s">
        <v>48</v>
      </c>
      <c r="B6744">
        <v>28</v>
      </c>
      <c r="C6744">
        <v>1</v>
      </c>
      <c r="D6744" t="s">
        <v>2046</v>
      </c>
    </row>
    <row r="6745" spans="1:4" hidden="1">
      <c r="A6745" t="s">
        <v>1780</v>
      </c>
      <c r="B6745">
        <v>28</v>
      </c>
      <c r="C6745">
        <v>4</v>
      </c>
      <c r="D6745" t="s">
        <v>2046</v>
      </c>
    </row>
    <row r="6746" spans="1:4" hidden="1">
      <c r="A6746" t="s">
        <v>2161</v>
      </c>
      <c r="B6746">
        <v>28</v>
      </c>
      <c r="C6746">
        <v>1</v>
      </c>
      <c r="D6746" t="s">
        <v>2046</v>
      </c>
    </row>
    <row r="6747" spans="1:4" hidden="1">
      <c r="A6747" t="s">
        <v>49</v>
      </c>
      <c r="B6747">
        <v>28</v>
      </c>
      <c r="C6747">
        <v>1</v>
      </c>
      <c r="D6747" t="s">
        <v>2046</v>
      </c>
    </row>
    <row r="6748" spans="1:4" hidden="1">
      <c r="A6748" t="s">
        <v>50</v>
      </c>
      <c r="B6748">
        <v>28</v>
      </c>
      <c r="C6748">
        <v>1</v>
      </c>
      <c r="D6748" t="s">
        <v>2046</v>
      </c>
    </row>
    <row r="6749" spans="1:4" hidden="1">
      <c r="A6749" t="s">
        <v>2162</v>
      </c>
      <c r="B6749">
        <v>28</v>
      </c>
      <c r="C6749">
        <v>2</v>
      </c>
      <c r="D6749" t="s">
        <v>2046</v>
      </c>
    </row>
    <row r="6750" spans="1:4" hidden="1">
      <c r="A6750" t="s">
        <v>52</v>
      </c>
      <c r="B6750">
        <v>28</v>
      </c>
      <c r="C6750">
        <v>1</v>
      </c>
      <c r="D6750" t="s">
        <v>2046</v>
      </c>
    </row>
    <row r="6751" spans="1:4" hidden="1">
      <c r="A6751" t="s">
        <v>2163</v>
      </c>
      <c r="B6751">
        <v>28</v>
      </c>
      <c r="C6751">
        <v>1</v>
      </c>
      <c r="D6751" t="s">
        <v>2046</v>
      </c>
    </row>
    <row r="6752" spans="1:4" hidden="1">
      <c r="A6752" t="s">
        <v>2164</v>
      </c>
      <c r="B6752">
        <v>28</v>
      </c>
      <c r="C6752">
        <v>4</v>
      </c>
      <c r="D6752" t="s">
        <v>2046</v>
      </c>
    </row>
    <row r="6753" spans="1:4" hidden="1">
      <c r="A6753" t="s">
        <v>2165</v>
      </c>
      <c r="B6753">
        <v>28</v>
      </c>
      <c r="C6753">
        <v>2</v>
      </c>
      <c r="D6753" t="s">
        <v>2046</v>
      </c>
    </row>
    <row r="6754" spans="1:4" hidden="1">
      <c r="A6754" t="s">
        <v>2166</v>
      </c>
      <c r="B6754">
        <v>28</v>
      </c>
      <c r="C6754">
        <v>2</v>
      </c>
      <c r="D6754" t="s">
        <v>2046</v>
      </c>
    </row>
    <row r="6755" spans="1:4" hidden="1">
      <c r="A6755" t="s">
        <v>2167</v>
      </c>
      <c r="B6755">
        <v>28</v>
      </c>
      <c r="C6755">
        <v>4</v>
      </c>
      <c r="D6755" t="s">
        <v>2046</v>
      </c>
    </row>
    <row r="6756" spans="1:4" hidden="1">
      <c r="A6756" t="s">
        <v>2168</v>
      </c>
      <c r="B6756">
        <v>28</v>
      </c>
      <c r="C6756">
        <v>2</v>
      </c>
      <c r="D6756" t="s">
        <v>2046</v>
      </c>
    </row>
    <row r="6757" spans="1:4" hidden="1">
      <c r="A6757" t="s">
        <v>2169</v>
      </c>
      <c r="B6757">
        <v>28</v>
      </c>
      <c r="C6757">
        <v>2</v>
      </c>
      <c r="D6757" t="s">
        <v>2046</v>
      </c>
    </row>
    <row r="6758" spans="1:4" hidden="1">
      <c r="A6758" t="s">
        <v>2170</v>
      </c>
      <c r="B6758">
        <v>28</v>
      </c>
      <c r="C6758">
        <v>4</v>
      </c>
      <c r="D6758" t="s">
        <v>2046</v>
      </c>
    </row>
    <row r="6759" spans="1:4" hidden="1">
      <c r="A6759" t="s">
        <v>2171</v>
      </c>
      <c r="B6759">
        <v>28</v>
      </c>
      <c r="C6759">
        <v>2</v>
      </c>
      <c r="D6759" t="s">
        <v>2046</v>
      </c>
    </row>
    <row r="6760" spans="1:4" hidden="1">
      <c r="A6760" t="s">
        <v>484</v>
      </c>
      <c r="B6760">
        <v>28</v>
      </c>
      <c r="C6760">
        <v>1</v>
      </c>
      <c r="D6760" t="s">
        <v>2046</v>
      </c>
    </row>
    <row r="6761" spans="1:4" hidden="1">
      <c r="A6761" t="s">
        <v>1781</v>
      </c>
      <c r="B6761">
        <v>28</v>
      </c>
      <c r="C6761">
        <v>1</v>
      </c>
      <c r="D6761" t="s">
        <v>2046</v>
      </c>
    </row>
    <row r="6762" spans="1:4" hidden="1">
      <c r="A6762" t="s">
        <v>54</v>
      </c>
      <c r="B6762">
        <v>28</v>
      </c>
      <c r="C6762">
        <v>1</v>
      </c>
      <c r="D6762" t="s">
        <v>2046</v>
      </c>
    </row>
    <row r="6763" spans="1:4" hidden="1">
      <c r="A6763" t="s">
        <v>190</v>
      </c>
      <c r="B6763">
        <v>28</v>
      </c>
      <c r="C6763">
        <v>1</v>
      </c>
      <c r="D6763" t="s">
        <v>2046</v>
      </c>
    </row>
    <row r="6764" spans="1:4" hidden="1">
      <c r="A6764" t="s">
        <v>1725</v>
      </c>
      <c r="B6764">
        <v>28</v>
      </c>
      <c r="C6764">
        <v>1</v>
      </c>
      <c r="D6764" t="s">
        <v>2046</v>
      </c>
    </row>
    <row r="6765" spans="1:4" hidden="1">
      <c r="A6765" t="s">
        <v>540</v>
      </c>
      <c r="B6765">
        <v>28</v>
      </c>
      <c r="C6765">
        <v>1</v>
      </c>
      <c r="D6765" t="s">
        <v>2046</v>
      </c>
    </row>
    <row r="6766" spans="1:4" hidden="1">
      <c r="A6766" t="s">
        <v>1782</v>
      </c>
      <c r="B6766">
        <v>28</v>
      </c>
      <c r="C6766">
        <v>1</v>
      </c>
      <c r="D6766" t="s">
        <v>2046</v>
      </c>
    </row>
    <row r="6767" spans="1:4" hidden="1">
      <c r="A6767" t="s">
        <v>149</v>
      </c>
      <c r="B6767">
        <v>28</v>
      </c>
      <c r="C6767">
        <v>1</v>
      </c>
      <c r="D6767" t="s">
        <v>2046</v>
      </c>
    </row>
    <row r="6768" spans="1:4" hidden="1">
      <c r="A6768" t="s">
        <v>1803</v>
      </c>
      <c r="B6768">
        <v>28</v>
      </c>
      <c r="C6768">
        <v>1</v>
      </c>
      <c r="D6768" t="s">
        <v>2046</v>
      </c>
    </row>
    <row r="6769" spans="1:4" hidden="1">
      <c r="A6769" t="s">
        <v>2354</v>
      </c>
      <c r="B6769">
        <v>28</v>
      </c>
      <c r="C6769">
        <v>26</v>
      </c>
      <c r="D6769" t="s">
        <v>2046</v>
      </c>
    </row>
    <row r="6770" spans="1:4" hidden="1">
      <c r="A6770" t="s">
        <v>466</v>
      </c>
      <c r="B6770">
        <v>28</v>
      </c>
      <c r="C6770">
        <v>1</v>
      </c>
      <c r="D6770" t="s">
        <v>2046</v>
      </c>
    </row>
    <row r="6771" spans="1:4" hidden="1">
      <c r="A6771" t="s">
        <v>2026</v>
      </c>
      <c r="B6771">
        <v>28</v>
      </c>
      <c r="C6771">
        <v>1</v>
      </c>
      <c r="D6771" t="s">
        <v>2046</v>
      </c>
    </row>
    <row r="6772" spans="1:4" hidden="1">
      <c r="A6772" t="s">
        <v>1708</v>
      </c>
      <c r="B6772">
        <v>28</v>
      </c>
      <c r="C6772">
        <v>1</v>
      </c>
      <c r="D6772" t="s">
        <v>2046</v>
      </c>
    </row>
    <row r="6773" spans="1:4" hidden="1">
      <c r="A6773" t="s">
        <v>150</v>
      </c>
      <c r="B6773">
        <v>28</v>
      </c>
      <c r="C6773">
        <v>1</v>
      </c>
      <c r="D6773" t="s">
        <v>2046</v>
      </c>
    </row>
    <row r="6774" spans="1:4" hidden="1">
      <c r="A6774" t="s">
        <v>151</v>
      </c>
      <c r="B6774">
        <v>28</v>
      </c>
      <c r="C6774">
        <v>1</v>
      </c>
      <c r="D6774" t="s">
        <v>2046</v>
      </c>
    </row>
    <row r="6775" spans="1:4" hidden="1">
      <c r="A6775" t="s">
        <v>2172</v>
      </c>
      <c r="B6775">
        <v>28</v>
      </c>
      <c r="C6775">
        <v>1</v>
      </c>
      <c r="D6775" t="s">
        <v>2046</v>
      </c>
    </row>
    <row r="6776" spans="1:4" hidden="1">
      <c r="A6776" t="s">
        <v>2173</v>
      </c>
      <c r="B6776">
        <v>28</v>
      </c>
      <c r="C6776">
        <v>1</v>
      </c>
      <c r="D6776" t="s">
        <v>2046</v>
      </c>
    </row>
    <row r="6777" spans="1:4" hidden="1">
      <c r="A6777" t="s">
        <v>541</v>
      </c>
      <c r="B6777">
        <v>28</v>
      </c>
      <c r="C6777">
        <v>1</v>
      </c>
      <c r="D6777" t="s">
        <v>2046</v>
      </c>
    </row>
    <row r="6778" spans="1:4" hidden="1">
      <c r="A6778" t="s">
        <v>2174</v>
      </c>
      <c r="B6778">
        <v>28</v>
      </c>
      <c r="C6778">
        <v>1</v>
      </c>
      <c r="D6778" t="s">
        <v>2046</v>
      </c>
    </row>
    <row r="6779" spans="1:4" hidden="1">
      <c r="A6779" t="s">
        <v>542</v>
      </c>
      <c r="B6779">
        <v>28</v>
      </c>
      <c r="C6779">
        <v>1</v>
      </c>
      <c r="D6779" t="s">
        <v>2046</v>
      </c>
    </row>
    <row r="6780" spans="1:4" hidden="1">
      <c r="A6780" t="s">
        <v>388</v>
      </c>
      <c r="B6780">
        <v>28</v>
      </c>
      <c r="C6780">
        <v>1</v>
      </c>
      <c r="D6780" t="s">
        <v>2046</v>
      </c>
    </row>
    <row r="6781" spans="1:4" hidden="1">
      <c r="A6781" t="s">
        <v>389</v>
      </c>
      <c r="B6781">
        <v>28</v>
      </c>
      <c r="C6781">
        <v>1</v>
      </c>
      <c r="D6781" t="s">
        <v>2046</v>
      </c>
    </row>
    <row r="6782" spans="1:4" hidden="1">
      <c r="A6782" t="s">
        <v>2175</v>
      </c>
      <c r="B6782">
        <v>28</v>
      </c>
      <c r="C6782">
        <v>2</v>
      </c>
      <c r="D6782" t="s">
        <v>2046</v>
      </c>
    </row>
    <row r="6783" spans="1:4" hidden="1">
      <c r="A6783" t="s">
        <v>2176</v>
      </c>
      <c r="B6783">
        <v>28</v>
      </c>
      <c r="C6783">
        <v>1</v>
      </c>
      <c r="D6783" t="s">
        <v>2046</v>
      </c>
    </row>
    <row r="6784" spans="1:4" hidden="1">
      <c r="A6784" t="s">
        <v>6</v>
      </c>
      <c r="B6784">
        <v>28</v>
      </c>
      <c r="C6784">
        <v>1</v>
      </c>
      <c r="D6784" t="s">
        <v>2046</v>
      </c>
    </row>
    <row r="6785" spans="1:4" hidden="1">
      <c r="A6785" t="s">
        <v>55</v>
      </c>
      <c r="B6785">
        <v>28</v>
      </c>
      <c r="C6785">
        <v>1</v>
      </c>
      <c r="D6785" t="s">
        <v>2046</v>
      </c>
    </row>
    <row r="6786" spans="1:4" hidden="1">
      <c r="A6786" t="s">
        <v>450</v>
      </c>
      <c r="B6786">
        <v>28</v>
      </c>
      <c r="C6786">
        <v>1</v>
      </c>
      <c r="D6786" t="s">
        <v>2046</v>
      </c>
    </row>
    <row r="6787" spans="1:4" hidden="1">
      <c r="A6787" t="s">
        <v>2177</v>
      </c>
      <c r="B6787">
        <v>28</v>
      </c>
      <c r="C6787">
        <v>1</v>
      </c>
      <c r="D6787" t="s">
        <v>2046</v>
      </c>
    </row>
    <row r="6788" spans="1:4" hidden="1">
      <c r="A6788" t="s">
        <v>2178</v>
      </c>
      <c r="B6788">
        <v>28</v>
      </c>
      <c r="C6788">
        <v>2</v>
      </c>
      <c r="D6788" t="s">
        <v>2046</v>
      </c>
    </row>
    <row r="6789" spans="1:4" hidden="1">
      <c r="A6789" t="s">
        <v>271</v>
      </c>
      <c r="B6789">
        <v>28</v>
      </c>
      <c r="C6789">
        <v>1</v>
      </c>
      <c r="D6789" t="s">
        <v>2046</v>
      </c>
    </row>
    <row r="6790" spans="1:4" hidden="1">
      <c r="A6790" t="s">
        <v>56</v>
      </c>
      <c r="B6790">
        <v>28</v>
      </c>
      <c r="C6790">
        <v>1</v>
      </c>
      <c r="D6790" t="s">
        <v>2046</v>
      </c>
    </row>
    <row r="6791" spans="1:4" hidden="1">
      <c r="A6791" t="s">
        <v>272</v>
      </c>
      <c r="B6791">
        <v>28</v>
      </c>
      <c r="C6791">
        <v>1</v>
      </c>
      <c r="D6791" t="s">
        <v>2046</v>
      </c>
    </row>
    <row r="6792" spans="1:4" hidden="1">
      <c r="A6792" t="s">
        <v>2027</v>
      </c>
      <c r="B6792">
        <v>28</v>
      </c>
      <c r="C6792">
        <v>1</v>
      </c>
      <c r="D6792" t="s">
        <v>2046</v>
      </c>
    </row>
    <row r="6793" spans="1:4" hidden="1">
      <c r="A6793" t="s">
        <v>2179</v>
      </c>
      <c r="B6793">
        <v>28</v>
      </c>
      <c r="C6793">
        <v>1</v>
      </c>
      <c r="D6793" t="s">
        <v>2046</v>
      </c>
    </row>
    <row r="6794" spans="1:4" hidden="1">
      <c r="A6794" t="s">
        <v>2180</v>
      </c>
      <c r="B6794">
        <v>28</v>
      </c>
      <c r="C6794">
        <v>1</v>
      </c>
      <c r="D6794" t="s">
        <v>2046</v>
      </c>
    </row>
    <row r="6795" spans="1:4" hidden="1">
      <c r="A6795" t="s">
        <v>101</v>
      </c>
      <c r="B6795">
        <v>28</v>
      </c>
      <c r="C6795">
        <v>1</v>
      </c>
      <c r="D6795" t="s">
        <v>2046</v>
      </c>
    </row>
    <row r="6796" spans="1:4" hidden="1">
      <c r="A6796" t="s">
        <v>2181</v>
      </c>
      <c r="B6796">
        <v>28</v>
      </c>
      <c r="C6796">
        <v>1</v>
      </c>
      <c r="D6796" t="s">
        <v>2046</v>
      </c>
    </row>
    <row r="6797" spans="1:4" hidden="1">
      <c r="A6797" t="s">
        <v>501</v>
      </c>
      <c r="B6797">
        <v>28</v>
      </c>
      <c r="C6797">
        <v>1</v>
      </c>
      <c r="D6797" t="s">
        <v>2046</v>
      </c>
    </row>
    <row r="6798" spans="1:4" hidden="1">
      <c r="A6798" t="s">
        <v>1709</v>
      </c>
      <c r="B6798">
        <v>28</v>
      </c>
      <c r="C6798">
        <v>2</v>
      </c>
      <c r="D6798" t="s">
        <v>2046</v>
      </c>
    </row>
    <row r="6799" spans="1:4" hidden="1">
      <c r="A6799" t="s">
        <v>458</v>
      </c>
      <c r="B6799">
        <v>28</v>
      </c>
      <c r="C6799">
        <v>1</v>
      </c>
      <c r="D6799" t="s">
        <v>2046</v>
      </c>
    </row>
    <row r="6800" spans="1:4" hidden="1">
      <c r="A6800" t="s">
        <v>436</v>
      </c>
      <c r="B6800">
        <v>28</v>
      </c>
      <c r="C6800">
        <v>1</v>
      </c>
      <c r="D6800" t="s">
        <v>2046</v>
      </c>
    </row>
    <row r="6801" spans="1:4" hidden="1">
      <c r="A6801" t="s">
        <v>2182</v>
      </c>
      <c r="B6801">
        <v>28</v>
      </c>
      <c r="C6801">
        <v>1</v>
      </c>
      <c r="D6801" t="s">
        <v>2046</v>
      </c>
    </row>
    <row r="6802" spans="1:4" hidden="1">
      <c r="A6802" t="s">
        <v>2183</v>
      </c>
      <c r="B6802">
        <v>28</v>
      </c>
      <c r="C6802">
        <v>2</v>
      </c>
      <c r="D6802" t="s">
        <v>2046</v>
      </c>
    </row>
    <row r="6803" spans="1:4" hidden="1">
      <c r="A6803" t="s">
        <v>300</v>
      </c>
      <c r="B6803">
        <v>28</v>
      </c>
      <c r="C6803">
        <v>1</v>
      </c>
      <c r="D6803" t="s">
        <v>2046</v>
      </c>
    </row>
    <row r="6804" spans="1:4" hidden="1">
      <c r="A6804" t="s">
        <v>370</v>
      </c>
      <c r="B6804">
        <v>28</v>
      </c>
      <c r="C6804">
        <v>1</v>
      </c>
      <c r="D6804" t="s">
        <v>2046</v>
      </c>
    </row>
    <row r="6805" spans="1:4" hidden="1">
      <c r="A6805" t="s">
        <v>2184</v>
      </c>
      <c r="B6805">
        <v>28</v>
      </c>
      <c r="C6805">
        <v>1</v>
      </c>
      <c r="D6805" t="s">
        <v>2046</v>
      </c>
    </row>
    <row r="6806" spans="1:4" hidden="1">
      <c r="A6806" t="s">
        <v>459</v>
      </c>
      <c r="B6806">
        <v>28</v>
      </c>
      <c r="C6806">
        <v>1</v>
      </c>
      <c r="D6806" t="s">
        <v>2046</v>
      </c>
    </row>
    <row r="6807" spans="1:4" hidden="1">
      <c r="A6807" t="s">
        <v>152</v>
      </c>
      <c r="B6807">
        <v>28</v>
      </c>
      <c r="C6807">
        <v>1</v>
      </c>
      <c r="D6807" t="s">
        <v>2046</v>
      </c>
    </row>
    <row r="6808" spans="1:4" hidden="1">
      <c r="A6808" t="s">
        <v>485</v>
      </c>
      <c r="B6808">
        <v>28</v>
      </c>
      <c r="C6808">
        <v>1</v>
      </c>
      <c r="D6808" t="s">
        <v>2046</v>
      </c>
    </row>
    <row r="6809" spans="1:4" hidden="1">
      <c r="A6809" t="s">
        <v>273</v>
      </c>
      <c r="B6809">
        <v>28</v>
      </c>
      <c r="C6809">
        <v>1</v>
      </c>
      <c r="D6809" t="s">
        <v>2046</v>
      </c>
    </row>
    <row r="6810" spans="1:4" hidden="1">
      <c r="A6810" t="s">
        <v>1783</v>
      </c>
      <c r="B6810">
        <v>28</v>
      </c>
      <c r="C6810">
        <v>1</v>
      </c>
      <c r="D6810" t="s">
        <v>2046</v>
      </c>
    </row>
    <row r="6811" spans="1:4" hidden="1">
      <c r="A6811" t="s">
        <v>2185</v>
      </c>
      <c r="B6811">
        <v>28</v>
      </c>
      <c r="C6811">
        <v>1</v>
      </c>
      <c r="D6811" t="s">
        <v>2046</v>
      </c>
    </row>
    <row r="6812" spans="1:4" hidden="1">
      <c r="A6812" t="s">
        <v>1720</v>
      </c>
      <c r="B6812">
        <v>28</v>
      </c>
      <c r="C6812">
        <v>2</v>
      </c>
      <c r="D6812" t="s">
        <v>2046</v>
      </c>
    </row>
    <row r="6813" spans="1:4" hidden="1">
      <c r="A6813" t="s">
        <v>2186</v>
      </c>
      <c r="B6813">
        <v>28</v>
      </c>
      <c r="C6813">
        <v>1</v>
      </c>
      <c r="D6813" t="s">
        <v>2046</v>
      </c>
    </row>
    <row r="6814" spans="1:4" hidden="1">
      <c r="A6814" t="s">
        <v>2187</v>
      </c>
      <c r="B6814">
        <v>28</v>
      </c>
      <c r="C6814">
        <v>22</v>
      </c>
      <c r="D6814" t="s">
        <v>2046</v>
      </c>
    </row>
    <row r="6815" spans="1:4" hidden="1">
      <c r="A6815" t="s">
        <v>2188</v>
      </c>
      <c r="B6815">
        <v>28</v>
      </c>
      <c r="C6815">
        <v>6</v>
      </c>
      <c r="D6815" t="s">
        <v>2046</v>
      </c>
    </row>
    <row r="6816" spans="1:4" hidden="1">
      <c r="A6816" t="s">
        <v>327</v>
      </c>
      <c r="B6816">
        <v>28</v>
      </c>
      <c r="C6816">
        <v>4</v>
      </c>
      <c r="D6816" t="s">
        <v>2046</v>
      </c>
    </row>
    <row r="6817" spans="1:4" hidden="1">
      <c r="A6817" t="s">
        <v>460</v>
      </c>
      <c r="B6817">
        <v>28</v>
      </c>
      <c r="C6817">
        <v>4</v>
      </c>
      <c r="D6817" t="s">
        <v>2046</v>
      </c>
    </row>
    <row r="6818" spans="1:4" hidden="1">
      <c r="A6818" t="s">
        <v>461</v>
      </c>
      <c r="B6818">
        <v>28</v>
      </c>
      <c r="C6818">
        <v>5</v>
      </c>
      <c r="D6818" t="s">
        <v>2046</v>
      </c>
    </row>
    <row r="6819" spans="1:4" hidden="1">
      <c r="A6819" t="s">
        <v>274</v>
      </c>
      <c r="B6819">
        <v>28</v>
      </c>
      <c r="C6819">
        <v>2</v>
      </c>
      <c r="D6819" t="s">
        <v>2046</v>
      </c>
    </row>
    <row r="6820" spans="1:4" hidden="1">
      <c r="A6820" t="s">
        <v>2189</v>
      </c>
      <c r="B6820">
        <v>28</v>
      </c>
      <c r="C6820">
        <v>1</v>
      </c>
      <c r="D6820" t="s">
        <v>2046</v>
      </c>
    </row>
    <row r="6821" spans="1:4" hidden="1">
      <c r="A6821" t="s">
        <v>2190</v>
      </c>
      <c r="B6821">
        <v>28</v>
      </c>
      <c r="C6821">
        <v>1</v>
      </c>
      <c r="D6821" t="s">
        <v>2046</v>
      </c>
    </row>
    <row r="6822" spans="1:4" hidden="1">
      <c r="A6822" t="s">
        <v>102</v>
      </c>
      <c r="B6822">
        <v>28</v>
      </c>
      <c r="C6822">
        <v>2</v>
      </c>
      <c r="D6822" t="s">
        <v>2046</v>
      </c>
    </row>
    <row r="6823" spans="1:4" hidden="1">
      <c r="A6823" t="s">
        <v>543</v>
      </c>
      <c r="B6823">
        <v>28</v>
      </c>
      <c r="C6823">
        <v>4</v>
      </c>
      <c r="D6823" t="s">
        <v>2046</v>
      </c>
    </row>
    <row r="6824" spans="1:4" hidden="1">
      <c r="A6824" t="s">
        <v>544</v>
      </c>
      <c r="B6824">
        <v>28</v>
      </c>
      <c r="C6824">
        <v>2</v>
      </c>
      <c r="D6824" t="s">
        <v>2046</v>
      </c>
    </row>
    <row r="6825" spans="1:4" hidden="1">
      <c r="A6825" t="s">
        <v>2191</v>
      </c>
      <c r="B6825">
        <v>28</v>
      </c>
      <c r="C6825">
        <v>2</v>
      </c>
      <c r="D6825" t="s">
        <v>2046</v>
      </c>
    </row>
    <row r="6826" spans="1:4" hidden="1">
      <c r="A6826" t="s">
        <v>2192</v>
      </c>
      <c r="B6826">
        <v>28</v>
      </c>
      <c r="C6826">
        <v>1</v>
      </c>
      <c r="D6826" t="s">
        <v>2046</v>
      </c>
    </row>
    <row r="6827" spans="1:4" hidden="1">
      <c r="A6827" t="s">
        <v>1784</v>
      </c>
      <c r="B6827">
        <v>28</v>
      </c>
      <c r="C6827">
        <v>1</v>
      </c>
      <c r="D6827" t="s">
        <v>2046</v>
      </c>
    </row>
    <row r="6828" spans="1:4" hidden="1">
      <c r="A6828" t="s">
        <v>1785</v>
      </c>
      <c r="B6828">
        <v>28</v>
      </c>
      <c r="C6828">
        <v>1</v>
      </c>
      <c r="D6828" t="s">
        <v>2046</v>
      </c>
    </row>
    <row r="6829" spans="1:4" hidden="1">
      <c r="A6829" t="s">
        <v>1786</v>
      </c>
      <c r="B6829">
        <v>28</v>
      </c>
      <c r="C6829">
        <v>1</v>
      </c>
      <c r="D6829" t="s">
        <v>2046</v>
      </c>
    </row>
    <row r="6830" spans="1:4" hidden="1">
      <c r="A6830" t="s">
        <v>1787</v>
      </c>
      <c r="B6830">
        <v>28</v>
      </c>
      <c r="C6830">
        <v>2</v>
      </c>
      <c r="D6830" t="s">
        <v>2046</v>
      </c>
    </row>
    <row r="6831" spans="1:4" hidden="1">
      <c r="A6831" t="s">
        <v>1788</v>
      </c>
      <c r="B6831">
        <v>28</v>
      </c>
      <c r="C6831">
        <v>1</v>
      </c>
      <c r="D6831" t="s">
        <v>2046</v>
      </c>
    </row>
    <row r="6832" spans="1:4" hidden="1">
      <c r="A6832" t="s">
        <v>2193</v>
      </c>
      <c r="B6832">
        <v>28</v>
      </c>
      <c r="C6832">
        <v>1</v>
      </c>
      <c r="D6832" t="s">
        <v>2046</v>
      </c>
    </row>
    <row r="6833" spans="1:4" hidden="1">
      <c r="A6833" t="s">
        <v>1721</v>
      </c>
      <c r="B6833">
        <v>28</v>
      </c>
      <c r="C6833">
        <v>1</v>
      </c>
      <c r="D6833" t="s">
        <v>2046</v>
      </c>
    </row>
    <row r="6834" spans="1:4" hidden="1">
      <c r="A6834" t="s">
        <v>2194</v>
      </c>
      <c r="B6834">
        <v>28</v>
      </c>
      <c r="C6834">
        <v>1</v>
      </c>
      <c r="D6834" t="s">
        <v>2046</v>
      </c>
    </row>
    <row r="6835" spans="1:4" hidden="1">
      <c r="A6835" t="s">
        <v>2195</v>
      </c>
      <c r="B6835">
        <v>28</v>
      </c>
      <c r="C6835">
        <v>1</v>
      </c>
      <c r="D6835" t="s">
        <v>2046</v>
      </c>
    </row>
    <row r="6836" spans="1:4" hidden="1">
      <c r="A6836" t="s">
        <v>2196</v>
      </c>
      <c r="B6836">
        <v>28</v>
      </c>
      <c r="C6836">
        <v>1</v>
      </c>
      <c r="D6836" t="s">
        <v>2046</v>
      </c>
    </row>
    <row r="6837" spans="1:4" hidden="1">
      <c r="A6837" t="s">
        <v>2197</v>
      </c>
      <c r="B6837">
        <v>28</v>
      </c>
      <c r="C6837">
        <v>6</v>
      </c>
      <c r="D6837" t="s">
        <v>2046</v>
      </c>
    </row>
    <row r="6838" spans="1:4" hidden="1">
      <c r="A6838" t="s">
        <v>2198</v>
      </c>
      <c r="B6838">
        <v>28</v>
      </c>
      <c r="C6838">
        <v>4</v>
      </c>
      <c r="D6838" t="s">
        <v>2046</v>
      </c>
    </row>
    <row r="6839" spans="1:4" hidden="1">
      <c r="A6839" t="s">
        <v>2199</v>
      </c>
      <c r="B6839">
        <v>28</v>
      </c>
      <c r="C6839">
        <v>2</v>
      </c>
      <c r="D6839" t="s">
        <v>2046</v>
      </c>
    </row>
    <row r="6840" spans="1:4" hidden="1">
      <c r="A6840" t="s">
        <v>2200</v>
      </c>
      <c r="B6840">
        <v>28</v>
      </c>
      <c r="C6840">
        <v>1</v>
      </c>
      <c r="D6840" t="s">
        <v>2046</v>
      </c>
    </row>
    <row r="6841" spans="1:4" hidden="1">
      <c r="A6841" t="s">
        <v>104</v>
      </c>
      <c r="B6841">
        <v>28</v>
      </c>
      <c r="C6841">
        <v>1</v>
      </c>
      <c r="D6841" t="s">
        <v>2046</v>
      </c>
    </row>
    <row r="6842" spans="1:4" hidden="1">
      <c r="A6842" t="s">
        <v>2201</v>
      </c>
      <c r="B6842">
        <v>28</v>
      </c>
      <c r="C6842">
        <v>1</v>
      </c>
      <c r="D6842" t="s">
        <v>2046</v>
      </c>
    </row>
    <row r="6843" spans="1:4" hidden="1">
      <c r="A6843" t="s">
        <v>2202</v>
      </c>
      <c r="B6843">
        <v>28</v>
      </c>
      <c r="C6843">
        <v>1</v>
      </c>
      <c r="D6843" t="s">
        <v>2046</v>
      </c>
    </row>
    <row r="6844" spans="1:4" hidden="1">
      <c r="A6844" t="s">
        <v>2028</v>
      </c>
      <c r="B6844">
        <v>28</v>
      </c>
      <c r="C6844">
        <v>1</v>
      </c>
      <c r="D6844" t="s">
        <v>2046</v>
      </c>
    </row>
    <row r="6845" spans="1:4" hidden="1">
      <c r="A6845" t="s">
        <v>545</v>
      </c>
      <c r="B6845">
        <v>28</v>
      </c>
      <c r="C6845">
        <v>2</v>
      </c>
      <c r="D6845" t="s">
        <v>2046</v>
      </c>
    </row>
    <row r="6846" spans="1:4" hidden="1">
      <c r="A6846" t="s">
        <v>106</v>
      </c>
      <c r="B6846">
        <v>28</v>
      </c>
      <c r="C6846">
        <v>1530</v>
      </c>
      <c r="D6846" t="s">
        <v>2046</v>
      </c>
    </row>
    <row r="6847" spans="1:4" hidden="1">
      <c r="A6847" t="s">
        <v>2203</v>
      </c>
      <c r="B6847">
        <v>28</v>
      </c>
      <c r="C6847">
        <v>1</v>
      </c>
      <c r="D6847" t="s">
        <v>2046</v>
      </c>
    </row>
    <row r="6848" spans="1:4" hidden="1">
      <c r="A6848" t="s">
        <v>154</v>
      </c>
      <c r="B6848">
        <v>28</v>
      </c>
      <c r="C6848">
        <v>1</v>
      </c>
      <c r="D6848" t="s">
        <v>2046</v>
      </c>
    </row>
    <row r="6849" spans="1:4" hidden="1">
      <c r="A6849" t="s">
        <v>467</v>
      </c>
      <c r="B6849">
        <v>28</v>
      </c>
      <c r="C6849">
        <v>1</v>
      </c>
      <c r="D6849" t="s">
        <v>2046</v>
      </c>
    </row>
    <row r="6850" spans="1:4" hidden="1">
      <c r="A6850" t="s">
        <v>468</v>
      </c>
      <c r="B6850">
        <v>28</v>
      </c>
      <c r="C6850">
        <v>1</v>
      </c>
      <c r="D6850" t="s">
        <v>2046</v>
      </c>
    </row>
    <row r="6851" spans="1:4" hidden="1">
      <c r="A6851" t="s">
        <v>469</v>
      </c>
      <c r="B6851">
        <v>28</v>
      </c>
      <c r="C6851">
        <v>1</v>
      </c>
      <c r="D6851" t="s">
        <v>2046</v>
      </c>
    </row>
    <row r="6852" spans="1:4" hidden="1">
      <c r="A6852" t="s">
        <v>470</v>
      </c>
      <c r="B6852">
        <v>28</v>
      </c>
      <c r="C6852">
        <v>1</v>
      </c>
      <c r="D6852" t="s">
        <v>2046</v>
      </c>
    </row>
    <row r="6853" spans="1:4" hidden="1">
      <c r="A6853" t="s">
        <v>199</v>
      </c>
      <c r="B6853">
        <v>28</v>
      </c>
      <c r="C6853">
        <v>1</v>
      </c>
      <c r="D6853" t="s">
        <v>2046</v>
      </c>
    </row>
    <row r="6854" spans="1:4" hidden="1">
      <c r="A6854" t="s">
        <v>317</v>
      </c>
      <c r="B6854">
        <v>28</v>
      </c>
      <c r="C6854">
        <v>1</v>
      </c>
      <c r="D6854" t="s">
        <v>2046</v>
      </c>
    </row>
    <row r="6855" spans="1:4" hidden="1">
      <c r="A6855" t="s">
        <v>318</v>
      </c>
      <c r="B6855">
        <v>28</v>
      </c>
      <c r="C6855">
        <v>1</v>
      </c>
      <c r="D6855" t="s">
        <v>2046</v>
      </c>
    </row>
    <row r="6856" spans="1:4" hidden="1">
      <c r="A6856" t="s">
        <v>420</v>
      </c>
      <c r="B6856">
        <v>28</v>
      </c>
      <c r="C6856">
        <v>1</v>
      </c>
      <c r="D6856" t="s">
        <v>2046</v>
      </c>
    </row>
    <row r="6857" spans="1:4" hidden="1">
      <c r="A6857" t="s">
        <v>421</v>
      </c>
      <c r="B6857">
        <v>28</v>
      </c>
      <c r="C6857">
        <v>1</v>
      </c>
      <c r="D6857" t="s">
        <v>2046</v>
      </c>
    </row>
    <row r="6858" spans="1:4" hidden="1">
      <c r="A6858" t="s">
        <v>451</v>
      </c>
      <c r="B6858">
        <v>28</v>
      </c>
      <c r="C6858">
        <v>2</v>
      </c>
      <c r="D6858" t="s">
        <v>2046</v>
      </c>
    </row>
    <row r="6859" spans="1:4" hidden="1">
      <c r="A6859" t="s">
        <v>59</v>
      </c>
      <c r="B6859">
        <v>28</v>
      </c>
      <c r="C6859">
        <v>1</v>
      </c>
      <c r="D6859" t="s">
        <v>2046</v>
      </c>
    </row>
    <row r="6860" spans="1:4" hidden="1">
      <c r="A6860" t="s">
        <v>2204</v>
      </c>
      <c r="B6860">
        <v>28</v>
      </c>
      <c r="C6860">
        <v>2</v>
      </c>
      <c r="D6860" t="s">
        <v>2046</v>
      </c>
    </row>
    <row r="6861" spans="1:4" hidden="1">
      <c r="A6861" t="s">
        <v>2205</v>
      </c>
      <c r="B6861">
        <v>28</v>
      </c>
      <c r="C6861">
        <v>1</v>
      </c>
      <c r="D6861" t="s">
        <v>2046</v>
      </c>
    </row>
    <row r="6862" spans="1:4" hidden="1">
      <c r="A6862" t="s">
        <v>502</v>
      </c>
      <c r="B6862">
        <v>28</v>
      </c>
      <c r="C6862">
        <v>1</v>
      </c>
      <c r="D6862" t="s">
        <v>2046</v>
      </c>
    </row>
    <row r="6863" spans="1:4" hidden="1">
      <c r="A6863" t="s">
        <v>2206</v>
      </c>
      <c r="B6863">
        <v>28</v>
      </c>
      <c r="C6863">
        <v>2</v>
      </c>
      <c r="D6863" t="s">
        <v>2046</v>
      </c>
    </row>
    <row r="6864" spans="1:4" hidden="1">
      <c r="A6864" t="s">
        <v>2207</v>
      </c>
      <c r="B6864">
        <v>28</v>
      </c>
      <c r="C6864">
        <v>1</v>
      </c>
      <c r="D6864" t="s">
        <v>2046</v>
      </c>
    </row>
    <row r="6865" spans="1:4" hidden="1">
      <c r="A6865" t="s">
        <v>2208</v>
      </c>
      <c r="B6865">
        <v>28</v>
      </c>
      <c r="C6865">
        <v>1</v>
      </c>
      <c r="D6865" t="s">
        <v>2046</v>
      </c>
    </row>
    <row r="6866" spans="1:4" hidden="1">
      <c r="A6866" t="s">
        <v>1789</v>
      </c>
      <c r="B6866">
        <v>28</v>
      </c>
      <c r="C6866">
        <v>1</v>
      </c>
      <c r="D6866" t="s">
        <v>2046</v>
      </c>
    </row>
    <row r="6867" spans="1:4" hidden="1">
      <c r="A6867" t="s">
        <v>155</v>
      </c>
      <c r="B6867">
        <v>28</v>
      </c>
      <c r="C6867">
        <v>1</v>
      </c>
      <c r="D6867" t="s">
        <v>2046</v>
      </c>
    </row>
    <row r="6868" spans="1:4" hidden="1">
      <c r="A6868" t="s">
        <v>156</v>
      </c>
      <c r="B6868">
        <v>28</v>
      </c>
      <c r="C6868">
        <v>1</v>
      </c>
      <c r="D6868" t="s">
        <v>2046</v>
      </c>
    </row>
    <row r="6869" spans="1:4" hidden="1">
      <c r="A6869" t="s">
        <v>546</v>
      </c>
      <c r="B6869">
        <v>28</v>
      </c>
      <c r="C6869">
        <v>1</v>
      </c>
      <c r="D6869" t="s">
        <v>2046</v>
      </c>
    </row>
    <row r="6870" spans="1:4" hidden="1">
      <c r="A6870" t="s">
        <v>547</v>
      </c>
      <c r="B6870">
        <v>28</v>
      </c>
      <c r="C6870">
        <v>2</v>
      </c>
      <c r="D6870" t="s">
        <v>2046</v>
      </c>
    </row>
    <row r="6871" spans="1:4" hidden="1">
      <c r="A6871" t="s">
        <v>200</v>
      </c>
      <c r="B6871">
        <v>28</v>
      </c>
      <c r="C6871">
        <v>2</v>
      </c>
      <c r="D6871" t="s">
        <v>2046</v>
      </c>
    </row>
    <row r="6872" spans="1:4" hidden="1">
      <c r="A6872" t="s">
        <v>2209</v>
      </c>
      <c r="B6872">
        <v>28</v>
      </c>
      <c r="C6872">
        <v>2</v>
      </c>
      <c r="D6872" t="s">
        <v>2046</v>
      </c>
    </row>
    <row r="6873" spans="1:4" hidden="1">
      <c r="A6873" t="s">
        <v>504</v>
      </c>
      <c r="B6873">
        <v>28</v>
      </c>
      <c r="C6873">
        <v>1</v>
      </c>
      <c r="D6873" t="s">
        <v>2046</v>
      </c>
    </row>
    <row r="6874" spans="1:4" hidden="1">
      <c r="A6874" t="s">
        <v>60</v>
      </c>
      <c r="B6874">
        <v>28</v>
      </c>
      <c r="C6874">
        <v>1</v>
      </c>
      <c r="D6874" t="s">
        <v>2046</v>
      </c>
    </row>
    <row r="6875" spans="1:4" hidden="1">
      <c r="A6875" t="s">
        <v>201</v>
      </c>
      <c r="B6875">
        <v>28</v>
      </c>
      <c r="C6875">
        <v>1</v>
      </c>
      <c r="D6875" t="s">
        <v>2046</v>
      </c>
    </row>
    <row r="6876" spans="1:4" hidden="1">
      <c r="A6876" t="s">
        <v>158</v>
      </c>
      <c r="B6876">
        <v>28</v>
      </c>
      <c r="C6876">
        <v>1</v>
      </c>
      <c r="D6876" t="s">
        <v>2046</v>
      </c>
    </row>
    <row r="6877" spans="1:4" hidden="1">
      <c r="A6877" t="s">
        <v>160</v>
      </c>
      <c r="B6877">
        <v>28</v>
      </c>
      <c r="C6877">
        <v>1</v>
      </c>
      <c r="D6877" t="s">
        <v>2046</v>
      </c>
    </row>
    <row r="6878" spans="1:4" hidden="1">
      <c r="A6878" t="s">
        <v>2210</v>
      </c>
      <c r="B6878">
        <v>28</v>
      </c>
      <c r="C6878">
        <v>1</v>
      </c>
      <c r="D6878" t="s">
        <v>2046</v>
      </c>
    </row>
    <row r="6879" spans="1:4" hidden="1">
      <c r="A6879" t="s">
        <v>277</v>
      </c>
      <c r="B6879">
        <v>28</v>
      </c>
      <c r="C6879">
        <v>1</v>
      </c>
      <c r="D6879" t="s">
        <v>2046</v>
      </c>
    </row>
    <row r="6880" spans="1:4" hidden="1">
      <c r="A6880" t="s">
        <v>2211</v>
      </c>
      <c r="B6880">
        <v>28</v>
      </c>
      <c r="C6880">
        <v>1</v>
      </c>
      <c r="D6880" t="s">
        <v>2046</v>
      </c>
    </row>
    <row r="6881" spans="1:4" hidden="1">
      <c r="A6881" t="s">
        <v>2212</v>
      </c>
      <c r="B6881">
        <v>28</v>
      </c>
      <c r="C6881">
        <v>1</v>
      </c>
      <c r="D6881" t="s">
        <v>2046</v>
      </c>
    </row>
    <row r="6882" spans="1:4" hidden="1">
      <c r="A6882" t="s">
        <v>2032</v>
      </c>
      <c r="B6882">
        <v>28</v>
      </c>
      <c r="C6882">
        <v>1</v>
      </c>
      <c r="D6882" t="s">
        <v>2046</v>
      </c>
    </row>
    <row r="6883" spans="1:4" hidden="1">
      <c r="A6883" t="s">
        <v>2355</v>
      </c>
      <c r="B6883">
        <v>28</v>
      </c>
      <c r="C6883">
        <v>37</v>
      </c>
      <c r="D6883" t="s">
        <v>2046</v>
      </c>
    </row>
    <row r="6884" spans="1:4" hidden="1">
      <c r="A6884" t="s">
        <v>161</v>
      </c>
      <c r="B6884">
        <v>28</v>
      </c>
      <c r="C6884">
        <v>1</v>
      </c>
      <c r="D6884" t="s">
        <v>2046</v>
      </c>
    </row>
    <row r="6885" spans="1:4" hidden="1">
      <c r="A6885" t="s">
        <v>2213</v>
      </c>
      <c r="B6885">
        <v>28</v>
      </c>
      <c r="C6885">
        <v>1</v>
      </c>
      <c r="D6885" t="s">
        <v>2046</v>
      </c>
    </row>
    <row r="6886" spans="1:4" hidden="1">
      <c r="A6886" t="s">
        <v>202</v>
      </c>
      <c r="B6886">
        <v>28</v>
      </c>
      <c r="C6886">
        <v>1</v>
      </c>
      <c r="D6886" t="s">
        <v>2046</v>
      </c>
    </row>
    <row r="6887" spans="1:4" hidden="1">
      <c r="A6887" t="s">
        <v>203</v>
      </c>
      <c r="B6887">
        <v>28</v>
      </c>
      <c r="C6887">
        <v>1</v>
      </c>
      <c r="D6887" t="s">
        <v>2046</v>
      </c>
    </row>
    <row r="6888" spans="1:4" hidden="1">
      <c r="A6888" t="s">
        <v>204</v>
      </c>
      <c r="B6888">
        <v>28</v>
      </c>
      <c r="C6888">
        <v>1</v>
      </c>
      <c r="D6888" t="s">
        <v>2046</v>
      </c>
    </row>
    <row r="6889" spans="1:4" hidden="1">
      <c r="A6889" t="s">
        <v>205</v>
      </c>
      <c r="B6889">
        <v>28</v>
      </c>
      <c r="C6889">
        <v>1</v>
      </c>
      <c r="D6889" t="s">
        <v>2046</v>
      </c>
    </row>
    <row r="6890" spans="1:4" hidden="1">
      <c r="A6890" t="s">
        <v>206</v>
      </c>
      <c r="B6890">
        <v>28</v>
      </c>
      <c r="C6890">
        <v>1</v>
      </c>
      <c r="D6890" t="s">
        <v>2046</v>
      </c>
    </row>
    <row r="6891" spans="1:4" hidden="1">
      <c r="A6891" t="s">
        <v>207</v>
      </c>
      <c r="B6891">
        <v>28</v>
      </c>
      <c r="C6891">
        <v>1</v>
      </c>
      <c r="D6891" t="s">
        <v>2046</v>
      </c>
    </row>
    <row r="6892" spans="1:4" hidden="1">
      <c r="A6892" t="s">
        <v>208</v>
      </c>
      <c r="B6892">
        <v>28</v>
      </c>
      <c r="C6892">
        <v>1</v>
      </c>
      <c r="D6892" t="s">
        <v>2046</v>
      </c>
    </row>
    <row r="6893" spans="1:4" hidden="1">
      <c r="A6893" t="s">
        <v>209</v>
      </c>
      <c r="B6893">
        <v>28</v>
      </c>
      <c r="C6893">
        <v>1</v>
      </c>
      <c r="D6893" t="s">
        <v>2046</v>
      </c>
    </row>
    <row r="6894" spans="1:4" hidden="1">
      <c r="A6894" t="s">
        <v>210</v>
      </c>
      <c r="B6894">
        <v>28</v>
      </c>
      <c r="C6894">
        <v>1</v>
      </c>
      <c r="D6894" t="s">
        <v>2046</v>
      </c>
    </row>
    <row r="6895" spans="1:4" hidden="1">
      <c r="A6895" t="s">
        <v>211</v>
      </c>
      <c r="B6895">
        <v>28</v>
      </c>
      <c r="C6895">
        <v>3</v>
      </c>
      <c r="D6895" t="s">
        <v>2046</v>
      </c>
    </row>
    <row r="6896" spans="1:4" hidden="1">
      <c r="A6896" t="s">
        <v>212</v>
      </c>
      <c r="B6896">
        <v>28</v>
      </c>
      <c r="C6896">
        <v>1</v>
      </c>
      <c r="D6896" t="s">
        <v>2046</v>
      </c>
    </row>
    <row r="6897" spans="1:4" hidden="1">
      <c r="A6897" t="s">
        <v>213</v>
      </c>
      <c r="B6897">
        <v>28</v>
      </c>
      <c r="C6897">
        <v>2</v>
      </c>
      <c r="D6897" t="s">
        <v>2046</v>
      </c>
    </row>
    <row r="6898" spans="1:4" hidden="1">
      <c r="A6898" t="s">
        <v>214</v>
      </c>
      <c r="B6898">
        <v>28</v>
      </c>
      <c r="C6898">
        <v>1</v>
      </c>
      <c r="D6898" t="s">
        <v>2046</v>
      </c>
    </row>
    <row r="6899" spans="1:4" hidden="1">
      <c r="A6899" t="s">
        <v>215</v>
      </c>
      <c r="B6899">
        <v>28</v>
      </c>
      <c r="C6899">
        <v>1</v>
      </c>
      <c r="D6899" t="s">
        <v>2046</v>
      </c>
    </row>
    <row r="6900" spans="1:4" hidden="1">
      <c r="A6900" t="s">
        <v>216</v>
      </c>
      <c r="B6900">
        <v>28</v>
      </c>
      <c r="C6900">
        <v>1</v>
      </c>
      <c r="D6900" t="s">
        <v>2046</v>
      </c>
    </row>
    <row r="6901" spans="1:4" hidden="1">
      <c r="A6901" t="s">
        <v>217</v>
      </c>
      <c r="B6901">
        <v>28</v>
      </c>
      <c r="C6901">
        <v>1</v>
      </c>
      <c r="D6901" t="s">
        <v>2046</v>
      </c>
    </row>
    <row r="6902" spans="1:4" hidden="1">
      <c r="A6902" t="s">
        <v>218</v>
      </c>
      <c r="B6902">
        <v>28</v>
      </c>
      <c r="C6902">
        <v>1</v>
      </c>
      <c r="D6902" t="s">
        <v>2046</v>
      </c>
    </row>
    <row r="6903" spans="1:4" hidden="1">
      <c r="A6903" t="s">
        <v>219</v>
      </c>
      <c r="B6903">
        <v>28</v>
      </c>
      <c r="C6903">
        <v>1</v>
      </c>
      <c r="D6903" t="s">
        <v>2046</v>
      </c>
    </row>
    <row r="6904" spans="1:4" hidden="1">
      <c r="A6904" t="s">
        <v>220</v>
      </c>
      <c r="B6904">
        <v>28</v>
      </c>
      <c r="C6904">
        <v>1</v>
      </c>
      <c r="D6904" t="s">
        <v>2046</v>
      </c>
    </row>
    <row r="6905" spans="1:4" hidden="1">
      <c r="A6905" t="s">
        <v>221</v>
      </c>
      <c r="B6905">
        <v>28</v>
      </c>
      <c r="C6905">
        <v>1</v>
      </c>
      <c r="D6905" t="s">
        <v>2046</v>
      </c>
    </row>
    <row r="6906" spans="1:4" hidden="1">
      <c r="A6906" t="s">
        <v>222</v>
      </c>
      <c r="B6906">
        <v>28</v>
      </c>
      <c r="C6906">
        <v>1</v>
      </c>
      <c r="D6906" t="s">
        <v>2046</v>
      </c>
    </row>
    <row r="6907" spans="1:4" hidden="1">
      <c r="A6907" t="s">
        <v>223</v>
      </c>
      <c r="B6907">
        <v>28</v>
      </c>
      <c r="C6907">
        <v>1</v>
      </c>
      <c r="D6907" t="s">
        <v>2046</v>
      </c>
    </row>
    <row r="6908" spans="1:4" hidden="1">
      <c r="A6908" t="s">
        <v>224</v>
      </c>
      <c r="B6908">
        <v>28</v>
      </c>
      <c r="C6908">
        <v>1</v>
      </c>
      <c r="D6908" t="s">
        <v>2046</v>
      </c>
    </row>
    <row r="6909" spans="1:4" hidden="1">
      <c r="A6909" t="s">
        <v>225</v>
      </c>
      <c r="B6909">
        <v>28</v>
      </c>
      <c r="C6909">
        <v>1</v>
      </c>
      <c r="D6909" t="s">
        <v>2046</v>
      </c>
    </row>
    <row r="6910" spans="1:4" hidden="1">
      <c r="A6910" t="s">
        <v>226</v>
      </c>
      <c r="B6910">
        <v>28</v>
      </c>
      <c r="C6910">
        <v>1</v>
      </c>
      <c r="D6910" t="s">
        <v>2046</v>
      </c>
    </row>
    <row r="6911" spans="1:4" hidden="1">
      <c r="A6911" t="s">
        <v>227</v>
      </c>
      <c r="B6911">
        <v>28</v>
      </c>
      <c r="C6911">
        <v>1</v>
      </c>
      <c r="D6911" t="s">
        <v>2046</v>
      </c>
    </row>
    <row r="6912" spans="1:4" hidden="1">
      <c r="A6912" t="s">
        <v>228</v>
      </c>
      <c r="B6912">
        <v>28</v>
      </c>
      <c r="C6912">
        <v>0.5</v>
      </c>
      <c r="D6912" t="s">
        <v>2046</v>
      </c>
    </row>
    <row r="6913" spans="1:4" hidden="1">
      <c r="A6913" t="s">
        <v>229</v>
      </c>
      <c r="B6913">
        <v>28</v>
      </c>
      <c r="C6913">
        <v>0.5</v>
      </c>
      <c r="D6913" t="s">
        <v>2046</v>
      </c>
    </row>
    <row r="6914" spans="1:4" hidden="1">
      <c r="A6914" t="s">
        <v>230</v>
      </c>
      <c r="B6914">
        <v>28</v>
      </c>
      <c r="C6914">
        <v>0.5</v>
      </c>
      <c r="D6914" t="s">
        <v>2046</v>
      </c>
    </row>
    <row r="6915" spans="1:4" hidden="1">
      <c r="A6915" t="s">
        <v>231</v>
      </c>
      <c r="B6915">
        <v>28</v>
      </c>
      <c r="C6915">
        <v>0.5</v>
      </c>
      <c r="D6915" t="s">
        <v>2046</v>
      </c>
    </row>
    <row r="6916" spans="1:4" hidden="1">
      <c r="A6916" t="s">
        <v>232</v>
      </c>
      <c r="B6916">
        <v>28</v>
      </c>
      <c r="C6916">
        <v>0.5</v>
      </c>
      <c r="D6916" t="s">
        <v>2046</v>
      </c>
    </row>
    <row r="6917" spans="1:4" hidden="1">
      <c r="A6917" t="s">
        <v>233</v>
      </c>
      <c r="B6917">
        <v>28</v>
      </c>
      <c r="C6917">
        <v>0.5</v>
      </c>
      <c r="D6917" t="s">
        <v>2046</v>
      </c>
    </row>
    <row r="6918" spans="1:4" hidden="1">
      <c r="A6918" t="s">
        <v>234</v>
      </c>
      <c r="B6918">
        <v>28</v>
      </c>
      <c r="C6918">
        <v>0.5</v>
      </c>
      <c r="D6918" t="s">
        <v>2046</v>
      </c>
    </row>
    <row r="6919" spans="1:4" hidden="1">
      <c r="A6919" t="s">
        <v>235</v>
      </c>
      <c r="B6919">
        <v>28</v>
      </c>
      <c r="C6919">
        <v>0.5</v>
      </c>
      <c r="D6919" t="s">
        <v>2046</v>
      </c>
    </row>
    <row r="6920" spans="1:4" hidden="1">
      <c r="A6920" t="s">
        <v>236</v>
      </c>
      <c r="B6920">
        <v>28</v>
      </c>
      <c r="C6920">
        <v>2</v>
      </c>
      <c r="D6920" t="s">
        <v>2046</v>
      </c>
    </row>
    <row r="6921" spans="1:4" hidden="1">
      <c r="A6921" t="s">
        <v>237</v>
      </c>
      <c r="B6921">
        <v>28</v>
      </c>
      <c r="C6921">
        <v>2</v>
      </c>
      <c r="D6921" t="s">
        <v>2046</v>
      </c>
    </row>
    <row r="6922" spans="1:4" hidden="1">
      <c r="A6922" t="s">
        <v>238</v>
      </c>
      <c r="B6922">
        <v>28</v>
      </c>
      <c r="C6922">
        <v>1</v>
      </c>
      <c r="D6922" t="s">
        <v>2046</v>
      </c>
    </row>
    <row r="6923" spans="1:4" hidden="1">
      <c r="A6923" t="s">
        <v>239</v>
      </c>
      <c r="B6923">
        <v>28</v>
      </c>
      <c r="C6923">
        <v>1</v>
      </c>
      <c r="D6923" t="s">
        <v>2046</v>
      </c>
    </row>
    <row r="6924" spans="1:4" hidden="1">
      <c r="A6924" t="s">
        <v>240</v>
      </c>
      <c r="B6924">
        <v>28</v>
      </c>
      <c r="C6924">
        <v>4</v>
      </c>
      <c r="D6924" t="s">
        <v>2046</v>
      </c>
    </row>
    <row r="6925" spans="1:4" hidden="1">
      <c r="A6925" t="s">
        <v>241</v>
      </c>
      <c r="B6925">
        <v>28</v>
      </c>
      <c r="C6925">
        <v>23</v>
      </c>
      <c r="D6925" t="s">
        <v>2046</v>
      </c>
    </row>
    <row r="6926" spans="1:4" hidden="1">
      <c r="A6926" t="s">
        <v>242</v>
      </c>
      <c r="B6926">
        <v>28</v>
      </c>
      <c r="C6926">
        <v>1</v>
      </c>
      <c r="D6926" t="s">
        <v>2046</v>
      </c>
    </row>
    <row r="6927" spans="1:4" hidden="1">
      <c r="A6927" t="s">
        <v>243</v>
      </c>
      <c r="B6927">
        <v>28</v>
      </c>
      <c r="C6927">
        <v>1</v>
      </c>
      <c r="D6927" t="s">
        <v>2046</v>
      </c>
    </row>
    <row r="6928" spans="1:4" hidden="1">
      <c r="A6928" t="s">
        <v>244</v>
      </c>
      <c r="B6928">
        <v>28</v>
      </c>
      <c r="C6928">
        <v>5</v>
      </c>
      <c r="D6928" t="s">
        <v>2046</v>
      </c>
    </row>
    <row r="6929" spans="1:4" hidden="1">
      <c r="A6929" t="s">
        <v>245</v>
      </c>
      <c r="B6929">
        <v>28</v>
      </c>
      <c r="C6929">
        <v>5</v>
      </c>
      <c r="D6929" t="s">
        <v>2046</v>
      </c>
    </row>
    <row r="6930" spans="1:4" hidden="1">
      <c r="A6930" t="s">
        <v>246</v>
      </c>
      <c r="B6930">
        <v>28</v>
      </c>
      <c r="C6930">
        <v>5</v>
      </c>
      <c r="D6930" t="s">
        <v>2046</v>
      </c>
    </row>
    <row r="6931" spans="1:4" hidden="1">
      <c r="A6931" t="s">
        <v>247</v>
      </c>
      <c r="B6931">
        <v>28</v>
      </c>
      <c r="C6931">
        <v>5</v>
      </c>
      <c r="D6931" t="s">
        <v>2046</v>
      </c>
    </row>
    <row r="6932" spans="1:4" hidden="1">
      <c r="A6932" t="s">
        <v>248</v>
      </c>
      <c r="B6932">
        <v>28</v>
      </c>
      <c r="C6932">
        <v>3</v>
      </c>
      <c r="D6932" t="s">
        <v>2046</v>
      </c>
    </row>
    <row r="6933" spans="1:4" hidden="1">
      <c r="A6933" t="s">
        <v>249</v>
      </c>
      <c r="B6933">
        <v>28</v>
      </c>
      <c r="C6933">
        <v>2</v>
      </c>
      <c r="D6933" t="s">
        <v>2046</v>
      </c>
    </row>
    <row r="6934" spans="1:4" hidden="1">
      <c r="A6934" t="s">
        <v>250</v>
      </c>
      <c r="B6934">
        <v>28</v>
      </c>
      <c r="C6934">
        <v>2</v>
      </c>
      <c r="D6934" t="s">
        <v>2046</v>
      </c>
    </row>
    <row r="6935" spans="1:4" hidden="1">
      <c r="A6935" t="s">
        <v>251</v>
      </c>
      <c r="B6935">
        <v>28</v>
      </c>
      <c r="C6935">
        <v>1</v>
      </c>
      <c r="D6935" t="s">
        <v>2046</v>
      </c>
    </row>
    <row r="6936" spans="1:4" hidden="1">
      <c r="A6936" t="s">
        <v>252</v>
      </c>
      <c r="B6936">
        <v>28</v>
      </c>
      <c r="C6936">
        <v>1</v>
      </c>
      <c r="D6936" t="s">
        <v>2046</v>
      </c>
    </row>
    <row r="6937" spans="1:4" hidden="1">
      <c r="A6937" t="s">
        <v>253</v>
      </c>
      <c r="B6937">
        <v>28</v>
      </c>
      <c r="C6937">
        <v>4</v>
      </c>
      <c r="D6937" t="s">
        <v>2046</v>
      </c>
    </row>
    <row r="6938" spans="1:4" hidden="1">
      <c r="A6938" t="s">
        <v>254</v>
      </c>
      <c r="B6938">
        <v>28</v>
      </c>
      <c r="C6938">
        <v>1</v>
      </c>
      <c r="D6938" t="s">
        <v>2046</v>
      </c>
    </row>
    <row r="6939" spans="1:4" hidden="1">
      <c r="A6939" t="s">
        <v>255</v>
      </c>
      <c r="B6939">
        <v>28</v>
      </c>
      <c r="C6939">
        <v>1</v>
      </c>
      <c r="D6939" t="s">
        <v>2046</v>
      </c>
    </row>
    <row r="6940" spans="1:4" hidden="1">
      <c r="A6940" t="s">
        <v>256</v>
      </c>
      <c r="B6940">
        <v>28</v>
      </c>
      <c r="C6940">
        <v>1</v>
      </c>
      <c r="D6940" t="s">
        <v>2046</v>
      </c>
    </row>
    <row r="6941" spans="1:4" hidden="1">
      <c r="A6941" t="s">
        <v>257</v>
      </c>
      <c r="B6941">
        <v>28</v>
      </c>
      <c r="C6941">
        <v>1</v>
      </c>
      <c r="D6941" t="s">
        <v>2046</v>
      </c>
    </row>
    <row r="6942" spans="1:4" hidden="1">
      <c r="A6942" t="s">
        <v>258</v>
      </c>
      <c r="B6942">
        <v>28</v>
      </c>
      <c r="C6942">
        <v>1</v>
      </c>
      <c r="D6942" t="s">
        <v>2046</v>
      </c>
    </row>
    <row r="6943" spans="1:4" hidden="1">
      <c r="A6943" t="s">
        <v>259</v>
      </c>
      <c r="B6943">
        <v>28</v>
      </c>
      <c r="C6943">
        <v>1</v>
      </c>
      <c r="D6943" t="s">
        <v>2046</v>
      </c>
    </row>
    <row r="6944" spans="1:4" hidden="1">
      <c r="A6944" t="s">
        <v>260</v>
      </c>
      <c r="B6944">
        <v>28</v>
      </c>
      <c r="C6944">
        <v>1</v>
      </c>
      <c r="D6944" t="s">
        <v>2046</v>
      </c>
    </row>
    <row r="6945" spans="1:4" hidden="1">
      <c r="A6945" t="s">
        <v>261</v>
      </c>
      <c r="B6945">
        <v>28</v>
      </c>
      <c r="C6945">
        <v>1</v>
      </c>
      <c r="D6945" t="s">
        <v>2046</v>
      </c>
    </row>
    <row r="6946" spans="1:4" hidden="1">
      <c r="A6946" t="s">
        <v>1723</v>
      </c>
      <c r="B6946">
        <v>28</v>
      </c>
      <c r="C6946">
        <v>382</v>
      </c>
      <c r="D6946" t="s">
        <v>2046</v>
      </c>
    </row>
    <row r="6947" spans="1:4" hidden="1">
      <c r="A6947" t="s">
        <v>162</v>
      </c>
      <c r="B6947">
        <v>28</v>
      </c>
      <c r="C6947">
        <v>382</v>
      </c>
      <c r="D6947" t="s">
        <v>2046</v>
      </c>
    </row>
    <row r="6948" spans="1:4" hidden="1">
      <c r="A6948" t="s">
        <v>530</v>
      </c>
      <c r="B6948">
        <v>28</v>
      </c>
      <c r="C6948">
        <v>382</v>
      </c>
      <c r="D6948" t="s">
        <v>2046</v>
      </c>
    </row>
    <row r="6949" spans="1:4" hidden="1">
      <c r="A6949" t="s">
        <v>164</v>
      </c>
      <c r="B6949">
        <v>28</v>
      </c>
      <c r="C6949">
        <v>382</v>
      </c>
      <c r="D6949" t="s">
        <v>2046</v>
      </c>
    </row>
    <row r="6950" spans="1:4" hidden="1">
      <c r="A6950" t="s">
        <v>262</v>
      </c>
      <c r="B6950">
        <v>28</v>
      </c>
      <c r="C6950">
        <v>382</v>
      </c>
      <c r="D6950" t="s">
        <v>2046</v>
      </c>
    </row>
    <row r="6951" spans="1:4" hidden="1">
      <c r="A6951" t="s">
        <v>391</v>
      </c>
      <c r="B6951">
        <v>28</v>
      </c>
      <c r="C6951">
        <v>382</v>
      </c>
      <c r="D6951" t="s">
        <v>2046</v>
      </c>
    </row>
    <row r="6952" spans="1:4" hidden="1">
      <c r="A6952" t="s">
        <v>329</v>
      </c>
      <c r="B6952">
        <v>28</v>
      </c>
      <c r="C6952">
        <v>382</v>
      </c>
      <c r="D6952" t="s">
        <v>2046</v>
      </c>
    </row>
    <row r="6953" spans="1:4" hidden="1">
      <c r="A6953" t="s">
        <v>8</v>
      </c>
      <c r="B6953">
        <v>28</v>
      </c>
      <c r="C6953">
        <v>382</v>
      </c>
      <c r="D6953" t="s">
        <v>2046</v>
      </c>
    </row>
    <row r="6954" spans="1:4" hidden="1">
      <c r="A6954" t="s">
        <v>62</v>
      </c>
      <c r="B6954">
        <v>28</v>
      </c>
      <c r="C6954">
        <v>382</v>
      </c>
      <c r="D6954" t="s">
        <v>2046</v>
      </c>
    </row>
    <row r="6955" spans="1:4" hidden="1">
      <c r="A6955" t="s">
        <v>63</v>
      </c>
      <c r="B6955">
        <v>28</v>
      </c>
      <c r="C6955">
        <v>382</v>
      </c>
      <c r="D6955" t="s">
        <v>2046</v>
      </c>
    </row>
    <row r="6956" spans="1:4" hidden="1">
      <c r="A6956" t="s">
        <v>64</v>
      </c>
      <c r="B6956">
        <v>28</v>
      </c>
      <c r="C6956">
        <v>382</v>
      </c>
      <c r="D6956" t="s">
        <v>2046</v>
      </c>
    </row>
    <row r="6957" spans="1:4" hidden="1">
      <c r="A6957" t="s">
        <v>65</v>
      </c>
      <c r="B6957">
        <v>28</v>
      </c>
      <c r="C6957">
        <v>382</v>
      </c>
      <c r="D6957" t="s">
        <v>2046</v>
      </c>
    </row>
    <row r="6958" spans="1:4" hidden="1">
      <c r="A6958" t="s">
        <v>66</v>
      </c>
      <c r="B6958">
        <v>28</v>
      </c>
      <c r="C6958">
        <v>382</v>
      </c>
      <c r="D6958" t="s">
        <v>2046</v>
      </c>
    </row>
    <row r="6959" spans="1:4" hidden="1">
      <c r="A6959" t="s">
        <v>10</v>
      </c>
      <c r="B6959">
        <v>28</v>
      </c>
      <c r="C6959">
        <v>382</v>
      </c>
      <c r="D6959" t="s">
        <v>2046</v>
      </c>
    </row>
    <row r="6960" spans="1:4" hidden="1">
      <c r="A6960" t="s">
        <v>12</v>
      </c>
      <c r="B6960">
        <v>28</v>
      </c>
      <c r="C6960">
        <v>764</v>
      </c>
      <c r="D6960" t="s">
        <v>2046</v>
      </c>
    </row>
    <row r="6961" spans="1:4" hidden="1">
      <c r="A6961" t="s">
        <v>372</v>
      </c>
      <c r="B6961">
        <v>28</v>
      </c>
      <c r="C6961">
        <v>382</v>
      </c>
      <c r="D6961" t="s">
        <v>2046</v>
      </c>
    </row>
    <row r="6962" spans="1:4" hidden="1">
      <c r="A6962" t="s">
        <v>508</v>
      </c>
      <c r="B6962">
        <v>28</v>
      </c>
      <c r="C6962">
        <v>382</v>
      </c>
      <c r="D6962" t="s">
        <v>2046</v>
      </c>
    </row>
    <row r="6963" spans="1:4" hidden="1">
      <c r="A6963" t="s">
        <v>330</v>
      </c>
      <c r="B6963">
        <v>28</v>
      </c>
      <c r="C6963">
        <v>764</v>
      </c>
      <c r="D6963" t="s">
        <v>2046</v>
      </c>
    </row>
    <row r="6964" spans="1:4" hidden="1">
      <c r="A6964" t="s">
        <v>2231</v>
      </c>
      <c r="B6964">
        <v>28</v>
      </c>
      <c r="C6964">
        <v>3438</v>
      </c>
      <c r="D6964" t="s">
        <v>2046</v>
      </c>
    </row>
    <row r="6965" spans="1:4" hidden="1">
      <c r="A6965" t="s">
        <v>392</v>
      </c>
      <c r="B6965">
        <v>28</v>
      </c>
      <c r="C6965">
        <v>382</v>
      </c>
      <c r="D6965" t="s">
        <v>2046</v>
      </c>
    </row>
    <row r="6966" spans="1:4" hidden="1">
      <c r="A6966" t="s">
        <v>331</v>
      </c>
      <c r="B6966">
        <v>28</v>
      </c>
      <c r="C6966">
        <v>382</v>
      </c>
      <c r="D6966" t="s">
        <v>2046</v>
      </c>
    </row>
    <row r="6967" spans="1:4" hidden="1">
      <c r="A6967" t="s">
        <v>438</v>
      </c>
      <c r="B6967">
        <v>28</v>
      </c>
      <c r="C6967">
        <v>382</v>
      </c>
      <c r="D6967" t="s">
        <v>2046</v>
      </c>
    </row>
    <row r="6968" spans="1:4" hidden="1">
      <c r="A6968" t="s">
        <v>332</v>
      </c>
      <c r="B6968">
        <v>28</v>
      </c>
      <c r="C6968">
        <v>1146</v>
      </c>
      <c r="D6968" t="s">
        <v>2046</v>
      </c>
    </row>
    <row r="6969" spans="1:4" hidden="1">
      <c r="A6969" t="s">
        <v>2232</v>
      </c>
      <c r="B6969">
        <v>28</v>
      </c>
      <c r="C6969">
        <v>764</v>
      </c>
      <c r="D6969" t="s">
        <v>2046</v>
      </c>
    </row>
    <row r="6970" spans="1:4" hidden="1">
      <c r="A6970" t="s">
        <v>333</v>
      </c>
      <c r="B6970">
        <v>28</v>
      </c>
      <c r="C6970">
        <v>764</v>
      </c>
      <c r="D6970" t="s">
        <v>2046</v>
      </c>
    </row>
    <row r="6971" spans="1:4" hidden="1">
      <c r="A6971" t="s">
        <v>279</v>
      </c>
      <c r="B6971">
        <v>28</v>
      </c>
      <c r="C6971">
        <v>1528</v>
      </c>
      <c r="D6971" t="s">
        <v>2046</v>
      </c>
    </row>
    <row r="6972" spans="1:4" hidden="1">
      <c r="A6972" t="s">
        <v>393</v>
      </c>
      <c r="B6972">
        <v>28</v>
      </c>
      <c r="C6972">
        <v>764</v>
      </c>
      <c r="D6972" t="s">
        <v>2046</v>
      </c>
    </row>
    <row r="6973" spans="1:4" hidden="1">
      <c r="A6973" t="s">
        <v>2233</v>
      </c>
      <c r="B6973">
        <v>28</v>
      </c>
      <c r="C6973">
        <v>382</v>
      </c>
      <c r="D6973" t="s">
        <v>2046</v>
      </c>
    </row>
    <row r="6974" spans="1:4" hidden="1">
      <c r="A6974" t="s">
        <v>67</v>
      </c>
      <c r="B6974">
        <v>28</v>
      </c>
      <c r="C6974">
        <v>1910</v>
      </c>
      <c r="D6974" t="s">
        <v>2046</v>
      </c>
    </row>
    <row r="6975" spans="1:4" hidden="1">
      <c r="A6975" t="s">
        <v>68</v>
      </c>
      <c r="B6975">
        <v>28</v>
      </c>
      <c r="C6975">
        <v>382</v>
      </c>
      <c r="D6975" t="s">
        <v>2046</v>
      </c>
    </row>
    <row r="6976" spans="1:4" hidden="1">
      <c r="A6976" t="s">
        <v>69</v>
      </c>
      <c r="B6976">
        <v>28</v>
      </c>
      <c r="C6976">
        <v>382</v>
      </c>
      <c r="D6976" t="s">
        <v>2046</v>
      </c>
    </row>
    <row r="6977" spans="1:4" hidden="1">
      <c r="A6977" t="s">
        <v>70</v>
      </c>
      <c r="B6977">
        <v>28</v>
      </c>
      <c r="C6977">
        <v>382</v>
      </c>
      <c r="D6977" t="s">
        <v>2046</v>
      </c>
    </row>
    <row r="6978" spans="1:4" hidden="1">
      <c r="A6978" t="s">
        <v>71</v>
      </c>
      <c r="B6978">
        <v>28</v>
      </c>
      <c r="C6978">
        <v>382</v>
      </c>
      <c r="D6978" t="s">
        <v>2046</v>
      </c>
    </row>
    <row r="6979" spans="1:4" hidden="1">
      <c r="A6979" t="s">
        <v>108</v>
      </c>
      <c r="B6979">
        <v>28</v>
      </c>
      <c r="C6979">
        <v>382</v>
      </c>
      <c r="D6979" t="s">
        <v>2046</v>
      </c>
    </row>
    <row r="6980" spans="1:4" hidden="1">
      <c r="A6980" t="s">
        <v>548</v>
      </c>
      <c r="B6980">
        <v>28</v>
      </c>
      <c r="C6980">
        <v>382</v>
      </c>
      <c r="D6980" t="s">
        <v>2046</v>
      </c>
    </row>
    <row r="6981" spans="1:4" hidden="1">
      <c r="A6981" t="s">
        <v>263</v>
      </c>
      <c r="B6981">
        <v>28</v>
      </c>
      <c r="C6981">
        <v>764</v>
      </c>
      <c r="D6981" t="s">
        <v>2046</v>
      </c>
    </row>
    <row r="6982" spans="1:4" hidden="1">
      <c r="A6982" t="s">
        <v>2234</v>
      </c>
      <c r="B6982">
        <v>28</v>
      </c>
      <c r="C6982">
        <v>382</v>
      </c>
      <c r="D6982" t="s">
        <v>2046</v>
      </c>
    </row>
    <row r="6983" spans="1:4" hidden="1">
      <c r="A6983" t="s">
        <v>440</v>
      </c>
      <c r="B6983">
        <v>28</v>
      </c>
      <c r="C6983">
        <v>382</v>
      </c>
      <c r="D6983" t="s">
        <v>2046</v>
      </c>
    </row>
    <row r="6984" spans="1:4" hidden="1">
      <c r="A6984" t="s">
        <v>167</v>
      </c>
      <c r="B6984">
        <v>28</v>
      </c>
      <c r="C6984">
        <v>1528</v>
      </c>
      <c r="D6984" t="s">
        <v>2046</v>
      </c>
    </row>
    <row r="6985" spans="1:4" hidden="1">
      <c r="A6985" t="s">
        <v>574</v>
      </c>
      <c r="B6985">
        <v>28</v>
      </c>
      <c r="C6985">
        <v>382</v>
      </c>
      <c r="D6985" t="s">
        <v>2046</v>
      </c>
    </row>
    <row r="6986" spans="1:4" hidden="1">
      <c r="A6986" t="s">
        <v>2235</v>
      </c>
      <c r="B6986">
        <v>28</v>
      </c>
      <c r="C6986">
        <v>382</v>
      </c>
      <c r="D6986" t="s">
        <v>2046</v>
      </c>
    </row>
    <row r="6987" spans="1:4" hidden="1">
      <c r="A6987" t="s">
        <v>13</v>
      </c>
      <c r="B6987">
        <v>28</v>
      </c>
      <c r="C6987">
        <v>764</v>
      </c>
      <c r="D6987" t="s">
        <v>2046</v>
      </c>
    </row>
    <row r="6988" spans="1:4" hidden="1">
      <c r="A6988" t="s">
        <v>73</v>
      </c>
      <c r="B6988">
        <v>28</v>
      </c>
      <c r="C6988">
        <v>764</v>
      </c>
      <c r="D6988" t="s">
        <v>2046</v>
      </c>
    </row>
    <row r="6989" spans="1:4" hidden="1">
      <c r="A6989" t="s">
        <v>2236</v>
      </c>
      <c r="B6989">
        <v>28</v>
      </c>
      <c r="C6989">
        <v>382</v>
      </c>
      <c r="D6989" t="s">
        <v>2046</v>
      </c>
    </row>
    <row r="6990" spans="1:4" hidden="1">
      <c r="A6990" t="s">
        <v>74</v>
      </c>
      <c r="B6990">
        <v>28</v>
      </c>
      <c r="C6990">
        <v>382</v>
      </c>
      <c r="D6990" t="s">
        <v>2046</v>
      </c>
    </row>
    <row r="6991" spans="1:4" hidden="1">
      <c r="A6991" t="s">
        <v>2237</v>
      </c>
      <c r="B6991">
        <v>28</v>
      </c>
      <c r="C6991">
        <v>764</v>
      </c>
      <c r="D6991" t="s">
        <v>2046</v>
      </c>
    </row>
    <row r="6992" spans="1:4" hidden="1">
      <c r="A6992" t="s">
        <v>528</v>
      </c>
      <c r="B6992">
        <v>28</v>
      </c>
      <c r="C6992">
        <v>764</v>
      </c>
      <c r="D6992" t="s">
        <v>2046</v>
      </c>
    </row>
    <row r="6993" spans="1:4" hidden="1">
      <c r="A6993" t="s">
        <v>75</v>
      </c>
      <c r="B6993">
        <v>28</v>
      </c>
      <c r="C6993">
        <v>764</v>
      </c>
      <c r="D6993" t="s">
        <v>2046</v>
      </c>
    </row>
    <row r="6994" spans="1:4" hidden="1">
      <c r="A6994" t="s">
        <v>109</v>
      </c>
      <c r="B6994">
        <v>28</v>
      </c>
      <c r="C6994">
        <v>382</v>
      </c>
      <c r="D6994" t="s">
        <v>2046</v>
      </c>
    </row>
    <row r="6995" spans="1:4" hidden="1">
      <c r="A6995" t="s">
        <v>462</v>
      </c>
      <c r="B6995">
        <v>28</v>
      </c>
      <c r="C6995">
        <v>382</v>
      </c>
      <c r="D6995" t="s">
        <v>2046</v>
      </c>
    </row>
    <row r="6996" spans="1:4" hidden="1">
      <c r="A6996" t="s">
        <v>463</v>
      </c>
      <c r="B6996">
        <v>28</v>
      </c>
      <c r="C6996">
        <v>382</v>
      </c>
      <c r="D6996" t="s">
        <v>2046</v>
      </c>
    </row>
    <row r="6997" spans="1:4" hidden="1">
      <c r="A6997" t="s">
        <v>464</v>
      </c>
      <c r="B6997">
        <v>28</v>
      </c>
      <c r="C6997">
        <v>382</v>
      </c>
      <c r="D6997" t="s">
        <v>2046</v>
      </c>
    </row>
    <row r="6998" spans="1:4" hidden="1">
      <c r="A6998" t="s">
        <v>486</v>
      </c>
      <c r="B6998">
        <v>28</v>
      </c>
      <c r="C6998">
        <v>382</v>
      </c>
      <c r="D6998" t="s">
        <v>2046</v>
      </c>
    </row>
    <row r="6999" spans="1:4" hidden="1">
      <c r="A6999" t="s">
        <v>395</v>
      </c>
      <c r="B6999">
        <v>28</v>
      </c>
      <c r="C6999">
        <v>382</v>
      </c>
      <c r="D6999" t="s">
        <v>2046</v>
      </c>
    </row>
    <row r="7000" spans="1:4" hidden="1">
      <c r="A7000" t="s">
        <v>301</v>
      </c>
      <c r="B7000">
        <v>28</v>
      </c>
      <c r="C7000">
        <v>382</v>
      </c>
      <c r="D7000" t="s">
        <v>2046</v>
      </c>
    </row>
    <row r="7001" spans="1:4" hidden="1">
      <c r="A7001" t="s">
        <v>76</v>
      </c>
      <c r="B7001">
        <v>28</v>
      </c>
      <c r="C7001">
        <v>382</v>
      </c>
      <c r="D7001" t="s">
        <v>2046</v>
      </c>
    </row>
    <row r="7002" spans="1:4" hidden="1">
      <c r="A7002" t="s">
        <v>168</v>
      </c>
      <c r="B7002">
        <v>28</v>
      </c>
      <c r="C7002">
        <v>382</v>
      </c>
      <c r="D7002" t="s">
        <v>2046</v>
      </c>
    </row>
    <row r="7003" spans="1:4" hidden="1">
      <c r="A7003" t="s">
        <v>14</v>
      </c>
      <c r="B7003">
        <v>28</v>
      </c>
      <c r="C7003">
        <v>1146</v>
      </c>
      <c r="D7003" t="s">
        <v>2046</v>
      </c>
    </row>
    <row r="7004" spans="1:4" hidden="1">
      <c r="A7004" t="s">
        <v>15</v>
      </c>
      <c r="B7004">
        <v>28</v>
      </c>
      <c r="C7004">
        <v>764</v>
      </c>
      <c r="D7004" t="s">
        <v>2046</v>
      </c>
    </row>
    <row r="7005" spans="1:4" hidden="1">
      <c r="A7005" t="s">
        <v>472</v>
      </c>
      <c r="B7005">
        <v>28</v>
      </c>
      <c r="C7005">
        <v>1528</v>
      </c>
      <c r="D7005" t="s">
        <v>2046</v>
      </c>
    </row>
    <row r="7006" spans="1:4" hidden="1">
      <c r="A7006" t="s">
        <v>16</v>
      </c>
      <c r="B7006">
        <v>28</v>
      </c>
      <c r="C7006">
        <v>764</v>
      </c>
      <c r="D7006" t="s">
        <v>2046</v>
      </c>
    </row>
    <row r="7007" spans="1:4" hidden="1">
      <c r="A7007" t="s">
        <v>17</v>
      </c>
      <c r="B7007">
        <v>28</v>
      </c>
      <c r="C7007">
        <v>764</v>
      </c>
      <c r="D7007" t="s">
        <v>2046</v>
      </c>
    </row>
    <row r="7008" spans="1:4" hidden="1">
      <c r="A7008" t="s">
        <v>18</v>
      </c>
      <c r="B7008">
        <v>28</v>
      </c>
      <c r="C7008">
        <v>2300</v>
      </c>
      <c r="D7008" t="s">
        <v>2046</v>
      </c>
    </row>
    <row r="7009" spans="1:4" hidden="1">
      <c r="A7009" t="s">
        <v>396</v>
      </c>
      <c r="B7009">
        <v>28</v>
      </c>
      <c r="C7009">
        <v>4584</v>
      </c>
      <c r="D7009" t="s">
        <v>2046</v>
      </c>
    </row>
    <row r="7010" spans="1:4" hidden="1">
      <c r="A7010" t="s">
        <v>19</v>
      </c>
      <c r="B7010">
        <v>28</v>
      </c>
      <c r="C7010">
        <v>764</v>
      </c>
      <c r="D7010" t="s">
        <v>2046</v>
      </c>
    </row>
    <row r="7011" spans="1:4" hidden="1">
      <c r="A7011" t="s">
        <v>21</v>
      </c>
      <c r="B7011">
        <v>28</v>
      </c>
      <c r="C7011">
        <v>2292</v>
      </c>
      <c r="D7011" t="s">
        <v>2046</v>
      </c>
    </row>
    <row r="7012" spans="1:4" hidden="1">
      <c r="A7012" t="s">
        <v>22</v>
      </c>
      <c r="B7012">
        <v>28</v>
      </c>
      <c r="C7012">
        <v>2292</v>
      </c>
      <c r="D7012" t="s">
        <v>2046</v>
      </c>
    </row>
    <row r="7013" spans="1:4" hidden="1">
      <c r="A7013" t="s">
        <v>23</v>
      </c>
      <c r="B7013">
        <v>28</v>
      </c>
      <c r="C7013">
        <v>382</v>
      </c>
      <c r="D7013" t="s">
        <v>2046</v>
      </c>
    </row>
    <row r="7014" spans="1:4" hidden="1">
      <c r="A7014" t="s">
        <v>169</v>
      </c>
      <c r="B7014">
        <v>28</v>
      </c>
      <c r="C7014">
        <v>382</v>
      </c>
      <c r="D7014" t="s">
        <v>2046</v>
      </c>
    </row>
    <row r="7015" spans="1:4" hidden="1">
      <c r="A7015" t="s">
        <v>24</v>
      </c>
      <c r="B7015">
        <v>28</v>
      </c>
      <c r="C7015">
        <v>382</v>
      </c>
      <c r="D7015" t="s">
        <v>2046</v>
      </c>
    </row>
    <row r="7016" spans="1:4" hidden="1">
      <c r="A7016" t="s">
        <v>170</v>
      </c>
      <c r="B7016">
        <v>28</v>
      </c>
      <c r="C7016">
        <v>382</v>
      </c>
      <c r="D7016" t="s">
        <v>2046</v>
      </c>
    </row>
    <row r="7017" spans="1:4" hidden="1">
      <c r="A7017" t="s">
        <v>25</v>
      </c>
      <c r="B7017">
        <v>28</v>
      </c>
      <c r="C7017">
        <v>382</v>
      </c>
      <c r="D7017" t="s">
        <v>2046</v>
      </c>
    </row>
    <row r="7018" spans="1:4" hidden="1">
      <c r="A7018" t="s">
        <v>171</v>
      </c>
      <c r="B7018">
        <v>28</v>
      </c>
      <c r="C7018">
        <v>382</v>
      </c>
      <c r="D7018" t="s">
        <v>2046</v>
      </c>
    </row>
    <row r="7019" spans="1:4" hidden="1">
      <c r="A7019" t="s">
        <v>26</v>
      </c>
      <c r="B7019">
        <v>28</v>
      </c>
      <c r="C7019">
        <v>382</v>
      </c>
      <c r="D7019" t="s">
        <v>2046</v>
      </c>
    </row>
    <row r="7020" spans="1:4" hidden="1">
      <c r="A7020" t="s">
        <v>2238</v>
      </c>
      <c r="B7020">
        <v>28</v>
      </c>
      <c r="C7020">
        <v>382</v>
      </c>
      <c r="D7020" t="s">
        <v>2046</v>
      </c>
    </row>
    <row r="7021" spans="1:4" hidden="1">
      <c r="A7021" t="s">
        <v>2239</v>
      </c>
      <c r="B7021">
        <v>28</v>
      </c>
      <c r="C7021">
        <v>382</v>
      </c>
      <c r="D7021" t="s">
        <v>2046</v>
      </c>
    </row>
    <row r="7022" spans="1:4" hidden="1">
      <c r="A7022" t="s">
        <v>1712</v>
      </c>
      <c r="B7022">
        <v>28</v>
      </c>
      <c r="C7022">
        <v>432</v>
      </c>
      <c r="D7022" t="s">
        <v>2046</v>
      </c>
    </row>
    <row r="7023" spans="1:4" hidden="1">
      <c r="A7023" t="s">
        <v>27</v>
      </c>
      <c r="B7023">
        <v>28</v>
      </c>
      <c r="C7023">
        <v>1528</v>
      </c>
      <c r="D7023" t="s">
        <v>2046</v>
      </c>
    </row>
    <row r="7024" spans="1:4" hidden="1">
      <c r="A7024" t="s">
        <v>1698</v>
      </c>
      <c r="B7024">
        <v>28</v>
      </c>
      <c r="C7024">
        <v>764</v>
      </c>
      <c r="D7024" t="s">
        <v>2046</v>
      </c>
    </row>
    <row r="7025" spans="1:4" hidden="1">
      <c r="A7025" t="s">
        <v>28</v>
      </c>
      <c r="B7025">
        <v>28</v>
      </c>
      <c r="C7025">
        <v>764</v>
      </c>
      <c r="D7025" t="s">
        <v>2046</v>
      </c>
    </row>
    <row r="7026" spans="1:4" hidden="1">
      <c r="A7026" t="s">
        <v>110</v>
      </c>
      <c r="B7026">
        <v>28</v>
      </c>
      <c r="C7026">
        <v>382</v>
      </c>
      <c r="D7026" t="s">
        <v>2046</v>
      </c>
    </row>
    <row r="7027" spans="1:4" hidden="1">
      <c r="A7027" t="s">
        <v>172</v>
      </c>
      <c r="B7027">
        <v>28</v>
      </c>
      <c r="C7027">
        <v>382</v>
      </c>
      <c r="D7027" t="s">
        <v>2046</v>
      </c>
    </row>
    <row r="7028" spans="1:4" hidden="1">
      <c r="A7028" t="s">
        <v>29</v>
      </c>
      <c r="B7028">
        <v>28</v>
      </c>
      <c r="C7028">
        <v>382</v>
      </c>
      <c r="D7028" t="s">
        <v>2046</v>
      </c>
    </row>
    <row r="7029" spans="1:4" hidden="1">
      <c r="A7029" t="s">
        <v>111</v>
      </c>
      <c r="B7029">
        <v>28</v>
      </c>
      <c r="C7029">
        <v>382</v>
      </c>
      <c r="D7029" t="s">
        <v>2046</v>
      </c>
    </row>
    <row r="7030" spans="1:4" hidden="1">
      <c r="A7030" t="s">
        <v>173</v>
      </c>
      <c r="B7030">
        <v>28</v>
      </c>
      <c r="C7030">
        <v>382</v>
      </c>
      <c r="D7030" t="s">
        <v>2046</v>
      </c>
    </row>
    <row r="7031" spans="1:4" hidden="1">
      <c r="A7031" t="s">
        <v>30</v>
      </c>
      <c r="B7031">
        <v>28</v>
      </c>
      <c r="C7031">
        <v>382</v>
      </c>
      <c r="D7031" t="s">
        <v>2046</v>
      </c>
    </row>
    <row r="7032" spans="1:4" hidden="1">
      <c r="A7032" t="s">
        <v>397</v>
      </c>
      <c r="B7032">
        <v>28</v>
      </c>
      <c r="C7032">
        <v>764</v>
      </c>
      <c r="D7032" t="s">
        <v>2046</v>
      </c>
    </row>
    <row r="7033" spans="1:4" hidden="1">
      <c r="A7033" t="s">
        <v>31</v>
      </c>
      <c r="B7033">
        <v>28</v>
      </c>
      <c r="C7033">
        <v>1528</v>
      </c>
      <c r="D7033" t="s">
        <v>2046</v>
      </c>
    </row>
    <row r="7034" spans="1:4" hidden="1">
      <c r="A7034" t="s">
        <v>422</v>
      </c>
      <c r="B7034">
        <v>28</v>
      </c>
      <c r="C7034">
        <v>1528</v>
      </c>
      <c r="D7034" t="s">
        <v>2046</v>
      </c>
    </row>
    <row r="7035" spans="1:4" hidden="1">
      <c r="A7035" t="s">
        <v>32</v>
      </c>
      <c r="B7035">
        <v>28</v>
      </c>
      <c r="C7035">
        <v>764</v>
      </c>
      <c r="D7035" t="s">
        <v>2046</v>
      </c>
    </row>
    <row r="7036" spans="1:4" hidden="1">
      <c r="A7036" t="s">
        <v>33</v>
      </c>
      <c r="B7036">
        <v>28</v>
      </c>
      <c r="C7036">
        <v>1146</v>
      </c>
      <c r="D7036" t="s">
        <v>2046</v>
      </c>
    </row>
    <row r="7037" spans="1:4" hidden="1">
      <c r="A7037" t="s">
        <v>34</v>
      </c>
      <c r="B7037">
        <v>28</v>
      </c>
      <c r="C7037">
        <v>1146</v>
      </c>
      <c r="D7037" t="s">
        <v>2046</v>
      </c>
    </row>
    <row r="7038" spans="1:4" hidden="1">
      <c r="A7038" t="s">
        <v>35</v>
      </c>
      <c r="B7038">
        <v>28</v>
      </c>
      <c r="C7038">
        <v>764</v>
      </c>
      <c r="D7038" t="s">
        <v>2046</v>
      </c>
    </row>
    <row r="7039" spans="1:4" hidden="1">
      <c r="A7039" t="s">
        <v>398</v>
      </c>
      <c r="B7039">
        <v>28</v>
      </c>
      <c r="C7039">
        <v>764</v>
      </c>
      <c r="D7039" t="s">
        <v>2046</v>
      </c>
    </row>
    <row r="7040" spans="1:4" hidden="1">
      <c r="A7040" t="s">
        <v>423</v>
      </c>
      <c r="B7040">
        <v>28</v>
      </c>
      <c r="C7040">
        <v>764</v>
      </c>
      <c r="D7040" t="s">
        <v>2046</v>
      </c>
    </row>
    <row r="7041" spans="1:4" hidden="1">
      <c r="A7041" t="s">
        <v>400</v>
      </c>
      <c r="B7041">
        <v>28</v>
      </c>
      <c r="C7041">
        <v>2674</v>
      </c>
      <c r="D7041" t="s">
        <v>2046</v>
      </c>
    </row>
    <row r="7042" spans="1:4" hidden="1">
      <c r="A7042" t="s">
        <v>36</v>
      </c>
      <c r="B7042">
        <v>28</v>
      </c>
      <c r="C7042">
        <v>382</v>
      </c>
      <c r="D7042" t="s">
        <v>2046</v>
      </c>
    </row>
    <row r="7043" spans="1:4" hidden="1">
      <c r="A7043" t="s">
        <v>37</v>
      </c>
      <c r="B7043">
        <v>28</v>
      </c>
      <c r="C7043">
        <v>382</v>
      </c>
      <c r="D7043" t="s">
        <v>2046</v>
      </c>
    </row>
    <row r="7044" spans="1:4" hidden="1">
      <c r="A7044" t="s">
        <v>38</v>
      </c>
      <c r="B7044">
        <v>28</v>
      </c>
      <c r="C7044">
        <v>382</v>
      </c>
      <c r="D7044" t="s">
        <v>2046</v>
      </c>
    </row>
    <row r="7045" spans="1:4" hidden="1">
      <c r="A7045" t="s">
        <v>39</v>
      </c>
      <c r="B7045">
        <v>28</v>
      </c>
      <c r="C7045">
        <v>382</v>
      </c>
      <c r="D7045" t="s">
        <v>2046</v>
      </c>
    </row>
    <row r="7046" spans="1:4" hidden="1">
      <c r="A7046" t="s">
        <v>40</v>
      </c>
      <c r="B7046">
        <v>28</v>
      </c>
      <c r="C7046">
        <v>382</v>
      </c>
      <c r="D7046" t="s">
        <v>2046</v>
      </c>
    </row>
    <row r="7047" spans="1:4" hidden="1">
      <c r="A7047" t="s">
        <v>424</v>
      </c>
      <c r="B7047">
        <v>28</v>
      </c>
      <c r="C7047">
        <v>1146</v>
      </c>
      <c r="D7047" t="s">
        <v>2046</v>
      </c>
    </row>
    <row r="7048" spans="1:4" hidden="1">
      <c r="A7048" t="s">
        <v>2240</v>
      </c>
      <c r="B7048">
        <v>28</v>
      </c>
      <c r="C7048">
        <v>382</v>
      </c>
      <c r="D7048" t="s">
        <v>2046</v>
      </c>
    </row>
    <row r="7049" spans="1:4" hidden="1">
      <c r="A7049" t="s">
        <v>41</v>
      </c>
      <c r="B7049">
        <v>28</v>
      </c>
      <c r="C7049">
        <v>382</v>
      </c>
      <c r="D7049" t="s">
        <v>2046</v>
      </c>
    </row>
    <row r="7050" spans="1:4" hidden="1">
      <c r="A7050" t="s">
        <v>42</v>
      </c>
      <c r="B7050">
        <v>28</v>
      </c>
      <c r="C7050">
        <v>1528</v>
      </c>
      <c r="D7050" t="s">
        <v>2046</v>
      </c>
    </row>
    <row r="7051" spans="1:4" hidden="1">
      <c r="A7051" t="s">
        <v>473</v>
      </c>
      <c r="B7051">
        <v>28</v>
      </c>
      <c r="C7051">
        <v>764</v>
      </c>
      <c r="D7051" t="s">
        <v>2046</v>
      </c>
    </row>
    <row r="7052" spans="1:4" hidden="1">
      <c r="A7052" t="s">
        <v>43</v>
      </c>
      <c r="B7052">
        <v>28</v>
      </c>
      <c r="C7052">
        <v>764</v>
      </c>
      <c r="D7052" t="s">
        <v>2046</v>
      </c>
    </row>
    <row r="7053" spans="1:4" hidden="1">
      <c r="A7053" t="s">
        <v>474</v>
      </c>
      <c r="B7053">
        <v>28</v>
      </c>
      <c r="C7053">
        <v>3252</v>
      </c>
      <c r="D7053" t="s">
        <v>2046</v>
      </c>
    </row>
    <row r="7054" spans="1:4" hidden="1">
      <c r="A7054" t="s">
        <v>174</v>
      </c>
      <c r="B7054">
        <v>28</v>
      </c>
      <c r="C7054">
        <v>1530</v>
      </c>
      <c r="D7054" t="s">
        <v>2046</v>
      </c>
    </row>
    <row r="7055" spans="1:4" hidden="1">
      <c r="A7055" t="s">
        <v>425</v>
      </c>
      <c r="B7055">
        <v>28</v>
      </c>
      <c r="C7055">
        <v>764</v>
      </c>
      <c r="D7055" t="s">
        <v>2046</v>
      </c>
    </row>
    <row r="7056" spans="1:4" hidden="1">
      <c r="A7056" t="s">
        <v>175</v>
      </c>
      <c r="B7056">
        <v>28</v>
      </c>
      <c r="C7056">
        <v>1146</v>
      </c>
      <c r="D7056" t="s">
        <v>2046</v>
      </c>
    </row>
    <row r="7057" spans="1:4" hidden="1">
      <c r="A7057" t="s">
        <v>2267</v>
      </c>
      <c r="B7057">
        <v>28</v>
      </c>
      <c r="C7057">
        <v>1342</v>
      </c>
      <c r="D7057" t="s">
        <v>2046</v>
      </c>
    </row>
    <row r="7058" spans="1:4" hidden="1">
      <c r="A7058" t="s">
        <v>426</v>
      </c>
      <c r="B7058">
        <v>28</v>
      </c>
      <c r="C7058">
        <v>382</v>
      </c>
      <c r="D7058" t="s">
        <v>2046</v>
      </c>
    </row>
    <row r="7059" spans="1:4" hidden="1">
      <c r="A7059" t="s">
        <v>531</v>
      </c>
      <c r="B7059">
        <v>28</v>
      </c>
      <c r="C7059">
        <v>382</v>
      </c>
      <c r="D7059" t="s">
        <v>2046</v>
      </c>
    </row>
    <row r="7060" spans="1:4" hidden="1">
      <c r="A7060" t="s">
        <v>2214</v>
      </c>
      <c r="B7060">
        <v>28</v>
      </c>
      <c r="C7060">
        <v>2</v>
      </c>
      <c r="D7060" t="s">
        <v>2046</v>
      </c>
    </row>
    <row r="7061" spans="1:4" hidden="1">
      <c r="A7061" t="s">
        <v>2268</v>
      </c>
      <c r="B7061">
        <v>28</v>
      </c>
      <c r="C7061">
        <v>671</v>
      </c>
      <c r="D7061" t="s">
        <v>2046</v>
      </c>
    </row>
    <row r="7062" spans="1:4" hidden="1">
      <c r="A7062" t="s">
        <v>2269</v>
      </c>
      <c r="B7062">
        <v>28</v>
      </c>
      <c r="C7062">
        <v>671</v>
      </c>
      <c r="D7062" t="s">
        <v>2046</v>
      </c>
    </row>
    <row r="7063" spans="1:4" hidden="1">
      <c r="A7063" t="s">
        <v>2270</v>
      </c>
      <c r="B7063">
        <v>28</v>
      </c>
      <c r="C7063">
        <v>671</v>
      </c>
      <c r="D7063" t="s">
        <v>2046</v>
      </c>
    </row>
    <row r="7064" spans="1:4" hidden="1">
      <c r="A7064" t="s">
        <v>2271</v>
      </c>
      <c r="B7064">
        <v>28</v>
      </c>
      <c r="C7064">
        <v>671</v>
      </c>
      <c r="D7064" t="s">
        <v>2046</v>
      </c>
    </row>
    <row r="7065" spans="1:4" hidden="1">
      <c r="A7065" t="s">
        <v>2272</v>
      </c>
      <c r="B7065">
        <v>28</v>
      </c>
      <c r="C7065">
        <v>671</v>
      </c>
      <c r="D7065" t="s">
        <v>2046</v>
      </c>
    </row>
    <row r="7066" spans="1:4" hidden="1">
      <c r="A7066" t="s">
        <v>2273</v>
      </c>
      <c r="B7066">
        <v>28</v>
      </c>
      <c r="C7066">
        <v>671</v>
      </c>
      <c r="D7066" t="s">
        <v>2046</v>
      </c>
    </row>
    <row r="7067" spans="1:4" hidden="1">
      <c r="A7067" t="s">
        <v>2274</v>
      </c>
      <c r="B7067">
        <v>28</v>
      </c>
      <c r="C7067">
        <v>671</v>
      </c>
      <c r="D7067" t="s">
        <v>2046</v>
      </c>
    </row>
    <row r="7068" spans="1:4" hidden="1">
      <c r="A7068" t="s">
        <v>2275</v>
      </c>
      <c r="B7068">
        <v>28</v>
      </c>
      <c r="C7068">
        <v>671</v>
      </c>
      <c r="D7068" t="s">
        <v>2046</v>
      </c>
    </row>
    <row r="7069" spans="1:4" hidden="1">
      <c r="A7069" t="s">
        <v>2276</v>
      </c>
      <c r="B7069">
        <v>28</v>
      </c>
      <c r="C7069">
        <v>671</v>
      </c>
      <c r="D7069" t="s">
        <v>2046</v>
      </c>
    </row>
    <row r="7070" spans="1:4" hidden="1">
      <c r="A7070" t="s">
        <v>2277</v>
      </c>
      <c r="B7070">
        <v>28</v>
      </c>
      <c r="C7070">
        <v>671</v>
      </c>
      <c r="D7070" t="s">
        <v>2046</v>
      </c>
    </row>
    <row r="7071" spans="1:4" hidden="1">
      <c r="A7071" t="s">
        <v>2278</v>
      </c>
      <c r="B7071">
        <v>28</v>
      </c>
      <c r="C7071">
        <v>671</v>
      </c>
      <c r="D7071" t="s">
        <v>2046</v>
      </c>
    </row>
    <row r="7072" spans="1:4" hidden="1">
      <c r="A7072" t="s">
        <v>2279</v>
      </c>
      <c r="B7072">
        <v>28</v>
      </c>
      <c r="C7072">
        <v>2013</v>
      </c>
      <c r="D7072" t="s">
        <v>2046</v>
      </c>
    </row>
    <row r="7073" spans="1:4" hidden="1">
      <c r="A7073" t="s">
        <v>2280</v>
      </c>
      <c r="B7073">
        <v>28</v>
      </c>
      <c r="C7073">
        <v>671</v>
      </c>
      <c r="D7073" t="s">
        <v>2046</v>
      </c>
    </row>
    <row r="7074" spans="1:4" hidden="1">
      <c r="A7074" t="s">
        <v>2281</v>
      </c>
      <c r="B7074">
        <v>28</v>
      </c>
      <c r="C7074">
        <v>671</v>
      </c>
      <c r="D7074" t="s">
        <v>2046</v>
      </c>
    </row>
    <row r="7075" spans="1:4" hidden="1">
      <c r="A7075" t="s">
        <v>2282</v>
      </c>
      <c r="B7075">
        <v>28</v>
      </c>
      <c r="C7075">
        <v>671</v>
      </c>
      <c r="D7075" t="s">
        <v>2046</v>
      </c>
    </row>
    <row r="7076" spans="1:4" hidden="1">
      <c r="A7076" t="s">
        <v>2283</v>
      </c>
      <c r="B7076">
        <v>28</v>
      </c>
      <c r="C7076">
        <v>671</v>
      </c>
      <c r="D7076" t="s">
        <v>2046</v>
      </c>
    </row>
    <row r="7077" spans="1:4" hidden="1">
      <c r="A7077" t="s">
        <v>2284</v>
      </c>
      <c r="B7077">
        <v>28</v>
      </c>
      <c r="C7077">
        <v>671</v>
      </c>
      <c r="D7077" t="s">
        <v>2046</v>
      </c>
    </row>
    <row r="7078" spans="1:4" hidden="1">
      <c r="A7078" t="s">
        <v>2285</v>
      </c>
      <c r="B7078">
        <v>28</v>
      </c>
      <c r="C7078">
        <v>671</v>
      </c>
      <c r="D7078" t="s">
        <v>2046</v>
      </c>
    </row>
    <row r="7079" spans="1:4" hidden="1">
      <c r="A7079" t="s">
        <v>2286</v>
      </c>
      <c r="B7079">
        <v>28</v>
      </c>
      <c r="C7079">
        <v>671</v>
      </c>
      <c r="D7079" t="s">
        <v>2046</v>
      </c>
    </row>
    <row r="7080" spans="1:4" hidden="1">
      <c r="A7080" t="s">
        <v>2287</v>
      </c>
      <c r="B7080">
        <v>28</v>
      </c>
      <c r="C7080">
        <v>1342</v>
      </c>
      <c r="D7080" t="s">
        <v>2046</v>
      </c>
    </row>
    <row r="7081" spans="1:4" hidden="1">
      <c r="A7081" t="s">
        <v>2288</v>
      </c>
      <c r="B7081">
        <v>28</v>
      </c>
      <c r="C7081">
        <v>857</v>
      </c>
      <c r="D7081" t="s">
        <v>2046</v>
      </c>
    </row>
    <row r="7082" spans="1:4" hidden="1">
      <c r="A7082" t="s">
        <v>2289</v>
      </c>
      <c r="B7082">
        <v>28</v>
      </c>
      <c r="C7082">
        <v>857</v>
      </c>
      <c r="D7082" t="s">
        <v>2046</v>
      </c>
    </row>
    <row r="7083" spans="1:4" hidden="1">
      <c r="A7083" t="s">
        <v>2290</v>
      </c>
      <c r="B7083">
        <v>28</v>
      </c>
      <c r="C7083">
        <v>671</v>
      </c>
      <c r="D7083" t="s">
        <v>2046</v>
      </c>
    </row>
    <row r="7084" spans="1:4" hidden="1">
      <c r="A7084" t="s">
        <v>2291</v>
      </c>
      <c r="B7084">
        <v>28</v>
      </c>
      <c r="C7084">
        <v>857</v>
      </c>
      <c r="D7084" t="s">
        <v>2046</v>
      </c>
    </row>
    <row r="7085" spans="1:4" hidden="1">
      <c r="A7085" t="s">
        <v>2292</v>
      </c>
      <c r="B7085">
        <v>28</v>
      </c>
      <c r="C7085">
        <v>857</v>
      </c>
      <c r="D7085" t="s">
        <v>2046</v>
      </c>
    </row>
    <row r="7086" spans="1:4" hidden="1">
      <c r="A7086" t="s">
        <v>487</v>
      </c>
      <c r="B7086">
        <v>28</v>
      </c>
      <c r="C7086">
        <v>382</v>
      </c>
      <c r="D7086" t="s">
        <v>2046</v>
      </c>
    </row>
    <row r="7087" spans="1:4" hidden="1">
      <c r="A7087" t="s">
        <v>2293</v>
      </c>
      <c r="B7087">
        <v>28</v>
      </c>
      <c r="C7087">
        <v>857</v>
      </c>
      <c r="D7087" t="s">
        <v>2046</v>
      </c>
    </row>
    <row r="7088" spans="1:4" hidden="1">
      <c r="A7088" t="s">
        <v>2294</v>
      </c>
      <c r="B7088">
        <v>28</v>
      </c>
      <c r="C7088">
        <v>857</v>
      </c>
      <c r="D7088" t="s">
        <v>2046</v>
      </c>
    </row>
    <row r="7089" spans="1:4" hidden="1">
      <c r="A7089" t="s">
        <v>2295</v>
      </c>
      <c r="B7089">
        <v>28</v>
      </c>
      <c r="C7089">
        <v>857</v>
      </c>
      <c r="D7089" t="s">
        <v>2046</v>
      </c>
    </row>
    <row r="7090" spans="1:4" hidden="1">
      <c r="A7090" t="s">
        <v>2296</v>
      </c>
      <c r="B7090">
        <v>28</v>
      </c>
      <c r="C7090">
        <v>671</v>
      </c>
      <c r="D7090" t="s">
        <v>2046</v>
      </c>
    </row>
    <row r="7091" spans="1:4" hidden="1">
      <c r="A7091" t="s">
        <v>2297</v>
      </c>
      <c r="B7091">
        <v>28</v>
      </c>
      <c r="C7091">
        <v>671</v>
      </c>
      <c r="D7091" t="s">
        <v>2046</v>
      </c>
    </row>
    <row r="7092" spans="1:4" hidden="1">
      <c r="A7092" t="s">
        <v>2298</v>
      </c>
      <c r="B7092">
        <v>28</v>
      </c>
      <c r="C7092">
        <v>671</v>
      </c>
      <c r="D7092" t="s">
        <v>2046</v>
      </c>
    </row>
    <row r="7093" spans="1:4" hidden="1">
      <c r="A7093" t="s">
        <v>2299</v>
      </c>
      <c r="B7093">
        <v>28</v>
      </c>
      <c r="C7093">
        <v>671</v>
      </c>
      <c r="D7093" t="s">
        <v>2046</v>
      </c>
    </row>
    <row r="7094" spans="1:4" hidden="1">
      <c r="A7094" t="s">
        <v>2300</v>
      </c>
      <c r="B7094">
        <v>28</v>
      </c>
      <c r="C7094">
        <v>671</v>
      </c>
      <c r="D7094" t="s">
        <v>2046</v>
      </c>
    </row>
    <row r="7095" spans="1:4" hidden="1">
      <c r="A7095" t="s">
        <v>2301</v>
      </c>
      <c r="B7095">
        <v>28</v>
      </c>
      <c r="C7095">
        <v>671</v>
      </c>
      <c r="D7095" t="s">
        <v>2046</v>
      </c>
    </row>
    <row r="7096" spans="1:4" hidden="1">
      <c r="A7096" t="s">
        <v>2302</v>
      </c>
      <c r="B7096">
        <v>28</v>
      </c>
      <c r="C7096">
        <v>671</v>
      </c>
      <c r="D7096" t="s">
        <v>2046</v>
      </c>
    </row>
    <row r="7097" spans="1:4" hidden="1">
      <c r="A7097" t="s">
        <v>2303</v>
      </c>
      <c r="B7097">
        <v>28</v>
      </c>
      <c r="C7097">
        <v>671</v>
      </c>
      <c r="D7097" t="s">
        <v>2046</v>
      </c>
    </row>
    <row r="7098" spans="1:4" hidden="1">
      <c r="A7098" t="s">
        <v>2304</v>
      </c>
      <c r="B7098">
        <v>28</v>
      </c>
      <c r="C7098">
        <v>671</v>
      </c>
      <c r="D7098" t="s">
        <v>2046</v>
      </c>
    </row>
    <row r="7099" spans="1:4" hidden="1">
      <c r="A7099" t="s">
        <v>2305</v>
      </c>
      <c r="B7099">
        <v>28</v>
      </c>
      <c r="C7099">
        <v>671</v>
      </c>
      <c r="D7099" t="s">
        <v>2046</v>
      </c>
    </row>
    <row r="7100" spans="1:4" hidden="1">
      <c r="A7100" t="s">
        <v>2306</v>
      </c>
      <c r="B7100">
        <v>28</v>
      </c>
      <c r="C7100">
        <v>1342</v>
      </c>
      <c r="D7100" t="s">
        <v>2046</v>
      </c>
    </row>
    <row r="7101" spans="1:4" hidden="1">
      <c r="A7101" t="s">
        <v>2307</v>
      </c>
      <c r="B7101">
        <v>28</v>
      </c>
      <c r="C7101">
        <v>671</v>
      </c>
      <c r="D7101" t="s">
        <v>2046</v>
      </c>
    </row>
    <row r="7102" spans="1:4" hidden="1">
      <c r="A7102" t="s">
        <v>2011</v>
      </c>
      <c r="B7102">
        <v>28</v>
      </c>
      <c r="C7102">
        <v>671</v>
      </c>
      <c r="D7102" t="s">
        <v>2046</v>
      </c>
    </row>
    <row r="7103" spans="1:4" hidden="1">
      <c r="A7103" t="s">
        <v>2308</v>
      </c>
      <c r="B7103">
        <v>28</v>
      </c>
      <c r="C7103">
        <v>1342</v>
      </c>
      <c r="D7103" t="s">
        <v>2046</v>
      </c>
    </row>
    <row r="7104" spans="1:4" hidden="1">
      <c r="A7104" t="s">
        <v>2309</v>
      </c>
      <c r="B7104">
        <v>28</v>
      </c>
      <c r="C7104">
        <v>1342</v>
      </c>
      <c r="D7104" t="s">
        <v>2046</v>
      </c>
    </row>
    <row r="7105" spans="1:4" hidden="1">
      <c r="A7105" t="s">
        <v>2310</v>
      </c>
      <c r="B7105">
        <v>28</v>
      </c>
      <c r="C7105">
        <v>671</v>
      </c>
      <c r="D7105" t="s">
        <v>2046</v>
      </c>
    </row>
    <row r="7106" spans="1:4" hidden="1">
      <c r="A7106" t="s">
        <v>427</v>
      </c>
      <c r="B7106">
        <v>28</v>
      </c>
      <c r="C7106">
        <v>671</v>
      </c>
      <c r="D7106" t="s">
        <v>2046</v>
      </c>
    </row>
    <row r="7107" spans="1:4" hidden="1">
      <c r="A7107" t="s">
        <v>2311</v>
      </c>
      <c r="B7107">
        <v>28</v>
      </c>
      <c r="C7107">
        <v>671</v>
      </c>
      <c r="D7107" t="s">
        <v>2046</v>
      </c>
    </row>
    <row r="7108" spans="1:4" hidden="1">
      <c r="A7108" t="s">
        <v>2312</v>
      </c>
      <c r="B7108">
        <v>28</v>
      </c>
      <c r="C7108">
        <v>671</v>
      </c>
      <c r="D7108" t="s">
        <v>2046</v>
      </c>
    </row>
    <row r="7109" spans="1:4" hidden="1">
      <c r="A7109" t="s">
        <v>2313</v>
      </c>
      <c r="B7109">
        <v>28</v>
      </c>
      <c r="C7109">
        <v>689</v>
      </c>
      <c r="D7109" t="s">
        <v>2046</v>
      </c>
    </row>
    <row r="7110" spans="1:4" hidden="1">
      <c r="A7110" t="s">
        <v>1726</v>
      </c>
      <c r="B7110">
        <v>28</v>
      </c>
      <c r="C7110">
        <v>382</v>
      </c>
      <c r="D7110" t="s">
        <v>2046</v>
      </c>
    </row>
    <row r="7111" spans="1:4" hidden="1">
      <c r="A7111" t="s">
        <v>2241</v>
      </c>
      <c r="B7111">
        <v>28</v>
      </c>
      <c r="C7111">
        <v>382</v>
      </c>
      <c r="D7111" t="s">
        <v>2046</v>
      </c>
    </row>
    <row r="7112" spans="1:4" hidden="1">
      <c r="A7112" t="s">
        <v>1793</v>
      </c>
      <c r="B7112">
        <v>28</v>
      </c>
      <c r="C7112">
        <v>764</v>
      </c>
      <c r="D7112" t="s">
        <v>2046</v>
      </c>
    </row>
    <row r="7113" spans="1:4" hidden="1">
      <c r="A7113" t="s">
        <v>1794</v>
      </c>
      <c r="B7113">
        <v>28</v>
      </c>
      <c r="C7113">
        <v>382</v>
      </c>
      <c r="D7113" t="s">
        <v>2046</v>
      </c>
    </row>
    <row r="7114" spans="1:4" hidden="1">
      <c r="A7114" t="s">
        <v>1804</v>
      </c>
      <c r="B7114">
        <v>28</v>
      </c>
      <c r="C7114">
        <v>360</v>
      </c>
      <c r="D7114" t="s">
        <v>2046</v>
      </c>
    </row>
    <row r="7115" spans="1:4" hidden="1">
      <c r="A7115" t="s">
        <v>442</v>
      </c>
      <c r="B7115">
        <v>28</v>
      </c>
      <c r="C7115">
        <v>382</v>
      </c>
      <c r="D7115" t="s">
        <v>2046</v>
      </c>
    </row>
    <row r="7116" spans="1:4" hidden="1">
      <c r="A7116" t="s">
        <v>1730</v>
      </c>
      <c r="B7116">
        <v>28</v>
      </c>
      <c r="C7116">
        <v>382</v>
      </c>
      <c r="D7116" t="s">
        <v>2046</v>
      </c>
    </row>
    <row r="7117" spans="1:4" hidden="1">
      <c r="A7117" t="s">
        <v>510</v>
      </c>
      <c r="B7117">
        <v>28</v>
      </c>
      <c r="C7117">
        <v>382</v>
      </c>
      <c r="D7117" t="s">
        <v>2046</v>
      </c>
    </row>
    <row r="7118" spans="1:4" hidden="1">
      <c r="A7118" t="s">
        <v>78</v>
      </c>
      <c r="B7118">
        <v>28</v>
      </c>
      <c r="C7118">
        <v>382</v>
      </c>
      <c r="D7118" t="s">
        <v>2046</v>
      </c>
    </row>
    <row r="7119" spans="1:4" hidden="1">
      <c r="A7119" t="s">
        <v>1702</v>
      </c>
      <c r="B7119">
        <v>28</v>
      </c>
      <c r="C7119">
        <v>382</v>
      </c>
      <c r="D7119" t="s">
        <v>2046</v>
      </c>
    </row>
    <row r="7120" spans="1:4" hidden="1">
      <c r="A7120" t="s">
        <v>1795</v>
      </c>
      <c r="B7120">
        <v>28</v>
      </c>
      <c r="C7120">
        <v>382</v>
      </c>
      <c r="D7120" t="s">
        <v>2046</v>
      </c>
    </row>
    <row r="7121" spans="1:4" hidden="1">
      <c r="A7121" t="s">
        <v>2314</v>
      </c>
      <c r="B7121">
        <v>28</v>
      </c>
      <c r="C7121">
        <v>671</v>
      </c>
      <c r="D7121" t="s">
        <v>2046</v>
      </c>
    </row>
    <row r="7122" spans="1:4" hidden="1">
      <c r="A7122" t="s">
        <v>2315</v>
      </c>
      <c r="B7122">
        <v>28</v>
      </c>
      <c r="C7122">
        <v>671</v>
      </c>
      <c r="D7122" t="s">
        <v>2046</v>
      </c>
    </row>
    <row r="7123" spans="1:4" hidden="1">
      <c r="A7123" t="s">
        <v>2316</v>
      </c>
      <c r="B7123">
        <v>28</v>
      </c>
      <c r="C7123">
        <v>671</v>
      </c>
      <c r="D7123" t="s">
        <v>2046</v>
      </c>
    </row>
    <row r="7124" spans="1:4" hidden="1">
      <c r="A7124" t="s">
        <v>2317</v>
      </c>
      <c r="B7124">
        <v>28</v>
      </c>
      <c r="C7124">
        <v>671</v>
      </c>
      <c r="D7124" t="s">
        <v>2046</v>
      </c>
    </row>
    <row r="7125" spans="1:4" hidden="1">
      <c r="A7125" t="s">
        <v>2318</v>
      </c>
      <c r="B7125">
        <v>28</v>
      </c>
      <c r="C7125">
        <v>671</v>
      </c>
      <c r="D7125" t="s">
        <v>2046</v>
      </c>
    </row>
    <row r="7126" spans="1:4" hidden="1">
      <c r="A7126" t="s">
        <v>2320</v>
      </c>
      <c r="B7126">
        <v>28</v>
      </c>
      <c r="C7126">
        <v>1378</v>
      </c>
      <c r="D7126" t="s">
        <v>2046</v>
      </c>
    </row>
    <row r="7127" spans="1:4" hidden="1">
      <c r="A7127" t="s">
        <v>3076</v>
      </c>
      <c r="B7127">
        <v>28</v>
      </c>
      <c r="C7127">
        <v>689</v>
      </c>
      <c r="D7127" t="s">
        <v>2046</v>
      </c>
    </row>
    <row r="7128" spans="1:4" hidden="1">
      <c r="A7128" t="s">
        <v>2321</v>
      </c>
      <c r="B7128">
        <v>28</v>
      </c>
      <c r="C7128">
        <v>671</v>
      </c>
      <c r="D7128" t="s">
        <v>2046</v>
      </c>
    </row>
    <row r="7129" spans="1:4" hidden="1">
      <c r="A7129" t="s">
        <v>2322</v>
      </c>
      <c r="B7129">
        <v>28</v>
      </c>
      <c r="C7129">
        <v>671</v>
      </c>
      <c r="D7129" t="s">
        <v>2046</v>
      </c>
    </row>
    <row r="7130" spans="1:4" hidden="1">
      <c r="A7130" t="s">
        <v>578</v>
      </c>
      <c r="B7130">
        <v>28</v>
      </c>
      <c r="C7130">
        <v>382</v>
      </c>
      <c r="D7130" t="s">
        <v>2046</v>
      </c>
    </row>
    <row r="7131" spans="1:4" hidden="1">
      <c r="A7131" t="s">
        <v>80</v>
      </c>
      <c r="B7131">
        <v>28</v>
      </c>
      <c r="C7131">
        <v>382</v>
      </c>
      <c r="D7131" t="s">
        <v>2046</v>
      </c>
    </row>
    <row r="7132" spans="1:4" hidden="1">
      <c r="A7132" t="s">
        <v>302</v>
      </c>
      <c r="B7132">
        <v>28</v>
      </c>
      <c r="C7132">
        <v>382</v>
      </c>
      <c r="D7132" t="s">
        <v>2046</v>
      </c>
    </row>
    <row r="7133" spans="1:4" hidden="1">
      <c r="A7133" t="s">
        <v>444</v>
      </c>
      <c r="B7133">
        <v>28</v>
      </c>
      <c r="C7133">
        <v>100</v>
      </c>
      <c r="D7133" t="s">
        <v>2046</v>
      </c>
    </row>
    <row r="7134" spans="1:4" hidden="1">
      <c r="A7134" t="s">
        <v>445</v>
      </c>
      <c r="B7134">
        <v>28</v>
      </c>
      <c r="C7134">
        <v>664</v>
      </c>
      <c r="D7134" t="s">
        <v>2046</v>
      </c>
    </row>
    <row r="7135" spans="1:4" hidden="1">
      <c r="A7135" t="s">
        <v>4</v>
      </c>
      <c r="B7135">
        <v>28</v>
      </c>
      <c r="C7135">
        <v>382</v>
      </c>
      <c r="D7135" t="s">
        <v>2046</v>
      </c>
    </row>
    <row r="7136" spans="1:4" hidden="1">
      <c r="A7136" t="s">
        <v>319</v>
      </c>
      <c r="B7136">
        <v>28</v>
      </c>
      <c r="C7136">
        <v>382</v>
      </c>
      <c r="D7136" t="s">
        <v>2046</v>
      </c>
    </row>
    <row r="7137" spans="1:4" hidden="1">
      <c r="A7137" t="s">
        <v>303</v>
      </c>
      <c r="B7137">
        <v>28</v>
      </c>
      <c r="C7137">
        <v>382</v>
      </c>
      <c r="D7137" t="s">
        <v>2046</v>
      </c>
    </row>
    <row r="7138" spans="1:4" hidden="1">
      <c r="A7138" t="s">
        <v>476</v>
      </c>
      <c r="B7138">
        <v>28</v>
      </c>
      <c r="C7138">
        <v>382</v>
      </c>
      <c r="D7138" t="s">
        <v>2046</v>
      </c>
    </row>
    <row r="7139" spans="1:4" hidden="1">
      <c r="A7139" t="s">
        <v>402</v>
      </c>
      <c r="B7139">
        <v>28</v>
      </c>
      <c r="C7139">
        <v>382</v>
      </c>
      <c r="D7139" t="s">
        <v>2046</v>
      </c>
    </row>
    <row r="7140" spans="1:4" hidden="1">
      <c r="A7140" t="s">
        <v>403</v>
      </c>
      <c r="B7140">
        <v>28</v>
      </c>
      <c r="C7140">
        <v>382</v>
      </c>
      <c r="D7140" t="s">
        <v>2046</v>
      </c>
    </row>
    <row r="7141" spans="1:4" hidden="1">
      <c r="A7141" t="s">
        <v>404</v>
      </c>
      <c r="B7141">
        <v>28</v>
      </c>
      <c r="C7141">
        <v>382</v>
      </c>
      <c r="D7141" t="s">
        <v>2046</v>
      </c>
    </row>
    <row r="7142" spans="1:4" hidden="1">
      <c r="A7142" t="s">
        <v>405</v>
      </c>
      <c r="B7142">
        <v>28</v>
      </c>
      <c r="C7142">
        <v>382</v>
      </c>
      <c r="D7142" t="s">
        <v>2046</v>
      </c>
    </row>
    <row r="7143" spans="1:4" hidden="1">
      <c r="A7143" t="s">
        <v>118</v>
      </c>
      <c r="B7143">
        <v>28</v>
      </c>
      <c r="C7143">
        <v>382</v>
      </c>
      <c r="D7143" t="s">
        <v>2046</v>
      </c>
    </row>
    <row r="7144" spans="1:4" hidden="1">
      <c r="A7144" t="s">
        <v>176</v>
      </c>
      <c r="B7144">
        <v>28</v>
      </c>
      <c r="C7144">
        <v>382</v>
      </c>
      <c r="D7144" t="s">
        <v>2046</v>
      </c>
    </row>
    <row r="7145" spans="1:4" hidden="1">
      <c r="A7145" t="s">
        <v>373</v>
      </c>
      <c r="B7145">
        <v>28</v>
      </c>
      <c r="C7145">
        <v>382</v>
      </c>
      <c r="D7145" t="s">
        <v>2046</v>
      </c>
    </row>
    <row r="7146" spans="1:4" hidden="1">
      <c r="A7146" t="s">
        <v>192</v>
      </c>
      <c r="B7146">
        <v>28</v>
      </c>
      <c r="C7146">
        <v>382</v>
      </c>
      <c r="D7146" t="s">
        <v>2046</v>
      </c>
    </row>
    <row r="7147" spans="1:4" hidden="1">
      <c r="A7147" t="s">
        <v>1711</v>
      </c>
      <c r="B7147">
        <v>28</v>
      </c>
      <c r="C7147">
        <v>382</v>
      </c>
      <c r="D7147" t="s">
        <v>2046</v>
      </c>
    </row>
    <row r="7148" spans="1:4" hidden="1">
      <c r="A7148" t="s">
        <v>406</v>
      </c>
      <c r="B7148">
        <v>28</v>
      </c>
      <c r="C7148">
        <v>382</v>
      </c>
      <c r="D7148" t="s">
        <v>2046</v>
      </c>
    </row>
    <row r="7149" spans="1:4" hidden="1">
      <c r="A7149" t="s">
        <v>374</v>
      </c>
      <c r="B7149">
        <v>28</v>
      </c>
      <c r="C7149">
        <v>382</v>
      </c>
      <c r="D7149" t="s">
        <v>2046</v>
      </c>
    </row>
    <row r="7150" spans="1:4" hidden="1">
      <c r="A7150" t="s">
        <v>119</v>
      </c>
      <c r="B7150">
        <v>28</v>
      </c>
      <c r="C7150">
        <v>382</v>
      </c>
      <c r="D7150" t="s">
        <v>2046</v>
      </c>
    </row>
    <row r="7151" spans="1:4" hidden="1">
      <c r="A7151" t="s">
        <v>177</v>
      </c>
      <c r="B7151">
        <v>28</v>
      </c>
      <c r="C7151">
        <v>382</v>
      </c>
      <c r="D7151" t="s">
        <v>2046</v>
      </c>
    </row>
    <row r="7152" spans="1:4" hidden="1">
      <c r="A7152" t="s">
        <v>446</v>
      </c>
      <c r="B7152">
        <v>28</v>
      </c>
      <c r="C7152">
        <v>382</v>
      </c>
      <c r="D7152" t="s">
        <v>2046</v>
      </c>
    </row>
    <row r="7153" spans="1:4" hidden="1">
      <c r="A7153" t="s">
        <v>2033</v>
      </c>
      <c r="B7153">
        <v>28</v>
      </c>
      <c r="C7153">
        <v>382</v>
      </c>
      <c r="D7153" t="s">
        <v>2046</v>
      </c>
    </row>
    <row r="7154" spans="1:4" hidden="1">
      <c r="A7154" t="s">
        <v>2034</v>
      </c>
      <c r="B7154">
        <v>28</v>
      </c>
      <c r="C7154">
        <v>764</v>
      </c>
      <c r="D7154" t="s">
        <v>2046</v>
      </c>
    </row>
    <row r="7155" spans="1:4" hidden="1">
      <c r="A7155" t="s">
        <v>409</v>
      </c>
      <c r="B7155">
        <v>28</v>
      </c>
      <c r="C7155">
        <v>382</v>
      </c>
      <c r="D7155" t="s">
        <v>2046</v>
      </c>
    </row>
    <row r="7156" spans="1:4" hidden="1">
      <c r="A7156" t="s">
        <v>375</v>
      </c>
      <c r="B7156">
        <v>28</v>
      </c>
      <c r="C7156">
        <v>382</v>
      </c>
      <c r="D7156" t="s">
        <v>2046</v>
      </c>
    </row>
    <row r="7157" spans="1:4" hidden="1">
      <c r="A7157" t="s">
        <v>410</v>
      </c>
      <c r="B7157">
        <v>28</v>
      </c>
      <c r="C7157">
        <v>382</v>
      </c>
      <c r="D7157" t="s">
        <v>2046</v>
      </c>
    </row>
    <row r="7158" spans="1:4" hidden="1">
      <c r="A7158" t="s">
        <v>284</v>
      </c>
      <c r="B7158">
        <v>28</v>
      </c>
      <c r="C7158">
        <v>382</v>
      </c>
      <c r="D7158" t="s">
        <v>2046</v>
      </c>
    </row>
    <row r="7159" spans="1:4" hidden="1">
      <c r="A7159" t="s">
        <v>285</v>
      </c>
      <c r="B7159">
        <v>28</v>
      </c>
      <c r="C7159">
        <v>382</v>
      </c>
      <c r="D7159" t="s">
        <v>2046</v>
      </c>
    </row>
    <row r="7160" spans="1:4" hidden="1">
      <c r="A7160" t="s">
        <v>286</v>
      </c>
      <c r="B7160">
        <v>28</v>
      </c>
      <c r="C7160">
        <v>382</v>
      </c>
      <c r="D7160" t="s">
        <v>2046</v>
      </c>
    </row>
    <row r="7161" spans="1:4" hidden="1">
      <c r="A7161" t="s">
        <v>287</v>
      </c>
      <c r="B7161">
        <v>28</v>
      </c>
      <c r="C7161">
        <v>382</v>
      </c>
      <c r="D7161" t="s">
        <v>2046</v>
      </c>
    </row>
    <row r="7162" spans="1:4" hidden="1">
      <c r="A7162" t="s">
        <v>1722</v>
      </c>
      <c r="B7162">
        <v>28</v>
      </c>
      <c r="C7162">
        <v>764</v>
      </c>
      <c r="D7162" t="s">
        <v>2046</v>
      </c>
    </row>
    <row r="7163" spans="1:4" hidden="1">
      <c r="A7163" t="s">
        <v>428</v>
      </c>
      <c r="B7163">
        <v>28</v>
      </c>
      <c r="C7163">
        <v>382</v>
      </c>
      <c r="D7163" t="s">
        <v>2046</v>
      </c>
    </row>
    <row r="7164" spans="1:4" hidden="1">
      <c r="A7164" t="s">
        <v>429</v>
      </c>
      <c r="B7164">
        <v>28</v>
      </c>
      <c r="C7164">
        <v>382</v>
      </c>
      <c r="D7164" t="s">
        <v>2046</v>
      </c>
    </row>
    <row r="7165" spans="1:4" hidden="1">
      <c r="A7165" t="s">
        <v>561</v>
      </c>
      <c r="B7165">
        <v>28</v>
      </c>
      <c r="C7165">
        <v>764</v>
      </c>
      <c r="D7165" t="s">
        <v>2046</v>
      </c>
    </row>
    <row r="7166" spans="1:4" hidden="1">
      <c r="A7166" t="s">
        <v>1699</v>
      </c>
      <c r="B7166">
        <v>28</v>
      </c>
      <c r="C7166">
        <v>764</v>
      </c>
      <c r="D7166" t="s">
        <v>2046</v>
      </c>
    </row>
    <row r="7167" spans="1:4" hidden="1">
      <c r="A7167" t="s">
        <v>430</v>
      </c>
      <c r="B7167">
        <v>28</v>
      </c>
      <c r="C7167">
        <v>382</v>
      </c>
      <c r="D7167" t="s">
        <v>2046</v>
      </c>
    </row>
    <row r="7168" spans="1:4" hidden="1">
      <c r="A7168" t="s">
        <v>2035</v>
      </c>
      <c r="B7168">
        <v>28</v>
      </c>
      <c r="C7168">
        <v>382</v>
      </c>
      <c r="D7168" t="s">
        <v>2046</v>
      </c>
    </row>
    <row r="7169" spans="1:4" hidden="1">
      <c r="A7169" t="s">
        <v>178</v>
      </c>
      <c r="B7169">
        <v>28</v>
      </c>
      <c r="C7169">
        <v>382</v>
      </c>
      <c r="D7169" t="s">
        <v>2046</v>
      </c>
    </row>
    <row r="7170" spans="1:4" hidden="1">
      <c r="A7170" t="s">
        <v>179</v>
      </c>
      <c r="B7170">
        <v>28</v>
      </c>
      <c r="C7170">
        <v>382</v>
      </c>
      <c r="D7170" t="s">
        <v>2046</v>
      </c>
    </row>
    <row r="7171" spans="1:4" hidden="1">
      <c r="A7171" t="s">
        <v>180</v>
      </c>
      <c r="B7171">
        <v>28</v>
      </c>
      <c r="C7171">
        <v>382</v>
      </c>
      <c r="D7171" t="s">
        <v>2046</v>
      </c>
    </row>
    <row r="7172" spans="1:4" hidden="1">
      <c r="A7172" t="s">
        <v>2244</v>
      </c>
      <c r="B7172">
        <v>28</v>
      </c>
      <c r="C7172">
        <v>382</v>
      </c>
      <c r="D7172" t="s">
        <v>2046</v>
      </c>
    </row>
    <row r="7173" spans="1:4" hidden="1">
      <c r="A7173" t="s">
        <v>44</v>
      </c>
      <c r="B7173">
        <v>28</v>
      </c>
      <c r="C7173">
        <v>382</v>
      </c>
      <c r="D7173" t="s">
        <v>2046</v>
      </c>
    </row>
    <row r="7174" spans="1:4" hidden="1">
      <c r="A7174" t="s">
        <v>431</v>
      </c>
      <c r="B7174">
        <v>28</v>
      </c>
      <c r="C7174">
        <v>764</v>
      </c>
      <c r="D7174" t="s">
        <v>2046</v>
      </c>
    </row>
    <row r="7175" spans="1:4" hidden="1">
      <c r="A7175" t="s">
        <v>181</v>
      </c>
      <c r="B7175">
        <v>28</v>
      </c>
      <c r="C7175">
        <v>382</v>
      </c>
      <c r="D7175" t="s">
        <v>2046</v>
      </c>
    </row>
    <row r="7176" spans="1:4" hidden="1">
      <c r="A7176" t="s">
        <v>182</v>
      </c>
      <c r="B7176">
        <v>28</v>
      </c>
      <c r="C7176">
        <v>382</v>
      </c>
      <c r="D7176" t="s">
        <v>2046</v>
      </c>
    </row>
    <row r="7177" spans="1:4" hidden="1">
      <c r="A7177" t="s">
        <v>81</v>
      </c>
      <c r="B7177">
        <v>28</v>
      </c>
      <c r="C7177">
        <v>382</v>
      </c>
      <c r="D7177" t="s">
        <v>2046</v>
      </c>
    </row>
    <row r="7178" spans="1:4" hidden="1">
      <c r="A7178" t="s">
        <v>2327</v>
      </c>
      <c r="B7178">
        <v>28</v>
      </c>
      <c r="C7178">
        <v>1342</v>
      </c>
      <c r="D7178" t="s">
        <v>2046</v>
      </c>
    </row>
    <row r="7179" spans="1:4" hidden="1">
      <c r="A7179" t="s">
        <v>83</v>
      </c>
      <c r="B7179">
        <v>28</v>
      </c>
      <c r="C7179">
        <v>382</v>
      </c>
      <c r="D7179" t="s">
        <v>2046</v>
      </c>
    </row>
    <row r="7180" spans="1:4" hidden="1">
      <c r="A7180" t="s">
        <v>310</v>
      </c>
      <c r="B7180">
        <v>28</v>
      </c>
      <c r="C7180">
        <v>382</v>
      </c>
      <c r="D7180" t="s">
        <v>2046</v>
      </c>
    </row>
    <row r="7181" spans="1:4" hidden="1">
      <c r="A7181" t="s">
        <v>2245</v>
      </c>
      <c r="B7181">
        <v>28</v>
      </c>
      <c r="C7181">
        <v>382</v>
      </c>
      <c r="D7181" t="s">
        <v>2046</v>
      </c>
    </row>
    <row r="7182" spans="1:4" hidden="1">
      <c r="A7182" t="s">
        <v>2246</v>
      </c>
      <c r="B7182">
        <v>28</v>
      </c>
      <c r="C7182">
        <v>382</v>
      </c>
      <c r="D7182" t="s">
        <v>2046</v>
      </c>
    </row>
    <row r="7183" spans="1:4" hidden="1">
      <c r="A7183" t="s">
        <v>579</v>
      </c>
      <c r="B7183">
        <v>28</v>
      </c>
      <c r="C7183">
        <v>382</v>
      </c>
      <c r="D7183" t="s">
        <v>2046</v>
      </c>
    </row>
    <row r="7184" spans="1:4" hidden="1">
      <c r="A7184" t="s">
        <v>2247</v>
      </c>
      <c r="B7184">
        <v>28</v>
      </c>
      <c r="C7184">
        <v>382</v>
      </c>
      <c r="D7184" t="s">
        <v>2046</v>
      </c>
    </row>
    <row r="7185" spans="1:4" hidden="1">
      <c r="A7185" t="s">
        <v>2248</v>
      </c>
      <c r="B7185">
        <v>28</v>
      </c>
      <c r="C7185">
        <v>382</v>
      </c>
      <c r="D7185" t="s">
        <v>2046</v>
      </c>
    </row>
    <row r="7186" spans="1:4" hidden="1">
      <c r="A7186" t="s">
        <v>2249</v>
      </c>
      <c r="B7186">
        <v>28</v>
      </c>
      <c r="C7186">
        <v>382</v>
      </c>
      <c r="D7186" t="s">
        <v>2046</v>
      </c>
    </row>
    <row r="7187" spans="1:4" hidden="1">
      <c r="A7187" t="s">
        <v>2250</v>
      </c>
      <c r="B7187">
        <v>28</v>
      </c>
      <c r="C7187">
        <v>382</v>
      </c>
      <c r="D7187" t="s">
        <v>2046</v>
      </c>
    </row>
    <row r="7188" spans="1:4" hidden="1">
      <c r="A7188" t="s">
        <v>2036</v>
      </c>
      <c r="B7188">
        <v>28</v>
      </c>
      <c r="C7188">
        <v>382</v>
      </c>
      <c r="D7188" t="s">
        <v>2046</v>
      </c>
    </row>
    <row r="7189" spans="1:4" hidden="1">
      <c r="A7189" t="s">
        <v>2328</v>
      </c>
      <c r="B7189">
        <v>28</v>
      </c>
      <c r="C7189">
        <v>671</v>
      </c>
      <c r="D7189" t="s">
        <v>2046</v>
      </c>
    </row>
    <row r="7190" spans="1:4" hidden="1">
      <c r="A7190" t="s">
        <v>448</v>
      </c>
      <c r="B7190">
        <v>28</v>
      </c>
      <c r="C7190">
        <v>332</v>
      </c>
      <c r="D7190" t="s">
        <v>2046</v>
      </c>
    </row>
    <row r="7191" spans="1:4" hidden="1">
      <c r="A7191" t="s">
        <v>452</v>
      </c>
      <c r="B7191">
        <v>28</v>
      </c>
      <c r="C7191">
        <v>50</v>
      </c>
      <c r="D7191" t="s">
        <v>2046</v>
      </c>
    </row>
    <row r="7192" spans="1:4" hidden="1">
      <c r="A7192" t="s">
        <v>2215</v>
      </c>
      <c r="B7192">
        <v>28</v>
      </c>
      <c r="C7192">
        <v>1</v>
      </c>
      <c r="D7192" t="s">
        <v>2046</v>
      </c>
    </row>
    <row r="7193" spans="1:4" hidden="1">
      <c r="A7193" t="s">
        <v>2330</v>
      </c>
      <c r="B7193">
        <v>28</v>
      </c>
      <c r="C7193">
        <v>671</v>
      </c>
      <c r="D7193" t="s">
        <v>2046</v>
      </c>
    </row>
    <row r="7194" spans="1:4" hidden="1">
      <c r="A7194" t="s">
        <v>377</v>
      </c>
      <c r="B7194">
        <v>28</v>
      </c>
      <c r="C7194">
        <v>382</v>
      </c>
      <c r="D7194" t="s">
        <v>2046</v>
      </c>
    </row>
    <row r="7195" spans="1:4" hidden="1">
      <c r="A7195" t="s">
        <v>2331</v>
      </c>
      <c r="B7195">
        <v>28</v>
      </c>
      <c r="C7195">
        <v>1342</v>
      </c>
      <c r="D7195" t="s">
        <v>2046</v>
      </c>
    </row>
    <row r="7196" spans="1:4" hidden="1">
      <c r="A7196" t="s">
        <v>2251</v>
      </c>
      <c r="B7196">
        <v>28</v>
      </c>
      <c r="C7196">
        <v>382</v>
      </c>
      <c r="D7196" t="s">
        <v>2046</v>
      </c>
    </row>
    <row r="7197" spans="1:4" hidden="1">
      <c r="A7197" t="s">
        <v>2252</v>
      </c>
      <c r="B7197">
        <v>28</v>
      </c>
      <c r="C7197">
        <v>382</v>
      </c>
      <c r="D7197" t="s">
        <v>2046</v>
      </c>
    </row>
    <row r="7198" spans="1:4" hidden="1">
      <c r="A7198" t="s">
        <v>2253</v>
      </c>
      <c r="B7198">
        <v>28</v>
      </c>
      <c r="C7198">
        <v>382</v>
      </c>
      <c r="D7198" t="s">
        <v>2046</v>
      </c>
    </row>
    <row r="7199" spans="1:4" hidden="1">
      <c r="A7199" t="s">
        <v>2254</v>
      </c>
      <c r="B7199">
        <v>28</v>
      </c>
      <c r="C7199">
        <v>382</v>
      </c>
      <c r="D7199" t="s">
        <v>2046</v>
      </c>
    </row>
    <row r="7200" spans="1:4" hidden="1">
      <c r="A7200" t="s">
        <v>2255</v>
      </c>
      <c r="B7200">
        <v>28</v>
      </c>
      <c r="C7200">
        <v>764</v>
      </c>
      <c r="D7200" t="s">
        <v>2046</v>
      </c>
    </row>
    <row r="7201" spans="1:4" hidden="1">
      <c r="A7201" t="s">
        <v>2216</v>
      </c>
      <c r="B7201">
        <v>28</v>
      </c>
      <c r="C7201">
        <v>1</v>
      </c>
      <c r="D7201" t="s">
        <v>2046</v>
      </c>
    </row>
    <row r="7202" spans="1:4" hidden="1">
      <c r="A7202" t="s">
        <v>2217</v>
      </c>
      <c r="B7202">
        <v>28</v>
      </c>
      <c r="C7202">
        <v>1</v>
      </c>
      <c r="D7202" t="s">
        <v>2046</v>
      </c>
    </row>
    <row r="7203" spans="1:4" hidden="1">
      <c r="A7203" t="s">
        <v>2218</v>
      </c>
      <c r="B7203">
        <v>28</v>
      </c>
      <c r="C7203">
        <v>1</v>
      </c>
      <c r="D7203" t="s">
        <v>2046</v>
      </c>
    </row>
    <row r="7204" spans="1:4" hidden="1">
      <c r="A7204" t="s">
        <v>2219</v>
      </c>
      <c r="B7204">
        <v>28</v>
      </c>
      <c r="C7204">
        <v>1</v>
      </c>
      <c r="D7204" t="s">
        <v>2046</v>
      </c>
    </row>
    <row r="7205" spans="1:4" hidden="1">
      <c r="A7205" t="s">
        <v>2220</v>
      </c>
      <c r="B7205">
        <v>28</v>
      </c>
      <c r="C7205">
        <v>1</v>
      </c>
      <c r="D7205" t="s">
        <v>2046</v>
      </c>
    </row>
    <row r="7206" spans="1:4" hidden="1">
      <c r="A7206" t="s">
        <v>2256</v>
      </c>
      <c r="B7206">
        <v>28</v>
      </c>
      <c r="C7206">
        <v>764</v>
      </c>
      <c r="D7206" t="s">
        <v>2046</v>
      </c>
    </row>
    <row r="7207" spans="1:4" hidden="1">
      <c r="A7207" t="s">
        <v>2337</v>
      </c>
      <c r="B7207">
        <v>28</v>
      </c>
      <c r="C7207">
        <v>671</v>
      </c>
      <c r="D7207" t="s">
        <v>2046</v>
      </c>
    </row>
    <row r="7208" spans="1:4" hidden="1">
      <c r="A7208" t="s">
        <v>186</v>
      </c>
      <c r="B7208">
        <v>28</v>
      </c>
      <c r="C7208">
        <v>764</v>
      </c>
      <c r="D7208" t="s">
        <v>2046</v>
      </c>
    </row>
    <row r="7209" spans="1:4" hidden="1">
      <c r="A7209" t="s">
        <v>341</v>
      </c>
      <c r="B7209">
        <v>28</v>
      </c>
      <c r="C7209">
        <v>332</v>
      </c>
      <c r="D7209" t="s">
        <v>2046</v>
      </c>
    </row>
    <row r="7210" spans="1:4" hidden="1">
      <c r="A7210" t="s">
        <v>342</v>
      </c>
      <c r="B7210">
        <v>28</v>
      </c>
      <c r="C7210">
        <v>50</v>
      </c>
      <c r="D7210" t="s">
        <v>2046</v>
      </c>
    </row>
    <row r="7211" spans="1:4" hidden="1">
      <c r="A7211" t="s">
        <v>343</v>
      </c>
      <c r="B7211">
        <v>28</v>
      </c>
      <c r="C7211">
        <v>332</v>
      </c>
      <c r="D7211" t="s">
        <v>2046</v>
      </c>
    </row>
    <row r="7212" spans="1:4" hidden="1">
      <c r="A7212" t="s">
        <v>344</v>
      </c>
      <c r="B7212">
        <v>28</v>
      </c>
      <c r="C7212">
        <v>50</v>
      </c>
      <c r="D7212" t="s">
        <v>2046</v>
      </c>
    </row>
    <row r="7213" spans="1:4" hidden="1">
      <c r="A7213" t="s">
        <v>521</v>
      </c>
      <c r="B7213">
        <v>28</v>
      </c>
      <c r="C7213">
        <v>332</v>
      </c>
      <c r="D7213" t="s">
        <v>2046</v>
      </c>
    </row>
    <row r="7214" spans="1:4" hidden="1">
      <c r="A7214" t="s">
        <v>2041</v>
      </c>
      <c r="B7214">
        <v>28</v>
      </c>
      <c r="C7214">
        <v>50</v>
      </c>
      <c r="D7214" t="s">
        <v>2046</v>
      </c>
    </row>
    <row r="7215" spans="1:4" hidden="1">
      <c r="A7215" t="s">
        <v>522</v>
      </c>
      <c r="B7215">
        <v>28</v>
      </c>
      <c r="C7215">
        <v>332</v>
      </c>
      <c r="D7215" t="s">
        <v>2046</v>
      </c>
    </row>
    <row r="7216" spans="1:4" hidden="1">
      <c r="A7216" t="s">
        <v>2042</v>
      </c>
      <c r="B7216">
        <v>28</v>
      </c>
      <c r="C7216">
        <v>50</v>
      </c>
      <c r="D7216" t="s">
        <v>2046</v>
      </c>
    </row>
    <row r="7217" spans="1:4" hidden="1">
      <c r="A7217" t="s">
        <v>345</v>
      </c>
      <c r="B7217">
        <v>28</v>
      </c>
      <c r="C7217">
        <v>332</v>
      </c>
      <c r="D7217" t="s">
        <v>2046</v>
      </c>
    </row>
    <row r="7218" spans="1:4" hidden="1">
      <c r="A7218" t="s">
        <v>346</v>
      </c>
      <c r="B7218">
        <v>28</v>
      </c>
      <c r="C7218">
        <v>50</v>
      </c>
      <c r="D7218" t="s">
        <v>2046</v>
      </c>
    </row>
    <row r="7219" spans="1:4" hidden="1">
      <c r="A7219" t="s">
        <v>347</v>
      </c>
      <c r="B7219">
        <v>28</v>
      </c>
      <c r="C7219">
        <v>332</v>
      </c>
      <c r="D7219" t="s">
        <v>2046</v>
      </c>
    </row>
    <row r="7220" spans="1:4" hidden="1">
      <c r="A7220" t="s">
        <v>348</v>
      </c>
      <c r="B7220">
        <v>28</v>
      </c>
      <c r="C7220">
        <v>50</v>
      </c>
      <c r="D7220" t="s">
        <v>2046</v>
      </c>
    </row>
    <row r="7221" spans="1:4" hidden="1">
      <c r="A7221" t="s">
        <v>2221</v>
      </c>
      <c r="B7221">
        <v>28</v>
      </c>
      <c r="C7221">
        <v>1</v>
      </c>
      <c r="D7221" t="s">
        <v>2046</v>
      </c>
    </row>
    <row r="7222" spans="1:4" hidden="1">
      <c r="A7222" t="s">
        <v>2257</v>
      </c>
      <c r="B7222">
        <v>28</v>
      </c>
      <c r="C7222">
        <v>400</v>
      </c>
      <c r="D7222" t="s">
        <v>2046</v>
      </c>
    </row>
    <row r="7223" spans="1:4" hidden="1">
      <c r="A7223" t="s">
        <v>581</v>
      </c>
      <c r="B7223">
        <v>28</v>
      </c>
      <c r="C7223">
        <v>1</v>
      </c>
      <c r="D7223" t="s">
        <v>2046</v>
      </c>
    </row>
    <row r="7224" spans="1:4" hidden="1">
      <c r="A7224" t="s">
        <v>187</v>
      </c>
      <c r="B7224">
        <v>28</v>
      </c>
      <c r="C7224">
        <v>1</v>
      </c>
      <c r="D7224" t="s">
        <v>2046</v>
      </c>
    </row>
    <row r="7225" spans="1:4" hidden="1">
      <c r="A7225" t="s">
        <v>311</v>
      </c>
      <c r="B7225">
        <v>28</v>
      </c>
      <c r="C7225">
        <v>1</v>
      </c>
      <c r="D7225" t="s">
        <v>2046</v>
      </c>
    </row>
    <row r="7226" spans="1:4" hidden="1">
      <c r="A7226" t="s">
        <v>312</v>
      </c>
      <c r="B7226">
        <v>28</v>
      </c>
      <c r="C7226">
        <v>1</v>
      </c>
      <c r="D7226" t="s">
        <v>2046</v>
      </c>
    </row>
    <row r="7227" spans="1:4" hidden="1">
      <c r="A7227" t="s">
        <v>127</v>
      </c>
      <c r="B7227">
        <v>28</v>
      </c>
      <c r="C7227">
        <v>1</v>
      </c>
      <c r="D7227" t="s">
        <v>2046</v>
      </c>
    </row>
    <row r="7228" spans="1:4" hidden="1">
      <c r="A7228" t="s">
        <v>379</v>
      </c>
      <c r="B7228">
        <v>28</v>
      </c>
      <c r="C7228">
        <v>697</v>
      </c>
      <c r="D7228" t="s">
        <v>2046</v>
      </c>
    </row>
    <row r="7229" spans="1:4" hidden="1">
      <c r="A7229" t="s">
        <v>267</v>
      </c>
      <c r="B7229">
        <v>28</v>
      </c>
      <c r="C7229">
        <v>1</v>
      </c>
      <c r="D7229" t="s">
        <v>2046</v>
      </c>
    </row>
    <row r="7230" spans="1:4" hidden="1">
      <c r="A7230" t="s">
        <v>2014</v>
      </c>
      <c r="B7230">
        <v>28</v>
      </c>
      <c r="C7230">
        <v>2</v>
      </c>
      <c r="D7230" t="s">
        <v>2046</v>
      </c>
    </row>
    <row r="7231" spans="1:4" hidden="1">
      <c r="A7231" t="s">
        <v>2043</v>
      </c>
      <c r="B7231">
        <v>28</v>
      </c>
      <c r="C7231">
        <v>1</v>
      </c>
      <c r="D7231" t="s">
        <v>2046</v>
      </c>
    </row>
    <row r="7232" spans="1:4" hidden="1">
      <c r="A7232" t="s">
        <v>2015</v>
      </c>
      <c r="B7232">
        <v>28</v>
      </c>
      <c r="C7232">
        <v>2</v>
      </c>
      <c r="D7232" t="s">
        <v>2046</v>
      </c>
    </row>
    <row r="7233" spans="1:4" hidden="1">
      <c r="A7233" t="s">
        <v>583</v>
      </c>
      <c r="B7233">
        <v>28</v>
      </c>
      <c r="C7233">
        <v>1</v>
      </c>
      <c r="D7233" t="s">
        <v>2046</v>
      </c>
    </row>
    <row r="7234" spans="1:4" hidden="1">
      <c r="A7234" t="s">
        <v>584</v>
      </c>
      <c r="B7234">
        <v>28</v>
      </c>
      <c r="C7234">
        <v>1</v>
      </c>
      <c r="D7234" t="s">
        <v>2046</v>
      </c>
    </row>
    <row r="7235" spans="1:4" hidden="1">
      <c r="A7235" t="s">
        <v>128</v>
      </c>
      <c r="B7235">
        <v>28</v>
      </c>
      <c r="C7235">
        <v>1</v>
      </c>
      <c r="D7235" t="s">
        <v>2046</v>
      </c>
    </row>
    <row r="7236" spans="1:4" hidden="1">
      <c r="A7236" t="s">
        <v>1703</v>
      </c>
      <c r="B7236">
        <v>28</v>
      </c>
      <c r="C7236">
        <v>1</v>
      </c>
      <c r="D7236" t="s">
        <v>2046</v>
      </c>
    </row>
    <row r="7237" spans="1:4" hidden="1">
      <c r="A7237" t="s">
        <v>2222</v>
      </c>
      <c r="B7237">
        <v>28</v>
      </c>
      <c r="C7237">
        <v>1</v>
      </c>
      <c r="D7237" t="s">
        <v>2046</v>
      </c>
    </row>
    <row r="7238" spans="1:4" hidden="1">
      <c r="A7238" t="s">
        <v>2223</v>
      </c>
      <c r="B7238">
        <v>28</v>
      </c>
      <c r="C7238">
        <v>1</v>
      </c>
      <c r="D7238" t="s">
        <v>2046</v>
      </c>
    </row>
    <row r="7239" spans="1:4" hidden="1">
      <c r="A7239" t="s">
        <v>523</v>
      </c>
      <c r="B7239">
        <v>28</v>
      </c>
      <c r="C7239">
        <v>1</v>
      </c>
      <c r="D7239" t="s">
        <v>2046</v>
      </c>
    </row>
    <row r="7240" spans="1:4" hidden="1">
      <c r="A7240" t="s">
        <v>524</v>
      </c>
      <c r="B7240">
        <v>28</v>
      </c>
      <c r="C7240">
        <v>1</v>
      </c>
      <c r="D7240" t="s">
        <v>2046</v>
      </c>
    </row>
    <row r="7241" spans="1:4" hidden="1">
      <c r="A7241" t="s">
        <v>268</v>
      </c>
      <c r="B7241">
        <v>28</v>
      </c>
      <c r="C7241">
        <v>1</v>
      </c>
      <c r="D7241" t="s">
        <v>2046</v>
      </c>
    </row>
    <row r="7242" spans="1:4" hidden="1">
      <c r="A7242" t="s">
        <v>2224</v>
      </c>
      <c r="B7242">
        <v>28</v>
      </c>
      <c r="C7242">
        <v>1</v>
      </c>
      <c r="D7242" t="s">
        <v>2046</v>
      </c>
    </row>
    <row r="7243" spans="1:4" hidden="1">
      <c r="A7243" t="s">
        <v>2225</v>
      </c>
      <c r="B7243">
        <v>28</v>
      </c>
      <c r="C7243">
        <v>1</v>
      </c>
      <c r="D7243" t="s">
        <v>2046</v>
      </c>
    </row>
    <row r="7244" spans="1:4" hidden="1">
      <c r="A7244" t="s">
        <v>2226</v>
      </c>
      <c r="B7244">
        <v>28</v>
      </c>
      <c r="C7244">
        <v>1</v>
      </c>
      <c r="D7244" t="s">
        <v>2046</v>
      </c>
    </row>
    <row r="7245" spans="1:4" hidden="1">
      <c r="A7245" t="s">
        <v>2227</v>
      </c>
      <c r="B7245">
        <v>28</v>
      </c>
      <c r="C7245">
        <v>1</v>
      </c>
      <c r="D7245" t="s">
        <v>2046</v>
      </c>
    </row>
    <row r="7246" spans="1:4" hidden="1">
      <c r="A7246" t="s">
        <v>2260</v>
      </c>
      <c r="B7246">
        <v>28</v>
      </c>
      <c r="C7246">
        <v>382</v>
      </c>
      <c r="D7246" t="s">
        <v>2046</v>
      </c>
    </row>
    <row r="7247" spans="1:4" hidden="1">
      <c r="A7247" t="s">
        <v>2261</v>
      </c>
      <c r="B7247">
        <v>28</v>
      </c>
      <c r="C7247">
        <v>382</v>
      </c>
      <c r="D7247" t="s">
        <v>2046</v>
      </c>
    </row>
    <row r="7248" spans="1:4" hidden="1">
      <c r="A7248" t="s">
        <v>2045</v>
      </c>
      <c r="B7248">
        <v>29</v>
      </c>
      <c r="C7248">
        <v>608</v>
      </c>
      <c r="D7248" t="s">
        <v>2046</v>
      </c>
    </row>
    <row r="7249" spans="1:4" hidden="1">
      <c r="A7249" t="s">
        <v>129</v>
      </c>
      <c r="B7249">
        <v>29</v>
      </c>
      <c r="C7249">
        <v>76</v>
      </c>
      <c r="D7249" t="s">
        <v>2046</v>
      </c>
    </row>
    <row r="7250" spans="1:4" hidden="1">
      <c r="A7250" t="s">
        <v>2047</v>
      </c>
      <c r="B7250">
        <v>29</v>
      </c>
      <c r="C7250">
        <v>152</v>
      </c>
      <c r="D7250" t="s">
        <v>2046</v>
      </c>
    </row>
    <row r="7251" spans="1:4" hidden="1">
      <c r="A7251" t="s">
        <v>2048</v>
      </c>
      <c r="B7251">
        <v>29</v>
      </c>
      <c r="C7251">
        <v>304</v>
      </c>
      <c r="D7251" t="s">
        <v>2046</v>
      </c>
    </row>
    <row r="7252" spans="1:4" hidden="1">
      <c r="A7252" t="s">
        <v>2049</v>
      </c>
      <c r="B7252">
        <v>29</v>
      </c>
      <c r="C7252">
        <v>152</v>
      </c>
      <c r="D7252" t="s">
        <v>2046</v>
      </c>
    </row>
    <row r="7253" spans="1:4" hidden="1">
      <c r="A7253" t="s">
        <v>383</v>
      </c>
      <c r="B7253">
        <v>29</v>
      </c>
      <c r="C7253">
        <v>152</v>
      </c>
      <c r="D7253" t="s">
        <v>2046</v>
      </c>
    </row>
    <row r="7254" spans="1:4" hidden="1">
      <c r="A7254" t="s">
        <v>2050</v>
      </c>
      <c r="B7254">
        <v>29</v>
      </c>
      <c r="C7254">
        <v>608</v>
      </c>
      <c r="D7254" t="s">
        <v>2046</v>
      </c>
    </row>
    <row r="7255" spans="1:4" hidden="1">
      <c r="A7255" t="s">
        <v>2051</v>
      </c>
      <c r="B7255">
        <v>29</v>
      </c>
      <c r="C7255">
        <v>76</v>
      </c>
      <c r="D7255" t="s">
        <v>2046</v>
      </c>
    </row>
    <row r="7256" spans="1:4" hidden="1">
      <c r="A7256" t="s">
        <v>413</v>
      </c>
      <c r="B7256">
        <v>29</v>
      </c>
      <c r="C7256">
        <v>76</v>
      </c>
      <c r="D7256" t="s">
        <v>2046</v>
      </c>
    </row>
    <row r="7257" spans="1:4" hidden="1">
      <c r="A7257" t="s">
        <v>384</v>
      </c>
      <c r="B7257">
        <v>29</v>
      </c>
      <c r="C7257">
        <v>152</v>
      </c>
      <c r="D7257" t="s">
        <v>2046</v>
      </c>
    </row>
    <row r="7258" spans="1:4" hidden="1">
      <c r="A7258" t="s">
        <v>2052</v>
      </c>
      <c r="B7258">
        <v>29</v>
      </c>
      <c r="C7258">
        <v>912</v>
      </c>
      <c r="D7258" t="s">
        <v>2046</v>
      </c>
    </row>
    <row r="7259" spans="1:4" hidden="1">
      <c r="A7259" t="s">
        <v>2053</v>
      </c>
      <c r="B7259">
        <v>29</v>
      </c>
      <c r="C7259">
        <v>152</v>
      </c>
      <c r="D7259" t="s">
        <v>2046</v>
      </c>
    </row>
    <row r="7260" spans="1:4" hidden="1">
      <c r="A7260" t="s">
        <v>2054</v>
      </c>
      <c r="B7260">
        <v>29</v>
      </c>
      <c r="C7260">
        <v>76</v>
      </c>
      <c r="D7260" t="s">
        <v>2046</v>
      </c>
    </row>
    <row r="7261" spans="1:4" hidden="1">
      <c r="A7261" t="s">
        <v>2055</v>
      </c>
      <c r="B7261">
        <v>29</v>
      </c>
      <c r="C7261">
        <v>76</v>
      </c>
      <c r="D7261" t="s">
        <v>2046</v>
      </c>
    </row>
    <row r="7262" spans="1:4" hidden="1">
      <c r="A7262" t="s">
        <v>385</v>
      </c>
      <c r="B7262">
        <v>29</v>
      </c>
      <c r="C7262">
        <v>304</v>
      </c>
      <c r="D7262" t="s">
        <v>2046</v>
      </c>
    </row>
    <row r="7263" spans="1:4" hidden="1">
      <c r="A7263" t="s">
        <v>2056</v>
      </c>
      <c r="B7263">
        <v>29</v>
      </c>
      <c r="C7263">
        <v>304</v>
      </c>
      <c r="D7263" t="s">
        <v>2046</v>
      </c>
    </row>
    <row r="7264" spans="1:4" hidden="1">
      <c r="A7264" t="s">
        <v>553</v>
      </c>
      <c r="B7264">
        <v>29</v>
      </c>
      <c r="C7264">
        <v>988</v>
      </c>
      <c r="D7264" t="s">
        <v>2046</v>
      </c>
    </row>
    <row r="7265" spans="1:4" hidden="1">
      <c r="A7265" t="s">
        <v>492</v>
      </c>
      <c r="B7265">
        <v>29</v>
      </c>
      <c r="C7265">
        <v>684</v>
      </c>
      <c r="D7265" t="s">
        <v>2046</v>
      </c>
    </row>
    <row r="7266" spans="1:4" hidden="1">
      <c r="A7266" t="s">
        <v>493</v>
      </c>
      <c r="B7266">
        <v>29</v>
      </c>
      <c r="C7266">
        <v>228</v>
      </c>
      <c r="D7266" t="s">
        <v>2046</v>
      </c>
    </row>
    <row r="7267" spans="1:4" hidden="1">
      <c r="A7267" t="s">
        <v>414</v>
      </c>
      <c r="B7267">
        <v>29</v>
      </c>
      <c r="C7267">
        <v>76</v>
      </c>
      <c r="D7267" t="s">
        <v>2046</v>
      </c>
    </row>
    <row r="7268" spans="1:4" hidden="1">
      <c r="A7268" t="s">
        <v>1732</v>
      </c>
      <c r="B7268">
        <v>29</v>
      </c>
      <c r="C7268">
        <v>76</v>
      </c>
      <c r="D7268" t="s">
        <v>2046</v>
      </c>
    </row>
    <row r="7269" spans="1:4" hidden="1">
      <c r="A7269" t="s">
        <v>2057</v>
      </c>
      <c r="B7269">
        <v>29</v>
      </c>
      <c r="C7269">
        <v>76</v>
      </c>
      <c r="D7269" t="s">
        <v>2046</v>
      </c>
    </row>
    <row r="7270" spans="1:4" hidden="1">
      <c r="A7270" t="s">
        <v>2058</v>
      </c>
      <c r="B7270">
        <v>29</v>
      </c>
      <c r="C7270">
        <v>152</v>
      </c>
      <c r="D7270" t="s">
        <v>2046</v>
      </c>
    </row>
    <row r="7271" spans="1:4" hidden="1">
      <c r="A7271" t="s">
        <v>355</v>
      </c>
      <c r="B7271">
        <v>29</v>
      </c>
      <c r="C7271">
        <v>76</v>
      </c>
      <c r="D7271" t="s">
        <v>2046</v>
      </c>
    </row>
    <row r="7272" spans="1:4" hidden="1">
      <c r="A7272" t="s">
        <v>2059</v>
      </c>
      <c r="B7272">
        <v>29</v>
      </c>
      <c r="C7272">
        <v>304</v>
      </c>
      <c r="D7272" t="s">
        <v>2046</v>
      </c>
    </row>
    <row r="7273" spans="1:4" hidden="1">
      <c r="A7273" t="s">
        <v>356</v>
      </c>
      <c r="B7273">
        <v>29</v>
      </c>
      <c r="C7273">
        <v>228</v>
      </c>
      <c r="D7273" t="s">
        <v>2046</v>
      </c>
    </row>
    <row r="7274" spans="1:4" hidden="1">
      <c r="A7274" t="s">
        <v>2060</v>
      </c>
      <c r="B7274">
        <v>29</v>
      </c>
      <c r="C7274">
        <v>152</v>
      </c>
      <c r="D7274" t="s">
        <v>2046</v>
      </c>
    </row>
    <row r="7275" spans="1:4" hidden="1">
      <c r="A7275" t="s">
        <v>357</v>
      </c>
      <c r="B7275">
        <v>29</v>
      </c>
      <c r="C7275">
        <v>76</v>
      </c>
      <c r="D7275" t="s">
        <v>2046</v>
      </c>
    </row>
    <row r="7276" spans="1:4" hidden="1">
      <c r="A7276" t="s">
        <v>1734</v>
      </c>
      <c r="B7276">
        <v>29</v>
      </c>
      <c r="C7276">
        <v>228</v>
      </c>
      <c r="D7276" t="s">
        <v>2046</v>
      </c>
    </row>
    <row r="7277" spans="1:4" hidden="1">
      <c r="A7277" t="s">
        <v>415</v>
      </c>
      <c r="B7277">
        <v>29</v>
      </c>
      <c r="C7277">
        <v>152</v>
      </c>
      <c r="D7277" t="s">
        <v>2046</v>
      </c>
    </row>
    <row r="7278" spans="1:4" hidden="1">
      <c r="A7278" t="s">
        <v>358</v>
      </c>
      <c r="B7278">
        <v>29</v>
      </c>
      <c r="C7278">
        <v>380</v>
      </c>
      <c r="D7278" t="s">
        <v>2046</v>
      </c>
    </row>
    <row r="7279" spans="1:4" hidden="1">
      <c r="A7279" t="s">
        <v>1735</v>
      </c>
      <c r="B7279">
        <v>29</v>
      </c>
      <c r="C7279">
        <v>152</v>
      </c>
      <c r="D7279" t="s">
        <v>2046</v>
      </c>
    </row>
    <row r="7280" spans="1:4" hidden="1">
      <c r="A7280" t="s">
        <v>1736</v>
      </c>
      <c r="B7280">
        <v>29</v>
      </c>
      <c r="C7280">
        <v>304</v>
      </c>
      <c r="D7280" t="s">
        <v>2046</v>
      </c>
    </row>
    <row r="7281" spans="1:4" hidden="1">
      <c r="A7281" t="s">
        <v>2061</v>
      </c>
      <c r="B7281">
        <v>29</v>
      </c>
      <c r="C7281">
        <v>152</v>
      </c>
      <c r="D7281" t="s">
        <v>2046</v>
      </c>
    </row>
    <row r="7282" spans="1:4" hidden="1">
      <c r="A7282" t="s">
        <v>2062</v>
      </c>
      <c r="B7282">
        <v>29</v>
      </c>
      <c r="C7282">
        <v>76</v>
      </c>
      <c r="D7282" t="s">
        <v>2046</v>
      </c>
    </row>
    <row r="7283" spans="1:4" hidden="1">
      <c r="A7283" t="s">
        <v>2063</v>
      </c>
      <c r="B7283">
        <v>29</v>
      </c>
      <c r="C7283">
        <v>76</v>
      </c>
      <c r="D7283" t="s">
        <v>2046</v>
      </c>
    </row>
    <row r="7284" spans="1:4" hidden="1">
      <c r="A7284" t="s">
        <v>2064</v>
      </c>
      <c r="B7284">
        <v>29</v>
      </c>
      <c r="C7284">
        <v>76</v>
      </c>
      <c r="D7284" t="s">
        <v>2046</v>
      </c>
    </row>
    <row r="7285" spans="1:4" hidden="1">
      <c r="A7285" t="s">
        <v>2065</v>
      </c>
      <c r="B7285">
        <v>29</v>
      </c>
      <c r="C7285">
        <v>76</v>
      </c>
      <c r="D7285" t="s">
        <v>2046</v>
      </c>
    </row>
    <row r="7286" spans="1:4" hidden="1">
      <c r="A7286" t="s">
        <v>2066</v>
      </c>
      <c r="B7286">
        <v>29</v>
      </c>
      <c r="C7286">
        <v>76</v>
      </c>
      <c r="D7286" t="s">
        <v>2046</v>
      </c>
    </row>
    <row r="7287" spans="1:4" hidden="1">
      <c r="A7287" t="s">
        <v>2067</v>
      </c>
      <c r="B7287">
        <v>29</v>
      </c>
      <c r="C7287">
        <v>76</v>
      </c>
      <c r="D7287" t="s">
        <v>2046</v>
      </c>
    </row>
    <row r="7288" spans="1:4" hidden="1">
      <c r="A7288" t="s">
        <v>1737</v>
      </c>
      <c r="B7288">
        <v>29</v>
      </c>
      <c r="C7288">
        <v>76</v>
      </c>
      <c r="D7288" t="s">
        <v>2046</v>
      </c>
    </row>
    <row r="7289" spans="1:4" hidden="1">
      <c r="A7289" t="s">
        <v>2068</v>
      </c>
      <c r="B7289">
        <v>29</v>
      </c>
      <c r="C7289">
        <v>76</v>
      </c>
      <c r="D7289" t="s">
        <v>2046</v>
      </c>
    </row>
    <row r="7290" spans="1:4" hidden="1">
      <c r="A7290" t="s">
        <v>2069</v>
      </c>
      <c r="B7290">
        <v>29</v>
      </c>
      <c r="C7290">
        <v>152</v>
      </c>
      <c r="D7290" t="s">
        <v>2046</v>
      </c>
    </row>
    <row r="7291" spans="1:4" hidden="1">
      <c r="A7291" t="s">
        <v>2070</v>
      </c>
      <c r="B7291">
        <v>29</v>
      </c>
      <c r="C7291">
        <v>152</v>
      </c>
      <c r="D7291" t="s">
        <v>2046</v>
      </c>
    </row>
    <row r="7292" spans="1:4" hidden="1">
      <c r="A7292" t="s">
        <v>2071</v>
      </c>
      <c r="B7292">
        <v>29</v>
      </c>
      <c r="C7292">
        <v>152</v>
      </c>
      <c r="D7292" t="s">
        <v>2046</v>
      </c>
    </row>
    <row r="7293" spans="1:4" hidden="1">
      <c r="A7293" t="s">
        <v>2072</v>
      </c>
      <c r="B7293">
        <v>29</v>
      </c>
      <c r="C7293">
        <v>76</v>
      </c>
      <c r="D7293" t="s">
        <v>2046</v>
      </c>
    </row>
    <row r="7294" spans="1:4" hidden="1">
      <c r="A7294" t="s">
        <v>554</v>
      </c>
      <c r="B7294">
        <v>29</v>
      </c>
      <c r="C7294">
        <v>76</v>
      </c>
      <c r="D7294" t="s">
        <v>2046</v>
      </c>
    </row>
    <row r="7295" spans="1:4" hidden="1">
      <c r="A7295" t="s">
        <v>538</v>
      </c>
      <c r="B7295">
        <v>29</v>
      </c>
      <c r="C7295">
        <v>76</v>
      </c>
      <c r="D7295" t="s">
        <v>2046</v>
      </c>
    </row>
    <row r="7296" spans="1:4" hidden="1">
      <c r="A7296" t="s">
        <v>1740</v>
      </c>
      <c r="B7296">
        <v>29</v>
      </c>
      <c r="C7296">
        <v>76</v>
      </c>
      <c r="D7296" t="s">
        <v>2046</v>
      </c>
    </row>
    <row r="7297" spans="1:4" hidden="1">
      <c r="A7297" t="s">
        <v>1741</v>
      </c>
      <c r="B7297">
        <v>29</v>
      </c>
      <c r="C7297">
        <v>76</v>
      </c>
      <c r="D7297" t="s">
        <v>2046</v>
      </c>
    </row>
    <row r="7298" spans="1:4" hidden="1">
      <c r="A7298" t="s">
        <v>555</v>
      </c>
      <c r="B7298">
        <v>29</v>
      </c>
      <c r="C7298">
        <v>76</v>
      </c>
      <c r="D7298" t="s">
        <v>2046</v>
      </c>
    </row>
    <row r="7299" spans="1:4" hidden="1">
      <c r="A7299" t="s">
        <v>2073</v>
      </c>
      <c r="B7299">
        <v>29</v>
      </c>
      <c r="C7299">
        <v>76</v>
      </c>
      <c r="D7299" t="s">
        <v>2046</v>
      </c>
    </row>
    <row r="7300" spans="1:4" hidden="1">
      <c r="A7300" t="s">
        <v>2074</v>
      </c>
      <c r="B7300">
        <v>29</v>
      </c>
      <c r="C7300">
        <v>152</v>
      </c>
      <c r="D7300" t="s">
        <v>2046</v>
      </c>
    </row>
    <row r="7301" spans="1:4" hidden="1">
      <c r="A7301" t="s">
        <v>2075</v>
      </c>
      <c r="B7301">
        <v>29</v>
      </c>
      <c r="C7301">
        <v>152</v>
      </c>
      <c r="D7301" t="s">
        <v>2046</v>
      </c>
    </row>
    <row r="7302" spans="1:4" hidden="1">
      <c r="A7302" t="s">
        <v>1742</v>
      </c>
      <c r="B7302">
        <v>29</v>
      </c>
      <c r="C7302">
        <v>152</v>
      </c>
      <c r="D7302" t="s">
        <v>2046</v>
      </c>
    </row>
    <row r="7303" spans="1:4" hidden="1">
      <c r="A7303" t="s">
        <v>1727</v>
      </c>
      <c r="B7303">
        <v>29</v>
      </c>
      <c r="C7303">
        <v>76</v>
      </c>
      <c r="D7303" t="s">
        <v>2046</v>
      </c>
    </row>
    <row r="7304" spans="1:4" hidden="1">
      <c r="A7304" t="s">
        <v>2076</v>
      </c>
      <c r="B7304">
        <v>29</v>
      </c>
      <c r="C7304">
        <v>76</v>
      </c>
      <c r="D7304" t="s">
        <v>2046</v>
      </c>
    </row>
    <row r="7305" spans="1:4" hidden="1">
      <c r="A7305" t="s">
        <v>290</v>
      </c>
      <c r="B7305">
        <v>29</v>
      </c>
      <c r="C7305">
        <v>76</v>
      </c>
      <c r="D7305" t="s">
        <v>2046</v>
      </c>
    </row>
    <row r="7306" spans="1:4" hidden="1">
      <c r="A7306" t="s">
        <v>291</v>
      </c>
      <c r="B7306">
        <v>29</v>
      </c>
      <c r="C7306">
        <v>76</v>
      </c>
      <c r="D7306" t="s">
        <v>2046</v>
      </c>
    </row>
    <row r="7307" spans="1:4" hidden="1">
      <c r="A7307" t="s">
        <v>2077</v>
      </c>
      <c r="B7307">
        <v>29</v>
      </c>
      <c r="C7307">
        <v>76</v>
      </c>
      <c r="D7307" t="s">
        <v>2046</v>
      </c>
    </row>
    <row r="7308" spans="1:4" hidden="1">
      <c r="A7308" t="s">
        <v>131</v>
      </c>
      <c r="B7308">
        <v>29</v>
      </c>
      <c r="C7308">
        <v>76</v>
      </c>
      <c r="D7308" t="s">
        <v>2046</v>
      </c>
    </row>
    <row r="7309" spans="1:4" hidden="1">
      <c r="A7309" t="s">
        <v>321</v>
      </c>
      <c r="B7309">
        <v>29</v>
      </c>
      <c r="C7309">
        <v>152</v>
      </c>
      <c r="D7309" t="s">
        <v>2046</v>
      </c>
    </row>
    <row r="7310" spans="1:4" hidden="1">
      <c r="A7310" t="s">
        <v>1743</v>
      </c>
      <c r="B7310">
        <v>29</v>
      </c>
      <c r="C7310">
        <v>76</v>
      </c>
      <c r="D7310" t="s">
        <v>2046</v>
      </c>
    </row>
    <row r="7311" spans="1:4" hidden="1">
      <c r="A7311" t="s">
        <v>2078</v>
      </c>
      <c r="B7311">
        <v>29</v>
      </c>
      <c r="C7311">
        <v>76</v>
      </c>
      <c r="D7311" t="s">
        <v>2046</v>
      </c>
    </row>
    <row r="7312" spans="1:4" hidden="1">
      <c r="A7312" t="s">
        <v>1744</v>
      </c>
      <c r="B7312">
        <v>29</v>
      </c>
      <c r="C7312">
        <v>76</v>
      </c>
      <c r="D7312" t="s">
        <v>2046</v>
      </c>
    </row>
    <row r="7313" spans="1:4" hidden="1">
      <c r="A7313" t="s">
        <v>193</v>
      </c>
      <c r="B7313">
        <v>29</v>
      </c>
      <c r="C7313">
        <v>76</v>
      </c>
      <c r="D7313" t="s">
        <v>2046</v>
      </c>
    </row>
    <row r="7314" spans="1:4" hidden="1">
      <c r="A7314" t="s">
        <v>2079</v>
      </c>
      <c r="B7314">
        <v>29</v>
      </c>
      <c r="C7314">
        <v>76</v>
      </c>
      <c r="D7314" t="s">
        <v>2046</v>
      </c>
    </row>
    <row r="7315" spans="1:4" hidden="1">
      <c r="A7315" t="s">
        <v>539</v>
      </c>
      <c r="B7315">
        <v>29</v>
      </c>
      <c r="C7315">
        <v>152</v>
      </c>
      <c r="D7315" t="s">
        <v>2046</v>
      </c>
    </row>
    <row r="7316" spans="1:4" hidden="1">
      <c r="A7316" t="s">
        <v>2080</v>
      </c>
      <c r="B7316">
        <v>29</v>
      </c>
      <c r="C7316">
        <v>152</v>
      </c>
      <c r="D7316" t="s">
        <v>2046</v>
      </c>
    </row>
    <row r="7317" spans="1:4" hidden="1">
      <c r="A7317" t="s">
        <v>2081</v>
      </c>
      <c r="B7317">
        <v>29</v>
      </c>
      <c r="C7317">
        <v>76</v>
      </c>
      <c r="D7317" t="s">
        <v>2046</v>
      </c>
    </row>
    <row r="7318" spans="1:4" hidden="1">
      <c r="A7318" t="s">
        <v>294</v>
      </c>
      <c r="B7318">
        <v>29</v>
      </c>
      <c r="C7318">
        <v>76</v>
      </c>
      <c r="D7318" t="s">
        <v>2046</v>
      </c>
    </row>
    <row r="7319" spans="1:4" hidden="1">
      <c r="A7319" t="s">
        <v>2082</v>
      </c>
      <c r="B7319">
        <v>29</v>
      </c>
      <c r="C7319">
        <v>76</v>
      </c>
      <c r="D7319" t="s">
        <v>2046</v>
      </c>
    </row>
    <row r="7320" spans="1:4" hidden="1">
      <c r="A7320" t="s">
        <v>2083</v>
      </c>
      <c r="B7320">
        <v>29</v>
      </c>
      <c r="C7320">
        <v>76</v>
      </c>
      <c r="D7320" t="s">
        <v>2046</v>
      </c>
    </row>
    <row r="7321" spans="1:4" hidden="1">
      <c r="A7321" t="s">
        <v>88</v>
      </c>
      <c r="B7321">
        <v>29</v>
      </c>
      <c r="C7321">
        <v>76</v>
      </c>
      <c r="D7321" t="s">
        <v>2046</v>
      </c>
    </row>
    <row r="7322" spans="1:4" hidden="1">
      <c r="A7322" t="s">
        <v>322</v>
      </c>
      <c r="B7322">
        <v>29</v>
      </c>
      <c r="C7322">
        <v>76</v>
      </c>
      <c r="D7322" t="s">
        <v>2046</v>
      </c>
    </row>
    <row r="7323" spans="1:4" hidden="1">
      <c r="A7323" t="s">
        <v>323</v>
      </c>
      <c r="B7323">
        <v>29</v>
      </c>
      <c r="C7323">
        <v>152</v>
      </c>
      <c r="D7323" t="s">
        <v>2046</v>
      </c>
    </row>
    <row r="7324" spans="1:4" hidden="1">
      <c r="A7324" t="s">
        <v>2084</v>
      </c>
      <c r="B7324">
        <v>29</v>
      </c>
      <c r="C7324">
        <v>76</v>
      </c>
      <c r="D7324" t="s">
        <v>2046</v>
      </c>
    </row>
    <row r="7325" spans="1:4" hidden="1">
      <c r="A7325" t="s">
        <v>90</v>
      </c>
      <c r="B7325">
        <v>29</v>
      </c>
      <c r="C7325">
        <v>76</v>
      </c>
      <c r="D7325" t="s">
        <v>2046</v>
      </c>
    </row>
    <row r="7326" spans="1:4" hidden="1">
      <c r="A7326" t="s">
        <v>2085</v>
      </c>
      <c r="B7326">
        <v>29</v>
      </c>
      <c r="C7326">
        <v>76</v>
      </c>
      <c r="D7326" t="s">
        <v>2046</v>
      </c>
    </row>
    <row r="7327" spans="1:4" hidden="1">
      <c r="A7327" t="s">
        <v>2086</v>
      </c>
      <c r="B7327">
        <v>29</v>
      </c>
      <c r="C7327">
        <v>76</v>
      </c>
      <c r="D7327" t="s">
        <v>2046</v>
      </c>
    </row>
    <row r="7328" spans="1:4" hidden="1">
      <c r="A7328" t="s">
        <v>133</v>
      </c>
      <c r="B7328">
        <v>29</v>
      </c>
      <c r="C7328">
        <v>76</v>
      </c>
      <c r="D7328" t="s">
        <v>2046</v>
      </c>
    </row>
    <row r="7329" spans="1:4" hidden="1">
      <c r="A7329" t="s">
        <v>134</v>
      </c>
      <c r="B7329">
        <v>29</v>
      </c>
      <c r="C7329">
        <v>76</v>
      </c>
      <c r="D7329" t="s">
        <v>2046</v>
      </c>
    </row>
    <row r="7330" spans="1:4" hidden="1">
      <c r="A7330" t="s">
        <v>1715</v>
      </c>
      <c r="B7330">
        <v>29</v>
      </c>
      <c r="C7330">
        <v>76</v>
      </c>
      <c r="D7330" t="s">
        <v>2046</v>
      </c>
    </row>
    <row r="7331" spans="1:4" hidden="1">
      <c r="A7331" t="s">
        <v>2087</v>
      </c>
      <c r="B7331">
        <v>29</v>
      </c>
      <c r="C7331">
        <v>304</v>
      </c>
      <c r="D7331" t="s">
        <v>2046</v>
      </c>
    </row>
    <row r="7332" spans="1:4" hidden="1">
      <c r="A7332" t="s">
        <v>2088</v>
      </c>
      <c r="B7332">
        <v>29</v>
      </c>
      <c r="C7332">
        <v>304</v>
      </c>
      <c r="D7332" t="s">
        <v>2046</v>
      </c>
    </row>
    <row r="7333" spans="1:4" hidden="1">
      <c r="A7333" t="s">
        <v>2089</v>
      </c>
      <c r="B7333">
        <v>29</v>
      </c>
      <c r="C7333">
        <v>76</v>
      </c>
      <c r="D7333" t="s">
        <v>2046</v>
      </c>
    </row>
    <row r="7334" spans="1:4" hidden="1">
      <c r="A7334" t="s">
        <v>91</v>
      </c>
      <c r="B7334">
        <v>29</v>
      </c>
      <c r="C7334">
        <v>76</v>
      </c>
      <c r="D7334" t="s">
        <v>2046</v>
      </c>
    </row>
    <row r="7335" spans="1:4" hidden="1">
      <c r="A7335" t="s">
        <v>526</v>
      </c>
      <c r="B7335">
        <v>29</v>
      </c>
      <c r="C7335">
        <v>76</v>
      </c>
      <c r="D7335" t="s">
        <v>2046</v>
      </c>
    </row>
    <row r="7336" spans="1:4" hidden="1">
      <c r="A7336" t="s">
        <v>194</v>
      </c>
      <c r="B7336">
        <v>29</v>
      </c>
      <c r="C7336">
        <v>76</v>
      </c>
      <c r="D7336" t="s">
        <v>2046</v>
      </c>
    </row>
    <row r="7337" spans="1:4" hidden="1">
      <c r="A7337" t="s">
        <v>2090</v>
      </c>
      <c r="B7337">
        <v>29</v>
      </c>
      <c r="C7337">
        <v>76</v>
      </c>
      <c r="D7337" t="s">
        <v>2046</v>
      </c>
    </row>
    <row r="7338" spans="1:4" hidden="1">
      <c r="A7338" t="s">
        <v>495</v>
      </c>
      <c r="B7338">
        <v>29</v>
      </c>
      <c r="C7338">
        <v>76</v>
      </c>
      <c r="D7338" t="s">
        <v>2046</v>
      </c>
    </row>
    <row r="7339" spans="1:4" hidden="1">
      <c r="A7339" t="s">
        <v>1745</v>
      </c>
      <c r="B7339">
        <v>29</v>
      </c>
      <c r="C7339">
        <v>76</v>
      </c>
      <c r="D7339" t="s">
        <v>2046</v>
      </c>
    </row>
    <row r="7340" spans="1:4" hidden="1">
      <c r="A7340" t="s">
        <v>1746</v>
      </c>
      <c r="B7340">
        <v>29</v>
      </c>
      <c r="C7340">
        <v>76</v>
      </c>
      <c r="D7340" t="s">
        <v>2046</v>
      </c>
    </row>
    <row r="7341" spans="1:4" hidden="1">
      <c r="A7341" t="s">
        <v>2091</v>
      </c>
      <c r="B7341">
        <v>29</v>
      </c>
      <c r="C7341">
        <v>76</v>
      </c>
      <c r="D7341" t="s">
        <v>2046</v>
      </c>
    </row>
    <row r="7342" spans="1:4" hidden="1">
      <c r="A7342" t="s">
        <v>269</v>
      </c>
      <c r="B7342">
        <v>29</v>
      </c>
      <c r="C7342">
        <v>152</v>
      </c>
      <c r="D7342" t="s">
        <v>2046</v>
      </c>
    </row>
    <row r="7343" spans="1:4" hidden="1">
      <c r="A7343" t="s">
        <v>2092</v>
      </c>
      <c r="B7343">
        <v>29</v>
      </c>
      <c r="C7343">
        <v>76</v>
      </c>
      <c r="D7343" t="s">
        <v>2046</v>
      </c>
    </row>
    <row r="7344" spans="1:4" hidden="1">
      <c r="A7344" t="s">
        <v>139</v>
      </c>
      <c r="B7344">
        <v>29</v>
      </c>
      <c r="C7344">
        <v>76</v>
      </c>
      <c r="D7344" t="s">
        <v>2046</v>
      </c>
    </row>
    <row r="7345" spans="1:4" hidden="1">
      <c r="A7345" t="s">
        <v>2093</v>
      </c>
      <c r="B7345">
        <v>29</v>
      </c>
      <c r="C7345">
        <v>76</v>
      </c>
      <c r="D7345" t="s">
        <v>2046</v>
      </c>
    </row>
    <row r="7346" spans="1:4" hidden="1">
      <c r="A7346" t="s">
        <v>362</v>
      </c>
      <c r="B7346">
        <v>29</v>
      </c>
      <c r="C7346">
        <v>76</v>
      </c>
      <c r="D7346" t="s">
        <v>2046</v>
      </c>
    </row>
    <row r="7347" spans="1:4" hidden="1">
      <c r="A7347" t="s">
        <v>140</v>
      </c>
      <c r="B7347">
        <v>29</v>
      </c>
      <c r="C7347">
        <v>76</v>
      </c>
      <c r="D7347" t="s">
        <v>2046</v>
      </c>
    </row>
    <row r="7348" spans="1:4" hidden="1">
      <c r="A7348" t="s">
        <v>92</v>
      </c>
      <c r="B7348">
        <v>29</v>
      </c>
      <c r="C7348">
        <v>76</v>
      </c>
      <c r="D7348" t="s">
        <v>2046</v>
      </c>
    </row>
    <row r="7349" spans="1:4" hidden="1">
      <c r="A7349" t="s">
        <v>1748</v>
      </c>
      <c r="B7349">
        <v>29</v>
      </c>
      <c r="C7349">
        <v>76</v>
      </c>
      <c r="D7349" t="s">
        <v>2046</v>
      </c>
    </row>
    <row r="7350" spans="1:4" hidden="1">
      <c r="A7350" t="s">
        <v>2094</v>
      </c>
      <c r="B7350">
        <v>29</v>
      </c>
      <c r="C7350">
        <v>76</v>
      </c>
      <c r="D7350" t="s">
        <v>2046</v>
      </c>
    </row>
    <row r="7351" spans="1:4" hidden="1">
      <c r="A7351" t="s">
        <v>2095</v>
      </c>
      <c r="B7351">
        <v>29</v>
      </c>
      <c r="C7351">
        <v>152</v>
      </c>
      <c r="D7351" t="s">
        <v>2046</v>
      </c>
    </row>
    <row r="7352" spans="1:4" hidden="1">
      <c r="A7352" t="s">
        <v>2096</v>
      </c>
      <c r="B7352">
        <v>29</v>
      </c>
      <c r="C7352">
        <v>152</v>
      </c>
      <c r="D7352" t="s">
        <v>2046</v>
      </c>
    </row>
    <row r="7353" spans="1:4" hidden="1">
      <c r="A7353" t="s">
        <v>2097</v>
      </c>
      <c r="B7353">
        <v>29</v>
      </c>
      <c r="C7353">
        <v>152</v>
      </c>
      <c r="D7353" t="s">
        <v>2046</v>
      </c>
    </row>
    <row r="7354" spans="1:4" hidden="1">
      <c r="A7354" t="s">
        <v>363</v>
      </c>
      <c r="B7354">
        <v>29</v>
      </c>
      <c r="C7354">
        <v>76</v>
      </c>
      <c r="D7354" t="s">
        <v>2046</v>
      </c>
    </row>
    <row r="7355" spans="1:4" hidden="1">
      <c r="A7355" t="s">
        <v>141</v>
      </c>
      <c r="B7355">
        <v>29</v>
      </c>
      <c r="C7355">
        <v>76</v>
      </c>
      <c r="D7355" t="s">
        <v>2046</v>
      </c>
    </row>
    <row r="7356" spans="1:4" hidden="1">
      <c r="A7356" t="s">
        <v>295</v>
      </c>
      <c r="B7356">
        <v>29</v>
      </c>
      <c r="C7356">
        <v>76</v>
      </c>
      <c r="D7356" t="s">
        <v>2046</v>
      </c>
    </row>
    <row r="7357" spans="1:4" hidden="1">
      <c r="A7357" t="s">
        <v>1750</v>
      </c>
      <c r="B7357">
        <v>29</v>
      </c>
      <c r="C7357">
        <v>76</v>
      </c>
      <c r="D7357" t="s">
        <v>2046</v>
      </c>
    </row>
    <row r="7358" spans="1:4" hidden="1">
      <c r="A7358" t="s">
        <v>1751</v>
      </c>
      <c r="B7358">
        <v>29</v>
      </c>
      <c r="C7358">
        <v>76</v>
      </c>
      <c r="D7358" t="s">
        <v>2046</v>
      </c>
    </row>
    <row r="7359" spans="1:4" hidden="1">
      <c r="A7359" t="s">
        <v>296</v>
      </c>
      <c r="B7359">
        <v>29</v>
      </c>
      <c r="C7359">
        <v>76</v>
      </c>
      <c r="D7359" t="s">
        <v>2046</v>
      </c>
    </row>
    <row r="7360" spans="1:4" hidden="1">
      <c r="A7360" t="s">
        <v>2098</v>
      </c>
      <c r="B7360">
        <v>29</v>
      </c>
      <c r="C7360">
        <v>152</v>
      </c>
      <c r="D7360" t="s">
        <v>2046</v>
      </c>
    </row>
    <row r="7361" spans="1:4" hidden="1">
      <c r="A7361" t="s">
        <v>2099</v>
      </c>
      <c r="B7361">
        <v>29</v>
      </c>
      <c r="C7361">
        <v>76</v>
      </c>
      <c r="D7361" t="s">
        <v>2046</v>
      </c>
    </row>
    <row r="7362" spans="1:4" hidden="1">
      <c r="A7362" t="s">
        <v>2100</v>
      </c>
      <c r="B7362">
        <v>29</v>
      </c>
      <c r="C7362">
        <v>76</v>
      </c>
      <c r="D7362" t="s">
        <v>2046</v>
      </c>
    </row>
    <row r="7363" spans="1:4" hidden="1">
      <c r="A7363" t="s">
        <v>2101</v>
      </c>
      <c r="B7363">
        <v>29</v>
      </c>
      <c r="C7363">
        <v>76</v>
      </c>
      <c r="D7363" t="s">
        <v>2046</v>
      </c>
    </row>
    <row r="7364" spans="1:4" hidden="1">
      <c r="A7364" t="s">
        <v>142</v>
      </c>
      <c r="B7364">
        <v>29</v>
      </c>
      <c r="C7364">
        <v>76</v>
      </c>
      <c r="D7364" t="s">
        <v>2046</v>
      </c>
    </row>
    <row r="7365" spans="1:4" hidden="1">
      <c r="A7365" t="s">
        <v>298</v>
      </c>
      <c r="B7365">
        <v>29</v>
      </c>
      <c r="C7365">
        <v>76</v>
      </c>
      <c r="D7365" t="s">
        <v>2046</v>
      </c>
    </row>
    <row r="7366" spans="1:4" hidden="1">
      <c r="A7366" t="s">
        <v>2019</v>
      </c>
      <c r="B7366">
        <v>29</v>
      </c>
      <c r="C7366">
        <v>76</v>
      </c>
      <c r="D7366" t="s">
        <v>2046</v>
      </c>
    </row>
    <row r="7367" spans="1:4" hidden="1">
      <c r="A7367" t="s">
        <v>1752</v>
      </c>
      <c r="B7367">
        <v>29</v>
      </c>
      <c r="C7367">
        <v>76</v>
      </c>
      <c r="D7367" t="s">
        <v>2046</v>
      </c>
    </row>
    <row r="7368" spans="1:4" hidden="1">
      <c r="A7368" t="s">
        <v>2102</v>
      </c>
      <c r="B7368">
        <v>29</v>
      </c>
      <c r="C7368">
        <v>76</v>
      </c>
      <c r="D7368" t="s">
        <v>2046</v>
      </c>
    </row>
    <row r="7369" spans="1:4" hidden="1">
      <c r="A7369" t="s">
        <v>2103</v>
      </c>
      <c r="B7369">
        <v>29</v>
      </c>
      <c r="C7369">
        <v>76</v>
      </c>
      <c r="D7369" t="s">
        <v>2046</v>
      </c>
    </row>
    <row r="7370" spans="1:4" hidden="1">
      <c r="A7370" t="s">
        <v>2020</v>
      </c>
      <c r="B7370">
        <v>29</v>
      </c>
      <c r="C7370">
        <v>76</v>
      </c>
      <c r="D7370" t="s">
        <v>2046</v>
      </c>
    </row>
    <row r="7371" spans="1:4" hidden="1">
      <c r="A7371" t="s">
        <v>1753</v>
      </c>
      <c r="B7371">
        <v>29</v>
      </c>
      <c r="C7371">
        <v>304</v>
      </c>
      <c r="D7371" t="s">
        <v>2046</v>
      </c>
    </row>
    <row r="7372" spans="1:4" hidden="1">
      <c r="A7372" t="s">
        <v>2104</v>
      </c>
      <c r="B7372">
        <v>29</v>
      </c>
      <c r="C7372">
        <v>76</v>
      </c>
      <c r="D7372" t="s">
        <v>2046</v>
      </c>
    </row>
    <row r="7373" spans="1:4" hidden="1">
      <c r="A7373" t="s">
        <v>143</v>
      </c>
      <c r="B7373">
        <v>29</v>
      </c>
      <c r="C7373">
        <v>76</v>
      </c>
      <c r="D7373" t="s">
        <v>2046</v>
      </c>
    </row>
    <row r="7374" spans="1:4" hidden="1">
      <c r="A7374" t="s">
        <v>2105</v>
      </c>
      <c r="B7374">
        <v>29</v>
      </c>
      <c r="C7374">
        <v>152</v>
      </c>
      <c r="D7374" t="s">
        <v>2046</v>
      </c>
    </row>
    <row r="7375" spans="1:4" hidden="1">
      <c r="A7375" t="s">
        <v>324</v>
      </c>
      <c r="B7375">
        <v>29</v>
      </c>
      <c r="C7375">
        <v>152</v>
      </c>
      <c r="D7375" t="s">
        <v>2046</v>
      </c>
    </row>
    <row r="7376" spans="1:4" hidden="1">
      <c r="A7376" t="s">
        <v>2106</v>
      </c>
      <c r="B7376">
        <v>29</v>
      </c>
      <c r="C7376">
        <v>76</v>
      </c>
      <c r="D7376" t="s">
        <v>2046</v>
      </c>
    </row>
    <row r="7377" spans="1:4" hidden="1">
      <c r="A7377" t="s">
        <v>2107</v>
      </c>
      <c r="B7377">
        <v>29</v>
      </c>
      <c r="C7377">
        <v>76</v>
      </c>
      <c r="D7377" t="s">
        <v>2046</v>
      </c>
    </row>
    <row r="7378" spans="1:4" hidden="1">
      <c r="A7378" t="s">
        <v>2021</v>
      </c>
      <c r="B7378">
        <v>29</v>
      </c>
      <c r="C7378">
        <v>76</v>
      </c>
      <c r="D7378" t="s">
        <v>2046</v>
      </c>
    </row>
    <row r="7379" spans="1:4" hidden="1">
      <c r="A7379" t="s">
        <v>1717</v>
      </c>
      <c r="B7379">
        <v>29</v>
      </c>
      <c r="C7379">
        <v>456</v>
      </c>
      <c r="D7379" t="s">
        <v>2046</v>
      </c>
    </row>
    <row r="7380" spans="1:4" hidden="1">
      <c r="A7380" t="s">
        <v>2108</v>
      </c>
      <c r="B7380">
        <v>29</v>
      </c>
      <c r="C7380">
        <v>152</v>
      </c>
      <c r="D7380" t="s">
        <v>2046</v>
      </c>
    </row>
    <row r="7381" spans="1:4" hidden="1">
      <c r="A7381" t="s">
        <v>1756</v>
      </c>
      <c r="B7381">
        <v>29</v>
      </c>
      <c r="C7381">
        <v>304</v>
      </c>
      <c r="D7381" t="s">
        <v>2046</v>
      </c>
    </row>
    <row r="7382" spans="1:4" hidden="1">
      <c r="A7382" t="s">
        <v>556</v>
      </c>
      <c r="B7382">
        <v>29</v>
      </c>
      <c r="C7382">
        <v>1032</v>
      </c>
      <c r="D7382" t="s">
        <v>2046</v>
      </c>
    </row>
    <row r="7383" spans="1:4" hidden="1">
      <c r="A7383" t="s">
        <v>2109</v>
      </c>
      <c r="B7383">
        <v>29</v>
      </c>
      <c r="C7383">
        <v>76</v>
      </c>
      <c r="D7383" t="s">
        <v>2046</v>
      </c>
    </row>
    <row r="7384" spans="1:4" hidden="1">
      <c r="A7384" t="s">
        <v>2110</v>
      </c>
      <c r="B7384">
        <v>29</v>
      </c>
      <c r="C7384">
        <v>152</v>
      </c>
      <c r="D7384" t="s">
        <v>2046</v>
      </c>
    </row>
    <row r="7385" spans="1:4" hidden="1">
      <c r="A7385" t="s">
        <v>2111</v>
      </c>
      <c r="B7385">
        <v>29</v>
      </c>
      <c r="C7385">
        <v>76</v>
      </c>
      <c r="D7385" t="s">
        <v>2046</v>
      </c>
    </row>
    <row r="7386" spans="1:4" hidden="1">
      <c r="A7386" t="s">
        <v>2112</v>
      </c>
      <c r="B7386">
        <v>29</v>
      </c>
      <c r="C7386">
        <v>76</v>
      </c>
      <c r="D7386" t="s">
        <v>2046</v>
      </c>
    </row>
    <row r="7387" spans="1:4" hidden="1">
      <c r="A7387" t="s">
        <v>557</v>
      </c>
      <c r="B7387">
        <v>29</v>
      </c>
      <c r="C7387">
        <v>228</v>
      </c>
      <c r="D7387" t="s">
        <v>2046</v>
      </c>
    </row>
    <row r="7388" spans="1:4" hidden="1">
      <c r="A7388" t="s">
        <v>2113</v>
      </c>
      <c r="B7388">
        <v>29</v>
      </c>
      <c r="C7388">
        <v>76</v>
      </c>
      <c r="D7388" t="s">
        <v>2046</v>
      </c>
    </row>
    <row r="7389" spans="1:4" hidden="1">
      <c r="A7389" t="s">
        <v>2114</v>
      </c>
      <c r="B7389">
        <v>29</v>
      </c>
      <c r="C7389">
        <v>152</v>
      </c>
      <c r="D7389" t="s">
        <v>2046</v>
      </c>
    </row>
    <row r="7390" spans="1:4" hidden="1">
      <c r="A7390" t="s">
        <v>2115</v>
      </c>
      <c r="B7390">
        <v>29</v>
      </c>
      <c r="C7390">
        <v>152</v>
      </c>
      <c r="D7390" t="s">
        <v>2046</v>
      </c>
    </row>
    <row r="7391" spans="1:4" hidden="1">
      <c r="A7391" t="s">
        <v>2116</v>
      </c>
      <c r="B7391">
        <v>29</v>
      </c>
      <c r="C7391">
        <v>76</v>
      </c>
      <c r="D7391" t="s">
        <v>2046</v>
      </c>
    </row>
    <row r="7392" spans="1:4" hidden="1">
      <c r="A7392" t="s">
        <v>1757</v>
      </c>
      <c r="B7392">
        <v>29</v>
      </c>
      <c r="C7392">
        <v>76</v>
      </c>
      <c r="D7392" t="s">
        <v>2046</v>
      </c>
    </row>
    <row r="7393" spans="1:4" hidden="1">
      <c r="A7393" t="s">
        <v>2117</v>
      </c>
      <c r="B7393">
        <v>29</v>
      </c>
      <c r="C7393">
        <v>76</v>
      </c>
      <c r="D7393" t="s">
        <v>2046</v>
      </c>
    </row>
    <row r="7394" spans="1:4" hidden="1">
      <c r="A7394" t="s">
        <v>1758</v>
      </c>
      <c r="B7394">
        <v>29</v>
      </c>
      <c r="C7394">
        <v>152</v>
      </c>
      <c r="D7394" t="s">
        <v>2046</v>
      </c>
    </row>
    <row r="7395" spans="1:4" hidden="1">
      <c r="A7395" t="s">
        <v>1760</v>
      </c>
      <c r="B7395">
        <v>29</v>
      </c>
      <c r="C7395">
        <v>76</v>
      </c>
      <c r="D7395" t="s">
        <v>2046</v>
      </c>
    </row>
    <row r="7396" spans="1:4" hidden="1">
      <c r="A7396" t="s">
        <v>2118</v>
      </c>
      <c r="B7396">
        <v>29</v>
      </c>
      <c r="C7396">
        <v>456</v>
      </c>
      <c r="D7396" t="s">
        <v>2046</v>
      </c>
    </row>
    <row r="7397" spans="1:4" hidden="1">
      <c r="A7397" t="s">
        <v>1700</v>
      </c>
      <c r="B7397">
        <v>29</v>
      </c>
      <c r="C7397">
        <v>76</v>
      </c>
      <c r="D7397" t="s">
        <v>2046</v>
      </c>
    </row>
    <row r="7398" spans="1:4" hidden="1">
      <c r="A7398" t="s">
        <v>2119</v>
      </c>
      <c r="B7398">
        <v>29</v>
      </c>
      <c r="C7398">
        <v>152</v>
      </c>
      <c r="D7398" t="s">
        <v>2046</v>
      </c>
    </row>
    <row r="7399" spans="1:4" hidden="1">
      <c r="A7399" t="s">
        <v>1806</v>
      </c>
      <c r="B7399">
        <v>29</v>
      </c>
      <c r="C7399">
        <v>76</v>
      </c>
      <c r="D7399" t="s">
        <v>2046</v>
      </c>
    </row>
    <row r="7400" spans="1:4" hidden="1">
      <c r="A7400" t="s">
        <v>1761</v>
      </c>
      <c r="B7400">
        <v>29</v>
      </c>
      <c r="C7400">
        <v>76</v>
      </c>
      <c r="D7400" t="s">
        <v>2046</v>
      </c>
    </row>
    <row r="7401" spans="1:4" hidden="1">
      <c r="A7401" t="s">
        <v>1718</v>
      </c>
      <c r="B7401">
        <v>29</v>
      </c>
      <c r="C7401">
        <v>760</v>
      </c>
      <c r="D7401" t="s">
        <v>2046</v>
      </c>
    </row>
    <row r="7402" spans="1:4" hidden="1">
      <c r="A7402" t="s">
        <v>1762</v>
      </c>
      <c r="B7402">
        <v>29</v>
      </c>
      <c r="C7402">
        <v>76</v>
      </c>
      <c r="D7402" t="s">
        <v>2046</v>
      </c>
    </row>
    <row r="7403" spans="1:4" hidden="1">
      <c r="A7403" t="s">
        <v>2120</v>
      </c>
      <c r="B7403">
        <v>29</v>
      </c>
      <c r="C7403">
        <v>76</v>
      </c>
      <c r="D7403" t="s">
        <v>2046</v>
      </c>
    </row>
    <row r="7404" spans="1:4" hidden="1">
      <c r="A7404" t="s">
        <v>2121</v>
      </c>
      <c r="B7404">
        <v>29</v>
      </c>
      <c r="C7404">
        <v>76</v>
      </c>
      <c r="D7404" t="s">
        <v>2046</v>
      </c>
    </row>
    <row r="7405" spans="1:4" hidden="1">
      <c r="A7405" t="s">
        <v>2122</v>
      </c>
      <c r="B7405">
        <v>29</v>
      </c>
      <c r="C7405">
        <v>76</v>
      </c>
      <c r="D7405" t="s">
        <v>2046</v>
      </c>
    </row>
    <row r="7406" spans="1:4" hidden="1">
      <c r="A7406" t="s">
        <v>93</v>
      </c>
      <c r="B7406">
        <v>29</v>
      </c>
      <c r="C7406">
        <v>76</v>
      </c>
      <c r="D7406" t="s">
        <v>2046</v>
      </c>
    </row>
    <row r="7407" spans="1:4" hidden="1">
      <c r="A7407" t="s">
        <v>497</v>
      </c>
      <c r="B7407">
        <v>29</v>
      </c>
      <c r="C7407">
        <v>76</v>
      </c>
      <c r="D7407" t="s">
        <v>2046</v>
      </c>
    </row>
    <row r="7408" spans="1:4" hidden="1">
      <c r="A7408" t="s">
        <v>1763</v>
      </c>
      <c r="B7408">
        <v>29</v>
      </c>
      <c r="C7408">
        <v>76</v>
      </c>
      <c r="D7408" t="s">
        <v>2046</v>
      </c>
    </row>
    <row r="7409" spans="1:4" hidden="1">
      <c r="A7409" t="s">
        <v>570</v>
      </c>
      <c r="B7409">
        <v>29</v>
      </c>
      <c r="C7409">
        <v>76</v>
      </c>
      <c r="D7409" t="s">
        <v>2046</v>
      </c>
    </row>
    <row r="7410" spans="1:4" hidden="1">
      <c r="A7410" t="s">
        <v>2123</v>
      </c>
      <c r="B7410">
        <v>29</v>
      </c>
      <c r="C7410">
        <v>76</v>
      </c>
      <c r="D7410" t="s">
        <v>2046</v>
      </c>
    </row>
    <row r="7411" spans="1:4" hidden="1">
      <c r="A7411" t="s">
        <v>2023</v>
      </c>
      <c r="B7411">
        <v>29</v>
      </c>
      <c r="C7411">
        <v>76</v>
      </c>
      <c r="D7411" t="s">
        <v>2046</v>
      </c>
    </row>
    <row r="7412" spans="1:4" hidden="1">
      <c r="A7412" t="s">
        <v>2124</v>
      </c>
      <c r="B7412">
        <v>29</v>
      </c>
      <c r="C7412">
        <v>76</v>
      </c>
      <c r="D7412" t="s">
        <v>2046</v>
      </c>
    </row>
    <row r="7413" spans="1:4" hidden="1">
      <c r="A7413" t="s">
        <v>2024</v>
      </c>
      <c r="B7413">
        <v>29</v>
      </c>
      <c r="C7413">
        <v>76</v>
      </c>
      <c r="D7413" t="s">
        <v>2046</v>
      </c>
    </row>
    <row r="7414" spans="1:4" hidden="1">
      <c r="A7414" t="s">
        <v>95</v>
      </c>
      <c r="B7414">
        <v>29</v>
      </c>
      <c r="C7414">
        <v>76</v>
      </c>
      <c r="D7414" t="s">
        <v>2046</v>
      </c>
    </row>
    <row r="7415" spans="1:4" hidden="1">
      <c r="A7415" t="s">
        <v>2125</v>
      </c>
      <c r="B7415">
        <v>29</v>
      </c>
      <c r="C7415">
        <v>76</v>
      </c>
      <c r="D7415" t="s">
        <v>2046</v>
      </c>
    </row>
    <row r="7416" spans="1:4" hidden="1">
      <c r="A7416" t="s">
        <v>1764</v>
      </c>
      <c r="B7416">
        <v>29</v>
      </c>
      <c r="C7416">
        <v>76</v>
      </c>
      <c r="D7416" t="s">
        <v>2046</v>
      </c>
    </row>
    <row r="7417" spans="1:4" hidden="1">
      <c r="A7417" t="s">
        <v>2126</v>
      </c>
      <c r="B7417">
        <v>29</v>
      </c>
      <c r="C7417">
        <v>76</v>
      </c>
      <c r="D7417" t="s">
        <v>2046</v>
      </c>
    </row>
    <row r="7418" spans="1:4" hidden="1">
      <c r="A7418" t="s">
        <v>2127</v>
      </c>
      <c r="B7418">
        <v>29</v>
      </c>
      <c r="C7418">
        <v>76</v>
      </c>
      <c r="D7418" t="s">
        <v>2046</v>
      </c>
    </row>
    <row r="7419" spans="1:4" hidden="1">
      <c r="A7419" t="s">
        <v>2128</v>
      </c>
      <c r="B7419">
        <v>29</v>
      </c>
      <c r="C7419">
        <v>76</v>
      </c>
      <c r="D7419" t="s">
        <v>2046</v>
      </c>
    </row>
    <row r="7420" spans="1:4" hidden="1">
      <c r="A7420" t="s">
        <v>2129</v>
      </c>
      <c r="B7420">
        <v>29</v>
      </c>
      <c r="C7420">
        <v>76</v>
      </c>
      <c r="D7420" t="s">
        <v>2046</v>
      </c>
    </row>
    <row r="7421" spans="1:4" hidden="1">
      <c r="A7421" t="s">
        <v>2130</v>
      </c>
      <c r="B7421">
        <v>29</v>
      </c>
      <c r="C7421">
        <v>76</v>
      </c>
      <c r="D7421" t="s">
        <v>2046</v>
      </c>
    </row>
    <row r="7422" spans="1:4" hidden="1">
      <c r="A7422" t="s">
        <v>299</v>
      </c>
      <c r="B7422">
        <v>29</v>
      </c>
      <c r="C7422">
        <v>152</v>
      </c>
      <c r="D7422" t="s">
        <v>2046</v>
      </c>
    </row>
    <row r="7423" spans="1:4" hidden="1">
      <c r="A7423" t="s">
        <v>1765</v>
      </c>
      <c r="B7423">
        <v>29</v>
      </c>
      <c r="C7423">
        <v>152</v>
      </c>
      <c r="D7423" t="s">
        <v>2046</v>
      </c>
    </row>
    <row r="7424" spans="1:4" hidden="1">
      <c r="A7424" t="s">
        <v>1766</v>
      </c>
      <c r="B7424">
        <v>29</v>
      </c>
      <c r="C7424">
        <v>152</v>
      </c>
      <c r="D7424" t="s">
        <v>2046</v>
      </c>
    </row>
    <row r="7425" spans="1:4" hidden="1">
      <c r="A7425" t="s">
        <v>1767</v>
      </c>
      <c r="B7425">
        <v>29</v>
      </c>
      <c r="C7425">
        <v>76</v>
      </c>
      <c r="D7425" t="s">
        <v>2046</v>
      </c>
    </row>
    <row r="7426" spans="1:4" hidden="1">
      <c r="A7426" t="s">
        <v>1768</v>
      </c>
      <c r="B7426">
        <v>29</v>
      </c>
      <c r="C7426">
        <v>76</v>
      </c>
      <c r="D7426" t="s">
        <v>2046</v>
      </c>
    </row>
    <row r="7427" spans="1:4" hidden="1">
      <c r="A7427" t="s">
        <v>189</v>
      </c>
      <c r="B7427">
        <v>29</v>
      </c>
      <c r="C7427">
        <v>152</v>
      </c>
      <c r="D7427" t="s">
        <v>2046</v>
      </c>
    </row>
    <row r="7428" spans="1:4" hidden="1">
      <c r="A7428" t="s">
        <v>2131</v>
      </c>
      <c r="B7428">
        <v>29</v>
      </c>
      <c r="C7428">
        <v>152</v>
      </c>
      <c r="D7428" t="s">
        <v>2046</v>
      </c>
    </row>
    <row r="7429" spans="1:4" hidden="1">
      <c r="A7429" t="s">
        <v>325</v>
      </c>
      <c r="B7429">
        <v>29</v>
      </c>
      <c r="C7429">
        <v>152</v>
      </c>
      <c r="D7429" t="s">
        <v>2046</v>
      </c>
    </row>
    <row r="7430" spans="1:4" hidden="1">
      <c r="A7430" t="s">
        <v>2132</v>
      </c>
      <c r="B7430">
        <v>29</v>
      </c>
      <c r="C7430">
        <v>152</v>
      </c>
      <c r="D7430" t="s">
        <v>2046</v>
      </c>
    </row>
    <row r="7431" spans="1:4" hidden="1">
      <c r="A7431" t="s">
        <v>2133</v>
      </c>
      <c r="B7431">
        <v>29</v>
      </c>
      <c r="C7431">
        <v>152</v>
      </c>
      <c r="D7431" t="s">
        <v>2046</v>
      </c>
    </row>
    <row r="7432" spans="1:4" hidden="1">
      <c r="A7432" t="s">
        <v>2134</v>
      </c>
      <c r="B7432">
        <v>29</v>
      </c>
      <c r="C7432">
        <v>152</v>
      </c>
      <c r="D7432" t="s">
        <v>2046</v>
      </c>
    </row>
    <row r="7433" spans="1:4" hidden="1">
      <c r="A7433" t="s">
        <v>2135</v>
      </c>
      <c r="B7433">
        <v>29</v>
      </c>
      <c r="C7433">
        <v>76</v>
      </c>
      <c r="D7433" t="s">
        <v>2046</v>
      </c>
    </row>
    <row r="7434" spans="1:4" hidden="1">
      <c r="A7434" t="s">
        <v>313</v>
      </c>
      <c r="B7434">
        <v>29</v>
      </c>
      <c r="C7434">
        <v>228</v>
      </c>
      <c r="D7434" t="s">
        <v>2046</v>
      </c>
    </row>
    <row r="7435" spans="1:4" hidden="1">
      <c r="A7435" t="s">
        <v>2136</v>
      </c>
      <c r="B7435">
        <v>29</v>
      </c>
      <c r="C7435">
        <v>228</v>
      </c>
      <c r="D7435" t="s">
        <v>2046</v>
      </c>
    </row>
    <row r="7436" spans="1:4" hidden="1">
      <c r="A7436" t="s">
        <v>2137</v>
      </c>
      <c r="B7436">
        <v>29</v>
      </c>
      <c r="C7436">
        <v>152</v>
      </c>
      <c r="D7436" t="s">
        <v>2046</v>
      </c>
    </row>
    <row r="7437" spans="1:4" hidden="1">
      <c r="A7437" t="s">
        <v>2138</v>
      </c>
      <c r="B7437">
        <v>29</v>
      </c>
      <c r="C7437">
        <v>76</v>
      </c>
      <c r="D7437" t="s">
        <v>2046</v>
      </c>
    </row>
    <row r="7438" spans="1:4" hidden="1">
      <c r="A7438" t="s">
        <v>2139</v>
      </c>
      <c r="B7438">
        <v>29</v>
      </c>
      <c r="C7438">
        <v>152</v>
      </c>
      <c r="D7438" t="s">
        <v>2046</v>
      </c>
    </row>
    <row r="7439" spans="1:4" hidden="1">
      <c r="A7439" t="s">
        <v>2140</v>
      </c>
      <c r="B7439">
        <v>29</v>
      </c>
      <c r="C7439">
        <v>152</v>
      </c>
      <c r="D7439" t="s">
        <v>2046</v>
      </c>
    </row>
    <row r="7440" spans="1:4" hidden="1">
      <c r="A7440" t="s">
        <v>314</v>
      </c>
      <c r="B7440">
        <v>29</v>
      </c>
      <c r="C7440">
        <v>152</v>
      </c>
      <c r="D7440" t="s">
        <v>2046</v>
      </c>
    </row>
    <row r="7441" spans="1:4" hidden="1">
      <c r="A7441" t="s">
        <v>2141</v>
      </c>
      <c r="B7441">
        <v>29</v>
      </c>
      <c r="C7441">
        <v>152</v>
      </c>
      <c r="D7441" t="s">
        <v>2046</v>
      </c>
    </row>
    <row r="7442" spans="1:4" hidden="1">
      <c r="A7442" t="s">
        <v>1769</v>
      </c>
      <c r="B7442">
        <v>29</v>
      </c>
      <c r="C7442">
        <v>304</v>
      </c>
      <c r="D7442" t="s">
        <v>2046</v>
      </c>
    </row>
    <row r="7443" spans="1:4" hidden="1">
      <c r="A7443" t="s">
        <v>2142</v>
      </c>
      <c r="B7443">
        <v>29</v>
      </c>
      <c r="C7443">
        <v>152</v>
      </c>
      <c r="D7443" t="s">
        <v>2046</v>
      </c>
    </row>
    <row r="7444" spans="1:4" hidden="1">
      <c r="A7444" t="s">
        <v>2143</v>
      </c>
      <c r="B7444">
        <v>29</v>
      </c>
      <c r="C7444">
        <v>152</v>
      </c>
      <c r="D7444" t="s">
        <v>2046</v>
      </c>
    </row>
    <row r="7445" spans="1:4" hidden="1">
      <c r="A7445" t="s">
        <v>2144</v>
      </c>
      <c r="B7445">
        <v>29</v>
      </c>
      <c r="C7445">
        <v>76</v>
      </c>
      <c r="D7445" t="s">
        <v>2046</v>
      </c>
    </row>
    <row r="7446" spans="1:4" hidden="1">
      <c r="A7446" t="s">
        <v>2145</v>
      </c>
      <c r="B7446">
        <v>29</v>
      </c>
      <c r="C7446">
        <v>76</v>
      </c>
      <c r="D7446" t="s">
        <v>2046</v>
      </c>
    </row>
    <row r="7447" spans="1:4" hidden="1">
      <c r="A7447" t="s">
        <v>2146</v>
      </c>
      <c r="B7447">
        <v>29</v>
      </c>
      <c r="C7447">
        <v>76</v>
      </c>
      <c r="D7447" t="s">
        <v>2046</v>
      </c>
    </row>
    <row r="7448" spans="1:4" hidden="1">
      <c r="A7448" t="s">
        <v>1770</v>
      </c>
      <c r="B7448">
        <v>29</v>
      </c>
      <c r="C7448">
        <v>76</v>
      </c>
      <c r="D7448" t="s">
        <v>2046</v>
      </c>
    </row>
    <row r="7449" spans="1:4" hidden="1">
      <c r="A7449" t="s">
        <v>1771</v>
      </c>
      <c r="B7449">
        <v>29</v>
      </c>
      <c r="C7449">
        <v>76</v>
      </c>
      <c r="D7449" t="s">
        <v>2046</v>
      </c>
    </row>
    <row r="7450" spans="1:4" hidden="1">
      <c r="A7450" t="s">
        <v>1776</v>
      </c>
      <c r="B7450">
        <v>29</v>
      </c>
      <c r="C7450">
        <v>152</v>
      </c>
      <c r="D7450" t="s">
        <v>2046</v>
      </c>
    </row>
    <row r="7451" spans="1:4" hidden="1">
      <c r="A7451" t="s">
        <v>1777</v>
      </c>
      <c r="B7451">
        <v>29</v>
      </c>
      <c r="C7451">
        <v>152</v>
      </c>
      <c r="D7451" t="s">
        <v>2046</v>
      </c>
    </row>
    <row r="7452" spans="1:4" hidden="1">
      <c r="A7452" t="s">
        <v>1724</v>
      </c>
      <c r="B7452">
        <v>29</v>
      </c>
      <c r="C7452">
        <v>76</v>
      </c>
      <c r="D7452" t="s">
        <v>2046</v>
      </c>
    </row>
    <row r="7453" spans="1:4" hidden="1">
      <c r="A7453" t="s">
        <v>97</v>
      </c>
      <c r="B7453">
        <v>29</v>
      </c>
      <c r="C7453">
        <v>76</v>
      </c>
      <c r="D7453" t="s">
        <v>2046</v>
      </c>
    </row>
    <row r="7454" spans="1:4" hidden="1">
      <c r="A7454" t="s">
        <v>1719</v>
      </c>
      <c r="B7454">
        <v>29</v>
      </c>
      <c r="C7454">
        <v>76</v>
      </c>
      <c r="D7454" t="s">
        <v>2046</v>
      </c>
    </row>
    <row r="7455" spans="1:4" hidden="1">
      <c r="A7455" t="s">
        <v>2147</v>
      </c>
      <c r="B7455">
        <v>29</v>
      </c>
      <c r="C7455">
        <v>76</v>
      </c>
      <c r="D7455" t="s">
        <v>2046</v>
      </c>
    </row>
    <row r="7456" spans="1:4" hidden="1">
      <c r="A7456" t="s">
        <v>499</v>
      </c>
      <c r="B7456">
        <v>29</v>
      </c>
      <c r="C7456">
        <v>76</v>
      </c>
      <c r="D7456" t="s">
        <v>2046</v>
      </c>
    </row>
    <row r="7457" spans="1:4" hidden="1">
      <c r="A7457" t="s">
        <v>480</v>
      </c>
      <c r="B7457">
        <v>29</v>
      </c>
      <c r="C7457">
        <v>76</v>
      </c>
      <c r="D7457" t="s">
        <v>2046</v>
      </c>
    </row>
    <row r="7458" spans="1:4" hidden="1">
      <c r="A7458" t="s">
        <v>197</v>
      </c>
      <c r="B7458">
        <v>29</v>
      </c>
      <c r="C7458">
        <v>76</v>
      </c>
      <c r="D7458" t="s">
        <v>2046</v>
      </c>
    </row>
    <row r="7459" spans="1:4" hidden="1">
      <c r="A7459" t="s">
        <v>500</v>
      </c>
      <c r="B7459">
        <v>29</v>
      </c>
      <c r="C7459">
        <v>76</v>
      </c>
      <c r="D7459" t="s">
        <v>2046</v>
      </c>
    </row>
    <row r="7460" spans="1:4" hidden="1">
      <c r="A7460" t="s">
        <v>1778</v>
      </c>
      <c r="B7460">
        <v>29</v>
      </c>
      <c r="C7460">
        <v>152</v>
      </c>
      <c r="D7460" t="s">
        <v>2046</v>
      </c>
    </row>
    <row r="7461" spans="1:4" hidden="1">
      <c r="A7461" t="s">
        <v>2148</v>
      </c>
      <c r="B7461">
        <v>29</v>
      </c>
      <c r="C7461">
        <v>76</v>
      </c>
      <c r="D7461" t="s">
        <v>2046</v>
      </c>
    </row>
    <row r="7462" spans="1:4" hidden="1">
      <c r="A7462" t="s">
        <v>2149</v>
      </c>
      <c r="B7462">
        <v>29</v>
      </c>
      <c r="C7462">
        <v>76</v>
      </c>
      <c r="D7462" t="s">
        <v>2046</v>
      </c>
    </row>
    <row r="7463" spans="1:4" hidden="1">
      <c r="A7463" t="s">
        <v>418</v>
      </c>
      <c r="B7463">
        <v>29</v>
      </c>
      <c r="C7463">
        <v>76</v>
      </c>
      <c r="D7463" t="s">
        <v>2046</v>
      </c>
    </row>
    <row r="7464" spans="1:4" hidden="1">
      <c r="A7464" t="s">
        <v>2150</v>
      </c>
      <c r="B7464">
        <v>29</v>
      </c>
      <c r="C7464">
        <v>76</v>
      </c>
      <c r="D7464" t="s">
        <v>2046</v>
      </c>
    </row>
    <row r="7465" spans="1:4" hidden="1">
      <c r="A7465" t="s">
        <v>419</v>
      </c>
      <c r="B7465">
        <v>29</v>
      </c>
      <c r="C7465">
        <v>76</v>
      </c>
      <c r="D7465" t="s">
        <v>2046</v>
      </c>
    </row>
    <row r="7466" spans="1:4" hidden="1">
      <c r="A7466" t="s">
        <v>2151</v>
      </c>
      <c r="B7466">
        <v>29</v>
      </c>
      <c r="C7466">
        <v>76</v>
      </c>
      <c r="D7466" t="s">
        <v>2046</v>
      </c>
    </row>
    <row r="7467" spans="1:4" hidden="1">
      <c r="A7467" t="s">
        <v>145</v>
      </c>
      <c r="B7467">
        <v>29</v>
      </c>
      <c r="C7467">
        <v>76</v>
      </c>
      <c r="D7467" t="s">
        <v>2046</v>
      </c>
    </row>
    <row r="7468" spans="1:4" hidden="1">
      <c r="A7468" t="s">
        <v>146</v>
      </c>
      <c r="B7468">
        <v>29</v>
      </c>
      <c r="C7468">
        <v>76</v>
      </c>
      <c r="D7468" t="s">
        <v>2046</v>
      </c>
    </row>
    <row r="7469" spans="1:4" hidden="1">
      <c r="A7469" t="s">
        <v>2152</v>
      </c>
      <c r="B7469">
        <v>29</v>
      </c>
      <c r="C7469">
        <v>76</v>
      </c>
      <c r="D7469" t="s">
        <v>2046</v>
      </c>
    </row>
    <row r="7470" spans="1:4" hidden="1">
      <c r="A7470" t="s">
        <v>99</v>
      </c>
      <c r="B7470">
        <v>29</v>
      </c>
      <c r="C7470">
        <v>76</v>
      </c>
      <c r="D7470" t="s">
        <v>2046</v>
      </c>
    </row>
    <row r="7471" spans="1:4" hidden="1">
      <c r="A7471" t="s">
        <v>529</v>
      </c>
      <c r="B7471">
        <v>29</v>
      </c>
      <c r="C7471">
        <v>76</v>
      </c>
      <c r="D7471" t="s">
        <v>2046</v>
      </c>
    </row>
    <row r="7472" spans="1:4" hidden="1">
      <c r="A7472" t="s">
        <v>2153</v>
      </c>
      <c r="B7472">
        <v>29</v>
      </c>
      <c r="C7472">
        <v>76</v>
      </c>
      <c r="D7472" t="s">
        <v>2046</v>
      </c>
    </row>
    <row r="7473" spans="1:4" hidden="1">
      <c r="A7473" t="s">
        <v>315</v>
      </c>
      <c r="B7473">
        <v>29</v>
      </c>
      <c r="C7473">
        <v>76</v>
      </c>
      <c r="D7473" t="s">
        <v>2046</v>
      </c>
    </row>
    <row r="7474" spans="1:4" hidden="1">
      <c r="A7474" t="s">
        <v>483</v>
      </c>
      <c r="B7474">
        <v>29</v>
      </c>
      <c r="C7474">
        <v>76</v>
      </c>
      <c r="D7474" t="s">
        <v>2046</v>
      </c>
    </row>
    <row r="7475" spans="1:4" hidden="1">
      <c r="A7475" t="s">
        <v>2154</v>
      </c>
      <c r="B7475">
        <v>29</v>
      </c>
      <c r="C7475">
        <v>76</v>
      </c>
      <c r="D7475" t="s">
        <v>2046</v>
      </c>
    </row>
    <row r="7476" spans="1:4" hidden="1">
      <c r="A7476" t="s">
        <v>2155</v>
      </c>
      <c r="B7476">
        <v>29</v>
      </c>
      <c r="C7476">
        <v>76</v>
      </c>
      <c r="D7476" t="s">
        <v>2046</v>
      </c>
    </row>
    <row r="7477" spans="1:4" hidden="1">
      <c r="A7477" t="s">
        <v>2156</v>
      </c>
      <c r="B7477">
        <v>29</v>
      </c>
      <c r="C7477">
        <v>76</v>
      </c>
      <c r="D7477" t="s">
        <v>2046</v>
      </c>
    </row>
    <row r="7478" spans="1:4" hidden="1">
      <c r="A7478" t="s">
        <v>148</v>
      </c>
      <c r="B7478">
        <v>29</v>
      </c>
      <c r="C7478">
        <v>76</v>
      </c>
      <c r="D7478" t="s">
        <v>2046</v>
      </c>
    </row>
    <row r="7479" spans="1:4" hidden="1">
      <c r="A7479" t="s">
        <v>572</v>
      </c>
      <c r="B7479">
        <v>29</v>
      </c>
      <c r="C7479">
        <v>76</v>
      </c>
      <c r="D7479" t="s">
        <v>2046</v>
      </c>
    </row>
    <row r="7480" spans="1:4" hidden="1">
      <c r="A7480" t="s">
        <v>2157</v>
      </c>
      <c r="B7480">
        <v>29</v>
      </c>
      <c r="C7480">
        <v>76</v>
      </c>
      <c r="D7480" t="s">
        <v>2046</v>
      </c>
    </row>
    <row r="7481" spans="1:4" hidden="1">
      <c r="A7481" t="s">
        <v>2158</v>
      </c>
      <c r="B7481">
        <v>29</v>
      </c>
      <c r="C7481">
        <v>76</v>
      </c>
      <c r="D7481" t="s">
        <v>2046</v>
      </c>
    </row>
    <row r="7482" spans="1:4" hidden="1">
      <c r="A7482" t="s">
        <v>2159</v>
      </c>
      <c r="B7482">
        <v>29</v>
      </c>
      <c r="C7482">
        <v>76</v>
      </c>
      <c r="D7482" t="s">
        <v>2046</v>
      </c>
    </row>
    <row r="7483" spans="1:4" hidden="1">
      <c r="A7483" t="s">
        <v>2160</v>
      </c>
      <c r="B7483">
        <v>29</v>
      </c>
      <c r="C7483">
        <v>152</v>
      </c>
      <c r="D7483" t="s">
        <v>2046</v>
      </c>
    </row>
    <row r="7484" spans="1:4" hidden="1">
      <c r="A7484" t="s">
        <v>48</v>
      </c>
      <c r="B7484">
        <v>29</v>
      </c>
      <c r="C7484">
        <v>76</v>
      </c>
      <c r="D7484" t="s">
        <v>2046</v>
      </c>
    </row>
    <row r="7485" spans="1:4" hidden="1">
      <c r="A7485" t="s">
        <v>1780</v>
      </c>
      <c r="B7485">
        <v>29</v>
      </c>
      <c r="C7485">
        <v>304</v>
      </c>
      <c r="D7485" t="s">
        <v>2046</v>
      </c>
    </row>
    <row r="7486" spans="1:4" hidden="1">
      <c r="A7486" t="s">
        <v>2161</v>
      </c>
      <c r="B7486">
        <v>29</v>
      </c>
      <c r="C7486">
        <v>76</v>
      </c>
      <c r="D7486" t="s">
        <v>2046</v>
      </c>
    </row>
    <row r="7487" spans="1:4" hidden="1">
      <c r="A7487" t="s">
        <v>49</v>
      </c>
      <c r="B7487">
        <v>29</v>
      </c>
      <c r="C7487">
        <v>76</v>
      </c>
      <c r="D7487" t="s">
        <v>2046</v>
      </c>
    </row>
    <row r="7488" spans="1:4" hidden="1">
      <c r="A7488" t="s">
        <v>50</v>
      </c>
      <c r="B7488">
        <v>29</v>
      </c>
      <c r="C7488">
        <v>76</v>
      </c>
      <c r="D7488" t="s">
        <v>2046</v>
      </c>
    </row>
    <row r="7489" spans="1:4" hidden="1">
      <c r="A7489" t="s">
        <v>2162</v>
      </c>
      <c r="B7489">
        <v>29</v>
      </c>
      <c r="C7489">
        <v>152</v>
      </c>
      <c r="D7489" t="s">
        <v>2046</v>
      </c>
    </row>
    <row r="7490" spans="1:4" hidden="1">
      <c r="A7490" t="s">
        <v>52</v>
      </c>
      <c r="B7490">
        <v>29</v>
      </c>
      <c r="C7490">
        <v>76</v>
      </c>
      <c r="D7490" t="s">
        <v>2046</v>
      </c>
    </row>
    <row r="7491" spans="1:4" hidden="1">
      <c r="A7491" t="s">
        <v>2163</v>
      </c>
      <c r="B7491">
        <v>29</v>
      </c>
      <c r="C7491">
        <v>76</v>
      </c>
      <c r="D7491" t="s">
        <v>2046</v>
      </c>
    </row>
    <row r="7492" spans="1:4" hidden="1">
      <c r="A7492" t="s">
        <v>2164</v>
      </c>
      <c r="B7492">
        <v>29</v>
      </c>
      <c r="C7492">
        <v>304</v>
      </c>
      <c r="D7492" t="s">
        <v>2046</v>
      </c>
    </row>
    <row r="7493" spans="1:4" hidden="1">
      <c r="A7493" t="s">
        <v>2165</v>
      </c>
      <c r="B7493">
        <v>29</v>
      </c>
      <c r="C7493">
        <v>152</v>
      </c>
      <c r="D7493" t="s">
        <v>2046</v>
      </c>
    </row>
    <row r="7494" spans="1:4" hidden="1">
      <c r="A7494" t="s">
        <v>2166</v>
      </c>
      <c r="B7494">
        <v>29</v>
      </c>
      <c r="C7494">
        <v>152</v>
      </c>
      <c r="D7494" t="s">
        <v>2046</v>
      </c>
    </row>
    <row r="7495" spans="1:4" hidden="1">
      <c r="A7495" t="s">
        <v>2167</v>
      </c>
      <c r="B7495">
        <v>29</v>
      </c>
      <c r="C7495">
        <v>304</v>
      </c>
      <c r="D7495" t="s">
        <v>2046</v>
      </c>
    </row>
    <row r="7496" spans="1:4" hidden="1">
      <c r="A7496" t="s">
        <v>2168</v>
      </c>
      <c r="B7496">
        <v>29</v>
      </c>
      <c r="C7496">
        <v>152</v>
      </c>
      <c r="D7496" t="s">
        <v>2046</v>
      </c>
    </row>
    <row r="7497" spans="1:4" hidden="1">
      <c r="A7497" t="s">
        <v>2169</v>
      </c>
      <c r="B7497">
        <v>29</v>
      </c>
      <c r="C7497">
        <v>152</v>
      </c>
      <c r="D7497" t="s">
        <v>2046</v>
      </c>
    </row>
    <row r="7498" spans="1:4" hidden="1">
      <c r="A7498" t="s">
        <v>2170</v>
      </c>
      <c r="B7498">
        <v>29</v>
      </c>
      <c r="C7498">
        <v>304</v>
      </c>
      <c r="D7498" t="s">
        <v>2046</v>
      </c>
    </row>
    <row r="7499" spans="1:4" hidden="1">
      <c r="A7499" t="s">
        <v>2171</v>
      </c>
      <c r="B7499">
        <v>29</v>
      </c>
      <c r="C7499">
        <v>152</v>
      </c>
      <c r="D7499" t="s">
        <v>2046</v>
      </c>
    </row>
    <row r="7500" spans="1:4" hidden="1">
      <c r="A7500" t="s">
        <v>484</v>
      </c>
      <c r="B7500">
        <v>29</v>
      </c>
      <c r="C7500">
        <v>76</v>
      </c>
      <c r="D7500" t="s">
        <v>2046</v>
      </c>
    </row>
    <row r="7501" spans="1:4" hidden="1">
      <c r="A7501" t="s">
        <v>1781</v>
      </c>
      <c r="B7501">
        <v>29</v>
      </c>
      <c r="C7501">
        <v>76</v>
      </c>
      <c r="D7501" t="s">
        <v>2046</v>
      </c>
    </row>
    <row r="7502" spans="1:4" hidden="1">
      <c r="A7502" t="s">
        <v>54</v>
      </c>
      <c r="B7502">
        <v>29</v>
      </c>
      <c r="C7502">
        <v>76</v>
      </c>
      <c r="D7502" t="s">
        <v>2046</v>
      </c>
    </row>
    <row r="7503" spans="1:4" hidden="1">
      <c r="A7503" t="s">
        <v>190</v>
      </c>
      <c r="B7503">
        <v>29</v>
      </c>
      <c r="C7503">
        <v>76</v>
      </c>
      <c r="D7503" t="s">
        <v>2046</v>
      </c>
    </row>
    <row r="7504" spans="1:4" hidden="1">
      <c r="A7504" t="s">
        <v>1725</v>
      </c>
      <c r="B7504">
        <v>29</v>
      </c>
      <c r="C7504">
        <v>76</v>
      </c>
      <c r="D7504" t="s">
        <v>2046</v>
      </c>
    </row>
    <row r="7505" spans="1:4" hidden="1">
      <c r="A7505" t="s">
        <v>540</v>
      </c>
      <c r="B7505">
        <v>29</v>
      </c>
      <c r="C7505">
        <v>76</v>
      </c>
      <c r="D7505" t="s">
        <v>2046</v>
      </c>
    </row>
    <row r="7506" spans="1:4" hidden="1">
      <c r="A7506" t="s">
        <v>1782</v>
      </c>
      <c r="B7506">
        <v>29</v>
      </c>
      <c r="C7506">
        <v>76</v>
      </c>
      <c r="D7506" t="s">
        <v>2046</v>
      </c>
    </row>
    <row r="7507" spans="1:4" hidden="1">
      <c r="A7507" t="s">
        <v>149</v>
      </c>
      <c r="B7507">
        <v>29</v>
      </c>
      <c r="C7507">
        <v>76</v>
      </c>
      <c r="D7507" t="s">
        <v>2046</v>
      </c>
    </row>
    <row r="7508" spans="1:4" hidden="1">
      <c r="A7508" t="s">
        <v>1803</v>
      </c>
      <c r="B7508">
        <v>29</v>
      </c>
      <c r="C7508">
        <v>76</v>
      </c>
      <c r="D7508" t="s">
        <v>2046</v>
      </c>
    </row>
    <row r="7509" spans="1:4" hidden="1">
      <c r="A7509" t="s">
        <v>466</v>
      </c>
      <c r="B7509">
        <v>29</v>
      </c>
      <c r="C7509">
        <v>76</v>
      </c>
      <c r="D7509" t="s">
        <v>2046</v>
      </c>
    </row>
    <row r="7510" spans="1:4" hidden="1">
      <c r="A7510" t="s">
        <v>2026</v>
      </c>
      <c r="B7510">
        <v>29</v>
      </c>
      <c r="C7510">
        <v>76</v>
      </c>
      <c r="D7510" t="s">
        <v>2046</v>
      </c>
    </row>
    <row r="7511" spans="1:4" hidden="1">
      <c r="A7511" t="s">
        <v>1708</v>
      </c>
      <c r="B7511">
        <v>29</v>
      </c>
      <c r="C7511">
        <v>76</v>
      </c>
      <c r="D7511" t="s">
        <v>2046</v>
      </c>
    </row>
    <row r="7512" spans="1:4" hidden="1">
      <c r="A7512" t="s">
        <v>150</v>
      </c>
      <c r="B7512">
        <v>29</v>
      </c>
      <c r="C7512">
        <v>76</v>
      </c>
      <c r="D7512" t="s">
        <v>2046</v>
      </c>
    </row>
    <row r="7513" spans="1:4" hidden="1">
      <c r="A7513" t="s">
        <v>151</v>
      </c>
      <c r="B7513">
        <v>29</v>
      </c>
      <c r="C7513">
        <v>76</v>
      </c>
      <c r="D7513" t="s">
        <v>2046</v>
      </c>
    </row>
    <row r="7514" spans="1:4" hidden="1">
      <c r="A7514" t="s">
        <v>2172</v>
      </c>
      <c r="B7514">
        <v>29</v>
      </c>
      <c r="C7514">
        <v>76</v>
      </c>
      <c r="D7514" t="s">
        <v>2046</v>
      </c>
    </row>
    <row r="7515" spans="1:4" hidden="1">
      <c r="A7515" t="s">
        <v>2173</v>
      </c>
      <c r="B7515">
        <v>29</v>
      </c>
      <c r="C7515">
        <v>76</v>
      </c>
      <c r="D7515" t="s">
        <v>2046</v>
      </c>
    </row>
    <row r="7516" spans="1:4" hidden="1">
      <c r="A7516" t="s">
        <v>541</v>
      </c>
      <c r="B7516">
        <v>29</v>
      </c>
      <c r="C7516">
        <v>76</v>
      </c>
      <c r="D7516" t="s">
        <v>2046</v>
      </c>
    </row>
    <row r="7517" spans="1:4" hidden="1">
      <c r="A7517" t="s">
        <v>2174</v>
      </c>
      <c r="B7517">
        <v>29</v>
      </c>
      <c r="C7517">
        <v>76</v>
      </c>
      <c r="D7517" t="s">
        <v>2046</v>
      </c>
    </row>
    <row r="7518" spans="1:4" hidden="1">
      <c r="A7518" t="s">
        <v>542</v>
      </c>
      <c r="B7518">
        <v>29</v>
      </c>
      <c r="C7518">
        <v>76</v>
      </c>
      <c r="D7518" t="s">
        <v>2046</v>
      </c>
    </row>
    <row r="7519" spans="1:4" hidden="1">
      <c r="A7519" t="s">
        <v>388</v>
      </c>
      <c r="B7519">
        <v>29</v>
      </c>
      <c r="C7519">
        <v>76</v>
      </c>
      <c r="D7519" t="s">
        <v>2046</v>
      </c>
    </row>
    <row r="7520" spans="1:4" hidden="1">
      <c r="A7520" t="s">
        <v>389</v>
      </c>
      <c r="B7520">
        <v>29</v>
      </c>
      <c r="C7520">
        <v>76</v>
      </c>
      <c r="D7520" t="s">
        <v>2046</v>
      </c>
    </row>
    <row r="7521" spans="1:4" hidden="1">
      <c r="A7521" t="s">
        <v>2175</v>
      </c>
      <c r="B7521">
        <v>29</v>
      </c>
      <c r="C7521">
        <v>152</v>
      </c>
      <c r="D7521" t="s">
        <v>2046</v>
      </c>
    </row>
    <row r="7522" spans="1:4" hidden="1">
      <c r="A7522" t="s">
        <v>2176</v>
      </c>
      <c r="B7522">
        <v>29</v>
      </c>
      <c r="C7522">
        <v>76</v>
      </c>
      <c r="D7522" t="s">
        <v>2046</v>
      </c>
    </row>
    <row r="7523" spans="1:4" hidden="1">
      <c r="A7523" t="s">
        <v>6</v>
      </c>
      <c r="B7523">
        <v>29</v>
      </c>
      <c r="C7523">
        <v>76</v>
      </c>
      <c r="D7523" t="s">
        <v>2046</v>
      </c>
    </row>
    <row r="7524" spans="1:4" hidden="1">
      <c r="A7524" t="s">
        <v>55</v>
      </c>
      <c r="B7524">
        <v>29</v>
      </c>
      <c r="C7524">
        <v>76</v>
      </c>
      <c r="D7524" t="s">
        <v>2046</v>
      </c>
    </row>
    <row r="7525" spans="1:4" hidden="1">
      <c r="A7525" t="s">
        <v>450</v>
      </c>
      <c r="B7525">
        <v>29</v>
      </c>
      <c r="C7525">
        <v>76</v>
      </c>
      <c r="D7525" t="s">
        <v>2046</v>
      </c>
    </row>
    <row r="7526" spans="1:4" hidden="1">
      <c r="A7526" t="s">
        <v>2177</v>
      </c>
      <c r="B7526">
        <v>29</v>
      </c>
      <c r="C7526">
        <v>76</v>
      </c>
      <c r="D7526" t="s">
        <v>2046</v>
      </c>
    </row>
    <row r="7527" spans="1:4" hidden="1">
      <c r="A7527" t="s">
        <v>2178</v>
      </c>
      <c r="B7527">
        <v>29</v>
      </c>
      <c r="C7527">
        <v>152</v>
      </c>
      <c r="D7527" t="s">
        <v>2046</v>
      </c>
    </row>
    <row r="7528" spans="1:4" hidden="1">
      <c r="A7528" t="s">
        <v>271</v>
      </c>
      <c r="B7528">
        <v>29</v>
      </c>
      <c r="C7528">
        <v>76</v>
      </c>
      <c r="D7528" t="s">
        <v>2046</v>
      </c>
    </row>
    <row r="7529" spans="1:4" hidden="1">
      <c r="A7529" t="s">
        <v>56</v>
      </c>
      <c r="B7529">
        <v>29</v>
      </c>
      <c r="C7529">
        <v>76</v>
      </c>
      <c r="D7529" t="s">
        <v>2046</v>
      </c>
    </row>
    <row r="7530" spans="1:4" hidden="1">
      <c r="A7530" t="s">
        <v>272</v>
      </c>
      <c r="B7530">
        <v>29</v>
      </c>
      <c r="C7530">
        <v>76</v>
      </c>
      <c r="D7530" t="s">
        <v>2046</v>
      </c>
    </row>
    <row r="7531" spans="1:4" hidden="1">
      <c r="A7531" t="s">
        <v>2027</v>
      </c>
      <c r="B7531">
        <v>29</v>
      </c>
      <c r="C7531">
        <v>76</v>
      </c>
      <c r="D7531" t="s">
        <v>2046</v>
      </c>
    </row>
    <row r="7532" spans="1:4" hidden="1">
      <c r="A7532" t="s">
        <v>2179</v>
      </c>
      <c r="B7532">
        <v>29</v>
      </c>
      <c r="C7532">
        <v>76</v>
      </c>
      <c r="D7532" t="s">
        <v>2046</v>
      </c>
    </row>
    <row r="7533" spans="1:4" hidden="1">
      <c r="A7533" t="s">
        <v>2180</v>
      </c>
      <c r="B7533">
        <v>29</v>
      </c>
      <c r="C7533">
        <v>76</v>
      </c>
      <c r="D7533" t="s">
        <v>2046</v>
      </c>
    </row>
    <row r="7534" spans="1:4" hidden="1">
      <c r="A7534" t="s">
        <v>101</v>
      </c>
      <c r="B7534">
        <v>29</v>
      </c>
      <c r="C7534">
        <v>76</v>
      </c>
      <c r="D7534" t="s">
        <v>2046</v>
      </c>
    </row>
    <row r="7535" spans="1:4" hidden="1">
      <c r="A7535" t="s">
        <v>2181</v>
      </c>
      <c r="B7535">
        <v>29</v>
      </c>
      <c r="C7535">
        <v>76</v>
      </c>
      <c r="D7535" t="s">
        <v>2046</v>
      </c>
    </row>
    <row r="7536" spans="1:4" hidden="1">
      <c r="A7536" t="s">
        <v>501</v>
      </c>
      <c r="B7536">
        <v>29</v>
      </c>
      <c r="C7536">
        <v>76</v>
      </c>
      <c r="D7536" t="s">
        <v>2046</v>
      </c>
    </row>
    <row r="7537" spans="1:4" hidden="1">
      <c r="A7537" t="s">
        <v>1709</v>
      </c>
      <c r="B7537">
        <v>29</v>
      </c>
      <c r="C7537">
        <v>152</v>
      </c>
      <c r="D7537" t="s">
        <v>2046</v>
      </c>
    </row>
    <row r="7538" spans="1:4" hidden="1">
      <c r="A7538" t="s">
        <v>458</v>
      </c>
      <c r="B7538">
        <v>29</v>
      </c>
      <c r="C7538">
        <v>76</v>
      </c>
      <c r="D7538" t="s">
        <v>2046</v>
      </c>
    </row>
    <row r="7539" spans="1:4" hidden="1">
      <c r="A7539" t="s">
        <v>436</v>
      </c>
      <c r="B7539">
        <v>29</v>
      </c>
      <c r="C7539">
        <v>76</v>
      </c>
      <c r="D7539" t="s">
        <v>2046</v>
      </c>
    </row>
    <row r="7540" spans="1:4" hidden="1">
      <c r="A7540" t="s">
        <v>2182</v>
      </c>
      <c r="B7540">
        <v>29</v>
      </c>
      <c r="C7540">
        <v>76</v>
      </c>
      <c r="D7540" t="s">
        <v>2046</v>
      </c>
    </row>
    <row r="7541" spans="1:4" hidden="1">
      <c r="A7541" t="s">
        <v>2183</v>
      </c>
      <c r="B7541">
        <v>29</v>
      </c>
      <c r="C7541">
        <v>152</v>
      </c>
      <c r="D7541" t="s">
        <v>2046</v>
      </c>
    </row>
    <row r="7542" spans="1:4" hidden="1">
      <c r="A7542" t="s">
        <v>300</v>
      </c>
      <c r="B7542">
        <v>29</v>
      </c>
      <c r="C7542">
        <v>76</v>
      </c>
      <c r="D7542" t="s">
        <v>2046</v>
      </c>
    </row>
    <row r="7543" spans="1:4" hidden="1">
      <c r="A7543" t="s">
        <v>370</v>
      </c>
      <c r="B7543">
        <v>29</v>
      </c>
      <c r="C7543">
        <v>76</v>
      </c>
      <c r="D7543" t="s">
        <v>2046</v>
      </c>
    </row>
    <row r="7544" spans="1:4" hidden="1">
      <c r="A7544" t="s">
        <v>2184</v>
      </c>
      <c r="B7544">
        <v>29</v>
      </c>
      <c r="C7544">
        <v>76</v>
      </c>
      <c r="D7544" t="s">
        <v>2046</v>
      </c>
    </row>
    <row r="7545" spans="1:4" hidden="1">
      <c r="A7545" t="s">
        <v>459</v>
      </c>
      <c r="B7545">
        <v>29</v>
      </c>
      <c r="C7545">
        <v>76</v>
      </c>
      <c r="D7545" t="s">
        <v>2046</v>
      </c>
    </row>
    <row r="7546" spans="1:4" hidden="1">
      <c r="A7546" t="s">
        <v>152</v>
      </c>
      <c r="B7546">
        <v>29</v>
      </c>
      <c r="C7546">
        <v>76</v>
      </c>
      <c r="D7546" t="s">
        <v>2046</v>
      </c>
    </row>
    <row r="7547" spans="1:4" hidden="1">
      <c r="A7547" t="s">
        <v>485</v>
      </c>
      <c r="B7547">
        <v>29</v>
      </c>
      <c r="C7547">
        <v>76</v>
      </c>
      <c r="D7547" t="s">
        <v>2046</v>
      </c>
    </row>
    <row r="7548" spans="1:4" hidden="1">
      <c r="A7548" t="s">
        <v>273</v>
      </c>
      <c r="B7548">
        <v>29</v>
      </c>
      <c r="C7548">
        <v>76</v>
      </c>
      <c r="D7548" t="s">
        <v>2046</v>
      </c>
    </row>
    <row r="7549" spans="1:4" hidden="1">
      <c r="A7549" t="s">
        <v>1783</v>
      </c>
      <c r="B7549">
        <v>29</v>
      </c>
      <c r="C7549">
        <v>76</v>
      </c>
      <c r="D7549" t="s">
        <v>2046</v>
      </c>
    </row>
    <row r="7550" spans="1:4" hidden="1">
      <c r="A7550" t="s">
        <v>2185</v>
      </c>
      <c r="B7550">
        <v>29</v>
      </c>
      <c r="C7550">
        <v>76</v>
      </c>
      <c r="D7550" t="s">
        <v>2046</v>
      </c>
    </row>
    <row r="7551" spans="1:4" hidden="1">
      <c r="A7551" t="s">
        <v>1720</v>
      </c>
      <c r="B7551">
        <v>29</v>
      </c>
      <c r="C7551">
        <v>152</v>
      </c>
      <c r="D7551" t="s">
        <v>2046</v>
      </c>
    </row>
    <row r="7552" spans="1:4" hidden="1">
      <c r="A7552" t="s">
        <v>2186</v>
      </c>
      <c r="B7552">
        <v>29</v>
      </c>
      <c r="C7552">
        <v>76</v>
      </c>
      <c r="D7552" t="s">
        <v>2046</v>
      </c>
    </row>
    <row r="7553" spans="1:4" hidden="1">
      <c r="A7553" t="s">
        <v>2187</v>
      </c>
      <c r="B7553">
        <v>29</v>
      </c>
      <c r="C7553">
        <v>1672</v>
      </c>
      <c r="D7553" t="s">
        <v>2046</v>
      </c>
    </row>
    <row r="7554" spans="1:4" hidden="1">
      <c r="A7554" t="s">
        <v>2188</v>
      </c>
      <c r="B7554">
        <v>29</v>
      </c>
      <c r="C7554">
        <v>456</v>
      </c>
      <c r="D7554" t="s">
        <v>2046</v>
      </c>
    </row>
    <row r="7555" spans="1:4" hidden="1">
      <c r="A7555" t="s">
        <v>327</v>
      </c>
      <c r="B7555">
        <v>29</v>
      </c>
      <c r="C7555">
        <v>304</v>
      </c>
      <c r="D7555" t="s">
        <v>2046</v>
      </c>
    </row>
    <row r="7556" spans="1:4" hidden="1">
      <c r="A7556" t="s">
        <v>460</v>
      </c>
      <c r="B7556">
        <v>29</v>
      </c>
      <c r="C7556">
        <v>304</v>
      </c>
      <c r="D7556" t="s">
        <v>2046</v>
      </c>
    </row>
    <row r="7557" spans="1:4" hidden="1">
      <c r="A7557" t="s">
        <v>461</v>
      </c>
      <c r="B7557">
        <v>29</v>
      </c>
      <c r="C7557">
        <v>380</v>
      </c>
      <c r="D7557" t="s">
        <v>2046</v>
      </c>
    </row>
    <row r="7558" spans="1:4" hidden="1">
      <c r="A7558" t="s">
        <v>274</v>
      </c>
      <c r="B7558">
        <v>29</v>
      </c>
      <c r="C7558">
        <v>152</v>
      </c>
      <c r="D7558" t="s">
        <v>2046</v>
      </c>
    </row>
    <row r="7559" spans="1:4" hidden="1">
      <c r="A7559" t="s">
        <v>2189</v>
      </c>
      <c r="B7559">
        <v>29</v>
      </c>
      <c r="C7559">
        <v>76</v>
      </c>
      <c r="D7559" t="s">
        <v>2046</v>
      </c>
    </row>
    <row r="7560" spans="1:4" hidden="1">
      <c r="A7560" t="s">
        <v>2190</v>
      </c>
      <c r="B7560">
        <v>29</v>
      </c>
      <c r="C7560">
        <v>76</v>
      </c>
      <c r="D7560" t="s">
        <v>2046</v>
      </c>
    </row>
    <row r="7561" spans="1:4" hidden="1">
      <c r="A7561" t="s">
        <v>102</v>
      </c>
      <c r="B7561">
        <v>29</v>
      </c>
      <c r="C7561">
        <v>152</v>
      </c>
      <c r="D7561" t="s">
        <v>2046</v>
      </c>
    </row>
    <row r="7562" spans="1:4" hidden="1">
      <c r="A7562" t="s">
        <v>543</v>
      </c>
      <c r="B7562">
        <v>29</v>
      </c>
      <c r="C7562">
        <v>304</v>
      </c>
      <c r="D7562" t="s">
        <v>2046</v>
      </c>
    </row>
    <row r="7563" spans="1:4" hidden="1">
      <c r="A7563" t="s">
        <v>544</v>
      </c>
      <c r="B7563">
        <v>29</v>
      </c>
      <c r="C7563">
        <v>152</v>
      </c>
      <c r="D7563" t="s">
        <v>2046</v>
      </c>
    </row>
    <row r="7564" spans="1:4" hidden="1">
      <c r="A7564" t="s">
        <v>2191</v>
      </c>
      <c r="B7564">
        <v>29</v>
      </c>
      <c r="C7564">
        <v>152</v>
      </c>
      <c r="D7564" t="s">
        <v>2046</v>
      </c>
    </row>
    <row r="7565" spans="1:4" hidden="1">
      <c r="A7565" t="s">
        <v>2192</v>
      </c>
      <c r="B7565">
        <v>29</v>
      </c>
      <c r="C7565">
        <v>76</v>
      </c>
      <c r="D7565" t="s">
        <v>2046</v>
      </c>
    </row>
    <row r="7566" spans="1:4" hidden="1">
      <c r="A7566" t="s">
        <v>1784</v>
      </c>
      <c r="B7566">
        <v>29</v>
      </c>
      <c r="C7566">
        <v>76</v>
      </c>
      <c r="D7566" t="s">
        <v>2046</v>
      </c>
    </row>
    <row r="7567" spans="1:4" hidden="1">
      <c r="A7567" t="s">
        <v>1785</v>
      </c>
      <c r="B7567">
        <v>29</v>
      </c>
      <c r="C7567">
        <v>76</v>
      </c>
      <c r="D7567" t="s">
        <v>2046</v>
      </c>
    </row>
    <row r="7568" spans="1:4" hidden="1">
      <c r="A7568" t="s">
        <v>1786</v>
      </c>
      <c r="B7568">
        <v>29</v>
      </c>
      <c r="C7568">
        <v>76</v>
      </c>
      <c r="D7568" t="s">
        <v>2046</v>
      </c>
    </row>
    <row r="7569" spans="1:4" hidden="1">
      <c r="A7569" t="s">
        <v>1787</v>
      </c>
      <c r="B7569">
        <v>29</v>
      </c>
      <c r="C7569">
        <v>152</v>
      </c>
      <c r="D7569" t="s">
        <v>2046</v>
      </c>
    </row>
    <row r="7570" spans="1:4" hidden="1">
      <c r="A7570" t="s">
        <v>1788</v>
      </c>
      <c r="B7570">
        <v>29</v>
      </c>
      <c r="C7570">
        <v>76</v>
      </c>
      <c r="D7570" t="s">
        <v>2046</v>
      </c>
    </row>
    <row r="7571" spans="1:4" hidden="1">
      <c r="A7571" t="s">
        <v>2193</v>
      </c>
      <c r="B7571">
        <v>29</v>
      </c>
      <c r="C7571">
        <v>76</v>
      </c>
      <c r="D7571" t="s">
        <v>2046</v>
      </c>
    </row>
    <row r="7572" spans="1:4" hidden="1">
      <c r="A7572" t="s">
        <v>1721</v>
      </c>
      <c r="B7572">
        <v>29</v>
      </c>
      <c r="C7572">
        <v>76</v>
      </c>
      <c r="D7572" t="s">
        <v>2046</v>
      </c>
    </row>
    <row r="7573" spans="1:4" hidden="1">
      <c r="A7573" t="s">
        <v>2194</v>
      </c>
      <c r="B7573">
        <v>29</v>
      </c>
      <c r="C7573">
        <v>76</v>
      </c>
      <c r="D7573" t="s">
        <v>2046</v>
      </c>
    </row>
    <row r="7574" spans="1:4" hidden="1">
      <c r="A7574" t="s">
        <v>2195</v>
      </c>
      <c r="B7574">
        <v>29</v>
      </c>
      <c r="C7574">
        <v>76</v>
      </c>
      <c r="D7574" t="s">
        <v>2046</v>
      </c>
    </row>
    <row r="7575" spans="1:4" hidden="1">
      <c r="A7575" t="s">
        <v>2196</v>
      </c>
      <c r="B7575">
        <v>29</v>
      </c>
      <c r="C7575">
        <v>76</v>
      </c>
      <c r="D7575" t="s">
        <v>2046</v>
      </c>
    </row>
    <row r="7576" spans="1:4" hidden="1">
      <c r="A7576" t="s">
        <v>2197</v>
      </c>
      <c r="B7576">
        <v>29</v>
      </c>
      <c r="C7576">
        <v>456</v>
      </c>
      <c r="D7576" t="s">
        <v>2046</v>
      </c>
    </row>
    <row r="7577" spans="1:4" hidden="1">
      <c r="A7577" t="s">
        <v>2198</v>
      </c>
      <c r="B7577">
        <v>29</v>
      </c>
      <c r="C7577">
        <v>304</v>
      </c>
      <c r="D7577" t="s">
        <v>2046</v>
      </c>
    </row>
    <row r="7578" spans="1:4" hidden="1">
      <c r="A7578" t="s">
        <v>2199</v>
      </c>
      <c r="B7578">
        <v>29</v>
      </c>
      <c r="C7578">
        <v>152</v>
      </c>
      <c r="D7578" t="s">
        <v>2046</v>
      </c>
    </row>
    <row r="7579" spans="1:4" hidden="1">
      <c r="A7579" t="s">
        <v>2200</v>
      </c>
      <c r="B7579">
        <v>29</v>
      </c>
      <c r="C7579">
        <v>76</v>
      </c>
      <c r="D7579" t="s">
        <v>2046</v>
      </c>
    </row>
    <row r="7580" spans="1:4" hidden="1">
      <c r="A7580" t="s">
        <v>104</v>
      </c>
      <c r="B7580">
        <v>29</v>
      </c>
      <c r="C7580">
        <v>76</v>
      </c>
      <c r="D7580" t="s">
        <v>2046</v>
      </c>
    </row>
    <row r="7581" spans="1:4" hidden="1">
      <c r="A7581" t="s">
        <v>2201</v>
      </c>
      <c r="B7581">
        <v>29</v>
      </c>
      <c r="C7581">
        <v>76</v>
      </c>
      <c r="D7581" t="s">
        <v>2046</v>
      </c>
    </row>
    <row r="7582" spans="1:4" hidden="1">
      <c r="A7582" t="s">
        <v>2202</v>
      </c>
      <c r="B7582">
        <v>29</v>
      </c>
      <c r="C7582">
        <v>76</v>
      </c>
      <c r="D7582" t="s">
        <v>2046</v>
      </c>
    </row>
    <row r="7583" spans="1:4" hidden="1">
      <c r="A7583" t="s">
        <v>2028</v>
      </c>
      <c r="B7583">
        <v>29</v>
      </c>
      <c r="C7583">
        <v>76</v>
      </c>
      <c r="D7583" t="s">
        <v>2046</v>
      </c>
    </row>
    <row r="7584" spans="1:4" hidden="1">
      <c r="A7584" t="s">
        <v>2262</v>
      </c>
      <c r="B7584">
        <v>29</v>
      </c>
      <c r="C7584">
        <v>25</v>
      </c>
      <c r="D7584" t="s">
        <v>2046</v>
      </c>
    </row>
    <row r="7585" spans="1:4" hidden="1">
      <c r="A7585" t="s">
        <v>545</v>
      </c>
      <c r="B7585">
        <v>29</v>
      </c>
      <c r="C7585">
        <v>152</v>
      </c>
      <c r="D7585" t="s">
        <v>2046</v>
      </c>
    </row>
    <row r="7586" spans="1:4" hidden="1">
      <c r="A7586" t="s">
        <v>106</v>
      </c>
      <c r="B7586">
        <v>29</v>
      </c>
      <c r="C7586">
        <v>1608</v>
      </c>
      <c r="D7586" t="s">
        <v>2046</v>
      </c>
    </row>
    <row r="7587" spans="1:4" hidden="1">
      <c r="A7587" t="s">
        <v>2203</v>
      </c>
      <c r="B7587">
        <v>29</v>
      </c>
      <c r="C7587">
        <v>76</v>
      </c>
      <c r="D7587" t="s">
        <v>2046</v>
      </c>
    </row>
    <row r="7588" spans="1:4" hidden="1">
      <c r="A7588" t="s">
        <v>154</v>
      </c>
      <c r="B7588">
        <v>29</v>
      </c>
      <c r="C7588">
        <v>76</v>
      </c>
      <c r="D7588" t="s">
        <v>2046</v>
      </c>
    </row>
    <row r="7589" spans="1:4" hidden="1">
      <c r="A7589" t="s">
        <v>467</v>
      </c>
      <c r="B7589">
        <v>29</v>
      </c>
      <c r="C7589">
        <v>76</v>
      </c>
      <c r="D7589" t="s">
        <v>2046</v>
      </c>
    </row>
    <row r="7590" spans="1:4" hidden="1">
      <c r="A7590" t="s">
        <v>468</v>
      </c>
      <c r="B7590">
        <v>29</v>
      </c>
      <c r="C7590">
        <v>76</v>
      </c>
      <c r="D7590" t="s">
        <v>2046</v>
      </c>
    </row>
    <row r="7591" spans="1:4" hidden="1">
      <c r="A7591" t="s">
        <v>469</v>
      </c>
      <c r="B7591">
        <v>29</v>
      </c>
      <c r="C7591">
        <v>76</v>
      </c>
      <c r="D7591" t="s">
        <v>2046</v>
      </c>
    </row>
    <row r="7592" spans="1:4" hidden="1">
      <c r="A7592" t="s">
        <v>470</v>
      </c>
      <c r="B7592">
        <v>29</v>
      </c>
      <c r="C7592">
        <v>76</v>
      </c>
      <c r="D7592" t="s">
        <v>2046</v>
      </c>
    </row>
    <row r="7593" spans="1:4" hidden="1">
      <c r="A7593" t="s">
        <v>199</v>
      </c>
      <c r="B7593">
        <v>29</v>
      </c>
      <c r="C7593">
        <v>76</v>
      </c>
      <c r="D7593" t="s">
        <v>2046</v>
      </c>
    </row>
    <row r="7594" spans="1:4" hidden="1">
      <c r="A7594" t="s">
        <v>317</v>
      </c>
      <c r="B7594">
        <v>29</v>
      </c>
      <c r="C7594">
        <v>76</v>
      </c>
      <c r="D7594" t="s">
        <v>2046</v>
      </c>
    </row>
    <row r="7595" spans="1:4" hidden="1">
      <c r="A7595" t="s">
        <v>318</v>
      </c>
      <c r="B7595">
        <v>29</v>
      </c>
      <c r="C7595">
        <v>76</v>
      </c>
      <c r="D7595" t="s">
        <v>2046</v>
      </c>
    </row>
    <row r="7596" spans="1:4" hidden="1">
      <c r="A7596" t="s">
        <v>420</v>
      </c>
      <c r="B7596">
        <v>29</v>
      </c>
      <c r="C7596">
        <v>76</v>
      </c>
      <c r="D7596" t="s">
        <v>2046</v>
      </c>
    </row>
    <row r="7597" spans="1:4" hidden="1">
      <c r="A7597" t="s">
        <v>421</v>
      </c>
      <c r="B7597">
        <v>29</v>
      </c>
      <c r="C7597">
        <v>76</v>
      </c>
      <c r="D7597" t="s">
        <v>2046</v>
      </c>
    </row>
    <row r="7598" spans="1:4" hidden="1">
      <c r="A7598" t="s">
        <v>451</v>
      </c>
      <c r="B7598">
        <v>29</v>
      </c>
      <c r="C7598">
        <v>152</v>
      </c>
      <c r="D7598" t="s">
        <v>2046</v>
      </c>
    </row>
    <row r="7599" spans="1:4" hidden="1">
      <c r="A7599" t="s">
        <v>59</v>
      </c>
      <c r="B7599">
        <v>29</v>
      </c>
      <c r="C7599">
        <v>76</v>
      </c>
      <c r="D7599" t="s">
        <v>2046</v>
      </c>
    </row>
    <row r="7600" spans="1:4" hidden="1">
      <c r="A7600" t="s">
        <v>2204</v>
      </c>
      <c r="B7600">
        <v>29</v>
      </c>
      <c r="C7600">
        <v>152</v>
      </c>
      <c r="D7600" t="s">
        <v>2046</v>
      </c>
    </row>
    <row r="7601" spans="1:4" hidden="1">
      <c r="A7601" t="s">
        <v>2205</v>
      </c>
      <c r="B7601">
        <v>29</v>
      </c>
      <c r="C7601">
        <v>76</v>
      </c>
      <c r="D7601" t="s">
        <v>2046</v>
      </c>
    </row>
    <row r="7602" spans="1:4" hidden="1">
      <c r="A7602" t="s">
        <v>502</v>
      </c>
      <c r="B7602">
        <v>29</v>
      </c>
      <c r="C7602">
        <v>76</v>
      </c>
      <c r="D7602" t="s">
        <v>2046</v>
      </c>
    </row>
    <row r="7603" spans="1:4" hidden="1">
      <c r="A7603" t="s">
        <v>2206</v>
      </c>
      <c r="B7603">
        <v>29</v>
      </c>
      <c r="C7603">
        <v>152</v>
      </c>
      <c r="D7603" t="s">
        <v>2046</v>
      </c>
    </row>
    <row r="7604" spans="1:4" hidden="1">
      <c r="A7604" t="s">
        <v>2207</v>
      </c>
      <c r="B7604">
        <v>29</v>
      </c>
      <c r="C7604">
        <v>76</v>
      </c>
      <c r="D7604" t="s">
        <v>2046</v>
      </c>
    </row>
    <row r="7605" spans="1:4" hidden="1">
      <c r="A7605" t="s">
        <v>2208</v>
      </c>
      <c r="B7605">
        <v>29</v>
      </c>
      <c r="C7605">
        <v>76</v>
      </c>
      <c r="D7605" t="s">
        <v>2046</v>
      </c>
    </row>
    <row r="7606" spans="1:4" hidden="1">
      <c r="A7606" t="s">
        <v>1789</v>
      </c>
      <c r="B7606">
        <v>29</v>
      </c>
      <c r="C7606">
        <v>76</v>
      </c>
      <c r="D7606" t="s">
        <v>2046</v>
      </c>
    </row>
    <row r="7607" spans="1:4" hidden="1">
      <c r="A7607" t="s">
        <v>155</v>
      </c>
      <c r="B7607">
        <v>29</v>
      </c>
      <c r="C7607">
        <v>76</v>
      </c>
      <c r="D7607" t="s">
        <v>2046</v>
      </c>
    </row>
    <row r="7608" spans="1:4" hidden="1">
      <c r="A7608" t="s">
        <v>156</v>
      </c>
      <c r="B7608">
        <v>29</v>
      </c>
      <c r="C7608">
        <v>76</v>
      </c>
      <c r="D7608" t="s">
        <v>2046</v>
      </c>
    </row>
    <row r="7609" spans="1:4" hidden="1">
      <c r="A7609" t="s">
        <v>546</v>
      </c>
      <c r="B7609">
        <v>29</v>
      </c>
      <c r="C7609">
        <v>76</v>
      </c>
      <c r="D7609" t="s">
        <v>2046</v>
      </c>
    </row>
    <row r="7610" spans="1:4" hidden="1">
      <c r="A7610" t="s">
        <v>547</v>
      </c>
      <c r="B7610">
        <v>29</v>
      </c>
      <c r="C7610">
        <v>152</v>
      </c>
      <c r="D7610" t="s">
        <v>2046</v>
      </c>
    </row>
    <row r="7611" spans="1:4" hidden="1">
      <c r="A7611" t="s">
        <v>200</v>
      </c>
      <c r="B7611">
        <v>29</v>
      </c>
      <c r="C7611">
        <v>152</v>
      </c>
      <c r="D7611" t="s">
        <v>2046</v>
      </c>
    </row>
    <row r="7612" spans="1:4" hidden="1">
      <c r="A7612" t="s">
        <v>2209</v>
      </c>
      <c r="B7612">
        <v>29</v>
      </c>
      <c r="C7612">
        <v>152</v>
      </c>
      <c r="D7612" t="s">
        <v>2046</v>
      </c>
    </row>
    <row r="7613" spans="1:4" hidden="1">
      <c r="A7613" t="s">
        <v>504</v>
      </c>
      <c r="B7613">
        <v>29</v>
      </c>
      <c r="C7613">
        <v>76</v>
      </c>
      <c r="D7613" t="s">
        <v>2046</v>
      </c>
    </row>
    <row r="7614" spans="1:4" hidden="1">
      <c r="A7614" t="s">
        <v>60</v>
      </c>
      <c r="B7614">
        <v>29</v>
      </c>
      <c r="C7614">
        <v>76</v>
      </c>
      <c r="D7614" t="s">
        <v>2046</v>
      </c>
    </row>
    <row r="7615" spans="1:4" hidden="1">
      <c r="A7615" t="s">
        <v>201</v>
      </c>
      <c r="B7615">
        <v>29</v>
      </c>
      <c r="C7615">
        <v>76</v>
      </c>
      <c r="D7615" t="s">
        <v>2046</v>
      </c>
    </row>
    <row r="7616" spans="1:4" hidden="1">
      <c r="A7616" t="s">
        <v>158</v>
      </c>
      <c r="B7616">
        <v>29</v>
      </c>
      <c r="C7616">
        <v>76</v>
      </c>
      <c r="D7616" t="s">
        <v>2046</v>
      </c>
    </row>
    <row r="7617" spans="1:4" hidden="1">
      <c r="A7617" t="s">
        <v>160</v>
      </c>
      <c r="B7617">
        <v>29</v>
      </c>
      <c r="C7617">
        <v>76</v>
      </c>
      <c r="D7617" t="s">
        <v>2046</v>
      </c>
    </row>
    <row r="7618" spans="1:4" hidden="1">
      <c r="A7618" t="s">
        <v>2210</v>
      </c>
      <c r="B7618">
        <v>29</v>
      </c>
      <c r="C7618">
        <v>76</v>
      </c>
      <c r="D7618" t="s">
        <v>2046</v>
      </c>
    </row>
    <row r="7619" spans="1:4" hidden="1">
      <c r="A7619" t="s">
        <v>277</v>
      </c>
      <c r="B7619">
        <v>29</v>
      </c>
      <c r="C7619">
        <v>76</v>
      </c>
      <c r="D7619" t="s">
        <v>2046</v>
      </c>
    </row>
    <row r="7620" spans="1:4" hidden="1">
      <c r="A7620" t="s">
        <v>2211</v>
      </c>
      <c r="B7620">
        <v>29</v>
      </c>
      <c r="C7620">
        <v>76</v>
      </c>
      <c r="D7620" t="s">
        <v>2046</v>
      </c>
    </row>
    <row r="7621" spans="1:4" hidden="1">
      <c r="A7621" t="s">
        <v>2212</v>
      </c>
      <c r="B7621">
        <v>29</v>
      </c>
      <c r="C7621">
        <v>76</v>
      </c>
      <c r="D7621" t="s">
        <v>2046</v>
      </c>
    </row>
    <row r="7622" spans="1:4" hidden="1">
      <c r="A7622" t="s">
        <v>2032</v>
      </c>
      <c r="B7622">
        <v>29</v>
      </c>
      <c r="C7622">
        <v>76</v>
      </c>
      <c r="D7622" t="s">
        <v>2046</v>
      </c>
    </row>
    <row r="7623" spans="1:4" hidden="1">
      <c r="A7623" t="s">
        <v>2355</v>
      </c>
      <c r="B7623">
        <v>29</v>
      </c>
      <c r="C7623">
        <v>26</v>
      </c>
      <c r="D7623" t="s">
        <v>2046</v>
      </c>
    </row>
    <row r="7624" spans="1:4" hidden="1">
      <c r="A7624" t="s">
        <v>161</v>
      </c>
      <c r="B7624">
        <v>29</v>
      </c>
      <c r="C7624">
        <v>76</v>
      </c>
      <c r="D7624" t="s">
        <v>2046</v>
      </c>
    </row>
    <row r="7625" spans="1:4" hidden="1">
      <c r="A7625" t="s">
        <v>2213</v>
      </c>
      <c r="B7625">
        <v>29</v>
      </c>
      <c r="C7625">
        <v>76</v>
      </c>
      <c r="D7625" t="s">
        <v>2046</v>
      </c>
    </row>
    <row r="7626" spans="1:4" hidden="1">
      <c r="A7626" t="s">
        <v>202</v>
      </c>
      <c r="B7626">
        <v>29</v>
      </c>
      <c r="C7626">
        <v>76</v>
      </c>
      <c r="D7626" t="s">
        <v>2046</v>
      </c>
    </row>
    <row r="7627" spans="1:4" hidden="1">
      <c r="A7627" t="s">
        <v>203</v>
      </c>
      <c r="B7627">
        <v>29</v>
      </c>
      <c r="C7627">
        <v>76</v>
      </c>
      <c r="D7627" t="s">
        <v>2046</v>
      </c>
    </row>
    <row r="7628" spans="1:4" hidden="1">
      <c r="A7628" t="s">
        <v>204</v>
      </c>
      <c r="B7628">
        <v>29</v>
      </c>
      <c r="C7628">
        <v>76</v>
      </c>
      <c r="D7628" t="s">
        <v>2046</v>
      </c>
    </row>
    <row r="7629" spans="1:4" hidden="1">
      <c r="A7629" t="s">
        <v>205</v>
      </c>
      <c r="B7629">
        <v>29</v>
      </c>
      <c r="C7629">
        <v>76</v>
      </c>
      <c r="D7629" t="s">
        <v>2046</v>
      </c>
    </row>
    <row r="7630" spans="1:4" hidden="1">
      <c r="A7630" t="s">
        <v>206</v>
      </c>
      <c r="B7630">
        <v>29</v>
      </c>
      <c r="C7630">
        <v>76</v>
      </c>
      <c r="D7630" t="s">
        <v>2046</v>
      </c>
    </row>
    <row r="7631" spans="1:4" hidden="1">
      <c r="A7631" t="s">
        <v>207</v>
      </c>
      <c r="B7631">
        <v>29</v>
      </c>
      <c r="C7631">
        <v>76</v>
      </c>
      <c r="D7631" t="s">
        <v>2046</v>
      </c>
    </row>
    <row r="7632" spans="1:4" hidden="1">
      <c r="A7632" t="s">
        <v>208</v>
      </c>
      <c r="B7632">
        <v>29</v>
      </c>
      <c r="C7632">
        <v>76</v>
      </c>
      <c r="D7632" t="s">
        <v>2046</v>
      </c>
    </row>
    <row r="7633" spans="1:4" hidden="1">
      <c r="A7633" t="s">
        <v>209</v>
      </c>
      <c r="B7633">
        <v>29</v>
      </c>
      <c r="C7633">
        <v>76</v>
      </c>
      <c r="D7633" t="s">
        <v>2046</v>
      </c>
    </row>
    <row r="7634" spans="1:4" hidden="1">
      <c r="A7634" t="s">
        <v>210</v>
      </c>
      <c r="B7634">
        <v>29</v>
      </c>
      <c r="C7634">
        <v>76</v>
      </c>
      <c r="D7634" t="s">
        <v>2046</v>
      </c>
    </row>
    <row r="7635" spans="1:4" hidden="1">
      <c r="A7635" t="s">
        <v>211</v>
      </c>
      <c r="B7635">
        <v>29</v>
      </c>
      <c r="C7635">
        <v>228</v>
      </c>
      <c r="D7635" t="s">
        <v>2046</v>
      </c>
    </row>
    <row r="7636" spans="1:4" hidden="1">
      <c r="A7636" t="s">
        <v>212</v>
      </c>
      <c r="B7636">
        <v>29</v>
      </c>
      <c r="C7636">
        <v>76</v>
      </c>
      <c r="D7636" t="s">
        <v>2046</v>
      </c>
    </row>
    <row r="7637" spans="1:4" hidden="1">
      <c r="A7637" t="s">
        <v>213</v>
      </c>
      <c r="B7637">
        <v>29</v>
      </c>
      <c r="C7637">
        <v>152</v>
      </c>
      <c r="D7637" t="s">
        <v>2046</v>
      </c>
    </row>
    <row r="7638" spans="1:4" hidden="1">
      <c r="A7638" t="s">
        <v>214</v>
      </c>
      <c r="B7638">
        <v>29</v>
      </c>
      <c r="C7638">
        <v>76</v>
      </c>
      <c r="D7638" t="s">
        <v>2046</v>
      </c>
    </row>
    <row r="7639" spans="1:4" hidden="1">
      <c r="A7639" t="s">
        <v>215</v>
      </c>
      <c r="B7639">
        <v>29</v>
      </c>
      <c r="C7639">
        <v>76</v>
      </c>
      <c r="D7639" t="s">
        <v>2046</v>
      </c>
    </row>
    <row r="7640" spans="1:4" hidden="1">
      <c r="A7640" t="s">
        <v>216</v>
      </c>
      <c r="B7640">
        <v>29</v>
      </c>
      <c r="C7640">
        <v>76</v>
      </c>
      <c r="D7640" t="s">
        <v>2046</v>
      </c>
    </row>
    <row r="7641" spans="1:4" hidden="1">
      <c r="A7641" t="s">
        <v>217</v>
      </c>
      <c r="B7641">
        <v>29</v>
      </c>
      <c r="C7641">
        <v>76</v>
      </c>
      <c r="D7641" t="s">
        <v>2046</v>
      </c>
    </row>
    <row r="7642" spans="1:4" hidden="1">
      <c r="A7642" t="s">
        <v>218</v>
      </c>
      <c r="B7642">
        <v>29</v>
      </c>
      <c r="C7642">
        <v>76</v>
      </c>
      <c r="D7642" t="s">
        <v>2046</v>
      </c>
    </row>
    <row r="7643" spans="1:4" hidden="1">
      <c r="A7643" t="s">
        <v>219</v>
      </c>
      <c r="B7643">
        <v>29</v>
      </c>
      <c r="C7643">
        <v>76</v>
      </c>
      <c r="D7643" t="s">
        <v>2046</v>
      </c>
    </row>
    <row r="7644" spans="1:4" hidden="1">
      <c r="A7644" t="s">
        <v>220</v>
      </c>
      <c r="B7644">
        <v>29</v>
      </c>
      <c r="C7644">
        <v>76</v>
      </c>
      <c r="D7644" t="s">
        <v>2046</v>
      </c>
    </row>
    <row r="7645" spans="1:4" hidden="1">
      <c r="A7645" t="s">
        <v>221</v>
      </c>
      <c r="B7645">
        <v>29</v>
      </c>
      <c r="C7645">
        <v>76</v>
      </c>
      <c r="D7645" t="s">
        <v>2046</v>
      </c>
    </row>
    <row r="7646" spans="1:4" hidden="1">
      <c r="A7646" t="s">
        <v>222</v>
      </c>
      <c r="B7646">
        <v>29</v>
      </c>
      <c r="C7646">
        <v>76</v>
      </c>
      <c r="D7646" t="s">
        <v>2046</v>
      </c>
    </row>
    <row r="7647" spans="1:4" hidden="1">
      <c r="A7647" t="s">
        <v>223</v>
      </c>
      <c r="B7647">
        <v>29</v>
      </c>
      <c r="C7647">
        <v>76</v>
      </c>
      <c r="D7647" t="s">
        <v>2046</v>
      </c>
    </row>
    <row r="7648" spans="1:4" hidden="1">
      <c r="A7648" t="s">
        <v>224</v>
      </c>
      <c r="B7648">
        <v>29</v>
      </c>
      <c r="C7648">
        <v>76</v>
      </c>
      <c r="D7648" t="s">
        <v>2046</v>
      </c>
    </row>
    <row r="7649" spans="1:4" hidden="1">
      <c r="A7649" t="s">
        <v>225</v>
      </c>
      <c r="B7649">
        <v>29</v>
      </c>
      <c r="C7649">
        <v>76</v>
      </c>
      <c r="D7649" t="s">
        <v>2046</v>
      </c>
    </row>
    <row r="7650" spans="1:4" hidden="1">
      <c r="A7650" t="s">
        <v>226</v>
      </c>
      <c r="B7650">
        <v>29</v>
      </c>
      <c r="C7650">
        <v>76</v>
      </c>
      <c r="D7650" t="s">
        <v>2046</v>
      </c>
    </row>
    <row r="7651" spans="1:4" hidden="1">
      <c r="A7651" t="s">
        <v>227</v>
      </c>
      <c r="B7651">
        <v>29</v>
      </c>
      <c r="C7651">
        <v>76</v>
      </c>
      <c r="D7651" t="s">
        <v>2046</v>
      </c>
    </row>
    <row r="7652" spans="1:4" hidden="1">
      <c r="A7652" t="s">
        <v>228</v>
      </c>
      <c r="B7652">
        <v>29</v>
      </c>
      <c r="C7652">
        <v>38</v>
      </c>
      <c r="D7652" t="s">
        <v>2046</v>
      </c>
    </row>
    <row r="7653" spans="1:4" hidden="1">
      <c r="A7653" t="s">
        <v>229</v>
      </c>
      <c r="B7653">
        <v>29</v>
      </c>
      <c r="C7653">
        <v>38</v>
      </c>
      <c r="D7653" t="s">
        <v>2046</v>
      </c>
    </row>
    <row r="7654" spans="1:4" hidden="1">
      <c r="A7654" t="s">
        <v>230</v>
      </c>
      <c r="B7654">
        <v>29</v>
      </c>
      <c r="C7654">
        <v>38</v>
      </c>
      <c r="D7654" t="s">
        <v>2046</v>
      </c>
    </row>
    <row r="7655" spans="1:4" hidden="1">
      <c r="A7655" t="s">
        <v>231</v>
      </c>
      <c r="B7655">
        <v>29</v>
      </c>
      <c r="C7655">
        <v>38</v>
      </c>
      <c r="D7655" t="s">
        <v>2046</v>
      </c>
    </row>
    <row r="7656" spans="1:4" hidden="1">
      <c r="A7656" t="s">
        <v>232</v>
      </c>
      <c r="B7656">
        <v>29</v>
      </c>
      <c r="C7656">
        <v>38</v>
      </c>
      <c r="D7656" t="s">
        <v>2046</v>
      </c>
    </row>
    <row r="7657" spans="1:4" hidden="1">
      <c r="A7657" t="s">
        <v>233</v>
      </c>
      <c r="B7657">
        <v>29</v>
      </c>
      <c r="C7657">
        <v>38</v>
      </c>
      <c r="D7657" t="s">
        <v>2046</v>
      </c>
    </row>
    <row r="7658" spans="1:4" hidden="1">
      <c r="A7658" t="s">
        <v>234</v>
      </c>
      <c r="B7658">
        <v>29</v>
      </c>
      <c r="C7658">
        <v>38</v>
      </c>
      <c r="D7658" t="s">
        <v>2046</v>
      </c>
    </row>
    <row r="7659" spans="1:4" hidden="1">
      <c r="A7659" t="s">
        <v>235</v>
      </c>
      <c r="B7659">
        <v>29</v>
      </c>
      <c r="C7659">
        <v>38</v>
      </c>
      <c r="D7659" t="s">
        <v>2046</v>
      </c>
    </row>
    <row r="7660" spans="1:4" hidden="1">
      <c r="A7660" t="s">
        <v>236</v>
      </c>
      <c r="B7660">
        <v>29</v>
      </c>
      <c r="C7660">
        <v>152</v>
      </c>
      <c r="D7660" t="s">
        <v>2046</v>
      </c>
    </row>
    <row r="7661" spans="1:4" hidden="1">
      <c r="A7661" t="s">
        <v>237</v>
      </c>
      <c r="B7661">
        <v>29</v>
      </c>
      <c r="C7661">
        <v>152</v>
      </c>
      <c r="D7661" t="s">
        <v>2046</v>
      </c>
    </row>
    <row r="7662" spans="1:4" hidden="1">
      <c r="A7662" t="s">
        <v>238</v>
      </c>
      <c r="B7662">
        <v>29</v>
      </c>
      <c r="C7662">
        <v>76</v>
      </c>
      <c r="D7662" t="s">
        <v>2046</v>
      </c>
    </row>
    <row r="7663" spans="1:4" hidden="1">
      <c r="A7663" t="s">
        <v>239</v>
      </c>
      <c r="B7663">
        <v>29</v>
      </c>
      <c r="C7663">
        <v>76</v>
      </c>
      <c r="D7663" t="s">
        <v>2046</v>
      </c>
    </row>
    <row r="7664" spans="1:4" hidden="1">
      <c r="A7664" t="s">
        <v>240</v>
      </c>
      <c r="B7664">
        <v>29</v>
      </c>
      <c r="C7664">
        <v>304</v>
      </c>
      <c r="D7664" t="s">
        <v>2046</v>
      </c>
    </row>
    <row r="7665" spans="1:4" hidden="1">
      <c r="A7665" t="s">
        <v>241</v>
      </c>
      <c r="B7665">
        <v>29</v>
      </c>
      <c r="C7665">
        <v>1748</v>
      </c>
      <c r="D7665" t="s">
        <v>2046</v>
      </c>
    </row>
    <row r="7666" spans="1:4" hidden="1">
      <c r="A7666" t="s">
        <v>242</v>
      </c>
      <c r="B7666">
        <v>29</v>
      </c>
      <c r="C7666">
        <v>76</v>
      </c>
      <c r="D7666" t="s">
        <v>2046</v>
      </c>
    </row>
    <row r="7667" spans="1:4" hidden="1">
      <c r="A7667" t="s">
        <v>243</v>
      </c>
      <c r="B7667">
        <v>29</v>
      </c>
      <c r="C7667">
        <v>76</v>
      </c>
      <c r="D7667" t="s">
        <v>2046</v>
      </c>
    </row>
    <row r="7668" spans="1:4" hidden="1">
      <c r="A7668" t="s">
        <v>244</v>
      </c>
      <c r="B7668">
        <v>29</v>
      </c>
      <c r="C7668">
        <v>380</v>
      </c>
      <c r="D7668" t="s">
        <v>2046</v>
      </c>
    </row>
    <row r="7669" spans="1:4" hidden="1">
      <c r="A7669" t="s">
        <v>245</v>
      </c>
      <c r="B7669">
        <v>29</v>
      </c>
      <c r="C7669">
        <v>380</v>
      </c>
      <c r="D7669" t="s">
        <v>2046</v>
      </c>
    </row>
    <row r="7670" spans="1:4" hidden="1">
      <c r="A7670" t="s">
        <v>246</v>
      </c>
      <c r="B7670">
        <v>29</v>
      </c>
      <c r="C7670">
        <v>380</v>
      </c>
      <c r="D7670" t="s">
        <v>2046</v>
      </c>
    </row>
    <row r="7671" spans="1:4" hidden="1">
      <c r="A7671" t="s">
        <v>247</v>
      </c>
      <c r="B7671">
        <v>29</v>
      </c>
      <c r="C7671">
        <v>380</v>
      </c>
      <c r="D7671" t="s">
        <v>2046</v>
      </c>
    </row>
    <row r="7672" spans="1:4" hidden="1">
      <c r="A7672" t="s">
        <v>248</v>
      </c>
      <c r="B7672">
        <v>29</v>
      </c>
      <c r="C7672">
        <v>228</v>
      </c>
      <c r="D7672" t="s">
        <v>2046</v>
      </c>
    </row>
    <row r="7673" spans="1:4" hidden="1">
      <c r="A7673" t="s">
        <v>249</v>
      </c>
      <c r="B7673">
        <v>29</v>
      </c>
      <c r="C7673">
        <v>152</v>
      </c>
      <c r="D7673" t="s">
        <v>2046</v>
      </c>
    </row>
    <row r="7674" spans="1:4" hidden="1">
      <c r="A7674" t="s">
        <v>250</v>
      </c>
      <c r="B7674">
        <v>29</v>
      </c>
      <c r="C7674">
        <v>152</v>
      </c>
      <c r="D7674" t="s">
        <v>2046</v>
      </c>
    </row>
    <row r="7675" spans="1:4" hidden="1">
      <c r="A7675" t="s">
        <v>251</v>
      </c>
      <c r="B7675">
        <v>29</v>
      </c>
      <c r="C7675">
        <v>76</v>
      </c>
      <c r="D7675" t="s">
        <v>2046</v>
      </c>
    </row>
    <row r="7676" spans="1:4" hidden="1">
      <c r="A7676" t="s">
        <v>252</v>
      </c>
      <c r="B7676">
        <v>29</v>
      </c>
      <c r="C7676">
        <v>76</v>
      </c>
      <c r="D7676" t="s">
        <v>2046</v>
      </c>
    </row>
    <row r="7677" spans="1:4" hidden="1">
      <c r="A7677" t="s">
        <v>253</v>
      </c>
      <c r="B7677">
        <v>29</v>
      </c>
      <c r="C7677">
        <v>304</v>
      </c>
      <c r="D7677" t="s">
        <v>2046</v>
      </c>
    </row>
    <row r="7678" spans="1:4" hidden="1">
      <c r="A7678" t="s">
        <v>254</v>
      </c>
      <c r="B7678">
        <v>29</v>
      </c>
      <c r="C7678">
        <v>76</v>
      </c>
      <c r="D7678" t="s">
        <v>2046</v>
      </c>
    </row>
    <row r="7679" spans="1:4" hidden="1">
      <c r="A7679" t="s">
        <v>255</v>
      </c>
      <c r="B7679">
        <v>29</v>
      </c>
      <c r="C7679">
        <v>76</v>
      </c>
      <c r="D7679" t="s">
        <v>2046</v>
      </c>
    </row>
    <row r="7680" spans="1:4" hidden="1">
      <c r="A7680" t="s">
        <v>256</v>
      </c>
      <c r="B7680">
        <v>29</v>
      </c>
      <c r="C7680">
        <v>76</v>
      </c>
      <c r="D7680" t="s">
        <v>2046</v>
      </c>
    </row>
    <row r="7681" spans="1:4" hidden="1">
      <c r="A7681" t="s">
        <v>257</v>
      </c>
      <c r="B7681">
        <v>29</v>
      </c>
      <c r="C7681">
        <v>76</v>
      </c>
      <c r="D7681" t="s">
        <v>2046</v>
      </c>
    </row>
    <row r="7682" spans="1:4" hidden="1">
      <c r="A7682" t="s">
        <v>258</v>
      </c>
      <c r="B7682">
        <v>29</v>
      </c>
      <c r="C7682">
        <v>76</v>
      </c>
      <c r="D7682" t="s">
        <v>2046</v>
      </c>
    </row>
    <row r="7683" spans="1:4" hidden="1">
      <c r="A7683" t="s">
        <v>259</v>
      </c>
      <c r="B7683">
        <v>29</v>
      </c>
      <c r="C7683">
        <v>76</v>
      </c>
      <c r="D7683" t="s">
        <v>2046</v>
      </c>
    </row>
    <row r="7684" spans="1:4" hidden="1">
      <c r="A7684" t="s">
        <v>260</v>
      </c>
      <c r="B7684">
        <v>29</v>
      </c>
      <c r="C7684">
        <v>76</v>
      </c>
      <c r="D7684" t="s">
        <v>2046</v>
      </c>
    </row>
    <row r="7685" spans="1:4" hidden="1">
      <c r="A7685" t="s">
        <v>261</v>
      </c>
      <c r="B7685">
        <v>29</v>
      </c>
      <c r="C7685">
        <v>76</v>
      </c>
      <c r="D7685" t="s">
        <v>2046</v>
      </c>
    </row>
    <row r="7686" spans="1:4" hidden="1">
      <c r="A7686" t="s">
        <v>1723</v>
      </c>
      <c r="B7686">
        <v>29</v>
      </c>
      <c r="C7686">
        <v>364</v>
      </c>
      <c r="D7686" t="s">
        <v>2046</v>
      </c>
    </row>
    <row r="7687" spans="1:4" hidden="1">
      <c r="A7687" t="s">
        <v>162</v>
      </c>
      <c r="B7687">
        <v>29</v>
      </c>
      <c r="C7687">
        <v>364</v>
      </c>
      <c r="D7687" t="s">
        <v>2046</v>
      </c>
    </row>
    <row r="7688" spans="1:4" hidden="1">
      <c r="A7688" t="s">
        <v>530</v>
      </c>
      <c r="B7688">
        <v>29</v>
      </c>
      <c r="C7688">
        <v>364</v>
      </c>
      <c r="D7688" t="s">
        <v>2046</v>
      </c>
    </row>
    <row r="7689" spans="1:4" hidden="1">
      <c r="A7689" t="s">
        <v>164</v>
      </c>
      <c r="B7689">
        <v>29</v>
      </c>
      <c r="C7689">
        <v>364</v>
      </c>
      <c r="D7689" t="s">
        <v>2046</v>
      </c>
    </row>
    <row r="7690" spans="1:4" hidden="1">
      <c r="A7690" t="s">
        <v>262</v>
      </c>
      <c r="B7690">
        <v>29</v>
      </c>
      <c r="C7690">
        <v>364</v>
      </c>
      <c r="D7690" t="s">
        <v>2046</v>
      </c>
    </row>
    <row r="7691" spans="1:4" hidden="1">
      <c r="A7691" t="s">
        <v>391</v>
      </c>
      <c r="B7691">
        <v>29</v>
      </c>
      <c r="C7691">
        <v>364</v>
      </c>
      <c r="D7691" t="s">
        <v>2046</v>
      </c>
    </row>
    <row r="7692" spans="1:4" hidden="1">
      <c r="A7692" t="s">
        <v>329</v>
      </c>
      <c r="B7692">
        <v>29</v>
      </c>
      <c r="C7692">
        <v>364</v>
      </c>
      <c r="D7692" t="s">
        <v>2046</v>
      </c>
    </row>
    <row r="7693" spans="1:4" hidden="1">
      <c r="A7693" t="s">
        <v>8</v>
      </c>
      <c r="B7693">
        <v>29</v>
      </c>
      <c r="C7693">
        <v>364</v>
      </c>
      <c r="D7693" t="s">
        <v>2046</v>
      </c>
    </row>
    <row r="7694" spans="1:4" hidden="1">
      <c r="A7694" t="s">
        <v>62</v>
      </c>
      <c r="B7694">
        <v>29</v>
      </c>
      <c r="C7694">
        <v>364</v>
      </c>
      <c r="D7694" t="s">
        <v>2046</v>
      </c>
    </row>
    <row r="7695" spans="1:4" hidden="1">
      <c r="A7695" t="s">
        <v>63</v>
      </c>
      <c r="B7695">
        <v>29</v>
      </c>
      <c r="C7695">
        <v>364</v>
      </c>
      <c r="D7695" t="s">
        <v>2046</v>
      </c>
    </row>
    <row r="7696" spans="1:4" hidden="1">
      <c r="A7696" t="s">
        <v>64</v>
      </c>
      <c r="B7696">
        <v>29</v>
      </c>
      <c r="C7696">
        <v>364</v>
      </c>
      <c r="D7696" t="s">
        <v>2046</v>
      </c>
    </row>
    <row r="7697" spans="1:4" hidden="1">
      <c r="A7697" t="s">
        <v>65</v>
      </c>
      <c r="B7697">
        <v>29</v>
      </c>
      <c r="C7697">
        <v>364</v>
      </c>
      <c r="D7697" t="s">
        <v>2046</v>
      </c>
    </row>
    <row r="7698" spans="1:4" hidden="1">
      <c r="A7698" t="s">
        <v>66</v>
      </c>
      <c r="B7698">
        <v>29</v>
      </c>
      <c r="C7698">
        <v>364</v>
      </c>
      <c r="D7698" t="s">
        <v>2046</v>
      </c>
    </row>
    <row r="7699" spans="1:4" hidden="1">
      <c r="A7699" t="s">
        <v>10</v>
      </c>
      <c r="B7699">
        <v>29</v>
      </c>
      <c r="C7699">
        <v>364</v>
      </c>
      <c r="D7699" t="s">
        <v>2046</v>
      </c>
    </row>
    <row r="7700" spans="1:4" hidden="1">
      <c r="A7700" t="s">
        <v>12</v>
      </c>
      <c r="B7700">
        <v>29</v>
      </c>
      <c r="C7700">
        <v>728</v>
      </c>
      <c r="D7700" t="s">
        <v>2046</v>
      </c>
    </row>
    <row r="7701" spans="1:4" hidden="1">
      <c r="A7701" t="s">
        <v>372</v>
      </c>
      <c r="B7701">
        <v>29</v>
      </c>
      <c r="C7701">
        <v>364</v>
      </c>
      <c r="D7701" t="s">
        <v>2046</v>
      </c>
    </row>
    <row r="7702" spans="1:4" hidden="1">
      <c r="A7702" t="s">
        <v>508</v>
      </c>
      <c r="B7702">
        <v>29</v>
      </c>
      <c r="C7702">
        <v>364</v>
      </c>
      <c r="D7702" t="s">
        <v>2046</v>
      </c>
    </row>
    <row r="7703" spans="1:4" hidden="1">
      <c r="A7703" t="s">
        <v>330</v>
      </c>
      <c r="B7703">
        <v>29</v>
      </c>
      <c r="C7703">
        <v>728</v>
      </c>
      <c r="D7703" t="s">
        <v>2046</v>
      </c>
    </row>
    <row r="7704" spans="1:4" hidden="1">
      <c r="A7704" t="s">
        <v>2231</v>
      </c>
      <c r="B7704">
        <v>29</v>
      </c>
      <c r="C7704">
        <v>3276</v>
      </c>
      <c r="D7704" t="s">
        <v>2046</v>
      </c>
    </row>
    <row r="7705" spans="1:4" hidden="1">
      <c r="A7705" t="s">
        <v>392</v>
      </c>
      <c r="B7705">
        <v>29</v>
      </c>
      <c r="C7705">
        <v>364</v>
      </c>
      <c r="D7705" t="s">
        <v>2046</v>
      </c>
    </row>
    <row r="7706" spans="1:4" hidden="1">
      <c r="A7706" t="s">
        <v>331</v>
      </c>
      <c r="B7706">
        <v>29</v>
      </c>
      <c r="C7706">
        <v>364</v>
      </c>
      <c r="D7706" t="s">
        <v>2046</v>
      </c>
    </row>
    <row r="7707" spans="1:4" hidden="1">
      <c r="A7707" t="s">
        <v>438</v>
      </c>
      <c r="B7707">
        <v>29</v>
      </c>
      <c r="C7707">
        <v>364</v>
      </c>
      <c r="D7707" t="s">
        <v>2046</v>
      </c>
    </row>
    <row r="7708" spans="1:4" hidden="1">
      <c r="A7708" t="s">
        <v>332</v>
      </c>
      <c r="B7708">
        <v>29</v>
      </c>
      <c r="C7708">
        <v>1092</v>
      </c>
      <c r="D7708" t="s">
        <v>2046</v>
      </c>
    </row>
    <row r="7709" spans="1:4" hidden="1">
      <c r="A7709" t="s">
        <v>2232</v>
      </c>
      <c r="B7709">
        <v>29</v>
      </c>
      <c r="C7709">
        <v>728</v>
      </c>
      <c r="D7709" t="s">
        <v>2046</v>
      </c>
    </row>
    <row r="7710" spans="1:4" hidden="1">
      <c r="A7710" t="s">
        <v>333</v>
      </c>
      <c r="B7710">
        <v>29</v>
      </c>
      <c r="C7710">
        <v>728</v>
      </c>
      <c r="D7710" t="s">
        <v>2046</v>
      </c>
    </row>
    <row r="7711" spans="1:4" hidden="1">
      <c r="A7711" t="s">
        <v>279</v>
      </c>
      <c r="B7711">
        <v>29</v>
      </c>
      <c r="C7711">
        <v>1456</v>
      </c>
      <c r="D7711" t="s">
        <v>2046</v>
      </c>
    </row>
    <row r="7712" spans="1:4" hidden="1">
      <c r="A7712" t="s">
        <v>393</v>
      </c>
      <c r="B7712">
        <v>29</v>
      </c>
      <c r="C7712">
        <v>728</v>
      </c>
      <c r="D7712" t="s">
        <v>2046</v>
      </c>
    </row>
    <row r="7713" spans="1:4" hidden="1">
      <c r="A7713" t="s">
        <v>2233</v>
      </c>
      <c r="B7713">
        <v>29</v>
      </c>
      <c r="C7713">
        <v>364</v>
      </c>
      <c r="D7713" t="s">
        <v>2046</v>
      </c>
    </row>
    <row r="7714" spans="1:4" hidden="1">
      <c r="A7714" t="s">
        <v>67</v>
      </c>
      <c r="B7714">
        <v>29</v>
      </c>
      <c r="C7714">
        <v>1820</v>
      </c>
      <c r="D7714" t="s">
        <v>2046</v>
      </c>
    </row>
    <row r="7715" spans="1:4" hidden="1">
      <c r="A7715" t="s">
        <v>68</v>
      </c>
      <c r="B7715">
        <v>29</v>
      </c>
      <c r="C7715">
        <v>364</v>
      </c>
      <c r="D7715" t="s">
        <v>2046</v>
      </c>
    </row>
    <row r="7716" spans="1:4" hidden="1">
      <c r="A7716" t="s">
        <v>69</v>
      </c>
      <c r="B7716">
        <v>29</v>
      </c>
      <c r="C7716">
        <v>364</v>
      </c>
      <c r="D7716" t="s">
        <v>2046</v>
      </c>
    </row>
    <row r="7717" spans="1:4" hidden="1">
      <c r="A7717" t="s">
        <v>70</v>
      </c>
      <c r="B7717">
        <v>29</v>
      </c>
      <c r="C7717">
        <v>364</v>
      </c>
      <c r="D7717" t="s">
        <v>2046</v>
      </c>
    </row>
    <row r="7718" spans="1:4" hidden="1">
      <c r="A7718" t="s">
        <v>71</v>
      </c>
      <c r="B7718">
        <v>29</v>
      </c>
      <c r="C7718">
        <v>364</v>
      </c>
      <c r="D7718" t="s">
        <v>2046</v>
      </c>
    </row>
    <row r="7719" spans="1:4" hidden="1">
      <c r="A7719" t="s">
        <v>108</v>
      </c>
      <c r="B7719">
        <v>29</v>
      </c>
      <c r="C7719">
        <v>364</v>
      </c>
      <c r="D7719" t="s">
        <v>2046</v>
      </c>
    </row>
    <row r="7720" spans="1:4" hidden="1">
      <c r="A7720" t="s">
        <v>548</v>
      </c>
      <c r="B7720">
        <v>29</v>
      </c>
      <c r="C7720">
        <v>364</v>
      </c>
      <c r="D7720" t="s">
        <v>2046</v>
      </c>
    </row>
    <row r="7721" spans="1:4" hidden="1">
      <c r="A7721" t="s">
        <v>263</v>
      </c>
      <c r="B7721">
        <v>29</v>
      </c>
      <c r="C7721">
        <v>728</v>
      </c>
      <c r="D7721" t="s">
        <v>2046</v>
      </c>
    </row>
    <row r="7722" spans="1:4" hidden="1">
      <c r="A7722" t="s">
        <v>2234</v>
      </c>
      <c r="B7722">
        <v>29</v>
      </c>
      <c r="C7722">
        <v>364</v>
      </c>
      <c r="D7722" t="s">
        <v>2046</v>
      </c>
    </row>
    <row r="7723" spans="1:4" hidden="1">
      <c r="A7723" t="s">
        <v>440</v>
      </c>
      <c r="B7723">
        <v>29</v>
      </c>
      <c r="C7723">
        <v>364</v>
      </c>
      <c r="D7723" t="s">
        <v>2046</v>
      </c>
    </row>
    <row r="7724" spans="1:4" hidden="1">
      <c r="A7724" t="s">
        <v>167</v>
      </c>
      <c r="B7724">
        <v>29</v>
      </c>
      <c r="C7724">
        <v>1456</v>
      </c>
      <c r="D7724" t="s">
        <v>2046</v>
      </c>
    </row>
    <row r="7725" spans="1:4" hidden="1">
      <c r="A7725" t="s">
        <v>574</v>
      </c>
      <c r="B7725">
        <v>29</v>
      </c>
      <c r="C7725">
        <v>364</v>
      </c>
      <c r="D7725" t="s">
        <v>2046</v>
      </c>
    </row>
    <row r="7726" spans="1:4" hidden="1">
      <c r="A7726" t="s">
        <v>2235</v>
      </c>
      <c r="B7726">
        <v>29</v>
      </c>
      <c r="C7726">
        <v>364</v>
      </c>
      <c r="D7726" t="s">
        <v>2046</v>
      </c>
    </row>
    <row r="7727" spans="1:4" hidden="1">
      <c r="A7727" t="s">
        <v>13</v>
      </c>
      <c r="B7727">
        <v>29</v>
      </c>
      <c r="C7727">
        <v>728</v>
      </c>
      <c r="D7727" t="s">
        <v>2046</v>
      </c>
    </row>
    <row r="7728" spans="1:4" hidden="1">
      <c r="A7728" t="s">
        <v>73</v>
      </c>
      <c r="B7728">
        <v>29</v>
      </c>
      <c r="C7728">
        <v>728</v>
      </c>
      <c r="D7728" t="s">
        <v>2046</v>
      </c>
    </row>
    <row r="7729" spans="1:4" hidden="1">
      <c r="A7729" t="s">
        <v>2236</v>
      </c>
      <c r="B7729">
        <v>29</v>
      </c>
      <c r="C7729">
        <v>364</v>
      </c>
      <c r="D7729" t="s">
        <v>2046</v>
      </c>
    </row>
    <row r="7730" spans="1:4" hidden="1">
      <c r="A7730" t="s">
        <v>74</v>
      </c>
      <c r="B7730">
        <v>29</v>
      </c>
      <c r="C7730">
        <v>364</v>
      </c>
      <c r="D7730" t="s">
        <v>2046</v>
      </c>
    </row>
    <row r="7731" spans="1:4" hidden="1">
      <c r="A7731" t="s">
        <v>2237</v>
      </c>
      <c r="B7731">
        <v>29</v>
      </c>
      <c r="C7731">
        <v>728</v>
      </c>
      <c r="D7731" t="s">
        <v>2046</v>
      </c>
    </row>
    <row r="7732" spans="1:4" hidden="1">
      <c r="A7732" t="s">
        <v>528</v>
      </c>
      <c r="B7732">
        <v>29</v>
      </c>
      <c r="C7732">
        <v>728</v>
      </c>
      <c r="D7732" t="s">
        <v>2046</v>
      </c>
    </row>
    <row r="7733" spans="1:4" hidden="1">
      <c r="A7733" t="s">
        <v>75</v>
      </c>
      <c r="B7733">
        <v>29</v>
      </c>
      <c r="C7733">
        <v>728</v>
      </c>
      <c r="D7733" t="s">
        <v>2046</v>
      </c>
    </row>
    <row r="7734" spans="1:4" hidden="1">
      <c r="A7734" t="s">
        <v>109</v>
      </c>
      <c r="B7734">
        <v>29</v>
      </c>
      <c r="C7734">
        <v>364</v>
      </c>
      <c r="D7734" t="s">
        <v>2046</v>
      </c>
    </row>
    <row r="7735" spans="1:4" hidden="1">
      <c r="A7735" t="s">
        <v>462</v>
      </c>
      <c r="B7735">
        <v>29</v>
      </c>
      <c r="C7735">
        <v>364</v>
      </c>
      <c r="D7735" t="s">
        <v>2046</v>
      </c>
    </row>
    <row r="7736" spans="1:4" hidden="1">
      <c r="A7736" t="s">
        <v>463</v>
      </c>
      <c r="B7736">
        <v>29</v>
      </c>
      <c r="C7736">
        <v>364</v>
      </c>
      <c r="D7736" t="s">
        <v>2046</v>
      </c>
    </row>
    <row r="7737" spans="1:4" hidden="1">
      <c r="A7737" t="s">
        <v>464</v>
      </c>
      <c r="B7737">
        <v>29</v>
      </c>
      <c r="C7737">
        <v>364</v>
      </c>
      <c r="D7737" t="s">
        <v>2046</v>
      </c>
    </row>
    <row r="7738" spans="1:4" hidden="1">
      <c r="A7738" t="s">
        <v>486</v>
      </c>
      <c r="B7738">
        <v>29</v>
      </c>
      <c r="C7738">
        <v>364</v>
      </c>
      <c r="D7738" t="s">
        <v>2046</v>
      </c>
    </row>
    <row r="7739" spans="1:4" hidden="1">
      <c r="A7739" t="s">
        <v>395</v>
      </c>
      <c r="B7739">
        <v>29</v>
      </c>
      <c r="C7739">
        <v>364</v>
      </c>
      <c r="D7739" t="s">
        <v>2046</v>
      </c>
    </row>
    <row r="7740" spans="1:4" hidden="1">
      <c r="A7740" t="s">
        <v>301</v>
      </c>
      <c r="B7740">
        <v>29</v>
      </c>
      <c r="C7740">
        <v>364</v>
      </c>
      <c r="D7740" t="s">
        <v>2046</v>
      </c>
    </row>
    <row r="7741" spans="1:4" hidden="1">
      <c r="A7741" t="s">
        <v>76</v>
      </c>
      <c r="B7741">
        <v>29</v>
      </c>
      <c r="C7741">
        <v>364</v>
      </c>
      <c r="D7741" t="s">
        <v>2046</v>
      </c>
    </row>
    <row r="7742" spans="1:4" hidden="1">
      <c r="A7742" t="s">
        <v>168</v>
      </c>
      <c r="B7742">
        <v>29</v>
      </c>
      <c r="C7742">
        <v>364</v>
      </c>
      <c r="D7742" t="s">
        <v>2046</v>
      </c>
    </row>
    <row r="7743" spans="1:4" hidden="1">
      <c r="A7743" t="s">
        <v>14</v>
      </c>
      <c r="B7743">
        <v>29</v>
      </c>
      <c r="C7743">
        <v>1092</v>
      </c>
      <c r="D7743" t="s">
        <v>2046</v>
      </c>
    </row>
    <row r="7744" spans="1:4" hidden="1">
      <c r="A7744" t="s">
        <v>15</v>
      </c>
      <c r="B7744">
        <v>29</v>
      </c>
      <c r="C7744">
        <v>728</v>
      </c>
      <c r="D7744" t="s">
        <v>2046</v>
      </c>
    </row>
    <row r="7745" spans="1:4" hidden="1">
      <c r="A7745" t="s">
        <v>472</v>
      </c>
      <c r="B7745">
        <v>29</v>
      </c>
      <c r="C7745">
        <v>1456</v>
      </c>
      <c r="D7745" t="s">
        <v>2046</v>
      </c>
    </row>
    <row r="7746" spans="1:4" hidden="1">
      <c r="A7746" t="s">
        <v>16</v>
      </c>
      <c r="B7746">
        <v>29</v>
      </c>
      <c r="C7746">
        <v>728</v>
      </c>
      <c r="D7746" t="s">
        <v>2046</v>
      </c>
    </row>
    <row r="7747" spans="1:4" hidden="1">
      <c r="A7747" t="s">
        <v>17</v>
      </c>
      <c r="B7747">
        <v>29</v>
      </c>
      <c r="C7747">
        <v>728</v>
      </c>
      <c r="D7747" t="s">
        <v>2046</v>
      </c>
    </row>
    <row r="7748" spans="1:4" hidden="1">
      <c r="A7748" t="s">
        <v>18</v>
      </c>
      <c r="B7748">
        <v>29</v>
      </c>
      <c r="C7748">
        <v>2792</v>
      </c>
      <c r="D7748" t="s">
        <v>2046</v>
      </c>
    </row>
    <row r="7749" spans="1:4" hidden="1">
      <c r="A7749" t="s">
        <v>396</v>
      </c>
      <c r="B7749">
        <v>29</v>
      </c>
      <c r="C7749">
        <v>4368</v>
      </c>
      <c r="D7749" t="s">
        <v>2046</v>
      </c>
    </row>
    <row r="7750" spans="1:4" hidden="1">
      <c r="A7750" t="s">
        <v>19</v>
      </c>
      <c r="B7750">
        <v>29</v>
      </c>
      <c r="C7750">
        <v>728</v>
      </c>
      <c r="D7750" t="s">
        <v>2046</v>
      </c>
    </row>
    <row r="7751" spans="1:4" hidden="1">
      <c r="A7751" t="s">
        <v>20</v>
      </c>
      <c r="B7751">
        <v>29</v>
      </c>
      <c r="C7751">
        <v>360</v>
      </c>
      <c r="D7751" t="s">
        <v>2046</v>
      </c>
    </row>
    <row r="7752" spans="1:4" hidden="1">
      <c r="A7752" t="s">
        <v>21</v>
      </c>
      <c r="B7752">
        <v>29</v>
      </c>
      <c r="C7752">
        <v>1824</v>
      </c>
      <c r="D7752" t="s">
        <v>2046</v>
      </c>
    </row>
    <row r="7753" spans="1:4" hidden="1">
      <c r="A7753" t="s">
        <v>22</v>
      </c>
      <c r="B7753">
        <v>29</v>
      </c>
      <c r="C7753">
        <v>2184</v>
      </c>
      <c r="D7753" t="s">
        <v>2046</v>
      </c>
    </row>
    <row r="7754" spans="1:4" hidden="1">
      <c r="A7754" t="s">
        <v>23</v>
      </c>
      <c r="B7754">
        <v>29</v>
      </c>
      <c r="C7754">
        <v>364</v>
      </c>
      <c r="D7754" t="s">
        <v>2046</v>
      </c>
    </row>
    <row r="7755" spans="1:4" hidden="1">
      <c r="A7755" t="s">
        <v>169</v>
      </c>
      <c r="B7755">
        <v>29</v>
      </c>
      <c r="C7755">
        <v>364</v>
      </c>
      <c r="D7755" t="s">
        <v>2046</v>
      </c>
    </row>
    <row r="7756" spans="1:4" hidden="1">
      <c r="A7756" t="s">
        <v>24</v>
      </c>
      <c r="B7756">
        <v>29</v>
      </c>
      <c r="C7756">
        <v>364</v>
      </c>
      <c r="D7756" t="s">
        <v>2046</v>
      </c>
    </row>
    <row r="7757" spans="1:4" hidden="1">
      <c r="A7757" t="s">
        <v>170</v>
      </c>
      <c r="B7757">
        <v>29</v>
      </c>
      <c r="C7757">
        <v>364</v>
      </c>
      <c r="D7757" t="s">
        <v>2046</v>
      </c>
    </row>
    <row r="7758" spans="1:4" hidden="1">
      <c r="A7758" t="s">
        <v>25</v>
      </c>
      <c r="B7758">
        <v>29</v>
      </c>
      <c r="C7758">
        <v>364</v>
      </c>
      <c r="D7758" t="s">
        <v>2046</v>
      </c>
    </row>
    <row r="7759" spans="1:4" hidden="1">
      <c r="A7759" t="s">
        <v>171</v>
      </c>
      <c r="B7759">
        <v>29</v>
      </c>
      <c r="C7759">
        <v>364</v>
      </c>
      <c r="D7759" t="s">
        <v>2046</v>
      </c>
    </row>
    <row r="7760" spans="1:4" hidden="1">
      <c r="A7760" t="s">
        <v>26</v>
      </c>
      <c r="B7760">
        <v>29</v>
      </c>
      <c r="C7760">
        <v>364</v>
      </c>
      <c r="D7760" t="s">
        <v>2046</v>
      </c>
    </row>
    <row r="7761" spans="1:4" hidden="1">
      <c r="A7761" t="s">
        <v>2238</v>
      </c>
      <c r="B7761">
        <v>29</v>
      </c>
      <c r="C7761">
        <v>364</v>
      </c>
      <c r="D7761" t="s">
        <v>2046</v>
      </c>
    </row>
    <row r="7762" spans="1:4" hidden="1">
      <c r="A7762" t="s">
        <v>2239</v>
      </c>
      <c r="B7762">
        <v>29</v>
      </c>
      <c r="C7762">
        <v>364</v>
      </c>
      <c r="D7762" t="s">
        <v>2046</v>
      </c>
    </row>
    <row r="7763" spans="1:4" hidden="1">
      <c r="A7763" t="s">
        <v>1712</v>
      </c>
      <c r="B7763">
        <v>29</v>
      </c>
      <c r="C7763">
        <v>424</v>
      </c>
      <c r="D7763" t="s">
        <v>2046</v>
      </c>
    </row>
    <row r="7764" spans="1:4" hidden="1">
      <c r="A7764" t="s">
        <v>27</v>
      </c>
      <c r="B7764">
        <v>29</v>
      </c>
      <c r="C7764">
        <v>1456</v>
      </c>
      <c r="D7764" t="s">
        <v>2046</v>
      </c>
    </row>
    <row r="7765" spans="1:4" hidden="1">
      <c r="A7765" t="s">
        <v>1698</v>
      </c>
      <c r="B7765">
        <v>29</v>
      </c>
      <c r="C7765">
        <v>728</v>
      </c>
      <c r="D7765" t="s">
        <v>2046</v>
      </c>
    </row>
    <row r="7766" spans="1:4" hidden="1">
      <c r="A7766" t="s">
        <v>28</v>
      </c>
      <c r="B7766">
        <v>29</v>
      </c>
      <c r="C7766">
        <v>728</v>
      </c>
      <c r="D7766" t="s">
        <v>2046</v>
      </c>
    </row>
    <row r="7767" spans="1:4" hidden="1">
      <c r="A7767" t="s">
        <v>110</v>
      </c>
      <c r="B7767">
        <v>29</v>
      </c>
      <c r="C7767">
        <v>364</v>
      </c>
      <c r="D7767" t="s">
        <v>2046</v>
      </c>
    </row>
    <row r="7768" spans="1:4" hidden="1">
      <c r="A7768" t="s">
        <v>172</v>
      </c>
      <c r="B7768">
        <v>29</v>
      </c>
      <c r="C7768">
        <v>364</v>
      </c>
      <c r="D7768" t="s">
        <v>2046</v>
      </c>
    </row>
    <row r="7769" spans="1:4" hidden="1">
      <c r="A7769" t="s">
        <v>29</v>
      </c>
      <c r="B7769">
        <v>29</v>
      </c>
      <c r="C7769">
        <v>364</v>
      </c>
      <c r="D7769" t="s">
        <v>2046</v>
      </c>
    </row>
    <row r="7770" spans="1:4" hidden="1">
      <c r="A7770" t="s">
        <v>111</v>
      </c>
      <c r="B7770">
        <v>29</v>
      </c>
      <c r="C7770">
        <v>364</v>
      </c>
      <c r="D7770" t="s">
        <v>2046</v>
      </c>
    </row>
    <row r="7771" spans="1:4" hidden="1">
      <c r="A7771" t="s">
        <v>173</v>
      </c>
      <c r="B7771">
        <v>29</v>
      </c>
      <c r="C7771">
        <v>364</v>
      </c>
      <c r="D7771" t="s">
        <v>2046</v>
      </c>
    </row>
    <row r="7772" spans="1:4" hidden="1">
      <c r="A7772" t="s">
        <v>30</v>
      </c>
      <c r="B7772">
        <v>29</v>
      </c>
      <c r="C7772">
        <v>364</v>
      </c>
      <c r="D7772" t="s">
        <v>2046</v>
      </c>
    </row>
    <row r="7773" spans="1:4" hidden="1">
      <c r="A7773" t="s">
        <v>397</v>
      </c>
      <c r="B7773">
        <v>29</v>
      </c>
      <c r="C7773">
        <v>728</v>
      </c>
      <c r="D7773" t="s">
        <v>2046</v>
      </c>
    </row>
    <row r="7774" spans="1:4" hidden="1">
      <c r="A7774" t="s">
        <v>31</v>
      </c>
      <c r="B7774">
        <v>29</v>
      </c>
      <c r="C7774">
        <v>1456</v>
      </c>
      <c r="D7774" t="s">
        <v>2046</v>
      </c>
    </row>
    <row r="7775" spans="1:4" hidden="1">
      <c r="A7775" t="s">
        <v>422</v>
      </c>
      <c r="B7775">
        <v>29</v>
      </c>
      <c r="C7775">
        <v>1456</v>
      </c>
      <c r="D7775" t="s">
        <v>2046</v>
      </c>
    </row>
    <row r="7776" spans="1:4" hidden="1">
      <c r="A7776" t="s">
        <v>32</v>
      </c>
      <c r="B7776">
        <v>29</v>
      </c>
      <c r="C7776">
        <v>728</v>
      </c>
      <c r="D7776" t="s">
        <v>2046</v>
      </c>
    </row>
    <row r="7777" spans="1:4" hidden="1">
      <c r="A7777" t="s">
        <v>33</v>
      </c>
      <c r="B7777">
        <v>29</v>
      </c>
      <c r="C7777">
        <v>1092</v>
      </c>
      <c r="D7777" t="s">
        <v>2046</v>
      </c>
    </row>
    <row r="7778" spans="1:4" hidden="1">
      <c r="A7778" t="s">
        <v>34</v>
      </c>
      <c r="B7778">
        <v>29</v>
      </c>
      <c r="C7778">
        <v>1092</v>
      </c>
      <c r="D7778" t="s">
        <v>2046</v>
      </c>
    </row>
    <row r="7779" spans="1:4" hidden="1">
      <c r="A7779" t="s">
        <v>35</v>
      </c>
      <c r="B7779">
        <v>29</v>
      </c>
      <c r="C7779">
        <v>728</v>
      </c>
      <c r="D7779" t="s">
        <v>2046</v>
      </c>
    </row>
    <row r="7780" spans="1:4" hidden="1">
      <c r="A7780" t="s">
        <v>398</v>
      </c>
      <c r="B7780">
        <v>29</v>
      </c>
      <c r="C7780">
        <v>728</v>
      </c>
      <c r="D7780" t="s">
        <v>2046</v>
      </c>
    </row>
    <row r="7781" spans="1:4" hidden="1">
      <c r="A7781" t="s">
        <v>423</v>
      </c>
      <c r="B7781">
        <v>29</v>
      </c>
      <c r="C7781">
        <v>728</v>
      </c>
      <c r="D7781" t="s">
        <v>2046</v>
      </c>
    </row>
    <row r="7782" spans="1:4" hidden="1">
      <c r="A7782" t="s">
        <v>400</v>
      </c>
      <c r="B7782">
        <v>29</v>
      </c>
      <c r="C7782">
        <v>2548</v>
      </c>
      <c r="D7782" t="s">
        <v>2046</v>
      </c>
    </row>
    <row r="7783" spans="1:4" hidden="1">
      <c r="A7783" t="s">
        <v>36</v>
      </c>
      <c r="B7783">
        <v>29</v>
      </c>
      <c r="C7783">
        <v>364</v>
      </c>
      <c r="D7783" t="s">
        <v>2046</v>
      </c>
    </row>
    <row r="7784" spans="1:4" hidden="1">
      <c r="A7784" t="s">
        <v>37</v>
      </c>
      <c r="B7784">
        <v>29</v>
      </c>
      <c r="C7784">
        <v>364</v>
      </c>
      <c r="D7784" t="s">
        <v>2046</v>
      </c>
    </row>
    <row r="7785" spans="1:4" hidden="1">
      <c r="A7785" t="s">
        <v>38</v>
      </c>
      <c r="B7785">
        <v>29</v>
      </c>
      <c r="C7785">
        <v>364</v>
      </c>
      <c r="D7785" t="s">
        <v>2046</v>
      </c>
    </row>
    <row r="7786" spans="1:4" hidden="1">
      <c r="A7786" t="s">
        <v>39</v>
      </c>
      <c r="B7786">
        <v>29</v>
      </c>
      <c r="C7786">
        <v>364</v>
      </c>
      <c r="D7786" t="s">
        <v>2046</v>
      </c>
    </row>
    <row r="7787" spans="1:4" hidden="1">
      <c r="A7787" t="s">
        <v>40</v>
      </c>
      <c r="B7787">
        <v>29</v>
      </c>
      <c r="C7787">
        <v>364</v>
      </c>
      <c r="D7787" t="s">
        <v>2046</v>
      </c>
    </row>
    <row r="7788" spans="1:4" hidden="1">
      <c r="A7788" t="s">
        <v>424</v>
      </c>
      <c r="B7788">
        <v>29</v>
      </c>
      <c r="C7788">
        <v>1092</v>
      </c>
      <c r="D7788" t="s">
        <v>2046</v>
      </c>
    </row>
    <row r="7789" spans="1:4" hidden="1">
      <c r="A7789" t="s">
        <v>2240</v>
      </c>
      <c r="B7789">
        <v>29</v>
      </c>
      <c r="C7789">
        <v>364</v>
      </c>
      <c r="D7789" t="s">
        <v>2046</v>
      </c>
    </row>
    <row r="7790" spans="1:4" hidden="1">
      <c r="A7790" t="s">
        <v>41</v>
      </c>
      <c r="B7790">
        <v>29</v>
      </c>
      <c r="C7790">
        <v>364</v>
      </c>
      <c r="D7790" t="s">
        <v>2046</v>
      </c>
    </row>
    <row r="7791" spans="1:4" hidden="1">
      <c r="A7791" t="s">
        <v>42</v>
      </c>
      <c r="B7791">
        <v>29</v>
      </c>
      <c r="C7791">
        <v>1456</v>
      </c>
      <c r="D7791" t="s">
        <v>2046</v>
      </c>
    </row>
    <row r="7792" spans="1:4" hidden="1">
      <c r="A7792" t="s">
        <v>473</v>
      </c>
      <c r="B7792">
        <v>29</v>
      </c>
      <c r="C7792">
        <v>728</v>
      </c>
      <c r="D7792" t="s">
        <v>2046</v>
      </c>
    </row>
    <row r="7793" spans="1:4" hidden="1">
      <c r="A7793" t="s">
        <v>43</v>
      </c>
      <c r="B7793">
        <v>29</v>
      </c>
      <c r="C7793">
        <v>728</v>
      </c>
      <c r="D7793" t="s">
        <v>2046</v>
      </c>
    </row>
    <row r="7794" spans="1:4" hidden="1">
      <c r="A7794" t="s">
        <v>474</v>
      </c>
      <c r="B7794">
        <v>29</v>
      </c>
      <c r="C7794">
        <v>3236</v>
      </c>
      <c r="D7794" t="s">
        <v>2046</v>
      </c>
    </row>
    <row r="7795" spans="1:4" hidden="1">
      <c r="A7795" t="s">
        <v>174</v>
      </c>
      <c r="B7795">
        <v>29</v>
      </c>
      <c r="C7795">
        <v>1488</v>
      </c>
      <c r="D7795" t="s">
        <v>2046</v>
      </c>
    </row>
    <row r="7796" spans="1:4" hidden="1">
      <c r="A7796" t="s">
        <v>425</v>
      </c>
      <c r="B7796">
        <v>29</v>
      </c>
      <c r="C7796">
        <v>728</v>
      </c>
      <c r="D7796" t="s">
        <v>2046</v>
      </c>
    </row>
    <row r="7797" spans="1:4" hidden="1">
      <c r="A7797" t="s">
        <v>175</v>
      </c>
      <c r="B7797">
        <v>29</v>
      </c>
      <c r="C7797">
        <v>1092</v>
      </c>
      <c r="D7797" t="s">
        <v>2046</v>
      </c>
    </row>
    <row r="7798" spans="1:4" hidden="1">
      <c r="A7798" t="s">
        <v>2267</v>
      </c>
      <c r="B7798">
        <v>29</v>
      </c>
      <c r="C7798">
        <v>1416</v>
      </c>
      <c r="D7798" t="s">
        <v>2046</v>
      </c>
    </row>
    <row r="7799" spans="1:4" hidden="1">
      <c r="A7799" t="s">
        <v>426</v>
      </c>
      <c r="B7799">
        <v>29</v>
      </c>
      <c r="C7799">
        <v>364</v>
      </c>
      <c r="D7799" t="s">
        <v>2046</v>
      </c>
    </row>
    <row r="7800" spans="1:4" hidden="1">
      <c r="A7800" t="s">
        <v>531</v>
      </c>
      <c r="B7800">
        <v>29</v>
      </c>
      <c r="C7800">
        <v>364</v>
      </c>
      <c r="D7800" t="s">
        <v>2046</v>
      </c>
    </row>
    <row r="7801" spans="1:4" hidden="1">
      <c r="A7801" t="s">
        <v>2214</v>
      </c>
      <c r="B7801">
        <v>29</v>
      </c>
      <c r="C7801">
        <v>152</v>
      </c>
      <c r="D7801" t="s">
        <v>2046</v>
      </c>
    </row>
    <row r="7802" spans="1:4" hidden="1">
      <c r="A7802" t="s">
        <v>2268</v>
      </c>
      <c r="B7802">
        <v>29</v>
      </c>
      <c r="C7802">
        <v>540</v>
      </c>
      <c r="D7802" t="s">
        <v>2046</v>
      </c>
    </row>
    <row r="7803" spans="1:4" hidden="1">
      <c r="A7803" t="s">
        <v>2269</v>
      </c>
      <c r="B7803">
        <v>29</v>
      </c>
      <c r="C7803">
        <v>540</v>
      </c>
      <c r="D7803" t="s">
        <v>2046</v>
      </c>
    </row>
    <row r="7804" spans="1:4" hidden="1">
      <c r="A7804" t="s">
        <v>2270</v>
      </c>
      <c r="B7804">
        <v>29</v>
      </c>
      <c r="C7804">
        <v>540</v>
      </c>
      <c r="D7804" t="s">
        <v>2046</v>
      </c>
    </row>
    <row r="7805" spans="1:4" hidden="1">
      <c r="A7805" t="s">
        <v>2271</v>
      </c>
      <c r="B7805">
        <v>29</v>
      </c>
      <c r="C7805">
        <v>540</v>
      </c>
      <c r="D7805" t="s">
        <v>2046</v>
      </c>
    </row>
    <row r="7806" spans="1:4" hidden="1">
      <c r="A7806" t="s">
        <v>2272</v>
      </c>
      <c r="B7806">
        <v>29</v>
      </c>
      <c r="C7806">
        <v>540</v>
      </c>
      <c r="D7806" t="s">
        <v>2046</v>
      </c>
    </row>
    <row r="7807" spans="1:4" hidden="1">
      <c r="A7807" t="s">
        <v>2273</v>
      </c>
      <c r="B7807">
        <v>29</v>
      </c>
      <c r="C7807">
        <v>540</v>
      </c>
      <c r="D7807" t="s">
        <v>2046</v>
      </c>
    </row>
    <row r="7808" spans="1:4" hidden="1">
      <c r="A7808" t="s">
        <v>2274</v>
      </c>
      <c r="B7808">
        <v>29</v>
      </c>
      <c r="C7808">
        <v>540</v>
      </c>
      <c r="D7808" t="s">
        <v>2046</v>
      </c>
    </row>
    <row r="7809" spans="1:4" hidden="1">
      <c r="A7809" t="s">
        <v>2275</v>
      </c>
      <c r="B7809">
        <v>29</v>
      </c>
      <c r="C7809">
        <v>540</v>
      </c>
      <c r="D7809" t="s">
        <v>2046</v>
      </c>
    </row>
    <row r="7810" spans="1:4" hidden="1">
      <c r="A7810" t="s">
        <v>2276</v>
      </c>
      <c r="B7810">
        <v>29</v>
      </c>
      <c r="C7810">
        <v>540</v>
      </c>
      <c r="D7810" t="s">
        <v>2046</v>
      </c>
    </row>
    <row r="7811" spans="1:4" hidden="1">
      <c r="A7811" t="s">
        <v>2277</v>
      </c>
      <c r="B7811">
        <v>29</v>
      </c>
      <c r="C7811">
        <v>540</v>
      </c>
      <c r="D7811" t="s">
        <v>2046</v>
      </c>
    </row>
    <row r="7812" spans="1:4" hidden="1">
      <c r="A7812" t="s">
        <v>2278</v>
      </c>
      <c r="B7812">
        <v>29</v>
      </c>
      <c r="C7812">
        <v>540</v>
      </c>
      <c r="D7812" t="s">
        <v>2046</v>
      </c>
    </row>
    <row r="7813" spans="1:4" hidden="1">
      <c r="A7813" t="s">
        <v>2279</v>
      </c>
      <c r="B7813">
        <v>29</v>
      </c>
      <c r="C7813">
        <v>1620</v>
      </c>
      <c r="D7813" t="s">
        <v>2046</v>
      </c>
    </row>
    <row r="7814" spans="1:4" hidden="1">
      <c r="A7814" t="s">
        <v>2280</v>
      </c>
      <c r="B7814">
        <v>29</v>
      </c>
      <c r="C7814">
        <v>540</v>
      </c>
      <c r="D7814" t="s">
        <v>2046</v>
      </c>
    </row>
    <row r="7815" spans="1:4" hidden="1">
      <c r="A7815" t="s">
        <v>2281</v>
      </c>
      <c r="B7815">
        <v>29</v>
      </c>
      <c r="C7815">
        <v>540</v>
      </c>
      <c r="D7815" t="s">
        <v>2046</v>
      </c>
    </row>
    <row r="7816" spans="1:4" hidden="1">
      <c r="A7816" t="s">
        <v>2282</v>
      </c>
      <c r="B7816">
        <v>29</v>
      </c>
      <c r="C7816">
        <v>540</v>
      </c>
      <c r="D7816" t="s">
        <v>2046</v>
      </c>
    </row>
    <row r="7817" spans="1:4" hidden="1">
      <c r="A7817" t="s">
        <v>2283</v>
      </c>
      <c r="B7817">
        <v>29</v>
      </c>
      <c r="C7817">
        <v>708</v>
      </c>
      <c r="D7817" t="s">
        <v>2046</v>
      </c>
    </row>
    <row r="7818" spans="1:4" hidden="1">
      <c r="A7818" t="s">
        <v>2284</v>
      </c>
      <c r="B7818">
        <v>29</v>
      </c>
      <c r="C7818">
        <v>708</v>
      </c>
      <c r="D7818" t="s">
        <v>2046</v>
      </c>
    </row>
    <row r="7819" spans="1:4" hidden="1">
      <c r="A7819" t="s">
        <v>2285</v>
      </c>
      <c r="B7819">
        <v>29</v>
      </c>
      <c r="C7819">
        <v>708</v>
      </c>
      <c r="D7819" t="s">
        <v>2046</v>
      </c>
    </row>
    <row r="7820" spans="1:4" hidden="1">
      <c r="A7820" t="s">
        <v>2286</v>
      </c>
      <c r="B7820">
        <v>29</v>
      </c>
      <c r="C7820">
        <v>708</v>
      </c>
      <c r="D7820" t="s">
        <v>2046</v>
      </c>
    </row>
    <row r="7821" spans="1:4" hidden="1">
      <c r="A7821" t="s">
        <v>2287</v>
      </c>
      <c r="B7821">
        <v>29</v>
      </c>
      <c r="C7821">
        <v>1416</v>
      </c>
      <c r="D7821" t="s">
        <v>2046</v>
      </c>
    </row>
    <row r="7822" spans="1:4" hidden="1">
      <c r="A7822" t="s">
        <v>2288</v>
      </c>
      <c r="B7822">
        <v>29</v>
      </c>
      <c r="C7822">
        <v>708</v>
      </c>
      <c r="D7822" t="s">
        <v>2046</v>
      </c>
    </row>
    <row r="7823" spans="1:4" hidden="1">
      <c r="A7823" t="s">
        <v>2289</v>
      </c>
      <c r="B7823">
        <v>29</v>
      </c>
      <c r="C7823">
        <v>708</v>
      </c>
      <c r="D7823" t="s">
        <v>2046</v>
      </c>
    </row>
    <row r="7824" spans="1:4" hidden="1">
      <c r="A7824" t="s">
        <v>2290</v>
      </c>
      <c r="B7824">
        <v>29</v>
      </c>
      <c r="C7824">
        <v>894</v>
      </c>
      <c r="D7824" t="s">
        <v>2046</v>
      </c>
    </row>
    <row r="7825" spans="1:4" hidden="1">
      <c r="A7825" t="s">
        <v>2291</v>
      </c>
      <c r="B7825">
        <v>29</v>
      </c>
      <c r="C7825">
        <v>708</v>
      </c>
      <c r="D7825" t="s">
        <v>2046</v>
      </c>
    </row>
    <row r="7826" spans="1:4" hidden="1">
      <c r="A7826" t="s">
        <v>2292</v>
      </c>
      <c r="B7826">
        <v>29</v>
      </c>
      <c r="C7826">
        <v>708</v>
      </c>
      <c r="D7826" t="s">
        <v>2046</v>
      </c>
    </row>
    <row r="7827" spans="1:4" hidden="1">
      <c r="A7827" t="s">
        <v>487</v>
      </c>
      <c r="B7827">
        <v>29</v>
      </c>
      <c r="C7827">
        <v>364</v>
      </c>
      <c r="D7827" t="s">
        <v>2046</v>
      </c>
    </row>
    <row r="7828" spans="1:4" hidden="1">
      <c r="A7828" t="s">
        <v>2293</v>
      </c>
      <c r="B7828">
        <v>29</v>
      </c>
      <c r="C7828">
        <v>708</v>
      </c>
      <c r="D7828" t="s">
        <v>2046</v>
      </c>
    </row>
    <row r="7829" spans="1:4" hidden="1">
      <c r="A7829" t="s">
        <v>2294</v>
      </c>
      <c r="B7829">
        <v>29</v>
      </c>
      <c r="C7829">
        <v>708</v>
      </c>
      <c r="D7829" t="s">
        <v>2046</v>
      </c>
    </row>
    <row r="7830" spans="1:4" hidden="1">
      <c r="A7830" t="s">
        <v>2295</v>
      </c>
      <c r="B7830">
        <v>29</v>
      </c>
      <c r="C7830">
        <v>708</v>
      </c>
      <c r="D7830" t="s">
        <v>2046</v>
      </c>
    </row>
    <row r="7831" spans="1:4" hidden="1">
      <c r="A7831" t="s">
        <v>2296</v>
      </c>
      <c r="B7831">
        <v>29</v>
      </c>
      <c r="C7831">
        <v>894</v>
      </c>
      <c r="D7831" t="s">
        <v>2046</v>
      </c>
    </row>
    <row r="7832" spans="1:4" hidden="1">
      <c r="A7832" t="s">
        <v>2297</v>
      </c>
      <c r="B7832">
        <v>29</v>
      </c>
      <c r="C7832">
        <v>894</v>
      </c>
      <c r="D7832" t="s">
        <v>2046</v>
      </c>
    </row>
    <row r="7833" spans="1:4" hidden="1">
      <c r="A7833" t="s">
        <v>2298</v>
      </c>
      <c r="B7833">
        <v>29</v>
      </c>
      <c r="C7833">
        <v>894</v>
      </c>
      <c r="D7833" t="s">
        <v>2046</v>
      </c>
    </row>
    <row r="7834" spans="1:4" hidden="1">
      <c r="A7834" t="s">
        <v>2299</v>
      </c>
      <c r="B7834">
        <v>29</v>
      </c>
      <c r="C7834">
        <v>894</v>
      </c>
      <c r="D7834" t="s">
        <v>2046</v>
      </c>
    </row>
    <row r="7835" spans="1:4" hidden="1">
      <c r="A7835" t="s">
        <v>2300</v>
      </c>
      <c r="B7835">
        <v>29</v>
      </c>
      <c r="C7835">
        <v>894</v>
      </c>
      <c r="D7835" t="s">
        <v>2046</v>
      </c>
    </row>
    <row r="7836" spans="1:4" hidden="1">
      <c r="A7836" t="s">
        <v>2301</v>
      </c>
      <c r="B7836">
        <v>29</v>
      </c>
      <c r="C7836">
        <v>894</v>
      </c>
      <c r="D7836" t="s">
        <v>2046</v>
      </c>
    </row>
    <row r="7837" spans="1:4" hidden="1">
      <c r="A7837" t="s">
        <v>2302</v>
      </c>
      <c r="B7837">
        <v>29</v>
      </c>
      <c r="C7837">
        <v>894</v>
      </c>
      <c r="D7837" t="s">
        <v>2046</v>
      </c>
    </row>
    <row r="7838" spans="1:4" hidden="1">
      <c r="A7838" t="s">
        <v>2303</v>
      </c>
      <c r="B7838">
        <v>29</v>
      </c>
      <c r="C7838">
        <v>894</v>
      </c>
      <c r="D7838" t="s">
        <v>2046</v>
      </c>
    </row>
    <row r="7839" spans="1:4" hidden="1">
      <c r="A7839" t="s">
        <v>2304</v>
      </c>
      <c r="B7839">
        <v>29</v>
      </c>
      <c r="C7839">
        <v>894</v>
      </c>
      <c r="D7839" t="s">
        <v>2046</v>
      </c>
    </row>
    <row r="7840" spans="1:4" hidden="1">
      <c r="A7840" t="s">
        <v>2305</v>
      </c>
      <c r="B7840">
        <v>29</v>
      </c>
      <c r="C7840">
        <v>894</v>
      </c>
      <c r="D7840" t="s">
        <v>2046</v>
      </c>
    </row>
    <row r="7841" spans="1:4" hidden="1">
      <c r="A7841" t="s">
        <v>2306</v>
      </c>
      <c r="B7841">
        <v>29</v>
      </c>
      <c r="C7841">
        <v>1788</v>
      </c>
      <c r="D7841" t="s">
        <v>2046</v>
      </c>
    </row>
    <row r="7842" spans="1:4" hidden="1">
      <c r="A7842" t="s">
        <v>2307</v>
      </c>
      <c r="B7842">
        <v>29</v>
      </c>
      <c r="C7842">
        <v>894</v>
      </c>
      <c r="D7842" t="s">
        <v>2046</v>
      </c>
    </row>
    <row r="7843" spans="1:4" hidden="1">
      <c r="A7843" t="s">
        <v>2011</v>
      </c>
      <c r="B7843">
        <v>29</v>
      </c>
      <c r="C7843">
        <v>540</v>
      </c>
      <c r="D7843" t="s">
        <v>2046</v>
      </c>
    </row>
    <row r="7844" spans="1:4" hidden="1">
      <c r="A7844" t="s">
        <v>2308</v>
      </c>
      <c r="B7844">
        <v>29</v>
      </c>
      <c r="C7844">
        <v>1416</v>
      </c>
      <c r="D7844" t="s">
        <v>2046</v>
      </c>
    </row>
    <row r="7845" spans="1:4" hidden="1">
      <c r="A7845" t="s">
        <v>2309</v>
      </c>
      <c r="B7845">
        <v>29</v>
      </c>
      <c r="C7845">
        <v>1416</v>
      </c>
      <c r="D7845" t="s">
        <v>2046</v>
      </c>
    </row>
    <row r="7846" spans="1:4" hidden="1">
      <c r="A7846" t="s">
        <v>2310</v>
      </c>
      <c r="B7846">
        <v>29</v>
      </c>
      <c r="C7846">
        <v>708</v>
      </c>
      <c r="D7846" t="s">
        <v>2046</v>
      </c>
    </row>
    <row r="7847" spans="1:4" hidden="1">
      <c r="A7847" t="s">
        <v>427</v>
      </c>
      <c r="B7847">
        <v>29</v>
      </c>
      <c r="C7847">
        <v>708</v>
      </c>
      <c r="D7847" t="s">
        <v>2046</v>
      </c>
    </row>
    <row r="7848" spans="1:4" hidden="1">
      <c r="A7848" t="s">
        <v>2311</v>
      </c>
      <c r="B7848">
        <v>29</v>
      </c>
      <c r="C7848">
        <v>540</v>
      </c>
      <c r="D7848" t="s">
        <v>2046</v>
      </c>
    </row>
    <row r="7849" spans="1:4" hidden="1">
      <c r="A7849" t="s">
        <v>2312</v>
      </c>
      <c r="B7849">
        <v>29</v>
      </c>
      <c r="C7849">
        <v>708</v>
      </c>
      <c r="D7849" t="s">
        <v>2046</v>
      </c>
    </row>
    <row r="7850" spans="1:4" hidden="1">
      <c r="A7850" t="s">
        <v>2313</v>
      </c>
      <c r="B7850">
        <v>29</v>
      </c>
      <c r="C7850">
        <v>540</v>
      </c>
      <c r="D7850" t="s">
        <v>2046</v>
      </c>
    </row>
    <row r="7851" spans="1:4" hidden="1">
      <c r="A7851" t="s">
        <v>1726</v>
      </c>
      <c r="B7851">
        <v>29</v>
      </c>
      <c r="C7851">
        <v>364</v>
      </c>
      <c r="D7851" t="s">
        <v>2046</v>
      </c>
    </row>
    <row r="7852" spans="1:4" hidden="1">
      <c r="A7852" t="s">
        <v>2241</v>
      </c>
      <c r="B7852">
        <v>29</v>
      </c>
      <c r="C7852">
        <v>364</v>
      </c>
      <c r="D7852" t="s">
        <v>2046</v>
      </c>
    </row>
    <row r="7853" spans="1:4" hidden="1">
      <c r="A7853" t="s">
        <v>1793</v>
      </c>
      <c r="B7853">
        <v>29</v>
      </c>
      <c r="C7853">
        <v>728</v>
      </c>
      <c r="D7853" t="s">
        <v>2046</v>
      </c>
    </row>
    <row r="7854" spans="1:4" hidden="1">
      <c r="A7854" t="s">
        <v>1794</v>
      </c>
      <c r="B7854">
        <v>29</v>
      </c>
      <c r="C7854">
        <v>364</v>
      </c>
      <c r="D7854" t="s">
        <v>2046</v>
      </c>
    </row>
    <row r="7855" spans="1:4" hidden="1">
      <c r="A7855" t="s">
        <v>442</v>
      </c>
      <c r="B7855">
        <v>29</v>
      </c>
      <c r="C7855">
        <v>364</v>
      </c>
      <c r="D7855" t="s">
        <v>2046</v>
      </c>
    </row>
    <row r="7856" spans="1:4" hidden="1">
      <c r="A7856" t="s">
        <v>1730</v>
      </c>
      <c r="B7856">
        <v>29</v>
      </c>
      <c r="C7856">
        <v>364</v>
      </c>
      <c r="D7856" t="s">
        <v>2046</v>
      </c>
    </row>
    <row r="7857" spans="1:4" hidden="1">
      <c r="A7857" t="s">
        <v>510</v>
      </c>
      <c r="B7857">
        <v>29</v>
      </c>
      <c r="C7857">
        <v>364</v>
      </c>
      <c r="D7857" t="s">
        <v>2046</v>
      </c>
    </row>
    <row r="7858" spans="1:4" hidden="1">
      <c r="A7858" t="s">
        <v>78</v>
      </c>
      <c r="B7858">
        <v>29</v>
      </c>
      <c r="C7858">
        <v>364</v>
      </c>
      <c r="D7858" t="s">
        <v>2046</v>
      </c>
    </row>
    <row r="7859" spans="1:4" hidden="1">
      <c r="A7859" t="s">
        <v>1702</v>
      </c>
      <c r="B7859">
        <v>29</v>
      </c>
      <c r="C7859">
        <v>364</v>
      </c>
      <c r="D7859" t="s">
        <v>2046</v>
      </c>
    </row>
    <row r="7860" spans="1:4" hidden="1">
      <c r="A7860" t="s">
        <v>1795</v>
      </c>
      <c r="B7860">
        <v>29</v>
      </c>
      <c r="C7860">
        <v>364</v>
      </c>
      <c r="D7860" t="s">
        <v>2046</v>
      </c>
    </row>
    <row r="7861" spans="1:4" hidden="1">
      <c r="A7861" t="s">
        <v>2314</v>
      </c>
      <c r="B7861">
        <v>29</v>
      </c>
      <c r="C7861">
        <v>540</v>
      </c>
      <c r="D7861" t="s">
        <v>2046</v>
      </c>
    </row>
    <row r="7862" spans="1:4" hidden="1">
      <c r="A7862" t="s">
        <v>2315</v>
      </c>
      <c r="B7862">
        <v>29</v>
      </c>
      <c r="C7862">
        <v>540</v>
      </c>
      <c r="D7862" t="s">
        <v>2046</v>
      </c>
    </row>
    <row r="7863" spans="1:4" hidden="1">
      <c r="A7863" t="s">
        <v>2316</v>
      </c>
      <c r="B7863">
        <v>29</v>
      </c>
      <c r="C7863">
        <v>540</v>
      </c>
      <c r="D7863" t="s">
        <v>2046</v>
      </c>
    </row>
    <row r="7864" spans="1:4" hidden="1">
      <c r="A7864" t="s">
        <v>2317</v>
      </c>
      <c r="B7864">
        <v>29</v>
      </c>
      <c r="C7864">
        <v>540</v>
      </c>
      <c r="D7864" t="s">
        <v>2046</v>
      </c>
    </row>
    <row r="7865" spans="1:4" hidden="1">
      <c r="A7865" t="s">
        <v>2318</v>
      </c>
      <c r="B7865">
        <v>29</v>
      </c>
      <c r="C7865">
        <v>708</v>
      </c>
      <c r="D7865" t="s">
        <v>2046</v>
      </c>
    </row>
    <row r="7866" spans="1:4" hidden="1">
      <c r="A7866" t="s">
        <v>2320</v>
      </c>
      <c r="B7866">
        <v>29</v>
      </c>
      <c r="C7866">
        <v>1080</v>
      </c>
      <c r="D7866" t="s">
        <v>2046</v>
      </c>
    </row>
    <row r="7867" spans="1:4" hidden="1">
      <c r="A7867" t="s">
        <v>3076</v>
      </c>
      <c r="B7867">
        <v>29</v>
      </c>
      <c r="C7867">
        <v>540</v>
      </c>
      <c r="D7867" t="s">
        <v>2046</v>
      </c>
    </row>
    <row r="7868" spans="1:4" hidden="1">
      <c r="A7868" t="s">
        <v>2321</v>
      </c>
      <c r="B7868">
        <v>29</v>
      </c>
      <c r="C7868">
        <v>540</v>
      </c>
      <c r="D7868" t="s">
        <v>2046</v>
      </c>
    </row>
    <row r="7869" spans="1:4" hidden="1">
      <c r="A7869" t="s">
        <v>2322</v>
      </c>
      <c r="B7869">
        <v>29</v>
      </c>
      <c r="C7869">
        <v>708</v>
      </c>
      <c r="D7869" t="s">
        <v>2046</v>
      </c>
    </row>
    <row r="7870" spans="1:4" hidden="1">
      <c r="A7870" t="s">
        <v>578</v>
      </c>
      <c r="B7870">
        <v>29</v>
      </c>
      <c r="C7870">
        <v>364</v>
      </c>
      <c r="D7870" t="s">
        <v>2046</v>
      </c>
    </row>
    <row r="7871" spans="1:4" hidden="1">
      <c r="A7871" t="s">
        <v>80</v>
      </c>
      <c r="B7871">
        <v>29</v>
      </c>
      <c r="C7871">
        <v>364</v>
      </c>
      <c r="D7871" t="s">
        <v>2046</v>
      </c>
    </row>
    <row r="7872" spans="1:4" hidden="1">
      <c r="A7872" t="s">
        <v>302</v>
      </c>
      <c r="B7872">
        <v>29</v>
      </c>
      <c r="C7872">
        <v>364</v>
      </c>
      <c r="D7872" t="s">
        <v>2046</v>
      </c>
    </row>
    <row r="7873" spans="1:4" hidden="1">
      <c r="A7873" t="s">
        <v>444</v>
      </c>
      <c r="B7873">
        <v>29</v>
      </c>
      <c r="C7873">
        <v>120</v>
      </c>
      <c r="D7873" t="s">
        <v>2046</v>
      </c>
    </row>
    <row r="7874" spans="1:4" hidden="1">
      <c r="A7874" t="s">
        <v>445</v>
      </c>
      <c r="B7874">
        <v>29</v>
      </c>
      <c r="C7874">
        <v>608</v>
      </c>
      <c r="D7874" t="s">
        <v>2046</v>
      </c>
    </row>
    <row r="7875" spans="1:4" hidden="1">
      <c r="A7875" t="s">
        <v>4</v>
      </c>
      <c r="B7875">
        <v>29</v>
      </c>
      <c r="C7875">
        <v>364</v>
      </c>
      <c r="D7875" t="s">
        <v>2046</v>
      </c>
    </row>
    <row r="7876" spans="1:4" hidden="1">
      <c r="A7876" t="s">
        <v>319</v>
      </c>
      <c r="B7876">
        <v>29</v>
      </c>
      <c r="C7876">
        <v>364</v>
      </c>
      <c r="D7876" t="s">
        <v>2046</v>
      </c>
    </row>
    <row r="7877" spans="1:4" hidden="1">
      <c r="A7877" t="s">
        <v>303</v>
      </c>
      <c r="B7877">
        <v>29</v>
      </c>
      <c r="C7877">
        <v>364</v>
      </c>
      <c r="D7877" t="s">
        <v>2046</v>
      </c>
    </row>
    <row r="7878" spans="1:4" hidden="1">
      <c r="A7878" t="s">
        <v>476</v>
      </c>
      <c r="B7878">
        <v>29</v>
      </c>
      <c r="C7878">
        <v>364</v>
      </c>
      <c r="D7878" t="s">
        <v>2046</v>
      </c>
    </row>
    <row r="7879" spans="1:4" hidden="1">
      <c r="A7879" t="s">
        <v>402</v>
      </c>
      <c r="B7879">
        <v>29</v>
      </c>
      <c r="C7879">
        <v>364</v>
      </c>
      <c r="D7879" t="s">
        <v>2046</v>
      </c>
    </row>
    <row r="7880" spans="1:4" hidden="1">
      <c r="A7880" t="s">
        <v>403</v>
      </c>
      <c r="B7880">
        <v>29</v>
      </c>
      <c r="C7880">
        <v>364</v>
      </c>
      <c r="D7880" t="s">
        <v>2046</v>
      </c>
    </row>
    <row r="7881" spans="1:4" hidden="1">
      <c r="A7881" t="s">
        <v>404</v>
      </c>
      <c r="B7881">
        <v>29</v>
      </c>
      <c r="C7881">
        <v>364</v>
      </c>
      <c r="D7881" t="s">
        <v>2046</v>
      </c>
    </row>
    <row r="7882" spans="1:4" hidden="1">
      <c r="A7882" t="s">
        <v>405</v>
      </c>
      <c r="B7882">
        <v>29</v>
      </c>
      <c r="C7882">
        <v>364</v>
      </c>
      <c r="D7882" t="s">
        <v>2046</v>
      </c>
    </row>
    <row r="7883" spans="1:4" hidden="1">
      <c r="A7883" t="s">
        <v>118</v>
      </c>
      <c r="B7883">
        <v>29</v>
      </c>
      <c r="C7883">
        <v>364</v>
      </c>
      <c r="D7883" t="s">
        <v>2046</v>
      </c>
    </row>
    <row r="7884" spans="1:4" hidden="1">
      <c r="A7884" t="s">
        <v>176</v>
      </c>
      <c r="B7884">
        <v>29</v>
      </c>
      <c r="C7884">
        <v>364</v>
      </c>
      <c r="D7884" t="s">
        <v>2046</v>
      </c>
    </row>
    <row r="7885" spans="1:4" hidden="1">
      <c r="A7885" t="s">
        <v>373</v>
      </c>
      <c r="B7885">
        <v>29</v>
      </c>
      <c r="C7885">
        <v>364</v>
      </c>
      <c r="D7885" t="s">
        <v>2046</v>
      </c>
    </row>
    <row r="7886" spans="1:4" hidden="1">
      <c r="A7886" t="s">
        <v>2242</v>
      </c>
      <c r="B7886">
        <v>29</v>
      </c>
      <c r="C7886">
        <v>60</v>
      </c>
      <c r="D7886" t="s">
        <v>2046</v>
      </c>
    </row>
    <row r="7887" spans="1:4" hidden="1">
      <c r="A7887" t="s">
        <v>192</v>
      </c>
      <c r="B7887">
        <v>29</v>
      </c>
      <c r="C7887">
        <v>304</v>
      </c>
      <c r="D7887" t="s">
        <v>2046</v>
      </c>
    </row>
    <row r="7888" spans="1:4" hidden="1">
      <c r="A7888" t="s">
        <v>2243</v>
      </c>
      <c r="B7888">
        <v>29</v>
      </c>
      <c r="C7888">
        <v>60</v>
      </c>
      <c r="D7888" t="s">
        <v>2046</v>
      </c>
    </row>
    <row r="7889" spans="1:4" hidden="1">
      <c r="A7889" t="s">
        <v>1711</v>
      </c>
      <c r="B7889">
        <v>29</v>
      </c>
      <c r="C7889">
        <v>304</v>
      </c>
      <c r="D7889" t="s">
        <v>2046</v>
      </c>
    </row>
    <row r="7890" spans="1:4" hidden="1">
      <c r="A7890" t="s">
        <v>406</v>
      </c>
      <c r="B7890">
        <v>29</v>
      </c>
      <c r="C7890">
        <v>364</v>
      </c>
      <c r="D7890" t="s">
        <v>2046</v>
      </c>
    </row>
    <row r="7891" spans="1:4" hidden="1">
      <c r="A7891" t="s">
        <v>374</v>
      </c>
      <c r="B7891">
        <v>29</v>
      </c>
      <c r="C7891">
        <v>364</v>
      </c>
      <c r="D7891" t="s">
        <v>2046</v>
      </c>
    </row>
    <row r="7892" spans="1:4" hidden="1">
      <c r="A7892" t="s">
        <v>119</v>
      </c>
      <c r="B7892">
        <v>29</v>
      </c>
      <c r="C7892">
        <v>364</v>
      </c>
      <c r="D7892" t="s">
        <v>2046</v>
      </c>
    </row>
    <row r="7893" spans="1:4" hidden="1">
      <c r="A7893" t="s">
        <v>177</v>
      </c>
      <c r="B7893">
        <v>29</v>
      </c>
      <c r="C7893">
        <v>364</v>
      </c>
      <c r="D7893" t="s">
        <v>2046</v>
      </c>
    </row>
    <row r="7894" spans="1:4" hidden="1">
      <c r="A7894" t="s">
        <v>446</v>
      </c>
      <c r="B7894">
        <v>29</v>
      </c>
      <c r="C7894">
        <v>364</v>
      </c>
      <c r="D7894" t="s">
        <v>2046</v>
      </c>
    </row>
    <row r="7895" spans="1:4" hidden="1">
      <c r="A7895" t="s">
        <v>2033</v>
      </c>
      <c r="B7895">
        <v>29</v>
      </c>
      <c r="C7895">
        <v>364</v>
      </c>
      <c r="D7895" t="s">
        <v>2046</v>
      </c>
    </row>
    <row r="7896" spans="1:4" hidden="1">
      <c r="A7896" t="s">
        <v>2034</v>
      </c>
      <c r="B7896">
        <v>29</v>
      </c>
      <c r="C7896">
        <v>728</v>
      </c>
      <c r="D7896" t="s">
        <v>2046</v>
      </c>
    </row>
    <row r="7897" spans="1:4" hidden="1">
      <c r="A7897" t="s">
        <v>409</v>
      </c>
      <c r="B7897">
        <v>29</v>
      </c>
      <c r="C7897">
        <v>364</v>
      </c>
      <c r="D7897" t="s">
        <v>2046</v>
      </c>
    </row>
    <row r="7898" spans="1:4" hidden="1">
      <c r="A7898" t="s">
        <v>375</v>
      </c>
      <c r="B7898">
        <v>29</v>
      </c>
      <c r="C7898">
        <v>364</v>
      </c>
      <c r="D7898" t="s">
        <v>2046</v>
      </c>
    </row>
    <row r="7899" spans="1:4" hidden="1">
      <c r="A7899" t="s">
        <v>410</v>
      </c>
      <c r="B7899">
        <v>29</v>
      </c>
      <c r="C7899">
        <v>364</v>
      </c>
      <c r="D7899" t="s">
        <v>2046</v>
      </c>
    </row>
    <row r="7900" spans="1:4" hidden="1">
      <c r="A7900" t="s">
        <v>284</v>
      </c>
      <c r="B7900">
        <v>29</v>
      </c>
      <c r="C7900">
        <v>364</v>
      </c>
      <c r="D7900" t="s">
        <v>2046</v>
      </c>
    </row>
    <row r="7901" spans="1:4" hidden="1">
      <c r="A7901" t="s">
        <v>285</v>
      </c>
      <c r="B7901">
        <v>29</v>
      </c>
      <c r="C7901">
        <v>364</v>
      </c>
      <c r="D7901" t="s">
        <v>2046</v>
      </c>
    </row>
    <row r="7902" spans="1:4" hidden="1">
      <c r="A7902" t="s">
        <v>286</v>
      </c>
      <c r="B7902">
        <v>29</v>
      </c>
      <c r="C7902">
        <v>364</v>
      </c>
      <c r="D7902" t="s">
        <v>2046</v>
      </c>
    </row>
    <row r="7903" spans="1:4" hidden="1">
      <c r="A7903" t="s">
        <v>287</v>
      </c>
      <c r="B7903">
        <v>29</v>
      </c>
      <c r="C7903">
        <v>364</v>
      </c>
      <c r="D7903" t="s">
        <v>2046</v>
      </c>
    </row>
    <row r="7904" spans="1:4" hidden="1">
      <c r="A7904" t="s">
        <v>1722</v>
      </c>
      <c r="B7904">
        <v>29</v>
      </c>
      <c r="C7904">
        <v>728</v>
      </c>
      <c r="D7904" t="s">
        <v>2046</v>
      </c>
    </row>
    <row r="7905" spans="1:4" hidden="1">
      <c r="A7905" t="s">
        <v>428</v>
      </c>
      <c r="B7905">
        <v>29</v>
      </c>
      <c r="C7905">
        <v>364</v>
      </c>
      <c r="D7905" t="s">
        <v>2046</v>
      </c>
    </row>
    <row r="7906" spans="1:4" hidden="1">
      <c r="A7906" t="s">
        <v>429</v>
      </c>
      <c r="B7906">
        <v>29</v>
      </c>
      <c r="C7906">
        <v>364</v>
      </c>
      <c r="D7906" t="s">
        <v>2046</v>
      </c>
    </row>
    <row r="7907" spans="1:4" hidden="1">
      <c r="A7907" t="s">
        <v>561</v>
      </c>
      <c r="B7907">
        <v>29</v>
      </c>
      <c r="C7907">
        <v>728</v>
      </c>
      <c r="D7907" t="s">
        <v>2046</v>
      </c>
    </row>
    <row r="7908" spans="1:4" hidden="1">
      <c r="A7908" t="s">
        <v>1699</v>
      </c>
      <c r="B7908">
        <v>29</v>
      </c>
      <c r="C7908">
        <v>728</v>
      </c>
      <c r="D7908" t="s">
        <v>2046</v>
      </c>
    </row>
    <row r="7909" spans="1:4" hidden="1">
      <c r="A7909" t="s">
        <v>430</v>
      </c>
      <c r="B7909">
        <v>29</v>
      </c>
      <c r="C7909">
        <v>364</v>
      </c>
      <c r="D7909" t="s">
        <v>2046</v>
      </c>
    </row>
    <row r="7910" spans="1:4" hidden="1">
      <c r="A7910" t="s">
        <v>2035</v>
      </c>
      <c r="B7910">
        <v>29</v>
      </c>
      <c r="C7910">
        <v>364</v>
      </c>
      <c r="D7910" t="s">
        <v>2046</v>
      </c>
    </row>
    <row r="7911" spans="1:4" hidden="1">
      <c r="A7911" t="s">
        <v>178</v>
      </c>
      <c r="B7911">
        <v>29</v>
      </c>
      <c r="C7911">
        <v>364</v>
      </c>
      <c r="D7911" t="s">
        <v>2046</v>
      </c>
    </row>
    <row r="7912" spans="1:4" hidden="1">
      <c r="A7912" t="s">
        <v>179</v>
      </c>
      <c r="B7912">
        <v>29</v>
      </c>
      <c r="C7912">
        <v>364</v>
      </c>
      <c r="D7912" t="s">
        <v>2046</v>
      </c>
    </row>
    <row r="7913" spans="1:4" hidden="1">
      <c r="A7913" t="s">
        <v>180</v>
      </c>
      <c r="B7913">
        <v>29</v>
      </c>
      <c r="C7913">
        <v>364</v>
      </c>
      <c r="D7913" t="s">
        <v>2046</v>
      </c>
    </row>
    <row r="7914" spans="1:4" hidden="1">
      <c r="A7914" t="s">
        <v>2244</v>
      </c>
      <c r="B7914">
        <v>29</v>
      </c>
      <c r="C7914">
        <v>364</v>
      </c>
      <c r="D7914" t="s">
        <v>2046</v>
      </c>
    </row>
    <row r="7915" spans="1:4" hidden="1">
      <c r="A7915" t="s">
        <v>44</v>
      </c>
      <c r="B7915">
        <v>29</v>
      </c>
      <c r="C7915">
        <v>364</v>
      </c>
      <c r="D7915" t="s">
        <v>2046</v>
      </c>
    </row>
    <row r="7916" spans="1:4" hidden="1">
      <c r="A7916" t="s">
        <v>431</v>
      </c>
      <c r="B7916">
        <v>29</v>
      </c>
      <c r="C7916">
        <v>728</v>
      </c>
      <c r="D7916" t="s">
        <v>2046</v>
      </c>
    </row>
    <row r="7917" spans="1:4" hidden="1">
      <c r="A7917" t="s">
        <v>181</v>
      </c>
      <c r="B7917">
        <v>29</v>
      </c>
      <c r="C7917">
        <v>364</v>
      </c>
      <c r="D7917" t="s">
        <v>2046</v>
      </c>
    </row>
    <row r="7918" spans="1:4" hidden="1">
      <c r="A7918" t="s">
        <v>182</v>
      </c>
      <c r="B7918">
        <v>29</v>
      </c>
      <c r="C7918">
        <v>364</v>
      </c>
      <c r="D7918" t="s">
        <v>2046</v>
      </c>
    </row>
    <row r="7919" spans="1:4" hidden="1">
      <c r="A7919" t="s">
        <v>81</v>
      </c>
      <c r="B7919">
        <v>29</v>
      </c>
      <c r="C7919">
        <v>364</v>
      </c>
      <c r="D7919" t="s">
        <v>2046</v>
      </c>
    </row>
    <row r="7920" spans="1:4" hidden="1">
      <c r="A7920" t="s">
        <v>2327</v>
      </c>
      <c r="B7920">
        <v>29</v>
      </c>
      <c r="C7920">
        <v>1080</v>
      </c>
      <c r="D7920" t="s">
        <v>2046</v>
      </c>
    </row>
    <row r="7921" spans="1:4" hidden="1">
      <c r="A7921" t="s">
        <v>83</v>
      </c>
      <c r="B7921">
        <v>29</v>
      </c>
      <c r="C7921">
        <v>364</v>
      </c>
      <c r="D7921" t="s">
        <v>2046</v>
      </c>
    </row>
    <row r="7922" spans="1:4" hidden="1">
      <c r="A7922" t="s">
        <v>310</v>
      </c>
      <c r="B7922">
        <v>29</v>
      </c>
      <c r="C7922">
        <v>364</v>
      </c>
      <c r="D7922" t="s">
        <v>2046</v>
      </c>
    </row>
    <row r="7923" spans="1:4" hidden="1">
      <c r="A7923" t="s">
        <v>2245</v>
      </c>
      <c r="B7923">
        <v>29</v>
      </c>
      <c r="C7923">
        <v>364</v>
      </c>
      <c r="D7923" t="s">
        <v>2046</v>
      </c>
    </row>
    <row r="7924" spans="1:4" hidden="1">
      <c r="A7924" t="s">
        <v>2246</v>
      </c>
      <c r="B7924">
        <v>29</v>
      </c>
      <c r="C7924">
        <v>364</v>
      </c>
      <c r="D7924" t="s">
        <v>2046</v>
      </c>
    </row>
    <row r="7925" spans="1:4" hidden="1">
      <c r="A7925" t="s">
        <v>579</v>
      </c>
      <c r="B7925">
        <v>29</v>
      </c>
      <c r="C7925">
        <v>364</v>
      </c>
      <c r="D7925" t="s">
        <v>2046</v>
      </c>
    </row>
    <row r="7926" spans="1:4" hidden="1">
      <c r="A7926" t="s">
        <v>2247</v>
      </c>
      <c r="B7926">
        <v>29</v>
      </c>
      <c r="C7926">
        <v>364</v>
      </c>
      <c r="D7926" t="s">
        <v>2046</v>
      </c>
    </row>
    <row r="7927" spans="1:4" hidden="1">
      <c r="A7927" t="s">
        <v>2248</v>
      </c>
      <c r="B7927">
        <v>29</v>
      </c>
      <c r="C7927">
        <v>364</v>
      </c>
      <c r="D7927" t="s">
        <v>2046</v>
      </c>
    </row>
    <row r="7928" spans="1:4" hidden="1">
      <c r="A7928" t="s">
        <v>2249</v>
      </c>
      <c r="B7928">
        <v>29</v>
      </c>
      <c r="C7928">
        <v>364</v>
      </c>
      <c r="D7928" t="s">
        <v>2046</v>
      </c>
    </row>
    <row r="7929" spans="1:4" hidden="1">
      <c r="A7929" t="s">
        <v>2250</v>
      </c>
      <c r="B7929">
        <v>29</v>
      </c>
      <c r="C7929">
        <v>364</v>
      </c>
      <c r="D7929" t="s">
        <v>2046</v>
      </c>
    </row>
    <row r="7930" spans="1:4" hidden="1">
      <c r="A7930" t="s">
        <v>2036</v>
      </c>
      <c r="B7930">
        <v>29</v>
      </c>
      <c r="C7930">
        <v>364</v>
      </c>
      <c r="D7930" t="s">
        <v>2046</v>
      </c>
    </row>
    <row r="7931" spans="1:4" hidden="1">
      <c r="A7931" t="s">
        <v>2328</v>
      </c>
      <c r="B7931">
        <v>29</v>
      </c>
      <c r="C7931">
        <v>540</v>
      </c>
      <c r="D7931" t="s">
        <v>2046</v>
      </c>
    </row>
    <row r="7932" spans="1:4" hidden="1">
      <c r="A7932" t="s">
        <v>448</v>
      </c>
      <c r="B7932">
        <v>29</v>
      </c>
      <c r="C7932">
        <v>304</v>
      </c>
      <c r="D7932" t="s">
        <v>2046</v>
      </c>
    </row>
    <row r="7933" spans="1:4" hidden="1">
      <c r="A7933" t="s">
        <v>452</v>
      </c>
      <c r="B7933">
        <v>29</v>
      </c>
      <c r="C7933">
        <v>60</v>
      </c>
      <c r="D7933" t="s">
        <v>2046</v>
      </c>
    </row>
    <row r="7934" spans="1:4" hidden="1">
      <c r="A7934" t="s">
        <v>2215</v>
      </c>
      <c r="B7934">
        <v>29</v>
      </c>
      <c r="C7934">
        <v>76</v>
      </c>
      <c r="D7934" t="s">
        <v>2046</v>
      </c>
    </row>
    <row r="7935" spans="1:4" hidden="1">
      <c r="A7935" t="s">
        <v>2330</v>
      </c>
      <c r="B7935">
        <v>29</v>
      </c>
      <c r="C7935">
        <v>540</v>
      </c>
      <c r="D7935" t="s">
        <v>2046</v>
      </c>
    </row>
    <row r="7936" spans="1:4" hidden="1">
      <c r="A7936" t="s">
        <v>377</v>
      </c>
      <c r="B7936">
        <v>29</v>
      </c>
      <c r="C7936">
        <v>364</v>
      </c>
      <c r="D7936" t="s">
        <v>2046</v>
      </c>
    </row>
    <row r="7937" spans="1:4" hidden="1">
      <c r="A7937" t="s">
        <v>2331</v>
      </c>
      <c r="B7937">
        <v>29</v>
      </c>
      <c r="C7937">
        <v>1416</v>
      </c>
      <c r="D7937" t="s">
        <v>2046</v>
      </c>
    </row>
    <row r="7938" spans="1:4" hidden="1">
      <c r="A7938" t="s">
        <v>2251</v>
      </c>
      <c r="B7938">
        <v>29</v>
      </c>
      <c r="C7938">
        <v>364</v>
      </c>
      <c r="D7938" t="s">
        <v>2046</v>
      </c>
    </row>
    <row r="7939" spans="1:4" hidden="1">
      <c r="A7939" t="s">
        <v>2252</v>
      </c>
      <c r="B7939">
        <v>29</v>
      </c>
      <c r="C7939">
        <v>364</v>
      </c>
      <c r="D7939" t="s">
        <v>2046</v>
      </c>
    </row>
    <row r="7940" spans="1:4" hidden="1">
      <c r="A7940" t="s">
        <v>2253</v>
      </c>
      <c r="B7940">
        <v>29</v>
      </c>
      <c r="C7940">
        <v>364</v>
      </c>
      <c r="D7940" t="s">
        <v>2046</v>
      </c>
    </row>
    <row r="7941" spans="1:4" hidden="1">
      <c r="A7941" t="s">
        <v>2254</v>
      </c>
      <c r="B7941">
        <v>29</v>
      </c>
      <c r="C7941">
        <v>364</v>
      </c>
      <c r="D7941" t="s">
        <v>2046</v>
      </c>
    </row>
    <row r="7942" spans="1:4" hidden="1">
      <c r="A7942" t="s">
        <v>2255</v>
      </c>
      <c r="B7942">
        <v>29</v>
      </c>
      <c r="C7942">
        <v>728</v>
      </c>
      <c r="D7942" t="s">
        <v>2046</v>
      </c>
    </row>
    <row r="7943" spans="1:4" hidden="1">
      <c r="A7943" t="s">
        <v>2332</v>
      </c>
      <c r="B7943">
        <v>29</v>
      </c>
      <c r="C7943">
        <v>25</v>
      </c>
      <c r="D7943" t="s">
        <v>2046</v>
      </c>
    </row>
    <row r="7944" spans="1:4" hidden="1">
      <c r="A7944" t="s">
        <v>2333</v>
      </c>
      <c r="B7944">
        <v>29</v>
      </c>
      <c r="C7944">
        <v>25</v>
      </c>
      <c r="D7944" t="s">
        <v>2046</v>
      </c>
    </row>
    <row r="7945" spans="1:4" hidden="1">
      <c r="A7945" t="s">
        <v>2334</v>
      </c>
      <c r="B7945">
        <v>29</v>
      </c>
      <c r="C7945">
        <v>25</v>
      </c>
      <c r="D7945" t="s">
        <v>2046</v>
      </c>
    </row>
    <row r="7946" spans="1:4" hidden="1">
      <c r="A7946" t="s">
        <v>2335</v>
      </c>
      <c r="B7946">
        <v>29</v>
      </c>
      <c r="C7946">
        <v>25</v>
      </c>
      <c r="D7946" t="s">
        <v>2046</v>
      </c>
    </row>
    <row r="7947" spans="1:4" hidden="1">
      <c r="A7947" t="s">
        <v>2336</v>
      </c>
      <c r="B7947">
        <v>29</v>
      </c>
      <c r="C7947">
        <v>25</v>
      </c>
      <c r="D7947" t="s">
        <v>2046</v>
      </c>
    </row>
    <row r="7948" spans="1:4" hidden="1">
      <c r="A7948" t="s">
        <v>2216</v>
      </c>
      <c r="B7948">
        <v>29</v>
      </c>
      <c r="C7948">
        <v>51</v>
      </c>
      <c r="D7948" t="s">
        <v>2046</v>
      </c>
    </row>
    <row r="7949" spans="1:4" hidden="1">
      <c r="A7949" t="s">
        <v>2217</v>
      </c>
      <c r="B7949">
        <v>29</v>
      </c>
      <c r="C7949">
        <v>51</v>
      </c>
      <c r="D7949" t="s">
        <v>2046</v>
      </c>
    </row>
    <row r="7950" spans="1:4" hidden="1">
      <c r="A7950" t="s">
        <v>2218</v>
      </c>
      <c r="B7950">
        <v>29</v>
      </c>
      <c r="C7950">
        <v>51</v>
      </c>
      <c r="D7950" t="s">
        <v>2046</v>
      </c>
    </row>
    <row r="7951" spans="1:4" hidden="1">
      <c r="A7951" t="s">
        <v>2219</v>
      </c>
      <c r="B7951">
        <v>29</v>
      </c>
      <c r="C7951">
        <v>51</v>
      </c>
      <c r="D7951" t="s">
        <v>2046</v>
      </c>
    </row>
    <row r="7952" spans="1:4" hidden="1">
      <c r="A7952" t="s">
        <v>2220</v>
      </c>
      <c r="B7952">
        <v>29</v>
      </c>
      <c r="C7952">
        <v>51</v>
      </c>
      <c r="D7952" t="s">
        <v>2046</v>
      </c>
    </row>
    <row r="7953" spans="1:4" hidden="1">
      <c r="A7953" t="s">
        <v>2256</v>
      </c>
      <c r="B7953">
        <v>29</v>
      </c>
      <c r="C7953">
        <v>728</v>
      </c>
      <c r="D7953" t="s">
        <v>2046</v>
      </c>
    </row>
    <row r="7954" spans="1:4" hidden="1">
      <c r="A7954" t="s">
        <v>2337</v>
      </c>
      <c r="B7954">
        <v>29</v>
      </c>
      <c r="C7954">
        <v>708</v>
      </c>
      <c r="D7954" t="s">
        <v>2046</v>
      </c>
    </row>
    <row r="7955" spans="1:4" hidden="1">
      <c r="A7955" t="s">
        <v>186</v>
      </c>
      <c r="B7955">
        <v>29</v>
      </c>
      <c r="C7955">
        <v>728</v>
      </c>
      <c r="D7955" t="s">
        <v>2046</v>
      </c>
    </row>
    <row r="7956" spans="1:4" hidden="1">
      <c r="A7956" t="s">
        <v>341</v>
      </c>
      <c r="B7956">
        <v>29</v>
      </c>
      <c r="C7956">
        <v>304</v>
      </c>
      <c r="D7956" t="s">
        <v>2046</v>
      </c>
    </row>
    <row r="7957" spans="1:4" hidden="1">
      <c r="A7957" t="s">
        <v>342</v>
      </c>
      <c r="B7957">
        <v>29</v>
      </c>
      <c r="C7957">
        <v>60</v>
      </c>
      <c r="D7957" t="s">
        <v>2046</v>
      </c>
    </row>
    <row r="7958" spans="1:4" hidden="1">
      <c r="A7958" t="s">
        <v>343</v>
      </c>
      <c r="B7958">
        <v>29</v>
      </c>
      <c r="C7958">
        <v>304</v>
      </c>
      <c r="D7958" t="s">
        <v>2046</v>
      </c>
    </row>
    <row r="7959" spans="1:4" hidden="1">
      <c r="A7959" t="s">
        <v>344</v>
      </c>
      <c r="B7959">
        <v>29</v>
      </c>
      <c r="C7959">
        <v>60</v>
      </c>
      <c r="D7959" t="s">
        <v>2046</v>
      </c>
    </row>
    <row r="7960" spans="1:4" hidden="1">
      <c r="A7960" t="s">
        <v>521</v>
      </c>
      <c r="B7960">
        <v>29</v>
      </c>
      <c r="C7960">
        <v>304</v>
      </c>
      <c r="D7960" t="s">
        <v>2046</v>
      </c>
    </row>
    <row r="7961" spans="1:4" hidden="1">
      <c r="A7961" t="s">
        <v>2041</v>
      </c>
      <c r="B7961">
        <v>29</v>
      </c>
      <c r="C7961">
        <v>60</v>
      </c>
      <c r="D7961" t="s">
        <v>2046</v>
      </c>
    </row>
    <row r="7962" spans="1:4" hidden="1">
      <c r="A7962" t="s">
        <v>522</v>
      </c>
      <c r="B7962">
        <v>29</v>
      </c>
      <c r="C7962">
        <v>304</v>
      </c>
      <c r="D7962" t="s">
        <v>2046</v>
      </c>
    </row>
    <row r="7963" spans="1:4" hidden="1">
      <c r="A7963" t="s">
        <v>2042</v>
      </c>
      <c r="B7963">
        <v>29</v>
      </c>
      <c r="C7963">
        <v>60</v>
      </c>
      <c r="D7963" t="s">
        <v>2046</v>
      </c>
    </row>
    <row r="7964" spans="1:4" hidden="1">
      <c r="A7964" t="s">
        <v>345</v>
      </c>
      <c r="B7964">
        <v>29</v>
      </c>
      <c r="C7964">
        <v>304</v>
      </c>
      <c r="D7964" t="s">
        <v>2046</v>
      </c>
    </row>
    <row r="7965" spans="1:4" hidden="1">
      <c r="A7965" t="s">
        <v>346</v>
      </c>
      <c r="B7965">
        <v>29</v>
      </c>
      <c r="C7965">
        <v>60</v>
      </c>
      <c r="D7965" t="s">
        <v>2046</v>
      </c>
    </row>
    <row r="7966" spans="1:4" hidden="1">
      <c r="A7966" t="s">
        <v>347</v>
      </c>
      <c r="B7966">
        <v>29</v>
      </c>
      <c r="C7966">
        <v>304</v>
      </c>
      <c r="D7966" t="s">
        <v>2046</v>
      </c>
    </row>
    <row r="7967" spans="1:4" hidden="1">
      <c r="A7967" t="s">
        <v>348</v>
      </c>
      <c r="B7967">
        <v>29</v>
      </c>
      <c r="C7967">
        <v>60</v>
      </c>
      <c r="D7967" t="s">
        <v>2046</v>
      </c>
    </row>
    <row r="7968" spans="1:4" hidden="1">
      <c r="A7968" t="s">
        <v>2221</v>
      </c>
      <c r="B7968">
        <v>29</v>
      </c>
      <c r="C7968">
        <v>76</v>
      </c>
      <c r="D7968" t="s">
        <v>2046</v>
      </c>
    </row>
    <row r="7969" spans="1:4" hidden="1">
      <c r="A7969" t="s">
        <v>2257</v>
      </c>
      <c r="B7969">
        <v>29</v>
      </c>
      <c r="C7969">
        <v>960</v>
      </c>
      <c r="D7969" t="s">
        <v>2046</v>
      </c>
    </row>
    <row r="7970" spans="1:4" hidden="1">
      <c r="A7970" t="s">
        <v>581</v>
      </c>
      <c r="B7970">
        <v>29</v>
      </c>
      <c r="C7970">
        <v>76</v>
      </c>
      <c r="D7970" t="s">
        <v>2046</v>
      </c>
    </row>
    <row r="7971" spans="1:4" hidden="1">
      <c r="A7971" t="s">
        <v>187</v>
      </c>
      <c r="B7971">
        <v>29</v>
      </c>
      <c r="C7971">
        <v>76</v>
      </c>
      <c r="D7971" t="s">
        <v>2046</v>
      </c>
    </row>
    <row r="7972" spans="1:4" hidden="1">
      <c r="A7972" t="s">
        <v>311</v>
      </c>
      <c r="B7972">
        <v>29</v>
      </c>
      <c r="C7972">
        <v>76</v>
      </c>
      <c r="D7972" t="s">
        <v>2046</v>
      </c>
    </row>
    <row r="7973" spans="1:4" hidden="1">
      <c r="A7973" t="s">
        <v>312</v>
      </c>
      <c r="B7973">
        <v>29</v>
      </c>
      <c r="C7973">
        <v>76</v>
      </c>
      <c r="D7973" t="s">
        <v>2046</v>
      </c>
    </row>
    <row r="7974" spans="1:4" hidden="1">
      <c r="A7974" t="s">
        <v>127</v>
      </c>
      <c r="B7974">
        <v>29</v>
      </c>
      <c r="C7974">
        <v>76</v>
      </c>
      <c r="D7974" t="s">
        <v>2046</v>
      </c>
    </row>
    <row r="7975" spans="1:4" hidden="1">
      <c r="A7975" t="s">
        <v>379</v>
      </c>
      <c r="B7975">
        <v>29</v>
      </c>
      <c r="C7975">
        <v>3810</v>
      </c>
      <c r="D7975" t="s">
        <v>2046</v>
      </c>
    </row>
    <row r="7976" spans="1:4" hidden="1">
      <c r="A7976" t="s">
        <v>267</v>
      </c>
      <c r="B7976">
        <v>29</v>
      </c>
      <c r="C7976">
        <v>76</v>
      </c>
      <c r="D7976" t="s">
        <v>2046</v>
      </c>
    </row>
    <row r="7977" spans="1:4" hidden="1">
      <c r="A7977" t="s">
        <v>2014</v>
      </c>
      <c r="B7977">
        <v>29</v>
      </c>
      <c r="C7977">
        <v>152</v>
      </c>
      <c r="D7977" t="s">
        <v>2046</v>
      </c>
    </row>
    <row r="7978" spans="1:4" hidden="1">
      <c r="A7978" t="s">
        <v>2043</v>
      </c>
      <c r="B7978">
        <v>29</v>
      </c>
      <c r="C7978">
        <v>76</v>
      </c>
      <c r="D7978" t="s">
        <v>2046</v>
      </c>
    </row>
    <row r="7979" spans="1:4" hidden="1">
      <c r="A7979" t="s">
        <v>2015</v>
      </c>
      <c r="B7979">
        <v>29</v>
      </c>
      <c r="C7979">
        <v>152</v>
      </c>
      <c r="D7979" t="s">
        <v>2046</v>
      </c>
    </row>
    <row r="7980" spans="1:4" hidden="1">
      <c r="A7980" t="s">
        <v>583</v>
      </c>
      <c r="B7980">
        <v>29</v>
      </c>
      <c r="C7980">
        <v>76</v>
      </c>
      <c r="D7980" t="s">
        <v>2046</v>
      </c>
    </row>
    <row r="7981" spans="1:4" hidden="1">
      <c r="A7981" t="s">
        <v>584</v>
      </c>
      <c r="B7981">
        <v>29</v>
      </c>
      <c r="C7981">
        <v>76</v>
      </c>
      <c r="D7981" t="s">
        <v>2046</v>
      </c>
    </row>
    <row r="7982" spans="1:4" hidden="1">
      <c r="A7982" t="s">
        <v>128</v>
      </c>
      <c r="B7982">
        <v>29</v>
      </c>
      <c r="C7982">
        <v>76</v>
      </c>
      <c r="D7982" t="s">
        <v>2046</v>
      </c>
    </row>
    <row r="7983" spans="1:4" hidden="1">
      <c r="A7983" t="s">
        <v>1703</v>
      </c>
      <c r="B7983">
        <v>29</v>
      </c>
      <c r="C7983">
        <v>76</v>
      </c>
      <c r="D7983" t="s">
        <v>2046</v>
      </c>
    </row>
    <row r="7984" spans="1:4" hidden="1">
      <c r="A7984" t="s">
        <v>2222</v>
      </c>
      <c r="B7984">
        <v>29</v>
      </c>
      <c r="C7984">
        <v>76</v>
      </c>
      <c r="D7984" t="s">
        <v>2046</v>
      </c>
    </row>
    <row r="7985" spans="1:4" hidden="1">
      <c r="A7985" t="s">
        <v>2223</v>
      </c>
      <c r="B7985">
        <v>29</v>
      </c>
      <c r="C7985">
        <v>76</v>
      </c>
      <c r="D7985" t="s">
        <v>2046</v>
      </c>
    </row>
    <row r="7986" spans="1:4" hidden="1">
      <c r="A7986" t="s">
        <v>523</v>
      </c>
      <c r="B7986">
        <v>29</v>
      </c>
      <c r="C7986">
        <v>76</v>
      </c>
      <c r="D7986" t="s">
        <v>2046</v>
      </c>
    </row>
    <row r="7987" spans="1:4" hidden="1">
      <c r="A7987" t="s">
        <v>524</v>
      </c>
      <c r="B7987">
        <v>29</v>
      </c>
      <c r="C7987">
        <v>76</v>
      </c>
      <c r="D7987" t="s">
        <v>2046</v>
      </c>
    </row>
    <row r="7988" spans="1:4" hidden="1">
      <c r="A7988" t="s">
        <v>268</v>
      </c>
      <c r="B7988">
        <v>29</v>
      </c>
      <c r="C7988">
        <v>76</v>
      </c>
      <c r="D7988" t="s">
        <v>2046</v>
      </c>
    </row>
    <row r="7989" spans="1:4" hidden="1">
      <c r="A7989" t="s">
        <v>2224</v>
      </c>
      <c r="B7989">
        <v>29</v>
      </c>
      <c r="C7989">
        <v>76</v>
      </c>
      <c r="D7989" t="s">
        <v>2046</v>
      </c>
    </row>
    <row r="7990" spans="1:4" hidden="1">
      <c r="A7990" t="s">
        <v>2225</v>
      </c>
      <c r="B7990">
        <v>29</v>
      </c>
      <c r="C7990">
        <v>76</v>
      </c>
      <c r="D7990" t="s">
        <v>2046</v>
      </c>
    </row>
    <row r="7991" spans="1:4" hidden="1">
      <c r="A7991" t="s">
        <v>2226</v>
      </c>
      <c r="B7991">
        <v>29</v>
      </c>
      <c r="C7991">
        <v>76</v>
      </c>
      <c r="D7991" t="s">
        <v>2046</v>
      </c>
    </row>
    <row r="7992" spans="1:4" hidden="1">
      <c r="A7992" t="s">
        <v>2227</v>
      </c>
      <c r="B7992">
        <v>29</v>
      </c>
      <c r="C7992">
        <v>51</v>
      </c>
      <c r="D7992" t="s">
        <v>2046</v>
      </c>
    </row>
    <row r="7993" spans="1:4" hidden="1">
      <c r="A7993" t="s">
        <v>2260</v>
      </c>
      <c r="B7993">
        <v>29</v>
      </c>
      <c r="C7993">
        <v>364</v>
      </c>
      <c r="D7993" t="s">
        <v>2046</v>
      </c>
    </row>
    <row r="7994" spans="1:4" hidden="1">
      <c r="A7994" t="s">
        <v>2261</v>
      </c>
      <c r="B7994">
        <v>29</v>
      </c>
      <c r="C7994">
        <v>364</v>
      </c>
      <c r="D7994" t="s">
        <v>2046</v>
      </c>
    </row>
    <row r="7995" spans="1:4" hidden="1">
      <c r="A7995" t="s">
        <v>2345</v>
      </c>
      <c r="B7995">
        <v>29</v>
      </c>
      <c r="C7995">
        <v>420</v>
      </c>
      <c r="D7995" t="s">
        <v>2046</v>
      </c>
    </row>
    <row r="7996" spans="1:4" hidden="1">
      <c r="A7996" t="s">
        <v>3082</v>
      </c>
      <c r="B7996">
        <v>30</v>
      </c>
      <c r="C7996">
        <v>400</v>
      </c>
      <c r="D7996" t="s">
        <v>2046</v>
      </c>
    </row>
    <row r="7997" spans="1:4" hidden="1">
      <c r="A7997" t="s">
        <v>556</v>
      </c>
      <c r="B7997">
        <v>30</v>
      </c>
      <c r="C7997">
        <v>460</v>
      </c>
      <c r="D7997" t="s">
        <v>2046</v>
      </c>
    </row>
    <row r="7998" spans="1:4" hidden="1">
      <c r="A7998" t="s">
        <v>3083</v>
      </c>
      <c r="B7998">
        <v>30</v>
      </c>
      <c r="C7998">
        <v>72</v>
      </c>
      <c r="D7998" t="s">
        <v>2046</v>
      </c>
    </row>
    <row r="7999" spans="1:4" hidden="1">
      <c r="A7999" t="s">
        <v>106</v>
      </c>
      <c r="B7999">
        <v>30</v>
      </c>
      <c r="C7999">
        <v>920</v>
      </c>
      <c r="D7999" t="s">
        <v>2046</v>
      </c>
    </row>
    <row r="8000" spans="1:4" hidden="1">
      <c r="A8000" t="s">
        <v>1723</v>
      </c>
      <c r="B8000">
        <v>30</v>
      </c>
      <c r="C8000">
        <v>230</v>
      </c>
      <c r="D8000" t="s">
        <v>2046</v>
      </c>
    </row>
    <row r="8001" spans="1:4" hidden="1">
      <c r="A8001" t="s">
        <v>162</v>
      </c>
      <c r="B8001">
        <v>30</v>
      </c>
      <c r="C8001">
        <v>230</v>
      </c>
      <c r="D8001" t="s">
        <v>2046</v>
      </c>
    </row>
    <row r="8002" spans="1:4" hidden="1">
      <c r="A8002" t="s">
        <v>530</v>
      </c>
      <c r="B8002">
        <v>30</v>
      </c>
      <c r="C8002">
        <v>230</v>
      </c>
      <c r="D8002" t="s">
        <v>2046</v>
      </c>
    </row>
    <row r="8003" spans="1:4" hidden="1">
      <c r="A8003" t="s">
        <v>164</v>
      </c>
      <c r="B8003">
        <v>30</v>
      </c>
      <c r="C8003">
        <v>230</v>
      </c>
      <c r="D8003" t="s">
        <v>2046</v>
      </c>
    </row>
    <row r="8004" spans="1:4" hidden="1">
      <c r="A8004" t="s">
        <v>262</v>
      </c>
      <c r="B8004">
        <v>30</v>
      </c>
      <c r="C8004">
        <v>230</v>
      </c>
      <c r="D8004" t="s">
        <v>2046</v>
      </c>
    </row>
    <row r="8005" spans="1:4" hidden="1">
      <c r="A8005" t="s">
        <v>391</v>
      </c>
      <c r="B8005">
        <v>30</v>
      </c>
      <c r="C8005">
        <v>230</v>
      </c>
      <c r="D8005" t="s">
        <v>2046</v>
      </c>
    </row>
    <row r="8006" spans="1:4" hidden="1">
      <c r="A8006" t="s">
        <v>329</v>
      </c>
      <c r="B8006">
        <v>30</v>
      </c>
      <c r="C8006">
        <v>230</v>
      </c>
      <c r="D8006" t="s">
        <v>2046</v>
      </c>
    </row>
    <row r="8007" spans="1:4" hidden="1">
      <c r="A8007" t="s">
        <v>8</v>
      </c>
      <c r="B8007">
        <v>30</v>
      </c>
      <c r="C8007">
        <v>230</v>
      </c>
      <c r="D8007" t="s">
        <v>2046</v>
      </c>
    </row>
    <row r="8008" spans="1:4" hidden="1">
      <c r="A8008" t="s">
        <v>62</v>
      </c>
      <c r="B8008">
        <v>30</v>
      </c>
      <c r="C8008">
        <v>230</v>
      </c>
      <c r="D8008" t="s">
        <v>2046</v>
      </c>
    </row>
    <row r="8009" spans="1:4" hidden="1">
      <c r="A8009" t="s">
        <v>63</v>
      </c>
      <c r="B8009">
        <v>30</v>
      </c>
      <c r="C8009">
        <v>230</v>
      </c>
      <c r="D8009" t="s">
        <v>2046</v>
      </c>
    </row>
    <row r="8010" spans="1:4" hidden="1">
      <c r="A8010" t="s">
        <v>64</v>
      </c>
      <c r="B8010">
        <v>30</v>
      </c>
      <c r="C8010">
        <v>230</v>
      </c>
      <c r="D8010" t="s">
        <v>2046</v>
      </c>
    </row>
    <row r="8011" spans="1:4" hidden="1">
      <c r="A8011" t="s">
        <v>65</v>
      </c>
      <c r="B8011">
        <v>30</v>
      </c>
      <c r="C8011">
        <v>230</v>
      </c>
      <c r="D8011" t="s">
        <v>2046</v>
      </c>
    </row>
    <row r="8012" spans="1:4" hidden="1">
      <c r="A8012" t="s">
        <v>66</v>
      </c>
      <c r="B8012">
        <v>30</v>
      </c>
      <c r="C8012">
        <v>230</v>
      </c>
      <c r="D8012" t="s">
        <v>2046</v>
      </c>
    </row>
    <row r="8013" spans="1:4" hidden="1">
      <c r="A8013" t="s">
        <v>10</v>
      </c>
      <c r="B8013">
        <v>30</v>
      </c>
      <c r="C8013">
        <v>230</v>
      </c>
      <c r="D8013" t="s">
        <v>2046</v>
      </c>
    </row>
    <row r="8014" spans="1:4" hidden="1">
      <c r="A8014" t="s">
        <v>12</v>
      </c>
      <c r="B8014">
        <v>30</v>
      </c>
      <c r="C8014">
        <v>460</v>
      </c>
      <c r="D8014" t="s">
        <v>2046</v>
      </c>
    </row>
    <row r="8015" spans="1:4" hidden="1">
      <c r="A8015" t="s">
        <v>372</v>
      </c>
      <c r="B8015">
        <v>30</v>
      </c>
      <c r="C8015">
        <v>230</v>
      </c>
      <c r="D8015" t="s">
        <v>2046</v>
      </c>
    </row>
    <row r="8016" spans="1:4" hidden="1">
      <c r="A8016" t="s">
        <v>508</v>
      </c>
      <c r="B8016">
        <v>30</v>
      </c>
      <c r="C8016">
        <v>230</v>
      </c>
      <c r="D8016" t="s">
        <v>2046</v>
      </c>
    </row>
    <row r="8017" spans="1:4" hidden="1">
      <c r="A8017" t="s">
        <v>330</v>
      </c>
      <c r="B8017">
        <v>30</v>
      </c>
      <c r="C8017">
        <v>460</v>
      </c>
      <c r="D8017" t="s">
        <v>2046</v>
      </c>
    </row>
    <row r="8018" spans="1:4" hidden="1">
      <c r="A8018" t="s">
        <v>2231</v>
      </c>
      <c r="B8018">
        <v>30</v>
      </c>
      <c r="C8018">
        <v>2070</v>
      </c>
      <c r="D8018" t="s">
        <v>2046</v>
      </c>
    </row>
    <row r="8019" spans="1:4" hidden="1">
      <c r="A8019" t="s">
        <v>392</v>
      </c>
      <c r="B8019">
        <v>30</v>
      </c>
      <c r="C8019">
        <v>230</v>
      </c>
      <c r="D8019" t="s">
        <v>2046</v>
      </c>
    </row>
    <row r="8020" spans="1:4" hidden="1">
      <c r="A8020" t="s">
        <v>331</v>
      </c>
      <c r="B8020">
        <v>30</v>
      </c>
      <c r="C8020">
        <v>230</v>
      </c>
      <c r="D8020" t="s">
        <v>2046</v>
      </c>
    </row>
    <row r="8021" spans="1:4" hidden="1">
      <c r="A8021" t="s">
        <v>438</v>
      </c>
      <c r="B8021">
        <v>30</v>
      </c>
      <c r="C8021">
        <v>230</v>
      </c>
      <c r="D8021" t="s">
        <v>2046</v>
      </c>
    </row>
    <row r="8022" spans="1:4" hidden="1">
      <c r="A8022" t="s">
        <v>332</v>
      </c>
      <c r="B8022">
        <v>30</v>
      </c>
      <c r="C8022">
        <v>690</v>
      </c>
      <c r="D8022" t="s">
        <v>2046</v>
      </c>
    </row>
    <row r="8023" spans="1:4" hidden="1">
      <c r="A8023" t="s">
        <v>2232</v>
      </c>
      <c r="B8023">
        <v>30</v>
      </c>
      <c r="C8023">
        <v>460</v>
      </c>
      <c r="D8023" t="s">
        <v>2046</v>
      </c>
    </row>
    <row r="8024" spans="1:4" hidden="1">
      <c r="A8024" t="s">
        <v>333</v>
      </c>
      <c r="B8024">
        <v>30</v>
      </c>
      <c r="C8024">
        <v>460</v>
      </c>
      <c r="D8024" t="s">
        <v>2046</v>
      </c>
    </row>
    <row r="8025" spans="1:4" hidden="1">
      <c r="A8025" t="s">
        <v>279</v>
      </c>
      <c r="B8025">
        <v>30</v>
      </c>
      <c r="C8025">
        <v>920</v>
      </c>
      <c r="D8025" t="s">
        <v>2046</v>
      </c>
    </row>
    <row r="8026" spans="1:4" hidden="1">
      <c r="A8026" t="s">
        <v>393</v>
      </c>
      <c r="B8026">
        <v>30</v>
      </c>
      <c r="C8026">
        <v>460</v>
      </c>
      <c r="D8026" t="s">
        <v>2046</v>
      </c>
    </row>
    <row r="8027" spans="1:4" hidden="1">
      <c r="A8027" t="s">
        <v>2233</v>
      </c>
      <c r="B8027">
        <v>30</v>
      </c>
      <c r="C8027">
        <v>230</v>
      </c>
      <c r="D8027" t="s">
        <v>2046</v>
      </c>
    </row>
    <row r="8028" spans="1:4" hidden="1">
      <c r="A8028" t="s">
        <v>67</v>
      </c>
      <c r="B8028">
        <v>30</v>
      </c>
      <c r="C8028">
        <v>1150</v>
      </c>
      <c r="D8028" t="s">
        <v>2046</v>
      </c>
    </row>
    <row r="8029" spans="1:4" hidden="1">
      <c r="A8029" t="s">
        <v>68</v>
      </c>
      <c r="B8029">
        <v>30</v>
      </c>
      <c r="C8029">
        <v>230</v>
      </c>
      <c r="D8029" t="s">
        <v>2046</v>
      </c>
    </row>
    <row r="8030" spans="1:4" hidden="1">
      <c r="A8030" t="s">
        <v>69</v>
      </c>
      <c r="B8030">
        <v>30</v>
      </c>
      <c r="C8030">
        <v>230</v>
      </c>
      <c r="D8030" t="s">
        <v>2046</v>
      </c>
    </row>
    <row r="8031" spans="1:4" hidden="1">
      <c r="A8031" t="s">
        <v>70</v>
      </c>
      <c r="B8031">
        <v>30</v>
      </c>
      <c r="C8031">
        <v>230</v>
      </c>
      <c r="D8031" t="s">
        <v>2046</v>
      </c>
    </row>
    <row r="8032" spans="1:4" hidden="1">
      <c r="A8032" t="s">
        <v>71</v>
      </c>
      <c r="B8032">
        <v>30</v>
      </c>
      <c r="C8032">
        <v>230</v>
      </c>
      <c r="D8032" t="s">
        <v>2046</v>
      </c>
    </row>
    <row r="8033" spans="1:4" hidden="1">
      <c r="A8033" t="s">
        <v>108</v>
      </c>
      <c r="B8033">
        <v>30</v>
      </c>
      <c r="C8033">
        <v>230</v>
      </c>
      <c r="D8033" t="s">
        <v>2046</v>
      </c>
    </row>
    <row r="8034" spans="1:4" hidden="1">
      <c r="A8034" t="s">
        <v>548</v>
      </c>
      <c r="B8034">
        <v>30</v>
      </c>
      <c r="C8034">
        <v>230</v>
      </c>
      <c r="D8034" t="s">
        <v>2046</v>
      </c>
    </row>
    <row r="8035" spans="1:4" hidden="1">
      <c r="A8035" t="s">
        <v>263</v>
      </c>
      <c r="B8035">
        <v>30</v>
      </c>
      <c r="C8035">
        <v>460</v>
      </c>
      <c r="D8035" t="s">
        <v>2046</v>
      </c>
    </row>
    <row r="8036" spans="1:4" hidden="1">
      <c r="A8036" t="s">
        <v>2234</v>
      </c>
      <c r="B8036">
        <v>30</v>
      </c>
      <c r="C8036">
        <v>230</v>
      </c>
      <c r="D8036" t="s">
        <v>2046</v>
      </c>
    </row>
    <row r="8037" spans="1:4" hidden="1">
      <c r="A8037" t="s">
        <v>440</v>
      </c>
      <c r="B8037">
        <v>30</v>
      </c>
      <c r="C8037">
        <v>230</v>
      </c>
      <c r="D8037" t="s">
        <v>2046</v>
      </c>
    </row>
    <row r="8038" spans="1:4" hidden="1">
      <c r="A8038" t="s">
        <v>167</v>
      </c>
      <c r="B8038">
        <v>30</v>
      </c>
      <c r="C8038">
        <v>920</v>
      </c>
      <c r="D8038" t="s">
        <v>2046</v>
      </c>
    </row>
    <row r="8039" spans="1:4" hidden="1">
      <c r="A8039" t="s">
        <v>574</v>
      </c>
      <c r="B8039">
        <v>30</v>
      </c>
      <c r="C8039">
        <v>230</v>
      </c>
      <c r="D8039" t="s">
        <v>2046</v>
      </c>
    </row>
    <row r="8040" spans="1:4" hidden="1">
      <c r="A8040" t="s">
        <v>2235</v>
      </c>
      <c r="B8040">
        <v>30</v>
      </c>
      <c r="C8040">
        <v>230</v>
      </c>
      <c r="D8040" t="s">
        <v>2046</v>
      </c>
    </row>
    <row r="8041" spans="1:4" hidden="1">
      <c r="A8041" t="s">
        <v>13</v>
      </c>
      <c r="B8041">
        <v>30</v>
      </c>
      <c r="C8041">
        <v>460</v>
      </c>
      <c r="D8041" t="s">
        <v>2046</v>
      </c>
    </row>
    <row r="8042" spans="1:4" hidden="1">
      <c r="A8042" t="s">
        <v>73</v>
      </c>
      <c r="B8042">
        <v>30</v>
      </c>
      <c r="C8042">
        <v>460</v>
      </c>
      <c r="D8042" t="s">
        <v>2046</v>
      </c>
    </row>
    <row r="8043" spans="1:4" hidden="1">
      <c r="A8043" t="s">
        <v>2236</v>
      </c>
      <c r="B8043">
        <v>30</v>
      </c>
      <c r="C8043">
        <v>230</v>
      </c>
      <c r="D8043" t="s">
        <v>2046</v>
      </c>
    </row>
    <row r="8044" spans="1:4" hidden="1">
      <c r="A8044" t="s">
        <v>74</v>
      </c>
      <c r="B8044">
        <v>30</v>
      </c>
      <c r="C8044">
        <v>230</v>
      </c>
      <c r="D8044" t="s">
        <v>2046</v>
      </c>
    </row>
    <row r="8045" spans="1:4" hidden="1">
      <c r="A8045" t="s">
        <v>2237</v>
      </c>
      <c r="B8045">
        <v>30</v>
      </c>
      <c r="C8045">
        <v>460</v>
      </c>
      <c r="D8045" t="s">
        <v>2046</v>
      </c>
    </row>
    <row r="8046" spans="1:4" hidden="1">
      <c r="A8046" t="s">
        <v>528</v>
      </c>
      <c r="B8046">
        <v>30</v>
      </c>
      <c r="C8046">
        <v>460</v>
      </c>
      <c r="D8046" t="s">
        <v>2046</v>
      </c>
    </row>
    <row r="8047" spans="1:4" hidden="1">
      <c r="A8047" t="s">
        <v>75</v>
      </c>
      <c r="B8047">
        <v>30</v>
      </c>
      <c r="C8047">
        <v>460</v>
      </c>
      <c r="D8047" t="s">
        <v>2046</v>
      </c>
    </row>
    <row r="8048" spans="1:4" hidden="1">
      <c r="A8048" t="s">
        <v>109</v>
      </c>
      <c r="B8048">
        <v>30</v>
      </c>
      <c r="C8048">
        <v>230</v>
      </c>
      <c r="D8048" t="s">
        <v>2046</v>
      </c>
    </row>
    <row r="8049" spans="1:4" hidden="1">
      <c r="A8049" t="s">
        <v>462</v>
      </c>
      <c r="B8049">
        <v>30</v>
      </c>
      <c r="C8049">
        <v>230</v>
      </c>
      <c r="D8049" t="s">
        <v>2046</v>
      </c>
    </row>
    <row r="8050" spans="1:4" hidden="1">
      <c r="A8050" t="s">
        <v>463</v>
      </c>
      <c r="B8050">
        <v>30</v>
      </c>
      <c r="C8050">
        <v>230</v>
      </c>
      <c r="D8050" t="s">
        <v>2046</v>
      </c>
    </row>
    <row r="8051" spans="1:4" hidden="1">
      <c r="A8051" t="s">
        <v>464</v>
      </c>
      <c r="B8051">
        <v>30</v>
      </c>
      <c r="C8051">
        <v>230</v>
      </c>
      <c r="D8051" t="s">
        <v>2046</v>
      </c>
    </row>
    <row r="8052" spans="1:4" hidden="1">
      <c r="A8052" t="s">
        <v>486</v>
      </c>
      <c r="B8052">
        <v>30</v>
      </c>
      <c r="C8052">
        <v>230</v>
      </c>
      <c r="D8052" t="s">
        <v>2046</v>
      </c>
    </row>
    <row r="8053" spans="1:4" hidden="1">
      <c r="A8053" t="s">
        <v>395</v>
      </c>
      <c r="B8053">
        <v>30</v>
      </c>
      <c r="C8053">
        <v>230</v>
      </c>
      <c r="D8053" t="s">
        <v>2046</v>
      </c>
    </row>
    <row r="8054" spans="1:4" hidden="1">
      <c r="A8054" t="s">
        <v>301</v>
      </c>
      <c r="B8054">
        <v>30</v>
      </c>
      <c r="C8054">
        <v>230</v>
      </c>
      <c r="D8054" t="s">
        <v>2046</v>
      </c>
    </row>
    <row r="8055" spans="1:4" hidden="1">
      <c r="A8055" t="s">
        <v>76</v>
      </c>
      <c r="B8055">
        <v>30</v>
      </c>
      <c r="C8055">
        <v>230</v>
      </c>
      <c r="D8055" t="s">
        <v>2046</v>
      </c>
    </row>
    <row r="8056" spans="1:4" hidden="1">
      <c r="A8056" t="s">
        <v>168</v>
      </c>
      <c r="B8056">
        <v>30</v>
      </c>
      <c r="C8056">
        <v>230</v>
      </c>
      <c r="D8056" t="s">
        <v>2046</v>
      </c>
    </row>
    <row r="8057" spans="1:4" hidden="1">
      <c r="A8057" t="s">
        <v>14</v>
      </c>
      <c r="B8057">
        <v>30</v>
      </c>
      <c r="C8057">
        <v>690</v>
      </c>
      <c r="D8057" t="s">
        <v>2046</v>
      </c>
    </row>
    <row r="8058" spans="1:4" hidden="1">
      <c r="A8058" t="s">
        <v>15</v>
      </c>
      <c r="B8058">
        <v>30</v>
      </c>
      <c r="C8058">
        <v>460</v>
      </c>
      <c r="D8058" t="s">
        <v>2046</v>
      </c>
    </row>
    <row r="8059" spans="1:4" hidden="1">
      <c r="A8059" t="s">
        <v>472</v>
      </c>
      <c r="B8059">
        <v>30</v>
      </c>
      <c r="C8059">
        <v>920</v>
      </c>
      <c r="D8059" t="s">
        <v>2046</v>
      </c>
    </row>
    <row r="8060" spans="1:4" hidden="1">
      <c r="A8060" t="s">
        <v>16</v>
      </c>
      <c r="B8060">
        <v>30</v>
      </c>
      <c r="C8060">
        <v>460</v>
      </c>
      <c r="D8060" t="s">
        <v>2046</v>
      </c>
    </row>
    <row r="8061" spans="1:4" hidden="1">
      <c r="A8061" t="s">
        <v>17</v>
      </c>
      <c r="B8061">
        <v>30</v>
      </c>
      <c r="C8061">
        <v>460</v>
      </c>
      <c r="D8061" t="s">
        <v>2046</v>
      </c>
    </row>
    <row r="8062" spans="1:4" hidden="1">
      <c r="A8062" t="s">
        <v>18</v>
      </c>
      <c r="B8062">
        <v>30</v>
      </c>
      <c r="C8062">
        <v>1380</v>
      </c>
      <c r="D8062" t="s">
        <v>2046</v>
      </c>
    </row>
    <row r="8063" spans="1:4" hidden="1">
      <c r="A8063" t="s">
        <v>396</v>
      </c>
      <c r="B8063">
        <v>30</v>
      </c>
      <c r="C8063">
        <v>2760</v>
      </c>
      <c r="D8063" t="s">
        <v>2046</v>
      </c>
    </row>
    <row r="8064" spans="1:4" hidden="1">
      <c r="A8064" t="s">
        <v>19</v>
      </c>
      <c r="B8064">
        <v>30</v>
      </c>
      <c r="C8064">
        <v>460</v>
      </c>
      <c r="D8064" t="s">
        <v>2046</v>
      </c>
    </row>
    <row r="8065" spans="1:4" hidden="1">
      <c r="A8065" t="s">
        <v>21</v>
      </c>
      <c r="B8065">
        <v>30</v>
      </c>
      <c r="C8065">
        <v>1380</v>
      </c>
      <c r="D8065" t="s">
        <v>2046</v>
      </c>
    </row>
    <row r="8066" spans="1:4" hidden="1">
      <c r="A8066" t="s">
        <v>22</v>
      </c>
      <c r="B8066">
        <v>30</v>
      </c>
      <c r="C8066">
        <v>1380</v>
      </c>
      <c r="D8066" t="s">
        <v>2046</v>
      </c>
    </row>
    <row r="8067" spans="1:4" hidden="1">
      <c r="A8067" t="s">
        <v>23</v>
      </c>
      <c r="B8067">
        <v>30</v>
      </c>
      <c r="C8067">
        <v>230</v>
      </c>
      <c r="D8067" t="s">
        <v>2046</v>
      </c>
    </row>
    <row r="8068" spans="1:4" hidden="1">
      <c r="A8068" t="s">
        <v>169</v>
      </c>
      <c r="B8068">
        <v>30</v>
      </c>
      <c r="C8068">
        <v>230</v>
      </c>
      <c r="D8068" t="s">
        <v>2046</v>
      </c>
    </row>
    <row r="8069" spans="1:4" hidden="1">
      <c r="A8069" t="s">
        <v>24</v>
      </c>
      <c r="B8069">
        <v>30</v>
      </c>
      <c r="C8069">
        <v>230</v>
      </c>
      <c r="D8069" t="s">
        <v>2046</v>
      </c>
    </row>
    <row r="8070" spans="1:4" hidden="1">
      <c r="A8070" t="s">
        <v>170</v>
      </c>
      <c r="B8070">
        <v>30</v>
      </c>
      <c r="C8070">
        <v>230</v>
      </c>
      <c r="D8070" t="s">
        <v>2046</v>
      </c>
    </row>
    <row r="8071" spans="1:4" hidden="1">
      <c r="A8071" t="s">
        <v>25</v>
      </c>
      <c r="B8071">
        <v>30</v>
      </c>
      <c r="C8071">
        <v>230</v>
      </c>
      <c r="D8071" t="s">
        <v>2046</v>
      </c>
    </row>
    <row r="8072" spans="1:4" hidden="1">
      <c r="A8072" t="s">
        <v>171</v>
      </c>
      <c r="B8072">
        <v>30</v>
      </c>
      <c r="C8072">
        <v>230</v>
      </c>
      <c r="D8072" t="s">
        <v>2046</v>
      </c>
    </row>
    <row r="8073" spans="1:4" hidden="1">
      <c r="A8073" t="s">
        <v>26</v>
      </c>
      <c r="B8073">
        <v>30</v>
      </c>
      <c r="C8073">
        <v>230</v>
      </c>
      <c r="D8073" t="s">
        <v>2046</v>
      </c>
    </row>
    <row r="8074" spans="1:4" hidden="1">
      <c r="A8074" t="s">
        <v>2238</v>
      </c>
      <c r="B8074">
        <v>30</v>
      </c>
      <c r="C8074">
        <v>230</v>
      </c>
      <c r="D8074" t="s">
        <v>2046</v>
      </c>
    </row>
    <row r="8075" spans="1:4" hidden="1">
      <c r="A8075" t="s">
        <v>2239</v>
      </c>
      <c r="B8075">
        <v>30</v>
      </c>
      <c r="C8075">
        <v>230</v>
      </c>
      <c r="D8075" t="s">
        <v>2046</v>
      </c>
    </row>
    <row r="8076" spans="1:4" hidden="1">
      <c r="A8076" t="s">
        <v>1712</v>
      </c>
      <c r="B8076">
        <v>30</v>
      </c>
      <c r="C8076">
        <v>230</v>
      </c>
      <c r="D8076" t="s">
        <v>2046</v>
      </c>
    </row>
    <row r="8077" spans="1:4" hidden="1">
      <c r="A8077" t="s">
        <v>27</v>
      </c>
      <c r="B8077">
        <v>30</v>
      </c>
      <c r="C8077">
        <v>920</v>
      </c>
      <c r="D8077" t="s">
        <v>2046</v>
      </c>
    </row>
    <row r="8078" spans="1:4" hidden="1">
      <c r="A8078" t="s">
        <v>1698</v>
      </c>
      <c r="B8078">
        <v>30</v>
      </c>
      <c r="C8078">
        <v>460</v>
      </c>
      <c r="D8078" t="s">
        <v>2046</v>
      </c>
    </row>
    <row r="8079" spans="1:4" hidden="1">
      <c r="A8079" t="s">
        <v>28</v>
      </c>
      <c r="B8079">
        <v>30</v>
      </c>
      <c r="C8079">
        <v>460</v>
      </c>
      <c r="D8079" t="s">
        <v>2046</v>
      </c>
    </row>
    <row r="8080" spans="1:4" hidden="1">
      <c r="A8080" t="s">
        <v>110</v>
      </c>
      <c r="B8080">
        <v>30</v>
      </c>
      <c r="C8080">
        <v>230</v>
      </c>
      <c r="D8080" t="s">
        <v>2046</v>
      </c>
    </row>
    <row r="8081" spans="1:4" hidden="1">
      <c r="A8081" t="s">
        <v>172</v>
      </c>
      <c r="B8081">
        <v>30</v>
      </c>
      <c r="C8081">
        <v>230</v>
      </c>
      <c r="D8081" t="s">
        <v>2046</v>
      </c>
    </row>
    <row r="8082" spans="1:4" hidden="1">
      <c r="A8082" t="s">
        <v>29</v>
      </c>
      <c r="B8082">
        <v>30</v>
      </c>
      <c r="C8082">
        <v>230</v>
      </c>
      <c r="D8082" t="s">
        <v>2046</v>
      </c>
    </row>
    <row r="8083" spans="1:4" hidden="1">
      <c r="A8083" t="s">
        <v>111</v>
      </c>
      <c r="B8083">
        <v>30</v>
      </c>
      <c r="C8083">
        <v>230</v>
      </c>
      <c r="D8083" t="s">
        <v>2046</v>
      </c>
    </row>
    <row r="8084" spans="1:4" hidden="1">
      <c r="A8084" t="s">
        <v>173</v>
      </c>
      <c r="B8084">
        <v>30</v>
      </c>
      <c r="C8084">
        <v>230</v>
      </c>
      <c r="D8084" t="s">
        <v>2046</v>
      </c>
    </row>
    <row r="8085" spans="1:4" hidden="1">
      <c r="A8085" t="s">
        <v>30</v>
      </c>
      <c r="B8085">
        <v>30</v>
      </c>
      <c r="C8085">
        <v>230</v>
      </c>
      <c r="D8085" t="s">
        <v>2046</v>
      </c>
    </row>
    <row r="8086" spans="1:4" hidden="1">
      <c r="A8086" t="s">
        <v>397</v>
      </c>
      <c r="B8086">
        <v>30</v>
      </c>
      <c r="C8086">
        <v>460</v>
      </c>
      <c r="D8086" t="s">
        <v>2046</v>
      </c>
    </row>
    <row r="8087" spans="1:4" hidden="1">
      <c r="A8087" t="s">
        <v>31</v>
      </c>
      <c r="B8087">
        <v>30</v>
      </c>
      <c r="C8087">
        <v>920</v>
      </c>
      <c r="D8087" t="s">
        <v>2046</v>
      </c>
    </row>
    <row r="8088" spans="1:4" hidden="1">
      <c r="A8088" t="s">
        <v>422</v>
      </c>
      <c r="B8088">
        <v>30</v>
      </c>
      <c r="C8088">
        <v>920</v>
      </c>
      <c r="D8088" t="s">
        <v>2046</v>
      </c>
    </row>
    <row r="8089" spans="1:4" hidden="1">
      <c r="A8089" t="s">
        <v>32</v>
      </c>
      <c r="B8089">
        <v>30</v>
      </c>
      <c r="C8089">
        <v>460</v>
      </c>
      <c r="D8089" t="s">
        <v>2046</v>
      </c>
    </row>
    <row r="8090" spans="1:4" hidden="1">
      <c r="A8090" t="s">
        <v>33</v>
      </c>
      <c r="B8090">
        <v>30</v>
      </c>
      <c r="C8090">
        <v>690</v>
      </c>
      <c r="D8090" t="s">
        <v>2046</v>
      </c>
    </row>
    <row r="8091" spans="1:4" hidden="1">
      <c r="A8091" t="s">
        <v>34</v>
      </c>
      <c r="B8091">
        <v>30</v>
      </c>
      <c r="C8091">
        <v>690</v>
      </c>
      <c r="D8091" t="s">
        <v>2046</v>
      </c>
    </row>
    <row r="8092" spans="1:4" hidden="1">
      <c r="A8092" t="s">
        <v>35</v>
      </c>
      <c r="B8092">
        <v>30</v>
      </c>
      <c r="C8092">
        <v>460</v>
      </c>
      <c r="D8092" t="s">
        <v>2046</v>
      </c>
    </row>
    <row r="8093" spans="1:4" hidden="1">
      <c r="A8093" t="s">
        <v>398</v>
      </c>
      <c r="B8093">
        <v>30</v>
      </c>
      <c r="C8093">
        <v>460</v>
      </c>
      <c r="D8093" t="s">
        <v>2046</v>
      </c>
    </row>
    <row r="8094" spans="1:4" hidden="1">
      <c r="A8094" t="s">
        <v>423</v>
      </c>
      <c r="B8094">
        <v>30</v>
      </c>
      <c r="C8094">
        <v>460</v>
      </c>
      <c r="D8094" t="s">
        <v>2046</v>
      </c>
    </row>
    <row r="8095" spans="1:4" hidden="1">
      <c r="A8095" t="s">
        <v>400</v>
      </c>
      <c r="B8095">
        <v>30</v>
      </c>
      <c r="C8095">
        <v>1610</v>
      </c>
      <c r="D8095" t="s">
        <v>2046</v>
      </c>
    </row>
    <row r="8096" spans="1:4" hidden="1">
      <c r="A8096" t="s">
        <v>36</v>
      </c>
      <c r="B8096">
        <v>30</v>
      </c>
      <c r="C8096">
        <v>230</v>
      </c>
      <c r="D8096" t="s">
        <v>2046</v>
      </c>
    </row>
    <row r="8097" spans="1:4" hidden="1">
      <c r="A8097" t="s">
        <v>37</v>
      </c>
      <c r="B8097">
        <v>30</v>
      </c>
      <c r="C8097">
        <v>230</v>
      </c>
      <c r="D8097" t="s">
        <v>2046</v>
      </c>
    </row>
    <row r="8098" spans="1:4" hidden="1">
      <c r="A8098" t="s">
        <v>38</v>
      </c>
      <c r="B8098">
        <v>30</v>
      </c>
      <c r="C8098">
        <v>230</v>
      </c>
      <c r="D8098" t="s">
        <v>2046</v>
      </c>
    </row>
    <row r="8099" spans="1:4" hidden="1">
      <c r="A8099" t="s">
        <v>39</v>
      </c>
      <c r="B8099">
        <v>30</v>
      </c>
      <c r="C8099">
        <v>230</v>
      </c>
      <c r="D8099" t="s">
        <v>2046</v>
      </c>
    </row>
    <row r="8100" spans="1:4" hidden="1">
      <c r="A8100" t="s">
        <v>40</v>
      </c>
      <c r="B8100">
        <v>30</v>
      </c>
      <c r="C8100">
        <v>230</v>
      </c>
      <c r="D8100" t="s">
        <v>2046</v>
      </c>
    </row>
    <row r="8101" spans="1:4" hidden="1">
      <c r="A8101" t="s">
        <v>424</v>
      </c>
      <c r="B8101">
        <v>30</v>
      </c>
      <c r="C8101">
        <v>690</v>
      </c>
      <c r="D8101" t="s">
        <v>2046</v>
      </c>
    </row>
    <row r="8102" spans="1:4" hidden="1">
      <c r="A8102" t="s">
        <v>2240</v>
      </c>
      <c r="B8102">
        <v>30</v>
      </c>
      <c r="C8102">
        <v>230</v>
      </c>
      <c r="D8102" t="s">
        <v>2046</v>
      </c>
    </row>
    <row r="8103" spans="1:4" hidden="1">
      <c r="A8103" t="s">
        <v>41</v>
      </c>
      <c r="B8103">
        <v>30</v>
      </c>
      <c r="C8103">
        <v>230</v>
      </c>
      <c r="D8103" t="s">
        <v>2046</v>
      </c>
    </row>
    <row r="8104" spans="1:4" hidden="1">
      <c r="A8104" t="s">
        <v>42</v>
      </c>
      <c r="B8104">
        <v>30</v>
      </c>
      <c r="C8104">
        <v>920</v>
      </c>
      <c r="D8104" t="s">
        <v>2046</v>
      </c>
    </row>
    <row r="8105" spans="1:4" hidden="1">
      <c r="A8105" t="s">
        <v>473</v>
      </c>
      <c r="B8105">
        <v>30</v>
      </c>
      <c r="C8105">
        <v>460</v>
      </c>
      <c r="D8105" t="s">
        <v>2046</v>
      </c>
    </row>
    <row r="8106" spans="1:4" hidden="1">
      <c r="A8106" t="s">
        <v>43</v>
      </c>
      <c r="B8106">
        <v>30</v>
      </c>
      <c r="C8106">
        <v>460</v>
      </c>
      <c r="D8106" t="s">
        <v>2046</v>
      </c>
    </row>
    <row r="8107" spans="1:4" hidden="1">
      <c r="A8107" t="s">
        <v>474</v>
      </c>
      <c r="B8107">
        <v>30</v>
      </c>
      <c r="C8107">
        <v>2146</v>
      </c>
      <c r="D8107" t="s">
        <v>2046</v>
      </c>
    </row>
    <row r="8108" spans="1:4" hidden="1">
      <c r="A8108" t="s">
        <v>174</v>
      </c>
      <c r="B8108">
        <v>30</v>
      </c>
      <c r="C8108">
        <v>920</v>
      </c>
      <c r="D8108" t="s">
        <v>2046</v>
      </c>
    </row>
    <row r="8109" spans="1:4" hidden="1">
      <c r="A8109" t="s">
        <v>425</v>
      </c>
      <c r="B8109">
        <v>30</v>
      </c>
      <c r="C8109">
        <v>460</v>
      </c>
      <c r="D8109" t="s">
        <v>2046</v>
      </c>
    </row>
    <row r="8110" spans="1:4" hidden="1">
      <c r="A8110" t="s">
        <v>175</v>
      </c>
      <c r="B8110">
        <v>30</v>
      </c>
      <c r="C8110">
        <v>690</v>
      </c>
      <c r="D8110" t="s">
        <v>2046</v>
      </c>
    </row>
    <row r="8111" spans="1:4" hidden="1">
      <c r="A8111" t="s">
        <v>2267</v>
      </c>
      <c r="B8111">
        <v>30</v>
      </c>
      <c r="C8111">
        <v>996</v>
      </c>
      <c r="D8111" t="s">
        <v>2046</v>
      </c>
    </row>
    <row r="8112" spans="1:4" hidden="1">
      <c r="A8112" t="s">
        <v>426</v>
      </c>
      <c r="B8112">
        <v>30</v>
      </c>
      <c r="C8112">
        <v>230</v>
      </c>
      <c r="D8112" t="s">
        <v>2046</v>
      </c>
    </row>
    <row r="8113" spans="1:4" hidden="1">
      <c r="A8113" t="s">
        <v>531</v>
      </c>
      <c r="B8113">
        <v>30</v>
      </c>
      <c r="C8113">
        <v>230</v>
      </c>
      <c r="D8113" t="s">
        <v>2046</v>
      </c>
    </row>
    <row r="8114" spans="1:4" hidden="1">
      <c r="A8114" t="s">
        <v>2268</v>
      </c>
      <c r="B8114">
        <v>30</v>
      </c>
      <c r="C8114">
        <v>498</v>
      </c>
      <c r="D8114" t="s">
        <v>2046</v>
      </c>
    </row>
    <row r="8115" spans="1:4" hidden="1">
      <c r="A8115" t="s">
        <v>2269</v>
      </c>
      <c r="B8115">
        <v>30</v>
      </c>
      <c r="C8115">
        <v>498</v>
      </c>
      <c r="D8115" t="s">
        <v>2046</v>
      </c>
    </row>
    <row r="8116" spans="1:4" hidden="1">
      <c r="A8116" t="s">
        <v>2270</v>
      </c>
      <c r="B8116">
        <v>30</v>
      </c>
      <c r="C8116">
        <v>498</v>
      </c>
      <c r="D8116" t="s">
        <v>2046</v>
      </c>
    </row>
    <row r="8117" spans="1:4" hidden="1">
      <c r="A8117" t="s">
        <v>2271</v>
      </c>
      <c r="B8117">
        <v>30</v>
      </c>
      <c r="C8117">
        <v>342</v>
      </c>
      <c r="D8117" t="s">
        <v>2046</v>
      </c>
    </row>
    <row r="8118" spans="1:4" hidden="1">
      <c r="A8118" t="s">
        <v>2272</v>
      </c>
      <c r="B8118">
        <v>30</v>
      </c>
      <c r="C8118">
        <v>342</v>
      </c>
      <c r="D8118" t="s">
        <v>2046</v>
      </c>
    </row>
    <row r="8119" spans="1:4" hidden="1">
      <c r="A8119" t="s">
        <v>2273</v>
      </c>
      <c r="B8119">
        <v>30</v>
      </c>
      <c r="C8119">
        <v>342</v>
      </c>
      <c r="D8119" t="s">
        <v>2046</v>
      </c>
    </row>
    <row r="8120" spans="1:4" hidden="1">
      <c r="A8120" t="s">
        <v>2274</v>
      </c>
      <c r="B8120">
        <v>30</v>
      </c>
      <c r="C8120">
        <v>342</v>
      </c>
      <c r="D8120" t="s">
        <v>2046</v>
      </c>
    </row>
    <row r="8121" spans="1:4" hidden="1">
      <c r="A8121" t="s">
        <v>2275</v>
      </c>
      <c r="B8121">
        <v>30</v>
      </c>
      <c r="C8121">
        <v>342</v>
      </c>
      <c r="D8121" t="s">
        <v>2046</v>
      </c>
    </row>
    <row r="8122" spans="1:4" hidden="1">
      <c r="A8122" t="s">
        <v>2276</v>
      </c>
      <c r="B8122">
        <v>30</v>
      </c>
      <c r="C8122">
        <v>342</v>
      </c>
      <c r="D8122" t="s">
        <v>2046</v>
      </c>
    </row>
    <row r="8123" spans="1:4" hidden="1">
      <c r="A8123" t="s">
        <v>2277</v>
      </c>
      <c r="B8123">
        <v>30</v>
      </c>
      <c r="C8123">
        <v>342</v>
      </c>
      <c r="D8123" t="s">
        <v>2046</v>
      </c>
    </row>
    <row r="8124" spans="1:4" hidden="1">
      <c r="A8124" t="s">
        <v>2278</v>
      </c>
      <c r="B8124">
        <v>30</v>
      </c>
      <c r="C8124">
        <v>342</v>
      </c>
      <c r="D8124" t="s">
        <v>2046</v>
      </c>
    </row>
    <row r="8125" spans="1:4" hidden="1">
      <c r="A8125" t="s">
        <v>2279</v>
      </c>
      <c r="B8125">
        <v>30</v>
      </c>
      <c r="C8125">
        <v>1026</v>
      </c>
      <c r="D8125" t="s">
        <v>2046</v>
      </c>
    </row>
    <row r="8126" spans="1:4" hidden="1">
      <c r="A8126" t="s">
        <v>2280</v>
      </c>
      <c r="B8126">
        <v>30</v>
      </c>
      <c r="C8126">
        <v>342</v>
      </c>
      <c r="D8126" t="s">
        <v>2046</v>
      </c>
    </row>
    <row r="8127" spans="1:4" hidden="1">
      <c r="A8127" t="s">
        <v>2281</v>
      </c>
      <c r="B8127">
        <v>30</v>
      </c>
      <c r="C8127">
        <v>342</v>
      </c>
      <c r="D8127" t="s">
        <v>2046</v>
      </c>
    </row>
    <row r="8128" spans="1:4" hidden="1">
      <c r="A8128" t="s">
        <v>2282</v>
      </c>
      <c r="B8128">
        <v>30</v>
      </c>
      <c r="C8128">
        <v>342</v>
      </c>
      <c r="D8128" t="s">
        <v>2046</v>
      </c>
    </row>
    <row r="8129" spans="1:4" hidden="1">
      <c r="A8129" t="s">
        <v>2283</v>
      </c>
      <c r="B8129">
        <v>30</v>
      </c>
      <c r="C8129">
        <v>498</v>
      </c>
      <c r="D8129" t="s">
        <v>2046</v>
      </c>
    </row>
    <row r="8130" spans="1:4" hidden="1">
      <c r="A8130" t="s">
        <v>2284</v>
      </c>
      <c r="B8130">
        <v>30</v>
      </c>
      <c r="C8130">
        <v>312</v>
      </c>
      <c r="D8130" t="s">
        <v>2046</v>
      </c>
    </row>
    <row r="8131" spans="1:4" hidden="1">
      <c r="A8131" t="s">
        <v>2285</v>
      </c>
      <c r="B8131">
        <v>30</v>
      </c>
      <c r="C8131">
        <v>312</v>
      </c>
      <c r="D8131" t="s">
        <v>2046</v>
      </c>
    </row>
    <row r="8132" spans="1:4" hidden="1">
      <c r="A8132" t="s">
        <v>2286</v>
      </c>
      <c r="B8132">
        <v>30</v>
      </c>
      <c r="C8132">
        <v>312</v>
      </c>
      <c r="D8132" t="s">
        <v>2046</v>
      </c>
    </row>
    <row r="8133" spans="1:4" hidden="1">
      <c r="A8133" t="s">
        <v>2287</v>
      </c>
      <c r="B8133">
        <v>30</v>
      </c>
      <c r="C8133">
        <v>624</v>
      </c>
      <c r="D8133" t="s">
        <v>2046</v>
      </c>
    </row>
    <row r="8134" spans="1:4" hidden="1">
      <c r="A8134" t="s">
        <v>2288</v>
      </c>
      <c r="B8134">
        <v>30</v>
      </c>
      <c r="C8134">
        <v>509</v>
      </c>
      <c r="D8134" t="s">
        <v>2046</v>
      </c>
    </row>
    <row r="8135" spans="1:4" hidden="1">
      <c r="A8135" t="s">
        <v>2289</v>
      </c>
      <c r="B8135">
        <v>30</v>
      </c>
      <c r="C8135">
        <v>509</v>
      </c>
      <c r="D8135" t="s">
        <v>2046</v>
      </c>
    </row>
    <row r="8136" spans="1:4" hidden="1">
      <c r="A8136" t="s">
        <v>2290</v>
      </c>
      <c r="B8136">
        <v>30</v>
      </c>
      <c r="C8136">
        <v>509</v>
      </c>
      <c r="D8136" t="s">
        <v>2046</v>
      </c>
    </row>
    <row r="8137" spans="1:4" hidden="1">
      <c r="A8137" t="s">
        <v>2291</v>
      </c>
      <c r="B8137">
        <v>30</v>
      </c>
      <c r="C8137">
        <v>509</v>
      </c>
      <c r="D8137" t="s">
        <v>2046</v>
      </c>
    </row>
    <row r="8138" spans="1:4" hidden="1">
      <c r="A8138" t="s">
        <v>2292</v>
      </c>
      <c r="B8138">
        <v>30</v>
      </c>
      <c r="C8138">
        <v>509</v>
      </c>
      <c r="D8138" t="s">
        <v>2046</v>
      </c>
    </row>
    <row r="8139" spans="1:4" hidden="1">
      <c r="A8139" t="s">
        <v>487</v>
      </c>
      <c r="B8139">
        <v>30</v>
      </c>
      <c r="C8139">
        <v>230</v>
      </c>
      <c r="D8139" t="s">
        <v>2046</v>
      </c>
    </row>
    <row r="8140" spans="1:4" hidden="1">
      <c r="A8140" t="s">
        <v>2293</v>
      </c>
      <c r="B8140">
        <v>30</v>
      </c>
      <c r="C8140">
        <v>509</v>
      </c>
      <c r="D8140" t="s">
        <v>2046</v>
      </c>
    </row>
    <row r="8141" spans="1:4" hidden="1">
      <c r="A8141" t="s">
        <v>2294</v>
      </c>
      <c r="B8141">
        <v>30</v>
      </c>
      <c r="C8141">
        <v>509</v>
      </c>
      <c r="D8141" t="s">
        <v>2046</v>
      </c>
    </row>
    <row r="8142" spans="1:4" hidden="1">
      <c r="A8142" t="s">
        <v>2295</v>
      </c>
      <c r="B8142">
        <v>30</v>
      </c>
      <c r="C8142">
        <v>509</v>
      </c>
      <c r="D8142" t="s">
        <v>2046</v>
      </c>
    </row>
    <row r="8143" spans="1:4" hidden="1">
      <c r="A8143" t="s">
        <v>2296</v>
      </c>
      <c r="B8143">
        <v>30</v>
      </c>
      <c r="C8143">
        <v>509</v>
      </c>
      <c r="D8143" t="s">
        <v>2046</v>
      </c>
    </row>
    <row r="8144" spans="1:4" hidden="1">
      <c r="A8144" t="s">
        <v>2297</v>
      </c>
      <c r="B8144">
        <v>30</v>
      </c>
      <c r="C8144">
        <v>509</v>
      </c>
      <c r="D8144" t="s">
        <v>2046</v>
      </c>
    </row>
    <row r="8145" spans="1:4" hidden="1">
      <c r="A8145" t="s">
        <v>2298</v>
      </c>
      <c r="B8145">
        <v>30</v>
      </c>
      <c r="C8145">
        <v>509</v>
      </c>
      <c r="D8145" t="s">
        <v>2046</v>
      </c>
    </row>
    <row r="8146" spans="1:4" hidden="1">
      <c r="A8146" t="s">
        <v>2299</v>
      </c>
      <c r="B8146">
        <v>30</v>
      </c>
      <c r="C8146">
        <v>509</v>
      </c>
      <c r="D8146" t="s">
        <v>2046</v>
      </c>
    </row>
    <row r="8147" spans="1:4" hidden="1">
      <c r="A8147" t="s">
        <v>2300</v>
      </c>
      <c r="B8147">
        <v>30</v>
      </c>
      <c r="C8147">
        <v>509</v>
      </c>
      <c r="D8147" t="s">
        <v>2046</v>
      </c>
    </row>
    <row r="8148" spans="1:4" hidden="1">
      <c r="A8148" t="s">
        <v>2301</v>
      </c>
      <c r="B8148">
        <v>30</v>
      </c>
      <c r="C8148">
        <v>509</v>
      </c>
      <c r="D8148" t="s">
        <v>2046</v>
      </c>
    </row>
    <row r="8149" spans="1:4" hidden="1">
      <c r="A8149" t="s">
        <v>2302</v>
      </c>
      <c r="B8149">
        <v>30</v>
      </c>
      <c r="C8149">
        <v>509</v>
      </c>
      <c r="D8149" t="s">
        <v>2046</v>
      </c>
    </row>
    <row r="8150" spans="1:4" hidden="1">
      <c r="A8150" t="s">
        <v>2303</v>
      </c>
      <c r="B8150">
        <v>30</v>
      </c>
      <c r="C8150">
        <v>509</v>
      </c>
      <c r="D8150" t="s">
        <v>2046</v>
      </c>
    </row>
    <row r="8151" spans="1:4" hidden="1">
      <c r="A8151" t="s">
        <v>2304</v>
      </c>
      <c r="B8151">
        <v>30</v>
      </c>
      <c r="C8151">
        <v>509</v>
      </c>
      <c r="D8151" t="s">
        <v>2046</v>
      </c>
    </row>
    <row r="8152" spans="1:4" hidden="1">
      <c r="A8152" t="s">
        <v>2305</v>
      </c>
      <c r="B8152">
        <v>30</v>
      </c>
      <c r="C8152">
        <v>509</v>
      </c>
      <c r="D8152" t="s">
        <v>2046</v>
      </c>
    </row>
    <row r="8153" spans="1:4" hidden="1">
      <c r="A8153" t="s">
        <v>2306</v>
      </c>
      <c r="B8153">
        <v>30</v>
      </c>
      <c r="C8153">
        <v>1018</v>
      </c>
      <c r="D8153" t="s">
        <v>2046</v>
      </c>
    </row>
    <row r="8154" spans="1:4" hidden="1">
      <c r="A8154" t="s">
        <v>2307</v>
      </c>
      <c r="B8154">
        <v>30</v>
      </c>
      <c r="C8154">
        <v>509</v>
      </c>
      <c r="D8154" t="s">
        <v>2046</v>
      </c>
    </row>
    <row r="8155" spans="1:4" hidden="1">
      <c r="A8155" t="s">
        <v>2011</v>
      </c>
      <c r="B8155">
        <v>30</v>
      </c>
      <c r="C8155">
        <v>342</v>
      </c>
      <c r="D8155" t="s">
        <v>2046</v>
      </c>
    </row>
    <row r="8156" spans="1:4" hidden="1">
      <c r="A8156" t="s">
        <v>2308</v>
      </c>
      <c r="B8156">
        <v>30</v>
      </c>
      <c r="C8156">
        <v>624</v>
      </c>
      <c r="D8156" t="s">
        <v>2046</v>
      </c>
    </row>
    <row r="8157" spans="1:4" hidden="1">
      <c r="A8157" t="s">
        <v>2309</v>
      </c>
      <c r="B8157">
        <v>30</v>
      </c>
      <c r="C8157">
        <v>624</v>
      </c>
      <c r="D8157" t="s">
        <v>2046</v>
      </c>
    </row>
    <row r="8158" spans="1:4" hidden="1">
      <c r="A8158" t="s">
        <v>2310</v>
      </c>
      <c r="B8158">
        <v>30</v>
      </c>
      <c r="C8158">
        <v>312</v>
      </c>
      <c r="D8158" t="s">
        <v>2046</v>
      </c>
    </row>
    <row r="8159" spans="1:4" hidden="1">
      <c r="A8159" t="s">
        <v>427</v>
      </c>
      <c r="B8159">
        <v>30</v>
      </c>
      <c r="C8159">
        <v>312</v>
      </c>
      <c r="D8159" t="s">
        <v>2046</v>
      </c>
    </row>
    <row r="8160" spans="1:4" hidden="1">
      <c r="A8160" t="s">
        <v>2311</v>
      </c>
      <c r="B8160">
        <v>30</v>
      </c>
      <c r="C8160">
        <v>342</v>
      </c>
      <c r="D8160" t="s">
        <v>2046</v>
      </c>
    </row>
    <row r="8161" spans="1:4" hidden="1">
      <c r="A8161" t="s">
        <v>2312</v>
      </c>
      <c r="B8161">
        <v>30</v>
      </c>
      <c r="C8161">
        <v>312</v>
      </c>
      <c r="D8161" t="s">
        <v>2046</v>
      </c>
    </row>
    <row r="8162" spans="1:4" hidden="1">
      <c r="A8162" t="s">
        <v>2313</v>
      </c>
      <c r="B8162">
        <v>30</v>
      </c>
      <c r="C8162">
        <v>509</v>
      </c>
      <c r="D8162" t="s">
        <v>2046</v>
      </c>
    </row>
    <row r="8163" spans="1:4" hidden="1">
      <c r="A8163" t="s">
        <v>1726</v>
      </c>
      <c r="B8163">
        <v>30</v>
      </c>
      <c r="C8163">
        <v>230</v>
      </c>
      <c r="D8163" t="s">
        <v>2046</v>
      </c>
    </row>
    <row r="8164" spans="1:4" hidden="1">
      <c r="A8164" t="s">
        <v>2241</v>
      </c>
      <c r="B8164">
        <v>30</v>
      </c>
      <c r="C8164">
        <v>230</v>
      </c>
      <c r="D8164" t="s">
        <v>2046</v>
      </c>
    </row>
    <row r="8165" spans="1:4" hidden="1">
      <c r="A8165" t="s">
        <v>1793</v>
      </c>
      <c r="B8165">
        <v>30</v>
      </c>
      <c r="C8165">
        <v>460</v>
      </c>
      <c r="D8165" t="s">
        <v>2046</v>
      </c>
    </row>
    <row r="8166" spans="1:4" hidden="1">
      <c r="A8166" t="s">
        <v>1794</v>
      </c>
      <c r="B8166">
        <v>30</v>
      </c>
      <c r="C8166">
        <v>230</v>
      </c>
      <c r="D8166" t="s">
        <v>2046</v>
      </c>
    </row>
    <row r="8167" spans="1:4" hidden="1">
      <c r="A8167" t="s">
        <v>442</v>
      </c>
      <c r="B8167">
        <v>30</v>
      </c>
      <c r="C8167">
        <v>230</v>
      </c>
      <c r="D8167" t="s">
        <v>2046</v>
      </c>
    </row>
    <row r="8168" spans="1:4" hidden="1">
      <c r="A8168" t="s">
        <v>1730</v>
      </c>
      <c r="B8168">
        <v>30</v>
      </c>
      <c r="C8168">
        <v>230</v>
      </c>
      <c r="D8168" t="s">
        <v>2046</v>
      </c>
    </row>
    <row r="8169" spans="1:4" hidden="1">
      <c r="A8169" t="s">
        <v>510</v>
      </c>
      <c r="B8169">
        <v>30</v>
      </c>
      <c r="C8169">
        <v>230</v>
      </c>
      <c r="D8169" t="s">
        <v>2046</v>
      </c>
    </row>
    <row r="8170" spans="1:4" hidden="1">
      <c r="A8170" t="s">
        <v>78</v>
      </c>
      <c r="B8170">
        <v>30</v>
      </c>
      <c r="C8170">
        <v>230</v>
      </c>
      <c r="D8170" t="s">
        <v>2046</v>
      </c>
    </row>
    <row r="8171" spans="1:4" hidden="1">
      <c r="A8171" t="s">
        <v>1702</v>
      </c>
      <c r="B8171">
        <v>30</v>
      </c>
      <c r="C8171">
        <v>230</v>
      </c>
      <c r="D8171" t="s">
        <v>2046</v>
      </c>
    </row>
    <row r="8172" spans="1:4" hidden="1">
      <c r="A8172" t="s">
        <v>1795</v>
      </c>
      <c r="B8172">
        <v>30</v>
      </c>
      <c r="C8172">
        <v>230</v>
      </c>
      <c r="D8172" t="s">
        <v>2046</v>
      </c>
    </row>
    <row r="8173" spans="1:4" hidden="1">
      <c r="A8173" t="s">
        <v>2314</v>
      </c>
      <c r="B8173">
        <v>30</v>
      </c>
      <c r="C8173">
        <v>342</v>
      </c>
      <c r="D8173" t="s">
        <v>2046</v>
      </c>
    </row>
    <row r="8174" spans="1:4" hidden="1">
      <c r="A8174" t="s">
        <v>2315</v>
      </c>
      <c r="B8174">
        <v>30</v>
      </c>
      <c r="C8174">
        <v>342</v>
      </c>
      <c r="D8174" t="s">
        <v>2046</v>
      </c>
    </row>
    <row r="8175" spans="1:4" hidden="1">
      <c r="A8175" t="s">
        <v>2316</v>
      </c>
      <c r="B8175">
        <v>30</v>
      </c>
      <c r="C8175">
        <v>342</v>
      </c>
      <c r="D8175" t="s">
        <v>2046</v>
      </c>
    </row>
    <row r="8176" spans="1:4" hidden="1">
      <c r="A8176" t="s">
        <v>2317</v>
      </c>
      <c r="B8176">
        <v>30</v>
      </c>
      <c r="C8176">
        <v>342</v>
      </c>
      <c r="D8176" t="s">
        <v>2046</v>
      </c>
    </row>
    <row r="8177" spans="1:4" hidden="1">
      <c r="A8177" t="s">
        <v>2318</v>
      </c>
      <c r="B8177">
        <v>30</v>
      </c>
      <c r="C8177">
        <v>498</v>
      </c>
      <c r="D8177" t="s">
        <v>2046</v>
      </c>
    </row>
    <row r="8178" spans="1:4" hidden="1">
      <c r="A8178" t="s">
        <v>2320</v>
      </c>
      <c r="B8178">
        <v>30</v>
      </c>
      <c r="C8178">
        <v>1018</v>
      </c>
      <c r="D8178" t="s">
        <v>2046</v>
      </c>
    </row>
    <row r="8179" spans="1:4" hidden="1">
      <c r="A8179" t="s">
        <v>3076</v>
      </c>
      <c r="B8179">
        <v>30</v>
      </c>
      <c r="C8179">
        <v>509</v>
      </c>
      <c r="D8179" t="s">
        <v>2046</v>
      </c>
    </row>
    <row r="8180" spans="1:4" hidden="1">
      <c r="A8180" t="s">
        <v>2321</v>
      </c>
      <c r="B8180">
        <v>30</v>
      </c>
      <c r="C8180">
        <v>342</v>
      </c>
      <c r="D8180" t="s">
        <v>2046</v>
      </c>
    </row>
    <row r="8181" spans="1:4" hidden="1">
      <c r="A8181" t="s">
        <v>2322</v>
      </c>
      <c r="B8181">
        <v>30</v>
      </c>
      <c r="C8181">
        <v>498</v>
      </c>
      <c r="D8181" t="s">
        <v>2046</v>
      </c>
    </row>
    <row r="8182" spans="1:4" hidden="1">
      <c r="A8182" t="s">
        <v>578</v>
      </c>
      <c r="B8182">
        <v>30</v>
      </c>
      <c r="C8182">
        <v>230</v>
      </c>
      <c r="D8182" t="s">
        <v>2046</v>
      </c>
    </row>
    <row r="8183" spans="1:4" hidden="1">
      <c r="A8183" t="s">
        <v>80</v>
      </c>
      <c r="B8183">
        <v>30</v>
      </c>
      <c r="C8183">
        <v>230</v>
      </c>
      <c r="D8183" t="s">
        <v>2046</v>
      </c>
    </row>
    <row r="8184" spans="1:4" hidden="1">
      <c r="A8184" t="s">
        <v>302</v>
      </c>
      <c r="B8184">
        <v>30</v>
      </c>
      <c r="C8184">
        <v>230</v>
      </c>
      <c r="D8184" t="s">
        <v>2046</v>
      </c>
    </row>
    <row r="8185" spans="1:4" hidden="1">
      <c r="A8185" t="s">
        <v>445</v>
      </c>
      <c r="B8185">
        <v>30</v>
      </c>
      <c r="C8185">
        <v>460</v>
      </c>
      <c r="D8185" t="s">
        <v>2046</v>
      </c>
    </row>
    <row r="8186" spans="1:4" hidden="1">
      <c r="A8186" t="s">
        <v>4</v>
      </c>
      <c r="B8186">
        <v>30</v>
      </c>
      <c r="C8186">
        <v>230</v>
      </c>
      <c r="D8186" t="s">
        <v>2046</v>
      </c>
    </row>
    <row r="8187" spans="1:4" hidden="1">
      <c r="A8187" t="s">
        <v>319</v>
      </c>
      <c r="B8187">
        <v>30</v>
      </c>
      <c r="C8187">
        <v>230</v>
      </c>
      <c r="D8187" t="s">
        <v>2046</v>
      </c>
    </row>
    <row r="8188" spans="1:4" hidden="1">
      <c r="A8188" t="s">
        <v>303</v>
      </c>
      <c r="B8188">
        <v>30</v>
      </c>
      <c r="C8188">
        <v>230</v>
      </c>
      <c r="D8188" t="s">
        <v>2046</v>
      </c>
    </row>
    <row r="8189" spans="1:4" hidden="1">
      <c r="A8189" t="s">
        <v>476</v>
      </c>
      <c r="B8189">
        <v>30</v>
      </c>
      <c r="C8189">
        <v>230</v>
      </c>
      <c r="D8189" t="s">
        <v>2046</v>
      </c>
    </row>
    <row r="8190" spans="1:4" hidden="1">
      <c r="A8190" t="s">
        <v>402</v>
      </c>
      <c r="B8190">
        <v>30</v>
      </c>
      <c r="C8190">
        <v>230</v>
      </c>
      <c r="D8190" t="s">
        <v>2046</v>
      </c>
    </row>
    <row r="8191" spans="1:4" hidden="1">
      <c r="A8191" t="s">
        <v>403</v>
      </c>
      <c r="B8191">
        <v>30</v>
      </c>
      <c r="C8191">
        <v>230</v>
      </c>
      <c r="D8191" t="s">
        <v>2046</v>
      </c>
    </row>
    <row r="8192" spans="1:4" hidden="1">
      <c r="A8192" t="s">
        <v>404</v>
      </c>
      <c r="B8192">
        <v>30</v>
      </c>
      <c r="C8192">
        <v>230</v>
      </c>
      <c r="D8192" t="s">
        <v>2046</v>
      </c>
    </row>
    <row r="8193" spans="1:4" hidden="1">
      <c r="A8193" t="s">
        <v>405</v>
      </c>
      <c r="B8193">
        <v>30</v>
      </c>
      <c r="C8193">
        <v>230</v>
      </c>
      <c r="D8193" t="s">
        <v>2046</v>
      </c>
    </row>
    <row r="8194" spans="1:4" hidden="1">
      <c r="A8194" t="s">
        <v>118</v>
      </c>
      <c r="B8194">
        <v>30</v>
      </c>
      <c r="C8194">
        <v>230</v>
      </c>
      <c r="D8194" t="s">
        <v>2046</v>
      </c>
    </row>
    <row r="8195" spans="1:4" hidden="1">
      <c r="A8195" t="s">
        <v>176</v>
      </c>
      <c r="B8195">
        <v>30</v>
      </c>
      <c r="C8195">
        <v>230</v>
      </c>
      <c r="D8195" t="s">
        <v>2046</v>
      </c>
    </row>
    <row r="8196" spans="1:4" hidden="1">
      <c r="A8196" t="s">
        <v>373</v>
      </c>
      <c r="B8196">
        <v>30</v>
      </c>
      <c r="C8196">
        <v>230</v>
      </c>
      <c r="D8196" t="s">
        <v>2046</v>
      </c>
    </row>
    <row r="8197" spans="1:4" hidden="1">
      <c r="A8197" t="s">
        <v>192</v>
      </c>
      <c r="B8197">
        <v>30</v>
      </c>
      <c r="C8197">
        <v>230</v>
      </c>
      <c r="D8197" t="s">
        <v>2046</v>
      </c>
    </row>
    <row r="8198" spans="1:4" hidden="1">
      <c r="A8198" t="s">
        <v>1711</v>
      </c>
      <c r="B8198">
        <v>30</v>
      </c>
      <c r="C8198">
        <v>230</v>
      </c>
      <c r="D8198" t="s">
        <v>2046</v>
      </c>
    </row>
    <row r="8199" spans="1:4" hidden="1">
      <c r="A8199" t="s">
        <v>406</v>
      </c>
      <c r="B8199">
        <v>30</v>
      </c>
      <c r="C8199">
        <v>230</v>
      </c>
      <c r="D8199" t="s">
        <v>2046</v>
      </c>
    </row>
    <row r="8200" spans="1:4" hidden="1">
      <c r="A8200" t="s">
        <v>374</v>
      </c>
      <c r="B8200">
        <v>30</v>
      </c>
      <c r="C8200">
        <v>230</v>
      </c>
      <c r="D8200" t="s">
        <v>2046</v>
      </c>
    </row>
    <row r="8201" spans="1:4" hidden="1">
      <c r="A8201" t="s">
        <v>119</v>
      </c>
      <c r="B8201">
        <v>30</v>
      </c>
      <c r="C8201">
        <v>230</v>
      </c>
      <c r="D8201" t="s">
        <v>2046</v>
      </c>
    </row>
    <row r="8202" spans="1:4" hidden="1">
      <c r="A8202" t="s">
        <v>177</v>
      </c>
      <c r="B8202">
        <v>30</v>
      </c>
      <c r="C8202">
        <v>230</v>
      </c>
      <c r="D8202" t="s">
        <v>2046</v>
      </c>
    </row>
    <row r="8203" spans="1:4" hidden="1">
      <c r="A8203" t="s">
        <v>446</v>
      </c>
      <c r="B8203">
        <v>30</v>
      </c>
      <c r="C8203">
        <v>230</v>
      </c>
      <c r="D8203" t="s">
        <v>2046</v>
      </c>
    </row>
    <row r="8204" spans="1:4" hidden="1">
      <c r="A8204" t="s">
        <v>2033</v>
      </c>
      <c r="B8204">
        <v>30</v>
      </c>
      <c r="C8204">
        <v>230</v>
      </c>
      <c r="D8204" t="s">
        <v>2046</v>
      </c>
    </row>
    <row r="8205" spans="1:4" hidden="1">
      <c r="A8205" t="s">
        <v>2034</v>
      </c>
      <c r="B8205">
        <v>30</v>
      </c>
      <c r="C8205">
        <v>460</v>
      </c>
      <c r="D8205" t="s">
        <v>2046</v>
      </c>
    </row>
    <row r="8206" spans="1:4" hidden="1">
      <c r="A8206" t="s">
        <v>409</v>
      </c>
      <c r="B8206">
        <v>30</v>
      </c>
      <c r="C8206">
        <v>230</v>
      </c>
      <c r="D8206" t="s">
        <v>2046</v>
      </c>
    </row>
    <row r="8207" spans="1:4" hidden="1">
      <c r="A8207" t="s">
        <v>375</v>
      </c>
      <c r="B8207">
        <v>30</v>
      </c>
      <c r="C8207">
        <v>230</v>
      </c>
      <c r="D8207" t="s">
        <v>2046</v>
      </c>
    </row>
    <row r="8208" spans="1:4" hidden="1">
      <c r="A8208" t="s">
        <v>410</v>
      </c>
      <c r="B8208">
        <v>30</v>
      </c>
      <c r="C8208">
        <v>230</v>
      </c>
      <c r="D8208" t="s">
        <v>2046</v>
      </c>
    </row>
    <row r="8209" spans="1:4" hidden="1">
      <c r="A8209" t="s">
        <v>284</v>
      </c>
      <c r="B8209">
        <v>30</v>
      </c>
      <c r="C8209">
        <v>230</v>
      </c>
      <c r="D8209" t="s">
        <v>2046</v>
      </c>
    </row>
    <row r="8210" spans="1:4" hidden="1">
      <c r="A8210" t="s">
        <v>285</v>
      </c>
      <c r="B8210">
        <v>30</v>
      </c>
      <c r="C8210">
        <v>230</v>
      </c>
      <c r="D8210" t="s">
        <v>2046</v>
      </c>
    </row>
    <row r="8211" spans="1:4" hidden="1">
      <c r="A8211" t="s">
        <v>286</v>
      </c>
      <c r="B8211">
        <v>30</v>
      </c>
      <c r="C8211">
        <v>230</v>
      </c>
      <c r="D8211" t="s">
        <v>2046</v>
      </c>
    </row>
    <row r="8212" spans="1:4" hidden="1">
      <c r="A8212" t="s">
        <v>287</v>
      </c>
      <c r="B8212">
        <v>30</v>
      </c>
      <c r="C8212">
        <v>230</v>
      </c>
      <c r="D8212" t="s">
        <v>2046</v>
      </c>
    </row>
    <row r="8213" spans="1:4" hidden="1">
      <c r="A8213" t="s">
        <v>1722</v>
      </c>
      <c r="B8213">
        <v>30</v>
      </c>
      <c r="C8213">
        <v>460</v>
      </c>
      <c r="D8213" t="s">
        <v>2046</v>
      </c>
    </row>
    <row r="8214" spans="1:4" hidden="1">
      <c r="A8214" t="s">
        <v>428</v>
      </c>
      <c r="B8214">
        <v>30</v>
      </c>
      <c r="C8214">
        <v>230</v>
      </c>
      <c r="D8214" t="s">
        <v>2046</v>
      </c>
    </row>
    <row r="8215" spans="1:4" hidden="1">
      <c r="A8215" t="s">
        <v>429</v>
      </c>
      <c r="B8215">
        <v>30</v>
      </c>
      <c r="C8215">
        <v>230</v>
      </c>
      <c r="D8215" t="s">
        <v>2046</v>
      </c>
    </row>
    <row r="8216" spans="1:4" hidden="1">
      <c r="A8216" t="s">
        <v>561</v>
      </c>
      <c r="B8216">
        <v>30</v>
      </c>
      <c r="C8216">
        <v>460</v>
      </c>
      <c r="D8216" t="s">
        <v>2046</v>
      </c>
    </row>
    <row r="8217" spans="1:4" hidden="1">
      <c r="A8217" t="s">
        <v>1699</v>
      </c>
      <c r="B8217">
        <v>30</v>
      </c>
      <c r="C8217">
        <v>460</v>
      </c>
      <c r="D8217" t="s">
        <v>2046</v>
      </c>
    </row>
    <row r="8218" spans="1:4" hidden="1">
      <c r="A8218" t="s">
        <v>430</v>
      </c>
      <c r="B8218">
        <v>30</v>
      </c>
      <c r="C8218">
        <v>230</v>
      </c>
      <c r="D8218" t="s">
        <v>2046</v>
      </c>
    </row>
    <row r="8219" spans="1:4" hidden="1">
      <c r="A8219" t="s">
        <v>2035</v>
      </c>
      <c r="B8219">
        <v>30</v>
      </c>
      <c r="C8219">
        <v>230</v>
      </c>
      <c r="D8219" t="s">
        <v>2046</v>
      </c>
    </row>
    <row r="8220" spans="1:4" hidden="1">
      <c r="A8220" t="s">
        <v>178</v>
      </c>
      <c r="B8220">
        <v>30</v>
      </c>
      <c r="C8220">
        <v>230</v>
      </c>
      <c r="D8220" t="s">
        <v>2046</v>
      </c>
    </row>
    <row r="8221" spans="1:4" hidden="1">
      <c r="A8221" t="s">
        <v>179</v>
      </c>
      <c r="B8221">
        <v>30</v>
      </c>
      <c r="C8221">
        <v>230</v>
      </c>
      <c r="D8221" t="s">
        <v>2046</v>
      </c>
    </row>
    <row r="8222" spans="1:4" hidden="1">
      <c r="A8222" t="s">
        <v>180</v>
      </c>
      <c r="B8222">
        <v>30</v>
      </c>
      <c r="C8222">
        <v>230</v>
      </c>
      <c r="D8222" t="s">
        <v>2046</v>
      </c>
    </row>
    <row r="8223" spans="1:4" hidden="1">
      <c r="A8223" t="s">
        <v>2244</v>
      </c>
      <c r="B8223">
        <v>30</v>
      </c>
      <c r="C8223">
        <v>230</v>
      </c>
      <c r="D8223" t="s">
        <v>2046</v>
      </c>
    </row>
    <row r="8224" spans="1:4" hidden="1">
      <c r="A8224" t="s">
        <v>44</v>
      </c>
      <c r="B8224">
        <v>30</v>
      </c>
      <c r="C8224">
        <v>230</v>
      </c>
      <c r="D8224" t="s">
        <v>2046</v>
      </c>
    </row>
    <row r="8225" spans="1:4" hidden="1">
      <c r="A8225" t="s">
        <v>431</v>
      </c>
      <c r="B8225">
        <v>30</v>
      </c>
      <c r="C8225">
        <v>460</v>
      </c>
      <c r="D8225" t="s">
        <v>2046</v>
      </c>
    </row>
    <row r="8226" spans="1:4" hidden="1">
      <c r="A8226" t="s">
        <v>181</v>
      </c>
      <c r="B8226">
        <v>30</v>
      </c>
      <c r="C8226">
        <v>230</v>
      </c>
      <c r="D8226" t="s">
        <v>2046</v>
      </c>
    </row>
    <row r="8227" spans="1:4" hidden="1">
      <c r="A8227" t="s">
        <v>182</v>
      </c>
      <c r="B8227">
        <v>30</v>
      </c>
      <c r="C8227">
        <v>230</v>
      </c>
      <c r="D8227" t="s">
        <v>2046</v>
      </c>
    </row>
    <row r="8228" spans="1:4" hidden="1">
      <c r="A8228" t="s">
        <v>81</v>
      </c>
      <c r="B8228">
        <v>30</v>
      </c>
      <c r="C8228">
        <v>230</v>
      </c>
      <c r="D8228" t="s">
        <v>2046</v>
      </c>
    </row>
    <row r="8229" spans="1:4" hidden="1">
      <c r="A8229" t="s">
        <v>2327</v>
      </c>
      <c r="B8229">
        <v>30</v>
      </c>
      <c r="C8229">
        <v>684</v>
      </c>
      <c r="D8229" t="s">
        <v>2046</v>
      </c>
    </row>
    <row r="8230" spans="1:4" hidden="1">
      <c r="A8230" t="s">
        <v>83</v>
      </c>
      <c r="B8230">
        <v>30</v>
      </c>
      <c r="C8230">
        <v>230</v>
      </c>
      <c r="D8230" t="s">
        <v>2046</v>
      </c>
    </row>
    <row r="8231" spans="1:4" hidden="1">
      <c r="A8231" t="s">
        <v>310</v>
      </c>
      <c r="B8231">
        <v>30</v>
      </c>
      <c r="C8231">
        <v>230</v>
      </c>
      <c r="D8231" t="s">
        <v>2046</v>
      </c>
    </row>
    <row r="8232" spans="1:4" hidden="1">
      <c r="A8232" t="s">
        <v>2245</v>
      </c>
      <c r="B8232">
        <v>30</v>
      </c>
      <c r="C8232">
        <v>230</v>
      </c>
      <c r="D8232" t="s">
        <v>2046</v>
      </c>
    </row>
    <row r="8233" spans="1:4" hidden="1">
      <c r="A8233" t="s">
        <v>2246</v>
      </c>
      <c r="B8233">
        <v>30</v>
      </c>
      <c r="C8233">
        <v>230</v>
      </c>
      <c r="D8233" t="s">
        <v>2046</v>
      </c>
    </row>
    <row r="8234" spans="1:4" hidden="1">
      <c r="A8234" t="s">
        <v>579</v>
      </c>
      <c r="B8234">
        <v>30</v>
      </c>
      <c r="C8234">
        <v>230</v>
      </c>
      <c r="D8234" t="s">
        <v>2046</v>
      </c>
    </row>
    <row r="8235" spans="1:4" hidden="1">
      <c r="A8235" t="s">
        <v>2247</v>
      </c>
      <c r="B8235">
        <v>30</v>
      </c>
      <c r="C8235">
        <v>230</v>
      </c>
      <c r="D8235" t="s">
        <v>2046</v>
      </c>
    </row>
    <row r="8236" spans="1:4" hidden="1">
      <c r="A8236" t="s">
        <v>2248</v>
      </c>
      <c r="B8236">
        <v>30</v>
      </c>
      <c r="C8236">
        <v>230</v>
      </c>
      <c r="D8236" t="s">
        <v>2046</v>
      </c>
    </row>
    <row r="8237" spans="1:4" hidden="1">
      <c r="A8237" t="s">
        <v>2249</v>
      </c>
      <c r="B8237">
        <v>30</v>
      </c>
      <c r="C8237">
        <v>230</v>
      </c>
      <c r="D8237" t="s">
        <v>2046</v>
      </c>
    </row>
    <row r="8238" spans="1:4" hidden="1">
      <c r="A8238" t="s">
        <v>2250</v>
      </c>
      <c r="B8238">
        <v>30</v>
      </c>
      <c r="C8238">
        <v>230</v>
      </c>
      <c r="D8238" t="s">
        <v>2046</v>
      </c>
    </row>
    <row r="8239" spans="1:4" hidden="1">
      <c r="A8239" t="s">
        <v>2036</v>
      </c>
      <c r="B8239">
        <v>30</v>
      </c>
      <c r="C8239">
        <v>230</v>
      </c>
      <c r="D8239" t="s">
        <v>2046</v>
      </c>
    </row>
    <row r="8240" spans="1:4" hidden="1">
      <c r="A8240" t="s">
        <v>2328</v>
      </c>
      <c r="B8240">
        <v>30</v>
      </c>
      <c r="C8240">
        <v>342</v>
      </c>
      <c r="D8240" t="s">
        <v>2046</v>
      </c>
    </row>
    <row r="8241" spans="1:4" hidden="1">
      <c r="A8241" t="s">
        <v>448</v>
      </c>
      <c r="B8241">
        <v>30</v>
      </c>
      <c r="C8241">
        <v>230</v>
      </c>
      <c r="D8241" t="s">
        <v>2046</v>
      </c>
    </row>
    <row r="8242" spans="1:4" hidden="1">
      <c r="A8242" t="s">
        <v>2330</v>
      </c>
      <c r="B8242">
        <v>30</v>
      </c>
      <c r="C8242">
        <v>342</v>
      </c>
      <c r="D8242" t="s">
        <v>2046</v>
      </c>
    </row>
    <row r="8243" spans="1:4" hidden="1">
      <c r="A8243" t="s">
        <v>377</v>
      </c>
      <c r="B8243">
        <v>30</v>
      </c>
      <c r="C8243">
        <v>230</v>
      </c>
      <c r="D8243" t="s">
        <v>2046</v>
      </c>
    </row>
    <row r="8244" spans="1:4" hidden="1">
      <c r="A8244" t="s">
        <v>2331</v>
      </c>
      <c r="B8244">
        <v>30</v>
      </c>
      <c r="C8244">
        <v>624</v>
      </c>
      <c r="D8244" t="s">
        <v>2046</v>
      </c>
    </row>
    <row r="8245" spans="1:4" hidden="1">
      <c r="A8245" t="s">
        <v>2251</v>
      </c>
      <c r="B8245">
        <v>30</v>
      </c>
      <c r="C8245">
        <v>230</v>
      </c>
      <c r="D8245" t="s">
        <v>2046</v>
      </c>
    </row>
    <row r="8246" spans="1:4" hidden="1">
      <c r="A8246" t="s">
        <v>2252</v>
      </c>
      <c r="B8246">
        <v>30</v>
      </c>
      <c r="C8246">
        <v>230</v>
      </c>
      <c r="D8246" t="s">
        <v>2046</v>
      </c>
    </row>
    <row r="8247" spans="1:4" hidden="1">
      <c r="A8247" t="s">
        <v>2253</v>
      </c>
      <c r="B8247">
        <v>30</v>
      </c>
      <c r="C8247">
        <v>230</v>
      </c>
      <c r="D8247" t="s">
        <v>2046</v>
      </c>
    </row>
    <row r="8248" spans="1:4" hidden="1">
      <c r="A8248" t="s">
        <v>2254</v>
      </c>
      <c r="B8248">
        <v>30</v>
      </c>
      <c r="C8248">
        <v>230</v>
      </c>
      <c r="D8248" t="s">
        <v>2046</v>
      </c>
    </row>
    <row r="8249" spans="1:4" hidden="1">
      <c r="A8249" t="s">
        <v>2255</v>
      </c>
      <c r="B8249">
        <v>30</v>
      </c>
      <c r="C8249">
        <v>460</v>
      </c>
      <c r="D8249" t="s">
        <v>2046</v>
      </c>
    </row>
    <row r="8250" spans="1:4" hidden="1">
      <c r="A8250" t="s">
        <v>2256</v>
      </c>
      <c r="B8250">
        <v>30</v>
      </c>
      <c r="C8250">
        <v>460</v>
      </c>
      <c r="D8250" t="s">
        <v>2046</v>
      </c>
    </row>
    <row r="8251" spans="1:4" hidden="1">
      <c r="A8251" t="s">
        <v>2337</v>
      </c>
      <c r="B8251">
        <v>30</v>
      </c>
      <c r="C8251">
        <v>312</v>
      </c>
      <c r="D8251" t="s">
        <v>2046</v>
      </c>
    </row>
    <row r="8252" spans="1:4" hidden="1">
      <c r="A8252" t="s">
        <v>186</v>
      </c>
      <c r="B8252">
        <v>30</v>
      </c>
      <c r="C8252">
        <v>460</v>
      </c>
      <c r="D8252" t="s">
        <v>2046</v>
      </c>
    </row>
    <row r="8253" spans="1:4" hidden="1">
      <c r="A8253" t="s">
        <v>341</v>
      </c>
      <c r="B8253">
        <v>30</v>
      </c>
      <c r="C8253">
        <v>230</v>
      </c>
      <c r="D8253" t="s">
        <v>2046</v>
      </c>
    </row>
    <row r="8254" spans="1:4" hidden="1">
      <c r="A8254" t="s">
        <v>343</v>
      </c>
      <c r="B8254">
        <v>30</v>
      </c>
      <c r="C8254">
        <v>230</v>
      </c>
      <c r="D8254" t="s">
        <v>2046</v>
      </c>
    </row>
    <row r="8255" spans="1:4" hidden="1">
      <c r="A8255" t="s">
        <v>521</v>
      </c>
      <c r="B8255">
        <v>30</v>
      </c>
      <c r="C8255">
        <v>230</v>
      </c>
      <c r="D8255" t="s">
        <v>2046</v>
      </c>
    </row>
    <row r="8256" spans="1:4" hidden="1">
      <c r="A8256" t="s">
        <v>522</v>
      </c>
      <c r="B8256">
        <v>30</v>
      </c>
      <c r="C8256">
        <v>230</v>
      </c>
      <c r="D8256" t="s">
        <v>2046</v>
      </c>
    </row>
    <row r="8257" spans="1:4" hidden="1">
      <c r="A8257" t="s">
        <v>345</v>
      </c>
      <c r="B8257">
        <v>30</v>
      </c>
      <c r="C8257">
        <v>230</v>
      </c>
      <c r="D8257" t="s">
        <v>2046</v>
      </c>
    </row>
    <row r="8258" spans="1:4" hidden="1">
      <c r="A8258" t="s">
        <v>347</v>
      </c>
      <c r="B8258">
        <v>30</v>
      </c>
      <c r="C8258">
        <v>230</v>
      </c>
      <c r="D8258" t="s">
        <v>2046</v>
      </c>
    </row>
    <row r="8259" spans="1:4" hidden="1">
      <c r="A8259" t="s">
        <v>2257</v>
      </c>
      <c r="B8259">
        <v>30</v>
      </c>
      <c r="C8259">
        <v>320</v>
      </c>
      <c r="D8259" t="s">
        <v>2046</v>
      </c>
    </row>
    <row r="8260" spans="1:4" hidden="1">
      <c r="A8260" t="s">
        <v>379</v>
      </c>
      <c r="B8260">
        <v>30</v>
      </c>
      <c r="C8260">
        <v>1422</v>
      </c>
      <c r="D8260" t="s">
        <v>2046</v>
      </c>
    </row>
    <row r="8261" spans="1:4" hidden="1">
      <c r="A8261" t="s">
        <v>2260</v>
      </c>
      <c r="B8261">
        <v>30</v>
      </c>
      <c r="C8261">
        <v>230</v>
      </c>
      <c r="D8261" t="s">
        <v>2046</v>
      </c>
    </row>
    <row r="8262" spans="1:4" hidden="1">
      <c r="A8262" t="s">
        <v>2261</v>
      </c>
      <c r="B8262">
        <v>30</v>
      </c>
      <c r="C8262">
        <v>230</v>
      </c>
      <c r="D8262" t="s">
        <v>2046</v>
      </c>
    </row>
    <row r="8263" spans="1:4" hidden="1">
      <c r="A8263" t="s">
        <v>2356</v>
      </c>
      <c r="B8263">
        <v>30</v>
      </c>
      <c r="C8263">
        <v>85</v>
      </c>
      <c r="D8263" t="s">
        <v>2046</v>
      </c>
    </row>
    <row r="8264" spans="1:4" hidden="1">
      <c r="A8264" t="s">
        <v>2045</v>
      </c>
      <c r="B8264">
        <v>31</v>
      </c>
      <c r="C8264">
        <v>80</v>
      </c>
      <c r="D8264" t="s">
        <v>2046</v>
      </c>
    </row>
    <row r="8265" spans="1:4" hidden="1">
      <c r="A8265" t="s">
        <v>129</v>
      </c>
      <c r="B8265">
        <v>31</v>
      </c>
      <c r="C8265">
        <v>10</v>
      </c>
      <c r="D8265" t="s">
        <v>2046</v>
      </c>
    </row>
    <row r="8266" spans="1:4" hidden="1">
      <c r="A8266" t="s">
        <v>2047</v>
      </c>
      <c r="B8266">
        <v>31</v>
      </c>
      <c r="C8266">
        <v>20</v>
      </c>
      <c r="D8266" t="s">
        <v>2046</v>
      </c>
    </row>
    <row r="8267" spans="1:4" hidden="1">
      <c r="A8267" t="s">
        <v>2048</v>
      </c>
      <c r="B8267">
        <v>31</v>
      </c>
      <c r="C8267">
        <v>40</v>
      </c>
      <c r="D8267" t="s">
        <v>2046</v>
      </c>
    </row>
    <row r="8268" spans="1:4" hidden="1">
      <c r="A8268" t="s">
        <v>2049</v>
      </c>
      <c r="B8268">
        <v>31</v>
      </c>
      <c r="C8268">
        <v>20</v>
      </c>
      <c r="D8268" t="s">
        <v>2046</v>
      </c>
    </row>
    <row r="8269" spans="1:4" hidden="1">
      <c r="A8269" t="s">
        <v>383</v>
      </c>
      <c r="B8269">
        <v>31</v>
      </c>
      <c r="C8269">
        <v>20</v>
      </c>
      <c r="D8269" t="s">
        <v>2046</v>
      </c>
    </row>
    <row r="8270" spans="1:4" hidden="1">
      <c r="A8270" t="s">
        <v>2050</v>
      </c>
      <c r="B8270">
        <v>31</v>
      </c>
      <c r="C8270">
        <v>80</v>
      </c>
      <c r="D8270" t="s">
        <v>2046</v>
      </c>
    </row>
    <row r="8271" spans="1:4" hidden="1">
      <c r="A8271" t="s">
        <v>2051</v>
      </c>
      <c r="B8271">
        <v>31</v>
      </c>
      <c r="C8271">
        <v>10</v>
      </c>
      <c r="D8271" t="s">
        <v>2046</v>
      </c>
    </row>
    <row r="8272" spans="1:4" hidden="1">
      <c r="A8272" t="s">
        <v>413</v>
      </c>
      <c r="B8272">
        <v>31</v>
      </c>
      <c r="C8272">
        <v>10</v>
      </c>
      <c r="D8272" t="s">
        <v>2046</v>
      </c>
    </row>
    <row r="8273" spans="1:4" hidden="1">
      <c r="A8273" t="s">
        <v>384</v>
      </c>
      <c r="B8273">
        <v>31</v>
      </c>
      <c r="C8273">
        <v>20</v>
      </c>
      <c r="D8273" t="s">
        <v>2046</v>
      </c>
    </row>
    <row r="8274" spans="1:4" hidden="1">
      <c r="A8274" t="s">
        <v>2052</v>
      </c>
      <c r="B8274">
        <v>31</v>
      </c>
      <c r="C8274">
        <v>120</v>
      </c>
      <c r="D8274" t="s">
        <v>2046</v>
      </c>
    </row>
    <row r="8275" spans="1:4" hidden="1">
      <c r="A8275" t="s">
        <v>2053</v>
      </c>
      <c r="B8275">
        <v>31</v>
      </c>
      <c r="C8275">
        <v>20</v>
      </c>
      <c r="D8275" t="s">
        <v>2046</v>
      </c>
    </row>
    <row r="8276" spans="1:4" hidden="1">
      <c r="A8276" t="s">
        <v>2054</v>
      </c>
      <c r="B8276">
        <v>31</v>
      </c>
      <c r="C8276">
        <v>10</v>
      </c>
      <c r="D8276" t="s">
        <v>2046</v>
      </c>
    </row>
    <row r="8277" spans="1:4" hidden="1">
      <c r="A8277" t="s">
        <v>2055</v>
      </c>
      <c r="B8277">
        <v>31</v>
      </c>
      <c r="C8277">
        <v>10</v>
      </c>
      <c r="D8277" t="s">
        <v>2046</v>
      </c>
    </row>
    <row r="8278" spans="1:4" hidden="1">
      <c r="A8278" t="s">
        <v>385</v>
      </c>
      <c r="B8278">
        <v>31</v>
      </c>
      <c r="C8278">
        <v>40</v>
      </c>
      <c r="D8278" t="s">
        <v>2046</v>
      </c>
    </row>
    <row r="8279" spans="1:4" hidden="1">
      <c r="A8279" t="s">
        <v>2056</v>
      </c>
      <c r="B8279">
        <v>31</v>
      </c>
      <c r="C8279">
        <v>40</v>
      </c>
      <c r="D8279" t="s">
        <v>2046</v>
      </c>
    </row>
    <row r="8280" spans="1:4" hidden="1">
      <c r="A8280" t="s">
        <v>553</v>
      </c>
      <c r="B8280">
        <v>31</v>
      </c>
      <c r="C8280">
        <v>130</v>
      </c>
      <c r="D8280" t="s">
        <v>2046</v>
      </c>
    </row>
    <row r="8281" spans="1:4" hidden="1">
      <c r="A8281" t="s">
        <v>492</v>
      </c>
      <c r="B8281">
        <v>31</v>
      </c>
      <c r="C8281">
        <v>90</v>
      </c>
      <c r="D8281" t="s">
        <v>2046</v>
      </c>
    </row>
    <row r="8282" spans="1:4" hidden="1">
      <c r="A8282" t="s">
        <v>493</v>
      </c>
      <c r="B8282">
        <v>31</v>
      </c>
      <c r="C8282">
        <v>30</v>
      </c>
      <c r="D8282" t="s">
        <v>2046</v>
      </c>
    </row>
    <row r="8283" spans="1:4" hidden="1">
      <c r="A8283" t="s">
        <v>414</v>
      </c>
      <c r="B8283">
        <v>31</v>
      </c>
      <c r="C8283">
        <v>10</v>
      </c>
      <c r="D8283" t="s">
        <v>2046</v>
      </c>
    </row>
    <row r="8284" spans="1:4" hidden="1">
      <c r="A8284" t="s">
        <v>1732</v>
      </c>
      <c r="B8284">
        <v>31</v>
      </c>
      <c r="C8284">
        <v>10</v>
      </c>
      <c r="D8284" t="s">
        <v>2046</v>
      </c>
    </row>
    <row r="8285" spans="1:4" hidden="1">
      <c r="A8285" t="s">
        <v>2057</v>
      </c>
      <c r="B8285">
        <v>31</v>
      </c>
      <c r="C8285">
        <v>10</v>
      </c>
      <c r="D8285" t="s">
        <v>2046</v>
      </c>
    </row>
    <row r="8286" spans="1:4" hidden="1">
      <c r="A8286" t="s">
        <v>2058</v>
      </c>
      <c r="B8286">
        <v>31</v>
      </c>
      <c r="C8286">
        <v>20</v>
      </c>
      <c r="D8286" t="s">
        <v>2046</v>
      </c>
    </row>
    <row r="8287" spans="1:4" hidden="1">
      <c r="A8287" t="s">
        <v>355</v>
      </c>
      <c r="B8287">
        <v>31</v>
      </c>
      <c r="C8287">
        <v>10</v>
      </c>
      <c r="D8287" t="s">
        <v>2046</v>
      </c>
    </row>
    <row r="8288" spans="1:4" hidden="1">
      <c r="A8288" t="s">
        <v>2059</v>
      </c>
      <c r="B8288">
        <v>31</v>
      </c>
      <c r="C8288">
        <v>40</v>
      </c>
      <c r="D8288" t="s">
        <v>2046</v>
      </c>
    </row>
    <row r="8289" spans="1:4" hidden="1">
      <c r="A8289" t="s">
        <v>356</v>
      </c>
      <c r="B8289">
        <v>31</v>
      </c>
      <c r="C8289">
        <v>30</v>
      </c>
      <c r="D8289" t="s">
        <v>2046</v>
      </c>
    </row>
    <row r="8290" spans="1:4" hidden="1">
      <c r="A8290" t="s">
        <v>2060</v>
      </c>
      <c r="B8290">
        <v>31</v>
      </c>
      <c r="C8290">
        <v>20</v>
      </c>
      <c r="D8290" t="s">
        <v>2046</v>
      </c>
    </row>
    <row r="8291" spans="1:4" hidden="1">
      <c r="A8291" t="s">
        <v>357</v>
      </c>
      <c r="B8291">
        <v>31</v>
      </c>
      <c r="C8291">
        <v>10</v>
      </c>
      <c r="D8291" t="s">
        <v>2046</v>
      </c>
    </row>
    <row r="8292" spans="1:4" hidden="1">
      <c r="A8292" t="s">
        <v>1734</v>
      </c>
      <c r="B8292">
        <v>31</v>
      </c>
      <c r="C8292">
        <v>30</v>
      </c>
      <c r="D8292" t="s">
        <v>2046</v>
      </c>
    </row>
    <row r="8293" spans="1:4" hidden="1">
      <c r="A8293" t="s">
        <v>415</v>
      </c>
      <c r="B8293">
        <v>31</v>
      </c>
      <c r="C8293">
        <v>20</v>
      </c>
      <c r="D8293" t="s">
        <v>2046</v>
      </c>
    </row>
    <row r="8294" spans="1:4" hidden="1">
      <c r="A8294" t="s">
        <v>358</v>
      </c>
      <c r="B8294">
        <v>31</v>
      </c>
      <c r="C8294">
        <v>50</v>
      </c>
      <c r="D8294" t="s">
        <v>2046</v>
      </c>
    </row>
    <row r="8295" spans="1:4" hidden="1">
      <c r="A8295" t="s">
        <v>1735</v>
      </c>
      <c r="B8295">
        <v>31</v>
      </c>
      <c r="C8295">
        <v>20</v>
      </c>
      <c r="D8295" t="s">
        <v>2046</v>
      </c>
    </row>
    <row r="8296" spans="1:4" hidden="1">
      <c r="A8296" t="s">
        <v>1736</v>
      </c>
      <c r="B8296">
        <v>31</v>
      </c>
      <c r="C8296">
        <v>40</v>
      </c>
      <c r="D8296" t="s">
        <v>2046</v>
      </c>
    </row>
    <row r="8297" spans="1:4" hidden="1">
      <c r="A8297" t="s">
        <v>2061</v>
      </c>
      <c r="B8297">
        <v>31</v>
      </c>
      <c r="C8297">
        <v>20</v>
      </c>
      <c r="D8297" t="s">
        <v>2046</v>
      </c>
    </row>
    <row r="8298" spans="1:4" hidden="1">
      <c r="A8298" t="s">
        <v>2062</v>
      </c>
      <c r="B8298">
        <v>31</v>
      </c>
      <c r="C8298">
        <v>10</v>
      </c>
      <c r="D8298" t="s">
        <v>2046</v>
      </c>
    </row>
    <row r="8299" spans="1:4" hidden="1">
      <c r="A8299" t="s">
        <v>2063</v>
      </c>
      <c r="B8299">
        <v>31</v>
      </c>
      <c r="C8299">
        <v>10</v>
      </c>
      <c r="D8299" t="s">
        <v>2046</v>
      </c>
    </row>
    <row r="8300" spans="1:4" hidden="1">
      <c r="A8300" t="s">
        <v>2064</v>
      </c>
      <c r="B8300">
        <v>31</v>
      </c>
      <c r="C8300">
        <v>10</v>
      </c>
      <c r="D8300" t="s">
        <v>2046</v>
      </c>
    </row>
    <row r="8301" spans="1:4" hidden="1">
      <c r="A8301" t="s">
        <v>2065</v>
      </c>
      <c r="B8301">
        <v>31</v>
      </c>
      <c r="C8301">
        <v>10</v>
      </c>
      <c r="D8301" t="s">
        <v>2046</v>
      </c>
    </row>
    <row r="8302" spans="1:4" hidden="1">
      <c r="A8302" t="s">
        <v>2066</v>
      </c>
      <c r="B8302">
        <v>31</v>
      </c>
      <c r="C8302">
        <v>10</v>
      </c>
      <c r="D8302" t="s">
        <v>2046</v>
      </c>
    </row>
    <row r="8303" spans="1:4" hidden="1">
      <c r="A8303" t="s">
        <v>2067</v>
      </c>
      <c r="B8303">
        <v>31</v>
      </c>
      <c r="C8303">
        <v>10</v>
      </c>
      <c r="D8303" t="s">
        <v>2046</v>
      </c>
    </row>
    <row r="8304" spans="1:4" hidden="1">
      <c r="A8304" t="s">
        <v>1737</v>
      </c>
      <c r="B8304">
        <v>31</v>
      </c>
      <c r="C8304">
        <v>10</v>
      </c>
      <c r="D8304" t="s">
        <v>2046</v>
      </c>
    </row>
    <row r="8305" spans="1:4" hidden="1">
      <c r="A8305" t="s">
        <v>2068</v>
      </c>
      <c r="B8305">
        <v>31</v>
      </c>
      <c r="C8305">
        <v>10</v>
      </c>
      <c r="D8305" t="s">
        <v>2046</v>
      </c>
    </row>
    <row r="8306" spans="1:4" hidden="1">
      <c r="A8306" t="s">
        <v>2069</v>
      </c>
      <c r="B8306">
        <v>31</v>
      </c>
      <c r="C8306">
        <v>20</v>
      </c>
      <c r="D8306" t="s">
        <v>2046</v>
      </c>
    </row>
    <row r="8307" spans="1:4" hidden="1">
      <c r="A8307" t="s">
        <v>2070</v>
      </c>
      <c r="B8307">
        <v>31</v>
      </c>
      <c r="C8307">
        <v>20</v>
      </c>
      <c r="D8307" t="s">
        <v>2046</v>
      </c>
    </row>
    <row r="8308" spans="1:4" hidden="1">
      <c r="A8308" t="s">
        <v>2071</v>
      </c>
      <c r="B8308">
        <v>31</v>
      </c>
      <c r="C8308">
        <v>20</v>
      </c>
      <c r="D8308" t="s">
        <v>2046</v>
      </c>
    </row>
    <row r="8309" spans="1:4" hidden="1">
      <c r="A8309" t="s">
        <v>2072</v>
      </c>
      <c r="B8309">
        <v>31</v>
      </c>
      <c r="C8309">
        <v>10</v>
      </c>
      <c r="D8309" t="s">
        <v>2046</v>
      </c>
    </row>
    <row r="8310" spans="1:4" hidden="1">
      <c r="A8310" t="s">
        <v>554</v>
      </c>
      <c r="B8310">
        <v>31</v>
      </c>
      <c r="C8310">
        <v>10</v>
      </c>
      <c r="D8310" t="s">
        <v>2046</v>
      </c>
    </row>
    <row r="8311" spans="1:4" hidden="1">
      <c r="A8311" t="s">
        <v>538</v>
      </c>
      <c r="B8311">
        <v>31</v>
      </c>
      <c r="C8311">
        <v>10</v>
      </c>
      <c r="D8311" t="s">
        <v>2046</v>
      </c>
    </row>
    <row r="8312" spans="1:4" hidden="1">
      <c r="A8312" t="s">
        <v>1740</v>
      </c>
      <c r="B8312">
        <v>31</v>
      </c>
      <c r="C8312">
        <v>10</v>
      </c>
      <c r="D8312" t="s">
        <v>2046</v>
      </c>
    </row>
    <row r="8313" spans="1:4" hidden="1">
      <c r="A8313" t="s">
        <v>1741</v>
      </c>
      <c r="B8313">
        <v>31</v>
      </c>
      <c r="C8313">
        <v>10</v>
      </c>
      <c r="D8313" t="s">
        <v>2046</v>
      </c>
    </row>
    <row r="8314" spans="1:4" hidden="1">
      <c r="A8314" t="s">
        <v>555</v>
      </c>
      <c r="B8314">
        <v>31</v>
      </c>
      <c r="C8314">
        <v>10</v>
      </c>
      <c r="D8314" t="s">
        <v>2046</v>
      </c>
    </row>
    <row r="8315" spans="1:4" hidden="1">
      <c r="A8315" t="s">
        <v>2073</v>
      </c>
      <c r="B8315">
        <v>31</v>
      </c>
      <c r="C8315">
        <v>10</v>
      </c>
      <c r="D8315" t="s">
        <v>2046</v>
      </c>
    </row>
    <row r="8316" spans="1:4" hidden="1">
      <c r="A8316" t="s">
        <v>2074</v>
      </c>
      <c r="B8316">
        <v>31</v>
      </c>
      <c r="C8316">
        <v>20</v>
      </c>
      <c r="D8316" t="s">
        <v>2046</v>
      </c>
    </row>
    <row r="8317" spans="1:4" hidden="1">
      <c r="A8317" t="s">
        <v>2075</v>
      </c>
      <c r="B8317">
        <v>31</v>
      </c>
      <c r="C8317">
        <v>20</v>
      </c>
      <c r="D8317" t="s">
        <v>2046</v>
      </c>
    </row>
    <row r="8318" spans="1:4" hidden="1">
      <c r="A8318" t="s">
        <v>1742</v>
      </c>
      <c r="B8318">
        <v>31</v>
      </c>
      <c r="C8318">
        <v>20</v>
      </c>
      <c r="D8318" t="s">
        <v>2046</v>
      </c>
    </row>
    <row r="8319" spans="1:4" hidden="1">
      <c r="A8319" t="s">
        <v>1727</v>
      </c>
      <c r="B8319">
        <v>31</v>
      </c>
      <c r="C8319">
        <v>10</v>
      </c>
      <c r="D8319" t="s">
        <v>2046</v>
      </c>
    </row>
    <row r="8320" spans="1:4" hidden="1">
      <c r="A8320" t="s">
        <v>2076</v>
      </c>
      <c r="B8320">
        <v>31</v>
      </c>
      <c r="C8320">
        <v>10</v>
      </c>
      <c r="D8320" t="s">
        <v>2046</v>
      </c>
    </row>
    <row r="8321" spans="1:4" hidden="1">
      <c r="A8321" t="s">
        <v>290</v>
      </c>
      <c r="B8321">
        <v>31</v>
      </c>
      <c r="C8321">
        <v>10</v>
      </c>
      <c r="D8321" t="s">
        <v>2046</v>
      </c>
    </row>
    <row r="8322" spans="1:4" hidden="1">
      <c r="A8322" t="s">
        <v>291</v>
      </c>
      <c r="B8322">
        <v>31</v>
      </c>
      <c r="C8322">
        <v>10</v>
      </c>
      <c r="D8322" t="s">
        <v>2046</v>
      </c>
    </row>
    <row r="8323" spans="1:4" hidden="1">
      <c r="A8323" t="s">
        <v>2077</v>
      </c>
      <c r="B8323">
        <v>31</v>
      </c>
      <c r="C8323">
        <v>10</v>
      </c>
      <c r="D8323" t="s">
        <v>2046</v>
      </c>
    </row>
    <row r="8324" spans="1:4" hidden="1">
      <c r="A8324" t="s">
        <v>131</v>
      </c>
      <c r="B8324">
        <v>31</v>
      </c>
      <c r="C8324">
        <v>10</v>
      </c>
      <c r="D8324" t="s">
        <v>2046</v>
      </c>
    </row>
    <row r="8325" spans="1:4" hidden="1">
      <c r="A8325" t="s">
        <v>321</v>
      </c>
      <c r="B8325">
        <v>31</v>
      </c>
      <c r="C8325">
        <v>20</v>
      </c>
      <c r="D8325" t="s">
        <v>2046</v>
      </c>
    </row>
    <row r="8326" spans="1:4" hidden="1">
      <c r="A8326" t="s">
        <v>1743</v>
      </c>
      <c r="B8326">
        <v>31</v>
      </c>
      <c r="C8326">
        <v>10</v>
      </c>
      <c r="D8326" t="s">
        <v>2046</v>
      </c>
    </row>
    <row r="8327" spans="1:4" hidden="1">
      <c r="A8327" t="s">
        <v>2078</v>
      </c>
      <c r="B8327">
        <v>31</v>
      </c>
      <c r="C8327">
        <v>10</v>
      </c>
      <c r="D8327" t="s">
        <v>2046</v>
      </c>
    </row>
    <row r="8328" spans="1:4" hidden="1">
      <c r="A8328" t="s">
        <v>1744</v>
      </c>
      <c r="B8328">
        <v>31</v>
      </c>
      <c r="C8328">
        <v>10</v>
      </c>
      <c r="D8328" t="s">
        <v>2046</v>
      </c>
    </row>
    <row r="8329" spans="1:4" hidden="1">
      <c r="A8329" t="s">
        <v>193</v>
      </c>
      <c r="B8329">
        <v>31</v>
      </c>
      <c r="C8329">
        <v>10</v>
      </c>
      <c r="D8329" t="s">
        <v>2046</v>
      </c>
    </row>
    <row r="8330" spans="1:4" hidden="1">
      <c r="A8330" t="s">
        <v>2079</v>
      </c>
      <c r="B8330">
        <v>31</v>
      </c>
      <c r="C8330">
        <v>10</v>
      </c>
      <c r="D8330" t="s">
        <v>2046</v>
      </c>
    </row>
    <row r="8331" spans="1:4" hidden="1">
      <c r="A8331" t="s">
        <v>539</v>
      </c>
      <c r="B8331">
        <v>31</v>
      </c>
      <c r="C8331">
        <v>20</v>
      </c>
      <c r="D8331" t="s">
        <v>2046</v>
      </c>
    </row>
    <row r="8332" spans="1:4" hidden="1">
      <c r="A8332" t="s">
        <v>2080</v>
      </c>
      <c r="B8332">
        <v>31</v>
      </c>
      <c r="C8332">
        <v>20</v>
      </c>
      <c r="D8332" t="s">
        <v>2046</v>
      </c>
    </row>
    <row r="8333" spans="1:4" hidden="1">
      <c r="A8333" t="s">
        <v>2081</v>
      </c>
      <c r="B8333">
        <v>31</v>
      </c>
      <c r="C8333">
        <v>10</v>
      </c>
      <c r="D8333" t="s">
        <v>2046</v>
      </c>
    </row>
    <row r="8334" spans="1:4" hidden="1">
      <c r="A8334" t="s">
        <v>294</v>
      </c>
      <c r="B8334">
        <v>31</v>
      </c>
      <c r="C8334">
        <v>10</v>
      </c>
      <c r="D8334" t="s">
        <v>2046</v>
      </c>
    </row>
    <row r="8335" spans="1:4" hidden="1">
      <c r="A8335" t="s">
        <v>2082</v>
      </c>
      <c r="B8335">
        <v>31</v>
      </c>
      <c r="C8335">
        <v>10</v>
      </c>
      <c r="D8335" t="s">
        <v>2046</v>
      </c>
    </row>
    <row r="8336" spans="1:4" hidden="1">
      <c r="A8336" t="s">
        <v>2083</v>
      </c>
      <c r="B8336">
        <v>31</v>
      </c>
      <c r="C8336">
        <v>10</v>
      </c>
      <c r="D8336" t="s">
        <v>2046</v>
      </c>
    </row>
    <row r="8337" spans="1:4" hidden="1">
      <c r="A8337" t="s">
        <v>88</v>
      </c>
      <c r="B8337">
        <v>31</v>
      </c>
      <c r="C8337">
        <v>10</v>
      </c>
      <c r="D8337" t="s">
        <v>2046</v>
      </c>
    </row>
    <row r="8338" spans="1:4" hidden="1">
      <c r="A8338" t="s">
        <v>322</v>
      </c>
      <c r="B8338">
        <v>31</v>
      </c>
      <c r="C8338">
        <v>10</v>
      </c>
      <c r="D8338" t="s">
        <v>2046</v>
      </c>
    </row>
    <row r="8339" spans="1:4" hidden="1">
      <c r="A8339" t="s">
        <v>323</v>
      </c>
      <c r="B8339">
        <v>31</v>
      </c>
      <c r="C8339">
        <v>20</v>
      </c>
      <c r="D8339" t="s">
        <v>2046</v>
      </c>
    </row>
    <row r="8340" spans="1:4" hidden="1">
      <c r="A8340" t="s">
        <v>2084</v>
      </c>
      <c r="B8340">
        <v>31</v>
      </c>
      <c r="C8340">
        <v>10</v>
      </c>
      <c r="D8340" t="s">
        <v>2046</v>
      </c>
    </row>
    <row r="8341" spans="1:4" hidden="1">
      <c r="A8341" t="s">
        <v>90</v>
      </c>
      <c r="B8341">
        <v>31</v>
      </c>
      <c r="C8341">
        <v>10</v>
      </c>
      <c r="D8341" t="s">
        <v>2046</v>
      </c>
    </row>
    <row r="8342" spans="1:4" hidden="1">
      <c r="A8342" t="s">
        <v>2085</v>
      </c>
      <c r="B8342">
        <v>31</v>
      </c>
      <c r="C8342">
        <v>10</v>
      </c>
      <c r="D8342" t="s">
        <v>2046</v>
      </c>
    </row>
    <row r="8343" spans="1:4" hidden="1">
      <c r="A8343" t="s">
        <v>2086</v>
      </c>
      <c r="B8343">
        <v>31</v>
      </c>
      <c r="C8343">
        <v>10</v>
      </c>
      <c r="D8343" t="s">
        <v>2046</v>
      </c>
    </row>
    <row r="8344" spans="1:4" hidden="1">
      <c r="A8344" t="s">
        <v>133</v>
      </c>
      <c r="B8344">
        <v>31</v>
      </c>
      <c r="C8344">
        <v>10</v>
      </c>
      <c r="D8344" t="s">
        <v>2046</v>
      </c>
    </row>
    <row r="8345" spans="1:4" hidden="1">
      <c r="A8345" t="s">
        <v>134</v>
      </c>
      <c r="B8345">
        <v>31</v>
      </c>
      <c r="C8345">
        <v>10</v>
      </c>
      <c r="D8345" t="s">
        <v>2046</v>
      </c>
    </row>
    <row r="8346" spans="1:4" hidden="1">
      <c r="A8346" t="s">
        <v>1715</v>
      </c>
      <c r="B8346">
        <v>31</v>
      </c>
      <c r="C8346">
        <v>10</v>
      </c>
      <c r="D8346" t="s">
        <v>2046</v>
      </c>
    </row>
    <row r="8347" spans="1:4" hidden="1">
      <c r="A8347" t="s">
        <v>2087</v>
      </c>
      <c r="B8347">
        <v>31</v>
      </c>
      <c r="C8347">
        <v>40</v>
      </c>
      <c r="D8347" t="s">
        <v>2046</v>
      </c>
    </row>
    <row r="8348" spans="1:4" hidden="1">
      <c r="A8348" t="s">
        <v>2088</v>
      </c>
      <c r="B8348">
        <v>31</v>
      </c>
      <c r="C8348">
        <v>40</v>
      </c>
      <c r="D8348" t="s">
        <v>2046</v>
      </c>
    </row>
    <row r="8349" spans="1:4" hidden="1">
      <c r="A8349" t="s">
        <v>2089</v>
      </c>
      <c r="B8349">
        <v>31</v>
      </c>
      <c r="C8349">
        <v>10</v>
      </c>
      <c r="D8349" t="s">
        <v>2046</v>
      </c>
    </row>
    <row r="8350" spans="1:4" hidden="1">
      <c r="A8350" t="s">
        <v>91</v>
      </c>
      <c r="B8350">
        <v>31</v>
      </c>
      <c r="C8350">
        <v>10</v>
      </c>
      <c r="D8350" t="s">
        <v>2046</v>
      </c>
    </row>
    <row r="8351" spans="1:4" hidden="1">
      <c r="A8351" t="s">
        <v>526</v>
      </c>
      <c r="B8351">
        <v>31</v>
      </c>
      <c r="C8351">
        <v>10</v>
      </c>
      <c r="D8351" t="s">
        <v>2046</v>
      </c>
    </row>
    <row r="8352" spans="1:4" hidden="1">
      <c r="A8352" t="s">
        <v>194</v>
      </c>
      <c r="B8352">
        <v>31</v>
      </c>
      <c r="C8352">
        <v>10</v>
      </c>
      <c r="D8352" t="s">
        <v>2046</v>
      </c>
    </row>
    <row r="8353" spans="1:4" hidden="1">
      <c r="A8353" t="s">
        <v>2090</v>
      </c>
      <c r="B8353">
        <v>31</v>
      </c>
      <c r="C8353">
        <v>10</v>
      </c>
      <c r="D8353" t="s">
        <v>2046</v>
      </c>
    </row>
    <row r="8354" spans="1:4" hidden="1">
      <c r="A8354" t="s">
        <v>495</v>
      </c>
      <c r="B8354">
        <v>31</v>
      </c>
      <c r="C8354">
        <v>10</v>
      </c>
      <c r="D8354" t="s">
        <v>2046</v>
      </c>
    </row>
    <row r="8355" spans="1:4" hidden="1">
      <c r="A8355" t="s">
        <v>1745</v>
      </c>
      <c r="B8355">
        <v>31</v>
      </c>
      <c r="C8355">
        <v>10</v>
      </c>
      <c r="D8355" t="s">
        <v>2046</v>
      </c>
    </row>
    <row r="8356" spans="1:4" hidden="1">
      <c r="A8356" t="s">
        <v>1746</v>
      </c>
      <c r="B8356">
        <v>31</v>
      </c>
      <c r="C8356">
        <v>10</v>
      </c>
      <c r="D8356" t="s">
        <v>2046</v>
      </c>
    </row>
    <row r="8357" spans="1:4" hidden="1">
      <c r="A8357" t="s">
        <v>2091</v>
      </c>
      <c r="B8357">
        <v>31</v>
      </c>
      <c r="C8357">
        <v>10</v>
      </c>
      <c r="D8357" t="s">
        <v>2046</v>
      </c>
    </row>
    <row r="8358" spans="1:4" hidden="1">
      <c r="A8358" t="s">
        <v>269</v>
      </c>
      <c r="B8358">
        <v>31</v>
      </c>
      <c r="C8358">
        <v>20</v>
      </c>
      <c r="D8358" t="s">
        <v>2046</v>
      </c>
    </row>
    <row r="8359" spans="1:4" hidden="1">
      <c r="A8359" t="s">
        <v>2092</v>
      </c>
      <c r="B8359">
        <v>31</v>
      </c>
      <c r="C8359">
        <v>10</v>
      </c>
      <c r="D8359" t="s">
        <v>2046</v>
      </c>
    </row>
    <row r="8360" spans="1:4" hidden="1">
      <c r="A8360" t="s">
        <v>139</v>
      </c>
      <c r="B8360">
        <v>31</v>
      </c>
      <c r="C8360">
        <v>10</v>
      </c>
      <c r="D8360" t="s">
        <v>2046</v>
      </c>
    </row>
    <row r="8361" spans="1:4" hidden="1">
      <c r="A8361" t="s">
        <v>2093</v>
      </c>
      <c r="B8361">
        <v>31</v>
      </c>
      <c r="C8361">
        <v>10</v>
      </c>
      <c r="D8361" t="s">
        <v>2046</v>
      </c>
    </row>
    <row r="8362" spans="1:4" hidden="1">
      <c r="A8362" t="s">
        <v>362</v>
      </c>
      <c r="B8362">
        <v>31</v>
      </c>
      <c r="C8362">
        <v>10</v>
      </c>
      <c r="D8362" t="s">
        <v>2046</v>
      </c>
    </row>
    <row r="8363" spans="1:4" hidden="1">
      <c r="A8363" t="s">
        <v>140</v>
      </c>
      <c r="B8363">
        <v>31</v>
      </c>
      <c r="C8363">
        <v>10</v>
      </c>
      <c r="D8363" t="s">
        <v>2046</v>
      </c>
    </row>
    <row r="8364" spans="1:4" hidden="1">
      <c r="A8364" t="s">
        <v>92</v>
      </c>
      <c r="B8364">
        <v>31</v>
      </c>
      <c r="C8364">
        <v>10</v>
      </c>
      <c r="D8364" t="s">
        <v>2046</v>
      </c>
    </row>
    <row r="8365" spans="1:4" hidden="1">
      <c r="A8365" t="s">
        <v>1748</v>
      </c>
      <c r="B8365">
        <v>31</v>
      </c>
      <c r="C8365">
        <v>10</v>
      </c>
      <c r="D8365" t="s">
        <v>2046</v>
      </c>
    </row>
    <row r="8366" spans="1:4" hidden="1">
      <c r="A8366" t="s">
        <v>2094</v>
      </c>
      <c r="B8366">
        <v>31</v>
      </c>
      <c r="C8366">
        <v>10</v>
      </c>
      <c r="D8366" t="s">
        <v>2046</v>
      </c>
    </row>
    <row r="8367" spans="1:4" hidden="1">
      <c r="A8367" t="s">
        <v>2095</v>
      </c>
      <c r="B8367">
        <v>31</v>
      </c>
      <c r="C8367">
        <v>20</v>
      </c>
      <c r="D8367" t="s">
        <v>2046</v>
      </c>
    </row>
    <row r="8368" spans="1:4" hidden="1">
      <c r="A8368" t="s">
        <v>2096</v>
      </c>
      <c r="B8368">
        <v>31</v>
      </c>
      <c r="C8368">
        <v>20</v>
      </c>
      <c r="D8368" t="s">
        <v>2046</v>
      </c>
    </row>
    <row r="8369" spans="1:4" hidden="1">
      <c r="A8369" t="s">
        <v>2097</v>
      </c>
      <c r="B8369">
        <v>31</v>
      </c>
      <c r="C8369">
        <v>20</v>
      </c>
      <c r="D8369" t="s">
        <v>2046</v>
      </c>
    </row>
    <row r="8370" spans="1:4" hidden="1">
      <c r="A8370" t="s">
        <v>363</v>
      </c>
      <c r="B8370">
        <v>31</v>
      </c>
      <c r="C8370">
        <v>10</v>
      </c>
      <c r="D8370" t="s">
        <v>2046</v>
      </c>
    </row>
    <row r="8371" spans="1:4" hidden="1">
      <c r="A8371" t="s">
        <v>141</v>
      </c>
      <c r="B8371">
        <v>31</v>
      </c>
      <c r="C8371">
        <v>10</v>
      </c>
      <c r="D8371" t="s">
        <v>2046</v>
      </c>
    </row>
    <row r="8372" spans="1:4" hidden="1">
      <c r="A8372" t="s">
        <v>295</v>
      </c>
      <c r="B8372">
        <v>31</v>
      </c>
      <c r="C8372">
        <v>10</v>
      </c>
      <c r="D8372" t="s">
        <v>2046</v>
      </c>
    </row>
    <row r="8373" spans="1:4" hidden="1">
      <c r="A8373" t="s">
        <v>1750</v>
      </c>
      <c r="B8373">
        <v>31</v>
      </c>
      <c r="C8373">
        <v>10</v>
      </c>
      <c r="D8373" t="s">
        <v>2046</v>
      </c>
    </row>
    <row r="8374" spans="1:4" hidden="1">
      <c r="A8374" t="s">
        <v>1751</v>
      </c>
      <c r="B8374">
        <v>31</v>
      </c>
      <c r="C8374">
        <v>10</v>
      </c>
      <c r="D8374" t="s">
        <v>2046</v>
      </c>
    </row>
    <row r="8375" spans="1:4" hidden="1">
      <c r="A8375" t="s">
        <v>296</v>
      </c>
      <c r="B8375">
        <v>31</v>
      </c>
      <c r="C8375">
        <v>10</v>
      </c>
      <c r="D8375" t="s">
        <v>2046</v>
      </c>
    </row>
    <row r="8376" spans="1:4" hidden="1">
      <c r="A8376" t="s">
        <v>2098</v>
      </c>
      <c r="B8376">
        <v>31</v>
      </c>
      <c r="C8376">
        <v>20</v>
      </c>
      <c r="D8376" t="s">
        <v>2046</v>
      </c>
    </row>
    <row r="8377" spans="1:4" hidden="1">
      <c r="A8377" t="s">
        <v>2099</v>
      </c>
      <c r="B8377">
        <v>31</v>
      </c>
      <c r="C8377">
        <v>10</v>
      </c>
      <c r="D8377" t="s">
        <v>2046</v>
      </c>
    </row>
    <row r="8378" spans="1:4" hidden="1">
      <c r="A8378" t="s">
        <v>2100</v>
      </c>
      <c r="B8378">
        <v>31</v>
      </c>
      <c r="C8378">
        <v>10</v>
      </c>
      <c r="D8378" t="s">
        <v>2046</v>
      </c>
    </row>
    <row r="8379" spans="1:4" hidden="1">
      <c r="A8379" t="s">
        <v>2101</v>
      </c>
      <c r="B8379">
        <v>31</v>
      </c>
      <c r="C8379">
        <v>10</v>
      </c>
      <c r="D8379" t="s">
        <v>2046</v>
      </c>
    </row>
    <row r="8380" spans="1:4" hidden="1">
      <c r="A8380" t="s">
        <v>142</v>
      </c>
      <c r="B8380">
        <v>31</v>
      </c>
      <c r="C8380">
        <v>10</v>
      </c>
      <c r="D8380" t="s">
        <v>2046</v>
      </c>
    </row>
    <row r="8381" spans="1:4" hidden="1">
      <c r="A8381" t="s">
        <v>298</v>
      </c>
      <c r="B8381">
        <v>31</v>
      </c>
      <c r="C8381">
        <v>10</v>
      </c>
      <c r="D8381" t="s">
        <v>2046</v>
      </c>
    </row>
    <row r="8382" spans="1:4" hidden="1">
      <c r="A8382" t="s">
        <v>2019</v>
      </c>
      <c r="B8382">
        <v>31</v>
      </c>
      <c r="C8382">
        <v>10</v>
      </c>
      <c r="D8382" t="s">
        <v>2046</v>
      </c>
    </row>
    <row r="8383" spans="1:4" hidden="1">
      <c r="A8383" t="s">
        <v>1752</v>
      </c>
      <c r="B8383">
        <v>31</v>
      </c>
      <c r="C8383">
        <v>10</v>
      </c>
      <c r="D8383" t="s">
        <v>2046</v>
      </c>
    </row>
    <row r="8384" spans="1:4" hidden="1">
      <c r="A8384" t="s">
        <v>2102</v>
      </c>
      <c r="B8384">
        <v>31</v>
      </c>
      <c r="C8384">
        <v>10</v>
      </c>
      <c r="D8384" t="s">
        <v>2046</v>
      </c>
    </row>
    <row r="8385" spans="1:4" hidden="1">
      <c r="A8385" t="s">
        <v>2103</v>
      </c>
      <c r="B8385">
        <v>31</v>
      </c>
      <c r="C8385">
        <v>10</v>
      </c>
      <c r="D8385" t="s">
        <v>2046</v>
      </c>
    </row>
    <row r="8386" spans="1:4" hidden="1">
      <c r="A8386" t="s">
        <v>2020</v>
      </c>
      <c r="B8386">
        <v>31</v>
      </c>
      <c r="C8386">
        <v>10</v>
      </c>
      <c r="D8386" t="s">
        <v>2046</v>
      </c>
    </row>
    <row r="8387" spans="1:4" hidden="1">
      <c r="A8387" t="s">
        <v>1753</v>
      </c>
      <c r="B8387">
        <v>31</v>
      </c>
      <c r="C8387">
        <v>40</v>
      </c>
      <c r="D8387" t="s">
        <v>2046</v>
      </c>
    </row>
    <row r="8388" spans="1:4" hidden="1">
      <c r="A8388" t="s">
        <v>2104</v>
      </c>
      <c r="B8388">
        <v>31</v>
      </c>
      <c r="C8388">
        <v>10</v>
      </c>
      <c r="D8388" t="s">
        <v>2046</v>
      </c>
    </row>
    <row r="8389" spans="1:4" hidden="1">
      <c r="A8389" t="s">
        <v>143</v>
      </c>
      <c r="B8389">
        <v>31</v>
      </c>
      <c r="C8389">
        <v>10</v>
      </c>
      <c r="D8389" t="s">
        <v>2046</v>
      </c>
    </row>
    <row r="8390" spans="1:4" hidden="1">
      <c r="A8390" t="s">
        <v>2105</v>
      </c>
      <c r="B8390">
        <v>31</v>
      </c>
      <c r="C8390">
        <v>20</v>
      </c>
      <c r="D8390" t="s">
        <v>2046</v>
      </c>
    </row>
    <row r="8391" spans="1:4" hidden="1">
      <c r="A8391" t="s">
        <v>324</v>
      </c>
      <c r="B8391">
        <v>31</v>
      </c>
      <c r="C8391">
        <v>20</v>
      </c>
      <c r="D8391" t="s">
        <v>2046</v>
      </c>
    </row>
    <row r="8392" spans="1:4" hidden="1">
      <c r="A8392" t="s">
        <v>2106</v>
      </c>
      <c r="B8392">
        <v>31</v>
      </c>
      <c r="C8392">
        <v>10</v>
      </c>
      <c r="D8392" t="s">
        <v>2046</v>
      </c>
    </row>
    <row r="8393" spans="1:4" hidden="1">
      <c r="A8393" t="s">
        <v>2107</v>
      </c>
      <c r="B8393">
        <v>31</v>
      </c>
      <c r="C8393">
        <v>10</v>
      </c>
      <c r="D8393" t="s">
        <v>2046</v>
      </c>
    </row>
    <row r="8394" spans="1:4" hidden="1">
      <c r="A8394" t="s">
        <v>2021</v>
      </c>
      <c r="B8394">
        <v>31</v>
      </c>
      <c r="C8394">
        <v>10</v>
      </c>
      <c r="D8394" t="s">
        <v>2046</v>
      </c>
    </row>
    <row r="8395" spans="1:4" hidden="1">
      <c r="A8395" t="s">
        <v>1717</v>
      </c>
      <c r="B8395">
        <v>31</v>
      </c>
      <c r="C8395">
        <v>60</v>
      </c>
      <c r="D8395" t="s">
        <v>2046</v>
      </c>
    </row>
    <row r="8396" spans="1:4" hidden="1">
      <c r="A8396" t="s">
        <v>2108</v>
      </c>
      <c r="B8396">
        <v>31</v>
      </c>
      <c r="C8396">
        <v>20</v>
      </c>
      <c r="D8396" t="s">
        <v>2046</v>
      </c>
    </row>
    <row r="8397" spans="1:4" hidden="1">
      <c r="A8397" t="s">
        <v>1756</v>
      </c>
      <c r="B8397">
        <v>31</v>
      </c>
      <c r="C8397">
        <v>40</v>
      </c>
      <c r="D8397" t="s">
        <v>2046</v>
      </c>
    </row>
    <row r="8398" spans="1:4" hidden="1">
      <c r="A8398" t="s">
        <v>556</v>
      </c>
      <c r="B8398">
        <v>31</v>
      </c>
      <c r="C8398">
        <v>1494</v>
      </c>
      <c r="D8398" t="s">
        <v>2046</v>
      </c>
    </row>
    <row r="8399" spans="1:4" hidden="1">
      <c r="A8399" t="s">
        <v>2109</v>
      </c>
      <c r="B8399">
        <v>31</v>
      </c>
      <c r="C8399">
        <v>10</v>
      </c>
      <c r="D8399" t="s">
        <v>2046</v>
      </c>
    </row>
    <row r="8400" spans="1:4" hidden="1">
      <c r="A8400" t="s">
        <v>2110</v>
      </c>
      <c r="B8400">
        <v>31</v>
      </c>
      <c r="C8400">
        <v>20</v>
      </c>
      <c r="D8400" t="s">
        <v>2046</v>
      </c>
    </row>
    <row r="8401" spans="1:4" hidden="1">
      <c r="A8401" t="s">
        <v>2111</v>
      </c>
      <c r="B8401">
        <v>31</v>
      </c>
      <c r="C8401">
        <v>10</v>
      </c>
      <c r="D8401" t="s">
        <v>2046</v>
      </c>
    </row>
    <row r="8402" spans="1:4" hidden="1">
      <c r="A8402" t="s">
        <v>2112</v>
      </c>
      <c r="B8402">
        <v>31</v>
      </c>
      <c r="C8402">
        <v>10</v>
      </c>
      <c r="D8402" t="s">
        <v>2046</v>
      </c>
    </row>
    <row r="8403" spans="1:4" hidden="1">
      <c r="A8403" t="s">
        <v>557</v>
      </c>
      <c r="B8403">
        <v>31</v>
      </c>
      <c r="C8403">
        <v>30</v>
      </c>
      <c r="D8403" t="s">
        <v>2046</v>
      </c>
    </row>
    <row r="8404" spans="1:4" hidden="1">
      <c r="A8404" t="s">
        <v>2113</v>
      </c>
      <c r="B8404">
        <v>31</v>
      </c>
      <c r="C8404">
        <v>10</v>
      </c>
      <c r="D8404" t="s">
        <v>2046</v>
      </c>
    </row>
    <row r="8405" spans="1:4" hidden="1">
      <c r="A8405" t="s">
        <v>2114</v>
      </c>
      <c r="B8405">
        <v>31</v>
      </c>
      <c r="C8405">
        <v>20</v>
      </c>
      <c r="D8405" t="s">
        <v>2046</v>
      </c>
    </row>
    <row r="8406" spans="1:4" hidden="1">
      <c r="A8406" t="s">
        <v>2115</v>
      </c>
      <c r="B8406">
        <v>31</v>
      </c>
      <c r="C8406">
        <v>20</v>
      </c>
      <c r="D8406" t="s">
        <v>2046</v>
      </c>
    </row>
    <row r="8407" spans="1:4" hidden="1">
      <c r="A8407" t="s">
        <v>2116</v>
      </c>
      <c r="B8407">
        <v>31</v>
      </c>
      <c r="C8407">
        <v>10</v>
      </c>
      <c r="D8407" t="s">
        <v>2046</v>
      </c>
    </row>
    <row r="8408" spans="1:4" hidden="1">
      <c r="A8408" t="s">
        <v>1757</v>
      </c>
      <c r="B8408">
        <v>31</v>
      </c>
      <c r="C8408">
        <v>10</v>
      </c>
      <c r="D8408" t="s">
        <v>2046</v>
      </c>
    </row>
    <row r="8409" spans="1:4" hidden="1">
      <c r="A8409" t="s">
        <v>2117</v>
      </c>
      <c r="B8409">
        <v>31</v>
      </c>
      <c r="C8409">
        <v>10</v>
      </c>
      <c r="D8409" t="s">
        <v>2046</v>
      </c>
    </row>
    <row r="8410" spans="1:4" hidden="1">
      <c r="A8410" t="s">
        <v>1758</v>
      </c>
      <c r="B8410">
        <v>31</v>
      </c>
      <c r="C8410">
        <v>20</v>
      </c>
      <c r="D8410" t="s">
        <v>2046</v>
      </c>
    </row>
    <row r="8411" spans="1:4" hidden="1">
      <c r="A8411" t="s">
        <v>1760</v>
      </c>
      <c r="B8411">
        <v>31</v>
      </c>
      <c r="C8411">
        <v>10</v>
      </c>
      <c r="D8411" t="s">
        <v>2046</v>
      </c>
    </row>
    <row r="8412" spans="1:4" hidden="1">
      <c r="A8412" t="s">
        <v>2118</v>
      </c>
      <c r="B8412">
        <v>31</v>
      </c>
      <c r="C8412">
        <v>60</v>
      </c>
      <c r="D8412" t="s">
        <v>2046</v>
      </c>
    </row>
    <row r="8413" spans="1:4" hidden="1">
      <c r="A8413" t="s">
        <v>1700</v>
      </c>
      <c r="B8413">
        <v>31</v>
      </c>
      <c r="C8413">
        <v>10</v>
      </c>
      <c r="D8413" t="s">
        <v>2046</v>
      </c>
    </row>
    <row r="8414" spans="1:4" hidden="1">
      <c r="A8414" t="s">
        <v>2119</v>
      </c>
      <c r="B8414">
        <v>31</v>
      </c>
      <c r="C8414">
        <v>20</v>
      </c>
      <c r="D8414" t="s">
        <v>2046</v>
      </c>
    </row>
    <row r="8415" spans="1:4" hidden="1">
      <c r="A8415" t="s">
        <v>1806</v>
      </c>
      <c r="B8415">
        <v>31</v>
      </c>
      <c r="C8415">
        <v>10</v>
      </c>
      <c r="D8415" t="s">
        <v>2046</v>
      </c>
    </row>
    <row r="8416" spans="1:4" hidden="1">
      <c r="A8416" t="s">
        <v>1761</v>
      </c>
      <c r="B8416">
        <v>31</v>
      </c>
      <c r="C8416">
        <v>10</v>
      </c>
      <c r="D8416" t="s">
        <v>2046</v>
      </c>
    </row>
    <row r="8417" spans="1:4" hidden="1">
      <c r="A8417" t="s">
        <v>1718</v>
      </c>
      <c r="B8417">
        <v>31</v>
      </c>
      <c r="C8417">
        <v>100</v>
      </c>
      <c r="D8417" t="s">
        <v>2046</v>
      </c>
    </row>
    <row r="8418" spans="1:4" hidden="1">
      <c r="A8418" t="s">
        <v>1762</v>
      </c>
      <c r="B8418">
        <v>31</v>
      </c>
      <c r="C8418">
        <v>10</v>
      </c>
      <c r="D8418" t="s">
        <v>2046</v>
      </c>
    </row>
    <row r="8419" spans="1:4" hidden="1">
      <c r="A8419" t="s">
        <v>2120</v>
      </c>
      <c r="B8419">
        <v>31</v>
      </c>
      <c r="C8419">
        <v>10</v>
      </c>
      <c r="D8419" t="s">
        <v>2046</v>
      </c>
    </row>
    <row r="8420" spans="1:4" hidden="1">
      <c r="A8420" t="s">
        <v>2121</v>
      </c>
      <c r="B8420">
        <v>31</v>
      </c>
      <c r="C8420">
        <v>10</v>
      </c>
      <c r="D8420" t="s">
        <v>2046</v>
      </c>
    </row>
    <row r="8421" spans="1:4" hidden="1">
      <c r="A8421" t="s">
        <v>2122</v>
      </c>
      <c r="B8421">
        <v>31</v>
      </c>
      <c r="C8421">
        <v>10</v>
      </c>
      <c r="D8421" t="s">
        <v>2046</v>
      </c>
    </row>
    <row r="8422" spans="1:4" hidden="1">
      <c r="A8422" t="s">
        <v>93</v>
      </c>
      <c r="B8422">
        <v>31</v>
      </c>
      <c r="C8422">
        <v>10</v>
      </c>
      <c r="D8422" t="s">
        <v>2046</v>
      </c>
    </row>
    <row r="8423" spans="1:4" hidden="1">
      <c r="A8423" t="s">
        <v>497</v>
      </c>
      <c r="B8423">
        <v>31</v>
      </c>
      <c r="C8423">
        <v>10</v>
      </c>
      <c r="D8423" t="s">
        <v>2046</v>
      </c>
    </row>
    <row r="8424" spans="1:4" hidden="1">
      <c r="A8424" t="s">
        <v>1763</v>
      </c>
      <c r="B8424">
        <v>31</v>
      </c>
      <c r="C8424">
        <v>10</v>
      </c>
      <c r="D8424" t="s">
        <v>2046</v>
      </c>
    </row>
    <row r="8425" spans="1:4" hidden="1">
      <c r="A8425" t="s">
        <v>570</v>
      </c>
      <c r="B8425">
        <v>31</v>
      </c>
      <c r="C8425">
        <v>10</v>
      </c>
      <c r="D8425" t="s">
        <v>2046</v>
      </c>
    </row>
    <row r="8426" spans="1:4" hidden="1">
      <c r="A8426" t="s">
        <v>2123</v>
      </c>
      <c r="B8426">
        <v>31</v>
      </c>
      <c r="C8426">
        <v>10</v>
      </c>
      <c r="D8426" t="s">
        <v>2046</v>
      </c>
    </row>
    <row r="8427" spans="1:4" hidden="1">
      <c r="A8427" t="s">
        <v>2023</v>
      </c>
      <c r="B8427">
        <v>31</v>
      </c>
      <c r="C8427">
        <v>10</v>
      </c>
      <c r="D8427" t="s">
        <v>2046</v>
      </c>
    </row>
    <row r="8428" spans="1:4" hidden="1">
      <c r="A8428" t="s">
        <v>2124</v>
      </c>
      <c r="B8428">
        <v>31</v>
      </c>
      <c r="C8428">
        <v>10</v>
      </c>
      <c r="D8428" t="s">
        <v>2046</v>
      </c>
    </row>
    <row r="8429" spans="1:4" hidden="1">
      <c r="A8429" t="s">
        <v>2024</v>
      </c>
      <c r="B8429">
        <v>31</v>
      </c>
      <c r="C8429">
        <v>10</v>
      </c>
      <c r="D8429" t="s">
        <v>2046</v>
      </c>
    </row>
    <row r="8430" spans="1:4" hidden="1">
      <c r="A8430" t="s">
        <v>95</v>
      </c>
      <c r="B8430">
        <v>31</v>
      </c>
      <c r="C8430">
        <v>10</v>
      </c>
      <c r="D8430" t="s">
        <v>2046</v>
      </c>
    </row>
    <row r="8431" spans="1:4" hidden="1">
      <c r="A8431" t="s">
        <v>2125</v>
      </c>
      <c r="B8431">
        <v>31</v>
      </c>
      <c r="C8431">
        <v>10</v>
      </c>
      <c r="D8431" t="s">
        <v>2046</v>
      </c>
    </row>
    <row r="8432" spans="1:4" hidden="1">
      <c r="A8432" t="s">
        <v>1764</v>
      </c>
      <c r="B8432">
        <v>31</v>
      </c>
      <c r="C8432">
        <v>10</v>
      </c>
      <c r="D8432" t="s">
        <v>2046</v>
      </c>
    </row>
    <row r="8433" spans="1:4" hidden="1">
      <c r="A8433" t="s">
        <v>2126</v>
      </c>
      <c r="B8433">
        <v>31</v>
      </c>
      <c r="C8433">
        <v>10</v>
      </c>
      <c r="D8433" t="s">
        <v>2046</v>
      </c>
    </row>
    <row r="8434" spans="1:4" hidden="1">
      <c r="A8434" t="s">
        <v>2349</v>
      </c>
      <c r="B8434">
        <v>31</v>
      </c>
      <c r="C8434">
        <v>25</v>
      </c>
      <c r="D8434" t="s">
        <v>2046</v>
      </c>
    </row>
    <row r="8435" spans="1:4" hidden="1">
      <c r="A8435" t="s">
        <v>2127</v>
      </c>
      <c r="B8435">
        <v>31</v>
      </c>
      <c r="C8435">
        <v>10</v>
      </c>
      <c r="D8435" t="s">
        <v>2046</v>
      </c>
    </row>
    <row r="8436" spans="1:4" hidden="1">
      <c r="A8436" t="s">
        <v>2128</v>
      </c>
      <c r="B8436">
        <v>31</v>
      </c>
      <c r="C8436">
        <v>10</v>
      </c>
      <c r="D8436" t="s">
        <v>2046</v>
      </c>
    </row>
    <row r="8437" spans="1:4" hidden="1">
      <c r="A8437" t="s">
        <v>2129</v>
      </c>
      <c r="B8437">
        <v>31</v>
      </c>
      <c r="C8437">
        <v>10</v>
      </c>
      <c r="D8437" t="s">
        <v>2046</v>
      </c>
    </row>
    <row r="8438" spans="1:4" hidden="1">
      <c r="A8438" t="s">
        <v>2130</v>
      </c>
      <c r="B8438">
        <v>31</v>
      </c>
      <c r="C8438">
        <v>10</v>
      </c>
      <c r="D8438" t="s">
        <v>2046</v>
      </c>
    </row>
    <row r="8439" spans="1:4" hidden="1">
      <c r="A8439" t="s">
        <v>299</v>
      </c>
      <c r="B8439">
        <v>31</v>
      </c>
      <c r="C8439">
        <v>20</v>
      </c>
      <c r="D8439" t="s">
        <v>2046</v>
      </c>
    </row>
    <row r="8440" spans="1:4" hidden="1">
      <c r="A8440" t="s">
        <v>1765</v>
      </c>
      <c r="B8440">
        <v>31</v>
      </c>
      <c r="C8440">
        <v>20</v>
      </c>
      <c r="D8440" t="s">
        <v>2046</v>
      </c>
    </row>
    <row r="8441" spans="1:4" hidden="1">
      <c r="A8441" t="s">
        <v>1766</v>
      </c>
      <c r="B8441">
        <v>31</v>
      </c>
      <c r="C8441">
        <v>20</v>
      </c>
      <c r="D8441" t="s">
        <v>2046</v>
      </c>
    </row>
    <row r="8442" spans="1:4" hidden="1">
      <c r="A8442" t="s">
        <v>1767</v>
      </c>
      <c r="B8442">
        <v>31</v>
      </c>
      <c r="C8442">
        <v>10</v>
      </c>
      <c r="D8442" t="s">
        <v>2046</v>
      </c>
    </row>
    <row r="8443" spans="1:4" hidden="1">
      <c r="A8443" t="s">
        <v>1768</v>
      </c>
      <c r="B8443">
        <v>31</v>
      </c>
      <c r="C8443">
        <v>10</v>
      </c>
      <c r="D8443" t="s">
        <v>2046</v>
      </c>
    </row>
    <row r="8444" spans="1:4" hidden="1">
      <c r="A8444" t="s">
        <v>189</v>
      </c>
      <c r="B8444">
        <v>31</v>
      </c>
      <c r="C8444">
        <v>20</v>
      </c>
      <c r="D8444" t="s">
        <v>2046</v>
      </c>
    </row>
    <row r="8445" spans="1:4" hidden="1">
      <c r="A8445" t="s">
        <v>2131</v>
      </c>
      <c r="B8445">
        <v>31</v>
      </c>
      <c r="C8445">
        <v>20</v>
      </c>
      <c r="D8445" t="s">
        <v>2046</v>
      </c>
    </row>
    <row r="8446" spans="1:4" hidden="1">
      <c r="A8446" t="s">
        <v>325</v>
      </c>
      <c r="B8446">
        <v>31</v>
      </c>
      <c r="C8446">
        <v>20</v>
      </c>
      <c r="D8446" t="s">
        <v>2046</v>
      </c>
    </row>
    <row r="8447" spans="1:4" hidden="1">
      <c r="A8447" t="s">
        <v>2132</v>
      </c>
      <c r="B8447">
        <v>31</v>
      </c>
      <c r="C8447">
        <v>20</v>
      </c>
      <c r="D8447" t="s">
        <v>2046</v>
      </c>
    </row>
    <row r="8448" spans="1:4" hidden="1">
      <c r="A8448" t="s">
        <v>2133</v>
      </c>
      <c r="B8448">
        <v>31</v>
      </c>
      <c r="C8448">
        <v>20</v>
      </c>
      <c r="D8448" t="s">
        <v>2046</v>
      </c>
    </row>
    <row r="8449" spans="1:4" hidden="1">
      <c r="A8449" t="s">
        <v>2134</v>
      </c>
      <c r="B8449">
        <v>31</v>
      </c>
      <c r="C8449">
        <v>20</v>
      </c>
      <c r="D8449" t="s">
        <v>2046</v>
      </c>
    </row>
    <row r="8450" spans="1:4" hidden="1">
      <c r="A8450" t="s">
        <v>2135</v>
      </c>
      <c r="B8450">
        <v>31</v>
      </c>
      <c r="C8450">
        <v>10</v>
      </c>
      <c r="D8450" t="s">
        <v>2046</v>
      </c>
    </row>
    <row r="8451" spans="1:4" hidden="1">
      <c r="A8451" t="s">
        <v>313</v>
      </c>
      <c r="B8451">
        <v>31</v>
      </c>
      <c r="C8451">
        <v>30</v>
      </c>
      <c r="D8451" t="s">
        <v>2046</v>
      </c>
    </row>
    <row r="8452" spans="1:4" hidden="1">
      <c r="A8452" t="s">
        <v>2136</v>
      </c>
      <c r="B8452">
        <v>31</v>
      </c>
      <c r="C8452">
        <v>30</v>
      </c>
      <c r="D8452" t="s">
        <v>2046</v>
      </c>
    </row>
    <row r="8453" spans="1:4" hidden="1">
      <c r="A8453" t="s">
        <v>2137</v>
      </c>
      <c r="B8453">
        <v>31</v>
      </c>
      <c r="C8453">
        <v>20</v>
      </c>
      <c r="D8453" t="s">
        <v>2046</v>
      </c>
    </row>
    <row r="8454" spans="1:4" hidden="1">
      <c r="A8454" t="s">
        <v>2138</v>
      </c>
      <c r="B8454">
        <v>31</v>
      </c>
      <c r="C8454">
        <v>10</v>
      </c>
      <c r="D8454" t="s">
        <v>2046</v>
      </c>
    </row>
    <row r="8455" spans="1:4" hidden="1">
      <c r="A8455" t="s">
        <v>2139</v>
      </c>
      <c r="B8455">
        <v>31</v>
      </c>
      <c r="C8455">
        <v>20</v>
      </c>
      <c r="D8455" t="s">
        <v>2046</v>
      </c>
    </row>
    <row r="8456" spans="1:4" hidden="1">
      <c r="A8456" t="s">
        <v>2140</v>
      </c>
      <c r="B8456">
        <v>31</v>
      </c>
      <c r="C8456">
        <v>20</v>
      </c>
      <c r="D8456" t="s">
        <v>2046</v>
      </c>
    </row>
    <row r="8457" spans="1:4" hidden="1">
      <c r="A8457" t="s">
        <v>314</v>
      </c>
      <c r="B8457">
        <v>31</v>
      </c>
      <c r="C8457">
        <v>20</v>
      </c>
      <c r="D8457" t="s">
        <v>2046</v>
      </c>
    </row>
    <row r="8458" spans="1:4" hidden="1">
      <c r="A8458" t="s">
        <v>2141</v>
      </c>
      <c r="B8458">
        <v>31</v>
      </c>
      <c r="C8458">
        <v>20</v>
      </c>
      <c r="D8458" t="s">
        <v>2046</v>
      </c>
    </row>
    <row r="8459" spans="1:4" hidden="1">
      <c r="A8459" t="s">
        <v>1769</v>
      </c>
      <c r="B8459">
        <v>31</v>
      </c>
      <c r="C8459">
        <v>40</v>
      </c>
      <c r="D8459" t="s">
        <v>2046</v>
      </c>
    </row>
    <row r="8460" spans="1:4" hidden="1">
      <c r="A8460" t="s">
        <v>2142</v>
      </c>
      <c r="B8460">
        <v>31</v>
      </c>
      <c r="C8460">
        <v>20</v>
      </c>
      <c r="D8460" t="s">
        <v>2046</v>
      </c>
    </row>
    <row r="8461" spans="1:4" hidden="1">
      <c r="A8461" t="s">
        <v>2143</v>
      </c>
      <c r="B8461">
        <v>31</v>
      </c>
      <c r="C8461">
        <v>20</v>
      </c>
      <c r="D8461" t="s">
        <v>2046</v>
      </c>
    </row>
    <row r="8462" spans="1:4" hidden="1">
      <c r="A8462" t="s">
        <v>2144</v>
      </c>
      <c r="B8462">
        <v>31</v>
      </c>
      <c r="C8462">
        <v>10</v>
      </c>
      <c r="D8462" t="s">
        <v>2046</v>
      </c>
    </row>
    <row r="8463" spans="1:4" hidden="1">
      <c r="A8463" t="s">
        <v>2145</v>
      </c>
      <c r="B8463">
        <v>31</v>
      </c>
      <c r="C8463">
        <v>10</v>
      </c>
      <c r="D8463" t="s">
        <v>2046</v>
      </c>
    </row>
    <row r="8464" spans="1:4" hidden="1">
      <c r="A8464" t="s">
        <v>2146</v>
      </c>
      <c r="B8464">
        <v>31</v>
      </c>
      <c r="C8464">
        <v>10</v>
      </c>
      <c r="D8464" t="s">
        <v>2046</v>
      </c>
    </row>
    <row r="8465" spans="1:4" hidden="1">
      <c r="A8465" t="s">
        <v>1770</v>
      </c>
      <c r="B8465">
        <v>31</v>
      </c>
      <c r="C8465">
        <v>10</v>
      </c>
      <c r="D8465" t="s">
        <v>2046</v>
      </c>
    </row>
    <row r="8466" spans="1:4" hidden="1">
      <c r="A8466" t="s">
        <v>1771</v>
      </c>
      <c r="B8466">
        <v>31</v>
      </c>
      <c r="C8466">
        <v>10</v>
      </c>
      <c r="D8466" t="s">
        <v>2046</v>
      </c>
    </row>
    <row r="8467" spans="1:4" hidden="1">
      <c r="A8467" t="s">
        <v>1776</v>
      </c>
      <c r="B8467">
        <v>31</v>
      </c>
      <c r="C8467">
        <v>20</v>
      </c>
      <c r="D8467" t="s">
        <v>2046</v>
      </c>
    </row>
    <row r="8468" spans="1:4" hidden="1">
      <c r="A8468" t="s">
        <v>1777</v>
      </c>
      <c r="B8468">
        <v>31</v>
      </c>
      <c r="C8468">
        <v>20</v>
      </c>
      <c r="D8468" t="s">
        <v>2046</v>
      </c>
    </row>
    <row r="8469" spans="1:4" hidden="1">
      <c r="A8469" t="s">
        <v>1724</v>
      </c>
      <c r="B8469">
        <v>31</v>
      </c>
      <c r="C8469">
        <v>10</v>
      </c>
      <c r="D8469" t="s">
        <v>2046</v>
      </c>
    </row>
    <row r="8470" spans="1:4" hidden="1">
      <c r="A8470" t="s">
        <v>97</v>
      </c>
      <c r="B8470">
        <v>31</v>
      </c>
      <c r="C8470">
        <v>10</v>
      </c>
      <c r="D8470" t="s">
        <v>2046</v>
      </c>
    </row>
    <row r="8471" spans="1:4" hidden="1">
      <c r="A8471" t="s">
        <v>1719</v>
      </c>
      <c r="B8471">
        <v>31</v>
      </c>
      <c r="C8471">
        <v>10</v>
      </c>
      <c r="D8471" t="s">
        <v>2046</v>
      </c>
    </row>
    <row r="8472" spans="1:4" hidden="1">
      <c r="A8472" t="s">
        <v>2147</v>
      </c>
      <c r="B8472">
        <v>31</v>
      </c>
      <c r="C8472">
        <v>10</v>
      </c>
      <c r="D8472" t="s">
        <v>2046</v>
      </c>
    </row>
    <row r="8473" spans="1:4" hidden="1">
      <c r="A8473" t="s">
        <v>499</v>
      </c>
      <c r="B8473">
        <v>31</v>
      </c>
      <c r="C8473">
        <v>10</v>
      </c>
      <c r="D8473" t="s">
        <v>2046</v>
      </c>
    </row>
    <row r="8474" spans="1:4" hidden="1">
      <c r="A8474" t="s">
        <v>480</v>
      </c>
      <c r="B8474">
        <v>31</v>
      </c>
      <c r="C8474">
        <v>10</v>
      </c>
      <c r="D8474" t="s">
        <v>2046</v>
      </c>
    </row>
    <row r="8475" spans="1:4" hidden="1">
      <c r="A8475" t="s">
        <v>197</v>
      </c>
      <c r="B8475">
        <v>31</v>
      </c>
      <c r="C8475">
        <v>10</v>
      </c>
      <c r="D8475" t="s">
        <v>2046</v>
      </c>
    </row>
    <row r="8476" spans="1:4" hidden="1">
      <c r="A8476" t="s">
        <v>500</v>
      </c>
      <c r="B8476">
        <v>31</v>
      </c>
      <c r="C8476">
        <v>10</v>
      </c>
      <c r="D8476" t="s">
        <v>2046</v>
      </c>
    </row>
    <row r="8477" spans="1:4" hidden="1">
      <c r="A8477" t="s">
        <v>1778</v>
      </c>
      <c r="B8477">
        <v>31</v>
      </c>
      <c r="C8477">
        <v>20</v>
      </c>
      <c r="D8477" t="s">
        <v>2046</v>
      </c>
    </row>
    <row r="8478" spans="1:4" hidden="1">
      <c r="A8478" t="s">
        <v>2148</v>
      </c>
      <c r="B8478">
        <v>31</v>
      </c>
      <c r="C8478">
        <v>10</v>
      </c>
      <c r="D8478" t="s">
        <v>2046</v>
      </c>
    </row>
    <row r="8479" spans="1:4" hidden="1">
      <c r="A8479" t="s">
        <v>2149</v>
      </c>
      <c r="B8479">
        <v>31</v>
      </c>
      <c r="C8479">
        <v>10</v>
      </c>
      <c r="D8479" t="s">
        <v>2046</v>
      </c>
    </row>
    <row r="8480" spans="1:4" hidden="1">
      <c r="A8480" t="s">
        <v>418</v>
      </c>
      <c r="B8480">
        <v>31</v>
      </c>
      <c r="C8480">
        <v>10</v>
      </c>
      <c r="D8480" t="s">
        <v>2046</v>
      </c>
    </row>
    <row r="8481" spans="1:4" hidden="1">
      <c r="A8481" t="s">
        <v>2150</v>
      </c>
      <c r="B8481">
        <v>31</v>
      </c>
      <c r="C8481">
        <v>10</v>
      </c>
      <c r="D8481" t="s">
        <v>2046</v>
      </c>
    </row>
    <row r="8482" spans="1:4" hidden="1">
      <c r="A8482" t="s">
        <v>419</v>
      </c>
      <c r="B8482">
        <v>31</v>
      </c>
      <c r="C8482">
        <v>10</v>
      </c>
      <c r="D8482" t="s">
        <v>2046</v>
      </c>
    </row>
    <row r="8483" spans="1:4" hidden="1">
      <c r="A8483" t="s">
        <v>2151</v>
      </c>
      <c r="B8483">
        <v>31</v>
      </c>
      <c r="C8483">
        <v>10</v>
      </c>
      <c r="D8483" t="s">
        <v>2046</v>
      </c>
    </row>
    <row r="8484" spans="1:4" hidden="1">
      <c r="A8484" t="s">
        <v>145</v>
      </c>
      <c r="B8484">
        <v>31</v>
      </c>
      <c r="C8484">
        <v>10</v>
      </c>
      <c r="D8484" t="s">
        <v>2046</v>
      </c>
    </row>
    <row r="8485" spans="1:4" hidden="1">
      <c r="A8485" t="s">
        <v>146</v>
      </c>
      <c r="B8485">
        <v>31</v>
      </c>
      <c r="C8485">
        <v>10</v>
      </c>
      <c r="D8485" t="s">
        <v>2046</v>
      </c>
    </row>
    <row r="8486" spans="1:4" hidden="1">
      <c r="A8486" t="s">
        <v>2152</v>
      </c>
      <c r="B8486">
        <v>31</v>
      </c>
      <c r="C8486">
        <v>10</v>
      </c>
      <c r="D8486" t="s">
        <v>2046</v>
      </c>
    </row>
    <row r="8487" spans="1:4" hidden="1">
      <c r="A8487" t="s">
        <v>99</v>
      </c>
      <c r="B8487">
        <v>31</v>
      </c>
      <c r="C8487">
        <v>10</v>
      </c>
      <c r="D8487" t="s">
        <v>2046</v>
      </c>
    </row>
    <row r="8488" spans="1:4" hidden="1">
      <c r="A8488" t="s">
        <v>529</v>
      </c>
      <c r="B8488">
        <v>31</v>
      </c>
      <c r="C8488">
        <v>10</v>
      </c>
      <c r="D8488" t="s">
        <v>2046</v>
      </c>
    </row>
    <row r="8489" spans="1:4" hidden="1">
      <c r="A8489" t="s">
        <v>2153</v>
      </c>
      <c r="B8489">
        <v>31</v>
      </c>
      <c r="C8489">
        <v>10</v>
      </c>
      <c r="D8489" t="s">
        <v>2046</v>
      </c>
    </row>
    <row r="8490" spans="1:4" hidden="1">
      <c r="A8490" t="s">
        <v>315</v>
      </c>
      <c r="B8490">
        <v>31</v>
      </c>
      <c r="C8490">
        <v>10</v>
      </c>
      <c r="D8490" t="s">
        <v>2046</v>
      </c>
    </row>
    <row r="8491" spans="1:4" hidden="1">
      <c r="A8491" t="s">
        <v>483</v>
      </c>
      <c r="B8491">
        <v>31</v>
      </c>
      <c r="C8491">
        <v>10</v>
      </c>
      <c r="D8491" t="s">
        <v>2046</v>
      </c>
    </row>
    <row r="8492" spans="1:4" hidden="1">
      <c r="A8492" t="s">
        <v>2154</v>
      </c>
      <c r="B8492">
        <v>31</v>
      </c>
      <c r="C8492">
        <v>10</v>
      </c>
      <c r="D8492" t="s">
        <v>2046</v>
      </c>
    </row>
    <row r="8493" spans="1:4" hidden="1">
      <c r="A8493" t="s">
        <v>2155</v>
      </c>
      <c r="B8493">
        <v>31</v>
      </c>
      <c r="C8493">
        <v>10</v>
      </c>
      <c r="D8493" t="s">
        <v>2046</v>
      </c>
    </row>
    <row r="8494" spans="1:4" hidden="1">
      <c r="A8494" t="s">
        <v>2156</v>
      </c>
      <c r="B8494">
        <v>31</v>
      </c>
      <c r="C8494">
        <v>10</v>
      </c>
      <c r="D8494" t="s">
        <v>2046</v>
      </c>
    </row>
    <row r="8495" spans="1:4" hidden="1">
      <c r="A8495" t="s">
        <v>148</v>
      </c>
      <c r="B8495">
        <v>31</v>
      </c>
      <c r="C8495">
        <v>10</v>
      </c>
      <c r="D8495" t="s">
        <v>2046</v>
      </c>
    </row>
    <row r="8496" spans="1:4" hidden="1">
      <c r="A8496" t="s">
        <v>572</v>
      </c>
      <c r="B8496">
        <v>31</v>
      </c>
      <c r="C8496">
        <v>10</v>
      </c>
      <c r="D8496" t="s">
        <v>2046</v>
      </c>
    </row>
    <row r="8497" spans="1:4" hidden="1">
      <c r="A8497" t="s">
        <v>2157</v>
      </c>
      <c r="B8497">
        <v>31</v>
      </c>
      <c r="C8497">
        <v>10</v>
      </c>
      <c r="D8497" t="s">
        <v>2046</v>
      </c>
    </row>
    <row r="8498" spans="1:4" hidden="1">
      <c r="A8498" t="s">
        <v>2158</v>
      </c>
      <c r="B8498">
        <v>31</v>
      </c>
      <c r="C8498">
        <v>10</v>
      </c>
      <c r="D8498" t="s">
        <v>2046</v>
      </c>
    </row>
    <row r="8499" spans="1:4" hidden="1">
      <c r="A8499" t="s">
        <v>2159</v>
      </c>
      <c r="B8499">
        <v>31</v>
      </c>
      <c r="C8499">
        <v>10</v>
      </c>
      <c r="D8499" t="s">
        <v>2046</v>
      </c>
    </row>
    <row r="8500" spans="1:4" hidden="1">
      <c r="A8500" t="s">
        <v>2160</v>
      </c>
      <c r="B8500">
        <v>31</v>
      </c>
      <c r="C8500">
        <v>20</v>
      </c>
      <c r="D8500" t="s">
        <v>2046</v>
      </c>
    </row>
    <row r="8501" spans="1:4" hidden="1">
      <c r="A8501" t="s">
        <v>48</v>
      </c>
      <c r="B8501">
        <v>31</v>
      </c>
      <c r="C8501">
        <v>10</v>
      </c>
      <c r="D8501" t="s">
        <v>2046</v>
      </c>
    </row>
    <row r="8502" spans="1:4" hidden="1">
      <c r="A8502" t="s">
        <v>1780</v>
      </c>
      <c r="B8502">
        <v>31</v>
      </c>
      <c r="C8502">
        <v>40</v>
      </c>
      <c r="D8502" t="s">
        <v>2046</v>
      </c>
    </row>
    <row r="8503" spans="1:4" hidden="1">
      <c r="A8503" t="s">
        <v>2161</v>
      </c>
      <c r="B8503">
        <v>31</v>
      </c>
      <c r="C8503">
        <v>10</v>
      </c>
      <c r="D8503" t="s">
        <v>2046</v>
      </c>
    </row>
    <row r="8504" spans="1:4" hidden="1">
      <c r="A8504" t="s">
        <v>49</v>
      </c>
      <c r="B8504">
        <v>31</v>
      </c>
      <c r="C8504">
        <v>10</v>
      </c>
      <c r="D8504" t="s">
        <v>2046</v>
      </c>
    </row>
    <row r="8505" spans="1:4" hidden="1">
      <c r="A8505" t="s">
        <v>50</v>
      </c>
      <c r="B8505">
        <v>31</v>
      </c>
      <c r="C8505">
        <v>10</v>
      </c>
      <c r="D8505" t="s">
        <v>2046</v>
      </c>
    </row>
    <row r="8506" spans="1:4" hidden="1">
      <c r="A8506" t="s">
        <v>2162</v>
      </c>
      <c r="B8506">
        <v>31</v>
      </c>
      <c r="C8506">
        <v>20</v>
      </c>
      <c r="D8506" t="s">
        <v>2046</v>
      </c>
    </row>
    <row r="8507" spans="1:4" hidden="1">
      <c r="A8507" t="s">
        <v>52</v>
      </c>
      <c r="B8507">
        <v>31</v>
      </c>
      <c r="C8507">
        <v>10</v>
      </c>
      <c r="D8507" t="s">
        <v>2046</v>
      </c>
    </row>
    <row r="8508" spans="1:4" hidden="1">
      <c r="A8508" t="s">
        <v>2163</v>
      </c>
      <c r="B8508">
        <v>31</v>
      </c>
      <c r="C8508">
        <v>10</v>
      </c>
      <c r="D8508" t="s">
        <v>2046</v>
      </c>
    </row>
    <row r="8509" spans="1:4" hidden="1">
      <c r="A8509" t="s">
        <v>2164</v>
      </c>
      <c r="B8509">
        <v>31</v>
      </c>
      <c r="C8509">
        <v>40</v>
      </c>
      <c r="D8509" t="s">
        <v>2046</v>
      </c>
    </row>
    <row r="8510" spans="1:4" hidden="1">
      <c r="A8510" t="s">
        <v>2165</v>
      </c>
      <c r="B8510">
        <v>31</v>
      </c>
      <c r="C8510">
        <v>20</v>
      </c>
      <c r="D8510" t="s">
        <v>2046</v>
      </c>
    </row>
    <row r="8511" spans="1:4" hidden="1">
      <c r="A8511" t="s">
        <v>2166</v>
      </c>
      <c r="B8511">
        <v>31</v>
      </c>
      <c r="C8511">
        <v>20</v>
      </c>
      <c r="D8511" t="s">
        <v>2046</v>
      </c>
    </row>
    <row r="8512" spans="1:4" hidden="1">
      <c r="A8512" t="s">
        <v>2167</v>
      </c>
      <c r="B8512">
        <v>31</v>
      </c>
      <c r="C8512">
        <v>40</v>
      </c>
      <c r="D8512" t="s">
        <v>2046</v>
      </c>
    </row>
    <row r="8513" spans="1:4" hidden="1">
      <c r="A8513" t="s">
        <v>2168</v>
      </c>
      <c r="B8513">
        <v>31</v>
      </c>
      <c r="C8513">
        <v>20</v>
      </c>
      <c r="D8513" t="s">
        <v>2046</v>
      </c>
    </row>
    <row r="8514" spans="1:4" hidden="1">
      <c r="A8514" t="s">
        <v>2169</v>
      </c>
      <c r="B8514">
        <v>31</v>
      </c>
      <c r="C8514">
        <v>20</v>
      </c>
      <c r="D8514" t="s">
        <v>2046</v>
      </c>
    </row>
    <row r="8515" spans="1:4" hidden="1">
      <c r="A8515" t="s">
        <v>2170</v>
      </c>
      <c r="B8515">
        <v>31</v>
      </c>
      <c r="C8515">
        <v>40</v>
      </c>
      <c r="D8515" t="s">
        <v>2046</v>
      </c>
    </row>
    <row r="8516" spans="1:4" hidden="1">
      <c r="A8516" t="s">
        <v>2171</v>
      </c>
      <c r="B8516">
        <v>31</v>
      </c>
      <c r="C8516">
        <v>20</v>
      </c>
      <c r="D8516" t="s">
        <v>2046</v>
      </c>
    </row>
    <row r="8517" spans="1:4" hidden="1">
      <c r="A8517" t="s">
        <v>484</v>
      </c>
      <c r="B8517">
        <v>31</v>
      </c>
      <c r="C8517">
        <v>10</v>
      </c>
      <c r="D8517" t="s">
        <v>2046</v>
      </c>
    </row>
    <row r="8518" spans="1:4" hidden="1">
      <c r="A8518" t="s">
        <v>1781</v>
      </c>
      <c r="B8518">
        <v>31</v>
      </c>
      <c r="C8518">
        <v>10</v>
      </c>
      <c r="D8518" t="s">
        <v>2046</v>
      </c>
    </row>
    <row r="8519" spans="1:4" hidden="1">
      <c r="A8519" t="s">
        <v>54</v>
      </c>
      <c r="B8519">
        <v>31</v>
      </c>
      <c r="C8519">
        <v>10</v>
      </c>
      <c r="D8519" t="s">
        <v>2046</v>
      </c>
    </row>
    <row r="8520" spans="1:4" hidden="1">
      <c r="A8520" t="s">
        <v>190</v>
      </c>
      <c r="B8520">
        <v>31</v>
      </c>
      <c r="C8520">
        <v>10</v>
      </c>
      <c r="D8520" t="s">
        <v>2046</v>
      </c>
    </row>
    <row r="8521" spans="1:4" hidden="1">
      <c r="A8521" t="s">
        <v>1725</v>
      </c>
      <c r="B8521">
        <v>31</v>
      </c>
      <c r="C8521">
        <v>10</v>
      </c>
      <c r="D8521" t="s">
        <v>2046</v>
      </c>
    </row>
    <row r="8522" spans="1:4" hidden="1">
      <c r="A8522" t="s">
        <v>540</v>
      </c>
      <c r="B8522">
        <v>31</v>
      </c>
      <c r="C8522">
        <v>10</v>
      </c>
      <c r="D8522" t="s">
        <v>2046</v>
      </c>
    </row>
    <row r="8523" spans="1:4" hidden="1">
      <c r="A8523" t="s">
        <v>1782</v>
      </c>
      <c r="B8523">
        <v>31</v>
      </c>
      <c r="C8523">
        <v>10</v>
      </c>
      <c r="D8523" t="s">
        <v>2046</v>
      </c>
    </row>
    <row r="8524" spans="1:4" hidden="1">
      <c r="A8524" t="s">
        <v>149</v>
      </c>
      <c r="B8524">
        <v>31</v>
      </c>
      <c r="C8524">
        <v>10</v>
      </c>
      <c r="D8524" t="s">
        <v>2046</v>
      </c>
    </row>
    <row r="8525" spans="1:4" hidden="1">
      <c r="A8525" t="s">
        <v>1803</v>
      </c>
      <c r="B8525">
        <v>31</v>
      </c>
      <c r="C8525">
        <v>10</v>
      </c>
      <c r="D8525" t="s">
        <v>2046</v>
      </c>
    </row>
    <row r="8526" spans="1:4" hidden="1">
      <c r="A8526" t="s">
        <v>466</v>
      </c>
      <c r="B8526">
        <v>31</v>
      </c>
      <c r="C8526">
        <v>10</v>
      </c>
      <c r="D8526" t="s">
        <v>2046</v>
      </c>
    </row>
    <row r="8527" spans="1:4" hidden="1">
      <c r="A8527" t="s">
        <v>2026</v>
      </c>
      <c r="B8527">
        <v>31</v>
      </c>
      <c r="C8527">
        <v>10</v>
      </c>
      <c r="D8527" t="s">
        <v>2046</v>
      </c>
    </row>
    <row r="8528" spans="1:4" hidden="1">
      <c r="A8528" t="s">
        <v>1708</v>
      </c>
      <c r="B8528">
        <v>31</v>
      </c>
      <c r="C8528">
        <v>10</v>
      </c>
      <c r="D8528" t="s">
        <v>2046</v>
      </c>
    </row>
    <row r="8529" spans="1:4" hidden="1">
      <c r="A8529" t="s">
        <v>150</v>
      </c>
      <c r="B8529">
        <v>31</v>
      </c>
      <c r="C8529">
        <v>10</v>
      </c>
      <c r="D8529" t="s">
        <v>2046</v>
      </c>
    </row>
    <row r="8530" spans="1:4" hidden="1">
      <c r="A8530" t="s">
        <v>151</v>
      </c>
      <c r="B8530">
        <v>31</v>
      </c>
      <c r="C8530">
        <v>10</v>
      </c>
      <c r="D8530" t="s">
        <v>2046</v>
      </c>
    </row>
    <row r="8531" spans="1:4" hidden="1">
      <c r="A8531" t="s">
        <v>2172</v>
      </c>
      <c r="B8531">
        <v>31</v>
      </c>
      <c r="C8531">
        <v>10</v>
      </c>
      <c r="D8531" t="s">
        <v>2046</v>
      </c>
    </row>
    <row r="8532" spans="1:4" hidden="1">
      <c r="A8532" t="s">
        <v>2173</v>
      </c>
      <c r="B8532">
        <v>31</v>
      </c>
      <c r="C8532">
        <v>10</v>
      </c>
      <c r="D8532" t="s">
        <v>2046</v>
      </c>
    </row>
    <row r="8533" spans="1:4" hidden="1">
      <c r="A8533" t="s">
        <v>541</v>
      </c>
      <c r="B8533">
        <v>31</v>
      </c>
      <c r="C8533">
        <v>10</v>
      </c>
      <c r="D8533" t="s">
        <v>2046</v>
      </c>
    </row>
    <row r="8534" spans="1:4" hidden="1">
      <c r="A8534" t="s">
        <v>2174</v>
      </c>
      <c r="B8534">
        <v>31</v>
      </c>
      <c r="C8534">
        <v>10</v>
      </c>
      <c r="D8534" t="s">
        <v>2046</v>
      </c>
    </row>
    <row r="8535" spans="1:4" hidden="1">
      <c r="A8535" t="s">
        <v>542</v>
      </c>
      <c r="B8535">
        <v>31</v>
      </c>
      <c r="C8535">
        <v>10</v>
      </c>
      <c r="D8535" t="s">
        <v>2046</v>
      </c>
    </row>
    <row r="8536" spans="1:4" hidden="1">
      <c r="A8536" t="s">
        <v>388</v>
      </c>
      <c r="B8536">
        <v>31</v>
      </c>
      <c r="C8536">
        <v>10</v>
      </c>
      <c r="D8536" t="s">
        <v>2046</v>
      </c>
    </row>
    <row r="8537" spans="1:4" hidden="1">
      <c r="A8537" t="s">
        <v>389</v>
      </c>
      <c r="B8537">
        <v>31</v>
      </c>
      <c r="C8537">
        <v>10</v>
      </c>
      <c r="D8537" t="s">
        <v>2046</v>
      </c>
    </row>
    <row r="8538" spans="1:4" hidden="1">
      <c r="A8538" t="s">
        <v>2175</v>
      </c>
      <c r="B8538">
        <v>31</v>
      </c>
      <c r="C8538">
        <v>20</v>
      </c>
      <c r="D8538" t="s">
        <v>2046</v>
      </c>
    </row>
    <row r="8539" spans="1:4" hidden="1">
      <c r="A8539" t="s">
        <v>2176</v>
      </c>
      <c r="B8539">
        <v>31</v>
      </c>
      <c r="C8539">
        <v>10</v>
      </c>
      <c r="D8539" t="s">
        <v>2046</v>
      </c>
    </row>
    <row r="8540" spans="1:4" hidden="1">
      <c r="A8540" t="s">
        <v>6</v>
      </c>
      <c r="B8540">
        <v>31</v>
      </c>
      <c r="C8540">
        <v>10</v>
      </c>
      <c r="D8540" t="s">
        <v>2046</v>
      </c>
    </row>
    <row r="8541" spans="1:4" hidden="1">
      <c r="A8541" t="s">
        <v>55</v>
      </c>
      <c r="B8541">
        <v>31</v>
      </c>
      <c r="C8541">
        <v>10</v>
      </c>
      <c r="D8541" t="s">
        <v>2046</v>
      </c>
    </row>
    <row r="8542" spans="1:4" hidden="1">
      <c r="A8542" t="s">
        <v>450</v>
      </c>
      <c r="B8542">
        <v>31</v>
      </c>
      <c r="C8542">
        <v>10</v>
      </c>
      <c r="D8542" t="s">
        <v>2046</v>
      </c>
    </row>
    <row r="8543" spans="1:4" hidden="1">
      <c r="A8543" t="s">
        <v>2177</v>
      </c>
      <c r="B8543">
        <v>31</v>
      </c>
      <c r="C8543">
        <v>10</v>
      </c>
      <c r="D8543" t="s">
        <v>2046</v>
      </c>
    </row>
    <row r="8544" spans="1:4" hidden="1">
      <c r="A8544" t="s">
        <v>3083</v>
      </c>
      <c r="B8544">
        <v>31</v>
      </c>
      <c r="C8544">
        <v>72</v>
      </c>
      <c r="D8544" t="s">
        <v>2046</v>
      </c>
    </row>
    <row r="8545" spans="1:4" hidden="1">
      <c r="A8545" t="s">
        <v>2178</v>
      </c>
      <c r="B8545">
        <v>31</v>
      </c>
      <c r="C8545">
        <v>20</v>
      </c>
      <c r="D8545" t="s">
        <v>2046</v>
      </c>
    </row>
    <row r="8546" spans="1:4" hidden="1">
      <c r="A8546" t="s">
        <v>271</v>
      </c>
      <c r="B8546">
        <v>31</v>
      </c>
      <c r="C8546">
        <v>10</v>
      </c>
      <c r="D8546" t="s">
        <v>2046</v>
      </c>
    </row>
    <row r="8547" spans="1:4" hidden="1">
      <c r="A8547" t="s">
        <v>56</v>
      </c>
      <c r="B8547">
        <v>31</v>
      </c>
      <c r="C8547">
        <v>10</v>
      </c>
      <c r="D8547" t="s">
        <v>2046</v>
      </c>
    </row>
    <row r="8548" spans="1:4" hidden="1">
      <c r="A8548" t="s">
        <v>272</v>
      </c>
      <c r="B8548">
        <v>31</v>
      </c>
      <c r="C8548">
        <v>10</v>
      </c>
      <c r="D8548" t="s">
        <v>2046</v>
      </c>
    </row>
    <row r="8549" spans="1:4" hidden="1">
      <c r="A8549" t="s">
        <v>2027</v>
      </c>
      <c r="B8549">
        <v>31</v>
      </c>
      <c r="C8549">
        <v>10</v>
      </c>
      <c r="D8549" t="s">
        <v>2046</v>
      </c>
    </row>
    <row r="8550" spans="1:4" hidden="1">
      <c r="A8550" t="s">
        <v>2179</v>
      </c>
      <c r="B8550">
        <v>31</v>
      </c>
      <c r="C8550">
        <v>10</v>
      </c>
      <c r="D8550" t="s">
        <v>2046</v>
      </c>
    </row>
    <row r="8551" spans="1:4" hidden="1">
      <c r="A8551" t="s">
        <v>2180</v>
      </c>
      <c r="B8551">
        <v>31</v>
      </c>
      <c r="C8551">
        <v>10</v>
      </c>
      <c r="D8551" t="s">
        <v>2046</v>
      </c>
    </row>
    <row r="8552" spans="1:4" hidden="1">
      <c r="A8552" t="s">
        <v>101</v>
      </c>
      <c r="B8552">
        <v>31</v>
      </c>
      <c r="C8552">
        <v>10</v>
      </c>
      <c r="D8552" t="s">
        <v>2046</v>
      </c>
    </row>
    <row r="8553" spans="1:4" hidden="1">
      <c r="A8553" t="s">
        <v>2181</v>
      </c>
      <c r="B8553">
        <v>31</v>
      </c>
      <c r="C8553">
        <v>10</v>
      </c>
      <c r="D8553" t="s">
        <v>2046</v>
      </c>
    </row>
    <row r="8554" spans="1:4" hidden="1">
      <c r="A8554" t="s">
        <v>501</v>
      </c>
      <c r="B8554">
        <v>31</v>
      </c>
      <c r="C8554">
        <v>10</v>
      </c>
      <c r="D8554" t="s">
        <v>2046</v>
      </c>
    </row>
    <row r="8555" spans="1:4" hidden="1">
      <c r="A8555" t="s">
        <v>1709</v>
      </c>
      <c r="B8555">
        <v>31</v>
      </c>
      <c r="C8555">
        <v>20</v>
      </c>
      <c r="D8555" t="s">
        <v>2046</v>
      </c>
    </row>
    <row r="8556" spans="1:4" hidden="1">
      <c r="A8556" t="s">
        <v>458</v>
      </c>
      <c r="B8556">
        <v>31</v>
      </c>
      <c r="C8556">
        <v>10</v>
      </c>
      <c r="D8556" t="s">
        <v>2046</v>
      </c>
    </row>
    <row r="8557" spans="1:4" hidden="1">
      <c r="A8557" t="s">
        <v>436</v>
      </c>
      <c r="B8557">
        <v>31</v>
      </c>
      <c r="C8557">
        <v>10</v>
      </c>
      <c r="D8557" t="s">
        <v>2046</v>
      </c>
    </row>
    <row r="8558" spans="1:4" hidden="1">
      <c r="A8558" t="s">
        <v>2182</v>
      </c>
      <c r="B8558">
        <v>31</v>
      </c>
      <c r="C8558">
        <v>10</v>
      </c>
      <c r="D8558" t="s">
        <v>2046</v>
      </c>
    </row>
    <row r="8559" spans="1:4" hidden="1">
      <c r="A8559" t="s">
        <v>2183</v>
      </c>
      <c r="B8559">
        <v>31</v>
      </c>
      <c r="C8559">
        <v>20</v>
      </c>
      <c r="D8559" t="s">
        <v>2046</v>
      </c>
    </row>
    <row r="8560" spans="1:4" hidden="1">
      <c r="A8560" t="s">
        <v>300</v>
      </c>
      <c r="B8560">
        <v>31</v>
      </c>
      <c r="C8560">
        <v>10</v>
      </c>
      <c r="D8560" t="s">
        <v>2046</v>
      </c>
    </row>
    <row r="8561" spans="1:4" hidden="1">
      <c r="A8561" t="s">
        <v>370</v>
      </c>
      <c r="B8561">
        <v>31</v>
      </c>
      <c r="C8561">
        <v>10</v>
      </c>
      <c r="D8561" t="s">
        <v>2046</v>
      </c>
    </row>
    <row r="8562" spans="1:4" hidden="1">
      <c r="A8562" t="s">
        <v>2184</v>
      </c>
      <c r="B8562">
        <v>31</v>
      </c>
      <c r="C8562">
        <v>10</v>
      </c>
      <c r="D8562" t="s">
        <v>2046</v>
      </c>
    </row>
    <row r="8563" spans="1:4" hidden="1">
      <c r="A8563" t="s">
        <v>459</v>
      </c>
      <c r="B8563">
        <v>31</v>
      </c>
      <c r="C8563">
        <v>10</v>
      </c>
      <c r="D8563" t="s">
        <v>2046</v>
      </c>
    </row>
    <row r="8564" spans="1:4" hidden="1">
      <c r="A8564" t="s">
        <v>152</v>
      </c>
      <c r="B8564">
        <v>31</v>
      </c>
      <c r="C8564">
        <v>10</v>
      </c>
      <c r="D8564" t="s">
        <v>2046</v>
      </c>
    </row>
    <row r="8565" spans="1:4" hidden="1">
      <c r="A8565" t="s">
        <v>485</v>
      </c>
      <c r="B8565">
        <v>31</v>
      </c>
      <c r="C8565">
        <v>10</v>
      </c>
      <c r="D8565" t="s">
        <v>2046</v>
      </c>
    </row>
    <row r="8566" spans="1:4" hidden="1">
      <c r="A8566" t="s">
        <v>273</v>
      </c>
      <c r="B8566">
        <v>31</v>
      </c>
      <c r="C8566">
        <v>10</v>
      </c>
      <c r="D8566" t="s">
        <v>2046</v>
      </c>
    </row>
    <row r="8567" spans="1:4" hidden="1">
      <c r="A8567" t="s">
        <v>1783</v>
      </c>
      <c r="B8567">
        <v>31</v>
      </c>
      <c r="C8567">
        <v>10</v>
      </c>
      <c r="D8567" t="s">
        <v>2046</v>
      </c>
    </row>
    <row r="8568" spans="1:4" hidden="1">
      <c r="A8568" t="s">
        <v>2185</v>
      </c>
      <c r="B8568">
        <v>31</v>
      </c>
      <c r="C8568">
        <v>10</v>
      </c>
      <c r="D8568" t="s">
        <v>2046</v>
      </c>
    </row>
    <row r="8569" spans="1:4" hidden="1">
      <c r="A8569" t="s">
        <v>1720</v>
      </c>
      <c r="B8569">
        <v>31</v>
      </c>
      <c r="C8569">
        <v>20</v>
      </c>
      <c r="D8569" t="s">
        <v>2046</v>
      </c>
    </row>
    <row r="8570" spans="1:4" hidden="1">
      <c r="A8570" t="s">
        <v>2186</v>
      </c>
      <c r="B8570">
        <v>31</v>
      </c>
      <c r="C8570">
        <v>10</v>
      </c>
      <c r="D8570" t="s">
        <v>2046</v>
      </c>
    </row>
    <row r="8571" spans="1:4" hidden="1">
      <c r="A8571" t="s">
        <v>2187</v>
      </c>
      <c r="B8571">
        <v>31</v>
      </c>
      <c r="C8571">
        <v>220</v>
      </c>
      <c r="D8571" t="s">
        <v>2046</v>
      </c>
    </row>
    <row r="8572" spans="1:4" hidden="1">
      <c r="A8572" t="s">
        <v>2188</v>
      </c>
      <c r="B8572">
        <v>31</v>
      </c>
      <c r="C8572">
        <v>60</v>
      </c>
      <c r="D8572" t="s">
        <v>2046</v>
      </c>
    </row>
    <row r="8573" spans="1:4" hidden="1">
      <c r="A8573" t="s">
        <v>327</v>
      </c>
      <c r="B8573">
        <v>31</v>
      </c>
      <c r="C8573">
        <v>40</v>
      </c>
      <c r="D8573" t="s">
        <v>2046</v>
      </c>
    </row>
    <row r="8574" spans="1:4" hidden="1">
      <c r="A8574" t="s">
        <v>460</v>
      </c>
      <c r="B8574">
        <v>31</v>
      </c>
      <c r="C8574">
        <v>40</v>
      </c>
      <c r="D8574" t="s">
        <v>2046</v>
      </c>
    </row>
    <row r="8575" spans="1:4" hidden="1">
      <c r="A8575" t="s">
        <v>461</v>
      </c>
      <c r="B8575">
        <v>31</v>
      </c>
      <c r="C8575">
        <v>50</v>
      </c>
      <c r="D8575" t="s">
        <v>2046</v>
      </c>
    </row>
    <row r="8576" spans="1:4" hidden="1">
      <c r="A8576" t="s">
        <v>274</v>
      </c>
      <c r="B8576">
        <v>31</v>
      </c>
      <c r="C8576">
        <v>20</v>
      </c>
      <c r="D8576" t="s">
        <v>2046</v>
      </c>
    </row>
    <row r="8577" spans="1:4" hidden="1">
      <c r="A8577" t="s">
        <v>2189</v>
      </c>
      <c r="B8577">
        <v>31</v>
      </c>
      <c r="C8577">
        <v>10</v>
      </c>
      <c r="D8577" t="s">
        <v>2046</v>
      </c>
    </row>
    <row r="8578" spans="1:4" hidden="1">
      <c r="A8578" t="s">
        <v>2190</v>
      </c>
      <c r="B8578">
        <v>31</v>
      </c>
      <c r="C8578">
        <v>10</v>
      </c>
      <c r="D8578" t="s">
        <v>2046</v>
      </c>
    </row>
    <row r="8579" spans="1:4" hidden="1">
      <c r="A8579" t="s">
        <v>102</v>
      </c>
      <c r="B8579">
        <v>31</v>
      </c>
      <c r="C8579">
        <v>20</v>
      </c>
      <c r="D8579" t="s">
        <v>2046</v>
      </c>
    </row>
    <row r="8580" spans="1:4" hidden="1">
      <c r="A8580" t="s">
        <v>543</v>
      </c>
      <c r="B8580">
        <v>31</v>
      </c>
      <c r="C8580">
        <v>40</v>
      </c>
      <c r="D8580" t="s">
        <v>2046</v>
      </c>
    </row>
    <row r="8581" spans="1:4" hidden="1">
      <c r="A8581" t="s">
        <v>544</v>
      </c>
      <c r="B8581">
        <v>31</v>
      </c>
      <c r="C8581">
        <v>20</v>
      </c>
      <c r="D8581" t="s">
        <v>2046</v>
      </c>
    </row>
    <row r="8582" spans="1:4" hidden="1">
      <c r="A8582" t="s">
        <v>2191</v>
      </c>
      <c r="B8582">
        <v>31</v>
      </c>
      <c r="C8582">
        <v>20</v>
      </c>
      <c r="D8582" t="s">
        <v>2046</v>
      </c>
    </row>
    <row r="8583" spans="1:4" hidden="1">
      <c r="A8583" t="s">
        <v>2192</v>
      </c>
      <c r="B8583">
        <v>31</v>
      </c>
      <c r="C8583">
        <v>10</v>
      </c>
      <c r="D8583" t="s">
        <v>2046</v>
      </c>
    </row>
    <row r="8584" spans="1:4" hidden="1">
      <c r="A8584" t="s">
        <v>1784</v>
      </c>
      <c r="B8584">
        <v>31</v>
      </c>
      <c r="C8584">
        <v>10</v>
      </c>
      <c r="D8584" t="s">
        <v>2046</v>
      </c>
    </row>
    <row r="8585" spans="1:4" hidden="1">
      <c r="A8585" t="s">
        <v>1785</v>
      </c>
      <c r="B8585">
        <v>31</v>
      </c>
      <c r="C8585">
        <v>10</v>
      </c>
      <c r="D8585" t="s">
        <v>2046</v>
      </c>
    </row>
    <row r="8586" spans="1:4" hidden="1">
      <c r="A8586" t="s">
        <v>1786</v>
      </c>
      <c r="B8586">
        <v>31</v>
      </c>
      <c r="C8586">
        <v>10</v>
      </c>
      <c r="D8586" t="s">
        <v>2046</v>
      </c>
    </row>
    <row r="8587" spans="1:4" hidden="1">
      <c r="A8587" t="s">
        <v>1787</v>
      </c>
      <c r="B8587">
        <v>31</v>
      </c>
      <c r="C8587">
        <v>20</v>
      </c>
      <c r="D8587" t="s">
        <v>2046</v>
      </c>
    </row>
    <row r="8588" spans="1:4" hidden="1">
      <c r="A8588" t="s">
        <v>1788</v>
      </c>
      <c r="B8588">
        <v>31</v>
      </c>
      <c r="C8588">
        <v>10</v>
      </c>
      <c r="D8588" t="s">
        <v>2046</v>
      </c>
    </row>
    <row r="8589" spans="1:4" hidden="1">
      <c r="A8589" t="s">
        <v>2193</v>
      </c>
      <c r="B8589">
        <v>31</v>
      </c>
      <c r="C8589">
        <v>10</v>
      </c>
      <c r="D8589" t="s">
        <v>2046</v>
      </c>
    </row>
    <row r="8590" spans="1:4" hidden="1">
      <c r="A8590" t="s">
        <v>1721</v>
      </c>
      <c r="B8590">
        <v>31</v>
      </c>
      <c r="C8590">
        <v>10</v>
      </c>
      <c r="D8590" t="s">
        <v>2046</v>
      </c>
    </row>
    <row r="8591" spans="1:4" hidden="1">
      <c r="A8591" t="s">
        <v>2194</v>
      </c>
      <c r="B8591">
        <v>31</v>
      </c>
      <c r="C8591">
        <v>10</v>
      </c>
      <c r="D8591" t="s">
        <v>2046</v>
      </c>
    </row>
    <row r="8592" spans="1:4" hidden="1">
      <c r="A8592" t="s">
        <v>2195</v>
      </c>
      <c r="B8592">
        <v>31</v>
      </c>
      <c r="C8592">
        <v>10</v>
      </c>
      <c r="D8592" t="s">
        <v>2046</v>
      </c>
    </row>
    <row r="8593" spans="1:4" hidden="1">
      <c r="A8593" t="s">
        <v>2196</v>
      </c>
      <c r="B8593">
        <v>31</v>
      </c>
      <c r="C8593">
        <v>10</v>
      </c>
      <c r="D8593" t="s">
        <v>2046</v>
      </c>
    </row>
    <row r="8594" spans="1:4" hidden="1">
      <c r="A8594" t="s">
        <v>2197</v>
      </c>
      <c r="B8594">
        <v>31</v>
      </c>
      <c r="C8594">
        <v>60</v>
      </c>
      <c r="D8594" t="s">
        <v>2046</v>
      </c>
    </row>
    <row r="8595" spans="1:4" hidden="1">
      <c r="A8595" t="s">
        <v>2198</v>
      </c>
      <c r="B8595">
        <v>31</v>
      </c>
      <c r="C8595">
        <v>40</v>
      </c>
      <c r="D8595" t="s">
        <v>2046</v>
      </c>
    </row>
    <row r="8596" spans="1:4" hidden="1">
      <c r="A8596" t="s">
        <v>2199</v>
      </c>
      <c r="B8596">
        <v>31</v>
      </c>
      <c r="C8596">
        <v>20</v>
      </c>
      <c r="D8596" t="s">
        <v>2046</v>
      </c>
    </row>
    <row r="8597" spans="1:4" hidden="1">
      <c r="A8597" t="s">
        <v>2200</v>
      </c>
      <c r="B8597">
        <v>31</v>
      </c>
      <c r="C8597">
        <v>10</v>
      </c>
      <c r="D8597" t="s">
        <v>2046</v>
      </c>
    </row>
    <row r="8598" spans="1:4" hidden="1">
      <c r="A8598" t="s">
        <v>104</v>
      </c>
      <c r="B8598">
        <v>31</v>
      </c>
      <c r="C8598">
        <v>10</v>
      </c>
      <c r="D8598" t="s">
        <v>2046</v>
      </c>
    </row>
    <row r="8599" spans="1:4" hidden="1">
      <c r="A8599" t="s">
        <v>2201</v>
      </c>
      <c r="B8599">
        <v>31</v>
      </c>
      <c r="C8599">
        <v>10</v>
      </c>
      <c r="D8599" t="s">
        <v>2046</v>
      </c>
    </row>
    <row r="8600" spans="1:4" hidden="1">
      <c r="A8600" t="s">
        <v>2202</v>
      </c>
      <c r="B8600">
        <v>31</v>
      </c>
      <c r="C8600">
        <v>10</v>
      </c>
      <c r="D8600" t="s">
        <v>2046</v>
      </c>
    </row>
    <row r="8601" spans="1:4" hidden="1">
      <c r="A8601" t="s">
        <v>2028</v>
      </c>
      <c r="B8601">
        <v>31</v>
      </c>
      <c r="C8601">
        <v>10</v>
      </c>
      <c r="D8601" t="s">
        <v>2046</v>
      </c>
    </row>
    <row r="8602" spans="1:4" hidden="1">
      <c r="A8602" t="s">
        <v>545</v>
      </c>
      <c r="B8602">
        <v>31</v>
      </c>
      <c r="C8602">
        <v>20</v>
      </c>
      <c r="D8602" t="s">
        <v>2046</v>
      </c>
    </row>
    <row r="8603" spans="1:4" hidden="1">
      <c r="A8603" t="s">
        <v>106</v>
      </c>
      <c r="B8603">
        <v>31</v>
      </c>
      <c r="C8603">
        <v>2928</v>
      </c>
      <c r="D8603" t="s">
        <v>2046</v>
      </c>
    </row>
    <row r="8604" spans="1:4" hidden="1">
      <c r="A8604" t="s">
        <v>2203</v>
      </c>
      <c r="B8604">
        <v>31</v>
      </c>
      <c r="C8604">
        <v>10</v>
      </c>
      <c r="D8604" t="s">
        <v>2046</v>
      </c>
    </row>
    <row r="8605" spans="1:4" hidden="1">
      <c r="A8605" t="s">
        <v>154</v>
      </c>
      <c r="B8605">
        <v>31</v>
      </c>
      <c r="C8605">
        <v>10</v>
      </c>
      <c r="D8605" t="s">
        <v>2046</v>
      </c>
    </row>
    <row r="8606" spans="1:4" hidden="1">
      <c r="A8606" t="s">
        <v>467</v>
      </c>
      <c r="B8606">
        <v>31</v>
      </c>
      <c r="C8606">
        <v>10</v>
      </c>
      <c r="D8606" t="s">
        <v>2046</v>
      </c>
    </row>
    <row r="8607" spans="1:4" hidden="1">
      <c r="A8607" t="s">
        <v>468</v>
      </c>
      <c r="B8607">
        <v>31</v>
      </c>
      <c r="C8607">
        <v>10</v>
      </c>
      <c r="D8607" t="s">
        <v>2046</v>
      </c>
    </row>
    <row r="8608" spans="1:4" hidden="1">
      <c r="A8608" t="s">
        <v>469</v>
      </c>
      <c r="B8608">
        <v>31</v>
      </c>
      <c r="C8608">
        <v>10</v>
      </c>
      <c r="D8608" t="s">
        <v>2046</v>
      </c>
    </row>
    <row r="8609" spans="1:4" hidden="1">
      <c r="A8609" t="s">
        <v>470</v>
      </c>
      <c r="B8609">
        <v>31</v>
      </c>
      <c r="C8609">
        <v>10</v>
      </c>
      <c r="D8609" t="s">
        <v>2046</v>
      </c>
    </row>
    <row r="8610" spans="1:4" hidden="1">
      <c r="A8610" t="s">
        <v>199</v>
      </c>
      <c r="B8610">
        <v>31</v>
      </c>
      <c r="C8610">
        <v>10</v>
      </c>
      <c r="D8610" t="s">
        <v>2046</v>
      </c>
    </row>
    <row r="8611" spans="1:4" hidden="1">
      <c r="A8611" t="s">
        <v>317</v>
      </c>
      <c r="B8611">
        <v>31</v>
      </c>
      <c r="C8611">
        <v>10</v>
      </c>
      <c r="D8611" t="s">
        <v>2046</v>
      </c>
    </row>
    <row r="8612" spans="1:4" hidden="1">
      <c r="A8612" t="s">
        <v>318</v>
      </c>
      <c r="B8612">
        <v>31</v>
      </c>
      <c r="C8612">
        <v>10</v>
      </c>
      <c r="D8612" t="s">
        <v>2046</v>
      </c>
    </row>
    <row r="8613" spans="1:4" hidden="1">
      <c r="A8613" t="s">
        <v>420</v>
      </c>
      <c r="B8613">
        <v>31</v>
      </c>
      <c r="C8613">
        <v>10</v>
      </c>
      <c r="D8613" t="s">
        <v>2046</v>
      </c>
    </row>
    <row r="8614" spans="1:4" hidden="1">
      <c r="A8614" t="s">
        <v>421</v>
      </c>
      <c r="B8614">
        <v>31</v>
      </c>
      <c r="C8614">
        <v>10</v>
      </c>
      <c r="D8614" t="s">
        <v>2046</v>
      </c>
    </row>
    <row r="8615" spans="1:4" hidden="1">
      <c r="A8615" t="s">
        <v>451</v>
      </c>
      <c r="B8615">
        <v>31</v>
      </c>
      <c r="C8615">
        <v>20</v>
      </c>
      <c r="D8615" t="s">
        <v>2046</v>
      </c>
    </row>
    <row r="8616" spans="1:4" hidden="1">
      <c r="A8616" t="s">
        <v>59</v>
      </c>
      <c r="B8616">
        <v>31</v>
      </c>
      <c r="C8616">
        <v>10</v>
      </c>
      <c r="D8616" t="s">
        <v>2046</v>
      </c>
    </row>
    <row r="8617" spans="1:4" hidden="1">
      <c r="A8617" t="s">
        <v>2204</v>
      </c>
      <c r="B8617">
        <v>31</v>
      </c>
      <c r="C8617">
        <v>20</v>
      </c>
      <c r="D8617" t="s">
        <v>2046</v>
      </c>
    </row>
    <row r="8618" spans="1:4" hidden="1">
      <c r="A8618" t="s">
        <v>2205</v>
      </c>
      <c r="B8618">
        <v>31</v>
      </c>
      <c r="C8618">
        <v>10</v>
      </c>
      <c r="D8618" t="s">
        <v>2046</v>
      </c>
    </row>
    <row r="8619" spans="1:4" hidden="1">
      <c r="A8619" t="s">
        <v>502</v>
      </c>
      <c r="B8619">
        <v>31</v>
      </c>
      <c r="C8619">
        <v>10</v>
      </c>
      <c r="D8619" t="s">
        <v>2046</v>
      </c>
    </row>
    <row r="8620" spans="1:4" hidden="1">
      <c r="A8620" t="s">
        <v>2206</v>
      </c>
      <c r="B8620">
        <v>31</v>
      </c>
      <c r="C8620">
        <v>20</v>
      </c>
      <c r="D8620" t="s">
        <v>2046</v>
      </c>
    </row>
    <row r="8621" spans="1:4" hidden="1">
      <c r="A8621" t="s">
        <v>2207</v>
      </c>
      <c r="B8621">
        <v>31</v>
      </c>
      <c r="C8621">
        <v>10</v>
      </c>
      <c r="D8621" t="s">
        <v>2046</v>
      </c>
    </row>
    <row r="8622" spans="1:4" hidden="1">
      <c r="A8622" t="s">
        <v>2208</v>
      </c>
      <c r="B8622">
        <v>31</v>
      </c>
      <c r="C8622">
        <v>10</v>
      </c>
      <c r="D8622" t="s">
        <v>2046</v>
      </c>
    </row>
    <row r="8623" spans="1:4" hidden="1">
      <c r="A8623" t="s">
        <v>1789</v>
      </c>
      <c r="B8623">
        <v>31</v>
      </c>
      <c r="C8623">
        <v>10</v>
      </c>
      <c r="D8623" t="s">
        <v>2046</v>
      </c>
    </row>
    <row r="8624" spans="1:4" hidden="1">
      <c r="A8624" t="s">
        <v>155</v>
      </c>
      <c r="B8624">
        <v>31</v>
      </c>
      <c r="C8624">
        <v>10</v>
      </c>
      <c r="D8624" t="s">
        <v>2046</v>
      </c>
    </row>
    <row r="8625" spans="1:4" hidden="1">
      <c r="A8625" t="s">
        <v>156</v>
      </c>
      <c r="B8625">
        <v>31</v>
      </c>
      <c r="C8625">
        <v>10</v>
      </c>
      <c r="D8625" t="s">
        <v>2046</v>
      </c>
    </row>
    <row r="8626" spans="1:4" hidden="1">
      <c r="A8626" t="s">
        <v>546</v>
      </c>
      <c r="B8626">
        <v>31</v>
      </c>
      <c r="C8626">
        <v>10</v>
      </c>
      <c r="D8626" t="s">
        <v>2046</v>
      </c>
    </row>
    <row r="8627" spans="1:4" hidden="1">
      <c r="A8627" t="s">
        <v>547</v>
      </c>
      <c r="B8627">
        <v>31</v>
      </c>
      <c r="C8627">
        <v>20</v>
      </c>
      <c r="D8627" t="s">
        <v>2046</v>
      </c>
    </row>
    <row r="8628" spans="1:4" hidden="1">
      <c r="A8628" t="s">
        <v>200</v>
      </c>
      <c r="B8628">
        <v>31</v>
      </c>
      <c r="C8628">
        <v>20</v>
      </c>
      <c r="D8628" t="s">
        <v>2046</v>
      </c>
    </row>
    <row r="8629" spans="1:4" hidden="1">
      <c r="A8629" t="s">
        <v>2209</v>
      </c>
      <c r="B8629">
        <v>31</v>
      </c>
      <c r="C8629">
        <v>20</v>
      </c>
      <c r="D8629" t="s">
        <v>2046</v>
      </c>
    </row>
    <row r="8630" spans="1:4" hidden="1">
      <c r="A8630" t="s">
        <v>504</v>
      </c>
      <c r="B8630">
        <v>31</v>
      </c>
      <c r="C8630">
        <v>10</v>
      </c>
      <c r="D8630" t="s">
        <v>2046</v>
      </c>
    </row>
    <row r="8631" spans="1:4" hidden="1">
      <c r="A8631" t="s">
        <v>60</v>
      </c>
      <c r="B8631">
        <v>31</v>
      </c>
      <c r="C8631">
        <v>10</v>
      </c>
      <c r="D8631" t="s">
        <v>2046</v>
      </c>
    </row>
    <row r="8632" spans="1:4" hidden="1">
      <c r="A8632" t="s">
        <v>201</v>
      </c>
      <c r="B8632">
        <v>31</v>
      </c>
      <c r="C8632">
        <v>10</v>
      </c>
      <c r="D8632" t="s">
        <v>2046</v>
      </c>
    </row>
    <row r="8633" spans="1:4" hidden="1">
      <c r="A8633" t="s">
        <v>158</v>
      </c>
      <c r="B8633">
        <v>31</v>
      </c>
      <c r="C8633">
        <v>10</v>
      </c>
      <c r="D8633" t="s">
        <v>2046</v>
      </c>
    </row>
    <row r="8634" spans="1:4" hidden="1">
      <c r="A8634" t="s">
        <v>160</v>
      </c>
      <c r="B8634">
        <v>31</v>
      </c>
      <c r="C8634">
        <v>10</v>
      </c>
      <c r="D8634" t="s">
        <v>2046</v>
      </c>
    </row>
    <row r="8635" spans="1:4" hidden="1">
      <c r="A8635" t="s">
        <v>2210</v>
      </c>
      <c r="B8635">
        <v>31</v>
      </c>
      <c r="C8635">
        <v>10</v>
      </c>
      <c r="D8635" t="s">
        <v>2046</v>
      </c>
    </row>
    <row r="8636" spans="1:4" hidden="1">
      <c r="A8636" t="s">
        <v>277</v>
      </c>
      <c r="B8636">
        <v>31</v>
      </c>
      <c r="C8636">
        <v>10</v>
      </c>
      <c r="D8636" t="s">
        <v>2046</v>
      </c>
    </row>
    <row r="8637" spans="1:4" hidden="1">
      <c r="A8637" t="s">
        <v>2211</v>
      </c>
      <c r="B8637">
        <v>31</v>
      </c>
      <c r="C8637">
        <v>10</v>
      </c>
      <c r="D8637" t="s">
        <v>2046</v>
      </c>
    </row>
    <row r="8638" spans="1:4" hidden="1">
      <c r="A8638" t="s">
        <v>2212</v>
      </c>
      <c r="B8638">
        <v>31</v>
      </c>
      <c r="C8638">
        <v>10</v>
      </c>
      <c r="D8638" t="s">
        <v>2046</v>
      </c>
    </row>
    <row r="8639" spans="1:4" hidden="1">
      <c r="A8639" t="s">
        <v>2032</v>
      </c>
      <c r="B8639">
        <v>31</v>
      </c>
      <c r="C8639">
        <v>10</v>
      </c>
      <c r="D8639" t="s">
        <v>2046</v>
      </c>
    </row>
    <row r="8640" spans="1:4" hidden="1">
      <c r="A8640" t="s">
        <v>161</v>
      </c>
      <c r="B8640">
        <v>31</v>
      </c>
      <c r="C8640">
        <v>10</v>
      </c>
      <c r="D8640" t="s">
        <v>2046</v>
      </c>
    </row>
    <row r="8641" spans="1:4" hidden="1">
      <c r="A8641" t="s">
        <v>2213</v>
      </c>
      <c r="B8641">
        <v>31</v>
      </c>
      <c r="C8641">
        <v>10</v>
      </c>
      <c r="D8641" t="s">
        <v>2046</v>
      </c>
    </row>
    <row r="8642" spans="1:4" hidden="1">
      <c r="A8642" t="s">
        <v>202</v>
      </c>
      <c r="B8642">
        <v>31</v>
      </c>
      <c r="C8642">
        <v>10</v>
      </c>
      <c r="D8642" t="s">
        <v>2046</v>
      </c>
    </row>
    <row r="8643" spans="1:4" hidden="1">
      <c r="A8643" t="s">
        <v>203</v>
      </c>
      <c r="B8643">
        <v>31</v>
      </c>
      <c r="C8643">
        <v>10</v>
      </c>
      <c r="D8643" t="s">
        <v>2046</v>
      </c>
    </row>
    <row r="8644" spans="1:4" hidden="1">
      <c r="A8644" t="s">
        <v>204</v>
      </c>
      <c r="B8644">
        <v>31</v>
      </c>
      <c r="C8644">
        <v>10</v>
      </c>
      <c r="D8644" t="s">
        <v>2046</v>
      </c>
    </row>
    <row r="8645" spans="1:4" hidden="1">
      <c r="A8645" t="s">
        <v>205</v>
      </c>
      <c r="B8645">
        <v>31</v>
      </c>
      <c r="C8645">
        <v>10</v>
      </c>
      <c r="D8645" t="s">
        <v>2046</v>
      </c>
    </row>
    <row r="8646" spans="1:4" hidden="1">
      <c r="A8646" t="s">
        <v>206</v>
      </c>
      <c r="B8646">
        <v>31</v>
      </c>
      <c r="C8646">
        <v>10</v>
      </c>
      <c r="D8646" t="s">
        <v>2046</v>
      </c>
    </row>
    <row r="8647" spans="1:4" hidden="1">
      <c r="A8647" t="s">
        <v>207</v>
      </c>
      <c r="B8647">
        <v>31</v>
      </c>
      <c r="C8647">
        <v>10</v>
      </c>
      <c r="D8647" t="s">
        <v>2046</v>
      </c>
    </row>
    <row r="8648" spans="1:4" hidden="1">
      <c r="A8648" t="s">
        <v>208</v>
      </c>
      <c r="B8648">
        <v>31</v>
      </c>
      <c r="C8648">
        <v>10</v>
      </c>
      <c r="D8648" t="s">
        <v>2046</v>
      </c>
    </row>
    <row r="8649" spans="1:4" hidden="1">
      <c r="A8649" t="s">
        <v>209</v>
      </c>
      <c r="B8649">
        <v>31</v>
      </c>
      <c r="C8649">
        <v>10</v>
      </c>
      <c r="D8649" t="s">
        <v>2046</v>
      </c>
    </row>
    <row r="8650" spans="1:4" hidden="1">
      <c r="A8650" t="s">
        <v>210</v>
      </c>
      <c r="B8650">
        <v>31</v>
      </c>
      <c r="C8650">
        <v>10</v>
      </c>
      <c r="D8650" t="s">
        <v>2046</v>
      </c>
    </row>
    <row r="8651" spans="1:4" hidden="1">
      <c r="A8651" t="s">
        <v>211</v>
      </c>
      <c r="B8651">
        <v>31</v>
      </c>
      <c r="C8651">
        <v>30</v>
      </c>
      <c r="D8651" t="s">
        <v>2046</v>
      </c>
    </row>
    <row r="8652" spans="1:4" hidden="1">
      <c r="A8652" t="s">
        <v>212</v>
      </c>
      <c r="B8652">
        <v>31</v>
      </c>
      <c r="C8652">
        <v>10</v>
      </c>
      <c r="D8652" t="s">
        <v>2046</v>
      </c>
    </row>
    <row r="8653" spans="1:4" hidden="1">
      <c r="A8653" t="s">
        <v>213</v>
      </c>
      <c r="B8653">
        <v>31</v>
      </c>
      <c r="C8653">
        <v>20</v>
      </c>
      <c r="D8653" t="s">
        <v>2046</v>
      </c>
    </row>
    <row r="8654" spans="1:4" hidden="1">
      <c r="A8654" t="s">
        <v>214</v>
      </c>
      <c r="B8654">
        <v>31</v>
      </c>
      <c r="C8654">
        <v>10</v>
      </c>
      <c r="D8654" t="s">
        <v>2046</v>
      </c>
    </row>
    <row r="8655" spans="1:4" hidden="1">
      <c r="A8655" t="s">
        <v>215</v>
      </c>
      <c r="B8655">
        <v>31</v>
      </c>
      <c r="C8655">
        <v>10</v>
      </c>
      <c r="D8655" t="s">
        <v>2046</v>
      </c>
    </row>
    <row r="8656" spans="1:4" hidden="1">
      <c r="A8656" t="s">
        <v>216</v>
      </c>
      <c r="B8656">
        <v>31</v>
      </c>
      <c r="C8656">
        <v>10</v>
      </c>
      <c r="D8656" t="s">
        <v>2046</v>
      </c>
    </row>
    <row r="8657" spans="1:4" hidden="1">
      <c r="A8657" t="s">
        <v>217</v>
      </c>
      <c r="B8657">
        <v>31</v>
      </c>
      <c r="C8657">
        <v>10</v>
      </c>
      <c r="D8657" t="s">
        <v>2046</v>
      </c>
    </row>
    <row r="8658" spans="1:4" hidden="1">
      <c r="A8658" t="s">
        <v>218</v>
      </c>
      <c r="B8658">
        <v>31</v>
      </c>
      <c r="C8658">
        <v>10</v>
      </c>
      <c r="D8658" t="s">
        <v>2046</v>
      </c>
    </row>
    <row r="8659" spans="1:4" hidden="1">
      <c r="A8659" t="s">
        <v>219</v>
      </c>
      <c r="B8659">
        <v>31</v>
      </c>
      <c r="C8659">
        <v>10</v>
      </c>
      <c r="D8659" t="s">
        <v>2046</v>
      </c>
    </row>
    <row r="8660" spans="1:4" hidden="1">
      <c r="A8660" t="s">
        <v>220</v>
      </c>
      <c r="B8660">
        <v>31</v>
      </c>
      <c r="C8660">
        <v>10</v>
      </c>
      <c r="D8660" t="s">
        <v>2046</v>
      </c>
    </row>
    <row r="8661" spans="1:4" hidden="1">
      <c r="A8661" t="s">
        <v>221</v>
      </c>
      <c r="B8661">
        <v>31</v>
      </c>
      <c r="C8661">
        <v>10</v>
      </c>
      <c r="D8661" t="s">
        <v>2046</v>
      </c>
    </row>
    <row r="8662" spans="1:4" hidden="1">
      <c r="A8662" t="s">
        <v>222</v>
      </c>
      <c r="B8662">
        <v>31</v>
      </c>
      <c r="C8662">
        <v>10</v>
      </c>
      <c r="D8662" t="s">
        <v>2046</v>
      </c>
    </row>
    <row r="8663" spans="1:4" hidden="1">
      <c r="A8663" t="s">
        <v>223</v>
      </c>
      <c r="B8663">
        <v>31</v>
      </c>
      <c r="C8663">
        <v>10</v>
      </c>
      <c r="D8663" t="s">
        <v>2046</v>
      </c>
    </row>
    <row r="8664" spans="1:4" hidden="1">
      <c r="A8664" t="s">
        <v>224</v>
      </c>
      <c r="B8664">
        <v>31</v>
      </c>
      <c r="C8664">
        <v>10</v>
      </c>
      <c r="D8664" t="s">
        <v>2046</v>
      </c>
    </row>
    <row r="8665" spans="1:4" hidden="1">
      <c r="A8665" t="s">
        <v>225</v>
      </c>
      <c r="B8665">
        <v>31</v>
      </c>
      <c r="C8665">
        <v>10</v>
      </c>
      <c r="D8665" t="s">
        <v>2046</v>
      </c>
    </row>
    <row r="8666" spans="1:4" hidden="1">
      <c r="A8666" t="s">
        <v>226</v>
      </c>
      <c r="B8666">
        <v>31</v>
      </c>
      <c r="C8666">
        <v>10</v>
      </c>
      <c r="D8666" t="s">
        <v>2046</v>
      </c>
    </row>
    <row r="8667" spans="1:4" hidden="1">
      <c r="A8667" t="s">
        <v>227</v>
      </c>
      <c r="B8667">
        <v>31</v>
      </c>
      <c r="C8667">
        <v>10</v>
      </c>
      <c r="D8667" t="s">
        <v>2046</v>
      </c>
    </row>
    <row r="8668" spans="1:4" hidden="1">
      <c r="A8668" t="s">
        <v>228</v>
      </c>
      <c r="B8668">
        <v>31</v>
      </c>
      <c r="C8668">
        <v>5</v>
      </c>
      <c r="D8668" t="s">
        <v>2046</v>
      </c>
    </row>
    <row r="8669" spans="1:4" hidden="1">
      <c r="A8669" t="s">
        <v>229</v>
      </c>
      <c r="B8669">
        <v>31</v>
      </c>
      <c r="C8669">
        <v>5</v>
      </c>
      <c r="D8669" t="s">
        <v>2046</v>
      </c>
    </row>
    <row r="8670" spans="1:4" hidden="1">
      <c r="A8670" t="s">
        <v>230</v>
      </c>
      <c r="B8670">
        <v>31</v>
      </c>
      <c r="C8670">
        <v>5</v>
      </c>
      <c r="D8670" t="s">
        <v>2046</v>
      </c>
    </row>
    <row r="8671" spans="1:4" hidden="1">
      <c r="A8671" t="s">
        <v>231</v>
      </c>
      <c r="B8671">
        <v>31</v>
      </c>
      <c r="C8671">
        <v>5</v>
      </c>
      <c r="D8671" t="s">
        <v>2046</v>
      </c>
    </row>
    <row r="8672" spans="1:4" hidden="1">
      <c r="A8672" t="s">
        <v>232</v>
      </c>
      <c r="B8672">
        <v>31</v>
      </c>
      <c r="C8672">
        <v>5</v>
      </c>
      <c r="D8672" t="s">
        <v>2046</v>
      </c>
    </row>
    <row r="8673" spans="1:4" hidden="1">
      <c r="A8673" t="s">
        <v>233</v>
      </c>
      <c r="B8673">
        <v>31</v>
      </c>
      <c r="C8673">
        <v>5</v>
      </c>
      <c r="D8673" t="s">
        <v>2046</v>
      </c>
    </row>
    <row r="8674" spans="1:4" hidden="1">
      <c r="A8674" t="s">
        <v>234</v>
      </c>
      <c r="B8674">
        <v>31</v>
      </c>
      <c r="C8674">
        <v>5</v>
      </c>
      <c r="D8674" t="s">
        <v>2046</v>
      </c>
    </row>
    <row r="8675" spans="1:4" hidden="1">
      <c r="A8675" t="s">
        <v>235</v>
      </c>
      <c r="B8675">
        <v>31</v>
      </c>
      <c r="C8675">
        <v>5</v>
      </c>
      <c r="D8675" t="s">
        <v>2046</v>
      </c>
    </row>
    <row r="8676" spans="1:4" hidden="1">
      <c r="A8676" t="s">
        <v>236</v>
      </c>
      <c r="B8676">
        <v>31</v>
      </c>
      <c r="C8676">
        <v>20</v>
      </c>
      <c r="D8676" t="s">
        <v>2046</v>
      </c>
    </row>
    <row r="8677" spans="1:4" hidden="1">
      <c r="A8677" t="s">
        <v>237</v>
      </c>
      <c r="B8677">
        <v>31</v>
      </c>
      <c r="C8677">
        <v>20</v>
      </c>
      <c r="D8677" t="s">
        <v>2046</v>
      </c>
    </row>
    <row r="8678" spans="1:4" hidden="1">
      <c r="A8678" t="s">
        <v>238</v>
      </c>
      <c r="B8678">
        <v>31</v>
      </c>
      <c r="C8678">
        <v>10</v>
      </c>
      <c r="D8678" t="s">
        <v>2046</v>
      </c>
    </row>
    <row r="8679" spans="1:4" hidden="1">
      <c r="A8679" t="s">
        <v>239</v>
      </c>
      <c r="B8679">
        <v>31</v>
      </c>
      <c r="C8679">
        <v>10</v>
      </c>
      <c r="D8679" t="s">
        <v>2046</v>
      </c>
    </row>
    <row r="8680" spans="1:4" hidden="1">
      <c r="A8680" t="s">
        <v>240</v>
      </c>
      <c r="B8680">
        <v>31</v>
      </c>
      <c r="C8680">
        <v>40</v>
      </c>
      <c r="D8680" t="s">
        <v>2046</v>
      </c>
    </row>
    <row r="8681" spans="1:4" hidden="1">
      <c r="A8681" t="s">
        <v>241</v>
      </c>
      <c r="B8681">
        <v>31</v>
      </c>
      <c r="C8681">
        <v>230</v>
      </c>
      <c r="D8681" t="s">
        <v>2046</v>
      </c>
    </row>
    <row r="8682" spans="1:4" hidden="1">
      <c r="A8682" t="s">
        <v>242</v>
      </c>
      <c r="B8682">
        <v>31</v>
      </c>
      <c r="C8682">
        <v>10</v>
      </c>
      <c r="D8682" t="s">
        <v>2046</v>
      </c>
    </row>
    <row r="8683" spans="1:4" hidden="1">
      <c r="A8683" t="s">
        <v>243</v>
      </c>
      <c r="B8683">
        <v>31</v>
      </c>
      <c r="C8683">
        <v>10</v>
      </c>
      <c r="D8683" t="s">
        <v>2046</v>
      </c>
    </row>
    <row r="8684" spans="1:4" hidden="1">
      <c r="A8684" t="s">
        <v>244</v>
      </c>
      <c r="B8684">
        <v>31</v>
      </c>
      <c r="C8684">
        <v>50</v>
      </c>
      <c r="D8684" t="s">
        <v>2046</v>
      </c>
    </row>
    <row r="8685" spans="1:4" hidden="1">
      <c r="A8685" t="s">
        <v>245</v>
      </c>
      <c r="B8685">
        <v>31</v>
      </c>
      <c r="C8685">
        <v>50</v>
      </c>
      <c r="D8685" t="s">
        <v>2046</v>
      </c>
    </row>
    <row r="8686" spans="1:4" hidden="1">
      <c r="A8686" t="s">
        <v>246</v>
      </c>
      <c r="B8686">
        <v>31</v>
      </c>
      <c r="C8686">
        <v>50</v>
      </c>
      <c r="D8686" t="s">
        <v>2046</v>
      </c>
    </row>
    <row r="8687" spans="1:4" hidden="1">
      <c r="A8687" t="s">
        <v>247</v>
      </c>
      <c r="B8687">
        <v>31</v>
      </c>
      <c r="C8687">
        <v>50</v>
      </c>
      <c r="D8687" t="s">
        <v>2046</v>
      </c>
    </row>
    <row r="8688" spans="1:4" hidden="1">
      <c r="A8688" t="s">
        <v>248</v>
      </c>
      <c r="B8688">
        <v>31</v>
      </c>
      <c r="C8688">
        <v>30</v>
      </c>
      <c r="D8688" t="s">
        <v>2046</v>
      </c>
    </row>
    <row r="8689" spans="1:4" hidden="1">
      <c r="A8689" t="s">
        <v>249</v>
      </c>
      <c r="B8689">
        <v>31</v>
      </c>
      <c r="C8689">
        <v>20</v>
      </c>
      <c r="D8689" t="s">
        <v>2046</v>
      </c>
    </row>
    <row r="8690" spans="1:4" hidden="1">
      <c r="A8690" t="s">
        <v>250</v>
      </c>
      <c r="B8690">
        <v>31</v>
      </c>
      <c r="C8690">
        <v>20</v>
      </c>
      <c r="D8690" t="s">
        <v>2046</v>
      </c>
    </row>
    <row r="8691" spans="1:4" hidden="1">
      <c r="A8691" t="s">
        <v>251</v>
      </c>
      <c r="B8691">
        <v>31</v>
      </c>
      <c r="C8691">
        <v>10</v>
      </c>
      <c r="D8691" t="s">
        <v>2046</v>
      </c>
    </row>
    <row r="8692" spans="1:4" hidden="1">
      <c r="A8692" t="s">
        <v>252</v>
      </c>
      <c r="B8692">
        <v>31</v>
      </c>
      <c r="C8692">
        <v>10</v>
      </c>
      <c r="D8692" t="s">
        <v>2046</v>
      </c>
    </row>
    <row r="8693" spans="1:4" hidden="1">
      <c r="A8693" t="s">
        <v>253</v>
      </c>
      <c r="B8693">
        <v>31</v>
      </c>
      <c r="C8693">
        <v>40</v>
      </c>
      <c r="D8693" t="s">
        <v>2046</v>
      </c>
    </row>
    <row r="8694" spans="1:4" hidden="1">
      <c r="A8694" t="s">
        <v>254</v>
      </c>
      <c r="B8694">
        <v>31</v>
      </c>
      <c r="C8694">
        <v>10</v>
      </c>
      <c r="D8694" t="s">
        <v>2046</v>
      </c>
    </row>
    <row r="8695" spans="1:4" hidden="1">
      <c r="A8695" t="s">
        <v>255</v>
      </c>
      <c r="B8695">
        <v>31</v>
      </c>
      <c r="C8695">
        <v>10</v>
      </c>
      <c r="D8695" t="s">
        <v>2046</v>
      </c>
    </row>
    <row r="8696" spans="1:4" hidden="1">
      <c r="A8696" t="s">
        <v>256</v>
      </c>
      <c r="B8696">
        <v>31</v>
      </c>
      <c r="C8696">
        <v>10</v>
      </c>
      <c r="D8696" t="s">
        <v>2046</v>
      </c>
    </row>
    <row r="8697" spans="1:4" hidden="1">
      <c r="A8697" t="s">
        <v>257</v>
      </c>
      <c r="B8697">
        <v>31</v>
      </c>
      <c r="C8697">
        <v>10</v>
      </c>
      <c r="D8697" t="s">
        <v>2046</v>
      </c>
    </row>
    <row r="8698" spans="1:4" hidden="1">
      <c r="A8698" t="s">
        <v>258</v>
      </c>
      <c r="B8698">
        <v>31</v>
      </c>
      <c r="C8698">
        <v>10</v>
      </c>
      <c r="D8698" t="s">
        <v>2046</v>
      </c>
    </row>
    <row r="8699" spans="1:4" hidden="1">
      <c r="A8699" t="s">
        <v>259</v>
      </c>
      <c r="B8699">
        <v>31</v>
      </c>
      <c r="C8699">
        <v>10</v>
      </c>
      <c r="D8699" t="s">
        <v>2046</v>
      </c>
    </row>
    <row r="8700" spans="1:4" hidden="1">
      <c r="A8700" t="s">
        <v>260</v>
      </c>
      <c r="B8700">
        <v>31</v>
      </c>
      <c r="C8700">
        <v>10</v>
      </c>
      <c r="D8700" t="s">
        <v>2046</v>
      </c>
    </row>
    <row r="8701" spans="1:4" hidden="1">
      <c r="A8701" t="s">
        <v>261</v>
      </c>
      <c r="B8701">
        <v>31</v>
      </c>
      <c r="C8701">
        <v>10</v>
      </c>
      <c r="D8701" t="s">
        <v>2046</v>
      </c>
    </row>
    <row r="8702" spans="1:4" hidden="1">
      <c r="A8702" t="s">
        <v>1723</v>
      </c>
      <c r="B8702">
        <v>31</v>
      </c>
      <c r="C8702">
        <v>727</v>
      </c>
      <c r="D8702" t="s">
        <v>2046</v>
      </c>
    </row>
    <row r="8703" spans="1:4" hidden="1">
      <c r="A8703" t="s">
        <v>162</v>
      </c>
      <c r="B8703">
        <v>31</v>
      </c>
      <c r="C8703">
        <v>727</v>
      </c>
      <c r="D8703" t="s">
        <v>2046</v>
      </c>
    </row>
    <row r="8704" spans="1:4" hidden="1">
      <c r="A8704" t="s">
        <v>530</v>
      </c>
      <c r="B8704">
        <v>31</v>
      </c>
      <c r="C8704">
        <v>727</v>
      </c>
      <c r="D8704" t="s">
        <v>2046</v>
      </c>
    </row>
    <row r="8705" spans="1:4" hidden="1">
      <c r="A8705" t="s">
        <v>164</v>
      </c>
      <c r="B8705">
        <v>31</v>
      </c>
      <c r="C8705">
        <v>727</v>
      </c>
      <c r="D8705" t="s">
        <v>2046</v>
      </c>
    </row>
    <row r="8706" spans="1:4" hidden="1">
      <c r="A8706" t="s">
        <v>262</v>
      </c>
      <c r="B8706">
        <v>31</v>
      </c>
      <c r="C8706">
        <v>727</v>
      </c>
      <c r="D8706" t="s">
        <v>2046</v>
      </c>
    </row>
    <row r="8707" spans="1:4" hidden="1">
      <c r="A8707" t="s">
        <v>391</v>
      </c>
      <c r="B8707">
        <v>31</v>
      </c>
      <c r="C8707">
        <v>727</v>
      </c>
      <c r="D8707" t="s">
        <v>2046</v>
      </c>
    </row>
    <row r="8708" spans="1:4" hidden="1">
      <c r="A8708" t="s">
        <v>329</v>
      </c>
      <c r="B8708">
        <v>31</v>
      </c>
      <c r="C8708">
        <v>727</v>
      </c>
      <c r="D8708" t="s">
        <v>2046</v>
      </c>
    </row>
    <row r="8709" spans="1:4" hidden="1">
      <c r="A8709" t="s">
        <v>8</v>
      </c>
      <c r="B8709">
        <v>31</v>
      </c>
      <c r="C8709">
        <v>727</v>
      </c>
      <c r="D8709" t="s">
        <v>2046</v>
      </c>
    </row>
    <row r="8710" spans="1:4" hidden="1">
      <c r="A8710" t="s">
        <v>62</v>
      </c>
      <c r="B8710">
        <v>31</v>
      </c>
      <c r="C8710">
        <v>727</v>
      </c>
      <c r="D8710" t="s">
        <v>2046</v>
      </c>
    </row>
    <row r="8711" spans="1:4" hidden="1">
      <c r="A8711" t="s">
        <v>63</v>
      </c>
      <c r="B8711">
        <v>31</v>
      </c>
      <c r="C8711">
        <v>727</v>
      </c>
      <c r="D8711" t="s">
        <v>2046</v>
      </c>
    </row>
    <row r="8712" spans="1:4" hidden="1">
      <c r="A8712" t="s">
        <v>64</v>
      </c>
      <c r="B8712">
        <v>31</v>
      </c>
      <c r="C8712">
        <v>727</v>
      </c>
      <c r="D8712" t="s">
        <v>2046</v>
      </c>
    </row>
    <row r="8713" spans="1:4" hidden="1">
      <c r="A8713" t="s">
        <v>65</v>
      </c>
      <c r="B8713">
        <v>31</v>
      </c>
      <c r="C8713">
        <v>727</v>
      </c>
      <c r="D8713" t="s">
        <v>2046</v>
      </c>
    </row>
    <row r="8714" spans="1:4" hidden="1">
      <c r="A8714" t="s">
        <v>66</v>
      </c>
      <c r="B8714">
        <v>31</v>
      </c>
      <c r="C8714">
        <v>727</v>
      </c>
      <c r="D8714" t="s">
        <v>2046</v>
      </c>
    </row>
    <row r="8715" spans="1:4" hidden="1">
      <c r="A8715" t="s">
        <v>10</v>
      </c>
      <c r="B8715">
        <v>31</v>
      </c>
      <c r="C8715">
        <v>727</v>
      </c>
      <c r="D8715" t="s">
        <v>2046</v>
      </c>
    </row>
    <row r="8716" spans="1:4" hidden="1">
      <c r="A8716" t="s">
        <v>12</v>
      </c>
      <c r="B8716">
        <v>31</v>
      </c>
      <c r="C8716">
        <v>1454</v>
      </c>
      <c r="D8716" t="s">
        <v>2046</v>
      </c>
    </row>
    <row r="8717" spans="1:4" hidden="1">
      <c r="A8717" t="s">
        <v>372</v>
      </c>
      <c r="B8717">
        <v>31</v>
      </c>
      <c r="C8717">
        <v>727</v>
      </c>
      <c r="D8717" t="s">
        <v>2046</v>
      </c>
    </row>
    <row r="8718" spans="1:4" hidden="1">
      <c r="A8718" t="s">
        <v>508</v>
      </c>
      <c r="B8718">
        <v>31</v>
      </c>
      <c r="C8718">
        <v>727</v>
      </c>
      <c r="D8718" t="s">
        <v>2046</v>
      </c>
    </row>
    <row r="8719" spans="1:4" hidden="1">
      <c r="A8719" t="s">
        <v>330</v>
      </c>
      <c r="B8719">
        <v>31</v>
      </c>
      <c r="C8719">
        <v>1454</v>
      </c>
      <c r="D8719" t="s">
        <v>2046</v>
      </c>
    </row>
    <row r="8720" spans="1:4" hidden="1">
      <c r="A8720" t="s">
        <v>2231</v>
      </c>
      <c r="B8720">
        <v>31</v>
      </c>
      <c r="C8720">
        <v>6543</v>
      </c>
      <c r="D8720" t="s">
        <v>2046</v>
      </c>
    </row>
    <row r="8721" spans="1:4" hidden="1">
      <c r="A8721" t="s">
        <v>392</v>
      </c>
      <c r="B8721">
        <v>31</v>
      </c>
      <c r="C8721">
        <v>727</v>
      </c>
      <c r="D8721" t="s">
        <v>2046</v>
      </c>
    </row>
    <row r="8722" spans="1:4" hidden="1">
      <c r="A8722" t="s">
        <v>331</v>
      </c>
      <c r="B8722">
        <v>31</v>
      </c>
      <c r="C8722">
        <v>727</v>
      </c>
      <c r="D8722" t="s">
        <v>2046</v>
      </c>
    </row>
    <row r="8723" spans="1:4" hidden="1">
      <c r="A8723" t="s">
        <v>438</v>
      </c>
      <c r="B8723">
        <v>31</v>
      </c>
      <c r="C8723">
        <v>727</v>
      </c>
      <c r="D8723" t="s">
        <v>2046</v>
      </c>
    </row>
    <row r="8724" spans="1:4" hidden="1">
      <c r="A8724" t="s">
        <v>332</v>
      </c>
      <c r="B8724">
        <v>31</v>
      </c>
      <c r="C8724">
        <v>2181</v>
      </c>
      <c r="D8724" t="s">
        <v>2046</v>
      </c>
    </row>
    <row r="8725" spans="1:4" hidden="1">
      <c r="A8725" t="s">
        <v>2232</v>
      </c>
      <c r="B8725">
        <v>31</v>
      </c>
      <c r="C8725">
        <v>1454</v>
      </c>
      <c r="D8725" t="s">
        <v>2046</v>
      </c>
    </row>
    <row r="8726" spans="1:4" hidden="1">
      <c r="A8726" t="s">
        <v>333</v>
      </c>
      <c r="B8726">
        <v>31</v>
      </c>
      <c r="C8726">
        <v>1454</v>
      </c>
      <c r="D8726" t="s">
        <v>2046</v>
      </c>
    </row>
    <row r="8727" spans="1:4" hidden="1">
      <c r="A8727" t="s">
        <v>279</v>
      </c>
      <c r="B8727">
        <v>31</v>
      </c>
      <c r="C8727">
        <v>2908</v>
      </c>
      <c r="D8727" t="s">
        <v>2046</v>
      </c>
    </row>
    <row r="8728" spans="1:4" hidden="1">
      <c r="A8728" t="s">
        <v>393</v>
      </c>
      <c r="B8728">
        <v>31</v>
      </c>
      <c r="C8728">
        <v>1454</v>
      </c>
      <c r="D8728" t="s">
        <v>2046</v>
      </c>
    </row>
    <row r="8729" spans="1:4" hidden="1">
      <c r="A8729" t="s">
        <v>2233</v>
      </c>
      <c r="B8729">
        <v>31</v>
      </c>
      <c r="C8729">
        <v>727</v>
      </c>
      <c r="D8729" t="s">
        <v>2046</v>
      </c>
    </row>
    <row r="8730" spans="1:4" hidden="1">
      <c r="A8730" t="s">
        <v>67</v>
      </c>
      <c r="B8730">
        <v>31</v>
      </c>
      <c r="C8730">
        <v>3635</v>
      </c>
      <c r="D8730" t="s">
        <v>2046</v>
      </c>
    </row>
    <row r="8731" spans="1:4" hidden="1">
      <c r="A8731" t="s">
        <v>68</v>
      </c>
      <c r="B8731">
        <v>31</v>
      </c>
      <c r="C8731">
        <v>727</v>
      </c>
      <c r="D8731" t="s">
        <v>2046</v>
      </c>
    </row>
    <row r="8732" spans="1:4" hidden="1">
      <c r="A8732" t="s">
        <v>69</v>
      </c>
      <c r="B8732">
        <v>31</v>
      </c>
      <c r="C8732">
        <v>727</v>
      </c>
      <c r="D8732" t="s">
        <v>2046</v>
      </c>
    </row>
    <row r="8733" spans="1:4" hidden="1">
      <c r="A8733" t="s">
        <v>70</v>
      </c>
      <c r="B8733">
        <v>31</v>
      </c>
      <c r="C8733">
        <v>727</v>
      </c>
      <c r="D8733" t="s">
        <v>2046</v>
      </c>
    </row>
    <row r="8734" spans="1:4" hidden="1">
      <c r="A8734" t="s">
        <v>71</v>
      </c>
      <c r="B8734">
        <v>31</v>
      </c>
      <c r="C8734">
        <v>727</v>
      </c>
      <c r="D8734" t="s">
        <v>2046</v>
      </c>
    </row>
    <row r="8735" spans="1:4" hidden="1">
      <c r="A8735" t="s">
        <v>108</v>
      </c>
      <c r="B8735">
        <v>31</v>
      </c>
      <c r="C8735">
        <v>727</v>
      </c>
      <c r="D8735" t="s">
        <v>2046</v>
      </c>
    </row>
    <row r="8736" spans="1:4" hidden="1">
      <c r="A8736" t="s">
        <v>548</v>
      </c>
      <c r="B8736">
        <v>31</v>
      </c>
      <c r="C8736">
        <v>727</v>
      </c>
      <c r="D8736" t="s">
        <v>2046</v>
      </c>
    </row>
    <row r="8737" spans="1:4" hidden="1">
      <c r="A8737" t="s">
        <v>263</v>
      </c>
      <c r="B8737">
        <v>31</v>
      </c>
      <c r="C8737">
        <v>1454</v>
      </c>
      <c r="D8737" t="s">
        <v>2046</v>
      </c>
    </row>
    <row r="8738" spans="1:4" hidden="1">
      <c r="A8738" t="s">
        <v>2234</v>
      </c>
      <c r="B8738">
        <v>31</v>
      </c>
      <c r="C8738">
        <v>727</v>
      </c>
      <c r="D8738" t="s">
        <v>2046</v>
      </c>
    </row>
    <row r="8739" spans="1:4" hidden="1">
      <c r="A8739" t="s">
        <v>440</v>
      </c>
      <c r="B8739">
        <v>31</v>
      </c>
      <c r="C8739">
        <v>727</v>
      </c>
      <c r="D8739" t="s">
        <v>2046</v>
      </c>
    </row>
    <row r="8740" spans="1:4" hidden="1">
      <c r="A8740" t="s">
        <v>167</v>
      </c>
      <c r="B8740">
        <v>31</v>
      </c>
      <c r="C8740">
        <v>2908</v>
      </c>
      <c r="D8740" t="s">
        <v>2046</v>
      </c>
    </row>
    <row r="8741" spans="1:4" hidden="1">
      <c r="A8741" t="s">
        <v>574</v>
      </c>
      <c r="B8741">
        <v>31</v>
      </c>
      <c r="C8741">
        <v>727</v>
      </c>
      <c r="D8741" t="s">
        <v>2046</v>
      </c>
    </row>
    <row r="8742" spans="1:4" hidden="1">
      <c r="A8742" t="s">
        <v>2235</v>
      </c>
      <c r="B8742">
        <v>31</v>
      </c>
      <c r="C8742">
        <v>727</v>
      </c>
      <c r="D8742" t="s">
        <v>2046</v>
      </c>
    </row>
    <row r="8743" spans="1:4" hidden="1">
      <c r="A8743" t="s">
        <v>13</v>
      </c>
      <c r="B8743">
        <v>31</v>
      </c>
      <c r="C8743">
        <v>1454</v>
      </c>
      <c r="D8743" t="s">
        <v>2046</v>
      </c>
    </row>
    <row r="8744" spans="1:4" hidden="1">
      <c r="A8744" t="s">
        <v>73</v>
      </c>
      <c r="B8744">
        <v>31</v>
      </c>
      <c r="C8744">
        <v>1454</v>
      </c>
      <c r="D8744" t="s">
        <v>2046</v>
      </c>
    </row>
    <row r="8745" spans="1:4" hidden="1">
      <c r="A8745" t="s">
        <v>2236</v>
      </c>
      <c r="B8745">
        <v>31</v>
      </c>
      <c r="C8745">
        <v>727</v>
      </c>
      <c r="D8745" t="s">
        <v>2046</v>
      </c>
    </row>
    <row r="8746" spans="1:4" hidden="1">
      <c r="A8746" t="s">
        <v>74</v>
      </c>
      <c r="B8746">
        <v>31</v>
      </c>
      <c r="C8746">
        <v>727</v>
      </c>
      <c r="D8746" t="s">
        <v>2046</v>
      </c>
    </row>
    <row r="8747" spans="1:4" hidden="1">
      <c r="A8747" t="s">
        <v>2237</v>
      </c>
      <c r="B8747">
        <v>31</v>
      </c>
      <c r="C8747">
        <v>1454</v>
      </c>
      <c r="D8747" t="s">
        <v>2046</v>
      </c>
    </row>
    <row r="8748" spans="1:4" hidden="1">
      <c r="A8748" t="s">
        <v>528</v>
      </c>
      <c r="B8748">
        <v>31</v>
      </c>
      <c r="C8748">
        <v>1454</v>
      </c>
      <c r="D8748" t="s">
        <v>2046</v>
      </c>
    </row>
    <row r="8749" spans="1:4" hidden="1">
      <c r="A8749" t="s">
        <v>75</v>
      </c>
      <c r="B8749">
        <v>31</v>
      </c>
      <c r="C8749">
        <v>1454</v>
      </c>
      <c r="D8749" t="s">
        <v>2046</v>
      </c>
    </row>
    <row r="8750" spans="1:4" hidden="1">
      <c r="A8750" t="s">
        <v>109</v>
      </c>
      <c r="B8750">
        <v>31</v>
      </c>
      <c r="C8750">
        <v>727</v>
      </c>
      <c r="D8750" t="s">
        <v>2046</v>
      </c>
    </row>
    <row r="8751" spans="1:4" hidden="1">
      <c r="A8751" t="s">
        <v>462</v>
      </c>
      <c r="B8751">
        <v>31</v>
      </c>
      <c r="C8751">
        <v>727</v>
      </c>
      <c r="D8751" t="s">
        <v>2046</v>
      </c>
    </row>
    <row r="8752" spans="1:4" hidden="1">
      <c r="A8752" t="s">
        <v>463</v>
      </c>
      <c r="B8752">
        <v>31</v>
      </c>
      <c r="C8752">
        <v>727</v>
      </c>
      <c r="D8752" t="s">
        <v>2046</v>
      </c>
    </row>
    <row r="8753" spans="1:4" hidden="1">
      <c r="A8753" t="s">
        <v>464</v>
      </c>
      <c r="B8753">
        <v>31</v>
      </c>
      <c r="C8753">
        <v>727</v>
      </c>
      <c r="D8753" t="s">
        <v>2046</v>
      </c>
    </row>
    <row r="8754" spans="1:4" hidden="1">
      <c r="A8754" t="s">
        <v>486</v>
      </c>
      <c r="B8754">
        <v>31</v>
      </c>
      <c r="C8754">
        <v>727</v>
      </c>
      <c r="D8754" t="s">
        <v>2046</v>
      </c>
    </row>
    <row r="8755" spans="1:4" hidden="1">
      <c r="A8755" t="s">
        <v>395</v>
      </c>
      <c r="B8755">
        <v>31</v>
      </c>
      <c r="C8755">
        <v>727</v>
      </c>
      <c r="D8755" t="s">
        <v>2046</v>
      </c>
    </row>
    <row r="8756" spans="1:4" hidden="1">
      <c r="A8756" t="s">
        <v>301</v>
      </c>
      <c r="B8756">
        <v>31</v>
      </c>
      <c r="C8756">
        <v>727</v>
      </c>
      <c r="D8756" t="s">
        <v>2046</v>
      </c>
    </row>
    <row r="8757" spans="1:4" hidden="1">
      <c r="A8757" t="s">
        <v>76</v>
      </c>
      <c r="B8757">
        <v>31</v>
      </c>
      <c r="C8757">
        <v>727</v>
      </c>
      <c r="D8757" t="s">
        <v>2046</v>
      </c>
    </row>
    <row r="8758" spans="1:4" hidden="1">
      <c r="A8758" t="s">
        <v>168</v>
      </c>
      <c r="B8758">
        <v>31</v>
      </c>
      <c r="C8758">
        <v>727</v>
      </c>
      <c r="D8758" t="s">
        <v>2046</v>
      </c>
    </row>
    <row r="8759" spans="1:4" hidden="1">
      <c r="A8759" t="s">
        <v>14</v>
      </c>
      <c r="B8759">
        <v>31</v>
      </c>
      <c r="C8759">
        <v>2181</v>
      </c>
      <c r="D8759" t="s">
        <v>2046</v>
      </c>
    </row>
    <row r="8760" spans="1:4" hidden="1">
      <c r="A8760" t="s">
        <v>15</v>
      </c>
      <c r="B8760">
        <v>31</v>
      </c>
      <c r="C8760">
        <v>1454</v>
      </c>
      <c r="D8760" t="s">
        <v>2046</v>
      </c>
    </row>
    <row r="8761" spans="1:4" hidden="1">
      <c r="A8761" t="s">
        <v>472</v>
      </c>
      <c r="B8761">
        <v>31</v>
      </c>
      <c r="C8761">
        <v>2908</v>
      </c>
      <c r="D8761" t="s">
        <v>2046</v>
      </c>
    </row>
    <row r="8762" spans="1:4" hidden="1">
      <c r="A8762" t="s">
        <v>16</v>
      </c>
      <c r="B8762">
        <v>31</v>
      </c>
      <c r="C8762">
        <v>1454</v>
      </c>
      <c r="D8762" t="s">
        <v>2046</v>
      </c>
    </row>
    <row r="8763" spans="1:4" hidden="1">
      <c r="A8763" t="s">
        <v>17</v>
      </c>
      <c r="B8763">
        <v>31</v>
      </c>
      <c r="C8763">
        <v>1454</v>
      </c>
      <c r="D8763" t="s">
        <v>2046</v>
      </c>
    </row>
    <row r="8764" spans="1:4" hidden="1">
      <c r="A8764" t="s">
        <v>18</v>
      </c>
      <c r="B8764">
        <v>31</v>
      </c>
      <c r="C8764">
        <v>4442</v>
      </c>
      <c r="D8764" t="s">
        <v>2046</v>
      </c>
    </row>
    <row r="8765" spans="1:4" hidden="1">
      <c r="A8765" t="s">
        <v>396</v>
      </c>
      <c r="B8765">
        <v>31</v>
      </c>
      <c r="C8765">
        <v>8724</v>
      </c>
      <c r="D8765" t="s">
        <v>2046</v>
      </c>
    </row>
    <row r="8766" spans="1:4" hidden="1">
      <c r="A8766" t="s">
        <v>19</v>
      </c>
      <c r="B8766">
        <v>31</v>
      </c>
      <c r="C8766">
        <v>1454</v>
      </c>
      <c r="D8766" t="s">
        <v>2046</v>
      </c>
    </row>
    <row r="8767" spans="1:4" hidden="1">
      <c r="A8767" t="s">
        <v>20</v>
      </c>
      <c r="B8767">
        <v>31</v>
      </c>
      <c r="C8767">
        <v>492</v>
      </c>
      <c r="D8767" t="s">
        <v>2046</v>
      </c>
    </row>
    <row r="8768" spans="1:4" hidden="1">
      <c r="A8768" t="s">
        <v>21</v>
      </c>
      <c r="B8768">
        <v>31</v>
      </c>
      <c r="C8768">
        <v>3870</v>
      </c>
      <c r="D8768" t="s">
        <v>2046</v>
      </c>
    </row>
    <row r="8769" spans="1:4" hidden="1">
      <c r="A8769" t="s">
        <v>22</v>
      </c>
      <c r="B8769">
        <v>31</v>
      </c>
      <c r="C8769">
        <v>4362</v>
      </c>
      <c r="D8769" t="s">
        <v>2046</v>
      </c>
    </row>
    <row r="8770" spans="1:4" hidden="1">
      <c r="A8770" t="s">
        <v>23</v>
      </c>
      <c r="B8770">
        <v>31</v>
      </c>
      <c r="C8770">
        <v>727</v>
      </c>
      <c r="D8770" t="s">
        <v>2046</v>
      </c>
    </row>
    <row r="8771" spans="1:4" hidden="1">
      <c r="A8771" t="s">
        <v>169</v>
      </c>
      <c r="B8771">
        <v>31</v>
      </c>
      <c r="C8771">
        <v>727</v>
      </c>
      <c r="D8771" t="s">
        <v>2046</v>
      </c>
    </row>
    <row r="8772" spans="1:4" hidden="1">
      <c r="A8772" t="s">
        <v>24</v>
      </c>
      <c r="B8772">
        <v>31</v>
      </c>
      <c r="C8772">
        <v>727</v>
      </c>
      <c r="D8772" t="s">
        <v>2046</v>
      </c>
    </row>
    <row r="8773" spans="1:4" hidden="1">
      <c r="A8773" t="s">
        <v>170</v>
      </c>
      <c r="B8773">
        <v>31</v>
      </c>
      <c r="C8773">
        <v>727</v>
      </c>
      <c r="D8773" t="s">
        <v>2046</v>
      </c>
    </row>
    <row r="8774" spans="1:4" hidden="1">
      <c r="A8774" t="s">
        <v>25</v>
      </c>
      <c r="B8774">
        <v>31</v>
      </c>
      <c r="C8774">
        <v>727</v>
      </c>
      <c r="D8774" t="s">
        <v>2046</v>
      </c>
    </row>
    <row r="8775" spans="1:4" hidden="1">
      <c r="A8775" t="s">
        <v>171</v>
      </c>
      <c r="B8775">
        <v>31</v>
      </c>
      <c r="C8775">
        <v>727</v>
      </c>
      <c r="D8775" t="s">
        <v>2046</v>
      </c>
    </row>
    <row r="8776" spans="1:4" hidden="1">
      <c r="A8776" t="s">
        <v>26</v>
      </c>
      <c r="B8776">
        <v>31</v>
      </c>
      <c r="C8776">
        <v>727</v>
      </c>
      <c r="D8776" t="s">
        <v>2046</v>
      </c>
    </row>
    <row r="8777" spans="1:4" hidden="1">
      <c r="A8777" t="s">
        <v>2238</v>
      </c>
      <c r="B8777">
        <v>31</v>
      </c>
      <c r="C8777">
        <v>727</v>
      </c>
      <c r="D8777" t="s">
        <v>2046</v>
      </c>
    </row>
    <row r="8778" spans="1:4" hidden="1">
      <c r="A8778" t="s">
        <v>2239</v>
      </c>
      <c r="B8778">
        <v>31</v>
      </c>
      <c r="C8778">
        <v>727</v>
      </c>
      <c r="D8778" t="s">
        <v>2046</v>
      </c>
    </row>
    <row r="8779" spans="1:4" hidden="1">
      <c r="A8779" t="s">
        <v>1712</v>
      </c>
      <c r="B8779">
        <v>31</v>
      </c>
      <c r="C8779">
        <v>934</v>
      </c>
      <c r="D8779" t="s">
        <v>2046</v>
      </c>
    </row>
    <row r="8780" spans="1:4" hidden="1">
      <c r="A8780" t="s">
        <v>27</v>
      </c>
      <c r="B8780">
        <v>31</v>
      </c>
      <c r="C8780">
        <v>2908</v>
      </c>
      <c r="D8780" t="s">
        <v>2046</v>
      </c>
    </row>
    <row r="8781" spans="1:4" hidden="1">
      <c r="A8781" t="s">
        <v>1698</v>
      </c>
      <c r="B8781">
        <v>31</v>
      </c>
      <c r="C8781">
        <v>1454</v>
      </c>
      <c r="D8781" t="s">
        <v>2046</v>
      </c>
    </row>
    <row r="8782" spans="1:4" hidden="1">
      <c r="A8782" t="s">
        <v>28</v>
      </c>
      <c r="B8782">
        <v>31</v>
      </c>
      <c r="C8782">
        <v>1454</v>
      </c>
      <c r="D8782" t="s">
        <v>2046</v>
      </c>
    </row>
    <row r="8783" spans="1:4" hidden="1">
      <c r="A8783" t="s">
        <v>110</v>
      </c>
      <c r="B8783">
        <v>31</v>
      </c>
      <c r="C8783">
        <v>727</v>
      </c>
      <c r="D8783" t="s">
        <v>2046</v>
      </c>
    </row>
    <row r="8784" spans="1:4" hidden="1">
      <c r="A8784" t="s">
        <v>172</v>
      </c>
      <c r="B8784">
        <v>31</v>
      </c>
      <c r="C8784">
        <v>727</v>
      </c>
      <c r="D8784" t="s">
        <v>2046</v>
      </c>
    </row>
    <row r="8785" spans="1:4" hidden="1">
      <c r="A8785" t="s">
        <v>29</v>
      </c>
      <c r="B8785">
        <v>31</v>
      </c>
      <c r="C8785">
        <v>727</v>
      </c>
      <c r="D8785" t="s">
        <v>2046</v>
      </c>
    </row>
    <row r="8786" spans="1:4" hidden="1">
      <c r="A8786" t="s">
        <v>111</v>
      </c>
      <c r="B8786">
        <v>31</v>
      </c>
      <c r="C8786">
        <v>727</v>
      </c>
      <c r="D8786" t="s">
        <v>2046</v>
      </c>
    </row>
    <row r="8787" spans="1:4" hidden="1">
      <c r="A8787" t="s">
        <v>173</v>
      </c>
      <c r="B8787">
        <v>31</v>
      </c>
      <c r="C8787">
        <v>727</v>
      </c>
      <c r="D8787" t="s">
        <v>2046</v>
      </c>
    </row>
    <row r="8788" spans="1:4" hidden="1">
      <c r="A8788" t="s">
        <v>30</v>
      </c>
      <c r="B8788">
        <v>31</v>
      </c>
      <c r="C8788">
        <v>727</v>
      </c>
      <c r="D8788" t="s">
        <v>2046</v>
      </c>
    </row>
    <row r="8789" spans="1:4" hidden="1">
      <c r="A8789" t="s">
        <v>397</v>
      </c>
      <c r="B8789">
        <v>31</v>
      </c>
      <c r="C8789">
        <v>1454</v>
      </c>
      <c r="D8789" t="s">
        <v>2046</v>
      </c>
    </row>
    <row r="8790" spans="1:4" hidden="1">
      <c r="A8790" t="s">
        <v>31</v>
      </c>
      <c r="B8790">
        <v>31</v>
      </c>
      <c r="C8790">
        <v>2908</v>
      </c>
      <c r="D8790" t="s">
        <v>2046</v>
      </c>
    </row>
    <row r="8791" spans="1:4" hidden="1">
      <c r="A8791" t="s">
        <v>422</v>
      </c>
      <c r="B8791">
        <v>31</v>
      </c>
      <c r="C8791">
        <v>2908</v>
      </c>
      <c r="D8791" t="s">
        <v>2046</v>
      </c>
    </row>
    <row r="8792" spans="1:4" hidden="1">
      <c r="A8792" t="s">
        <v>32</v>
      </c>
      <c r="B8792">
        <v>31</v>
      </c>
      <c r="C8792">
        <v>1454</v>
      </c>
      <c r="D8792" t="s">
        <v>2046</v>
      </c>
    </row>
    <row r="8793" spans="1:4" hidden="1">
      <c r="A8793" t="s">
        <v>33</v>
      </c>
      <c r="B8793">
        <v>31</v>
      </c>
      <c r="C8793">
        <v>2181</v>
      </c>
      <c r="D8793" t="s">
        <v>2046</v>
      </c>
    </row>
    <row r="8794" spans="1:4" hidden="1">
      <c r="A8794" t="s">
        <v>34</v>
      </c>
      <c r="B8794">
        <v>31</v>
      </c>
      <c r="C8794">
        <v>2181</v>
      </c>
      <c r="D8794" t="s">
        <v>2046</v>
      </c>
    </row>
    <row r="8795" spans="1:4" hidden="1">
      <c r="A8795" t="s">
        <v>35</v>
      </c>
      <c r="B8795">
        <v>31</v>
      </c>
      <c r="C8795">
        <v>1454</v>
      </c>
      <c r="D8795" t="s">
        <v>2046</v>
      </c>
    </row>
    <row r="8796" spans="1:4" hidden="1">
      <c r="A8796" t="s">
        <v>398</v>
      </c>
      <c r="B8796">
        <v>31</v>
      </c>
      <c r="C8796">
        <v>1454</v>
      </c>
      <c r="D8796" t="s">
        <v>2046</v>
      </c>
    </row>
    <row r="8797" spans="1:4" hidden="1">
      <c r="A8797" t="s">
        <v>423</v>
      </c>
      <c r="B8797">
        <v>31</v>
      </c>
      <c r="C8797">
        <v>1454</v>
      </c>
      <c r="D8797" t="s">
        <v>2046</v>
      </c>
    </row>
    <row r="8798" spans="1:4" hidden="1">
      <c r="A8798" t="s">
        <v>400</v>
      </c>
      <c r="B8798">
        <v>31</v>
      </c>
      <c r="C8798">
        <v>5089</v>
      </c>
      <c r="D8798" t="s">
        <v>2046</v>
      </c>
    </row>
    <row r="8799" spans="1:4" hidden="1">
      <c r="A8799" t="s">
        <v>36</v>
      </c>
      <c r="B8799">
        <v>31</v>
      </c>
      <c r="C8799">
        <v>727</v>
      </c>
      <c r="D8799" t="s">
        <v>2046</v>
      </c>
    </row>
    <row r="8800" spans="1:4" hidden="1">
      <c r="A8800" t="s">
        <v>37</v>
      </c>
      <c r="B8800">
        <v>31</v>
      </c>
      <c r="C8800">
        <v>727</v>
      </c>
      <c r="D8800" t="s">
        <v>2046</v>
      </c>
    </row>
    <row r="8801" spans="1:4" hidden="1">
      <c r="A8801" t="s">
        <v>38</v>
      </c>
      <c r="B8801">
        <v>31</v>
      </c>
      <c r="C8801">
        <v>727</v>
      </c>
      <c r="D8801" t="s">
        <v>2046</v>
      </c>
    </row>
    <row r="8802" spans="1:4" hidden="1">
      <c r="A8802" t="s">
        <v>39</v>
      </c>
      <c r="B8802">
        <v>31</v>
      </c>
      <c r="C8802">
        <v>727</v>
      </c>
      <c r="D8802" t="s">
        <v>2046</v>
      </c>
    </row>
    <row r="8803" spans="1:4" hidden="1">
      <c r="A8803" t="s">
        <v>40</v>
      </c>
      <c r="B8803">
        <v>31</v>
      </c>
      <c r="C8803">
        <v>727</v>
      </c>
      <c r="D8803" t="s">
        <v>2046</v>
      </c>
    </row>
    <row r="8804" spans="1:4" hidden="1">
      <c r="A8804" t="s">
        <v>424</v>
      </c>
      <c r="B8804">
        <v>31</v>
      </c>
      <c r="C8804">
        <v>2181</v>
      </c>
      <c r="D8804" t="s">
        <v>2046</v>
      </c>
    </row>
    <row r="8805" spans="1:4" hidden="1">
      <c r="A8805" t="s">
        <v>2240</v>
      </c>
      <c r="B8805">
        <v>31</v>
      </c>
      <c r="C8805">
        <v>727</v>
      </c>
      <c r="D8805" t="s">
        <v>2046</v>
      </c>
    </row>
    <row r="8806" spans="1:4" hidden="1">
      <c r="A8806" t="s">
        <v>41</v>
      </c>
      <c r="B8806">
        <v>31</v>
      </c>
      <c r="C8806">
        <v>727</v>
      </c>
      <c r="D8806" t="s">
        <v>2046</v>
      </c>
    </row>
    <row r="8807" spans="1:4" hidden="1">
      <c r="A8807" t="s">
        <v>42</v>
      </c>
      <c r="B8807">
        <v>31</v>
      </c>
      <c r="C8807">
        <v>2908</v>
      </c>
      <c r="D8807" t="s">
        <v>2046</v>
      </c>
    </row>
    <row r="8808" spans="1:4" hidden="1">
      <c r="A8808" t="s">
        <v>473</v>
      </c>
      <c r="B8808">
        <v>31</v>
      </c>
      <c r="C8808">
        <v>1454</v>
      </c>
      <c r="D8808" t="s">
        <v>2046</v>
      </c>
    </row>
    <row r="8809" spans="1:4" hidden="1">
      <c r="A8809" t="s">
        <v>43</v>
      </c>
      <c r="B8809">
        <v>31</v>
      </c>
      <c r="C8809">
        <v>1454</v>
      </c>
      <c r="D8809" t="s">
        <v>2046</v>
      </c>
    </row>
    <row r="8810" spans="1:4" hidden="1">
      <c r="A8810" t="s">
        <v>474</v>
      </c>
      <c r="B8810">
        <v>31</v>
      </c>
      <c r="C8810">
        <v>4743</v>
      </c>
      <c r="D8810" t="s">
        <v>2046</v>
      </c>
    </row>
    <row r="8811" spans="1:4" hidden="1">
      <c r="A8811" t="s">
        <v>174</v>
      </c>
      <c r="B8811">
        <v>31</v>
      </c>
      <c r="C8811">
        <v>2764</v>
      </c>
      <c r="D8811" t="s">
        <v>2046</v>
      </c>
    </row>
    <row r="8812" spans="1:4" hidden="1">
      <c r="A8812" t="s">
        <v>425</v>
      </c>
      <c r="B8812">
        <v>31</v>
      </c>
      <c r="C8812">
        <v>1454</v>
      </c>
      <c r="D8812" t="s">
        <v>2046</v>
      </c>
    </row>
    <row r="8813" spans="1:4" hidden="1">
      <c r="A8813" t="s">
        <v>175</v>
      </c>
      <c r="B8813">
        <v>31</v>
      </c>
      <c r="C8813">
        <v>2181</v>
      </c>
      <c r="D8813" t="s">
        <v>2046</v>
      </c>
    </row>
    <row r="8814" spans="1:4" hidden="1">
      <c r="A8814" t="s">
        <v>2267</v>
      </c>
      <c r="B8814">
        <v>31</v>
      </c>
      <c r="C8814">
        <v>1108</v>
      </c>
      <c r="D8814" t="s">
        <v>2046</v>
      </c>
    </row>
    <row r="8815" spans="1:4" hidden="1">
      <c r="A8815" t="s">
        <v>426</v>
      </c>
      <c r="B8815">
        <v>31</v>
      </c>
      <c r="C8815">
        <v>727</v>
      </c>
      <c r="D8815" t="s">
        <v>2046</v>
      </c>
    </row>
    <row r="8816" spans="1:4" hidden="1">
      <c r="A8816" t="s">
        <v>531</v>
      </c>
      <c r="B8816">
        <v>31</v>
      </c>
      <c r="C8816">
        <v>727</v>
      </c>
      <c r="D8816" t="s">
        <v>2046</v>
      </c>
    </row>
    <row r="8817" spans="1:4" hidden="1">
      <c r="A8817" t="s">
        <v>2214</v>
      </c>
      <c r="B8817">
        <v>31</v>
      </c>
      <c r="C8817">
        <v>20</v>
      </c>
      <c r="D8817" t="s">
        <v>2046</v>
      </c>
    </row>
    <row r="8818" spans="1:4" hidden="1">
      <c r="A8818" t="s">
        <v>2268</v>
      </c>
      <c r="B8818">
        <v>31</v>
      </c>
      <c r="C8818">
        <v>357</v>
      </c>
      <c r="D8818" t="s">
        <v>2046</v>
      </c>
    </row>
    <row r="8819" spans="1:4" hidden="1">
      <c r="A8819" t="s">
        <v>2269</v>
      </c>
      <c r="B8819">
        <v>31</v>
      </c>
      <c r="C8819">
        <v>357</v>
      </c>
      <c r="D8819" t="s">
        <v>2046</v>
      </c>
    </row>
    <row r="8820" spans="1:4" hidden="1">
      <c r="A8820" t="s">
        <v>2270</v>
      </c>
      <c r="B8820">
        <v>31</v>
      </c>
      <c r="C8820">
        <v>357</v>
      </c>
      <c r="D8820" t="s">
        <v>2046</v>
      </c>
    </row>
    <row r="8821" spans="1:4" hidden="1">
      <c r="A8821" t="s">
        <v>2271</v>
      </c>
      <c r="B8821">
        <v>31</v>
      </c>
      <c r="C8821">
        <v>357</v>
      </c>
      <c r="D8821" t="s">
        <v>2046</v>
      </c>
    </row>
    <row r="8822" spans="1:4" hidden="1">
      <c r="A8822" t="s">
        <v>2272</v>
      </c>
      <c r="B8822">
        <v>31</v>
      </c>
      <c r="C8822">
        <v>357</v>
      </c>
      <c r="D8822" t="s">
        <v>2046</v>
      </c>
    </row>
    <row r="8823" spans="1:4" hidden="1">
      <c r="A8823" t="s">
        <v>2273</v>
      </c>
      <c r="B8823">
        <v>31</v>
      </c>
      <c r="C8823">
        <v>357</v>
      </c>
      <c r="D8823" t="s">
        <v>2046</v>
      </c>
    </row>
    <row r="8824" spans="1:4" hidden="1">
      <c r="A8824" t="s">
        <v>2274</v>
      </c>
      <c r="B8824">
        <v>31</v>
      </c>
      <c r="C8824">
        <v>357</v>
      </c>
      <c r="D8824" t="s">
        <v>2046</v>
      </c>
    </row>
    <row r="8825" spans="1:4" hidden="1">
      <c r="A8825" t="s">
        <v>2275</v>
      </c>
      <c r="B8825">
        <v>31</v>
      </c>
      <c r="C8825">
        <v>357</v>
      </c>
      <c r="D8825" t="s">
        <v>2046</v>
      </c>
    </row>
    <row r="8826" spans="1:4" hidden="1">
      <c r="A8826" t="s">
        <v>2276</v>
      </c>
      <c r="B8826">
        <v>31</v>
      </c>
      <c r="C8826">
        <v>357</v>
      </c>
      <c r="D8826" t="s">
        <v>2046</v>
      </c>
    </row>
    <row r="8827" spans="1:4" hidden="1">
      <c r="A8827" t="s">
        <v>2277</v>
      </c>
      <c r="B8827">
        <v>31</v>
      </c>
      <c r="C8827">
        <v>357</v>
      </c>
      <c r="D8827" t="s">
        <v>2046</v>
      </c>
    </row>
    <row r="8828" spans="1:4" hidden="1">
      <c r="A8828" t="s">
        <v>2278</v>
      </c>
      <c r="B8828">
        <v>31</v>
      </c>
      <c r="C8828">
        <v>357</v>
      </c>
      <c r="D8828" t="s">
        <v>2046</v>
      </c>
    </row>
    <row r="8829" spans="1:4" hidden="1">
      <c r="A8829" t="s">
        <v>2279</v>
      </c>
      <c r="B8829">
        <v>31</v>
      </c>
      <c r="C8829">
        <v>2130</v>
      </c>
      <c r="D8829" t="s">
        <v>2046</v>
      </c>
    </row>
    <row r="8830" spans="1:4" hidden="1">
      <c r="A8830" t="s">
        <v>2280</v>
      </c>
      <c r="B8830">
        <v>31</v>
      </c>
      <c r="C8830">
        <v>357</v>
      </c>
      <c r="D8830" t="s">
        <v>2046</v>
      </c>
    </row>
    <row r="8831" spans="1:4" hidden="1">
      <c r="A8831" t="s">
        <v>2281</v>
      </c>
      <c r="B8831">
        <v>31</v>
      </c>
      <c r="C8831">
        <v>357</v>
      </c>
      <c r="D8831" t="s">
        <v>2046</v>
      </c>
    </row>
    <row r="8832" spans="1:4" hidden="1">
      <c r="A8832" t="s">
        <v>2282</v>
      </c>
      <c r="B8832">
        <v>31</v>
      </c>
      <c r="C8832">
        <v>357</v>
      </c>
      <c r="D8832" t="s">
        <v>2046</v>
      </c>
    </row>
    <row r="8833" spans="1:4" hidden="1">
      <c r="A8833" t="s">
        <v>2283</v>
      </c>
      <c r="B8833">
        <v>31</v>
      </c>
      <c r="C8833">
        <v>554</v>
      </c>
      <c r="D8833" t="s">
        <v>2046</v>
      </c>
    </row>
    <row r="8834" spans="1:4" hidden="1">
      <c r="A8834" t="s">
        <v>112</v>
      </c>
      <c r="B8834">
        <v>31</v>
      </c>
      <c r="C8834">
        <v>2257</v>
      </c>
      <c r="D8834" t="s">
        <v>2046</v>
      </c>
    </row>
    <row r="8835" spans="1:4" hidden="1">
      <c r="A8835" t="s">
        <v>2284</v>
      </c>
      <c r="B8835">
        <v>31</v>
      </c>
      <c r="C8835">
        <v>530</v>
      </c>
      <c r="D8835" t="s">
        <v>2046</v>
      </c>
    </row>
    <row r="8836" spans="1:4" hidden="1">
      <c r="A8836" t="s">
        <v>2285</v>
      </c>
      <c r="B8836">
        <v>31</v>
      </c>
      <c r="C8836">
        <v>530</v>
      </c>
      <c r="D8836" t="s">
        <v>2046</v>
      </c>
    </row>
    <row r="8837" spans="1:4" hidden="1">
      <c r="A8837" t="s">
        <v>2286</v>
      </c>
      <c r="B8837">
        <v>31</v>
      </c>
      <c r="C8837">
        <v>530</v>
      </c>
      <c r="D8837" t="s">
        <v>2046</v>
      </c>
    </row>
    <row r="8838" spans="1:4" hidden="1">
      <c r="A8838" t="s">
        <v>2287</v>
      </c>
      <c r="B8838">
        <v>31</v>
      </c>
      <c r="C8838">
        <v>1060</v>
      </c>
      <c r="D8838" t="s">
        <v>2046</v>
      </c>
    </row>
    <row r="8839" spans="1:4" hidden="1">
      <c r="A8839" t="s">
        <v>2288</v>
      </c>
      <c r="B8839">
        <v>31</v>
      </c>
      <c r="C8839">
        <v>357</v>
      </c>
      <c r="D8839" t="s">
        <v>2046</v>
      </c>
    </row>
    <row r="8840" spans="1:4" hidden="1">
      <c r="A8840" t="s">
        <v>2289</v>
      </c>
      <c r="B8840">
        <v>31</v>
      </c>
      <c r="C8840">
        <v>357</v>
      </c>
      <c r="D8840" t="s">
        <v>2046</v>
      </c>
    </row>
    <row r="8841" spans="1:4" hidden="1">
      <c r="A8841" t="s">
        <v>2290</v>
      </c>
      <c r="B8841">
        <v>31</v>
      </c>
      <c r="C8841">
        <v>357</v>
      </c>
      <c r="D8841" t="s">
        <v>2046</v>
      </c>
    </row>
    <row r="8842" spans="1:4" hidden="1">
      <c r="A8842" t="s">
        <v>2291</v>
      </c>
      <c r="B8842">
        <v>31</v>
      </c>
      <c r="C8842">
        <v>357</v>
      </c>
      <c r="D8842" t="s">
        <v>2046</v>
      </c>
    </row>
    <row r="8843" spans="1:4" hidden="1">
      <c r="A8843" t="s">
        <v>2292</v>
      </c>
      <c r="B8843">
        <v>31</v>
      </c>
      <c r="C8843">
        <v>357</v>
      </c>
      <c r="D8843" t="s">
        <v>2046</v>
      </c>
    </row>
    <row r="8844" spans="1:4" hidden="1">
      <c r="A8844" t="s">
        <v>487</v>
      </c>
      <c r="B8844">
        <v>31</v>
      </c>
      <c r="C8844">
        <v>727</v>
      </c>
      <c r="D8844" t="s">
        <v>2046</v>
      </c>
    </row>
    <row r="8845" spans="1:4" hidden="1">
      <c r="A8845" t="s">
        <v>2293</v>
      </c>
      <c r="B8845">
        <v>31</v>
      </c>
      <c r="C8845">
        <v>357</v>
      </c>
      <c r="D8845" t="s">
        <v>2046</v>
      </c>
    </row>
    <row r="8846" spans="1:4" hidden="1">
      <c r="A8846" t="s">
        <v>2294</v>
      </c>
      <c r="B8846">
        <v>31</v>
      </c>
      <c r="C8846">
        <v>357</v>
      </c>
      <c r="D8846" t="s">
        <v>2046</v>
      </c>
    </row>
    <row r="8847" spans="1:4" hidden="1">
      <c r="A8847" t="s">
        <v>2295</v>
      </c>
      <c r="B8847">
        <v>31</v>
      </c>
      <c r="C8847">
        <v>357</v>
      </c>
      <c r="D8847" t="s">
        <v>2046</v>
      </c>
    </row>
    <row r="8848" spans="1:4" hidden="1">
      <c r="A8848" t="s">
        <v>2296</v>
      </c>
      <c r="B8848">
        <v>31</v>
      </c>
      <c r="C8848">
        <v>357</v>
      </c>
      <c r="D8848" t="s">
        <v>2046</v>
      </c>
    </row>
    <row r="8849" spans="1:4" hidden="1">
      <c r="A8849" t="s">
        <v>2297</v>
      </c>
      <c r="B8849">
        <v>31</v>
      </c>
      <c r="C8849">
        <v>357</v>
      </c>
      <c r="D8849" t="s">
        <v>2046</v>
      </c>
    </row>
    <row r="8850" spans="1:4" hidden="1">
      <c r="A8850" t="s">
        <v>2298</v>
      </c>
      <c r="B8850">
        <v>31</v>
      </c>
      <c r="C8850">
        <v>357</v>
      </c>
      <c r="D8850" t="s">
        <v>2046</v>
      </c>
    </row>
    <row r="8851" spans="1:4" hidden="1">
      <c r="A8851" t="s">
        <v>2299</v>
      </c>
      <c r="B8851">
        <v>31</v>
      </c>
      <c r="C8851">
        <v>357</v>
      </c>
      <c r="D8851" t="s">
        <v>2046</v>
      </c>
    </row>
    <row r="8852" spans="1:4" hidden="1">
      <c r="A8852" t="s">
        <v>2300</v>
      </c>
      <c r="B8852">
        <v>31</v>
      </c>
      <c r="C8852">
        <v>357</v>
      </c>
      <c r="D8852" t="s">
        <v>2046</v>
      </c>
    </row>
    <row r="8853" spans="1:4" hidden="1">
      <c r="A8853" t="s">
        <v>2301</v>
      </c>
      <c r="B8853">
        <v>31</v>
      </c>
      <c r="C8853">
        <v>357</v>
      </c>
      <c r="D8853" t="s">
        <v>2046</v>
      </c>
    </row>
    <row r="8854" spans="1:4" hidden="1">
      <c r="A8854" t="s">
        <v>2302</v>
      </c>
      <c r="B8854">
        <v>31</v>
      </c>
      <c r="C8854">
        <v>357</v>
      </c>
      <c r="D8854" t="s">
        <v>2046</v>
      </c>
    </row>
    <row r="8855" spans="1:4" hidden="1">
      <c r="A8855" t="s">
        <v>2303</v>
      </c>
      <c r="B8855">
        <v>31</v>
      </c>
      <c r="C8855">
        <v>357</v>
      </c>
      <c r="D8855" t="s">
        <v>2046</v>
      </c>
    </row>
    <row r="8856" spans="1:4" hidden="1">
      <c r="A8856" t="s">
        <v>2304</v>
      </c>
      <c r="B8856">
        <v>31</v>
      </c>
      <c r="C8856">
        <v>357</v>
      </c>
      <c r="D8856" t="s">
        <v>2046</v>
      </c>
    </row>
    <row r="8857" spans="1:4" hidden="1">
      <c r="A8857" t="s">
        <v>2305</v>
      </c>
      <c r="B8857">
        <v>31</v>
      </c>
      <c r="C8857">
        <v>357</v>
      </c>
      <c r="D8857" t="s">
        <v>2046</v>
      </c>
    </row>
    <row r="8858" spans="1:4" hidden="1">
      <c r="A8858" t="s">
        <v>2306</v>
      </c>
      <c r="B8858">
        <v>31</v>
      </c>
      <c r="C8858">
        <v>714</v>
      </c>
      <c r="D8858" t="s">
        <v>2046</v>
      </c>
    </row>
    <row r="8859" spans="1:4" hidden="1">
      <c r="A8859" t="s">
        <v>2307</v>
      </c>
      <c r="B8859">
        <v>31</v>
      </c>
      <c r="C8859">
        <v>357</v>
      </c>
      <c r="D8859" t="s">
        <v>2046</v>
      </c>
    </row>
    <row r="8860" spans="1:4" hidden="1">
      <c r="A8860" t="s">
        <v>2011</v>
      </c>
      <c r="B8860">
        <v>31</v>
      </c>
      <c r="C8860">
        <v>357</v>
      </c>
      <c r="D8860" t="s">
        <v>2046</v>
      </c>
    </row>
    <row r="8861" spans="1:4" hidden="1">
      <c r="A8861" t="s">
        <v>2308</v>
      </c>
      <c r="B8861">
        <v>31</v>
      </c>
      <c r="C8861">
        <v>1060</v>
      </c>
      <c r="D8861" t="s">
        <v>2046</v>
      </c>
    </row>
    <row r="8862" spans="1:4" hidden="1">
      <c r="A8862" t="s">
        <v>2309</v>
      </c>
      <c r="B8862">
        <v>31</v>
      </c>
      <c r="C8862">
        <v>1060</v>
      </c>
      <c r="D8862" t="s">
        <v>2046</v>
      </c>
    </row>
    <row r="8863" spans="1:4" hidden="1">
      <c r="A8863" t="s">
        <v>2310</v>
      </c>
      <c r="B8863">
        <v>31</v>
      </c>
      <c r="C8863">
        <v>530</v>
      </c>
      <c r="D8863" t="s">
        <v>2046</v>
      </c>
    </row>
    <row r="8864" spans="1:4" hidden="1">
      <c r="A8864" t="s">
        <v>427</v>
      </c>
      <c r="B8864">
        <v>31</v>
      </c>
      <c r="C8864">
        <v>530</v>
      </c>
      <c r="D8864" t="s">
        <v>2046</v>
      </c>
    </row>
    <row r="8865" spans="1:4" hidden="1">
      <c r="A8865" t="s">
        <v>2311</v>
      </c>
      <c r="B8865">
        <v>31</v>
      </c>
      <c r="C8865">
        <v>357</v>
      </c>
      <c r="D8865" t="s">
        <v>2046</v>
      </c>
    </row>
    <row r="8866" spans="1:4" hidden="1">
      <c r="A8866" t="s">
        <v>2312</v>
      </c>
      <c r="B8866">
        <v>31</v>
      </c>
      <c r="C8866">
        <v>530</v>
      </c>
      <c r="D8866" t="s">
        <v>2046</v>
      </c>
    </row>
    <row r="8867" spans="1:4" hidden="1">
      <c r="A8867" t="s">
        <v>113</v>
      </c>
      <c r="B8867">
        <v>31</v>
      </c>
      <c r="C8867">
        <v>2257</v>
      </c>
      <c r="D8867" t="s">
        <v>2046</v>
      </c>
    </row>
    <row r="8868" spans="1:4" hidden="1">
      <c r="A8868" t="s">
        <v>2313</v>
      </c>
      <c r="B8868">
        <v>31</v>
      </c>
      <c r="C8868">
        <v>510</v>
      </c>
      <c r="D8868" t="s">
        <v>2046</v>
      </c>
    </row>
    <row r="8869" spans="1:4" hidden="1">
      <c r="A8869" t="s">
        <v>1726</v>
      </c>
      <c r="B8869">
        <v>31</v>
      </c>
      <c r="C8869">
        <v>727</v>
      </c>
      <c r="D8869" t="s">
        <v>2046</v>
      </c>
    </row>
    <row r="8870" spans="1:4" hidden="1">
      <c r="A8870" t="s">
        <v>2241</v>
      </c>
      <c r="B8870">
        <v>31</v>
      </c>
      <c r="C8870">
        <v>727</v>
      </c>
      <c r="D8870" t="s">
        <v>2046</v>
      </c>
    </row>
    <row r="8871" spans="1:4" hidden="1">
      <c r="A8871" t="s">
        <v>1793</v>
      </c>
      <c r="B8871">
        <v>31</v>
      </c>
      <c r="C8871">
        <v>1454</v>
      </c>
      <c r="D8871" t="s">
        <v>2046</v>
      </c>
    </row>
    <row r="8872" spans="1:4" hidden="1">
      <c r="A8872" t="s">
        <v>1794</v>
      </c>
      <c r="B8872">
        <v>31</v>
      </c>
      <c r="C8872">
        <v>727</v>
      </c>
      <c r="D8872" t="s">
        <v>2046</v>
      </c>
    </row>
    <row r="8873" spans="1:4" hidden="1">
      <c r="A8873" t="s">
        <v>1804</v>
      </c>
      <c r="B8873">
        <v>31</v>
      </c>
      <c r="C8873">
        <v>1240</v>
      </c>
      <c r="D8873" t="s">
        <v>2046</v>
      </c>
    </row>
    <row r="8874" spans="1:4" hidden="1">
      <c r="A8874" t="s">
        <v>442</v>
      </c>
      <c r="B8874">
        <v>31</v>
      </c>
      <c r="C8874">
        <v>727</v>
      </c>
      <c r="D8874" t="s">
        <v>2046</v>
      </c>
    </row>
    <row r="8875" spans="1:4" hidden="1">
      <c r="A8875" t="s">
        <v>1730</v>
      </c>
      <c r="B8875">
        <v>31</v>
      </c>
      <c r="C8875">
        <v>727</v>
      </c>
      <c r="D8875" t="s">
        <v>2046</v>
      </c>
    </row>
    <row r="8876" spans="1:4" hidden="1">
      <c r="A8876" t="s">
        <v>510</v>
      </c>
      <c r="B8876">
        <v>31</v>
      </c>
      <c r="C8876">
        <v>727</v>
      </c>
      <c r="D8876" t="s">
        <v>2046</v>
      </c>
    </row>
    <row r="8877" spans="1:4" hidden="1">
      <c r="A8877" t="s">
        <v>78</v>
      </c>
      <c r="B8877">
        <v>31</v>
      </c>
      <c r="C8877">
        <v>727</v>
      </c>
      <c r="D8877" t="s">
        <v>2046</v>
      </c>
    </row>
    <row r="8878" spans="1:4" hidden="1">
      <c r="A8878" t="s">
        <v>1702</v>
      </c>
      <c r="B8878">
        <v>31</v>
      </c>
      <c r="C8878">
        <v>727</v>
      </c>
      <c r="D8878" t="s">
        <v>2046</v>
      </c>
    </row>
    <row r="8879" spans="1:4" hidden="1">
      <c r="A8879" t="s">
        <v>1795</v>
      </c>
      <c r="B8879">
        <v>31</v>
      </c>
      <c r="C8879">
        <v>727</v>
      </c>
      <c r="D8879" t="s">
        <v>2046</v>
      </c>
    </row>
    <row r="8880" spans="1:4" hidden="1">
      <c r="A8880" t="s">
        <v>2314</v>
      </c>
      <c r="B8880">
        <v>31</v>
      </c>
      <c r="C8880">
        <v>357</v>
      </c>
      <c r="D8880" t="s">
        <v>2046</v>
      </c>
    </row>
    <row r="8881" spans="1:4" hidden="1">
      <c r="A8881" t="s">
        <v>2315</v>
      </c>
      <c r="B8881">
        <v>31</v>
      </c>
      <c r="C8881">
        <v>357</v>
      </c>
      <c r="D8881" t="s">
        <v>2046</v>
      </c>
    </row>
    <row r="8882" spans="1:4" hidden="1">
      <c r="A8882" t="s">
        <v>2316</v>
      </c>
      <c r="B8882">
        <v>31</v>
      </c>
      <c r="C8882">
        <v>357</v>
      </c>
      <c r="D8882" t="s">
        <v>2046</v>
      </c>
    </row>
    <row r="8883" spans="1:4" hidden="1">
      <c r="A8883" t="s">
        <v>2317</v>
      </c>
      <c r="B8883">
        <v>31</v>
      </c>
      <c r="C8883">
        <v>357</v>
      </c>
      <c r="D8883" t="s">
        <v>2046</v>
      </c>
    </row>
    <row r="8884" spans="1:4" hidden="1">
      <c r="A8884" t="s">
        <v>2318</v>
      </c>
      <c r="B8884">
        <v>31</v>
      </c>
      <c r="C8884">
        <v>554</v>
      </c>
      <c r="D8884" t="s">
        <v>2046</v>
      </c>
    </row>
    <row r="8885" spans="1:4" hidden="1">
      <c r="A8885" t="s">
        <v>114</v>
      </c>
      <c r="B8885">
        <v>31</v>
      </c>
      <c r="C8885">
        <v>2257</v>
      </c>
      <c r="D8885" t="s">
        <v>2046</v>
      </c>
    </row>
    <row r="8886" spans="1:4" hidden="1">
      <c r="A8886" t="s">
        <v>2320</v>
      </c>
      <c r="B8886">
        <v>31</v>
      </c>
      <c r="C8886">
        <v>1020</v>
      </c>
      <c r="D8886" t="s">
        <v>2046</v>
      </c>
    </row>
    <row r="8887" spans="1:4" hidden="1">
      <c r="A8887" t="s">
        <v>3076</v>
      </c>
      <c r="B8887">
        <v>31</v>
      </c>
      <c r="C8887">
        <v>510</v>
      </c>
      <c r="D8887" t="s">
        <v>2046</v>
      </c>
    </row>
    <row r="8888" spans="1:4" hidden="1">
      <c r="A8888" t="s">
        <v>2321</v>
      </c>
      <c r="B8888">
        <v>31</v>
      </c>
      <c r="C8888">
        <v>710</v>
      </c>
      <c r="D8888" t="s">
        <v>2046</v>
      </c>
    </row>
    <row r="8889" spans="1:4" hidden="1">
      <c r="A8889" t="s">
        <v>2322</v>
      </c>
      <c r="B8889">
        <v>31</v>
      </c>
      <c r="C8889">
        <v>554</v>
      </c>
      <c r="D8889" t="s">
        <v>2046</v>
      </c>
    </row>
    <row r="8890" spans="1:4" hidden="1">
      <c r="A8890" t="s">
        <v>115</v>
      </c>
      <c r="B8890">
        <v>31</v>
      </c>
      <c r="C8890">
        <v>2257</v>
      </c>
      <c r="D8890" t="s">
        <v>2046</v>
      </c>
    </row>
    <row r="8891" spans="1:4" hidden="1">
      <c r="A8891" t="s">
        <v>116</v>
      </c>
      <c r="B8891">
        <v>31</v>
      </c>
      <c r="C8891">
        <v>2257</v>
      </c>
      <c r="D8891" t="s">
        <v>2046</v>
      </c>
    </row>
    <row r="8892" spans="1:4" hidden="1">
      <c r="A8892" t="s">
        <v>578</v>
      </c>
      <c r="B8892">
        <v>31</v>
      </c>
      <c r="C8892">
        <v>727</v>
      </c>
      <c r="D8892" t="s">
        <v>2046</v>
      </c>
    </row>
    <row r="8893" spans="1:4" hidden="1">
      <c r="A8893" t="s">
        <v>80</v>
      </c>
      <c r="B8893">
        <v>31</v>
      </c>
      <c r="C8893">
        <v>727</v>
      </c>
      <c r="D8893" t="s">
        <v>2046</v>
      </c>
    </row>
    <row r="8894" spans="1:4" hidden="1">
      <c r="A8894" t="s">
        <v>302</v>
      </c>
      <c r="B8894">
        <v>31</v>
      </c>
      <c r="C8894">
        <v>727</v>
      </c>
      <c r="D8894" t="s">
        <v>2046</v>
      </c>
    </row>
    <row r="8895" spans="1:4" hidden="1">
      <c r="A8895" t="s">
        <v>444</v>
      </c>
      <c r="B8895">
        <v>31</v>
      </c>
      <c r="C8895">
        <v>414</v>
      </c>
      <c r="D8895" t="s">
        <v>2046</v>
      </c>
    </row>
    <row r="8896" spans="1:4" hidden="1">
      <c r="A8896" t="s">
        <v>445</v>
      </c>
      <c r="B8896">
        <v>31</v>
      </c>
      <c r="C8896">
        <v>1040</v>
      </c>
      <c r="D8896" t="s">
        <v>2046</v>
      </c>
    </row>
    <row r="8897" spans="1:4" hidden="1">
      <c r="A8897" t="s">
        <v>4</v>
      </c>
      <c r="B8897">
        <v>31</v>
      </c>
      <c r="C8897">
        <v>727</v>
      </c>
      <c r="D8897" t="s">
        <v>2046</v>
      </c>
    </row>
    <row r="8898" spans="1:4" hidden="1">
      <c r="A8898" t="s">
        <v>319</v>
      </c>
      <c r="B8898">
        <v>31</v>
      </c>
      <c r="C8898">
        <v>727</v>
      </c>
      <c r="D8898" t="s">
        <v>2046</v>
      </c>
    </row>
    <row r="8899" spans="1:4" hidden="1">
      <c r="A8899" t="s">
        <v>303</v>
      </c>
      <c r="B8899">
        <v>31</v>
      </c>
      <c r="C8899">
        <v>727</v>
      </c>
      <c r="D8899" t="s">
        <v>2046</v>
      </c>
    </row>
    <row r="8900" spans="1:4" hidden="1">
      <c r="A8900" t="s">
        <v>476</v>
      </c>
      <c r="B8900">
        <v>31</v>
      </c>
      <c r="C8900">
        <v>727</v>
      </c>
      <c r="D8900" t="s">
        <v>2046</v>
      </c>
    </row>
    <row r="8901" spans="1:4" hidden="1">
      <c r="A8901" t="s">
        <v>402</v>
      </c>
      <c r="B8901">
        <v>31</v>
      </c>
      <c r="C8901">
        <v>727</v>
      </c>
      <c r="D8901" t="s">
        <v>2046</v>
      </c>
    </row>
    <row r="8902" spans="1:4" hidden="1">
      <c r="A8902" t="s">
        <v>403</v>
      </c>
      <c r="B8902">
        <v>31</v>
      </c>
      <c r="C8902">
        <v>727</v>
      </c>
      <c r="D8902" t="s">
        <v>2046</v>
      </c>
    </row>
    <row r="8903" spans="1:4" hidden="1">
      <c r="A8903" t="s">
        <v>404</v>
      </c>
      <c r="B8903">
        <v>31</v>
      </c>
      <c r="C8903">
        <v>727</v>
      </c>
      <c r="D8903" t="s">
        <v>2046</v>
      </c>
    </row>
    <row r="8904" spans="1:4" hidden="1">
      <c r="A8904" t="s">
        <v>405</v>
      </c>
      <c r="B8904">
        <v>31</v>
      </c>
      <c r="C8904">
        <v>727</v>
      </c>
      <c r="D8904" t="s">
        <v>2046</v>
      </c>
    </row>
    <row r="8905" spans="1:4" hidden="1">
      <c r="A8905" t="s">
        <v>118</v>
      </c>
      <c r="B8905">
        <v>31</v>
      </c>
      <c r="C8905">
        <v>727</v>
      </c>
      <c r="D8905" t="s">
        <v>2046</v>
      </c>
    </row>
    <row r="8906" spans="1:4" hidden="1">
      <c r="A8906" t="s">
        <v>176</v>
      </c>
      <c r="B8906">
        <v>31</v>
      </c>
      <c r="C8906">
        <v>727</v>
      </c>
      <c r="D8906" t="s">
        <v>2046</v>
      </c>
    </row>
    <row r="8907" spans="1:4" hidden="1">
      <c r="A8907" t="s">
        <v>373</v>
      </c>
      <c r="B8907">
        <v>31</v>
      </c>
      <c r="C8907">
        <v>727</v>
      </c>
      <c r="D8907" t="s">
        <v>2046</v>
      </c>
    </row>
    <row r="8908" spans="1:4" hidden="1">
      <c r="A8908" t="s">
        <v>2242</v>
      </c>
      <c r="B8908">
        <v>31</v>
      </c>
      <c r="C8908">
        <v>82</v>
      </c>
      <c r="D8908" t="s">
        <v>2046</v>
      </c>
    </row>
    <row r="8909" spans="1:4" hidden="1">
      <c r="A8909" t="s">
        <v>192</v>
      </c>
      <c r="B8909">
        <v>31</v>
      </c>
      <c r="C8909">
        <v>645</v>
      </c>
      <c r="D8909" t="s">
        <v>2046</v>
      </c>
    </row>
    <row r="8910" spans="1:4" hidden="1">
      <c r="A8910" t="s">
        <v>2243</v>
      </c>
      <c r="B8910">
        <v>31</v>
      </c>
      <c r="C8910">
        <v>82</v>
      </c>
      <c r="D8910" t="s">
        <v>2046</v>
      </c>
    </row>
    <row r="8911" spans="1:4" hidden="1">
      <c r="A8911" t="s">
        <v>1711</v>
      </c>
      <c r="B8911">
        <v>31</v>
      </c>
      <c r="C8911">
        <v>645</v>
      </c>
      <c r="D8911" t="s">
        <v>2046</v>
      </c>
    </row>
    <row r="8912" spans="1:4" hidden="1">
      <c r="A8912" t="s">
        <v>406</v>
      </c>
      <c r="B8912">
        <v>31</v>
      </c>
      <c r="C8912">
        <v>727</v>
      </c>
      <c r="D8912" t="s">
        <v>2046</v>
      </c>
    </row>
    <row r="8913" spans="1:4" hidden="1">
      <c r="A8913" t="s">
        <v>374</v>
      </c>
      <c r="B8913">
        <v>31</v>
      </c>
      <c r="C8913">
        <v>727</v>
      </c>
      <c r="D8913" t="s">
        <v>2046</v>
      </c>
    </row>
    <row r="8914" spans="1:4" hidden="1">
      <c r="A8914" t="s">
        <v>119</v>
      </c>
      <c r="B8914">
        <v>31</v>
      </c>
      <c r="C8914">
        <v>727</v>
      </c>
      <c r="D8914" t="s">
        <v>2046</v>
      </c>
    </row>
    <row r="8915" spans="1:4" hidden="1">
      <c r="A8915" t="s">
        <v>177</v>
      </c>
      <c r="B8915">
        <v>31</v>
      </c>
      <c r="C8915">
        <v>727</v>
      </c>
      <c r="D8915" t="s">
        <v>2046</v>
      </c>
    </row>
    <row r="8916" spans="1:4" hidden="1">
      <c r="A8916" t="s">
        <v>446</v>
      </c>
      <c r="B8916">
        <v>31</v>
      </c>
      <c r="C8916">
        <v>727</v>
      </c>
      <c r="D8916" t="s">
        <v>2046</v>
      </c>
    </row>
    <row r="8917" spans="1:4" hidden="1">
      <c r="A8917" t="s">
        <v>2033</v>
      </c>
      <c r="B8917">
        <v>31</v>
      </c>
      <c r="C8917">
        <v>727</v>
      </c>
      <c r="D8917" t="s">
        <v>2046</v>
      </c>
    </row>
    <row r="8918" spans="1:4" hidden="1">
      <c r="A8918" t="s">
        <v>2034</v>
      </c>
      <c r="B8918">
        <v>31</v>
      </c>
      <c r="C8918">
        <v>1454</v>
      </c>
      <c r="D8918" t="s">
        <v>2046</v>
      </c>
    </row>
    <row r="8919" spans="1:4" hidden="1">
      <c r="A8919" t="s">
        <v>409</v>
      </c>
      <c r="B8919">
        <v>31</v>
      </c>
      <c r="C8919">
        <v>727</v>
      </c>
      <c r="D8919" t="s">
        <v>2046</v>
      </c>
    </row>
    <row r="8920" spans="1:4" hidden="1">
      <c r="A8920" t="s">
        <v>375</v>
      </c>
      <c r="B8920">
        <v>31</v>
      </c>
      <c r="C8920">
        <v>727</v>
      </c>
      <c r="D8920" t="s">
        <v>2046</v>
      </c>
    </row>
    <row r="8921" spans="1:4" hidden="1">
      <c r="A8921" t="s">
        <v>410</v>
      </c>
      <c r="B8921">
        <v>31</v>
      </c>
      <c r="C8921">
        <v>727</v>
      </c>
      <c r="D8921" t="s">
        <v>2046</v>
      </c>
    </row>
    <row r="8922" spans="1:4" hidden="1">
      <c r="A8922" t="s">
        <v>284</v>
      </c>
      <c r="B8922">
        <v>31</v>
      </c>
      <c r="C8922">
        <v>727</v>
      </c>
      <c r="D8922" t="s">
        <v>2046</v>
      </c>
    </row>
    <row r="8923" spans="1:4" hidden="1">
      <c r="A8923" t="s">
        <v>285</v>
      </c>
      <c r="B8923">
        <v>31</v>
      </c>
      <c r="C8923">
        <v>727</v>
      </c>
      <c r="D8923" t="s">
        <v>2046</v>
      </c>
    </row>
    <row r="8924" spans="1:4" hidden="1">
      <c r="A8924" t="s">
        <v>286</v>
      </c>
      <c r="B8924">
        <v>31</v>
      </c>
      <c r="C8924">
        <v>727</v>
      </c>
      <c r="D8924" t="s">
        <v>2046</v>
      </c>
    </row>
    <row r="8925" spans="1:4" hidden="1">
      <c r="A8925" t="s">
        <v>287</v>
      </c>
      <c r="B8925">
        <v>31</v>
      </c>
      <c r="C8925">
        <v>727</v>
      </c>
      <c r="D8925" t="s">
        <v>2046</v>
      </c>
    </row>
    <row r="8926" spans="1:4" hidden="1">
      <c r="A8926" t="s">
        <v>1722</v>
      </c>
      <c r="B8926">
        <v>31</v>
      </c>
      <c r="C8926">
        <v>1454</v>
      </c>
      <c r="D8926" t="s">
        <v>2046</v>
      </c>
    </row>
    <row r="8927" spans="1:4" hidden="1">
      <c r="A8927" t="s">
        <v>428</v>
      </c>
      <c r="B8927">
        <v>31</v>
      </c>
      <c r="C8927">
        <v>727</v>
      </c>
      <c r="D8927" t="s">
        <v>2046</v>
      </c>
    </row>
    <row r="8928" spans="1:4" hidden="1">
      <c r="A8928" t="s">
        <v>429</v>
      </c>
      <c r="B8928">
        <v>31</v>
      </c>
      <c r="C8928">
        <v>727</v>
      </c>
      <c r="D8928" t="s">
        <v>2046</v>
      </c>
    </row>
    <row r="8929" spans="1:4" hidden="1">
      <c r="A8929" t="s">
        <v>561</v>
      </c>
      <c r="B8929">
        <v>31</v>
      </c>
      <c r="C8929">
        <v>1454</v>
      </c>
      <c r="D8929" t="s">
        <v>2046</v>
      </c>
    </row>
    <row r="8930" spans="1:4" hidden="1">
      <c r="A8930" t="s">
        <v>1699</v>
      </c>
      <c r="B8930">
        <v>31</v>
      </c>
      <c r="C8930">
        <v>1454</v>
      </c>
      <c r="D8930" t="s">
        <v>2046</v>
      </c>
    </row>
    <row r="8931" spans="1:4" hidden="1">
      <c r="A8931" t="s">
        <v>430</v>
      </c>
      <c r="B8931">
        <v>31</v>
      </c>
      <c r="C8931">
        <v>727</v>
      </c>
      <c r="D8931" t="s">
        <v>2046</v>
      </c>
    </row>
    <row r="8932" spans="1:4" hidden="1">
      <c r="A8932" t="s">
        <v>2035</v>
      </c>
      <c r="B8932">
        <v>31</v>
      </c>
      <c r="C8932">
        <v>727</v>
      </c>
      <c r="D8932" t="s">
        <v>2046</v>
      </c>
    </row>
    <row r="8933" spans="1:4" hidden="1">
      <c r="A8933" t="s">
        <v>178</v>
      </c>
      <c r="B8933">
        <v>31</v>
      </c>
      <c r="C8933">
        <v>727</v>
      </c>
      <c r="D8933" t="s">
        <v>2046</v>
      </c>
    </row>
    <row r="8934" spans="1:4" hidden="1">
      <c r="A8934" t="s">
        <v>179</v>
      </c>
      <c r="B8934">
        <v>31</v>
      </c>
      <c r="C8934">
        <v>727</v>
      </c>
      <c r="D8934" t="s">
        <v>2046</v>
      </c>
    </row>
    <row r="8935" spans="1:4" hidden="1">
      <c r="A8935" t="s">
        <v>180</v>
      </c>
      <c r="B8935">
        <v>31</v>
      </c>
      <c r="C8935">
        <v>727</v>
      </c>
      <c r="D8935" t="s">
        <v>2046</v>
      </c>
    </row>
    <row r="8936" spans="1:4" hidden="1">
      <c r="A8936" t="s">
        <v>2244</v>
      </c>
      <c r="B8936">
        <v>31</v>
      </c>
      <c r="C8936">
        <v>727</v>
      </c>
      <c r="D8936" t="s">
        <v>2046</v>
      </c>
    </row>
    <row r="8937" spans="1:4" hidden="1">
      <c r="A8937" t="s">
        <v>44</v>
      </c>
      <c r="B8937">
        <v>31</v>
      </c>
      <c r="C8937">
        <v>727</v>
      </c>
      <c r="D8937" t="s">
        <v>2046</v>
      </c>
    </row>
    <row r="8938" spans="1:4" hidden="1">
      <c r="A8938" t="s">
        <v>431</v>
      </c>
      <c r="B8938">
        <v>31</v>
      </c>
      <c r="C8938">
        <v>1454</v>
      </c>
      <c r="D8938" t="s">
        <v>2046</v>
      </c>
    </row>
    <row r="8939" spans="1:4" hidden="1">
      <c r="A8939" t="s">
        <v>181</v>
      </c>
      <c r="B8939">
        <v>31</v>
      </c>
      <c r="C8939">
        <v>727</v>
      </c>
      <c r="D8939" t="s">
        <v>2046</v>
      </c>
    </row>
    <row r="8940" spans="1:4" hidden="1">
      <c r="A8940" t="s">
        <v>182</v>
      </c>
      <c r="B8940">
        <v>31</v>
      </c>
      <c r="C8940">
        <v>727</v>
      </c>
      <c r="D8940" t="s">
        <v>2046</v>
      </c>
    </row>
    <row r="8941" spans="1:4" hidden="1">
      <c r="A8941" t="s">
        <v>81</v>
      </c>
      <c r="B8941">
        <v>31</v>
      </c>
      <c r="C8941">
        <v>727</v>
      </c>
      <c r="D8941" t="s">
        <v>2046</v>
      </c>
    </row>
    <row r="8942" spans="1:4" hidden="1">
      <c r="A8942" t="s">
        <v>2327</v>
      </c>
      <c r="B8942">
        <v>31</v>
      </c>
      <c r="C8942">
        <v>714</v>
      </c>
      <c r="D8942" t="s">
        <v>2046</v>
      </c>
    </row>
    <row r="8943" spans="1:4" hidden="1">
      <c r="A8943" t="s">
        <v>83</v>
      </c>
      <c r="B8943">
        <v>31</v>
      </c>
      <c r="C8943">
        <v>727</v>
      </c>
      <c r="D8943" t="s">
        <v>2046</v>
      </c>
    </row>
    <row r="8944" spans="1:4" hidden="1">
      <c r="A8944" t="s">
        <v>310</v>
      </c>
      <c r="B8944">
        <v>31</v>
      </c>
      <c r="C8944">
        <v>727</v>
      </c>
      <c r="D8944" t="s">
        <v>2046</v>
      </c>
    </row>
    <row r="8945" spans="1:4" hidden="1">
      <c r="A8945" t="s">
        <v>2245</v>
      </c>
      <c r="B8945">
        <v>31</v>
      </c>
      <c r="C8945">
        <v>727</v>
      </c>
      <c r="D8945" t="s">
        <v>2046</v>
      </c>
    </row>
    <row r="8946" spans="1:4" hidden="1">
      <c r="A8946" t="s">
        <v>2246</v>
      </c>
      <c r="B8946">
        <v>31</v>
      </c>
      <c r="C8946">
        <v>727</v>
      </c>
      <c r="D8946" t="s">
        <v>2046</v>
      </c>
    </row>
    <row r="8947" spans="1:4" hidden="1">
      <c r="A8947" t="s">
        <v>579</v>
      </c>
      <c r="B8947">
        <v>31</v>
      </c>
      <c r="C8947">
        <v>727</v>
      </c>
      <c r="D8947" t="s">
        <v>2046</v>
      </c>
    </row>
    <row r="8948" spans="1:4" hidden="1">
      <c r="A8948" t="s">
        <v>2247</v>
      </c>
      <c r="B8948">
        <v>31</v>
      </c>
      <c r="C8948">
        <v>727</v>
      </c>
      <c r="D8948" t="s">
        <v>2046</v>
      </c>
    </row>
    <row r="8949" spans="1:4" hidden="1">
      <c r="A8949" t="s">
        <v>2248</v>
      </c>
      <c r="B8949">
        <v>31</v>
      </c>
      <c r="C8949">
        <v>727</v>
      </c>
      <c r="D8949" t="s">
        <v>2046</v>
      </c>
    </row>
    <row r="8950" spans="1:4" hidden="1">
      <c r="A8950" t="s">
        <v>2249</v>
      </c>
      <c r="B8950">
        <v>31</v>
      </c>
      <c r="C8950">
        <v>727</v>
      </c>
      <c r="D8950" t="s">
        <v>2046</v>
      </c>
    </row>
    <row r="8951" spans="1:4" hidden="1">
      <c r="A8951" t="s">
        <v>2250</v>
      </c>
      <c r="B8951">
        <v>31</v>
      </c>
      <c r="C8951">
        <v>727</v>
      </c>
      <c r="D8951" t="s">
        <v>2046</v>
      </c>
    </row>
    <row r="8952" spans="1:4" hidden="1">
      <c r="A8952" t="s">
        <v>2036</v>
      </c>
      <c r="B8952">
        <v>31</v>
      </c>
      <c r="C8952">
        <v>727</v>
      </c>
      <c r="D8952" t="s">
        <v>2046</v>
      </c>
    </row>
    <row r="8953" spans="1:4" hidden="1">
      <c r="A8953" t="s">
        <v>2328</v>
      </c>
      <c r="B8953">
        <v>31</v>
      </c>
      <c r="C8953">
        <v>710</v>
      </c>
      <c r="D8953" t="s">
        <v>2046</v>
      </c>
    </row>
    <row r="8954" spans="1:4" hidden="1">
      <c r="A8954" t="s">
        <v>448</v>
      </c>
      <c r="B8954">
        <v>31</v>
      </c>
      <c r="C8954">
        <v>520</v>
      </c>
      <c r="D8954" t="s">
        <v>2046</v>
      </c>
    </row>
    <row r="8955" spans="1:4" hidden="1">
      <c r="A8955" t="s">
        <v>452</v>
      </c>
      <c r="B8955">
        <v>31</v>
      </c>
      <c r="C8955">
        <v>207</v>
      </c>
      <c r="D8955" t="s">
        <v>2046</v>
      </c>
    </row>
    <row r="8956" spans="1:4" hidden="1">
      <c r="A8956" t="s">
        <v>2215</v>
      </c>
      <c r="B8956">
        <v>31</v>
      </c>
      <c r="C8956">
        <v>10</v>
      </c>
      <c r="D8956" t="s">
        <v>2046</v>
      </c>
    </row>
    <row r="8957" spans="1:4" hidden="1">
      <c r="A8957" t="s">
        <v>2330</v>
      </c>
      <c r="B8957">
        <v>31</v>
      </c>
      <c r="C8957">
        <v>710</v>
      </c>
      <c r="D8957" t="s">
        <v>2046</v>
      </c>
    </row>
    <row r="8958" spans="1:4" hidden="1">
      <c r="A8958" t="s">
        <v>377</v>
      </c>
      <c r="B8958">
        <v>31</v>
      </c>
      <c r="C8958">
        <v>727</v>
      </c>
      <c r="D8958" t="s">
        <v>2046</v>
      </c>
    </row>
    <row r="8959" spans="1:4" hidden="1">
      <c r="A8959" t="s">
        <v>2331</v>
      </c>
      <c r="B8959">
        <v>31</v>
      </c>
      <c r="C8959">
        <v>1060</v>
      </c>
      <c r="D8959" t="s">
        <v>2046</v>
      </c>
    </row>
    <row r="8960" spans="1:4" hidden="1">
      <c r="A8960" t="s">
        <v>2251</v>
      </c>
      <c r="B8960">
        <v>31</v>
      </c>
      <c r="C8960">
        <v>727</v>
      </c>
      <c r="D8960" t="s">
        <v>2046</v>
      </c>
    </row>
    <row r="8961" spans="1:4" hidden="1">
      <c r="A8961" t="s">
        <v>2252</v>
      </c>
      <c r="B8961">
        <v>31</v>
      </c>
      <c r="C8961">
        <v>727</v>
      </c>
      <c r="D8961" t="s">
        <v>2046</v>
      </c>
    </row>
    <row r="8962" spans="1:4" hidden="1">
      <c r="A8962" t="s">
        <v>2253</v>
      </c>
      <c r="B8962">
        <v>31</v>
      </c>
      <c r="C8962">
        <v>727</v>
      </c>
      <c r="D8962" t="s">
        <v>2046</v>
      </c>
    </row>
    <row r="8963" spans="1:4" hidden="1">
      <c r="A8963" t="s">
        <v>2254</v>
      </c>
      <c r="B8963">
        <v>31</v>
      </c>
      <c r="C8963">
        <v>727</v>
      </c>
      <c r="D8963" t="s">
        <v>2046</v>
      </c>
    </row>
    <row r="8964" spans="1:4" hidden="1">
      <c r="A8964" t="s">
        <v>2255</v>
      </c>
      <c r="B8964">
        <v>31</v>
      </c>
      <c r="C8964">
        <v>1454</v>
      </c>
      <c r="D8964" t="s">
        <v>2046</v>
      </c>
    </row>
    <row r="8965" spans="1:4" hidden="1">
      <c r="A8965" t="s">
        <v>2216</v>
      </c>
      <c r="B8965">
        <v>31</v>
      </c>
      <c r="C8965">
        <v>10</v>
      </c>
      <c r="D8965" t="s">
        <v>2046</v>
      </c>
    </row>
    <row r="8966" spans="1:4" hidden="1">
      <c r="A8966" t="s">
        <v>2217</v>
      </c>
      <c r="B8966">
        <v>31</v>
      </c>
      <c r="C8966">
        <v>10</v>
      </c>
      <c r="D8966" t="s">
        <v>2046</v>
      </c>
    </row>
    <row r="8967" spans="1:4" hidden="1">
      <c r="A8967" t="s">
        <v>2218</v>
      </c>
      <c r="B8967">
        <v>31</v>
      </c>
      <c r="C8967">
        <v>10</v>
      </c>
      <c r="D8967" t="s">
        <v>2046</v>
      </c>
    </row>
    <row r="8968" spans="1:4" hidden="1">
      <c r="A8968" t="s">
        <v>2219</v>
      </c>
      <c r="B8968">
        <v>31</v>
      </c>
      <c r="C8968">
        <v>10</v>
      </c>
      <c r="D8968" t="s">
        <v>2046</v>
      </c>
    </row>
    <row r="8969" spans="1:4" hidden="1">
      <c r="A8969" t="s">
        <v>2220</v>
      </c>
      <c r="B8969">
        <v>31</v>
      </c>
      <c r="C8969">
        <v>10</v>
      </c>
      <c r="D8969" t="s">
        <v>2046</v>
      </c>
    </row>
    <row r="8970" spans="1:4" hidden="1">
      <c r="A8970" t="s">
        <v>2256</v>
      </c>
      <c r="B8970">
        <v>31</v>
      </c>
      <c r="C8970">
        <v>1454</v>
      </c>
      <c r="D8970" t="s">
        <v>2046</v>
      </c>
    </row>
    <row r="8971" spans="1:4" hidden="1">
      <c r="A8971" t="s">
        <v>2337</v>
      </c>
      <c r="B8971">
        <v>31</v>
      </c>
      <c r="C8971">
        <v>530</v>
      </c>
      <c r="D8971" t="s">
        <v>2046</v>
      </c>
    </row>
    <row r="8972" spans="1:4" hidden="1">
      <c r="A8972" t="s">
        <v>121</v>
      </c>
      <c r="B8972">
        <v>31</v>
      </c>
      <c r="C8972">
        <v>2257</v>
      </c>
      <c r="D8972" t="s">
        <v>2046</v>
      </c>
    </row>
    <row r="8973" spans="1:4" hidden="1">
      <c r="A8973" t="s">
        <v>122</v>
      </c>
      <c r="B8973">
        <v>31</v>
      </c>
      <c r="C8973">
        <v>2257</v>
      </c>
      <c r="D8973" t="s">
        <v>2046</v>
      </c>
    </row>
    <row r="8974" spans="1:4" hidden="1">
      <c r="A8974" t="s">
        <v>123</v>
      </c>
      <c r="B8974">
        <v>31</v>
      </c>
      <c r="C8974">
        <v>2257</v>
      </c>
      <c r="D8974" t="s">
        <v>2046</v>
      </c>
    </row>
    <row r="8975" spans="1:4" hidden="1">
      <c r="A8975" t="s">
        <v>124</v>
      </c>
      <c r="B8975">
        <v>31</v>
      </c>
      <c r="C8975">
        <v>2257</v>
      </c>
      <c r="D8975" t="s">
        <v>2046</v>
      </c>
    </row>
    <row r="8976" spans="1:4" hidden="1">
      <c r="A8976" t="s">
        <v>125</v>
      </c>
      <c r="B8976">
        <v>31</v>
      </c>
      <c r="C8976">
        <v>2257</v>
      </c>
      <c r="D8976" t="s">
        <v>2046</v>
      </c>
    </row>
    <row r="8977" spans="1:4" hidden="1">
      <c r="A8977" t="s">
        <v>126</v>
      </c>
      <c r="B8977">
        <v>31</v>
      </c>
      <c r="C8977">
        <v>2257</v>
      </c>
      <c r="D8977" t="s">
        <v>2046</v>
      </c>
    </row>
    <row r="8978" spans="1:4" hidden="1">
      <c r="A8978" t="s">
        <v>186</v>
      </c>
      <c r="B8978">
        <v>31</v>
      </c>
      <c r="C8978">
        <v>1454</v>
      </c>
      <c r="D8978" t="s">
        <v>2046</v>
      </c>
    </row>
    <row r="8979" spans="1:4" hidden="1">
      <c r="A8979" t="s">
        <v>341</v>
      </c>
      <c r="B8979">
        <v>31</v>
      </c>
      <c r="C8979">
        <v>520</v>
      </c>
      <c r="D8979" t="s">
        <v>2046</v>
      </c>
    </row>
    <row r="8980" spans="1:4" hidden="1">
      <c r="A8980" t="s">
        <v>342</v>
      </c>
      <c r="B8980">
        <v>31</v>
      </c>
      <c r="C8980">
        <v>207</v>
      </c>
      <c r="D8980" t="s">
        <v>2046</v>
      </c>
    </row>
    <row r="8981" spans="1:4" hidden="1">
      <c r="A8981" t="s">
        <v>343</v>
      </c>
      <c r="B8981">
        <v>31</v>
      </c>
      <c r="C8981">
        <v>520</v>
      </c>
      <c r="D8981" t="s">
        <v>2046</v>
      </c>
    </row>
    <row r="8982" spans="1:4" hidden="1">
      <c r="A8982" t="s">
        <v>344</v>
      </c>
      <c r="B8982">
        <v>31</v>
      </c>
      <c r="C8982">
        <v>207</v>
      </c>
      <c r="D8982" t="s">
        <v>2046</v>
      </c>
    </row>
    <row r="8983" spans="1:4" hidden="1">
      <c r="A8983" t="s">
        <v>521</v>
      </c>
      <c r="B8983">
        <v>31</v>
      </c>
      <c r="C8983">
        <v>520</v>
      </c>
      <c r="D8983" t="s">
        <v>2046</v>
      </c>
    </row>
    <row r="8984" spans="1:4" hidden="1">
      <c r="A8984" t="s">
        <v>2041</v>
      </c>
      <c r="B8984">
        <v>31</v>
      </c>
      <c r="C8984">
        <v>207</v>
      </c>
      <c r="D8984" t="s">
        <v>2046</v>
      </c>
    </row>
    <row r="8985" spans="1:4" hidden="1">
      <c r="A8985" t="s">
        <v>522</v>
      </c>
      <c r="B8985">
        <v>31</v>
      </c>
      <c r="C8985">
        <v>520</v>
      </c>
      <c r="D8985" t="s">
        <v>2046</v>
      </c>
    </row>
    <row r="8986" spans="1:4" hidden="1">
      <c r="A8986" t="s">
        <v>2042</v>
      </c>
      <c r="B8986">
        <v>31</v>
      </c>
      <c r="C8986">
        <v>207</v>
      </c>
      <c r="D8986" t="s">
        <v>2046</v>
      </c>
    </row>
    <row r="8987" spans="1:4" hidden="1">
      <c r="A8987" t="s">
        <v>345</v>
      </c>
      <c r="B8987">
        <v>31</v>
      </c>
      <c r="C8987">
        <v>520</v>
      </c>
      <c r="D8987" t="s">
        <v>2046</v>
      </c>
    </row>
    <row r="8988" spans="1:4" hidden="1">
      <c r="A8988" t="s">
        <v>346</v>
      </c>
      <c r="B8988">
        <v>31</v>
      </c>
      <c r="C8988">
        <v>207</v>
      </c>
      <c r="D8988" t="s">
        <v>2046</v>
      </c>
    </row>
    <row r="8989" spans="1:4" hidden="1">
      <c r="A8989" t="s">
        <v>347</v>
      </c>
      <c r="B8989">
        <v>31</v>
      </c>
      <c r="C8989">
        <v>520</v>
      </c>
      <c r="D8989" t="s">
        <v>2046</v>
      </c>
    </row>
    <row r="8990" spans="1:4" hidden="1">
      <c r="A8990" t="s">
        <v>348</v>
      </c>
      <c r="B8990">
        <v>31</v>
      </c>
      <c r="C8990">
        <v>207</v>
      </c>
      <c r="D8990" t="s">
        <v>2046</v>
      </c>
    </row>
    <row r="8991" spans="1:4" hidden="1">
      <c r="A8991" t="s">
        <v>2221</v>
      </c>
      <c r="B8991">
        <v>31</v>
      </c>
      <c r="C8991">
        <v>10</v>
      </c>
      <c r="D8991" t="s">
        <v>2046</v>
      </c>
    </row>
    <row r="8992" spans="1:4" hidden="1">
      <c r="A8992" t="s">
        <v>2257</v>
      </c>
      <c r="B8992">
        <v>31</v>
      </c>
      <c r="C8992">
        <v>390</v>
      </c>
      <c r="D8992" t="s">
        <v>2046</v>
      </c>
    </row>
    <row r="8993" spans="1:4" hidden="1">
      <c r="A8993" t="s">
        <v>581</v>
      </c>
      <c r="B8993">
        <v>31</v>
      </c>
      <c r="C8993">
        <v>10</v>
      </c>
      <c r="D8993" t="s">
        <v>2046</v>
      </c>
    </row>
    <row r="8994" spans="1:4" hidden="1">
      <c r="A8994" t="s">
        <v>187</v>
      </c>
      <c r="B8994">
        <v>31</v>
      </c>
      <c r="C8994">
        <v>10</v>
      </c>
      <c r="D8994" t="s">
        <v>2046</v>
      </c>
    </row>
    <row r="8995" spans="1:4" hidden="1">
      <c r="A8995" t="s">
        <v>311</v>
      </c>
      <c r="B8995">
        <v>31</v>
      </c>
      <c r="C8995">
        <v>10</v>
      </c>
      <c r="D8995" t="s">
        <v>2046</v>
      </c>
    </row>
    <row r="8996" spans="1:4" hidden="1">
      <c r="A8996" t="s">
        <v>312</v>
      </c>
      <c r="B8996">
        <v>31</v>
      </c>
      <c r="C8996">
        <v>10</v>
      </c>
      <c r="D8996" t="s">
        <v>2046</v>
      </c>
    </row>
    <row r="8997" spans="1:4" hidden="1">
      <c r="A8997" t="s">
        <v>127</v>
      </c>
      <c r="B8997">
        <v>31</v>
      </c>
      <c r="C8997">
        <v>10</v>
      </c>
      <c r="D8997" t="s">
        <v>2046</v>
      </c>
    </row>
    <row r="8998" spans="1:4" hidden="1">
      <c r="A8998" t="s">
        <v>379</v>
      </c>
      <c r="B8998">
        <v>31</v>
      </c>
      <c r="C8998">
        <v>233</v>
      </c>
      <c r="D8998" t="s">
        <v>2046</v>
      </c>
    </row>
    <row r="8999" spans="1:4" hidden="1">
      <c r="A8999" t="s">
        <v>267</v>
      </c>
      <c r="B8999">
        <v>31</v>
      </c>
      <c r="C8999">
        <v>10</v>
      </c>
      <c r="D8999" t="s">
        <v>2046</v>
      </c>
    </row>
    <row r="9000" spans="1:4" hidden="1">
      <c r="A9000" t="s">
        <v>2014</v>
      </c>
      <c r="B9000">
        <v>31</v>
      </c>
      <c r="C9000">
        <v>20</v>
      </c>
      <c r="D9000" t="s">
        <v>2046</v>
      </c>
    </row>
    <row r="9001" spans="1:4" hidden="1">
      <c r="A9001" t="s">
        <v>2043</v>
      </c>
      <c r="B9001">
        <v>31</v>
      </c>
      <c r="C9001">
        <v>10</v>
      </c>
      <c r="D9001" t="s">
        <v>2046</v>
      </c>
    </row>
    <row r="9002" spans="1:4" hidden="1">
      <c r="A9002" t="s">
        <v>2015</v>
      </c>
      <c r="B9002">
        <v>31</v>
      </c>
      <c r="C9002">
        <v>20</v>
      </c>
      <c r="D9002" t="s">
        <v>2046</v>
      </c>
    </row>
    <row r="9003" spans="1:4" hidden="1">
      <c r="A9003" t="s">
        <v>583</v>
      </c>
      <c r="B9003">
        <v>31</v>
      </c>
      <c r="C9003">
        <v>10</v>
      </c>
      <c r="D9003" t="s">
        <v>2046</v>
      </c>
    </row>
    <row r="9004" spans="1:4" hidden="1">
      <c r="A9004" t="s">
        <v>584</v>
      </c>
      <c r="B9004">
        <v>31</v>
      </c>
      <c r="C9004">
        <v>10</v>
      </c>
      <c r="D9004" t="s">
        <v>2046</v>
      </c>
    </row>
    <row r="9005" spans="1:4" hidden="1">
      <c r="A9005" t="s">
        <v>128</v>
      </c>
      <c r="B9005">
        <v>31</v>
      </c>
      <c r="C9005">
        <v>10</v>
      </c>
      <c r="D9005" t="s">
        <v>2046</v>
      </c>
    </row>
    <row r="9006" spans="1:4" hidden="1">
      <c r="A9006" t="s">
        <v>1703</v>
      </c>
      <c r="B9006">
        <v>31</v>
      </c>
      <c r="C9006">
        <v>10</v>
      </c>
      <c r="D9006" t="s">
        <v>2046</v>
      </c>
    </row>
    <row r="9007" spans="1:4" hidden="1">
      <c r="A9007" t="s">
        <v>2222</v>
      </c>
      <c r="B9007">
        <v>31</v>
      </c>
      <c r="C9007">
        <v>10</v>
      </c>
      <c r="D9007" t="s">
        <v>2046</v>
      </c>
    </row>
    <row r="9008" spans="1:4" hidden="1">
      <c r="A9008" t="s">
        <v>2223</v>
      </c>
      <c r="B9008">
        <v>31</v>
      </c>
      <c r="C9008">
        <v>10</v>
      </c>
      <c r="D9008" t="s">
        <v>2046</v>
      </c>
    </row>
    <row r="9009" spans="1:4" hidden="1">
      <c r="A9009" t="s">
        <v>523</v>
      </c>
      <c r="B9009">
        <v>31</v>
      </c>
      <c r="C9009">
        <v>10</v>
      </c>
      <c r="D9009" t="s">
        <v>2046</v>
      </c>
    </row>
    <row r="9010" spans="1:4" hidden="1">
      <c r="A9010" t="s">
        <v>524</v>
      </c>
      <c r="B9010">
        <v>31</v>
      </c>
      <c r="C9010">
        <v>10</v>
      </c>
      <c r="D9010" t="s">
        <v>2046</v>
      </c>
    </row>
    <row r="9011" spans="1:4" hidden="1">
      <c r="A9011" t="s">
        <v>268</v>
      </c>
      <c r="B9011">
        <v>31</v>
      </c>
      <c r="C9011">
        <v>10</v>
      </c>
      <c r="D9011" t="s">
        <v>2046</v>
      </c>
    </row>
    <row r="9012" spans="1:4" hidden="1">
      <c r="A9012" t="s">
        <v>2224</v>
      </c>
      <c r="B9012">
        <v>31</v>
      </c>
      <c r="C9012">
        <v>10</v>
      </c>
      <c r="D9012" t="s">
        <v>2046</v>
      </c>
    </row>
    <row r="9013" spans="1:4" hidden="1">
      <c r="A9013" t="s">
        <v>2225</v>
      </c>
      <c r="B9013">
        <v>31</v>
      </c>
      <c r="C9013">
        <v>10</v>
      </c>
      <c r="D9013" t="s">
        <v>2046</v>
      </c>
    </row>
    <row r="9014" spans="1:4" hidden="1">
      <c r="A9014" t="s">
        <v>2226</v>
      </c>
      <c r="B9014">
        <v>31</v>
      </c>
      <c r="C9014">
        <v>10</v>
      </c>
      <c r="D9014" t="s">
        <v>2046</v>
      </c>
    </row>
    <row r="9015" spans="1:4" hidden="1">
      <c r="A9015" t="s">
        <v>2227</v>
      </c>
      <c r="B9015">
        <v>31</v>
      </c>
      <c r="C9015">
        <v>10</v>
      </c>
      <c r="D9015" t="s">
        <v>2046</v>
      </c>
    </row>
    <row r="9016" spans="1:4" hidden="1">
      <c r="A9016" t="s">
        <v>2260</v>
      </c>
      <c r="B9016">
        <v>31</v>
      </c>
      <c r="C9016">
        <v>727</v>
      </c>
      <c r="D9016" t="s">
        <v>2046</v>
      </c>
    </row>
    <row r="9017" spans="1:4" hidden="1">
      <c r="A9017" t="s">
        <v>2261</v>
      </c>
      <c r="B9017">
        <v>31</v>
      </c>
      <c r="C9017">
        <v>727</v>
      </c>
      <c r="D9017" t="s">
        <v>2046</v>
      </c>
    </row>
    <row r="9018" spans="1:4" hidden="1">
      <c r="A9018" t="s">
        <v>2340</v>
      </c>
      <c r="B9018">
        <v>31</v>
      </c>
      <c r="C9018">
        <v>150</v>
      </c>
      <c r="D9018" t="s">
        <v>2046</v>
      </c>
    </row>
    <row r="9019" spans="1:4" hidden="1">
      <c r="A9019" t="s">
        <v>2268</v>
      </c>
      <c r="B9019">
        <v>31</v>
      </c>
      <c r="C9019">
        <v>197</v>
      </c>
      <c r="D9019" t="s">
        <v>2046</v>
      </c>
    </row>
    <row r="9020" spans="1:4" hidden="1">
      <c r="A9020" t="s">
        <v>2269</v>
      </c>
      <c r="B9020">
        <v>31</v>
      </c>
      <c r="C9020">
        <v>197</v>
      </c>
      <c r="D9020" t="s">
        <v>2046</v>
      </c>
    </row>
    <row r="9021" spans="1:4" hidden="1">
      <c r="A9021" t="s">
        <v>2270</v>
      </c>
      <c r="B9021">
        <v>31</v>
      </c>
      <c r="C9021">
        <v>197</v>
      </c>
      <c r="D9021" t="s">
        <v>2046</v>
      </c>
    </row>
    <row r="9022" spans="1:4" hidden="1">
      <c r="A9022" t="s">
        <v>2271</v>
      </c>
      <c r="B9022">
        <v>31</v>
      </c>
      <c r="C9022">
        <v>197</v>
      </c>
      <c r="D9022" t="s">
        <v>2046</v>
      </c>
    </row>
    <row r="9023" spans="1:4" hidden="1">
      <c r="A9023" t="s">
        <v>2272</v>
      </c>
      <c r="B9023">
        <v>31</v>
      </c>
      <c r="C9023">
        <v>197</v>
      </c>
      <c r="D9023" t="s">
        <v>2046</v>
      </c>
    </row>
    <row r="9024" spans="1:4" hidden="1">
      <c r="A9024" t="s">
        <v>2273</v>
      </c>
      <c r="B9024">
        <v>31</v>
      </c>
      <c r="C9024">
        <v>197</v>
      </c>
      <c r="D9024" t="s">
        <v>2046</v>
      </c>
    </row>
    <row r="9025" spans="1:4" hidden="1">
      <c r="A9025" t="s">
        <v>2274</v>
      </c>
      <c r="B9025">
        <v>31</v>
      </c>
      <c r="C9025">
        <v>197</v>
      </c>
      <c r="D9025" t="s">
        <v>2046</v>
      </c>
    </row>
    <row r="9026" spans="1:4" hidden="1">
      <c r="A9026" t="s">
        <v>2275</v>
      </c>
      <c r="B9026">
        <v>31</v>
      </c>
      <c r="C9026">
        <v>197</v>
      </c>
      <c r="D9026" t="s">
        <v>2046</v>
      </c>
    </row>
    <row r="9027" spans="1:4" hidden="1">
      <c r="A9027" t="s">
        <v>2276</v>
      </c>
      <c r="B9027">
        <v>31</v>
      </c>
      <c r="C9027">
        <v>197</v>
      </c>
      <c r="D9027" t="s">
        <v>2046</v>
      </c>
    </row>
    <row r="9028" spans="1:4" hidden="1">
      <c r="A9028" t="s">
        <v>2277</v>
      </c>
      <c r="B9028">
        <v>31</v>
      </c>
      <c r="C9028">
        <v>197</v>
      </c>
      <c r="D9028" t="s">
        <v>2046</v>
      </c>
    </row>
    <row r="9029" spans="1:4" hidden="1">
      <c r="A9029" t="s">
        <v>2278</v>
      </c>
      <c r="B9029">
        <v>31</v>
      </c>
      <c r="C9029">
        <v>197</v>
      </c>
      <c r="D9029" t="s">
        <v>2046</v>
      </c>
    </row>
    <row r="9030" spans="1:4" hidden="1">
      <c r="A9030" t="s">
        <v>2280</v>
      </c>
      <c r="B9030">
        <v>31</v>
      </c>
      <c r="C9030">
        <v>197</v>
      </c>
      <c r="D9030" t="s">
        <v>2046</v>
      </c>
    </row>
    <row r="9031" spans="1:4" hidden="1">
      <c r="A9031" t="s">
        <v>2281</v>
      </c>
      <c r="B9031">
        <v>31</v>
      </c>
      <c r="C9031">
        <v>197</v>
      </c>
      <c r="D9031" t="s">
        <v>2046</v>
      </c>
    </row>
    <row r="9032" spans="1:4" hidden="1">
      <c r="A9032" t="s">
        <v>2282</v>
      </c>
      <c r="B9032">
        <v>31</v>
      </c>
      <c r="C9032">
        <v>197</v>
      </c>
      <c r="D9032" t="s">
        <v>2046</v>
      </c>
    </row>
    <row r="9033" spans="1:4" hidden="1">
      <c r="A9033" t="s">
        <v>2284</v>
      </c>
      <c r="B9033">
        <v>31</v>
      </c>
      <c r="C9033">
        <v>177</v>
      </c>
      <c r="D9033" t="s">
        <v>2046</v>
      </c>
    </row>
    <row r="9034" spans="1:4" hidden="1">
      <c r="A9034" t="s">
        <v>2285</v>
      </c>
      <c r="B9034">
        <v>31</v>
      </c>
      <c r="C9034">
        <v>177</v>
      </c>
      <c r="D9034" t="s">
        <v>2046</v>
      </c>
    </row>
    <row r="9035" spans="1:4" hidden="1">
      <c r="A9035" t="s">
        <v>2286</v>
      </c>
      <c r="B9035">
        <v>31</v>
      </c>
      <c r="C9035">
        <v>177</v>
      </c>
      <c r="D9035" t="s">
        <v>2046</v>
      </c>
    </row>
    <row r="9036" spans="1:4" hidden="1">
      <c r="A9036" t="s">
        <v>2287</v>
      </c>
      <c r="B9036">
        <v>31</v>
      </c>
      <c r="C9036">
        <v>354</v>
      </c>
      <c r="D9036" t="s">
        <v>2046</v>
      </c>
    </row>
    <row r="9037" spans="1:4" hidden="1">
      <c r="A9037" t="s">
        <v>2011</v>
      </c>
      <c r="B9037">
        <v>31</v>
      </c>
      <c r="C9037">
        <v>197</v>
      </c>
      <c r="D9037" t="s">
        <v>2046</v>
      </c>
    </row>
    <row r="9038" spans="1:4" hidden="1">
      <c r="A9038" t="s">
        <v>2308</v>
      </c>
      <c r="B9038">
        <v>31</v>
      </c>
      <c r="C9038">
        <v>354</v>
      </c>
      <c r="D9038" t="s">
        <v>2046</v>
      </c>
    </row>
    <row r="9039" spans="1:4" hidden="1">
      <c r="A9039" t="s">
        <v>2309</v>
      </c>
      <c r="B9039">
        <v>31</v>
      </c>
      <c r="C9039">
        <v>354</v>
      </c>
      <c r="D9039" t="s">
        <v>2046</v>
      </c>
    </row>
    <row r="9040" spans="1:4" hidden="1">
      <c r="A9040" t="s">
        <v>2310</v>
      </c>
      <c r="B9040">
        <v>31</v>
      </c>
      <c r="C9040">
        <v>177</v>
      </c>
      <c r="D9040" t="s">
        <v>2046</v>
      </c>
    </row>
    <row r="9041" spans="1:4" hidden="1">
      <c r="A9041" t="s">
        <v>427</v>
      </c>
      <c r="B9041">
        <v>31</v>
      </c>
      <c r="C9041">
        <v>177</v>
      </c>
      <c r="D9041" t="s">
        <v>2046</v>
      </c>
    </row>
    <row r="9042" spans="1:4" hidden="1">
      <c r="A9042" t="s">
        <v>2311</v>
      </c>
      <c r="B9042">
        <v>31</v>
      </c>
      <c r="C9042">
        <v>197</v>
      </c>
      <c r="D9042" t="s">
        <v>2046</v>
      </c>
    </row>
    <row r="9043" spans="1:4" hidden="1">
      <c r="A9043" t="s">
        <v>2312</v>
      </c>
      <c r="B9043">
        <v>31</v>
      </c>
      <c r="C9043">
        <v>177</v>
      </c>
      <c r="D9043" t="s">
        <v>2046</v>
      </c>
    </row>
    <row r="9044" spans="1:4" hidden="1">
      <c r="A9044" t="s">
        <v>2314</v>
      </c>
      <c r="B9044">
        <v>31</v>
      </c>
      <c r="C9044">
        <v>197</v>
      </c>
      <c r="D9044" t="s">
        <v>2046</v>
      </c>
    </row>
    <row r="9045" spans="1:4" hidden="1">
      <c r="A9045" t="s">
        <v>2315</v>
      </c>
      <c r="B9045">
        <v>31</v>
      </c>
      <c r="C9045">
        <v>197</v>
      </c>
      <c r="D9045" t="s">
        <v>2046</v>
      </c>
    </row>
    <row r="9046" spans="1:4" hidden="1">
      <c r="A9046" t="s">
        <v>2316</v>
      </c>
      <c r="B9046">
        <v>31</v>
      </c>
      <c r="C9046">
        <v>197</v>
      </c>
      <c r="D9046" t="s">
        <v>2046</v>
      </c>
    </row>
    <row r="9047" spans="1:4" hidden="1">
      <c r="A9047" t="s">
        <v>2317</v>
      </c>
      <c r="B9047">
        <v>31</v>
      </c>
      <c r="C9047">
        <v>197</v>
      </c>
      <c r="D9047" t="s">
        <v>2046</v>
      </c>
    </row>
    <row r="9048" spans="1:4" hidden="1">
      <c r="A9048" t="s">
        <v>2327</v>
      </c>
      <c r="B9048">
        <v>31</v>
      </c>
      <c r="C9048">
        <v>394</v>
      </c>
      <c r="D9048" t="s">
        <v>2046</v>
      </c>
    </row>
    <row r="9049" spans="1:4" hidden="1">
      <c r="A9049" t="s">
        <v>2331</v>
      </c>
      <c r="B9049">
        <v>31</v>
      </c>
      <c r="C9049">
        <v>354</v>
      </c>
      <c r="D9049" t="s">
        <v>2046</v>
      </c>
    </row>
    <row r="9050" spans="1:4" hidden="1">
      <c r="A9050" t="s">
        <v>2337</v>
      </c>
      <c r="B9050">
        <v>31</v>
      </c>
      <c r="C9050">
        <v>177</v>
      </c>
      <c r="D9050" t="s">
        <v>2046</v>
      </c>
    </row>
    <row r="9051" spans="1:4" hidden="1">
      <c r="A9051" t="s">
        <v>2356</v>
      </c>
      <c r="B9051">
        <v>31</v>
      </c>
      <c r="C9051">
        <v>85</v>
      </c>
      <c r="D9051" t="s">
        <v>2046</v>
      </c>
    </row>
    <row r="9052" spans="1:4" hidden="1">
      <c r="A9052" t="s">
        <v>2353</v>
      </c>
      <c r="B9052">
        <v>31</v>
      </c>
      <c r="C9052">
        <v>270</v>
      </c>
      <c r="D9052" t="s">
        <v>2046</v>
      </c>
    </row>
    <row r="9053" spans="1:4" hidden="1">
      <c r="A9053" t="s">
        <v>2345</v>
      </c>
      <c r="B9053">
        <v>31</v>
      </c>
      <c r="C9053">
        <v>249</v>
      </c>
      <c r="D9053" t="s">
        <v>2046</v>
      </c>
    </row>
    <row r="9054" spans="1:4" hidden="1">
      <c r="A9054" t="s">
        <v>2344</v>
      </c>
      <c r="B9054">
        <v>31</v>
      </c>
      <c r="C9054">
        <v>100</v>
      </c>
      <c r="D9054" t="s">
        <v>2046</v>
      </c>
    </row>
    <row r="9055" spans="1:4" hidden="1">
      <c r="A9055" t="s">
        <v>2353</v>
      </c>
      <c r="B9055">
        <v>31</v>
      </c>
      <c r="C9055">
        <v>200</v>
      </c>
      <c r="D9055" t="s">
        <v>2046</v>
      </c>
    </row>
    <row r="9056" spans="1:4" hidden="1">
      <c r="A9056" t="s">
        <v>2356</v>
      </c>
      <c r="B9056">
        <v>31</v>
      </c>
      <c r="C9056">
        <v>60</v>
      </c>
      <c r="D9056" t="s">
        <v>2046</v>
      </c>
    </row>
    <row r="9057" spans="1:4" hidden="1">
      <c r="A9057" t="s">
        <v>2342</v>
      </c>
      <c r="B9057">
        <v>31</v>
      </c>
      <c r="C9057">
        <v>342.5</v>
      </c>
      <c r="D9057" t="s">
        <v>2046</v>
      </c>
    </row>
    <row r="9058" spans="1:4" hidden="1">
      <c r="A9058" t="s">
        <v>2354</v>
      </c>
      <c r="B9058">
        <v>31</v>
      </c>
      <c r="C9058">
        <v>130</v>
      </c>
      <c r="D9058" t="s">
        <v>2046</v>
      </c>
    </row>
    <row r="9059" spans="1:4" hidden="1">
      <c r="A9059" t="s">
        <v>2355</v>
      </c>
      <c r="B9059">
        <v>31</v>
      </c>
      <c r="C9059">
        <v>20</v>
      </c>
      <c r="D9059" t="s">
        <v>2046</v>
      </c>
    </row>
    <row r="9060" spans="1:4" hidden="1">
      <c r="A9060" t="s">
        <v>2257</v>
      </c>
      <c r="B9060">
        <v>31</v>
      </c>
      <c r="C9060">
        <v>127</v>
      </c>
      <c r="D9060" t="s">
        <v>2046</v>
      </c>
    </row>
    <row r="9061" spans="1:4">
      <c r="A9061" t="s">
        <v>2342</v>
      </c>
      <c r="B9061">
        <v>0</v>
      </c>
      <c r="C9061">
        <v>1959.1</v>
      </c>
      <c r="D9061" t="s">
        <v>2046</v>
      </c>
    </row>
    <row r="9062" spans="1:4">
      <c r="A9062" t="s">
        <v>2343</v>
      </c>
      <c r="B9062">
        <v>0</v>
      </c>
      <c r="C9062">
        <v>2536.8000000000002</v>
      </c>
      <c r="D9062" t="s">
        <v>2046</v>
      </c>
    </row>
    <row r="9063" spans="1:4">
      <c r="A9063" t="s">
        <v>2045</v>
      </c>
      <c r="B9063">
        <v>0</v>
      </c>
      <c r="C9063">
        <v>2464</v>
      </c>
      <c r="D9063" t="s">
        <v>2046</v>
      </c>
    </row>
    <row r="9064" spans="1:4">
      <c r="A9064" t="s">
        <v>129</v>
      </c>
      <c r="B9064">
        <v>0</v>
      </c>
      <c r="C9064">
        <v>308</v>
      </c>
      <c r="D9064" t="s">
        <v>2046</v>
      </c>
    </row>
    <row r="9065" spans="1:4">
      <c r="A9065" t="s">
        <v>2047</v>
      </c>
      <c r="B9065">
        <v>0</v>
      </c>
      <c r="C9065">
        <v>616</v>
      </c>
      <c r="D9065" t="s">
        <v>2046</v>
      </c>
    </row>
    <row r="9066" spans="1:4">
      <c r="A9066" t="s">
        <v>2048</v>
      </c>
      <c r="B9066">
        <v>0</v>
      </c>
      <c r="C9066">
        <v>1232</v>
      </c>
      <c r="D9066" t="s">
        <v>2046</v>
      </c>
    </row>
    <row r="9067" spans="1:4">
      <c r="A9067" t="s">
        <v>2049</v>
      </c>
      <c r="B9067">
        <v>0</v>
      </c>
      <c r="C9067">
        <v>616</v>
      </c>
      <c r="D9067" t="s">
        <v>2046</v>
      </c>
    </row>
    <row r="9068" spans="1:4">
      <c r="A9068" t="s">
        <v>383</v>
      </c>
      <c r="B9068">
        <v>0</v>
      </c>
      <c r="C9068">
        <v>616</v>
      </c>
      <c r="D9068" t="s">
        <v>2046</v>
      </c>
    </row>
    <row r="9069" spans="1:4">
      <c r="A9069" t="s">
        <v>2050</v>
      </c>
      <c r="B9069">
        <v>0</v>
      </c>
      <c r="C9069">
        <v>2464</v>
      </c>
      <c r="D9069" t="s">
        <v>2046</v>
      </c>
    </row>
    <row r="9070" spans="1:4">
      <c r="A9070" t="s">
        <v>2051</v>
      </c>
      <c r="B9070">
        <v>0</v>
      </c>
      <c r="C9070">
        <v>308</v>
      </c>
      <c r="D9070" t="s">
        <v>2046</v>
      </c>
    </row>
    <row r="9071" spans="1:4">
      <c r="A9071" t="s">
        <v>413</v>
      </c>
      <c r="B9071">
        <v>0</v>
      </c>
      <c r="C9071">
        <v>308</v>
      </c>
      <c r="D9071" t="s">
        <v>2046</v>
      </c>
    </row>
    <row r="9072" spans="1:4">
      <c r="A9072" t="s">
        <v>384</v>
      </c>
      <c r="B9072">
        <v>0</v>
      </c>
      <c r="C9072">
        <v>616</v>
      </c>
      <c r="D9072" t="s">
        <v>2046</v>
      </c>
    </row>
    <row r="9073" spans="1:4">
      <c r="A9073" t="s">
        <v>2052</v>
      </c>
      <c r="B9073">
        <v>0</v>
      </c>
      <c r="C9073">
        <v>3696</v>
      </c>
      <c r="D9073" t="s">
        <v>2046</v>
      </c>
    </row>
    <row r="9074" spans="1:4">
      <c r="A9074" t="s">
        <v>2053</v>
      </c>
      <c r="B9074">
        <v>0</v>
      </c>
      <c r="C9074">
        <v>616</v>
      </c>
      <c r="D9074" t="s">
        <v>2046</v>
      </c>
    </row>
    <row r="9075" spans="1:4">
      <c r="A9075" t="s">
        <v>2054</v>
      </c>
      <c r="B9075">
        <v>0</v>
      </c>
      <c r="C9075">
        <v>308</v>
      </c>
      <c r="D9075" t="s">
        <v>2046</v>
      </c>
    </row>
    <row r="9076" spans="1:4">
      <c r="A9076" t="s">
        <v>2055</v>
      </c>
      <c r="B9076">
        <v>0</v>
      </c>
      <c r="C9076">
        <v>308</v>
      </c>
      <c r="D9076" t="s">
        <v>2046</v>
      </c>
    </row>
    <row r="9077" spans="1:4">
      <c r="A9077" t="s">
        <v>385</v>
      </c>
      <c r="B9077">
        <v>0</v>
      </c>
      <c r="C9077">
        <v>1232</v>
      </c>
      <c r="D9077" t="s">
        <v>2046</v>
      </c>
    </row>
    <row r="9078" spans="1:4">
      <c r="A9078" t="s">
        <v>2056</v>
      </c>
      <c r="B9078">
        <v>0</v>
      </c>
      <c r="C9078">
        <v>1232</v>
      </c>
      <c r="D9078" t="s">
        <v>2046</v>
      </c>
    </row>
    <row r="9079" spans="1:4">
      <c r="A9079" t="s">
        <v>553</v>
      </c>
      <c r="B9079">
        <v>0</v>
      </c>
      <c r="C9079">
        <v>4004</v>
      </c>
      <c r="D9079" t="s">
        <v>2046</v>
      </c>
    </row>
    <row r="9080" spans="1:4">
      <c r="A9080" t="s">
        <v>492</v>
      </c>
      <c r="B9080">
        <v>0</v>
      </c>
      <c r="C9080">
        <v>2772</v>
      </c>
      <c r="D9080" t="s">
        <v>2046</v>
      </c>
    </row>
    <row r="9081" spans="1:4">
      <c r="A9081" t="s">
        <v>493</v>
      </c>
      <c r="B9081">
        <v>0</v>
      </c>
      <c r="C9081">
        <v>924</v>
      </c>
      <c r="D9081" t="s">
        <v>2046</v>
      </c>
    </row>
    <row r="9082" spans="1:4">
      <c r="A9082" t="s">
        <v>414</v>
      </c>
      <c r="B9082">
        <v>0</v>
      </c>
      <c r="C9082">
        <v>308</v>
      </c>
      <c r="D9082" t="s">
        <v>2046</v>
      </c>
    </row>
    <row r="9083" spans="1:4">
      <c r="A9083" t="s">
        <v>1732</v>
      </c>
      <c r="B9083">
        <v>0</v>
      </c>
      <c r="C9083">
        <v>308</v>
      </c>
      <c r="D9083" t="s">
        <v>2046</v>
      </c>
    </row>
    <row r="9084" spans="1:4">
      <c r="A9084" t="s">
        <v>2057</v>
      </c>
      <c r="B9084">
        <v>0</v>
      </c>
      <c r="C9084">
        <v>308</v>
      </c>
      <c r="D9084" t="s">
        <v>2046</v>
      </c>
    </row>
    <row r="9085" spans="1:4">
      <c r="A9085" t="s">
        <v>2058</v>
      </c>
      <c r="B9085">
        <v>0</v>
      </c>
      <c r="C9085">
        <v>616</v>
      </c>
      <c r="D9085" t="s">
        <v>2046</v>
      </c>
    </row>
    <row r="9086" spans="1:4">
      <c r="A9086" t="s">
        <v>355</v>
      </c>
      <c r="B9086">
        <v>0</v>
      </c>
      <c r="C9086">
        <v>308</v>
      </c>
      <c r="D9086" t="s">
        <v>2046</v>
      </c>
    </row>
    <row r="9087" spans="1:4">
      <c r="A9087" t="s">
        <v>2059</v>
      </c>
      <c r="B9087">
        <v>0</v>
      </c>
      <c r="C9087">
        <v>1232</v>
      </c>
      <c r="D9087" t="s">
        <v>2046</v>
      </c>
    </row>
    <row r="9088" spans="1:4">
      <c r="A9088" t="s">
        <v>356</v>
      </c>
      <c r="B9088">
        <v>0</v>
      </c>
      <c r="C9088">
        <v>924</v>
      </c>
      <c r="D9088" t="s">
        <v>2046</v>
      </c>
    </row>
    <row r="9089" spans="1:4">
      <c r="A9089" t="s">
        <v>2060</v>
      </c>
      <c r="B9089">
        <v>0</v>
      </c>
      <c r="C9089">
        <v>616</v>
      </c>
      <c r="D9089" t="s">
        <v>2046</v>
      </c>
    </row>
    <row r="9090" spans="1:4">
      <c r="A9090" t="s">
        <v>357</v>
      </c>
      <c r="B9090">
        <v>0</v>
      </c>
      <c r="C9090">
        <v>308</v>
      </c>
      <c r="D9090" t="s">
        <v>2046</v>
      </c>
    </row>
    <row r="9091" spans="1:4">
      <c r="A9091" t="s">
        <v>1734</v>
      </c>
      <c r="B9091">
        <v>0</v>
      </c>
      <c r="C9091">
        <v>924</v>
      </c>
      <c r="D9091" t="s">
        <v>2046</v>
      </c>
    </row>
    <row r="9092" spans="1:4">
      <c r="A9092" t="s">
        <v>415</v>
      </c>
      <c r="B9092">
        <v>0</v>
      </c>
      <c r="C9092">
        <v>616</v>
      </c>
      <c r="D9092" t="s">
        <v>2046</v>
      </c>
    </row>
    <row r="9093" spans="1:4">
      <c r="A9093" t="s">
        <v>358</v>
      </c>
      <c r="B9093">
        <v>0</v>
      </c>
      <c r="C9093">
        <v>1540</v>
      </c>
      <c r="D9093" t="s">
        <v>2046</v>
      </c>
    </row>
    <row r="9094" spans="1:4">
      <c r="A9094" t="s">
        <v>1735</v>
      </c>
      <c r="B9094">
        <v>0</v>
      </c>
      <c r="C9094">
        <v>616</v>
      </c>
      <c r="D9094" t="s">
        <v>2046</v>
      </c>
    </row>
    <row r="9095" spans="1:4">
      <c r="A9095" t="s">
        <v>1736</v>
      </c>
      <c r="B9095">
        <v>0</v>
      </c>
      <c r="C9095">
        <v>1232</v>
      </c>
      <c r="D9095" t="s">
        <v>2046</v>
      </c>
    </row>
    <row r="9096" spans="1:4">
      <c r="A9096" t="s">
        <v>2061</v>
      </c>
      <c r="B9096">
        <v>0</v>
      </c>
      <c r="C9096">
        <v>616</v>
      </c>
      <c r="D9096" t="s">
        <v>2046</v>
      </c>
    </row>
    <row r="9097" spans="1:4">
      <c r="A9097" t="s">
        <v>2062</v>
      </c>
      <c r="B9097">
        <v>0</v>
      </c>
      <c r="C9097">
        <v>308</v>
      </c>
      <c r="D9097" t="s">
        <v>2046</v>
      </c>
    </row>
    <row r="9098" spans="1:4">
      <c r="A9098" t="s">
        <v>2063</v>
      </c>
      <c r="B9098">
        <v>0</v>
      </c>
      <c r="C9098">
        <v>308</v>
      </c>
      <c r="D9098" t="s">
        <v>2046</v>
      </c>
    </row>
    <row r="9099" spans="1:4">
      <c r="A9099" t="s">
        <v>2064</v>
      </c>
      <c r="B9099">
        <v>0</v>
      </c>
      <c r="C9099">
        <v>308</v>
      </c>
      <c r="D9099" t="s">
        <v>2046</v>
      </c>
    </row>
    <row r="9100" spans="1:4">
      <c r="A9100" t="s">
        <v>2065</v>
      </c>
      <c r="B9100">
        <v>0</v>
      </c>
      <c r="C9100">
        <v>308</v>
      </c>
      <c r="D9100" t="s">
        <v>2046</v>
      </c>
    </row>
    <row r="9101" spans="1:4">
      <c r="A9101" t="s">
        <v>2066</v>
      </c>
      <c r="B9101">
        <v>0</v>
      </c>
      <c r="C9101">
        <v>308</v>
      </c>
      <c r="D9101" t="s">
        <v>2046</v>
      </c>
    </row>
    <row r="9102" spans="1:4">
      <c r="A9102" t="s">
        <v>2067</v>
      </c>
      <c r="B9102">
        <v>0</v>
      </c>
      <c r="C9102">
        <v>308</v>
      </c>
      <c r="D9102" t="s">
        <v>2046</v>
      </c>
    </row>
    <row r="9103" spans="1:4">
      <c r="A9103" t="s">
        <v>1737</v>
      </c>
      <c r="B9103">
        <v>0</v>
      </c>
      <c r="C9103">
        <v>308</v>
      </c>
      <c r="D9103" t="s">
        <v>2046</v>
      </c>
    </row>
    <row r="9104" spans="1:4">
      <c r="A9104" t="s">
        <v>2341</v>
      </c>
      <c r="B9104">
        <v>0</v>
      </c>
      <c r="C9104">
        <v>917</v>
      </c>
      <c r="D9104" t="s">
        <v>2046</v>
      </c>
    </row>
    <row r="9105" spans="1:4">
      <c r="A9105" t="s">
        <v>2068</v>
      </c>
      <c r="B9105">
        <v>0</v>
      </c>
      <c r="C9105">
        <v>308</v>
      </c>
      <c r="D9105" t="s">
        <v>2046</v>
      </c>
    </row>
    <row r="9106" spans="1:4">
      <c r="A9106" t="s">
        <v>2069</v>
      </c>
      <c r="B9106">
        <v>0</v>
      </c>
      <c r="C9106">
        <v>616</v>
      </c>
      <c r="D9106" t="s">
        <v>2046</v>
      </c>
    </row>
    <row r="9107" spans="1:4">
      <c r="A9107" t="s">
        <v>2070</v>
      </c>
      <c r="B9107">
        <v>0</v>
      </c>
      <c r="C9107">
        <v>616</v>
      </c>
      <c r="D9107" t="s">
        <v>2046</v>
      </c>
    </row>
    <row r="9108" spans="1:4">
      <c r="A9108" t="s">
        <v>2071</v>
      </c>
      <c r="B9108">
        <v>0</v>
      </c>
      <c r="C9108">
        <v>616</v>
      </c>
      <c r="D9108" t="s">
        <v>2046</v>
      </c>
    </row>
    <row r="9109" spans="1:4">
      <c r="A9109" t="s">
        <v>2072</v>
      </c>
      <c r="B9109">
        <v>0</v>
      </c>
      <c r="C9109">
        <v>308</v>
      </c>
      <c r="D9109" t="s">
        <v>2046</v>
      </c>
    </row>
    <row r="9110" spans="1:4">
      <c r="A9110" t="s">
        <v>2357</v>
      </c>
      <c r="B9110">
        <v>0</v>
      </c>
      <c r="C9110">
        <v>630</v>
      </c>
      <c r="D9110" t="s">
        <v>2046</v>
      </c>
    </row>
    <row r="9111" spans="1:4">
      <c r="A9111" t="s">
        <v>554</v>
      </c>
      <c r="B9111">
        <v>0</v>
      </c>
      <c r="C9111">
        <v>308</v>
      </c>
      <c r="D9111" t="s">
        <v>2046</v>
      </c>
    </row>
    <row r="9112" spans="1:4">
      <c r="A9112" t="s">
        <v>538</v>
      </c>
      <c r="B9112">
        <v>0</v>
      </c>
      <c r="C9112">
        <v>308</v>
      </c>
      <c r="D9112" t="s">
        <v>2046</v>
      </c>
    </row>
    <row r="9113" spans="1:4">
      <c r="A9113" t="s">
        <v>1740</v>
      </c>
      <c r="B9113">
        <v>0</v>
      </c>
      <c r="C9113">
        <v>308</v>
      </c>
      <c r="D9113" t="s">
        <v>2046</v>
      </c>
    </row>
    <row r="9114" spans="1:4">
      <c r="A9114" t="s">
        <v>1741</v>
      </c>
      <c r="B9114">
        <v>0</v>
      </c>
      <c r="C9114">
        <v>308</v>
      </c>
      <c r="D9114" t="s">
        <v>2046</v>
      </c>
    </row>
    <row r="9115" spans="1:4">
      <c r="A9115" t="s">
        <v>555</v>
      </c>
      <c r="B9115">
        <v>0</v>
      </c>
      <c r="C9115">
        <v>308</v>
      </c>
      <c r="D9115" t="s">
        <v>2046</v>
      </c>
    </row>
    <row r="9116" spans="1:4">
      <c r="A9116" t="s">
        <v>2073</v>
      </c>
      <c r="B9116">
        <v>0</v>
      </c>
      <c r="C9116">
        <v>308</v>
      </c>
      <c r="D9116" t="s">
        <v>2046</v>
      </c>
    </row>
    <row r="9117" spans="1:4">
      <c r="A9117" t="s">
        <v>2338</v>
      </c>
      <c r="B9117">
        <v>0</v>
      </c>
      <c r="C9117">
        <v>608</v>
      </c>
      <c r="D9117" t="s">
        <v>2046</v>
      </c>
    </row>
    <row r="9118" spans="1:4">
      <c r="A9118" t="s">
        <v>2074</v>
      </c>
      <c r="B9118">
        <v>0</v>
      </c>
      <c r="C9118">
        <v>616</v>
      </c>
      <c r="D9118" t="s">
        <v>2046</v>
      </c>
    </row>
    <row r="9119" spans="1:4">
      <c r="A9119" t="s">
        <v>2075</v>
      </c>
      <c r="B9119">
        <v>0</v>
      </c>
      <c r="C9119">
        <v>616</v>
      </c>
      <c r="D9119" t="s">
        <v>2046</v>
      </c>
    </row>
    <row r="9120" spans="1:4">
      <c r="A9120" t="s">
        <v>1742</v>
      </c>
      <c r="B9120">
        <v>0</v>
      </c>
      <c r="C9120">
        <v>616</v>
      </c>
      <c r="D9120" t="s">
        <v>2046</v>
      </c>
    </row>
    <row r="9121" spans="1:4">
      <c r="A9121" t="s">
        <v>1727</v>
      </c>
      <c r="B9121">
        <v>0</v>
      </c>
      <c r="C9121">
        <v>308</v>
      </c>
      <c r="D9121" t="s">
        <v>2046</v>
      </c>
    </row>
    <row r="9122" spans="1:4">
      <c r="A9122" t="s">
        <v>2076</v>
      </c>
      <c r="B9122">
        <v>0</v>
      </c>
      <c r="C9122">
        <v>308</v>
      </c>
      <c r="D9122" t="s">
        <v>2046</v>
      </c>
    </row>
    <row r="9123" spans="1:4">
      <c r="A9123" t="s">
        <v>290</v>
      </c>
      <c r="B9123">
        <v>0</v>
      </c>
      <c r="C9123">
        <v>308</v>
      </c>
      <c r="D9123" t="s">
        <v>2046</v>
      </c>
    </row>
    <row r="9124" spans="1:4">
      <c r="A9124" t="s">
        <v>291</v>
      </c>
      <c r="B9124">
        <v>0</v>
      </c>
      <c r="C9124">
        <v>308</v>
      </c>
      <c r="D9124" t="s">
        <v>2046</v>
      </c>
    </row>
    <row r="9125" spans="1:4">
      <c r="A9125" t="s">
        <v>2077</v>
      </c>
      <c r="B9125">
        <v>0</v>
      </c>
      <c r="C9125">
        <v>308</v>
      </c>
      <c r="D9125" t="s">
        <v>2046</v>
      </c>
    </row>
    <row r="9126" spans="1:4">
      <c r="A9126" t="s">
        <v>131</v>
      </c>
      <c r="B9126">
        <v>0</v>
      </c>
      <c r="C9126">
        <v>308</v>
      </c>
      <c r="D9126" t="s">
        <v>2046</v>
      </c>
    </row>
    <row r="9127" spans="1:4">
      <c r="A9127" t="s">
        <v>321</v>
      </c>
      <c r="B9127">
        <v>0</v>
      </c>
      <c r="C9127">
        <v>616</v>
      </c>
      <c r="D9127" t="s">
        <v>2046</v>
      </c>
    </row>
    <row r="9128" spans="1:4">
      <c r="A9128" t="s">
        <v>1743</v>
      </c>
      <c r="B9128">
        <v>0</v>
      </c>
      <c r="C9128">
        <v>308</v>
      </c>
      <c r="D9128" t="s">
        <v>2046</v>
      </c>
    </row>
    <row r="9129" spans="1:4">
      <c r="A9129" t="s">
        <v>2078</v>
      </c>
      <c r="B9129">
        <v>0</v>
      </c>
      <c r="C9129">
        <v>938</v>
      </c>
      <c r="D9129" t="s">
        <v>2046</v>
      </c>
    </row>
    <row r="9130" spans="1:4">
      <c r="A9130" t="s">
        <v>1744</v>
      </c>
      <c r="B9130">
        <v>0</v>
      </c>
      <c r="C9130">
        <v>308</v>
      </c>
      <c r="D9130" t="s">
        <v>2046</v>
      </c>
    </row>
    <row r="9131" spans="1:4">
      <c r="A9131" t="s">
        <v>193</v>
      </c>
      <c r="B9131">
        <v>0</v>
      </c>
      <c r="C9131">
        <v>308</v>
      </c>
      <c r="D9131" t="s">
        <v>2046</v>
      </c>
    </row>
    <row r="9132" spans="1:4">
      <c r="A9132" t="s">
        <v>2079</v>
      </c>
      <c r="B9132">
        <v>0</v>
      </c>
      <c r="C9132">
        <v>308</v>
      </c>
      <c r="D9132" t="s">
        <v>2046</v>
      </c>
    </row>
    <row r="9133" spans="1:4">
      <c r="A9133" t="s">
        <v>539</v>
      </c>
      <c r="B9133">
        <v>0</v>
      </c>
      <c r="C9133">
        <v>616</v>
      </c>
      <c r="D9133" t="s">
        <v>2046</v>
      </c>
    </row>
    <row r="9134" spans="1:4">
      <c r="A9134" t="s">
        <v>2080</v>
      </c>
      <c r="B9134">
        <v>0</v>
      </c>
      <c r="C9134">
        <v>616</v>
      </c>
      <c r="D9134" t="s">
        <v>2046</v>
      </c>
    </row>
    <row r="9135" spans="1:4">
      <c r="A9135" t="s">
        <v>2081</v>
      </c>
      <c r="B9135">
        <v>0</v>
      </c>
      <c r="C9135">
        <v>308</v>
      </c>
      <c r="D9135" t="s">
        <v>2046</v>
      </c>
    </row>
    <row r="9136" spans="1:4">
      <c r="A9136" t="s">
        <v>294</v>
      </c>
      <c r="B9136">
        <v>0</v>
      </c>
      <c r="C9136">
        <v>308</v>
      </c>
      <c r="D9136" t="s">
        <v>2046</v>
      </c>
    </row>
    <row r="9137" spans="1:4">
      <c r="A9137" t="s">
        <v>2082</v>
      </c>
      <c r="B9137">
        <v>0</v>
      </c>
      <c r="C9137">
        <v>308</v>
      </c>
      <c r="D9137" t="s">
        <v>2046</v>
      </c>
    </row>
    <row r="9138" spans="1:4">
      <c r="A9138" t="s">
        <v>2083</v>
      </c>
      <c r="B9138">
        <v>0</v>
      </c>
      <c r="C9138">
        <v>308</v>
      </c>
      <c r="D9138" t="s">
        <v>2046</v>
      </c>
    </row>
    <row r="9139" spans="1:4">
      <c r="A9139" t="s">
        <v>88</v>
      </c>
      <c r="B9139">
        <v>0</v>
      </c>
      <c r="C9139">
        <v>308</v>
      </c>
      <c r="D9139" t="s">
        <v>2046</v>
      </c>
    </row>
    <row r="9140" spans="1:4">
      <c r="A9140" t="s">
        <v>322</v>
      </c>
      <c r="B9140">
        <v>0</v>
      </c>
      <c r="C9140">
        <v>308</v>
      </c>
      <c r="D9140" t="s">
        <v>2046</v>
      </c>
    </row>
    <row r="9141" spans="1:4">
      <c r="A9141" t="s">
        <v>323</v>
      </c>
      <c r="B9141">
        <v>0</v>
      </c>
      <c r="C9141">
        <v>616</v>
      </c>
      <c r="D9141" t="s">
        <v>2046</v>
      </c>
    </row>
    <row r="9142" spans="1:4">
      <c r="A9142" t="s">
        <v>2084</v>
      </c>
      <c r="B9142">
        <v>0</v>
      </c>
      <c r="C9142">
        <v>308</v>
      </c>
      <c r="D9142" t="s">
        <v>2046</v>
      </c>
    </row>
    <row r="9143" spans="1:4">
      <c r="A9143" t="s">
        <v>90</v>
      </c>
      <c r="B9143">
        <v>0</v>
      </c>
      <c r="C9143">
        <v>308</v>
      </c>
      <c r="D9143" t="s">
        <v>2046</v>
      </c>
    </row>
    <row r="9144" spans="1:4">
      <c r="A9144" t="s">
        <v>2085</v>
      </c>
      <c r="B9144">
        <v>0</v>
      </c>
      <c r="C9144">
        <v>308</v>
      </c>
      <c r="D9144" t="s">
        <v>2046</v>
      </c>
    </row>
    <row r="9145" spans="1:4">
      <c r="A9145" t="s">
        <v>2086</v>
      </c>
      <c r="B9145">
        <v>0</v>
      </c>
      <c r="C9145">
        <v>308</v>
      </c>
      <c r="D9145" t="s">
        <v>2046</v>
      </c>
    </row>
    <row r="9146" spans="1:4">
      <c r="A9146" t="s">
        <v>569</v>
      </c>
      <c r="B9146">
        <v>0</v>
      </c>
      <c r="C9146">
        <v>502</v>
      </c>
      <c r="D9146" t="s">
        <v>2046</v>
      </c>
    </row>
    <row r="9147" spans="1:4">
      <c r="A9147" t="s">
        <v>133</v>
      </c>
      <c r="B9147">
        <v>0</v>
      </c>
      <c r="C9147">
        <v>308</v>
      </c>
      <c r="D9147" t="s">
        <v>2046</v>
      </c>
    </row>
    <row r="9148" spans="1:4">
      <c r="A9148" t="s">
        <v>134</v>
      </c>
      <c r="B9148">
        <v>0</v>
      </c>
      <c r="C9148">
        <v>308</v>
      </c>
      <c r="D9148" t="s">
        <v>2046</v>
      </c>
    </row>
    <row r="9149" spans="1:4">
      <c r="A9149" t="s">
        <v>1715</v>
      </c>
      <c r="B9149">
        <v>0</v>
      </c>
      <c r="C9149">
        <v>308</v>
      </c>
      <c r="D9149" t="s">
        <v>2046</v>
      </c>
    </row>
    <row r="9150" spans="1:4">
      <c r="A9150" t="s">
        <v>2087</v>
      </c>
      <c r="B9150">
        <v>0</v>
      </c>
      <c r="C9150">
        <v>1232</v>
      </c>
      <c r="D9150" t="s">
        <v>2046</v>
      </c>
    </row>
    <row r="9151" spans="1:4">
      <c r="A9151" t="s">
        <v>2088</v>
      </c>
      <c r="B9151">
        <v>0</v>
      </c>
      <c r="C9151">
        <v>1232</v>
      </c>
      <c r="D9151" t="s">
        <v>2046</v>
      </c>
    </row>
    <row r="9152" spans="1:4">
      <c r="A9152" t="s">
        <v>2089</v>
      </c>
      <c r="B9152">
        <v>0</v>
      </c>
      <c r="C9152">
        <v>308</v>
      </c>
      <c r="D9152" t="s">
        <v>2046</v>
      </c>
    </row>
    <row r="9153" spans="1:4">
      <c r="A9153" t="s">
        <v>91</v>
      </c>
      <c r="B9153">
        <v>0</v>
      </c>
      <c r="C9153">
        <v>308</v>
      </c>
      <c r="D9153" t="s">
        <v>2046</v>
      </c>
    </row>
    <row r="9154" spans="1:4">
      <c r="A9154" t="s">
        <v>526</v>
      </c>
      <c r="B9154">
        <v>0</v>
      </c>
      <c r="C9154">
        <v>308</v>
      </c>
      <c r="D9154" t="s">
        <v>2046</v>
      </c>
    </row>
    <row r="9155" spans="1:4">
      <c r="A9155" t="s">
        <v>194</v>
      </c>
      <c r="B9155">
        <v>0</v>
      </c>
      <c r="C9155">
        <v>308</v>
      </c>
      <c r="D9155" t="s">
        <v>2046</v>
      </c>
    </row>
    <row r="9156" spans="1:4">
      <c r="A9156" t="s">
        <v>2090</v>
      </c>
      <c r="B9156">
        <v>0</v>
      </c>
      <c r="C9156">
        <v>308</v>
      </c>
      <c r="D9156" t="s">
        <v>2046</v>
      </c>
    </row>
    <row r="9157" spans="1:4">
      <c r="A9157" t="s">
        <v>495</v>
      </c>
      <c r="B9157">
        <v>0</v>
      </c>
      <c r="C9157">
        <v>308</v>
      </c>
      <c r="D9157" t="s">
        <v>2046</v>
      </c>
    </row>
    <row r="9158" spans="1:4">
      <c r="A9158" t="s">
        <v>1745</v>
      </c>
      <c r="B9158">
        <v>0</v>
      </c>
      <c r="C9158">
        <v>308</v>
      </c>
      <c r="D9158" t="s">
        <v>2046</v>
      </c>
    </row>
    <row r="9159" spans="1:4">
      <c r="A9159" t="s">
        <v>1746</v>
      </c>
      <c r="B9159">
        <v>0</v>
      </c>
      <c r="C9159">
        <v>308</v>
      </c>
      <c r="D9159" t="s">
        <v>2046</v>
      </c>
    </row>
    <row r="9160" spans="1:4">
      <c r="A9160" t="s">
        <v>2360</v>
      </c>
      <c r="B9160">
        <v>0</v>
      </c>
      <c r="C9160">
        <v>6</v>
      </c>
      <c r="D9160" t="s">
        <v>2046</v>
      </c>
    </row>
    <row r="9161" spans="1:4">
      <c r="A9161" t="s">
        <v>2091</v>
      </c>
      <c r="B9161">
        <v>0</v>
      </c>
      <c r="C9161">
        <v>308</v>
      </c>
      <c r="D9161" t="s">
        <v>2046</v>
      </c>
    </row>
    <row r="9162" spans="1:4">
      <c r="A9162" t="s">
        <v>269</v>
      </c>
      <c r="B9162">
        <v>0</v>
      </c>
      <c r="C9162">
        <v>616</v>
      </c>
      <c r="D9162" t="s">
        <v>2046</v>
      </c>
    </row>
    <row r="9163" spans="1:4">
      <c r="A9163" t="s">
        <v>2092</v>
      </c>
      <c r="B9163">
        <v>0</v>
      </c>
      <c r="C9163">
        <v>308</v>
      </c>
      <c r="D9163" t="s">
        <v>2046</v>
      </c>
    </row>
    <row r="9164" spans="1:4">
      <c r="A9164" t="s">
        <v>139</v>
      </c>
      <c r="B9164">
        <v>0</v>
      </c>
      <c r="C9164">
        <v>308</v>
      </c>
      <c r="D9164" t="s">
        <v>2046</v>
      </c>
    </row>
    <row r="9165" spans="1:4">
      <c r="A9165" t="s">
        <v>2093</v>
      </c>
      <c r="B9165">
        <v>0</v>
      </c>
      <c r="C9165">
        <v>308</v>
      </c>
      <c r="D9165" t="s">
        <v>2046</v>
      </c>
    </row>
    <row r="9166" spans="1:4">
      <c r="A9166" t="s">
        <v>362</v>
      </c>
      <c r="B9166">
        <v>0</v>
      </c>
      <c r="C9166">
        <v>308</v>
      </c>
      <c r="D9166" t="s">
        <v>2046</v>
      </c>
    </row>
    <row r="9167" spans="1:4">
      <c r="A9167" t="s">
        <v>140</v>
      </c>
      <c r="B9167">
        <v>0</v>
      </c>
      <c r="C9167">
        <v>308</v>
      </c>
      <c r="D9167" t="s">
        <v>2046</v>
      </c>
    </row>
    <row r="9168" spans="1:4">
      <c r="A9168" t="s">
        <v>92</v>
      </c>
      <c r="B9168">
        <v>0</v>
      </c>
      <c r="C9168">
        <v>308</v>
      </c>
      <c r="D9168" t="s">
        <v>2046</v>
      </c>
    </row>
    <row r="9169" spans="1:4">
      <c r="A9169" t="s">
        <v>1748</v>
      </c>
      <c r="B9169">
        <v>0</v>
      </c>
      <c r="C9169">
        <v>308</v>
      </c>
      <c r="D9169" t="s">
        <v>2046</v>
      </c>
    </row>
    <row r="9170" spans="1:4">
      <c r="A9170" t="s">
        <v>2094</v>
      </c>
      <c r="B9170">
        <v>0</v>
      </c>
      <c r="C9170">
        <v>308</v>
      </c>
      <c r="D9170" t="s">
        <v>2046</v>
      </c>
    </row>
    <row r="9171" spans="1:4">
      <c r="A9171" t="s">
        <v>2095</v>
      </c>
      <c r="B9171">
        <v>0</v>
      </c>
      <c r="C9171">
        <v>616</v>
      </c>
      <c r="D9171" t="s">
        <v>2046</v>
      </c>
    </row>
    <row r="9172" spans="1:4">
      <c r="A9172" t="s">
        <v>2096</v>
      </c>
      <c r="B9172">
        <v>0</v>
      </c>
      <c r="C9172">
        <v>616</v>
      </c>
      <c r="D9172" t="s">
        <v>2046</v>
      </c>
    </row>
    <row r="9173" spans="1:4">
      <c r="A9173" t="s">
        <v>2097</v>
      </c>
      <c r="B9173">
        <v>0</v>
      </c>
      <c r="C9173">
        <v>616</v>
      </c>
      <c r="D9173" t="s">
        <v>2046</v>
      </c>
    </row>
    <row r="9174" spans="1:4">
      <c r="A9174" t="s">
        <v>363</v>
      </c>
      <c r="B9174">
        <v>0</v>
      </c>
      <c r="C9174">
        <v>308</v>
      </c>
      <c r="D9174" t="s">
        <v>2046</v>
      </c>
    </row>
    <row r="9175" spans="1:4">
      <c r="A9175" t="s">
        <v>141</v>
      </c>
      <c r="B9175">
        <v>0</v>
      </c>
      <c r="C9175">
        <v>308</v>
      </c>
      <c r="D9175" t="s">
        <v>2046</v>
      </c>
    </row>
    <row r="9176" spans="1:4">
      <c r="A9176" t="s">
        <v>295</v>
      </c>
      <c r="B9176">
        <v>0</v>
      </c>
      <c r="C9176">
        <v>308</v>
      </c>
      <c r="D9176" t="s">
        <v>2046</v>
      </c>
    </row>
    <row r="9177" spans="1:4">
      <c r="A9177" t="s">
        <v>1750</v>
      </c>
      <c r="B9177">
        <v>0</v>
      </c>
      <c r="C9177">
        <v>308</v>
      </c>
      <c r="D9177" t="s">
        <v>2046</v>
      </c>
    </row>
    <row r="9178" spans="1:4">
      <c r="A9178" t="s">
        <v>1751</v>
      </c>
      <c r="B9178">
        <v>0</v>
      </c>
      <c r="C9178">
        <v>308</v>
      </c>
      <c r="D9178" t="s">
        <v>2046</v>
      </c>
    </row>
    <row r="9179" spans="1:4">
      <c r="A9179" t="s">
        <v>296</v>
      </c>
      <c r="B9179">
        <v>0</v>
      </c>
      <c r="C9179">
        <v>308</v>
      </c>
      <c r="D9179" t="s">
        <v>2046</v>
      </c>
    </row>
    <row r="9180" spans="1:4">
      <c r="A9180" t="s">
        <v>2098</v>
      </c>
      <c r="B9180">
        <v>0</v>
      </c>
      <c r="C9180">
        <v>616</v>
      </c>
      <c r="D9180" t="s">
        <v>2046</v>
      </c>
    </row>
    <row r="9181" spans="1:4">
      <c r="A9181" t="s">
        <v>2099</v>
      </c>
      <c r="B9181">
        <v>0</v>
      </c>
      <c r="C9181">
        <v>308</v>
      </c>
      <c r="D9181" t="s">
        <v>2046</v>
      </c>
    </row>
    <row r="9182" spans="1:4">
      <c r="A9182" t="s">
        <v>2100</v>
      </c>
      <c r="B9182">
        <v>0</v>
      </c>
      <c r="C9182">
        <v>308</v>
      </c>
      <c r="D9182" t="s">
        <v>2046</v>
      </c>
    </row>
    <row r="9183" spans="1:4">
      <c r="A9183" t="s">
        <v>2101</v>
      </c>
      <c r="B9183">
        <v>0</v>
      </c>
      <c r="C9183">
        <v>308</v>
      </c>
      <c r="D9183" t="s">
        <v>2046</v>
      </c>
    </row>
    <row r="9184" spans="1:4">
      <c r="A9184" t="s">
        <v>142</v>
      </c>
      <c r="B9184">
        <v>0</v>
      </c>
      <c r="C9184">
        <v>308</v>
      </c>
      <c r="D9184" t="s">
        <v>2046</v>
      </c>
    </row>
    <row r="9185" spans="1:4">
      <c r="A9185" t="s">
        <v>298</v>
      </c>
      <c r="B9185">
        <v>0</v>
      </c>
      <c r="C9185">
        <v>308</v>
      </c>
      <c r="D9185" t="s">
        <v>2046</v>
      </c>
    </row>
    <row r="9186" spans="1:4">
      <c r="A9186" t="s">
        <v>2019</v>
      </c>
      <c r="B9186">
        <v>0</v>
      </c>
      <c r="C9186">
        <v>308</v>
      </c>
      <c r="D9186" t="s">
        <v>2046</v>
      </c>
    </row>
    <row r="9187" spans="1:4">
      <c r="A9187" t="s">
        <v>1752</v>
      </c>
      <c r="B9187">
        <v>0</v>
      </c>
      <c r="C9187">
        <v>308</v>
      </c>
      <c r="D9187" t="s">
        <v>2046</v>
      </c>
    </row>
    <row r="9188" spans="1:4">
      <c r="A9188" t="s">
        <v>2102</v>
      </c>
      <c r="B9188">
        <v>0</v>
      </c>
      <c r="C9188">
        <v>308</v>
      </c>
      <c r="D9188" t="s">
        <v>2046</v>
      </c>
    </row>
    <row r="9189" spans="1:4">
      <c r="A9189" t="s">
        <v>2103</v>
      </c>
      <c r="B9189">
        <v>0</v>
      </c>
      <c r="C9189">
        <v>308</v>
      </c>
      <c r="D9189" t="s">
        <v>2046</v>
      </c>
    </row>
    <row r="9190" spans="1:4">
      <c r="A9190" t="s">
        <v>2020</v>
      </c>
      <c r="B9190">
        <v>0</v>
      </c>
      <c r="C9190">
        <v>308</v>
      </c>
      <c r="D9190" t="s">
        <v>2046</v>
      </c>
    </row>
    <row r="9191" spans="1:4">
      <c r="A9191" t="s">
        <v>1753</v>
      </c>
      <c r="B9191">
        <v>0</v>
      </c>
      <c r="C9191">
        <v>1232</v>
      </c>
      <c r="D9191" t="s">
        <v>2046</v>
      </c>
    </row>
    <row r="9192" spans="1:4">
      <c r="A9192" t="s">
        <v>2104</v>
      </c>
      <c r="B9192">
        <v>0</v>
      </c>
      <c r="C9192">
        <v>308</v>
      </c>
      <c r="D9192" t="s">
        <v>2046</v>
      </c>
    </row>
    <row r="9193" spans="1:4">
      <c r="A9193" t="s">
        <v>2361</v>
      </c>
      <c r="B9193">
        <v>0</v>
      </c>
      <c r="C9193">
        <v>66</v>
      </c>
      <c r="D9193" t="s">
        <v>2046</v>
      </c>
    </row>
    <row r="9194" spans="1:4">
      <c r="A9194" t="s">
        <v>143</v>
      </c>
      <c r="B9194">
        <v>0</v>
      </c>
      <c r="C9194">
        <v>308</v>
      </c>
      <c r="D9194" t="s">
        <v>2046</v>
      </c>
    </row>
    <row r="9195" spans="1:4">
      <c r="A9195" t="s">
        <v>2105</v>
      </c>
      <c r="B9195">
        <v>0</v>
      </c>
      <c r="C9195">
        <v>616</v>
      </c>
      <c r="D9195" t="s">
        <v>2046</v>
      </c>
    </row>
    <row r="9196" spans="1:4">
      <c r="A9196" t="s">
        <v>324</v>
      </c>
      <c r="B9196">
        <v>0</v>
      </c>
      <c r="C9196">
        <v>616</v>
      </c>
      <c r="D9196" t="s">
        <v>2046</v>
      </c>
    </row>
    <row r="9197" spans="1:4">
      <c r="A9197" t="s">
        <v>2106</v>
      </c>
      <c r="B9197">
        <v>0</v>
      </c>
      <c r="C9197">
        <v>308</v>
      </c>
      <c r="D9197" t="s">
        <v>2046</v>
      </c>
    </row>
    <row r="9198" spans="1:4">
      <c r="A9198" t="s">
        <v>2107</v>
      </c>
      <c r="B9198">
        <v>0</v>
      </c>
      <c r="C9198">
        <v>308</v>
      </c>
      <c r="D9198" t="s">
        <v>2046</v>
      </c>
    </row>
    <row r="9199" spans="1:4">
      <c r="A9199" t="s">
        <v>2021</v>
      </c>
      <c r="B9199">
        <v>0</v>
      </c>
      <c r="C9199">
        <v>308</v>
      </c>
      <c r="D9199" t="s">
        <v>2046</v>
      </c>
    </row>
    <row r="9200" spans="1:4">
      <c r="A9200" t="s">
        <v>1717</v>
      </c>
      <c r="B9200">
        <v>0</v>
      </c>
      <c r="C9200">
        <v>1848</v>
      </c>
      <c r="D9200" t="s">
        <v>2046</v>
      </c>
    </row>
    <row r="9201" spans="1:4">
      <c r="A9201" t="s">
        <v>2108</v>
      </c>
      <c r="B9201">
        <v>0</v>
      </c>
      <c r="C9201">
        <v>616</v>
      </c>
      <c r="D9201" t="s">
        <v>2046</v>
      </c>
    </row>
    <row r="9202" spans="1:4">
      <c r="A9202" t="s">
        <v>2358</v>
      </c>
      <c r="B9202">
        <v>0</v>
      </c>
      <c r="C9202">
        <v>630</v>
      </c>
      <c r="D9202" t="s">
        <v>2046</v>
      </c>
    </row>
    <row r="9203" spans="1:4">
      <c r="A9203" t="s">
        <v>1756</v>
      </c>
      <c r="B9203">
        <v>0</v>
      </c>
      <c r="C9203">
        <v>1232</v>
      </c>
      <c r="D9203" t="s">
        <v>2046</v>
      </c>
    </row>
    <row r="9204" spans="1:4">
      <c r="A9204" t="s">
        <v>556</v>
      </c>
      <c r="B9204">
        <v>0</v>
      </c>
      <c r="C9204">
        <v>10916</v>
      </c>
      <c r="D9204" t="s">
        <v>2046</v>
      </c>
    </row>
    <row r="9205" spans="1:4">
      <c r="A9205" t="s">
        <v>2109</v>
      </c>
      <c r="B9205">
        <v>0</v>
      </c>
      <c r="C9205">
        <v>308</v>
      </c>
      <c r="D9205" t="s">
        <v>2046</v>
      </c>
    </row>
    <row r="9206" spans="1:4">
      <c r="A9206" t="s">
        <v>2110</v>
      </c>
      <c r="B9206">
        <v>0</v>
      </c>
      <c r="C9206">
        <v>616</v>
      </c>
      <c r="D9206" t="s">
        <v>2046</v>
      </c>
    </row>
    <row r="9207" spans="1:4">
      <c r="A9207" t="s">
        <v>2111</v>
      </c>
      <c r="B9207">
        <v>0</v>
      </c>
      <c r="C9207">
        <v>308</v>
      </c>
      <c r="D9207" t="s">
        <v>2046</v>
      </c>
    </row>
    <row r="9208" spans="1:4">
      <c r="A9208" t="s">
        <v>2112</v>
      </c>
      <c r="B9208">
        <v>0</v>
      </c>
      <c r="C9208">
        <v>308</v>
      </c>
      <c r="D9208" t="s">
        <v>2046</v>
      </c>
    </row>
    <row r="9209" spans="1:4">
      <c r="A9209" t="s">
        <v>557</v>
      </c>
      <c r="B9209">
        <v>0</v>
      </c>
      <c r="C9209">
        <v>924</v>
      </c>
      <c r="D9209" t="s">
        <v>2046</v>
      </c>
    </row>
    <row r="9210" spans="1:4">
      <c r="A9210" t="s">
        <v>2113</v>
      </c>
      <c r="B9210">
        <v>0</v>
      </c>
      <c r="C9210">
        <v>308</v>
      </c>
      <c r="D9210" t="s">
        <v>2046</v>
      </c>
    </row>
    <row r="9211" spans="1:4">
      <c r="A9211" t="s">
        <v>2114</v>
      </c>
      <c r="B9211">
        <v>0</v>
      </c>
      <c r="C9211">
        <v>616</v>
      </c>
      <c r="D9211" t="s">
        <v>2046</v>
      </c>
    </row>
    <row r="9212" spans="1:4">
      <c r="A9212" t="s">
        <v>2115</v>
      </c>
      <c r="B9212">
        <v>0</v>
      </c>
      <c r="C9212">
        <v>616</v>
      </c>
      <c r="D9212" t="s">
        <v>2046</v>
      </c>
    </row>
    <row r="9213" spans="1:4">
      <c r="A9213" t="s">
        <v>2116</v>
      </c>
      <c r="B9213">
        <v>0</v>
      </c>
      <c r="C9213">
        <v>308</v>
      </c>
      <c r="D9213" t="s">
        <v>2046</v>
      </c>
    </row>
    <row r="9214" spans="1:4">
      <c r="A9214" t="s">
        <v>2339</v>
      </c>
      <c r="B9214">
        <v>0</v>
      </c>
      <c r="C9214">
        <v>1040</v>
      </c>
      <c r="D9214" t="s">
        <v>2046</v>
      </c>
    </row>
    <row r="9215" spans="1:4">
      <c r="A9215" t="s">
        <v>1757</v>
      </c>
      <c r="B9215">
        <v>0</v>
      </c>
      <c r="C9215">
        <v>308</v>
      </c>
      <c r="D9215" t="s">
        <v>2046</v>
      </c>
    </row>
    <row r="9216" spans="1:4">
      <c r="A9216" t="s">
        <v>2117</v>
      </c>
      <c r="B9216">
        <v>0</v>
      </c>
      <c r="C9216">
        <v>308</v>
      </c>
      <c r="D9216" t="s">
        <v>2046</v>
      </c>
    </row>
    <row r="9217" spans="1:4">
      <c r="A9217" t="s">
        <v>1758</v>
      </c>
      <c r="B9217">
        <v>0</v>
      </c>
      <c r="C9217">
        <v>616</v>
      </c>
      <c r="D9217" t="s">
        <v>2046</v>
      </c>
    </row>
    <row r="9218" spans="1:4">
      <c r="A9218" t="s">
        <v>1760</v>
      </c>
      <c r="B9218">
        <v>0</v>
      </c>
      <c r="C9218">
        <v>308</v>
      </c>
      <c r="D9218" t="s">
        <v>2046</v>
      </c>
    </row>
    <row r="9219" spans="1:4">
      <c r="A9219" t="s">
        <v>2118</v>
      </c>
      <c r="B9219">
        <v>0</v>
      </c>
      <c r="C9219">
        <v>1848</v>
      </c>
      <c r="D9219" t="s">
        <v>2046</v>
      </c>
    </row>
    <row r="9220" spans="1:4">
      <c r="A9220" t="s">
        <v>1700</v>
      </c>
      <c r="B9220">
        <v>0</v>
      </c>
      <c r="C9220">
        <v>308</v>
      </c>
      <c r="D9220" t="s">
        <v>2046</v>
      </c>
    </row>
    <row r="9221" spans="1:4">
      <c r="A9221" t="s">
        <v>2119</v>
      </c>
      <c r="B9221">
        <v>0</v>
      </c>
      <c r="C9221">
        <v>616</v>
      </c>
      <c r="D9221" t="s">
        <v>2046</v>
      </c>
    </row>
    <row r="9222" spans="1:4">
      <c r="A9222" t="s">
        <v>1806</v>
      </c>
      <c r="B9222">
        <v>0</v>
      </c>
      <c r="C9222">
        <v>308</v>
      </c>
      <c r="D9222" t="s">
        <v>2046</v>
      </c>
    </row>
    <row r="9223" spans="1:4">
      <c r="A9223" t="s">
        <v>1761</v>
      </c>
      <c r="B9223">
        <v>0</v>
      </c>
      <c r="C9223">
        <v>308</v>
      </c>
      <c r="D9223" t="s">
        <v>2046</v>
      </c>
    </row>
    <row r="9224" spans="1:4">
      <c r="A9224" t="s">
        <v>1718</v>
      </c>
      <c r="B9224">
        <v>0</v>
      </c>
      <c r="C9224">
        <v>3080</v>
      </c>
      <c r="D9224" t="s">
        <v>2046</v>
      </c>
    </row>
    <row r="9225" spans="1:4">
      <c r="A9225" t="s">
        <v>1762</v>
      </c>
      <c r="B9225">
        <v>0</v>
      </c>
      <c r="C9225">
        <v>308</v>
      </c>
      <c r="D9225" t="s">
        <v>2046</v>
      </c>
    </row>
    <row r="9226" spans="1:4">
      <c r="A9226" t="s">
        <v>2120</v>
      </c>
      <c r="B9226">
        <v>0</v>
      </c>
      <c r="C9226">
        <v>308</v>
      </c>
      <c r="D9226" t="s">
        <v>2046</v>
      </c>
    </row>
    <row r="9227" spans="1:4">
      <c r="A9227" t="s">
        <v>2121</v>
      </c>
      <c r="B9227">
        <v>0</v>
      </c>
      <c r="C9227">
        <v>308</v>
      </c>
      <c r="D9227" t="s">
        <v>2046</v>
      </c>
    </row>
    <row r="9228" spans="1:4">
      <c r="A9228" t="s">
        <v>2122</v>
      </c>
      <c r="B9228">
        <v>0</v>
      </c>
      <c r="C9228">
        <v>308</v>
      </c>
      <c r="D9228" t="s">
        <v>2046</v>
      </c>
    </row>
    <row r="9229" spans="1:4">
      <c r="A9229" t="s">
        <v>93</v>
      </c>
      <c r="B9229">
        <v>0</v>
      </c>
      <c r="C9229">
        <v>308</v>
      </c>
      <c r="D9229" t="s">
        <v>2046</v>
      </c>
    </row>
    <row r="9230" spans="1:4">
      <c r="A9230" t="s">
        <v>497</v>
      </c>
      <c r="B9230">
        <v>0</v>
      </c>
      <c r="C9230">
        <v>308</v>
      </c>
      <c r="D9230" t="s">
        <v>2046</v>
      </c>
    </row>
    <row r="9231" spans="1:4">
      <c r="A9231" t="s">
        <v>1763</v>
      </c>
      <c r="B9231">
        <v>0</v>
      </c>
      <c r="C9231">
        <v>308</v>
      </c>
      <c r="D9231" t="s">
        <v>2046</v>
      </c>
    </row>
    <row r="9232" spans="1:4">
      <c r="A9232" t="s">
        <v>570</v>
      </c>
      <c r="B9232">
        <v>0</v>
      </c>
      <c r="C9232">
        <v>308</v>
      </c>
      <c r="D9232" t="s">
        <v>2046</v>
      </c>
    </row>
    <row r="9233" spans="1:4">
      <c r="A9233" t="s">
        <v>2123</v>
      </c>
      <c r="B9233">
        <v>0</v>
      </c>
      <c r="C9233">
        <v>308</v>
      </c>
      <c r="D9233" t="s">
        <v>2046</v>
      </c>
    </row>
    <row r="9234" spans="1:4">
      <c r="A9234" t="s">
        <v>2023</v>
      </c>
      <c r="B9234">
        <v>0</v>
      </c>
      <c r="C9234">
        <v>308</v>
      </c>
      <c r="D9234" t="s">
        <v>2046</v>
      </c>
    </row>
    <row r="9235" spans="1:4">
      <c r="A9235" t="s">
        <v>2124</v>
      </c>
      <c r="B9235">
        <v>0</v>
      </c>
      <c r="C9235">
        <v>308</v>
      </c>
      <c r="D9235" t="s">
        <v>2046</v>
      </c>
    </row>
    <row r="9236" spans="1:4">
      <c r="A9236" t="s">
        <v>2024</v>
      </c>
      <c r="B9236">
        <v>0</v>
      </c>
      <c r="C9236">
        <v>308</v>
      </c>
      <c r="D9236" t="s">
        <v>2046</v>
      </c>
    </row>
    <row r="9237" spans="1:4">
      <c r="A9237" t="s">
        <v>95</v>
      </c>
      <c r="B9237">
        <v>0</v>
      </c>
      <c r="C9237">
        <v>308</v>
      </c>
      <c r="D9237" t="s">
        <v>2046</v>
      </c>
    </row>
    <row r="9238" spans="1:4">
      <c r="A9238" t="s">
        <v>2125</v>
      </c>
      <c r="B9238">
        <v>0</v>
      </c>
      <c r="C9238">
        <v>308</v>
      </c>
      <c r="D9238" t="s">
        <v>2046</v>
      </c>
    </row>
    <row r="9239" spans="1:4">
      <c r="A9239" t="s">
        <v>1764</v>
      </c>
      <c r="B9239">
        <v>0</v>
      </c>
      <c r="C9239">
        <v>308</v>
      </c>
      <c r="D9239" t="s">
        <v>2046</v>
      </c>
    </row>
    <row r="9240" spans="1:4">
      <c r="A9240" t="s">
        <v>2126</v>
      </c>
      <c r="B9240">
        <v>0</v>
      </c>
      <c r="C9240">
        <v>308</v>
      </c>
      <c r="D9240" t="s">
        <v>2046</v>
      </c>
    </row>
    <row r="9241" spans="1:4">
      <c r="A9241" t="s">
        <v>2349</v>
      </c>
      <c r="B9241">
        <v>0</v>
      </c>
      <c r="C9241">
        <v>235</v>
      </c>
      <c r="D9241" t="s">
        <v>2046</v>
      </c>
    </row>
    <row r="9242" spans="1:4">
      <c r="A9242" t="s">
        <v>2127</v>
      </c>
      <c r="B9242">
        <v>0</v>
      </c>
      <c r="C9242">
        <v>308</v>
      </c>
      <c r="D9242" t="s">
        <v>2046</v>
      </c>
    </row>
    <row r="9243" spans="1:4">
      <c r="A9243" t="s">
        <v>2128</v>
      </c>
      <c r="B9243">
        <v>0</v>
      </c>
      <c r="C9243">
        <v>308</v>
      </c>
      <c r="D9243" t="s">
        <v>2046</v>
      </c>
    </row>
    <row r="9244" spans="1:4">
      <c r="A9244" t="s">
        <v>2129</v>
      </c>
      <c r="B9244">
        <v>0</v>
      </c>
      <c r="C9244">
        <v>308</v>
      </c>
      <c r="D9244" t="s">
        <v>2046</v>
      </c>
    </row>
    <row r="9245" spans="1:4">
      <c r="A9245" t="s">
        <v>2130</v>
      </c>
      <c r="B9245">
        <v>0</v>
      </c>
      <c r="C9245">
        <v>308</v>
      </c>
      <c r="D9245" t="s">
        <v>2046</v>
      </c>
    </row>
    <row r="9246" spans="1:4">
      <c r="A9246" t="s">
        <v>299</v>
      </c>
      <c r="B9246">
        <v>0</v>
      </c>
      <c r="C9246">
        <v>616</v>
      </c>
      <c r="D9246" t="s">
        <v>2046</v>
      </c>
    </row>
    <row r="9247" spans="1:4">
      <c r="A9247" t="s">
        <v>1765</v>
      </c>
      <c r="B9247">
        <v>0</v>
      </c>
      <c r="C9247">
        <v>616</v>
      </c>
      <c r="D9247" t="s">
        <v>2046</v>
      </c>
    </row>
    <row r="9248" spans="1:4">
      <c r="A9248" t="s">
        <v>1766</v>
      </c>
      <c r="B9248">
        <v>0</v>
      </c>
      <c r="C9248">
        <v>616</v>
      </c>
      <c r="D9248" t="s">
        <v>2046</v>
      </c>
    </row>
    <row r="9249" spans="1:4">
      <c r="A9249" t="s">
        <v>1767</v>
      </c>
      <c r="B9249">
        <v>0</v>
      </c>
      <c r="C9249">
        <v>308</v>
      </c>
      <c r="D9249" t="s">
        <v>2046</v>
      </c>
    </row>
    <row r="9250" spans="1:4">
      <c r="A9250" t="s">
        <v>1768</v>
      </c>
      <c r="B9250">
        <v>0</v>
      </c>
      <c r="C9250">
        <v>308</v>
      </c>
      <c r="D9250" t="s">
        <v>2046</v>
      </c>
    </row>
    <row r="9251" spans="1:4">
      <c r="A9251" t="s">
        <v>189</v>
      </c>
      <c r="B9251">
        <v>0</v>
      </c>
      <c r="C9251">
        <v>616</v>
      </c>
      <c r="D9251" t="s">
        <v>2046</v>
      </c>
    </row>
    <row r="9252" spans="1:4">
      <c r="A9252" t="s">
        <v>2131</v>
      </c>
      <c r="B9252">
        <v>0</v>
      </c>
      <c r="C9252">
        <v>616</v>
      </c>
      <c r="D9252" t="s">
        <v>2046</v>
      </c>
    </row>
    <row r="9253" spans="1:4">
      <c r="A9253" t="s">
        <v>325</v>
      </c>
      <c r="B9253">
        <v>0</v>
      </c>
      <c r="C9253">
        <v>616</v>
      </c>
      <c r="D9253" t="s">
        <v>2046</v>
      </c>
    </row>
    <row r="9254" spans="1:4">
      <c r="A9254" t="s">
        <v>2132</v>
      </c>
      <c r="B9254">
        <v>0</v>
      </c>
      <c r="C9254">
        <v>616</v>
      </c>
      <c r="D9254" t="s">
        <v>2046</v>
      </c>
    </row>
    <row r="9255" spans="1:4">
      <c r="A9255" t="s">
        <v>2133</v>
      </c>
      <c r="B9255">
        <v>0</v>
      </c>
      <c r="C9255">
        <v>616</v>
      </c>
      <c r="D9255" t="s">
        <v>2046</v>
      </c>
    </row>
    <row r="9256" spans="1:4">
      <c r="A9256" t="s">
        <v>2134</v>
      </c>
      <c r="B9256">
        <v>0</v>
      </c>
      <c r="C9256">
        <v>616</v>
      </c>
      <c r="D9256" t="s">
        <v>2046</v>
      </c>
    </row>
    <row r="9257" spans="1:4">
      <c r="A9257" t="s">
        <v>2135</v>
      </c>
      <c r="B9257">
        <v>0</v>
      </c>
      <c r="C9257">
        <v>308</v>
      </c>
      <c r="D9257" t="s">
        <v>2046</v>
      </c>
    </row>
    <row r="9258" spans="1:4">
      <c r="A9258" t="s">
        <v>313</v>
      </c>
      <c r="B9258">
        <v>0</v>
      </c>
      <c r="C9258">
        <v>924</v>
      </c>
      <c r="D9258" t="s">
        <v>2046</v>
      </c>
    </row>
    <row r="9259" spans="1:4">
      <c r="A9259" t="s">
        <v>2136</v>
      </c>
      <c r="B9259">
        <v>0</v>
      </c>
      <c r="C9259">
        <v>924</v>
      </c>
      <c r="D9259" t="s">
        <v>2046</v>
      </c>
    </row>
    <row r="9260" spans="1:4">
      <c r="A9260" t="s">
        <v>2137</v>
      </c>
      <c r="B9260">
        <v>0</v>
      </c>
      <c r="C9260">
        <v>616</v>
      </c>
      <c r="D9260" t="s">
        <v>2046</v>
      </c>
    </row>
    <row r="9261" spans="1:4">
      <c r="A9261" t="s">
        <v>2138</v>
      </c>
      <c r="B9261">
        <v>0</v>
      </c>
      <c r="C9261">
        <v>308</v>
      </c>
      <c r="D9261" t="s">
        <v>2046</v>
      </c>
    </row>
    <row r="9262" spans="1:4">
      <c r="A9262" t="s">
        <v>2139</v>
      </c>
      <c r="B9262">
        <v>0</v>
      </c>
      <c r="C9262">
        <v>616</v>
      </c>
      <c r="D9262" t="s">
        <v>2046</v>
      </c>
    </row>
    <row r="9263" spans="1:4">
      <c r="A9263" t="s">
        <v>2140</v>
      </c>
      <c r="B9263">
        <v>0</v>
      </c>
      <c r="C9263">
        <v>616</v>
      </c>
      <c r="D9263" t="s">
        <v>2046</v>
      </c>
    </row>
    <row r="9264" spans="1:4">
      <c r="A9264" t="s">
        <v>314</v>
      </c>
      <c r="B9264">
        <v>0</v>
      </c>
      <c r="C9264">
        <v>616</v>
      </c>
      <c r="D9264" t="s">
        <v>2046</v>
      </c>
    </row>
    <row r="9265" spans="1:4">
      <c r="A9265" t="s">
        <v>2141</v>
      </c>
      <c r="B9265">
        <v>0</v>
      </c>
      <c r="C9265">
        <v>616</v>
      </c>
      <c r="D9265" t="s">
        <v>2046</v>
      </c>
    </row>
    <row r="9266" spans="1:4">
      <c r="A9266" t="s">
        <v>1769</v>
      </c>
      <c r="B9266">
        <v>0</v>
      </c>
      <c r="C9266">
        <v>1232</v>
      </c>
      <c r="D9266" t="s">
        <v>2046</v>
      </c>
    </row>
    <row r="9267" spans="1:4">
      <c r="A9267" t="s">
        <v>2142</v>
      </c>
      <c r="B9267">
        <v>0</v>
      </c>
      <c r="C9267">
        <v>616</v>
      </c>
      <c r="D9267" t="s">
        <v>2046</v>
      </c>
    </row>
    <row r="9268" spans="1:4">
      <c r="A9268" t="s">
        <v>2143</v>
      </c>
      <c r="B9268">
        <v>0</v>
      </c>
      <c r="C9268">
        <v>616</v>
      </c>
      <c r="D9268" t="s">
        <v>2046</v>
      </c>
    </row>
    <row r="9269" spans="1:4">
      <c r="A9269" t="s">
        <v>2144</v>
      </c>
      <c r="B9269">
        <v>0</v>
      </c>
      <c r="C9269">
        <v>308</v>
      </c>
      <c r="D9269" t="s">
        <v>2046</v>
      </c>
    </row>
    <row r="9270" spans="1:4">
      <c r="A9270" t="s">
        <v>2145</v>
      </c>
      <c r="B9270">
        <v>0</v>
      </c>
      <c r="C9270">
        <v>308</v>
      </c>
      <c r="D9270" t="s">
        <v>2046</v>
      </c>
    </row>
    <row r="9271" spans="1:4">
      <c r="A9271" t="s">
        <v>2146</v>
      </c>
      <c r="B9271">
        <v>0</v>
      </c>
      <c r="C9271">
        <v>308</v>
      </c>
      <c r="D9271" t="s">
        <v>2046</v>
      </c>
    </row>
    <row r="9272" spans="1:4">
      <c r="A9272" t="s">
        <v>1770</v>
      </c>
      <c r="B9272">
        <v>0</v>
      </c>
      <c r="C9272">
        <v>308</v>
      </c>
      <c r="D9272" t="s">
        <v>2046</v>
      </c>
    </row>
    <row r="9273" spans="1:4">
      <c r="A9273" t="s">
        <v>1771</v>
      </c>
      <c r="B9273">
        <v>0</v>
      </c>
      <c r="C9273">
        <v>308</v>
      </c>
      <c r="D9273" t="s">
        <v>2046</v>
      </c>
    </row>
    <row r="9274" spans="1:4">
      <c r="A9274" t="s">
        <v>1776</v>
      </c>
      <c r="B9274">
        <v>0</v>
      </c>
      <c r="C9274">
        <v>616</v>
      </c>
      <c r="D9274" t="s">
        <v>2046</v>
      </c>
    </row>
    <row r="9275" spans="1:4">
      <c r="A9275" t="s">
        <v>1777</v>
      </c>
      <c r="B9275">
        <v>0</v>
      </c>
      <c r="C9275">
        <v>616</v>
      </c>
      <c r="D9275" t="s">
        <v>2046</v>
      </c>
    </row>
    <row r="9276" spans="1:4">
      <c r="A9276" t="s">
        <v>1724</v>
      </c>
      <c r="B9276">
        <v>0</v>
      </c>
      <c r="C9276">
        <v>308</v>
      </c>
      <c r="D9276" t="s">
        <v>2046</v>
      </c>
    </row>
    <row r="9277" spans="1:4">
      <c r="A9277" t="s">
        <v>97</v>
      </c>
      <c r="B9277">
        <v>0</v>
      </c>
      <c r="C9277">
        <v>308</v>
      </c>
      <c r="D9277" t="s">
        <v>2046</v>
      </c>
    </row>
    <row r="9278" spans="1:4">
      <c r="A9278" t="s">
        <v>1719</v>
      </c>
      <c r="B9278">
        <v>0</v>
      </c>
      <c r="C9278">
        <v>308</v>
      </c>
      <c r="D9278" t="s">
        <v>2046</v>
      </c>
    </row>
    <row r="9279" spans="1:4">
      <c r="A9279" t="s">
        <v>2147</v>
      </c>
      <c r="B9279">
        <v>0</v>
      </c>
      <c r="C9279">
        <v>308</v>
      </c>
      <c r="D9279" t="s">
        <v>2046</v>
      </c>
    </row>
    <row r="9280" spans="1:4">
      <c r="A9280" t="s">
        <v>499</v>
      </c>
      <c r="B9280">
        <v>0</v>
      </c>
      <c r="C9280">
        <v>308</v>
      </c>
      <c r="D9280" t="s">
        <v>2046</v>
      </c>
    </row>
    <row r="9281" spans="1:4">
      <c r="A9281" t="s">
        <v>480</v>
      </c>
      <c r="B9281">
        <v>0</v>
      </c>
      <c r="C9281">
        <v>308</v>
      </c>
      <c r="D9281" t="s">
        <v>2046</v>
      </c>
    </row>
    <row r="9282" spans="1:4">
      <c r="A9282" t="s">
        <v>197</v>
      </c>
      <c r="B9282">
        <v>0</v>
      </c>
      <c r="C9282">
        <v>308</v>
      </c>
      <c r="D9282" t="s">
        <v>2046</v>
      </c>
    </row>
    <row r="9283" spans="1:4">
      <c r="A9283" t="s">
        <v>500</v>
      </c>
      <c r="B9283">
        <v>0</v>
      </c>
      <c r="C9283">
        <v>308</v>
      </c>
      <c r="D9283" t="s">
        <v>2046</v>
      </c>
    </row>
    <row r="9284" spans="1:4">
      <c r="A9284" t="s">
        <v>1778</v>
      </c>
      <c r="B9284">
        <v>0</v>
      </c>
      <c r="C9284">
        <v>616</v>
      </c>
      <c r="D9284" t="s">
        <v>2046</v>
      </c>
    </row>
    <row r="9285" spans="1:4">
      <c r="A9285" t="s">
        <v>2148</v>
      </c>
      <c r="B9285">
        <v>0</v>
      </c>
      <c r="C9285">
        <v>308</v>
      </c>
      <c r="D9285" t="s">
        <v>2046</v>
      </c>
    </row>
    <row r="9286" spans="1:4">
      <c r="A9286" t="s">
        <v>2149</v>
      </c>
      <c r="B9286">
        <v>0</v>
      </c>
      <c r="C9286">
        <v>308</v>
      </c>
      <c r="D9286" t="s">
        <v>2046</v>
      </c>
    </row>
    <row r="9287" spans="1:4">
      <c r="A9287" t="s">
        <v>418</v>
      </c>
      <c r="B9287">
        <v>0</v>
      </c>
      <c r="C9287">
        <v>308</v>
      </c>
      <c r="D9287" t="s">
        <v>2046</v>
      </c>
    </row>
    <row r="9288" spans="1:4">
      <c r="A9288" t="s">
        <v>2150</v>
      </c>
      <c r="B9288">
        <v>0</v>
      </c>
      <c r="C9288">
        <v>308</v>
      </c>
      <c r="D9288" t="s">
        <v>2046</v>
      </c>
    </row>
    <row r="9289" spans="1:4">
      <c r="A9289" t="s">
        <v>419</v>
      </c>
      <c r="B9289">
        <v>0</v>
      </c>
      <c r="C9289">
        <v>308</v>
      </c>
      <c r="D9289" t="s">
        <v>2046</v>
      </c>
    </row>
    <row r="9290" spans="1:4">
      <c r="A9290" t="s">
        <v>2151</v>
      </c>
      <c r="B9290">
        <v>0</v>
      </c>
      <c r="C9290">
        <v>308</v>
      </c>
      <c r="D9290" t="s">
        <v>2046</v>
      </c>
    </row>
    <row r="9291" spans="1:4">
      <c r="A9291" t="s">
        <v>145</v>
      </c>
      <c r="B9291">
        <v>0</v>
      </c>
      <c r="C9291">
        <v>308</v>
      </c>
      <c r="D9291" t="s">
        <v>2046</v>
      </c>
    </row>
    <row r="9292" spans="1:4">
      <c r="A9292" t="s">
        <v>146</v>
      </c>
      <c r="B9292">
        <v>0</v>
      </c>
      <c r="C9292">
        <v>308</v>
      </c>
      <c r="D9292" t="s">
        <v>2046</v>
      </c>
    </row>
    <row r="9293" spans="1:4">
      <c r="A9293" t="s">
        <v>2152</v>
      </c>
      <c r="B9293">
        <v>0</v>
      </c>
      <c r="C9293">
        <v>308</v>
      </c>
      <c r="D9293" t="s">
        <v>2046</v>
      </c>
    </row>
    <row r="9294" spans="1:4">
      <c r="A9294" t="s">
        <v>99</v>
      </c>
      <c r="B9294">
        <v>0</v>
      </c>
      <c r="C9294">
        <v>308</v>
      </c>
      <c r="D9294" t="s">
        <v>2046</v>
      </c>
    </row>
    <row r="9295" spans="1:4">
      <c r="A9295" t="s">
        <v>529</v>
      </c>
      <c r="B9295">
        <v>0</v>
      </c>
      <c r="C9295">
        <v>308</v>
      </c>
      <c r="D9295" t="s">
        <v>2046</v>
      </c>
    </row>
    <row r="9296" spans="1:4">
      <c r="A9296" t="s">
        <v>2153</v>
      </c>
      <c r="B9296">
        <v>0</v>
      </c>
      <c r="C9296">
        <v>308</v>
      </c>
      <c r="D9296" t="s">
        <v>2046</v>
      </c>
    </row>
    <row r="9297" spans="1:4">
      <c r="A9297" t="s">
        <v>315</v>
      </c>
      <c r="B9297">
        <v>0</v>
      </c>
      <c r="C9297">
        <v>308</v>
      </c>
      <c r="D9297" t="s">
        <v>2046</v>
      </c>
    </row>
    <row r="9298" spans="1:4">
      <c r="A9298" t="s">
        <v>483</v>
      </c>
      <c r="B9298">
        <v>0</v>
      </c>
      <c r="C9298">
        <v>308</v>
      </c>
      <c r="D9298" t="s">
        <v>2046</v>
      </c>
    </row>
    <row r="9299" spans="1:4">
      <c r="A9299" t="s">
        <v>2154</v>
      </c>
      <c r="B9299">
        <v>0</v>
      </c>
      <c r="C9299">
        <v>308</v>
      </c>
      <c r="D9299" t="s">
        <v>2046</v>
      </c>
    </row>
    <row r="9300" spans="1:4">
      <c r="A9300" t="s">
        <v>2155</v>
      </c>
      <c r="B9300">
        <v>0</v>
      </c>
      <c r="C9300">
        <v>308</v>
      </c>
      <c r="D9300" t="s">
        <v>2046</v>
      </c>
    </row>
    <row r="9301" spans="1:4">
      <c r="A9301" t="s">
        <v>2156</v>
      </c>
      <c r="B9301">
        <v>0</v>
      </c>
      <c r="C9301">
        <v>308</v>
      </c>
      <c r="D9301" t="s">
        <v>2046</v>
      </c>
    </row>
    <row r="9302" spans="1:4">
      <c r="A9302" t="s">
        <v>148</v>
      </c>
      <c r="B9302">
        <v>0</v>
      </c>
      <c r="C9302">
        <v>308</v>
      </c>
      <c r="D9302" t="s">
        <v>2046</v>
      </c>
    </row>
    <row r="9303" spans="1:4">
      <c r="A9303" t="s">
        <v>2228</v>
      </c>
      <c r="B9303">
        <v>0</v>
      </c>
      <c r="C9303">
        <v>500</v>
      </c>
      <c r="D9303" t="s">
        <v>2046</v>
      </c>
    </row>
    <row r="9304" spans="1:4">
      <c r="A9304" t="s">
        <v>572</v>
      </c>
      <c r="B9304">
        <v>0</v>
      </c>
      <c r="C9304">
        <v>308</v>
      </c>
      <c r="D9304" t="s">
        <v>2046</v>
      </c>
    </row>
    <row r="9305" spans="1:4">
      <c r="A9305" t="s">
        <v>2157</v>
      </c>
      <c r="B9305">
        <v>0</v>
      </c>
      <c r="C9305">
        <v>308</v>
      </c>
      <c r="D9305" t="s">
        <v>2046</v>
      </c>
    </row>
    <row r="9306" spans="1:4">
      <c r="A9306" t="s">
        <v>2158</v>
      </c>
      <c r="B9306">
        <v>0</v>
      </c>
      <c r="C9306">
        <v>308</v>
      </c>
      <c r="D9306" t="s">
        <v>2046</v>
      </c>
    </row>
    <row r="9307" spans="1:4">
      <c r="A9307" t="s">
        <v>2159</v>
      </c>
      <c r="B9307">
        <v>0</v>
      </c>
      <c r="C9307">
        <v>308</v>
      </c>
      <c r="D9307" t="s">
        <v>2046</v>
      </c>
    </row>
    <row r="9308" spans="1:4">
      <c r="A9308" t="s">
        <v>2160</v>
      </c>
      <c r="B9308">
        <v>0</v>
      </c>
      <c r="C9308">
        <v>616</v>
      </c>
      <c r="D9308" t="s">
        <v>2046</v>
      </c>
    </row>
    <row r="9309" spans="1:4">
      <c r="A9309" t="s">
        <v>48</v>
      </c>
      <c r="B9309">
        <v>0</v>
      </c>
      <c r="C9309">
        <v>308</v>
      </c>
      <c r="D9309" t="s">
        <v>2046</v>
      </c>
    </row>
    <row r="9310" spans="1:4">
      <c r="A9310" t="s">
        <v>1780</v>
      </c>
      <c r="B9310">
        <v>0</v>
      </c>
      <c r="C9310">
        <v>1232</v>
      </c>
      <c r="D9310" t="s">
        <v>2046</v>
      </c>
    </row>
    <row r="9311" spans="1:4">
      <c r="A9311" t="s">
        <v>2161</v>
      </c>
      <c r="B9311">
        <v>0</v>
      </c>
      <c r="C9311">
        <v>308</v>
      </c>
      <c r="D9311" t="s">
        <v>2046</v>
      </c>
    </row>
    <row r="9312" spans="1:4">
      <c r="A9312" t="s">
        <v>49</v>
      </c>
      <c r="B9312">
        <v>0</v>
      </c>
      <c r="C9312">
        <v>308</v>
      </c>
      <c r="D9312" t="s">
        <v>2046</v>
      </c>
    </row>
    <row r="9313" spans="1:4">
      <c r="A9313" t="s">
        <v>50</v>
      </c>
      <c r="B9313">
        <v>0</v>
      </c>
      <c r="C9313">
        <v>308</v>
      </c>
      <c r="D9313" t="s">
        <v>2046</v>
      </c>
    </row>
    <row r="9314" spans="1:4">
      <c r="A9314" t="s">
        <v>2162</v>
      </c>
      <c r="B9314">
        <v>0</v>
      </c>
      <c r="C9314">
        <v>616</v>
      </c>
      <c r="D9314" t="s">
        <v>2046</v>
      </c>
    </row>
    <row r="9315" spans="1:4">
      <c r="A9315" t="s">
        <v>52</v>
      </c>
      <c r="B9315">
        <v>0</v>
      </c>
      <c r="C9315">
        <v>308</v>
      </c>
      <c r="D9315" t="s">
        <v>2046</v>
      </c>
    </row>
    <row r="9316" spans="1:4">
      <c r="A9316" t="s">
        <v>2163</v>
      </c>
      <c r="B9316">
        <v>0</v>
      </c>
      <c r="C9316">
        <v>308</v>
      </c>
      <c r="D9316" t="s">
        <v>2046</v>
      </c>
    </row>
    <row r="9317" spans="1:4">
      <c r="A9317" t="s">
        <v>2164</v>
      </c>
      <c r="B9317">
        <v>0</v>
      </c>
      <c r="C9317">
        <v>1232</v>
      </c>
      <c r="D9317" t="s">
        <v>2046</v>
      </c>
    </row>
    <row r="9318" spans="1:4">
      <c r="A9318" t="s">
        <v>2165</v>
      </c>
      <c r="B9318">
        <v>0</v>
      </c>
      <c r="C9318">
        <v>616</v>
      </c>
      <c r="D9318" t="s">
        <v>2046</v>
      </c>
    </row>
    <row r="9319" spans="1:4">
      <c r="A9319" t="s">
        <v>2166</v>
      </c>
      <c r="B9319">
        <v>0</v>
      </c>
      <c r="C9319">
        <v>616</v>
      </c>
      <c r="D9319" t="s">
        <v>2046</v>
      </c>
    </row>
    <row r="9320" spans="1:4">
      <c r="A9320" t="s">
        <v>2167</v>
      </c>
      <c r="B9320">
        <v>0</v>
      </c>
      <c r="C9320">
        <v>1232</v>
      </c>
      <c r="D9320" t="s">
        <v>2046</v>
      </c>
    </row>
    <row r="9321" spans="1:4">
      <c r="A9321" t="s">
        <v>2168</v>
      </c>
      <c r="B9321">
        <v>0</v>
      </c>
      <c r="C9321">
        <v>616</v>
      </c>
      <c r="D9321" t="s">
        <v>2046</v>
      </c>
    </row>
    <row r="9322" spans="1:4">
      <c r="A9322" t="s">
        <v>2169</v>
      </c>
      <c r="B9322">
        <v>0</v>
      </c>
      <c r="C9322">
        <v>616</v>
      </c>
      <c r="D9322" t="s">
        <v>2046</v>
      </c>
    </row>
    <row r="9323" spans="1:4">
      <c r="A9323" t="s">
        <v>2170</v>
      </c>
      <c r="B9323">
        <v>0</v>
      </c>
      <c r="C9323">
        <v>1232</v>
      </c>
      <c r="D9323" t="s">
        <v>2046</v>
      </c>
    </row>
    <row r="9324" spans="1:4">
      <c r="A9324" t="s">
        <v>2171</v>
      </c>
      <c r="B9324">
        <v>0</v>
      </c>
      <c r="C9324">
        <v>616</v>
      </c>
      <c r="D9324" t="s">
        <v>2046</v>
      </c>
    </row>
    <row r="9325" spans="1:4">
      <c r="A9325" t="s">
        <v>484</v>
      </c>
      <c r="B9325">
        <v>0</v>
      </c>
      <c r="C9325">
        <v>308</v>
      </c>
      <c r="D9325" t="s">
        <v>2046</v>
      </c>
    </row>
    <row r="9326" spans="1:4">
      <c r="A9326" t="s">
        <v>1781</v>
      </c>
      <c r="B9326">
        <v>0</v>
      </c>
      <c r="C9326">
        <v>308</v>
      </c>
      <c r="D9326" t="s">
        <v>2046</v>
      </c>
    </row>
    <row r="9327" spans="1:4">
      <c r="A9327" t="s">
        <v>54</v>
      </c>
      <c r="B9327">
        <v>0</v>
      </c>
      <c r="C9327">
        <v>308</v>
      </c>
      <c r="D9327" t="s">
        <v>2046</v>
      </c>
    </row>
    <row r="9328" spans="1:4">
      <c r="A9328" t="s">
        <v>190</v>
      </c>
      <c r="B9328">
        <v>0</v>
      </c>
      <c r="C9328">
        <v>308</v>
      </c>
      <c r="D9328" t="s">
        <v>2046</v>
      </c>
    </row>
    <row r="9329" spans="1:4">
      <c r="A9329" t="s">
        <v>1725</v>
      </c>
      <c r="B9329">
        <v>0</v>
      </c>
      <c r="C9329">
        <v>308</v>
      </c>
      <c r="D9329" t="s">
        <v>2046</v>
      </c>
    </row>
    <row r="9330" spans="1:4">
      <c r="A9330" t="s">
        <v>540</v>
      </c>
      <c r="B9330">
        <v>0</v>
      </c>
      <c r="C9330">
        <v>308</v>
      </c>
      <c r="D9330" t="s">
        <v>2046</v>
      </c>
    </row>
    <row r="9331" spans="1:4">
      <c r="A9331" t="s">
        <v>1782</v>
      </c>
      <c r="B9331">
        <v>0</v>
      </c>
      <c r="C9331">
        <v>308</v>
      </c>
      <c r="D9331" t="s">
        <v>2046</v>
      </c>
    </row>
    <row r="9332" spans="1:4">
      <c r="A9332" t="s">
        <v>149</v>
      </c>
      <c r="B9332">
        <v>0</v>
      </c>
      <c r="C9332">
        <v>308</v>
      </c>
      <c r="D9332" t="s">
        <v>2046</v>
      </c>
    </row>
    <row r="9333" spans="1:4">
      <c r="A9333" t="s">
        <v>1803</v>
      </c>
      <c r="B9333">
        <v>0</v>
      </c>
      <c r="C9333">
        <v>308</v>
      </c>
      <c r="D9333" t="s">
        <v>2046</v>
      </c>
    </row>
    <row r="9334" spans="1:4">
      <c r="A9334" t="s">
        <v>2354</v>
      </c>
      <c r="B9334">
        <v>0</v>
      </c>
      <c r="C9334">
        <v>527</v>
      </c>
      <c r="D9334" t="s">
        <v>2046</v>
      </c>
    </row>
    <row r="9335" spans="1:4">
      <c r="A9335" t="s">
        <v>466</v>
      </c>
      <c r="B9335">
        <v>0</v>
      </c>
      <c r="C9335">
        <v>308</v>
      </c>
      <c r="D9335" t="s">
        <v>2046</v>
      </c>
    </row>
    <row r="9336" spans="1:4">
      <c r="A9336" t="s">
        <v>2026</v>
      </c>
      <c r="B9336">
        <v>0</v>
      </c>
      <c r="C9336">
        <v>310</v>
      </c>
      <c r="D9336" t="s">
        <v>2046</v>
      </c>
    </row>
    <row r="9337" spans="1:4">
      <c r="A9337" t="s">
        <v>1708</v>
      </c>
      <c r="B9337">
        <v>0</v>
      </c>
      <c r="C9337">
        <v>310</v>
      </c>
      <c r="D9337" t="s">
        <v>2046</v>
      </c>
    </row>
    <row r="9338" spans="1:4">
      <c r="A9338" t="s">
        <v>150</v>
      </c>
      <c r="B9338">
        <v>0</v>
      </c>
      <c r="C9338">
        <v>308</v>
      </c>
      <c r="D9338" t="s">
        <v>2046</v>
      </c>
    </row>
    <row r="9339" spans="1:4">
      <c r="A9339" t="s">
        <v>151</v>
      </c>
      <c r="B9339">
        <v>0</v>
      </c>
      <c r="C9339">
        <v>308</v>
      </c>
      <c r="D9339" t="s">
        <v>2046</v>
      </c>
    </row>
    <row r="9340" spans="1:4">
      <c r="A9340" t="s">
        <v>2172</v>
      </c>
      <c r="B9340">
        <v>0</v>
      </c>
      <c r="C9340">
        <v>308</v>
      </c>
      <c r="D9340" t="s">
        <v>2046</v>
      </c>
    </row>
    <row r="9341" spans="1:4">
      <c r="A9341" t="s">
        <v>2173</v>
      </c>
      <c r="B9341">
        <v>0</v>
      </c>
      <c r="C9341">
        <v>308</v>
      </c>
      <c r="D9341" t="s">
        <v>2046</v>
      </c>
    </row>
    <row r="9342" spans="1:4">
      <c r="A9342" t="s">
        <v>541</v>
      </c>
      <c r="B9342">
        <v>0</v>
      </c>
      <c r="C9342">
        <v>308</v>
      </c>
      <c r="D9342" t="s">
        <v>2046</v>
      </c>
    </row>
    <row r="9343" spans="1:4">
      <c r="A9343" t="s">
        <v>2174</v>
      </c>
      <c r="B9343">
        <v>0</v>
      </c>
      <c r="C9343">
        <v>308</v>
      </c>
      <c r="D9343" t="s">
        <v>2046</v>
      </c>
    </row>
    <row r="9344" spans="1:4">
      <c r="A9344" t="s">
        <v>542</v>
      </c>
      <c r="B9344">
        <v>0</v>
      </c>
      <c r="C9344">
        <v>308</v>
      </c>
      <c r="D9344" t="s">
        <v>2046</v>
      </c>
    </row>
    <row r="9345" spans="1:4">
      <c r="A9345" t="s">
        <v>388</v>
      </c>
      <c r="B9345">
        <v>0</v>
      </c>
      <c r="C9345">
        <v>308</v>
      </c>
      <c r="D9345" t="s">
        <v>2046</v>
      </c>
    </row>
    <row r="9346" spans="1:4">
      <c r="A9346" t="s">
        <v>389</v>
      </c>
      <c r="B9346">
        <v>0</v>
      </c>
      <c r="C9346">
        <v>308</v>
      </c>
      <c r="D9346" t="s">
        <v>2046</v>
      </c>
    </row>
    <row r="9347" spans="1:4">
      <c r="A9347" t="s">
        <v>2175</v>
      </c>
      <c r="B9347">
        <v>0</v>
      </c>
      <c r="C9347">
        <v>616</v>
      </c>
      <c r="D9347" t="s">
        <v>2046</v>
      </c>
    </row>
    <row r="9348" spans="1:4">
      <c r="A9348" t="s">
        <v>2176</v>
      </c>
      <c r="B9348">
        <v>0</v>
      </c>
      <c r="C9348">
        <v>308</v>
      </c>
      <c r="D9348" t="s">
        <v>2046</v>
      </c>
    </row>
    <row r="9349" spans="1:4">
      <c r="A9349" t="s">
        <v>6</v>
      </c>
      <c r="B9349">
        <v>0</v>
      </c>
      <c r="C9349">
        <v>308</v>
      </c>
      <c r="D9349" t="s">
        <v>2046</v>
      </c>
    </row>
    <row r="9350" spans="1:4">
      <c r="A9350" t="s">
        <v>55</v>
      </c>
      <c r="B9350">
        <v>0</v>
      </c>
      <c r="C9350">
        <v>308</v>
      </c>
      <c r="D9350" t="s">
        <v>2046</v>
      </c>
    </row>
    <row r="9351" spans="1:4">
      <c r="A9351" t="s">
        <v>450</v>
      </c>
      <c r="B9351">
        <v>0</v>
      </c>
      <c r="C9351">
        <v>308</v>
      </c>
      <c r="D9351" t="s">
        <v>2046</v>
      </c>
    </row>
    <row r="9352" spans="1:4">
      <c r="A9352" t="s">
        <v>2177</v>
      </c>
      <c r="B9352">
        <v>0</v>
      </c>
      <c r="C9352">
        <v>308</v>
      </c>
      <c r="D9352" t="s">
        <v>2046</v>
      </c>
    </row>
    <row r="9353" spans="1:4">
      <c r="A9353" t="s">
        <v>2178</v>
      </c>
      <c r="B9353">
        <v>0</v>
      </c>
      <c r="C9353">
        <v>616</v>
      </c>
      <c r="D9353" t="s">
        <v>2046</v>
      </c>
    </row>
    <row r="9354" spans="1:4">
      <c r="A9354" t="s">
        <v>271</v>
      </c>
      <c r="B9354">
        <v>0</v>
      </c>
      <c r="C9354">
        <v>308</v>
      </c>
      <c r="D9354" t="s">
        <v>2046</v>
      </c>
    </row>
    <row r="9355" spans="1:4">
      <c r="A9355" t="s">
        <v>56</v>
      </c>
      <c r="B9355">
        <v>0</v>
      </c>
      <c r="C9355">
        <v>308</v>
      </c>
      <c r="D9355" t="s">
        <v>2046</v>
      </c>
    </row>
    <row r="9356" spans="1:4">
      <c r="A9356" t="s">
        <v>272</v>
      </c>
      <c r="B9356">
        <v>0</v>
      </c>
      <c r="C9356">
        <v>308</v>
      </c>
      <c r="D9356" t="s">
        <v>2046</v>
      </c>
    </row>
    <row r="9357" spans="1:4">
      <c r="A9357" t="s">
        <v>2027</v>
      </c>
      <c r="B9357">
        <v>0</v>
      </c>
      <c r="C9357">
        <v>308</v>
      </c>
      <c r="D9357" t="s">
        <v>2046</v>
      </c>
    </row>
    <row r="9358" spans="1:4">
      <c r="A9358" t="s">
        <v>2179</v>
      </c>
      <c r="B9358">
        <v>0</v>
      </c>
      <c r="C9358">
        <v>308</v>
      </c>
      <c r="D9358" t="s">
        <v>2046</v>
      </c>
    </row>
    <row r="9359" spans="1:4">
      <c r="A9359" t="s">
        <v>2180</v>
      </c>
      <c r="B9359">
        <v>0</v>
      </c>
      <c r="C9359">
        <v>308</v>
      </c>
      <c r="D9359" t="s">
        <v>2046</v>
      </c>
    </row>
    <row r="9360" spans="1:4">
      <c r="A9360" t="s">
        <v>101</v>
      </c>
      <c r="B9360">
        <v>0</v>
      </c>
      <c r="C9360">
        <v>308</v>
      </c>
      <c r="D9360" t="s">
        <v>2046</v>
      </c>
    </row>
    <row r="9361" spans="1:4">
      <c r="A9361" t="s">
        <v>2181</v>
      </c>
      <c r="B9361">
        <v>0</v>
      </c>
      <c r="C9361">
        <v>308</v>
      </c>
      <c r="D9361" t="s">
        <v>2046</v>
      </c>
    </row>
    <row r="9362" spans="1:4">
      <c r="A9362" t="s">
        <v>501</v>
      </c>
      <c r="B9362">
        <v>0</v>
      </c>
      <c r="C9362">
        <v>308</v>
      </c>
      <c r="D9362" t="s">
        <v>2046</v>
      </c>
    </row>
    <row r="9363" spans="1:4">
      <c r="A9363" t="s">
        <v>1709</v>
      </c>
      <c r="B9363">
        <v>0</v>
      </c>
      <c r="C9363">
        <v>616</v>
      </c>
      <c r="D9363" t="s">
        <v>2046</v>
      </c>
    </row>
    <row r="9364" spans="1:4">
      <c r="A9364" t="s">
        <v>458</v>
      </c>
      <c r="B9364">
        <v>0</v>
      </c>
      <c r="C9364">
        <v>308</v>
      </c>
      <c r="D9364" t="s">
        <v>2046</v>
      </c>
    </row>
    <row r="9365" spans="1:4">
      <c r="A9365" t="s">
        <v>436</v>
      </c>
      <c r="B9365">
        <v>0</v>
      </c>
      <c r="C9365">
        <v>308</v>
      </c>
      <c r="D9365" t="s">
        <v>2046</v>
      </c>
    </row>
    <row r="9366" spans="1:4">
      <c r="A9366" t="s">
        <v>2182</v>
      </c>
      <c r="B9366">
        <v>0</v>
      </c>
      <c r="C9366">
        <v>308</v>
      </c>
      <c r="D9366" t="s">
        <v>2046</v>
      </c>
    </row>
    <row r="9367" spans="1:4">
      <c r="A9367" t="s">
        <v>2183</v>
      </c>
      <c r="B9367">
        <v>0</v>
      </c>
      <c r="C9367">
        <v>616</v>
      </c>
      <c r="D9367" t="s">
        <v>2046</v>
      </c>
    </row>
    <row r="9368" spans="1:4">
      <c r="A9368" t="s">
        <v>300</v>
      </c>
      <c r="B9368">
        <v>0</v>
      </c>
      <c r="C9368">
        <v>308</v>
      </c>
      <c r="D9368" t="s">
        <v>2046</v>
      </c>
    </row>
    <row r="9369" spans="1:4">
      <c r="A9369" t="s">
        <v>370</v>
      </c>
      <c r="B9369">
        <v>0</v>
      </c>
      <c r="C9369">
        <v>308</v>
      </c>
      <c r="D9369" t="s">
        <v>2046</v>
      </c>
    </row>
    <row r="9370" spans="1:4">
      <c r="A9370" t="s">
        <v>2184</v>
      </c>
      <c r="B9370">
        <v>0</v>
      </c>
      <c r="C9370">
        <v>308</v>
      </c>
      <c r="D9370" t="s">
        <v>2046</v>
      </c>
    </row>
    <row r="9371" spans="1:4">
      <c r="A9371" t="s">
        <v>459</v>
      </c>
      <c r="B9371">
        <v>0</v>
      </c>
      <c r="C9371">
        <v>308</v>
      </c>
      <c r="D9371" t="s">
        <v>2046</v>
      </c>
    </row>
    <row r="9372" spans="1:4">
      <c r="A9372" t="s">
        <v>152</v>
      </c>
      <c r="B9372">
        <v>0</v>
      </c>
      <c r="C9372">
        <v>308</v>
      </c>
      <c r="D9372" t="s">
        <v>2046</v>
      </c>
    </row>
    <row r="9373" spans="1:4">
      <c r="A9373" t="s">
        <v>485</v>
      </c>
      <c r="B9373">
        <v>0</v>
      </c>
      <c r="C9373">
        <v>308</v>
      </c>
      <c r="D9373" t="s">
        <v>2046</v>
      </c>
    </row>
    <row r="9374" spans="1:4">
      <c r="A9374" t="s">
        <v>273</v>
      </c>
      <c r="B9374">
        <v>0</v>
      </c>
      <c r="C9374">
        <v>308</v>
      </c>
      <c r="D9374" t="s">
        <v>2046</v>
      </c>
    </row>
    <row r="9375" spans="1:4">
      <c r="A9375" t="s">
        <v>1783</v>
      </c>
      <c r="B9375">
        <v>0</v>
      </c>
      <c r="C9375">
        <v>308</v>
      </c>
      <c r="D9375" t="s">
        <v>2046</v>
      </c>
    </row>
    <row r="9376" spans="1:4">
      <c r="A9376" t="s">
        <v>2185</v>
      </c>
      <c r="B9376">
        <v>0</v>
      </c>
      <c r="C9376">
        <v>308</v>
      </c>
      <c r="D9376" t="s">
        <v>2046</v>
      </c>
    </row>
    <row r="9377" spans="1:4">
      <c r="A9377" t="s">
        <v>1720</v>
      </c>
      <c r="B9377">
        <v>0</v>
      </c>
      <c r="C9377">
        <v>616</v>
      </c>
      <c r="D9377" t="s">
        <v>2046</v>
      </c>
    </row>
    <row r="9378" spans="1:4">
      <c r="A9378" t="s">
        <v>2340</v>
      </c>
      <c r="B9378">
        <v>0</v>
      </c>
      <c r="C9378">
        <v>1690</v>
      </c>
      <c r="D9378" t="s">
        <v>2046</v>
      </c>
    </row>
    <row r="9379" spans="1:4">
      <c r="A9379" t="s">
        <v>2186</v>
      </c>
      <c r="B9379">
        <v>0</v>
      </c>
      <c r="C9379">
        <v>308</v>
      </c>
      <c r="D9379" t="s">
        <v>2046</v>
      </c>
    </row>
    <row r="9380" spans="1:4">
      <c r="A9380" t="s">
        <v>2187</v>
      </c>
      <c r="B9380">
        <v>0</v>
      </c>
      <c r="C9380">
        <v>6776</v>
      </c>
      <c r="D9380" t="s">
        <v>2046</v>
      </c>
    </row>
    <row r="9381" spans="1:4">
      <c r="A9381" t="s">
        <v>2188</v>
      </c>
      <c r="B9381">
        <v>0</v>
      </c>
      <c r="C9381">
        <v>1848</v>
      </c>
      <c r="D9381" t="s">
        <v>2046</v>
      </c>
    </row>
    <row r="9382" spans="1:4">
      <c r="A9382" t="s">
        <v>327</v>
      </c>
      <c r="B9382">
        <v>0</v>
      </c>
      <c r="C9382">
        <v>1240</v>
      </c>
      <c r="D9382" t="s">
        <v>2046</v>
      </c>
    </row>
    <row r="9383" spans="1:4">
      <c r="A9383" t="s">
        <v>460</v>
      </c>
      <c r="B9383">
        <v>0</v>
      </c>
      <c r="C9383">
        <v>1232</v>
      </c>
      <c r="D9383" t="s">
        <v>2046</v>
      </c>
    </row>
    <row r="9384" spans="1:4">
      <c r="A9384" t="s">
        <v>461</v>
      </c>
      <c r="B9384">
        <v>0</v>
      </c>
      <c r="C9384">
        <v>1540</v>
      </c>
      <c r="D9384" t="s">
        <v>2046</v>
      </c>
    </row>
    <row r="9385" spans="1:4">
      <c r="A9385" t="s">
        <v>274</v>
      </c>
      <c r="B9385">
        <v>0</v>
      </c>
      <c r="C9385">
        <v>616</v>
      </c>
      <c r="D9385" t="s">
        <v>2046</v>
      </c>
    </row>
    <row r="9386" spans="1:4">
      <c r="A9386" t="s">
        <v>2189</v>
      </c>
      <c r="B9386">
        <v>0</v>
      </c>
      <c r="C9386">
        <v>308</v>
      </c>
      <c r="D9386" t="s">
        <v>2046</v>
      </c>
    </row>
    <row r="9387" spans="1:4">
      <c r="A9387" t="s">
        <v>2190</v>
      </c>
      <c r="B9387">
        <v>0</v>
      </c>
      <c r="C9387">
        <v>308</v>
      </c>
      <c r="D9387" t="s">
        <v>2046</v>
      </c>
    </row>
    <row r="9388" spans="1:4">
      <c r="A9388" t="s">
        <v>102</v>
      </c>
      <c r="B9388">
        <v>0</v>
      </c>
      <c r="C9388">
        <v>616</v>
      </c>
      <c r="D9388" t="s">
        <v>2046</v>
      </c>
    </row>
    <row r="9389" spans="1:4">
      <c r="A9389" t="s">
        <v>543</v>
      </c>
      <c r="B9389">
        <v>0</v>
      </c>
      <c r="C9389">
        <v>1232</v>
      </c>
      <c r="D9389" t="s">
        <v>2046</v>
      </c>
    </row>
    <row r="9390" spans="1:4">
      <c r="A9390" t="s">
        <v>544</v>
      </c>
      <c r="B9390">
        <v>0</v>
      </c>
      <c r="C9390">
        <v>616</v>
      </c>
      <c r="D9390" t="s">
        <v>2046</v>
      </c>
    </row>
    <row r="9391" spans="1:4">
      <c r="A9391" t="s">
        <v>2191</v>
      </c>
      <c r="B9391">
        <v>0</v>
      </c>
      <c r="C9391">
        <v>616</v>
      </c>
      <c r="D9391" t="s">
        <v>2046</v>
      </c>
    </row>
    <row r="9392" spans="1:4">
      <c r="A9392" t="s">
        <v>2192</v>
      </c>
      <c r="B9392">
        <v>0</v>
      </c>
      <c r="C9392">
        <v>308</v>
      </c>
      <c r="D9392" t="s">
        <v>2046</v>
      </c>
    </row>
    <row r="9393" spans="1:4">
      <c r="A9393" t="s">
        <v>1784</v>
      </c>
      <c r="B9393">
        <v>0</v>
      </c>
      <c r="C9393">
        <v>308</v>
      </c>
      <c r="D9393" t="s">
        <v>2046</v>
      </c>
    </row>
    <row r="9394" spans="1:4">
      <c r="A9394" t="s">
        <v>1785</v>
      </c>
      <c r="B9394">
        <v>0</v>
      </c>
      <c r="C9394">
        <v>308</v>
      </c>
      <c r="D9394" t="s">
        <v>2046</v>
      </c>
    </row>
    <row r="9395" spans="1:4">
      <c r="A9395" t="s">
        <v>1786</v>
      </c>
      <c r="B9395">
        <v>0</v>
      </c>
      <c r="C9395">
        <v>308</v>
      </c>
      <c r="D9395" t="s">
        <v>2046</v>
      </c>
    </row>
    <row r="9396" spans="1:4">
      <c r="A9396" t="s">
        <v>1787</v>
      </c>
      <c r="B9396">
        <v>0</v>
      </c>
      <c r="C9396">
        <v>616</v>
      </c>
      <c r="D9396" t="s">
        <v>2046</v>
      </c>
    </row>
    <row r="9397" spans="1:4">
      <c r="A9397" t="s">
        <v>1788</v>
      </c>
      <c r="B9397">
        <v>0</v>
      </c>
      <c r="C9397">
        <v>308</v>
      </c>
      <c r="D9397" t="s">
        <v>2046</v>
      </c>
    </row>
    <row r="9398" spans="1:4">
      <c r="A9398" t="s">
        <v>2193</v>
      </c>
      <c r="B9398">
        <v>0</v>
      </c>
      <c r="C9398">
        <v>308</v>
      </c>
      <c r="D9398" t="s">
        <v>2046</v>
      </c>
    </row>
    <row r="9399" spans="1:4">
      <c r="A9399" t="s">
        <v>1721</v>
      </c>
      <c r="B9399">
        <v>0</v>
      </c>
      <c r="C9399">
        <v>308</v>
      </c>
      <c r="D9399" t="s">
        <v>2046</v>
      </c>
    </row>
    <row r="9400" spans="1:4">
      <c r="A9400" t="s">
        <v>2194</v>
      </c>
      <c r="B9400">
        <v>0</v>
      </c>
      <c r="C9400">
        <v>308</v>
      </c>
      <c r="D9400" t="s">
        <v>2046</v>
      </c>
    </row>
    <row r="9401" spans="1:4">
      <c r="A9401" t="s">
        <v>2195</v>
      </c>
      <c r="B9401">
        <v>0</v>
      </c>
      <c r="C9401">
        <v>308</v>
      </c>
      <c r="D9401" t="s">
        <v>2046</v>
      </c>
    </row>
    <row r="9402" spans="1:4">
      <c r="A9402" t="s">
        <v>2196</v>
      </c>
      <c r="B9402">
        <v>0</v>
      </c>
      <c r="C9402">
        <v>308</v>
      </c>
      <c r="D9402" t="s">
        <v>2046</v>
      </c>
    </row>
    <row r="9403" spans="1:4">
      <c r="A9403" t="s">
        <v>2197</v>
      </c>
      <c r="B9403">
        <v>0</v>
      </c>
      <c r="C9403">
        <v>1848</v>
      </c>
      <c r="D9403" t="s">
        <v>2046</v>
      </c>
    </row>
    <row r="9404" spans="1:4">
      <c r="A9404" t="s">
        <v>2198</v>
      </c>
      <c r="B9404">
        <v>0</v>
      </c>
      <c r="C9404">
        <v>1232</v>
      </c>
      <c r="D9404" t="s">
        <v>2046</v>
      </c>
    </row>
    <row r="9405" spans="1:4">
      <c r="A9405" t="s">
        <v>2199</v>
      </c>
      <c r="B9405">
        <v>0</v>
      </c>
      <c r="C9405">
        <v>616</v>
      </c>
      <c r="D9405" t="s">
        <v>2046</v>
      </c>
    </row>
    <row r="9406" spans="1:4">
      <c r="A9406" t="s">
        <v>2200</v>
      </c>
      <c r="B9406">
        <v>0</v>
      </c>
      <c r="C9406">
        <v>308</v>
      </c>
      <c r="D9406" t="s">
        <v>2046</v>
      </c>
    </row>
    <row r="9407" spans="1:4">
      <c r="A9407" t="s">
        <v>104</v>
      </c>
      <c r="B9407">
        <v>0</v>
      </c>
      <c r="C9407">
        <v>308</v>
      </c>
      <c r="D9407" t="s">
        <v>2046</v>
      </c>
    </row>
    <row r="9408" spans="1:4">
      <c r="A9408" t="s">
        <v>2201</v>
      </c>
      <c r="B9408">
        <v>0</v>
      </c>
      <c r="C9408">
        <v>308</v>
      </c>
      <c r="D9408" t="s">
        <v>2046</v>
      </c>
    </row>
    <row r="9409" spans="1:4">
      <c r="A9409" t="s">
        <v>2202</v>
      </c>
      <c r="B9409">
        <v>0</v>
      </c>
      <c r="C9409">
        <v>308</v>
      </c>
      <c r="D9409" t="s">
        <v>2046</v>
      </c>
    </row>
    <row r="9410" spans="1:4">
      <c r="A9410" t="s">
        <v>2028</v>
      </c>
      <c r="B9410">
        <v>0</v>
      </c>
      <c r="C9410">
        <v>308</v>
      </c>
      <c r="D9410" t="s">
        <v>2046</v>
      </c>
    </row>
    <row r="9411" spans="1:4">
      <c r="A9411" t="s">
        <v>2262</v>
      </c>
      <c r="B9411">
        <v>0</v>
      </c>
      <c r="C9411">
        <v>66</v>
      </c>
      <c r="D9411" t="s">
        <v>2046</v>
      </c>
    </row>
    <row r="9412" spans="1:4">
      <c r="A9412" t="s">
        <v>545</v>
      </c>
      <c r="B9412">
        <v>0</v>
      </c>
      <c r="C9412">
        <v>616</v>
      </c>
      <c r="D9412" t="s">
        <v>2046</v>
      </c>
    </row>
    <row r="9413" spans="1:4">
      <c r="A9413" t="s">
        <v>106</v>
      </c>
      <c r="B9413">
        <v>0</v>
      </c>
      <c r="C9413">
        <v>19984</v>
      </c>
      <c r="D9413" t="s">
        <v>2046</v>
      </c>
    </row>
    <row r="9414" spans="1:4">
      <c r="A9414" t="s">
        <v>2350</v>
      </c>
      <c r="B9414">
        <v>0</v>
      </c>
      <c r="C9414">
        <v>36</v>
      </c>
      <c r="D9414" t="s">
        <v>2046</v>
      </c>
    </row>
    <row r="9415" spans="1:4">
      <c r="A9415" t="s">
        <v>2203</v>
      </c>
      <c r="B9415">
        <v>0</v>
      </c>
      <c r="C9415">
        <v>309</v>
      </c>
      <c r="D9415" t="s">
        <v>2046</v>
      </c>
    </row>
    <row r="9416" spans="1:4">
      <c r="A9416" t="s">
        <v>154</v>
      </c>
      <c r="B9416">
        <v>0</v>
      </c>
      <c r="C9416">
        <v>308</v>
      </c>
      <c r="D9416" t="s">
        <v>2046</v>
      </c>
    </row>
    <row r="9417" spans="1:4">
      <c r="A9417" t="s">
        <v>467</v>
      </c>
      <c r="B9417">
        <v>0</v>
      </c>
      <c r="C9417">
        <v>308</v>
      </c>
      <c r="D9417" t="s">
        <v>2046</v>
      </c>
    </row>
    <row r="9418" spans="1:4">
      <c r="A9418" t="s">
        <v>468</v>
      </c>
      <c r="B9418">
        <v>0</v>
      </c>
      <c r="C9418">
        <v>308</v>
      </c>
      <c r="D9418" t="s">
        <v>2046</v>
      </c>
    </row>
    <row r="9419" spans="1:4">
      <c r="A9419" t="s">
        <v>469</v>
      </c>
      <c r="B9419">
        <v>0</v>
      </c>
      <c r="C9419">
        <v>308</v>
      </c>
      <c r="D9419" t="s">
        <v>2046</v>
      </c>
    </row>
    <row r="9420" spans="1:4">
      <c r="A9420" t="s">
        <v>470</v>
      </c>
      <c r="B9420">
        <v>0</v>
      </c>
      <c r="C9420">
        <v>308</v>
      </c>
      <c r="D9420" t="s">
        <v>2046</v>
      </c>
    </row>
    <row r="9421" spans="1:4">
      <c r="A9421" t="s">
        <v>199</v>
      </c>
      <c r="B9421">
        <v>0</v>
      </c>
      <c r="C9421">
        <v>308</v>
      </c>
      <c r="D9421" t="s">
        <v>2046</v>
      </c>
    </row>
    <row r="9422" spans="1:4">
      <c r="A9422" t="s">
        <v>317</v>
      </c>
      <c r="B9422">
        <v>0</v>
      </c>
      <c r="C9422">
        <v>308</v>
      </c>
      <c r="D9422" t="s">
        <v>2046</v>
      </c>
    </row>
    <row r="9423" spans="1:4">
      <c r="A9423" t="s">
        <v>318</v>
      </c>
      <c r="B9423">
        <v>0</v>
      </c>
      <c r="C9423">
        <v>308</v>
      </c>
      <c r="D9423" t="s">
        <v>2046</v>
      </c>
    </row>
    <row r="9424" spans="1:4">
      <c r="A9424" t="s">
        <v>420</v>
      </c>
      <c r="B9424">
        <v>0</v>
      </c>
      <c r="C9424">
        <v>308</v>
      </c>
      <c r="D9424" t="s">
        <v>2046</v>
      </c>
    </row>
    <row r="9425" spans="1:4">
      <c r="A9425" t="s">
        <v>421</v>
      </c>
      <c r="B9425">
        <v>0</v>
      </c>
      <c r="C9425">
        <v>308</v>
      </c>
      <c r="D9425" t="s">
        <v>2046</v>
      </c>
    </row>
    <row r="9426" spans="1:4">
      <c r="A9426" t="s">
        <v>451</v>
      </c>
      <c r="B9426">
        <v>0</v>
      </c>
      <c r="C9426">
        <v>616</v>
      </c>
      <c r="D9426" t="s">
        <v>2046</v>
      </c>
    </row>
    <row r="9427" spans="1:4">
      <c r="A9427" t="s">
        <v>59</v>
      </c>
      <c r="B9427">
        <v>0</v>
      </c>
      <c r="C9427">
        <v>308</v>
      </c>
      <c r="D9427" t="s">
        <v>2046</v>
      </c>
    </row>
    <row r="9428" spans="1:4">
      <c r="A9428" t="s">
        <v>2204</v>
      </c>
      <c r="B9428">
        <v>0</v>
      </c>
      <c r="C9428">
        <v>616</v>
      </c>
      <c r="D9428" t="s">
        <v>2046</v>
      </c>
    </row>
    <row r="9429" spans="1:4">
      <c r="A9429" t="s">
        <v>2205</v>
      </c>
      <c r="B9429">
        <v>0</v>
      </c>
      <c r="C9429">
        <v>308</v>
      </c>
      <c r="D9429" t="s">
        <v>2046</v>
      </c>
    </row>
    <row r="9430" spans="1:4">
      <c r="A9430" t="s">
        <v>502</v>
      </c>
      <c r="B9430">
        <v>0</v>
      </c>
      <c r="C9430">
        <v>308</v>
      </c>
      <c r="D9430" t="s">
        <v>2046</v>
      </c>
    </row>
    <row r="9431" spans="1:4">
      <c r="A9431" t="s">
        <v>2206</v>
      </c>
      <c r="B9431">
        <v>0</v>
      </c>
      <c r="C9431">
        <v>616</v>
      </c>
      <c r="D9431" t="s">
        <v>2046</v>
      </c>
    </row>
    <row r="9432" spans="1:4">
      <c r="A9432" t="s">
        <v>2207</v>
      </c>
      <c r="B9432">
        <v>0</v>
      </c>
      <c r="C9432">
        <v>308</v>
      </c>
      <c r="D9432" t="s">
        <v>2046</v>
      </c>
    </row>
    <row r="9433" spans="1:4">
      <c r="A9433" t="s">
        <v>2208</v>
      </c>
      <c r="B9433">
        <v>0</v>
      </c>
      <c r="C9433">
        <v>308</v>
      </c>
      <c r="D9433" t="s">
        <v>2046</v>
      </c>
    </row>
    <row r="9434" spans="1:4">
      <c r="A9434" t="s">
        <v>1789</v>
      </c>
      <c r="B9434">
        <v>0</v>
      </c>
      <c r="C9434">
        <v>308</v>
      </c>
      <c r="D9434" t="s">
        <v>2046</v>
      </c>
    </row>
    <row r="9435" spans="1:4">
      <c r="A9435" t="s">
        <v>155</v>
      </c>
      <c r="B9435">
        <v>0</v>
      </c>
      <c r="C9435">
        <v>308</v>
      </c>
      <c r="D9435" t="s">
        <v>2046</v>
      </c>
    </row>
    <row r="9436" spans="1:4">
      <c r="A9436" t="s">
        <v>156</v>
      </c>
      <c r="B9436">
        <v>0</v>
      </c>
      <c r="C9436">
        <v>308</v>
      </c>
      <c r="D9436" t="s">
        <v>2046</v>
      </c>
    </row>
    <row r="9437" spans="1:4">
      <c r="A9437" t="s">
        <v>546</v>
      </c>
      <c r="B9437">
        <v>0</v>
      </c>
      <c r="C9437">
        <v>308</v>
      </c>
      <c r="D9437" t="s">
        <v>2046</v>
      </c>
    </row>
    <row r="9438" spans="1:4">
      <c r="A9438" t="s">
        <v>547</v>
      </c>
      <c r="B9438">
        <v>0</v>
      </c>
      <c r="C9438">
        <v>616</v>
      </c>
      <c r="D9438" t="s">
        <v>2046</v>
      </c>
    </row>
    <row r="9439" spans="1:4">
      <c r="A9439" t="s">
        <v>200</v>
      </c>
      <c r="B9439">
        <v>0</v>
      </c>
      <c r="C9439">
        <v>620</v>
      </c>
      <c r="D9439" t="s">
        <v>2046</v>
      </c>
    </row>
    <row r="9440" spans="1:4">
      <c r="A9440" t="s">
        <v>2209</v>
      </c>
      <c r="B9440">
        <v>0</v>
      </c>
      <c r="C9440">
        <v>616</v>
      </c>
      <c r="D9440" t="s">
        <v>2046</v>
      </c>
    </row>
    <row r="9441" spans="1:4">
      <c r="A9441" t="s">
        <v>504</v>
      </c>
      <c r="B9441">
        <v>0</v>
      </c>
      <c r="C9441">
        <v>308</v>
      </c>
      <c r="D9441" t="s">
        <v>2046</v>
      </c>
    </row>
    <row r="9442" spans="1:4">
      <c r="A9442" t="s">
        <v>60</v>
      </c>
      <c r="B9442">
        <v>0</v>
      </c>
      <c r="C9442">
        <v>308</v>
      </c>
      <c r="D9442" t="s">
        <v>2046</v>
      </c>
    </row>
    <row r="9443" spans="1:4">
      <c r="A9443" t="s">
        <v>201</v>
      </c>
      <c r="B9443">
        <v>0</v>
      </c>
      <c r="C9443">
        <v>322</v>
      </c>
      <c r="D9443" t="s">
        <v>2046</v>
      </c>
    </row>
    <row r="9444" spans="1:4">
      <c r="A9444" t="s">
        <v>158</v>
      </c>
      <c r="B9444">
        <v>0</v>
      </c>
      <c r="C9444">
        <v>326</v>
      </c>
      <c r="D9444" t="s">
        <v>2046</v>
      </c>
    </row>
    <row r="9445" spans="1:4">
      <c r="A9445" t="s">
        <v>160</v>
      </c>
      <c r="B9445">
        <v>0</v>
      </c>
      <c r="C9445">
        <v>308</v>
      </c>
      <c r="D9445" t="s">
        <v>2046</v>
      </c>
    </row>
    <row r="9446" spans="1:4">
      <c r="A9446" t="s">
        <v>2210</v>
      </c>
      <c r="B9446">
        <v>0</v>
      </c>
      <c r="C9446">
        <v>308</v>
      </c>
      <c r="D9446" t="s">
        <v>2046</v>
      </c>
    </row>
    <row r="9447" spans="1:4">
      <c r="A9447" t="s">
        <v>277</v>
      </c>
      <c r="B9447">
        <v>0</v>
      </c>
      <c r="C9447">
        <v>308</v>
      </c>
      <c r="D9447" t="s">
        <v>2046</v>
      </c>
    </row>
    <row r="9448" spans="1:4">
      <c r="A9448" t="s">
        <v>2211</v>
      </c>
      <c r="B9448">
        <v>0</v>
      </c>
      <c r="C9448">
        <v>328</v>
      </c>
      <c r="D9448" t="s">
        <v>2046</v>
      </c>
    </row>
    <row r="9449" spans="1:4">
      <c r="A9449" t="s">
        <v>2212</v>
      </c>
      <c r="B9449">
        <v>0</v>
      </c>
      <c r="C9449">
        <v>308</v>
      </c>
      <c r="D9449" t="s">
        <v>2046</v>
      </c>
    </row>
    <row r="9450" spans="1:4">
      <c r="A9450" t="s">
        <v>2032</v>
      </c>
      <c r="B9450">
        <v>0</v>
      </c>
      <c r="C9450">
        <v>309</v>
      </c>
      <c r="D9450" t="s">
        <v>2046</v>
      </c>
    </row>
    <row r="9451" spans="1:4">
      <c r="A9451" t="s">
        <v>2355</v>
      </c>
      <c r="B9451">
        <v>0</v>
      </c>
      <c r="C9451">
        <v>325</v>
      </c>
      <c r="D9451" t="s">
        <v>2046</v>
      </c>
    </row>
    <row r="9452" spans="1:4">
      <c r="A9452" t="s">
        <v>161</v>
      </c>
      <c r="B9452">
        <v>0</v>
      </c>
      <c r="C9452">
        <v>308</v>
      </c>
      <c r="D9452" t="s">
        <v>2046</v>
      </c>
    </row>
    <row r="9453" spans="1:4">
      <c r="A9453" t="s">
        <v>2213</v>
      </c>
      <c r="B9453">
        <v>0</v>
      </c>
      <c r="C9453">
        <v>308</v>
      </c>
      <c r="D9453" t="s">
        <v>2046</v>
      </c>
    </row>
    <row r="9454" spans="1:4">
      <c r="A9454" t="s">
        <v>2351</v>
      </c>
      <c r="B9454">
        <v>0</v>
      </c>
      <c r="C9454">
        <v>36</v>
      </c>
      <c r="D9454" t="s">
        <v>2046</v>
      </c>
    </row>
    <row r="9455" spans="1:4">
      <c r="A9455" t="s">
        <v>471</v>
      </c>
      <c r="B9455">
        <v>0</v>
      </c>
      <c r="C9455">
        <v>411</v>
      </c>
      <c r="D9455" t="s">
        <v>2046</v>
      </c>
    </row>
    <row r="9456" spans="1:4">
      <c r="A9456" t="s">
        <v>202</v>
      </c>
      <c r="B9456">
        <v>0</v>
      </c>
      <c r="C9456">
        <v>310</v>
      </c>
      <c r="D9456" t="s">
        <v>2046</v>
      </c>
    </row>
    <row r="9457" spans="1:4">
      <c r="A9457" t="s">
        <v>203</v>
      </c>
      <c r="B9457">
        <v>0</v>
      </c>
      <c r="C9457">
        <v>310</v>
      </c>
      <c r="D9457" t="s">
        <v>2046</v>
      </c>
    </row>
    <row r="9458" spans="1:4">
      <c r="A9458" t="s">
        <v>204</v>
      </c>
      <c r="B9458">
        <v>0</v>
      </c>
      <c r="C9458">
        <v>310</v>
      </c>
      <c r="D9458" t="s">
        <v>2046</v>
      </c>
    </row>
    <row r="9459" spans="1:4">
      <c r="A9459" t="s">
        <v>205</v>
      </c>
      <c r="B9459">
        <v>0</v>
      </c>
      <c r="C9459">
        <v>310</v>
      </c>
      <c r="D9459" t="s">
        <v>2046</v>
      </c>
    </row>
    <row r="9460" spans="1:4">
      <c r="A9460" t="s">
        <v>206</v>
      </c>
      <c r="B9460">
        <v>0</v>
      </c>
      <c r="C9460">
        <v>310</v>
      </c>
      <c r="D9460" t="s">
        <v>2046</v>
      </c>
    </row>
    <row r="9461" spans="1:4">
      <c r="A9461" t="s">
        <v>207</v>
      </c>
      <c r="B9461">
        <v>0</v>
      </c>
      <c r="C9461">
        <v>310</v>
      </c>
      <c r="D9461" t="s">
        <v>2046</v>
      </c>
    </row>
    <row r="9462" spans="1:4">
      <c r="A9462" t="s">
        <v>208</v>
      </c>
      <c r="B9462">
        <v>0</v>
      </c>
      <c r="C9462">
        <v>310</v>
      </c>
      <c r="D9462" t="s">
        <v>2046</v>
      </c>
    </row>
    <row r="9463" spans="1:4">
      <c r="A9463" t="s">
        <v>209</v>
      </c>
      <c r="B9463">
        <v>0</v>
      </c>
      <c r="C9463">
        <v>310</v>
      </c>
      <c r="D9463" t="s">
        <v>2046</v>
      </c>
    </row>
    <row r="9464" spans="1:4">
      <c r="A9464" t="s">
        <v>210</v>
      </c>
      <c r="B9464">
        <v>0</v>
      </c>
      <c r="C9464">
        <v>310</v>
      </c>
      <c r="D9464" t="s">
        <v>2046</v>
      </c>
    </row>
    <row r="9465" spans="1:4">
      <c r="A9465" t="s">
        <v>211</v>
      </c>
      <c r="B9465">
        <v>0</v>
      </c>
      <c r="C9465">
        <v>930</v>
      </c>
      <c r="D9465" t="s">
        <v>2046</v>
      </c>
    </row>
    <row r="9466" spans="1:4">
      <c r="A9466" t="s">
        <v>212</v>
      </c>
      <c r="B9466">
        <v>0</v>
      </c>
      <c r="C9466">
        <v>310</v>
      </c>
      <c r="D9466" t="s">
        <v>2046</v>
      </c>
    </row>
    <row r="9467" spans="1:4">
      <c r="A9467" t="s">
        <v>213</v>
      </c>
      <c r="B9467">
        <v>0</v>
      </c>
      <c r="C9467">
        <v>620</v>
      </c>
      <c r="D9467" t="s">
        <v>2046</v>
      </c>
    </row>
    <row r="9468" spans="1:4">
      <c r="A9468" t="s">
        <v>214</v>
      </c>
      <c r="B9468">
        <v>0</v>
      </c>
      <c r="C9468">
        <v>310</v>
      </c>
      <c r="D9468" t="s">
        <v>2046</v>
      </c>
    </row>
    <row r="9469" spans="1:4">
      <c r="A9469" t="s">
        <v>215</v>
      </c>
      <c r="B9469">
        <v>0</v>
      </c>
      <c r="C9469">
        <v>310</v>
      </c>
      <c r="D9469" t="s">
        <v>2046</v>
      </c>
    </row>
    <row r="9470" spans="1:4">
      <c r="A9470" t="s">
        <v>216</v>
      </c>
      <c r="B9470">
        <v>0</v>
      </c>
      <c r="C9470">
        <v>310</v>
      </c>
      <c r="D9470" t="s">
        <v>2046</v>
      </c>
    </row>
    <row r="9471" spans="1:4">
      <c r="A9471" t="s">
        <v>217</v>
      </c>
      <c r="B9471">
        <v>0</v>
      </c>
      <c r="C9471">
        <v>310</v>
      </c>
      <c r="D9471" t="s">
        <v>2046</v>
      </c>
    </row>
    <row r="9472" spans="1:4">
      <c r="A9472" t="s">
        <v>218</v>
      </c>
      <c r="B9472">
        <v>0</v>
      </c>
      <c r="C9472">
        <v>310</v>
      </c>
      <c r="D9472" t="s">
        <v>2046</v>
      </c>
    </row>
    <row r="9473" spans="1:4">
      <c r="A9473" t="s">
        <v>219</v>
      </c>
      <c r="B9473">
        <v>0</v>
      </c>
      <c r="C9473">
        <v>310</v>
      </c>
      <c r="D9473" t="s">
        <v>2046</v>
      </c>
    </row>
    <row r="9474" spans="1:4">
      <c r="A9474" t="s">
        <v>2352</v>
      </c>
      <c r="B9474">
        <v>0</v>
      </c>
      <c r="C9474">
        <v>2</v>
      </c>
      <c r="D9474" t="s">
        <v>2046</v>
      </c>
    </row>
    <row r="9475" spans="1:4">
      <c r="A9475" t="s">
        <v>220</v>
      </c>
      <c r="B9475">
        <v>0</v>
      </c>
      <c r="C9475">
        <v>310</v>
      </c>
      <c r="D9475" t="s">
        <v>2046</v>
      </c>
    </row>
    <row r="9476" spans="1:4">
      <c r="A9476" t="s">
        <v>221</v>
      </c>
      <c r="B9476">
        <v>0</v>
      </c>
      <c r="C9476">
        <v>310</v>
      </c>
      <c r="D9476" t="s">
        <v>2046</v>
      </c>
    </row>
    <row r="9477" spans="1:4">
      <c r="A9477" t="s">
        <v>222</v>
      </c>
      <c r="B9477">
        <v>0</v>
      </c>
      <c r="C9477">
        <v>310</v>
      </c>
      <c r="D9477" t="s">
        <v>2046</v>
      </c>
    </row>
    <row r="9478" spans="1:4">
      <c r="A9478" t="s">
        <v>223</v>
      </c>
      <c r="B9478">
        <v>0</v>
      </c>
      <c r="C9478">
        <v>310</v>
      </c>
      <c r="D9478" t="s">
        <v>2046</v>
      </c>
    </row>
    <row r="9479" spans="1:4">
      <c r="A9479" t="s">
        <v>224</v>
      </c>
      <c r="B9479">
        <v>0</v>
      </c>
      <c r="C9479">
        <v>310</v>
      </c>
      <c r="D9479" t="s">
        <v>2046</v>
      </c>
    </row>
    <row r="9480" spans="1:4">
      <c r="A9480" t="s">
        <v>225</v>
      </c>
      <c r="B9480">
        <v>0</v>
      </c>
      <c r="C9480">
        <v>310</v>
      </c>
      <c r="D9480" t="s">
        <v>2046</v>
      </c>
    </row>
    <row r="9481" spans="1:4">
      <c r="A9481" t="s">
        <v>226</v>
      </c>
      <c r="B9481">
        <v>0</v>
      </c>
      <c r="C9481">
        <v>310</v>
      </c>
      <c r="D9481" t="s">
        <v>2046</v>
      </c>
    </row>
    <row r="9482" spans="1:4">
      <c r="A9482" t="s">
        <v>227</v>
      </c>
      <c r="B9482">
        <v>0</v>
      </c>
      <c r="C9482">
        <v>310</v>
      </c>
      <c r="D9482" t="s">
        <v>2046</v>
      </c>
    </row>
    <row r="9483" spans="1:4">
      <c r="A9483" t="s">
        <v>228</v>
      </c>
      <c r="B9483">
        <v>0</v>
      </c>
      <c r="C9483">
        <v>156</v>
      </c>
      <c r="D9483" t="s">
        <v>2046</v>
      </c>
    </row>
    <row r="9484" spans="1:4">
      <c r="A9484" t="s">
        <v>229</v>
      </c>
      <c r="B9484">
        <v>0</v>
      </c>
      <c r="C9484">
        <v>154</v>
      </c>
      <c r="D9484" t="s">
        <v>2046</v>
      </c>
    </row>
    <row r="9485" spans="1:4">
      <c r="A9485" t="s">
        <v>230</v>
      </c>
      <c r="B9485">
        <v>0</v>
      </c>
      <c r="C9485">
        <v>156</v>
      </c>
      <c r="D9485" t="s">
        <v>2046</v>
      </c>
    </row>
    <row r="9486" spans="1:4">
      <c r="A9486" t="s">
        <v>231</v>
      </c>
      <c r="B9486">
        <v>0</v>
      </c>
      <c r="C9486">
        <v>154</v>
      </c>
      <c r="D9486" t="s">
        <v>2046</v>
      </c>
    </row>
    <row r="9487" spans="1:4">
      <c r="A9487" t="s">
        <v>232</v>
      </c>
      <c r="B9487">
        <v>0</v>
      </c>
      <c r="C9487">
        <v>156</v>
      </c>
      <c r="D9487" t="s">
        <v>2046</v>
      </c>
    </row>
    <row r="9488" spans="1:4">
      <c r="A9488" t="s">
        <v>233</v>
      </c>
      <c r="B9488">
        <v>0</v>
      </c>
      <c r="C9488">
        <v>154</v>
      </c>
      <c r="D9488" t="s">
        <v>2046</v>
      </c>
    </row>
    <row r="9489" spans="1:4">
      <c r="A9489" t="s">
        <v>234</v>
      </c>
      <c r="B9489">
        <v>0</v>
      </c>
      <c r="C9489">
        <v>156</v>
      </c>
      <c r="D9489" t="s">
        <v>2046</v>
      </c>
    </row>
    <row r="9490" spans="1:4">
      <c r="A9490" t="s">
        <v>235</v>
      </c>
      <c r="B9490">
        <v>0</v>
      </c>
      <c r="C9490">
        <v>154</v>
      </c>
      <c r="D9490" t="s">
        <v>2046</v>
      </c>
    </row>
    <row r="9491" spans="1:4">
      <c r="A9491" t="s">
        <v>236</v>
      </c>
      <c r="B9491">
        <v>0</v>
      </c>
      <c r="C9491">
        <v>620</v>
      </c>
      <c r="D9491" t="s">
        <v>2046</v>
      </c>
    </row>
    <row r="9492" spans="1:4">
      <c r="A9492" t="s">
        <v>237</v>
      </c>
      <c r="B9492">
        <v>0</v>
      </c>
      <c r="C9492">
        <v>620</v>
      </c>
      <c r="D9492" t="s">
        <v>2046</v>
      </c>
    </row>
    <row r="9493" spans="1:4">
      <c r="A9493" t="s">
        <v>238</v>
      </c>
      <c r="B9493">
        <v>0</v>
      </c>
      <c r="C9493">
        <v>310</v>
      </c>
      <c r="D9493" t="s">
        <v>2046</v>
      </c>
    </row>
    <row r="9494" spans="1:4">
      <c r="A9494" t="s">
        <v>239</v>
      </c>
      <c r="B9494">
        <v>0</v>
      </c>
      <c r="C9494">
        <v>310</v>
      </c>
      <c r="D9494" t="s">
        <v>2046</v>
      </c>
    </row>
    <row r="9495" spans="1:4">
      <c r="A9495" t="s">
        <v>240</v>
      </c>
      <c r="B9495">
        <v>0</v>
      </c>
      <c r="C9495">
        <v>1240</v>
      </c>
      <c r="D9495" t="s">
        <v>2046</v>
      </c>
    </row>
    <row r="9496" spans="1:4">
      <c r="A9496" t="s">
        <v>241</v>
      </c>
      <c r="B9496">
        <v>0</v>
      </c>
      <c r="C9496">
        <v>7130</v>
      </c>
      <c r="D9496" t="s">
        <v>2046</v>
      </c>
    </row>
    <row r="9497" spans="1:4">
      <c r="A9497" t="s">
        <v>242</v>
      </c>
      <c r="B9497">
        <v>0</v>
      </c>
      <c r="C9497">
        <v>310</v>
      </c>
      <c r="D9497" t="s">
        <v>2046</v>
      </c>
    </row>
    <row r="9498" spans="1:4">
      <c r="A9498" t="s">
        <v>243</v>
      </c>
      <c r="B9498">
        <v>0</v>
      </c>
      <c r="C9498">
        <v>310</v>
      </c>
      <c r="D9498" t="s">
        <v>2046</v>
      </c>
    </row>
    <row r="9499" spans="1:4">
      <c r="A9499" t="s">
        <v>244</v>
      </c>
      <c r="B9499">
        <v>0</v>
      </c>
      <c r="C9499">
        <v>1550</v>
      </c>
      <c r="D9499" t="s">
        <v>2046</v>
      </c>
    </row>
    <row r="9500" spans="1:4">
      <c r="A9500" t="s">
        <v>245</v>
      </c>
      <c r="B9500">
        <v>0</v>
      </c>
      <c r="C9500">
        <v>1550</v>
      </c>
      <c r="D9500" t="s">
        <v>2046</v>
      </c>
    </row>
    <row r="9501" spans="1:4">
      <c r="A9501" t="s">
        <v>246</v>
      </c>
      <c r="B9501">
        <v>0</v>
      </c>
      <c r="C9501">
        <v>1550</v>
      </c>
      <c r="D9501" t="s">
        <v>2046</v>
      </c>
    </row>
    <row r="9502" spans="1:4">
      <c r="A9502" t="s">
        <v>247</v>
      </c>
      <c r="B9502">
        <v>0</v>
      </c>
      <c r="C9502">
        <v>1550</v>
      </c>
      <c r="D9502" t="s">
        <v>2046</v>
      </c>
    </row>
    <row r="9503" spans="1:4">
      <c r="A9503" t="s">
        <v>248</v>
      </c>
      <c r="B9503">
        <v>0</v>
      </c>
      <c r="C9503">
        <v>930</v>
      </c>
      <c r="D9503" t="s">
        <v>2046</v>
      </c>
    </row>
    <row r="9504" spans="1:4">
      <c r="A9504" t="s">
        <v>249</v>
      </c>
      <c r="B9504">
        <v>0</v>
      </c>
      <c r="C9504">
        <v>620</v>
      </c>
      <c r="D9504" t="s">
        <v>2046</v>
      </c>
    </row>
    <row r="9505" spans="1:4">
      <c r="A9505" t="s">
        <v>250</v>
      </c>
      <c r="B9505">
        <v>0</v>
      </c>
      <c r="C9505">
        <v>620</v>
      </c>
      <c r="D9505" t="s">
        <v>2046</v>
      </c>
    </row>
    <row r="9506" spans="1:4">
      <c r="A9506" t="s">
        <v>251</v>
      </c>
      <c r="B9506">
        <v>0</v>
      </c>
      <c r="C9506">
        <v>310</v>
      </c>
      <c r="D9506" t="s">
        <v>2046</v>
      </c>
    </row>
    <row r="9507" spans="1:4">
      <c r="A9507" t="s">
        <v>252</v>
      </c>
      <c r="B9507">
        <v>0</v>
      </c>
      <c r="C9507">
        <v>310</v>
      </c>
      <c r="D9507" t="s">
        <v>2046</v>
      </c>
    </row>
    <row r="9508" spans="1:4">
      <c r="A9508" t="s">
        <v>253</v>
      </c>
      <c r="B9508">
        <v>0</v>
      </c>
      <c r="C9508">
        <v>1240</v>
      </c>
      <c r="D9508" t="s">
        <v>2046</v>
      </c>
    </row>
    <row r="9509" spans="1:4">
      <c r="A9509" t="s">
        <v>254</v>
      </c>
      <c r="B9509">
        <v>0</v>
      </c>
      <c r="C9509">
        <v>310</v>
      </c>
      <c r="D9509" t="s">
        <v>2046</v>
      </c>
    </row>
    <row r="9510" spans="1:4">
      <c r="A9510" t="s">
        <v>255</v>
      </c>
      <c r="B9510">
        <v>0</v>
      </c>
      <c r="C9510">
        <v>310</v>
      </c>
      <c r="D9510" t="s">
        <v>2046</v>
      </c>
    </row>
    <row r="9511" spans="1:4">
      <c r="A9511" t="s">
        <v>256</v>
      </c>
      <c r="B9511">
        <v>0</v>
      </c>
      <c r="C9511">
        <v>310</v>
      </c>
      <c r="D9511" t="s">
        <v>2046</v>
      </c>
    </row>
    <row r="9512" spans="1:4">
      <c r="A9512" t="s">
        <v>257</v>
      </c>
      <c r="B9512">
        <v>0</v>
      </c>
      <c r="C9512">
        <v>310</v>
      </c>
      <c r="D9512" t="s">
        <v>2046</v>
      </c>
    </row>
    <row r="9513" spans="1:4">
      <c r="A9513" t="s">
        <v>258</v>
      </c>
      <c r="B9513">
        <v>0</v>
      </c>
      <c r="C9513">
        <v>310</v>
      </c>
      <c r="D9513" t="s">
        <v>2046</v>
      </c>
    </row>
    <row r="9514" spans="1:4">
      <c r="A9514" t="s">
        <v>259</v>
      </c>
      <c r="B9514">
        <v>0</v>
      </c>
      <c r="C9514">
        <v>310</v>
      </c>
      <c r="D9514" t="s">
        <v>2046</v>
      </c>
    </row>
    <row r="9515" spans="1:4">
      <c r="A9515" t="s">
        <v>260</v>
      </c>
      <c r="B9515">
        <v>0</v>
      </c>
      <c r="C9515">
        <v>310</v>
      </c>
      <c r="D9515" t="s">
        <v>2046</v>
      </c>
    </row>
    <row r="9516" spans="1:4">
      <c r="A9516" t="s">
        <v>261</v>
      </c>
      <c r="B9516">
        <v>0</v>
      </c>
      <c r="C9516">
        <v>310</v>
      </c>
      <c r="D9516" t="s">
        <v>2046</v>
      </c>
    </row>
    <row r="9517" spans="1:4">
      <c r="A9517" t="s">
        <v>506</v>
      </c>
      <c r="B9517">
        <v>0</v>
      </c>
      <c r="C9517">
        <v>411</v>
      </c>
      <c r="D9517" t="s">
        <v>2046</v>
      </c>
    </row>
    <row r="9518" spans="1:4">
      <c r="A9518" t="s">
        <v>507</v>
      </c>
      <c r="B9518">
        <v>0</v>
      </c>
      <c r="C9518">
        <v>411</v>
      </c>
      <c r="D9518" t="s">
        <v>2046</v>
      </c>
    </row>
    <row r="9519" spans="1:4">
      <c r="A9519" t="s">
        <v>2229</v>
      </c>
      <c r="B9519">
        <v>0</v>
      </c>
      <c r="C9519">
        <v>500</v>
      </c>
      <c r="D9519" t="s">
        <v>2046</v>
      </c>
    </row>
    <row r="9520" spans="1:4">
      <c r="A9520" t="s">
        <v>2346</v>
      </c>
      <c r="B9520">
        <v>0</v>
      </c>
      <c r="C9520">
        <v>502</v>
      </c>
      <c r="D9520" t="s">
        <v>2046</v>
      </c>
    </row>
    <row r="9521" spans="1:4">
      <c r="A9521" t="s">
        <v>2347</v>
      </c>
      <c r="B9521">
        <v>0</v>
      </c>
      <c r="C9521">
        <v>502</v>
      </c>
      <c r="D9521" t="s">
        <v>2046</v>
      </c>
    </row>
    <row r="9522" spans="1:4">
      <c r="A9522" t="s">
        <v>2230</v>
      </c>
      <c r="B9522">
        <v>0</v>
      </c>
      <c r="C9522">
        <v>500</v>
      </c>
      <c r="D9522" t="s">
        <v>2046</v>
      </c>
    </row>
    <row r="9523" spans="1:4">
      <c r="A9523" t="s">
        <v>1723</v>
      </c>
      <c r="B9523">
        <v>0</v>
      </c>
      <c r="C9523">
        <v>4989</v>
      </c>
      <c r="D9523" t="s">
        <v>2046</v>
      </c>
    </row>
    <row r="9524" spans="1:4">
      <c r="A9524" t="s">
        <v>162</v>
      </c>
      <c r="B9524">
        <v>0</v>
      </c>
      <c r="C9524">
        <v>4989</v>
      </c>
      <c r="D9524" t="s">
        <v>2046</v>
      </c>
    </row>
    <row r="9525" spans="1:4">
      <c r="A9525" t="s">
        <v>530</v>
      </c>
      <c r="B9525">
        <v>0</v>
      </c>
      <c r="C9525">
        <v>4989</v>
      </c>
      <c r="D9525" t="s">
        <v>2046</v>
      </c>
    </row>
    <row r="9526" spans="1:4">
      <c r="A9526" t="s">
        <v>164</v>
      </c>
      <c r="B9526">
        <v>0</v>
      </c>
      <c r="C9526">
        <v>4989</v>
      </c>
      <c r="D9526" t="s">
        <v>2046</v>
      </c>
    </row>
    <row r="9527" spans="1:4">
      <c r="A9527" t="s">
        <v>262</v>
      </c>
      <c r="B9527">
        <v>0</v>
      </c>
      <c r="C9527">
        <v>4989</v>
      </c>
      <c r="D9527" t="s">
        <v>2046</v>
      </c>
    </row>
    <row r="9528" spans="1:4">
      <c r="A9528" t="s">
        <v>391</v>
      </c>
      <c r="B9528">
        <v>0</v>
      </c>
      <c r="C9528">
        <v>4989</v>
      </c>
      <c r="D9528" t="s">
        <v>2046</v>
      </c>
    </row>
    <row r="9529" spans="1:4">
      <c r="A9529" t="s">
        <v>329</v>
      </c>
      <c r="B9529">
        <v>0</v>
      </c>
      <c r="C9529">
        <v>4989</v>
      </c>
      <c r="D9529" t="s">
        <v>2046</v>
      </c>
    </row>
    <row r="9530" spans="1:4">
      <c r="A9530" t="s">
        <v>8</v>
      </c>
      <c r="B9530">
        <v>0</v>
      </c>
      <c r="C9530">
        <v>4989</v>
      </c>
      <c r="D9530" t="s">
        <v>2046</v>
      </c>
    </row>
    <row r="9531" spans="1:4">
      <c r="A9531" t="s">
        <v>62</v>
      </c>
      <c r="B9531">
        <v>0</v>
      </c>
      <c r="C9531">
        <v>4989</v>
      </c>
      <c r="D9531" t="s">
        <v>2046</v>
      </c>
    </row>
    <row r="9532" spans="1:4">
      <c r="A9532" t="s">
        <v>2263</v>
      </c>
      <c r="B9532">
        <v>0</v>
      </c>
      <c r="C9532">
        <v>147</v>
      </c>
      <c r="D9532" t="s">
        <v>2046</v>
      </c>
    </row>
    <row r="9533" spans="1:4">
      <c r="A9533" t="s">
        <v>2264</v>
      </c>
      <c r="B9533">
        <v>0</v>
      </c>
      <c r="C9533">
        <v>147</v>
      </c>
      <c r="D9533" t="s">
        <v>2046</v>
      </c>
    </row>
    <row r="9534" spans="1:4">
      <c r="A9534" t="s">
        <v>63</v>
      </c>
      <c r="B9534">
        <v>0</v>
      </c>
      <c r="C9534">
        <v>4989</v>
      </c>
      <c r="D9534" t="s">
        <v>2046</v>
      </c>
    </row>
    <row r="9535" spans="1:4">
      <c r="A9535" t="s">
        <v>64</v>
      </c>
      <c r="B9535">
        <v>0</v>
      </c>
      <c r="C9535">
        <v>4989</v>
      </c>
      <c r="D9535" t="s">
        <v>2046</v>
      </c>
    </row>
    <row r="9536" spans="1:4">
      <c r="A9536" t="s">
        <v>65</v>
      </c>
      <c r="B9536">
        <v>0</v>
      </c>
      <c r="C9536">
        <v>4989</v>
      </c>
      <c r="D9536" t="s">
        <v>2046</v>
      </c>
    </row>
    <row r="9537" spans="1:4">
      <c r="A9537" t="s">
        <v>66</v>
      </c>
      <c r="B9537">
        <v>0</v>
      </c>
      <c r="C9537">
        <v>4989</v>
      </c>
      <c r="D9537" t="s">
        <v>2046</v>
      </c>
    </row>
    <row r="9538" spans="1:4">
      <c r="A9538" t="s">
        <v>10</v>
      </c>
      <c r="B9538">
        <v>0</v>
      </c>
      <c r="C9538">
        <v>4989</v>
      </c>
      <c r="D9538" t="s">
        <v>2046</v>
      </c>
    </row>
    <row r="9539" spans="1:4">
      <c r="A9539" t="s">
        <v>12</v>
      </c>
      <c r="B9539">
        <v>0</v>
      </c>
      <c r="C9539">
        <v>9978</v>
      </c>
      <c r="D9539" t="s">
        <v>2046</v>
      </c>
    </row>
    <row r="9540" spans="1:4">
      <c r="A9540" t="s">
        <v>372</v>
      </c>
      <c r="B9540">
        <v>0</v>
      </c>
      <c r="C9540">
        <v>4989</v>
      </c>
      <c r="D9540" t="s">
        <v>2046</v>
      </c>
    </row>
    <row r="9541" spans="1:4">
      <c r="A9541" t="s">
        <v>508</v>
      </c>
      <c r="B9541">
        <v>0</v>
      </c>
      <c r="C9541">
        <v>4989</v>
      </c>
      <c r="D9541" t="s">
        <v>2046</v>
      </c>
    </row>
    <row r="9542" spans="1:4">
      <c r="A9542" t="s">
        <v>330</v>
      </c>
      <c r="B9542">
        <v>0</v>
      </c>
      <c r="C9542">
        <v>9978</v>
      </c>
      <c r="D9542" t="s">
        <v>2046</v>
      </c>
    </row>
    <row r="9543" spans="1:4">
      <c r="A9543" t="s">
        <v>2231</v>
      </c>
      <c r="B9543">
        <v>0</v>
      </c>
      <c r="C9543">
        <v>44901</v>
      </c>
      <c r="D9543" t="s">
        <v>2046</v>
      </c>
    </row>
    <row r="9544" spans="1:4">
      <c r="A9544" t="s">
        <v>392</v>
      </c>
      <c r="B9544">
        <v>0</v>
      </c>
      <c r="C9544">
        <v>4989</v>
      </c>
      <c r="D9544" t="s">
        <v>2046</v>
      </c>
    </row>
    <row r="9545" spans="1:4">
      <c r="A9545" t="s">
        <v>331</v>
      </c>
      <c r="B9545">
        <v>0</v>
      </c>
      <c r="C9545">
        <v>4989</v>
      </c>
      <c r="D9545" t="s">
        <v>2046</v>
      </c>
    </row>
    <row r="9546" spans="1:4">
      <c r="A9546" t="s">
        <v>438</v>
      </c>
      <c r="B9546">
        <v>0</v>
      </c>
      <c r="C9546">
        <v>4989</v>
      </c>
      <c r="D9546" t="s">
        <v>2046</v>
      </c>
    </row>
    <row r="9547" spans="1:4">
      <c r="A9547" t="s">
        <v>332</v>
      </c>
      <c r="B9547">
        <v>0</v>
      </c>
      <c r="C9547">
        <v>14967</v>
      </c>
      <c r="D9547" t="s">
        <v>2046</v>
      </c>
    </row>
    <row r="9548" spans="1:4">
      <c r="A9548" t="s">
        <v>2232</v>
      </c>
      <c r="B9548">
        <v>0</v>
      </c>
      <c r="C9548">
        <v>9831</v>
      </c>
      <c r="D9548" t="s">
        <v>2046</v>
      </c>
    </row>
    <row r="9549" spans="1:4">
      <c r="A9549" t="s">
        <v>333</v>
      </c>
      <c r="B9549">
        <v>0</v>
      </c>
      <c r="C9549">
        <v>9978</v>
      </c>
      <c r="D9549" t="s">
        <v>2046</v>
      </c>
    </row>
    <row r="9550" spans="1:4">
      <c r="A9550" t="s">
        <v>279</v>
      </c>
      <c r="B9550">
        <v>0</v>
      </c>
      <c r="C9550">
        <v>19956</v>
      </c>
      <c r="D9550" t="s">
        <v>2046</v>
      </c>
    </row>
    <row r="9551" spans="1:4">
      <c r="A9551" t="s">
        <v>393</v>
      </c>
      <c r="B9551">
        <v>0</v>
      </c>
      <c r="C9551">
        <v>9978</v>
      </c>
      <c r="D9551" t="s">
        <v>2046</v>
      </c>
    </row>
    <row r="9552" spans="1:4">
      <c r="A9552" t="s">
        <v>2233</v>
      </c>
      <c r="B9552">
        <v>0</v>
      </c>
      <c r="C9552">
        <v>4989</v>
      </c>
      <c r="D9552" t="s">
        <v>2046</v>
      </c>
    </row>
    <row r="9553" spans="1:4">
      <c r="A9553" t="s">
        <v>67</v>
      </c>
      <c r="B9553">
        <v>0</v>
      </c>
      <c r="C9553">
        <v>24945</v>
      </c>
      <c r="D9553" t="s">
        <v>2046</v>
      </c>
    </row>
    <row r="9554" spans="1:4">
      <c r="A9554" t="s">
        <v>2265</v>
      </c>
      <c r="B9554">
        <v>0</v>
      </c>
      <c r="C9554">
        <v>588</v>
      </c>
      <c r="D9554" t="s">
        <v>2046</v>
      </c>
    </row>
    <row r="9555" spans="1:4">
      <c r="A9555" t="s">
        <v>68</v>
      </c>
      <c r="B9555">
        <v>0</v>
      </c>
      <c r="C9555">
        <v>4989</v>
      </c>
      <c r="D9555" t="s">
        <v>2046</v>
      </c>
    </row>
    <row r="9556" spans="1:4">
      <c r="A9556" t="s">
        <v>69</v>
      </c>
      <c r="B9556">
        <v>0</v>
      </c>
      <c r="C9556">
        <v>4989</v>
      </c>
      <c r="D9556" t="s">
        <v>2046</v>
      </c>
    </row>
    <row r="9557" spans="1:4">
      <c r="A9557" t="s">
        <v>70</v>
      </c>
      <c r="B9557">
        <v>0</v>
      </c>
      <c r="C9557">
        <v>4989</v>
      </c>
      <c r="D9557" t="s">
        <v>2046</v>
      </c>
    </row>
    <row r="9558" spans="1:4">
      <c r="A9558" t="s">
        <v>71</v>
      </c>
      <c r="B9558">
        <v>0</v>
      </c>
      <c r="C9558">
        <v>4989</v>
      </c>
      <c r="D9558" t="s">
        <v>2046</v>
      </c>
    </row>
    <row r="9559" spans="1:4">
      <c r="A9559" t="s">
        <v>108</v>
      </c>
      <c r="B9559">
        <v>0</v>
      </c>
      <c r="C9559">
        <v>4989</v>
      </c>
      <c r="D9559" t="s">
        <v>2046</v>
      </c>
    </row>
    <row r="9560" spans="1:4">
      <c r="A9560" t="s">
        <v>548</v>
      </c>
      <c r="B9560">
        <v>0</v>
      </c>
      <c r="C9560">
        <v>4842</v>
      </c>
      <c r="D9560" t="s">
        <v>2046</v>
      </c>
    </row>
    <row r="9561" spans="1:4">
      <c r="A9561" t="s">
        <v>263</v>
      </c>
      <c r="B9561">
        <v>0</v>
      </c>
      <c r="C9561">
        <v>9978</v>
      </c>
      <c r="D9561" t="s">
        <v>2046</v>
      </c>
    </row>
    <row r="9562" spans="1:4">
      <c r="A9562" t="s">
        <v>2234</v>
      </c>
      <c r="B9562">
        <v>0</v>
      </c>
      <c r="C9562">
        <v>4989</v>
      </c>
      <c r="D9562" t="s">
        <v>2046</v>
      </c>
    </row>
    <row r="9563" spans="1:4">
      <c r="A9563" t="s">
        <v>440</v>
      </c>
      <c r="B9563">
        <v>0</v>
      </c>
      <c r="C9563">
        <v>4989</v>
      </c>
      <c r="D9563" t="s">
        <v>2046</v>
      </c>
    </row>
    <row r="9564" spans="1:4">
      <c r="A9564" t="s">
        <v>167</v>
      </c>
      <c r="B9564">
        <v>0</v>
      </c>
      <c r="C9564">
        <v>19956</v>
      </c>
      <c r="D9564" t="s">
        <v>2046</v>
      </c>
    </row>
    <row r="9565" spans="1:4">
      <c r="A9565" t="s">
        <v>574</v>
      </c>
      <c r="B9565">
        <v>0</v>
      </c>
      <c r="C9565">
        <v>4989</v>
      </c>
      <c r="D9565" t="s">
        <v>2046</v>
      </c>
    </row>
    <row r="9566" spans="1:4">
      <c r="A9566" t="s">
        <v>2235</v>
      </c>
      <c r="B9566">
        <v>0</v>
      </c>
      <c r="C9566">
        <v>4989</v>
      </c>
      <c r="D9566" t="s">
        <v>2046</v>
      </c>
    </row>
    <row r="9567" spans="1:4">
      <c r="A9567" t="s">
        <v>13</v>
      </c>
      <c r="B9567">
        <v>0</v>
      </c>
      <c r="C9567">
        <v>9978</v>
      </c>
      <c r="D9567" t="s">
        <v>2046</v>
      </c>
    </row>
    <row r="9568" spans="1:4">
      <c r="A9568" t="s">
        <v>73</v>
      </c>
      <c r="B9568">
        <v>0</v>
      </c>
      <c r="C9568">
        <v>9978</v>
      </c>
      <c r="D9568" t="s">
        <v>2046</v>
      </c>
    </row>
    <row r="9569" spans="1:4">
      <c r="A9569" t="s">
        <v>2236</v>
      </c>
      <c r="B9569">
        <v>0</v>
      </c>
      <c r="C9569">
        <v>4989</v>
      </c>
      <c r="D9569" t="s">
        <v>2046</v>
      </c>
    </row>
    <row r="9570" spans="1:4">
      <c r="A9570" t="s">
        <v>74</v>
      </c>
      <c r="B9570">
        <v>0</v>
      </c>
      <c r="C9570">
        <v>4989</v>
      </c>
      <c r="D9570" t="s">
        <v>2046</v>
      </c>
    </row>
    <row r="9571" spans="1:4">
      <c r="A9571" t="s">
        <v>2237</v>
      </c>
      <c r="B9571">
        <v>0</v>
      </c>
      <c r="C9571">
        <v>9978</v>
      </c>
      <c r="D9571" t="s">
        <v>2046</v>
      </c>
    </row>
    <row r="9572" spans="1:4">
      <c r="A9572" t="s">
        <v>528</v>
      </c>
      <c r="B9572">
        <v>0</v>
      </c>
      <c r="C9572">
        <v>9978</v>
      </c>
      <c r="D9572" t="s">
        <v>2046</v>
      </c>
    </row>
    <row r="9573" spans="1:4">
      <c r="A9573" t="s">
        <v>75</v>
      </c>
      <c r="B9573">
        <v>0</v>
      </c>
      <c r="C9573">
        <v>9978</v>
      </c>
      <c r="D9573" t="s">
        <v>2046</v>
      </c>
    </row>
    <row r="9574" spans="1:4">
      <c r="A9574" t="s">
        <v>109</v>
      </c>
      <c r="B9574">
        <v>0</v>
      </c>
      <c r="C9574">
        <v>4989</v>
      </c>
      <c r="D9574" t="s">
        <v>2046</v>
      </c>
    </row>
    <row r="9575" spans="1:4">
      <c r="A9575" t="s">
        <v>462</v>
      </c>
      <c r="B9575">
        <v>0</v>
      </c>
      <c r="C9575">
        <v>4989</v>
      </c>
      <c r="D9575" t="s">
        <v>2046</v>
      </c>
    </row>
    <row r="9576" spans="1:4">
      <c r="A9576" t="s">
        <v>463</v>
      </c>
      <c r="B9576">
        <v>0</v>
      </c>
      <c r="C9576">
        <v>4989</v>
      </c>
      <c r="D9576" t="s">
        <v>2046</v>
      </c>
    </row>
    <row r="9577" spans="1:4">
      <c r="A9577" t="s">
        <v>464</v>
      </c>
      <c r="B9577">
        <v>0</v>
      </c>
      <c r="C9577">
        <v>4989</v>
      </c>
      <c r="D9577" t="s">
        <v>2046</v>
      </c>
    </row>
    <row r="9578" spans="1:4">
      <c r="A9578" t="s">
        <v>486</v>
      </c>
      <c r="B9578">
        <v>0</v>
      </c>
      <c r="C9578">
        <v>4989</v>
      </c>
      <c r="D9578" t="s">
        <v>2046</v>
      </c>
    </row>
    <row r="9579" spans="1:4">
      <c r="A9579" t="s">
        <v>395</v>
      </c>
      <c r="B9579">
        <v>0</v>
      </c>
      <c r="C9579">
        <v>4989</v>
      </c>
      <c r="D9579" t="s">
        <v>2046</v>
      </c>
    </row>
    <row r="9580" spans="1:4">
      <c r="A9580" t="s">
        <v>301</v>
      </c>
      <c r="B9580">
        <v>0</v>
      </c>
      <c r="C9580">
        <v>4989</v>
      </c>
      <c r="D9580" t="s">
        <v>2046</v>
      </c>
    </row>
    <row r="9581" spans="1:4">
      <c r="A9581" t="s">
        <v>76</v>
      </c>
      <c r="B9581">
        <v>0</v>
      </c>
      <c r="C9581">
        <v>4989</v>
      </c>
      <c r="D9581" t="s">
        <v>2046</v>
      </c>
    </row>
    <row r="9582" spans="1:4">
      <c r="A9582" t="s">
        <v>168</v>
      </c>
      <c r="B9582">
        <v>0</v>
      </c>
      <c r="C9582">
        <v>4989</v>
      </c>
      <c r="D9582" t="s">
        <v>2046</v>
      </c>
    </row>
    <row r="9583" spans="1:4">
      <c r="A9583" t="s">
        <v>14</v>
      </c>
      <c r="B9583">
        <v>0</v>
      </c>
      <c r="C9583">
        <v>14967</v>
      </c>
      <c r="D9583" t="s">
        <v>2046</v>
      </c>
    </row>
    <row r="9584" spans="1:4">
      <c r="A9584" t="s">
        <v>15</v>
      </c>
      <c r="B9584">
        <v>0</v>
      </c>
      <c r="C9584">
        <v>9978</v>
      </c>
      <c r="D9584" t="s">
        <v>2046</v>
      </c>
    </row>
    <row r="9585" spans="1:4">
      <c r="A9585" t="s">
        <v>472</v>
      </c>
      <c r="B9585">
        <v>0</v>
      </c>
      <c r="C9585">
        <v>19956</v>
      </c>
      <c r="D9585" t="s">
        <v>2046</v>
      </c>
    </row>
    <row r="9586" spans="1:4">
      <c r="A9586" t="s">
        <v>16</v>
      </c>
      <c r="B9586">
        <v>0</v>
      </c>
      <c r="C9586">
        <v>9978</v>
      </c>
      <c r="D9586" t="s">
        <v>2046</v>
      </c>
    </row>
    <row r="9587" spans="1:4">
      <c r="A9587" t="s">
        <v>17</v>
      </c>
      <c r="B9587">
        <v>0</v>
      </c>
      <c r="C9587">
        <v>9978</v>
      </c>
      <c r="D9587" t="s">
        <v>2046</v>
      </c>
    </row>
    <row r="9588" spans="1:4">
      <c r="A9588" t="s">
        <v>18</v>
      </c>
      <c r="B9588">
        <v>0</v>
      </c>
      <c r="C9588">
        <v>32398</v>
      </c>
      <c r="D9588" t="s">
        <v>2046</v>
      </c>
    </row>
    <row r="9589" spans="1:4">
      <c r="A9589" t="s">
        <v>396</v>
      </c>
      <c r="B9589">
        <v>0</v>
      </c>
      <c r="C9589">
        <v>59868</v>
      </c>
      <c r="D9589" t="s">
        <v>2046</v>
      </c>
    </row>
    <row r="9590" spans="1:4">
      <c r="A9590" t="s">
        <v>19</v>
      </c>
      <c r="B9590">
        <v>0</v>
      </c>
      <c r="C9590">
        <v>9978</v>
      </c>
      <c r="D9590" t="s">
        <v>2046</v>
      </c>
    </row>
    <row r="9591" spans="1:4">
      <c r="A9591" t="s">
        <v>20</v>
      </c>
      <c r="B9591">
        <v>0</v>
      </c>
      <c r="C9591">
        <v>2778</v>
      </c>
      <c r="D9591" t="s">
        <v>2046</v>
      </c>
    </row>
    <row r="9592" spans="1:4">
      <c r="A9592" t="s">
        <v>21</v>
      </c>
      <c r="B9592">
        <v>0</v>
      </c>
      <c r="C9592">
        <v>27156</v>
      </c>
      <c r="D9592" t="s">
        <v>2046</v>
      </c>
    </row>
    <row r="9593" spans="1:4">
      <c r="A9593" t="s">
        <v>22</v>
      </c>
      <c r="B9593">
        <v>0</v>
      </c>
      <c r="C9593">
        <v>29934</v>
      </c>
      <c r="D9593" t="s">
        <v>2046</v>
      </c>
    </row>
    <row r="9594" spans="1:4">
      <c r="A9594" t="s">
        <v>23</v>
      </c>
      <c r="B9594">
        <v>0</v>
      </c>
      <c r="C9594">
        <v>4989</v>
      </c>
      <c r="D9594" t="s">
        <v>2046</v>
      </c>
    </row>
    <row r="9595" spans="1:4">
      <c r="A9595" t="s">
        <v>169</v>
      </c>
      <c r="B9595">
        <v>0</v>
      </c>
      <c r="C9595">
        <v>4989</v>
      </c>
      <c r="D9595" t="s">
        <v>2046</v>
      </c>
    </row>
    <row r="9596" spans="1:4">
      <c r="A9596" t="s">
        <v>24</v>
      </c>
      <c r="B9596">
        <v>0</v>
      </c>
      <c r="C9596">
        <v>4989</v>
      </c>
      <c r="D9596" t="s">
        <v>2046</v>
      </c>
    </row>
    <row r="9597" spans="1:4">
      <c r="A9597" t="s">
        <v>170</v>
      </c>
      <c r="B9597">
        <v>0</v>
      </c>
      <c r="C9597">
        <v>4989</v>
      </c>
      <c r="D9597" t="s">
        <v>2046</v>
      </c>
    </row>
    <row r="9598" spans="1:4">
      <c r="A9598" t="s">
        <v>25</v>
      </c>
      <c r="B9598">
        <v>0</v>
      </c>
      <c r="C9598">
        <v>4989</v>
      </c>
      <c r="D9598" t="s">
        <v>2046</v>
      </c>
    </row>
    <row r="9599" spans="1:4">
      <c r="A9599" t="s">
        <v>171</v>
      </c>
      <c r="B9599">
        <v>0</v>
      </c>
      <c r="C9599">
        <v>4989</v>
      </c>
      <c r="D9599" t="s">
        <v>2046</v>
      </c>
    </row>
    <row r="9600" spans="1:4">
      <c r="A9600" t="s">
        <v>26</v>
      </c>
      <c r="B9600">
        <v>0</v>
      </c>
      <c r="C9600">
        <v>4989</v>
      </c>
      <c r="D9600" t="s">
        <v>2046</v>
      </c>
    </row>
    <row r="9601" spans="1:4">
      <c r="A9601" t="s">
        <v>2238</v>
      </c>
      <c r="B9601">
        <v>0</v>
      </c>
      <c r="C9601">
        <v>4842</v>
      </c>
      <c r="D9601" t="s">
        <v>2046</v>
      </c>
    </row>
    <row r="9602" spans="1:4">
      <c r="A9602" t="s">
        <v>2239</v>
      </c>
      <c r="B9602">
        <v>0</v>
      </c>
      <c r="C9602">
        <v>4842</v>
      </c>
      <c r="D9602" t="s">
        <v>2046</v>
      </c>
    </row>
    <row r="9603" spans="1:4">
      <c r="A9603" t="s">
        <v>1712</v>
      </c>
      <c r="B9603">
        <v>0</v>
      </c>
      <c r="C9603">
        <v>5764</v>
      </c>
      <c r="D9603" t="s">
        <v>2046</v>
      </c>
    </row>
    <row r="9604" spans="1:4">
      <c r="A9604" t="s">
        <v>27</v>
      </c>
      <c r="B9604">
        <v>0</v>
      </c>
      <c r="C9604">
        <v>20103</v>
      </c>
      <c r="D9604" t="s">
        <v>2046</v>
      </c>
    </row>
    <row r="9605" spans="1:4">
      <c r="A9605" t="s">
        <v>1698</v>
      </c>
      <c r="B9605">
        <v>0</v>
      </c>
      <c r="C9605">
        <v>9684</v>
      </c>
      <c r="D9605" t="s">
        <v>2046</v>
      </c>
    </row>
    <row r="9606" spans="1:4">
      <c r="A9606" t="s">
        <v>28</v>
      </c>
      <c r="B9606">
        <v>0</v>
      </c>
      <c r="C9606">
        <v>9978</v>
      </c>
      <c r="D9606" t="s">
        <v>2046</v>
      </c>
    </row>
    <row r="9607" spans="1:4">
      <c r="A9607" t="s">
        <v>110</v>
      </c>
      <c r="B9607">
        <v>0</v>
      </c>
      <c r="C9607">
        <v>4842</v>
      </c>
      <c r="D9607" t="s">
        <v>2046</v>
      </c>
    </row>
    <row r="9608" spans="1:4">
      <c r="A9608" t="s">
        <v>172</v>
      </c>
      <c r="B9608">
        <v>0</v>
      </c>
      <c r="C9608">
        <v>4989</v>
      </c>
      <c r="D9608" t="s">
        <v>2046</v>
      </c>
    </row>
    <row r="9609" spans="1:4">
      <c r="A9609" t="s">
        <v>29</v>
      </c>
      <c r="B9609">
        <v>0</v>
      </c>
      <c r="C9609">
        <v>4989</v>
      </c>
      <c r="D9609" t="s">
        <v>2046</v>
      </c>
    </row>
    <row r="9610" spans="1:4">
      <c r="A9610" t="s">
        <v>111</v>
      </c>
      <c r="B9610">
        <v>0</v>
      </c>
      <c r="C9610">
        <v>4842</v>
      </c>
      <c r="D9610" t="s">
        <v>2046</v>
      </c>
    </row>
    <row r="9611" spans="1:4">
      <c r="A9611" t="s">
        <v>173</v>
      </c>
      <c r="B9611">
        <v>0</v>
      </c>
      <c r="C9611">
        <v>4989</v>
      </c>
      <c r="D9611" t="s">
        <v>2046</v>
      </c>
    </row>
    <row r="9612" spans="1:4">
      <c r="A9612" t="s">
        <v>30</v>
      </c>
      <c r="B9612">
        <v>0</v>
      </c>
      <c r="C9612">
        <v>4989</v>
      </c>
      <c r="D9612" t="s">
        <v>2046</v>
      </c>
    </row>
    <row r="9613" spans="1:4">
      <c r="A9613" t="s">
        <v>397</v>
      </c>
      <c r="B9613">
        <v>0</v>
      </c>
      <c r="C9613">
        <v>9978</v>
      </c>
      <c r="D9613" t="s">
        <v>2046</v>
      </c>
    </row>
    <row r="9614" spans="1:4">
      <c r="A9614" t="s">
        <v>31</v>
      </c>
      <c r="B9614">
        <v>0</v>
      </c>
      <c r="C9614">
        <v>19956</v>
      </c>
      <c r="D9614" t="s">
        <v>2046</v>
      </c>
    </row>
    <row r="9615" spans="1:4">
      <c r="A9615" t="s">
        <v>422</v>
      </c>
      <c r="B9615">
        <v>0</v>
      </c>
      <c r="C9615">
        <v>19956</v>
      </c>
      <c r="D9615" t="s">
        <v>2046</v>
      </c>
    </row>
    <row r="9616" spans="1:4">
      <c r="A9616" t="s">
        <v>32</v>
      </c>
      <c r="B9616">
        <v>0</v>
      </c>
      <c r="C9616">
        <v>9978</v>
      </c>
      <c r="D9616" t="s">
        <v>2046</v>
      </c>
    </row>
    <row r="9617" spans="1:4">
      <c r="A9617" t="s">
        <v>33</v>
      </c>
      <c r="B9617">
        <v>0</v>
      </c>
      <c r="C9617">
        <v>14967</v>
      </c>
      <c r="D9617" t="s">
        <v>2046</v>
      </c>
    </row>
    <row r="9618" spans="1:4">
      <c r="A9618" t="s">
        <v>34</v>
      </c>
      <c r="B9618">
        <v>0</v>
      </c>
      <c r="C9618">
        <v>14967</v>
      </c>
      <c r="D9618" t="s">
        <v>2046</v>
      </c>
    </row>
    <row r="9619" spans="1:4">
      <c r="A9619" t="s">
        <v>35</v>
      </c>
      <c r="B9619">
        <v>0</v>
      </c>
      <c r="C9619">
        <v>10272</v>
      </c>
      <c r="D9619" t="s">
        <v>2046</v>
      </c>
    </row>
    <row r="9620" spans="1:4">
      <c r="A9620" t="s">
        <v>398</v>
      </c>
      <c r="B9620">
        <v>0</v>
      </c>
      <c r="C9620">
        <v>9978</v>
      </c>
      <c r="D9620" t="s">
        <v>2046</v>
      </c>
    </row>
    <row r="9621" spans="1:4">
      <c r="A9621" t="s">
        <v>423</v>
      </c>
      <c r="B9621">
        <v>0</v>
      </c>
      <c r="C9621">
        <v>9978</v>
      </c>
      <c r="D9621" t="s">
        <v>2046</v>
      </c>
    </row>
    <row r="9622" spans="1:4">
      <c r="A9622" t="s">
        <v>400</v>
      </c>
      <c r="B9622">
        <v>0</v>
      </c>
      <c r="C9622">
        <v>34923</v>
      </c>
      <c r="D9622" t="s">
        <v>2046</v>
      </c>
    </row>
    <row r="9623" spans="1:4">
      <c r="A9623" t="s">
        <v>36</v>
      </c>
      <c r="B9623">
        <v>0</v>
      </c>
      <c r="C9623">
        <v>4989</v>
      </c>
      <c r="D9623" t="s">
        <v>2046</v>
      </c>
    </row>
    <row r="9624" spans="1:4">
      <c r="A9624" t="s">
        <v>37</v>
      </c>
      <c r="B9624">
        <v>0</v>
      </c>
      <c r="C9624">
        <v>4989</v>
      </c>
      <c r="D9624" t="s">
        <v>2046</v>
      </c>
    </row>
    <row r="9625" spans="1:4">
      <c r="A9625" t="s">
        <v>38</v>
      </c>
      <c r="B9625">
        <v>0</v>
      </c>
      <c r="C9625">
        <v>4989</v>
      </c>
      <c r="D9625" t="s">
        <v>2046</v>
      </c>
    </row>
    <row r="9626" spans="1:4">
      <c r="A9626" t="s">
        <v>2266</v>
      </c>
      <c r="B9626">
        <v>0</v>
      </c>
      <c r="C9626">
        <v>294</v>
      </c>
      <c r="D9626" t="s">
        <v>2046</v>
      </c>
    </row>
    <row r="9627" spans="1:4">
      <c r="A9627" t="s">
        <v>39</v>
      </c>
      <c r="B9627">
        <v>0</v>
      </c>
      <c r="C9627">
        <v>4989</v>
      </c>
      <c r="D9627" t="s">
        <v>2046</v>
      </c>
    </row>
    <row r="9628" spans="1:4">
      <c r="A9628" t="s">
        <v>40</v>
      </c>
      <c r="B9628">
        <v>0</v>
      </c>
      <c r="C9628">
        <v>4989</v>
      </c>
      <c r="D9628" t="s">
        <v>2046</v>
      </c>
    </row>
    <row r="9629" spans="1:4">
      <c r="A9629" t="s">
        <v>424</v>
      </c>
      <c r="B9629">
        <v>0</v>
      </c>
      <c r="C9629">
        <v>14967</v>
      </c>
      <c r="D9629" t="s">
        <v>2046</v>
      </c>
    </row>
    <row r="9630" spans="1:4">
      <c r="A9630" t="s">
        <v>2240</v>
      </c>
      <c r="B9630">
        <v>0</v>
      </c>
      <c r="C9630">
        <v>4989</v>
      </c>
      <c r="D9630" t="s">
        <v>2046</v>
      </c>
    </row>
    <row r="9631" spans="1:4">
      <c r="A9631" t="s">
        <v>41</v>
      </c>
      <c r="B9631">
        <v>0</v>
      </c>
      <c r="C9631">
        <v>4989</v>
      </c>
      <c r="D9631" t="s">
        <v>2046</v>
      </c>
    </row>
    <row r="9632" spans="1:4">
      <c r="A9632" t="s">
        <v>42</v>
      </c>
      <c r="B9632">
        <v>0</v>
      </c>
      <c r="C9632">
        <v>19956</v>
      </c>
      <c r="D9632" t="s">
        <v>2046</v>
      </c>
    </row>
    <row r="9633" spans="1:4">
      <c r="A9633" t="s">
        <v>473</v>
      </c>
      <c r="B9633">
        <v>0</v>
      </c>
      <c r="C9633">
        <v>9978</v>
      </c>
      <c r="D9633" t="s">
        <v>2046</v>
      </c>
    </row>
    <row r="9634" spans="1:4">
      <c r="A9634" t="s">
        <v>43</v>
      </c>
      <c r="B9634">
        <v>0</v>
      </c>
      <c r="C9634">
        <v>9978</v>
      </c>
      <c r="D9634" t="s">
        <v>2046</v>
      </c>
    </row>
    <row r="9635" spans="1:4">
      <c r="A9635" t="s">
        <v>474</v>
      </c>
      <c r="B9635">
        <v>0</v>
      </c>
      <c r="C9635">
        <v>35577</v>
      </c>
      <c r="D9635" t="s">
        <v>2046</v>
      </c>
    </row>
    <row r="9636" spans="1:4">
      <c r="A9636" t="s">
        <v>174</v>
      </c>
      <c r="B9636">
        <v>0</v>
      </c>
      <c r="C9636">
        <v>19352</v>
      </c>
      <c r="D9636" t="s">
        <v>2046</v>
      </c>
    </row>
    <row r="9637" spans="1:4">
      <c r="A9637" t="s">
        <v>425</v>
      </c>
      <c r="B9637">
        <v>0</v>
      </c>
      <c r="C9637">
        <v>9978</v>
      </c>
      <c r="D9637" t="s">
        <v>2046</v>
      </c>
    </row>
    <row r="9638" spans="1:4">
      <c r="A9638" t="s">
        <v>175</v>
      </c>
      <c r="B9638">
        <v>0</v>
      </c>
      <c r="C9638">
        <v>14967</v>
      </c>
      <c r="D9638" t="s">
        <v>2046</v>
      </c>
    </row>
    <row r="9639" spans="1:4">
      <c r="A9639" t="s">
        <v>2267</v>
      </c>
      <c r="B9639">
        <v>0</v>
      </c>
      <c r="C9639">
        <v>10632</v>
      </c>
      <c r="D9639" t="s">
        <v>2046</v>
      </c>
    </row>
    <row r="9640" spans="1:4">
      <c r="A9640" t="s">
        <v>426</v>
      </c>
      <c r="B9640">
        <v>0</v>
      </c>
      <c r="C9640">
        <v>4989</v>
      </c>
      <c r="D9640" t="s">
        <v>2046</v>
      </c>
    </row>
    <row r="9641" spans="1:4">
      <c r="A9641" t="s">
        <v>531</v>
      </c>
      <c r="B9641">
        <v>0</v>
      </c>
      <c r="C9641">
        <v>4989</v>
      </c>
      <c r="D9641" t="s">
        <v>2046</v>
      </c>
    </row>
    <row r="9642" spans="1:4">
      <c r="A9642" t="s">
        <v>2214</v>
      </c>
      <c r="B9642">
        <v>0</v>
      </c>
      <c r="C9642">
        <v>616</v>
      </c>
      <c r="D9642" t="s">
        <v>2046</v>
      </c>
    </row>
    <row r="9643" spans="1:4">
      <c r="A9643" t="s">
        <v>2268</v>
      </c>
      <c r="B9643">
        <v>0</v>
      </c>
      <c r="C9643">
        <v>5316</v>
      </c>
      <c r="D9643" t="s">
        <v>2046</v>
      </c>
    </row>
    <row r="9644" spans="1:4">
      <c r="A9644" t="s">
        <v>2269</v>
      </c>
      <c r="B9644">
        <v>0</v>
      </c>
      <c r="C9644">
        <v>5316</v>
      </c>
      <c r="D9644" t="s">
        <v>2046</v>
      </c>
    </row>
    <row r="9645" spans="1:4">
      <c r="A9645" t="s">
        <v>2270</v>
      </c>
      <c r="B9645">
        <v>0</v>
      </c>
      <c r="C9645">
        <v>5316</v>
      </c>
      <c r="D9645" t="s">
        <v>2046</v>
      </c>
    </row>
    <row r="9646" spans="1:4">
      <c r="A9646" t="s">
        <v>2271</v>
      </c>
      <c r="B9646">
        <v>0</v>
      </c>
      <c r="C9646">
        <v>5316</v>
      </c>
      <c r="D9646" t="s">
        <v>2046</v>
      </c>
    </row>
    <row r="9647" spans="1:4">
      <c r="A9647" t="s">
        <v>2272</v>
      </c>
      <c r="B9647">
        <v>0</v>
      </c>
      <c r="C9647">
        <v>5316</v>
      </c>
      <c r="D9647" t="s">
        <v>2046</v>
      </c>
    </row>
    <row r="9648" spans="1:4">
      <c r="A9648" t="s">
        <v>2273</v>
      </c>
      <c r="B9648">
        <v>0</v>
      </c>
      <c r="C9648">
        <v>5316</v>
      </c>
      <c r="D9648" t="s">
        <v>2046</v>
      </c>
    </row>
    <row r="9649" spans="1:4">
      <c r="A9649" t="s">
        <v>2274</v>
      </c>
      <c r="B9649">
        <v>0</v>
      </c>
      <c r="C9649">
        <v>5316</v>
      </c>
      <c r="D9649" t="s">
        <v>2046</v>
      </c>
    </row>
    <row r="9650" spans="1:4">
      <c r="A9650" t="s">
        <v>2275</v>
      </c>
      <c r="B9650">
        <v>0</v>
      </c>
      <c r="C9650">
        <v>5316</v>
      </c>
      <c r="D9650" t="s">
        <v>2046</v>
      </c>
    </row>
    <row r="9651" spans="1:4">
      <c r="A9651" t="s">
        <v>2276</v>
      </c>
      <c r="B9651">
        <v>0</v>
      </c>
      <c r="C9651">
        <v>5316</v>
      </c>
      <c r="D9651" t="s">
        <v>2046</v>
      </c>
    </row>
    <row r="9652" spans="1:4">
      <c r="A9652" t="s">
        <v>2277</v>
      </c>
      <c r="B9652">
        <v>0</v>
      </c>
      <c r="C9652">
        <v>5316</v>
      </c>
      <c r="D9652" t="s">
        <v>2046</v>
      </c>
    </row>
    <row r="9653" spans="1:4">
      <c r="A9653" t="s">
        <v>2278</v>
      </c>
      <c r="B9653">
        <v>0</v>
      </c>
      <c r="C9653">
        <v>5316</v>
      </c>
      <c r="D9653" t="s">
        <v>2046</v>
      </c>
    </row>
    <row r="9654" spans="1:4">
      <c r="A9654" t="s">
        <v>2279</v>
      </c>
      <c r="B9654">
        <v>0</v>
      </c>
      <c r="C9654">
        <v>15948</v>
      </c>
      <c r="D9654" t="s">
        <v>2046</v>
      </c>
    </row>
    <row r="9655" spans="1:4">
      <c r="A9655" t="s">
        <v>2280</v>
      </c>
      <c r="B9655">
        <v>0</v>
      </c>
      <c r="C9655">
        <v>5316</v>
      </c>
      <c r="D9655" t="s">
        <v>2046</v>
      </c>
    </row>
    <row r="9656" spans="1:4">
      <c r="A9656" t="s">
        <v>2281</v>
      </c>
      <c r="B9656">
        <v>0</v>
      </c>
      <c r="C9656">
        <v>5316</v>
      </c>
      <c r="D9656" t="s">
        <v>2046</v>
      </c>
    </row>
    <row r="9657" spans="1:4">
      <c r="A9657" t="s">
        <v>2282</v>
      </c>
      <c r="B9657">
        <v>0</v>
      </c>
      <c r="C9657">
        <v>5316</v>
      </c>
      <c r="D9657" t="s">
        <v>2046</v>
      </c>
    </row>
    <row r="9658" spans="1:4">
      <c r="A9658" t="s">
        <v>2283</v>
      </c>
      <c r="B9658">
        <v>0</v>
      </c>
      <c r="C9658">
        <v>5316</v>
      </c>
      <c r="D9658" t="s">
        <v>2046</v>
      </c>
    </row>
    <row r="9659" spans="1:4">
      <c r="A9659" t="s">
        <v>2284</v>
      </c>
      <c r="B9659">
        <v>0</v>
      </c>
      <c r="C9659">
        <v>5440</v>
      </c>
      <c r="D9659" t="s">
        <v>2046</v>
      </c>
    </row>
    <row r="9660" spans="1:4">
      <c r="A9660" t="s">
        <v>2285</v>
      </c>
      <c r="B9660">
        <v>0</v>
      </c>
      <c r="C9660">
        <v>5440</v>
      </c>
      <c r="D9660" t="s">
        <v>2046</v>
      </c>
    </row>
    <row r="9661" spans="1:4">
      <c r="A9661" t="s">
        <v>2286</v>
      </c>
      <c r="B9661">
        <v>0</v>
      </c>
      <c r="C9661">
        <v>5440</v>
      </c>
      <c r="D9661" t="s">
        <v>2046</v>
      </c>
    </row>
    <row r="9662" spans="1:4">
      <c r="A9662" t="s">
        <v>2287</v>
      </c>
      <c r="B9662">
        <v>0</v>
      </c>
      <c r="C9662">
        <v>10880</v>
      </c>
      <c r="D9662" t="s">
        <v>2046</v>
      </c>
    </row>
    <row r="9663" spans="1:4">
      <c r="A9663" t="s">
        <v>2288</v>
      </c>
      <c r="B9663">
        <v>0</v>
      </c>
      <c r="C9663">
        <v>5316</v>
      </c>
      <c r="D9663" t="s">
        <v>2046</v>
      </c>
    </row>
    <row r="9664" spans="1:4">
      <c r="A9664" t="s">
        <v>2289</v>
      </c>
      <c r="B9664">
        <v>0</v>
      </c>
      <c r="C9664">
        <v>5316</v>
      </c>
      <c r="D9664" t="s">
        <v>2046</v>
      </c>
    </row>
    <row r="9665" spans="1:4">
      <c r="A9665" t="s">
        <v>2290</v>
      </c>
      <c r="B9665">
        <v>0</v>
      </c>
      <c r="C9665">
        <v>5316</v>
      </c>
      <c r="D9665" t="s">
        <v>2046</v>
      </c>
    </row>
    <row r="9666" spans="1:4">
      <c r="A9666" t="s">
        <v>2291</v>
      </c>
      <c r="B9666">
        <v>0</v>
      </c>
      <c r="C9666">
        <v>5316</v>
      </c>
      <c r="D9666" t="s">
        <v>2046</v>
      </c>
    </row>
    <row r="9667" spans="1:4">
      <c r="A9667" t="s">
        <v>2292</v>
      </c>
      <c r="B9667">
        <v>0</v>
      </c>
      <c r="C9667">
        <v>5316</v>
      </c>
      <c r="D9667" t="s">
        <v>2046</v>
      </c>
    </row>
    <row r="9668" spans="1:4">
      <c r="A9668" t="s">
        <v>487</v>
      </c>
      <c r="B9668">
        <v>0</v>
      </c>
      <c r="C9668">
        <v>4989</v>
      </c>
      <c r="D9668" t="s">
        <v>2046</v>
      </c>
    </row>
    <row r="9669" spans="1:4">
      <c r="A9669" t="s">
        <v>2293</v>
      </c>
      <c r="B9669">
        <v>0</v>
      </c>
      <c r="C9669">
        <v>5316</v>
      </c>
      <c r="D9669" t="s">
        <v>2046</v>
      </c>
    </row>
    <row r="9670" spans="1:4">
      <c r="A9670" t="s">
        <v>2294</v>
      </c>
      <c r="B9670">
        <v>0</v>
      </c>
      <c r="C9670">
        <v>5316</v>
      </c>
      <c r="D9670" t="s">
        <v>2046</v>
      </c>
    </row>
    <row r="9671" spans="1:4">
      <c r="A9671" t="s">
        <v>2295</v>
      </c>
      <c r="B9671">
        <v>0</v>
      </c>
      <c r="C9671">
        <v>5316</v>
      </c>
      <c r="D9671" t="s">
        <v>2046</v>
      </c>
    </row>
    <row r="9672" spans="1:4">
      <c r="A9672" t="s">
        <v>2296</v>
      </c>
      <c r="B9672">
        <v>0</v>
      </c>
      <c r="C9672">
        <v>5316</v>
      </c>
      <c r="D9672" t="s">
        <v>2046</v>
      </c>
    </row>
    <row r="9673" spans="1:4">
      <c r="A9673" t="s">
        <v>2297</v>
      </c>
      <c r="B9673">
        <v>0</v>
      </c>
      <c r="C9673">
        <v>5316</v>
      </c>
      <c r="D9673" t="s">
        <v>2046</v>
      </c>
    </row>
    <row r="9674" spans="1:4">
      <c r="A9674" t="s">
        <v>2298</v>
      </c>
      <c r="B9674">
        <v>0</v>
      </c>
      <c r="C9674">
        <v>5316</v>
      </c>
      <c r="D9674" t="s">
        <v>2046</v>
      </c>
    </row>
    <row r="9675" spans="1:4">
      <c r="A9675" t="s">
        <v>2299</v>
      </c>
      <c r="B9675">
        <v>0</v>
      </c>
      <c r="C9675">
        <v>5316</v>
      </c>
      <c r="D9675" t="s">
        <v>2046</v>
      </c>
    </row>
    <row r="9676" spans="1:4">
      <c r="A9676" t="s">
        <v>2300</v>
      </c>
      <c r="B9676">
        <v>0</v>
      </c>
      <c r="C9676">
        <v>5316</v>
      </c>
      <c r="D9676" t="s">
        <v>2046</v>
      </c>
    </row>
    <row r="9677" spans="1:4">
      <c r="A9677" t="s">
        <v>2301</v>
      </c>
      <c r="B9677">
        <v>0</v>
      </c>
      <c r="C9677">
        <v>5316</v>
      </c>
      <c r="D9677" t="s">
        <v>2046</v>
      </c>
    </row>
    <row r="9678" spans="1:4">
      <c r="A9678" t="s">
        <v>2302</v>
      </c>
      <c r="B9678">
        <v>0</v>
      </c>
      <c r="C9678">
        <v>5316</v>
      </c>
      <c r="D9678" t="s">
        <v>2046</v>
      </c>
    </row>
    <row r="9679" spans="1:4">
      <c r="A9679" t="s">
        <v>2303</v>
      </c>
      <c r="B9679">
        <v>0</v>
      </c>
      <c r="C9679">
        <v>5316</v>
      </c>
      <c r="D9679" t="s">
        <v>2046</v>
      </c>
    </row>
    <row r="9680" spans="1:4">
      <c r="A9680" t="s">
        <v>2304</v>
      </c>
      <c r="B9680">
        <v>0</v>
      </c>
      <c r="C9680">
        <v>5316</v>
      </c>
      <c r="D9680" t="s">
        <v>2046</v>
      </c>
    </row>
    <row r="9681" spans="1:4">
      <c r="A9681" t="s">
        <v>2305</v>
      </c>
      <c r="B9681">
        <v>0</v>
      </c>
      <c r="C9681">
        <v>5316</v>
      </c>
      <c r="D9681" t="s">
        <v>2046</v>
      </c>
    </row>
    <row r="9682" spans="1:4">
      <c r="A9682" t="s">
        <v>2306</v>
      </c>
      <c r="B9682">
        <v>0</v>
      </c>
      <c r="C9682">
        <v>10632</v>
      </c>
      <c r="D9682" t="s">
        <v>2046</v>
      </c>
    </row>
    <row r="9683" spans="1:4">
      <c r="A9683" t="s">
        <v>2307</v>
      </c>
      <c r="B9683">
        <v>0</v>
      </c>
      <c r="C9683">
        <v>5316</v>
      </c>
      <c r="D9683" t="s">
        <v>2046</v>
      </c>
    </row>
    <row r="9684" spans="1:4">
      <c r="A9684" t="s">
        <v>2011</v>
      </c>
      <c r="B9684">
        <v>0</v>
      </c>
      <c r="C9684">
        <v>5316</v>
      </c>
      <c r="D9684" t="s">
        <v>2046</v>
      </c>
    </row>
    <row r="9685" spans="1:4">
      <c r="A9685" t="s">
        <v>2308</v>
      </c>
      <c r="B9685">
        <v>0</v>
      </c>
      <c r="C9685">
        <v>10880</v>
      </c>
      <c r="D9685" t="s">
        <v>2046</v>
      </c>
    </row>
    <row r="9686" spans="1:4">
      <c r="A9686" t="s">
        <v>2309</v>
      </c>
      <c r="B9686">
        <v>0</v>
      </c>
      <c r="C9686">
        <v>10880</v>
      </c>
      <c r="D9686" t="s">
        <v>2046</v>
      </c>
    </row>
    <row r="9687" spans="1:4">
      <c r="A9687" t="s">
        <v>2310</v>
      </c>
      <c r="B9687">
        <v>0</v>
      </c>
      <c r="C9687">
        <v>5440</v>
      </c>
      <c r="D9687" t="s">
        <v>2046</v>
      </c>
    </row>
    <row r="9688" spans="1:4">
      <c r="A9688" t="s">
        <v>427</v>
      </c>
      <c r="B9688">
        <v>0</v>
      </c>
      <c r="C9688">
        <v>5440</v>
      </c>
      <c r="D9688" t="s">
        <v>2046</v>
      </c>
    </row>
    <row r="9689" spans="1:4">
      <c r="A9689" t="s">
        <v>2311</v>
      </c>
      <c r="B9689">
        <v>0</v>
      </c>
      <c r="C9689">
        <v>5316</v>
      </c>
      <c r="D9689" t="s">
        <v>2046</v>
      </c>
    </row>
    <row r="9690" spans="1:4">
      <c r="A9690" t="s">
        <v>2312</v>
      </c>
      <c r="B9690">
        <v>0</v>
      </c>
      <c r="C9690">
        <v>5440</v>
      </c>
      <c r="D9690" t="s">
        <v>2046</v>
      </c>
    </row>
    <row r="9691" spans="1:4">
      <c r="A9691" t="s">
        <v>2313</v>
      </c>
      <c r="B9691">
        <v>0</v>
      </c>
      <c r="C9691">
        <v>5316</v>
      </c>
      <c r="D9691" t="s">
        <v>2046</v>
      </c>
    </row>
    <row r="9692" spans="1:4">
      <c r="A9692" t="s">
        <v>1726</v>
      </c>
      <c r="B9692">
        <v>0</v>
      </c>
      <c r="C9692">
        <v>4989</v>
      </c>
      <c r="D9692" t="s">
        <v>2046</v>
      </c>
    </row>
    <row r="9693" spans="1:4">
      <c r="A9693" t="s">
        <v>2241</v>
      </c>
      <c r="B9693">
        <v>0</v>
      </c>
      <c r="C9693">
        <v>4989</v>
      </c>
      <c r="D9693" t="s">
        <v>2046</v>
      </c>
    </row>
    <row r="9694" spans="1:4">
      <c r="A9694" t="s">
        <v>1793</v>
      </c>
      <c r="B9694">
        <v>0</v>
      </c>
      <c r="C9694">
        <v>9978</v>
      </c>
      <c r="D9694" t="s">
        <v>2046</v>
      </c>
    </row>
    <row r="9695" spans="1:4">
      <c r="A9695" t="s">
        <v>1794</v>
      </c>
      <c r="B9695">
        <v>0</v>
      </c>
      <c r="C9695">
        <v>4989</v>
      </c>
      <c r="D9695" t="s">
        <v>2046</v>
      </c>
    </row>
    <row r="9696" spans="1:4">
      <c r="A9696" t="s">
        <v>442</v>
      </c>
      <c r="B9696">
        <v>0</v>
      </c>
      <c r="C9696">
        <v>4989</v>
      </c>
      <c r="D9696" t="s">
        <v>2046</v>
      </c>
    </row>
    <row r="9697" spans="1:4">
      <c r="A9697" t="s">
        <v>1730</v>
      </c>
      <c r="B9697">
        <v>0</v>
      </c>
      <c r="C9697">
        <v>4989</v>
      </c>
      <c r="D9697" t="s">
        <v>2046</v>
      </c>
    </row>
    <row r="9698" spans="1:4">
      <c r="A9698" t="s">
        <v>510</v>
      </c>
      <c r="B9698">
        <v>0</v>
      </c>
      <c r="C9698">
        <v>4989</v>
      </c>
      <c r="D9698" t="s">
        <v>2046</v>
      </c>
    </row>
    <row r="9699" spans="1:4">
      <c r="A9699" t="s">
        <v>78</v>
      </c>
      <c r="B9699">
        <v>0</v>
      </c>
      <c r="C9699">
        <v>4989</v>
      </c>
      <c r="D9699" t="s">
        <v>2046</v>
      </c>
    </row>
    <row r="9700" spans="1:4">
      <c r="A9700" t="s">
        <v>1702</v>
      </c>
      <c r="B9700">
        <v>0</v>
      </c>
      <c r="C9700">
        <v>4989</v>
      </c>
      <c r="D9700" t="s">
        <v>2046</v>
      </c>
    </row>
    <row r="9701" spans="1:4">
      <c r="A9701" t="s">
        <v>1795</v>
      </c>
      <c r="B9701">
        <v>0</v>
      </c>
      <c r="C9701">
        <v>4989</v>
      </c>
      <c r="D9701" t="s">
        <v>2046</v>
      </c>
    </row>
    <row r="9702" spans="1:4">
      <c r="A9702" t="s">
        <v>2314</v>
      </c>
      <c r="B9702">
        <v>0</v>
      </c>
      <c r="C9702">
        <v>5316</v>
      </c>
      <c r="D9702" t="s">
        <v>2046</v>
      </c>
    </row>
    <row r="9703" spans="1:4">
      <c r="A9703" t="s">
        <v>2315</v>
      </c>
      <c r="B9703">
        <v>0</v>
      </c>
      <c r="C9703">
        <v>5316</v>
      </c>
      <c r="D9703" t="s">
        <v>2046</v>
      </c>
    </row>
    <row r="9704" spans="1:4">
      <c r="A9704" t="s">
        <v>2316</v>
      </c>
      <c r="B9704">
        <v>0</v>
      </c>
      <c r="C9704">
        <v>5316</v>
      </c>
      <c r="D9704" t="s">
        <v>2046</v>
      </c>
    </row>
    <row r="9705" spans="1:4">
      <c r="A9705" t="s">
        <v>2317</v>
      </c>
      <c r="B9705">
        <v>0</v>
      </c>
      <c r="C9705">
        <v>5316</v>
      </c>
      <c r="D9705" t="s">
        <v>2046</v>
      </c>
    </row>
    <row r="9706" spans="1:4">
      <c r="A9706" t="s">
        <v>2318</v>
      </c>
      <c r="B9706">
        <v>0</v>
      </c>
      <c r="C9706">
        <v>5316</v>
      </c>
      <c r="D9706" t="s">
        <v>2046</v>
      </c>
    </row>
    <row r="9707" spans="1:4">
      <c r="A9707" t="s">
        <v>2319</v>
      </c>
      <c r="B9707">
        <v>0</v>
      </c>
      <c r="C9707">
        <v>5316</v>
      </c>
      <c r="D9707" t="s">
        <v>2046</v>
      </c>
    </row>
    <row r="9708" spans="1:4">
      <c r="A9708" t="s">
        <v>2320</v>
      </c>
      <c r="B9708">
        <v>0</v>
      </c>
      <c r="C9708">
        <v>10632</v>
      </c>
      <c r="D9708" t="s">
        <v>2046</v>
      </c>
    </row>
    <row r="9709" spans="1:4">
      <c r="A9709" t="s">
        <v>2321</v>
      </c>
      <c r="B9709">
        <v>0</v>
      </c>
      <c r="C9709">
        <v>5316</v>
      </c>
      <c r="D9709" t="s">
        <v>2046</v>
      </c>
    </row>
    <row r="9710" spans="1:4">
      <c r="A9710" t="s">
        <v>2322</v>
      </c>
      <c r="B9710">
        <v>0</v>
      </c>
      <c r="C9710">
        <v>5316</v>
      </c>
      <c r="D9710" t="s">
        <v>2046</v>
      </c>
    </row>
    <row r="9711" spans="1:4">
      <c r="A9711" t="s">
        <v>578</v>
      </c>
      <c r="B9711">
        <v>0</v>
      </c>
      <c r="C9711">
        <v>4989</v>
      </c>
      <c r="D9711" t="s">
        <v>2046</v>
      </c>
    </row>
    <row r="9712" spans="1:4">
      <c r="A9712" t="s">
        <v>80</v>
      </c>
      <c r="B9712">
        <v>0</v>
      </c>
      <c r="C9712">
        <v>4989</v>
      </c>
      <c r="D9712" t="s">
        <v>2046</v>
      </c>
    </row>
    <row r="9713" spans="1:4">
      <c r="A9713" t="s">
        <v>302</v>
      </c>
      <c r="B9713">
        <v>0</v>
      </c>
      <c r="C9713">
        <v>4989</v>
      </c>
      <c r="D9713" t="s">
        <v>2046</v>
      </c>
    </row>
    <row r="9714" spans="1:4">
      <c r="A9714" t="s">
        <v>444</v>
      </c>
      <c r="B9714">
        <v>0</v>
      </c>
      <c r="C9714">
        <v>1844</v>
      </c>
      <c r="D9714" t="s">
        <v>2046</v>
      </c>
    </row>
    <row r="9715" spans="1:4">
      <c r="A9715" t="s">
        <v>445</v>
      </c>
      <c r="B9715">
        <v>0</v>
      </c>
      <c r="C9715">
        <v>8134</v>
      </c>
      <c r="D9715" t="s">
        <v>2046</v>
      </c>
    </row>
    <row r="9716" spans="1:4">
      <c r="A9716" t="s">
        <v>4</v>
      </c>
      <c r="B9716">
        <v>0</v>
      </c>
      <c r="C9716">
        <v>4989</v>
      </c>
      <c r="D9716" t="s">
        <v>2046</v>
      </c>
    </row>
    <row r="9717" spans="1:4">
      <c r="A9717" t="s">
        <v>319</v>
      </c>
      <c r="B9717">
        <v>0</v>
      </c>
      <c r="C9717">
        <v>4989</v>
      </c>
      <c r="D9717" t="s">
        <v>2046</v>
      </c>
    </row>
    <row r="9718" spans="1:4">
      <c r="A9718" t="s">
        <v>303</v>
      </c>
      <c r="B9718">
        <v>0</v>
      </c>
      <c r="C9718">
        <v>4989</v>
      </c>
      <c r="D9718" t="s">
        <v>2046</v>
      </c>
    </row>
    <row r="9719" spans="1:4">
      <c r="A9719" t="s">
        <v>476</v>
      </c>
      <c r="B9719">
        <v>0</v>
      </c>
      <c r="C9719">
        <v>4989</v>
      </c>
      <c r="D9719" t="s">
        <v>2046</v>
      </c>
    </row>
    <row r="9720" spans="1:4">
      <c r="A9720" t="s">
        <v>305</v>
      </c>
      <c r="B9720">
        <v>0</v>
      </c>
      <c r="C9720">
        <v>147</v>
      </c>
      <c r="D9720" t="s">
        <v>2046</v>
      </c>
    </row>
    <row r="9721" spans="1:4">
      <c r="A9721" t="s">
        <v>306</v>
      </c>
      <c r="B9721">
        <v>0</v>
      </c>
      <c r="C9721">
        <v>147</v>
      </c>
      <c r="D9721" t="s">
        <v>2046</v>
      </c>
    </row>
    <row r="9722" spans="1:4">
      <c r="A9722" t="s">
        <v>307</v>
      </c>
      <c r="B9722">
        <v>0</v>
      </c>
      <c r="C9722">
        <v>294</v>
      </c>
      <c r="D9722" t="s">
        <v>2046</v>
      </c>
    </row>
    <row r="9723" spans="1:4">
      <c r="A9723" t="s">
        <v>308</v>
      </c>
      <c r="B9723">
        <v>0</v>
      </c>
      <c r="C9723">
        <v>147</v>
      </c>
      <c r="D9723" t="s">
        <v>2046</v>
      </c>
    </row>
    <row r="9724" spans="1:4">
      <c r="A9724" t="s">
        <v>309</v>
      </c>
      <c r="B9724">
        <v>0</v>
      </c>
      <c r="C9724">
        <v>147</v>
      </c>
      <c r="D9724" t="s">
        <v>2046</v>
      </c>
    </row>
    <row r="9725" spans="1:4">
      <c r="A9725" t="s">
        <v>402</v>
      </c>
      <c r="B9725">
        <v>0</v>
      </c>
      <c r="C9725">
        <v>4989</v>
      </c>
      <c r="D9725" t="s">
        <v>2046</v>
      </c>
    </row>
    <row r="9726" spans="1:4">
      <c r="A9726" t="s">
        <v>403</v>
      </c>
      <c r="B9726">
        <v>0</v>
      </c>
      <c r="C9726">
        <v>4989</v>
      </c>
      <c r="D9726" t="s">
        <v>2046</v>
      </c>
    </row>
    <row r="9727" spans="1:4">
      <c r="A9727" t="s">
        <v>404</v>
      </c>
      <c r="B9727">
        <v>0</v>
      </c>
      <c r="C9727">
        <v>4989</v>
      </c>
      <c r="D9727" t="s">
        <v>2046</v>
      </c>
    </row>
    <row r="9728" spans="1:4">
      <c r="A9728" t="s">
        <v>405</v>
      </c>
      <c r="B9728">
        <v>0</v>
      </c>
      <c r="C9728">
        <v>4989</v>
      </c>
      <c r="D9728" t="s">
        <v>2046</v>
      </c>
    </row>
    <row r="9729" spans="1:4">
      <c r="A9729" t="s">
        <v>118</v>
      </c>
      <c r="B9729">
        <v>0</v>
      </c>
      <c r="C9729">
        <v>4989</v>
      </c>
      <c r="D9729" t="s">
        <v>2046</v>
      </c>
    </row>
    <row r="9730" spans="1:4">
      <c r="A9730" t="s">
        <v>176</v>
      </c>
      <c r="B9730">
        <v>0</v>
      </c>
      <c r="C9730">
        <v>4989</v>
      </c>
      <c r="D9730" t="s">
        <v>2046</v>
      </c>
    </row>
    <row r="9731" spans="1:4">
      <c r="A9731" t="s">
        <v>373</v>
      </c>
      <c r="B9731">
        <v>0</v>
      </c>
      <c r="C9731">
        <v>4989</v>
      </c>
      <c r="D9731" t="s">
        <v>2046</v>
      </c>
    </row>
    <row r="9732" spans="1:4">
      <c r="A9732" t="s">
        <v>2242</v>
      </c>
      <c r="B9732">
        <v>0</v>
      </c>
      <c r="C9732">
        <v>463</v>
      </c>
      <c r="D9732" t="s">
        <v>2046</v>
      </c>
    </row>
    <row r="9733" spans="1:4">
      <c r="A9733" t="s">
        <v>192</v>
      </c>
      <c r="B9733">
        <v>0</v>
      </c>
      <c r="C9733">
        <v>4526</v>
      </c>
      <c r="D9733" t="s">
        <v>2046</v>
      </c>
    </row>
    <row r="9734" spans="1:4">
      <c r="A9734" t="s">
        <v>2243</v>
      </c>
      <c r="B9734">
        <v>0</v>
      </c>
      <c r="C9734">
        <v>463</v>
      </c>
      <c r="D9734" t="s">
        <v>2046</v>
      </c>
    </row>
    <row r="9735" spans="1:4">
      <c r="A9735" t="s">
        <v>1711</v>
      </c>
      <c r="B9735">
        <v>0</v>
      </c>
      <c r="C9735">
        <v>4526</v>
      </c>
      <c r="D9735" t="s">
        <v>2046</v>
      </c>
    </row>
    <row r="9736" spans="1:4">
      <c r="A9736" t="s">
        <v>406</v>
      </c>
      <c r="B9736">
        <v>0</v>
      </c>
      <c r="C9736">
        <v>4989</v>
      </c>
      <c r="D9736" t="s">
        <v>2046</v>
      </c>
    </row>
    <row r="9737" spans="1:4">
      <c r="A9737" t="s">
        <v>374</v>
      </c>
      <c r="B9737">
        <v>0</v>
      </c>
      <c r="C9737">
        <v>4989</v>
      </c>
      <c r="D9737" t="s">
        <v>2046</v>
      </c>
    </row>
    <row r="9738" spans="1:4">
      <c r="A9738" t="s">
        <v>119</v>
      </c>
      <c r="B9738">
        <v>0</v>
      </c>
      <c r="C9738">
        <v>4989</v>
      </c>
      <c r="D9738" t="s">
        <v>2046</v>
      </c>
    </row>
    <row r="9739" spans="1:4">
      <c r="A9739" t="s">
        <v>2323</v>
      </c>
      <c r="B9739">
        <v>0</v>
      </c>
      <c r="C9739">
        <v>147</v>
      </c>
      <c r="D9739" t="s">
        <v>2046</v>
      </c>
    </row>
    <row r="9740" spans="1:4">
      <c r="A9740" t="s">
        <v>2324</v>
      </c>
      <c r="B9740">
        <v>0</v>
      </c>
      <c r="C9740">
        <v>147</v>
      </c>
      <c r="D9740" t="s">
        <v>2046</v>
      </c>
    </row>
    <row r="9741" spans="1:4">
      <c r="A9741" t="s">
        <v>2325</v>
      </c>
      <c r="B9741">
        <v>0</v>
      </c>
      <c r="C9741">
        <v>147</v>
      </c>
      <c r="D9741" t="s">
        <v>2046</v>
      </c>
    </row>
    <row r="9742" spans="1:4">
      <c r="A9742" t="s">
        <v>2326</v>
      </c>
      <c r="B9742">
        <v>0</v>
      </c>
      <c r="C9742">
        <v>147</v>
      </c>
      <c r="D9742" t="s">
        <v>2046</v>
      </c>
    </row>
    <row r="9743" spans="1:4">
      <c r="A9743" t="s">
        <v>2012</v>
      </c>
      <c r="B9743">
        <v>0</v>
      </c>
      <c r="C9743">
        <v>147</v>
      </c>
      <c r="D9743" t="s">
        <v>2046</v>
      </c>
    </row>
    <row r="9744" spans="1:4">
      <c r="A9744" t="s">
        <v>177</v>
      </c>
      <c r="B9744">
        <v>0</v>
      </c>
      <c r="C9744">
        <v>4989</v>
      </c>
      <c r="D9744" t="s">
        <v>2046</v>
      </c>
    </row>
    <row r="9745" spans="1:4">
      <c r="A9745" t="s">
        <v>446</v>
      </c>
      <c r="B9745">
        <v>0</v>
      </c>
      <c r="C9745">
        <v>4989</v>
      </c>
      <c r="D9745" t="s">
        <v>2046</v>
      </c>
    </row>
    <row r="9746" spans="1:4">
      <c r="A9746" t="s">
        <v>2033</v>
      </c>
      <c r="B9746">
        <v>0</v>
      </c>
      <c r="C9746">
        <v>4989</v>
      </c>
      <c r="D9746" t="s">
        <v>2046</v>
      </c>
    </row>
    <row r="9747" spans="1:4">
      <c r="A9747" t="s">
        <v>2034</v>
      </c>
      <c r="B9747">
        <v>0</v>
      </c>
      <c r="C9747">
        <v>9978</v>
      </c>
      <c r="D9747" t="s">
        <v>2046</v>
      </c>
    </row>
    <row r="9748" spans="1:4">
      <c r="A9748" t="s">
        <v>409</v>
      </c>
      <c r="B9748">
        <v>0</v>
      </c>
      <c r="C9748">
        <v>4842</v>
      </c>
      <c r="D9748" t="s">
        <v>2046</v>
      </c>
    </row>
    <row r="9749" spans="1:4">
      <c r="A9749" t="s">
        <v>375</v>
      </c>
      <c r="B9749">
        <v>0</v>
      </c>
      <c r="C9749">
        <v>4989</v>
      </c>
      <c r="D9749" t="s">
        <v>2046</v>
      </c>
    </row>
    <row r="9750" spans="1:4">
      <c r="A9750" t="s">
        <v>410</v>
      </c>
      <c r="B9750">
        <v>0</v>
      </c>
      <c r="C9750">
        <v>4989</v>
      </c>
      <c r="D9750" t="s">
        <v>2046</v>
      </c>
    </row>
    <row r="9751" spans="1:4">
      <c r="A9751" t="s">
        <v>284</v>
      </c>
      <c r="B9751">
        <v>0</v>
      </c>
      <c r="C9751">
        <v>4989</v>
      </c>
      <c r="D9751" t="s">
        <v>2046</v>
      </c>
    </row>
    <row r="9752" spans="1:4">
      <c r="A9752" t="s">
        <v>285</v>
      </c>
      <c r="B9752">
        <v>0</v>
      </c>
      <c r="C9752">
        <v>4989</v>
      </c>
      <c r="D9752" t="s">
        <v>2046</v>
      </c>
    </row>
    <row r="9753" spans="1:4">
      <c r="A9753" t="s">
        <v>286</v>
      </c>
      <c r="B9753">
        <v>0</v>
      </c>
      <c r="C9753">
        <v>4989</v>
      </c>
      <c r="D9753" t="s">
        <v>2046</v>
      </c>
    </row>
    <row r="9754" spans="1:4">
      <c r="A9754" t="s">
        <v>287</v>
      </c>
      <c r="B9754">
        <v>0</v>
      </c>
      <c r="C9754">
        <v>4989</v>
      </c>
      <c r="D9754" t="s">
        <v>2046</v>
      </c>
    </row>
    <row r="9755" spans="1:4">
      <c r="A9755" t="s">
        <v>1722</v>
      </c>
      <c r="B9755">
        <v>0</v>
      </c>
      <c r="C9755">
        <v>9978</v>
      </c>
      <c r="D9755" t="s">
        <v>2046</v>
      </c>
    </row>
    <row r="9756" spans="1:4">
      <c r="A9756" t="s">
        <v>337</v>
      </c>
      <c r="B9756">
        <v>0</v>
      </c>
      <c r="C9756">
        <v>147</v>
      </c>
      <c r="D9756" t="s">
        <v>2046</v>
      </c>
    </row>
    <row r="9757" spans="1:4">
      <c r="A9757" t="s">
        <v>338</v>
      </c>
      <c r="B9757">
        <v>0</v>
      </c>
      <c r="C9757">
        <v>147</v>
      </c>
      <c r="D9757" t="s">
        <v>2046</v>
      </c>
    </row>
    <row r="9758" spans="1:4">
      <c r="A9758" t="s">
        <v>428</v>
      </c>
      <c r="B9758">
        <v>0</v>
      </c>
      <c r="C9758">
        <v>4989</v>
      </c>
      <c r="D9758" t="s">
        <v>2046</v>
      </c>
    </row>
    <row r="9759" spans="1:4">
      <c r="A9759" t="s">
        <v>429</v>
      </c>
      <c r="B9759">
        <v>0</v>
      </c>
      <c r="C9759">
        <v>4989</v>
      </c>
      <c r="D9759" t="s">
        <v>2046</v>
      </c>
    </row>
    <row r="9760" spans="1:4">
      <c r="A9760" t="s">
        <v>561</v>
      </c>
      <c r="B9760">
        <v>0</v>
      </c>
      <c r="C9760">
        <v>9978</v>
      </c>
      <c r="D9760" t="s">
        <v>2046</v>
      </c>
    </row>
    <row r="9761" spans="1:4">
      <c r="A9761" t="s">
        <v>1699</v>
      </c>
      <c r="B9761">
        <v>0</v>
      </c>
      <c r="C9761">
        <v>9684</v>
      </c>
      <c r="D9761" t="s">
        <v>2046</v>
      </c>
    </row>
    <row r="9762" spans="1:4">
      <c r="A9762" t="s">
        <v>430</v>
      </c>
      <c r="B9762">
        <v>0</v>
      </c>
      <c r="C9762">
        <v>4989</v>
      </c>
      <c r="D9762" t="s">
        <v>2046</v>
      </c>
    </row>
    <row r="9763" spans="1:4">
      <c r="A9763" t="s">
        <v>2035</v>
      </c>
      <c r="B9763">
        <v>0</v>
      </c>
      <c r="C9763">
        <v>4989</v>
      </c>
      <c r="D9763" t="s">
        <v>2046</v>
      </c>
    </row>
    <row r="9764" spans="1:4">
      <c r="A9764" t="s">
        <v>178</v>
      </c>
      <c r="B9764">
        <v>0</v>
      </c>
      <c r="C9764">
        <v>5009</v>
      </c>
      <c r="D9764" t="s">
        <v>2046</v>
      </c>
    </row>
    <row r="9765" spans="1:4">
      <c r="A9765" t="s">
        <v>179</v>
      </c>
      <c r="B9765">
        <v>0</v>
      </c>
      <c r="C9765">
        <v>4989</v>
      </c>
      <c r="D9765" t="s">
        <v>2046</v>
      </c>
    </row>
    <row r="9766" spans="1:4">
      <c r="A9766" t="s">
        <v>180</v>
      </c>
      <c r="B9766">
        <v>0</v>
      </c>
      <c r="C9766">
        <v>4992</v>
      </c>
      <c r="D9766" t="s">
        <v>2046</v>
      </c>
    </row>
    <row r="9767" spans="1:4">
      <c r="A9767" t="s">
        <v>2244</v>
      </c>
      <c r="B9767">
        <v>0</v>
      </c>
      <c r="C9767">
        <v>4989</v>
      </c>
      <c r="D9767" t="s">
        <v>2046</v>
      </c>
    </row>
    <row r="9768" spans="1:4">
      <c r="A9768" t="s">
        <v>44</v>
      </c>
      <c r="B9768">
        <v>0</v>
      </c>
      <c r="C9768">
        <v>4989</v>
      </c>
      <c r="D9768" t="s">
        <v>2046</v>
      </c>
    </row>
    <row r="9769" spans="1:4">
      <c r="A9769" t="s">
        <v>431</v>
      </c>
      <c r="B9769">
        <v>0</v>
      </c>
      <c r="C9769">
        <v>9978</v>
      </c>
      <c r="D9769" t="s">
        <v>2046</v>
      </c>
    </row>
    <row r="9770" spans="1:4">
      <c r="A9770" t="s">
        <v>181</v>
      </c>
      <c r="B9770">
        <v>0</v>
      </c>
      <c r="C9770">
        <v>4989</v>
      </c>
      <c r="D9770" t="s">
        <v>2046</v>
      </c>
    </row>
    <row r="9771" spans="1:4">
      <c r="A9771" t="s">
        <v>182</v>
      </c>
      <c r="B9771">
        <v>0</v>
      </c>
      <c r="C9771">
        <v>4989</v>
      </c>
      <c r="D9771" t="s">
        <v>2046</v>
      </c>
    </row>
    <row r="9772" spans="1:4">
      <c r="A9772" t="s">
        <v>81</v>
      </c>
      <c r="B9772">
        <v>0</v>
      </c>
      <c r="C9772">
        <v>4989</v>
      </c>
      <c r="D9772" t="s">
        <v>2046</v>
      </c>
    </row>
    <row r="9773" spans="1:4">
      <c r="A9773" t="s">
        <v>2327</v>
      </c>
      <c r="B9773">
        <v>0</v>
      </c>
      <c r="C9773">
        <v>10632</v>
      </c>
      <c r="D9773" t="s">
        <v>2046</v>
      </c>
    </row>
    <row r="9774" spans="1:4">
      <c r="A9774" t="s">
        <v>83</v>
      </c>
      <c r="B9774">
        <v>0</v>
      </c>
      <c r="C9774">
        <v>4989</v>
      </c>
      <c r="D9774" t="s">
        <v>2046</v>
      </c>
    </row>
    <row r="9775" spans="1:4">
      <c r="A9775" t="s">
        <v>310</v>
      </c>
      <c r="B9775">
        <v>0</v>
      </c>
      <c r="C9775">
        <v>4989</v>
      </c>
      <c r="D9775" t="s">
        <v>2046</v>
      </c>
    </row>
    <row r="9776" spans="1:4">
      <c r="A9776" t="s">
        <v>2245</v>
      </c>
      <c r="B9776">
        <v>0</v>
      </c>
      <c r="C9776">
        <v>4989</v>
      </c>
      <c r="D9776" t="s">
        <v>2046</v>
      </c>
    </row>
    <row r="9777" spans="1:4">
      <c r="A9777" t="s">
        <v>2246</v>
      </c>
      <c r="B9777">
        <v>0</v>
      </c>
      <c r="C9777">
        <v>4989</v>
      </c>
      <c r="D9777" t="s">
        <v>2046</v>
      </c>
    </row>
    <row r="9778" spans="1:4">
      <c r="A9778" t="s">
        <v>579</v>
      </c>
      <c r="B9778">
        <v>0</v>
      </c>
      <c r="C9778">
        <v>4989</v>
      </c>
      <c r="D9778" t="s">
        <v>2046</v>
      </c>
    </row>
    <row r="9779" spans="1:4">
      <c r="A9779" t="s">
        <v>2247</v>
      </c>
      <c r="B9779">
        <v>0</v>
      </c>
      <c r="C9779">
        <v>5009</v>
      </c>
      <c r="D9779" t="s">
        <v>2046</v>
      </c>
    </row>
    <row r="9780" spans="1:4">
      <c r="A9780" t="s">
        <v>2248</v>
      </c>
      <c r="B9780">
        <v>0</v>
      </c>
      <c r="C9780">
        <v>5009</v>
      </c>
      <c r="D9780" t="s">
        <v>2046</v>
      </c>
    </row>
    <row r="9781" spans="1:4">
      <c r="A9781" t="s">
        <v>2249</v>
      </c>
      <c r="B9781">
        <v>0</v>
      </c>
      <c r="C9781">
        <v>4989</v>
      </c>
      <c r="D9781" t="s">
        <v>2046</v>
      </c>
    </row>
    <row r="9782" spans="1:4">
      <c r="A9782" t="s">
        <v>2250</v>
      </c>
      <c r="B9782">
        <v>0</v>
      </c>
      <c r="C9782">
        <v>4989</v>
      </c>
      <c r="D9782" t="s">
        <v>2046</v>
      </c>
    </row>
    <row r="9783" spans="1:4">
      <c r="A9783" t="s">
        <v>2036</v>
      </c>
      <c r="B9783">
        <v>0</v>
      </c>
      <c r="C9783">
        <v>4989</v>
      </c>
      <c r="D9783" t="s">
        <v>2046</v>
      </c>
    </row>
    <row r="9784" spans="1:4">
      <c r="A9784" t="s">
        <v>2328</v>
      </c>
      <c r="B9784">
        <v>0</v>
      </c>
      <c r="C9784">
        <v>5316</v>
      </c>
      <c r="D9784" t="s">
        <v>2046</v>
      </c>
    </row>
    <row r="9785" spans="1:4">
      <c r="A9785" t="s">
        <v>448</v>
      </c>
      <c r="B9785">
        <v>0</v>
      </c>
      <c r="C9785">
        <v>4067</v>
      </c>
      <c r="D9785" t="s">
        <v>2046</v>
      </c>
    </row>
    <row r="9786" spans="1:4">
      <c r="A9786" t="s">
        <v>452</v>
      </c>
      <c r="B9786">
        <v>0</v>
      </c>
      <c r="C9786">
        <v>922</v>
      </c>
      <c r="D9786" t="s">
        <v>2046</v>
      </c>
    </row>
    <row r="9787" spans="1:4">
      <c r="A9787" t="s">
        <v>2329</v>
      </c>
      <c r="B9787">
        <v>0</v>
      </c>
      <c r="C9787">
        <v>147</v>
      </c>
      <c r="D9787" t="s">
        <v>2046</v>
      </c>
    </row>
    <row r="9788" spans="1:4">
      <c r="A9788" t="s">
        <v>2215</v>
      </c>
      <c r="B9788">
        <v>0</v>
      </c>
      <c r="C9788">
        <v>308</v>
      </c>
      <c r="D9788" t="s">
        <v>2046</v>
      </c>
    </row>
    <row r="9789" spans="1:4">
      <c r="A9789" t="s">
        <v>2330</v>
      </c>
      <c r="B9789">
        <v>0</v>
      </c>
      <c r="C9789">
        <v>5316</v>
      </c>
      <c r="D9789" t="s">
        <v>2046</v>
      </c>
    </row>
    <row r="9790" spans="1:4">
      <c r="A9790" t="s">
        <v>377</v>
      </c>
      <c r="B9790">
        <v>0</v>
      </c>
      <c r="C9790">
        <v>4842</v>
      </c>
      <c r="D9790" t="s">
        <v>2046</v>
      </c>
    </row>
    <row r="9791" spans="1:4">
      <c r="A9791" t="s">
        <v>2331</v>
      </c>
      <c r="B9791">
        <v>0</v>
      </c>
      <c r="C9791">
        <v>10880</v>
      </c>
      <c r="D9791" t="s">
        <v>2046</v>
      </c>
    </row>
    <row r="9792" spans="1:4">
      <c r="A9792" t="s">
        <v>2251</v>
      </c>
      <c r="B9792">
        <v>0</v>
      </c>
      <c r="C9792">
        <v>4989</v>
      </c>
      <c r="D9792" t="s">
        <v>2046</v>
      </c>
    </row>
    <row r="9793" spans="1:4">
      <c r="A9793" t="s">
        <v>2252</v>
      </c>
      <c r="B9793">
        <v>0</v>
      </c>
      <c r="C9793">
        <v>4989</v>
      </c>
      <c r="D9793" t="s">
        <v>2046</v>
      </c>
    </row>
    <row r="9794" spans="1:4">
      <c r="A9794" t="s">
        <v>2253</v>
      </c>
      <c r="B9794">
        <v>0</v>
      </c>
      <c r="C9794">
        <v>4989</v>
      </c>
      <c r="D9794" t="s">
        <v>2046</v>
      </c>
    </row>
    <row r="9795" spans="1:4">
      <c r="A9795" t="s">
        <v>2254</v>
      </c>
      <c r="B9795">
        <v>0</v>
      </c>
      <c r="C9795">
        <v>5009</v>
      </c>
      <c r="D9795" t="s">
        <v>2046</v>
      </c>
    </row>
    <row r="9796" spans="1:4">
      <c r="A9796" t="s">
        <v>2255</v>
      </c>
      <c r="B9796">
        <v>0</v>
      </c>
      <c r="C9796">
        <v>9978</v>
      </c>
      <c r="D9796" t="s">
        <v>2046</v>
      </c>
    </row>
    <row r="9797" spans="1:4">
      <c r="A9797" t="s">
        <v>2332</v>
      </c>
      <c r="B9797">
        <v>0</v>
      </c>
      <c r="C9797">
        <v>84</v>
      </c>
      <c r="D9797" t="s">
        <v>2046</v>
      </c>
    </row>
    <row r="9798" spans="1:4">
      <c r="A9798" t="s">
        <v>2333</v>
      </c>
      <c r="B9798">
        <v>0</v>
      </c>
      <c r="C9798">
        <v>66</v>
      </c>
      <c r="D9798" t="s">
        <v>2046</v>
      </c>
    </row>
    <row r="9799" spans="1:4">
      <c r="A9799" t="s">
        <v>2334</v>
      </c>
      <c r="B9799">
        <v>0</v>
      </c>
      <c r="C9799">
        <v>66</v>
      </c>
      <c r="D9799" t="s">
        <v>2046</v>
      </c>
    </row>
    <row r="9800" spans="1:4">
      <c r="A9800" t="s">
        <v>2335</v>
      </c>
      <c r="B9800">
        <v>0</v>
      </c>
      <c r="C9800">
        <v>66</v>
      </c>
      <c r="D9800" t="s">
        <v>2046</v>
      </c>
    </row>
    <row r="9801" spans="1:4">
      <c r="A9801" t="s">
        <v>2336</v>
      </c>
      <c r="B9801">
        <v>0</v>
      </c>
      <c r="C9801">
        <v>66</v>
      </c>
      <c r="D9801" t="s">
        <v>2046</v>
      </c>
    </row>
    <row r="9802" spans="1:4">
      <c r="A9802" t="s">
        <v>2216</v>
      </c>
      <c r="B9802">
        <v>0</v>
      </c>
      <c r="C9802">
        <v>242</v>
      </c>
      <c r="D9802" t="s">
        <v>2046</v>
      </c>
    </row>
    <row r="9803" spans="1:4">
      <c r="A9803" t="s">
        <v>2217</v>
      </c>
      <c r="B9803">
        <v>0</v>
      </c>
      <c r="C9803">
        <v>242</v>
      </c>
      <c r="D9803" t="s">
        <v>2046</v>
      </c>
    </row>
    <row r="9804" spans="1:4">
      <c r="A9804" t="s">
        <v>2218</v>
      </c>
      <c r="B9804">
        <v>0</v>
      </c>
      <c r="C9804">
        <v>242</v>
      </c>
      <c r="D9804" t="s">
        <v>2046</v>
      </c>
    </row>
    <row r="9805" spans="1:4">
      <c r="A9805" t="s">
        <v>2219</v>
      </c>
      <c r="B9805">
        <v>0</v>
      </c>
      <c r="C9805">
        <v>252</v>
      </c>
      <c r="D9805" t="s">
        <v>2046</v>
      </c>
    </row>
    <row r="9806" spans="1:4">
      <c r="A9806" t="s">
        <v>2220</v>
      </c>
      <c r="B9806">
        <v>0</v>
      </c>
      <c r="C9806">
        <v>252</v>
      </c>
      <c r="D9806" t="s">
        <v>2046</v>
      </c>
    </row>
    <row r="9807" spans="1:4">
      <c r="A9807" t="s">
        <v>2256</v>
      </c>
      <c r="B9807">
        <v>0</v>
      </c>
      <c r="C9807">
        <v>9978</v>
      </c>
      <c r="D9807" t="s">
        <v>2046</v>
      </c>
    </row>
    <row r="9808" spans="1:4">
      <c r="A9808" t="s">
        <v>2337</v>
      </c>
      <c r="B9808">
        <v>0</v>
      </c>
      <c r="C9808">
        <v>5440</v>
      </c>
      <c r="D9808" t="s">
        <v>2046</v>
      </c>
    </row>
    <row r="9809" spans="1:4">
      <c r="A9809" t="s">
        <v>186</v>
      </c>
      <c r="B9809">
        <v>0</v>
      </c>
      <c r="C9809">
        <v>9978</v>
      </c>
      <c r="D9809" t="s">
        <v>2046</v>
      </c>
    </row>
    <row r="9810" spans="1:4">
      <c r="A9810" t="s">
        <v>341</v>
      </c>
      <c r="B9810">
        <v>0</v>
      </c>
      <c r="C9810">
        <v>4087</v>
      </c>
      <c r="D9810" t="s">
        <v>2046</v>
      </c>
    </row>
    <row r="9811" spans="1:4">
      <c r="A9811" t="s">
        <v>342</v>
      </c>
      <c r="B9811">
        <v>0</v>
      </c>
      <c r="C9811">
        <v>922</v>
      </c>
      <c r="D9811" t="s">
        <v>2046</v>
      </c>
    </row>
    <row r="9812" spans="1:4">
      <c r="A9812" t="s">
        <v>343</v>
      </c>
      <c r="B9812">
        <v>0</v>
      </c>
      <c r="C9812">
        <v>4087</v>
      </c>
      <c r="D9812" t="s">
        <v>2046</v>
      </c>
    </row>
    <row r="9813" spans="1:4">
      <c r="A9813" t="s">
        <v>344</v>
      </c>
      <c r="B9813">
        <v>0</v>
      </c>
      <c r="C9813">
        <v>922</v>
      </c>
      <c r="D9813" t="s">
        <v>2046</v>
      </c>
    </row>
    <row r="9814" spans="1:4">
      <c r="A9814" t="s">
        <v>521</v>
      </c>
      <c r="B9814">
        <v>0</v>
      </c>
      <c r="C9814">
        <v>4000</v>
      </c>
      <c r="D9814" t="s">
        <v>2046</v>
      </c>
    </row>
    <row r="9815" spans="1:4">
      <c r="A9815" t="s">
        <v>2041</v>
      </c>
      <c r="B9815">
        <v>0</v>
      </c>
      <c r="C9815">
        <v>890</v>
      </c>
      <c r="D9815" t="s">
        <v>2046</v>
      </c>
    </row>
    <row r="9816" spans="1:4">
      <c r="A9816" t="s">
        <v>522</v>
      </c>
      <c r="B9816">
        <v>0</v>
      </c>
      <c r="C9816">
        <v>4000</v>
      </c>
      <c r="D9816" t="s">
        <v>2046</v>
      </c>
    </row>
    <row r="9817" spans="1:4">
      <c r="A9817" t="s">
        <v>2042</v>
      </c>
      <c r="B9817">
        <v>0</v>
      </c>
      <c r="C9817">
        <v>890</v>
      </c>
      <c r="D9817" t="s">
        <v>2046</v>
      </c>
    </row>
    <row r="9818" spans="1:4">
      <c r="A9818" t="s">
        <v>345</v>
      </c>
      <c r="B9818">
        <v>0</v>
      </c>
      <c r="C9818">
        <v>4067</v>
      </c>
      <c r="D9818" t="s">
        <v>2046</v>
      </c>
    </row>
    <row r="9819" spans="1:4">
      <c r="A9819" t="s">
        <v>346</v>
      </c>
      <c r="B9819">
        <v>0</v>
      </c>
      <c r="C9819">
        <v>922</v>
      </c>
      <c r="D9819" t="s">
        <v>2046</v>
      </c>
    </row>
    <row r="9820" spans="1:4">
      <c r="A9820" t="s">
        <v>347</v>
      </c>
      <c r="B9820">
        <v>0</v>
      </c>
      <c r="C9820">
        <v>4067</v>
      </c>
      <c r="D9820" t="s">
        <v>2046</v>
      </c>
    </row>
    <row r="9821" spans="1:4">
      <c r="A9821" t="s">
        <v>348</v>
      </c>
      <c r="B9821">
        <v>0</v>
      </c>
      <c r="C9821">
        <v>922</v>
      </c>
      <c r="D9821" t="s">
        <v>2046</v>
      </c>
    </row>
    <row r="9822" spans="1:4">
      <c r="A9822" t="s">
        <v>2221</v>
      </c>
      <c r="B9822">
        <v>0</v>
      </c>
      <c r="C9822">
        <v>308</v>
      </c>
      <c r="D9822" t="s">
        <v>2046</v>
      </c>
    </row>
    <row r="9823" spans="1:4">
      <c r="A9823" t="s">
        <v>2257</v>
      </c>
      <c r="B9823">
        <v>0</v>
      </c>
      <c r="C9823">
        <v>6168</v>
      </c>
      <c r="D9823" t="s">
        <v>2046</v>
      </c>
    </row>
    <row r="9824" spans="1:4">
      <c r="A9824" t="s">
        <v>2344</v>
      </c>
      <c r="B9824">
        <v>0</v>
      </c>
      <c r="C9824">
        <v>3033</v>
      </c>
      <c r="D9824" t="s">
        <v>2046</v>
      </c>
    </row>
    <row r="9825" spans="1:4">
      <c r="A9825" t="s">
        <v>2353</v>
      </c>
      <c r="B9825">
        <v>0</v>
      </c>
      <c r="C9825">
        <v>1100</v>
      </c>
      <c r="D9825" t="s">
        <v>2046</v>
      </c>
    </row>
    <row r="9826" spans="1:4">
      <c r="A9826" t="s">
        <v>581</v>
      </c>
      <c r="B9826">
        <v>0</v>
      </c>
      <c r="C9826">
        <v>308</v>
      </c>
      <c r="D9826" t="s">
        <v>2046</v>
      </c>
    </row>
    <row r="9827" spans="1:4">
      <c r="A9827" t="s">
        <v>187</v>
      </c>
      <c r="B9827">
        <v>0</v>
      </c>
      <c r="C9827">
        <v>308</v>
      </c>
      <c r="D9827" t="s">
        <v>2046</v>
      </c>
    </row>
    <row r="9828" spans="1:4">
      <c r="A9828" t="s">
        <v>311</v>
      </c>
      <c r="B9828">
        <v>0</v>
      </c>
      <c r="C9828">
        <v>308</v>
      </c>
      <c r="D9828" t="s">
        <v>2046</v>
      </c>
    </row>
    <row r="9829" spans="1:4">
      <c r="A9829" t="s">
        <v>312</v>
      </c>
      <c r="B9829">
        <v>0</v>
      </c>
      <c r="C9829">
        <v>308</v>
      </c>
      <c r="D9829" t="s">
        <v>2046</v>
      </c>
    </row>
    <row r="9830" spans="1:4">
      <c r="A9830" t="s">
        <v>127</v>
      </c>
      <c r="B9830">
        <v>0</v>
      </c>
      <c r="C9830">
        <v>308</v>
      </c>
      <c r="D9830" t="s">
        <v>2046</v>
      </c>
    </row>
    <row r="9831" spans="1:4">
      <c r="A9831" t="s">
        <v>2258</v>
      </c>
      <c r="B9831">
        <v>0</v>
      </c>
      <c r="C9831">
        <v>411</v>
      </c>
      <c r="D9831" t="s">
        <v>2046</v>
      </c>
    </row>
    <row r="9832" spans="1:4">
      <c r="A9832" t="s">
        <v>2348</v>
      </c>
      <c r="B9832">
        <v>0</v>
      </c>
      <c r="C9832">
        <v>502</v>
      </c>
      <c r="D9832" t="s">
        <v>2046</v>
      </c>
    </row>
    <row r="9833" spans="1:4">
      <c r="A9833" t="s">
        <v>2259</v>
      </c>
      <c r="B9833">
        <v>0</v>
      </c>
      <c r="C9833">
        <v>500</v>
      </c>
      <c r="D9833" t="s">
        <v>2046</v>
      </c>
    </row>
    <row r="9834" spans="1:4">
      <c r="A9834" t="s">
        <v>379</v>
      </c>
      <c r="B9834">
        <v>0</v>
      </c>
      <c r="C9834">
        <v>1211</v>
      </c>
      <c r="D9834" t="s">
        <v>2046</v>
      </c>
    </row>
    <row r="9835" spans="1:4">
      <c r="A9835" t="s">
        <v>267</v>
      </c>
      <c r="B9835">
        <v>0</v>
      </c>
      <c r="C9835">
        <v>308</v>
      </c>
      <c r="D9835" t="s">
        <v>2046</v>
      </c>
    </row>
    <row r="9836" spans="1:4">
      <c r="A9836" t="s">
        <v>2014</v>
      </c>
      <c r="B9836">
        <v>0</v>
      </c>
      <c r="C9836">
        <v>616</v>
      </c>
      <c r="D9836" t="s">
        <v>2046</v>
      </c>
    </row>
    <row r="9837" spans="1:4">
      <c r="A9837" t="s">
        <v>2043</v>
      </c>
      <c r="B9837">
        <v>0</v>
      </c>
      <c r="C9837">
        <v>308</v>
      </c>
      <c r="D9837" t="s">
        <v>2046</v>
      </c>
    </row>
    <row r="9838" spans="1:4">
      <c r="A9838" t="s">
        <v>2015</v>
      </c>
      <c r="B9838">
        <v>0</v>
      </c>
      <c r="C9838">
        <v>616</v>
      </c>
      <c r="D9838" t="s">
        <v>2046</v>
      </c>
    </row>
    <row r="9839" spans="1:4">
      <c r="A9839" t="s">
        <v>583</v>
      </c>
      <c r="B9839">
        <v>0</v>
      </c>
      <c r="C9839">
        <v>308</v>
      </c>
      <c r="D9839" t="s">
        <v>2046</v>
      </c>
    </row>
    <row r="9840" spans="1:4">
      <c r="A9840" t="s">
        <v>584</v>
      </c>
      <c r="B9840">
        <v>0</v>
      </c>
      <c r="C9840">
        <v>308</v>
      </c>
      <c r="D9840" t="s">
        <v>2046</v>
      </c>
    </row>
    <row r="9841" spans="1:4">
      <c r="A9841" t="s">
        <v>128</v>
      </c>
      <c r="B9841">
        <v>0</v>
      </c>
      <c r="C9841">
        <v>308</v>
      </c>
      <c r="D9841" t="s">
        <v>2046</v>
      </c>
    </row>
    <row r="9842" spans="1:4">
      <c r="A9842" t="s">
        <v>1703</v>
      </c>
      <c r="B9842">
        <v>0</v>
      </c>
      <c r="C9842">
        <v>308</v>
      </c>
      <c r="D9842" t="s">
        <v>2046</v>
      </c>
    </row>
    <row r="9843" spans="1:4">
      <c r="A9843" t="s">
        <v>2222</v>
      </c>
      <c r="B9843">
        <v>0</v>
      </c>
      <c r="C9843">
        <v>308</v>
      </c>
      <c r="D9843" t="s">
        <v>2046</v>
      </c>
    </row>
    <row r="9844" spans="1:4">
      <c r="A9844" t="s">
        <v>2223</v>
      </c>
      <c r="B9844">
        <v>0</v>
      </c>
      <c r="C9844">
        <v>308</v>
      </c>
      <c r="D9844" t="s">
        <v>2046</v>
      </c>
    </row>
    <row r="9845" spans="1:4">
      <c r="A9845" t="s">
        <v>523</v>
      </c>
      <c r="B9845">
        <v>0</v>
      </c>
      <c r="C9845">
        <v>308</v>
      </c>
      <c r="D9845" t="s">
        <v>2046</v>
      </c>
    </row>
    <row r="9846" spans="1:4">
      <c r="A9846" t="s">
        <v>524</v>
      </c>
      <c r="B9846">
        <v>0</v>
      </c>
      <c r="C9846">
        <v>308</v>
      </c>
      <c r="D9846" t="s">
        <v>2046</v>
      </c>
    </row>
    <row r="9847" spans="1:4">
      <c r="A9847" t="s">
        <v>268</v>
      </c>
      <c r="B9847">
        <v>0</v>
      </c>
      <c r="C9847">
        <v>308</v>
      </c>
      <c r="D9847" t="s">
        <v>2046</v>
      </c>
    </row>
    <row r="9848" spans="1:4">
      <c r="A9848" t="s">
        <v>2224</v>
      </c>
      <c r="B9848">
        <v>0</v>
      </c>
      <c r="C9848">
        <v>308</v>
      </c>
      <c r="D9848" t="s">
        <v>2046</v>
      </c>
    </row>
    <row r="9849" spans="1:4">
      <c r="A9849" t="s">
        <v>2225</v>
      </c>
      <c r="B9849">
        <v>0</v>
      </c>
      <c r="C9849">
        <v>308</v>
      </c>
      <c r="D9849" t="s">
        <v>2046</v>
      </c>
    </row>
    <row r="9850" spans="1:4">
      <c r="A9850" t="s">
        <v>2226</v>
      </c>
      <c r="B9850">
        <v>0</v>
      </c>
      <c r="C9850">
        <v>308</v>
      </c>
      <c r="D9850" t="s">
        <v>2046</v>
      </c>
    </row>
    <row r="9851" spans="1:4">
      <c r="A9851" t="s">
        <v>2227</v>
      </c>
      <c r="B9851">
        <v>0</v>
      </c>
      <c r="C9851">
        <v>242</v>
      </c>
      <c r="D9851" t="s">
        <v>2046</v>
      </c>
    </row>
    <row r="9852" spans="1:4">
      <c r="A9852" t="s">
        <v>2260</v>
      </c>
      <c r="B9852">
        <v>0</v>
      </c>
      <c r="C9852">
        <v>4842</v>
      </c>
      <c r="D9852" t="s">
        <v>2046</v>
      </c>
    </row>
    <row r="9853" spans="1:4">
      <c r="A9853" t="s">
        <v>2261</v>
      </c>
      <c r="B9853">
        <v>0</v>
      </c>
      <c r="C9853">
        <v>4842</v>
      </c>
      <c r="D9853" t="s">
        <v>2046</v>
      </c>
    </row>
    <row r="9854" spans="1:4">
      <c r="A9854" t="s">
        <v>2345</v>
      </c>
      <c r="B9854">
        <v>0</v>
      </c>
      <c r="C9854">
        <v>2370</v>
      </c>
      <c r="D9854" t="s">
        <v>2046</v>
      </c>
    </row>
    <row r="9855" spans="1:4">
      <c r="A9855" t="s">
        <v>2359</v>
      </c>
      <c r="B9855">
        <v>0</v>
      </c>
      <c r="C9855">
        <v>95</v>
      </c>
      <c r="D9855" t="s">
        <v>2046</v>
      </c>
    </row>
    <row r="9856" spans="1:4">
      <c r="A9856" t="s">
        <v>2356</v>
      </c>
      <c r="B9856">
        <v>0</v>
      </c>
      <c r="C9856">
        <v>190</v>
      </c>
      <c r="D9856" t="s">
        <v>2046</v>
      </c>
    </row>
    <row r="9857" spans="1:4">
      <c r="A9857" t="s">
        <v>350</v>
      </c>
      <c r="B9857">
        <v>0</v>
      </c>
      <c r="C9857">
        <v>67</v>
      </c>
      <c r="D9857" t="s">
        <v>2046</v>
      </c>
    </row>
    <row r="9858" spans="1:4">
      <c r="A9858" t="s">
        <v>351</v>
      </c>
      <c r="B9858">
        <v>0</v>
      </c>
      <c r="C9858">
        <v>67</v>
      </c>
      <c r="D9858" t="s">
        <v>2046</v>
      </c>
    </row>
    <row r="9859" spans="1:4">
      <c r="A9859" t="s">
        <v>352</v>
      </c>
      <c r="B9859">
        <v>0</v>
      </c>
      <c r="C9859">
        <v>32</v>
      </c>
      <c r="D9859" t="s">
        <v>2046</v>
      </c>
    </row>
    <row r="9860" spans="1:4">
      <c r="A9860" t="s">
        <v>353</v>
      </c>
      <c r="B9860">
        <v>0</v>
      </c>
      <c r="C9860">
        <v>32</v>
      </c>
      <c r="D9860" t="s">
        <v>2046</v>
      </c>
    </row>
    <row r="9861" spans="1:4" hidden="1">
      <c r="A9861" t="s">
        <v>2362</v>
      </c>
      <c r="B9861">
        <v>1</v>
      </c>
      <c r="C9861">
        <v>300</v>
      </c>
      <c r="D9861" t="s">
        <v>2363</v>
      </c>
    </row>
    <row r="9862" spans="1:4" hidden="1">
      <c r="A9862" t="s">
        <v>555</v>
      </c>
      <c r="B9862">
        <v>2</v>
      </c>
      <c r="C9862">
        <v>170</v>
      </c>
      <c r="D9862" t="s">
        <v>2363</v>
      </c>
    </row>
    <row r="9863" spans="1:4" hidden="1">
      <c r="A9863" t="s">
        <v>36</v>
      </c>
      <c r="B9863">
        <v>8</v>
      </c>
      <c r="C9863">
        <v>1</v>
      </c>
      <c r="D9863" t="s">
        <v>2363</v>
      </c>
    </row>
    <row r="9864" spans="1:4" hidden="1">
      <c r="A9864" t="s">
        <v>339</v>
      </c>
      <c r="B9864">
        <v>8</v>
      </c>
      <c r="C9864">
        <v>1</v>
      </c>
      <c r="D9864" t="s">
        <v>2363</v>
      </c>
    </row>
    <row r="9865" spans="1:4" hidden="1">
      <c r="A9865" t="s">
        <v>562</v>
      </c>
      <c r="B9865">
        <v>8</v>
      </c>
      <c r="C9865">
        <v>1</v>
      </c>
      <c r="D9865" t="s">
        <v>2363</v>
      </c>
    </row>
    <row r="9866" spans="1:4" hidden="1">
      <c r="A9866" t="s">
        <v>3051</v>
      </c>
      <c r="B9866">
        <v>16</v>
      </c>
      <c r="C9866">
        <v>99</v>
      </c>
      <c r="D9866" t="s">
        <v>2363</v>
      </c>
    </row>
    <row r="9867" spans="1:4" hidden="1">
      <c r="A9867" t="s">
        <v>538</v>
      </c>
      <c r="B9867">
        <v>16</v>
      </c>
      <c r="C9867">
        <v>50</v>
      </c>
      <c r="D9867" t="s">
        <v>2363</v>
      </c>
    </row>
    <row r="9868" spans="1:4" hidden="1">
      <c r="A9868" t="s">
        <v>555</v>
      </c>
      <c r="B9868">
        <v>16</v>
      </c>
      <c r="C9868">
        <v>150</v>
      </c>
      <c r="D9868" t="s">
        <v>2363</v>
      </c>
    </row>
    <row r="9869" spans="1:4" hidden="1">
      <c r="A9869" t="s">
        <v>2019</v>
      </c>
      <c r="B9869">
        <v>16</v>
      </c>
      <c r="C9869">
        <v>50</v>
      </c>
      <c r="D9869" t="s">
        <v>2363</v>
      </c>
    </row>
    <row r="9870" spans="1:4" hidden="1">
      <c r="A9870" t="s">
        <v>3056</v>
      </c>
      <c r="B9870">
        <v>16</v>
      </c>
      <c r="C9870">
        <v>200</v>
      </c>
      <c r="D9870" t="s">
        <v>2363</v>
      </c>
    </row>
    <row r="9871" spans="1:4" hidden="1">
      <c r="A9871" t="s">
        <v>2228</v>
      </c>
      <c r="B9871">
        <v>16</v>
      </c>
      <c r="C9871">
        <v>100</v>
      </c>
      <c r="D9871" t="s">
        <v>2363</v>
      </c>
    </row>
    <row r="9872" spans="1:4" hidden="1">
      <c r="A9872" t="s">
        <v>2007</v>
      </c>
      <c r="B9872">
        <v>16</v>
      </c>
      <c r="C9872">
        <v>160</v>
      </c>
      <c r="D9872" t="s">
        <v>2363</v>
      </c>
    </row>
    <row r="9873" spans="1:4" hidden="1">
      <c r="A9873" t="s">
        <v>3084</v>
      </c>
      <c r="B9873">
        <v>16</v>
      </c>
      <c r="C9873">
        <v>115</v>
      </c>
      <c r="D9873" t="s">
        <v>2363</v>
      </c>
    </row>
    <row r="9874" spans="1:4" hidden="1">
      <c r="A9874" t="s">
        <v>3085</v>
      </c>
      <c r="B9874">
        <v>16</v>
      </c>
      <c r="C9874">
        <v>6</v>
      </c>
      <c r="D9874" t="s">
        <v>2363</v>
      </c>
    </row>
    <row r="9875" spans="1:4" hidden="1">
      <c r="A9875" t="s">
        <v>3057</v>
      </c>
      <c r="B9875">
        <v>16</v>
      </c>
      <c r="C9875">
        <v>97</v>
      </c>
      <c r="D9875" t="s">
        <v>2363</v>
      </c>
    </row>
    <row r="9876" spans="1:4" hidden="1">
      <c r="A9876" t="s">
        <v>2010</v>
      </c>
      <c r="B9876">
        <v>16</v>
      </c>
      <c r="C9876">
        <v>367</v>
      </c>
      <c r="D9876" t="s">
        <v>2363</v>
      </c>
    </row>
    <row r="9877" spans="1:4" hidden="1">
      <c r="A9877" t="s">
        <v>3086</v>
      </c>
      <c r="B9877">
        <v>16</v>
      </c>
      <c r="C9877">
        <v>38</v>
      </c>
      <c r="D9877" t="s">
        <v>2363</v>
      </c>
    </row>
    <row r="9878" spans="1:4" hidden="1">
      <c r="A9878" t="s">
        <v>3087</v>
      </c>
      <c r="B9878">
        <v>16</v>
      </c>
      <c r="C9878">
        <v>38</v>
      </c>
      <c r="D9878" t="s">
        <v>2363</v>
      </c>
    </row>
    <row r="9879" spans="1:4" hidden="1">
      <c r="A9879" t="s">
        <v>2368</v>
      </c>
      <c r="B9879">
        <v>16</v>
      </c>
      <c r="C9879">
        <v>2</v>
      </c>
      <c r="D9879" t="s">
        <v>2363</v>
      </c>
    </row>
    <row r="9880" spans="1:4" hidden="1">
      <c r="A9880" t="s">
        <v>3065</v>
      </c>
      <c r="B9880">
        <v>16</v>
      </c>
      <c r="C9880">
        <v>6</v>
      </c>
      <c r="D9880" t="s">
        <v>2363</v>
      </c>
    </row>
    <row r="9881" spans="1:4" hidden="1">
      <c r="A9881" t="s">
        <v>3064</v>
      </c>
      <c r="B9881">
        <v>16</v>
      </c>
      <c r="C9881">
        <v>10</v>
      </c>
      <c r="D9881" t="s">
        <v>2363</v>
      </c>
    </row>
    <row r="9882" spans="1:4" hidden="1">
      <c r="A9882" t="s">
        <v>3088</v>
      </c>
      <c r="B9882">
        <v>16</v>
      </c>
      <c r="C9882">
        <v>20</v>
      </c>
      <c r="D9882" t="s">
        <v>2363</v>
      </c>
    </row>
    <row r="9883" spans="1:4" hidden="1">
      <c r="A9883" t="s">
        <v>3089</v>
      </c>
      <c r="B9883">
        <v>16</v>
      </c>
      <c r="C9883">
        <v>20</v>
      </c>
      <c r="D9883" t="s">
        <v>2363</v>
      </c>
    </row>
    <row r="9884" spans="1:4" hidden="1">
      <c r="A9884" t="s">
        <v>3090</v>
      </c>
      <c r="B9884">
        <v>16</v>
      </c>
      <c r="C9884">
        <v>10</v>
      </c>
      <c r="D9884" t="s">
        <v>2363</v>
      </c>
    </row>
    <row r="9885" spans="1:4" hidden="1">
      <c r="A9885" t="s">
        <v>3091</v>
      </c>
      <c r="B9885">
        <v>16</v>
      </c>
      <c r="C9885">
        <v>10</v>
      </c>
      <c r="D9885" t="s">
        <v>2363</v>
      </c>
    </row>
    <row r="9886" spans="1:4" hidden="1">
      <c r="A9886" t="s">
        <v>3092</v>
      </c>
      <c r="B9886">
        <v>16</v>
      </c>
      <c r="C9886">
        <v>12</v>
      </c>
      <c r="D9886" t="s">
        <v>2363</v>
      </c>
    </row>
    <row r="9887" spans="1:4" hidden="1">
      <c r="A9887" t="s">
        <v>3093</v>
      </c>
      <c r="B9887">
        <v>16</v>
      </c>
      <c r="C9887">
        <v>12</v>
      </c>
      <c r="D9887" t="s">
        <v>2363</v>
      </c>
    </row>
    <row r="9888" spans="1:4" hidden="1">
      <c r="A9888" t="s">
        <v>3094</v>
      </c>
      <c r="B9888">
        <v>16</v>
      </c>
      <c r="C9888">
        <v>6</v>
      </c>
      <c r="D9888" t="s">
        <v>2363</v>
      </c>
    </row>
    <row r="9889" spans="1:4" hidden="1">
      <c r="A9889" t="s">
        <v>3095</v>
      </c>
      <c r="B9889">
        <v>16</v>
      </c>
      <c r="C9889">
        <v>6</v>
      </c>
      <c r="D9889" t="s">
        <v>2363</v>
      </c>
    </row>
    <row r="9890" spans="1:4" hidden="1">
      <c r="A9890" t="s">
        <v>2362</v>
      </c>
      <c r="B9890">
        <v>30</v>
      </c>
      <c r="C9890">
        <v>400</v>
      </c>
      <c r="D9890" t="s">
        <v>2363</v>
      </c>
    </row>
    <row r="9891" spans="1:4" hidden="1">
      <c r="A9891" t="s">
        <v>1800</v>
      </c>
      <c r="B9891">
        <v>31</v>
      </c>
      <c r="C9891">
        <v>5000</v>
      </c>
      <c r="D9891" t="s">
        <v>2363</v>
      </c>
    </row>
    <row r="9892" spans="1:4" hidden="1">
      <c r="A9892" t="s">
        <v>1801</v>
      </c>
      <c r="B9892">
        <v>31</v>
      </c>
      <c r="C9892">
        <v>5000</v>
      </c>
      <c r="D9892" t="s">
        <v>2363</v>
      </c>
    </row>
    <row r="9893" spans="1:4" hidden="1">
      <c r="A9893" t="s">
        <v>1802</v>
      </c>
      <c r="B9893">
        <v>31</v>
      </c>
      <c r="C9893">
        <v>5000</v>
      </c>
      <c r="D9893" t="s">
        <v>2363</v>
      </c>
    </row>
    <row r="9894" spans="1:4" hidden="1">
      <c r="A9894" t="s">
        <v>2362</v>
      </c>
      <c r="B9894">
        <v>31</v>
      </c>
      <c r="C9894">
        <v>560</v>
      </c>
      <c r="D9894" t="s">
        <v>2363</v>
      </c>
    </row>
    <row r="9895" spans="1:4" hidden="1">
      <c r="A9895" t="s">
        <v>2364</v>
      </c>
      <c r="B9895">
        <v>31</v>
      </c>
      <c r="C9895">
        <v>80</v>
      </c>
      <c r="D9895" t="s">
        <v>2363</v>
      </c>
    </row>
    <row r="9896" spans="1:4">
      <c r="A9896" t="s">
        <v>2365</v>
      </c>
      <c r="B9896">
        <v>0</v>
      </c>
      <c r="C9896">
        <v>15</v>
      </c>
      <c r="D9896" t="s">
        <v>2363</v>
      </c>
    </row>
    <row r="9897" spans="1:4">
      <c r="A9897" t="s">
        <v>555</v>
      </c>
      <c r="B9897">
        <v>0</v>
      </c>
      <c r="C9897">
        <v>880</v>
      </c>
      <c r="D9897" t="s">
        <v>2363</v>
      </c>
    </row>
    <row r="9898" spans="1:4">
      <c r="A9898" t="s">
        <v>2372</v>
      </c>
      <c r="B9898">
        <v>0</v>
      </c>
      <c r="C9898">
        <v>20</v>
      </c>
      <c r="D9898" t="s">
        <v>2363</v>
      </c>
    </row>
    <row r="9899" spans="1:4">
      <c r="A9899" t="s">
        <v>2373</v>
      </c>
      <c r="B9899">
        <v>0</v>
      </c>
      <c r="C9899">
        <v>20</v>
      </c>
      <c r="D9899" t="s">
        <v>2363</v>
      </c>
    </row>
    <row r="9900" spans="1:4">
      <c r="A9900" t="s">
        <v>1767</v>
      </c>
      <c r="B9900">
        <v>0</v>
      </c>
      <c r="C9900">
        <v>10</v>
      </c>
      <c r="D9900" t="s">
        <v>2363</v>
      </c>
    </row>
    <row r="9901" spans="1:4">
      <c r="A9901" t="s">
        <v>1800</v>
      </c>
      <c r="B9901">
        <v>0</v>
      </c>
      <c r="C9901">
        <v>13000</v>
      </c>
      <c r="D9901" t="s">
        <v>2363</v>
      </c>
    </row>
    <row r="9902" spans="1:4">
      <c r="A9902" t="s">
        <v>1801</v>
      </c>
      <c r="B9902">
        <v>0</v>
      </c>
      <c r="C9902">
        <v>13000</v>
      </c>
      <c r="D9902" t="s">
        <v>2363</v>
      </c>
    </row>
    <row r="9903" spans="1:4">
      <c r="A9903" t="s">
        <v>1802</v>
      </c>
      <c r="B9903">
        <v>0</v>
      </c>
      <c r="C9903">
        <v>9990</v>
      </c>
      <c r="D9903" t="s">
        <v>2363</v>
      </c>
    </row>
    <row r="9904" spans="1:4">
      <c r="A9904" t="s">
        <v>1776</v>
      </c>
      <c r="B9904">
        <v>0</v>
      </c>
      <c r="C9904">
        <v>100</v>
      </c>
      <c r="D9904" t="s">
        <v>2363</v>
      </c>
    </row>
    <row r="9905" spans="1:4">
      <c r="A9905" t="s">
        <v>1779</v>
      </c>
      <c r="B9905">
        <v>0</v>
      </c>
      <c r="C9905">
        <v>5</v>
      </c>
      <c r="D9905" t="s">
        <v>2363</v>
      </c>
    </row>
    <row r="9906" spans="1:4">
      <c r="A9906" t="s">
        <v>2362</v>
      </c>
      <c r="B9906">
        <v>0</v>
      </c>
      <c r="C9906">
        <v>600</v>
      </c>
      <c r="D9906" t="s">
        <v>2363</v>
      </c>
    </row>
    <row r="9907" spans="1:4">
      <c r="A9907" t="s">
        <v>1803</v>
      </c>
      <c r="B9907">
        <v>0</v>
      </c>
      <c r="C9907">
        <v>20</v>
      </c>
      <c r="D9907" t="s">
        <v>2363</v>
      </c>
    </row>
    <row r="9908" spans="1:4">
      <c r="A9908" t="s">
        <v>1720</v>
      </c>
      <c r="B9908">
        <v>0</v>
      </c>
      <c r="C9908">
        <v>40</v>
      </c>
      <c r="D9908" t="s">
        <v>2363</v>
      </c>
    </row>
    <row r="9909" spans="1:4">
      <c r="A9909" t="s">
        <v>2366</v>
      </c>
      <c r="B9909">
        <v>0</v>
      </c>
      <c r="C9909">
        <v>10</v>
      </c>
      <c r="D9909" t="s">
        <v>2363</v>
      </c>
    </row>
    <row r="9910" spans="1:4">
      <c r="A9910" t="s">
        <v>2364</v>
      </c>
      <c r="B9910">
        <v>0</v>
      </c>
      <c r="C9910">
        <v>370</v>
      </c>
      <c r="D9910" t="s">
        <v>2363</v>
      </c>
    </row>
    <row r="9911" spans="1:4">
      <c r="A9911" t="s">
        <v>1723</v>
      </c>
      <c r="B9911">
        <v>0</v>
      </c>
      <c r="C9911">
        <v>60</v>
      </c>
      <c r="D9911" t="s">
        <v>2363</v>
      </c>
    </row>
    <row r="9912" spans="1:4">
      <c r="A9912" t="s">
        <v>164</v>
      </c>
      <c r="B9912">
        <v>0</v>
      </c>
      <c r="C9912">
        <v>5</v>
      </c>
      <c r="D9912" t="s">
        <v>2363</v>
      </c>
    </row>
    <row r="9913" spans="1:4">
      <c r="A9913" t="s">
        <v>8</v>
      </c>
      <c r="B9913">
        <v>0</v>
      </c>
      <c r="C9913">
        <v>20</v>
      </c>
      <c r="D9913" t="s">
        <v>2363</v>
      </c>
    </row>
    <row r="9914" spans="1:4">
      <c r="A9914" t="s">
        <v>180</v>
      </c>
      <c r="B9914">
        <v>0</v>
      </c>
      <c r="C9914">
        <v>2</v>
      </c>
      <c r="D9914" t="s">
        <v>2363</v>
      </c>
    </row>
    <row r="9915" spans="1:4">
      <c r="A9915" t="s">
        <v>532</v>
      </c>
      <c r="B9915">
        <v>0</v>
      </c>
      <c r="C9915">
        <v>60</v>
      </c>
      <c r="D9915" t="s">
        <v>2363</v>
      </c>
    </row>
    <row r="9916" spans="1:4">
      <c r="A9916" t="s">
        <v>2374</v>
      </c>
      <c r="B9916">
        <v>0</v>
      </c>
      <c r="C9916">
        <v>10</v>
      </c>
      <c r="D9916" t="s">
        <v>2363</v>
      </c>
    </row>
    <row r="9917" spans="1:4">
      <c r="A9917" t="s">
        <v>2375</v>
      </c>
      <c r="B9917">
        <v>0</v>
      </c>
      <c r="C9917">
        <v>10</v>
      </c>
      <c r="D9917" t="s">
        <v>2363</v>
      </c>
    </row>
    <row r="9918" spans="1:4">
      <c r="A9918" t="s">
        <v>2367</v>
      </c>
      <c r="B9918">
        <v>0</v>
      </c>
      <c r="C9918">
        <v>20</v>
      </c>
      <c r="D9918" t="s">
        <v>2363</v>
      </c>
    </row>
    <row r="9919" spans="1:4">
      <c r="A9919" t="s">
        <v>2368</v>
      </c>
      <c r="B9919">
        <v>0</v>
      </c>
      <c r="C9919">
        <v>411</v>
      </c>
      <c r="D9919" t="s">
        <v>2363</v>
      </c>
    </row>
    <row r="9920" spans="1:4">
      <c r="A9920" t="s">
        <v>2369</v>
      </c>
      <c r="B9920">
        <v>0</v>
      </c>
      <c r="C9920">
        <v>500</v>
      </c>
      <c r="D9920" t="s">
        <v>2363</v>
      </c>
    </row>
    <row r="9921" spans="1:4">
      <c r="A9921" t="s">
        <v>2370</v>
      </c>
      <c r="B9921">
        <v>0</v>
      </c>
      <c r="C9921">
        <v>500</v>
      </c>
      <c r="D9921" t="s">
        <v>2363</v>
      </c>
    </row>
    <row r="9922" spans="1:4">
      <c r="A9922" t="s">
        <v>2371</v>
      </c>
      <c r="B9922">
        <v>0</v>
      </c>
      <c r="C9922">
        <v>490</v>
      </c>
      <c r="D9922" t="s">
        <v>2363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J1013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"/>
  <cols>
    <col min="1" max="1" width="10" style="1" bestFit="1" customWidth="1"/>
    <col min="2" max="2" width="14.5703125" style="1" bestFit="1" customWidth="1"/>
    <col min="3" max="3" width="32.140625" style="1" bestFit="1" customWidth="1"/>
    <col min="4" max="4" width="7.140625" style="1" bestFit="1" customWidth="1"/>
    <col min="5" max="6" width="4.140625" style="1" bestFit="1" customWidth="1"/>
    <col min="7" max="8" width="4.42578125" style="1" bestFit="1" customWidth="1"/>
    <col min="9" max="9" width="4.140625" style="1" customWidth="1"/>
    <col min="10" max="10" width="4.42578125" style="1" bestFit="1" customWidth="1"/>
    <col min="11" max="12" width="4.140625" style="1" bestFit="1" customWidth="1"/>
    <col min="13" max="13" width="4.42578125" style="1" bestFit="1" customWidth="1"/>
    <col min="14" max="29" width="5" style="1" bestFit="1" customWidth="1"/>
    <col min="30" max="33" width="5" style="1" customWidth="1"/>
    <col min="34" max="35" width="6.140625" style="1" customWidth="1"/>
    <col min="36" max="36" width="6.85546875" style="1" bestFit="1" customWidth="1"/>
    <col min="37" max="16384" width="9.140625" style="1"/>
  </cols>
  <sheetData>
    <row r="1" spans="1:36" ht="27" thickBot="1">
      <c r="A1" s="32" t="s">
        <v>2976</v>
      </c>
      <c r="B1" s="32"/>
      <c r="C1" s="12"/>
      <c r="E1" s="34" t="s">
        <v>2978</v>
      </c>
      <c r="F1" s="34"/>
      <c r="G1" s="34"/>
      <c r="H1" s="34"/>
      <c r="I1" s="34"/>
      <c r="J1" s="13" t="s">
        <v>2046</v>
      </c>
      <c r="K1" s="14" t="s">
        <v>2004</v>
      </c>
      <c r="L1" s="15" t="s">
        <v>2017</v>
      </c>
      <c r="M1" s="16" t="s">
        <v>2363</v>
      </c>
      <c r="N1" s="17" t="s">
        <v>2016</v>
      </c>
    </row>
    <row r="2" spans="1:36" ht="12.75" thickTop="1"/>
    <row r="3" spans="1:36" ht="12.75" customHeight="1">
      <c r="E3" s="7" t="str">
        <f>MID(CHOOSE(WEEKDAY(DATE(MasterSheet!$B1,MasterSheet!$A1,Table_ExternalData_1[[#Headers],[1]])),"Sunday","Monday","Tuesday","Wednesday","Thursday","Friday","Saturday"),1,3)</f>
        <v>Sun</v>
      </c>
      <c r="F3" s="7" t="str">
        <f>MID(CHOOSE(WEEKDAY(DATE(MasterSheet!$B1,MasterSheet!$A1,Table_ExternalData_1[[#Headers],[2]])),"Sunday","Monday","Tuesday","Wednesday","Thursday","Friday","Saturday"),1,3)</f>
        <v>Mon</v>
      </c>
      <c r="G3" s="7" t="str">
        <f>MID(CHOOSE(WEEKDAY(DATE(MasterSheet!$B1,MasterSheet!$A1,Table_ExternalData_1[[#Headers],[3]])),"Sunday","Monday","Tuesday","Wednesday","Thursday","Friday","Saturday"),1,3)</f>
        <v>Tue</v>
      </c>
      <c r="H3" s="7" t="str">
        <f>MID(CHOOSE(WEEKDAY(DATE(MasterSheet!$B1,MasterSheet!$A1,Table_ExternalData_1[[#Headers],[4]])),"Sunday","Monday","Tuesday","Wednesday","Thursday","Friday","Saturday"),1,3)</f>
        <v>Wed</v>
      </c>
      <c r="I3" s="7" t="str">
        <f>MID(CHOOSE(WEEKDAY(DATE(MasterSheet!$B1,MasterSheet!$A1,Table_ExternalData_1[[#Headers],[5]])),"Sunday","Monday","Tuesday","Wednesday","Thursday","Friday","Saturday"),1,3)</f>
        <v>Thu</v>
      </c>
      <c r="J3" s="7" t="str">
        <f>MID(CHOOSE(WEEKDAY(DATE(MasterSheet!$B1,MasterSheet!$A1,Table_ExternalData_1[[#Headers],[6]])),"Sunday","Monday","Tuesday","Wednesday","Thursday","Friday","Saturday"),1,3)</f>
        <v>Fri</v>
      </c>
      <c r="K3" s="7" t="str">
        <f>MID(CHOOSE(WEEKDAY(DATE(MasterSheet!$B1,MasterSheet!$A1,Table_ExternalData_1[[#Headers],[7]])),"Sunday","Monday","Tuesday","Wednesday","Thursday","Friday","Saturday"),1,3)</f>
        <v>Sat</v>
      </c>
      <c r="L3" s="7" t="str">
        <f>MID(CHOOSE(WEEKDAY(DATE(MasterSheet!$B1,MasterSheet!$A1,Table_ExternalData_1[[#Headers],[8]])),"Sunday","Monday","Tuesday","Wednesday","Thursday","Friday","Saturday"),1,3)</f>
        <v>Sun</v>
      </c>
      <c r="M3" s="7" t="str">
        <f>MID(CHOOSE(WEEKDAY(DATE(MasterSheet!$B1,MasterSheet!$A1,Table_ExternalData_1[[#Headers],[9]])),"Sunday","Monday","Tuesday","Wednesday","Thursday","Friday","Saturday"),1,3)</f>
        <v>Mon</v>
      </c>
      <c r="N3" s="7" t="str">
        <f>MID(CHOOSE(WEEKDAY(DATE(MasterSheet!$B1,MasterSheet!$A1,Table_ExternalData_1[[#Headers],[10]])),"Sunday","Monday","Tuesday","Wednesday","Thursday","Friday","Saturday"),1,3)</f>
        <v>Tue</v>
      </c>
      <c r="O3" s="7" t="str">
        <f>MID(CHOOSE(WEEKDAY(DATE(MasterSheet!$B1,MasterSheet!$A1,Table_ExternalData_1[[#Headers],[11]])),"Sunday","Monday","Tuesday","Wednesday","Thursday","Friday","Saturday"),1,3)</f>
        <v>Wed</v>
      </c>
      <c r="P3" s="7" t="str">
        <f>MID(CHOOSE(WEEKDAY(DATE(MasterSheet!$B1,MasterSheet!$A1,Table_ExternalData_1[[#Headers],[12]])),"Sunday","Monday","Tuesday","Wednesday","Thursday","Friday","Saturday"),1,3)</f>
        <v>Thu</v>
      </c>
      <c r="Q3" s="7" t="str">
        <f>MID(CHOOSE(WEEKDAY(DATE(MasterSheet!$B1,MasterSheet!$A1,Table_ExternalData_1[[#Headers],[13]])),"Sunday","Monday","Tuesday","Wednesday","Thursday","Friday","Saturday"),1,3)</f>
        <v>Fri</v>
      </c>
      <c r="R3" s="7" t="str">
        <f>MID(CHOOSE(WEEKDAY(DATE(MasterSheet!$B1,MasterSheet!$A1,Table_ExternalData_1[[#Headers],[14]])),"Sunday","Monday","Tuesday","Wednesday","Thursday","Friday","Saturday"),1,3)</f>
        <v>Sat</v>
      </c>
      <c r="S3" s="7" t="str">
        <f>MID(CHOOSE(WEEKDAY(DATE(MasterSheet!$B1,MasterSheet!$A1,Table_ExternalData_1[[#Headers],[15]])),"Sunday","Monday","Tuesday","Wednesday","Thursday","Friday","Saturday"),1,3)</f>
        <v>Sun</v>
      </c>
      <c r="T3" s="7" t="str">
        <f>MID(CHOOSE(WEEKDAY(DATE(MasterSheet!$B1,MasterSheet!$A1,Table_ExternalData_1[[#Headers],[16]])),"Sunday","Monday","Tuesday","Wednesday","Thursday","Friday","Saturday"),1,3)</f>
        <v>Mon</v>
      </c>
      <c r="U3" s="7" t="str">
        <f>MID(CHOOSE(WEEKDAY(DATE(MasterSheet!$B1,MasterSheet!$A1,Table_ExternalData_1[[#Headers],[17]])),"Sunday","Monday","Tuesday","Wednesday","Thursday","Friday","Saturday"),1,3)</f>
        <v>Tue</v>
      </c>
      <c r="V3" s="7" t="str">
        <f>MID(CHOOSE(WEEKDAY(DATE(MasterSheet!$B1,MasterSheet!$A1,Table_ExternalData_1[[#Headers],[18]])),"Sunday","Monday","Tuesday","Wednesday","Thursday","Friday","Saturday"),1,3)</f>
        <v>Wed</v>
      </c>
      <c r="W3" s="7" t="str">
        <f>MID(CHOOSE(WEEKDAY(DATE(MasterSheet!$B1,MasterSheet!$A1,Table_ExternalData_1[[#Headers],[19]])),"Sunday","Monday","Tuesday","Wednesday","Thursday","Friday","Saturday"),1,3)</f>
        <v>Thu</v>
      </c>
      <c r="X3" s="7" t="str">
        <f>MID(CHOOSE(WEEKDAY(DATE(MasterSheet!$B1,MasterSheet!$A1,Table_ExternalData_1[[#Headers],[20]])),"Sunday","Monday","Tuesday","Wednesday","Thursday","Friday","Saturday"),1,3)</f>
        <v>Fri</v>
      </c>
      <c r="Y3" s="7" t="str">
        <f>MID(CHOOSE(WEEKDAY(DATE(MasterSheet!$B1,MasterSheet!$A1,Table_ExternalData_1[[#Headers],[21]])),"Sunday","Monday","Tuesday","Wednesday","Thursday","Friday","Saturday"),1,3)</f>
        <v>Sat</v>
      </c>
      <c r="Z3" s="7" t="str">
        <f>MID(CHOOSE(WEEKDAY(DATE(MasterSheet!$B1,MasterSheet!$A1,Table_ExternalData_1[[#Headers],[22]])),"Sunday","Monday","Tuesday","Wednesday","Thursday","Friday","Saturday"),1,3)</f>
        <v>Sun</v>
      </c>
      <c r="AA3" s="7" t="str">
        <f>MID(CHOOSE(WEEKDAY(DATE(MasterSheet!$B1,MasterSheet!$A1,Table_ExternalData_1[[#Headers],[23]])),"Sunday","Monday","Tuesday","Wednesday","Thursday","Friday","Saturday"),1,3)</f>
        <v>Mon</v>
      </c>
      <c r="AB3" s="7" t="str">
        <f>MID(CHOOSE(WEEKDAY(DATE(MasterSheet!$B1,MasterSheet!$A1,Table_ExternalData_1[[#Headers],[24]])),"Sunday","Monday","Tuesday","Wednesday","Thursday","Friday","Saturday"),1,3)</f>
        <v>Tue</v>
      </c>
      <c r="AC3" s="7" t="str">
        <f>MID(CHOOSE(WEEKDAY(DATE(MasterSheet!$B1,MasterSheet!$A1,Table_ExternalData_1[[#Headers],[25]])),"Sunday","Monday","Tuesday","Wednesday","Thursday","Friday","Saturday"),1,3)</f>
        <v>Wed</v>
      </c>
      <c r="AD3" s="7" t="str">
        <f>MID(CHOOSE(WEEKDAY(DATE(MasterSheet!$B1,MasterSheet!$A1,Table_ExternalData_1[[#Headers],[26]])),"Sunday","Monday","Tuesday","Wednesday","Thursday","Friday","Saturday"),1,3)</f>
        <v>Thu</v>
      </c>
      <c r="AE3" s="7" t="str">
        <f>MID(CHOOSE(WEEKDAY(DATE(MasterSheet!$B1,MasterSheet!$A1,Table_ExternalData_1[[#Headers],[27]])),"Sunday","Monday","Tuesday","Wednesday","Thursday","Friday","Saturday"),1,3)</f>
        <v>Fri</v>
      </c>
      <c r="AF3" s="7" t="str">
        <f>MID(CHOOSE(WEEKDAY(DATE(MasterSheet!$B1,MasterSheet!$A1,Table_ExternalData_1[[#Headers],[28]])),"Sunday","Monday","Tuesday","Wednesday","Thursday","Friday","Saturday"),1,3)</f>
        <v>Sat</v>
      </c>
      <c r="AG3" s="7" t="str">
        <f>MID(CHOOSE(WEEKDAY(DATE(MasterSheet!$B1,MasterSheet!$A1,Table_ExternalData_1[[#Headers],[29]])),"Sunday","Monday","Tuesday","Wednesday","Thursday","Friday","Saturday"),1,3)</f>
        <v>Sun</v>
      </c>
      <c r="AH3" s="7" t="str">
        <f>MID(CHOOSE(WEEKDAY(DATE(MasterSheet!$B1,MasterSheet!$A1,Table_ExternalData_1[[#Headers],[30]])),"Sunday","Monday","Tuesday","Wednesday","Thursday","Friday","Saturday"),1,3)</f>
        <v>Mon</v>
      </c>
      <c r="AI3" s="7" t="str">
        <f>MID(CHOOSE(WEEKDAY(DATE(MasterSheet!$B1,MasterSheet!$A1,Table_ExternalData_1[[#Headers],[31]])),"Sunday","Monday","Tuesday","Wednesday","Thursday","Friday","Saturday"),1,3)</f>
        <v>Tue</v>
      </c>
    </row>
    <row r="4" spans="1:36">
      <c r="A4" s="1" t="s">
        <v>2</v>
      </c>
      <c r="B4" s="1" t="s">
        <v>588</v>
      </c>
      <c r="C4" s="1" t="s">
        <v>589</v>
      </c>
      <c r="D4" s="1" t="s">
        <v>2003</v>
      </c>
      <c r="E4" s="1" t="s">
        <v>1643</v>
      </c>
      <c r="F4" s="1" t="s">
        <v>1644</v>
      </c>
      <c r="G4" s="1" t="s">
        <v>1645</v>
      </c>
      <c r="H4" s="1" t="s">
        <v>1646</v>
      </c>
      <c r="I4" s="1" t="s">
        <v>1647</v>
      </c>
      <c r="J4" s="1" t="s">
        <v>1648</v>
      </c>
      <c r="K4" s="1" t="s">
        <v>1649</v>
      </c>
      <c r="L4" s="1" t="s">
        <v>1650</v>
      </c>
      <c r="M4" s="1" t="s">
        <v>1651</v>
      </c>
      <c r="N4" s="1" t="s">
        <v>1652</v>
      </c>
      <c r="O4" s="1" t="s">
        <v>1653</v>
      </c>
      <c r="P4" s="1" t="s">
        <v>1654</v>
      </c>
      <c r="Q4" s="1" t="s">
        <v>1655</v>
      </c>
      <c r="R4" s="1" t="s">
        <v>1656</v>
      </c>
      <c r="S4" s="1" t="s">
        <v>1657</v>
      </c>
      <c r="T4" s="1" t="s">
        <v>1658</v>
      </c>
      <c r="U4" s="1" t="s">
        <v>1659</v>
      </c>
      <c r="V4" s="1" t="s">
        <v>1660</v>
      </c>
      <c r="W4" s="1" t="s">
        <v>1661</v>
      </c>
      <c r="X4" s="1" t="s">
        <v>1662</v>
      </c>
      <c r="Y4" s="1" t="s">
        <v>1663</v>
      </c>
      <c r="Z4" s="1" t="s">
        <v>1664</v>
      </c>
      <c r="AA4" s="1" t="s">
        <v>1665</v>
      </c>
      <c r="AB4" s="1" t="s">
        <v>1666</v>
      </c>
      <c r="AC4" s="1" t="s">
        <v>1667</v>
      </c>
      <c r="AD4" s="1" t="s">
        <v>1668</v>
      </c>
      <c r="AE4" s="1" t="s">
        <v>1669</v>
      </c>
      <c r="AF4" s="1" t="s">
        <v>1670</v>
      </c>
      <c r="AG4" s="1" t="s">
        <v>1671</v>
      </c>
      <c r="AH4" s="1" t="s">
        <v>1672</v>
      </c>
      <c r="AI4" s="1" t="s">
        <v>1673</v>
      </c>
      <c r="AJ4" s="1" t="s">
        <v>1638</v>
      </c>
    </row>
    <row r="5" spans="1:36">
      <c r="A5" s="1" t="s">
        <v>2342</v>
      </c>
      <c r="C5" s="1" t="s">
        <v>2376</v>
      </c>
      <c r="D5" s="11" t="s">
        <v>2046</v>
      </c>
      <c r="E5" s="10">
        <f>SUMIFS(IsQList,IsIList,Table_ExternalData_15[[#This Row],[item_key]],IsITypeList,Table_ExternalData_15[[#This Row],[IType]],IsDList,Table_ExternalData_15[[#Headers],[1]])</f>
        <v>0</v>
      </c>
      <c r="F5" s="10">
        <f>SUMIFS(IsQList,IsIList,Table_ExternalData_15[[#This Row],[item_key]],IsITypeList,Table_ExternalData_15[[#This Row],[IType]],IsDList,Table_ExternalData_15[[#Headers],[2]])</f>
        <v>0</v>
      </c>
      <c r="G5" s="10">
        <f>SUMIFS(IsQList,IsIList,Table_ExternalData_15[[#This Row],[item_key]],IsITypeList,Table_ExternalData_15[[#This Row],[IType]],IsDList,Table_ExternalData_15[[#Headers],[3]])</f>
        <v>0</v>
      </c>
      <c r="H5" s="10">
        <f>SUMIFS(IsQList,IsIList,Table_ExternalData_15[[#This Row],[item_key]],IsITypeList,Table_ExternalData_15[[#This Row],[IType]],IsDList,Table_ExternalData_15[[#Headers],[4]])</f>
        <v>0</v>
      </c>
      <c r="I5" s="10">
        <f>SUMIFS(IsQList,IsIList,Table_ExternalData_15[[#This Row],[item_key]],IsITypeList,Table_ExternalData_15[[#This Row],[IType]],IsDList,Table_ExternalData_15[[#Headers],[5]])</f>
        <v>0</v>
      </c>
      <c r="J5" s="10">
        <f>SUMIFS(IsQList,IsIList,Table_ExternalData_15[[#This Row],[item_key]],IsITypeList,Table_ExternalData_15[[#This Row],[IType]],IsDList,Table_ExternalData_15[[#Headers],[6]])</f>
        <v>0</v>
      </c>
      <c r="K5" s="10">
        <f>SUMIFS(IsQList,IsIList,Table_ExternalData_15[[#This Row],[item_key]],IsITypeList,Table_ExternalData_15[[#This Row],[IType]],IsDList,Table_ExternalData_15[[#Headers],[7]])</f>
        <v>0</v>
      </c>
      <c r="L5" s="10">
        <f>SUMIFS(IsQList,IsIList,Table_ExternalData_15[[#This Row],[item_key]],IsITypeList,Table_ExternalData_15[[#This Row],[IType]],IsDList,Table_ExternalData_15[[#Headers],[8]])</f>
        <v>0</v>
      </c>
      <c r="M5" s="10">
        <f>SUMIFS(IsQList,IsIList,Table_ExternalData_15[[#This Row],[item_key]],IsITypeList,Table_ExternalData_15[[#This Row],[IType]],IsDList,Table_ExternalData_15[[#Headers],[9]])</f>
        <v>0</v>
      </c>
      <c r="N5" s="10">
        <f>SUMIFS(IsQList,IsIList,Table_ExternalData_15[[#This Row],[item_key]],IsITypeList,Table_ExternalData_15[[#This Row],[IType]],IsDList,Table_ExternalData_15[[#Headers],[10]])</f>
        <v>0</v>
      </c>
      <c r="O5" s="10">
        <f>SUMIFS(IsQList,IsIList,Table_ExternalData_15[[#This Row],[item_key]],IsITypeList,Table_ExternalData_15[[#This Row],[IType]],IsDList,Table_ExternalData_15[[#Headers],[11]])</f>
        <v>0</v>
      </c>
      <c r="P5" s="10">
        <f>SUMIFS(IsQList,IsIList,Table_ExternalData_15[[#This Row],[item_key]],IsITypeList,Table_ExternalData_15[[#This Row],[IType]],IsDList,Table_ExternalData_15[[#Headers],[12]])</f>
        <v>0</v>
      </c>
      <c r="Q5" s="10">
        <f>SUMIFS(IsQList,IsIList,Table_ExternalData_15[[#This Row],[item_key]],IsITypeList,Table_ExternalData_15[[#This Row],[IType]],IsDList,Table_ExternalData_15[[#Headers],[13]])</f>
        <v>0</v>
      </c>
      <c r="R5" s="10">
        <f>SUMIFS(IsQList,IsIList,Table_ExternalData_15[[#This Row],[item_key]],IsITypeList,Table_ExternalData_15[[#This Row],[IType]],IsDList,Table_ExternalData_15[[#Headers],[14]])</f>
        <v>0</v>
      </c>
      <c r="S5" s="10">
        <f>SUMIFS(IsQList,IsIList,Table_ExternalData_15[[#This Row],[item_key]],IsITypeList,Table_ExternalData_15[[#This Row],[IType]],IsDList,Table_ExternalData_15[[#Headers],[15]])</f>
        <v>0</v>
      </c>
      <c r="T5" s="10">
        <f>SUMIFS(IsQList,IsIList,Table_ExternalData_15[[#This Row],[item_key]],IsITypeList,Table_ExternalData_15[[#This Row],[IType]],IsDList,Table_ExternalData_15[[#Headers],[16]])</f>
        <v>0</v>
      </c>
      <c r="U5" s="10">
        <f>SUMIFS(IsQList,IsIList,Table_ExternalData_15[[#This Row],[item_key]],IsITypeList,Table_ExternalData_15[[#This Row],[IType]],IsDList,Table_ExternalData_15[[#Headers],[17]])</f>
        <v>0</v>
      </c>
      <c r="V5" s="10">
        <f>SUMIFS(IsQList,IsIList,Table_ExternalData_15[[#This Row],[item_key]],IsITypeList,Table_ExternalData_15[[#This Row],[IType]],IsDList,Table_ExternalData_15[[#Headers],[18]])</f>
        <v>0</v>
      </c>
      <c r="W5" s="10">
        <f>SUMIFS(IsQList,IsIList,Table_ExternalData_15[[#This Row],[item_key]],IsITypeList,Table_ExternalData_15[[#This Row],[IType]],IsDList,Table_ExternalData_15[[#Headers],[19]])</f>
        <v>0</v>
      </c>
      <c r="X5" s="10">
        <f>SUMIFS(IsQList,IsIList,Table_ExternalData_15[[#This Row],[item_key]],IsITypeList,Table_ExternalData_15[[#This Row],[IType]],IsDList,Table_ExternalData_15[[#Headers],[20]])</f>
        <v>0</v>
      </c>
      <c r="Y5" s="10">
        <f>SUMIFS(IsQList,IsIList,Table_ExternalData_15[[#This Row],[item_key]],IsITypeList,Table_ExternalData_15[[#This Row],[IType]],IsDList,Table_ExternalData_15[[#Headers],[21]])</f>
        <v>0</v>
      </c>
      <c r="Z5" s="10">
        <f>SUMIFS(IsQList,IsIList,Table_ExternalData_15[[#This Row],[item_key]],IsITypeList,Table_ExternalData_15[[#This Row],[IType]],IsDList,Table_ExternalData_15[[#Headers],[22]])</f>
        <v>0</v>
      </c>
      <c r="AA5" s="10">
        <f>SUMIFS(IsQList,IsIList,Table_ExternalData_15[[#This Row],[item_key]],IsITypeList,Table_ExternalData_15[[#This Row],[IType]],IsDList,Table_ExternalData_15[[#Headers],[23]])</f>
        <v>0</v>
      </c>
      <c r="AB5" s="10">
        <f>SUMIFS(IsQList,IsIList,Table_ExternalData_15[[#This Row],[item_key]],IsITypeList,Table_ExternalData_15[[#This Row],[IType]],IsDList,Table_ExternalData_15[[#Headers],[24]])</f>
        <v>0</v>
      </c>
      <c r="AC5" s="10">
        <f>SUMIFS(IsQList,IsIList,Table_ExternalData_15[[#This Row],[item_key]],IsITypeList,Table_ExternalData_15[[#This Row],[IType]],IsDList,Table_ExternalData_15[[#Headers],[25]])</f>
        <v>0</v>
      </c>
      <c r="AD5" s="10">
        <f>SUMIFS(IsQList,IsIList,Table_ExternalData_15[[#This Row],[item_key]],IsITypeList,Table_ExternalData_15[[#This Row],[IType]],IsDList,Table_ExternalData_15[[#Headers],[26]])</f>
        <v>0</v>
      </c>
      <c r="AE5" s="10">
        <f>SUMIFS(IsQList,IsIList,Table_ExternalData_15[[#This Row],[item_key]],IsITypeList,Table_ExternalData_15[[#This Row],[IType]],IsDList,Table_ExternalData_15[[#Headers],[27]])</f>
        <v>0</v>
      </c>
      <c r="AF5" s="10">
        <f>SUMIFS(IsQList,IsIList,Table_ExternalData_15[[#This Row],[item_key]],IsITypeList,Table_ExternalData_15[[#This Row],[IType]],IsDList,Table_ExternalData_15[[#Headers],[28]])</f>
        <v>0</v>
      </c>
      <c r="AG5" s="10">
        <f>SUMIFS(IsQList,IsIList,Table_ExternalData_15[[#This Row],[item_key]],IsITypeList,Table_ExternalData_15[[#This Row],[IType]],IsDList,Table_ExternalData_15[[#Headers],[29]])</f>
        <v>0</v>
      </c>
      <c r="AH5" s="10">
        <f>SUMIFS(IsQList,IsIList,Table_ExternalData_15[[#This Row],[item_key]],IsITypeList,Table_ExternalData_15[[#This Row],[IType]],IsDList,Table_ExternalData_15[[#Headers],[30]])</f>
        <v>0</v>
      </c>
      <c r="AI5" s="10">
        <f>SUMIFS(IsQList,IsIList,Table_ExternalData_15[[#This Row],[item_key]],IsITypeList,Table_ExternalData_15[[#This Row],[IType]],IsDList,Table_ExternalData_15[[#Headers],[31]])</f>
        <v>342.5</v>
      </c>
      <c r="AJ5" s="10">
        <f>SUM(Table_ExternalData_15[[#This Row],[1]:[31]])</f>
        <v>342.5</v>
      </c>
    </row>
    <row r="6" spans="1:36">
      <c r="A6" s="1" t="s">
        <v>2343</v>
      </c>
      <c r="C6" s="1" t="s">
        <v>2377</v>
      </c>
      <c r="D6" s="11" t="s">
        <v>2046</v>
      </c>
      <c r="E6" s="10">
        <f>SUMIFS(IsQList,IsIList,Table_ExternalData_15[[#This Row],[item_key]],IsITypeList,Table_ExternalData_15[[#This Row],[IType]],IsDList,Table_ExternalData_15[[#Headers],[1]])</f>
        <v>0</v>
      </c>
      <c r="F6" s="10">
        <f>SUMIFS(IsQList,IsIList,Table_ExternalData_15[[#This Row],[item_key]],IsITypeList,Table_ExternalData_15[[#This Row],[IType]],IsDList,Table_ExternalData_15[[#Headers],[2]])</f>
        <v>0</v>
      </c>
      <c r="G6" s="10">
        <f>SUMIFS(IsQList,IsIList,Table_ExternalData_15[[#This Row],[item_key]],IsITypeList,Table_ExternalData_15[[#This Row],[IType]],IsDList,Table_ExternalData_15[[#Headers],[3]])</f>
        <v>0</v>
      </c>
      <c r="H6" s="10">
        <f>SUMIFS(IsQList,IsIList,Table_ExternalData_15[[#This Row],[item_key]],IsITypeList,Table_ExternalData_15[[#This Row],[IType]],IsDList,Table_ExternalData_15[[#Headers],[4]])</f>
        <v>0</v>
      </c>
      <c r="I6" s="10">
        <f>SUMIFS(IsQList,IsIList,Table_ExternalData_15[[#This Row],[item_key]],IsITypeList,Table_ExternalData_15[[#This Row],[IType]],IsDList,Table_ExternalData_15[[#Headers],[5]])</f>
        <v>0</v>
      </c>
      <c r="J6" s="10">
        <f>SUMIFS(IsQList,IsIList,Table_ExternalData_15[[#This Row],[item_key]],IsITypeList,Table_ExternalData_15[[#This Row],[IType]],IsDList,Table_ExternalData_15[[#Headers],[6]])</f>
        <v>0</v>
      </c>
      <c r="K6" s="10">
        <f>SUMIFS(IsQList,IsIList,Table_ExternalData_15[[#This Row],[item_key]],IsITypeList,Table_ExternalData_15[[#This Row],[IType]],IsDList,Table_ExternalData_15[[#Headers],[7]])</f>
        <v>0</v>
      </c>
      <c r="L6" s="10">
        <f>SUMIFS(IsQList,IsIList,Table_ExternalData_15[[#This Row],[item_key]],IsITypeList,Table_ExternalData_15[[#This Row],[IType]],IsDList,Table_ExternalData_15[[#Headers],[8]])</f>
        <v>0</v>
      </c>
      <c r="M6" s="10">
        <f>SUMIFS(IsQList,IsIList,Table_ExternalData_15[[#This Row],[item_key]],IsITypeList,Table_ExternalData_15[[#This Row],[IType]],IsDList,Table_ExternalData_15[[#Headers],[9]])</f>
        <v>0</v>
      </c>
      <c r="N6" s="10">
        <f>SUMIFS(IsQList,IsIList,Table_ExternalData_15[[#This Row],[item_key]],IsITypeList,Table_ExternalData_15[[#This Row],[IType]],IsDList,Table_ExternalData_15[[#Headers],[10]])</f>
        <v>0</v>
      </c>
      <c r="O6" s="10">
        <f>SUMIFS(IsQList,IsIList,Table_ExternalData_15[[#This Row],[item_key]],IsITypeList,Table_ExternalData_15[[#This Row],[IType]],IsDList,Table_ExternalData_15[[#Headers],[11]])</f>
        <v>0</v>
      </c>
      <c r="P6" s="10">
        <f>SUMIFS(IsQList,IsIList,Table_ExternalData_15[[#This Row],[item_key]],IsITypeList,Table_ExternalData_15[[#This Row],[IType]],IsDList,Table_ExternalData_15[[#Headers],[12]])</f>
        <v>0</v>
      </c>
      <c r="Q6" s="10">
        <f>SUMIFS(IsQList,IsIList,Table_ExternalData_15[[#This Row],[item_key]],IsITypeList,Table_ExternalData_15[[#This Row],[IType]],IsDList,Table_ExternalData_15[[#Headers],[13]])</f>
        <v>0</v>
      </c>
      <c r="R6" s="10">
        <f>SUMIFS(IsQList,IsIList,Table_ExternalData_15[[#This Row],[item_key]],IsITypeList,Table_ExternalData_15[[#This Row],[IType]],IsDList,Table_ExternalData_15[[#Headers],[14]])</f>
        <v>0</v>
      </c>
      <c r="S6" s="10">
        <f>SUMIFS(IsQList,IsIList,Table_ExternalData_15[[#This Row],[item_key]],IsITypeList,Table_ExternalData_15[[#This Row],[IType]],IsDList,Table_ExternalData_15[[#Headers],[15]])</f>
        <v>0</v>
      </c>
      <c r="T6" s="10">
        <f>SUMIFS(IsQList,IsIList,Table_ExternalData_15[[#This Row],[item_key]],IsITypeList,Table_ExternalData_15[[#This Row],[IType]],IsDList,Table_ExternalData_15[[#Headers],[16]])</f>
        <v>0</v>
      </c>
      <c r="U6" s="10">
        <f>SUMIFS(IsQList,IsIList,Table_ExternalData_15[[#This Row],[item_key]],IsITypeList,Table_ExternalData_15[[#This Row],[IType]],IsDList,Table_ExternalData_15[[#Headers],[17]])</f>
        <v>0</v>
      </c>
      <c r="V6" s="10">
        <f>SUMIFS(IsQList,IsIList,Table_ExternalData_15[[#This Row],[item_key]],IsITypeList,Table_ExternalData_15[[#This Row],[IType]],IsDList,Table_ExternalData_15[[#Headers],[18]])</f>
        <v>0</v>
      </c>
      <c r="W6" s="10">
        <f>SUMIFS(IsQList,IsIList,Table_ExternalData_15[[#This Row],[item_key]],IsITypeList,Table_ExternalData_15[[#This Row],[IType]],IsDList,Table_ExternalData_15[[#Headers],[19]])</f>
        <v>0</v>
      </c>
      <c r="X6" s="10">
        <f>SUMIFS(IsQList,IsIList,Table_ExternalData_15[[#This Row],[item_key]],IsITypeList,Table_ExternalData_15[[#This Row],[IType]],IsDList,Table_ExternalData_15[[#Headers],[20]])</f>
        <v>0</v>
      </c>
      <c r="Y6" s="10">
        <f>SUMIFS(IsQList,IsIList,Table_ExternalData_15[[#This Row],[item_key]],IsITypeList,Table_ExternalData_15[[#This Row],[IType]],IsDList,Table_ExternalData_15[[#Headers],[21]])</f>
        <v>0</v>
      </c>
      <c r="Z6" s="10">
        <f>SUMIFS(IsQList,IsIList,Table_ExternalData_15[[#This Row],[item_key]],IsITypeList,Table_ExternalData_15[[#This Row],[IType]],IsDList,Table_ExternalData_15[[#Headers],[22]])</f>
        <v>0</v>
      </c>
      <c r="AA6" s="10">
        <f>SUMIFS(IsQList,IsIList,Table_ExternalData_15[[#This Row],[item_key]],IsITypeList,Table_ExternalData_15[[#This Row],[IType]],IsDList,Table_ExternalData_15[[#Headers],[23]])</f>
        <v>0</v>
      </c>
      <c r="AB6" s="10">
        <f>SUMIFS(IsQList,IsIList,Table_ExternalData_15[[#This Row],[item_key]],IsITypeList,Table_ExternalData_15[[#This Row],[IType]],IsDList,Table_ExternalData_15[[#Headers],[24]])</f>
        <v>0</v>
      </c>
      <c r="AC6" s="10">
        <f>SUMIFS(IsQList,IsIList,Table_ExternalData_15[[#This Row],[item_key]],IsITypeList,Table_ExternalData_15[[#This Row],[IType]],IsDList,Table_ExternalData_15[[#Headers],[25]])</f>
        <v>0</v>
      </c>
      <c r="AD6" s="10">
        <f>SUMIFS(IsQList,IsIList,Table_ExternalData_15[[#This Row],[item_key]],IsITypeList,Table_ExternalData_15[[#This Row],[IType]],IsDList,Table_ExternalData_15[[#Headers],[26]])</f>
        <v>0</v>
      </c>
      <c r="AE6" s="10">
        <f>SUMIFS(IsQList,IsIList,Table_ExternalData_15[[#This Row],[item_key]],IsITypeList,Table_ExternalData_15[[#This Row],[IType]],IsDList,Table_ExternalData_15[[#Headers],[27]])</f>
        <v>0</v>
      </c>
      <c r="AF6" s="10">
        <f>SUMIFS(IsQList,IsIList,Table_ExternalData_15[[#This Row],[item_key]],IsITypeList,Table_ExternalData_15[[#This Row],[IType]],IsDList,Table_ExternalData_15[[#Headers],[28]])</f>
        <v>0</v>
      </c>
      <c r="AG6" s="10">
        <f>SUMIFS(IsQList,IsIList,Table_ExternalData_15[[#This Row],[item_key]],IsITypeList,Table_ExternalData_15[[#This Row],[IType]],IsDList,Table_ExternalData_15[[#Headers],[29]])</f>
        <v>0</v>
      </c>
      <c r="AH6" s="10">
        <f>SUMIFS(IsQList,IsIList,Table_ExternalData_15[[#This Row],[item_key]],IsITypeList,Table_ExternalData_15[[#This Row],[IType]],IsDList,Table_ExternalData_15[[#Headers],[30]])</f>
        <v>0</v>
      </c>
      <c r="AI6" s="10">
        <f>SUMIFS(IsQList,IsIList,Table_ExternalData_15[[#This Row],[item_key]],IsITypeList,Table_ExternalData_15[[#This Row],[IType]],IsDList,Table_ExternalData_15[[#Headers],[31]])</f>
        <v>0</v>
      </c>
      <c r="AJ6" s="10">
        <f>SUM(Table_ExternalData_15[[#This Row],[1]:[31]])</f>
        <v>0</v>
      </c>
    </row>
    <row r="7" spans="1:36">
      <c r="A7" s="1" t="s">
        <v>2045</v>
      </c>
      <c r="B7" s="1" t="s">
        <v>2378</v>
      </c>
      <c r="C7" s="1" t="s">
        <v>2379</v>
      </c>
      <c r="D7" s="11" t="s">
        <v>2046</v>
      </c>
      <c r="E7" s="10">
        <f>SUMIFS(IsQList,IsIList,Table_ExternalData_15[[#This Row],[item_key]],IsITypeList,Table_ExternalData_15[[#This Row],[IType]],IsDList,Table_ExternalData_15[[#Headers],[1]])</f>
        <v>8</v>
      </c>
      <c r="F7" s="10">
        <f>SUMIFS(IsQList,IsIList,Table_ExternalData_15[[#This Row],[item_key]],IsITypeList,Table_ExternalData_15[[#This Row],[IType]],IsDList,Table_ExternalData_15[[#Headers],[2]])</f>
        <v>0</v>
      </c>
      <c r="G7" s="10">
        <f>SUMIFS(IsQList,IsIList,Table_ExternalData_15[[#This Row],[item_key]],IsITypeList,Table_ExternalData_15[[#This Row],[IType]],IsDList,Table_ExternalData_15[[#Headers],[3]])</f>
        <v>0</v>
      </c>
      <c r="H7" s="10">
        <f>SUMIFS(IsQList,IsIList,Table_ExternalData_15[[#This Row],[item_key]],IsITypeList,Table_ExternalData_15[[#This Row],[IType]],IsDList,Table_ExternalData_15[[#Headers],[4]])</f>
        <v>560</v>
      </c>
      <c r="I7" s="10">
        <f>SUMIFS(IsQList,IsIList,Table_ExternalData_15[[#This Row],[item_key]],IsITypeList,Table_ExternalData_15[[#This Row],[IType]],IsDList,Table_ExternalData_15[[#Headers],[5]])</f>
        <v>0</v>
      </c>
      <c r="J7" s="10">
        <f>SUMIFS(IsQList,IsIList,Table_ExternalData_15[[#This Row],[item_key]],IsITypeList,Table_ExternalData_15[[#This Row],[IType]],IsDList,Table_ExternalData_15[[#Headers],[6]])</f>
        <v>184</v>
      </c>
      <c r="K7" s="10">
        <f>SUMIFS(IsQList,IsIList,Table_ExternalData_15[[#This Row],[item_key]],IsITypeList,Table_ExternalData_15[[#This Row],[IType]],IsDList,Table_ExternalData_15[[#Headers],[7]])</f>
        <v>0</v>
      </c>
      <c r="L7" s="10">
        <f>SUMIFS(IsQList,IsIList,Table_ExternalData_15[[#This Row],[item_key]],IsITypeList,Table_ExternalData_15[[#This Row],[IType]],IsDList,Table_ExternalData_15[[#Headers],[8]])</f>
        <v>0</v>
      </c>
      <c r="M7" s="10">
        <f>SUMIFS(IsQList,IsIList,Table_ExternalData_15[[#This Row],[item_key]],IsITypeList,Table_ExternalData_15[[#This Row],[IType]],IsDList,Table_ExternalData_15[[#Headers],[9]])</f>
        <v>0</v>
      </c>
      <c r="N7" s="10">
        <f>SUMIFS(IsQList,IsIList,Table_ExternalData_15[[#This Row],[item_key]],IsITypeList,Table_ExternalData_15[[#This Row],[IType]],IsDList,Table_ExternalData_15[[#Headers],[10]])</f>
        <v>0</v>
      </c>
      <c r="O7" s="10">
        <f>SUMIFS(IsQList,IsIList,Table_ExternalData_15[[#This Row],[item_key]],IsITypeList,Table_ExternalData_15[[#This Row],[IType]],IsDList,Table_ExternalData_15[[#Headers],[11]])</f>
        <v>0</v>
      </c>
      <c r="P7" s="10">
        <f>SUMIFS(IsQList,IsIList,Table_ExternalData_15[[#This Row],[item_key]],IsITypeList,Table_ExternalData_15[[#This Row],[IType]],IsDList,Table_ExternalData_15[[#Headers],[12]])</f>
        <v>0</v>
      </c>
      <c r="Q7" s="10">
        <f>SUMIFS(IsQList,IsIList,Table_ExternalData_15[[#This Row],[item_key]],IsITypeList,Table_ExternalData_15[[#This Row],[IType]],IsDList,Table_ExternalData_15[[#Headers],[13]])</f>
        <v>0</v>
      </c>
      <c r="R7" s="10">
        <f>SUMIFS(IsQList,IsIList,Table_ExternalData_15[[#This Row],[item_key]],IsITypeList,Table_ExternalData_15[[#This Row],[IType]],IsDList,Table_ExternalData_15[[#Headers],[14]])</f>
        <v>0</v>
      </c>
      <c r="S7" s="10">
        <f>SUMIFS(IsQList,IsIList,Table_ExternalData_15[[#This Row],[item_key]],IsITypeList,Table_ExternalData_15[[#This Row],[IType]],IsDList,Table_ExternalData_15[[#Headers],[15]])</f>
        <v>0</v>
      </c>
      <c r="T7" s="10">
        <f>SUMIFS(IsQList,IsIList,Table_ExternalData_15[[#This Row],[item_key]],IsITypeList,Table_ExternalData_15[[#This Row],[IType]],IsDList,Table_ExternalData_15[[#Headers],[16]])</f>
        <v>0</v>
      </c>
      <c r="U7" s="10">
        <f>SUMIFS(IsQList,IsIList,Table_ExternalData_15[[#This Row],[item_key]],IsITypeList,Table_ExternalData_15[[#This Row],[IType]],IsDList,Table_ExternalData_15[[#Headers],[17]])</f>
        <v>0</v>
      </c>
      <c r="V7" s="10">
        <f>SUMIFS(IsQList,IsIList,Table_ExternalData_15[[#This Row],[item_key]],IsITypeList,Table_ExternalData_15[[#This Row],[IType]],IsDList,Table_ExternalData_15[[#Headers],[18]])</f>
        <v>0</v>
      </c>
      <c r="W7" s="10">
        <f>SUMIFS(IsQList,IsIList,Table_ExternalData_15[[#This Row],[item_key]],IsITypeList,Table_ExternalData_15[[#This Row],[IType]],IsDList,Table_ExternalData_15[[#Headers],[19]])</f>
        <v>0</v>
      </c>
      <c r="X7" s="10">
        <f>SUMIFS(IsQList,IsIList,Table_ExternalData_15[[#This Row],[item_key]],IsITypeList,Table_ExternalData_15[[#This Row],[IType]],IsDList,Table_ExternalData_15[[#Headers],[20]])</f>
        <v>0</v>
      </c>
      <c r="Y7" s="10">
        <f>SUMIFS(IsQList,IsIList,Table_ExternalData_15[[#This Row],[item_key]],IsITypeList,Table_ExternalData_15[[#This Row],[IType]],IsDList,Table_ExternalData_15[[#Headers],[21]])</f>
        <v>0</v>
      </c>
      <c r="Z7" s="10">
        <f>SUMIFS(IsQList,IsIList,Table_ExternalData_15[[#This Row],[item_key]],IsITypeList,Table_ExternalData_15[[#This Row],[IType]],IsDList,Table_ExternalData_15[[#Headers],[22]])</f>
        <v>0</v>
      </c>
      <c r="AA7" s="10">
        <f>SUMIFS(IsQList,IsIList,Table_ExternalData_15[[#This Row],[item_key]],IsITypeList,Table_ExternalData_15[[#This Row],[IType]],IsDList,Table_ExternalData_15[[#Headers],[23]])</f>
        <v>0</v>
      </c>
      <c r="AB7" s="10">
        <f>SUMIFS(IsQList,IsIList,Table_ExternalData_15[[#This Row],[item_key]],IsITypeList,Table_ExternalData_15[[#This Row],[IType]],IsDList,Table_ExternalData_15[[#Headers],[24]])</f>
        <v>0</v>
      </c>
      <c r="AC7" s="10">
        <f>SUMIFS(IsQList,IsIList,Table_ExternalData_15[[#This Row],[item_key]],IsITypeList,Table_ExternalData_15[[#This Row],[IType]],IsDList,Table_ExternalData_15[[#Headers],[25]])</f>
        <v>0</v>
      </c>
      <c r="AD7" s="10">
        <f>SUMIFS(IsQList,IsIList,Table_ExternalData_15[[#This Row],[item_key]],IsITypeList,Table_ExternalData_15[[#This Row],[IType]],IsDList,Table_ExternalData_15[[#Headers],[26]])</f>
        <v>0</v>
      </c>
      <c r="AE7" s="10">
        <f>SUMIFS(IsQList,IsIList,Table_ExternalData_15[[#This Row],[item_key]],IsITypeList,Table_ExternalData_15[[#This Row],[IType]],IsDList,Table_ExternalData_15[[#Headers],[27]])</f>
        <v>0</v>
      </c>
      <c r="AF7" s="10">
        <f>SUMIFS(IsQList,IsIList,Table_ExternalData_15[[#This Row],[item_key]],IsITypeList,Table_ExternalData_15[[#This Row],[IType]],IsDList,Table_ExternalData_15[[#Headers],[28]])</f>
        <v>8</v>
      </c>
      <c r="AG7" s="10">
        <f>SUMIFS(IsQList,IsIList,Table_ExternalData_15[[#This Row],[item_key]],IsITypeList,Table_ExternalData_15[[#This Row],[IType]],IsDList,Table_ExternalData_15[[#Headers],[29]])</f>
        <v>608</v>
      </c>
      <c r="AH7" s="10">
        <f>SUMIFS(IsQList,IsIList,Table_ExternalData_15[[#This Row],[item_key]],IsITypeList,Table_ExternalData_15[[#This Row],[IType]],IsDList,Table_ExternalData_15[[#Headers],[30]])</f>
        <v>0</v>
      </c>
      <c r="AI7" s="10">
        <f>SUMIFS(IsQList,IsIList,Table_ExternalData_15[[#This Row],[item_key]],IsITypeList,Table_ExternalData_15[[#This Row],[IType]],IsDList,Table_ExternalData_15[[#Headers],[31]])</f>
        <v>80</v>
      </c>
      <c r="AJ7" s="10">
        <f>SUM(Table_ExternalData_15[[#This Row],[1]:[31]])</f>
        <v>1448</v>
      </c>
    </row>
    <row r="8" spans="1:36">
      <c r="A8" s="1" t="s">
        <v>382</v>
      </c>
      <c r="B8" s="1" t="s">
        <v>623</v>
      </c>
      <c r="C8" s="1" t="s">
        <v>624</v>
      </c>
      <c r="D8" s="11" t="s">
        <v>2017</v>
      </c>
      <c r="E8" s="10">
        <f>SUMIFS(IsQList,IsIList,Table_ExternalData_15[[#This Row],[item_key]],IsITypeList,Table_ExternalData_15[[#This Row],[IType]],IsDList,Table_ExternalData_15[[#Headers],[1]])</f>
        <v>0</v>
      </c>
      <c r="F8" s="10">
        <f>SUMIFS(IsQList,IsIList,Table_ExternalData_15[[#This Row],[item_key]],IsITypeList,Table_ExternalData_15[[#This Row],[IType]],IsDList,Table_ExternalData_15[[#Headers],[2]])</f>
        <v>0</v>
      </c>
      <c r="G8" s="10">
        <f>SUMIFS(IsQList,IsIList,Table_ExternalData_15[[#This Row],[item_key]],IsITypeList,Table_ExternalData_15[[#This Row],[IType]],IsDList,Table_ExternalData_15[[#Headers],[3]])</f>
        <v>0</v>
      </c>
      <c r="H8" s="10">
        <f>SUMIFS(IsQList,IsIList,Table_ExternalData_15[[#This Row],[item_key]],IsITypeList,Table_ExternalData_15[[#This Row],[IType]],IsDList,Table_ExternalData_15[[#Headers],[4]])</f>
        <v>0</v>
      </c>
      <c r="I8" s="10">
        <f>SUMIFS(IsQList,IsIList,Table_ExternalData_15[[#This Row],[item_key]],IsITypeList,Table_ExternalData_15[[#This Row],[IType]],IsDList,Table_ExternalData_15[[#Headers],[5]])</f>
        <v>0</v>
      </c>
      <c r="J8" s="10">
        <f>SUMIFS(IsQList,IsIList,Table_ExternalData_15[[#This Row],[item_key]],IsITypeList,Table_ExternalData_15[[#This Row],[IType]],IsDList,Table_ExternalData_15[[#Headers],[6]])</f>
        <v>0</v>
      </c>
      <c r="K8" s="10">
        <f>SUMIFS(IsQList,IsIList,Table_ExternalData_15[[#This Row],[item_key]],IsITypeList,Table_ExternalData_15[[#This Row],[IType]],IsDList,Table_ExternalData_15[[#Headers],[7]])</f>
        <v>0</v>
      </c>
      <c r="L8" s="10">
        <f>SUMIFS(IsQList,IsIList,Table_ExternalData_15[[#This Row],[item_key]],IsITypeList,Table_ExternalData_15[[#This Row],[IType]],IsDList,Table_ExternalData_15[[#Headers],[8]])</f>
        <v>0</v>
      </c>
      <c r="M8" s="10">
        <f>SUMIFS(IsQList,IsIList,Table_ExternalData_15[[#This Row],[item_key]],IsITypeList,Table_ExternalData_15[[#This Row],[IType]],IsDList,Table_ExternalData_15[[#Headers],[9]])</f>
        <v>0</v>
      </c>
      <c r="N8" s="10">
        <f>SUMIFS(IsQList,IsIList,Table_ExternalData_15[[#This Row],[item_key]],IsITypeList,Table_ExternalData_15[[#This Row],[IType]],IsDList,Table_ExternalData_15[[#Headers],[10]])</f>
        <v>0</v>
      </c>
      <c r="O8" s="10">
        <f>SUMIFS(IsQList,IsIList,Table_ExternalData_15[[#This Row],[item_key]],IsITypeList,Table_ExternalData_15[[#This Row],[IType]],IsDList,Table_ExternalData_15[[#Headers],[11]])</f>
        <v>0</v>
      </c>
      <c r="P8" s="10">
        <f>SUMIFS(IsQList,IsIList,Table_ExternalData_15[[#This Row],[item_key]],IsITypeList,Table_ExternalData_15[[#This Row],[IType]],IsDList,Table_ExternalData_15[[#Headers],[12]])</f>
        <v>0</v>
      </c>
      <c r="Q8" s="10">
        <f>SUMIFS(IsQList,IsIList,Table_ExternalData_15[[#This Row],[item_key]],IsITypeList,Table_ExternalData_15[[#This Row],[IType]],IsDList,Table_ExternalData_15[[#Headers],[13]])</f>
        <v>0</v>
      </c>
      <c r="R8" s="10">
        <f>SUMIFS(IsQList,IsIList,Table_ExternalData_15[[#This Row],[item_key]],IsITypeList,Table_ExternalData_15[[#This Row],[IType]],IsDList,Table_ExternalData_15[[#Headers],[14]])</f>
        <v>0</v>
      </c>
      <c r="S8" s="10">
        <f>SUMIFS(IsQList,IsIList,Table_ExternalData_15[[#This Row],[item_key]],IsITypeList,Table_ExternalData_15[[#This Row],[IType]],IsDList,Table_ExternalData_15[[#Headers],[15]])</f>
        <v>0</v>
      </c>
      <c r="T8" s="10">
        <f>SUMIFS(IsQList,IsIList,Table_ExternalData_15[[#This Row],[item_key]],IsITypeList,Table_ExternalData_15[[#This Row],[IType]],IsDList,Table_ExternalData_15[[#Headers],[16]])</f>
        <v>0</v>
      </c>
      <c r="U8" s="10">
        <f>SUMIFS(IsQList,IsIList,Table_ExternalData_15[[#This Row],[item_key]],IsITypeList,Table_ExternalData_15[[#This Row],[IType]],IsDList,Table_ExternalData_15[[#Headers],[17]])</f>
        <v>0</v>
      </c>
      <c r="V8" s="10">
        <f>SUMIFS(IsQList,IsIList,Table_ExternalData_15[[#This Row],[item_key]],IsITypeList,Table_ExternalData_15[[#This Row],[IType]],IsDList,Table_ExternalData_15[[#Headers],[18]])</f>
        <v>0</v>
      </c>
      <c r="W8" s="10">
        <f>SUMIFS(IsQList,IsIList,Table_ExternalData_15[[#This Row],[item_key]],IsITypeList,Table_ExternalData_15[[#This Row],[IType]],IsDList,Table_ExternalData_15[[#Headers],[19]])</f>
        <v>0</v>
      </c>
      <c r="X8" s="10">
        <f>SUMIFS(IsQList,IsIList,Table_ExternalData_15[[#This Row],[item_key]],IsITypeList,Table_ExternalData_15[[#This Row],[IType]],IsDList,Table_ExternalData_15[[#Headers],[20]])</f>
        <v>0</v>
      </c>
      <c r="Y8" s="10">
        <f>SUMIFS(IsQList,IsIList,Table_ExternalData_15[[#This Row],[item_key]],IsITypeList,Table_ExternalData_15[[#This Row],[IType]],IsDList,Table_ExternalData_15[[#Headers],[21]])</f>
        <v>0</v>
      </c>
      <c r="Z8" s="10">
        <f>SUMIFS(IsQList,IsIList,Table_ExternalData_15[[#This Row],[item_key]],IsITypeList,Table_ExternalData_15[[#This Row],[IType]],IsDList,Table_ExternalData_15[[#Headers],[22]])</f>
        <v>0</v>
      </c>
      <c r="AA8" s="10">
        <f>SUMIFS(IsQList,IsIList,Table_ExternalData_15[[#This Row],[item_key]],IsITypeList,Table_ExternalData_15[[#This Row],[IType]],IsDList,Table_ExternalData_15[[#Headers],[23]])</f>
        <v>0</v>
      </c>
      <c r="AB8" s="10">
        <f>SUMIFS(IsQList,IsIList,Table_ExternalData_15[[#This Row],[item_key]],IsITypeList,Table_ExternalData_15[[#This Row],[IType]],IsDList,Table_ExternalData_15[[#Headers],[24]])</f>
        <v>0</v>
      </c>
      <c r="AC8" s="10">
        <f>SUMIFS(IsQList,IsIList,Table_ExternalData_15[[#This Row],[item_key]],IsITypeList,Table_ExternalData_15[[#This Row],[IType]],IsDList,Table_ExternalData_15[[#Headers],[25]])</f>
        <v>0</v>
      </c>
      <c r="AD8" s="10">
        <f>SUMIFS(IsQList,IsIList,Table_ExternalData_15[[#This Row],[item_key]],IsITypeList,Table_ExternalData_15[[#This Row],[IType]],IsDList,Table_ExternalData_15[[#Headers],[26]])</f>
        <v>0</v>
      </c>
      <c r="AE8" s="10">
        <f>SUMIFS(IsQList,IsIList,Table_ExternalData_15[[#This Row],[item_key]],IsITypeList,Table_ExternalData_15[[#This Row],[IType]],IsDList,Table_ExternalData_15[[#Headers],[27]])</f>
        <v>0</v>
      </c>
      <c r="AF8" s="10">
        <f>SUMIFS(IsQList,IsIList,Table_ExternalData_15[[#This Row],[item_key]],IsITypeList,Table_ExternalData_15[[#This Row],[IType]],IsDList,Table_ExternalData_15[[#Headers],[28]])</f>
        <v>0</v>
      </c>
      <c r="AG8" s="10">
        <f>SUMIFS(IsQList,IsIList,Table_ExternalData_15[[#This Row],[item_key]],IsITypeList,Table_ExternalData_15[[#This Row],[IType]],IsDList,Table_ExternalData_15[[#Headers],[29]])</f>
        <v>-6</v>
      </c>
      <c r="AH8" s="10">
        <f>SUMIFS(IsQList,IsIList,Table_ExternalData_15[[#This Row],[item_key]],IsITypeList,Table_ExternalData_15[[#This Row],[IType]],IsDList,Table_ExternalData_15[[#Headers],[30]])</f>
        <v>0</v>
      </c>
      <c r="AI8" s="10">
        <f>SUMIFS(IsQList,IsIList,Table_ExternalData_15[[#This Row],[item_key]],IsITypeList,Table_ExternalData_15[[#This Row],[IType]],IsDList,Table_ExternalData_15[[#Headers],[31]])</f>
        <v>0</v>
      </c>
      <c r="AJ8" s="10">
        <f>SUM(Table_ExternalData_15[[#This Row],[1]:[31]])</f>
        <v>-6</v>
      </c>
    </row>
    <row r="9" spans="1:36">
      <c r="A9" s="1" t="s">
        <v>491</v>
      </c>
      <c r="B9" s="1" t="s">
        <v>625</v>
      </c>
      <c r="C9" s="1" t="s">
        <v>626</v>
      </c>
      <c r="D9" s="11" t="s">
        <v>2017</v>
      </c>
      <c r="E9" s="10">
        <f>SUMIFS(IsQList,IsIList,Table_ExternalData_15[[#This Row],[item_key]],IsITypeList,Table_ExternalData_15[[#This Row],[IType]],IsDList,Table_ExternalData_15[[#Headers],[1]])</f>
        <v>0</v>
      </c>
      <c r="F9" s="10">
        <f>SUMIFS(IsQList,IsIList,Table_ExternalData_15[[#This Row],[item_key]],IsITypeList,Table_ExternalData_15[[#This Row],[IType]],IsDList,Table_ExternalData_15[[#Headers],[2]])</f>
        <v>0</v>
      </c>
      <c r="G9" s="10">
        <f>SUMIFS(IsQList,IsIList,Table_ExternalData_15[[#This Row],[item_key]],IsITypeList,Table_ExternalData_15[[#This Row],[IType]],IsDList,Table_ExternalData_15[[#Headers],[3]])</f>
        <v>0</v>
      </c>
      <c r="H9" s="10">
        <f>SUMIFS(IsQList,IsIList,Table_ExternalData_15[[#This Row],[item_key]],IsITypeList,Table_ExternalData_15[[#This Row],[IType]],IsDList,Table_ExternalData_15[[#Headers],[4]])</f>
        <v>0</v>
      </c>
      <c r="I9" s="10">
        <f>SUMIFS(IsQList,IsIList,Table_ExternalData_15[[#This Row],[item_key]],IsITypeList,Table_ExternalData_15[[#This Row],[IType]],IsDList,Table_ExternalData_15[[#Headers],[5]])</f>
        <v>0</v>
      </c>
      <c r="J9" s="10">
        <f>SUMIFS(IsQList,IsIList,Table_ExternalData_15[[#This Row],[item_key]],IsITypeList,Table_ExternalData_15[[#This Row],[IType]],IsDList,Table_ExternalData_15[[#Headers],[6]])</f>
        <v>0</v>
      </c>
      <c r="K9" s="10">
        <f>SUMIFS(IsQList,IsIList,Table_ExternalData_15[[#This Row],[item_key]],IsITypeList,Table_ExternalData_15[[#This Row],[IType]],IsDList,Table_ExternalData_15[[#Headers],[7]])</f>
        <v>0</v>
      </c>
      <c r="L9" s="10">
        <f>SUMIFS(IsQList,IsIList,Table_ExternalData_15[[#This Row],[item_key]],IsITypeList,Table_ExternalData_15[[#This Row],[IType]],IsDList,Table_ExternalData_15[[#Headers],[8]])</f>
        <v>0</v>
      </c>
      <c r="M9" s="10">
        <f>SUMIFS(IsQList,IsIList,Table_ExternalData_15[[#This Row],[item_key]],IsITypeList,Table_ExternalData_15[[#This Row],[IType]],IsDList,Table_ExternalData_15[[#Headers],[9]])</f>
        <v>0</v>
      </c>
      <c r="N9" s="10">
        <f>SUMIFS(IsQList,IsIList,Table_ExternalData_15[[#This Row],[item_key]],IsITypeList,Table_ExternalData_15[[#This Row],[IType]],IsDList,Table_ExternalData_15[[#Headers],[10]])</f>
        <v>0</v>
      </c>
      <c r="O9" s="10">
        <f>SUMIFS(IsQList,IsIList,Table_ExternalData_15[[#This Row],[item_key]],IsITypeList,Table_ExternalData_15[[#This Row],[IType]],IsDList,Table_ExternalData_15[[#Headers],[11]])</f>
        <v>0</v>
      </c>
      <c r="P9" s="10">
        <f>SUMIFS(IsQList,IsIList,Table_ExternalData_15[[#This Row],[item_key]],IsITypeList,Table_ExternalData_15[[#This Row],[IType]],IsDList,Table_ExternalData_15[[#Headers],[12]])</f>
        <v>0</v>
      </c>
      <c r="Q9" s="10">
        <f>SUMIFS(IsQList,IsIList,Table_ExternalData_15[[#This Row],[item_key]],IsITypeList,Table_ExternalData_15[[#This Row],[IType]],IsDList,Table_ExternalData_15[[#Headers],[13]])</f>
        <v>0</v>
      </c>
      <c r="R9" s="10">
        <f>SUMIFS(IsQList,IsIList,Table_ExternalData_15[[#This Row],[item_key]],IsITypeList,Table_ExternalData_15[[#This Row],[IType]],IsDList,Table_ExternalData_15[[#Headers],[14]])</f>
        <v>0</v>
      </c>
      <c r="S9" s="10">
        <f>SUMIFS(IsQList,IsIList,Table_ExternalData_15[[#This Row],[item_key]],IsITypeList,Table_ExternalData_15[[#This Row],[IType]],IsDList,Table_ExternalData_15[[#Headers],[15]])</f>
        <v>0</v>
      </c>
      <c r="T9" s="10">
        <f>SUMIFS(IsQList,IsIList,Table_ExternalData_15[[#This Row],[item_key]],IsITypeList,Table_ExternalData_15[[#This Row],[IType]],IsDList,Table_ExternalData_15[[#Headers],[16]])</f>
        <v>0</v>
      </c>
      <c r="U9" s="10">
        <f>SUMIFS(IsQList,IsIList,Table_ExternalData_15[[#This Row],[item_key]],IsITypeList,Table_ExternalData_15[[#This Row],[IType]],IsDList,Table_ExternalData_15[[#Headers],[17]])</f>
        <v>0</v>
      </c>
      <c r="V9" s="10">
        <f>SUMIFS(IsQList,IsIList,Table_ExternalData_15[[#This Row],[item_key]],IsITypeList,Table_ExternalData_15[[#This Row],[IType]],IsDList,Table_ExternalData_15[[#Headers],[18]])</f>
        <v>0</v>
      </c>
      <c r="W9" s="10">
        <f>SUMIFS(IsQList,IsIList,Table_ExternalData_15[[#This Row],[item_key]],IsITypeList,Table_ExternalData_15[[#This Row],[IType]],IsDList,Table_ExternalData_15[[#Headers],[19]])</f>
        <v>0</v>
      </c>
      <c r="X9" s="10">
        <f>SUMIFS(IsQList,IsIList,Table_ExternalData_15[[#This Row],[item_key]],IsITypeList,Table_ExternalData_15[[#This Row],[IType]],IsDList,Table_ExternalData_15[[#Headers],[20]])</f>
        <v>0</v>
      </c>
      <c r="Y9" s="10">
        <f>SUMIFS(IsQList,IsIList,Table_ExternalData_15[[#This Row],[item_key]],IsITypeList,Table_ExternalData_15[[#This Row],[IType]],IsDList,Table_ExternalData_15[[#Headers],[21]])</f>
        <v>0</v>
      </c>
      <c r="Z9" s="10">
        <f>SUMIFS(IsQList,IsIList,Table_ExternalData_15[[#This Row],[item_key]],IsITypeList,Table_ExternalData_15[[#This Row],[IType]],IsDList,Table_ExternalData_15[[#Headers],[22]])</f>
        <v>0</v>
      </c>
      <c r="AA9" s="10">
        <f>SUMIFS(IsQList,IsIList,Table_ExternalData_15[[#This Row],[item_key]],IsITypeList,Table_ExternalData_15[[#This Row],[IType]],IsDList,Table_ExternalData_15[[#Headers],[23]])</f>
        <v>0</v>
      </c>
      <c r="AB9" s="10">
        <f>SUMIFS(IsQList,IsIList,Table_ExternalData_15[[#This Row],[item_key]],IsITypeList,Table_ExternalData_15[[#This Row],[IType]],IsDList,Table_ExternalData_15[[#Headers],[24]])</f>
        <v>0</v>
      </c>
      <c r="AC9" s="10">
        <f>SUMIFS(IsQList,IsIList,Table_ExternalData_15[[#This Row],[item_key]],IsITypeList,Table_ExternalData_15[[#This Row],[IType]],IsDList,Table_ExternalData_15[[#Headers],[25]])</f>
        <v>0</v>
      </c>
      <c r="AD9" s="10">
        <f>SUMIFS(IsQList,IsIList,Table_ExternalData_15[[#This Row],[item_key]],IsITypeList,Table_ExternalData_15[[#This Row],[IType]],IsDList,Table_ExternalData_15[[#Headers],[26]])</f>
        <v>0</v>
      </c>
      <c r="AE9" s="10">
        <f>SUMIFS(IsQList,IsIList,Table_ExternalData_15[[#This Row],[item_key]],IsITypeList,Table_ExternalData_15[[#This Row],[IType]],IsDList,Table_ExternalData_15[[#Headers],[27]])</f>
        <v>0</v>
      </c>
      <c r="AF9" s="10">
        <f>SUMIFS(IsQList,IsIList,Table_ExternalData_15[[#This Row],[item_key]],IsITypeList,Table_ExternalData_15[[#This Row],[IType]],IsDList,Table_ExternalData_15[[#Headers],[28]])</f>
        <v>0</v>
      </c>
      <c r="AG9" s="10">
        <f>SUMIFS(IsQList,IsIList,Table_ExternalData_15[[#This Row],[item_key]],IsITypeList,Table_ExternalData_15[[#This Row],[IType]],IsDList,Table_ExternalData_15[[#Headers],[29]])</f>
        <v>-3</v>
      </c>
      <c r="AH9" s="10">
        <f>SUMIFS(IsQList,IsIList,Table_ExternalData_15[[#This Row],[item_key]],IsITypeList,Table_ExternalData_15[[#This Row],[IType]],IsDList,Table_ExternalData_15[[#Headers],[30]])</f>
        <v>0</v>
      </c>
      <c r="AI9" s="10">
        <f>SUMIFS(IsQList,IsIList,Table_ExternalData_15[[#This Row],[item_key]],IsITypeList,Table_ExternalData_15[[#This Row],[IType]],IsDList,Table_ExternalData_15[[#Headers],[31]])</f>
        <v>0</v>
      </c>
      <c r="AJ9" s="10">
        <f>SUM(Table_ExternalData_15[[#This Row],[1]:[31]])</f>
        <v>-3</v>
      </c>
    </row>
    <row r="10" spans="1:36">
      <c r="A10" s="1" t="s">
        <v>129</v>
      </c>
      <c r="B10" s="1" t="s">
        <v>591</v>
      </c>
      <c r="C10" s="1" t="s">
        <v>592</v>
      </c>
      <c r="D10" s="11" t="s">
        <v>2046</v>
      </c>
      <c r="E10" s="10">
        <f>SUMIFS(IsQList,IsIList,Table_ExternalData_15[[#This Row],[item_key]],IsITypeList,Table_ExternalData_15[[#This Row],[IType]],IsDList,Table_ExternalData_15[[#Headers],[1]])</f>
        <v>1</v>
      </c>
      <c r="F10" s="10">
        <f>SUMIFS(IsQList,IsIList,Table_ExternalData_15[[#This Row],[item_key]],IsITypeList,Table_ExternalData_15[[#This Row],[IType]],IsDList,Table_ExternalData_15[[#Headers],[2]])</f>
        <v>0</v>
      </c>
      <c r="G10" s="10">
        <f>SUMIFS(IsQList,IsIList,Table_ExternalData_15[[#This Row],[item_key]],IsITypeList,Table_ExternalData_15[[#This Row],[IType]],IsDList,Table_ExternalData_15[[#Headers],[3]])</f>
        <v>0</v>
      </c>
      <c r="H10" s="10">
        <f>SUMIFS(IsQList,IsIList,Table_ExternalData_15[[#This Row],[item_key]],IsITypeList,Table_ExternalData_15[[#This Row],[IType]],IsDList,Table_ExternalData_15[[#Headers],[4]])</f>
        <v>70</v>
      </c>
      <c r="I10" s="10">
        <f>SUMIFS(IsQList,IsIList,Table_ExternalData_15[[#This Row],[item_key]],IsITypeList,Table_ExternalData_15[[#This Row],[IType]],IsDList,Table_ExternalData_15[[#Headers],[5]])</f>
        <v>0</v>
      </c>
      <c r="J10" s="10">
        <f>SUMIFS(IsQList,IsIList,Table_ExternalData_15[[#This Row],[item_key]],IsITypeList,Table_ExternalData_15[[#This Row],[IType]],IsDList,Table_ExternalData_15[[#Headers],[6]])</f>
        <v>23</v>
      </c>
      <c r="K10" s="10">
        <f>SUMIFS(IsQList,IsIList,Table_ExternalData_15[[#This Row],[item_key]],IsITypeList,Table_ExternalData_15[[#This Row],[IType]],IsDList,Table_ExternalData_15[[#Headers],[7]])</f>
        <v>0</v>
      </c>
      <c r="L10" s="10">
        <f>SUMIFS(IsQList,IsIList,Table_ExternalData_15[[#This Row],[item_key]],IsITypeList,Table_ExternalData_15[[#This Row],[IType]],IsDList,Table_ExternalData_15[[#Headers],[8]])</f>
        <v>0</v>
      </c>
      <c r="M10" s="10">
        <f>SUMIFS(IsQList,IsIList,Table_ExternalData_15[[#This Row],[item_key]],IsITypeList,Table_ExternalData_15[[#This Row],[IType]],IsDList,Table_ExternalData_15[[#Headers],[9]])</f>
        <v>0</v>
      </c>
      <c r="N10" s="10">
        <f>SUMIFS(IsQList,IsIList,Table_ExternalData_15[[#This Row],[item_key]],IsITypeList,Table_ExternalData_15[[#This Row],[IType]],IsDList,Table_ExternalData_15[[#Headers],[10]])</f>
        <v>0</v>
      </c>
      <c r="O10" s="10">
        <f>SUMIFS(IsQList,IsIList,Table_ExternalData_15[[#This Row],[item_key]],IsITypeList,Table_ExternalData_15[[#This Row],[IType]],IsDList,Table_ExternalData_15[[#Headers],[11]])</f>
        <v>0</v>
      </c>
      <c r="P10" s="10">
        <f>SUMIFS(IsQList,IsIList,Table_ExternalData_15[[#This Row],[item_key]],IsITypeList,Table_ExternalData_15[[#This Row],[IType]],IsDList,Table_ExternalData_15[[#Headers],[12]])</f>
        <v>0</v>
      </c>
      <c r="Q10" s="10">
        <f>SUMIFS(IsQList,IsIList,Table_ExternalData_15[[#This Row],[item_key]],IsITypeList,Table_ExternalData_15[[#This Row],[IType]],IsDList,Table_ExternalData_15[[#Headers],[13]])</f>
        <v>0</v>
      </c>
      <c r="R10" s="10">
        <f>SUMIFS(IsQList,IsIList,Table_ExternalData_15[[#This Row],[item_key]],IsITypeList,Table_ExternalData_15[[#This Row],[IType]],IsDList,Table_ExternalData_15[[#Headers],[14]])</f>
        <v>0</v>
      </c>
      <c r="S10" s="10">
        <f>SUMIFS(IsQList,IsIList,Table_ExternalData_15[[#This Row],[item_key]],IsITypeList,Table_ExternalData_15[[#This Row],[IType]],IsDList,Table_ExternalData_15[[#Headers],[15]])</f>
        <v>0</v>
      </c>
      <c r="T10" s="10">
        <f>SUMIFS(IsQList,IsIList,Table_ExternalData_15[[#This Row],[item_key]],IsITypeList,Table_ExternalData_15[[#This Row],[IType]],IsDList,Table_ExternalData_15[[#Headers],[16]])</f>
        <v>0</v>
      </c>
      <c r="U10" s="10">
        <f>SUMIFS(IsQList,IsIList,Table_ExternalData_15[[#This Row],[item_key]],IsITypeList,Table_ExternalData_15[[#This Row],[IType]],IsDList,Table_ExternalData_15[[#Headers],[17]])</f>
        <v>0</v>
      </c>
      <c r="V10" s="10">
        <f>SUMIFS(IsQList,IsIList,Table_ExternalData_15[[#This Row],[item_key]],IsITypeList,Table_ExternalData_15[[#This Row],[IType]],IsDList,Table_ExternalData_15[[#Headers],[18]])</f>
        <v>0</v>
      </c>
      <c r="W10" s="10">
        <f>SUMIFS(IsQList,IsIList,Table_ExternalData_15[[#This Row],[item_key]],IsITypeList,Table_ExternalData_15[[#This Row],[IType]],IsDList,Table_ExternalData_15[[#Headers],[19]])</f>
        <v>0</v>
      </c>
      <c r="X10" s="10">
        <f>SUMIFS(IsQList,IsIList,Table_ExternalData_15[[#This Row],[item_key]],IsITypeList,Table_ExternalData_15[[#This Row],[IType]],IsDList,Table_ExternalData_15[[#Headers],[20]])</f>
        <v>0</v>
      </c>
      <c r="Y10" s="10">
        <f>SUMIFS(IsQList,IsIList,Table_ExternalData_15[[#This Row],[item_key]],IsITypeList,Table_ExternalData_15[[#This Row],[IType]],IsDList,Table_ExternalData_15[[#Headers],[21]])</f>
        <v>0</v>
      </c>
      <c r="Z10" s="10">
        <f>SUMIFS(IsQList,IsIList,Table_ExternalData_15[[#This Row],[item_key]],IsITypeList,Table_ExternalData_15[[#This Row],[IType]],IsDList,Table_ExternalData_15[[#Headers],[22]])</f>
        <v>0</v>
      </c>
      <c r="AA10" s="10">
        <f>SUMIFS(IsQList,IsIList,Table_ExternalData_15[[#This Row],[item_key]],IsITypeList,Table_ExternalData_15[[#This Row],[IType]],IsDList,Table_ExternalData_15[[#Headers],[23]])</f>
        <v>0</v>
      </c>
      <c r="AB10" s="10">
        <f>SUMIFS(IsQList,IsIList,Table_ExternalData_15[[#This Row],[item_key]],IsITypeList,Table_ExternalData_15[[#This Row],[IType]],IsDList,Table_ExternalData_15[[#Headers],[24]])</f>
        <v>0</v>
      </c>
      <c r="AC10" s="10">
        <f>SUMIFS(IsQList,IsIList,Table_ExternalData_15[[#This Row],[item_key]],IsITypeList,Table_ExternalData_15[[#This Row],[IType]],IsDList,Table_ExternalData_15[[#Headers],[25]])</f>
        <v>0</v>
      </c>
      <c r="AD10" s="10">
        <f>SUMIFS(IsQList,IsIList,Table_ExternalData_15[[#This Row],[item_key]],IsITypeList,Table_ExternalData_15[[#This Row],[IType]],IsDList,Table_ExternalData_15[[#Headers],[26]])</f>
        <v>0</v>
      </c>
      <c r="AE10" s="10">
        <f>SUMIFS(IsQList,IsIList,Table_ExternalData_15[[#This Row],[item_key]],IsITypeList,Table_ExternalData_15[[#This Row],[IType]],IsDList,Table_ExternalData_15[[#Headers],[27]])</f>
        <v>0</v>
      </c>
      <c r="AF10" s="10">
        <f>SUMIFS(IsQList,IsIList,Table_ExternalData_15[[#This Row],[item_key]],IsITypeList,Table_ExternalData_15[[#This Row],[IType]],IsDList,Table_ExternalData_15[[#Headers],[28]])</f>
        <v>1</v>
      </c>
      <c r="AG10" s="10">
        <f>SUMIFS(IsQList,IsIList,Table_ExternalData_15[[#This Row],[item_key]],IsITypeList,Table_ExternalData_15[[#This Row],[IType]],IsDList,Table_ExternalData_15[[#Headers],[29]])</f>
        <v>76</v>
      </c>
      <c r="AH10" s="10">
        <f>SUMIFS(IsQList,IsIList,Table_ExternalData_15[[#This Row],[item_key]],IsITypeList,Table_ExternalData_15[[#This Row],[IType]],IsDList,Table_ExternalData_15[[#Headers],[30]])</f>
        <v>0</v>
      </c>
      <c r="AI10" s="10">
        <f>SUMIFS(IsQList,IsIList,Table_ExternalData_15[[#This Row],[item_key]],IsITypeList,Table_ExternalData_15[[#This Row],[IType]],IsDList,Table_ExternalData_15[[#Headers],[31]])</f>
        <v>10</v>
      </c>
      <c r="AJ10" s="10">
        <f>SUM(Table_ExternalData_15[[#This Row],[1]:[31]])</f>
        <v>181</v>
      </c>
    </row>
    <row r="11" spans="1:36">
      <c r="A11" s="1" t="s">
        <v>86</v>
      </c>
      <c r="B11" s="1" t="s">
        <v>886</v>
      </c>
      <c r="C11" s="1" t="s">
        <v>887</v>
      </c>
      <c r="D11" s="11" t="s">
        <v>2017</v>
      </c>
      <c r="E11" s="10">
        <f>SUMIFS(IsQList,IsIList,Table_ExternalData_15[[#This Row],[item_key]],IsITypeList,Table_ExternalData_15[[#This Row],[IType]],IsDList,Table_ExternalData_15[[#Headers],[1]])</f>
        <v>-19</v>
      </c>
      <c r="F11" s="10">
        <f>SUMIFS(IsQList,IsIList,Table_ExternalData_15[[#This Row],[item_key]],IsITypeList,Table_ExternalData_15[[#This Row],[IType]],IsDList,Table_ExternalData_15[[#Headers],[2]])</f>
        <v>0</v>
      </c>
      <c r="G11" s="10">
        <f>SUMIFS(IsQList,IsIList,Table_ExternalData_15[[#This Row],[item_key]],IsITypeList,Table_ExternalData_15[[#This Row],[IType]],IsDList,Table_ExternalData_15[[#Headers],[3]])</f>
        <v>0</v>
      </c>
      <c r="H11" s="10">
        <f>SUMIFS(IsQList,IsIList,Table_ExternalData_15[[#This Row],[item_key]],IsITypeList,Table_ExternalData_15[[#This Row],[IType]],IsDList,Table_ExternalData_15[[#Headers],[4]])</f>
        <v>0</v>
      </c>
      <c r="I11" s="10">
        <f>SUMIFS(IsQList,IsIList,Table_ExternalData_15[[#This Row],[item_key]],IsITypeList,Table_ExternalData_15[[#This Row],[IType]],IsDList,Table_ExternalData_15[[#Headers],[5]])</f>
        <v>0</v>
      </c>
      <c r="J11" s="10">
        <f>SUMIFS(IsQList,IsIList,Table_ExternalData_15[[#This Row],[item_key]],IsITypeList,Table_ExternalData_15[[#This Row],[IType]],IsDList,Table_ExternalData_15[[#Headers],[6]])</f>
        <v>0</v>
      </c>
      <c r="K11" s="10">
        <f>SUMIFS(IsQList,IsIList,Table_ExternalData_15[[#This Row],[item_key]],IsITypeList,Table_ExternalData_15[[#This Row],[IType]],IsDList,Table_ExternalData_15[[#Headers],[7]])</f>
        <v>0</v>
      </c>
      <c r="L11" s="10">
        <f>SUMIFS(IsQList,IsIList,Table_ExternalData_15[[#This Row],[item_key]],IsITypeList,Table_ExternalData_15[[#This Row],[IType]],IsDList,Table_ExternalData_15[[#Headers],[8]])</f>
        <v>0</v>
      </c>
      <c r="M11" s="10">
        <f>SUMIFS(IsQList,IsIList,Table_ExternalData_15[[#This Row],[item_key]],IsITypeList,Table_ExternalData_15[[#This Row],[IType]],IsDList,Table_ExternalData_15[[#Headers],[9]])</f>
        <v>0</v>
      </c>
      <c r="N11" s="10">
        <f>SUMIFS(IsQList,IsIList,Table_ExternalData_15[[#This Row],[item_key]],IsITypeList,Table_ExternalData_15[[#This Row],[IType]],IsDList,Table_ExternalData_15[[#Headers],[10]])</f>
        <v>0</v>
      </c>
      <c r="O11" s="10">
        <f>SUMIFS(IsQList,IsIList,Table_ExternalData_15[[#This Row],[item_key]],IsITypeList,Table_ExternalData_15[[#This Row],[IType]],IsDList,Table_ExternalData_15[[#Headers],[11]])</f>
        <v>0</v>
      </c>
      <c r="P11" s="10">
        <f>SUMIFS(IsQList,IsIList,Table_ExternalData_15[[#This Row],[item_key]],IsITypeList,Table_ExternalData_15[[#This Row],[IType]],IsDList,Table_ExternalData_15[[#Headers],[12]])</f>
        <v>0</v>
      </c>
      <c r="Q11" s="10">
        <f>SUMIFS(IsQList,IsIList,Table_ExternalData_15[[#This Row],[item_key]],IsITypeList,Table_ExternalData_15[[#This Row],[IType]],IsDList,Table_ExternalData_15[[#Headers],[13]])</f>
        <v>0</v>
      </c>
      <c r="R11" s="10">
        <f>SUMIFS(IsQList,IsIList,Table_ExternalData_15[[#This Row],[item_key]],IsITypeList,Table_ExternalData_15[[#This Row],[IType]],IsDList,Table_ExternalData_15[[#Headers],[14]])</f>
        <v>0</v>
      </c>
      <c r="S11" s="10">
        <f>SUMIFS(IsQList,IsIList,Table_ExternalData_15[[#This Row],[item_key]],IsITypeList,Table_ExternalData_15[[#This Row],[IType]],IsDList,Table_ExternalData_15[[#Headers],[15]])</f>
        <v>0</v>
      </c>
      <c r="T11" s="10">
        <f>SUMIFS(IsQList,IsIList,Table_ExternalData_15[[#This Row],[item_key]],IsITypeList,Table_ExternalData_15[[#This Row],[IType]],IsDList,Table_ExternalData_15[[#Headers],[16]])</f>
        <v>0</v>
      </c>
      <c r="U11" s="10">
        <f>SUMIFS(IsQList,IsIList,Table_ExternalData_15[[#This Row],[item_key]],IsITypeList,Table_ExternalData_15[[#This Row],[IType]],IsDList,Table_ExternalData_15[[#Headers],[17]])</f>
        <v>0</v>
      </c>
      <c r="V11" s="10">
        <f>SUMIFS(IsQList,IsIList,Table_ExternalData_15[[#This Row],[item_key]],IsITypeList,Table_ExternalData_15[[#This Row],[IType]],IsDList,Table_ExternalData_15[[#Headers],[18]])</f>
        <v>0</v>
      </c>
      <c r="W11" s="10">
        <f>SUMIFS(IsQList,IsIList,Table_ExternalData_15[[#This Row],[item_key]],IsITypeList,Table_ExternalData_15[[#This Row],[IType]],IsDList,Table_ExternalData_15[[#Headers],[19]])</f>
        <v>0</v>
      </c>
      <c r="X11" s="10">
        <f>SUMIFS(IsQList,IsIList,Table_ExternalData_15[[#This Row],[item_key]],IsITypeList,Table_ExternalData_15[[#This Row],[IType]],IsDList,Table_ExternalData_15[[#Headers],[20]])</f>
        <v>0</v>
      </c>
      <c r="Y11" s="10">
        <f>SUMIFS(IsQList,IsIList,Table_ExternalData_15[[#This Row],[item_key]],IsITypeList,Table_ExternalData_15[[#This Row],[IType]],IsDList,Table_ExternalData_15[[#Headers],[21]])</f>
        <v>0</v>
      </c>
      <c r="Z11" s="10">
        <f>SUMIFS(IsQList,IsIList,Table_ExternalData_15[[#This Row],[item_key]],IsITypeList,Table_ExternalData_15[[#This Row],[IType]],IsDList,Table_ExternalData_15[[#Headers],[22]])</f>
        <v>0</v>
      </c>
      <c r="AA11" s="10">
        <f>SUMIFS(IsQList,IsIList,Table_ExternalData_15[[#This Row],[item_key]],IsITypeList,Table_ExternalData_15[[#This Row],[IType]],IsDList,Table_ExternalData_15[[#Headers],[23]])</f>
        <v>0</v>
      </c>
      <c r="AB11" s="10">
        <f>SUMIFS(IsQList,IsIList,Table_ExternalData_15[[#This Row],[item_key]],IsITypeList,Table_ExternalData_15[[#This Row],[IType]],IsDList,Table_ExternalData_15[[#Headers],[24]])</f>
        <v>0</v>
      </c>
      <c r="AC11" s="10">
        <f>SUMIFS(IsQList,IsIList,Table_ExternalData_15[[#This Row],[item_key]],IsITypeList,Table_ExternalData_15[[#This Row],[IType]],IsDList,Table_ExternalData_15[[#Headers],[25]])</f>
        <v>0</v>
      </c>
      <c r="AD11" s="10">
        <f>SUMIFS(IsQList,IsIList,Table_ExternalData_15[[#This Row],[item_key]],IsITypeList,Table_ExternalData_15[[#This Row],[IType]],IsDList,Table_ExternalData_15[[#Headers],[26]])</f>
        <v>0</v>
      </c>
      <c r="AE11" s="10">
        <f>SUMIFS(IsQList,IsIList,Table_ExternalData_15[[#This Row],[item_key]],IsITypeList,Table_ExternalData_15[[#This Row],[IType]],IsDList,Table_ExternalData_15[[#Headers],[27]])</f>
        <v>0</v>
      </c>
      <c r="AF11" s="10">
        <f>SUMIFS(IsQList,IsIList,Table_ExternalData_15[[#This Row],[item_key]],IsITypeList,Table_ExternalData_15[[#This Row],[IType]],IsDList,Table_ExternalData_15[[#Headers],[28]])</f>
        <v>0</v>
      </c>
      <c r="AG11" s="10">
        <f>SUMIFS(IsQList,IsIList,Table_ExternalData_15[[#This Row],[item_key]],IsITypeList,Table_ExternalData_15[[#This Row],[IType]],IsDList,Table_ExternalData_15[[#Headers],[29]])</f>
        <v>0</v>
      </c>
      <c r="AH11" s="10">
        <f>SUMIFS(IsQList,IsIList,Table_ExternalData_15[[#This Row],[item_key]],IsITypeList,Table_ExternalData_15[[#This Row],[IType]],IsDList,Table_ExternalData_15[[#Headers],[30]])</f>
        <v>0</v>
      </c>
      <c r="AI11" s="10">
        <f>SUMIFS(IsQList,IsIList,Table_ExternalData_15[[#This Row],[item_key]],IsITypeList,Table_ExternalData_15[[#This Row],[IType]],IsDList,Table_ExternalData_15[[#Headers],[31]])</f>
        <v>0</v>
      </c>
      <c r="AJ11" s="10">
        <f>SUM(Table_ExternalData_15[[#This Row],[1]:[31]])</f>
        <v>-19</v>
      </c>
    </row>
    <row r="12" spans="1:36">
      <c r="A12" s="1" t="s">
        <v>2047</v>
      </c>
      <c r="B12" s="1" t="s">
        <v>2380</v>
      </c>
      <c r="C12" s="1" t="s">
        <v>2381</v>
      </c>
      <c r="D12" s="11" t="s">
        <v>2046</v>
      </c>
      <c r="E12" s="10">
        <f>SUMIFS(IsQList,IsIList,Table_ExternalData_15[[#This Row],[item_key]],IsITypeList,Table_ExternalData_15[[#This Row],[IType]],IsDList,Table_ExternalData_15[[#Headers],[1]])</f>
        <v>2</v>
      </c>
      <c r="F12" s="10">
        <f>SUMIFS(IsQList,IsIList,Table_ExternalData_15[[#This Row],[item_key]],IsITypeList,Table_ExternalData_15[[#This Row],[IType]],IsDList,Table_ExternalData_15[[#Headers],[2]])</f>
        <v>0</v>
      </c>
      <c r="G12" s="10">
        <f>SUMIFS(IsQList,IsIList,Table_ExternalData_15[[#This Row],[item_key]],IsITypeList,Table_ExternalData_15[[#This Row],[IType]],IsDList,Table_ExternalData_15[[#Headers],[3]])</f>
        <v>0</v>
      </c>
      <c r="H12" s="10">
        <f>SUMIFS(IsQList,IsIList,Table_ExternalData_15[[#This Row],[item_key]],IsITypeList,Table_ExternalData_15[[#This Row],[IType]],IsDList,Table_ExternalData_15[[#Headers],[4]])</f>
        <v>140</v>
      </c>
      <c r="I12" s="10">
        <f>SUMIFS(IsQList,IsIList,Table_ExternalData_15[[#This Row],[item_key]],IsITypeList,Table_ExternalData_15[[#This Row],[IType]],IsDList,Table_ExternalData_15[[#Headers],[5]])</f>
        <v>0</v>
      </c>
      <c r="J12" s="10">
        <f>SUMIFS(IsQList,IsIList,Table_ExternalData_15[[#This Row],[item_key]],IsITypeList,Table_ExternalData_15[[#This Row],[IType]],IsDList,Table_ExternalData_15[[#Headers],[6]])</f>
        <v>46</v>
      </c>
      <c r="K12" s="10">
        <f>SUMIFS(IsQList,IsIList,Table_ExternalData_15[[#This Row],[item_key]],IsITypeList,Table_ExternalData_15[[#This Row],[IType]],IsDList,Table_ExternalData_15[[#Headers],[7]])</f>
        <v>0</v>
      </c>
      <c r="L12" s="10">
        <f>SUMIFS(IsQList,IsIList,Table_ExternalData_15[[#This Row],[item_key]],IsITypeList,Table_ExternalData_15[[#This Row],[IType]],IsDList,Table_ExternalData_15[[#Headers],[8]])</f>
        <v>0</v>
      </c>
      <c r="M12" s="10">
        <f>SUMIFS(IsQList,IsIList,Table_ExternalData_15[[#This Row],[item_key]],IsITypeList,Table_ExternalData_15[[#This Row],[IType]],IsDList,Table_ExternalData_15[[#Headers],[9]])</f>
        <v>0</v>
      </c>
      <c r="N12" s="10">
        <f>SUMIFS(IsQList,IsIList,Table_ExternalData_15[[#This Row],[item_key]],IsITypeList,Table_ExternalData_15[[#This Row],[IType]],IsDList,Table_ExternalData_15[[#Headers],[10]])</f>
        <v>0</v>
      </c>
      <c r="O12" s="10">
        <f>SUMIFS(IsQList,IsIList,Table_ExternalData_15[[#This Row],[item_key]],IsITypeList,Table_ExternalData_15[[#This Row],[IType]],IsDList,Table_ExternalData_15[[#Headers],[11]])</f>
        <v>0</v>
      </c>
      <c r="P12" s="10">
        <f>SUMIFS(IsQList,IsIList,Table_ExternalData_15[[#This Row],[item_key]],IsITypeList,Table_ExternalData_15[[#This Row],[IType]],IsDList,Table_ExternalData_15[[#Headers],[12]])</f>
        <v>0</v>
      </c>
      <c r="Q12" s="10">
        <f>SUMIFS(IsQList,IsIList,Table_ExternalData_15[[#This Row],[item_key]],IsITypeList,Table_ExternalData_15[[#This Row],[IType]],IsDList,Table_ExternalData_15[[#Headers],[13]])</f>
        <v>0</v>
      </c>
      <c r="R12" s="10">
        <f>SUMIFS(IsQList,IsIList,Table_ExternalData_15[[#This Row],[item_key]],IsITypeList,Table_ExternalData_15[[#This Row],[IType]],IsDList,Table_ExternalData_15[[#Headers],[14]])</f>
        <v>0</v>
      </c>
      <c r="S12" s="10">
        <f>SUMIFS(IsQList,IsIList,Table_ExternalData_15[[#This Row],[item_key]],IsITypeList,Table_ExternalData_15[[#This Row],[IType]],IsDList,Table_ExternalData_15[[#Headers],[15]])</f>
        <v>0</v>
      </c>
      <c r="T12" s="10">
        <f>SUMIFS(IsQList,IsIList,Table_ExternalData_15[[#This Row],[item_key]],IsITypeList,Table_ExternalData_15[[#This Row],[IType]],IsDList,Table_ExternalData_15[[#Headers],[16]])</f>
        <v>0</v>
      </c>
      <c r="U12" s="10">
        <f>SUMIFS(IsQList,IsIList,Table_ExternalData_15[[#This Row],[item_key]],IsITypeList,Table_ExternalData_15[[#This Row],[IType]],IsDList,Table_ExternalData_15[[#Headers],[17]])</f>
        <v>0</v>
      </c>
      <c r="V12" s="10">
        <f>SUMIFS(IsQList,IsIList,Table_ExternalData_15[[#This Row],[item_key]],IsITypeList,Table_ExternalData_15[[#This Row],[IType]],IsDList,Table_ExternalData_15[[#Headers],[18]])</f>
        <v>0</v>
      </c>
      <c r="W12" s="10">
        <f>SUMIFS(IsQList,IsIList,Table_ExternalData_15[[#This Row],[item_key]],IsITypeList,Table_ExternalData_15[[#This Row],[IType]],IsDList,Table_ExternalData_15[[#Headers],[19]])</f>
        <v>0</v>
      </c>
      <c r="X12" s="10">
        <f>SUMIFS(IsQList,IsIList,Table_ExternalData_15[[#This Row],[item_key]],IsITypeList,Table_ExternalData_15[[#This Row],[IType]],IsDList,Table_ExternalData_15[[#Headers],[20]])</f>
        <v>0</v>
      </c>
      <c r="Y12" s="10">
        <f>SUMIFS(IsQList,IsIList,Table_ExternalData_15[[#This Row],[item_key]],IsITypeList,Table_ExternalData_15[[#This Row],[IType]],IsDList,Table_ExternalData_15[[#Headers],[21]])</f>
        <v>0</v>
      </c>
      <c r="Z12" s="10">
        <f>SUMIFS(IsQList,IsIList,Table_ExternalData_15[[#This Row],[item_key]],IsITypeList,Table_ExternalData_15[[#This Row],[IType]],IsDList,Table_ExternalData_15[[#Headers],[22]])</f>
        <v>0</v>
      </c>
      <c r="AA12" s="10">
        <f>SUMIFS(IsQList,IsIList,Table_ExternalData_15[[#This Row],[item_key]],IsITypeList,Table_ExternalData_15[[#This Row],[IType]],IsDList,Table_ExternalData_15[[#Headers],[23]])</f>
        <v>0</v>
      </c>
      <c r="AB12" s="10">
        <f>SUMIFS(IsQList,IsIList,Table_ExternalData_15[[#This Row],[item_key]],IsITypeList,Table_ExternalData_15[[#This Row],[IType]],IsDList,Table_ExternalData_15[[#Headers],[24]])</f>
        <v>0</v>
      </c>
      <c r="AC12" s="10">
        <f>SUMIFS(IsQList,IsIList,Table_ExternalData_15[[#This Row],[item_key]],IsITypeList,Table_ExternalData_15[[#This Row],[IType]],IsDList,Table_ExternalData_15[[#Headers],[25]])</f>
        <v>0</v>
      </c>
      <c r="AD12" s="10">
        <f>SUMIFS(IsQList,IsIList,Table_ExternalData_15[[#This Row],[item_key]],IsITypeList,Table_ExternalData_15[[#This Row],[IType]],IsDList,Table_ExternalData_15[[#Headers],[26]])</f>
        <v>0</v>
      </c>
      <c r="AE12" s="10">
        <f>SUMIFS(IsQList,IsIList,Table_ExternalData_15[[#This Row],[item_key]],IsITypeList,Table_ExternalData_15[[#This Row],[IType]],IsDList,Table_ExternalData_15[[#Headers],[27]])</f>
        <v>0</v>
      </c>
      <c r="AF12" s="10">
        <f>SUMIFS(IsQList,IsIList,Table_ExternalData_15[[#This Row],[item_key]],IsITypeList,Table_ExternalData_15[[#This Row],[IType]],IsDList,Table_ExternalData_15[[#Headers],[28]])</f>
        <v>2</v>
      </c>
      <c r="AG12" s="10">
        <f>SUMIFS(IsQList,IsIList,Table_ExternalData_15[[#This Row],[item_key]],IsITypeList,Table_ExternalData_15[[#This Row],[IType]],IsDList,Table_ExternalData_15[[#Headers],[29]])</f>
        <v>152</v>
      </c>
      <c r="AH12" s="10">
        <f>SUMIFS(IsQList,IsIList,Table_ExternalData_15[[#This Row],[item_key]],IsITypeList,Table_ExternalData_15[[#This Row],[IType]],IsDList,Table_ExternalData_15[[#Headers],[30]])</f>
        <v>0</v>
      </c>
      <c r="AI12" s="10">
        <f>SUMIFS(IsQList,IsIList,Table_ExternalData_15[[#This Row],[item_key]],IsITypeList,Table_ExternalData_15[[#This Row],[IType]],IsDList,Table_ExternalData_15[[#Headers],[31]])</f>
        <v>20</v>
      </c>
      <c r="AJ12" s="10">
        <f>SUM(Table_ExternalData_15[[#This Row],[1]:[31]])</f>
        <v>362</v>
      </c>
    </row>
    <row r="13" spans="1:36">
      <c r="A13" s="1" t="s">
        <v>2048</v>
      </c>
      <c r="B13" s="1" t="s">
        <v>2382</v>
      </c>
      <c r="C13" s="1" t="s">
        <v>733</v>
      </c>
      <c r="D13" s="11" t="s">
        <v>2046</v>
      </c>
      <c r="E13" s="10">
        <f>SUMIFS(IsQList,IsIList,Table_ExternalData_15[[#This Row],[item_key]],IsITypeList,Table_ExternalData_15[[#This Row],[IType]],IsDList,Table_ExternalData_15[[#Headers],[1]])</f>
        <v>4</v>
      </c>
      <c r="F13" s="10">
        <f>SUMIFS(IsQList,IsIList,Table_ExternalData_15[[#This Row],[item_key]],IsITypeList,Table_ExternalData_15[[#This Row],[IType]],IsDList,Table_ExternalData_15[[#Headers],[2]])</f>
        <v>0</v>
      </c>
      <c r="G13" s="10">
        <f>SUMIFS(IsQList,IsIList,Table_ExternalData_15[[#This Row],[item_key]],IsITypeList,Table_ExternalData_15[[#This Row],[IType]],IsDList,Table_ExternalData_15[[#Headers],[3]])</f>
        <v>0</v>
      </c>
      <c r="H13" s="10">
        <f>SUMIFS(IsQList,IsIList,Table_ExternalData_15[[#This Row],[item_key]],IsITypeList,Table_ExternalData_15[[#This Row],[IType]],IsDList,Table_ExternalData_15[[#Headers],[4]])</f>
        <v>280</v>
      </c>
      <c r="I13" s="10">
        <f>SUMIFS(IsQList,IsIList,Table_ExternalData_15[[#This Row],[item_key]],IsITypeList,Table_ExternalData_15[[#This Row],[IType]],IsDList,Table_ExternalData_15[[#Headers],[5]])</f>
        <v>0</v>
      </c>
      <c r="J13" s="10">
        <f>SUMIFS(IsQList,IsIList,Table_ExternalData_15[[#This Row],[item_key]],IsITypeList,Table_ExternalData_15[[#This Row],[IType]],IsDList,Table_ExternalData_15[[#Headers],[6]])</f>
        <v>92</v>
      </c>
      <c r="K13" s="10">
        <f>SUMIFS(IsQList,IsIList,Table_ExternalData_15[[#This Row],[item_key]],IsITypeList,Table_ExternalData_15[[#This Row],[IType]],IsDList,Table_ExternalData_15[[#Headers],[7]])</f>
        <v>0</v>
      </c>
      <c r="L13" s="10">
        <f>SUMIFS(IsQList,IsIList,Table_ExternalData_15[[#This Row],[item_key]],IsITypeList,Table_ExternalData_15[[#This Row],[IType]],IsDList,Table_ExternalData_15[[#Headers],[8]])</f>
        <v>0</v>
      </c>
      <c r="M13" s="10">
        <f>SUMIFS(IsQList,IsIList,Table_ExternalData_15[[#This Row],[item_key]],IsITypeList,Table_ExternalData_15[[#This Row],[IType]],IsDList,Table_ExternalData_15[[#Headers],[9]])</f>
        <v>0</v>
      </c>
      <c r="N13" s="10">
        <f>SUMIFS(IsQList,IsIList,Table_ExternalData_15[[#This Row],[item_key]],IsITypeList,Table_ExternalData_15[[#This Row],[IType]],IsDList,Table_ExternalData_15[[#Headers],[10]])</f>
        <v>0</v>
      </c>
      <c r="O13" s="10">
        <f>SUMIFS(IsQList,IsIList,Table_ExternalData_15[[#This Row],[item_key]],IsITypeList,Table_ExternalData_15[[#This Row],[IType]],IsDList,Table_ExternalData_15[[#Headers],[11]])</f>
        <v>0</v>
      </c>
      <c r="P13" s="10">
        <f>SUMIFS(IsQList,IsIList,Table_ExternalData_15[[#This Row],[item_key]],IsITypeList,Table_ExternalData_15[[#This Row],[IType]],IsDList,Table_ExternalData_15[[#Headers],[12]])</f>
        <v>0</v>
      </c>
      <c r="Q13" s="10">
        <f>SUMIFS(IsQList,IsIList,Table_ExternalData_15[[#This Row],[item_key]],IsITypeList,Table_ExternalData_15[[#This Row],[IType]],IsDList,Table_ExternalData_15[[#Headers],[13]])</f>
        <v>0</v>
      </c>
      <c r="R13" s="10">
        <f>SUMIFS(IsQList,IsIList,Table_ExternalData_15[[#This Row],[item_key]],IsITypeList,Table_ExternalData_15[[#This Row],[IType]],IsDList,Table_ExternalData_15[[#Headers],[14]])</f>
        <v>0</v>
      </c>
      <c r="S13" s="10">
        <f>SUMIFS(IsQList,IsIList,Table_ExternalData_15[[#This Row],[item_key]],IsITypeList,Table_ExternalData_15[[#This Row],[IType]],IsDList,Table_ExternalData_15[[#Headers],[15]])</f>
        <v>0</v>
      </c>
      <c r="T13" s="10">
        <f>SUMIFS(IsQList,IsIList,Table_ExternalData_15[[#This Row],[item_key]],IsITypeList,Table_ExternalData_15[[#This Row],[IType]],IsDList,Table_ExternalData_15[[#Headers],[16]])</f>
        <v>0</v>
      </c>
      <c r="U13" s="10">
        <f>SUMIFS(IsQList,IsIList,Table_ExternalData_15[[#This Row],[item_key]],IsITypeList,Table_ExternalData_15[[#This Row],[IType]],IsDList,Table_ExternalData_15[[#Headers],[17]])</f>
        <v>0</v>
      </c>
      <c r="V13" s="10">
        <f>SUMIFS(IsQList,IsIList,Table_ExternalData_15[[#This Row],[item_key]],IsITypeList,Table_ExternalData_15[[#This Row],[IType]],IsDList,Table_ExternalData_15[[#Headers],[18]])</f>
        <v>0</v>
      </c>
      <c r="W13" s="10">
        <f>SUMIFS(IsQList,IsIList,Table_ExternalData_15[[#This Row],[item_key]],IsITypeList,Table_ExternalData_15[[#This Row],[IType]],IsDList,Table_ExternalData_15[[#Headers],[19]])</f>
        <v>0</v>
      </c>
      <c r="X13" s="10">
        <f>SUMIFS(IsQList,IsIList,Table_ExternalData_15[[#This Row],[item_key]],IsITypeList,Table_ExternalData_15[[#This Row],[IType]],IsDList,Table_ExternalData_15[[#Headers],[20]])</f>
        <v>0</v>
      </c>
      <c r="Y13" s="10">
        <f>SUMIFS(IsQList,IsIList,Table_ExternalData_15[[#This Row],[item_key]],IsITypeList,Table_ExternalData_15[[#This Row],[IType]],IsDList,Table_ExternalData_15[[#Headers],[21]])</f>
        <v>0</v>
      </c>
      <c r="Z13" s="10">
        <f>SUMIFS(IsQList,IsIList,Table_ExternalData_15[[#This Row],[item_key]],IsITypeList,Table_ExternalData_15[[#This Row],[IType]],IsDList,Table_ExternalData_15[[#Headers],[22]])</f>
        <v>0</v>
      </c>
      <c r="AA13" s="10">
        <f>SUMIFS(IsQList,IsIList,Table_ExternalData_15[[#This Row],[item_key]],IsITypeList,Table_ExternalData_15[[#This Row],[IType]],IsDList,Table_ExternalData_15[[#Headers],[23]])</f>
        <v>0</v>
      </c>
      <c r="AB13" s="10">
        <f>SUMIFS(IsQList,IsIList,Table_ExternalData_15[[#This Row],[item_key]],IsITypeList,Table_ExternalData_15[[#This Row],[IType]],IsDList,Table_ExternalData_15[[#Headers],[24]])</f>
        <v>0</v>
      </c>
      <c r="AC13" s="10">
        <f>SUMIFS(IsQList,IsIList,Table_ExternalData_15[[#This Row],[item_key]],IsITypeList,Table_ExternalData_15[[#This Row],[IType]],IsDList,Table_ExternalData_15[[#Headers],[25]])</f>
        <v>0</v>
      </c>
      <c r="AD13" s="10">
        <f>SUMIFS(IsQList,IsIList,Table_ExternalData_15[[#This Row],[item_key]],IsITypeList,Table_ExternalData_15[[#This Row],[IType]],IsDList,Table_ExternalData_15[[#Headers],[26]])</f>
        <v>0</v>
      </c>
      <c r="AE13" s="10">
        <f>SUMIFS(IsQList,IsIList,Table_ExternalData_15[[#This Row],[item_key]],IsITypeList,Table_ExternalData_15[[#This Row],[IType]],IsDList,Table_ExternalData_15[[#Headers],[27]])</f>
        <v>0</v>
      </c>
      <c r="AF13" s="10">
        <f>SUMIFS(IsQList,IsIList,Table_ExternalData_15[[#This Row],[item_key]],IsITypeList,Table_ExternalData_15[[#This Row],[IType]],IsDList,Table_ExternalData_15[[#Headers],[28]])</f>
        <v>4</v>
      </c>
      <c r="AG13" s="10">
        <f>SUMIFS(IsQList,IsIList,Table_ExternalData_15[[#This Row],[item_key]],IsITypeList,Table_ExternalData_15[[#This Row],[IType]],IsDList,Table_ExternalData_15[[#Headers],[29]])</f>
        <v>304</v>
      </c>
      <c r="AH13" s="10">
        <f>SUMIFS(IsQList,IsIList,Table_ExternalData_15[[#This Row],[item_key]],IsITypeList,Table_ExternalData_15[[#This Row],[IType]],IsDList,Table_ExternalData_15[[#Headers],[30]])</f>
        <v>0</v>
      </c>
      <c r="AI13" s="10">
        <f>SUMIFS(IsQList,IsIList,Table_ExternalData_15[[#This Row],[item_key]],IsITypeList,Table_ExternalData_15[[#This Row],[IType]],IsDList,Table_ExternalData_15[[#Headers],[31]])</f>
        <v>40</v>
      </c>
      <c r="AJ13" s="10">
        <f>SUM(Table_ExternalData_15[[#This Row],[1]:[31]])</f>
        <v>724</v>
      </c>
    </row>
    <row r="14" spans="1:36">
      <c r="A14" s="1" t="s">
        <v>2049</v>
      </c>
      <c r="B14" s="1" t="s">
        <v>2383</v>
      </c>
      <c r="C14" s="1" t="s">
        <v>733</v>
      </c>
      <c r="D14" s="11" t="s">
        <v>2046</v>
      </c>
      <c r="E14" s="10">
        <f>SUMIFS(IsQList,IsIList,Table_ExternalData_15[[#This Row],[item_key]],IsITypeList,Table_ExternalData_15[[#This Row],[IType]],IsDList,Table_ExternalData_15[[#Headers],[1]])</f>
        <v>2</v>
      </c>
      <c r="F14" s="10">
        <f>SUMIFS(IsQList,IsIList,Table_ExternalData_15[[#This Row],[item_key]],IsITypeList,Table_ExternalData_15[[#This Row],[IType]],IsDList,Table_ExternalData_15[[#Headers],[2]])</f>
        <v>0</v>
      </c>
      <c r="G14" s="10">
        <f>SUMIFS(IsQList,IsIList,Table_ExternalData_15[[#This Row],[item_key]],IsITypeList,Table_ExternalData_15[[#This Row],[IType]],IsDList,Table_ExternalData_15[[#Headers],[3]])</f>
        <v>0</v>
      </c>
      <c r="H14" s="10">
        <f>SUMIFS(IsQList,IsIList,Table_ExternalData_15[[#This Row],[item_key]],IsITypeList,Table_ExternalData_15[[#This Row],[IType]],IsDList,Table_ExternalData_15[[#Headers],[4]])</f>
        <v>140</v>
      </c>
      <c r="I14" s="10">
        <f>SUMIFS(IsQList,IsIList,Table_ExternalData_15[[#This Row],[item_key]],IsITypeList,Table_ExternalData_15[[#This Row],[IType]],IsDList,Table_ExternalData_15[[#Headers],[5]])</f>
        <v>0</v>
      </c>
      <c r="J14" s="10">
        <f>SUMIFS(IsQList,IsIList,Table_ExternalData_15[[#This Row],[item_key]],IsITypeList,Table_ExternalData_15[[#This Row],[IType]],IsDList,Table_ExternalData_15[[#Headers],[6]])</f>
        <v>46</v>
      </c>
      <c r="K14" s="10">
        <f>SUMIFS(IsQList,IsIList,Table_ExternalData_15[[#This Row],[item_key]],IsITypeList,Table_ExternalData_15[[#This Row],[IType]],IsDList,Table_ExternalData_15[[#Headers],[7]])</f>
        <v>0</v>
      </c>
      <c r="L14" s="10">
        <f>SUMIFS(IsQList,IsIList,Table_ExternalData_15[[#This Row],[item_key]],IsITypeList,Table_ExternalData_15[[#This Row],[IType]],IsDList,Table_ExternalData_15[[#Headers],[8]])</f>
        <v>0</v>
      </c>
      <c r="M14" s="10">
        <f>SUMIFS(IsQList,IsIList,Table_ExternalData_15[[#This Row],[item_key]],IsITypeList,Table_ExternalData_15[[#This Row],[IType]],IsDList,Table_ExternalData_15[[#Headers],[9]])</f>
        <v>0</v>
      </c>
      <c r="N14" s="10">
        <f>SUMIFS(IsQList,IsIList,Table_ExternalData_15[[#This Row],[item_key]],IsITypeList,Table_ExternalData_15[[#This Row],[IType]],IsDList,Table_ExternalData_15[[#Headers],[10]])</f>
        <v>0</v>
      </c>
      <c r="O14" s="10">
        <f>SUMIFS(IsQList,IsIList,Table_ExternalData_15[[#This Row],[item_key]],IsITypeList,Table_ExternalData_15[[#This Row],[IType]],IsDList,Table_ExternalData_15[[#Headers],[11]])</f>
        <v>0</v>
      </c>
      <c r="P14" s="10">
        <f>SUMIFS(IsQList,IsIList,Table_ExternalData_15[[#This Row],[item_key]],IsITypeList,Table_ExternalData_15[[#This Row],[IType]],IsDList,Table_ExternalData_15[[#Headers],[12]])</f>
        <v>0</v>
      </c>
      <c r="Q14" s="10">
        <f>SUMIFS(IsQList,IsIList,Table_ExternalData_15[[#This Row],[item_key]],IsITypeList,Table_ExternalData_15[[#This Row],[IType]],IsDList,Table_ExternalData_15[[#Headers],[13]])</f>
        <v>0</v>
      </c>
      <c r="R14" s="10">
        <f>SUMIFS(IsQList,IsIList,Table_ExternalData_15[[#This Row],[item_key]],IsITypeList,Table_ExternalData_15[[#This Row],[IType]],IsDList,Table_ExternalData_15[[#Headers],[14]])</f>
        <v>0</v>
      </c>
      <c r="S14" s="10">
        <f>SUMIFS(IsQList,IsIList,Table_ExternalData_15[[#This Row],[item_key]],IsITypeList,Table_ExternalData_15[[#This Row],[IType]],IsDList,Table_ExternalData_15[[#Headers],[15]])</f>
        <v>0</v>
      </c>
      <c r="T14" s="10">
        <f>SUMIFS(IsQList,IsIList,Table_ExternalData_15[[#This Row],[item_key]],IsITypeList,Table_ExternalData_15[[#This Row],[IType]],IsDList,Table_ExternalData_15[[#Headers],[16]])</f>
        <v>0</v>
      </c>
      <c r="U14" s="10">
        <f>SUMIFS(IsQList,IsIList,Table_ExternalData_15[[#This Row],[item_key]],IsITypeList,Table_ExternalData_15[[#This Row],[IType]],IsDList,Table_ExternalData_15[[#Headers],[17]])</f>
        <v>0</v>
      </c>
      <c r="V14" s="10">
        <f>SUMIFS(IsQList,IsIList,Table_ExternalData_15[[#This Row],[item_key]],IsITypeList,Table_ExternalData_15[[#This Row],[IType]],IsDList,Table_ExternalData_15[[#Headers],[18]])</f>
        <v>0</v>
      </c>
      <c r="W14" s="10">
        <f>SUMIFS(IsQList,IsIList,Table_ExternalData_15[[#This Row],[item_key]],IsITypeList,Table_ExternalData_15[[#This Row],[IType]],IsDList,Table_ExternalData_15[[#Headers],[19]])</f>
        <v>0</v>
      </c>
      <c r="X14" s="10">
        <f>SUMIFS(IsQList,IsIList,Table_ExternalData_15[[#This Row],[item_key]],IsITypeList,Table_ExternalData_15[[#This Row],[IType]],IsDList,Table_ExternalData_15[[#Headers],[20]])</f>
        <v>0</v>
      </c>
      <c r="Y14" s="10">
        <f>SUMIFS(IsQList,IsIList,Table_ExternalData_15[[#This Row],[item_key]],IsITypeList,Table_ExternalData_15[[#This Row],[IType]],IsDList,Table_ExternalData_15[[#Headers],[21]])</f>
        <v>0</v>
      </c>
      <c r="Z14" s="10">
        <f>SUMIFS(IsQList,IsIList,Table_ExternalData_15[[#This Row],[item_key]],IsITypeList,Table_ExternalData_15[[#This Row],[IType]],IsDList,Table_ExternalData_15[[#Headers],[22]])</f>
        <v>0</v>
      </c>
      <c r="AA14" s="10">
        <f>SUMIFS(IsQList,IsIList,Table_ExternalData_15[[#This Row],[item_key]],IsITypeList,Table_ExternalData_15[[#This Row],[IType]],IsDList,Table_ExternalData_15[[#Headers],[23]])</f>
        <v>0</v>
      </c>
      <c r="AB14" s="10">
        <f>SUMIFS(IsQList,IsIList,Table_ExternalData_15[[#This Row],[item_key]],IsITypeList,Table_ExternalData_15[[#This Row],[IType]],IsDList,Table_ExternalData_15[[#Headers],[24]])</f>
        <v>0</v>
      </c>
      <c r="AC14" s="10">
        <f>SUMIFS(IsQList,IsIList,Table_ExternalData_15[[#This Row],[item_key]],IsITypeList,Table_ExternalData_15[[#This Row],[IType]],IsDList,Table_ExternalData_15[[#Headers],[25]])</f>
        <v>0</v>
      </c>
      <c r="AD14" s="10">
        <f>SUMIFS(IsQList,IsIList,Table_ExternalData_15[[#This Row],[item_key]],IsITypeList,Table_ExternalData_15[[#This Row],[IType]],IsDList,Table_ExternalData_15[[#Headers],[26]])</f>
        <v>0</v>
      </c>
      <c r="AE14" s="10">
        <f>SUMIFS(IsQList,IsIList,Table_ExternalData_15[[#This Row],[item_key]],IsITypeList,Table_ExternalData_15[[#This Row],[IType]],IsDList,Table_ExternalData_15[[#Headers],[27]])</f>
        <v>0</v>
      </c>
      <c r="AF14" s="10">
        <f>SUMIFS(IsQList,IsIList,Table_ExternalData_15[[#This Row],[item_key]],IsITypeList,Table_ExternalData_15[[#This Row],[IType]],IsDList,Table_ExternalData_15[[#Headers],[28]])</f>
        <v>2</v>
      </c>
      <c r="AG14" s="10">
        <f>SUMIFS(IsQList,IsIList,Table_ExternalData_15[[#This Row],[item_key]],IsITypeList,Table_ExternalData_15[[#This Row],[IType]],IsDList,Table_ExternalData_15[[#Headers],[29]])</f>
        <v>152</v>
      </c>
      <c r="AH14" s="10">
        <f>SUMIFS(IsQList,IsIList,Table_ExternalData_15[[#This Row],[item_key]],IsITypeList,Table_ExternalData_15[[#This Row],[IType]],IsDList,Table_ExternalData_15[[#Headers],[30]])</f>
        <v>0</v>
      </c>
      <c r="AI14" s="10">
        <f>SUMIFS(IsQList,IsIList,Table_ExternalData_15[[#This Row],[item_key]],IsITypeList,Table_ExternalData_15[[#This Row],[IType]],IsDList,Table_ExternalData_15[[#Headers],[31]])</f>
        <v>20</v>
      </c>
      <c r="AJ14" s="10">
        <f>SUM(Table_ExternalData_15[[#This Row],[1]:[31]])</f>
        <v>362</v>
      </c>
    </row>
    <row r="15" spans="1:36">
      <c r="A15" s="1" t="s">
        <v>383</v>
      </c>
      <c r="B15" s="1" t="s">
        <v>732</v>
      </c>
      <c r="C15" s="1" t="s">
        <v>733</v>
      </c>
      <c r="D15" s="11" t="s">
        <v>2046</v>
      </c>
      <c r="E15" s="10">
        <f>SUMIFS(IsQList,IsIList,Table_ExternalData_15[[#This Row],[item_key]],IsITypeList,Table_ExternalData_15[[#This Row],[IType]],IsDList,Table_ExternalData_15[[#Headers],[1]])</f>
        <v>2</v>
      </c>
      <c r="F15" s="10">
        <f>SUMIFS(IsQList,IsIList,Table_ExternalData_15[[#This Row],[item_key]],IsITypeList,Table_ExternalData_15[[#This Row],[IType]],IsDList,Table_ExternalData_15[[#Headers],[2]])</f>
        <v>0</v>
      </c>
      <c r="G15" s="10">
        <f>SUMIFS(IsQList,IsIList,Table_ExternalData_15[[#This Row],[item_key]],IsITypeList,Table_ExternalData_15[[#This Row],[IType]],IsDList,Table_ExternalData_15[[#Headers],[3]])</f>
        <v>0</v>
      </c>
      <c r="H15" s="10">
        <f>SUMIFS(IsQList,IsIList,Table_ExternalData_15[[#This Row],[item_key]],IsITypeList,Table_ExternalData_15[[#This Row],[IType]],IsDList,Table_ExternalData_15[[#Headers],[4]])</f>
        <v>140</v>
      </c>
      <c r="I15" s="10">
        <f>SUMIFS(IsQList,IsIList,Table_ExternalData_15[[#This Row],[item_key]],IsITypeList,Table_ExternalData_15[[#This Row],[IType]],IsDList,Table_ExternalData_15[[#Headers],[5]])</f>
        <v>0</v>
      </c>
      <c r="J15" s="10">
        <f>SUMIFS(IsQList,IsIList,Table_ExternalData_15[[#This Row],[item_key]],IsITypeList,Table_ExternalData_15[[#This Row],[IType]],IsDList,Table_ExternalData_15[[#Headers],[6]])</f>
        <v>46</v>
      </c>
      <c r="K15" s="10">
        <f>SUMIFS(IsQList,IsIList,Table_ExternalData_15[[#This Row],[item_key]],IsITypeList,Table_ExternalData_15[[#This Row],[IType]],IsDList,Table_ExternalData_15[[#Headers],[7]])</f>
        <v>0</v>
      </c>
      <c r="L15" s="10">
        <f>SUMIFS(IsQList,IsIList,Table_ExternalData_15[[#This Row],[item_key]],IsITypeList,Table_ExternalData_15[[#This Row],[IType]],IsDList,Table_ExternalData_15[[#Headers],[8]])</f>
        <v>0</v>
      </c>
      <c r="M15" s="10">
        <f>SUMIFS(IsQList,IsIList,Table_ExternalData_15[[#This Row],[item_key]],IsITypeList,Table_ExternalData_15[[#This Row],[IType]],IsDList,Table_ExternalData_15[[#Headers],[9]])</f>
        <v>0</v>
      </c>
      <c r="N15" s="10">
        <f>SUMIFS(IsQList,IsIList,Table_ExternalData_15[[#This Row],[item_key]],IsITypeList,Table_ExternalData_15[[#This Row],[IType]],IsDList,Table_ExternalData_15[[#Headers],[10]])</f>
        <v>0</v>
      </c>
      <c r="O15" s="10">
        <f>SUMIFS(IsQList,IsIList,Table_ExternalData_15[[#This Row],[item_key]],IsITypeList,Table_ExternalData_15[[#This Row],[IType]],IsDList,Table_ExternalData_15[[#Headers],[11]])</f>
        <v>0</v>
      </c>
      <c r="P15" s="10">
        <f>SUMIFS(IsQList,IsIList,Table_ExternalData_15[[#This Row],[item_key]],IsITypeList,Table_ExternalData_15[[#This Row],[IType]],IsDList,Table_ExternalData_15[[#Headers],[12]])</f>
        <v>0</v>
      </c>
      <c r="Q15" s="10">
        <f>SUMIFS(IsQList,IsIList,Table_ExternalData_15[[#This Row],[item_key]],IsITypeList,Table_ExternalData_15[[#This Row],[IType]],IsDList,Table_ExternalData_15[[#Headers],[13]])</f>
        <v>0</v>
      </c>
      <c r="R15" s="10">
        <f>SUMIFS(IsQList,IsIList,Table_ExternalData_15[[#This Row],[item_key]],IsITypeList,Table_ExternalData_15[[#This Row],[IType]],IsDList,Table_ExternalData_15[[#Headers],[14]])</f>
        <v>0</v>
      </c>
      <c r="S15" s="10">
        <f>SUMIFS(IsQList,IsIList,Table_ExternalData_15[[#This Row],[item_key]],IsITypeList,Table_ExternalData_15[[#This Row],[IType]],IsDList,Table_ExternalData_15[[#Headers],[15]])</f>
        <v>0</v>
      </c>
      <c r="T15" s="10">
        <f>SUMIFS(IsQList,IsIList,Table_ExternalData_15[[#This Row],[item_key]],IsITypeList,Table_ExternalData_15[[#This Row],[IType]],IsDList,Table_ExternalData_15[[#Headers],[16]])</f>
        <v>0</v>
      </c>
      <c r="U15" s="10">
        <f>SUMIFS(IsQList,IsIList,Table_ExternalData_15[[#This Row],[item_key]],IsITypeList,Table_ExternalData_15[[#This Row],[IType]],IsDList,Table_ExternalData_15[[#Headers],[17]])</f>
        <v>0</v>
      </c>
      <c r="V15" s="10">
        <f>SUMIFS(IsQList,IsIList,Table_ExternalData_15[[#This Row],[item_key]],IsITypeList,Table_ExternalData_15[[#This Row],[IType]],IsDList,Table_ExternalData_15[[#Headers],[18]])</f>
        <v>0</v>
      </c>
      <c r="W15" s="10">
        <f>SUMIFS(IsQList,IsIList,Table_ExternalData_15[[#This Row],[item_key]],IsITypeList,Table_ExternalData_15[[#This Row],[IType]],IsDList,Table_ExternalData_15[[#Headers],[19]])</f>
        <v>0</v>
      </c>
      <c r="X15" s="10">
        <f>SUMIFS(IsQList,IsIList,Table_ExternalData_15[[#This Row],[item_key]],IsITypeList,Table_ExternalData_15[[#This Row],[IType]],IsDList,Table_ExternalData_15[[#Headers],[20]])</f>
        <v>0</v>
      </c>
      <c r="Y15" s="10">
        <f>SUMIFS(IsQList,IsIList,Table_ExternalData_15[[#This Row],[item_key]],IsITypeList,Table_ExternalData_15[[#This Row],[IType]],IsDList,Table_ExternalData_15[[#Headers],[21]])</f>
        <v>0</v>
      </c>
      <c r="Z15" s="10">
        <f>SUMIFS(IsQList,IsIList,Table_ExternalData_15[[#This Row],[item_key]],IsITypeList,Table_ExternalData_15[[#This Row],[IType]],IsDList,Table_ExternalData_15[[#Headers],[22]])</f>
        <v>0</v>
      </c>
      <c r="AA15" s="10">
        <f>SUMIFS(IsQList,IsIList,Table_ExternalData_15[[#This Row],[item_key]],IsITypeList,Table_ExternalData_15[[#This Row],[IType]],IsDList,Table_ExternalData_15[[#Headers],[23]])</f>
        <v>0</v>
      </c>
      <c r="AB15" s="10">
        <f>SUMIFS(IsQList,IsIList,Table_ExternalData_15[[#This Row],[item_key]],IsITypeList,Table_ExternalData_15[[#This Row],[IType]],IsDList,Table_ExternalData_15[[#Headers],[24]])</f>
        <v>0</v>
      </c>
      <c r="AC15" s="10">
        <f>SUMIFS(IsQList,IsIList,Table_ExternalData_15[[#This Row],[item_key]],IsITypeList,Table_ExternalData_15[[#This Row],[IType]],IsDList,Table_ExternalData_15[[#Headers],[25]])</f>
        <v>0</v>
      </c>
      <c r="AD15" s="10">
        <f>SUMIFS(IsQList,IsIList,Table_ExternalData_15[[#This Row],[item_key]],IsITypeList,Table_ExternalData_15[[#This Row],[IType]],IsDList,Table_ExternalData_15[[#Headers],[26]])</f>
        <v>0</v>
      </c>
      <c r="AE15" s="10">
        <f>SUMIFS(IsQList,IsIList,Table_ExternalData_15[[#This Row],[item_key]],IsITypeList,Table_ExternalData_15[[#This Row],[IType]],IsDList,Table_ExternalData_15[[#Headers],[27]])</f>
        <v>0</v>
      </c>
      <c r="AF15" s="10">
        <f>SUMIFS(IsQList,IsIList,Table_ExternalData_15[[#This Row],[item_key]],IsITypeList,Table_ExternalData_15[[#This Row],[IType]],IsDList,Table_ExternalData_15[[#Headers],[28]])</f>
        <v>2</v>
      </c>
      <c r="AG15" s="10">
        <f>SUMIFS(IsQList,IsIList,Table_ExternalData_15[[#This Row],[item_key]],IsITypeList,Table_ExternalData_15[[#This Row],[IType]],IsDList,Table_ExternalData_15[[#Headers],[29]])</f>
        <v>152</v>
      </c>
      <c r="AH15" s="10">
        <f>SUMIFS(IsQList,IsIList,Table_ExternalData_15[[#This Row],[item_key]],IsITypeList,Table_ExternalData_15[[#This Row],[IType]],IsDList,Table_ExternalData_15[[#Headers],[30]])</f>
        <v>0</v>
      </c>
      <c r="AI15" s="10">
        <f>SUMIFS(IsQList,IsIList,Table_ExternalData_15[[#This Row],[item_key]],IsITypeList,Table_ExternalData_15[[#This Row],[IType]],IsDList,Table_ExternalData_15[[#Headers],[31]])</f>
        <v>20</v>
      </c>
      <c r="AJ15" s="10">
        <f>SUM(Table_ExternalData_15[[#This Row],[1]:[31]])</f>
        <v>362</v>
      </c>
    </row>
    <row r="16" spans="1:36">
      <c r="A16" s="1" t="s">
        <v>2050</v>
      </c>
      <c r="B16" s="1" t="s">
        <v>2384</v>
      </c>
      <c r="C16" s="1" t="s">
        <v>733</v>
      </c>
      <c r="D16" s="11" t="s">
        <v>2046</v>
      </c>
      <c r="E16" s="10">
        <f>SUMIFS(IsQList,IsIList,Table_ExternalData_15[[#This Row],[item_key]],IsITypeList,Table_ExternalData_15[[#This Row],[IType]],IsDList,Table_ExternalData_15[[#Headers],[1]])</f>
        <v>8</v>
      </c>
      <c r="F16" s="10">
        <f>SUMIFS(IsQList,IsIList,Table_ExternalData_15[[#This Row],[item_key]],IsITypeList,Table_ExternalData_15[[#This Row],[IType]],IsDList,Table_ExternalData_15[[#Headers],[2]])</f>
        <v>0</v>
      </c>
      <c r="G16" s="10">
        <f>SUMIFS(IsQList,IsIList,Table_ExternalData_15[[#This Row],[item_key]],IsITypeList,Table_ExternalData_15[[#This Row],[IType]],IsDList,Table_ExternalData_15[[#Headers],[3]])</f>
        <v>0</v>
      </c>
      <c r="H16" s="10">
        <f>SUMIFS(IsQList,IsIList,Table_ExternalData_15[[#This Row],[item_key]],IsITypeList,Table_ExternalData_15[[#This Row],[IType]],IsDList,Table_ExternalData_15[[#Headers],[4]])</f>
        <v>560</v>
      </c>
      <c r="I16" s="10">
        <f>SUMIFS(IsQList,IsIList,Table_ExternalData_15[[#This Row],[item_key]],IsITypeList,Table_ExternalData_15[[#This Row],[IType]],IsDList,Table_ExternalData_15[[#Headers],[5]])</f>
        <v>0</v>
      </c>
      <c r="J16" s="10">
        <f>SUMIFS(IsQList,IsIList,Table_ExternalData_15[[#This Row],[item_key]],IsITypeList,Table_ExternalData_15[[#This Row],[IType]],IsDList,Table_ExternalData_15[[#Headers],[6]])</f>
        <v>184</v>
      </c>
      <c r="K16" s="10">
        <f>SUMIFS(IsQList,IsIList,Table_ExternalData_15[[#This Row],[item_key]],IsITypeList,Table_ExternalData_15[[#This Row],[IType]],IsDList,Table_ExternalData_15[[#Headers],[7]])</f>
        <v>0</v>
      </c>
      <c r="L16" s="10">
        <f>SUMIFS(IsQList,IsIList,Table_ExternalData_15[[#This Row],[item_key]],IsITypeList,Table_ExternalData_15[[#This Row],[IType]],IsDList,Table_ExternalData_15[[#Headers],[8]])</f>
        <v>0</v>
      </c>
      <c r="M16" s="10">
        <f>SUMIFS(IsQList,IsIList,Table_ExternalData_15[[#This Row],[item_key]],IsITypeList,Table_ExternalData_15[[#This Row],[IType]],IsDList,Table_ExternalData_15[[#Headers],[9]])</f>
        <v>0</v>
      </c>
      <c r="N16" s="10">
        <f>SUMIFS(IsQList,IsIList,Table_ExternalData_15[[#This Row],[item_key]],IsITypeList,Table_ExternalData_15[[#This Row],[IType]],IsDList,Table_ExternalData_15[[#Headers],[10]])</f>
        <v>0</v>
      </c>
      <c r="O16" s="10">
        <f>SUMIFS(IsQList,IsIList,Table_ExternalData_15[[#This Row],[item_key]],IsITypeList,Table_ExternalData_15[[#This Row],[IType]],IsDList,Table_ExternalData_15[[#Headers],[11]])</f>
        <v>0</v>
      </c>
      <c r="P16" s="10">
        <f>SUMIFS(IsQList,IsIList,Table_ExternalData_15[[#This Row],[item_key]],IsITypeList,Table_ExternalData_15[[#This Row],[IType]],IsDList,Table_ExternalData_15[[#Headers],[12]])</f>
        <v>0</v>
      </c>
      <c r="Q16" s="10">
        <f>SUMIFS(IsQList,IsIList,Table_ExternalData_15[[#This Row],[item_key]],IsITypeList,Table_ExternalData_15[[#This Row],[IType]],IsDList,Table_ExternalData_15[[#Headers],[13]])</f>
        <v>0</v>
      </c>
      <c r="R16" s="10">
        <f>SUMIFS(IsQList,IsIList,Table_ExternalData_15[[#This Row],[item_key]],IsITypeList,Table_ExternalData_15[[#This Row],[IType]],IsDList,Table_ExternalData_15[[#Headers],[14]])</f>
        <v>0</v>
      </c>
      <c r="S16" s="10">
        <f>SUMIFS(IsQList,IsIList,Table_ExternalData_15[[#This Row],[item_key]],IsITypeList,Table_ExternalData_15[[#This Row],[IType]],IsDList,Table_ExternalData_15[[#Headers],[15]])</f>
        <v>0</v>
      </c>
      <c r="T16" s="10">
        <f>SUMIFS(IsQList,IsIList,Table_ExternalData_15[[#This Row],[item_key]],IsITypeList,Table_ExternalData_15[[#This Row],[IType]],IsDList,Table_ExternalData_15[[#Headers],[16]])</f>
        <v>0</v>
      </c>
      <c r="U16" s="10">
        <f>SUMIFS(IsQList,IsIList,Table_ExternalData_15[[#This Row],[item_key]],IsITypeList,Table_ExternalData_15[[#This Row],[IType]],IsDList,Table_ExternalData_15[[#Headers],[17]])</f>
        <v>0</v>
      </c>
      <c r="V16" s="10">
        <f>SUMIFS(IsQList,IsIList,Table_ExternalData_15[[#This Row],[item_key]],IsITypeList,Table_ExternalData_15[[#This Row],[IType]],IsDList,Table_ExternalData_15[[#Headers],[18]])</f>
        <v>0</v>
      </c>
      <c r="W16" s="10">
        <f>SUMIFS(IsQList,IsIList,Table_ExternalData_15[[#This Row],[item_key]],IsITypeList,Table_ExternalData_15[[#This Row],[IType]],IsDList,Table_ExternalData_15[[#Headers],[19]])</f>
        <v>0</v>
      </c>
      <c r="X16" s="10">
        <f>SUMIFS(IsQList,IsIList,Table_ExternalData_15[[#This Row],[item_key]],IsITypeList,Table_ExternalData_15[[#This Row],[IType]],IsDList,Table_ExternalData_15[[#Headers],[20]])</f>
        <v>0</v>
      </c>
      <c r="Y16" s="10">
        <f>SUMIFS(IsQList,IsIList,Table_ExternalData_15[[#This Row],[item_key]],IsITypeList,Table_ExternalData_15[[#This Row],[IType]],IsDList,Table_ExternalData_15[[#Headers],[21]])</f>
        <v>0</v>
      </c>
      <c r="Z16" s="10">
        <f>SUMIFS(IsQList,IsIList,Table_ExternalData_15[[#This Row],[item_key]],IsITypeList,Table_ExternalData_15[[#This Row],[IType]],IsDList,Table_ExternalData_15[[#Headers],[22]])</f>
        <v>0</v>
      </c>
      <c r="AA16" s="10">
        <f>SUMIFS(IsQList,IsIList,Table_ExternalData_15[[#This Row],[item_key]],IsITypeList,Table_ExternalData_15[[#This Row],[IType]],IsDList,Table_ExternalData_15[[#Headers],[23]])</f>
        <v>0</v>
      </c>
      <c r="AB16" s="10">
        <f>SUMIFS(IsQList,IsIList,Table_ExternalData_15[[#This Row],[item_key]],IsITypeList,Table_ExternalData_15[[#This Row],[IType]],IsDList,Table_ExternalData_15[[#Headers],[24]])</f>
        <v>0</v>
      </c>
      <c r="AC16" s="10">
        <f>SUMIFS(IsQList,IsIList,Table_ExternalData_15[[#This Row],[item_key]],IsITypeList,Table_ExternalData_15[[#This Row],[IType]],IsDList,Table_ExternalData_15[[#Headers],[25]])</f>
        <v>0</v>
      </c>
      <c r="AD16" s="10">
        <f>SUMIFS(IsQList,IsIList,Table_ExternalData_15[[#This Row],[item_key]],IsITypeList,Table_ExternalData_15[[#This Row],[IType]],IsDList,Table_ExternalData_15[[#Headers],[26]])</f>
        <v>0</v>
      </c>
      <c r="AE16" s="10">
        <f>SUMIFS(IsQList,IsIList,Table_ExternalData_15[[#This Row],[item_key]],IsITypeList,Table_ExternalData_15[[#This Row],[IType]],IsDList,Table_ExternalData_15[[#Headers],[27]])</f>
        <v>0</v>
      </c>
      <c r="AF16" s="10">
        <f>SUMIFS(IsQList,IsIList,Table_ExternalData_15[[#This Row],[item_key]],IsITypeList,Table_ExternalData_15[[#This Row],[IType]],IsDList,Table_ExternalData_15[[#Headers],[28]])</f>
        <v>8</v>
      </c>
      <c r="AG16" s="10">
        <f>SUMIFS(IsQList,IsIList,Table_ExternalData_15[[#This Row],[item_key]],IsITypeList,Table_ExternalData_15[[#This Row],[IType]],IsDList,Table_ExternalData_15[[#Headers],[29]])</f>
        <v>608</v>
      </c>
      <c r="AH16" s="10">
        <f>SUMIFS(IsQList,IsIList,Table_ExternalData_15[[#This Row],[item_key]],IsITypeList,Table_ExternalData_15[[#This Row],[IType]],IsDList,Table_ExternalData_15[[#Headers],[30]])</f>
        <v>0</v>
      </c>
      <c r="AI16" s="10">
        <f>SUMIFS(IsQList,IsIList,Table_ExternalData_15[[#This Row],[item_key]],IsITypeList,Table_ExternalData_15[[#This Row],[IType]],IsDList,Table_ExternalData_15[[#Headers],[31]])</f>
        <v>80</v>
      </c>
      <c r="AJ16" s="10">
        <f>SUM(Table_ExternalData_15[[#This Row],[1]:[31]])</f>
        <v>1448</v>
      </c>
    </row>
    <row r="17" spans="1:36">
      <c r="A17" s="1" t="s">
        <v>2051</v>
      </c>
      <c r="B17" s="1" t="s">
        <v>2385</v>
      </c>
      <c r="C17" s="1" t="s">
        <v>733</v>
      </c>
      <c r="D17" s="11" t="s">
        <v>2046</v>
      </c>
      <c r="E17" s="10">
        <f>SUMIFS(IsQList,IsIList,Table_ExternalData_15[[#This Row],[item_key]],IsITypeList,Table_ExternalData_15[[#This Row],[IType]],IsDList,Table_ExternalData_15[[#Headers],[1]])</f>
        <v>1</v>
      </c>
      <c r="F17" s="10">
        <f>SUMIFS(IsQList,IsIList,Table_ExternalData_15[[#This Row],[item_key]],IsITypeList,Table_ExternalData_15[[#This Row],[IType]],IsDList,Table_ExternalData_15[[#Headers],[2]])</f>
        <v>0</v>
      </c>
      <c r="G17" s="10">
        <f>SUMIFS(IsQList,IsIList,Table_ExternalData_15[[#This Row],[item_key]],IsITypeList,Table_ExternalData_15[[#This Row],[IType]],IsDList,Table_ExternalData_15[[#Headers],[3]])</f>
        <v>0</v>
      </c>
      <c r="H17" s="10">
        <f>SUMIFS(IsQList,IsIList,Table_ExternalData_15[[#This Row],[item_key]],IsITypeList,Table_ExternalData_15[[#This Row],[IType]],IsDList,Table_ExternalData_15[[#Headers],[4]])</f>
        <v>70</v>
      </c>
      <c r="I17" s="10">
        <f>SUMIFS(IsQList,IsIList,Table_ExternalData_15[[#This Row],[item_key]],IsITypeList,Table_ExternalData_15[[#This Row],[IType]],IsDList,Table_ExternalData_15[[#Headers],[5]])</f>
        <v>0</v>
      </c>
      <c r="J17" s="10">
        <f>SUMIFS(IsQList,IsIList,Table_ExternalData_15[[#This Row],[item_key]],IsITypeList,Table_ExternalData_15[[#This Row],[IType]],IsDList,Table_ExternalData_15[[#Headers],[6]])</f>
        <v>23</v>
      </c>
      <c r="K17" s="10">
        <f>SUMIFS(IsQList,IsIList,Table_ExternalData_15[[#This Row],[item_key]],IsITypeList,Table_ExternalData_15[[#This Row],[IType]],IsDList,Table_ExternalData_15[[#Headers],[7]])</f>
        <v>0</v>
      </c>
      <c r="L17" s="10">
        <f>SUMIFS(IsQList,IsIList,Table_ExternalData_15[[#This Row],[item_key]],IsITypeList,Table_ExternalData_15[[#This Row],[IType]],IsDList,Table_ExternalData_15[[#Headers],[8]])</f>
        <v>0</v>
      </c>
      <c r="M17" s="10">
        <f>SUMIFS(IsQList,IsIList,Table_ExternalData_15[[#This Row],[item_key]],IsITypeList,Table_ExternalData_15[[#This Row],[IType]],IsDList,Table_ExternalData_15[[#Headers],[9]])</f>
        <v>0</v>
      </c>
      <c r="N17" s="10">
        <f>SUMIFS(IsQList,IsIList,Table_ExternalData_15[[#This Row],[item_key]],IsITypeList,Table_ExternalData_15[[#This Row],[IType]],IsDList,Table_ExternalData_15[[#Headers],[10]])</f>
        <v>0</v>
      </c>
      <c r="O17" s="10">
        <f>SUMIFS(IsQList,IsIList,Table_ExternalData_15[[#This Row],[item_key]],IsITypeList,Table_ExternalData_15[[#This Row],[IType]],IsDList,Table_ExternalData_15[[#Headers],[11]])</f>
        <v>0</v>
      </c>
      <c r="P17" s="10">
        <f>SUMIFS(IsQList,IsIList,Table_ExternalData_15[[#This Row],[item_key]],IsITypeList,Table_ExternalData_15[[#This Row],[IType]],IsDList,Table_ExternalData_15[[#Headers],[12]])</f>
        <v>0</v>
      </c>
      <c r="Q17" s="10">
        <f>SUMIFS(IsQList,IsIList,Table_ExternalData_15[[#This Row],[item_key]],IsITypeList,Table_ExternalData_15[[#This Row],[IType]],IsDList,Table_ExternalData_15[[#Headers],[13]])</f>
        <v>0</v>
      </c>
      <c r="R17" s="10">
        <f>SUMIFS(IsQList,IsIList,Table_ExternalData_15[[#This Row],[item_key]],IsITypeList,Table_ExternalData_15[[#This Row],[IType]],IsDList,Table_ExternalData_15[[#Headers],[14]])</f>
        <v>0</v>
      </c>
      <c r="S17" s="10">
        <f>SUMIFS(IsQList,IsIList,Table_ExternalData_15[[#This Row],[item_key]],IsITypeList,Table_ExternalData_15[[#This Row],[IType]],IsDList,Table_ExternalData_15[[#Headers],[15]])</f>
        <v>0</v>
      </c>
      <c r="T17" s="10">
        <f>SUMIFS(IsQList,IsIList,Table_ExternalData_15[[#This Row],[item_key]],IsITypeList,Table_ExternalData_15[[#This Row],[IType]],IsDList,Table_ExternalData_15[[#Headers],[16]])</f>
        <v>0</v>
      </c>
      <c r="U17" s="10">
        <f>SUMIFS(IsQList,IsIList,Table_ExternalData_15[[#This Row],[item_key]],IsITypeList,Table_ExternalData_15[[#This Row],[IType]],IsDList,Table_ExternalData_15[[#Headers],[17]])</f>
        <v>0</v>
      </c>
      <c r="V17" s="10">
        <f>SUMIFS(IsQList,IsIList,Table_ExternalData_15[[#This Row],[item_key]],IsITypeList,Table_ExternalData_15[[#This Row],[IType]],IsDList,Table_ExternalData_15[[#Headers],[18]])</f>
        <v>0</v>
      </c>
      <c r="W17" s="10">
        <f>SUMIFS(IsQList,IsIList,Table_ExternalData_15[[#This Row],[item_key]],IsITypeList,Table_ExternalData_15[[#This Row],[IType]],IsDList,Table_ExternalData_15[[#Headers],[19]])</f>
        <v>0</v>
      </c>
      <c r="X17" s="10">
        <f>SUMIFS(IsQList,IsIList,Table_ExternalData_15[[#This Row],[item_key]],IsITypeList,Table_ExternalData_15[[#This Row],[IType]],IsDList,Table_ExternalData_15[[#Headers],[20]])</f>
        <v>0</v>
      </c>
      <c r="Y17" s="10">
        <f>SUMIFS(IsQList,IsIList,Table_ExternalData_15[[#This Row],[item_key]],IsITypeList,Table_ExternalData_15[[#This Row],[IType]],IsDList,Table_ExternalData_15[[#Headers],[21]])</f>
        <v>0</v>
      </c>
      <c r="Z17" s="10">
        <f>SUMIFS(IsQList,IsIList,Table_ExternalData_15[[#This Row],[item_key]],IsITypeList,Table_ExternalData_15[[#This Row],[IType]],IsDList,Table_ExternalData_15[[#Headers],[22]])</f>
        <v>0</v>
      </c>
      <c r="AA17" s="10">
        <f>SUMIFS(IsQList,IsIList,Table_ExternalData_15[[#This Row],[item_key]],IsITypeList,Table_ExternalData_15[[#This Row],[IType]],IsDList,Table_ExternalData_15[[#Headers],[23]])</f>
        <v>0</v>
      </c>
      <c r="AB17" s="10">
        <f>SUMIFS(IsQList,IsIList,Table_ExternalData_15[[#This Row],[item_key]],IsITypeList,Table_ExternalData_15[[#This Row],[IType]],IsDList,Table_ExternalData_15[[#Headers],[24]])</f>
        <v>0</v>
      </c>
      <c r="AC17" s="10">
        <f>SUMIFS(IsQList,IsIList,Table_ExternalData_15[[#This Row],[item_key]],IsITypeList,Table_ExternalData_15[[#This Row],[IType]],IsDList,Table_ExternalData_15[[#Headers],[25]])</f>
        <v>0</v>
      </c>
      <c r="AD17" s="10">
        <f>SUMIFS(IsQList,IsIList,Table_ExternalData_15[[#This Row],[item_key]],IsITypeList,Table_ExternalData_15[[#This Row],[IType]],IsDList,Table_ExternalData_15[[#Headers],[26]])</f>
        <v>0</v>
      </c>
      <c r="AE17" s="10">
        <f>SUMIFS(IsQList,IsIList,Table_ExternalData_15[[#This Row],[item_key]],IsITypeList,Table_ExternalData_15[[#This Row],[IType]],IsDList,Table_ExternalData_15[[#Headers],[27]])</f>
        <v>0</v>
      </c>
      <c r="AF17" s="10">
        <f>SUMIFS(IsQList,IsIList,Table_ExternalData_15[[#This Row],[item_key]],IsITypeList,Table_ExternalData_15[[#This Row],[IType]],IsDList,Table_ExternalData_15[[#Headers],[28]])</f>
        <v>1</v>
      </c>
      <c r="AG17" s="10">
        <f>SUMIFS(IsQList,IsIList,Table_ExternalData_15[[#This Row],[item_key]],IsITypeList,Table_ExternalData_15[[#This Row],[IType]],IsDList,Table_ExternalData_15[[#Headers],[29]])</f>
        <v>76</v>
      </c>
      <c r="AH17" s="10">
        <f>SUMIFS(IsQList,IsIList,Table_ExternalData_15[[#This Row],[item_key]],IsITypeList,Table_ExternalData_15[[#This Row],[IType]],IsDList,Table_ExternalData_15[[#Headers],[30]])</f>
        <v>0</v>
      </c>
      <c r="AI17" s="10">
        <f>SUMIFS(IsQList,IsIList,Table_ExternalData_15[[#This Row],[item_key]],IsITypeList,Table_ExternalData_15[[#This Row],[IType]],IsDList,Table_ExternalData_15[[#Headers],[31]])</f>
        <v>10</v>
      </c>
      <c r="AJ17" s="10">
        <f>SUM(Table_ExternalData_15[[#This Row],[1]:[31]])</f>
        <v>181</v>
      </c>
    </row>
    <row r="18" spans="1:36">
      <c r="A18" s="1" t="s">
        <v>413</v>
      </c>
      <c r="B18" s="1" t="s">
        <v>736</v>
      </c>
      <c r="C18" s="1" t="s">
        <v>733</v>
      </c>
      <c r="D18" s="11" t="s">
        <v>2046</v>
      </c>
      <c r="E18" s="10">
        <f>SUMIFS(IsQList,IsIList,Table_ExternalData_15[[#This Row],[item_key]],IsITypeList,Table_ExternalData_15[[#This Row],[IType]],IsDList,Table_ExternalData_15[[#Headers],[1]])</f>
        <v>1</v>
      </c>
      <c r="F18" s="10">
        <f>SUMIFS(IsQList,IsIList,Table_ExternalData_15[[#This Row],[item_key]],IsITypeList,Table_ExternalData_15[[#This Row],[IType]],IsDList,Table_ExternalData_15[[#Headers],[2]])</f>
        <v>0</v>
      </c>
      <c r="G18" s="10">
        <f>SUMIFS(IsQList,IsIList,Table_ExternalData_15[[#This Row],[item_key]],IsITypeList,Table_ExternalData_15[[#This Row],[IType]],IsDList,Table_ExternalData_15[[#Headers],[3]])</f>
        <v>0</v>
      </c>
      <c r="H18" s="10">
        <f>SUMIFS(IsQList,IsIList,Table_ExternalData_15[[#This Row],[item_key]],IsITypeList,Table_ExternalData_15[[#This Row],[IType]],IsDList,Table_ExternalData_15[[#Headers],[4]])</f>
        <v>70</v>
      </c>
      <c r="I18" s="10">
        <f>SUMIFS(IsQList,IsIList,Table_ExternalData_15[[#This Row],[item_key]],IsITypeList,Table_ExternalData_15[[#This Row],[IType]],IsDList,Table_ExternalData_15[[#Headers],[5]])</f>
        <v>0</v>
      </c>
      <c r="J18" s="10">
        <f>SUMIFS(IsQList,IsIList,Table_ExternalData_15[[#This Row],[item_key]],IsITypeList,Table_ExternalData_15[[#This Row],[IType]],IsDList,Table_ExternalData_15[[#Headers],[6]])</f>
        <v>23</v>
      </c>
      <c r="K18" s="10">
        <f>SUMIFS(IsQList,IsIList,Table_ExternalData_15[[#This Row],[item_key]],IsITypeList,Table_ExternalData_15[[#This Row],[IType]],IsDList,Table_ExternalData_15[[#Headers],[7]])</f>
        <v>0</v>
      </c>
      <c r="L18" s="10">
        <f>SUMIFS(IsQList,IsIList,Table_ExternalData_15[[#This Row],[item_key]],IsITypeList,Table_ExternalData_15[[#This Row],[IType]],IsDList,Table_ExternalData_15[[#Headers],[8]])</f>
        <v>0</v>
      </c>
      <c r="M18" s="10">
        <f>SUMIFS(IsQList,IsIList,Table_ExternalData_15[[#This Row],[item_key]],IsITypeList,Table_ExternalData_15[[#This Row],[IType]],IsDList,Table_ExternalData_15[[#Headers],[9]])</f>
        <v>0</v>
      </c>
      <c r="N18" s="10">
        <f>SUMIFS(IsQList,IsIList,Table_ExternalData_15[[#This Row],[item_key]],IsITypeList,Table_ExternalData_15[[#This Row],[IType]],IsDList,Table_ExternalData_15[[#Headers],[10]])</f>
        <v>0</v>
      </c>
      <c r="O18" s="10">
        <f>SUMIFS(IsQList,IsIList,Table_ExternalData_15[[#This Row],[item_key]],IsITypeList,Table_ExternalData_15[[#This Row],[IType]],IsDList,Table_ExternalData_15[[#Headers],[11]])</f>
        <v>0</v>
      </c>
      <c r="P18" s="10">
        <f>SUMIFS(IsQList,IsIList,Table_ExternalData_15[[#This Row],[item_key]],IsITypeList,Table_ExternalData_15[[#This Row],[IType]],IsDList,Table_ExternalData_15[[#Headers],[12]])</f>
        <v>0</v>
      </c>
      <c r="Q18" s="10">
        <f>SUMIFS(IsQList,IsIList,Table_ExternalData_15[[#This Row],[item_key]],IsITypeList,Table_ExternalData_15[[#This Row],[IType]],IsDList,Table_ExternalData_15[[#Headers],[13]])</f>
        <v>0</v>
      </c>
      <c r="R18" s="10">
        <f>SUMIFS(IsQList,IsIList,Table_ExternalData_15[[#This Row],[item_key]],IsITypeList,Table_ExternalData_15[[#This Row],[IType]],IsDList,Table_ExternalData_15[[#Headers],[14]])</f>
        <v>0</v>
      </c>
      <c r="S18" s="10">
        <f>SUMIFS(IsQList,IsIList,Table_ExternalData_15[[#This Row],[item_key]],IsITypeList,Table_ExternalData_15[[#This Row],[IType]],IsDList,Table_ExternalData_15[[#Headers],[15]])</f>
        <v>0</v>
      </c>
      <c r="T18" s="10">
        <f>SUMIFS(IsQList,IsIList,Table_ExternalData_15[[#This Row],[item_key]],IsITypeList,Table_ExternalData_15[[#This Row],[IType]],IsDList,Table_ExternalData_15[[#Headers],[16]])</f>
        <v>0</v>
      </c>
      <c r="U18" s="10">
        <f>SUMIFS(IsQList,IsIList,Table_ExternalData_15[[#This Row],[item_key]],IsITypeList,Table_ExternalData_15[[#This Row],[IType]],IsDList,Table_ExternalData_15[[#Headers],[17]])</f>
        <v>0</v>
      </c>
      <c r="V18" s="10">
        <f>SUMIFS(IsQList,IsIList,Table_ExternalData_15[[#This Row],[item_key]],IsITypeList,Table_ExternalData_15[[#This Row],[IType]],IsDList,Table_ExternalData_15[[#Headers],[18]])</f>
        <v>0</v>
      </c>
      <c r="W18" s="10">
        <f>SUMIFS(IsQList,IsIList,Table_ExternalData_15[[#This Row],[item_key]],IsITypeList,Table_ExternalData_15[[#This Row],[IType]],IsDList,Table_ExternalData_15[[#Headers],[19]])</f>
        <v>0</v>
      </c>
      <c r="X18" s="10">
        <f>SUMIFS(IsQList,IsIList,Table_ExternalData_15[[#This Row],[item_key]],IsITypeList,Table_ExternalData_15[[#This Row],[IType]],IsDList,Table_ExternalData_15[[#Headers],[20]])</f>
        <v>0</v>
      </c>
      <c r="Y18" s="10">
        <f>SUMIFS(IsQList,IsIList,Table_ExternalData_15[[#This Row],[item_key]],IsITypeList,Table_ExternalData_15[[#This Row],[IType]],IsDList,Table_ExternalData_15[[#Headers],[21]])</f>
        <v>0</v>
      </c>
      <c r="Z18" s="10">
        <f>SUMIFS(IsQList,IsIList,Table_ExternalData_15[[#This Row],[item_key]],IsITypeList,Table_ExternalData_15[[#This Row],[IType]],IsDList,Table_ExternalData_15[[#Headers],[22]])</f>
        <v>0</v>
      </c>
      <c r="AA18" s="10">
        <f>SUMIFS(IsQList,IsIList,Table_ExternalData_15[[#This Row],[item_key]],IsITypeList,Table_ExternalData_15[[#This Row],[IType]],IsDList,Table_ExternalData_15[[#Headers],[23]])</f>
        <v>0</v>
      </c>
      <c r="AB18" s="10">
        <f>SUMIFS(IsQList,IsIList,Table_ExternalData_15[[#This Row],[item_key]],IsITypeList,Table_ExternalData_15[[#This Row],[IType]],IsDList,Table_ExternalData_15[[#Headers],[24]])</f>
        <v>0</v>
      </c>
      <c r="AC18" s="10">
        <f>SUMIFS(IsQList,IsIList,Table_ExternalData_15[[#This Row],[item_key]],IsITypeList,Table_ExternalData_15[[#This Row],[IType]],IsDList,Table_ExternalData_15[[#Headers],[25]])</f>
        <v>0</v>
      </c>
      <c r="AD18" s="10">
        <f>SUMIFS(IsQList,IsIList,Table_ExternalData_15[[#This Row],[item_key]],IsITypeList,Table_ExternalData_15[[#This Row],[IType]],IsDList,Table_ExternalData_15[[#Headers],[26]])</f>
        <v>0</v>
      </c>
      <c r="AE18" s="10">
        <f>SUMIFS(IsQList,IsIList,Table_ExternalData_15[[#This Row],[item_key]],IsITypeList,Table_ExternalData_15[[#This Row],[IType]],IsDList,Table_ExternalData_15[[#Headers],[27]])</f>
        <v>0</v>
      </c>
      <c r="AF18" s="10">
        <f>SUMIFS(IsQList,IsIList,Table_ExternalData_15[[#This Row],[item_key]],IsITypeList,Table_ExternalData_15[[#This Row],[IType]],IsDList,Table_ExternalData_15[[#Headers],[28]])</f>
        <v>1</v>
      </c>
      <c r="AG18" s="10">
        <f>SUMIFS(IsQList,IsIList,Table_ExternalData_15[[#This Row],[item_key]],IsITypeList,Table_ExternalData_15[[#This Row],[IType]],IsDList,Table_ExternalData_15[[#Headers],[29]])</f>
        <v>76</v>
      </c>
      <c r="AH18" s="10">
        <f>SUMIFS(IsQList,IsIList,Table_ExternalData_15[[#This Row],[item_key]],IsITypeList,Table_ExternalData_15[[#This Row],[IType]],IsDList,Table_ExternalData_15[[#Headers],[30]])</f>
        <v>0</v>
      </c>
      <c r="AI18" s="10">
        <f>SUMIFS(IsQList,IsIList,Table_ExternalData_15[[#This Row],[item_key]],IsITypeList,Table_ExternalData_15[[#This Row],[IType]],IsDList,Table_ExternalData_15[[#Headers],[31]])</f>
        <v>10</v>
      </c>
      <c r="AJ18" s="10">
        <f>SUM(Table_ExternalData_15[[#This Row],[1]:[31]])</f>
        <v>181</v>
      </c>
    </row>
    <row r="19" spans="1:36">
      <c r="A19" s="1" t="s">
        <v>384</v>
      </c>
      <c r="B19" s="1" t="s">
        <v>737</v>
      </c>
      <c r="C19" s="1" t="s">
        <v>733</v>
      </c>
      <c r="D19" s="11" t="s">
        <v>2046</v>
      </c>
      <c r="E19" s="10">
        <f>SUMIFS(IsQList,IsIList,Table_ExternalData_15[[#This Row],[item_key]],IsITypeList,Table_ExternalData_15[[#This Row],[IType]],IsDList,Table_ExternalData_15[[#Headers],[1]])</f>
        <v>2</v>
      </c>
      <c r="F19" s="10">
        <f>SUMIFS(IsQList,IsIList,Table_ExternalData_15[[#This Row],[item_key]],IsITypeList,Table_ExternalData_15[[#This Row],[IType]],IsDList,Table_ExternalData_15[[#Headers],[2]])</f>
        <v>0</v>
      </c>
      <c r="G19" s="10">
        <f>SUMIFS(IsQList,IsIList,Table_ExternalData_15[[#This Row],[item_key]],IsITypeList,Table_ExternalData_15[[#This Row],[IType]],IsDList,Table_ExternalData_15[[#Headers],[3]])</f>
        <v>0</v>
      </c>
      <c r="H19" s="10">
        <f>SUMIFS(IsQList,IsIList,Table_ExternalData_15[[#This Row],[item_key]],IsITypeList,Table_ExternalData_15[[#This Row],[IType]],IsDList,Table_ExternalData_15[[#Headers],[4]])</f>
        <v>140</v>
      </c>
      <c r="I19" s="10">
        <f>SUMIFS(IsQList,IsIList,Table_ExternalData_15[[#This Row],[item_key]],IsITypeList,Table_ExternalData_15[[#This Row],[IType]],IsDList,Table_ExternalData_15[[#Headers],[5]])</f>
        <v>0</v>
      </c>
      <c r="J19" s="10">
        <f>SUMIFS(IsQList,IsIList,Table_ExternalData_15[[#This Row],[item_key]],IsITypeList,Table_ExternalData_15[[#This Row],[IType]],IsDList,Table_ExternalData_15[[#Headers],[6]])</f>
        <v>46</v>
      </c>
      <c r="K19" s="10">
        <f>SUMIFS(IsQList,IsIList,Table_ExternalData_15[[#This Row],[item_key]],IsITypeList,Table_ExternalData_15[[#This Row],[IType]],IsDList,Table_ExternalData_15[[#Headers],[7]])</f>
        <v>0</v>
      </c>
      <c r="L19" s="10">
        <f>SUMIFS(IsQList,IsIList,Table_ExternalData_15[[#This Row],[item_key]],IsITypeList,Table_ExternalData_15[[#This Row],[IType]],IsDList,Table_ExternalData_15[[#Headers],[8]])</f>
        <v>0</v>
      </c>
      <c r="M19" s="10">
        <f>SUMIFS(IsQList,IsIList,Table_ExternalData_15[[#This Row],[item_key]],IsITypeList,Table_ExternalData_15[[#This Row],[IType]],IsDList,Table_ExternalData_15[[#Headers],[9]])</f>
        <v>0</v>
      </c>
      <c r="N19" s="10">
        <f>SUMIFS(IsQList,IsIList,Table_ExternalData_15[[#This Row],[item_key]],IsITypeList,Table_ExternalData_15[[#This Row],[IType]],IsDList,Table_ExternalData_15[[#Headers],[10]])</f>
        <v>0</v>
      </c>
      <c r="O19" s="10">
        <f>SUMIFS(IsQList,IsIList,Table_ExternalData_15[[#This Row],[item_key]],IsITypeList,Table_ExternalData_15[[#This Row],[IType]],IsDList,Table_ExternalData_15[[#Headers],[11]])</f>
        <v>0</v>
      </c>
      <c r="P19" s="10">
        <f>SUMIFS(IsQList,IsIList,Table_ExternalData_15[[#This Row],[item_key]],IsITypeList,Table_ExternalData_15[[#This Row],[IType]],IsDList,Table_ExternalData_15[[#Headers],[12]])</f>
        <v>0</v>
      </c>
      <c r="Q19" s="10">
        <f>SUMIFS(IsQList,IsIList,Table_ExternalData_15[[#This Row],[item_key]],IsITypeList,Table_ExternalData_15[[#This Row],[IType]],IsDList,Table_ExternalData_15[[#Headers],[13]])</f>
        <v>0</v>
      </c>
      <c r="R19" s="10">
        <f>SUMIFS(IsQList,IsIList,Table_ExternalData_15[[#This Row],[item_key]],IsITypeList,Table_ExternalData_15[[#This Row],[IType]],IsDList,Table_ExternalData_15[[#Headers],[14]])</f>
        <v>0</v>
      </c>
      <c r="S19" s="10">
        <f>SUMIFS(IsQList,IsIList,Table_ExternalData_15[[#This Row],[item_key]],IsITypeList,Table_ExternalData_15[[#This Row],[IType]],IsDList,Table_ExternalData_15[[#Headers],[15]])</f>
        <v>0</v>
      </c>
      <c r="T19" s="10">
        <f>SUMIFS(IsQList,IsIList,Table_ExternalData_15[[#This Row],[item_key]],IsITypeList,Table_ExternalData_15[[#This Row],[IType]],IsDList,Table_ExternalData_15[[#Headers],[16]])</f>
        <v>0</v>
      </c>
      <c r="U19" s="10">
        <f>SUMIFS(IsQList,IsIList,Table_ExternalData_15[[#This Row],[item_key]],IsITypeList,Table_ExternalData_15[[#This Row],[IType]],IsDList,Table_ExternalData_15[[#Headers],[17]])</f>
        <v>0</v>
      </c>
      <c r="V19" s="10">
        <f>SUMIFS(IsQList,IsIList,Table_ExternalData_15[[#This Row],[item_key]],IsITypeList,Table_ExternalData_15[[#This Row],[IType]],IsDList,Table_ExternalData_15[[#Headers],[18]])</f>
        <v>0</v>
      </c>
      <c r="W19" s="10">
        <f>SUMIFS(IsQList,IsIList,Table_ExternalData_15[[#This Row],[item_key]],IsITypeList,Table_ExternalData_15[[#This Row],[IType]],IsDList,Table_ExternalData_15[[#Headers],[19]])</f>
        <v>0</v>
      </c>
      <c r="X19" s="10">
        <f>SUMIFS(IsQList,IsIList,Table_ExternalData_15[[#This Row],[item_key]],IsITypeList,Table_ExternalData_15[[#This Row],[IType]],IsDList,Table_ExternalData_15[[#Headers],[20]])</f>
        <v>0</v>
      </c>
      <c r="Y19" s="10">
        <f>SUMIFS(IsQList,IsIList,Table_ExternalData_15[[#This Row],[item_key]],IsITypeList,Table_ExternalData_15[[#This Row],[IType]],IsDList,Table_ExternalData_15[[#Headers],[21]])</f>
        <v>0</v>
      </c>
      <c r="Z19" s="10">
        <f>SUMIFS(IsQList,IsIList,Table_ExternalData_15[[#This Row],[item_key]],IsITypeList,Table_ExternalData_15[[#This Row],[IType]],IsDList,Table_ExternalData_15[[#Headers],[22]])</f>
        <v>0</v>
      </c>
      <c r="AA19" s="10">
        <f>SUMIFS(IsQList,IsIList,Table_ExternalData_15[[#This Row],[item_key]],IsITypeList,Table_ExternalData_15[[#This Row],[IType]],IsDList,Table_ExternalData_15[[#Headers],[23]])</f>
        <v>0</v>
      </c>
      <c r="AB19" s="10">
        <f>SUMIFS(IsQList,IsIList,Table_ExternalData_15[[#This Row],[item_key]],IsITypeList,Table_ExternalData_15[[#This Row],[IType]],IsDList,Table_ExternalData_15[[#Headers],[24]])</f>
        <v>0</v>
      </c>
      <c r="AC19" s="10">
        <f>SUMIFS(IsQList,IsIList,Table_ExternalData_15[[#This Row],[item_key]],IsITypeList,Table_ExternalData_15[[#This Row],[IType]],IsDList,Table_ExternalData_15[[#Headers],[25]])</f>
        <v>0</v>
      </c>
      <c r="AD19" s="10">
        <f>SUMIFS(IsQList,IsIList,Table_ExternalData_15[[#This Row],[item_key]],IsITypeList,Table_ExternalData_15[[#This Row],[IType]],IsDList,Table_ExternalData_15[[#Headers],[26]])</f>
        <v>0</v>
      </c>
      <c r="AE19" s="10">
        <f>SUMIFS(IsQList,IsIList,Table_ExternalData_15[[#This Row],[item_key]],IsITypeList,Table_ExternalData_15[[#This Row],[IType]],IsDList,Table_ExternalData_15[[#Headers],[27]])</f>
        <v>0</v>
      </c>
      <c r="AF19" s="10">
        <f>SUMIFS(IsQList,IsIList,Table_ExternalData_15[[#This Row],[item_key]],IsITypeList,Table_ExternalData_15[[#This Row],[IType]],IsDList,Table_ExternalData_15[[#Headers],[28]])</f>
        <v>2</v>
      </c>
      <c r="AG19" s="10">
        <f>SUMIFS(IsQList,IsIList,Table_ExternalData_15[[#This Row],[item_key]],IsITypeList,Table_ExternalData_15[[#This Row],[IType]],IsDList,Table_ExternalData_15[[#Headers],[29]])</f>
        <v>152</v>
      </c>
      <c r="AH19" s="10">
        <f>SUMIFS(IsQList,IsIList,Table_ExternalData_15[[#This Row],[item_key]],IsITypeList,Table_ExternalData_15[[#This Row],[IType]],IsDList,Table_ExternalData_15[[#Headers],[30]])</f>
        <v>0</v>
      </c>
      <c r="AI19" s="10">
        <f>SUMIFS(IsQList,IsIList,Table_ExternalData_15[[#This Row],[item_key]],IsITypeList,Table_ExternalData_15[[#This Row],[IType]],IsDList,Table_ExternalData_15[[#Headers],[31]])</f>
        <v>20</v>
      </c>
      <c r="AJ19" s="10">
        <f>SUM(Table_ExternalData_15[[#This Row],[1]:[31]])</f>
        <v>362</v>
      </c>
    </row>
    <row r="20" spans="1:36">
      <c r="A20" s="1" t="s">
        <v>2052</v>
      </c>
      <c r="B20" s="1" t="s">
        <v>2386</v>
      </c>
      <c r="C20" s="1" t="s">
        <v>733</v>
      </c>
      <c r="D20" s="11" t="s">
        <v>2046</v>
      </c>
      <c r="E20" s="10">
        <f>SUMIFS(IsQList,IsIList,Table_ExternalData_15[[#This Row],[item_key]],IsITypeList,Table_ExternalData_15[[#This Row],[IType]],IsDList,Table_ExternalData_15[[#Headers],[1]])</f>
        <v>12</v>
      </c>
      <c r="F20" s="10">
        <f>SUMIFS(IsQList,IsIList,Table_ExternalData_15[[#This Row],[item_key]],IsITypeList,Table_ExternalData_15[[#This Row],[IType]],IsDList,Table_ExternalData_15[[#Headers],[2]])</f>
        <v>0</v>
      </c>
      <c r="G20" s="10">
        <f>SUMIFS(IsQList,IsIList,Table_ExternalData_15[[#This Row],[item_key]],IsITypeList,Table_ExternalData_15[[#This Row],[IType]],IsDList,Table_ExternalData_15[[#Headers],[3]])</f>
        <v>0</v>
      </c>
      <c r="H20" s="10">
        <f>SUMIFS(IsQList,IsIList,Table_ExternalData_15[[#This Row],[item_key]],IsITypeList,Table_ExternalData_15[[#This Row],[IType]],IsDList,Table_ExternalData_15[[#Headers],[4]])</f>
        <v>840</v>
      </c>
      <c r="I20" s="10">
        <f>SUMIFS(IsQList,IsIList,Table_ExternalData_15[[#This Row],[item_key]],IsITypeList,Table_ExternalData_15[[#This Row],[IType]],IsDList,Table_ExternalData_15[[#Headers],[5]])</f>
        <v>0</v>
      </c>
      <c r="J20" s="10">
        <f>SUMIFS(IsQList,IsIList,Table_ExternalData_15[[#This Row],[item_key]],IsITypeList,Table_ExternalData_15[[#This Row],[IType]],IsDList,Table_ExternalData_15[[#Headers],[6]])</f>
        <v>276</v>
      </c>
      <c r="K20" s="10">
        <f>SUMIFS(IsQList,IsIList,Table_ExternalData_15[[#This Row],[item_key]],IsITypeList,Table_ExternalData_15[[#This Row],[IType]],IsDList,Table_ExternalData_15[[#Headers],[7]])</f>
        <v>0</v>
      </c>
      <c r="L20" s="10">
        <f>SUMIFS(IsQList,IsIList,Table_ExternalData_15[[#This Row],[item_key]],IsITypeList,Table_ExternalData_15[[#This Row],[IType]],IsDList,Table_ExternalData_15[[#Headers],[8]])</f>
        <v>0</v>
      </c>
      <c r="M20" s="10">
        <f>SUMIFS(IsQList,IsIList,Table_ExternalData_15[[#This Row],[item_key]],IsITypeList,Table_ExternalData_15[[#This Row],[IType]],IsDList,Table_ExternalData_15[[#Headers],[9]])</f>
        <v>0</v>
      </c>
      <c r="N20" s="10">
        <f>SUMIFS(IsQList,IsIList,Table_ExternalData_15[[#This Row],[item_key]],IsITypeList,Table_ExternalData_15[[#This Row],[IType]],IsDList,Table_ExternalData_15[[#Headers],[10]])</f>
        <v>0</v>
      </c>
      <c r="O20" s="10">
        <f>SUMIFS(IsQList,IsIList,Table_ExternalData_15[[#This Row],[item_key]],IsITypeList,Table_ExternalData_15[[#This Row],[IType]],IsDList,Table_ExternalData_15[[#Headers],[11]])</f>
        <v>0</v>
      </c>
      <c r="P20" s="10">
        <f>SUMIFS(IsQList,IsIList,Table_ExternalData_15[[#This Row],[item_key]],IsITypeList,Table_ExternalData_15[[#This Row],[IType]],IsDList,Table_ExternalData_15[[#Headers],[12]])</f>
        <v>0</v>
      </c>
      <c r="Q20" s="10">
        <f>SUMIFS(IsQList,IsIList,Table_ExternalData_15[[#This Row],[item_key]],IsITypeList,Table_ExternalData_15[[#This Row],[IType]],IsDList,Table_ExternalData_15[[#Headers],[13]])</f>
        <v>0</v>
      </c>
      <c r="R20" s="10">
        <f>SUMIFS(IsQList,IsIList,Table_ExternalData_15[[#This Row],[item_key]],IsITypeList,Table_ExternalData_15[[#This Row],[IType]],IsDList,Table_ExternalData_15[[#Headers],[14]])</f>
        <v>0</v>
      </c>
      <c r="S20" s="10">
        <f>SUMIFS(IsQList,IsIList,Table_ExternalData_15[[#This Row],[item_key]],IsITypeList,Table_ExternalData_15[[#This Row],[IType]],IsDList,Table_ExternalData_15[[#Headers],[15]])</f>
        <v>0</v>
      </c>
      <c r="T20" s="10">
        <f>SUMIFS(IsQList,IsIList,Table_ExternalData_15[[#This Row],[item_key]],IsITypeList,Table_ExternalData_15[[#This Row],[IType]],IsDList,Table_ExternalData_15[[#Headers],[16]])</f>
        <v>0</v>
      </c>
      <c r="U20" s="10">
        <f>SUMIFS(IsQList,IsIList,Table_ExternalData_15[[#This Row],[item_key]],IsITypeList,Table_ExternalData_15[[#This Row],[IType]],IsDList,Table_ExternalData_15[[#Headers],[17]])</f>
        <v>0</v>
      </c>
      <c r="V20" s="10">
        <f>SUMIFS(IsQList,IsIList,Table_ExternalData_15[[#This Row],[item_key]],IsITypeList,Table_ExternalData_15[[#This Row],[IType]],IsDList,Table_ExternalData_15[[#Headers],[18]])</f>
        <v>0</v>
      </c>
      <c r="W20" s="10">
        <f>SUMIFS(IsQList,IsIList,Table_ExternalData_15[[#This Row],[item_key]],IsITypeList,Table_ExternalData_15[[#This Row],[IType]],IsDList,Table_ExternalData_15[[#Headers],[19]])</f>
        <v>0</v>
      </c>
      <c r="X20" s="10">
        <f>SUMIFS(IsQList,IsIList,Table_ExternalData_15[[#This Row],[item_key]],IsITypeList,Table_ExternalData_15[[#This Row],[IType]],IsDList,Table_ExternalData_15[[#Headers],[20]])</f>
        <v>0</v>
      </c>
      <c r="Y20" s="10">
        <f>SUMIFS(IsQList,IsIList,Table_ExternalData_15[[#This Row],[item_key]],IsITypeList,Table_ExternalData_15[[#This Row],[IType]],IsDList,Table_ExternalData_15[[#Headers],[21]])</f>
        <v>0</v>
      </c>
      <c r="Z20" s="10">
        <f>SUMIFS(IsQList,IsIList,Table_ExternalData_15[[#This Row],[item_key]],IsITypeList,Table_ExternalData_15[[#This Row],[IType]],IsDList,Table_ExternalData_15[[#Headers],[22]])</f>
        <v>0</v>
      </c>
      <c r="AA20" s="10">
        <f>SUMIFS(IsQList,IsIList,Table_ExternalData_15[[#This Row],[item_key]],IsITypeList,Table_ExternalData_15[[#This Row],[IType]],IsDList,Table_ExternalData_15[[#Headers],[23]])</f>
        <v>0</v>
      </c>
      <c r="AB20" s="10">
        <f>SUMIFS(IsQList,IsIList,Table_ExternalData_15[[#This Row],[item_key]],IsITypeList,Table_ExternalData_15[[#This Row],[IType]],IsDList,Table_ExternalData_15[[#Headers],[24]])</f>
        <v>0</v>
      </c>
      <c r="AC20" s="10">
        <f>SUMIFS(IsQList,IsIList,Table_ExternalData_15[[#This Row],[item_key]],IsITypeList,Table_ExternalData_15[[#This Row],[IType]],IsDList,Table_ExternalData_15[[#Headers],[25]])</f>
        <v>0</v>
      </c>
      <c r="AD20" s="10">
        <f>SUMIFS(IsQList,IsIList,Table_ExternalData_15[[#This Row],[item_key]],IsITypeList,Table_ExternalData_15[[#This Row],[IType]],IsDList,Table_ExternalData_15[[#Headers],[26]])</f>
        <v>0</v>
      </c>
      <c r="AE20" s="10">
        <f>SUMIFS(IsQList,IsIList,Table_ExternalData_15[[#This Row],[item_key]],IsITypeList,Table_ExternalData_15[[#This Row],[IType]],IsDList,Table_ExternalData_15[[#Headers],[27]])</f>
        <v>0</v>
      </c>
      <c r="AF20" s="10">
        <f>SUMIFS(IsQList,IsIList,Table_ExternalData_15[[#This Row],[item_key]],IsITypeList,Table_ExternalData_15[[#This Row],[IType]],IsDList,Table_ExternalData_15[[#Headers],[28]])</f>
        <v>12</v>
      </c>
      <c r="AG20" s="10">
        <f>SUMIFS(IsQList,IsIList,Table_ExternalData_15[[#This Row],[item_key]],IsITypeList,Table_ExternalData_15[[#This Row],[IType]],IsDList,Table_ExternalData_15[[#Headers],[29]])</f>
        <v>912</v>
      </c>
      <c r="AH20" s="10">
        <f>SUMIFS(IsQList,IsIList,Table_ExternalData_15[[#This Row],[item_key]],IsITypeList,Table_ExternalData_15[[#This Row],[IType]],IsDList,Table_ExternalData_15[[#Headers],[30]])</f>
        <v>0</v>
      </c>
      <c r="AI20" s="10">
        <f>SUMIFS(IsQList,IsIList,Table_ExternalData_15[[#This Row],[item_key]],IsITypeList,Table_ExternalData_15[[#This Row],[IType]],IsDList,Table_ExternalData_15[[#Headers],[31]])</f>
        <v>120</v>
      </c>
      <c r="AJ20" s="10">
        <f>SUM(Table_ExternalData_15[[#This Row],[1]:[31]])</f>
        <v>2172</v>
      </c>
    </row>
    <row r="21" spans="1:36">
      <c r="A21" s="1" t="s">
        <v>2053</v>
      </c>
      <c r="B21" s="1" t="s">
        <v>2387</v>
      </c>
      <c r="C21" s="1" t="s">
        <v>739</v>
      </c>
      <c r="D21" s="11" t="s">
        <v>2046</v>
      </c>
      <c r="E21" s="10">
        <f>SUMIFS(IsQList,IsIList,Table_ExternalData_15[[#This Row],[item_key]],IsITypeList,Table_ExternalData_15[[#This Row],[IType]],IsDList,Table_ExternalData_15[[#Headers],[1]])</f>
        <v>2</v>
      </c>
      <c r="F21" s="10">
        <f>SUMIFS(IsQList,IsIList,Table_ExternalData_15[[#This Row],[item_key]],IsITypeList,Table_ExternalData_15[[#This Row],[IType]],IsDList,Table_ExternalData_15[[#Headers],[2]])</f>
        <v>0</v>
      </c>
      <c r="G21" s="10">
        <f>SUMIFS(IsQList,IsIList,Table_ExternalData_15[[#This Row],[item_key]],IsITypeList,Table_ExternalData_15[[#This Row],[IType]],IsDList,Table_ExternalData_15[[#Headers],[3]])</f>
        <v>0</v>
      </c>
      <c r="H21" s="10">
        <f>SUMIFS(IsQList,IsIList,Table_ExternalData_15[[#This Row],[item_key]],IsITypeList,Table_ExternalData_15[[#This Row],[IType]],IsDList,Table_ExternalData_15[[#Headers],[4]])</f>
        <v>140</v>
      </c>
      <c r="I21" s="10">
        <f>SUMIFS(IsQList,IsIList,Table_ExternalData_15[[#This Row],[item_key]],IsITypeList,Table_ExternalData_15[[#This Row],[IType]],IsDList,Table_ExternalData_15[[#Headers],[5]])</f>
        <v>0</v>
      </c>
      <c r="J21" s="10">
        <f>SUMIFS(IsQList,IsIList,Table_ExternalData_15[[#This Row],[item_key]],IsITypeList,Table_ExternalData_15[[#This Row],[IType]],IsDList,Table_ExternalData_15[[#Headers],[6]])</f>
        <v>46</v>
      </c>
      <c r="K21" s="10">
        <f>SUMIFS(IsQList,IsIList,Table_ExternalData_15[[#This Row],[item_key]],IsITypeList,Table_ExternalData_15[[#This Row],[IType]],IsDList,Table_ExternalData_15[[#Headers],[7]])</f>
        <v>0</v>
      </c>
      <c r="L21" s="10">
        <f>SUMIFS(IsQList,IsIList,Table_ExternalData_15[[#This Row],[item_key]],IsITypeList,Table_ExternalData_15[[#This Row],[IType]],IsDList,Table_ExternalData_15[[#Headers],[8]])</f>
        <v>0</v>
      </c>
      <c r="M21" s="10">
        <f>SUMIFS(IsQList,IsIList,Table_ExternalData_15[[#This Row],[item_key]],IsITypeList,Table_ExternalData_15[[#This Row],[IType]],IsDList,Table_ExternalData_15[[#Headers],[9]])</f>
        <v>0</v>
      </c>
      <c r="N21" s="10">
        <f>SUMIFS(IsQList,IsIList,Table_ExternalData_15[[#This Row],[item_key]],IsITypeList,Table_ExternalData_15[[#This Row],[IType]],IsDList,Table_ExternalData_15[[#Headers],[10]])</f>
        <v>0</v>
      </c>
      <c r="O21" s="10">
        <f>SUMIFS(IsQList,IsIList,Table_ExternalData_15[[#This Row],[item_key]],IsITypeList,Table_ExternalData_15[[#This Row],[IType]],IsDList,Table_ExternalData_15[[#Headers],[11]])</f>
        <v>0</v>
      </c>
      <c r="P21" s="10">
        <f>SUMIFS(IsQList,IsIList,Table_ExternalData_15[[#This Row],[item_key]],IsITypeList,Table_ExternalData_15[[#This Row],[IType]],IsDList,Table_ExternalData_15[[#Headers],[12]])</f>
        <v>0</v>
      </c>
      <c r="Q21" s="10">
        <f>SUMIFS(IsQList,IsIList,Table_ExternalData_15[[#This Row],[item_key]],IsITypeList,Table_ExternalData_15[[#This Row],[IType]],IsDList,Table_ExternalData_15[[#Headers],[13]])</f>
        <v>0</v>
      </c>
      <c r="R21" s="10">
        <f>SUMIFS(IsQList,IsIList,Table_ExternalData_15[[#This Row],[item_key]],IsITypeList,Table_ExternalData_15[[#This Row],[IType]],IsDList,Table_ExternalData_15[[#Headers],[14]])</f>
        <v>0</v>
      </c>
      <c r="S21" s="10">
        <f>SUMIFS(IsQList,IsIList,Table_ExternalData_15[[#This Row],[item_key]],IsITypeList,Table_ExternalData_15[[#This Row],[IType]],IsDList,Table_ExternalData_15[[#Headers],[15]])</f>
        <v>0</v>
      </c>
      <c r="T21" s="10">
        <f>SUMIFS(IsQList,IsIList,Table_ExternalData_15[[#This Row],[item_key]],IsITypeList,Table_ExternalData_15[[#This Row],[IType]],IsDList,Table_ExternalData_15[[#Headers],[16]])</f>
        <v>0</v>
      </c>
      <c r="U21" s="10">
        <f>SUMIFS(IsQList,IsIList,Table_ExternalData_15[[#This Row],[item_key]],IsITypeList,Table_ExternalData_15[[#This Row],[IType]],IsDList,Table_ExternalData_15[[#Headers],[17]])</f>
        <v>0</v>
      </c>
      <c r="V21" s="10">
        <f>SUMIFS(IsQList,IsIList,Table_ExternalData_15[[#This Row],[item_key]],IsITypeList,Table_ExternalData_15[[#This Row],[IType]],IsDList,Table_ExternalData_15[[#Headers],[18]])</f>
        <v>0</v>
      </c>
      <c r="W21" s="10">
        <f>SUMIFS(IsQList,IsIList,Table_ExternalData_15[[#This Row],[item_key]],IsITypeList,Table_ExternalData_15[[#This Row],[IType]],IsDList,Table_ExternalData_15[[#Headers],[19]])</f>
        <v>0</v>
      </c>
      <c r="X21" s="10">
        <f>SUMIFS(IsQList,IsIList,Table_ExternalData_15[[#This Row],[item_key]],IsITypeList,Table_ExternalData_15[[#This Row],[IType]],IsDList,Table_ExternalData_15[[#Headers],[20]])</f>
        <v>0</v>
      </c>
      <c r="Y21" s="10">
        <f>SUMIFS(IsQList,IsIList,Table_ExternalData_15[[#This Row],[item_key]],IsITypeList,Table_ExternalData_15[[#This Row],[IType]],IsDList,Table_ExternalData_15[[#Headers],[21]])</f>
        <v>0</v>
      </c>
      <c r="Z21" s="10">
        <f>SUMIFS(IsQList,IsIList,Table_ExternalData_15[[#This Row],[item_key]],IsITypeList,Table_ExternalData_15[[#This Row],[IType]],IsDList,Table_ExternalData_15[[#Headers],[22]])</f>
        <v>0</v>
      </c>
      <c r="AA21" s="10">
        <f>SUMIFS(IsQList,IsIList,Table_ExternalData_15[[#This Row],[item_key]],IsITypeList,Table_ExternalData_15[[#This Row],[IType]],IsDList,Table_ExternalData_15[[#Headers],[23]])</f>
        <v>0</v>
      </c>
      <c r="AB21" s="10">
        <f>SUMIFS(IsQList,IsIList,Table_ExternalData_15[[#This Row],[item_key]],IsITypeList,Table_ExternalData_15[[#This Row],[IType]],IsDList,Table_ExternalData_15[[#Headers],[24]])</f>
        <v>0</v>
      </c>
      <c r="AC21" s="10">
        <f>SUMIFS(IsQList,IsIList,Table_ExternalData_15[[#This Row],[item_key]],IsITypeList,Table_ExternalData_15[[#This Row],[IType]],IsDList,Table_ExternalData_15[[#Headers],[25]])</f>
        <v>0</v>
      </c>
      <c r="AD21" s="10">
        <f>SUMIFS(IsQList,IsIList,Table_ExternalData_15[[#This Row],[item_key]],IsITypeList,Table_ExternalData_15[[#This Row],[IType]],IsDList,Table_ExternalData_15[[#Headers],[26]])</f>
        <v>0</v>
      </c>
      <c r="AE21" s="10">
        <f>SUMIFS(IsQList,IsIList,Table_ExternalData_15[[#This Row],[item_key]],IsITypeList,Table_ExternalData_15[[#This Row],[IType]],IsDList,Table_ExternalData_15[[#Headers],[27]])</f>
        <v>0</v>
      </c>
      <c r="AF21" s="10">
        <f>SUMIFS(IsQList,IsIList,Table_ExternalData_15[[#This Row],[item_key]],IsITypeList,Table_ExternalData_15[[#This Row],[IType]],IsDList,Table_ExternalData_15[[#Headers],[28]])</f>
        <v>2</v>
      </c>
      <c r="AG21" s="10">
        <f>SUMIFS(IsQList,IsIList,Table_ExternalData_15[[#This Row],[item_key]],IsITypeList,Table_ExternalData_15[[#This Row],[IType]],IsDList,Table_ExternalData_15[[#Headers],[29]])</f>
        <v>152</v>
      </c>
      <c r="AH21" s="10">
        <f>SUMIFS(IsQList,IsIList,Table_ExternalData_15[[#This Row],[item_key]],IsITypeList,Table_ExternalData_15[[#This Row],[IType]],IsDList,Table_ExternalData_15[[#Headers],[30]])</f>
        <v>0</v>
      </c>
      <c r="AI21" s="10">
        <f>SUMIFS(IsQList,IsIList,Table_ExternalData_15[[#This Row],[item_key]],IsITypeList,Table_ExternalData_15[[#This Row],[IType]],IsDList,Table_ExternalData_15[[#Headers],[31]])</f>
        <v>20</v>
      </c>
      <c r="AJ21" s="10">
        <f>SUM(Table_ExternalData_15[[#This Row],[1]:[31]])</f>
        <v>362</v>
      </c>
    </row>
    <row r="22" spans="1:36">
      <c r="A22" s="1" t="s">
        <v>2054</v>
      </c>
      <c r="B22" s="1" t="s">
        <v>2388</v>
      </c>
      <c r="C22" s="1" t="s">
        <v>739</v>
      </c>
      <c r="D22" s="11" t="s">
        <v>2046</v>
      </c>
      <c r="E22" s="10">
        <f>SUMIFS(IsQList,IsIList,Table_ExternalData_15[[#This Row],[item_key]],IsITypeList,Table_ExternalData_15[[#This Row],[IType]],IsDList,Table_ExternalData_15[[#Headers],[1]])</f>
        <v>1</v>
      </c>
      <c r="F22" s="10">
        <f>SUMIFS(IsQList,IsIList,Table_ExternalData_15[[#This Row],[item_key]],IsITypeList,Table_ExternalData_15[[#This Row],[IType]],IsDList,Table_ExternalData_15[[#Headers],[2]])</f>
        <v>0</v>
      </c>
      <c r="G22" s="10">
        <f>SUMIFS(IsQList,IsIList,Table_ExternalData_15[[#This Row],[item_key]],IsITypeList,Table_ExternalData_15[[#This Row],[IType]],IsDList,Table_ExternalData_15[[#Headers],[3]])</f>
        <v>0</v>
      </c>
      <c r="H22" s="10">
        <f>SUMIFS(IsQList,IsIList,Table_ExternalData_15[[#This Row],[item_key]],IsITypeList,Table_ExternalData_15[[#This Row],[IType]],IsDList,Table_ExternalData_15[[#Headers],[4]])</f>
        <v>70</v>
      </c>
      <c r="I22" s="10">
        <f>SUMIFS(IsQList,IsIList,Table_ExternalData_15[[#This Row],[item_key]],IsITypeList,Table_ExternalData_15[[#This Row],[IType]],IsDList,Table_ExternalData_15[[#Headers],[5]])</f>
        <v>0</v>
      </c>
      <c r="J22" s="10">
        <f>SUMIFS(IsQList,IsIList,Table_ExternalData_15[[#This Row],[item_key]],IsITypeList,Table_ExternalData_15[[#This Row],[IType]],IsDList,Table_ExternalData_15[[#Headers],[6]])</f>
        <v>23</v>
      </c>
      <c r="K22" s="10">
        <f>SUMIFS(IsQList,IsIList,Table_ExternalData_15[[#This Row],[item_key]],IsITypeList,Table_ExternalData_15[[#This Row],[IType]],IsDList,Table_ExternalData_15[[#Headers],[7]])</f>
        <v>0</v>
      </c>
      <c r="L22" s="10">
        <f>SUMIFS(IsQList,IsIList,Table_ExternalData_15[[#This Row],[item_key]],IsITypeList,Table_ExternalData_15[[#This Row],[IType]],IsDList,Table_ExternalData_15[[#Headers],[8]])</f>
        <v>0</v>
      </c>
      <c r="M22" s="10">
        <f>SUMIFS(IsQList,IsIList,Table_ExternalData_15[[#This Row],[item_key]],IsITypeList,Table_ExternalData_15[[#This Row],[IType]],IsDList,Table_ExternalData_15[[#Headers],[9]])</f>
        <v>0</v>
      </c>
      <c r="N22" s="10">
        <f>SUMIFS(IsQList,IsIList,Table_ExternalData_15[[#This Row],[item_key]],IsITypeList,Table_ExternalData_15[[#This Row],[IType]],IsDList,Table_ExternalData_15[[#Headers],[10]])</f>
        <v>0</v>
      </c>
      <c r="O22" s="10">
        <f>SUMIFS(IsQList,IsIList,Table_ExternalData_15[[#This Row],[item_key]],IsITypeList,Table_ExternalData_15[[#This Row],[IType]],IsDList,Table_ExternalData_15[[#Headers],[11]])</f>
        <v>0</v>
      </c>
      <c r="P22" s="10">
        <f>SUMIFS(IsQList,IsIList,Table_ExternalData_15[[#This Row],[item_key]],IsITypeList,Table_ExternalData_15[[#This Row],[IType]],IsDList,Table_ExternalData_15[[#Headers],[12]])</f>
        <v>0</v>
      </c>
      <c r="Q22" s="10">
        <f>SUMIFS(IsQList,IsIList,Table_ExternalData_15[[#This Row],[item_key]],IsITypeList,Table_ExternalData_15[[#This Row],[IType]],IsDList,Table_ExternalData_15[[#Headers],[13]])</f>
        <v>0</v>
      </c>
      <c r="R22" s="10">
        <f>SUMIFS(IsQList,IsIList,Table_ExternalData_15[[#This Row],[item_key]],IsITypeList,Table_ExternalData_15[[#This Row],[IType]],IsDList,Table_ExternalData_15[[#Headers],[14]])</f>
        <v>0</v>
      </c>
      <c r="S22" s="10">
        <f>SUMIFS(IsQList,IsIList,Table_ExternalData_15[[#This Row],[item_key]],IsITypeList,Table_ExternalData_15[[#This Row],[IType]],IsDList,Table_ExternalData_15[[#Headers],[15]])</f>
        <v>0</v>
      </c>
      <c r="T22" s="10">
        <f>SUMIFS(IsQList,IsIList,Table_ExternalData_15[[#This Row],[item_key]],IsITypeList,Table_ExternalData_15[[#This Row],[IType]],IsDList,Table_ExternalData_15[[#Headers],[16]])</f>
        <v>0</v>
      </c>
      <c r="U22" s="10">
        <f>SUMIFS(IsQList,IsIList,Table_ExternalData_15[[#This Row],[item_key]],IsITypeList,Table_ExternalData_15[[#This Row],[IType]],IsDList,Table_ExternalData_15[[#Headers],[17]])</f>
        <v>0</v>
      </c>
      <c r="V22" s="10">
        <f>SUMIFS(IsQList,IsIList,Table_ExternalData_15[[#This Row],[item_key]],IsITypeList,Table_ExternalData_15[[#This Row],[IType]],IsDList,Table_ExternalData_15[[#Headers],[18]])</f>
        <v>0</v>
      </c>
      <c r="W22" s="10">
        <f>SUMIFS(IsQList,IsIList,Table_ExternalData_15[[#This Row],[item_key]],IsITypeList,Table_ExternalData_15[[#This Row],[IType]],IsDList,Table_ExternalData_15[[#Headers],[19]])</f>
        <v>0</v>
      </c>
      <c r="X22" s="10">
        <f>SUMIFS(IsQList,IsIList,Table_ExternalData_15[[#This Row],[item_key]],IsITypeList,Table_ExternalData_15[[#This Row],[IType]],IsDList,Table_ExternalData_15[[#Headers],[20]])</f>
        <v>0</v>
      </c>
      <c r="Y22" s="10">
        <f>SUMIFS(IsQList,IsIList,Table_ExternalData_15[[#This Row],[item_key]],IsITypeList,Table_ExternalData_15[[#This Row],[IType]],IsDList,Table_ExternalData_15[[#Headers],[21]])</f>
        <v>0</v>
      </c>
      <c r="Z22" s="10">
        <f>SUMIFS(IsQList,IsIList,Table_ExternalData_15[[#This Row],[item_key]],IsITypeList,Table_ExternalData_15[[#This Row],[IType]],IsDList,Table_ExternalData_15[[#Headers],[22]])</f>
        <v>0</v>
      </c>
      <c r="AA22" s="10">
        <f>SUMIFS(IsQList,IsIList,Table_ExternalData_15[[#This Row],[item_key]],IsITypeList,Table_ExternalData_15[[#This Row],[IType]],IsDList,Table_ExternalData_15[[#Headers],[23]])</f>
        <v>0</v>
      </c>
      <c r="AB22" s="10">
        <f>SUMIFS(IsQList,IsIList,Table_ExternalData_15[[#This Row],[item_key]],IsITypeList,Table_ExternalData_15[[#This Row],[IType]],IsDList,Table_ExternalData_15[[#Headers],[24]])</f>
        <v>0</v>
      </c>
      <c r="AC22" s="10">
        <f>SUMIFS(IsQList,IsIList,Table_ExternalData_15[[#This Row],[item_key]],IsITypeList,Table_ExternalData_15[[#This Row],[IType]],IsDList,Table_ExternalData_15[[#Headers],[25]])</f>
        <v>0</v>
      </c>
      <c r="AD22" s="10">
        <f>SUMIFS(IsQList,IsIList,Table_ExternalData_15[[#This Row],[item_key]],IsITypeList,Table_ExternalData_15[[#This Row],[IType]],IsDList,Table_ExternalData_15[[#Headers],[26]])</f>
        <v>0</v>
      </c>
      <c r="AE22" s="10">
        <f>SUMIFS(IsQList,IsIList,Table_ExternalData_15[[#This Row],[item_key]],IsITypeList,Table_ExternalData_15[[#This Row],[IType]],IsDList,Table_ExternalData_15[[#Headers],[27]])</f>
        <v>0</v>
      </c>
      <c r="AF22" s="10">
        <f>SUMIFS(IsQList,IsIList,Table_ExternalData_15[[#This Row],[item_key]],IsITypeList,Table_ExternalData_15[[#This Row],[IType]],IsDList,Table_ExternalData_15[[#Headers],[28]])</f>
        <v>1</v>
      </c>
      <c r="AG22" s="10">
        <f>SUMIFS(IsQList,IsIList,Table_ExternalData_15[[#This Row],[item_key]],IsITypeList,Table_ExternalData_15[[#This Row],[IType]],IsDList,Table_ExternalData_15[[#Headers],[29]])</f>
        <v>76</v>
      </c>
      <c r="AH22" s="10">
        <f>SUMIFS(IsQList,IsIList,Table_ExternalData_15[[#This Row],[item_key]],IsITypeList,Table_ExternalData_15[[#This Row],[IType]],IsDList,Table_ExternalData_15[[#Headers],[30]])</f>
        <v>0</v>
      </c>
      <c r="AI22" s="10">
        <f>SUMIFS(IsQList,IsIList,Table_ExternalData_15[[#This Row],[item_key]],IsITypeList,Table_ExternalData_15[[#This Row],[IType]],IsDList,Table_ExternalData_15[[#Headers],[31]])</f>
        <v>10</v>
      </c>
      <c r="AJ22" s="10">
        <f>SUM(Table_ExternalData_15[[#This Row],[1]:[31]])</f>
        <v>181</v>
      </c>
    </row>
    <row r="23" spans="1:36">
      <c r="A23" s="1" t="s">
        <v>2055</v>
      </c>
      <c r="B23" s="1" t="s">
        <v>771</v>
      </c>
      <c r="C23" s="1" t="s">
        <v>2389</v>
      </c>
      <c r="D23" s="11" t="s">
        <v>2046</v>
      </c>
      <c r="E23" s="10">
        <f>SUMIFS(IsQList,IsIList,Table_ExternalData_15[[#This Row],[item_key]],IsITypeList,Table_ExternalData_15[[#This Row],[IType]],IsDList,Table_ExternalData_15[[#Headers],[1]])</f>
        <v>1</v>
      </c>
      <c r="F23" s="10">
        <f>SUMIFS(IsQList,IsIList,Table_ExternalData_15[[#This Row],[item_key]],IsITypeList,Table_ExternalData_15[[#This Row],[IType]],IsDList,Table_ExternalData_15[[#Headers],[2]])</f>
        <v>0</v>
      </c>
      <c r="G23" s="10">
        <f>SUMIFS(IsQList,IsIList,Table_ExternalData_15[[#This Row],[item_key]],IsITypeList,Table_ExternalData_15[[#This Row],[IType]],IsDList,Table_ExternalData_15[[#Headers],[3]])</f>
        <v>0</v>
      </c>
      <c r="H23" s="10">
        <f>SUMIFS(IsQList,IsIList,Table_ExternalData_15[[#This Row],[item_key]],IsITypeList,Table_ExternalData_15[[#This Row],[IType]],IsDList,Table_ExternalData_15[[#Headers],[4]])</f>
        <v>70</v>
      </c>
      <c r="I23" s="10">
        <f>SUMIFS(IsQList,IsIList,Table_ExternalData_15[[#This Row],[item_key]],IsITypeList,Table_ExternalData_15[[#This Row],[IType]],IsDList,Table_ExternalData_15[[#Headers],[5]])</f>
        <v>0</v>
      </c>
      <c r="J23" s="10">
        <f>SUMIFS(IsQList,IsIList,Table_ExternalData_15[[#This Row],[item_key]],IsITypeList,Table_ExternalData_15[[#This Row],[IType]],IsDList,Table_ExternalData_15[[#Headers],[6]])</f>
        <v>23</v>
      </c>
      <c r="K23" s="10">
        <f>SUMIFS(IsQList,IsIList,Table_ExternalData_15[[#This Row],[item_key]],IsITypeList,Table_ExternalData_15[[#This Row],[IType]],IsDList,Table_ExternalData_15[[#Headers],[7]])</f>
        <v>0</v>
      </c>
      <c r="L23" s="10">
        <f>SUMIFS(IsQList,IsIList,Table_ExternalData_15[[#This Row],[item_key]],IsITypeList,Table_ExternalData_15[[#This Row],[IType]],IsDList,Table_ExternalData_15[[#Headers],[8]])</f>
        <v>0</v>
      </c>
      <c r="M23" s="10">
        <f>SUMIFS(IsQList,IsIList,Table_ExternalData_15[[#This Row],[item_key]],IsITypeList,Table_ExternalData_15[[#This Row],[IType]],IsDList,Table_ExternalData_15[[#Headers],[9]])</f>
        <v>0</v>
      </c>
      <c r="N23" s="10">
        <f>SUMIFS(IsQList,IsIList,Table_ExternalData_15[[#This Row],[item_key]],IsITypeList,Table_ExternalData_15[[#This Row],[IType]],IsDList,Table_ExternalData_15[[#Headers],[10]])</f>
        <v>0</v>
      </c>
      <c r="O23" s="10">
        <f>SUMIFS(IsQList,IsIList,Table_ExternalData_15[[#This Row],[item_key]],IsITypeList,Table_ExternalData_15[[#This Row],[IType]],IsDList,Table_ExternalData_15[[#Headers],[11]])</f>
        <v>0</v>
      </c>
      <c r="P23" s="10">
        <f>SUMIFS(IsQList,IsIList,Table_ExternalData_15[[#This Row],[item_key]],IsITypeList,Table_ExternalData_15[[#This Row],[IType]],IsDList,Table_ExternalData_15[[#Headers],[12]])</f>
        <v>0</v>
      </c>
      <c r="Q23" s="10">
        <f>SUMIFS(IsQList,IsIList,Table_ExternalData_15[[#This Row],[item_key]],IsITypeList,Table_ExternalData_15[[#This Row],[IType]],IsDList,Table_ExternalData_15[[#Headers],[13]])</f>
        <v>0</v>
      </c>
      <c r="R23" s="10">
        <f>SUMIFS(IsQList,IsIList,Table_ExternalData_15[[#This Row],[item_key]],IsITypeList,Table_ExternalData_15[[#This Row],[IType]],IsDList,Table_ExternalData_15[[#Headers],[14]])</f>
        <v>0</v>
      </c>
      <c r="S23" s="10">
        <f>SUMIFS(IsQList,IsIList,Table_ExternalData_15[[#This Row],[item_key]],IsITypeList,Table_ExternalData_15[[#This Row],[IType]],IsDList,Table_ExternalData_15[[#Headers],[15]])</f>
        <v>0</v>
      </c>
      <c r="T23" s="10">
        <f>SUMIFS(IsQList,IsIList,Table_ExternalData_15[[#This Row],[item_key]],IsITypeList,Table_ExternalData_15[[#This Row],[IType]],IsDList,Table_ExternalData_15[[#Headers],[16]])</f>
        <v>0</v>
      </c>
      <c r="U23" s="10">
        <f>SUMIFS(IsQList,IsIList,Table_ExternalData_15[[#This Row],[item_key]],IsITypeList,Table_ExternalData_15[[#This Row],[IType]],IsDList,Table_ExternalData_15[[#Headers],[17]])</f>
        <v>0</v>
      </c>
      <c r="V23" s="10">
        <f>SUMIFS(IsQList,IsIList,Table_ExternalData_15[[#This Row],[item_key]],IsITypeList,Table_ExternalData_15[[#This Row],[IType]],IsDList,Table_ExternalData_15[[#Headers],[18]])</f>
        <v>0</v>
      </c>
      <c r="W23" s="10">
        <f>SUMIFS(IsQList,IsIList,Table_ExternalData_15[[#This Row],[item_key]],IsITypeList,Table_ExternalData_15[[#This Row],[IType]],IsDList,Table_ExternalData_15[[#Headers],[19]])</f>
        <v>0</v>
      </c>
      <c r="X23" s="10">
        <f>SUMIFS(IsQList,IsIList,Table_ExternalData_15[[#This Row],[item_key]],IsITypeList,Table_ExternalData_15[[#This Row],[IType]],IsDList,Table_ExternalData_15[[#Headers],[20]])</f>
        <v>0</v>
      </c>
      <c r="Y23" s="10">
        <f>SUMIFS(IsQList,IsIList,Table_ExternalData_15[[#This Row],[item_key]],IsITypeList,Table_ExternalData_15[[#This Row],[IType]],IsDList,Table_ExternalData_15[[#Headers],[21]])</f>
        <v>0</v>
      </c>
      <c r="Z23" s="10">
        <f>SUMIFS(IsQList,IsIList,Table_ExternalData_15[[#This Row],[item_key]],IsITypeList,Table_ExternalData_15[[#This Row],[IType]],IsDList,Table_ExternalData_15[[#Headers],[22]])</f>
        <v>0</v>
      </c>
      <c r="AA23" s="10">
        <f>SUMIFS(IsQList,IsIList,Table_ExternalData_15[[#This Row],[item_key]],IsITypeList,Table_ExternalData_15[[#This Row],[IType]],IsDList,Table_ExternalData_15[[#Headers],[23]])</f>
        <v>0</v>
      </c>
      <c r="AB23" s="10">
        <f>SUMIFS(IsQList,IsIList,Table_ExternalData_15[[#This Row],[item_key]],IsITypeList,Table_ExternalData_15[[#This Row],[IType]],IsDList,Table_ExternalData_15[[#Headers],[24]])</f>
        <v>0</v>
      </c>
      <c r="AC23" s="10">
        <f>SUMIFS(IsQList,IsIList,Table_ExternalData_15[[#This Row],[item_key]],IsITypeList,Table_ExternalData_15[[#This Row],[IType]],IsDList,Table_ExternalData_15[[#Headers],[25]])</f>
        <v>0</v>
      </c>
      <c r="AD23" s="10">
        <f>SUMIFS(IsQList,IsIList,Table_ExternalData_15[[#This Row],[item_key]],IsITypeList,Table_ExternalData_15[[#This Row],[IType]],IsDList,Table_ExternalData_15[[#Headers],[26]])</f>
        <v>0</v>
      </c>
      <c r="AE23" s="10">
        <f>SUMIFS(IsQList,IsIList,Table_ExternalData_15[[#This Row],[item_key]],IsITypeList,Table_ExternalData_15[[#This Row],[IType]],IsDList,Table_ExternalData_15[[#Headers],[27]])</f>
        <v>0</v>
      </c>
      <c r="AF23" s="10">
        <f>SUMIFS(IsQList,IsIList,Table_ExternalData_15[[#This Row],[item_key]],IsITypeList,Table_ExternalData_15[[#This Row],[IType]],IsDList,Table_ExternalData_15[[#Headers],[28]])</f>
        <v>1</v>
      </c>
      <c r="AG23" s="10">
        <f>SUMIFS(IsQList,IsIList,Table_ExternalData_15[[#This Row],[item_key]],IsITypeList,Table_ExternalData_15[[#This Row],[IType]],IsDList,Table_ExternalData_15[[#Headers],[29]])</f>
        <v>76</v>
      </c>
      <c r="AH23" s="10">
        <f>SUMIFS(IsQList,IsIList,Table_ExternalData_15[[#This Row],[item_key]],IsITypeList,Table_ExternalData_15[[#This Row],[IType]],IsDList,Table_ExternalData_15[[#Headers],[30]])</f>
        <v>0</v>
      </c>
      <c r="AI23" s="10">
        <f>SUMIFS(IsQList,IsIList,Table_ExternalData_15[[#This Row],[item_key]],IsITypeList,Table_ExternalData_15[[#This Row],[IType]],IsDList,Table_ExternalData_15[[#Headers],[31]])</f>
        <v>10</v>
      </c>
      <c r="AJ23" s="10">
        <f>SUM(Table_ExternalData_15[[#This Row],[1]:[31]])</f>
        <v>181</v>
      </c>
    </row>
    <row r="24" spans="1:36">
      <c r="A24" s="1" t="s">
        <v>385</v>
      </c>
      <c r="B24" s="1" t="s">
        <v>738</v>
      </c>
      <c r="C24" s="1" t="s">
        <v>739</v>
      </c>
      <c r="D24" s="11" t="s">
        <v>2046</v>
      </c>
      <c r="E24" s="10">
        <f>SUMIFS(IsQList,IsIList,Table_ExternalData_15[[#This Row],[item_key]],IsITypeList,Table_ExternalData_15[[#This Row],[IType]],IsDList,Table_ExternalData_15[[#Headers],[1]])</f>
        <v>4</v>
      </c>
      <c r="F24" s="10">
        <f>SUMIFS(IsQList,IsIList,Table_ExternalData_15[[#This Row],[item_key]],IsITypeList,Table_ExternalData_15[[#This Row],[IType]],IsDList,Table_ExternalData_15[[#Headers],[2]])</f>
        <v>0</v>
      </c>
      <c r="G24" s="10">
        <f>SUMIFS(IsQList,IsIList,Table_ExternalData_15[[#This Row],[item_key]],IsITypeList,Table_ExternalData_15[[#This Row],[IType]],IsDList,Table_ExternalData_15[[#Headers],[3]])</f>
        <v>0</v>
      </c>
      <c r="H24" s="10">
        <f>SUMIFS(IsQList,IsIList,Table_ExternalData_15[[#This Row],[item_key]],IsITypeList,Table_ExternalData_15[[#This Row],[IType]],IsDList,Table_ExternalData_15[[#Headers],[4]])</f>
        <v>280</v>
      </c>
      <c r="I24" s="10">
        <f>SUMIFS(IsQList,IsIList,Table_ExternalData_15[[#This Row],[item_key]],IsITypeList,Table_ExternalData_15[[#This Row],[IType]],IsDList,Table_ExternalData_15[[#Headers],[5]])</f>
        <v>0</v>
      </c>
      <c r="J24" s="10">
        <f>SUMIFS(IsQList,IsIList,Table_ExternalData_15[[#This Row],[item_key]],IsITypeList,Table_ExternalData_15[[#This Row],[IType]],IsDList,Table_ExternalData_15[[#Headers],[6]])</f>
        <v>92</v>
      </c>
      <c r="K24" s="10">
        <f>SUMIFS(IsQList,IsIList,Table_ExternalData_15[[#This Row],[item_key]],IsITypeList,Table_ExternalData_15[[#This Row],[IType]],IsDList,Table_ExternalData_15[[#Headers],[7]])</f>
        <v>0</v>
      </c>
      <c r="L24" s="10">
        <f>SUMIFS(IsQList,IsIList,Table_ExternalData_15[[#This Row],[item_key]],IsITypeList,Table_ExternalData_15[[#This Row],[IType]],IsDList,Table_ExternalData_15[[#Headers],[8]])</f>
        <v>0</v>
      </c>
      <c r="M24" s="10">
        <f>SUMIFS(IsQList,IsIList,Table_ExternalData_15[[#This Row],[item_key]],IsITypeList,Table_ExternalData_15[[#This Row],[IType]],IsDList,Table_ExternalData_15[[#Headers],[9]])</f>
        <v>0</v>
      </c>
      <c r="N24" s="10">
        <f>SUMIFS(IsQList,IsIList,Table_ExternalData_15[[#This Row],[item_key]],IsITypeList,Table_ExternalData_15[[#This Row],[IType]],IsDList,Table_ExternalData_15[[#Headers],[10]])</f>
        <v>0</v>
      </c>
      <c r="O24" s="10">
        <f>SUMIFS(IsQList,IsIList,Table_ExternalData_15[[#This Row],[item_key]],IsITypeList,Table_ExternalData_15[[#This Row],[IType]],IsDList,Table_ExternalData_15[[#Headers],[11]])</f>
        <v>0</v>
      </c>
      <c r="P24" s="10">
        <f>SUMIFS(IsQList,IsIList,Table_ExternalData_15[[#This Row],[item_key]],IsITypeList,Table_ExternalData_15[[#This Row],[IType]],IsDList,Table_ExternalData_15[[#Headers],[12]])</f>
        <v>0</v>
      </c>
      <c r="Q24" s="10">
        <f>SUMIFS(IsQList,IsIList,Table_ExternalData_15[[#This Row],[item_key]],IsITypeList,Table_ExternalData_15[[#This Row],[IType]],IsDList,Table_ExternalData_15[[#Headers],[13]])</f>
        <v>0</v>
      </c>
      <c r="R24" s="10">
        <f>SUMIFS(IsQList,IsIList,Table_ExternalData_15[[#This Row],[item_key]],IsITypeList,Table_ExternalData_15[[#This Row],[IType]],IsDList,Table_ExternalData_15[[#Headers],[14]])</f>
        <v>0</v>
      </c>
      <c r="S24" s="10">
        <f>SUMIFS(IsQList,IsIList,Table_ExternalData_15[[#This Row],[item_key]],IsITypeList,Table_ExternalData_15[[#This Row],[IType]],IsDList,Table_ExternalData_15[[#Headers],[15]])</f>
        <v>0</v>
      </c>
      <c r="T24" s="10">
        <f>SUMIFS(IsQList,IsIList,Table_ExternalData_15[[#This Row],[item_key]],IsITypeList,Table_ExternalData_15[[#This Row],[IType]],IsDList,Table_ExternalData_15[[#Headers],[16]])</f>
        <v>0</v>
      </c>
      <c r="U24" s="10">
        <f>SUMIFS(IsQList,IsIList,Table_ExternalData_15[[#This Row],[item_key]],IsITypeList,Table_ExternalData_15[[#This Row],[IType]],IsDList,Table_ExternalData_15[[#Headers],[17]])</f>
        <v>0</v>
      </c>
      <c r="V24" s="10">
        <f>SUMIFS(IsQList,IsIList,Table_ExternalData_15[[#This Row],[item_key]],IsITypeList,Table_ExternalData_15[[#This Row],[IType]],IsDList,Table_ExternalData_15[[#Headers],[18]])</f>
        <v>0</v>
      </c>
      <c r="W24" s="10">
        <f>SUMIFS(IsQList,IsIList,Table_ExternalData_15[[#This Row],[item_key]],IsITypeList,Table_ExternalData_15[[#This Row],[IType]],IsDList,Table_ExternalData_15[[#Headers],[19]])</f>
        <v>0</v>
      </c>
      <c r="X24" s="10">
        <f>SUMIFS(IsQList,IsIList,Table_ExternalData_15[[#This Row],[item_key]],IsITypeList,Table_ExternalData_15[[#This Row],[IType]],IsDList,Table_ExternalData_15[[#Headers],[20]])</f>
        <v>0</v>
      </c>
      <c r="Y24" s="10">
        <f>SUMIFS(IsQList,IsIList,Table_ExternalData_15[[#This Row],[item_key]],IsITypeList,Table_ExternalData_15[[#This Row],[IType]],IsDList,Table_ExternalData_15[[#Headers],[21]])</f>
        <v>0</v>
      </c>
      <c r="Z24" s="10">
        <f>SUMIFS(IsQList,IsIList,Table_ExternalData_15[[#This Row],[item_key]],IsITypeList,Table_ExternalData_15[[#This Row],[IType]],IsDList,Table_ExternalData_15[[#Headers],[22]])</f>
        <v>0</v>
      </c>
      <c r="AA24" s="10">
        <f>SUMIFS(IsQList,IsIList,Table_ExternalData_15[[#This Row],[item_key]],IsITypeList,Table_ExternalData_15[[#This Row],[IType]],IsDList,Table_ExternalData_15[[#Headers],[23]])</f>
        <v>0</v>
      </c>
      <c r="AB24" s="10">
        <f>SUMIFS(IsQList,IsIList,Table_ExternalData_15[[#This Row],[item_key]],IsITypeList,Table_ExternalData_15[[#This Row],[IType]],IsDList,Table_ExternalData_15[[#Headers],[24]])</f>
        <v>0</v>
      </c>
      <c r="AC24" s="10">
        <f>SUMIFS(IsQList,IsIList,Table_ExternalData_15[[#This Row],[item_key]],IsITypeList,Table_ExternalData_15[[#This Row],[IType]],IsDList,Table_ExternalData_15[[#Headers],[25]])</f>
        <v>0</v>
      </c>
      <c r="AD24" s="10">
        <f>SUMIFS(IsQList,IsIList,Table_ExternalData_15[[#This Row],[item_key]],IsITypeList,Table_ExternalData_15[[#This Row],[IType]],IsDList,Table_ExternalData_15[[#Headers],[26]])</f>
        <v>0</v>
      </c>
      <c r="AE24" s="10">
        <f>SUMIFS(IsQList,IsIList,Table_ExternalData_15[[#This Row],[item_key]],IsITypeList,Table_ExternalData_15[[#This Row],[IType]],IsDList,Table_ExternalData_15[[#Headers],[27]])</f>
        <v>0</v>
      </c>
      <c r="AF24" s="10">
        <f>SUMIFS(IsQList,IsIList,Table_ExternalData_15[[#This Row],[item_key]],IsITypeList,Table_ExternalData_15[[#This Row],[IType]],IsDList,Table_ExternalData_15[[#Headers],[28]])</f>
        <v>4</v>
      </c>
      <c r="AG24" s="10">
        <f>SUMIFS(IsQList,IsIList,Table_ExternalData_15[[#This Row],[item_key]],IsITypeList,Table_ExternalData_15[[#This Row],[IType]],IsDList,Table_ExternalData_15[[#Headers],[29]])</f>
        <v>304</v>
      </c>
      <c r="AH24" s="10">
        <f>SUMIFS(IsQList,IsIList,Table_ExternalData_15[[#This Row],[item_key]],IsITypeList,Table_ExternalData_15[[#This Row],[IType]],IsDList,Table_ExternalData_15[[#Headers],[30]])</f>
        <v>0</v>
      </c>
      <c r="AI24" s="10">
        <f>SUMIFS(IsQList,IsIList,Table_ExternalData_15[[#This Row],[item_key]],IsITypeList,Table_ExternalData_15[[#This Row],[IType]],IsDList,Table_ExternalData_15[[#Headers],[31]])</f>
        <v>40</v>
      </c>
      <c r="AJ24" s="10">
        <f>SUM(Table_ExternalData_15[[#This Row],[1]:[31]])</f>
        <v>724</v>
      </c>
    </row>
    <row r="25" spans="1:36">
      <c r="A25" s="1" t="s">
        <v>2056</v>
      </c>
      <c r="B25" s="1" t="s">
        <v>2390</v>
      </c>
      <c r="C25" s="1" t="s">
        <v>739</v>
      </c>
      <c r="D25" s="11" t="s">
        <v>2046</v>
      </c>
      <c r="E25" s="10">
        <f>SUMIFS(IsQList,IsIList,Table_ExternalData_15[[#This Row],[item_key]],IsITypeList,Table_ExternalData_15[[#This Row],[IType]],IsDList,Table_ExternalData_15[[#Headers],[1]])</f>
        <v>4</v>
      </c>
      <c r="F25" s="10">
        <f>SUMIFS(IsQList,IsIList,Table_ExternalData_15[[#This Row],[item_key]],IsITypeList,Table_ExternalData_15[[#This Row],[IType]],IsDList,Table_ExternalData_15[[#Headers],[2]])</f>
        <v>0</v>
      </c>
      <c r="G25" s="10">
        <f>SUMIFS(IsQList,IsIList,Table_ExternalData_15[[#This Row],[item_key]],IsITypeList,Table_ExternalData_15[[#This Row],[IType]],IsDList,Table_ExternalData_15[[#Headers],[3]])</f>
        <v>0</v>
      </c>
      <c r="H25" s="10">
        <f>SUMIFS(IsQList,IsIList,Table_ExternalData_15[[#This Row],[item_key]],IsITypeList,Table_ExternalData_15[[#This Row],[IType]],IsDList,Table_ExternalData_15[[#Headers],[4]])</f>
        <v>280</v>
      </c>
      <c r="I25" s="10">
        <f>SUMIFS(IsQList,IsIList,Table_ExternalData_15[[#This Row],[item_key]],IsITypeList,Table_ExternalData_15[[#This Row],[IType]],IsDList,Table_ExternalData_15[[#Headers],[5]])</f>
        <v>0</v>
      </c>
      <c r="J25" s="10">
        <f>SUMIFS(IsQList,IsIList,Table_ExternalData_15[[#This Row],[item_key]],IsITypeList,Table_ExternalData_15[[#This Row],[IType]],IsDList,Table_ExternalData_15[[#Headers],[6]])</f>
        <v>92</v>
      </c>
      <c r="K25" s="10">
        <f>SUMIFS(IsQList,IsIList,Table_ExternalData_15[[#This Row],[item_key]],IsITypeList,Table_ExternalData_15[[#This Row],[IType]],IsDList,Table_ExternalData_15[[#Headers],[7]])</f>
        <v>0</v>
      </c>
      <c r="L25" s="10">
        <f>SUMIFS(IsQList,IsIList,Table_ExternalData_15[[#This Row],[item_key]],IsITypeList,Table_ExternalData_15[[#This Row],[IType]],IsDList,Table_ExternalData_15[[#Headers],[8]])</f>
        <v>0</v>
      </c>
      <c r="M25" s="10">
        <f>SUMIFS(IsQList,IsIList,Table_ExternalData_15[[#This Row],[item_key]],IsITypeList,Table_ExternalData_15[[#This Row],[IType]],IsDList,Table_ExternalData_15[[#Headers],[9]])</f>
        <v>0</v>
      </c>
      <c r="N25" s="10">
        <f>SUMIFS(IsQList,IsIList,Table_ExternalData_15[[#This Row],[item_key]],IsITypeList,Table_ExternalData_15[[#This Row],[IType]],IsDList,Table_ExternalData_15[[#Headers],[10]])</f>
        <v>0</v>
      </c>
      <c r="O25" s="10">
        <f>SUMIFS(IsQList,IsIList,Table_ExternalData_15[[#This Row],[item_key]],IsITypeList,Table_ExternalData_15[[#This Row],[IType]],IsDList,Table_ExternalData_15[[#Headers],[11]])</f>
        <v>0</v>
      </c>
      <c r="P25" s="10">
        <f>SUMIFS(IsQList,IsIList,Table_ExternalData_15[[#This Row],[item_key]],IsITypeList,Table_ExternalData_15[[#This Row],[IType]],IsDList,Table_ExternalData_15[[#Headers],[12]])</f>
        <v>0</v>
      </c>
      <c r="Q25" s="10">
        <f>SUMIFS(IsQList,IsIList,Table_ExternalData_15[[#This Row],[item_key]],IsITypeList,Table_ExternalData_15[[#This Row],[IType]],IsDList,Table_ExternalData_15[[#Headers],[13]])</f>
        <v>0</v>
      </c>
      <c r="R25" s="10">
        <f>SUMIFS(IsQList,IsIList,Table_ExternalData_15[[#This Row],[item_key]],IsITypeList,Table_ExternalData_15[[#This Row],[IType]],IsDList,Table_ExternalData_15[[#Headers],[14]])</f>
        <v>0</v>
      </c>
      <c r="S25" s="10">
        <f>SUMIFS(IsQList,IsIList,Table_ExternalData_15[[#This Row],[item_key]],IsITypeList,Table_ExternalData_15[[#This Row],[IType]],IsDList,Table_ExternalData_15[[#Headers],[15]])</f>
        <v>0</v>
      </c>
      <c r="T25" s="10">
        <f>SUMIFS(IsQList,IsIList,Table_ExternalData_15[[#This Row],[item_key]],IsITypeList,Table_ExternalData_15[[#This Row],[IType]],IsDList,Table_ExternalData_15[[#Headers],[16]])</f>
        <v>0</v>
      </c>
      <c r="U25" s="10">
        <f>SUMIFS(IsQList,IsIList,Table_ExternalData_15[[#This Row],[item_key]],IsITypeList,Table_ExternalData_15[[#This Row],[IType]],IsDList,Table_ExternalData_15[[#Headers],[17]])</f>
        <v>0</v>
      </c>
      <c r="V25" s="10">
        <f>SUMIFS(IsQList,IsIList,Table_ExternalData_15[[#This Row],[item_key]],IsITypeList,Table_ExternalData_15[[#This Row],[IType]],IsDList,Table_ExternalData_15[[#Headers],[18]])</f>
        <v>0</v>
      </c>
      <c r="W25" s="10">
        <f>SUMIFS(IsQList,IsIList,Table_ExternalData_15[[#This Row],[item_key]],IsITypeList,Table_ExternalData_15[[#This Row],[IType]],IsDList,Table_ExternalData_15[[#Headers],[19]])</f>
        <v>0</v>
      </c>
      <c r="X25" s="10">
        <f>SUMIFS(IsQList,IsIList,Table_ExternalData_15[[#This Row],[item_key]],IsITypeList,Table_ExternalData_15[[#This Row],[IType]],IsDList,Table_ExternalData_15[[#Headers],[20]])</f>
        <v>0</v>
      </c>
      <c r="Y25" s="10">
        <f>SUMIFS(IsQList,IsIList,Table_ExternalData_15[[#This Row],[item_key]],IsITypeList,Table_ExternalData_15[[#This Row],[IType]],IsDList,Table_ExternalData_15[[#Headers],[21]])</f>
        <v>0</v>
      </c>
      <c r="Z25" s="10">
        <f>SUMIFS(IsQList,IsIList,Table_ExternalData_15[[#This Row],[item_key]],IsITypeList,Table_ExternalData_15[[#This Row],[IType]],IsDList,Table_ExternalData_15[[#Headers],[22]])</f>
        <v>0</v>
      </c>
      <c r="AA25" s="10">
        <f>SUMIFS(IsQList,IsIList,Table_ExternalData_15[[#This Row],[item_key]],IsITypeList,Table_ExternalData_15[[#This Row],[IType]],IsDList,Table_ExternalData_15[[#Headers],[23]])</f>
        <v>0</v>
      </c>
      <c r="AB25" s="10">
        <f>SUMIFS(IsQList,IsIList,Table_ExternalData_15[[#This Row],[item_key]],IsITypeList,Table_ExternalData_15[[#This Row],[IType]],IsDList,Table_ExternalData_15[[#Headers],[24]])</f>
        <v>0</v>
      </c>
      <c r="AC25" s="10">
        <f>SUMIFS(IsQList,IsIList,Table_ExternalData_15[[#This Row],[item_key]],IsITypeList,Table_ExternalData_15[[#This Row],[IType]],IsDList,Table_ExternalData_15[[#Headers],[25]])</f>
        <v>0</v>
      </c>
      <c r="AD25" s="10">
        <f>SUMIFS(IsQList,IsIList,Table_ExternalData_15[[#This Row],[item_key]],IsITypeList,Table_ExternalData_15[[#This Row],[IType]],IsDList,Table_ExternalData_15[[#Headers],[26]])</f>
        <v>0</v>
      </c>
      <c r="AE25" s="10">
        <f>SUMIFS(IsQList,IsIList,Table_ExternalData_15[[#This Row],[item_key]],IsITypeList,Table_ExternalData_15[[#This Row],[IType]],IsDList,Table_ExternalData_15[[#Headers],[27]])</f>
        <v>0</v>
      </c>
      <c r="AF25" s="10">
        <f>SUMIFS(IsQList,IsIList,Table_ExternalData_15[[#This Row],[item_key]],IsITypeList,Table_ExternalData_15[[#This Row],[IType]],IsDList,Table_ExternalData_15[[#Headers],[28]])</f>
        <v>4</v>
      </c>
      <c r="AG25" s="10">
        <f>SUMIFS(IsQList,IsIList,Table_ExternalData_15[[#This Row],[item_key]],IsITypeList,Table_ExternalData_15[[#This Row],[IType]],IsDList,Table_ExternalData_15[[#Headers],[29]])</f>
        <v>304</v>
      </c>
      <c r="AH25" s="10">
        <f>SUMIFS(IsQList,IsIList,Table_ExternalData_15[[#This Row],[item_key]],IsITypeList,Table_ExternalData_15[[#This Row],[IType]],IsDList,Table_ExternalData_15[[#Headers],[30]])</f>
        <v>0</v>
      </c>
      <c r="AI25" s="10">
        <f>SUMIFS(IsQList,IsIList,Table_ExternalData_15[[#This Row],[item_key]],IsITypeList,Table_ExternalData_15[[#This Row],[IType]],IsDList,Table_ExternalData_15[[#Headers],[31]])</f>
        <v>40</v>
      </c>
      <c r="AJ25" s="10">
        <f>SUM(Table_ExternalData_15[[#This Row],[1]:[31]])</f>
        <v>724</v>
      </c>
    </row>
    <row r="26" spans="1:36">
      <c r="A26" s="1" t="s">
        <v>553</v>
      </c>
      <c r="B26" s="1" t="s">
        <v>740</v>
      </c>
      <c r="C26" s="1" t="s">
        <v>739</v>
      </c>
      <c r="D26" s="11" t="s">
        <v>2046</v>
      </c>
      <c r="E26" s="10">
        <f>SUMIFS(IsQList,IsIList,Table_ExternalData_15[[#This Row],[item_key]],IsITypeList,Table_ExternalData_15[[#This Row],[IType]],IsDList,Table_ExternalData_15[[#Headers],[1]])</f>
        <v>13</v>
      </c>
      <c r="F26" s="10">
        <f>SUMIFS(IsQList,IsIList,Table_ExternalData_15[[#This Row],[item_key]],IsITypeList,Table_ExternalData_15[[#This Row],[IType]],IsDList,Table_ExternalData_15[[#Headers],[2]])</f>
        <v>0</v>
      </c>
      <c r="G26" s="10">
        <f>SUMIFS(IsQList,IsIList,Table_ExternalData_15[[#This Row],[item_key]],IsITypeList,Table_ExternalData_15[[#This Row],[IType]],IsDList,Table_ExternalData_15[[#Headers],[3]])</f>
        <v>0</v>
      </c>
      <c r="H26" s="10">
        <f>SUMIFS(IsQList,IsIList,Table_ExternalData_15[[#This Row],[item_key]],IsITypeList,Table_ExternalData_15[[#This Row],[IType]],IsDList,Table_ExternalData_15[[#Headers],[4]])</f>
        <v>910</v>
      </c>
      <c r="I26" s="10">
        <f>SUMIFS(IsQList,IsIList,Table_ExternalData_15[[#This Row],[item_key]],IsITypeList,Table_ExternalData_15[[#This Row],[IType]],IsDList,Table_ExternalData_15[[#Headers],[5]])</f>
        <v>0</v>
      </c>
      <c r="J26" s="10">
        <f>SUMIFS(IsQList,IsIList,Table_ExternalData_15[[#This Row],[item_key]],IsITypeList,Table_ExternalData_15[[#This Row],[IType]],IsDList,Table_ExternalData_15[[#Headers],[6]])</f>
        <v>299</v>
      </c>
      <c r="K26" s="10">
        <f>SUMIFS(IsQList,IsIList,Table_ExternalData_15[[#This Row],[item_key]],IsITypeList,Table_ExternalData_15[[#This Row],[IType]],IsDList,Table_ExternalData_15[[#Headers],[7]])</f>
        <v>0</v>
      </c>
      <c r="L26" s="10">
        <f>SUMIFS(IsQList,IsIList,Table_ExternalData_15[[#This Row],[item_key]],IsITypeList,Table_ExternalData_15[[#This Row],[IType]],IsDList,Table_ExternalData_15[[#Headers],[8]])</f>
        <v>0</v>
      </c>
      <c r="M26" s="10">
        <f>SUMIFS(IsQList,IsIList,Table_ExternalData_15[[#This Row],[item_key]],IsITypeList,Table_ExternalData_15[[#This Row],[IType]],IsDList,Table_ExternalData_15[[#Headers],[9]])</f>
        <v>0</v>
      </c>
      <c r="N26" s="10">
        <f>SUMIFS(IsQList,IsIList,Table_ExternalData_15[[#This Row],[item_key]],IsITypeList,Table_ExternalData_15[[#This Row],[IType]],IsDList,Table_ExternalData_15[[#Headers],[10]])</f>
        <v>0</v>
      </c>
      <c r="O26" s="10">
        <f>SUMIFS(IsQList,IsIList,Table_ExternalData_15[[#This Row],[item_key]],IsITypeList,Table_ExternalData_15[[#This Row],[IType]],IsDList,Table_ExternalData_15[[#Headers],[11]])</f>
        <v>0</v>
      </c>
      <c r="P26" s="10">
        <f>SUMIFS(IsQList,IsIList,Table_ExternalData_15[[#This Row],[item_key]],IsITypeList,Table_ExternalData_15[[#This Row],[IType]],IsDList,Table_ExternalData_15[[#Headers],[12]])</f>
        <v>0</v>
      </c>
      <c r="Q26" s="10">
        <f>SUMIFS(IsQList,IsIList,Table_ExternalData_15[[#This Row],[item_key]],IsITypeList,Table_ExternalData_15[[#This Row],[IType]],IsDList,Table_ExternalData_15[[#Headers],[13]])</f>
        <v>0</v>
      </c>
      <c r="R26" s="10">
        <f>SUMIFS(IsQList,IsIList,Table_ExternalData_15[[#This Row],[item_key]],IsITypeList,Table_ExternalData_15[[#This Row],[IType]],IsDList,Table_ExternalData_15[[#Headers],[14]])</f>
        <v>0</v>
      </c>
      <c r="S26" s="10">
        <f>SUMIFS(IsQList,IsIList,Table_ExternalData_15[[#This Row],[item_key]],IsITypeList,Table_ExternalData_15[[#This Row],[IType]],IsDList,Table_ExternalData_15[[#Headers],[15]])</f>
        <v>0</v>
      </c>
      <c r="T26" s="10">
        <f>SUMIFS(IsQList,IsIList,Table_ExternalData_15[[#This Row],[item_key]],IsITypeList,Table_ExternalData_15[[#This Row],[IType]],IsDList,Table_ExternalData_15[[#Headers],[16]])</f>
        <v>0</v>
      </c>
      <c r="U26" s="10">
        <f>SUMIFS(IsQList,IsIList,Table_ExternalData_15[[#This Row],[item_key]],IsITypeList,Table_ExternalData_15[[#This Row],[IType]],IsDList,Table_ExternalData_15[[#Headers],[17]])</f>
        <v>0</v>
      </c>
      <c r="V26" s="10">
        <f>SUMIFS(IsQList,IsIList,Table_ExternalData_15[[#This Row],[item_key]],IsITypeList,Table_ExternalData_15[[#This Row],[IType]],IsDList,Table_ExternalData_15[[#Headers],[18]])</f>
        <v>0</v>
      </c>
      <c r="W26" s="10">
        <f>SUMIFS(IsQList,IsIList,Table_ExternalData_15[[#This Row],[item_key]],IsITypeList,Table_ExternalData_15[[#This Row],[IType]],IsDList,Table_ExternalData_15[[#Headers],[19]])</f>
        <v>0</v>
      </c>
      <c r="X26" s="10">
        <f>SUMIFS(IsQList,IsIList,Table_ExternalData_15[[#This Row],[item_key]],IsITypeList,Table_ExternalData_15[[#This Row],[IType]],IsDList,Table_ExternalData_15[[#Headers],[20]])</f>
        <v>0</v>
      </c>
      <c r="Y26" s="10">
        <f>SUMIFS(IsQList,IsIList,Table_ExternalData_15[[#This Row],[item_key]],IsITypeList,Table_ExternalData_15[[#This Row],[IType]],IsDList,Table_ExternalData_15[[#Headers],[21]])</f>
        <v>0</v>
      </c>
      <c r="Z26" s="10">
        <f>SUMIFS(IsQList,IsIList,Table_ExternalData_15[[#This Row],[item_key]],IsITypeList,Table_ExternalData_15[[#This Row],[IType]],IsDList,Table_ExternalData_15[[#Headers],[22]])</f>
        <v>0</v>
      </c>
      <c r="AA26" s="10">
        <f>SUMIFS(IsQList,IsIList,Table_ExternalData_15[[#This Row],[item_key]],IsITypeList,Table_ExternalData_15[[#This Row],[IType]],IsDList,Table_ExternalData_15[[#Headers],[23]])</f>
        <v>0</v>
      </c>
      <c r="AB26" s="10">
        <f>SUMIFS(IsQList,IsIList,Table_ExternalData_15[[#This Row],[item_key]],IsITypeList,Table_ExternalData_15[[#This Row],[IType]],IsDList,Table_ExternalData_15[[#Headers],[24]])</f>
        <v>0</v>
      </c>
      <c r="AC26" s="10">
        <f>SUMIFS(IsQList,IsIList,Table_ExternalData_15[[#This Row],[item_key]],IsITypeList,Table_ExternalData_15[[#This Row],[IType]],IsDList,Table_ExternalData_15[[#Headers],[25]])</f>
        <v>0</v>
      </c>
      <c r="AD26" s="10">
        <f>SUMIFS(IsQList,IsIList,Table_ExternalData_15[[#This Row],[item_key]],IsITypeList,Table_ExternalData_15[[#This Row],[IType]],IsDList,Table_ExternalData_15[[#Headers],[26]])</f>
        <v>0</v>
      </c>
      <c r="AE26" s="10">
        <f>SUMIFS(IsQList,IsIList,Table_ExternalData_15[[#This Row],[item_key]],IsITypeList,Table_ExternalData_15[[#This Row],[IType]],IsDList,Table_ExternalData_15[[#Headers],[27]])</f>
        <v>0</v>
      </c>
      <c r="AF26" s="10">
        <f>SUMIFS(IsQList,IsIList,Table_ExternalData_15[[#This Row],[item_key]],IsITypeList,Table_ExternalData_15[[#This Row],[IType]],IsDList,Table_ExternalData_15[[#Headers],[28]])</f>
        <v>13</v>
      </c>
      <c r="AG26" s="10">
        <f>SUMIFS(IsQList,IsIList,Table_ExternalData_15[[#This Row],[item_key]],IsITypeList,Table_ExternalData_15[[#This Row],[IType]],IsDList,Table_ExternalData_15[[#Headers],[29]])</f>
        <v>988</v>
      </c>
      <c r="AH26" s="10">
        <f>SUMIFS(IsQList,IsIList,Table_ExternalData_15[[#This Row],[item_key]],IsITypeList,Table_ExternalData_15[[#This Row],[IType]],IsDList,Table_ExternalData_15[[#Headers],[30]])</f>
        <v>0</v>
      </c>
      <c r="AI26" s="10">
        <f>SUMIFS(IsQList,IsIList,Table_ExternalData_15[[#This Row],[item_key]],IsITypeList,Table_ExternalData_15[[#This Row],[IType]],IsDList,Table_ExternalData_15[[#Headers],[31]])</f>
        <v>130</v>
      </c>
      <c r="AJ26" s="10">
        <f>SUM(Table_ExternalData_15[[#This Row],[1]:[31]])</f>
        <v>2353</v>
      </c>
    </row>
    <row r="27" spans="1:36">
      <c r="A27" s="1" t="s">
        <v>492</v>
      </c>
      <c r="B27" s="1" t="s">
        <v>741</v>
      </c>
      <c r="C27" s="1" t="s">
        <v>739</v>
      </c>
      <c r="D27" s="11" t="s">
        <v>2046</v>
      </c>
      <c r="E27" s="10">
        <f>SUMIFS(IsQList,IsIList,Table_ExternalData_15[[#This Row],[item_key]],IsITypeList,Table_ExternalData_15[[#This Row],[IType]],IsDList,Table_ExternalData_15[[#Headers],[1]])</f>
        <v>9</v>
      </c>
      <c r="F27" s="10">
        <f>SUMIFS(IsQList,IsIList,Table_ExternalData_15[[#This Row],[item_key]],IsITypeList,Table_ExternalData_15[[#This Row],[IType]],IsDList,Table_ExternalData_15[[#Headers],[2]])</f>
        <v>0</v>
      </c>
      <c r="G27" s="10">
        <f>SUMIFS(IsQList,IsIList,Table_ExternalData_15[[#This Row],[item_key]],IsITypeList,Table_ExternalData_15[[#This Row],[IType]],IsDList,Table_ExternalData_15[[#Headers],[3]])</f>
        <v>0</v>
      </c>
      <c r="H27" s="10">
        <f>SUMIFS(IsQList,IsIList,Table_ExternalData_15[[#This Row],[item_key]],IsITypeList,Table_ExternalData_15[[#This Row],[IType]],IsDList,Table_ExternalData_15[[#Headers],[4]])</f>
        <v>630</v>
      </c>
      <c r="I27" s="10">
        <f>SUMIFS(IsQList,IsIList,Table_ExternalData_15[[#This Row],[item_key]],IsITypeList,Table_ExternalData_15[[#This Row],[IType]],IsDList,Table_ExternalData_15[[#Headers],[5]])</f>
        <v>0</v>
      </c>
      <c r="J27" s="10">
        <f>SUMIFS(IsQList,IsIList,Table_ExternalData_15[[#This Row],[item_key]],IsITypeList,Table_ExternalData_15[[#This Row],[IType]],IsDList,Table_ExternalData_15[[#Headers],[6]])</f>
        <v>207</v>
      </c>
      <c r="K27" s="10">
        <f>SUMIFS(IsQList,IsIList,Table_ExternalData_15[[#This Row],[item_key]],IsITypeList,Table_ExternalData_15[[#This Row],[IType]],IsDList,Table_ExternalData_15[[#Headers],[7]])</f>
        <v>0</v>
      </c>
      <c r="L27" s="10">
        <f>SUMIFS(IsQList,IsIList,Table_ExternalData_15[[#This Row],[item_key]],IsITypeList,Table_ExternalData_15[[#This Row],[IType]],IsDList,Table_ExternalData_15[[#Headers],[8]])</f>
        <v>0</v>
      </c>
      <c r="M27" s="10">
        <f>SUMIFS(IsQList,IsIList,Table_ExternalData_15[[#This Row],[item_key]],IsITypeList,Table_ExternalData_15[[#This Row],[IType]],IsDList,Table_ExternalData_15[[#Headers],[9]])</f>
        <v>0</v>
      </c>
      <c r="N27" s="10">
        <f>SUMIFS(IsQList,IsIList,Table_ExternalData_15[[#This Row],[item_key]],IsITypeList,Table_ExternalData_15[[#This Row],[IType]],IsDList,Table_ExternalData_15[[#Headers],[10]])</f>
        <v>0</v>
      </c>
      <c r="O27" s="10">
        <f>SUMIFS(IsQList,IsIList,Table_ExternalData_15[[#This Row],[item_key]],IsITypeList,Table_ExternalData_15[[#This Row],[IType]],IsDList,Table_ExternalData_15[[#Headers],[11]])</f>
        <v>0</v>
      </c>
      <c r="P27" s="10">
        <f>SUMIFS(IsQList,IsIList,Table_ExternalData_15[[#This Row],[item_key]],IsITypeList,Table_ExternalData_15[[#This Row],[IType]],IsDList,Table_ExternalData_15[[#Headers],[12]])</f>
        <v>0</v>
      </c>
      <c r="Q27" s="10">
        <f>SUMIFS(IsQList,IsIList,Table_ExternalData_15[[#This Row],[item_key]],IsITypeList,Table_ExternalData_15[[#This Row],[IType]],IsDList,Table_ExternalData_15[[#Headers],[13]])</f>
        <v>0</v>
      </c>
      <c r="R27" s="10">
        <f>SUMIFS(IsQList,IsIList,Table_ExternalData_15[[#This Row],[item_key]],IsITypeList,Table_ExternalData_15[[#This Row],[IType]],IsDList,Table_ExternalData_15[[#Headers],[14]])</f>
        <v>0</v>
      </c>
      <c r="S27" s="10">
        <f>SUMIFS(IsQList,IsIList,Table_ExternalData_15[[#This Row],[item_key]],IsITypeList,Table_ExternalData_15[[#This Row],[IType]],IsDList,Table_ExternalData_15[[#Headers],[15]])</f>
        <v>0</v>
      </c>
      <c r="T27" s="10">
        <f>SUMIFS(IsQList,IsIList,Table_ExternalData_15[[#This Row],[item_key]],IsITypeList,Table_ExternalData_15[[#This Row],[IType]],IsDList,Table_ExternalData_15[[#Headers],[16]])</f>
        <v>0</v>
      </c>
      <c r="U27" s="10">
        <f>SUMIFS(IsQList,IsIList,Table_ExternalData_15[[#This Row],[item_key]],IsITypeList,Table_ExternalData_15[[#This Row],[IType]],IsDList,Table_ExternalData_15[[#Headers],[17]])</f>
        <v>0</v>
      </c>
      <c r="V27" s="10">
        <f>SUMIFS(IsQList,IsIList,Table_ExternalData_15[[#This Row],[item_key]],IsITypeList,Table_ExternalData_15[[#This Row],[IType]],IsDList,Table_ExternalData_15[[#Headers],[18]])</f>
        <v>0</v>
      </c>
      <c r="W27" s="10">
        <f>SUMIFS(IsQList,IsIList,Table_ExternalData_15[[#This Row],[item_key]],IsITypeList,Table_ExternalData_15[[#This Row],[IType]],IsDList,Table_ExternalData_15[[#Headers],[19]])</f>
        <v>0</v>
      </c>
      <c r="X27" s="10">
        <f>SUMIFS(IsQList,IsIList,Table_ExternalData_15[[#This Row],[item_key]],IsITypeList,Table_ExternalData_15[[#This Row],[IType]],IsDList,Table_ExternalData_15[[#Headers],[20]])</f>
        <v>0</v>
      </c>
      <c r="Y27" s="10">
        <f>SUMIFS(IsQList,IsIList,Table_ExternalData_15[[#This Row],[item_key]],IsITypeList,Table_ExternalData_15[[#This Row],[IType]],IsDList,Table_ExternalData_15[[#Headers],[21]])</f>
        <v>0</v>
      </c>
      <c r="Z27" s="10">
        <f>SUMIFS(IsQList,IsIList,Table_ExternalData_15[[#This Row],[item_key]],IsITypeList,Table_ExternalData_15[[#This Row],[IType]],IsDList,Table_ExternalData_15[[#Headers],[22]])</f>
        <v>0</v>
      </c>
      <c r="AA27" s="10">
        <f>SUMIFS(IsQList,IsIList,Table_ExternalData_15[[#This Row],[item_key]],IsITypeList,Table_ExternalData_15[[#This Row],[IType]],IsDList,Table_ExternalData_15[[#Headers],[23]])</f>
        <v>0</v>
      </c>
      <c r="AB27" s="10">
        <f>SUMIFS(IsQList,IsIList,Table_ExternalData_15[[#This Row],[item_key]],IsITypeList,Table_ExternalData_15[[#This Row],[IType]],IsDList,Table_ExternalData_15[[#Headers],[24]])</f>
        <v>0</v>
      </c>
      <c r="AC27" s="10">
        <f>SUMIFS(IsQList,IsIList,Table_ExternalData_15[[#This Row],[item_key]],IsITypeList,Table_ExternalData_15[[#This Row],[IType]],IsDList,Table_ExternalData_15[[#Headers],[25]])</f>
        <v>0</v>
      </c>
      <c r="AD27" s="10">
        <f>SUMIFS(IsQList,IsIList,Table_ExternalData_15[[#This Row],[item_key]],IsITypeList,Table_ExternalData_15[[#This Row],[IType]],IsDList,Table_ExternalData_15[[#Headers],[26]])</f>
        <v>0</v>
      </c>
      <c r="AE27" s="10">
        <f>SUMIFS(IsQList,IsIList,Table_ExternalData_15[[#This Row],[item_key]],IsITypeList,Table_ExternalData_15[[#This Row],[IType]],IsDList,Table_ExternalData_15[[#Headers],[27]])</f>
        <v>0</v>
      </c>
      <c r="AF27" s="10">
        <f>SUMIFS(IsQList,IsIList,Table_ExternalData_15[[#This Row],[item_key]],IsITypeList,Table_ExternalData_15[[#This Row],[IType]],IsDList,Table_ExternalData_15[[#Headers],[28]])</f>
        <v>9</v>
      </c>
      <c r="AG27" s="10">
        <f>SUMIFS(IsQList,IsIList,Table_ExternalData_15[[#This Row],[item_key]],IsITypeList,Table_ExternalData_15[[#This Row],[IType]],IsDList,Table_ExternalData_15[[#Headers],[29]])</f>
        <v>684</v>
      </c>
      <c r="AH27" s="10">
        <f>SUMIFS(IsQList,IsIList,Table_ExternalData_15[[#This Row],[item_key]],IsITypeList,Table_ExternalData_15[[#This Row],[IType]],IsDList,Table_ExternalData_15[[#Headers],[30]])</f>
        <v>0</v>
      </c>
      <c r="AI27" s="10">
        <f>SUMIFS(IsQList,IsIList,Table_ExternalData_15[[#This Row],[item_key]],IsITypeList,Table_ExternalData_15[[#This Row],[IType]],IsDList,Table_ExternalData_15[[#Headers],[31]])</f>
        <v>90</v>
      </c>
      <c r="AJ27" s="10">
        <f>SUM(Table_ExternalData_15[[#This Row],[1]:[31]])</f>
        <v>1629</v>
      </c>
    </row>
    <row r="28" spans="1:36">
      <c r="A28" s="1" t="s">
        <v>493</v>
      </c>
      <c r="B28" s="1" t="s">
        <v>742</v>
      </c>
      <c r="C28" s="1" t="s">
        <v>739</v>
      </c>
      <c r="D28" s="11" t="s">
        <v>2046</v>
      </c>
      <c r="E28" s="10">
        <f>SUMIFS(IsQList,IsIList,Table_ExternalData_15[[#This Row],[item_key]],IsITypeList,Table_ExternalData_15[[#This Row],[IType]],IsDList,Table_ExternalData_15[[#Headers],[1]])</f>
        <v>3</v>
      </c>
      <c r="F28" s="10">
        <f>SUMIFS(IsQList,IsIList,Table_ExternalData_15[[#This Row],[item_key]],IsITypeList,Table_ExternalData_15[[#This Row],[IType]],IsDList,Table_ExternalData_15[[#Headers],[2]])</f>
        <v>0</v>
      </c>
      <c r="G28" s="10">
        <f>SUMIFS(IsQList,IsIList,Table_ExternalData_15[[#This Row],[item_key]],IsITypeList,Table_ExternalData_15[[#This Row],[IType]],IsDList,Table_ExternalData_15[[#Headers],[3]])</f>
        <v>0</v>
      </c>
      <c r="H28" s="10">
        <f>SUMIFS(IsQList,IsIList,Table_ExternalData_15[[#This Row],[item_key]],IsITypeList,Table_ExternalData_15[[#This Row],[IType]],IsDList,Table_ExternalData_15[[#Headers],[4]])</f>
        <v>210</v>
      </c>
      <c r="I28" s="10">
        <f>SUMIFS(IsQList,IsIList,Table_ExternalData_15[[#This Row],[item_key]],IsITypeList,Table_ExternalData_15[[#This Row],[IType]],IsDList,Table_ExternalData_15[[#Headers],[5]])</f>
        <v>0</v>
      </c>
      <c r="J28" s="10">
        <f>SUMIFS(IsQList,IsIList,Table_ExternalData_15[[#This Row],[item_key]],IsITypeList,Table_ExternalData_15[[#This Row],[IType]],IsDList,Table_ExternalData_15[[#Headers],[6]])</f>
        <v>69</v>
      </c>
      <c r="K28" s="10">
        <f>SUMIFS(IsQList,IsIList,Table_ExternalData_15[[#This Row],[item_key]],IsITypeList,Table_ExternalData_15[[#This Row],[IType]],IsDList,Table_ExternalData_15[[#Headers],[7]])</f>
        <v>0</v>
      </c>
      <c r="L28" s="10">
        <f>SUMIFS(IsQList,IsIList,Table_ExternalData_15[[#This Row],[item_key]],IsITypeList,Table_ExternalData_15[[#This Row],[IType]],IsDList,Table_ExternalData_15[[#Headers],[8]])</f>
        <v>0</v>
      </c>
      <c r="M28" s="10">
        <f>SUMIFS(IsQList,IsIList,Table_ExternalData_15[[#This Row],[item_key]],IsITypeList,Table_ExternalData_15[[#This Row],[IType]],IsDList,Table_ExternalData_15[[#Headers],[9]])</f>
        <v>0</v>
      </c>
      <c r="N28" s="10">
        <f>SUMIFS(IsQList,IsIList,Table_ExternalData_15[[#This Row],[item_key]],IsITypeList,Table_ExternalData_15[[#This Row],[IType]],IsDList,Table_ExternalData_15[[#Headers],[10]])</f>
        <v>0</v>
      </c>
      <c r="O28" s="10">
        <f>SUMIFS(IsQList,IsIList,Table_ExternalData_15[[#This Row],[item_key]],IsITypeList,Table_ExternalData_15[[#This Row],[IType]],IsDList,Table_ExternalData_15[[#Headers],[11]])</f>
        <v>0</v>
      </c>
      <c r="P28" s="10">
        <f>SUMIFS(IsQList,IsIList,Table_ExternalData_15[[#This Row],[item_key]],IsITypeList,Table_ExternalData_15[[#This Row],[IType]],IsDList,Table_ExternalData_15[[#Headers],[12]])</f>
        <v>0</v>
      </c>
      <c r="Q28" s="10">
        <f>SUMIFS(IsQList,IsIList,Table_ExternalData_15[[#This Row],[item_key]],IsITypeList,Table_ExternalData_15[[#This Row],[IType]],IsDList,Table_ExternalData_15[[#Headers],[13]])</f>
        <v>0</v>
      </c>
      <c r="R28" s="10">
        <f>SUMIFS(IsQList,IsIList,Table_ExternalData_15[[#This Row],[item_key]],IsITypeList,Table_ExternalData_15[[#This Row],[IType]],IsDList,Table_ExternalData_15[[#Headers],[14]])</f>
        <v>0</v>
      </c>
      <c r="S28" s="10">
        <f>SUMIFS(IsQList,IsIList,Table_ExternalData_15[[#This Row],[item_key]],IsITypeList,Table_ExternalData_15[[#This Row],[IType]],IsDList,Table_ExternalData_15[[#Headers],[15]])</f>
        <v>0</v>
      </c>
      <c r="T28" s="10">
        <f>SUMIFS(IsQList,IsIList,Table_ExternalData_15[[#This Row],[item_key]],IsITypeList,Table_ExternalData_15[[#This Row],[IType]],IsDList,Table_ExternalData_15[[#Headers],[16]])</f>
        <v>0</v>
      </c>
      <c r="U28" s="10">
        <f>SUMIFS(IsQList,IsIList,Table_ExternalData_15[[#This Row],[item_key]],IsITypeList,Table_ExternalData_15[[#This Row],[IType]],IsDList,Table_ExternalData_15[[#Headers],[17]])</f>
        <v>0</v>
      </c>
      <c r="V28" s="10">
        <f>SUMIFS(IsQList,IsIList,Table_ExternalData_15[[#This Row],[item_key]],IsITypeList,Table_ExternalData_15[[#This Row],[IType]],IsDList,Table_ExternalData_15[[#Headers],[18]])</f>
        <v>0</v>
      </c>
      <c r="W28" s="10">
        <f>SUMIFS(IsQList,IsIList,Table_ExternalData_15[[#This Row],[item_key]],IsITypeList,Table_ExternalData_15[[#This Row],[IType]],IsDList,Table_ExternalData_15[[#Headers],[19]])</f>
        <v>0</v>
      </c>
      <c r="X28" s="10">
        <f>SUMIFS(IsQList,IsIList,Table_ExternalData_15[[#This Row],[item_key]],IsITypeList,Table_ExternalData_15[[#This Row],[IType]],IsDList,Table_ExternalData_15[[#Headers],[20]])</f>
        <v>0</v>
      </c>
      <c r="Y28" s="10">
        <f>SUMIFS(IsQList,IsIList,Table_ExternalData_15[[#This Row],[item_key]],IsITypeList,Table_ExternalData_15[[#This Row],[IType]],IsDList,Table_ExternalData_15[[#Headers],[21]])</f>
        <v>0</v>
      </c>
      <c r="Z28" s="10">
        <f>SUMIFS(IsQList,IsIList,Table_ExternalData_15[[#This Row],[item_key]],IsITypeList,Table_ExternalData_15[[#This Row],[IType]],IsDList,Table_ExternalData_15[[#Headers],[22]])</f>
        <v>0</v>
      </c>
      <c r="AA28" s="10">
        <f>SUMIFS(IsQList,IsIList,Table_ExternalData_15[[#This Row],[item_key]],IsITypeList,Table_ExternalData_15[[#This Row],[IType]],IsDList,Table_ExternalData_15[[#Headers],[23]])</f>
        <v>0</v>
      </c>
      <c r="AB28" s="10">
        <f>SUMIFS(IsQList,IsIList,Table_ExternalData_15[[#This Row],[item_key]],IsITypeList,Table_ExternalData_15[[#This Row],[IType]],IsDList,Table_ExternalData_15[[#Headers],[24]])</f>
        <v>0</v>
      </c>
      <c r="AC28" s="10">
        <f>SUMIFS(IsQList,IsIList,Table_ExternalData_15[[#This Row],[item_key]],IsITypeList,Table_ExternalData_15[[#This Row],[IType]],IsDList,Table_ExternalData_15[[#Headers],[25]])</f>
        <v>0</v>
      </c>
      <c r="AD28" s="10">
        <f>SUMIFS(IsQList,IsIList,Table_ExternalData_15[[#This Row],[item_key]],IsITypeList,Table_ExternalData_15[[#This Row],[IType]],IsDList,Table_ExternalData_15[[#Headers],[26]])</f>
        <v>0</v>
      </c>
      <c r="AE28" s="10">
        <f>SUMIFS(IsQList,IsIList,Table_ExternalData_15[[#This Row],[item_key]],IsITypeList,Table_ExternalData_15[[#This Row],[IType]],IsDList,Table_ExternalData_15[[#Headers],[27]])</f>
        <v>0</v>
      </c>
      <c r="AF28" s="10">
        <f>SUMIFS(IsQList,IsIList,Table_ExternalData_15[[#This Row],[item_key]],IsITypeList,Table_ExternalData_15[[#This Row],[IType]],IsDList,Table_ExternalData_15[[#Headers],[28]])</f>
        <v>3</v>
      </c>
      <c r="AG28" s="10">
        <f>SUMIFS(IsQList,IsIList,Table_ExternalData_15[[#This Row],[item_key]],IsITypeList,Table_ExternalData_15[[#This Row],[IType]],IsDList,Table_ExternalData_15[[#Headers],[29]])</f>
        <v>228</v>
      </c>
      <c r="AH28" s="10">
        <f>SUMIFS(IsQList,IsIList,Table_ExternalData_15[[#This Row],[item_key]],IsITypeList,Table_ExternalData_15[[#This Row],[IType]],IsDList,Table_ExternalData_15[[#Headers],[30]])</f>
        <v>0</v>
      </c>
      <c r="AI28" s="10">
        <f>SUMIFS(IsQList,IsIList,Table_ExternalData_15[[#This Row],[item_key]],IsITypeList,Table_ExternalData_15[[#This Row],[IType]],IsDList,Table_ExternalData_15[[#Headers],[31]])</f>
        <v>30</v>
      </c>
      <c r="AJ28" s="10">
        <f>SUM(Table_ExternalData_15[[#This Row],[1]:[31]])</f>
        <v>543</v>
      </c>
    </row>
    <row r="29" spans="1:36">
      <c r="A29" s="1" t="s">
        <v>414</v>
      </c>
      <c r="B29" s="1" t="s">
        <v>743</v>
      </c>
      <c r="C29" s="1" t="s">
        <v>739</v>
      </c>
      <c r="D29" s="11" t="s">
        <v>2046</v>
      </c>
      <c r="E29" s="10">
        <f>SUMIFS(IsQList,IsIList,Table_ExternalData_15[[#This Row],[item_key]],IsITypeList,Table_ExternalData_15[[#This Row],[IType]],IsDList,Table_ExternalData_15[[#Headers],[1]])</f>
        <v>1</v>
      </c>
      <c r="F29" s="10">
        <f>SUMIFS(IsQList,IsIList,Table_ExternalData_15[[#This Row],[item_key]],IsITypeList,Table_ExternalData_15[[#This Row],[IType]],IsDList,Table_ExternalData_15[[#Headers],[2]])</f>
        <v>0</v>
      </c>
      <c r="G29" s="10">
        <f>SUMIFS(IsQList,IsIList,Table_ExternalData_15[[#This Row],[item_key]],IsITypeList,Table_ExternalData_15[[#This Row],[IType]],IsDList,Table_ExternalData_15[[#Headers],[3]])</f>
        <v>0</v>
      </c>
      <c r="H29" s="10">
        <f>SUMIFS(IsQList,IsIList,Table_ExternalData_15[[#This Row],[item_key]],IsITypeList,Table_ExternalData_15[[#This Row],[IType]],IsDList,Table_ExternalData_15[[#Headers],[4]])</f>
        <v>70</v>
      </c>
      <c r="I29" s="10">
        <f>SUMIFS(IsQList,IsIList,Table_ExternalData_15[[#This Row],[item_key]],IsITypeList,Table_ExternalData_15[[#This Row],[IType]],IsDList,Table_ExternalData_15[[#Headers],[5]])</f>
        <v>0</v>
      </c>
      <c r="J29" s="10">
        <f>SUMIFS(IsQList,IsIList,Table_ExternalData_15[[#This Row],[item_key]],IsITypeList,Table_ExternalData_15[[#This Row],[IType]],IsDList,Table_ExternalData_15[[#Headers],[6]])</f>
        <v>23</v>
      </c>
      <c r="K29" s="10">
        <f>SUMIFS(IsQList,IsIList,Table_ExternalData_15[[#This Row],[item_key]],IsITypeList,Table_ExternalData_15[[#This Row],[IType]],IsDList,Table_ExternalData_15[[#Headers],[7]])</f>
        <v>0</v>
      </c>
      <c r="L29" s="10">
        <f>SUMIFS(IsQList,IsIList,Table_ExternalData_15[[#This Row],[item_key]],IsITypeList,Table_ExternalData_15[[#This Row],[IType]],IsDList,Table_ExternalData_15[[#Headers],[8]])</f>
        <v>0</v>
      </c>
      <c r="M29" s="10">
        <f>SUMIFS(IsQList,IsIList,Table_ExternalData_15[[#This Row],[item_key]],IsITypeList,Table_ExternalData_15[[#This Row],[IType]],IsDList,Table_ExternalData_15[[#Headers],[9]])</f>
        <v>0</v>
      </c>
      <c r="N29" s="10">
        <f>SUMIFS(IsQList,IsIList,Table_ExternalData_15[[#This Row],[item_key]],IsITypeList,Table_ExternalData_15[[#This Row],[IType]],IsDList,Table_ExternalData_15[[#Headers],[10]])</f>
        <v>0</v>
      </c>
      <c r="O29" s="10">
        <f>SUMIFS(IsQList,IsIList,Table_ExternalData_15[[#This Row],[item_key]],IsITypeList,Table_ExternalData_15[[#This Row],[IType]],IsDList,Table_ExternalData_15[[#Headers],[11]])</f>
        <v>0</v>
      </c>
      <c r="P29" s="10">
        <f>SUMIFS(IsQList,IsIList,Table_ExternalData_15[[#This Row],[item_key]],IsITypeList,Table_ExternalData_15[[#This Row],[IType]],IsDList,Table_ExternalData_15[[#Headers],[12]])</f>
        <v>0</v>
      </c>
      <c r="Q29" s="10">
        <f>SUMIFS(IsQList,IsIList,Table_ExternalData_15[[#This Row],[item_key]],IsITypeList,Table_ExternalData_15[[#This Row],[IType]],IsDList,Table_ExternalData_15[[#Headers],[13]])</f>
        <v>0</v>
      </c>
      <c r="R29" s="10">
        <f>SUMIFS(IsQList,IsIList,Table_ExternalData_15[[#This Row],[item_key]],IsITypeList,Table_ExternalData_15[[#This Row],[IType]],IsDList,Table_ExternalData_15[[#Headers],[14]])</f>
        <v>0</v>
      </c>
      <c r="S29" s="10">
        <f>SUMIFS(IsQList,IsIList,Table_ExternalData_15[[#This Row],[item_key]],IsITypeList,Table_ExternalData_15[[#This Row],[IType]],IsDList,Table_ExternalData_15[[#Headers],[15]])</f>
        <v>0</v>
      </c>
      <c r="T29" s="10">
        <f>SUMIFS(IsQList,IsIList,Table_ExternalData_15[[#This Row],[item_key]],IsITypeList,Table_ExternalData_15[[#This Row],[IType]],IsDList,Table_ExternalData_15[[#Headers],[16]])</f>
        <v>0</v>
      </c>
      <c r="U29" s="10">
        <f>SUMIFS(IsQList,IsIList,Table_ExternalData_15[[#This Row],[item_key]],IsITypeList,Table_ExternalData_15[[#This Row],[IType]],IsDList,Table_ExternalData_15[[#Headers],[17]])</f>
        <v>0</v>
      </c>
      <c r="V29" s="10">
        <f>SUMIFS(IsQList,IsIList,Table_ExternalData_15[[#This Row],[item_key]],IsITypeList,Table_ExternalData_15[[#This Row],[IType]],IsDList,Table_ExternalData_15[[#Headers],[18]])</f>
        <v>0</v>
      </c>
      <c r="W29" s="10">
        <f>SUMIFS(IsQList,IsIList,Table_ExternalData_15[[#This Row],[item_key]],IsITypeList,Table_ExternalData_15[[#This Row],[IType]],IsDList,Table_ExternalData_15[[#Headers],[19]])</f>
        <v>0</v>
      </c>
      <c r="X29" s="10">
        <f>SUMIFS(IsQList,IsIList,Table_ExternalData_15[[#This Row],[item_key]],IsITypeList,Table_ExternalData_15[[#This Row],[IType]],IsDList,Table_ExternalData_15[[#Headers],[20]])</f>
        <v>0</v>
      </c>
      <c r="Y29" s="10">
        <f>SUMIFS(IsQList,IsIList,Table_ExternalData_15[[#This Row],[item_key]],IsITypeList,Table_ExternalData_15[[#This Row],[IType]],IsDList,Table_ExternalData_15[[#Headers],[21]])</f>
        <v>0</v>
      </c>
      <c r="Z29" s="10">
        <f>SUMIFS(IsQList,IsIList,Table_ExternalData_15[[#This Row],[item_key]],IsITypeList,Table_ExternalData_15[[#This Row],[IType]],IsDList,Table_ExternalData_15[[#Headers],[22]])</f>
        <v>0</v>
      </c>
      <c r="AA29" s="10">
        <f>SUMIFS(IsQList,IsIList,Table_ExternalData_15[[#This Row],[item_key]],IsITypeList,Table_ExternalData_15[[#This Row],[IType]],IsDList,Table_ExternalData_15[[#Headers],[23]])</f>
        <v>0</v>
      </c>
      <c r="AB29" s="10">
        <f>SUMIFS(IsQList,IsIList,Table_ExternalData_15[[#This Row],[item_key]],IsITypeList,Table_ExternalData_15[[#This Row],[IType]],IsDList,Table_ExternalData_15[[#Headers],[24]])</f>
        <v>0</v>
      </c>
      <c r="AC29" s="10">
        <f>SUMIFS(IsQList,IsIList,Table_ExternalData_15[[#This Row],[item_key]],IsITypeList,Table_ExternalData_15[[#This Row],[IType]],IsDList,Table_ExternalData_15[[#Headers],[25]])</f>
        <v>0</v>
      </c>
      <c r="AD29" s="10">
        <f>SUMIFS(IsQList,IsIList,Table_ExternalData_15[[#This Row],[item_key]],IsITypeList,Table_ExternalData_15[[#This Row],[IType]],IsDList,Table_ExternalData_15[[#Headers],[26]])</f>
        <v>0</v>
      </c>
      <c r="AE29" s="10">
        <f>SUMIFS(IsQList,IsIList,Table_ExternalData_15[[#This Row],[item_key]],IsITypeList,Table_ExternalData_15[[#This Row],[IType]],IsDList,Table_ExternalData_15[[#Headers],[27]])</f>
        <v>0</v>
      </c>
      <c r="AF29" s="10">
        <f>SUMIFS(IsQList,IsIList,Table_ExternalData_15[[#This Row],[item_key]],IsITypeList,Table_ExternalData_15[[#This Row],[IType]],IsDList,Table_ExternalData_15[[#Headers],[28]])</f>
        <v>1</v>
      </c>
      <c r="AG29" s="10">
        <f>SUMIFS(IsQList,IsIList,Table_ExternalData_15[[#This Row],[item_key]],IsITypeList,Table_ExternalData_15[[#This Row],[IType]],IsDList,Table_ExternalData_15[[#Headers],[29]])</f>
        <v>76</v>
      </c>
      <c r="AH29" s="10">
        <f>SUMIFS(IsQList,IsIList,Table_ExternalData_15[[#This Row],[item_key]],IsITypeList,Table_ExternalData_15[[#This Row],[IType]],IsDList,Table_ExternalData_15[[#Headers],[30]])</f>
        <v>0</v>
      </c>
      <c r="AI29" s="10">
        <f>SUMIFS(IsQList,IsIList,Table_ExternalData_15[[#This Row],[item_key]],IsITypeList,Table_ExternalData_15[[#This Row],[IType]],IsDList,Table_ExternalData_15[[#Headers],[31]])</f>
        <v>10</v>
      </c>
      <c r="AJ29" s="10">
        <f>SUM(Table_ExternalData_15[[#This Row],[1]:[31]])</f>
        <v>181</v>
      </c>
    </row>
    <row r="30" spans="1:36">
      <c r="A30" s="1" t="s">
        <v>1732</v>
      </c>
      <c r="B30" s="1" t="s">
        <v>1818</v>
      </c>
      <c r="C30" s="1" t="s">
        <v>744</v>
      </c>
      <c r="D30" s="11" t="s">
        <v>2046</v>
      </c>
      <c r="E30" s="10">
        <f>SUMIFS(IsQList,IsIList,Table_ExternalData_15[[#This Row],[item_key]],IsITypeList,Table_ExternalData_15[[#This Row],[IType]],IsDList,Table_ExternalData_15[[#Headers],[1]])</f>
        <v>1</v>
      </c>
      <c r="F30" s="10">
        <f>SUMIFS(IsQList,IsIList,Table_ExternalData_15[[#This Row],[item_key]],IsITypeList,Table_ExternalData_15[[#This Row],[IType]],IsDList,Table_ExternalData_15[[#Headers],[2]])</f>
        <v>0</v>
      </c>
      <c r="G30" s="10">
        <f>SUMIFS(IsQList,IsIList,Table_ExternalData_15[[#This Row],[item_key]],IsITypeList,Table_ExternalData_15[[#This Row],[IType]],IsDList,Table_ExternalData_15[[#Headers],[3]])</f>
        <v>0</v>
      </c>
      <c r="H30" s="10">
        <f>SUMIFS(IsQList,IsIList,Table_ExternalData_15[[#This Row],[item_key]],IsITypeList,Table_ExternalData_15[[#This Row],[IType]],IsDList,Table_ExternalData_15[[#Headers],[4]])</f>
        <v>70</v>
      </c>
      <c r="I30" s="10">
        <f>SUMIFS(IsQList,IsIList,Table_ExternalData_15[[#This Row],[item_key]],IsITypeList,Table_ExternalData_15[[#This Row],[IType]],IsDList,Table_ExternalData_15[[#Headers],[5]])</f>
        <v>0</v>
      </c>
      <c r="J30" s="10">
        <f>SUMIFS(IsQList,IsIList,Table_ExternalData_15[[#This Row],[item_key]],IsITypeList,Table_ExternalData_15[[#This Row],[IType]],IsDList,Table_ExternalData_15[[#Headers],[6]])</f>
        <v>23</v>
      </c>
      <c r="K30" s="10">
        <f>SUMIFS(IsQList,IsIList,Table_ExternalData_15[[#This Row],[item_key]],IsITypeList,Table_ExternalData_15[[#This Row],[IType]],IsDList,Table_ExternalData_15[[#Headers],[7]])</f>
        <v>0</v>
      </c>
      <c r="L30" s="10">
        <f>SUMIFS(IsQList,IsIList,Table_ExternalData_15[[#This Row],[item_key]],IsITypeList,Table_ExternalData_15[[#This Row],[IType]],IsDList,Table_ExternalData_15[[#Headers],[8]])</f>
        <v>0</v>
      </c>
      <c r="M30" s="10">
        <f>SUMIFS(IsQList,IsIList,Table_ExternalData_15[[#This Row],[item_key]],IsITypeList,Table_ExternalData_15[[#This Row],[IType]],IsDList,Table_ExternalData_15[[#Headers],[9]])</f>
        <v>0</v>
      </c>
      <c r="N30" s="10">
        <f>SUMIFS(IsQList,IsIList,Table_ExternalData_15[[#This Row],[item_key]],IsITypeList,Table_ExternalData_15[[#This Row],[IType]],IsDList,Table_ExternalData_15[[#Headers],[10]])</f>
        <v>0</v>
      </c>
      <c r="O30" s="10">
        <f>SUMIFS(IsQList,IsIList,Table_ExternalData_15[[#This Row],[item_key]],IsITypeList,Table_ExternalData_15[[#This Row],[IType]],IsDList,Table_ExternalData_15[[#Headers],[11]])</f>
        <v>0</v>
      </c>
      <c r="P30" s="10">
        <f>SUMIFS(IsQList,IsIList,Table_ExternalData_15[[#This Row],[item_key]],IsITypeList,Table_ExternalData_15[[#This Row],[IType]],IsDList,Table_ExternalData_15[[#Headers],[12]])</f>
        <v>0</v>
      </c>
      <c r="Q30" s="10">
        <f>SUMIFS(IsQList,IsIList,Table_ExternalData_15[[#This Row],[item_key]],IsITypeList,Table_ExternalData_15[[#This Row],[IType]],IsDList,Table_ExternalData_15[[#Headers],[13]])</f>
        <v>0</v>
      </c>
      <c r="R30" s="10">
        <f>SUMIFS(IsQList,IsIList,Table_ExternalData_15[[#This Row],[item_key]],IsITypeList,Table_ExternalData_15[[#This Row],[IType]],IsDList,Table_ExternalData_15[[#Headers],[14]])</f>
        <v>0</v>
      </c>
      <c r="S30" s="10">
        <f>SUMIFS(IsQList,IsIList,Table_ExternalData_15[[#This Row],[item_key]],IsITypeList,Table_ExternalData_15[[#This Row],[IType]],IsDList,Table_ExternalData_15[[#Headers],[15]])</f>
        <v>0</v>
      </c>
      <c r="T30" s="10">
        <f>SUMIFS(IsQList,IsIList,Table_ExternalData_15[[#This Row],[item_key]],IsITypeList,Table_ExternalData_15[[#This Row],[IType]],IsDList,Table_ExternalData_15[[#Headers],[16]])</f>
        <v>0</v>
      </c>
      <c r="U30" s="10">
        <f>SUMIFS(IsQList,IsIList,Table_ExternalData_15[[#This Row],[item_key]],IsITypeList,Table_ExternalData_15[[#This Row],[IType]],IsDList,Table_ExternalData_15[[#Headers],[17]])</f>
        <v>0</v>
      </c>
      <c r="V30" s="10">
        <f>SUMIFS(IsQList,IsIList,Table_ExternalData_15[[#This Row],[item_key]],IsITypeList,Table_ExternalData_15[[#This Row],[IType]],IsDList,Table_ExternalData_15[[#Headers],[18]])</f>
        <v>0</v>
      </c>
      <c r="W30" s="10">
        <f>SUMIFS(IsQList,IsIList,Table_ExternalData_15[[#This Row],[item_key]],IsITypeList,Table_ExternalData_15[[#This Row],[IType]],IsDList,Table_ExternalData_15[[#Headers],[19]])</f>
        <v>0</v>
      </c>
      <c r="X30" s="10">
        <f>SUMIFS(IsQList,IsIList,Table_ExternalData_15[[#This Row],[item_key]],IsITypeList,Table_ExternalData_15[[#This Row],[IType]],IsDList,Table_ExternalData_15[[#Headers],[20]])</f>
        <v>0</v>
      </c>
      <c r="Y30" s="10">
        <f>SUMIFS(IsQList,IsIList,Table_ExternalData_15[[#This Row],[item_key]],IsITypeList,Table_ExternalData_15[[#This Row],[IType]],IsDList,Table_ExternalData_15[[#Headers],[21]])</f>
        <v>0</v>
      </c>
      <c r="Z30" s="10">
        <f>SUMIFS(IsQList,IsIList,Table_ExternalData_15[[#This Row],[item_key]],IsITypeList,Table_ExternalData_15[[#This Row],[IType]],IsDList,Table_ExternalData_15[[#Headers],[22]])</f>
        <v>0</v>
      </c>
      <c r="AA30" s="10">
        <f>SUMIFS(IsQList,IsIList,Table_ExternalData_15[[#This Row],[item_key]],IsITypeList,Table_ExternalData_15[[#This Row],[IType]],IsDList,Table_ExternalData_15[[#Headers],[23]])</f>
        <v>0</v>
      </c>
      <c r="AB30" s="10">
        <f>SUMIFS(IsQList,IsIList,Table_ExternalData_15[[#This Row],[item_key]],IsITypeList,Table_ExternalData_15[[#This Row],[IType]],IsDList,Table_ExternalData_15[[#Headers],[24]])</f>
        <v>0</v>
      </c>
      <c r="AC30" s="10">
        <f>SUMIFS(IsQList,IsIList,Table_ExternalData_15[[#This Row],[item_key]],IsITypeList,Table_ExternalData_15[[#This Row],[IType]],IsDList,Table_ExternalData_15[[#Headers],[25]])</f>
        <v>0</v>
      </c>
      <c r="AD30" s="10">
        <f>SUMIFS(IsQList,IsIList,Table_ExternalData_15[[#This Row],[item_key]],IsITypeList,Table_ExternalData_15[[#This Row],[IType]],IsDList,Table_ExternalData_15[[#Headers],[26]])</f>
        <v>0</v>
      </c>
      <c r="AE30" s="10">
        <f>SUMIFS(IsQList,IsIList,Table_ExternalData_15[[#This Row],[item_key]],IsITypeList,Table_ExternalData_15[[#This Row],[IType]],IsDList,Table_ExternalData_15[[#Headers],[27]])</f>
        <v>0</v>
      </c>
      <c r="AF30" s="10">
        <f>SUMIFS(IsQList,IsIList,Table_ExternalData_15[[#This Row],[item_key]],IsITypeList,Table_ExternalData_15[[#This Row],[IType]],IsDList,Table_ExternalData_15[[#Headers],[28]])</f>
        <v>1</v>
      </c>
      <c r="AG30" s="10">
        <f>SUMIFS(IsQList,IsIList,Table_ExternalData_15[[#This Row],[item_key]],IsITypeList,Table_ExternalData_15[[#This Row],[IType]],IsDList,Table_ExternalData_15[[#Headers],[29]])</f>
        <v>76</v>
      </c>
      <c r="AH30" s="10">
        <f>SUMIFS(IsQList,IsIList,Table_ExternalData_15[[#This Row],[item_key]],IsITypeList,Table_ExternalData_15[[#This Row],[IType]],IsDList,Table_ExternalData_15[[#Headers],[30]])</f>
        <v>0</v>
      </c>
      <c r="AI30" s="10">
        <f>SUMIFS(IsQList,IsIList,Table_ExternalData_15[[#This Row],[item_key]],IsITypeList,Table_ExternalData_15[[#This Row],[IType]],IsDList,Table_ExternalData_15[[#Headers],[31]])</f>
        <v>10</v>
      </c>
      <c r="AJ30" s="10">
        <f>SUM(Table_ExternalData_15[[#This Row],[1]:[31]])</f>
        <v>181</v>
      </c>
    </row>
    <row r="31" spans="1:36">
      <c r="A31" s="1" t="s">
        <v>2057</v>
      </c>
      <c r="B31" s="1" t="s">
        <v>2391</v>
      </c>
      <c r="C31" s="1" t="s">
        <v>744</v>
      </c>
      <c r="D31" s="11" t="s">
        <v>2046</v>
      </c>
      <c r="E31" s="10">
        <f>SUMIFS(IsQList,IsIList,Table_ExternalData_15[[#This Row],[item_key]],IsITypeList,Table_ExternalData_15[[#This Row],[IType]],IsDList,Table_ExternalData_15[[#Headers],[1]])</f>
        <v>1</v>
      </c>
      <c r="F31" s="10">
        <f>SUMIFS(IsQList,IsIList,Table_ExternalData_15[[#This Row],[item_key]],IsITypeList,Table_ExternalData_15[[#This Row],[IType]],IsDList,Table_ExternalData_15[[#Headers],[2]])</f>
        <v>0</v>
      </c>
      <c r="G31" s="10">
        <f>SUMIFS(IsQList,IsIList,Table_ExternalData_15[[#This Row],[item_key]],IsITypeList,Table_ExternalData_15[[#This Row],[IType]],IsDList,Table_ExternalData_15[[#Headers],[3]])</f>
        <v>0</v>
      </c>
      <c r="H31" s="10">
        <f>SUMIFS(IsQList,IsIList,Table_ExternalData_15[[#This Row],[item_key]],IsITypeList,Table_ExternalData_15[[#This Row],[IType]],IsDList,Table_ExternalData_15[[#Headers],[4]])</f>
        <v>70</v>
      </c>
      <c r="I31" s="10">
        <f>SUMIFS(IsQList,IsIList,Table_ExternalData_15[[#This Row],[item_key]],IsITypeList,Table_ExternalData_15[[#This Row],[IType]],IsDList,Table_ExternalData_15[[#Headers],[5]])</f>
        <v>0</v>
      </c>
      <c r="J31" s="10">
        <f>SUMIFS(IsQList,IsIList,Table_ExternalData_15[[#This Row],[item_key]],IsITypeList,Table_ExternalData_15[[#This Row],[IType]],IsDList,Table_ExternalData_15[[#Headers],[6]])</f>
        <v>23</v>
      </c>
      <c r="K31" s="10">
        <f>SUMIFS(IsQList,IsIList,Table_ExternalData_15[[#This Row],[item_key]],IsITypeList,Table_ExternalData_15[[#This Row],[IType]],IsDList,Table_ExternalData_15[[#Headers],[7]])</f>
        <v>0</v>
      </c>
      <c r="L31" s="10">
        <f>SUMIFS(IsQList,IsIList,Table_ExternalData_15[[#This Row],[item_key]],IsITypeList,Table_ExternalData_15[[#This Row],[IType]],IsDList,Table_ExternalData_15[[#Headers],[8]])</f>
        <v>0</v>
      </c>
      <c r="M31" s="10">
        <f>SUMIFS(IsQList,IsIList,Table_ExternalData_15[[#This Row],[item_key]],IsITypeList,Table_ExternalData_15[[#This Row],[IType]],IsDList,Table_ExternalData_15[[#Headers],[9]])</f>
        <v>0</v>
      </c>
      <c r="N31" s="10">
        <f>SUMIFS(IsQList,IsIList,Table_ExternalData_15[[#This Row],[item_key]],IsITypeList,Table_ExternalData_15[[#This Row],[IType]],IsDList,Table_ExternalData_15[[#Headers],[10]])</f>
        <v>0</v>
      </c>
      <c r="O31" s="10">
        <f>SUMIFS(IsQList,IsIList,Table_ExternalData_15[[#This Row],[item_key]],IsITypeList,Table_ExternalData_15[[#This Row],[IType]],IsDList,Table_ExternalData_15[[#Headers],[11]])</f>
        <v>0</v>
      </c>
      <c r="P31" s="10">
        <f>SUMIFS(IsQList,IsIList,Table_ExternalData_15[[#This Row],[item_key]],IsITypeList,Table_ExternalData_15[[#This Row],[IType]],IsDList,Table_ExternalData_15[[#Headers],[12]])</f>
        <v>0</v>
      </c>
      <c r="Q31" s="10">
        <f>SUMIFS(IsQList,IsIList,Table_ExternalData_15[[#This Row],[item_key]],IsITypeList,Table_ExternalData_15[[#This Row],[IType]],IsDList,Table_ExternalData_15[[#Headers],[13]])</f>
        <v>0</v>
      </c>
      <c r="R31" s="10">
        <f>SUMIFS(IsQList,IsIList,Table_ExternalData_15[[#This Row],[item_key]],IsITypeList,Table_ExternalData_15[[#This Row],[IType]],IsDList,Table_ExternalData_15[[#Headers],[14]])</f>
        <v>0</v>
      </c>
      <c r="S31" s="10">
        <f>SUMIFS(IsQList,IsIList,Table_ExternalData_15[[#This Row],[item_key]],IsITypeList,Table_ExternalData_15[[#This Row],[IType]],IsDList,Table_ExternalData_15[[#Headers],[15]])</f>
        <v>0</v>
      </c>
      <c r="T31" s="10">
        <f>SUMIFS(IsQList,IsIList,Table_ExternalData_15[[#This Row],[item_key]],IsITypeList,Table_ExternalData_15[[#This Row],[IType]],IsDList,Table_ExternalData_15[[#Headers],[16]])</f>
        <v>0</v>
      </c>
      <c r="U31" s="10">
        <f>SUMIFS(IsQList,IsIList,Table_ExternalData_15[[#This Row],[item_key]],IsITypeList,Table_ExternalData_15[[#This Row],[IType]],IsDList,Table_ExternalData_15[[#Headers],[17]])</f>
        <v>0</v>
      </c>
      <c r="V31" s="10">
        <f>SUMIFS(IsQList,IsIList,Table_ExternalData_15[[#This Row],[item_key]],IsITypeList,Table_ExternalData_15[[#This Row],[IType]],IsDList,Table_ExternalData_15[[#Headers],[18]])</f>
        <v>0</v>
      </c>
      <c r="W31" s="10">
        <f>SUMIFS(IsQList,IsIList,Table_ExternalData_15[[#This Row],[item_key]],IsITypeList,Table_ExternalData_15[[#This Row],[IType]],IsDList,Table_ExternalData_15[[#Headers],[19]])</f>
        <v>0</v>
      </c>
      <c r="X31" s="10">
        <f>SUMIFS(IsQList,IsIList,Table_ExternalData_15[[#This Row],[item_key]],IsITypeList,Table_ExternalData_15[[#This Row],[IType]],IsDList,Table_ExternalData_15[[#Headers],[20]])</f>
        <v>0</v>
      </c>
      <c r="Y31" s="10">
        <f>SUMIFS(IsQList,IsIList,Table_ExternalData_15[[#This Row],[item_key]],IsITypeList,Table_ExternalData_15[[#This Row],[IType]],IsDList,Table_ExternalData_15[[#Headers],[21]])</f>
        <v>0</v>
      </c>
      <c r="Z31" s="10">
        <f>SUMIFS(IsQList,IsIList,Table_ExternalData_15[[#This Row],[item_key]],IsITypeList,Table_ExternalData_15[[#This Row],[IType]],IsDList,Table_ExternalData_15[[#Headers],[22]])</f>
        <v>0</v>
      </c>
      <c r="AA31" s="10">
        <f>SUMIFS(IsQList,IsIList,Table_ExternalData_15[[#This Row],[item_key]],IsITypeList,Table_ExternalData_15[[#This Row],[IType]],IsDList,Table_ExternalData_15[[#Headers],[23]])</f>
        <v>0</v>
      </c>
      <c r="AB31" s="10">
        <f>SUMIFS(IsQList,IsIList,Table_ExternalData_15[[#This Row],[item_key]],IsITypeList,Table_ExternalData_15[[#This Row],[IType]],IsDList,Table_ExternalData_15[[#Headers],[24]])</f>
        <v>0</v>
      </c>
      <c r="AC31" s="10">
        <f>SUMIFS(IsQList,IsIList,Table_ExternalData_15[[#This Row],[item_key]],IsITypeList,Table_ExternalData_15[[#This Row],[IType]],IsDList,Table_ExternalData_15[[#Headers],[25]])</f>
        <v>0</v>
      </c>
      <c r="AD31" s="10">
        <f>SUMIFS(IsQList,IsIList,Table_ExternalData_15[[#This Row],[item_key]],IsITypeList,Table_ExternalData_15[[#This Row],[IType]],IsDList,Table_ExternalData_15[[#Headers],[26]])</f>
        <v>0</v>
      </c>
      <c r="AE31" s="10">
        <f>SUMIFS(IsQList,IsIList,Table_ExternalData_15[[#This Row],[item_key]],IsITypeList,Table_ExternalData_15[[#This Row],[IType]],IsDList,Table_ExternalData_15[[#Headers],[27]])</f>
        <v>0</v>
      </c>
      <c r="AF31" s="10">
        <f>SUMIFS(IsQList,IsIList,Table_ExternalData_15[[#This Row],[item_key]],IsITypeList,Table_ExternalData_15[[#This Row],[IType]],IsDList,Table_ExternalData_15[[#Headers],[28]])</f>
        <v>1</v>
      </c>
      <c r="AG31" s="10">
        <f>SUMIFS(IsQList,IsIList,Table_ExternalData_15[[#This Row],[item_key]],IsITypeList,Table_ExternalData_15[[#This Row],[IType]],IsDList,Table_ExternalData_15[[#Headers],[29]])</f>
        <v>76</v>
      </c>
      <c r="AH31" s="10">
        <f>SUMIFS(IsQList,IsIList,Table_ExternalData_15[[#This Row],[item_key]],IsITypeList,Table_ExternalData_15[[#This Row],[IType]],IsDList,Table_ExternalData_15[[#Headers],[30]])</f>
        <v>0</v>
      </c>
      <c r="AI31" s="10">
        <f>SUMIFS(IsQList,IsIList,Table_ExternalData_15[[#This Row],[item_key]],IsITypeList,Table_ExternalData_15[[#This Row],[IType]],IsDList,Table_ExternalData_15[[#Headers],[31]])</f>
        <v>10</v>
      </c>
      <c r="AJ31" s="10">
        <f>SUM(Table_ExternalData_15[[#This Row],[1]:[31]])</f>
        <v>181</v>
      </c>
    </row>
    <row r="32" spans="1:36">
      <c r="A32" s="1" t="s">
        <v>2058</v>
      </c>
      <c r="B32" s="1" t="s">
        <v>2392</v>
      </c>
      <c r="C32" s="1" t="s">
        <v>744</v>
      </c>
      <c r="D32" s="11" t="s">
        <v>2046</v>
      </c>
      <c r="E32" s="10">
        <f>SUMIFS(IsQList,IsIList,Table_ExternalData_15[[#This Row],[item_key]],IsITypeList,Table_ExternalData_15[[#This Row],[IType]],IsDList,Table_ExternalData_15[[#Headers],[1]])</f>
        <v>2</v>
      </c>
      <c r="F32" s="10">
        <f>SUMIFS(IsQList,IsIList,Table_ExternalData_15[[#This Row],[item_key]],IsITypeList,Table_ExternalData_15[[#This Row],[IType]],IsDList,Table_ExternalData_15[[#Headers],[2]])</f>
        <v>0</v>
      </c>
      <c r="G32" s="10">
        <f>SUMIFS(IsQList,IsIList,Table_ExternalData_15[[#This Row],[item_key]],IsITypeList,Table_ExternalData_15[[#This Row],[IType]],IsDList,Table_ExternalData_15[[#Headers],[3]])</f>
        <v>0</v>
      </c>
      <c r="H32" s="10">
        <f>SUMIFS(IsQList,IsIList,Table_ExternalData_15[[#This Row],[item_key]],IsITypeList,Table_ExternalData_15[[#This Row],[IType]],IsDList,Table_ExternalData_15[[#Headers],[4]])</f>
        <v>140</v>
      </c>
      <c r="I32" s="10">
        <f>SUMIFS(IsQList,IsIList,Table_ExternalData_15[[#This Row],[item_key]],IsITypeList,Table_ExternalData_15[[#This Row],[IType]],IsDList,Table_ExternalData_15[[#Headers],[5]])</f>
        <v>0</v>
      </c>
      <c r="J32" s="10">
        <f>SUMIFS(IsQList,IsIList,Table_ExternalData_15[[#This Row],[item_key]],IsITypeList,Table_ExternalData_15[[#This Row],[IType]],IsDList,Table_ExternalData_15[[#Headers],[6]])</f>
        <v>46</v>
      </c>
      <c r="K32" s="10">
        <f>SUMIFS(IsQList,IsIList,Table_ExternalData_15[[#This Row],[item_key]],IsITypeList,Table_ExternalData_15[[#This Row],[IType]],IsDList,Table_ExternalData_15[[#Headers],[7]])</f>
        <v>0</v>
      </c>
      <c r="L32" s="10">
        <f>SUMIFS(IsQList,IsIList,Table_ExternalData_15[[#This Row],[item_key]],IsITypeList,Table_ExternalData_15[[#This Row],[IType]],IsDList,Table_ExternalData_15[[#Headers],[8]])</f>
        <v>0</v>
      </c>
      <c r="M32" s="10">
        <f>SUMIFS(IsQList,IsIList,Table_ExternalData_15[[#This Row],[item_key]],IsITypeList,Table_ExternalData_15[[#This Row],[IType]],IsDList,Table_ExternalData_15[[#Headers],[9]])</f>
        <v>0</v>
      </c>
      <c r="N32" s="10">
        <f>SUMIFS(IsQList,IsIList,Table_ExternalData_15[[#This Row],[item_key]],IsITypeList,Table_ExternalData_15[[#This Row],[IType]],IsDList,Table_ExternalData_15[[#Headers],[10]])</f>
        <v>0</v>
      </c>
      <c r="O32" s="10">
        <f>SUMIFS(IsQList,IsIList,Table_ExternalData_15[[#This Row],[item_key]],IsITypeList,Table_ExternalData_15[[#This Row],[IType]],IsDList,Table_ExternalData_15[[#Headers],[11]])</f>
        <v>0</v>
      </c>
      <c r="P32" s="10">
        <f>SUMIFS(IsQList,IsIList,Table_ExternalData_15[[#This Row],[item_key]],IsITypeList,Table_ExternalData_15[[#This Row],[IType]],IsDList,Table_ExternalData_15[[#Headers],[12]])</f>
        <v>0</v>
      </c>
      <c r="Q32" s="10">
        <f>SUMIFS(IsQList,IsIList,Table_ExternalData_15[[#This Row],[item_key]],IsITypeList,Table_ExternalData_15[[#This Row],[IType]],IsDList,Table_ExternalData_15[[#Headers],[13]])</f>
        <v>0</v>
      </c>
      <c r="R32" s="10">
        <f>SUMIFS(IsQList,IsIList,Table_ExternalData_15[[#This Row],[item_key]],IsITypeList,Table_ExternalData_15[[#This Row],[IType]],IsDList,Table_ExternalData_15[[#Headers],[14]])</f>
        <v>0</v>
      </c>
      <c r="S32" s="10">
        <f>SUMIFS(IsQList,IsIList,Table_ExternalData_15[[#This Row],[item_key]],IsITypeList,Table_ExternalData_15[[#This Row],[IType]],IsDList,Table_ExternalData_15[[#Headers],[15]])</f>
        <v>0</v>
      </c>
      <c r="T32" s="10">
        <f>SUMIFS(IsQList,IsIList,Table_ExternalData_15[[#This Row],[item_key]],IsITypeList,Table_ExternalData_15[[#This Row],[IType]],IsDList,Table_ExternalData_15[[#Headers],[16]])</f>
        <v>0</v>
      </c>
      <c r="U32" s="10">
        <f>SUMIFS(IsQList,IsIList,Table_ExternalData_15[[#This Row],[item_key]],IsITypeList,Table_ExternalData_15[[#This Row],[IType]],IsDList,Table_ExternalData_15[[#Headers],[17]])</f>
        <v>0</v>
      </c>
      <c r="V32" s="10">
        <f>SUMIFS(IsQList,IsIList,Table_ExternalData_15[[#This Row],[item_key]],IsITypeList,Table_ExternalData_15[[#This Row],[IType]],IsDList,Table_ExternalData_15[[#Headers],[18]])</f>
        <v>0</v>
      </c>
      <c r="W32" s="10">
        <f>SUMIFS(IsQList,IsIList,Table_ExternalData_15[[#This Row],[item_key]],IsITypeList,Table_ExternalData_15[[#This Row],[IType]],IsDList,Table_ExternalData_15[[#Headers],[19]])</f>
        <v>0</v>
      </c>
      <c r="X32" s="10">
        <f>SUMIFS(IsQList,IsIList,Table_ExternalData_15[[#This Row],[item_key]],IsITypeList,Table_ExternalData_15[[#This Row],[IType]],IsDList,Table_ExternalData_15[[#Headers],[20]])</f>
        <v>0</v>
      </c>
      <c r="Y32" s="10">
        <f>SUMIFS(IsQList,IsIList,Table_ExternalData_15[[#This Row],[item_key]],IsITypeList,Table_ExternalData_15[[#This Row],[IType]],IsDList,Table_ExternalData_15[[#Headers],[21]])</f>
        <v>0</v>
      </c>
      <c r="Z32" s="10">
        <f>SUMIFS(IsQList,IsIList,Table_ExternalData_15[[#This Row],[item_key]],IsITypeList,Table_ExternalData_15[[#This Row],[IType]],IsDList,Table_ExternalData_15[[#Headers],[22]])</f>
        <v>0</v>
      </c>
      <c r="AA32" s="10">
        <f>SUMIFS(IsQList,IsIList,Table_ExternalData_15[[#This Row],[item_key]],IsITypeList,Table_ExternalData_15[[#This Row],[IType]],IsDList,Table_ExternalData_15[[#Headers],[23]])</f>
        <v>0</v>
      </c>
      <c r="AB32" s="10">
        <f>SUMIFS(IsQList,IsIList,Table_ExternalData_15[[#This Row],[item_key]],IsITypeList,Table_ExternalData_15[[#This Row],[IType]],IsDList,Table_ExternalData_15[[#Headers],[24]])</f>
        <v>0</v>
      </c>
      <c r="AC32" s="10">
        <f>SUMIFS(IsQList,IsIList,Table_ExternalData_15[[#This Row],[item_key]],IsITypeList,Table_ExternalData_15[[#This Row],[IType]],IsDList,Table_ExternalData_15[[#Headers],[25]])</f>
        <v>0</v>
      </c>
      <c r="AD32" s="10">
        <f>SUMIFS(IsQList,IsIList,Table_ExternalData_15[[#This Row],[item_key]],IsITypeList,Table_ExternalData_15[[#This Row],[IType]],IsDList,Table_ExternalData_15[[#Headers],[26]])</f>
        <v>0</v>
      </c>
      <c r="AE32" s="10">
        <f>SUMIFS(IsQList,IsIList,Table_ExternalData_15[[#This Row],[item_key]],IsITypeList,Table_ExternalData_15[[#This Row],[IType]],IsDList,Table_ExternalData_15[[#Headers],[27]])</f>
        <v>0</v>
      </c>
      <c r="AF32" s="10">
        <f>SUMIFS(IsQList,IsIList,Table_ExternalData_15[[#This Row],[item_key]],IsITypeList,Table_ExternalData_15[[#This Row],[IType]],IsDList,Table_ExternalData_15[[#Headers],[28]])</f>
        <v>2</v>
      </c>
      <c r="AG32" s="10">
        <f>SUMIFS(IsQList,IsIList,Table_ExternalData_15[[#This Row],[item_key]],IsITypeList,Table_ExternalData_15[[#This Row],[IType]],IsDList,Table_ExternalData_15[[#Headers],[29]])</f>
        <v>152</v>
      </c>
      <c r="AH32" s="10">
        <f>SUMIFS(IsQList,IsIList,Table_ExternalData_15[[#This Row],[item_key]],IsITypeList,Table_ExternalData_15[[#This Row],[IType]],IsDList,Table_ExternalData_15[[#Headers],[30]])</f>
        <v>0</v>
      </c>
      <c r="AI32" s="10">
        <f>SUMIFS(IsQList,IsIList,Table_ExternalData_15[[#This Row],[item_key]],IsITypeList,Table_ExternalData_15[[#This Row],[IType]],IsDList,Table_ExternalData_15[[#Headers],[31]])</f>
        <v>20</v>
      </c>
      <c r="AJ32" s="10">
        <f>SUM(Table_ExternalData_15[[#This Row],[1]:[31]])</f>
        <v>362</v>
      </c>
    </row>
    <row r="33" spans="1:36">
      <c r="A33" s="1" t="s">
        <v>355</v>
      </c>
      <c r="B33" s="1" t="s">
        <v>745</v>
      </c>
      <c r="C33" s="1" t="s">
        <v>744</v>
      </c>
      <c r="D33" s="11" t="s">
        <v>2046</v>
      </c>
      <c r="E33" s="10">
        <f>SUMIFS(IsQList,IsIList,Table_ExternalData_15[[#This Row],[item_key]],IsITypeList,Table_ExternalData_15[[#This Row],[IType]],IsDList,Table_ExternalData_15[[#Headers],[1]])</f>
        <v>1</v>
      </c>
      <c r="F33" s="10">
        <f>SUMIFS(IsQList,IsIList,Table_ExternalData_15[[#This Row],[item_key]],IsITypeList,Table_ExternalData_15[[#This Row],[IType]],IsDList,Table_ExternalData_15[[#Headers],[2]])</f>
        <v>0</v>
      </c>
      <c r="G33" s="10">
        <f>SUMIFS(IsQList,IsIList,Table_ExternalData_15[[#This Row],[item_key]],IsITypeList,Table_ExternalData_15[[#This Row],[IType]],IsDList,Table_ExternalData_15[[#Headers],[3]])</f>
        <v>0</v>
      </c>
      <c r="H33" s="10">
        <f>SUMIFS(IsQList,IsIList,Table_ExternalData_15[[#This Row],[item_key]],IsITypeList,Table_ExternalData_15[[#This Row],[IType]],IsDList,Table_ExternalData_15[[#Headers],[4]])</f>
        <v>70</v>
      </c>
      <c r="I33" s="10">
        <f>SUMIFS(IsQList,IsIList,Table_ExternalData_15[[#This Row],[item_key]],IsITypeList,Table_ExternalData_15[[#This Row],[IType]],IsDList,Table_ExternalData_15[[#Headers],[5]])</f>
        <v>0</v>
      </c>
      <c r="J33" s="10">
        <f>SUMIFS(IsQList,IsIList,Table_ExternalData_15[[#This Row],[item_key]],IsITypeList,Table_ExternalData_15[[#This Row],[IType]],IsDList,Table_ExternalData_15[[#Headers],[6]])</f>
        <v>23</v>
      </c>
      <c r="K33" s="10">
        <f>SUMIFS(IsQList,IsIList,Table_ExternalData_15[[#This Row],[item_key]],IsITypeList,Table_ExternalData_15[[#This Row],[IType]],IsDList,Table_ExternalData_15[[#Headers],[7]])</f>
        <v>0</v>
      </c>
      <c r="L33" s="10">
        <f>SUMIFS(IsQList,IsIList,Table_ExternalData_15[[#This Row],[item_key]],IsITypeList,Table_ExternalData_15[[#This Row],[IType]],IsDList,Table_ExternalData_15[[#Headers],[8]])</f>
        <v>0</v>
      </c>
      <c r="M33" s="10">
        <f>SUMIFS(IsQList,IsIList,Table_ExternalData_15[[#This Row],[item_key]],IsITypeList,Table_ExternalData_15[[#This Row],[IType]],IsDList,Table_ExternalData_15[[#Headers],[9]])</f>
        <v>0</v>
      </c>
      <c r="N33" s="10">
        <f>SUMIFS(IsQList,IsIList,Table_ExternalData_15[[#This Row],[item_key]],IsITypeList,Table_ExternalData_15[[#This Row],[IType]],IsDList,Table_ExternalData_15[[#Headers],[10]])</f>
        <v>0</v>
      </c>
      <c r="O33" s="10">
        <f>SUMIFS(IsQList,IsIList,Table_ExternalData_15[[#This Row],[item_key]],IsITypeList,Table_ExternalData_15[[#This Row],[IType]],IsDList,Table_ExternalData_15[[#Headers],[11]])</f>
        <v>0</v>
      </c>
      <c r="P33" s="10">
        <f>SUMIFS(IsQList,IsIList,Table_ExternalData_15[[#This Row],[item_key]],IsITypeList,Table_ExternalData_15[[#This Row],[IType]],IsDList,Table_ExternalData_15[[#Headers],[12]])</f>
        <v>0</v>
      </c>
      <c r="Q33" s="10">
        <f>SUMIFS(IsQList,IsIList,Table_ExternalData_15[[#This Row],[item_key]],IsITypeList,Table_ExternalData_15[[#This Row],[IType]],IsDList,Table_ExternalData_15[[#Headers],[13]])</f>
        <v>0</v>
      </c>
      <c r="R33" s="10">
        <f>SUMIFS(IsQList,IsIList,Table_ExternalData_15[[#This Row],[item_key]],IsITypeList,Table_ExternalData_15[[#This Row],[IType]],IsDList,Table_ExternalData_15[[#Headers],[14]])</f>
        <v>0</v>
      </c>
      <c r="S33" s="10">
        <f>SUMIFS(IsQList,IsIList,Table_ExternalData_15[[#This Row],[item_key]],IsITypeList,Table_ExternalData_15[[#This Row],[IType]],IsDList,Table_ExternalData_15[[#Headers],[15]])</f>
        <v>0</v>
      </c>
      <c r="T33" s="10">
        <f>SUMIFS(IsQList,IsIList,Table_ExternalData_15[[#This Row],[item_key]],IsITypeList,Table_ExternalData_15[[#This Row],[IType]],IsDList,Table_ExternalData_15[[#Headers],[16]])</f>
        <v>0</v>
      </c>
      <c r="U33" s="10">
        <f>SUMIFS(IsQList,IsIList,Table_ExternalData_15[[#This Row],[item_key]],IsITypeList,Table_ExternalData_15[[#This Row],[IType]],IsDList,Table_ExternalData_15[[#Headers],[17]])</f>
        <v>0</v>
      </c>
      <c r="V33" s="10">
        <f>SUMIFS(IsQList,IsIList,Table_ExternalData_15[[#This Row],[item_key]],IsITypeList,Table_ExternalData_15[[#This Row],[IType]],IsDList,Table_ExternalData_15[[#Headers],[18]])</f>
        <v>0</v>
      </c>
      <c r="W33" s="10">
        <f>SUMIFS(IsQList,IsIList,Table_ExternalData_15[[#This Row],[item_key]],IsITypeList,Table_ExternalData_15[[#This Row],[IType]],IsDList,Table_ExternalData_15[[#Headers],[19]])</f>
        <v>0</v>
      </c>
      <c r="X33" s="10">
        <f>SUMIFS(IsQList,IsIList,Table_ExternalData_15[[#This Row],[item_key]],IsITypeList,Table_ExternalData_15[[#This Row],[IType]],IsDList,Table_ExternalData_15[[#Headers],[20]])</f>
        <v>0</v>
      </c>
      <c r="Y33" s="10">
        <f>SUMIFS(IsQList,IsIList,Table_ExternalData_15[[#This Row],[item_key]],IsITypeList,Table_ExternalData_15[[#This Row],[IType]],IsDList,Table_ExternalData_15[[#Headers],[21]])</f>
        <v>0</v>
      </c>
      <c r="Z33" s="10">
        <f>SUMIFS(IsQList,IsIList,Table_ExternalData_15[[#This Row],[item_key]],IsITypeList,Table_ExternalData_15[[#This Row],[IType]],IsDList,Table_ExternalData_15[[#Headers],[22]])</f>
        <v>0</v>
      </c>
      <c r="AA33" s="10">
        <f>SUMIFS(IsQList,IsIList,Table_ExternalData_15[[#This Row],[item_key]],IsITypeList,Table_ExternalData_15[[#This Row],[IType]],IsDList,Table_ExternalData_15[[#Headers],[23]])</f>
        <v>0</v>
      </c>
      <c r="AB33" s="10">
        <f>SUMIFS(IsQList,IsIList,Table_ExternalData_15[[#This Row],[item_key]],IsITypeList,Table_ExternalData_15[[#This Row],[IType]],IsDList,Table_ExternalData_15[[#Headers],[24]])</f>
        <v>0</v>
      </c>
      <c r="AC33" s="10">
        <f>SUMIFS(IsQList,IsIList,Table_ExternalData_15[[#This Row],[item_key]],IsITypeList,Table_ExternalData_15[[#This Row],[IType]],IsDList,Table_ExternalData_15[[#Headers],[25]])</f>
        <v>0</v>
      </c>
      <c r="AD33" s="10">
        <f>SUMIFS(IsQList,IsIList,Table_ExternalData_15[[#This Row],[item_key]],IsITypeList,Table_ExternalData_15[[#This Row],[IType]],IsDList,Table_ExternalData_15[[#Headers],[26]])</f>
        <v>0</v>
      </c>
      <c r="AE33" s="10">
        <f>SUMIFS(IsQList,IsIList,Table_ExternalData_15[[#This Row],[item_key]],IsITypeList,Table_ExternalData_15[[#This Row],[IType]],IsDList,Table_ExternalData_15[[#Headers],[27]])</f>
        <v>0</v>
      </c>
      <c r="AF33" s="10">
        <f>SUMIFS(IsQList,IsIList,Table_ExternalData_15[[#This Row],[item_key]],IsITypeList,Table_ExternalData_15[[#This Row],[IType]],IsDList,Table_ExternalData_15[[#Headers],[28]])</f>
        <v>1</v>
      </c>
      <c r="AG33" s="10">
        <f>SUMIFS(IsQList,IsIList,Table_ExternalData_15[[#This Row],[item_key]],IsITypeList,Table_ExternalData_15[[#This Row],[IType]],IsDList,Table_ExternalData_15[[#Headers],[29]])</f>
        <v>76</v>
      </c>
      <c r="AH33" s="10">
        <f>SUMIFS(IsQList,IsIList,Table_ExternalData_15[[#This Row],[item_key]],IsITypeList,Table_ExternalData_15[[#This Row],[IType]],IsDList,Table_ExternalData_15[[#Headers],[30]])</f>
        <v>0</v>
      </c>
      <c r="AI33" s="10">
        <f>SUMIFS(IsQList,IsIList,Table_ExternalData_15[[#This Row],[item_key]],IsITypeList,Table_ExternalData_15[[#This Row],[IType]],IsDList,Table_ExternalData_15[[#Headers],[31]])</f>
        <v>10</v>
      </c>
      <c r="AJ33" s="10">
        <f>SUM(Table_ExternalData_15[[#This Row],[1]:[31]])</f>
        <v>181</v>
      </c>
    </row>
    <row r="34" spans="1:36">
      <c r="A34" s="1" t="s">
        <v>2059</v>
      </c>
      <c r="B34" s="1" t="s">
        <v>2393</v>
      </c>
      <c r="C34" s="1" t="s">
        <v>744</v>
      </c>
      <c r="D34" s="11" t="s">
        <v>2046</v>
      </c>
      <c r="E34" s="10">
        <f>SUMIFS(IsQList,IsIList,Table_ExternalData_15[[#This Row],[item_key]],IsITypeList,Table_ExternalData_15[[#This Row],[IType]],IsDList,Table_ExternalData_15[[#Headers],[1]])</f>
        <v>4</v>
      </c>
      <c r="F34" s="10">
        <f>SUMIFS(IsQList,IsIList,Table_ExternalData_15[[#This Row],[item_key]],IsITypeList,Table_ExternalData_15[[#This Row],[IType]],IsDList,Table_ExternalData_15[[#Headers],[2]])</f>
        <v>0</v>
      </c>
      <c r="G34" s="10">
        <f>SUMIFS(IsQList,IsIList,Table_ExternalData_15[[#This Row],[item_key]],IsITypeList,Table_ExternalData_15[[#This Row],[IType]],IsDList,Table_ExternalData_15[[#Headers],[3]])</f>
        <v>0</v>
      </c>
      <c r="H34" s="10">
        <f>SUMIFS(IsQList,IsIList,Table_ExternalData_15[[#This Row],[item_key]],IsITypeList,Table_ExternalData_15[[#This Row],[IType]],IsDList,Table_ExternalData_15[[#Headers],[4]])</f>
        <v>280</v>
      </c>
      <c r="I34" s="10">
        <f>SUMIFS(IsQList,IsIList,Table_ExternalData_15[[#This Row],[item_key]],IsITypeList,Table_ExternalData_15[[#This Row],[IType]],IsDList,Table_ExternalData_15[[#Headers],[5]])</f>
        <v>0</v>
      </c>
      <c r="J34" s="10">
        <f>SUMIFS(IsQList,IsIList,Table_ExternalData_15[[#This Row],[item_key]],IsITypeList,Table_ExternalData_15[[#This Row],[IType]],IsDList,Table_ExternalData_15[[#Headers],[6]])</f>
        <v>92</v>
      </c>
      <c r="K34" s="10">
        <f>SUMIFS(IsQList,IsIList,Table_ExternalData_15[[#This Row],[item_key]],IsITypeList,Table_ExternalData_15[[#This Row],[IType]],IsDList,Table_ExternalData_15[[#Headers],[7]])</f>
        <v>0</v>
      </c>
      <c r="L34" s="10">
        <f>SUMIFS(IsQList,IsIList,Table_ExternalData_15[[#This Row],[item_key]],IsITypeList,Table_ExternalData_15[[#This Row],[IType]],IsDList,Table_ExternalData_15[[#Headers],[8]])</f>
        <v>0</v>
      </c>
      <c r="M34" s="10">
        <f>SUMIFS(IsQList,IsIList,Table_ExternalData_15[[#This Row],[item_key]],IsITypeList,Table_ExternalData_15[[#This Row],[IType]],IsDList,Table_ExternalData_15[[#Headers],[9]])</f>
        <v>0</v>
      </c>
      <c r="N34" s="10">
        <f>SUMIFS(IsQList,IsIList,Table_ExternalData_15[[#This Row],[item_key]],IsITypeList,Table_ExternalData_15[[#This Row],[IType]],IsDList,Table_ExternalData_15[[#Headers],[10]])</f>
        <v>0</v>
      </c>
      <c r="O34" s="10">
        <f>SUMIFS(IsQList,IsIList,Table_ExternalData_15[[#This Row],[item_key]],IsITypeList,Table_ExternalData_15[[#This Row],[IType]],IsDList,Table_ExternalData_15[[#Headers],[11]])</f>
        <v>0</v>
      </c>
      <c r="P34" s="10">
        <f>SUMIFS(IsQList,IsIList,Table_ExternalData_15[[#This Row],[item_key]],IsITypeList,Table_ExternalData_15[[#This Row],[IType]],IsDList,Table_ExternalData_15[[#Headers],[12]])</f>
        <v>0</v>
      </c>
      <c r="Q34" s="10">
        <f>SUMIFS(IsQList,IsIList,Table_ExternalData_15[[#This Row],[item_key]],IsITypeList,Table_ExternalData_15[[#This Row],[IType]],IsDList,Table_ExternalData_15[[#Headers],[13]])</f>
        <v>0</v>
      </c>
      <c r="R34" s="10">
        <f>SUMIFS(IsQList,IsIList,Table_ExternalData_15[[#This Row],[item_key]],IsITypeList,Table_ExternalData_15[[#This Row],[IType]],IsDList,Table_ExternalData_15[[#Headers],[14]])</f>
        <v>0</v>
      </c>
      <c r="S34" s="10">
        <f>SUMIFS(IsQList,IsIList,Table_ExternalData_15[[#This Row],[item_key]],IsITypeList,Table_ExternalData_15[[#This Row],[IType]],IsDList,Table_ExternalData_15[[#Headers],[15]])</f>
        <v>0</v>
      </c>
      <c r="T34" s="10">
        <f>SUMIFS(IsQList,IsIList,Table_ExternalData_15[[#This Row],[item_key]],IsITypeList,Table_ExternalData_15[[#This Row],[IType]],IsDList,Table_ExternalData_15[[#Headers],[16]])</f>
        <v>0</v>
      </c>
      <c r="U34" s="10">
        <f>SUMIFS(IsQList,IsIList,Table_ExternalData_15[[#This Row],[item_key]],IsITypeList,Table_ExternalData_15[[#This Row],[IType]],IsDList,Table_ExternalData_15[[#Headers],[17]])</f>
        <v>0</v>
      </c>
      <c r="V34" s="10">
        <f>SUMIFS(IsQList,IsIList,Table_ExternalData_15[[#This Row],[item_key]],IsITypeList,Table_ExternalData_15[[#This Row],[IType]],IsDList,Table_ExternalData_15[[#Headers],[18]])</f>
        <v>0</v>
      </c>
      <c r="W34" s="10">
        <f>SUMIFS(IsQList,IsIList,Table_ExternalData_15[[#This Row],[item_key]],IsITypeList,Table_ExternalData_15[[#This Row],[IType]],IsDList,Table_ExternalData_15[[#Headers],[19]])</f>
        <v>0</v>
      </c>
      <c r="X34" s="10">
        <f>SUMIFS(IsQList,IsIList,Table_ExternalData_15[[#This Row],[item_key]],IsITypeList,Table_ExternalData_15[[#This Row],[IType]],IsDList,Table_ExternalData_15[[#Headers],[20]])</f>
        <v>0</v>
      </c>
      <c r="Y34" s="10">
        <f>SUMIFS(IsQList,IsIList,Table_ExternalData_15[[#This Row],[item_key]],IsITypeList,Table_ExternalData_15[[#This Row],[IType]],IsDList,Table_ExternalData_15[[#Headers],[21]])</f>
        <v>0</v>
      </c>
      <c r="Z34" s="10">
        <f>SUMIFS(IsQList,IsIList,Table_ExternalData_15[[#This Row],[item_key]],IsITypeList,Table_ExternalData_15[[#This Row],[IType]],IsDList,Table_ExternalData_15[[#Headers],[22]])</f>
        <v>0</v>
      </c>
      <c r="AA34" s="10">
        <f>SUMIFS(IsQList,IsIList,Table_ExternalData_15[[#This Row],[item_key]],IsITypeList,Table_ExternalData_15[[#This Row],[IType]],IsDList,Table_ExternalData_15[[#Headers],[23]])</f>
        <v>0</v>
      </c>
      <c r="AB34" s="10">
        <f>SUMIFS(IsQList,IsIList,Table_ExternalData_15[[#This Row],[item_key]],IsITypeList,Table_ExternalData_15[[#This Row],[IType]],IsDList,Table_ExternalData_15[[#Headers],[24]])</f>
        <v>0</v>
      </c>
      <c r="AC34" s="10">
        <f>SUMIFS(IsQList,IsIList,Table_ExternalData_15[[#This Row],[item_key]],IsITypeList,Table_ExternalData_15[[#This Row],[IType]],IsDList,Table_ExternalData_15[[#Headers],[25]])</f>
        <v>0</v>
      </c>
      <c r="AD34" s="10">
        <f>SUMIFS(IsQList,IsIList,Table_ExternalData_15[[#This Row],[item_key]],IsITypeList,Table_ExternalData_15[[#This Row],[IType]],IsDList,Table_ExternalData_15[[#Headers],[26]])</f>
        <v>0</v>
      </c>
      <c r="AE34" s="10">
        <f>SUMIFS(IsQList,IsIList,Table_ExternalData_15[[#This Row],[item_key]],IsITypeList,Table_ExternalData_15[[#This Row],[IType]],IsDList,Table_ExternalData_15[[#Headers],[27]])</f>
        <v>0</v>
      </c>
      <c r="AF34" s="10">
        <f>SUMIFS(IsQList,IsIList,Table_ExternalData_15[[#This Row],[item_key]],IsITypeList,Table_ExternalData_15[[#This Row],[IType]],IsDList,Table_ExternalData_15[[#Headers],[28]])</f>
        <v>4</v>
      </c>
      <c r="AG34" s="10">
        <f>SUMIFS(IsQList,IsIList,Table_ExternalData_15[[#This Row],[item_key]],IsITypeList,Table_ExternalData_15[[#This Row],[IType]],IsDList,Table_ExternalData_15[[#Headers],[29]])</f>
        <v>304</v>
      </c>
      <c r="AH34" s="10">
        <f>SUMIFS(IsQList,IsIList,Table_ExternalData_15[[#This Row],[item_key]],IsITypeList,Table_ExternalData_15[[#This Row],[IType]],IsDList,Table_ExternalData_15[[#Headers],[30]])</f>
        <v>0</v>
      </c>
      <c r="AI34" s="10">
        <f>SUMIFS(IsQList,IsIList,Table_ExternalData_15[[#This Row],[item_key]],IsITypeList,Table_ExternalData_15[[#This Row],[IType]],IsDList,Table_ExternalData_15[[#Headers],[31]])</f>
        <v>40</v>
      </c>
      <c r="AJ34" s="10">
        <f>SUM(Table_ExternalData_15[[#This Row],[1]:[31]])</f>
        <v>724</v>
      </c>
    </row>
    <row r="35" spans="1:36">
      <c r="A35" s="1" t="s">
        <v>356</v>
      </c>
      <c r="B35" s="1" t="s">
        <v>746</v>
      </c>
      <c r="C35" s="1" t="s">
        <v>744</v>
      </c>
      <c r="D35" s="11" t="s">
        <v>2046</v>
      </c>
      <c r="E35" s="10">
        <f>SUMIFS(IsQList,IsIList,Table_ExternalData_15[[#This Row],[item_key]],IsITypeList,Table_ExternalData_15[[#This Row],[IType]],IsDList,Table_ExternalData_15[[#Headers],[1]])</f>
        <v>3</v>
      </c>
      <c r="F35" s="10">
        <f>SUMIFS(IsQList,IsIList,Table_ExternalData_15[[#This Row],[item_key]],IsITypeList,Table_ExternalData_15[[#This Row],[IType]],IsDList,Table_ExternalData_15[[#Headers],[2]])</f>
        <v>0</v>
      </c>
      <c r="G35" s="10">
        <f>SUMIFS(IsQList,IsIList,Table_ExternalData_15[[#This Row],[item_key]],IsITypeList,Table_ExternalData_15[[#This Row],[IType]],IsDList,Table_ExternalData_15[[#Headers],[3]])</f>
        <v>0</v>
      </c>
      <c r="H35" s="10">
        <f>SUMIFS(IsQList,IsIList,Table_ExternalData_15[[#This Row],[item_key]],IsITypeList,Table_ExternalData_15[[#This Row],[IType]],IsDList,Table_ExternalData_15[[#Headers],[4]])</f>
        <v>210</v>
      </c>
      <c r="I35" s="10">
        <f>SUMIFS(IsQList,IsIList,Table_ExternalData_15[[#This Row],[item_key]],IsITypeList,Table_ExternalData_15[[#This Row],[IType]],IsDList,Table_ExternalData_15[[#Headers],[5]])</f>
        <v>0</v>
      </c>
      <c r="J35" s="10">
        <f>SUMIFS(IsQList,IsIList,Table_ExternalData_15[[#This Row],[item_key]],IsITypeList,Table_ExternalData_15[[#This Row],[IType]],IsDList,Table_ExternalData_15[[#Headers],[6]])</f>
        <v>69</v>
      </c>
      <c r="K35" s="10">
        <f>SUMIFS(IsQList,IsIList,Table_ExternalData_15[[#This Row],[item_key]],IsITypeList,Table_ExternalData_15[[#This Row],[IType]],IsDList,Table_ExternalData_15[[#Headers],[7]])</f>
        <v>0</v>
      </c>
      <c r="L35" s="10">
        <f>SUMIFS(IsQList,IsIList,Table_ExternalData_15[[#This Row],[item_key]],IsITypeList,Table_ExternalData_15[[#This Row],[IType]],IsDList,Table_ExternalData_15[[#Headers],[8]])</f>
        <v>0</v>
      </c>
      <c r="M35" s="10">
        <f>SUMIFS(IsQList,IsIList,Table_ExternalData_15[[#This Row],[item_key]],IsITypeList,Table_ExternalData_15[[#This Row],[IType]],IsDList,Table_ExternalData_15[[#Headers],[9]])</f>
        <v>0</v>
      </c>
      <c r="N35" s="10">
        <f>SUMIFS(IsQList,IsIList,Table_ExternalData_15[[#This Row],[item_key]],IsITypeList,Table_ExternalData_15[[#This Row],[IType]],IsDList,Table_ExternalData_15[[#Headers],[10]])</f>
        <v>0</v>
      </c>
      <c r="O35" s="10">
        <f>SUMIFS(IsQList,IsIList,Table_ExternalData_15[[#This Row],[item_key]],IsITypeList,Table_ExternalData_15[[#This Row],[IType]],IsDList,Table_ExternalData_15[[#Headers],[11]])</f>
        <v>0</v>
      </c>
      <c r="P35" s="10">
        <f>SUMIFS(IsQList,IsIList,Table_ExternalData_15[[#This Row],[item_key]],IsITypeList,Table_ExternalData_15[[#This Row],[IType]],IsDList,Table_ExternalData_15[[#Headers],[12]])</f>
        <v>0</v>
      </c>
      <c r="Q35" s="10">
        <f>SUMIFS(IsQList,IsIList,Table_ExternalData_15[[#This Row],[item_key]],IsITypeList,Table_ExternalData_15[[#This Row],[IType]],IsDList,Table_ExternalData_15[[#Headers],[13]])</f>
        <v>0</v>
      </c>
      <c r="R35" s="10">
        <f>SUMIFS(IsQList,IsIList,Table_ExternalData_15[[#This Row],[item_key]],IsITypeList,Table_ExternalData_15[[#This Row],[IType]],IsDList,Table_ExternalData_15[[#Headers],[14]])</f>
        <v>0</v>
      </c>
      <c r="S35" s="10">
        <f>SUMIFS(IsQList,IsIList,Table_ExternalData_15[[#This Row],[item_key]],IsITypeList,Table_ExternalData_15[[#This Row],[IType]],IsDList,Table_ExternalData_15[[#Headers],[15]])</f>
        <v>0</v>
      </c>
      <c r="T35" s="10">
        <f>SUMIFS(IsQList,IsIList,Table_ExternalData_15[[#This Row],[item_key]],IsITypeList,Table_ExternalData_15[[#This Row],[IType]],IsDList,Table_ExternalData_15[[#Headers],[16]])</f>
        <v>0</v>
      </c>
      <c r="U35" s="10">
        <f>SUMIFS(IsQList,IsIList,Table_ExternalData_15[[#This Row],[item_key]],IsITypeList,Table_ExternalData_15[[#This Row],[IType]],IsDList,Table_ExternalData_15[[#Headers],[17]])</f>
        <v>0</v>
      </c>
      <c r="V35" s="10">
        <f>SUMIFS(IsQList,IsIList,Table_ExternalData_15[[#This Row],[item_key]],IsITypeList,Table_ExternalData_15[[#This Row],[IType]],IsDList,Table_ExternalData_15[[#Headers],[18]])</f>
        <v>0</v>
      </c>
      <c r="W35" s="10">
        <f>SUMIFS(IsQList,IsIList,Table_ExternalData_15[[#This Row],[item_key]],IsITypeList,Table_ExternalData_15[[#This Row],[IType]],IsDList,Table_ExternalData_15[[#Headers],[19]])</f>
        <v>0</v>
      </c>
      <c r="X35" s="10">
        <f>SUMIFS(IsQList,IsIList,Table_ExternalData_15[[#This Row],[item_key]],IsITypeList,Table_ExternalData_15[[#This Row],[IType]],IsDList,Table_ExternalData_15[[#Headers],[20]])</f>
        <v>0</v>
      </c>
      <c r="Y35" s="10">
        <f>SUMIFS(IsQList,IsIList,Table_ExternalData_15[[#This Row],[item_key]],IsITypeList,Table_ExternalData_15[[#This Row],[IType]],IsDList,Table_ExternalData_15[[#Headers],[21]])</f>
        <v>0</v>
      </c>
      <c r="Z35" s="10">
        <f>SUMIFS(IsQList,IsIList,Table_ExternalData_15[[#This Row],[item_key]],IsITypeList,Table_ExternalData_15[[#This Row],[IType]],IsDList,Table_ExternalData_15[[#Headers],[22]])</f>
        <v>0</v>
      </c>
      <c r="AA35" s="10">
        <f>SUMIFS(IsQList,IsIList,Table_ExternalData_15[[#This Row],[item_key]],IsITypeList,Table_ExternalData_15[[#This Row],[IType]],IsDList,Table_ExternalData_15[[#Headers],[23]])</f>
        <v>0</v>
      </c>
      <c r="AB35" s="10">
        <f>SUMIFS(IsQList,IsIList,Table_ExternalData_15[[#This Row],[item_key]],IsITypeList,Table_ExternalData_15[[#This Row],[IType]],IsDList,Table_ExternalData_15[[#Headers],[24]])</f>
        <v>0</v>
      </c>
      <c r="AC35" s="10">
        <f>SUMIFS(IsQList,IsIList,Table_ExternalData_15[[#This Row],[item_key]],IsITypeList,Table_ExternalData_15[[#This Row],[IType]],IsDList,Table_ExternalData_15[[#Headers],[25]])</f>
        <v>0</v>
      </c>
      <c r="AD35" s="10">
        <f>SUMIFS(IsQList,IsIList,Table_ExternalData_15[[#This Row],[item_key]],IsITypeList,Table_ExternalData_15[[#This Row],[IType]],IsDList,Table_ExternalData_15[[#Headers],[26]])</f>
        <v>0</v>
      </c>
      <c r="AE35" s="10">
        <f>SUMIFS(IsQList,IsIList,Table_ExternalData_15[[#This Row],[item_key]],IsITypeList,Table_ExternalData_15[[#This Row],[IType]],IsDList,Table_ExternalData_15[[#Headers],[27]])</f>
        <v>0</v>
      </c>
      <c r="AF35" s="10">
        <f>SUMIFS(IsQList,IsIList,Table_ExternalData_15[[#This Row],[item_key]],IsITypeList,Table_ExternalData_15[[#This Row],[IType]],IsDList,Table_ExternalData_15[[#Headers],[28]])</f>
        <v>3</v>
      </c>
      <c r="AG35" s="10">
        <f>SUMIFS(IsQList,IsIList,Table_ExternalData_15[[#This Row],[item_key]],IsITypeList,Table_ExternalData_15[[#This Row],[IType]],IsDList,Table_ExternalData_15[[#Headers],[29]])</f>
        <v>228</v>
      </c>
      <c r="AH35" s="10">
        <f>SUMIFS(IsQList,IsIList,Table_ExternalData_15[[#This Row],[item_key]],IsITypeList,Table_ExternalData_15[[#This Row],[IType]],IsDList,Table_ExternalData_15[[#Headers],[30]])</f>
        <v>0</v>
      </c>
      <c r="AI35" s="10">
        <f>SUMIFS(IsQList,IsIList,Table_ExternalData_15[[#This Row],[item_key]],IsITypeList,Table_ExternalData_15[[#This Row],[IType]],IsDList,Table_ExternalData_15[[#Headers],[31]])</f>
        <v>30</v>
      </c>
      <c r="AJ35" s="10">
        <f>SUM(Table_ExternalData_15[[#This Row],[1]:[31]])</f>
        <v>543</v>
      </c>
    </row>
    <row r="36" spans="1:36">
      <c r="A36" s="1" t="s">
        <v>2060</v>
      </c>
      <c r="B36" s="1" t="s">
        <v>2394</v>
      </c>
      <c r="C36" s="1" t="s">
        <v>2395</v>
      </c>
      <c r="D36" s="11" t="s">
        <v>2046</v>
      </c>
      <c r="E36" s="10">
        <f>SUMIFS(IsQList,IsIList,Table_ExternalData_15[[#This Row],[item_key]],IsITypeList,Table_ExternalData_15[[#This Row],[IType]],IsDList,Table_ExternalData_15[[#Headers],[1]])</f>
        <v>2</v>
      </c>
      <c r="F36" s="10">
        <f>SUMIFS(IsQList,IsIList,Table_ExternalData_15[[#This Row],[item_key]],IsITypeList,Table_ExternalData_15[[#This Row],[IType]],IsDList,Table_ExternalData_15[[#Headers],[2]])</f>
        <v>0</v>
      </c>
      <c r="G36" s="10">
        <f>SUMIFS(IsQList,IsIList,Table_ExternalData_15[[#This Row],[item_key]],IsITypeList,Table_ExternalData_15[[#This Row],[IType]],IsDList,Table_ExternalData_15[[#Headers],[3]])</f>
        <v>0</v>
      </c>
      <c r="H36" s="10">
        <f>SUMIFS(IsQList,IsIList,Table_ExternalData_15[[#This Row],[item_key]],IsITypeList,Table_ExternalData_15[[#This Row],[IType]],IsDList,Table_ExternalData_15[[#Headers],[4]])</f>
        <v>140</v>
      </c>
      <c r="I36" s="10">
        <f>SUMIFS(IsQList,IsIList,Table_ExternalData_15[[#This Row],[item_key]],IsITypeList,Table_ExternalData_15[[#This Row],[IType]],IsDList,Table_ExternalData_15[[#Headers],[5]])</f>
        <v>0</v>
      </c>
      <c r="J36" s="10">
        <f>SUMIFS(IsQList,IsIList,Table_ExternalData_15[[#This Row],[item_key]],IsITypeList,Table_ExternalData_15[[#This Row],[IType]],IsDList,Table_ExternalData_15[[#Headers],[6]])</f>
        <v>46</v>
      </c>
      <c r="K36" s="10">
        <f>SUMIFS(IsQList,IsIList,Table_ExternalData_15[[#This Row],[item_key]],IsITypeList,Table_ExternalData_15[[#This Row],[IType]],IsDList,Table_ExternalData_15[[#Headers],[7]])</f>
        <v>0</v>
      </c>
      <c r="L36" s="10">
        <f>SUMIFS(IsQList,IsIList,Table_ExternalData_15[[#This Row],[item_key]],IsITypeList,Table_ExternalData_15[[#This Row],[IType]],IsDList,Table_ExternalData_15[[#Headers],[8]])</f>
        <v>0</v>
      </c>
      <c r="M36" s="10">
        <f>SUMIFS(IsQList,IsIList,Table_ExternalData_15[[#This Row],[item_key]],IsITypeList,Table_ExternalData_15[[#This Row],[IType]],IsDList,Table_ExternalData_15[[#Headers],[9]])</f>
        <v>0</v>
      </c>
      <c r="N36" s="10">
        <f>SUMIFS(IsQList,IsIList,Table_ExternalData_15[[#This Row],[item_key]],IsITypeList,Table_ExternalData_15[[#This Row],[IType]],IsDList,Table_ExternalData_15[[#Headers],[10]])</f>
        <v>0</v>
      </c>
      <c r="O36" s="10">
        <f>SUMIFS(IsQList,IsIList,Table_ExternalData_15[[#This Row],[item_key]],IsITypeList,Table_ExternalData_15[[#This Row],[IType]],IsDList,Table_ExternalData_15[[#Headers],[11]])</f>
        <v>0</v>
      </c>
      <c r="P36" s="10">
        <f>SUMIFS(IsQList,IsIList,Table_ExternalData_15[[#This Row],[item_key]],IsITypeList,Table_ExternalData_15[[#This Row],[IType]],IsDList,Table_ExternalData_15[[#Headers],[12]])</f>
        <v>0</v>
      </c>
      <c r="Q36" s="10">
        <f>SUMIFS(IsQList,IsIList,Table_ExternalData_15[[#This Row],[item_key]],IsITypeList,Table_ExternalData_15[[#This Row],[IType]],IsDList,Table_ExternalData_15[[#Headers],[13]])</f>
        <v>0</v>
      </c>
      <c r="R36" s="10">
        <f>SUMIFS(IsQList,IsIList,Table_ExternalData_15[[#This Row],[item_key]],IsITypeList,Table_ExternalData_15[[#This Row],[IType]],IsDList,Table_ExternalData_15[[#Headers],[14]])</f>
        <v>0</v>
      </c>
      <c r="S36" s="10">
        <f>SUMIFS(IsQList,IsIList,Table_ExternalData_15[[#This Row],[item_key]],IsITypeList,Table_ExternalData_15[[#This Row],[IType]],IsDList,Table_ExternalData_15[[#Headers],[15]])</f>
        <v>0</v>
      </c>
      <c r="T36" s="10">
        <f>SUMIFS(IsQList,IsIList,Table_ExternalData_15[[#This Row],[item_key]],IsITypeList,Table_ExternalData_15[[#This Row],[IType]],IsDList,Table_ExternalData_15[[#Headers],[16]])</f>
        <v>0</v>
      </c>
      <c r="U36" s="10">
        <f>SUMIFS(IsQList,IsIList,Table_ExternalData_15[[#This Row],[item_key]],IsITypeList,Table_ExternalData_15[[#This Row],[IType]],IsDList,Table_ExternalData_15[[#Headers],[17]])</f>
        <v>0</v>
      </c>
      <c r="V36" s="10">
        <f>SUMIFS(IsQList,IsIList,Table_ExternalData_15[[#This Row],[item_key]],IsITypeList,Table_ExternalData_15[[#This Row],[IType]],IsDList,Table_ExternalData_15[[#Headers],[18]])</f>
        <v>0</v>
      </c>
      <c r="W36" s="10">
        <f>SUMIFS(IsQList,IsIList,Table_ExternalData_15[[#This Row],[item_key]],IsITypeList,Table_ExternalData_15[[#This Row],[IType]],IsDList,Table_ExternalData_15[[#Headers],[19]])</f>
        <v>0</v>
      </c>
      <c r="X36" s="10">
        <f>SUMIFS(IsQList,IsIList,Table_ExternalData_15[[#This Row],[item_key]],IsITypeList,Table_ExternalData_15[[#This Row],[IType]],IsDList,Table_ExternalData_15[[#Headers],[20]])</f>
        <v>0</v>
      </c>
      <c r="Y36" s="10">
        <f>SUMIFS(IsQList,IsIList,Table_ExternalData_15[[#This Row],[item_key]],IsITypeList,Table_ExternalData_15[[#This Row],[IType]],IsDList,Table_ExternalData_15[[#Headers],[21]])</f>
        <v>0</v>
      </c>
      <c r="Z36" s="10">
        <f>SUMIFS(IsQList,IsIList,Table_ExternalData_15[[#This Row],[item_key]],IsITypeList,Table_ExternalData_15[[#This Row],[IType]],IsDList,Table_ExternalData_15[[#Headers],[22]])</f>
        <v>0</v>
      </c>
      <c r="AA36" s="10">
        <f>SUMIFS(IsQList,IsIList,Table_ExternalData_15[[#This Row],[item_key]],IsITypeList,Table_ExternalData_15[[#This Row],[IType]],IsDList,Table_ExternalData_15[[#Headers],[23]])</f>
        <v>0</v>
      </c>
      <c r="AB36" s="10">
        <f>SUMIFS(IsQList,IsIList,Table_ExternalData_15[[#This Row],[item_key]],IsITypeList,Table_ExternalData_15[[#This Row],[IType]],IsDList,Table_ExternalData_15[[#Headers],[24]])</f>
        <v>0</v>
      </c>
      <c r="AC36" s="10">
        <f>SUMIFS(IsQList,IsIList,Table_ExternalData_15[[#This Row],[item_key]],IsITypeList,Table_ExternalData_15[[#This Row],[IType]],IsDList,Table_ExternalData_15[[#Headers],[25]])</f>
        <v>0</v>
      </c>
      <c r="AD36" s="10">
        <f>SUMIFS(IsQList,IsIList,Table_ExternalData_15[[#This Row],[item_key]],IsITypeList,Table_ExternalData_15[[#This Row],[IType]],IsDList,Table_ExternalData_15[[#Headers],[26]])</f>
        <v>0</v>
      </c>
      <c r="AE36" s="10">
        <f>SUMIFS(IsQList,IsIList,Table_ExternalData_15[[#This Row],[item_key]],IsITypeList,Table_ExternalData_15[[#This Row],[IType]],IsDList,Table_ExternalData_15[[#Headers],[27]])</f>
        <v>0</v>
      </c>
      <c r="AF36" s="10">
        <f>SUMIFS(IsQList,IsIList,Table_ExternalData_15[[#This Row],[item_key]],IsITypeList,Table_ExternalData_15[[#This Row],[IType]],IsDList,Table_ExternalData_15[[#Headers],[28]])</f>
        <v>2</v>
      </c>
      <c r="AG36" s="10">
        <f>SUMIFS(IsQList,IsIList,Table_ExternalData_15[[#This Row],[item_key]],IsITypeList,Table_ExternalData_15[[#This Row],[IType]],IsDList,Table_ExternalData_15[[#Headers],[29]])</f>
        <v>152</v>
      </c>
      <c r="AH36" s="10">
        <f>SUMIFS(IsQList,IsIList,Table_ExternalData_15[[#This Row],[item_key]],IsITypeList,Table_ExternalData_15[[#This Row],[IType]],IsDList,Table_ExternalData_15[[#Headers],[30]])</f>
        <v>0</v>
      </c>
      <c r="AI36" s="10">
        <f>SUMIFS(IsQList,IsIList,Table_ExternalData_15[[#This Row],[item_key]],IsITypeList,Table_ExternalData_15[[#This Row],[IType]],IsDList,Table_ExternalData_15[[#Headers],[31]])</f>
        <v>20</v>
      </c>
      <c r="AJ36" s="10">
        <f>SUM(Table_ExternalData_15[[#This Row],[1]:[31]])</f>
        <v>362</v>
      </c>
    </row>
    <row r="37" spans="1:36">
      <c r="A37" s="1" t="s">
        <v>357</v>
      </c>
      <c r="B37" s="1" t="s">
        <v>747</v>
      </c>
      <c r="C37" s="1" t="s">
        <v>748</v>
      </c>
      <c r="D37" s="11" t="s">
        <v>2046</v>
      </c>
      <c r="E37" s="10">
        <f>SUMIFS(IsQList,IsIList,Table_ExternalData_15[[#This Row],[item_key]],IsITypeList,Table_ExternalData_15[[#This Row],[IType]],IsDList,Table_ExternalData_15[[#Headers],[1]])</f>
        <v>1</v>
      </c>
      <c r="F37" s="10">
        <f>SUMIFS(IsQList,IsIList,Table_ExternalData_15[[#This Row],[item_key]],IsITypeList,Table_ExternalData_15[[#This Row],[IType]],IsDList,Table_ExternalData_15[[#Headers],[2]])</f>
        <v>0</v>
      </c>
      <c r="G37" s="10">
        <f>SUMIFS(IsQList,IsIList,Table_ExternalData_15[[#This Row],[item_key]],IsITypeList,Table_ExternalData_15[[#This Row],[IType]],IsDList,Table_ExternalData_15[[#Headers],[3]])</f>
        <v>0</v>
      </c>
      <c r="H37" s="10">
        <f>SUMIFS(IsQList,IsIList,Table_ExternalData_15[[#This Row],[item_key]],IsITypeList,Table_ExternalData_15[[#This Row],[IType]],IsDList,Table_ExternalData_15[[#Headers],[4]])</f>
        <v>70</v>
      </c>
      <c r="I37" s="10">
        <f>SUMIFS(IsQList,IsIList,Table_ExternalData_15[[#This Row],[item_key]],IsITypeList,Table_ExternalData_15[[#This Row],[IType]],IsDList,Table_ExternalData_15[[#Headers],[5]])</f>
        <v>0</v>
      </c>
      <c r="J37" s="10">
        <f>SUMIFS(IsQList,IsIList,Table_ExternalData_15[[#This Row],[item_key]],IsITypeList,Table_ExternalData_15[[#This Row],[IType]],IsDList,Table_ExternalData_15[[#Headers],[6]])</f>
        <v>23</v>
      </c>
      <c r="K37" s="10">
        <f>SUMIFS(IsQList,IsIList,Table_ExternalData_15[[#This Row],[item_key]],IsITypeList,Table_ExternalData_15[[#This Row],[IType]],IsDList,Table_ExternalData_15[[#Headers],[7]])</f>
        <v>0</v>
      </c>
      <c r="L37" s="10">
        <f>SUMIFS(IsQList,IsIList,Table_ExternalData_15[[#This Row],[item_key]],IsITypeList,Table_ExternalData_15[[#This Row],[IType]],IsDList,Table_ExternalData_15[[#Headers],[8]])</f>
        <v>0</v>
      </c>
      <c r="M37" s="10">
        <f>SUMIFS(IsQList,IsIList,Table_ExternalData_15[[#This Row],[item_key]],IsITypeList,Table_ExternalData_15[[#This Row],[IType]],IsDList,Table_ExternalData_15[[#Headers],[9]])</f>
        <v>0</v>
      </c>
      <c r="N37" s="10">
        <f>SUMIFS(IsQList,IsIList,Table_ExternalData_15[[#This Row],[item_key]],IsITypeList,Table_ExternalData_15[[#This Row],[IType]],IsDList,Table_ExternalData_15[[#Headers],[10]])</f>
        <v>0</v>
      </c>
      <c r="O37" s="10">
        <f>SUMIFS(IsQList,IsIList,Table_ExternalData_15[[#This Row],[item_key]],IsITypeList,Table_ExternalData_15[[#This Row],[IType]],IsDList,Table_ExternalData_15[[#Headers],[11]])</f>
        <v>0</v>
      </c>
      <c r="P37" s="10">
        <f>SUMIFS(IsQList,IsIList,Table_ExternalData_15[[#This Row],[item_key]],IsITypeList,Table_ExternalData_15[[#This Row],[IType]],IsDList,Table_ExternalData_15[[#Headers],[12]])</f>
        <v>0</v>
      </c>
      <c r="Q37" s="10">
        <f>SUMIFS(IsQList,IsIList,Table_ExternalData_15[[#This Row],[item_key]],IsITypeList,Table_ExternalData_15[[#This Row],[IType]],IsDList,Table_ExternalData_15[[#Headers],[13]])</f>
        <v>0</v>
      </c>
      <c r="R37" s="10">
        <f>SUMIFS(IsQList,IsIList,Table_ExternalData_15[[#This Row],[item_key]],IsITypeList,Table_ExternalData_15[[#This Row],[IType]],IsDList,Table_ExternalData_15[[#Headers],[14]])</f>
        <v>0</v>
      </c>
      <c r="S37" s="10">
        <f>SUMIFS(IsQList,IsIList,Table_ExternalData_15[[#This Row],[item_key]],IsITypeList,Table_ExternalData_15[[#This Row],[IType]],IsDList,Table_ExternalData_15[[#Headers],[15]])</f>
        <v>0</v>
      </c>
      <c r="T37" s="10">
        <f>SUMIFS(IsQList,IsIList,Table_ExternalData_15[[#This Row],[item_key]],IsITypeList,Table_ExternalData_15[[#This Row],[IType]],IsDList,Table_ExternalData_15[[#Headers],[16]])</f>
        <v>0</v>
      </c>
      <c r="U37" s="10">
        <f>SUMIFS(IsQList,IsIList,Table_ExternalData_15[[#This Row],[item_key]],IsITypeList,Table_ExternalData_15[[#This Row],[IType]],IsDList,Table_ExternalData_15[[#Headers],[17]])</f>
        <v>0</v>
      </c>
      <c r="V37" s="10">
        <f>SUMIFS(IsQList,IsIList,Table_ExternalData_15[[#This Row],[item_key]],IsITypeList,Table_ExternalData_15[[#This Row],[IType]],IsDList,Table_ExternalData_15[[#Headers],[18]])</f>
        <v>0</v>
      </c>
      <c r="W37" s="10">
        <f>SUMIFS(IsQList,IsIList,Table_ExternalData_15[[#This Row],[item_key]],IsITypeList,Table_ExternalData_15[[#This Row],[IType]],IsDList,Table_ExternalData_15[[#Headers],[19]])</f>
        <v>0</v>
      </c>
      <c r="X37" s="10">
        <f>SUMIFS(IsQList,IsIList,Table_ExternalData_15[[#This Row],[item_key]],IsITypeList,Table_ExternalData_15[[#This Row],[IType]],IsDList,Table_ExternalData_15[[#Headers],[20]])</f>
        <v>0</v>
      </c>
      <c r="Y37" s="10">
        <f>SUMIFS(IsQList,IsIList,Table_ExternalData_15[[#This Row],[item_key]],IsITypeList,Table_ExternalData_15[[#This Row],[IType]],IsDList,Table_ExternalData_15[[#Headers],[21]])</f>
        <v>0</v>
      </c>
      <c r="Z37" s="10">
        <f>SUMIFS(IsQList,IsIList,Table_ExternalData_15[[#This Row],[item_key]],IsITypeList,Table_ExternalData_15[[#This Row],[IType]],IsDList,Table_ExternalData_15[[#Headers],[22]])</f>
        <v>0</v>
      </c>
      <c r="AA37" s="10">
        <f>SUMIFS(IsQList,IsIList,Table_ExternalData_15[[#This Row],[item_key]],IsITypeList,Table_ExternalData_15[[#This Row],[IType]],IsDList,Table_ExternalData_15[[#Headers],[23]])</f>
        <v>0</v>
      </c>
      <c r="AB37" s="10">
        <f>SUMIFS(IsQList,IsIList,Table_ExternalData_15[[#This Row],[item_key]],IsITypeList,Table_ExternalData_15[[#This Row],[IType]],IsDList,Table_ExternalData_15[[#Headers],[24]])</f>
        <v>0</v>
      </c>
      <c r="AC37" s="10">
        <f>SUMIFS(IsQList,IsIList,Table_ExternalData_15[[#This Row],[item_key]],IsITypeList,Table_ExternalData_15[[#This Row],[IType]],IsDList,Table_ExternalData_15[[#Headers],[25]])</f>
        <v>0</v>
      </c>
      <c r="AD37" s="10">
        <f>SUMIFS(IsQList,IsIList,Table_ExternalData_15[[#This Row],[item_key]],IsITypeList,Table_ExternalData_15[[#This Row],[IType]],IsDList,Table_ExternalData_15[[#Headers],[26]])</f>
        <v>0</v>
      </c>
      <c r="AE37" s="10">
        <f>SUMIFS(IsQList,IsIList,Table_ExternalData_15[[#This Row],[item_key]],IsITypeList,Table_ExternalData_15[[#This Row],[IType]],IsDList,Table_ExternalData_15[[#Headers],[27]])</f>
        <v>0</v>
      </c>
      <c r="AF37" s="10">
        <f>SUMIFS(IsQList,IsIList,Table_ExternalData_15[[#This Row],[item_key]],IsITypeList,Table_ExternalData_15[[#This Row],[IType]],IsDList,Table_ExternalData_15[[#Headers],[28]])</f>
        <v>1</v>
      </c>
      <c r="AG37" s="10">
        <f>SUMIFS(IsQList,IsIList,Table_ExternalData_15[[#This Row],[item_key]],IsITypeList,Table_ExternalData_15[[#This Row],[IType]],IsDList,Table_ExternalData_15[[#Headers],[29]])</f>
        <v>76</v>
      </c>
      <c r="AH37" s="10">
        <f>SUMIFS(IsQList,IsIList,Table_ExternalData_15[[#This Row],[item_key]],IsITypeList,Table_ExternalData_15[[#This Row],[IType]],IsDList,Table_ExternalData_15[[#Headers],[30]])</f>
        <v>0</v>
      </c>
      <c r="AI37" s="10">
        <f>SUMIFS(IsQList,IsIList,Table_ExternalData_15[[#This Row],[item_key]],IsITypeList,Table_ExternalData_15[[#This Row],[IType]],IsDList,Table_ExternalData_15[[#Headers],[31]])</f>
        <v>10</v>
      </c>
      <c r="AJ37" s="10">
        <f>SUM(Table_ExternalData_15[[#This Row],[1]:[31]])</f>
        <v>181</v>
      </c>
    </row>
    <row r="38" spans="1:36">
      <c r="A38" s="1" t="s">
        <v>1734</v>
      </c>
      <c r="B38" s="1" t="s">
        <v>1820</v>
      </c>
      <c r="C38" s="1" t="s">
        <v>748</v>
      </c>
      <c r="D38" s="11" t="s">
        <v>2046</v>
      </c>
      <c r="E38" s="10">
        <f>SUMIFS(IsQList,IsIList,Table_ExternalData_15[[#This Row],[item_key]],IsITypeList,Table_ExternalData_15[[#This Row],[IType]],IsDList,Table_ExternalData_15[[#Headers],[1]])</f>
        <v>3</v>
      </c>
      <c r="F38" s="10">
        <f>SUMIFS(IsQList,IsIList,Table_ExternalData_15[[#This Row],[item_key]],IsITypeList,Table_ExternalData_15[[#This Row],[IType]],IsDList,Table_ExternalData_15[[#Headers],[2]])</f>
        <v>0</v>
      </c>
      <c r="G38" s="10">
        <f>SUMIFS(IsQList,IsIList,Table_ExternalData_15[[#This Row],[item_key]],IsITypeList,Table_ExternalData_15[[#This Row],[IType]],IsDList,Table_ExternalData_15[[#Headers],[3]])</f>
        <v>0</v>
      </c>
      <c r="H38" s="10">
        <f>SUMIFS(IsQList,IsIList,Table_ExternalData_15[[#This Row],[item_key]],IsITypeList,Table_ExternalData_15[[#This Row],[IType]],IsDList,Table_ExternalData_15[[#Headers],[4]])</f>
        <v>210</v>
      </c>
      <c r="I38" s="10">
        <f>SUMIFS(IsQList,IsIList,Table_ExternalData_15[[#This Row],[item_key]],IsITypeList,Table_ExternalData_15[[#This Row],[IType]],IsDList,Table_ExternalData_15[[#Headers],[5]])</f>
        <v>0</v>
      </c>
      <c r="J38" s="10">
        <f>SUMIFS(IsQList,IsIList,Table_ExternalData_15[[#This Row],[item_key]],IsITypeList,Table_ExternalData_15[[#This Row],[IType]],IsDList,Table_ExternalData_15[[#Headers],[6]])</f>
        <v>69</v>
      </c>
      <c r="K38" s="10">
        <f>SUMIFS(IsQList,IsIList,Table_ExternalData_15[[#This Row],[item_key]],IsITypeList,Table_ExternalData_15[[#This Row],[IType]],IsDList,Table_ExternalData_15[[#Headers],[7]])</f>
        <v>0</v>
      </c>
      <c r="L38" s="10">
        <f>SUMIFS(IsQList,IsIList,Table_ExternalData_15[[#This Row],[item_key]],IsITypeList,Table_ExternalData_15[[#This Row],[IType]],IsDList,Table_ExternalData_15[[#Headers],[8]])</f>
        <v>0</v>
      </c>
      <c r="M38" s="10">
        <f>SUMIFS(IsQList,IsIList,Table_ExternalData_15[[#This Row],[item_key]],IsITypeList,Table_ExternalData_15[[#This Row],[IType]],IsDList,Table_ExternalData_15[[#Headers],[9]])</f>
        <v>0</v>
      </c>
      <c r="N38" s="10">
        <f>SUMIFS(IsQList,IsIList,Table_ExternalData_15[[#This Row],[item_key]],IsITypeList,Table_ExternalData_15[[#This Row],[IType]],IsDList,Table_ExternalData_15[[#Headers],[10]])</f>
        <v>0</v>
      </c>
      <c r="O38" s="10">
        <f>SUMIFS(IsQList,IsIList,Table_ExternalData_15[[#This Row],[item_key]],IsITypeList,Table_ExternalData_15[[#This Row],[IType]],IsDList,Table_ExternalData_15[[#Headers],[11]])</f>
        <v>0</v>
      </c>
      <c r="P38" s="10">
        <f>SUMIFS(IsQList,IsIList,Table_ExternalData_15[[#This Row],[item_key]],IsITypeList,Table_ExternalData_15[[#This Row],[IType]],IsDList,Table_ExternalData_15[[#Headers],[12]])</f>
        <v>0</v>
      </c>
      <c r="Q38" s="10">
        <f>SUMIFS(IsQList,IsIList,Table_ExternalData_15[[#This Row],[item_key]],IsITypeList,Table_ExternalData_15[[#This Row],[IType]],IsDList,Table_ExternalData_15[[#Headers],[13]])</f>
        <v>0</v>
      </c>
      <c r="R38" s="10">
        <f>SUMIFS(IsQList,IsIList,Table_ExternalData_15[[#This Row],[item_key]],IsITypeList,Table_ExternalData_15[[#This Row],[IType]],IsDList,Table_ExternalData_15[[#Headers],[14]])</f>
        <v>0</v>
      </c>
      <c r="S38" s="10">
        <f>SUMIFS(IsQList,IsIList,Table_ExternalData_15[[#This Row],[item_key]],IsITypeList,Table_ExternalData_15[[#This Row],[IType]],IsDList,Table_ExternalData_15[[#Headers],[15]])</f>
        <v>0</v>
      </c>
      <c r="T38" s="10">
        <f>SUMIFS(IsQList,IsIList,Table_ExternalData_15[[#This Row],[item_key]],IsITypeList,Table_ExternalData_15[[#This Row],[IType]],IsDList,Table_ExternalData_15[[#Headers],[16]])</f>
        <v>0</v>
      </c>
      <c r="U38" s="10">
        <f>SUMIFS(IsQList,IsIList,Table_ExternalData_15[[#This Row],[item_key]],IsITypeList,Table_ExternalData_15[[#This Row],[IType]],IsDList,Table_ExternalData_15[[#Headers],[17]])</f>
        <v>0</v>
      </c>
      <c r="V38" s="10">
        <f>SUMIFS(IsQList,IsIList,Table_ExternalData_15[[#This Row],[item_key]],IsITypeList,Table_ExternalData_15[[#This Row],[IType]],IsDList,Table_ExternalData_15[[#Headers],[18]])</f>
        <v>0</v>
      </c>
      <c r="W38" s="10">
        <f>SUMIFS(IsQList,IsIList,Table_ExternalData_15[[#This Row],[item_key]],IsITypeList,Table_ExternalData_15[[#This Row],[IType]],IsDList,Table_ExternalData_15[[#Headers],[19]])</f>
        <v>0</v>
      </c>
      <c r="X38" s="10">
        <f>SUMIFS(IsQList,IsIList,Table_ExternalData_15[[#This Row],[item_key]],IsITypeList,Table_ExternalData_15[[#This Row],[IType]],IsDList,Table_ExternalData_15[[#Headers],[20]])</f>
        <v>0</v>
      </c>
      <c r="Y38" s="10">
        <f>SUMIFS(IsQList,IsIList,Table_ExternalData_15[[#This Row],[item_key]],IsITypeList,Table_ExternalData_15[[#This Row],[IType]],IsDList,Table_ExternalData_15[[#Headers],[21]])</f>
        <v>0</v>
      </c>
      <c r="Z38" s="10">
        <f>SUMIFS(IsQList,IsIList,Table_ExternalData_15[[#This Row],[item_key]],IsITypeList,Table_ExternalData_15[[#This Row],[IType]],IsDList,Table_ExternalData_15[[#Headers],[22]])</f>
        <v>0</v>
      </c>
      <c r="AA38" s="10">
        <f>SUMIFS(IsQList,IsIList,Table_ExternalData_15[[#This Row],[item_key]],IsITypeList,Table_ExternalData_15[[#This Row],[IType]],IsDList,Table_ExternalData_15[[#Headers],[23]])</f>
        <v>0</v>
      </c>
      <c r="AB38" s="10">
        <f>SUMIFS(IsQList,IsIList,Table_ExternalData_15[[#This Row],[item_key]],IsITypeList,Table_ExternalData_15[[#This Row],[IType]],IsDList,Table_ExternalData_15[[#Headers],[24]])</f>
        <v>0</v>
      </c>
      <c r="AC38" s="10">
        <f>SUMIFS(IsQList,IsIList,Table_ExternalData_15[[#This Row],[item_key]],IsITypeList,Table_ExternalData_15[[#This Row],[IType]],IsDList,Table_ExternalData_15[[#Headers],[25]])</f>
        <v>0</v>
      </c>
      <c r="AD38" s="10">
        <f>SUMIFS(IsQList,IsIList,Table_ExternalData_15[[#This Row],[item_key]],IsITypeList,Table_ExternalData_15[[#This Row],[IType]],IsDList,Table_ExternalData_15[[#Headers],[26]])</f>
        <v>0</v>
      </c>
      <c r="AE38" s="10">
        <f>SUMIFS(IsQList,IsIList,Table_ExternalData_15[[#This Row],[item_key]],IsITypeList,Table_ExternalData_15[[#This Row],[IType]],IsDList,Table_ExternalData_15[[#Headers],[27]])</f>
        <v>0</v>
      </c>
      <c r="AF38" s="10">
        <f>SUMIFS(IsQList,IsIList,Table_ExternalData_15[[#This Row],[item_key]],IsITypeList,Table_ExternalData_15[[#This Row],[IType]],IsDList,Table_ExternalData_15[[#Headers],[28]])</f>
        <v>3</v>
      </c>
      <c r="AG38" s="10">
        <f>SUMIFS(IsQList,IsIList,Table_ExternalData_15[[#This Row],[item_key]],IsITypeList,Table_ExternalData_15[[#This Row],[IType]],IsDList,Table_ExternalData_15[[#Headers],[29]])</f>
        <v>228</v>
      </c>
      <c r="AH38" s="10">
        <f>SUMIFS(IsQList,IsIList,Table_ExternalData_15[[#This Row],[item_key]],IsITypeList,Table_ExternalData_15[[#This Row],[IType]],IsDList,Table_ExternalData_15[[#Headers],[30]])</f>
        <v>0</v>
      </c>
      <c r="AI38" s="10">
        <f>SUMIFS(IsQList,IsIList,Table_ExternalData_15[[#This Row],[item_key]],IsITypeList,Table_ExternalData_15[[#This Row],[IType]],IsDList,Table_ExternalData_15[[#Headers],[31]])</f>
        <v>30</v>
      </c>
      <c r="AJ38" s="10">
        <f>SUM(Table_ExternalData_15[[#This Row],[1]:[31]])</f>
        <v>543</v>
      </c>
    </row>
    <row r="39" spans="1:36">
      <c r="A39" s="1" t="s">
        <v>415</v>
      </c>
      <c r="B39" s="1" t="s">
        <v>749</v>
      </c>
      <c r="C39" s="1" t="s">
        <v>748</v>
      </c>
      <c r="D39" s="11" t="s">
        <v>2046</v>
      </c>
      <c r="E39" s="10">
        <f>SUMIFS(IsQList,IsIList,Table_ExternalData_15[[#This Row],[item_key]],IsITypeList,Table_ExternalData_15[[#This Row],[IType]],IsDList,Table_ExternalData_15[[#Headers],[1]])</f>
        <v>2</v>
      </c>
      <c r="F39" s="10">
        <f>SUMIFS(IsQList,IsIList,Table_ExternalData_15[[#This Row],[item_key]],IsITypeList,Table_ExternalData_15[[#This Row],[IType]],IsDList,Table_ExternalData_15[[#Headers],[2]])</f>
        <v>0</v>
      </c>
      <c r="G39" s="10">
        <f>SUMIFS(IsQList,IsIList,Table_ExternalData_15[[#This Row],[item_key]],IsITypeList,Table_ExternalData_15[[#This Row],[IType]],IsDList,Table_ExternalData_15[[#Headers],[3]])</f>
        <v>0</v>
      </c>
      <c r="H39" s="10">
        <f>SUMIFS(IsQList,IsIList,Table_ExternalData_15[[#This Row],[item_key]],IsITypeList,Table_ExternalData_15[[#This Row],[IType]],IsDList,Table_ExternalData_15[[#Headers],[4]])</f>
        <v>140</v>
      </c>
      <c r="I39" s="10">
        <f>SUMIFS(IsQList,IsIList,Table_ExternalData_15[[#This Row],[item_key]],IsITypeList,Table_ExternalData_15[[#This Row],[IType]],IsDList,Table_ExternalData_15[[#Headers],[5]])</f>
        <v>0</v>
      </c>
      <c r="J39" s="10">
        <f>SUMIFS(IsQList,IsIList,Table_ExternalData_15[[#This Row],[item_key]],IsITypeList,Table_ExternalData_15[[#This Row],[IType]],IsDList,Table_ExternalData_15[[#Headers],[6]])</f>
        <v>46</v>
      </c>
      <c r="K39" s="10">
        <f>SUMIFS(IsQList,IsIList,Table_ExternalData_15[[#This Row],[item_key]],IsITypeList,Table_ExternalData_15[[#This Row],[IType]],IsDList,Table_ExternalData_15[[#Headers],[7]])</f>
        <v>0</v>
      </c>
      <c r="L39" s="10">
        <f>SUMIFS(IsQList,IsIList,Table_ExternalData_15[[#This Row],[item_key]],IsITypeList,Table_ExternalData_15[[#This Row],[IType]],IsDList,Table_ExternalData_15[[#Headers],[8]])</f>
        <v>0</v>
      </c>
      <c r="M39" s="10">
        <f>SUMIFS(IsQList,IsIList,Table_ExternalData_15[[#This Row],[item_key]],IsITypeList,Table_ExternalData_15[[#This Row],[IType]],IsDList,Table_ExternalData_15[[#Headers],[9]])</f>
        <v>0</v>
      </c>
      <c r="N39" s="10">
        <f>SUMIFS(IsQList,IsIList,Table_ExternalData_15[[#This Row],[item_key]],IsITypeList,Table_ExternalData_15[[#This Row],[IType]],IsDList,Table_ExternalData_15[[#Headers],[10]])</f>
        <v>0</v>
      </c>
      <c r="O39" s="10">
        <f>SUMIFS(IsQList,IsIList,Table_ExternalData_15[[#This Row],[item_key]],IsITypeList,Table_ExternalData_15[[#This Row],[IType]],IsDList,Table_ExternalData_15[[#Headers],[11]])</f>
        <v>0</v>
      </c>
      <c r="P39" s="10">
        <f>SUMIFS(IsQList,IsIList,Table_ExternalData_15[[#This Row],[item_key]],IsITypeList,Table_ExternalData_15[[#This Row],[IType]],IsDList,Table_ExternalData_15[[#Headers],[12]])</f>
        <v>0</v>
      </c>
      <c r="Q39" s="10">
        <f>SUMIFS(IsQList,IsIList,Table_ExternalData_15[[#This Row],[item_key]],IsITypeList,Table_ExternalData_15[[#This Row],[IType]],IsDList,Table_ExternalData_15[[#Headers],[13]])</f>
        <v>0</v>
      </c>
      <c r="R39" s="10">
        <f>SUMIFS(IsQList,IsIList,Table_ExternalData_15[[#This Row],[item_key]],IsITypeList,Table_ExternalData_15[[#This Row],[IType]],IsDList,Table_ExternalData_15[[#Headers],[14]])</f>
        <v>0</v>
      </c>
      <c r="S39" s="10">
        <f>SUMIFS(IsQList,IsIList,Table_ExternalData_15[[#This Row],[item_key]],IsITypeList,Table_ExternalData_15[[#This Row],[IType]],IsDList,Table_ExternalData_15[[#Headers],[15]])</f>
        <v>0</v>
      </c>
      <c r="T39" s="10">
        <f>SUMIFS(IsQList,IsIList,Table_ExternalData_15[[#This Row],[item_key]],IsITypeList,Table_ExternalData_15[[#This Row],[IType]],IsDList,Table_ExternalData_15[[#Headers],[16]])</f>
        <v>0</v>
      </c>
      <c r="U39" s="10">
        <f>SUMIFS(IsQList,IsIList,Table_ExternalData_15[[#This Row],[item_key]],IsITypeList,Table_ExternalData_15[[#This Row],[IType]],IsDList,Table_ExternalData_15[[#Headers],[17]])</f>
        <v>0</v>
      </c>
      <c r="V39" s="10">
        <f>SUMIFS(IsQList,IsIList,Table_ExternalData_15[[#This Row],[item_key]],IsITypeList,Table_ExternalData_15[[#This Row],[IType]],IsDList,Table_ExternalData_15[[#Headers],[18]])</f>
        <v>0</v>
      </c>
      <c r="W39" s="10">
        <f>SUMIFS(IsQList,IsIList,Table_ExternalData_15[[#This Row],[item_key]],IsITypeList,Table_ExternalData_15[[#This Row],[IType]],IsDList,Table_ExternalData_15[[#Headers],[19]])</f>
        <v>0</v>
      </c>
      <c r="X39" s="10">
        <f>SUMIFS(IsQList,IsIList,Table_ExternalData_15[[#This Row],[item_key]],IsITypeList,Table_ExternalData_15[[#This Row],[IType]],IsDList,Table_ExternalData_15[[#Headers],[20]])</f>
        <v>0</v>
      </c>
      <c r="Y39" s="10">
        <f>SUMIFS(IsQList,IsIList,Table_ExternalData_15[[#This Row],[item_key]],IsITypeList,Table_ExternalData_15[[#This Row],[IType]],IsDList,Table_ExternalData_15[[#Headers],[21]])</f>
        <v>0</v>
      </c>
      <c r="Z39" s="10">
        <f>SUMIFS(IsQList,IsIList,Table_ExternalData_15[[#This Row],[item_key]],IsITypeList,Table_ExternalData_15[[#This Row],[IType]],IsDList,Table_ExternalData_15[[#Headers],[22]])</f>
        <v>0</v>
      </c>
      <c r="AA39" s="10">
        <f>SUMIFS(IsQList,IsIList,Table_ExternalData_15[[#This Row],[item_key]],IsITypeList,Table_ExternalData_15[[#This Row],[IType]],IsDList,Table_ExternalData_15[[#Headers],[23]])</f>
        <v>0</v>
      </c>
      <c r="AB39" s="10">
        <f>SUMIFS(IsQList,IsIList,Table_ExternalData_15[[#This Row],[item_key]],IsITypeList,Table_ExternalData_15[[#This Row],[IType]],IsDList,Table_ExternalData_15[[#Headers],[24]])</f>
        <v>0</v>
      </c>
      <c r="AC39" s="10">
        <f>SUMIFS(IsQList,IsIList,Table_ExternalData_15[[#This Row],[item_key]],IsITypeList,Table_ExternalData_15[[#This Row],[IType]],IsDList,Table_ExternalData_15[[#Headers],[25]])</f>
        <v>0</v>
      </c>
      <c r="AD39" s="10">
        <f>SUMIFS(IsQList,IsIList,Table_ExternalData_15[[#This Row],[item_key]],IsITypeList,Table_ExternalData_15[[#This Row],[IType]],IsDList,Table_ExternalData_15[[#Headers],[26]])</f>
        <v>0</v>
      </c>
      <c r="AE39" s="10">
        <f>SUMIFS(IsQList,IsIList,Table_ExternalData_15[[#This Row],[item_key]],IsITypeList,Table_ExternalData_15[[#This Row],[IType]],IsDList,Table_ExternalData_15[[#Headers],[27]])</f>
        <v>0</v>
      </c>
      <c r="AF39" s="10">
        <f>SUMIFS(IsQList,IsIList,Table_ExternalData_15[[#This Row],[item_key]],IsITypeList,Table_ExternalData_15[[#This Row],[IType]],IsDList,Table_ExternalData_15[[#Headers],[28]])</f>
        <v>2</v>
      </c>
      <c r="AG39" s="10">
        <f>SUMIFS(IsQList,IsIList,Table_ExternalData_15[[#This Row],[item_key]],IsITypeList,Table_ExternalData_15[[#This Row],[IType]],IsDList,Table_ExternalData_15[[#Headers],[29]])</f>
        <v>152</v>
      </c>
      <c r="AH39" s="10">
        <f>SUMIFS(IsQList,IsIList,Table_ExternalData_15[[#This Row],[item_key]],IsITypeList,Table_ExternalData_15[[#This Row],[IType]],IsDList,Table_ExternalData_15[[#Headers],[30]])</f>
        <v>0</v>
      </c>
      <c r="AI39" s="10">
        <f>SUMIFS(IsQList,IsIList,Table_ExternalData_15[[#This Row],[item_key]],IsITypeList,Table_ExternalData_15[[#This Row],[IType]],IsDList,Table_ExternalData_15[[#Headers],[31]])</f>
        <v>20</v>
      </c>
      <c r="AJ39" s="10">
        <f>SUM(Table_ExternalData_15[[#This Row],[1]:[31]])</f>
        <v>362</v>
      </c>
    </row>
    <row r="40" spans="1:36">
      <c r="A40" s="1" t="s">
        <v>358</v>
      </c>
      <c r="B40" s="1" t="s">
        <v>750</v>
      </c>
      <c r="C40" s="1" t="s">
        <v>748</v>
      </c>
      <c r="D40" s="11" t="s">
        <v>2046</v>
      </c>
      <c r="E40" s="10">
        <f>SUMIFS(IsQList,IsIList,Table_ExternalData_15[[#This Row],[item_key]],IsITypeList,Table_ExternalData_15[[#This Row],[IType]],IsDList,Table_ExternalData_15[[#Headers],[1]])</f>
        <v>5</v>
      </c>
      <c r="F40" s="10">
        <f>SUMIFS(IsQList,IsIList,Table_ExternalData_15[[#This Row],[item_key]],IsITypeList,Table_ExternalData_15[[#This Row],[IType]],IsDList,Table_ExternalData_15[[#Headers],[2]])</f>
        <v>0</v>
      </c>
      <c r="G40" s="10">
        <f>SUMIFS(IsQList,IsIList,Table_ExternalData_15[[#This Row],[item_key]],IsITypeList,Table_ExternalData_15[[#This Row],[IType]],IsDList,Table_ExternalData_15[[#Headers],[3]])</f>
        <v>0</v>
      </c>
      <c r="H40" s="10">
        <f>SUMIFS(IsQList,IsIList,Table_ExternalData_15[[#This Row],[item_key]],IsITypeList,Table_ExternalData_15[[#This Row],[IType]],IsDList,Table_ExternalData_15[[#Headers],[4]])</f>
        <v>350</v>
      </c>
      <c r="I40" s="10">
        <f>SUMIFS(IsQList,IsIList,Table_ExternalData_15[[#This Row],[item_key]],IsITypeList,Table_ExternalData_15[[#This Row],[IType]],IsDList,Table_ExternalData_15[[#Headers],[5]])</f>
        <v>0</v>
      </c>
      <c r="J40" s="10">
        <f>SUMIFS(IsQList,IsIList,Table_ExternalData_15[[#This Row],[item_key]],IsITypeList,Table_ExternalData_15[[#This Row],[IType]],IsDList,Table_ExternalData_15[[#Headers],[6]])</f>
        <v>115</v>
      </c>
      <c r="K40" s="10">
        <f>SUMIFS(IsQList,IsIList,Table_ExternalData_15[[#This Row],[item_key]],IsITypeList,Table_ExternalData_15[[#This Row],[IType]],IsDList,Table_ExternalData_15[[#Headers],[7]])</f>
        <v>0</v>
      </c>
      <c r="L40" s="10">
        <f>SUMIFS(IsQList,IsIList,Table_ExternalData_15[[#This Row],[item_key]],IsITypeList,Table_ExternalData_15[[#This Row],[IType]],IsDList,Table_ExternalData_15[[#Headers],[8]])</f>
        <v>0</v>
      </c>
      <c r="M40" s="10">
        <f>SUMIFS(IsQList,IsIList,Table_ExternalData_15[[#This Row],[item_key]],IsITypeList,Table_ExternalData_15[[#This Row],[IType]],IsDList,Table_ExternalData_15[[#Headers],[9]])</f>
        <v>0</v>
      </c>
      <c r="N40" s="10">
        <f>SUMIFS(IsQList,IsIList,Table_ExternalData_15[[#This Row],[item_key]],IsITypeList,Table_ExternalData_15[[#This Row],[IType]],IsDList,Table_ExternalData_15[[#Headers],[10]])</f>
        <v>0</v>
      </c>
      <c r="O40" s="10">
        <f>SUMIFS(IsQList,IsIList,Table_ExternalData_15[[#This Row],[item_key]],IsITypeList,Table_ExternalData_15[[#This Row],[IType]],IsDList,Table_ExternalData_15[[#Headers],[11]])</f>
        <v>0</v>
      </c>
      <c r="P40" s="10">
        <f>SUMIFS(IsQList,IsIList,Table_ExternalData_15[[#This Row],[item_key]],IsITypeList,Table_ExternalData_15[[#This Row],[IType]],IsDList,Table_ExternalData_15[[#Headers],[12]])</f>
        <v>0</v>
      </c>
      <c r="Q40" s="10">
        <f>SUMIFS(IsQList,IsIList,Table_ExternalData_15[[#This Row],[item_key]],IsITypeList,Table_ExternalData_15[[#This Row],[IType]],IsDList,Table_ExternalData_15[[#Headers],[13]])</f>
        <v>0</v>
      </c>
      <c r="R40" s="10">
        <f>SUMIFS(IsQList,IsIList,Table_ExternalData_15[[#This Row],[item_key]],IsITypeList,Table_ExternalData_15[[#This Row],[IType]],IsDList,Table_ExternalData_15[[#Headers],[14]])</f>
        <v>0</v>
      </c>
      <c r="S40" s="10">
        <f>SUMIFS(IsQList,IsIList,Table_ExternalData_15[[#This Row],[item_key]],IsITypeList,Table_ExternalData_15[[#This Row],[IType]],IsDList,Table_ExternalData_15[[#Headers],[15]])</f>
        <v>0</v>
      </c>
      <c r="T40" s="10">
        <f>SUMIFS(IsQList,IsIList,Table_ExternalData_15[[#This Row],[item_key]],IsITypeList,Table_ExternalData_15[[#This Row],[IType]],IsDList,Table_ExternalData_15[[#Headers],[16]])</f>
        <v>0</v>
      </c>
      <c r="U40" s="10">
        <f>SUMIFS(IsQList,IsIList,Table_ExternalData_15[[#This Row],[item_key]],IsITypeList,Table_ExternalData_15[[#This Row],[IType]],IsDList,Table_ExternalData_15[[#Headers],[17]])</f>
        <v>0</v>
      </c>
      <c r="V40" s="10">
        <f>SUMIFS(IsQList,IsIList,Table_ExternalData_15[[#This Row],[item_key]],IsITypeList,Table_ExternalData_15[[#This Row],[IType]],IsDList,Table_ExternalData_15[[#Headers],[18]])</f>
        <v>0</v>
      </c>
      <c r="W40" s="10">
        <f>SUMIFS(IsQList,IsIList,Table_ExternalData_15[[#This Row],[item_key]],IsITypeList,Table_ExternalData_15[[#This Row],[IType]],IsDList,Table_ExternalData_15[[#Headers],[19]])</f>
        <v>0</v>
      </c>
      <c r="X40" s="10">
        <f>SUMIFS(IsQList,IsIList,Table_ExternalData_15[[#This Row],[item_key]],IsITypeList,Table_ExternalData_15[[#This Row],[IType]],IsDList,Table_ExternalData_15[[#Headers],[20]])</f>
        <v>0</v>
      </c>
      <c r="Y40" s="10">
        <f>SUMIFS(IsQList,IsIList,Table_ExternalData_15[[#This Row],[item_key]],IsITypeList,Table_ExternalData_15[[#This Row],[IType]],IsDList,Table_ExternalData_15[[#Headers],[21]])</f>
        <v>0</v>
      </c>
      <c r="Z40" s="10">
        <f>SUMIFS(IsQList,IsIList,Table_ExternalData_15[[#This Row],[item_key]],IsITypeList,Table_ExternalData_15[[#This Row],[IType]],IsDList,Table_ExternalData_15[[#Headers],[22]])</f>
        <v>0</v>
      </c>
      <c r="AA40" s="10">
        <f>SUMIFS(IsQList,IsIList,Table_ExternalData_15[[#This Row],[item_key]],IsITypeList,Table_ExternalData_15[[#This Row],[IType]],IsDList,Table_ExternalData_15[[#Headers],[23]])</f>
        <v>0</v>
      </c>
      <c r="AB40" s="10">
        <f>SUMIFS(IsQList,IsIList,Table_ExternalData_15[[#This Row],[item_key]],IsITypeList,Table_ExternalData_15[[#This Row],[IType]],IsDList,Table_ExternalData_15[[#Headers],[24]])</f>
        <v>0</v>
      </c>
      <c r="AC40" s="10">
        <f>SUMIFS(IsQList,IsIList,Table_ExternalData_15[[#This Row],[item_key]],IsITypeList,Table_ExternalData_15[[#This Row],[IType]],IsDList,Table_ExternalData_15[[#Headers],[25]])</f>
        <v>0</v>
      </c>
      <c r="AD40" s="10">
        <f>SUMIFS(IsQList,IsIList,Table_ExternalData_15[[#This Row],[item_key]],IsITypeList,Table_ExternalData_15[[#This Row],[IType]],IsDList,Table_ExternalData_15[[#Headers],[26]])</f>
        <v>0</v>
      </c>
      <c r="AE40" s="10">
        <f>SUMIFS(IsQList,IsIList,Table_ExternalData_15[[#This Row],[item_key]],IsITypeList,Table_ExternalData_15[[#This Row],[IType]],IsDList,Table_ExternalData_15[[#Headers],[27]])</f>
        <v>0</v>
      </c>
      <c r="AF40" s="10">
        <f>SUMIFS(IsQList,IsIList,Table_ExternalData_15[[#This Row],[item_key]],IsITypeList,Table_ExternalData_15[[#This Row],[IType]],IsDList,Table_ExternalData_15[[#Headers],[28]])</f>
        <v>5</v>
      </c>
      <c r="AG40" s="10">
        <f>SUMIFS(IsQList,IsIList,Table_ExternalData_15[[#This Row],[item_key]],IsITypeList,Table_ExternalData_15[[#This Row],[IType]],IsDList,Table_ExternalData_15[[#Headers],[29]])</f>
        <v>380</v>
      </c>
      <c r="AH40" s="10">
        <f>SUMIFS(IsQList,IsIList,Table_ExternalData_15[[#This Row],[item_key]],IsITypeList,Table_ExternalData_15[[#This Row],[IType]],IsDList,Table_ExternalData_15[[#Headers],[30]])</f>
        <v>0</v>
      </c>
      <c r="AI40" s="10">
        <f>SUMIFS(IsQList,IsIList,Table_ExternalData_15[[#This Row],[item_key]],IsITypeList,Table_ExternalData_15[[#This Row],[IType]],IsDList,Table_ExternalData_15[[#Headers],[31]])</f>
        <v>50</v>
      </c>
      <c r="AJ40" s="10">
        <f>SUM(Table_ExternalData_15[[#This Row],[1]:[31]])</f>
        <v>905</v>
      </c>
    </row>
    <row r="41" spans="1:36">
      <c r="A41" s="1" t="s">
        <v>1735</v>
      </c>
      <c r="B41" s="1" t="s">
        <v>1821</v>
      </c>
      <c r="C41" s="1" t="s">
        <v>1822</v>
      </c>
      <c r="D41" s="11" t="s">
        <v>2046</v>
      </c>
      <c r="E41" s="10">
        <f>SUMIFS(IsQList,IsIList,Table_ExternalData_15[[#This Row],[item_key]],IsITypeList,Table_ExternalData_15[[#This Row],[IType]],IsDList,Table_ExternalData_15[[#Headers],[1]])</f>
        <v>2</v>
      </c>
      <c r="F41" s="10">
        <f>SUMIFS(IsQList,IsIList,Table_ExternalData_15[[#This Row],[item_key]],IsITypeList,Table_ExternalData_15[[#This Row],[IType]],IsDList,Table_ExternalData_15[[#Headers],[2]])</f>
        <v>0</v>
      </c>
      <c r="G41" s="10">
        <f>SUMIFS(IsQList,IsIList,Table_ExternalData_15[[#This Row],[item_key]],IsITypeList,Table_ExternalData_15[[#This Row],[IType]],IsDList,Table_ExternalData_15[[#Headers],[3]])</f>
        <v>0</v>
      </c>
      <c r="H41" s="10">
        <f>SUMIFS(IsQList,IsIList,Table_ExternalData_15[[#This Row],[item_key]],IsITypeList,Table_ExternalData_15[[#This Row],[IType]],IsDList,Table_ExternalData_15[[#Headers],[4]])</f>
        <v>140</v>
      </c>
      <c r="I41" s="10">
        <f>SUMIFS(IsQList,IsIList,Table_ExternalData_15[[#This Row],[item_key]],IsITypeList,Table_ExternalData_15[[#This Row],[IType]],IsDList,Table_ExternalData_15[[#Headers],[5]])</f>
        <v>0</v>
      </c>
      <c r="J41" s="10">
        <f>SUMIFS(IsQList,IsIList,Table_ExternalData_15[[#This Row],[item_key]],IsITypeList,Table_ExternalData_15[[#This Row],[IType]],IsDList,Table_ExternalData_15[[#Headers],[6]])</f>
        <v>46</v>
      </c>
      <c r="K41" s="10">
        <f>SUMIFS(IsQList,IsIList,Table_ExternalData_15[[#This Row],[item_key]],IsITypeList,Table_ExternalData_15[[#This Row],[IType]],IsDList,Table_ExternalData_15[[#Headers],[7]])</f>
        <v>0</v>
      </c>
      <c r="L41" s="10">
        <f>SUMIFS(IsQList,IsIList,Table_ExternalData_15[[#This Row],[item_key]],IsITypeList,Table_ExternalData_15[[#This Row],[IType]],IsDList,Table_ExternalData_15[[#Headers],[8]])</f>
        <v>0</v>
      </c>
      <c r="M41" s="10">
        <f>SUMIFS(IsQList,IsIList,Table_ExternalData_15[[#This Row],[item_key]],IsITypeList,Table_ExternalData_15[[#This Row],[IType]],IsDList,Table_ExternalData_15[[#Headers],[9]])</f>
        <v>0</v>
      </c>
      <c r="N41" s="10">
        <f>SUMIFS(IsQList,IsIList,Table_ExternalData_15[[#This Row],[item_key]],IsITypeList,Table_ExternalData_15[[#This Row],[IType]],IsDList,Table_ExternalData_15[[#Headers],[10]])</f>
        <v>0</v>
      </c>
      <c r="O41" s="10">
        <f>SUMIFS(IsQList,IsIList,Table_ExternalData_15[[#This Row],[item_key]],IsITypeList,Table_ExternalData_15[[#This Row],[IType]],IsDList,Table_ExternalData_15[[#Headers],[11]])</f>
        <v>0</v>
      </c>
      <c r="P41" s="10">
        <f>SUMIFS(IsQList,IsIList,Table_ExternalData_15[[#This Row],[item_key]],IsITypeList,Table_ExternalData_15[[#This Row],[IType]],IsDList,Table_ExternalData_15[[#Headers],[12]])</f>
        <v>0</v>
      </c>
      <c r="Q41" s="10">
        <f>SUMIFS(IsQList,IsIList,Table_ExternalData_15[[#This Row],[item_key]],IsITypeList,Table_ExternalData_15[[#This Row],[IType]],IsDList,Table_ExternalData_15[[#Headers],[13]])</f>
        <v>0</v>
      </c>
      <c r="R41" s="10">
        <f>SUMIFS(IsQList,IsIList,Table_ExternalData_15[[#This Row],[item_key]],IsITypeList,Table_ExternalData_15[[#This Row],[IType]],IsDList,Table_ExternalData_15[[#Headers],[14]])</f>
        <v>0</v>
      </c>
      <c r="S41" s="10">
        <f>SUMIFS(IsQList,IsIList,Table_ExternalData_15[[#This Row],[item_key]],IsITypeList,Table_ExternalData_15[[#This Row],[IType]],IsDList,Table_ExternalData_15[[#Headers],[15]])</f>
        <v>0</v>
      </c>
      <c r="T41" s="10">
        <f>SUMIFS(IsQList,IsIList,Table_ExternalData_15[[#This Row],[item_key]],IsITypeList,Table_ExternalData_15[[#This Row],[IType]],IsDList,Table_ExternalData_15[[#Headers],[16]])</f>
        <v>0</v>
      </c>
      <c r="U41" s="10">
        <f>SUMIFS(IsQList,IsIList,Table_ExternalData_15[[#This Row],[item_key]],IsITypeList,Table_ExternalData_15[[#This Row],[IType]],IsDList,Table_ExternalData_15[[#Headers],[17]])</f>
        <v>0</v>
      </c>
      <c r="V41" s="10">
        <f>SUMIFS(IsQList,IsIList,Table_ExternalData_15[[#This Row],[item_key]],IsITypeList,Table_ExternalData_15[[#This Row],[IType]],IsDList,Table_ExternalData_15[[#Headers],[18]])</f>
        <v>0</v>
      </c>
      <c r="W41" s="10">
        <f>SUMIFS(IsQList,IsIList,Table_ExternalData_15[[#This Row],[item_key]],IsITypeList,Table_ExternalData_15[[#This Row],[IType]],IsDList,Table_ExternalData_15[[#Headers],[19]])</f>
        <v>0</v>
      </c>
      <c r="X41" s="10">
        <f>SUMIFS(IsQList,IsIList,Table_ExternalData_15[[#This Row],[item_key]],IsITypeList,Table_ExternalData_15[[#This Row],[IType]],IsDList,Table_ExternalData_15[[#Headers],[20]])</f>
        <v>0</v>
      </c>
      <c r="Y41" s="10">
        <f>SUMIFS(IsQList,IsIList,Table_ExternalData_15[[#This Row],[item_key]],IsITypeList,Table_ExternalData_15[[#This Row],[IType]],IsDList,Table_ExternalData_15[[#Headers],[21]])</f>
        <v>0</v>
      </c>
      <c r="Z41" s="10">
        <f>SUMIFS(IsQList,IsIList,Table_ExternalData_15[[#This Row],[item_key]],IsITypeList,Table_ExternalData_15[[#This Row],[IType]],IsDList,Table_ExternalData_15[[#Headers],[22]])</f>
        <v>0</v>
      </c>
      <c r="AA41" s="10">
        <f>SUMIFS(IsQList,IsIList,Table_ExternalData_15[[#This Row],[item_key]],IsITypeList,Table_ExternalData_15[[#This Row],[IType]],IsDList,Table_ExternalData_15[[#Headers],[23]])</f>
        <v>0</v>
      </c>
      <c r="AB41" s="10">
        <f>SUMIFS(IsQList,IsIList,Table_ExternalData_15[[#This Row],[item_key]],IsITypeList,Table_ExternalData_15[[#This Row],[IType]],IsDList,Table_ExternalData_15[[#Headers],[24]])</f>
        <v>0</v>
      </c>
      <c r="AC41" s="10">
        <f>SUMIFS(IsQList,IsIList,Table_ExternalData_15[[#This Row],[item_key]],IsITypeList,Table_ExternalData_15[[#This Row],[IType]],IsDList,Table_ExternalData_15[[#Headers],[25]])</f>
        <v>0</v>
      </c>
      <c r="AD41" s="10">
        <f>SUMIFS(IsQList,IsIList,Table_ExternalData_15[[#This Row],[item_key]],IsITypeList,Table_ExternalData_15[[#This Row],[IType]],IsDList,Table_ExternalData_15[[#Headers],[26]])</f>
        <v>0</v>
      </c>
      <c r="AE41" s="10">
        <f>SUMIFS(IsQList,IsIList,Table_ExternalData_15[[#This Row],[item_key]],IsITypeList,Table_ExternalData_15[[#This Row],[IType]],IsDList,Table_ExternalData_15[[#Headers],[27]])</f>
        <v>0</v>
      </c>
      <c r="AF41" s="10">
        <f>SUMIFS(IsQList,IsIList,Table_ExternalData_15[[#This Row],[item_key]],IsITypeList,Table_ExternalData_15[[#This Row],[IType]],IsDList,Table_ExternalData_15[[#Headers],[28]])</f>
        <v>2</v>
      </c>
      <c r="AG41" s="10">
        <f>SUMIFS(IsQList,IsIList,Table_ExternalData_15[[#This Row],[item_key]],IsITypeList,Table_ExternalData_15[[#This Row],[IType]],IsDList,Table_ExternalData_15[[#Headers],[29]])</f>
        <v>152</v>
      </c>
      <c r="AH41" s="10">
        <f>SUMIFS(IsQList,IsIList,Table_ExternalData_15[[#This Row],[item_key]],IsITypeList,Table_ExternalData_15[[#This Row],[IType]],IsDList,Table_ExternalData_15[[#Headers],[30]])</f>
        <v>0</v>
      </c>
      <c r="AI41" s="10">
        <f>SUMIFS(IsQList,IsIList,Table_ExternalData_15[[#This Row],[item_key]],IsITypeList,Table_ExternalData_15[[#This Row],[IType]],IsDList,Table_ExternalData_15[[#Headers],[31]])</f>
        <v>20</v>
      </c>
      <c r="AJ41" s="10">
        <f>SUM(Table_ExternalData_15[[#This Row],[1]:[31]])</f>
        <v>362</v>
      </c>
    </row>
    <row r="42" spans="1:36">
      <c r="A42" s="1" t="s">
        <v>1736</v>
      </c>
      <c r="B42" s="1" t="s">
        <v>1823</v>
      </c>
      <c r="C42" s="1" t="s">
        <v>1822</v>
      </c>
      <c r="D42" s="11" t="s">
        <v>2046</v>
      </c>
      <c r="E42" s="10">
        <f>SUMIFS(IsQList,IsIList,Table_ExternalData_15[[#This Row],[item_key]],IsITypeList,Table_ExternalData_15[[#This Row],[IType]],IsDList,Table_ExternalData_15[[#Headers],[1]])</f>
        <v>4</v>
      </c>
      <c r="F42" s="10">
        <f>SUMIFS(IsQList,IsIList,Table_ExternalData_15[[#This Row],[item_key]],IsITypeList,Table_ExternalData_15[[#This Row],[IType]],IsDList,Table_ExternalData_15[[#Headers],[2]])</f>
        <v>0</v>
      </c>
      <c r="G42" s="10">
        <f>SUMIFS(IsQList,IsIList,Table_ExternalData_15[[#This Row],[item_key]],IsITypeList,Table_ExternalData_15[[#This Row],[IType]],IsDList,Table_ExternalData_15[[#Headers],[3]])</f>
        <v>0</v>
      </c>
      <c r="H42" s="10">
        <f>SUMIFS(IsQList,IsIList,Table_ExternalData_15[[#This Row],[item_key]],IsITypeList,Table_ExternalData_15[[#This Row],[IType]],IsDList,Table_ExternalData_15[[#Headers],[4]])</f>
        <v>280</v>
      </c>
      <c r="I42" s="10">
        <f>SUMIFS(IsQList,IsIList,Table_ExternalData_15[[#This Row],[item_key]],IsITypeList,Table_ExternalData_15[[#This Row],[IType]],IsDList,Table_ExternalData_15[[#Headers],[5]])</f>
        <v>0</v>
      </c>
      <c r="J42" s="10">
        <f>SUMIFS(IsQList,IsIList,Table_ExternalData_15[[#This Row],[item_key]],IsITypeList,Table_ExternalData_15[[#This Row],[IType]],IsDList,Table_ExternalData_15[[#Headers],[6]])</f>
        <v>92</v>
      </c>
      <c r="K42" s="10">
        <f>SUMIFS(IsQList,IsIList,Table_ExternalData_15[[#This Row],[item_key]],IsITypeList,Table_ExternalData_15[[#This Row],[IType]],IsDList,Table_ExternalData_15[[#Headers],[7]])</f>
        <v>0</v>
      </c>
      <c r="L42" s="10">
        <f>SUMIFS(IsQList,IsIList,Table_ExternalData_15[[#This Row],[item_key]],IsITypeList,Table_ExternalData_15[[#This Row],[IType]],IsDList,Table_ExternalData_15[[#Headers],[8]])</f>
        <v>0</v>
      </c>
      <c r="M42" s="10">
        <f>SUMIFS(IsQList,IsIList,Table_ExternalData_15[[#This Row],[item_key]],IsITypeList,Table_ExternalData_15[[#This Row],[IType]],IsDList,Table_ExternalData_15[[#Headers],[9]])</f>
        <v>0</v>
      </c>
      <c r="N42" s="10">
        <f>SUMIFS(IsQList,IsIList,Table_ExternalData_15[[#This Row],[item_key]],IsITypeList,Table_ExternalData_15[[#This Row],[IType]],IsDList,Table_ExternalData_15[[#Headers],[10]])</f>
        <v>0</v>
      </c>
      <c r="O42" s="10">
        <f>SUMIFS(IsQList,IsIList,Table_ExternalData_15[[#This Row],[item_key]],IsITypeList,Table_ExternalData_15[[#This Row],[IType]],IsDList,Table_ExternalData_15[[#Headers],[11]])</f>
        <v>0</v>
      </c>
      <c r="P42" s="10">
        <f>SUMIFS(IsQList,IsIList,Table_ExternalData_15[[#This Row],[item_key]],IsITypeList,Table_ExternalData_15[[#This Row],[IType]],IsDList,Table_ExternalData_15[[#Headers],[12]])</f>
        <v>0</v>
      </c>
      <c r="Q42" s="10">
        <f>SUMIFS(IsQList,IsIList,Table_ExternalData_15[[#This Row],[item_key]],IsITypeList,Table_ExternalData_15[[#This Row],[IType]],IsDList,Table_ExternalData_15[[#Headers],[13]])</f>
        <v>0</v>
      </c>
      <c r="R42" s="10">
        <f>SUMIFS(IsQList,IsIList,Table_ExternalData_15[[#This Row],[item_key]],IsITypeList,Table_ExternalData_15[[#This Row],[IType]],IsDList,Table_ExternalData_15[[#Headers],[14]])</f>
        <v>0</v>
      </c>
      <c r="S42" s="10">
        <f>SUMIFS(IsQList,IsIList,Table_ExternalData_15[[#This Row],[item_key]],IsITypeList,Table_ExternalData_15[[#This Row],[IType]],IsDList,Table_ExternalData_15[[#Headers],[15]])</f>
        <v>0</v>
      </c>
      <c r="T42" s="10">
        <f>SUMIFS(IsQList,IsIList,Table_ExternalData_15[[#This Row],[item_key]],IsITypeList,Table_ExternalData_15[[#This Row],[IType]],IsDList,Table_ExternalData_15[[#Headers],[16]])</f>
        <v>0</v>
      </c>
      <c r="U42" s="10">
        <f>SUMIFS(IsQList,IsIList,Table_ExternalData_15[[#This Row],[item_key]],IsITypeList,Table_ExternalData_15[[#This Row],[IType]],IsDList,Table_ExternalData_15[[#Headers],[17]])</f>
        <v>0</v>
      </c>
      <c r="V42" s="10">
        <f>SUMIFS(IsQList,IsIList,Table_ExternalData_15[[#This Row],[item_key]],IsITypeList,Table_ExternalData_15[[#This Row],[IType]],IsDList,Table_ExternalData_15[[#Headers],[18]])</f>
        <v>0</v>
      </c>
      <c r="W42" s="10">
        <f>SUMIFS(IsQList,IsIList,Table_ExternalData_15[[#This Row],[item_key]],IsITypeList,Table_ExternalData_15[[#This Row],[IType]],IsDList,Table_ExternalData_15[[#Headers],[19]])</f>
        <v>0</v>
      </c>
      <c r="X42" s="10">
        <f>SUMIFS(IsQList,IsIList,Table_ExternalData_15[[#This Row],[item_key]],IsITypeList,Table_ExternalData_15[[#This Row],[IType]],IsDList,Table_ExternalData_15[[#Headers],[20]])</f>
        <v>0</v>
      </c>
      <c r="Y42" s="10">
        <f>SUMIFS(IsQList,IsIList,Table_ExternalData_15[[#This Row],[item_key]],IsITypeList,Table_ExternalData_15[[#This Row],[IType]],IsDList,Table_ExternalData_15[[#Headers],[21]])</f>
        <v>0</v>
      </c>
      <c r="Z42" s="10">
        <f>SUMIFS(IsQList,IsIList,Table_ExternalData_15[[#This Row],[item_key]],IsITypeList,Table_ExternalData_15[[#This Row],[IType]],IsDList,Table_ExternalData_15[[#Headers],[22]])</f>
        <v>0</v>
      </c>
      <c r="AA42" s="10">
        <f>SUMIFS(IsQList,IsIList,Table_ExternalData_15[[#This Row],[item_key]],IsITypeList,Table_ExternalData_15[[#This Row],[IType]],IsDList,Table_ExternalData_15[[#Headers],[23]])</f>
        <v>0</v>
      </c>
      <c r="AB42" s="10">
        <f>SUMIFS(IsQList,IsIList,Table_ExternalData_15[[#This Row],[item_key]],IsITypeList,Table_ExternalData_15[[#This Row],[IType]],IsDList,Table_ExternalData_15[[#Headers],[24]])</f>
        <v>0</v>
      </c>
      <c r="AC42" s="10">
        <f>SUMIFS(IsQList,IsIList,Table_ExternalData_15[[#This Row],[item_key]],IsITypeList,Table_ExternalData_15[[#This Row],[IType]],IsDList,Table_ExternalData_15[[#Headers],[25]])</f>
        <v>0</v>
      </c>
      <c r="AD42" s="10">
        <f>SUMIFS(IsQList,IsIList,Table_ExternalData_15[[#This Row],[item_key]],IsITypeList,Table_ExternalData_15[[#This Row],[IType]],IsDList,Table_ExternalData_15[[#Headers],[26]])</f>
        <v>0</v>
      </c>
      <c r="AE42" s="10">
        <f>SUMIFS(IsQList,IsIList,Table_ExternalData_15[[#This Row],[item_key]],IsITypeList,Table_ExternalData_15[[#This Row],[IType]],IsDList,Table_ExternalData_15[[#Headers],[27]])</f>
        <v>0</v>
      </c>
      <c r="AF42" s="10">
        <f>SUMIFS(IsQList,IsIList,Table_ExternalData_15[[#This Row],[item_key]],IsITypeList,Table_ExternalData_15[[#This Row],[IType]],IsDList,Table_ExternalData_15[[#Headers],[28]])</f>
        <v>4</v>
      </c>
      <c r="AG42" s="10">
        <f>SUMIFS(IsQList,IsIList,Table_ExternalData_15[[#This Row],[item_key]],IsITypeList,Table_ExternalData_15[[#This Row],[IType]],IsDList,Table_ExternalData_15[[#Headers],[29]])</f>
        <v>304</v>
      </c>
      <c r="AH42" s="10">
        <f>SUMIFS(IsQList,IsIList,Table_ExternalData_15[[#This Row],[item_key]],IsITypeList,Table_ExternalData_15[[#This Row],[IType]],IsDList,Table_ExternalData_15[[#Headers],[30]])</f>
        <v>0</v>
      </c>
      <c r="AI42" s="10">
        <f>SUMIFS(IsQList,IsIList,Table_ExternalData_15[[#This Row],[item_key]],IsITypeList,Table_ExternalData_15[[#This Row],[IType]],IsDList,Table_ExternalData_15[[#Headers],[31]])</f>
        <v>40</v>
      </c>
      <c r="AJ42" s="10">
        <f>SUM(Table_ExternalData_15[[#This Row],[1]:[31]])</f>
        <v>724</v>
      </c>
    </row>
    <row r="43" spans="1:36">
      <c r="A43" s="1" t="s">
        <v>2061</v>
      </c>
      <c r="B43" s="1" t="s">
        <v>2396</v>
      </c>
      <c r="C43" s="1" t="s">
        <v>2397</v>
      </c>
      <c r="D43" s="11" t="s">
        <v>2046</v>
      </c>
      <c r="E43" s="10">
        <f>SUMIFS(IsQList,IsIList,Table_ExternalData_15[[#This Row],[item_key]],IsITypeList,Table_ExternalData_15[[#This Row],[IType]],IsDList,Table_ExternalData_15[[#Headers],[1]])</f>
        <v>2</v>
      </c>
      <c r="F43" s="10">
        <f>SUMIFS(IsQList,IsIList,Table_ExternalData_15[[#This Row],[item_key]],IsITypeList,Table_ExternalData_15[[#This Row],[IType]],IsDList,Table_ExternalData_15[[#Headers],[2]])</f>
        <v>0</v>
      </c>
      <c r="G43" s="10">
        <f>SUMIFS(IsQList,IsIList,Table_ExternalData_15[[#This Row],[item_key]],IsITypeList,Table_ExternalData_15[[#This Row],[IType]],IsDList,Table_ExternalData_15[[#Headers],[3]])</f>
        <v>0</v>
      </c>
      <c r="H43" s="10">
        <f>SUMIFS(IsQList,IsIList,Table_ExternalData_15[[#This Row],[item_key]],IsITypeList,Table_ExternalData_15[[#This Row],[IType]],IsDList,Table_ExternalData_15[[#Headers],[4]])</f>
        <v>140</v>
      </c>
      <c r="I43" s="10">
        <f>SUMIFS(IsQList,IsIList,Table_ExternalData_15[[#This Row],[item_key]],IsITypeList,Table_ExternalData_15[[#This Row],[IType]],IsDList,Table_ExternalData_15[[#Headers],[5]])</f>
        <v>0</v>
      </c>
      <c r="J43" s="10">
        <f>SUMIFS(IsQList,IsIList,Table_ExternalData_15[[#This Row],[item_key]],IsITypeList,Table_ExternalData_15[[#This Row],[IType]],IsDList,Table_ExternalData_15[[#Headers],[6]])</f>
        <v>46</v>
      </c>
      <c r="K43" s="10">
        <f>SUMIFS(IsQList,IsIList,Table_ExternalData_15[[#This Row],[item_key]],IsITypeList,Table_ExternalData_15[[#This Row],[IType]],IsDList,Table_ExternalData_15[[#Headers],[7]])</f>
        <v>0</v>
      </c>
      <c r="L43" s="10">
        <f>SUMIFS(IsQList,IsIList,Table_ExternalData_15[[#This Row],[item_key]],IsITypeList,Table_ExternalData_15[[#This Row],[IType]],IsDList,Table_ExternalData_15[[#Headers],[8]])</f>
        <v>0</v>
      </c>
      <c r="M43" s="10">
        <f>SUMIFS(IsQList,IsIList,Table_ExternalData_15[[#This Row],[item_key]],IsITypeList,Table_ExternalData_15[[#This Row],[IType]],IsDList,Table_ExternalData_15[[#Headers],[9]])</f>
        <v>0</v>
      </c>
      <c r="N43" s="10">
        <f>SUMIFS(IsQList,IsIList,Table_ExternalData_15[[#This Row],[item_key]],IsITypeList,Table_ExternalData_15[[#This Row],[IType]],IsDList,Table_ExternalData_15[[#Headers],[10]])</f>
        <v>0</v>
      </c>
      <c r="O43" s="10">
        <f>SUMIFS(IsQList,IsIList,Table_ExternalData_15[[#This Row],[item_key]],IsITypeList,Table_ExternalData_15[[#This Row],[IType]],IsDList,Table_ExternalData_15[[#Headers],[11]])</f>
        <v>0</v>
      </c>
      <c r="P43" s="10">
        <f>SUMIFS(IsQList,IsIList,Table_ExternalData_15[[#This Row],[item_key]],IsITypeList,Table_ExternalData_15[[#This Row],[IType]],IsDList,Table_ExternalData_15[[#Headers],[12]])</f>
        <v>0</v>
      </c>
      <c r="Q43" s="10">
        <f>SUMIFS(IsQList,IsIList,Table_ExternalData_15[[#This Row],[item_key]],IsITypeList,Table_ExternalData_15[[#This Row],[IType]],IsDList,Table_ExternalData_15[[#Headers],[13]])</f>
        <v>0</v>
      </c>
      <c r="R43" s="10">
        <f>SUMIFS(IsQList,IsIList,Table_ExternalData_15[[#This Row],[item_key]],IsITypeList,Table_ExternalData_15[[#This Row],[IType]],IsDList,Table_ExternalData_15[[#Headers],[14]])</f>
        <v>0</v>
      </c>
      <c r="S43" s="10">
        <f>SUMIFS(IsQList,IsIList,Table_ExternalData_15[[#This Row],[item_key]],IsITypeList,Table_ExternalData_15[[#This Row],[IType]],IsDList,Table_ExternalData_15[[#Headers],[15]])</f>
        <v>0</v>
      </c>
      <c r="T43" s="10">
        <f>SUMIFS(IsQList,IsIList,Table_ExternalData_15[[#This Row],[item_key]],IsITypeList,Table_ExternalData_15[[#This Row],[IType]],IsDList,Table_ExternalData_15[[#Headers],[16]])</f>
        <v>0</v>
      </c>
      <c r="U43" s="10">
        <f>SUMIFS(IsQList,IsIList,Table_ExternalData_15[[#This Row],[item_key]],IsITypeList,Table_ExternalData_15[[#This Row],[IType]],IsDList,Table_ExternalData_15[[#Headers],[17]])</f>
        <v>0</v>
      </c>
      <c r="V43" s="10">
        <f>SUMIFS(IsQList,IsIList,Table_ExternalData_15[[#This Row],[item_key]],IsITypeList,Table_ExternalData_15[[#This Row],[IType]],IsDList,Table_ExternalData_15[[#Headers],[18]])</f>
        <v>0</v>
      </c>
      <c r="W43" s="10">
        <f>SUMIFS(IsQList,IsIList,Table_ExternalData_15[[#This Row],[item_key]],IsITypeList,Table_ExternalData_15[[#This Row],[IType]],IsDList,Table_ExternalData_15[[#Headers],[19]])</f>
        <v>0</v>
      </c>
      <c r="X43" s="10">
        <f>SUMIFS(IsQList,IsIList,Table_ExternalData_15[[#This Row],[item_key]],IsITypeList,Table_ExternalData_15[[#This Row],[IType]],IsDList,Table_ExternalData_15[[#Headers],[20]])</f>
        <v>0</v>
      </c>
      <c r="Y43" s="10">
        <f>SUMIFS(IsQList,IsIList,Table_ExternalData_15[[#This Row],[item_key]],IsITypeList,Table_ExternalData_15[[#This Row],[IType]],IsDList,Table_ExternalData_15[[#Headers],[21]])</f>
        <v>0</v>
      </c>
      <c r="Z43" s="10">
        <f>SUMIFS(IsQList,IsIList,Table_ExternalData_15[[#This Row],[item_key]],IsITypeList,Table_ExternalData_15[[#This Row],[IType]],IsDList,Table_ExternalData_15[[#Headers],[22]])</f>
        <v>0</v>
      </c>
      <c r="AA43" s="10">
        <f>SUMIFS(IsQList,IsIList,Table_ExternalData_15[[#This Row],[item_key]],IsITypeList,Table_ExternalData_15[[#This Row],[IType]],IsDList,Table_ExternalData_15[[#Headers],[23]])</f>
        <v>0</v>
      </c>
      <c r="AB43" s="10">
        <f>SUMIFS(IsQList,IsIList,Table_ExternalData_15[[#This Row],[item_key]],IsITypeList,Table_ExternalData_15[[#This Row],[IType]],IsDList,Table_ExternalData_15[[#Headers],[24]])</f>
        <v>0</v>
      </c>
      <c r="AC43" s="10">
        <f>SUMIFS(IsQList,IsIList,Table_ExternalData_15[[#This Row],[item_key]],IsITypeList,Table_ExternalData_15[[#This Row],[IType]],IsDList,Table_ExternalData_15[[#Headers],[25]])</f>
        <v>0</v>
      </c>
      <c r="AD43" s="10">
        <f>SUMIFS(IsQList,IsIList,Table_ExternalData_15[[#This Row],[item_key]],IsITypeList,Table_ExternalData_15[[#This Row],[IType]],IsDList,Table_ExternalData_15[[#Headers],[26]])</f>
        <v>0</v>
      </c>
      <c r="AE43" s="10">
        <f>SUMIFS(IsQList,IsIList,Table_ExternalData_15[[#This Row],[item_key]],IsITypeList,Table_ExternalData_15[[#This Row],[IType]],IsDList,Table_ExternalData_15[[#Headers],[27]])</f>
        <v>0</v>
      </c>
      <c r="AF43" s="10">
        <f>SUMIFS(IsQList,IsIList,Table_ExternalData_15[[#This Row],[item_key]],IsITypeList,Table_ExternalData_15[[#This Row],[IType]],IsDList,Table_ExternalData_15[[#Headers],[28]])</f>
        <v>2</v>
      </c>
      <c r="AG43" s="10">
        <f>SUMIFS(IsQList,IsIList,Table_ExternalData_15[[#This Row],[item_key]],IsITypeList,Table_ExternalData_15[[#This Row],[IType]],IsDList,Table_ExternalData_15[[#Headers],[29]])</f>
        <v>152</v>
      </c>
      <c r="AH43" s="10">
        <f>SUMIFS(IsQList,IsIList,Table_ExternalData_15[[#This Row],[item_key]],IsITypeList,Table_ExternalData_15[[#This Row],[IType]],IsDList,Table_ExternalData_15[[#Headers],[30]])</f>
        <v>0</v>
      </c>
      <c r="AI43" s="10">
        <f>SUMIFS(IsQList,IsIList,Table_ExternalData_15[[#This Row],[item_key]],IsITypeList,Table_ExternalData_15[[#This Row],[IType]],IsDList,Table_ExternalData_15[[#Headers],[31]])</f>
        <v>20</v>
      </c>
      <c r="AJ43" s="10">
        <f>SUM(Table_ExternalData_15[[#This Row],[1]:[31]])</f>
        <v>362</v>
      </c>
    </row>
    <row r="44" spans="1:36">
      <c r="A44" s="1" t="s">
        <v>2062</v>
      </c>
      <c r="B44" s="1" t="s">
        <v>2398</v>
      </c>
      <c r="C44" s="1" t="s">
        <v>1825</v>
      </c>
      <c r="D44" s="11" t="s">
        <v>2046</v>
      </c>
      <c r="E44" s="10">
        <f>SUMIFS(IsQList,IsIList,Table_ExternalData_15[[#This Row],[item_key]],IsITypeList,Table_ExternalData_15[[#This Row],[IType]],IsDList,Table_ExternalData_15[[#Headers],[1]])</f>
        <v>1</v>
      </c>
      <c r="F44" s="10">
        <f>SUMIFS(IsQList,IsIList,Table_ExternalData_15[[#This Row],[item_key]],IsITypeList,Table_ExternalData_15[[#This Row],[IType]],IsDList,Table_ExternalData_15[[#Headers],[2]])</f>
        <v>0</v>
      </c>
      <c r="G44" s="10">
        <f>SUMIFS(IsQList,IsIList,Table_ExternalData_15[[#This Row],[item_key]],IsITypeList,Table_ExternalData_15[[#This Row],[IType]],IsDList,Table_ExternalData_15[[#Headers],[3]])</f>
        <v>0</v>
      </c>
      <c r="H44" s="10">
        <f>SUMIFS(IsQList,IsIList,Table_ExternalData_15[[#This Row],[item_key]],IsITypeList,Table_ExternalData_15[[#This Row],[IType]],IsDList,Table_ExternalData_15[[#Headers],[4]])</f>
        <v>70</v>
      </c>
      <c r="I44" s="10">
        <f>SUMIFS(IsQList,IsIList,Table_ExternalData_15[[#This Row],[item_key]],IsITypeList,Table_ExternalData_15[[#This Row],[IType]],IsDList,Table_ExternalData_15[[#Headers],[5]])</f>
        <v>0</v>
      </c>
      <c r="J44" s="10">
        <f>SUMIFS(IsQList,IsIList,Table_ExternalData_15[[#This Row],[item_key]],IsITypeList,Table_ExternalData_15[[#This Row],[IType]],IsDList,Table_ExternalData_15[[#Headers],[6]])</f>
        <v>23</v>
      </c>
      <c r="K44" s="10">
        <f>SUMIFS(IsQList,IsIList,Table_ExternalData_15[[#This Row],[item_key]],IsITypeList,Table_ExternalData_15[[#This Row],[IType]],IsDList,Table_ExternalData_15[[#Headers],[7]])</f>
        <v>0</v>
      </c>
      <c r="L44" s="10">
        <f>SUMIFS(IsQList,IsIList,Table_ExternalData_15[[#This Row],[item_key]],IsITypeList,Table_ExternalData_15[[#This Row],[IType]],IsDList,Table_ExternalData_15[[#Headers],[8]])</f>
        <v>0</v>
      </c>
      <c r="M44" s="10">
        <f>SUMIFS(IsQList,IsIList,Table_ExternalData_15[[#This Row],[item_key]],IsITypeList,Table_ExternalData_15[[#This Row],[IType]],IsDList,Table_ExternalData_15[[#Headers],[9]])</f>
        <v>0</v>
      </c>
      <c r="N44" s="10">
        <f>SUMIFS(IsQList,IsIList,Table_ExternalData_15[[#This Row],[item_key]],IsITypeList,Table_ExternalData_15[[#This Row],[IType]],IsDList,Table_ExternalData_15[[#Headers],[10]])</f>
        <v>0</v>
      </c>
      <c r="O44" s="10">
        <f>SUMIFS(IsQList,IsIList,Table_ExternalData_15[[#This Row],[item_key]],IsITypeList,Table_ExternalData_15[[#This Row],[IType]],IsDList,Table_ExternalData_15[[#Headers],[11]])</f>
        <v>0</v>
      </c>
      <c r="P44" s="10">
        <f>SUMIFS(IsQList,IsIList,Table_ExternalData_15[[#This Row],[item_key]],IsITypeList,Table_ExternalData_15[[#This Row],[IType]],IsDList,Table_ExternalData_15[[#Headers],[12]])</f>
        <v>0</v>
      </c>
      <c r="Q44" s="10">
        <f>SUMIFS(IsQList,IsIList,Table_ExternalData_15[[#This Row],[item_key]],IsITypeList,Table_ExternalData_15[[#This Row],[IType]],IsDList,Table_ExternalData_15[[#Headers],[13]])</f>
        <v>0</v>
      </c>
      <c r="R44" s="10">
        <f>SUMIFS(IsQList,IsIList,Table_ExternalData_15[[#This Row],[item_key]],IsITypeList,Table_ExternalData_15[[#This Row],[IType]],IsDList,Table_ExternalData_15[[#Headers],[14]])</f>
        <v>0</v>
      </c>
      <c r="S44" s="10">
        <f>SUMIFS(IsQList,IsIList,Table_ExternalData_15[[#This Row],[item_key]],IsITypeList,Table_ExternalData_15[[#This Row],[IType]],IsDList,Table_ExternalData_15[[#Headers],[15]])</f>
        <v>0</v>
      </c>
      <c r="T44" s="10">
        <f>SUMIFS(IsQList,IsIList,Table_ExternalData_15[[#This Row],[item_key]],IsITypeList,Table_ExternalData_15[[#This Row],[IType]],IsDList,Table_ExternalData_15[[#Headers],[16]])</f>
        <v>0</v>
      </c>
      <c r="U44" s="10">
        <f>SUMIFS(IsQList,IsIList,Table_ExternalData_15[[#This Row],[item_key]],IsITypeList,Table_ExternalData_15[[#This Row],[IType]],IsDList,Table_ExternalData_15[[#Headers],[17]])</f>
        <v>0</v>
      </c>
      <c r="V44" s="10">
        <f>SUMIFS(IsQList,IsIList,Table_ExternalData_15[[#This Row],[item_key]],IsITypeList,Table_ExternalData_15[[#This Row],[IType]],IsDList,Table_ExternalData_15[[#Headers],[18]])</f>
        <v>0</v>
      </c>
      <c r="W44" s="10">
        <f>SUMIFS(IsQList,IsIList,Table_ExternalData_15[[#This Row],[item_key]],IsITypeList,Table_ExternalData_15[[#This Row],[IType]],IsDList,Table_ExternalData_15[[#Headers],[19]])</f>
        <v>0</v>
      </c>
      <c r="X44" s="10">
        <f>SUMIFS(IsQList,IsIList,Table_ExternalData_15[[#This Row],[item_key]],IsITypeList,Table_ExternalData_15[[#This Row],[IType]],IsDList,Table_ExternalData_15[[#Headers],[20]])</f>
        <v>0</v>
      </c>
      <c r="Y44" s="10">
        <f>SUMIFS(IsQList,IsIList,Table_ExternalData_15[[#This Row],[item_key]],IsITypeList,Table_ExternalData_15[[#This Row],[IType]],IsDList,Table_ExternalData_15[[#Headers],[21]])</f>
        <v>0</v>
      </c>
      <c r="Z44" s="10">
        <f>SUMIFS(IsQList,IsIList,Table_ExternalData_15[[#This Row],[item_key]],IsITypeList,Table_ExternalData_15[[#This Row],[IType]],IsDList,Table_ExternalData_15[[#Headers],[22]])</f>
        <v>0</v>
      </c>
      <c r="AA44" s="10">
        <f>SUMIFS(IsQList,IsIList,Table_ExternalData_15[[#This Row],[item_key]],IsITypeList,Table_ExternalData_15[[#This Row],[IType]],IsDList,Table_ExternalData_15[[#Headers],[23]])</f>
        <v>0</v>
      </c>
      <c r="AB44" s="10">
        <f>SUMIFS(IsQList,IsIList,Table_ExternalData_15[[#This Row],[item_key]],IsITypeList,Table_ExternalData_15[[#This Row],[IType]],IsDList,Table_ExternalData_15[[#Headers],[24]])</f>
        <v>0</v>
      </c>
      <c r="AC44" s="10">
        <f>SUMIFS(IsQList,IsIList,Table_ExternalData_15[[#This Row],[item_key]],IsITypeList,Table_ExternalData_15[[#This Row],[IType]],IsDList,Table_ExternalData_15[[#Headers],[25]])</f>
        <v>0</v>
      </c>
      <c r="AD44" s="10">
        <f>SUMIFS(IsQList,IsIList,Table_ExternalData_15[[#This Row],[item_key]],IsITypeList,Table_ExternalData_15[[#This Row],[IType]],IsDList,Table_ExternalData_15[[#Headers],[26]])</f>
        <v>0</v>
      </c>
      <c r="AE44" s="10">
        <f>SUMIFS(IsQList,IsIList,Table_ExternalData_15[[#This Row],[item_key]],IsITypeList,Table_ExternalData_15[[#This Row],[IType]],IsDList,Table_ExternalData_15[[#Headers],[27]])</f>
        <v>0</v>
      </c>
      <c r="AF44" s="10">
        <f>SUMIFS(IsQList,IsIList,Table_ExternalData_15[[#This Row],[item_key]],IsITypeList,Table_ExternalData_15[[#This Row],[IType]],IsDList,Table_ExternalData_15[[#Headers],[28]])</f>
        <v>1</v>
      </c>
      <c r="AG44" s="10">
        <f>SUMIFS(IsQList,IsIList,Table_ExternalData_15[[#This Row],[item_key]],IsITypeList,Table_ExternalData_15[[#This Row],[IType]],IsDList,Table_ExternalData_15[[#Headers],[29]])</f>
        <v>76</v>
      </c>
      <c r="AH44" s="10">
        <f>SUMIFS(IsQList,IsIList,Table_ExternalData_15[[#This Row],[item_key]],IsITypeList,Table_ExternalData_15[[#This Row],[IType]],IsDList,Table_ExternalData_15[[#Headers],[30]])</f>
        <v>0</v>
      </c>
      <c r="AI44" s="10">
        <f>SUMIFS(IsQList,IsIList,Table_ExternalData_15[[#This Row],[item_key]],IsITypeList,Table_ExternalData_15[[#This Row],[IType]],IsDList,Table_ExternalData_15[[#Headers],[31]])</f>
        <v>10</v>
      </c>
      <c r="AJ44" s="10">
        <f>SUM(Table_ExternalData_15[[#This Row],[1]:[31]])</f>
        <v>181</v>
      </c>
    </row>
    <row r="45" spans="1:36">
      <c r="A45" s="1" t="s">
        <v>2063</v>
      </c>
      <c r="B45" s="1" t="s">
        <v>2399</v>
      </c>
      <c r="C45" s="1" t="s">
        <v>1825</v>
      </c>
      <c r="D45" s="11" t="s">
        <v>2046</v>
      </c>
      <c r="E45" s="10">
        <f>SUMIFS(IsQList,IsIList,Table_ExternalData_15[[#This Row],[item_key]],IsITypeList,Table_ExternalData_15[[#This Row],[IType]],IsDList,Table_ExternalData_15[[#Headers],[1]])</f>
        <v>1</v>
      </c>
      <c r="F45" s="10">
        <f>SUMIFS(IsQList,IsIList,Table_ExternalData_15[[#This Row],[item_key]],IsITypeList,Table_ExternalData_15[[#This Row],[IType]],IsDList,Table_ExternalData_15[[#Headers],[2]])</f>
        <v>0</v>
      </c>
      <c r="G45" s="10">
        <f>SUMIFS(IsQList,IsIList,Table_ExternalData_15[[#This Row],[item_key]],IsITypeList,Table_ExternalData_15[[#This Row],[IType]],IsDList,Table_ExternalData_15[[#Headers],[3]])</f>
        <v>0</v>
      </c>
      <c r="H45" s="10">
        <f>SUMIFS(IsQList,IsIList,Table_ExternalData_15[[#This Row],[item_key]],IsITypeList,Table_ExternalData_15[[#This Row],[IType]],IsDList,Table_ExternalData_15[[#Headers],[4]])</f>
        <v>70</v>
      </c>
      <c r="I45" s="10">
        <f>SUMIFS(IsQList,IsIList,Table_ExternalData_15[[#This Row],[item_key]],IsITypeList,Table_ExternalData_15[[#This Row],[IType]],IsDList,Table_ExternalData_15[[#Headers],[5]])</f>
        <v>0</v>
      </c>
      <c r="J45" s="10">
        <f>SUMIFS(IsQList,IsIList,Table_ExternalData_15[[#This Row],[item_key]],IsITypeList,Table_ExternalData_15[[#This Row],[IType]],IsDList,Table_ExternalData_15[[#Headers],[6]])</f>
        <v>23</v>
      </c>
      <c r="K45" s="10">
        <f>SUMIFS(IsQList,IsIList,Table_ExternalData_15[[#This Row],[item_key]],IsITypeList,Table_ExternalData_15[[#This Row],[IType]],IsDList,Table_ExternalData_15[[#Headers],[7]])</f>
        <v>0</v>
      </c>
      <c r="L45" s="10">
        <f>SUMIFS(IsQList,IsIList,Table_ExternalData_15[[#This Row],[item_key]],IsITypeList,Table_ExternalData_15[[#This Row],[IType]],IsDList,Table_ExternalData_15[[#Headers],[8]])</f>
        <v>0</v>
      </c>
      <c r="M45" s="10">
        <f>SUMIFS(IsQList,IsIList,Table_ExternalData_15[[#This Row],[item_key]],IsITypeList,Table_ExternalData_15[[#This Row],[IType]],IsDList,Table_ExternalData_15[[#Headers],[9]])</f>
        <v>0</v>
      </c>
      <c r="N45" s="10">
        <f>SUMIFS(IsQList,IsIList,Table_ExternalData_15[[#This Row],[item_key]],IsITypeList,Table_ExternalData_15[[#This Row],[IType]],IsDList,Table_ExternalData_15[[#Headers],[10]])</f>
        <v>0</v>
      </c>
      <c r="O45" s="10">
        <f>SUMIFS(IsQList,IsIList,Table_ExternalData_15[[#This Row],[item_key]],IsITypeList,Table_ExternalData_15[[#This Row],[IType]],IsDList,Table_ExternalData_15[[#Headers],[11]])</f>
        <v>0</v>
      </c>
      <c r="P45" s="10">
        <f>SUMIFS(IsQList,IsIList,Table_ExternalData_15[[#This Row],[item_key]],IsITypeList,Table_ExternalData_15[[#This Row],[IType]],IsDList,Table_ExternalData_15[[#Headers],[12]])</f>
        <v>0</v>
      </c>
      <c r="Q45" s="10">
        <f>SUMIFS(IsQList,IsIList,Table_ExternalData_15[[#This Row],[item_key]],IsITypeList,Table_ExternalData_15[[#This Row],[IType]],IsDList,Table_ExternalData_15[[#Headers],[13]])</f>
        <v>0</v>
      </c>
      <c r="R45" s="10">
        <f>SUMIFS(IsQList,IsIList,Table_ExternalData_15[[#This Row],[item_key]],IsITypeList,Table_ExternalData_15[[#This Row],[IType]],IsDList,Table_ExternalData_15[[#Headers],[14]])</f>
        <v>0</v>
      </c>
      <c r="S45" s="10">
        <f>SUMIFS(IsQList,IsIList,Table_ExternalData_15[[#This Row],[item_key]],IsITypeList,Table_ExternalData_15[[#This Row],[IType]],IsDList,Table_ExternalData_15[[#Headers],[15]])</f>
        <v>0</v>
      </c>
      <c r="T45" s="10">
        <f>SUMIFS(IsQList,IsIList,Table_ExternalData_15[[#This Row],[item_key]],IsITypeList,Table_ExternalData_15[[#This Row],[IType]],IsDList,Table_ExternalData_15[[#Headers],[16]])</f>
        <v>0</v>
      </c>
      <c r="U45" s="10">
        <f>SUMIFS(IsQList,IsIList,Table_ExternalData_15[[#This Row],[item_key]],IsITypeList,Table_ExternalData_15[[#This Row],[IType]],IsDList,Table_ExternalData_15[[#Headers],[17]])</f>
        <v>0</v>
      </c>
      <c r="V45" s="10">
        <f>SUMIFS(IsQList,IsIList,Table_ExternalData_15[[#This Row],[item_key]],IsITypeList,Table_ExternalData_15[[#This Row],[IType]],IsDList,Table_ExternalData_15[[#Headers],[18]])</f>
        <v>0</v>
      </c>
      <c r="W45" s="10">
        <f>SUMIFS(IsQList,IsIList,Table_ExternalData_15[[#This Row],[item_key]],IsITypeList,Table_ExternalData_15[[#This Row],[IType]],IsDList,Table_ExternalData_15[[#Headers],[19]])</f>
        <v>0</v>
      </c>
      <c r="X45" s="10">
        <f>SUMIFS(IsQList,IsIList,Table_ExternalData_15[[#This Row],[item_key]],IsITypeList,Table_ExternalData_15[[#This Row],[IType]],IsDList,Table_ExternalData_15[[#Headers],[20]])</f>
        <v>0</v>
      </c>
      <c r="Y45" s="10">
        <f>SUMIFS(IsQList,IsIList,Table_ExternalData_15[[#This Row],[item_key]],IsITypeList,Table_ExternalData_15[[#This Row],[IType]],IsDList,Table_ExternalData_15[[#Headers],[21]])</f>
        <v>0</v>
      </c>
      <c r="Z45" s="10">
        <f>SUMIFS(IsQList,IsIList,Table_ExternalData_15[[#This Row],[item_key]],IsITypeList,Table_ExternalData_15[[#This Row],[IType]],IsDList,Table_ExternalData_15[[#Headers],[22]])</f>
        <v>0</v>
      </c>
      <c r="AA45" s="10">
        <f>SUMIFS(IsQList,IsIList,Table_ExternalData_15[[#This Row],[item_key]],IsITypeList,Table_ExternalData_15[[#This Row],[IType]],IsDList,Table_ExternalData_15[[#Headers],[23]])</f>
        <v>0</v>
      </c>
      <c r="AB45" s="10">
        <f>SUMIFS(IsQList,IsIList,Table_ExternalData_15[[#This Row],[item_key]],IsITypeList,Table_ExternalData_15[[#This Row],[IType]],IsDList,Table_ExternalData_15[[#Headers],[24]])</f>
        <v>0</v>
      </c>
      <c r="AC45" s="10">
        <f>SUMIFS(IsQList,IsIList,Table_ExternalData_15[[#This Row],[item_key]],IsITypeList,Table_ExternalData_15[[#This Row],[IType]],IsDList,Table_ExternalData_15[[#Headers],[25]])</f>
        <v>0</v>
      </c>
      <c r="AD45" s="10">
        <f>SUMIFS(IsQList,IsIList,Table_ExternalData_15[[#This Row],[item_key]],IsITypeList,Table_ExternalData_15[[#This Row],[IType]],IsDList,Table_ExternalData_15[[#Headers],[26]])</f>
        <v>0</v>
      </c>
      <c r="AE45" s="10">
        <f>SUMIFS(IsQList,IsIList,Table_ExternalData_15[[#This Row],[item_key]],IsITypeList,Table_ExternalData_15[[#This Row],[IType]],IsDList,Table_ExternalData_15[[#Headers],[27]])</f>
        <v>0</v>
      </c>
      <c r="AF45" s="10">
        <f>SUMIFS(IsQList,IsIList,Table_ExternalData_15[[#This Row],[item_key]],IsITypeList,Table_ExternalData_15[[#This Row],[IType]],IsDList,Table_ExternalData_15[[#Headers],[28]])</f>
        <v>1</v>
      </c>
      <c r="AG45" s="10">
        <f>SUMIFS(IsQList,IsIList,Table_ExternalData_15[[#This Row],[item_key]],IsITypeList,Table_ExternalData_15[[#This Row],[IType]],IsDList,Table_ExternalData_15[[#Headers],[29]])</f>
        <v>76</v>
      </c>
      <c r="AH45" s="10">
        <f>SUMIFS(IsQList,IsIList,Table_ExternalData_15[[#This Row],[item_key]],IsITypeList,Table_ExternalData_15[[#This Row],[IType]],IsDList,Table_ExternalData_15[[#Headers],[30]])</f>
        <v>0</v>
      </c>
      <c r="AI45" s="10">
        <f>SUMIFS(IsQList,IsIList,Table_ExternalData_15[[#This Row],[item_key]],IsITypeList,Table_ExternalData_15[[#This Row],[IType]],IsDList,Table_ExternalData_15[[#Headers],[31]])</f>
        <v>10</v>
      </c>
      <c r="AJ45" s="10">
        <f>SUM(Table_ExternalData_15[[#This Row],[1]:[31]])</f>
        <v>181</v>
      </c>
    </row>
    <row r="46" spans="1:36">
      <c r="A46" s="1" t="s">
        <v>2064</v>
      </c>
      <c r="B46" s="1" t="s">
        <v>2400</v>
      </c>
      <c r="C46" s="1" t="s">
        <v>1825</v>
      </c>
      <c r="D46" s="11" t="s">
        <v>2046</v>
      </c>
      <c r="E46" s="10">
        <f>SUMIFS(IsQList,IsIList,Table_ExternalData_15[[#This Row],[item_key]],IsITypeList,Table_ExternalData_15[[#This Row],[IType]],IsDList,Table_ExternalData_15[[#Headers],[1]])</f>
        <v>1</v>
      </c>
      <c r="F46" s="10">
        <f>SUMIFS(IsQList,IsIList,Table_ExternalData_15[[#This Row],[item_key]],IsITypeList,Table_ExternalData_15[[#This Row],[IType]],IsDList,Table_ExternalData_15[[#Headers],[2]])</f>
        <v>0</v>
      </c>
      <c r="G46" s="10">
        <f>SUMIFS(IsQList,IsIList,Table_ExternalData_15[[#This Row],[item_key]],IsITypeList,Table_ExternalData_15[[#This Row],[IType]],IsDList,Table_ExternalData_15[[#Headers],[3]])</f>
        <v>0</v>
      </c>
      <c r="H46" s="10">
        <f>SUMIFS(IsQList,IsIList,Table_ExternalData_15[[#This Row],[item_key]],IsITypeList,Table_ExternalData_15[[#This Row],[IType]],IsDList,Table_ExternalData_15[[#Headers],[4]])</f>
        <v>70</v>
      </c>
      <c r="I46" s="10">
        <f>SUMIFS(IsQList,IsIList,Table_ExternalData_15[[#This Row],[item_key]],IsITypeList,Table_ExternalData_15[[#This Row],[IType]],IsDList,Table_ExternalData_15[[#Headers],[5]])</f>
        <v>0</v>
      </c>
      <c r="J46" s="10">
        <f>SUMIFS(IsQList,IsIList,Table_ExternalData_15[[#This Row],[item_key]],IsITypeList,Table_ExternalData_15[[#This Row],[IType]],IsDList,Table_ExternalData_15[[#Headers],[6]])</f>
        <v>23</v>
      </c>
      <c r="K46" s="10">
        <f>SUMIFS(IsQList,IsIList,Table_ExternalData_15[[#This Row],[item_key]],IsITypeList,Table_ExternalData_15[[#This Row],[IType]],IsDList,Table_ExternalData_15[[#Headers],[7]])</f>
        <v>0</v>
      </c>
      <c r="L46" s="10">
        <f>SUMIFS(IsQList,IsIList,Table_ExternalData_15[[#This Row],[item_key]],IsITypeList,Table_ExternalData_15[[#This Row],[IType]],IsDList,Table_ExternalData_15[[#Headers],[8]])</f>
        <v>0</v>
      </c>
      <c r="M46" s="10">
        <f>SUMIFS(IsQList,IsIList,Table_ExternalData_15[[#This Row],[item_key]],IsITypeList,Table_ExternalData_15[[#This Row],[IType]],IsDList,Table_ExternalData_15[[#Headers],[9]])</f>
        <v>0</v>
      </c>
      <c r="N46" s="10">
        <f>SUMIFS(IsQList,IsIList,Table_ExternalData_15[[#This Row],[item_key]],IsITypeList,Table_ExternalData_15[[#This Row],[IType]],IsDList,Table_ExternalData_15[[#Headers],[10]])</f>
        <v>0</v>
      </c>
      <c r="O46" s="10">
        <f>SUMIFS(IsQList,IsIList,Table_ExternalData_15[[#This Row],[item_key]],IsITypeList,Table_ExternalData_15[[#This Row],[IType]],IsDList,Table_ExternalData_15[[#Headers],[11]])</f>
        <v>0</v>
      </c>
      <c r="P46" s="10">
        <f>SUMIFS(IsQList,IsIList,Table_ExternalData_15[[#This Row],[item_key]],IsITypeList,Table_ExternalData_15[[#This Row],[IType]],IsDList,Table_ExternalData_15[[#Headers],[12]])</f>
        <v>0</v>
      </c>
      <c r="Q46" s="10">
        <f>SUMIFS(IsQList,IsIList,Table_ExternalData_15[[#This Row],[item_key]],IsITypeList,Table_ExternalData_15[[#This Row],[IType]],IsDList,Table_ExternalData_15[[#Headers],[13]])</f>
        <v>0</v>
      </c>
      <c r="R46" s="10">
        <f>SUMIFS(IsQList,IsIList,Table_ExternalData_15[[#This Row],[item_key]],IsITypeList,Table_ExternalData_15[[#This Row],[IType]],IsDList,Table_ExternalData_15[[#Headers],[14]])</f>
        <v>0</v>
      </c>
      <c r="S46" s="10">
        <f>SUMIFS(IsQList,IsIList,Table_ExternalData_15[[#This Row],[item_key]],IsITypeList,Table_ExternalData_15[[#This Row],[IType]],IsDList,Table_ExternalData_15[[#Headers],[15]])</f>
        <v>0</v>
      </c>
      <c r="T46" s="10">
        <f>SUMIFS(IsQList,IsIList,Table_ExternalData_15[[#This Row],[item_key]],IsITypeList,Table_ExternalData_15[[#This Row],[IType]],IsDList,Table_ExternalData_15[[#Headers],[16]])</f>
        <v>0</v>
      </c>
      <c r="U46" s="10">
        <f>SUMIFS(IsQList,IsIList,Table_ExternalData_15[[#This Row],[item_key]],IsITypeList,Table_ExternalData_15[[#This Row],[IType]],IsDList,Table_ExternalData_15[[#Headers],[17]])</f>
        <v>0</v>
      </c>
      <c r="V46" s="10">
        <f>SUMIFS(IsQList,IsIList,Table_ExternalData_15[[#This Row],[item_key]],IsITypeList,Table_ExternalData_15[[#This Row],[IType]],IsDList,Table_ExternalData_15[[#Headers],[18]])</f>
        <v>0</v>
      </c>
      <c r="W46" s="10">
        <f>SUMIFS(IsQList,IsIList,Table_ExternalData_15[[#This Row],[item_key]],IsITypeList,Table_ExternalData_15[[#This Row],[IType]],IsDList,Table_ExternalData_15[[#Headers],[19]])</f>
        <v>0</v>
      </c>
      <c r="X46" s="10">
        <f>SUMIFS(IsQList,IsIList,Table_ExternalData_15[[#This Row],[item_key]],IsITypeList,Table_ExternalData_15[[#This Row],[IType]],IsDList,Table_ExternalData_15[[#Headers],[20]])</f>
        <v>0</v>
      </c>
      <c r="Y46" s="10">
        <f>SUMIFS(IsQList,IsIList,Table_ExternalData_15[[#This Row],[item_key]],IsITypeList,Table_ExternalData_15[[#This Row],[IType]],IsDList,Table_ExternalData_15[[#Headers],[21]])</f>
        <v>0</v>
      </c>
      <c r="Z46" s="10">
        <f>SUMIFS(IsQList,IsIList,Table_ExternalData_15[[#This Row],[item_key]],IsITypeList,Table_ExternalData_15[[#This Row],[IType]],IsDList,Table_ExternalData_15[[#Headers],[22]])</f>
        <v>0</v>
      </c>
      <c r="AA46" s="10">
        <f>SUMIFS(IsQList,IsIList,Table_ExternalData_15[[#This Row],[item_key]],IsITypeList,Table_ExternalData_15[[#This Row],[IType]],IsDList,Table_ExternalData_15[[#Headers],[23]])</f>
        <v>0</v>
      </c>
      <c r="AB46" s="10">
        <f>SUMIFS(IsQList,IsIList,Table_ExternalData_15[[#This Row],[item_key]],IsITypeList,Table_ExternalData_15[[#This Row],[IType]],IsDList,Table_ExternalData_15[[#Headers],[24]])</f>
        <v>0</v>
      </c>
      <c r="AC46" s="10">
        <f>SUMIFS(IsQList,IsIList,Table_ExternalData_15[[#This Row],[item_key]],IsITypeList,Table_ExternalData_15[[#This Row],[IType]],IsDList,Table_ExternalData_15[[#Headers],[25]])</f>
        <v>0</v>
      </c>
      <c r="AD46" s="10">
        <f>SUMIFS(IsQList,IsIList,Table_ExternalData_15[[#This Row],[item_key]],IsITypeList,Table_ExternalData_15[[#This Row],[IType]],IsDList,Table_ExternalData_15[[#Headers],[26]])</f>
        <v>0</v>
      </c>
      <c r="AE46" s="10">
        <f>SUMIFS(IsQList,IsIList,Table_ExternalData_15[[#This Row],[item_key]],IsITypeList,Table_ExternalData_15[[#This Row],[IType]],IsDList,Table_ExternalData_15[[#Headers],[27]])</f>
        <v>0</v>
      </c>
      <c r="AF46" s="10">
        <f>SUMIFS(IsQList,IsIList,Table_ExternalData_15[[#This Row],[item_key]],IsITypeList,Table_ExternalData_15[[#This Row],[IType]],IsDList,Table_ExternalData_15[[#Headers],[28]])</f>
        <v>1</v>
      </c>
      <c r="AG46" s="10">
        <f>SUMIFS(IsQList,IsIList,Table_ExternalData_15[[#This Row],[item_key]],IsITypeList,Table_ExternalData_15[[#This Row],[IType]],IsDList,Table_ExternalData_15[[#Headers],[29]])</f>
        <v>76</v>
      </c>
      <c r="AH46" s="10">
        <f>SUMIFS(IsQList,IsIList,Table_ExternalData_15[[#This Row],[item_key]],IsITypeList,Table_ExternalData_15[[#This Row],[IType]],IsDList,Table_ExternalData_15[[#Headers],[30]])</f>
        <v>0</v>
      </c>
      <c r="AI46" s="10">
        <f>SUMIFS(IsQList,IsIList,Table_ExternalData_15[[#This Row],[item_key]],IsITypeList,Table_ExternalData_15[[#This Row],[IType]],IsDList,Table_ExternalData_15[[#Headers],[31]])</f>
        <v>10</v>
      </c>
      <c r="AJ46" s="10">
        <f>SUM(Table_ExternalData_15[[#This Row],[1]:[31]])</f>
        <v>181</v>
      </c>
    </row>
    <row r="47" spans="1:36">
      <c r="A47" s="1" t="s">
        <v>2065</v>
      </c>
      <c r="B47" s="1" t="s">
        <v>2401</v>
      </c>
      <c r="C47" s="1" t="s">
        <v>1825</v>
      </c>
      <c r="D47" s="11" t="s">
        <v>2046</v>
      </c>
      <c r="E47" s="10">
        <f>SUMIFS(IsQList,IsIList,Table_ExternalData_15[[#This Row],[item_key]],IsITypeList,Table_ExternalData_15[[#This Row],[IType]],IsDList,Table_ExternalData_15[[#Headers],[1]])</f>
        <v>1</v>
      </c>
      <c r="F47" s="10">
        <f>SUMIFS(IsQList,IsIList,Table_ExternalData_15[[#This Row],[item_key]],IsITypeList,Table_ExternalData_15[[#This Row],[IType]],IsDList,Table_ExternalData_15[[#Headers],[2]])</f>
        <v>0</v>
      </c>
      <c r="G47" s="10">
        <f>SUMIFS(IsQList,IsIList,Table_ExternalData_15[[#This Row],[item_key]],IsITypeList,Table_ExternalData_15[[#This Row],[IType]],IsDList,Table_ExternalData_15[[#Headers],[3]])</f>
        <v>0</v>
      </c>
      <c r="H47" s="10">
        <f>SUMIFS(IsQList,IsIList,Table_ExternalData_15[[#This Row],[item_key]],IsITypeList,Table_ExternalData_15[[#This Row],[IType]],IsDList,Table_ExternalData_15[[#Headers],[4]])</f>
        <v>70</v>
      </c>
      <c r="I47" s="10">
        <f>SUMIFS(IsQList,IsIList,Table_ExternalData_15[[#This Row],[item_key]],IsITypeList,Table_ExternalData_15[[#This Row],[IType]],IsDList,Table_ExternalData_15[[#Headers],[5]])</f>
        <v>0</v>
      </c>
      <c r="J47" s="10">
        <f>SUMIFS(IsQList,IsIList,Table_ExternalData_15[[#This Row],[item_key]],IsITypeList,Table_ExternalData_15[[#This Row],[IType]],IsDList,Table_ExternalData_15[[#Headers],[6]])</f>
        <v>23</v>
      </c>
      <c r="K47" s="10">
        <f>SUMIFS(IsQList,IsIList,Table_ExternalData_15[[#This Row],[item_key]],IsITypeList,Table_ExternalData_15[[#This Row],[IType]],IsDList,Table_ExternalData_15[[#Headers],[7]])</f>
        <v>0</v>
      </c>
      <c r="L47" s="10">
        <f>SUMIFS(IsQList,IsIList,Table_ExternalData_15[[#This Row],[item_key]],IsITypeList,Table_ExternalData_15[[#This Row],[IType]],IsDList,Table_ExternalData_15[[#Headers],[8]])</f>
        <v>0</v>
      </c>
      <c r="M47" s="10">
        <f>SUMIFS(IsQList,IsIList,Table_ExternalData_15[[#This Row],[item_key]],IsITypeList,Table_ExternalData_15[[#This Row],[IType]],IsDList,Table_ExternalData_15[[#Headers],[9]])</f>
        <v>0</v>
      </c>
      <c r="N47" s="10">
        <f>SUMIFS(IsQList,IsIList,Table_ExternalData_15[[#This Row],[item_key]],IsITypeList,Table_ExternalData_15[[#This Row],[IType]],IsDList,Table_ExternalData_15[[#Headers],[10]])</f>
        <v>0</v>
      </c>
      <c r="O47" s="10">
        <f>SUMIFS(IsQList,IsIList,Table_ExternalData_15[[#This Row],[item_key]],IsITypeList,Table_ExternalData_15[[#This Row],[IType]],IsDList,Table_ExternalData_15[[#Headers],[11]])</f>
        <v>0</v>
      </c>
      <c r="P47" s="10">
        <f>SUMIFS(IsQList,IsIList,Table_ExternalData_15[[#This Row],[item_key]],IsITypeList,Table_ExternalData_15[[#This Row],[IType]],IsDList,Table_ExternalData_15[[#Headers],[12]])</f>
        <v>0</v>
      </c>
      <c r="Q47" s="10">
        <f>SUMIFS(IsQList,IsIList,Table_ExternalData_15[[#This Row],[item_key]],IsITypeList,Table_ExternalData_15[[#This Row],[IType]],IsDList,Table_ExternalData_15[[#Headers],[13]])</f>
        <v>0</v>
      </c>
      <c r="R47" s="10">
        <f>SUMIFS(IsQList,IsIList,Table_ExternalData_15[[#This Row],[item_key]],IsITypeList,Table_ExternalData_15[[#This Row],[IType]],IsDList,Table_ExternalData_15[[#Headers],[14]])</f>
        <v>0</v>
      </c>
      <c r="S47" s="10">
        <f>SUMIFS(IsQList,IsIList,Table_ExternalData_15[[#This Row],[item_key]],IsITypeList,Table_ExternalData_15[[#This Row],[IType]],IsDList,Table_ExternalData_15[[#Headers],[15]])</f>
        <v>0</v>
      </c>
      <c r="T47" s="10">
        <f>SUMIFS(IsQList,IsIList,Table_ExternalData_15[[#This Row],[item_key]],IsITypeList,Table_ExternalData_15[[#This Row],[IType]],IsDList,Table_ExternalData_15[[#Headers],[16]])</f>
        <v>0</v>
      </c>
      <c r="U47" s="10">
        <f>SUMIFS(IsQList,IsIList,Table_ExternalData_15[[#This Row],[item_key]],IsITypeList,Table_ExternalData_15[[#This Row],[IType]],IsDList,Table_ExternalData_15[[#Headers],[17]])</f>
        <v>0</v>
      </c>
      <c r="V47" s="10">
        <f>SUMIFS(IsQList,IsIList,Table_ExternalData_15[[#This Row],[item_key]],IsITypeList,Table_ExternalData_15[[#This Row],[IType]],IsDList,Table_ExternalData_15[[#Headers],[18]])</f>
        <v>0</v>
      </c>
      <c r="W47" s="10">
        <f>SUMIFS(IsQList,IsIList,Table_ExternalData_15[[#This Row],[item_key]],IsITypeList,Table_ExternalData_15[[#This Row],[IType]],IsDList,Table_ExternalData_15[[#Headers],[19]])</f>
        <v>0</v>
      </c>
      <c r="X47" s="10">
        <f>SUMIFS(IsQList,IsIList,Table_ExternalData_15[[#This Row],[item_key]],IsITypeList,Table_ExternalData_15[[#This Row],[IType]],IsDList,Table_ExternalData_15[[#Headers],[20]])</f>
        <v>0</v>
      </c>
      <c r="Y47" s="10">
        <f>SUMIFS(IsQList,IsIList,Table_ExternalData_15[[#This Row],[item_key]],IsITypeList,Table_ExternalData_15[[#This Row],[IType]],IsDList,Table_ExternalData_15[[#Headers],[21]])</f>
        <v>0</v>
      </c>
      <c r="Z47" s="10">
        <f>SUMIFS(IsQList,IsIList,Table_ExternalData_15[[#This Row],[item_key]],IsITypeList,Table_ExternalData_15[[#This Row],[IType]],IsDList,Table_ExternalData_15[[#Headers],[22]])</f>
        <v>0</v>
      </c>
      <c r="AA47" s="10">
        <f>SUMIFS(IsQList,IsIList,Table_ExternalData_15[[#This Row],[item_key]],IsITypeList,Table_ExternalData_15[[#This Row],[IType]],IsDList,Table_ExternalData_15[[#Headers],[23]])</f>
        <v>0</v>
      </c>
      <c r="AB47" s="10">
        <f>SUMIFS(IsQList,IsIList,Table_ExternalData_15[[#This Row],[item_key]],IsITypeList,Table_ExternalData_15[[#This Row],[IType]],IsDList,Table_ExternalData_15[[#Headers],[24]])</f>
        <v>0</v>
      </c>
      <c r="AC47" s="10">
        <f>SUMIFS(IsQList,IsIList,Table_ExternalData_15[[#This Row],[item_key]],IsITypeList,Table_ExternalData_15[[#This Row],[IType]],IsDList,Table_ExternalData_15[[#Headers],[25]])</f>
        <v>0</v>
      </c>
      <c r="AD47" s="10">
        <f>SUMIFS(IsQList,IsIList,Table_ExternalData_15[[#This Row],[item_key]],IsITypeList,Table_ExternalData_15[[#This Row],[IType]],IsDList,Table_ExternalData_15[[#Headers],[26]])</f>
        <v>0</v>
      </c>
      <c r="AE47" s="10">
        <f>SUMIFS(IsQList,IsIList,Table_ExternalData_15[[#This Row],[item_key]],IsITypeList,Table_ExternalData_15[[#This Row],[IType]],IsDList,Table_ExternalData_15[[#Headers],[27]])</f>
        <v>0</v>
      </c>
      <c r="AF47" s="10">
        <f>SUMIFS(IsQList,IsIList,Table_ExternalData_15[[#This Row],[item_key]],IsITypeList,Table_ExternalData_15[[#This Row],[IType]],IsDList,Table_ExternalData_15[[#Headers],[28]])</f>
        <v>1</v>
      </c>
      <c r="AG47" s="10">
        <f>SUMIFS(IsQList,IsIList,Table_ExternalData_15[[#This Row],[item_key]],IsITypeList,Table_ExternalData_15[[#This Row],[IType]],IsDList,Table_ExternalData_15[[#Headers],[29]])</f>
        <v>76</v>
      </c>
      <c r="AH47" s="10">
        <f>SUMIFS(IsQList,IsIList,Table_ExternalData_15[[#This Row],[item_key]],IsITypeList,Table_ExternalData_15[[#This Row],[IType]],IsDList,Table_ExternalData_15[[#Headers],[30]])</f>
        <v>0</v>
      </c>
      <c r="AI47" s="10">
        <f>SUMIFS(IsQList,IsIList,Table_ExternalData_15[[#This Row],[item_key]],IsITypeList,Table_ExternalData_15[[#This Row],[IType]],IsDList,Table_ExternalData_15[[#Headers],[31]])</f>
        <v>10</v>
      </c>
      <c r="AJ47" s="10">
        <f>SUM(Table_ExternalData_15[[#This Row],[1]:[31]])</f>
        <v>181</v>
      </c>
    </row>
    <row r="48" spans="1:36">
      <c r="A48" s="1" t="s">
        <v>2066</v>
      </c>
      <c r="B48" s="1" t="s">
        <v>2402</v>
      </c>
      <c r="C48" s="1" t="s">
        <v>1825</v>
      </c>
      <c r="D48" s="11" t="s">
        <v>2046</v>
      </c>
      <c r="E48" s="10">
        <f>SUMIFS(IsQList,IsIList,Table_ExternalData_15[[#This Row],[item_key]],IsITypeList,Table_ExternalData_15[[#This Row],[IType]],IsDList,Table_ExternalData_15[[#Headers],[1]])</f>
        <v>1</v>
      </c>
      <c r="F48" s="10">
        <f>SUMIFS(IsQList,IsIList,Table_ExternalData_15[[#This Row],[item_key]],IsITypeList,Table_ExternalData_15[[#This Row],[IType]],IsDList,Table_ExternalData_15[[#Headers],[2]])</f>
        <v>0</v>
      </c>
      <c r="G48" s="10">
        <f>SUMIFS(IsQList,IsIList,Table_ExternalData_15[[#This Row],[item_key]],IsITypeList,Table_ExternalData_15[[#This Row],[IType]],IsDList,Table_ExternalData_15[[#Headers],[3]])</f>
        <v>0</v>
      </c>
      <c r="H48" s="10">
        <f>SUMIFS(IsQList,IsIList,Table_ExternalData_15[[#This Row],[item_key]],IsITypeList,Table_ExternalData_15[[#This Row],[IType]],IsDList,Table_ExternalData_15[[#Headers],[4]])</f>
        <v>70</v>
      </c>
      <c r="I48" s="10">
        <f>SUMIFS(IsQList,IsIList,Table_ExternalData_15[[#This Row],[item_key]],IsITypeList,Table_ExternalData_15[[#This Row],[IType]],IsDList,Table_ExternalData_15[[#Headers],[5]])</f>
        <v>0</v>
      </c>
      <c r="J48" s="10">
        <f>SUMIFS(IsQList,IsIList,Table_ExternalData_15[[#This Row],[item_key]],IsITypeList,Table_ExternalData_15[[#This Row],[IType]],IsDList,Table_ExternalData_15[[#Headers],[6]])</f>
        <v>23</v>
      </c>
      <c r="K48" s="10">
        <f>SUMIFS(IsQList,IsIList,Table_ExternalData_15[[#This Row],[item_key]],IsITypeList,Table_ExternalData_15[[#This Row],[IType]],IsDList,Table_ExternalData_15[[#Headers],[7]])</f>
        <v>0</v>
      </c>
      <c r="L48" s="10">
        <f>SUMIFS(IsQList,IsIList,Table_ExternalData_15[[#This Row],[item_key]],IsITypeList,Table_ExternalData_15[[#This Row],[IType]],IsDList,Table_ExternalData_15[[#Headers],[8]])</f>
        <v>0</v>
      </c>
      <c r="M48" s="10">
        <f>SUMIFS(IsQList,IsIList,Table_ExternalData_15[[#This Row],[item_key]],IsITypeList,Table_ExternalData_15[[#This Row],[IType]],IsDList,Table_ExternalData_15[[#Headers],[9]])</f>
        <v>0</v>
      </c>
      <c r="N48" s="10">
        <f>SUMIFS(IsQList,IsIList,Table_ExternalData_15[[#This Row],[item_key]],IsITypeList,Table_ExternalData_15[[#This Row],[IType]],IsDList,Table_ExternalData_15[[#Headers],[10]])</f>
        <v>0</v>
      </c>
      <c r="O48" s="10">
        <f>SUMIFS(IsQList,IsIList,Table_ExternalData_15[[#This Row],[item_key]],IsITypeList,Table_ExternalData_15[[#This Row],[IType]],IsDList,Table_ExternalData_15[[#Headers],[11]])</f>
        <v>0</v>
      </c>
      <c r="P48" s="10">
        <f>SUMIFS(IsQList,IsIList,Table_ExternalData_15[[#This Row],[item_key]],IsITypeList,Table_ExternalData_15[[#This Row],[IType]],IsDList,Table_ExternalData_15[[#Headers],[12]])</f>
        <v>0</v>
      </c>
      <c r="Q48" s="10">
        <f>SUMIFS(IsQList,IsIList,Table_ExternalData_15[[#This Row],[item_key]],IsITypeList,Table_ExternalData_15[[#This Row],[IType]],IsDList,Table_ExternalData_15[[#Headers],[13]])</f>
        <v>0</v>
      </c>
      <c r="R48" s="10">
        <f>SUMIFS(IsQList,IsIList,Table_ExternalData_15[[#This Row],[item_key]],IsITypeList,Table_ExternalData_15[[#This Row],[IType]],IsDList,Table_ExternalData_15[[#Headers],[14]])</f>
        <v>0</v>
      </c>
      <c r="S48" s="10">
        <f>SUMIFS(IsQList,IsIList,Table_ExternalData_15[[#This Row],[item_key]],IsITypeList,Table_ExternalData_15[[#This Row],[IType]],IsDList,Table_ExternalData_15[[#Headers],[15]])</f>
        <v>0</v>
      </c>
      <c r="T48" s="10">
        <f>SUMIFS(IsQList,IsIList,Table_ExternalData_15[[#This Row],[item_key]],IsITypeList,Table_ExternalData_15[[#This Row],[IType]],IsDList,Table_ExternalData_15[[#Headers],[16]])</f>
        <v>0</v>
      </c>
      <c r="U48" s="10">
        <f>SUMIFS(IsQList,IsIList,Table_ExternalData_15[[#This Row],[item_key]],IsITypeList,Table_ExternalData_15[[#This Row],[IType]],IsDList,Table_ExternalData_15[[#Headers],[17]])</f>
        <v>0</v>
      </c>
      <c r="V48" s="10">
        <f>SUMIFS(IsQList,IsIList,Table_ExternalData_15[[#This Row],[item_key]],IsITypeList,Table_ExternalData_15[[#This Row],[IType]],IsDList,Table_ExternalData_15[[#Headers],[18]])</f>
        <v>0</v>
      </c>
      <c r="W48" s="10">
        <f>SUMIFS(IsQList,IsIList,Table_ExternalData_15[[#This Row],[item_key]],IsITypeList,Table_ExternalData_15[[#This Row],[IType]],IsDList,Table_ExternalData_15[[#Headers],[19]])</f>
        <v>0</v>
      </c>
      <c r="X48" s="10">
        <f>SUMIFS(IsQList,IsIList,Table_ExternalData_15[[#This Row],[item_key]],IsITypeList,Table_ExternalData_15[[#This Row],[IType]],IsDList,Table_ExternalData_15[[#Headers],[20]])</f>
        <v>0</v>
      </c>
      <c r="Y48" s="10">
        <f>SUMIFS(IsQList,IsIList,Table_ExternalData_15[[#This Row],[item_key]],IsITypeList,Table_ExternalData_15[[#This Row],[IType]],IsDList,Table_ExternalData_15[[#Headers],[21]])</f>
        <v>0</v>
      </c>
      <c r="Z48" s="10">
        <f>SUMIFS(IsQList,IsIList,Table_ExternalData_15[[#This Row],[item_key]],IsITypeList,Table_ExternalData_15[[#This Row],[IType]],IsDList,Table_ExternalData_15[[#Headers],[22]])</f>
        <v>0</v>
      </c>
      <c r="AA48" s="10">
        <f>SUMIFS(IsQList,IsIList,Table_ExternalData_15[[#This Row],[item_key]],IsITypeList,Table_ExternalData_15[[#This Row],[IType]],IsDList,Table_ExternalData_15[[#Headers],[23]])</f>
        <v>0</v>
      </c>
      <c r="AB48" s="10">
        <f>SUMIFS(IsQList,IsIList,Table_ExternalData_15[[#This Row],[item_key]],IsITypeList,Table_ExternalData_15[[#This Row],[IType]],IsDList,Table_ExternalData_15[[#Headers],[24]])</f>
        <v>0</v>
      </c>
      <c r="AC48" s="10">
        <f>SUMIFS(IsQList,IsIList,Table_ExternalData_15[[#This Row],[item_key]],IsITypeList,Table_ExternalData_15[[#This Row],[IType]],IsDList,Table_ExternalData_15[[#Headers],[25]])</f>
        <v>0</v>
      </c>
      <c r="AD48" s="10">
        <f>SUMIFS(IsQList,IsIList,Table_ExternalData_15[[#This Row],[item_key]],IsITypeList,Table_ExternalData_15[[#This Row],[IType]],IsDList,Table_ExternalData_15[[#Headers],[26]])</f>
        <v>0</v>
      </c>
      <c r="AE48" s="10">
        <f>SUMIFS(IsQList,IsIList,Table_ExternalData_15[[#This Row],[item_key]],IsITypeList,Table_ExternalData_15[[#This Row],[IType]],IsDList,Table_ExternalData_15[[#Headers],[27]])</f>
        <v>0</v>
      </c>
      <c r="AF48" s="10">
        <f>SUMIFS(IsQList,IsIList,Table_ExternalData_15[[#This Row],[item_key]],IsITypeList,Table_ExternalData_15[[#This Row],[IType]],IsDList,Table_ExternalData_15[[#Headers],[28]])</f>
        <v>1</v>
      </c>
      <c r="AG48" s="10">
        <f>SUMIFS(IsQList,IsIList,Table_ExternalData_15[[#This Row],[item_key]],IsITypeList,Table_ExternalData_15[[#This Row],[IType]],IsDList,Table_ExternalData_15[[#Headers],[29]])</f>
        <v>76</v>
      </c>
      <c r="AH48" s="10">
        <f>SUMIFS(IsQList,IsIList,Table_ExternalData_15[[#This Row],[item_key]],IsITypeList,Table_ExternalData_15[[#This Row],[IType]],IsDList,Table_ExternalData_15[[#Headers],[30]])</f>
        <v>0</v>
      </c>
      <c r="AI48" s="10">
        <f>SUMIFS(IsQList,IsIList,Table_ExternalData_15[[#This Row],[item_key]],IsITypeList,Table_ExternalData_15[[#This Row],[IType]],IsDList,Table_ExternalData_15[[#Headers],[31]])</f>
        <v>10</v>
      </c>
      <c r="AJ48" s="10">
        <f>SUM(Table_ExternalData_15[[#This Row],[1]:[31]])</f>
        <v>181</v>
      </c>
    </row>
    <row r="49" spans="1:36">
      <c r="A49" s="1" t="s">
        <v>2067</v>
      </c>
      <c r="B49" s="1" t="s">
        <v>2403</v>
      </c>
      <c r="C49" s="1" t="s">
        <v>1825</v>
      </c>
      <c r="D49" s="11" t="s">
        <v>2046</v>
      </c>
      <c r="E49" s="10">
        <f>SUMIFS(IsQList,IsIList,Table_ExternalData_15[[#This Row],[item_key]],IsITypeList,Table_ExternalData_15[[#This Row],[IType]],IsDList,Table_ExternalData_15[[#Headers],[1]])</f>
        <v>1</v>
      </c>
      <c r="F49" s="10">
        <f>SUMIFS(IsQList,IsIList,Table_ExternalData_15[[#This Row],[item_key]],IsITypeList,Table_ExternalData_15[[#This Row],[IType]],IsDList,Table_ExternalData_15[[#Headers],[2]])</f>
        <v>0</v>
      </c>
      <c r="G49" s="10">
        <f>SUMIFS(IsQList,IsIList,Table_ExternalData_15[[#This Row],[item_key]],IsITypeList,Table_ExternalData_15[[#This Row],[IType]],IsDList,Table_ExternalData_15[[#Headers],[3]])</f>
        <v>0</v>
      </c>
      <c r="H49" s="10">
        <f>SUMIFS(IsQList,IsIList,Table_ExternalData_15[[#This Row],[item_key]],IsITypeList,Table_ExternalData_15[[#This Row],[IType]],IsDList,Table_ExternalData_15[[#Headers],[4]])</f>
        <v>70</v>
      </c>
      <c r="I49" s="10">
        <f>SUMIFS(IsQList,IsIList,Table_ExternalData_15[[#This Row],[item_key]],IsITypeList,Table_ExternalData_15[[#This Row],[IType]],IsDList,Table_ExternalData_15[[#Headers],[5]])</f>
        <v>0</v>
      </c>
      <c r="J49" s="10">
        <f>SUMIFS(IsQList,IsIList,Table_ExternalData_15[[#This Row],[item_key]],IsITypeList,Table_ExternalData_15[[#This Row],[IType]],IsDList,Table_ExternalData_15[[#Headers],[6]])</f>
        <v>23</v>
      </c>
      <c r="K49" s="10">
        <f>SUMIFS(IsQList,IsIList,Table_ExternalData_15[[#This Row],[item_key]],IsITypeList,Table_ExternalData_15[[#This Row],[IType]],IsDList,Table_ExternalData_15[[#Headers],[7]])</f>
        <v>0</v>
      </c>
      <c r="L49" s="10">
        <f>SUMIFS(IsQList,IsIList,Table_ExternalData_15[[#This Row],[item_key]],IsITypeList,Table_ExternalData_15[[#This Row],[IType]],IsDList,Table_ExternalData_15[[#Headers],[8]])</f>
        <v>0</v>
      </c>
      <c r="M49" s="10">
        <f>SUMIFS(IsQList,IsIList,Table_ExternalData_15[[#This Row],[item_key]],IsITypeList,Table_ExternalData_15[[#This Row],[IType]],IsDList,Table_ExternalData_15[[#Headers],[9]])</f>
        <v>0</v>
      </c>
      <c r="N49" s="10">
        <f>SUMIFS(IsQList,IsIList,Table_ExternalData_15[[#This Row],[item_key]],IsITypeList,Table_ExternalData_15[[#This Row],[IType]],IsDList,Table_ExternalData_15[[#Headers],[10]])</f>
        <v>0</v>
      </c>
      <c r="O49" s="10">
        <f>SUMIFS(IsQList,IsIList,Table_ExternalData_15[[#This Row],[item_key]],IsITypeList,Table_ExternalData_15[[#This Row],[IType]],IsDList,Table_ExternalData_15[[#Headers],[11]])</f>
        <v>0</v>
      </c>
      <c r="P49" s="10">
        <f>SUMIFS(IsQList,IsIList,Table_ExternalData_15[[#This Row],[item_key]],IsITypeList,Table_ExternalData_15[[#This Row],[IType]],IsDList,Table_ExternalData_15[[#Headers],[12]])</f>
        <v>0</v>
      </c>
      <c r="Q49" s="10">
        <f>SUMIFS(IsQList,IsIList,Table_ExternalData_15[[#This Row],[item_key]],IsITypeList,Table_ExternalData_15[[#This Row],[IType]],IsDList,Table_ExternalData_15[[#Headers],[13]])</f>
        <v>0</v>
      </c>
      <c r="R49" s="10">
        <f>SUMIFS(IsQList,IsIList,Table_ExternalData_15[[#This Row],[item_key]],IsITypeList,Table_ExternalData_15[[#This Row],[IType]],IsDList,Table_ExternalData_15[[#Headers],[14]])</f>
        <v>0</v>
      </c>
      <c r="S49" s="10">
        <f>SUMIFS(IsQList,IsIList,Table_ExternalData_15[[#This Row],[item_key]],IsITypeList,Table_ExternalData_15[[#This Row],[IType]],IsDList,Table_ExternalData_15[[#Headers],[15]])</f>
        <v>0</v>
      </c>
      <c r="T49" s="10">
        <f>SUMIFS(IsQList,IsIList,Table_ExternalData_15[[#This Row],[item_key]],IsITypeList,Table_ExternalData_15[[#This Row],[IType]],IsDList,Table_ExternalData_15[[#Headers],[16]])</f>
        <v>0</v>
      </c>
      <c r="U49" s="10">
        <f>SUMIFS(IsQList,IsIList,Table_ExternalData_15[[#This Row],[item_key]],IsITypeList,Table_ExternalData_15[[#This Row],[IType]],IsDList,Table_ExternalData_15[[#Headers],[17]])</f>
        <v>0</v>
      </c>
      <c r="V49" s="10">
        <f>SUMIFS(IsQList,IsIList,Table_ExternalData_15[[#This Row],[item_key]],IsITypeList,Table_ExternalData_15[[#This Row],[IType]],IsDList,Table_ExternalData_15[[#Headers],[18]])</f>
        <v>0</v>
      </c>
      <c r="W49" s="10">
        <f>SUMIFS(IsQList,IsIList,Table_ExternalData_15[[#This Row],[item_key]],IsITypeList,Table_ExternalData_15[[#This Row],[IType]],IsDList,Table_ExternalData_15[[#Headers],[19]])</f>
        <v>0</v>
      </c>
      <c r="X49" s="10">
        <f>SUMIFS(IsQList,IsIList,Table_ExternalData_15[[#This Row],[item_key]],IsITypeList,Table_ExternalData_15[[#This Row],[IType]],IsDList,Table_ExternalData_15[[#Headers],[20]])</f>
        <v>0</v>
      </c>
      <c r="Y49" s="10">
        <f>SUMIFS(IsQList,IsIList,Table_ExternalData_15[[#This Row],[item_key]],IsITypeList,Table_ExternalData_15[[#This Row],[IType]],IsDList,Table_ExternalData_15[[#Headers],[21]])</f>
        <v>0</v>
      </c>
      <c r="Z49" s="10">
        <f>SUMIFS(IsQList,IsIList,Table_ExternalData_15[[#This Row],[item_key]],IsITypeList,Table_ExternalData_15[[#This Row],[IType]],IsDList,Table_ExternalData_15[[#Headers],[22]])</f>
        <v>0</v>
      </c>
      <c r="AA49" s="10">
        <f>SUMIFS(IsQList,IsIList,Table_ExternalData_15[[#This Row],[item_key]],IsITypeList,Table_ExternalData_15[[#This Row],[IType]],IsDList,Table_ExternalData_15[[#Headers],[23]])</f>
        <v>0</v>
      </c>
      <c r="AB49" s="10">
        <f>SUMIFS(IsQList,IsIList,Table_ExternalData_15[[#This Row],[item_key]],IsITypeList,Table_ExternalData_15[[#This Row],[IType]],IsDList,Table_ExternalData_15[[#Headers],[24]])</f>
        <v>0</v>
      </c>
      <c r="AC49" s="10">
        <f>SUMIFS(IsQList,IsIList,Table_ExternalData_15[[#This Row],[item_key]],IsITypeList,Table_ExternalData_15[[#This Row],[IType]],IsDList,Table_ExternalData_15[[#Headers],[25]])</f>
        <v>0</v>
      </c>
      <c r="AD49" s="10">
        <f>SUMIFS(IsQList,IsIList,Table_ExternalData_15[[#This Row],[item_key]],IsITypeList,Table_ExternalData_15[[#This Row],[IType]],IsDList,Table_ExternalData_15[[#Headers],[26]])</f>
        <v>0</v>
      </c>
      <c r="AE49" s="10">
        <f>SUMIFS(IsQList,IsIList,Table_ExternalData_15[[#This Row],[item_key]],IsITypeList,Table_ExternalData_15[[#This Row],[IType]],IsDList,Table_ExternalData_15[[#Headers],[27]])</f>
        <v>0</v>
      </c>
      <c r="AF49" s="10">
        <f>SUMIFS(IsQList,IsIList,Table_ExternalData_15[[#This Row],[item_key]],IsITypeList,Table_ExternalData_15[[#This Row],[IType]],IsDList,Table_ExternalData_15[[#Headers],[28]])</f>
        <v>1</v>
      </c>
      <c r="AG49" s="10">
        <f>SUMIFS(IsQList,IsIList,Table_ExternalData_15[[#This Row],[item_key]],IsITypeList,Table_ExternalData_15[[#This Row],[IType]],IsDList,Table_ExternalData_15[[#Headers],[29]])</f>
        <v>76</v>
      </c>
      <c r="AH49" s="10">
        <f>SUMIFS(IsQList,IsIList,Table_ExternalData_15[[#This Row],[item_key]],IsITypeList,Table_ExternalData_15[[#This Row],[IType]],IsDList,Table_ExternalData_15[[#Headers],[30]])</f>
        <v>0</v>
      </c>
      <c r="AI49" s="10">
        <f>SUMIFS(IsQList,IsIList,Table_ExternalData_15[[#This Row],[item_key]],IsITypeList,Table_ExternalData_15[[#This Row],[IType]],IsDList,Table_ExternalData_15[[#Headers],[31]])</f>
        <v>10</v>
      </c>
      <c r="AJ49" s="10">
        <f>SUM(Table_ExternalData_15[[#This Row],[1]:[31]])</f>
        <v>181</v>
      </c>
    </row>
    <row r="50" spans="1:36">
      <c r="A50" s="1" t="s">
        <v>1737</v>
      </c>
      <c r="B50" s="1" t="s">
        <v>1824</v>
      </c>
      <c r="C50" s="1" t="s">
        <v>1825</v>
      </c>
      <c r="D50" s="11" t="s">
        <v>2046</v>
      </c>
      <c r="E50" s="10">
        <f>SUMIFS(IsQList,IsIList,Table_ExternalData_15[[#This Row],[item_key]],IsITypeList,Table_ExternalData_15[[#This Row],[IType]],IsDList,Table_ExternalData_15[[#Headers],[1]])</f>
        <v>1</v>
      </c>
      <c r="F50" s="10">
        <f>SUMIFS(IsQList,IsIList,Table_ExternalData_15[[#This Row],[item_key]],IsITypeList,Table_ExternalData_15[[#This Row],[IType]],IsDList,Table_ExternalData_15[[#Headers],[2]])</f>
        <v>0</v>
      </c>
      <c r="G50" s="10">
        <f>SUMIFS(IsQList,IsIList,Table_ExternalData_15[[#This Row],[item_key]],IsITypeList,Table_ExternalData_15[[#This Row],[IType]],IsDList,Table_ExternalData_15[[#Headers],[3]])</f>
        <v>0</v>
      </c>
      <c r="H50" s="10">
        <f>SUMIFS(IsQList,IsIList,Table_ExternalData_15[[#This Row],[item_key]],IsITypeList,Table_ExternalData_15[[#This Row],[IType]],IsDList,Table_ExternalData_15[[#Headers],[4]])</f>
        <v>70</v>
      </c>
      <c r="I50" s="10">
        <f>SUMIFS(IsQList,IsIList,Table_ExternalData_15[[#This Row],[item_key]],IsITypeList,Table_ExternalData_15[[#This Row],[IType]],IsDList,Table_ExternalData_15[[#Headers],[5]])</f>
        <v>0</v>
      </c>
      <c r="J50" s="10">
        <f>SUMIFS(IsQList,IsIList,Table_ExternalData_15[[#This Row],[item_key]],IsITypeList,Table_ExternalData_15[[#This Row],[IType]],IsDList,Table_ExternalData_15[[#Headers],[6]])</f>
        <v>23</v>
      </c>
      <c r="K50" s="10">
        <f>SUMIFS(IsQList,IsIList,Table_ExternalData_15[[#This Row],[item_key]],IsITypeList,Table_ExternalData_15[[#This Row],[IType]],IsDList,Table_ExternalData_15[[#Headers],[7]])</f>
        <v>0</v>
      </c>
      <c r="L50" s="10">
        <f>SUMIFS(IsQList,IsIList,Table_ExternalData_15[[#This Row],[item_key]],IsITypeList,Table_ExternalData_15[[#This Row],[IType]],IsDList,Table_ExternalData_15[[#Headers],[8]])</f>
        <v>0</v>
      </c>
      <c r="M50" s="10">
        <f>SUMIFS(IsQList,IsIList,Table_ExternalData_15[[#This Row],[item_key]],IsITypeList,Table_ExternalData_15[[#This Row],[IType]],IsDList,Table_ExternalData_15[[#Headers],[9]])</f>
        <v>0</v>
      </c>
      <c r="N50" s="10">
        <f>SUMIFS(IsQList,IsIList,Table_ExternalData_15[[#This Row],[item_key]],IsITypeList,Table_ExternalData_15[[#This Row],[IType]],IsDList,Table_ExternalData_15[[#Headers],[10]])</f>
        <v>0</v>
      </c>
      <c r="O50" s="10">
        <f>SUMIFS(IsQList,IsIList,Table_ExternalData_15[[#This Row],[item_key]],IsITypeList,Table_ExternalData_15[[#This Row],[IType]],IsDList,Table_ExternalData_15[[#Headers],[11]])</f>
        <v>0</v>
      </c>
      <c r="P50" s="10">
        <f>SUMIFS(IsQList,IsIList,Table_ExternalData_15[[#This Row],[item_key]],IsITypeList,Table_ExternalData_15[[#This Row],[IType]],IsDList,Table_ExternalData_15[[#Headers],[12]])</f>
        <v>0</v>
      </c>
      <c r="Q50" s="10">
        <f>SUMIFS(IsQList,IsIList,Table_ExternalData_15[[#This Row],[item_key]],IsITypeList,Table_ExternalData_15[[#This Row],[IType]],IsDList,Table_ExternalData_15[[#Headers],[13]])</f>
        <v>0</v>
      </c>
      <c r="R50" s="10">
        <f>SUMIFS(IsQList,IsIList,Table_ExternalData_15[[#This Row],[item_key]],IsITypeList,Table_ExternalData_15[[#This Row],[IType]],IsDList,Table_ExternalData_15[[#Headers],[14]])</f>
        <v>0</v>
      </c>
      <c r="S50" s="10">
        <f>SUMIFS(IsQList,IsIList,Table_ExternalData_15[[#This Row],[item_key]],IsITypeList,Table_ExternalData_15[[#This Row],[IType]],IsDList,Table_ExternalData_15[[#Headers],[15]])</f>
        <v>0</v>
      </c>
      <c r="T50" s="10">
        <f>SUMIFS(IsQList,IsIList,Table_ExternalData_15[[#This Row],[item_key]],IsITypeList,Table_ExternalData_15[[#This Row],[IType]],IsDList,Table_ExternalData_15[[#Headers],[16]])</f>
        <v>0</v>
      </c>
      <c r="U50" s="10">
        <f>SUMIFS(IsQList,IsIList,Table_ExternalData_15[[#This Row],[item_key]],IsITypeList,Table_ExternalData_15[[#This Row],[IType]],IsDList,Table_ExternalData_15[[#Headers],[17]])</f>
        <v>0</v>
      </c>
      <c r="V50" s="10">
        <f>SUMIFS(IsQList,IsIList,Table_ExternalData_15[[#This Row],[item_key]],IsITypeList,Table_ExternalData_15[[#This Row],[IType]],IsDList,Table_ExternalData_15[[#Headers],[18]])</f>
        <v>0</v>
      </c>
      <c r="W50" s="10">
        <f>SUMIFS(IsQList,IsIList,Table_ExternalData_15[[#This Row],[item_key]],IsITypeList,Table_ExternalData_15[[#This Row],[IType]],IsDList,Table_ExternalData_15[[#Headers],[19]])</f>
        <v>0</v>
      </c>
      <c r="X50" s="10">
        <f>SUMIFS(IsQList,IsIList,Table_ExternalData_15[[#This Row],[item_key]],IsITypeList,Table_ExternalData_15[[#This Row],[IType]],IsDList,Table_ExternalData_15[[#Headers],[20]])</f>
        <v>0</v>
      </c>
      <c r="Y50" s="10">
        <f>SUMIFS(IsQList,IsIList,Table_ExternalData_15[[#This Row],[item_key]],IsITypeList,Table_ExternalData_15[[#This Row],[IType]],IsDList,Table_ExternalData_15[[#Headers],[21]])</f>
        <v>0</v>
      </c>
      <c r="Z50" s="10">
        <f>SUMIFS(IsQList,IsIList,Table_ExternalData_15[[#This Row],[item_key]],IsITypeList,Table_ExternalData_15[[#This Row],[IType]],IsDList,Table_ExternalData_15[[#Headers],[22]])</f>
        <v>0</v>
      </c>
      <c r="AA50" s="10">
        <f>SUMIFS(IsQList,IsIList,Table_ExternalData_15[[#This Row],[item_key]],IsITypeList,Table_ExternalData_15[[#This Row],[IType]],IsDList,Table_ExternalData_15[[#Headers],[23]])</f>
        <v>0</v>
      </c>
      <c r="AB50" s="10">
        <f>SUMIFS(IsQList,IsIList,Table_ExternalData_15[[#This Row],[item_key]],IsITypeList,Table_ExternalData_15[[#This Row],[IType]],IsDList,Table_ExternalData_15[[#Headers],[24]])</f>
        <v>0</v>
      </c>
      <c r="AC50" s="10">
        <f>SUMIFS(IsQList,IsIList,Table_ExternalData_15[[#This Row],[item_key]],IsITypeList,Table_ExternalData_15[[#This Row],[IType]],IsDList,Table_ExternalData_15[[#Headers],[25]])</f>
        <v>0</v>
      </c>
      <c r="AD50" s="10">
        <f>SUMIFS(IsQList,IsIList,Table_ExternalData_15[[#This Row],[item_key]],IsITypeList,Table_ExternalData_15[[#This Row],[IType]],IsDList,Table_ExternalData_15[[#Headers],[26]])</f>
        <v>0</v>
      </c>
      <c r="AE50" s="10">
        <f>SUMIFS(IsQList,IsIList,Table_ExternalData_15[[#This Row],[item_key]],IsITypeList,Table_ExternalData_15[[#This Row],[IType]],IsDList,Table_ExternalData_15[[#Headers],[27]])</f>
        <v>0</v>
      </c>
      <c r="AF50" s="10">
        <f>SUMIFS(IsQList,IsIList,Table_ExternalData_15[[#This Row],[item_key]],IsITypeList,Table_ExternalData_15[[#This Row],[IType]],IsDList,Table_ExternalData_15[[#Headers],[28]])</f>
        <v>1</v>
      </c>
      <c r="AG50" s="10">
        <f>SUMIFS(IsQList,IsIList,Table_ExternalData_15[[#This Row],[item_key]],IsITypeList,Table_ExternalData_15[[#This Row],[IType]],IsDList,Table_ExternalData_15[[#Headers],[29]])</f>
        <v>76</v>
      </c>
      <c r="AH50" s="10">
        <f>SUMIFS(IsQList,IsIList,Table_ExternalData_15[[#This Row],[item_key]],IsITypeList,Table_ExternalData_15[[#This Row],[IType]],IsDList,Table_ExternalData_15[[#Headers],[30]])</f>
        <v>0</v>
      </c>
      <c r="AI50" s="10">
        <f>SUMIFS(IsQList,IsIList,Table_ExternalData_15[[#This Row],[item_key]],IsITypeList,Table_ExternalData_15[[#This Row],[IType]],IsDList,Table_ExternalData_15[[#Headers],[31]])</f>
        <v>10</v>
      </c>
      <c r="AJ50" s="10">
        <f>SUM(Table_ExternalData_15[[#This Row],[1]:[31]])</f>
        <v>181</v>
      </c>
    </row>
    <row r="51" spans="1:36">
      <c r="A51" s="1" t="s">
        <v>2341</v>
      </c>
      <c r="B51" s="1" t="s">
        <v>2404</v>
      </c>
      <c r="C51" s="1" t="s">
        <v>1825</v>
      </c>
      <c r="D51" s="11" t="s">
        <v>2046</v>
      </c>
      <c r="E51" s="10">
        <f>SUMIFS(IsQList,IsIList,Table_ExternalData_15[[#This Row],[item_key]],IsITypeList,Table_ExternalData_15[[#This Row],[IType]],IsDList,Table_ExternalData_15[[#Headers],[1]])</f>
        <v>0</v>
      </c>
      <c r="F51" s="10">
        <f>SUMIFS(IsQList,IsIList,Table_ExternalData_15[[#This Row],[item_key]],IsITypeList,Table_ExternalData_15[[#This Row],[IType]],IsDList,Table_ExternalData_15[[#Headers],[2]])</f>
        <v>0</v>
      </c>
      <c r="G51" s="10">
        <f>SUMIFS(IsQList,IsIList,Table_ExternalData_15[[#This Row],[item_key]],IsITypeList,Table_ExternalData_15[[#This Row],[IType]],IsDList,Table_ExternalData_15[[#Headers],[3]])</f>
        <v>0</v>
      </c>
      <c r="H51" s="10">
        <f>SUMIFS(IsQList,IsIList,Table_ExternalData_15[[#This Row],[item_key]],IsITypeList,Table_ExternalData_15[[#This Row],[IType]],IsDList,Table_ExternalData_15[[#Headers],[4]])</f>
        <v>0</v>
      </c>
      <c r="I51" s="10">
        <f>SUMIFS(IsQList,IsIList,Table_ExternalData_15[[#This Row],[item_key]],IsITypeList,Table_ExternalData_15[[#This Row],[IType]],IsDList,Table_ExternalData_15[[#Headers],[5]])</f>
        <v>0</v>
      </c>
      <c r="J51" s="10">
        <f>SUMIFS(IsQList,IsIList,Table_ExternalData_15[[#This Row],[item_key]],IsITypeList,Table_ExternalData_15[[#This Row],[IType]],IsDList,Table_ExternalData_15[[#Headers],[6]])</f>
        <v>0</v>
      </c>
      <c r="K51" s="10">
        <f>SUMIFS(IsQList,IsIList,Table_ExternalData_15[[#This Row],[item_key]],IsITypeList,Table_ExternalData_15[[#This Row],[IType]],IsDList,Table_ExternalData_15[[#Headers],[7]])</f>
        <v>0</v>
      </c>
      <c r="L51" s="10">
        <f>SUMIFS(IsQList,IsIList,Table_ExternalData_15[[#This Row],[item_key]],IsITypeList,Table_ExternalData_15[[#This Row],[IType]],IsDList,Table_ExternalData_15[[#Headers],[8]])</f>
        <v>0</v>
      </c>
      <c r="M51" s="10">
        <f>SUMIFS(IsQList,IsIList,Table_ExternalData_15[[#This Row],[item_key]],IsITypeList,Table_ExternalData_15[[#This Row],[IType]],IsDList,Table_ExternalData_15[[#Headers],[9]])</f>
        <v>0</v>
      </c>
      <c r="N51" s="10">
        <f>SUMIFS(IsQList,IsIList,Table_ExternalData_15[[#This Row],[item_key]],IsITypeList,Table_ExternalData_15[[#This Row],[IType]],IsDList,Table_ExternalData_15[[#Headers],[10]])</f>
        <v>0</v>
      </c>
      <c r="O51" s="10">
        <f>SUMIFS(IsQList,IsIList,Table_ExternalData_15[[#This Row],[item_key]],IsITypeList,Table_ExternalData_15[[#This Row],[IType]],IsDList,Table_ExternalData_15[[#Headers],[11]])</f>
        <v>0</v>
      </c>
      <c r="P51" s="10">
        <f>SUMIFS(IsQList,IsIList,Table_ExternalData_15[[#This Row],[item_key]],IsITypeList,Table_ExternalData_15[[#This Row],[IType]],IsDList,Table_ExternalData_15[[#Headers],[12]])</f>
        <v>0</v>
      </c>
      <c r="Q51" s="10">
        <f>SUMIFS(IsQList,IsIList,Table_ExternalData_15[[#This Row],[item_key]],IsITypeList,Table_ExternalData_15[[#This Row],[IType]],IsDList,Table_ExternalData_15[[#Headers],[13]])</f>
        <v>0</v>
      </c>
      <c r="R51" s="10">
        <f>SUMIFS(IsQList,IsIList,Table_ExternalData_15[[#This Row],[item_key]],IsITypeList,Table_ExternalData_15[[#This Row],[IType]],IsDList,Table_ExternalData_15[[#Headers],[14]])</f>
        <v>0</v>
      </c>
      <c r="S51" s="10">
        <f>SUMIFS(IsQList,IsIList,Table_ExternalData_15[[#This Row],[item_key]],IsITypeList,Table_ExternalData_15[[#This Row],[IType]],IsDList,Table_ExternalData_15[[#Headers],[15]])</f>
        <v>0</v>
      </c>
      <c r="T51" s="10">
        <f>SUMIFS(IsQList,IsIList,Table_ExternalData_15[[#This Row],[item_key]],IsITypeList,Table_ExternalData_15[[#This Row],[IType]],IsDList,Table_ExternalData_15[[#Headers],[16]])</f>
        <v>0</v>
      </c>
      <c r="U51" s="10">
        <f>SUMIFS(IsQList,IsIList,Table_ExternalData_15[[#This Row],[item_key]],IsITypeList,Table_ExternalData_15[[#This Row],[IType]],IsDList,Table_ExternalData_15[[#Headers],[17]])</f>
        <v>0</v>
      </c>
      <c r="V51" s="10">
        <f>SUMIFS(IsQList,IsIList,Table_ExternalData_15[[#This Row],[item_key]],IsITypeList,Table_ExternalData_15[[#This Row],[IType]],IsDList,Table_ExternalData_15[[#Headers],[18]])</f>
        <v>0</v>
      </c>
      <c r="W51" s="10">
        <f>SUMIFS(IsQList,IsIList,Table_ExternalData_15[[#This Row],[item_key]],IsITypeList,Table_ExternalData_15[[#This Row],[IType]],IsDList,Table_ExternalData_15[[#Headers],[19]])</f>
        <v>0</v>
      </c>
      <c r="X51" s="10">
        <f>SUMIFS(IsQList,IsIList,Table_ExternalData_15[[#This Row],[item_key]],IsITypeList,Table_ExternalData_15[[#This Row],[IType]],IsDList,Table_ExternalData_15[[#Headers],[20]])</f>
        <v>0</v>
      </c>
      <c r="Y51" s="10">
        <f>SUMIFS(IsQList,IsIList,Table_ExternalData_15[[#This Row],[item_key]],IsITypeList,Table_ExternalData_15[[#This Row],[IType]],IsDList,Table_ExternalData_15[[#Headers],[21]])</f>
        <v>0</v>
      </c>
      <c r="Z51" s="10">
        <f>SUMIFS(IsQList,IsIList,Table_ExternalData_15[[#This Row],[item_key]],IsITypeList,Table_ExternalData_15[[#This Row],[IType]],IsDList,Table_ExternalData_15[[#Headers],[22]])</f>
        <v>0</v>
      </c>
      <c r="AA51" s="10">
        <f>SUMIFS(IsQList,IsIList,Table_ExternalData_15[[#This Row],[item_key]],IsITypeList,Table_ExternalData_15[[#This Row],[IType]],IsDList,Table_ExternalData_15[[#Headers],[23]])</f>
        <v>0</v>
      </c>
      <c r="AB51" s="10">
        <f>SUMIFS(IsQList,IsIList,Table_ExternalData_15[[#This Row],[item_key]],IsITypeList,Table_ExternalData_15[[#This Row],[IType]],IsDList,Table_ExternalData_15[[#Headers],[24]])</f>
        <v>0</v>
      </c>
      <c r="AC51" s="10">
        <f>SUMIFS(IsQList,IsIList,Table_ExternalData_15[[#This Row],[item_key]],IsITypeList,Table_ExternalData_15[[#This Row],[IType]],IsDList,Table_ExternalData_15[[#Headers],[25]])</f>
        <v>0</v>
      </c>
      <c r="AD51" s="10">
        <f>SUMIFS(IsQList,IsIList,Table_ExternalData_15[[#This Row],[item_key]],IsITypeList,Table_ExternalData_15[[#This Row],[IType]],IsDList,Table_ExternalData_15[[#Headers],[26]])</f>
        <v>0</v>
      </c>
      <c r="AE51" s="10">
        <f>SUMIFS(IsQList,IsIList,Table_ExternalData_15[[#This Row],[item_key]],IsITypeList,Table_ExternalData_15[[#This Row],[IType]],IsDList,Table_ExternalData_15[[#Headers],[27]])</f>
        <v>0</v>
      </c>
      <c r="AF51" s="10">
        <f>SUMIFS(IsQList,IsIList,Table_ExternalData_15[[#This Row],[item_key]],IsITypeList,Table_ExternalData_15[[#This Row],[IType]],IsDList,Table_ExternalData_15[[#Headers],[28]])</f>
        <v>200</v>
      </c>
      <c r="AG51" s="10">
        <f>SUMIFS(IsQList,IsIList,Table_ExternalData_15[[#This Row],[item_key]],IsITypeList,Table_ExternalData_15[[#This Row],[IType]],IsDList,Table_ExternalData_15[[#Headers],[29]])</f>
        <v>0</v>
      </c>
      <c r="AH51" s="10">
        <f>SUMIFS(IsQList,IsIList,Table_ExternalData_15[[#This Row],[item_key]],IsITypeList,Table_ExternalData_15[[#This Row],[IType]],IsDList,Table_ExternalData_15[[#Headers],[30]])</f>
        <v>0</v>
      </c>
      <c r="AI51" s="10">
        <f>SUMIFS(IsQList,IsIList,Table_ExternalData_15[[#This Row],[item_key]],IsITypeList,Table_ExternalData_15[[#This Row],[IType]],IsDList,Table_ExternalData_15[[#Headers],[31]])</f>
        <v>0</v>
      </c>
      <c r="AJ51" s="10">
        <f>SUM(Table_ExternalData_15[[#This Row],[1]:[31]])</f>
        <v>200</v>
      </c>
    </row>
    <row r="52" spans="1:36">
      <c r="A52" s="1" t="s">
        <v>2068</v>
      </c>
      <c r="B52" s="1" t="s">
        <v>2405</v>
      </c>
      <c r="C52" s="1" t="s">
        <v>2406</v>
      </c>
      <c r="D52" s="11" t="s">
        <v>2046</v>
      </c>
      <c r="E52" s="10">
        <f>SUMIFS(IsQList,IsIList,Table_ExternalData_15[[#This Row],[item_key]],IsITypeList,Table_ExternalData_15[[#This Row],[IType]],IsDList,Table_ExternalData_15[[#Headers],[1]])</f>
        <v>1</v>
      </c>
      <c r="F52" s="10">
        <f>SUMIFS(IsQList,IsIList,Table_ExternalData_15[[#This Row],[item_key]],IsITypeList,Table_ExternalData_15[[#This Row],[IType]],IsDList,Table_ExternalData_15[[#Headers],[2]])</f>
        <v>0</v>
      </c>
      <c r="G52" s="10">
        <f>SUMIFS(IsQList,IsIList,Table_ExternalData_15[[#This Row],[item_key]],IsITypeList,Table_ExternalData_15[[#This Row],[IType]],IsDList,Table_ExternalData_15[[#Headers],[3]])</f>
        <v>0</v>
      </c>
      <c r="H52" s="10">
        <f>SUMIFS(IsQList,IsIList,Table_ExternalData_15[[#This Row],[item_key]],IsITypeList,Table_ExternalData_15[[#This Row],[IType]],IsDList,Table_ExternalData_15[[#Headers],[4]])</f>
        <v>70</v>
      </c>
      <c r="I52" s="10">
        <f>SUMIFS(IsQList,IsIList,Table_ExternalData_15[[#This Row],[item_key]],IsITypeList,Table_ExternalData_15[[#This Row],[IType]],IsDList,Table_ExternalData_15[[#Headers],[5]])</f>
        <v>0</v>
      </c>
      <c r="J52" s="10">
        <f>SUMIFS(IsQList,IsIList,Table_ExternalData_15[[#This Row],[item_key]],IsITypeList,Table_ExternalData_15[[#This Row],[IType]],IsDList,Table_ExternalData_15[[#Headers],[6]])</f>
        <v>23</v>
      </c>
      <c r="K52" s="10">
        <f>SUMIFS(IsQList,IsIList,Table_ExternalData_15[[#This Row],[item_key]],IsITypeList,Table_ExternalData_15[[#This Row],[IType]],IsDList,Table_ExternalData_15[[#Headers],[7]])</f>
        <v>0</v>
      </c>
      <c r="L52" s="10">
        <f>SUMIFS(IsQList,IsIList,Table_ExternalData_15[[#This Row],[item_key]],IsITypeList,Table_ExternalData_15[[#This Row],[IType]],IsDList,Table_ExternalData_15[[#Headers],[8]])</f>
        <v>0</v>
      </c>
      <c r="M52" s="10">
        <f>SUMIFS(IsQList,IsIList,Table_ExternalData_15[[#This Row],[item_key]],IsITypeList,Table_ExternalData_15[[#This Row],[IType]],IsDList,Table_ExternalData_15[[#Headers],[9]])</f>
        <v>0</v>
      </c>
      <c r="N52" s="10">
        <f>SUMIFS(IsQList,IsIList,Table_ExternalData_15[[#This Row],[item_key]],IsITypeList,Table_ExternalData_15[[#This Row],[IType]],IsDList,Table_ExternalData_15[[#Headers],[10]])</f>
        <v>0</v>
      </c>
      <c r="O52" s="10">
        <f>SUMIFS(IsQList,IsIList,Table_ExternalData_15[[#This Row],[item_key]],IsITypeList,Table_ExternalData_15[[#This Row],[IType]],IsDList,Table_ExternalData_15[[#Headers],[11]])</f>
        <v>0</v>
      </c>
      <c r="P52" s="10">
        <f>SUMIFS(IsQList,IsIList,Table_ExternalData_15[[#This Row],[item_key]],IsITypeList,Table_ExternalData_15[[#This Row],[IType]],IsDList,Table_ExternalData_15[[#Headers],[12]])</f>
        <v>0</v>
      </c>
      <c r="Q52" s="10">
        <f>SUMIFS(IsQList,IsIList,Table_ExternalData_15[[#This Row],[item_key]],IsITypeList,Table_ExternalData_15[[#This Row],[IType]],IsDList,Table_ExternalData_15[[#Headers],[13]])</f>
        <v>0</v>
      </c>
      <c r="R52" s="10">
        <f>SUMIFS(IsQList,IsIList,Table_ExternalData_15[[#This Row],[item_key]],IsITypeList,Table_ExternalData_15[[#This Row],[IType]],IsDList,Table_ExternalData_15[[#Headers],[14]])</f>
        <v>0</v>
      </c>
      <c r="S52" s="10">
        <f>SUMIFS(IsQList,IsIList,Table_ExternalData_15[[#This Row],[item_key]],IsITypeList,Table_ExternalData_15[[#This Row],[IType]],IsDList,Table_ExternalData_15[[#Headers],[15]])</f>
        <v>0</v>
      </c>
      <c r="T52" s="10">
        <f>SUMIFS(IsQList,IsIList,Table_ExternalData_15[[#This Row],[item_key]],IsITypeList,Table_ExternalData_15[[#This Row],[IType]],IsDList,Table_ExternalData_15[[#Headers],[16]])</f>
        <v>0</v>
      </c>
      <c r="U52" s="10">
        <f>SUMIFS(IsQList,IsIList,Table_ExternalData_15[[#This Row],[item_key]],IsITypeList,Table_ExternalData_15[[#This Row],[IType]],IsDList,Table_ExternalData_15[[#Headers],[17]])</f>
        <v>0</v>
      </c>
      <c r="V52" s="10">
        <f>SUMIFS(IsQList,IsIList,Table_ExternalData_15[[#This Row],[item_key]],IsITypeList,Table_ExternalData_15[[#This Row],[IType]],IsDList,Table_ExternalData_15[[#Headers],[18]])</f>
        <v>0</v>
      </c>
      <c r="W52" s="10">
        <f>SUMIFS(IsQList,IsIList,Table_ExternalData_15[[#This Row],[item_key]],IsITypeList,Table_ExternalData_15[[#This Row],[IType]],IsDList,Table_ExternalData_15[[#Headers],[19]])</f>
        <v>0</v>
      </c>
      <c r="X52" s="10">
        <f>SUMIFS(IsQList,IsIList,Table_ExternalData_15[[#This Row],[item_key]],IsITypeList,Table_ExternalData_15[[#This Row],[IType]],IsDList,Table_ExternalData_15[[#Headers],[20]])</f>
        <v>0</v>
      </c>
      <c r="Y52" s="10">
        <f>SUMIFS(IsQList,IsIList,Table_ExternalData_15[[#This Row],[item_key]],IsITypeList,Table_ExternalData_15[[#This Row],[IType]],IsDList,Table_ExternalData_15[[#Headers],[21]])</f>
        <v>0</v>
      </c>
      <c r="Z52" s="10">
        <f>SUMIFS(IsQList,IsIList,Table_ExternalData_15[[#This Row],[item_key]],IsITypeList,Table_ExternalData_15[[#This Row],[IType]],IsDList,Table_ExternalData_15[[#Headers],[22]])</f>
        <v>0</v>
      </c>
      <c r="AA52" s="10">
        <f>SUMIFS(IsQList,IsIList,Table_ExternalData_15[[#This Row],[item_key]],IsITypeList,Table_ExternalData_15[[#This Row],[IType]],IsDList,Table_ExternalData_15[[#Headers],[23]])</f>
        <v>0</v>
      </c>
      <c r="AB52" s="10">
        <f>SUMIFS(IsQList,IsIList,Table_ExternalData_15[[#This Row],[item_key]],IsITypeList,Table_ExternalData_15[[#This Row],[IType]],IsDList,Table_ExternalData_15[[#Headers],[24]])</f>
        <v>0</v>
      </c>
      <c r="AC52" s="10">
        <f>SUMIFS(IsQList,IsIList,Table_ExternalData_15[[#This Row],[item_key]],IsITypeList,Table_ExternalData_15[[#This Row],[IType]],IsDList,Table_ExternalData_15[[#Headers],[25]])</f>
        <v>0</v>
      </c>
      <c r="AD52" s="10">
        <f>SUMIFS(IsQList,IsIList,Table_ExternalData_15[[#This Row],[item_key]],IsITypeList,Table_ExternalData_15[[#This Row],[IType]],IsDList,Table_ExternalData_15[[#Headers],[26]])</f>
        <v>0</v>
      </c>
      <c r="AE52" s="10">
        <f>SUMIFS(IsQList,IsIList,Table_ExternalData_15[[#This Row],[item_key]],IsITypeList,Table_ExternalData_15[[#This Row],[IType]],IsDList,Table_ExternalData_15[[#Headers],[27]])</f>
        <v>0</v>
      </c>
      <c r="AF52" s="10">
        <f>SUMIFS(IsQList,IsIList,Table_ExternalData_15[[#This Row],[item_key]],IsITypeList,Table_ExternalData_15[[#This Row],[IType]],IsDList,Table_ExternalData_15[[#Headers],[28]])</f>
        <v>1</v>
      </c>
      <c r="AG52" s="10">
        <f>SUMIFS(IsQList,IsIList,Table_ExternalData_15[[#This Row],[item_key]],IsITypeList,Table_ExternalData_15[[#This Row],[IType]],IsDList,Table_ExternalData_15[[#Headers],[29]])</f>
        <v>76</v>
      </c>
      <c r="AH52" s="10">
        <f>SUMIFS(IsQList,IsIList,Table_ExternalData_15[[#This Row],[item_key]],IsITypeList,Table_ExternalData_15[[#This Row],[IType]],IsDList,Table_ExternalData_15[[#Headers],[30]])</f>
        <v>0</v>
      </c>
      <c r="AI52" s="10">
        <f>SUMIFS(IsQList,IsIList,Table_ExternalData_15[[#This Row],[item_key]],IsITypeList,Table_ExternalData_15[[#This Row],[IType]],IsDList,Table_ExternalData_15[[#Headers],[31]])</f>
        <v>10</v>
      </c>
      <c r="AJ52" s="10">
        <f>SUM(Table_ExternalData_15[[#This Row],[1]:[31]])</f>
        <v>181</v>
      </c>
    </row>
    <row r="53" spans="1:36">
      <c r="A53" s="1" t="s">
        <v>2365</v>
      </c>
      <c r="B53" s="1" t="s">
        <v>2407</v>
      </c>
      <c r="C53" s="1" t="s">
        <v>2408</v>
      </c>
      <c r="D53" s="11" t="s">
        <v>2363</v>
      </c>
      <c r="E53" s="10">
        <f>SUMIFS(IsQList,IsIList,Table_ExternalData_15[[#This Row],[item_key]],IsITypeList,Table_ExternalData_15[[#This Row],[IType]],IsDList,Table_ExternalData_15[[#Headers],[1]])</f>
        <v>0</v>
      </c>
      <c r="F53" s="10">
        <f>SUMIFS(IsQList,IsIList,Table_ExternalData_15[[#This Row],[item_key]],IsITypeList,Table_ExternalData_15[[#This Row],[IType]],IsDList,Table_ExternalData_15[[#Headers],[2]])</f>
        <v>0</v>
      </c>
      <c r="G53" s="10">
        <f>SUMIFS(IsQList,IsIList,Table_ExternalData_15[[#This Row],[item_key]],IsITypeList,Table_ExternalData_15[[#This Row],[IType]],IsDList,Table_ExternalData_15[[#Headers],[3]])</f>
        <v>0</v>
      </c>
      <c r="H53" s="10">
        <f>SUMIFS(IsQList,IsIList,Table_ExternalData_15[[#This Row],[item_key]],IsITypeList,Table_ExternalData_15[[#This Row],[IType]],IsDList,Table_ExternalData_15[[#Headers],[4]])</f>
        <v>0</v>
      </c>
      <c r="I53" s="10">
        <f>SUMIFS(IsQList,IsIList,Table_ExternalData_15[[#This Row],[item_key]],IsITypeList,Table_ExternalData_15[[#This Row],[IType]],IsDList,Table_ExternalData_15[[#Headers],[5]])</f>
        <v>0</v>
      </c>
      <c r="J53" s="10">
        <f>SUMIFS(IsQList,IsIList,Table_ExternalData_15[[#This Row],[item_key]],IsITypeList,Table_ExternalData_15[[#This Row],[IType]],IsDList,Table_ExternalData_15[[#Headers],[6]])</f>
        <v>0</v>
      </c>
      <c r="K53" s="10">
        <f>SUMIFS(IsQList,IsIList,Table_ExternalData_15[[#This Row],[item_key]],IsITypeList,Table_ExternalData_15[[#This Row],[IType]],IsDList,Table_ExternalData_15[[#Headers],[7]])</f>
        <v>0</v>
      </c>
      <c r="L53" s="10">
        <f>SUMIFS(IsQList,IsIList,Table_ExternalData_15[[#This Row],[item_key]],IsITypeList,Table_ExternalData_15[[#This Row],[IType]],IsDList,Table_ExternalData_15[[#Headers],[8]])</f>
        <v>0</v>
      </c>
      <c r="M53" s="10">
        <f>SUMIFS(IsQList,IsIList,Table_ExternalData_15[[#This Row],[item_key]],IsITypeList,Table_ExternalData_15[[#This Row],[IType]],IsDList,Table_ExternalData_15[[#Headers],[9]])</f>
        <v>0</v>
      </c>
      <c r="N53" s="10">
        <f>SUMIFS(IsQList,IsIList,Table_ExternalData_15[[#This Row],[item_key]],IsITypeList,Table_ExternalData_15[[#This Row],[IType]],IsDList,Table_ExternalData_15[[#Headers],[10]])</f>
        <v>0</v>
      </c>
      <c r="O53" s="10">
        <f>SUMIFS(IsQList,IsIList,Table_ExternalData_15[[#This Row],[item_key]],IsITypeList,Table_ExternalData_15[[#This Row],[IType]],IsDList,Table_ExternalData_15[[#Headers],[11]])</f>
        <v>0</v>
      </c>
      <c r="P53" s="10">
        <f>SUMIFS(IsQList,IsIList,Table_ExternalData_15[[#This Row],[item_key]],IsITypeList,Table_ExternalData_15[[#This Row],[IType]],IsDList,Table_ExternalData_15[[#Headers],[12]])</f>
        <v>0</v>
      </c>
      <c r="Q53" s="10">
        <f>SUMIFS(IsQList,IsIList,Table_ExternalData_15[[#This Row],[item_key]],IsITypeList,Table_ExternalData_15[[#This Row],[IType]],IsDList,Table_ExternalData_15[[#Headers],[13]])</f>
        <v>0</v>
      </c>
      <c r="R53" s="10">
        <f>SUMIFS(IsQList,IsIList,Table_ExternalData_15[[#This Row],[item_key]],IsITypeList,Table_ExternalData_15[[#This Row],[IType]],IsDList,Table_ExternalData_15[[#Headers],[14]])</f>
        <v>0</v>
      </c>
      <c r="S53" s="10">
        <f>SUMIFS(IsQList,IsIList,Table_ExternalData_15[[#This Row],[item_key]],IsITypeList,Table_ExternalData_15[[#This Row],[IType]],IsDList,Table_ExternalData_15[[#Headers],[15]])</f>
        <v>0</v>
      </c>
      <c r="T53" s="10">
        <f>SUMIFS(IsQList,IsIList,Table_ExternalData_15[[#This Row],[item_key]],IsITypeList,Table_ExternalData_15[[#This Row],[IType]],IsDList,Table_ExternalData_15[[#Headers],[16]])</f>
        <v>0</v>
      </c>
      <c r="U53" s="10">
        <f>SUMIFS(IsQList,IsIList,Table_ExternalData_15[[#This Row],[item_key]],IsITypeList,Table_ExternalData_15[[#This Row],[IType]],IsDList,Table_ExternalData_15[[#Headers],[17]])</f>
        <v>0</v>
      </c>
      <c r="V53" s="10">
        <f>SUMIFS(IsQList,IsIList,Table_ExternalData_15[[#This Row],[item_key]],IsITypeList,Table_ExternalData_15[[#This Row],[IType]],IsDList,Table_ExternalData_15[[#Headers],[18]])</f>
        <v>0</v>
      </c>
      <c r="W53" s="10">
        <f>SUMIFS(IsQList,IsIList,Table_ExternalData_15[[#This Row],[item_key]],IsITypeList,Table_ExternalData_15[[#This Row],[IType]],IsDList,Table_ExternalData_15[[#Headers],[19]])</f>
        <v>0</v>
      </c>
      <c r="X53" s="10">
        <f>SUMIFS(IsQList,IsIList,Table_ExternalData_15[[#This Row],[item_key]],IsITypeList,Table_ExternalData_15[[#This Row],[IType]],IsDList,Table_ExternalData_15[[#Headers],[20]])</f>
        <v>0</v>
      </c>
      <c r="Y53" s="10">
        <f>SUMIFS(IsQList,IsIList,Table_ExternalData_15[[#This Row],[item_key]],IsITypeList,Table_ExternalData_15[[#This Row],[IType]],IsDList,Table_ExternalData_15[[#Headers],[21]])</f>
        <v>0</v>
      </c>
      <c r="Z53" s="10">
        <f>SUMIFS(IsQList,IsIList,Table_ExternalData_15[[#This Row],[item_key]],IsITypeList,Table_ExternalData_15[[#This Row],[IType]],IsDList,Table_ExternalData_15[[#Headers],[22]])</f>
        <v>0</v>
      </c>
      <c r="AA53" s="10">
        <f>SUMIFS(IsQList,IsIList,Table_ExternalData_15[[#This Row],[item_key]],IsITypeList,Table_ExternalData_15[[#This Row],[IType]],IsDList,Table_ExternalData_15[[#Headers],[23]])</f>
        <v>0</v>
      </c>
      <c r="AB53" s="10">
        <f>SUMIFS(IsQList,IsIList,Table_ExternalData_15[[#This Row],[item_key]],IsITypeList,Table_ExternalData_15[[#This Row],[IType]],IsDList,Table_ExternalData_15[[#Headers],[24]])</f>
        <v>0</v>
      </c>
      <c r="AC53" s="10">
        <f>SUMIFS(IsQList,IsIList,Table_ExternalData_15[[#This Row],[item_key]],IsITypeList,Table_ExternalData_15[[#This Row],[IType]],IsDList,Table_ExternalData_15[[#Headers],[25]])</f>
        <v>0</v>
      </c>
      <c r="AD53" s="10">
        <f>SUMIFS(IsQList,IsIList,Table_ExternalData_15[[#This Row],[item_key]],IsITypeList,Table_ExternalData_15[[#This Row],[IType]],IsDList,Table_ExternalData_15[[#Headers],[26]])</f>
        <v>0</v>
      </c>
      <c r="AE53" s="10">
        <f>SUMIFS(IsQList,IsIList,Table_ExternalData_15[[#This Row],[item_key]],IsITypeList,Table_ExternalData_15[[#This Row],[IType]],IsDList,Table_ExternalData_15[[#Headers],[27]])</f>
        <v>0</v>
      </c>
      <c r="AF53" s="10">
        <f>SUMIFS(IsQList,IsIList,Table_ExternalData_15[[#This Row],[item_key]],IsITypeList,Table_ExternalData_15[[#This Row],[IType]],IsDList,Table_ExternalData_15[[#Headers],[28]])</f>
        <v>0</v>
      </c>
      <c r="AG53" s="10">
        <f>SUMIFS(IsQList,IsIList,Table_ExternalData_15[[#This Row],[item_key]],IsITypeList,Table_ExternalData_15[[#This Row],[IType]],IsDList,Table_ExternalData_15[[#Headers],[29]])</f>
        <v>0</v>
      </c>
      <c r="AH53" s="10">
        <f>SUMIFS(IsQList,IsIList,Table_ExternalData_15[[#This Row],[item_key]],IsITypeList,Table_ExternalData_15[[#This Row],[IType]],IsDList,Table_ExternalData_15[[#Headers],[30]])</f>
        <v>0</v>
      </c>
      <c r="AI53" s="10">
        <f>SUMIFS(IsQList,IsIList,Table_ExternalData_15[[#This Row],[item_key]],IsITypeList,Table_ExternalData_15[[#This Row],[IType]],IsDList,Table_ExternalData_15[[#Headers],[31]])</f>
        <v>0</v>
      </c>
      <c r="AJ53" s="10">
        <f>SUM(Table_ExternalData_15[[#This Row],[1]:[31]])</f>
        <v>0</v>
      </c>
    </row>
    <row r="54" spans="1:36">
      <c r="A54" s="1" t="s">
        <v>2069</v>
      </c>
      <c r="B54" s="1" t="s">
        <v>2409</v>
      </c>
      <c r="C54" s="1" t="s">
        <v>2410</v>
      </c>
      <c r="D54" s="11" t="s">
        <v>2046</v>
      </c>
      <c r="E54" s="10">
        <f>SUMIFS(IsQList,IsIList,Table_ExternalData_15[[#This Row],[item_key]],IsITypeList,Table_ExternalData_15[[#This Row],[IType]],IsDList,Table_ExternalData_15[[#Headers],[1]])</f>
        <v>2</v>
      </c>
      <c r="F54" s="10">
        <f>SUMIFS(IsQList,IsIList,Table_ExternalData_15[[#This Row],[item_key]],IsITypeList,Table_ExternalData_15[[#This Row],[IType]],IsDList,Table_ExternalData_15[[#Headers],[2]])</f>
        <v>0</v>
      </c>
      <c r="G54" s="10">
        <f>SUMIFS(IsQList,IsIList,Table_ExternalData_15[[#This Row],[item_key]],IsITypeList,Table_ExternalData_15[[#This Row],[IType]],IsDList,Table_ExternalData_15[[#Headers],[3]])</f>
        <v>0</v>
      </c>
      <c r="H54" s="10">
        <f>SUMIFS(IsQList,IsIList,Table_ExternalData_15[[#This Row],[item_key]],IsITypeList,Table_ExternalData_15[[#This Row],[IType]],IsDList,Table_ExternalData_15[[#Headers],[4]])</f>
        <v>140</v>
      </c>
      <c r="I54" s="10">
        <f>SUMIFS(IsQList,IsIList,Table_ExternalData_15[[#This Row],[item_key]],IsITypeList,Table_ExternalData_15[[#This Row],[IType]],IsDList,Table_ExternalData_15[[#Headers],[5]])</f>
        <v>0</v>
      </c>
      <c r="J54" s="10">
        <f>SUMIFS(IsQList,IsIList,Table_ExternalData_15[[#This Row],[item_key]],IsITypeList,Table_ExternalData_15[[#This Row],[IType]],IsDList,Table_ExternalData_15[[#Headers],[6]])</f>
        <v>46</v>
      </c>
      <c r="K54" s="10">
        <f>SUMIFS(IsQList,IsIList,Table_ExternalData_15[[#This Row],[item_key]],IsITypeList,Table_ExternalData_15[[#This Row],[IType]],IsDList,Table_ExternalData_15[[#Headers],[7]])</f>
        <v>0</v>
      </c>
      <c r="L54" s="10">
        <f>SUMIFS(IsQList,IsIList,Table_ExternalData_15[[#This Row],[item_key]],IsITypeList,Table_ExternalData_15[[#This Row],[IType]],IsDList,Table_ExternalData_15[[#Headers],[8]])</f>
        <v>0</v>
      </c>
      <c r="M54" s="10">
        <f>SUMIFS(IsQList,IsIList,Table_ExternalData_15[[#This Row],[item_key]],IsITypeList,Table_ExternalData_15[[#This Row],[IType]],IsDList,Table_ExternalData_15[[#Headers],[9]])</f>
        <v>0</v>
      </c>
      <c r="N54" s="10">
        <f>SUMIFS(IsQList,IsIList,Table_ExternalData_15[[#This Row],[item_key]],IsITypeList,Table_ExternalData_15[[#This Row],[IType]],IsDList,Table_ExternalData_15[[#Headers],[10]])</f>
        <v>0</v>
      </c>
      <c r="O54" s="10">
        <f>SUMIFS(IsQList,IsIList,Table_ExternalData_15[[#This Row],[item_key]],IsITypeList,Table_ExternalData_15[[#This Row],[IType]],IsDList,Table_ExternalData_15[[#Headers],[11]])</f>
        <v>0</v>
      </c>
      <c r="P54" s="10">
        <f>SUMIFS(IsQList,IsIList,Table_ExternalData_15[[#This Row],[item_key]],IsITypeList,Table_ExternalData_15[[#This Row],[IType]],IsDList,Table_ExternalData_15[[#Headers],[12]])</f>
        <v>0</v>
      </c>
      <c r="Q54" s="10">
        <f>SUMIFS(IsQList,IsIList,Table_ExternalData_15[[#This Row],[item_key]],IsITypeList,Table_ExternalData_15[[#This Row],[IType]],IsDList,Table_ExternalData_15[[#Headers],[13]])</f>
        <v>0</v>
      </c>
      <c r="R54" s="10">
        <f>SUMIFS(IsQList,IsIList,Table_ExternalData_15[[#This Row],[item_key]],IsITypeList,Table_ExternalData_15[[#This Row],[IType]],IsDList,Table_ExternalData_15[[#Headers],[14]])</f>
        <v>0</v>
      </c>
      <c r="S54" s="10">
        <f>SUMIFS(IsQList,IsIList,Table_ExternalData_15[[#This Row],[item_key]],IsITypeList,Table_ExternalData_15[[#This Row],[IType]],IsDList,Table_ExternalData_15[[#Headers],[15]])</f>
        <v>0</v>
      </c>
      <c r="T54" s="10">
        <f>SUMIFS(IsQList,IsIList,Table_ExternalData_15[[#This Row],[item_key]],IsITypeList,Table_ExternalData_15[[#This Row],[IType]],IsDList,Table_ExternalData_15[[#Headers],[16]])</f>
        <v>0</v>
      </c>
      <c r="U54" s="10">
        <f>SUMIFS(IsQList,IsIList,Table_ExternalData_15[[#This Row],[item_key]],IsITypeList,Table_ExternalData_15[[#This Row],[IType]],IsDList,Table_ExternalData_15[[#Headers],[17]])</f>
        <v>0</v>
      </c>
      <c r="V54" s="10">
        <f>SUMIFS(IsQList,IsIList,Table_ExternalData_15[[#This Row],[item_key]],IsITypeList,Table_ExternalData_15[[#This Row],[IType]],IsDList,Table_ExternalData_15[[#Headers],[18]])</f>
        <v>0</v>
      </c>
      <c r="W54" s="10">
        <f>SUMIFS(IsQList,IsIList,Table_ExternalData_15[[#This Row],[item_key]],IsITypeList,Table_ExternalData_15[[#This Row],[IType]],IsDList,Table_ExternalData_15[[#Headers],[19]])</f>
        <v>0</v>
      </c>
      <c r="X54" s="10">
        <f>SUMIFS(IsQList,IsIList,Table_ExternalData_15[[#This Row],[item_key]],IsITypeList,Table_ExternalData_15[[#This Row],[IType]],IsDList,Table_ExternalData_15[[#Headers],[20]])</f>
        <v>0</v>
      </c>
      <c r="Y54" s="10">
        <f>SUMIFS(IsQList,IsIList,Table_ExternalData_15[[#This Row],[item_key]],IsITypeList,Table_ExternalData_15[[#This Row],[IType]],IsDList,Table_ExternalData_15[[#Headers],[21]])</f>
        <v>0</v>
      </c>
      <c r="Z54" s="10">
        <f>SUMIFS(IsQList,IsIList,Table_ExternalData_15[[#This Row],[item_key]],IsITypeList,Table_ExternalData_15[[#This Row],[IType]],IsDList,Table_ExternalData_15[[#Headers],[22]])</f>
        <v>0</v>
      </c>
      <c r="AA54" s="10">
        <f>SUMIFS(IsQList,IsIList,Table_ExternalData_15[[#This Row],[item_key]],IsITypeList,Table_ExternalData_15[[#This Row],[IType]],IsDList,Table_ExternalData_15[[#Headers],[23]])</f>
        <v>0</v>
      </c>
      <c r="AB54" s="10">
        <f>SUMIFS(IsQList,IsIList,Table_ExternalData_15[[#This Row],[item_key]],IsITypeList,Table_ExternalData_15[[#This Row],[IType]],IsDList,Table_ExternalData_15[[#Headers],[24]])</f>
        <v>0</v>
      </c>
      <c r="AC54" s="10">
        <f>SUMIFS(IsQList,IsIList,Table_ExternalData_15[[#This Row],[item_key]],IsITypeList,Table_ExternalData_15[[#This Row],[IType]],IsDList,Table_ExternalData_15[[#Headers],[25]])</f>
        <v>0</v>
      </c>
      <c r="AD54" s="10">
        <f>SUMIFS(IsQList,IsIList,Table_ExternalData_15[[#This Row],[item_key]],IsITypeList,Table_ExternalData_15[[#This Row],[IType]],IsDList,Table_ExternalData_15[[#Headers],[26]])</f>
        <v>0</v>
      </c>
      <c r="AE54" s="10">
        <f>SUMIFS(IsQList,IsIList,Table_ExternalData_15[[#This Row],[item_key]],IsITypeList,Table_ExternalData_15[[#This Row],[IType]],IsDList,Table_ExternalData_15[[#Headers],[27]])</f>
        <v>0</v>
      </c>
      <c r="AF54" s="10">
        <f>SUMIFS(IsQList,IsIList,Table_ExternalData_15[[#This Row],[item_key]],IsITypeList,Table_ExternalData_15[[#This Row],[IType]],IsDList,Table_ExternalData_15[[#Headers],[28]])</f>
        <v>2</v>
      </c>
      <c r="AG54" s="10">
        <f>SUMIFS(IsQList,IsIList,Table_ExternalData_15[[#This Row],[item_key]],IsITypeList,Table_ExternalData_15[[#This Row],[IType]],IsDList,Table_ExternalData_15[[#Headers],[29]])</f>
        <v>152</v>
      </c>
      <c r="AH54" s="10">
        <f>SUMIFS(IsQList,IsIList,Table_ExternalData_15[[#This Row],[item_key]],IsITypeList,Table_ExternalData_15[[#This Row],[IType]],IsDList,Table_ExternalData_15[[#Headers],[30]])</f>
        <v>0</v>
      </c>
      <c r="AI54" s="10">
        <f>SUMIFS(IsQList,IsIList,Table_ExternalData_15[[#This Row],[item_key]],IsITypeList,Table_ExternalData_15[[#This Row],[IType]],IsDList,Table_ExternalData_15[[#Headers],[31]])</f>
        <v>20</v>
      </c>
      <c r="AJ54" s="10">
        <f>SUM(Table_ExternalData_15[[#This Row],[1]:[31]])</f>
        <v>362</v>
      </c>
    </row>
    <row r="55" spans="1:36">
      <c r="A55" s="1" t="s">
        <v>2070</v>
      </c>
      <c r="B55" s="1" t="s">
        <v>2411</v>
      </c>
      <c r="C55" s="1" t="s">
        <v>2412</v>
      </c>
      <c r="D55" s="11" t="s">
        <v>2046</v>
      </c>
      <c r="E55" s="10">
        <f>SUMIFS(IsQList,IsIList,Table_ExternalData_15[[#This Row],[item_key]],IsITypeList,Table_ExternalData_15[[#This Row],[IType]],IsDList,Table_ExternalData_15[[#Headers],[1]])</f>
        <v>2</v>
      </c>
      <c r="F55" s="10">
        <f>SUMIFS(IsQList,IsIList,Table_ExternalData_15[[#This Row],[item_key]],IsITypeList,Table_ExternalData_15[[#This Row],[IType]],IsDList,Table_ExternalData_15[[#Headers],[2]])</f>
        <v>0</v>
      </c>
      <c r="G55" s="10">
        <f>SUMIFS(IsQList,IsIList,Table_ExternalData_15[[#This Row],[item_key]],IsITypeList,Table_ExternalData_15[[#This Row],[IType]],IsDList,Table_ExternalData_15[[#Headers],[3]])</f>
        <v>0</v>
      </c>
      <c r="H55" s="10">
        <f>SUMIFS(IsQList,IsIList,Table_ExternalData_15[[#This Row],[item_key]],IsITypeList,Table_ExternalData_15[[#This Row],[IType]],IsDList,Table_ExternalData_15[[#Headers],[4]])</f>
        <v>140</v>
      </c>
      <c r="I55" s="10">
        <f>SUMIFS(IsQList,IsIList,Table_ExternalData_15[[#This Row],[item_key]],IsITypeList,Table_ExternalData_15[[#This Row],[IType]],IsDList,Table_ExternalData_15[[#Headers],[5]])</f>
        <v>0</v>
      </c>
      <c r="J55" s="10">
        <f>SUMIFS(IsQList,IsIList,Table_ExternalData_15[[#This Row],[item_key]],IsITypeList,Table_ExternalData_15[[#This Row],[IType]],IsDList,Table_ExternalData_15[[#Headers],[6]])</f>
        <v>46</v>
      </c>
      <c r="K55" s="10">
        <f>SUMIFS(IsQList,IsIList,Table_ExternalData_15[[#This Row],[item_key]],IsITypeList,Table_ExternalData_15[[#This Row],[IType]],IsDList,Table_ExternalData_15[[#Headers],[7]])</f>
        <v>0</v>
      </c>
      <c r="L55" s="10">
        <f>SUMIFS(IsQList,IsIList,Table_ExternalData_15[[#This Row],[item_key]],IsITypeList,Table_ExternalData_15[[#This Row],[IType]],IsDList,Table_ExternalData_15[[#Headers],[8]])</f>
        <v>0</v>
      </c>
      <c r="M55" s="10">
        <f>SUMIFS(IsQList,IsIList,Table_ExternalData_15[[#This Row],[item_key]],IsITypeList,Table_ExternalData_15[[#This Row],[IType]],IsDList,Table_ExternalData_15[[#Headers],[9]])</f>
        <v>0</v>
      </c>
      <c r="N55" s="10">
        <f>SUMIFS(IsQList,IsIList,Table_ExternalData_15[[#This Row],[item_key]],IsITypeList,Table_ExternalData_15[[#This Row],[IType]],IsDList,Table_ExternalData_15[[#Headers],[10]])</f>
        <v>0</v>
      </c>
      <c r="O55" s="10">
        <f>SUMIFS(IsQList,IsIList,Table_ExternalData_15[[#This Row],[item_key]],IsITypeList,Table_ExternalData_15[[#This Row],[IType]],IsDList,Table_ExternalData_15[[#Headers],[11]])</f>
        <v>0</v>
      </c>
      <c r="P55" s="10">
        <f>SUMIFS(IsQList,IsIList,Table_ExternalData_15[[#This Row],[item_key]],IsITypeList,Table_ExternalData_15[[#This Row],[IType]],IsDList,Table_ExternalData_15[[#Headers],[12]])</f>
        <v>0</v>
      </c>
      <c r="Q55" s="10">
        <f>SUMIFS(IsQList,IsIList,Table_ExternalData_15[[#This Row],[item_key]],IsITypeList,Table_ExternalData_15[[#This Row],[IType]],IsDList,Table_ExternalData_15[[#Headers],[13]])</f>
        <v>0</v>
      </c>
      <c r="R55" s="10">
        <f>SUMIFS(IsQList,IsIList,Table_ExternalData_15[[#This Row],[item_key]],IsITypeList,Table_ExternalData_15[[#This Row],[IType]],IsDList,Table_ExternalData_15[[#Headers],[14]])</f>
        <v>0</v>
      </c>
      <c r="S55" s="10">
        <f>SUMIFS(IsQList,IsIList,Table_ExternalData_15[[#This Row],[item_key]],IsITypeList,Table_ExternalData_15[[#This Row],[IType]],IsDList,Table_ExternalData_15[[#Headers],[15]])</f>
        <v>0</v>
      </c>
      <c r="T55" s="10">
        <f>SUMIFS(IsQList,IsIList,Table_ExternalData_15[[#This Row],[item_key]],IsITypeList,Table_ExternalData_15[[#This Row],[IType]],IsDList,Table_ExternalData_15[[#Headers],[16]])</f>
        <v>0</v>
      </c>
      <c r="U55" s="10">
        <f>SUMIFS(IsQList,IsIList,Table_ExternalData_15[[#This Row],[item_key]],IsITypeList,Table_ExternalData_15[[#This Row],[IType]],IsDList,Table_ExternalData_15[[#Headers],[17]])</f>
        <v>0</v>
      </c>
      <c r="V55" s="10">
        <f>SUMIFS(IsQList,IsIList,Table_ExternalData_15[[#This Row],[item_key]],IsITypeList,Table_ExternalData_15[[#This Row],[IType]],IsDList,Table_ExternalData_15[[#Headers],[18]])</f>
        <v>0</v>
      </c>
      <c r="W55" s="10">
        <f>SUMIFS(IsQList,IsIList,Table_ExternalData_15[[#This Row],[item_key]],IsITypeList,Table_ExternalData_15[[#This Row],[IType]],IsDList,Table_ExternalData_15[[#Headers],[19]])</f>
        <v>0</v>
      </c>
      <c r="X55" s="10">
        <f>SUMIFS(IsQList,IsIList,Table_ExternalData_15[[#This Row],[item_key]],IsITypeList,Table_ExternalData_15[[#This Row],[IType]],IsDList,Table_ExternalData_15[[#Headers],[20]])</f>
        <v>0</v>
      </c>
      <c r="Y55" s="10">
        <f>SUMIFS(IsQList,IsIList,Table_ExternalData_15[[#This Row],[item_key]],IsITypeList,Table_ExternalData_15[[#This Row],[IType]],IsDList,Table_ExternalData_15[[#Headers],[21]])</f>
        <v>0</v>
      </c>
      <c r="Z55" s="10">
        <f>SUMIFS(IsQList,IsIList,Table_ExternalData_15[[#This Row],[item_key]],IsITypeList,Table_ExternalData_15[[#This Row],[IType]],IsDList,Table_ExternalData_15[[#Headers],[22]])</f>
        <v>0</v>
      </c>
      <c r="AA55" s="10">
        <f>SUMIFS(IsQList,IsIList,Table_ExternalData_15[[#This Row],[item_key]],IsITypeList,Table_ExternalData_15[[#This Row],[IType]],IsDList,Table_ExternalData_15[[#Headers],[23]])</f>
        <v>0</v>
      </c>
      <c r="AB55" s="10">
        <f>SUMIFS(IsQList,IsIList,Table_ExternalData_15[[#This Row],[item_key]],IsITypeList,Table_ExternalData_15[[#This Row],[IType]],IsDList,Table_ExternalData_15[[#Headers],[24]])</f>
        <v>0</v>
      </c>
      <c r="AC55" s="10">
        <f>SUMIFS(IsQList,IsIList,Table_ExternalData_15[[#This Row],[item_key]],IsITypeList,Table_ExternalData_15[[#This Row],[IType]],IsDList,Table_ExternalData_15[[#Headers],[25]])</f>
        <v>0</v>
      </c>
      <c r="AD55" s="10">
        <f>SUMIFS(IsQList,IsIList,Table_ExternalData_15[[#This Row],[item_key]],IsITypeList,Table_ExternalData_15[[#This Row],[IType]],IsDList,Table_ExternalData_15[[#Headers],[26]])</f>
        <v>0</v>
      </c>
      <c r="AE55" s="10">
        <f>SUMIFS(IsQList,IsIList,Table_ExternalData_15[[#This Row],[item_key]],IsITypeList,Table_ExternalData_15[[#This Row],[IType]],IsDList,Table_ExternalData_15[[#Headers],[27]])</f>
        <v>0</v>
      </c>
      <c r="AF55" s="10">
        <f>SUMIFS(IsQList,IsIList,Table_ExternalData_15[[#This Row],[item_key]],IsITypeList,Table_ExternalData_15[[#This Row],[IType]],IsDList,Table_ExternalData_15[[#Headers],[28]])</f>
        <v>2</v>
      </c>
      <c r="AG55" s="10">
        <f>SUMIFS(IsQList,IsIList,Table_ExternalData_15[[#This Row],[item_key]],IsITypeList,Table_ExternalData_15[[#This Row],[IType]],IsDList,Table_ExternalData_15[[#Headers],[29]])</f>
        <v>152</v>
      </c>
      <c r="AH55" s="10">
        <f>SUMIFS(IsQList,IsIList,Table_ExternalData_15[[#This Row],[item_key]],IsITypeList,Table_ExternalData_15[[#This Row],[IType]],IsDList,Table_ExternalData_15[[#Headers],[30]])</f>
        <v>0</v>
      </c>
      <c r="AI55" s="10">
        <f>SUMIFS(IsQList,IsIList,Table_ExternalData_15[[#This Row],[item_key]],IsITypeList,Table_ExternalData_15[[#This Row],[IType]],IsDList,Table_ExternalData_15[[#Headers],[31]])</f>
        <v>20</v>
      </c>
      <c r="AJ55" s="10">
        <f>SUM(Table_ExternalData_15[[#This Row],[1]:[31]])</f>
        <v>362</v>
      </c>
    </row>
    <row r="56" spans="1:36">
      <c r="A56" s="1" t="s">
        <v>2071</v>
      </c>
      <c r="B56" s="1" t="s">
        <v>2413</v>
      </c>
      <c r="C56" s="1" t="s">
        <v>1997</v>
      </c>
      <c r="D56" s="11" t="s">
        <v>2046</v>
      </c>
      <c r="E56" s="10">
        <f>SUMIFS(IsQList,IsIList,Table_ExternalData_15[[#This Row],[item_key]],IsITypeList,Table_ExternalData_15[[#This Row],[IType]],IsDList,Table_ExternalData_15[[#Headers],[1]])</f>
        <v>2</v>
      </c>
      <c r="F56" s="10">
        <f>SUMIFS(IsQList,IsIList,Table_ExternalData_15[[#This Row],[item_key]],IsITypeList,Table_ExternalData_15[[#This Row],[IType]],IsDList,Table_ExternalData_15[[#Headers],[2]])</f>
        <v>0</v>
      </c>
      <c r="G56" s="10">
        <f>SUMIFS(IsQList,IsIList,Table_ExternalData_15[[#This Row],[item_key]],IsITypeList,Table_ExternalData_15[[#This Row],[IType]],IsDList,Table_ExternalData_15[[#Headers],[3]])</f>
        <v>0</v>
      </c>
      <c r="H56" s="10">
        <f>SUMIFS(IsQList,IsIList,Table_ExternalData_15[[#This Row],[item_key]],IsITypeList,Table_ExternalData_15[[#This Row],[IType]],IsDList,Table_ExternalData_15[[#Headers],[4]])</f>
        <v>140</v>
      </c>
      <c r="I56" s="10">
        <f>SUMIFS(IsQList,IsIList,Table_ExternalData_15[[#This Row],[item_key]],IsITypeList,Table_ExternalData_15[[#This Row],[IType]],IsDList,Table_ExternalData_15[[#Headers],[5]])</f>
        <v>0</v>
      </c>
      <c r="J56" s="10">
        <f>SUMIFS(IsQList,IsIList,Table_ExternalData_15[[#This Row],[item_key]],IsITypeList,Table_ExternalData_15[[#This Row],[IType]],IsDList,Table_ExternalData_15[[#Headers],[6]])</f>
        <v>46</v>
      </c>
      <c r="K56" s="10">
        <f>SUMIFS(IsQList,IsIList,Table_ExternalData_15[[#This Row],[item_key]],IsITypeList,Table_ExternalData_15[[#This Row],[IType]],IsDList,Table_ExternalData_15[[#Headers],[7]])</f>
        <v>0</v>
      </c>
      <c r="L56" s="10">
        <f>SUMIFS(IsQList,IsIList,Table_ExternalData_15[[#This Row],[item_key]],IsITypeList,Table_ExternalData_15[[#This Row],[IType]],IsDList,Table_ExternalData_15[[#Headers],[8]])</f>
        <v>0</v>
      </c>
      <c r="M56" s="10">
        <f>SUMIFS(IsQList,IsIList,Table_ExternalData_15[[#This Row],[item_key]],IsITypeList,Table_ExternalData_15[[#This Row],[IType]],IsDList,Table_ExternalData_15[[#Headers],[9]])</f>
        <v>0</v>
      </c>
      <c r="N56" s="10">
        <f>SUMIFS(IsQList,IsIList,Table_ExternalData_15[[#This Row],[item_key]],IsITypeList,Table_ExternalData_15[[#This Row],[IType]],IsDList,Table_ExternalData_15[[#Headers],[10]])</f>
        <v>0</v>
      </c>
      <c r="O56" s="10">
        <f>SUMIFS(IsQList,IsIList,Table_ExternalData_15[[#This Row],[item_key]],IsITypeList,Table_ExternalData_15[[#This Row],[IType]],IsDList,Table_ExternalData_15[[#Headers],[11]])</f>
        <v>0</v>
      </c>
      <c r="P56" s="10">
        <f>SUMIFS(IsQList,IsIList,Table_ExternalData_15[[#This Row],[item_key]],IsITypeList,Table_ExternalData_15[[#This Row],[IType]],IsDList,Table_ExternalData_15[[#Headers],[12]])</f>
        <v>0</v>
      </c>
      <c r="Q56" s="10">
        <f>SUMIFS(IsQList,IsIList,Table_ExternalData_15[[#This Row],[item_key]],IsITypeList,Table_ExternalData_15[[#This Row],[IType]],IsDList,Table_ExternalData_15[[#Headers],[13]])</f>
        <v>0</v>
      </c>
      <c r="R56" s="10">
        <f>SUMIFS(IsQList,IsIList,Table_ExternalData_15[[#This Row],[item_key]],IsITypeList,Table_ExternalData_15[[#This Row],[IType]],IsDList,Table_ExternalData_15[[#Headers],[14]])</f>
        <v>0</v>
      </c>
      <c r="S56" s="10">
        <f>SUMIFS(IsQList,IsIList,Table_ExternalData_15[[#This Row],[item_key]],IsITypeList,Table_ExternalData_15[[#This Row],[IType]],IsDList,Table_ExternalData_15[[#Headers],[15]])</f>
        <v>0</v>
      </c>
      <c r="T56" s="10">
        <f>SUMIFS(IsQList,IsIList,Table_ExternalData_15[[#This Row],[item_key]],IsITypeList,Table_ExternalData_15[[#This Row],[IType]],IsDList,Table_ExternalData_15[[#Headers],[16]])</f>
        <v>0</v>
      </c>
      <c r="U56" s="10">
        <f>SUMIFS(IsQList,IsIList,Table_ExternalData_15[[#This Row],[item_key]],IsITypeList,Table_ExternalData_15[[#This Row],[IType]],IsDList,Table_ExternalData_15[[#Headers],[17]])</f>
        <v>0</v>
      </c>
      <c r="V56" s="10">
        <f>SUMIFS(IsQList,IsIList,Table_ExternalData_15[[#This Row],[item_key]],IsITypeList,Table_ExternalData_15[[#This Row],[IType]],IsDList,Table_ExternalData_15[[#Headers],[18]])</f>
        <v>0</v>
      </c>
      <c r="W56" s="10">
        <f>SUMIFS(IsQList,IsIList,Table_ExternalData_15[[#This Row],[item_key]],IsITypeList,Table_ExternalData_15[[#This Row],[IType]],IsDList,Table_ExternalData_15[[#Headers],[19]])</f>
        <v>0</v>
      </c>
      <c r="X56" s="10">
        <f>SUMIFS(IsQList,IsIList,Table_ExternalData_15[[#This Row],[item_key]],IsITypeList,Table_ExternalData_15[[#This Row],[IType]],IsDList,Table_ExternalData_15[[#Headers],[20]])</f>
        <v>0</v>
      </c>
      <c r="Y56" s="10">
        <f>SUMIFS(IsQList,IsIList,Table_ExternalData_15[[#This Row],[item_key]],IsITypeList,Table_ExternalData_15[[#This Row],[IType]],IsDList,Table_ExternalData_15[[#Headers],[21]])</f>
        <v>0</v>
      </c>
      <c r="Z56" s="10">
        <f>SUMIFS(IsQList,IsIList,Table_ExternalData_15[[#This Row],[item_key]],IsITypeList,Table_ExternalData_15[[#This Row],[IType]],IsDList,Table_ExternalData_15[[#Headers],[22]])</f>
        <v>0</v>
      </c>
      <c r="AA56" s="10">
        <f>SUMIFS(IsQList,IsIList,Table_ExternalData_15[[#This Row],[item_key]],IsITypeList,Table_ExternalData_15[[#This Row],[IType]],IsDList,Table_ExternalData_15[[#Headers],[23]])</f>
        <v>0</v>
      </c>
      <c r="AB56" s="10">
        <f>SUMIFS(IsQList,IsIList,Table_ExternalData_15[[#This Row],[item_key]],IsITypeList,Table_ExternalData_15[[#This Row],[IType]],IsDList,Table_ExternalData_15[[#Headers],[24]])</f>
        <v>0</v>
      </c>
      <c r="AC56" s="10">
        <f>SUMIFS(IsQList,IsIList,Table_ExternalData_15[[#This Row],[item_key]],IsITypeList,Table_ExternalData_15[[#This Row],[IType]],IsDList,Table_ExternalData_15[[#Headers],[25]])</f>
        <v>0</v>
      </c>
      <c r="AD56" s="10">
        <f>SUMIFS(IsQList,IsIList,Table_ExternalData_15[[#This Row],[item_key]],IsITypeList,Table_ExternalData_15[[#This Row],[IType]],IsDList,Table_ExternalData_15[[#Headers],[26]])</f>
        <v>0</v>
      </c>
      <c r="AE56" s="10">
        <f>SUMIFS(IsQList,IsIList,Table_ExternalData_15[[#This Row],[item_key]],IsITypeList,Table_ExternalData_15[[#This Row],[IType]],IsDList,Table_ExternalData_15[[#Headers],[27]])</f>
        <v>0</v>
      </c>
      <c r="AF56" s="10">
        <f>SUMIFS(IsQList,IsIList,Table_ExternalData_15[[#This Row],[item_key]],IsITypeList,Table_ExternalData_15[[#This Row],[IType]],IsDList,Table_ExternalData_15[[#Headers],[28]])</f>
        <v>2</v>
      </c>
      <c r="AG56" s="10">
        <f>SUMIFS(IsQList,IsIList,Table_ExternalData_15[[#This Row],[item_key]],IsITypeList,Table_ExternalData_15[[#This Row],[IType]],IsDList,Table_ExternalData_15[[#Headers],[29]])</f>
        <v>152</v>
      </c>
      <c r="AH56" s="10">
        <f>SUMIFS(IsQList,IsIList,Table_ExternalData_15[[#This Row],[item_key]],IsITypeList,Table_ExternalData_15[[#This Row],[IType]],IsDList,Table_ExternalData_15[[#Headers],[30]])</f>
        <v>0</v>
      </c>
      <c r="AI56" s="10">
        <f>SUMIFS(IsQList,IsIList,Table_ExternalData_15[[#This Row],[item_key]],IsITypeList,Table_ExternalData_15[[#This Row],[IType]],IsDList,Table_ExternalData_15[[#Headers],[31]])</f>
        <v>20</v>
      </c>
      <c r="AJ56" s="10">
        <f>SUM(Table_ExternalData_15[[#This Row],[1]:[31]])</f>
        <v>362</v>
      </c>
    </row>
    <row r="57" spans="1:36">
      <c r="A57" s="1" t="s">
        <v>2072</v>
      </c>
      <c r="B57" s="1" t="s">
        <v>2414</v>
      </c>
      <c r="C57" s="1" t="s">
        <v>1997</v>
      </c>
      <c r="D57" s="11" t="s">
        <v>2046</v>
      </c>
      <c r="E57" s="10">
        <f>SUMIFS(IsQList,IsIList,Table_ExternalData_15[[#This Row],[item_key]],IsITypeList,Table_ExternalData_15[[#This Row],[IType]],IsDList,Table_ExternalData_15[[#Headers],[1]])</f>
        <v>1</v>
      </c>
      <c r="F57" s="10">
        <f>SUMIFS(IsQList,IsIList,Table_ExternalData_15[[#This Row],[item_key]],IsITypeList,Table_ExternalData_15[[#This Row],[IType]],IsDList,Table_ExternalData_15[[#Headers],[2]])</f>
        <v>0</v>
      </c>
      <c r="G57" s="10">
        <f>SUMIFS(IsQList,IsIList,Table_ExternalData_15[[#This Row],[item_key]],IsITypeList,Table_ExternalData_15[[#This Row],[IType]],IsDList,Table_ExternalData_15[[#Headers],[3]])</f>
        <v>0</v>
      </c>
      <c r="H57" s="10">
        <f>SUMIFS(IsQList,IsIList,Table_ExternalData_15[[#This Row],[item_key]],IsITypeList,Table_ExternalData_15[[#This Row],[IType]],IsDList,Table_ExternalData_15[[#Headers],[4]])</f>
        <v>70</v>
      </c>
      <c r="I57" s="10">
        <f>SUMIFS(IsQList,IsIList,Table_ExternalData_15[[#This Row],[item_key]],IsITypeList,Table_ExternalData_15[[#This Row],[IType]],IsDList,Table_ExternalData_15[[#Headers],[5]])</f>
        <v>0</v>
      </c>
      <c r="J57" s="10">
        <f>SUMIFS(IsQList,IsIList,Table_ExternalData_15[[#This Row],[item_key]],IsITypeList,Table_ExternalData_15[[#This Row],[IType]],IsDList,Table_ExternalData_15[[#Headers],[6]])</f>
        <v>23</v>
      </c>
      <c r="K57" s="10">
        <f>SUMIFS(IsQList,IsIList,Table_ExternalData_15[[#This Row],[item_key]],IsITypeList,Table_ExternalData_15[[#This Row],[IType]],IsDList,Table_ExternalData_15[[#Headers],[7]])</f>
        <v>0</v>
      </c>
      <c r="L57" s="10">
        <f>SUMIFS(IsQList,IsIList,Table_ExternalData_15[[#This Row],[item_key]],IsITypeList,Table_ExternalData_15[[#This Row],[IType]],IsDList,Table_ExternalData_15[[#Headers],[8]])</f>
        <v>0</v>
      </c>
      <c r="M57" s="10">
        <f>SUMIFS(IsQList,IsIList,Table_ExternalData_15[[#This Row],[item_key]],IsITypeList,Table_ExternalData_15[[#This Row],[IType]],IsDList,Table_ExternalData_15[[#Headers],[9]])</f>
        <v>0</v>
      </c>
      <c r="N57" s="10">
        <f>SUMIFS(IsQList,IsIList,Table_ExternalData_15[[#This Row],[item_key]],IsITypeList,Table_ExternalData_15[[#This Row],[IType]],IsDList,Table_ExternalData_15[[#Headers],[10]])</f>
        <v>0</v>
      </c>
      <c r="O57" s="10">
        <f>SUMIFS(IsQList,IsIList,Table_ExternalData_15[[#This Row],[item_key]],IsITypeList,Table_ExternalData_15[[#This Row],[IType]],IsDList,Table_ExternalData_15[[#Headers],[11]])</f>
        <v>0</v>
      </c>
      <c r="P57" s="10">
        <f>SUMIFS(IsQList,IsIList,Table_ExternalData_15[[#This Row],[item_key]],IsITypeList,Table_ExternalData_15[[#This Row],[IType]],IsDList,Table_ExternalData_15[[#Headers],[12]])</f>
        <v>0</v>
      </c>
      <c r="Q57" s="10">
        <f>SUMIFS(IsQList,IsIList,Table_ExternalData_15[[#This Row],[item_key]],IsITypeList,Table_ExternalData_15[[#This Row],[IType]],IsDList,Table_ExternalData_15[[#Headers],[13]])</f>
        <v>0</v>
      </c>
      <c r="R57" s="10">
        <f>SUMIFS(IsQList,IsIList,Table_ExternalData_15[[#This Row],[item_key]],IsITypeList,Table_ExternalData_15[[#This Row],[IType]],IsDList,Table_ExternalData_15[[#Headers],[14]])</f>
        <v>0</v>
      </c>
      <c r="S57" s="10">
        <f>SUMIFS(IsQList,IsIList,Table_ExternalData_15[[#This Row],[item_key]],IsITypeList,Table_ExternalData_15[[#This Row],[IType]],IsDList,Table_ExternalData_15[[#Headers],[15]])</f>
        <v>0</v>
      </c>
      <c r="T57" s="10">
        <f>SUMIFS(IsQList,IsIList,Table_ExternalData_15[[#This Row],[item_key]],IsITypeList,Table_ExternalData_15[[#This Row],[IType]],IsDList,Table_ExternalData_15[[#Headers],[16]])</f>
        <v>0</v>
      </c>
      <c r="U57" s="10">
        <f>SUMIFS(IsQList,IsIList,Table_ExternalData_15[[#This Row],[item_key]],IsITypeList,Table_ExternalData_15[[#This Row],[IType]],IsDList,Table_ExternalData_15[[#Headers],[17]])</f>
        <v>0</v>
      </c>
      <c r="V57" s="10">
        <f>SUMIFS(IsQList,IsIList,Table_ExternalData_15[[#This Row],[item_key]],IsITypeList,Table_ExternalData_15[[#This Row],[IType]],IsDList,Table_ExternalData_15[[#Headers],[18]])</f>
        <v>0</v>
      </c>
      <c r="W57" s="10">
        <f>SUMIFS(IsQList,IsIList,Table_ExternalData_15[[#This Row],[item_key]],IsITypeList,Table_ExternalData_15[[#This Row],[IType]],IsDList,Table_ExternalData_15[[#Headers],[19]])</f>
        <v>0</v>
      </c>
      <c r="X57" s="10">
        <f>SUMIFS(IsQList,IsIList,Table_ExternalData_15[[#This Row],[item_key]],IsITypeList,Table_ExternalData_15[[#This Row],[IType]],IsDList,Table_ExternalData_15[[#Headers],[20]])</f>
        <v>0</v>
      </c>
      <c r="Y57" s="10">
        <f>SUMIFS(IsQList,IsIList,Table_ExternalData_15[[#This Row],[item_key]],IsITypeList,Table_ExternalData_15[[#This Row],[IType]],IsDList,Table_ExternalData_15[[#Headers],[21]])</f>
        <v>0</v>
      </c>
      <c r="Z57" s="10">
        <f>SUMIFS(IsQList,IsIList,Table_ExternalData_15[[#This Row],[item_key]],IsITypeList,Table_ExternalData_15[[#This Row],[IType]],IsDList,Table_ExternalData_15[[#Headers],[22]])</f>
        <v>0</v>
      </c>
      <c r="AA57" s="10">
        <f>SUMIFS(IsQList,IsIList,Table_ExternalData_15[[#This Row],[item_key]],IsITypeList,Table_ExternalData_15[[#This Row],[IType]],IsDList,Table_ExternalData_15[[#Headers],[23]])</f>
        <v>0</v>
      </c>
      <c r="AB57" s="10">
        <f>SUMIFS(IsQList,IsIList,Table_ExternalData_15[[#This Row],[item_key]],IsITypeList,Table_ExternalData_15[[#This Row],[IType]],IsDList,Table_ExternalData_15[[#Headers],[24]])</f>
        <v>0</v>
      </c>
      <c r="AC57" s="10">
        <f>SUMIFS(IsQList,IsIList,Table_ExternalData_15[[#This Row],[item_key]],IsITypeList,Table_ExternalData_15[[#This Row],[IType]],IsDList,Table_ExternalData_15[[#Headers],[25]])</f>
        <v>0</v>
      </c>
      <c r="AD57" s="10">
        <f>SUMIFS(IsQList,IsIList,Table_ExternalData_15[[#This Row],[item_key]],IsITypeList,Table_ExternalData_15[[#This Row],[IType]],IsDList,Table_ExternalData_15[[#Headers],[26]])</f>
        <v>0</v>
      </c>
      <c r="AE57" s="10">
        <f>SUMIFS(IsQList,IsIList,Table_ExternalData_15[[#This Row],[item_key]],IsITypeList,Table_ExternalData_15[[#This Row],[IType]],IsDList,Table_ExternalData_15[[#Headers],[27]])</f>
        <v>0</v>
      </c>
      <c r="AF57" s="10">
        <f>SUMIFS(IsQList,IsIList,Table_ExternalData_15[[#This Row],[item_key]],IsITypeList,Table_ExternalData_15[[#This Row],[IType]],IsDList,Table_ExternalData_15[[#Headers],[28]])</f>
        <v>1</v>
      </c>
      <c r="AG57" s="10">
        <f>SUMIFS(IsQList,IsIList,Table_ExternalData_15[[#This Row],[item_key]],IsITypeList,Table_ExternalData_15[[#This Row],[IType]],IsDList,Table_ExternalData_15[[#Headers],[29]])</f>
        <v>76</v>
      </c>
      <c r="AH57" s="10">
        <f>SUMIFS(IsQList,IsIList,Table_ExternalData_15[[#This Row],[item_key]],IsITypeList,Table_ExternalData_15[[#This Row],[IType]],IsDList,Table_ExternalData_15[[#Headers],[30]])</f>
        <v>0</v>
      </c>
      <c r="AI57" s="10">
        <f>SUMIFS(IsQList,IsIList,Table_ExternalData_15[[#This Row],[item_key]],IsITypeList,Table_ExternalData_15[[#This Row],[IType]],IsDList,Table_ExternalData_15[[#Headers],[31]])</f>
        <v>10</v>
      </c>
      <c r="AJ57" s="10">
        <f>SUM(Table_ExternalData_15[[#This Row],[1]:[31]])</f>
        <v>181</v>
      </c>
    </row>
    <row r="58" spans="1:36">
      <c r="A58" s="1" t="s">
        <v>2357</v>
      </c>
      <c r="B58" s="1" t="s">
        <v>2415</v>
      </c>
      <c r="C58" s="1" t="s">
        <v>2416</v>
      </c>
      <c r="D58" s="11" t="s">
        <v>2046</v>
      </c>
      <c r="E58" s="10">
        <f>SUMIFS(IsQList,IsIList,Table_ExternalData_15[[#This Row],[item_key]],IsITypeList,Table_ExternalData_15[[#This Row],[IType]],IsDList,Table_ExternalData_15[[#Headers],[1]])</f>
        <v>0</v>
      </c>
      <c r="F58" s="10">
        <f>SUMIFS(IsQList,IsIList,Table_ExternalData_15[[#This Row],[item_key]],IsITypeList,Table_ExternalData_15[[#This Row],[IType]],IsDList,Table_ExternalData_15[[#Headers],[2]])</f>
        <v>0</v>
      </c>
      <c r="G58" s="10">
        <f>SUMIFS(IsQList,IsIList,Table_ExternalData_15[[#This Row],[item_key]],IsITypeList,Table_ExternalData_15[[#This Row],[IType]],IsDList,Table_ExternalData_15[[#Headers],[3]])</f>
        <v>0</v>
      </c>
      <c r="H58" s="10">
        <f>SUMIFS(IsQList,IsIList,Table_ExternalData_15[[#This Row],[item_key]],IsITypeList,Table_ExternalData_15[[#This Row],[IType]],IsDList,Table_ExternalData_15[[#Headers],[4]])</f>
        <v>0</v>
      </c>
      <c r="I58" s="10">
        <f>SUMIFS(IsQList,IsIList,Table_ExternalData_15[[#This Row],[item_key]],IsITypeList,Table_ExternalData_15[[#This Row],[IType]],IsDList,Table_ExternalData_15[[#Headers],[5]])</f>
        <v>0</v>
      </c>
      <c r="J58" s="10">
        <f>SUMIFS(IsQList,IsIList,Table_ExternalData_15[[#This Row],[item_key]],IsITypeList,Table_ExternalData_15[[#This Row],[IType]],IsDList,Table_ExternalData_15[[#Headers],[6]])</f>
        <v>0</v>
      </c>
      <c r="K58" s="10">
        <f>SUMIFS(IsQList,IsIList,Table_ExternalData_15[[#This Row],[item_key]],IsITypeList,Table_ExternalData_15[[#This Row],[IType]],IsDList,Table_ExternalData_15[[#Headers],[7]])</f>
        <v>0</v>
      </c>
      <c r="L58" s="10">
        <f>SUMIFS(IsQList,IsIList,Table_ExternalData_15[[#This Row],[item_key]],IsITypeList,Table_ExternalData_15[[#This Row],[IType]],IsDList,Table_ExternalData_15[[#Headers],[8]])</f>
        <v>0</v>
      </c>
      <c r="M58" s="10">
        <f>SUMIFS(IsQList,IsIList,Table_ExternalData_15[[#This Row],[item_key]],IsITypeList,Table_ExternalData_15[[#This Row],[IType]],IsDList,Table_ExternalData_15[[#Headers],[9]])</f>
        <v>0</v>
      </c>
      <c r="N58" s="10">
        <f>SUMIFS(IsQList,IsIList,Table_ExternalData_15[[#This Row],[item_key]],IsITypeList,Table_ExternalData_15[[#This Row],[IType]],IsDList,Table_ExternalData_15[[#Headers],[10]])</f>
        <v>0</v>
      </c>
      <c r="O58" s="10">
        <f>SUMIFS(IsQList,IsIList,Table_ExternalData_15[[#This Row],[item_key]],IsITypeList,Table_ExternalData_15[[#This Row],[IType]],IsDList,Table_ExternalData_15[[#Headers],[11]])</f>
        <v>0</v>
      </c>
      <c r="P58" s="10">
        <f>SUMIFS(IsQList,IsIList,Table_ExternalData_15[[#This Row],[item_key]],IsITypeList,Table_ExternalData_15[[#This Row],[IType]],IsDList,Table_ExternalData_15[[#Headers],[12]])</f>
        <v>0</v>
      </c>
      <c r="Q58" s="10">
        <f>SUMIFS(IsQList,IsIList,Table_ExternalData_15[[#This Row],[item_key]],IsITypeList,Table_ExternalData_15[[#This Row],[IType]],IsDList,Table_ExternalData_15[[#Headers],[13]])</f>
        <v>0</v>
      </c>
      <c r="R58" s="10">
        <f>SUMIFS(IsQList,IsIList,Table_ExternalData_15[[#This Row],[item_key]],IsITypeList,Table_ExternalData_15[[#This Row],[IType]],IsDList,Table_ExternalData_15[[#Headers],[14]])</f>
        <v>0</v>
      </c>
      <c r="S58" s="10">
        <f>SUMIFS(IsQList,IsIList,Table_ExternalData_15[[#This Row],[item_key]],IsITypeList,Table_ExternalData_15[[#This Row],[IType]],IsDList,Table_ExternalData_15[[#Headers],[15]])</f>
        <v>0</v>
      </c>
      <c r="T58" s="10">
        <f>SUMIFS(IsQList,IsIList,Table_ExternalData_15[[#This Row],[item_key]],IsITypeList,Table_ExternalData_15[[#This Row],[IType]],IsDList,Table_ExternalData_15[[#Headers],[16]])</f>
        <v>0</v>
      </c>
      <c r="U58" s="10">
        <f>SUMIFS(IsQList,IsIList,Table_ExternalData_15[[#This Row],[item_key]],IsITypeList,Table_ExternalData_15[[#This Row],[IType]],IsDList,Table_ExternalData_15[[#Headers],[17]])</f>
        <v>0</v>
      </c>
      <c r="V58" s="10">
        <f>SUMIFS(IsQList,IsIList,Table_ExternalData_15[[#This Row],[item_key]],IsITypeList,Table_ExternalData_15[[#This Row],[IType]],IsDList,Table_ExternalData_15[[#Headers],[18]])</f>
        <v>0</v>
      </c>
      <c r="W58" s="10">
        <f>SUMIFS(IsQList,IsIList,Table_ExternalData_15[[#This Row],[item_key]],IsITypeList,Table_ExternalData_15[[#This Row],[IType]],IsDList,Table_ExternalData_15[[#Headers],[19]])</f>
        <v>0</v>
      </c>
      <c r="X58" s="10">
        <f>SUMIFS(IsQList,IsIList,Table_ExternalData_15[[#This Row],[item_key]],IsITypeList,Table_ExternalData_15[[#This Row],[IType]],IsDList,Table_ExternalData_15[[#Headers],[20]])</f>
        <v>0</v>
      </c>
      <c r="Y58" s="10">
        <f>SUMIFS(IsQList,IsIList,Table_ExternalData_15[[#This Row],[item_key]],IsITypeList,Table_ExternalData_15[[#This Row],[IType]],IsDList,Table_ExternalData_15[[#Headers],[21]])</f>
        <v>0</v>
      </c>
      <c r="Z58" s="10">
        <f>SUMIFS(IsQList,IsIList,Table_ExternalData_15[[#This Row],[item_key]],IsITypeList,Table_ExternalData_15[[#This Row],[IType]],IsDList,Table_ExternalData_15[[#Headers],[22]])</f>
        <v>0</v>
      </c>
      <c r="AA58" s="10">
        <f>SUMIFS(IsQList,IsIList,Table_ExternalData_15[[#This Row],[item_key]],IsITypeList,Table_ExternalData_15[[#This Row],[IType]],IsDList,Table_ExternalData_15[[#Headers],[23]])</f>
        <v>0</v>
      </c>
      <c r="AB58" s="10">
        <f>SUMIFS(IsQList,IsIList,Table_ExternalData_15[[#This Row],[item_key]],IsITypeList,Table_ExternalData_15[[#This Row],[IType]],IsDList,Table_ExternalData_15[[#Headers],[24]])</f>
        <v>0</v>
      </c>
      <c r="AC58" s="10">
        <f>SUMIFS(IsQList,IsIList,Table_ExternalData_15[[#This Row],[item_key]],IsITypeList,Table_ExternalData_15[[#This Row],[IType]],IsDList,Table_ExternalData_15[[#Headers],[25]])</f>
        <v>0</v>
      </c>
      <c r="AD58" s="10">
        <f>SUMIFS(IsQList,IsIList,Table_ExternalData_15[[#This Row],[item_key]],IsITypeList,Table_ExternalData_15[[#This Row],[IType]],IsDList,Table_ExternalData_15[[#Headers],[26]])</f>
        <v>0</v>
      </c>
      <c r="AE58" s="10">
        <f>SUMIFS(IsQList,IsIList,Table_ExternalData_15[[#This Row],[item_key]],IsITypeList,Table_ExternalData_15[[#This Row],[IType]],IsDList,Table_ExternalData_15[[#Headers],[27]])</f>
        <v>0</v>
      </c>
      <c r="AF58" s="10">
        <f>SUMIFS(IsQList,IsIList,Table_ExternalData_15[[#This Row],[item_key]],IsITypeList,Table_ExternalData_15[[#This Row],[IType]],IsDList,Table_ExternalData_15[[#Headers],[28]])</f>
        <v>0</v>
      </c>
      <c r="AG58" s="10">
        <f>SUMIFS(IsQList,IsIList,Table_ExternalData_15[[#This Row],[item_key]],IsITypeList,Table_ExternalData_15[[#This Row],[IType]],IsDList,Table_ExternalData_15[[#Headers],[29]])</f>
        <v>0</v>
      </c>
      <c r="AH58" s="10">
        <f>SUMIFS(IsQList,IsIList,Table_ExternalData_15[[#This Row],[item_key]],IsITypeList,Table_ExternalData_15[[#This Row],[IType]],IsDList,Table_ExternalData_15[[#Headers],[30]])</f>
        <v>0</v>
      </c>
      <c r="AI58" s="10">
        <f>SUMIFS(IsQList,IsIList,Table_ExternalData_15[[#This Row],[item_key]],IsITypeList,Table_ExternalData_15[[#This Row],[IType]],IsDList,Table_ExternalData_15[[#Headers],[31]])</f>
        <v>0</v>
      </c>
      <c r="AJ58" s="10">
        <f>SUM(Table_ExternalData_15[[#This Row],[1]:[31]])</f>
        <v>0</v>
      </c>
    </row>
    <row r="59" spans="1:36">
      <c r="A59" s="1" t="s">
        <v>554</v>
      </c>
      <c r="B59" s="1" t="s">
        <v>1252</v>
      </c>
      <c r="C59" s="1" t="s">
        <v>1253</v>
      </c>
      <c r="D59" s="11" t="s">
        <v>2046</v>
      </c>
      <c r="E59" s="10">
        <f>SUMIFS(IsQList,IsIList,Table_ExternalData_15[[#This Row],[item_key]],IsITypeList,Table_ExternalData_15[[#This Row],[IType]],IsDList,Table_ExternalData_15[[#Headers],[1]])</f>
        <v>1</v>
      </c>
      <c r="F59" s="10">
        <f>SUMIFS(IsQList,IsIList,Table_ExternalData_15[[#This Row],[item_key]],IsITypeList,Table_ExternalData_15[[#This Row],[IType]],IsDList,Table_ExternalData_15[[#Headers],[2]])</f>
        <v>0</v>
      </c>
      <c r="G59" s="10">
        <f>SUMIFS(IsQList,IsIList,Table_ExternalData_15[[#This Row],[item_key]],IsITypeList,Table_ExternalData_15[[#This Row],[IType]],IsDList,Table_ExternalData_15[[#Headers],[3]])</f>
        <v>0</v>
      </c>
      <c r="H59" s="10">
        <f>SUMIFS(IsQList,IsIList,Table_ExternalData_15[[#This Row],[item_key]],IsITypeList,Table_ExternalData_15[[#This Row],[IType]],IsDList,Table_ExternalData_15[[#Headers],[4]])</f>
        <v>70</v>
      </c>
      <c r="I59" s="10">
        <f>SUMIFS(IsQList,IsIList,Table_ExternalData_15[[#This Row],[item_key]],IsITypeList,Table_ExternalData_15[[#This Row],[IType]],IsDList,Table_ExternalData_15[[#Headers],[5]])</f>
        <v>0</v>
      </c>
      <c r="J59" s="10">
        <f>SUMIFS(IsQList,IsIList,Table_ExternalData_15[[#This Row],[item_key]],IsITypeList,Table_ExternalData_15[[#This Row],[IType]],IsDList,Table_ExternalData_15[[#Headers],[6]])</f>
        <v>23</v>
      </c>
      <c r="K59" s="10">
        <f>SUMIFS(IsQList,IsIList,Table_ExternalData_15[[#This Row],[item_key]],IsITypeList,Table_ExternalData_15[[#This Row],[IType]],IsDList,Table_ExternalData_15[[#Headers],[7]])</f>
        <v>0</v>
      </c>
      <c r="L59" s="10">
        <f>SUMIFS(IsQList,IsIList,Table_ExternalData_15[[#This Row],[item_key]],IsITypeList,Table_ExternalData_15[[#This Row],[IType]],IsDList,Table_ExternalData_15[[#Headers],[8]])</f>
        <v>0</v>
      </c>
      <c r="M59" s="10">
        <f>SUMIFS(IsQList,IsIList,Table_ExternalData_15[[#This Row],[item_key]],IsITypeList,Table_ExternalData_15[[#This Row],[IType]],IsDList,Table_ExternalData_15[[#Headers],[9]])</f>
        <v>0</v>
      </c>
      <c r="N59" s="10">
        <f>SUMIFS(IsQList,IsIList,Table_ExternalData_15[[#This Row],[item_key]],IsITypeList,Table_ExternalData_15[[#This Row],[IType]],IsDList,Table_ExternalData_15[[#Headers],[10]])</f>
        <v>0</v>
      </c>
      <c r="O59" s="10">
        <f>SUMIFS(IsQList,IsIList,Table_ExternalData_15[[#This Row],[item_key]],IsITypeList,Table_ExternalData_15[[#This Row],[IType]],IsDList,Table_ExternalData_15[[#Headers],[11]])</f>
        <v>0</v>
      </c>
      <c r="P59" s="10">
        <f>SUMIFS(IsQList,IsIList,Table_ExternalData_15[[#This Row],[item_key]],IsITypeList,Table_ExternalData_15[[#This Row],[IType]],IsDList,Table_ExternalData_15[[#Headers],[12]])</f>
        <v>0</v>
      </c>
      <c r="Q59" s="10">
        <f>SUMIFS(IsQList,IsIList,Table_ExternalData_15[[#This Row],[item_key]],IsITypeList,Table_ExternalData_15[[#This Row],[IType]],IsDList,Table_ExternalData_15[[#Headers],[13]])</f>
        <v>0</v>
      </c>
      <c r="R59" s="10">
        <f>SUMIFS(IsQList,IsIList,Table_ExternalData_15[[#This Row],[item_key]],IsITypeList,Table_ExternalData_15[[#This Row],[IType]],IsDList,Table_ExternalData_15[[#Headers],[14]])</f>
        <v>0</v>
      </c>
      <c r="S59" s="10">
        <f>SUMIFS(IsQList,IsIList,Table_ExternalData_15[[#This Row],[item_key]],IsITypeList,Table_ExternalData_15[[#This Row],[IType]],IsDList,Table_ExternalData_15[[#Headers],[15]])</f>
        <v>0</v>
      </c>
      <c r="T59" s="10">
        <f>SUMIFS(IsQList,IsIList,Table_ExternalData_15[[#This Row],[item_key]],IsITypeList,Table_ExternalData_15[[#This Row],[IType]],IsDList,Table_ExternalData_15[[#Headers],[16]])</f>
        <v>0</v>
      </c>
      <c r="U59" s="10">
        <f>SUMIFS(IsQList,IsIList,Table_ExternalData_15[[#This Row],[item_key]],IsITypeList,Table_ExternalData_15[[#This Row],[IType]],IsDList,Table_ExternalData_15[[#Headers],[17]])</f>
        <v>0</v>
      </c>
      <c r="V59" s="10">
        <f>SUMIFS(IsQList,IsIList,Table_ExternalData_15[[#This Row],[item_key]],IsITypeList,Table_ExternalData_15[[#This Row],[IType]],IsDList,Table_ExternalData_15[[#Headers],[18]])</f>
        <v>0</v>
      </c>
      <c r="W59" s="10">
        <f>SUMIFS(IsQList,IsIList,Table_ExternalData_15[[#This Row],[item_key]],IsITypeList,Table_ExternalData_15[[#This Row],[IType]],IsDList,Table_ExternalData_15[[#Headers],[19]])</f>
        <v>0</v>
      </c>
      <c r="X59" s="10">
        <f>SUMIFS(IsQList,IsIList,Table_ExternalData_15[[#This Row],[item_key]],IsITypeList,Table_ExternalData_15[[#This Row],[IType]],IsDList,Table_ExternalData_15[[#Headers],[20]])</f>
        <v>0</v>
      </c>
      <c r="Y59" s="10">
        <f>SUMIFS(IsQList,IsIList,Table_ExternalData_15[[#This Row],[item_key]],IsITypeList,Table_ExternalData_15[[#This Row],[IType]],IsDList,Table_ExternalData_15[[#Headers],[21]])</f>
        <v>0</v>
      </c>
      <c r="Z59" s="10">
        <f>SUMIFS(IsQList,IsIList,Table_ExternalData_15[[#This Row],[item_key]],IsITypeList,Table_ExternalData_15[[#This Row],[IType]],IsDList,Table_ExternalData_15[[#Headers],[22]])</f>
        <v>0</v>
      </c>
      <c r="AA59" s="10">
        <f>SUMIFS(IsQList,IsIList,Table_ExternalData_15[[#This Row],[item_key]],IsITypeList,Table_ExternalData_15[[#This Row],[IType]],IsDList,Table_ExternalData_15[[#Headers],[23]])</f>
        <v>0</v>
      </c>
      <c r="AB59" s="10">
        <f>SUMIFS(IsQList,IsIList,Table_ExternalData_15[[#This Row],[item_key]],IsITypeList,Table_ExternalData_15[[#This Row],[IType]],IsDList,Table_ExternalData_15[[#Headers],[24]])</f>
        <v>0</v>
      </c>
      <c r="AC59" s="10">
        <f>SUMIFS(IsQList,IsIList,Table_ExternalData_15[[#This Row],[item_key]],IsITypeList,Table_ExternalData_15[[#This Row],[IType]],IsDList,Table_ExternalData_15[[#Headers],[25]])</f>
        <v>0</v>
      </c>
      <c r="AD59" s="10">
        <f>SUMIFS(IsQList,IsIList,Table_ExternalData_15[[#This Row],[item_key]],IsITypeList,Table_ExternalData_15[[#This Row],[IType]],IsDList,Table_ExternalData_15[[#Headers],[26]])</f>
        <v>0</v>
      </c>
      <c r="AE59" s="10">
        <f>SUMIFS(IsQList,IsIList,Table_ExternalData_15[[#This Row],[item_key]],IsITypeList,Table_ExternalData_15[[#This Row],[IType]],IsDList,Table_ExternalData_15[[#Headers],[27]])</f>
        <v>0</v>
      </c>
      <c r="AF59" s="10">
        <f>SUMIFS(IsQList,IsIList,Table_ExternalData_15[[#This Row],[item_key]],IsITypeList,Table_ExternalData_15[[#This Row],[IType]],IsDList,Table_ExternalData_15[[#Headers],[28]])</f>
        <v>1</v>
      </c>
      <c r="AG59" s="10">
        <f>SUMIFS(IsQList,IsIList,Table_ExternalData_15[[#This Row],[item_key]],IsITypeList,Table_ExternalData_15[[#This Row],[IType]],IsDList,Table_ExternalData_15[[#Headers],[29]])</f>
        <v>76</v>
      </c>
      <c r="AH59" s="10">
        <f>SUMIFS(IsQList,IsIList,Table_ExternalData_15[[#This Row],[item_key]],IsITypeList,Table_ExternalData_15[[#This Row],[IType]],IsDList,Table_ExternalData_15[[#Headers],[30]])</f>
        <v>0</v>
      </c>
      <c r="AI59" s="10">
        <f>SUMIFS(IsQList,IsIList,Table_ExternalData_15[[#This Row],[item_key]],IsITypeList,Table_ExternalData_15[[#This Row],[IType]],IsDList,Table_ExternalData_15[[#Headers],[31]])</f>
        <v>10</v>
      </c>
      <c r="AJ59" s="10">
        <f>SUM(Table_ExternalData_15[[#This Row],[1]:[31]])</f>
        <v>181</v>
      </c>
    </row>
    <row r="60" spans="1:36">
      <c r="A60" s="1" t="s">
        <v>554</v>
      </c>
      <c r="B60" s="1" t="s">
        <v>1252</v>
      </c>
      <c r="C60" s="1" t="s">
        <v>1253</v>
      </c>
      <c r="D60" s="11" t="s">
        <v>2017</v>
      </c>
      <c r="E60" s="10">
        <f>SUMIFS(IsQList,IsIList,Table_ExternalData_15[[#This Row],[item_key]],IsITypeList,Table_ExternalData_15[[#This Row],[IType]],IsDList,Table_ExternalData_15[[#Headers],[1]])</f>
        <v>0</v>
      </c>
      <c r="F60" s="10">
        <f>SUMIFS(IsQList,IsIList,Table_ExternalData_15[[#This Row],[item_key]],IsITypeList,Table_ExternalData_15[[#This Row],[IType]],IsDList,Table_ExternalData_15[[#Headers],[2]])</f>
        <v>0</v>
      </c>
      <c r="G60" s="10">
        <f>SUMIFS(IsQList,IsIList,Table_ExternalData_15[[#This Row],[item_key]],IsITypeList,Table_ExternalData_15[[#This Row],[IType]],IsDList,Table_ExternalData_15[[#Headers],[3]])</f>
        <v>0</v>
      </c>
      <c r="H60" s="10">
        <f>SUMIFS(IsQList,IsIList,Table_ExternalData_15[[#This Row],[item_key]],IsITypeList,Table_ExternalData_15[[#This Row],[IType]],IsDList,Table_ExternalData_15[[#Headers],[4]])</f>
        <v>0</v>
      </c>
      <c r="I60" s="10">
        <f>SUMIFS(IsQList,IsIList,Table_ExternalData_15[[#This Row],[item_key]],IsITypeList,Table_ExternalData_15[[#This Row],[IType]],IsDList,Table_ExternalData_15[[#Headers],[5]])</f>
        <v>0</v>
      </c>
      <c r="J60" s="10">
        <f>SUMIFS(IsQList,IsIList,Table_ExternalData_15[[#This Row],[item_key]],IsITypeList,Table_ExternalData_15[[#This Row],[IType]],IsDList,Table_ExternalData_15[[#Headers],[6]])</f>
        <v>0</v>
      </c>
      <c r="K60" s="10">
        <f>SUMIFS(IsQList,IsIList,Table_ExternalData_15[[#This Row],[item_key]],IsITypeList,Table_ExternalData_15[[#This Row],[IType]],IsDList,Table_ExternalData_15[[#Headers],[7]])</f>
        <v>0</v>
      </c>
      <c r="L60" s="10">
        <f>SUMIFS(IsQList,IsIList,Table_ExternalData_15[[#This Row],[item_key]],IsITypeList,Table_ExternalData_15[[#This Row],[IType]],IsDList,Table_ExternalData_15[[#Headers],[8]])</f>
        <v>0</v>
      </c>
      <c r="M60" s="10">
        <f>SUMIFS(IsQList,IsIList,Table_ExternalData_15[[#This Row],[item_key]],IsITypeList,Table_ExternalData_15[[#This Row],[IType]],IsDList,Table_ExternalData_15[[#Headers],[9]])</f>
        <v>0</v>
      </c>
      <c r="N60" s="10">
        <f>SUMIFS(IsQList,IsIList,Table_ExternalData_15[[#This Row],[item_key]],IsITypeList,Table_ExternalData_15[[#This Row],[IType]],IsDList,Table_ExternalData_15[[#Headers],[10]])</f>
        <v>0</v>
      </c>
      <c r="O60" s="10">
        <f>SUMIFS(IsQList,IsIList,Table_ExternalData_15[[#This Row],[item_key]],IsITypeList,Table_ExternalData_15[[#This Row],[IType]],IsDList,Table_ExternalData_15[[#Headers],[11]])</f>
        <v>0</v>
      </c>
      <c r="P60" s="10">
        <f>SUMIFS(IsQList,IsIList,Table_ExternalData_15[[#This Row],[item_key]],IsITypeList,Table_ExternalData_15[[#This Row],[IType]],IsDList,Table_ExternalData_15[[#Headers],[12]])</f>
        <v>0</v>
      </c>
      <c r="Q60" s="10">
        <f>SUMIFS(IsQList,IsIList,Table_ExternalData_15[[#This Row],[item_key]],IsITypeList,Table_ExternalData_15[[#This Row],[IType]],IsDList,Table_ExternalData_15[[#Headers],[13]])</f>
        <v>0</v>
      </c>
      <c r="R60" s="10">
        <f>SUMIFS(IsQList,IsIList,Table_ExternalData_15[[#This Row],[item_key]],IsITypeList,Table_ExternalData_15[[#This Row],[IType]],IsDList,Table_ExternalData_15[[#Headers],[14]])</f>
        <v>0</v>
      </c>
      <c r="S60" s="10">
        <f>SUMIFS(IsQList,IsIList,Table_ExternalData_15[[#This Row],[item_key]],IsITypeList,Table_ExternalData_15[[#This Row],[IType]],IsDList,Table_ExternalData_15[[#Headers],[15]])</f>
        <v>0</v>
      </c>
      <c r="T60" s="10">
        <f>SUMIFS(IsQList,IsIList,Table_ExternalData_15[[#This Row],[item_key]],IsITypeList,Table_ExternalData_15[[#This Row],[IType]],IsDList,Table_ExternalData_15[[#Headers],[16]])</f>
        <v>0</v>
      </c>
      <c r="U60" s="10">
        <f>SUMIFS(IsQList,IsIList,Table_ExternalData_15[[#This Row],[item_key]],IsITypeList,Table_ExternalData_15[[#This Row],[IType]],IsDList,Table_ExternalData_15[[#Headers],[17]])</f>
        <v>0</v>
      </c>
      <c r="V60" s="10">
        <f>SUMIFS(IsQList,IsIList,Table_ExternalData_15[[#This Row],[item_key]],IsITypeList,Table_ExternalData_15[[#This Row],[IType]],IsDList,Table_ExternalData_15[[#Headers],[18]])</f>
        <v>0</v>
      </c>
      <c r="W60" s="10">
        <f>SUMIFS(IsQList,IsIList,Table_ExternalData_15[[#This Row],[item_key]],IsITypeList,Table_ExternalData_15[[#This Row],[IType]],IsDList,Table_ExternalData_15[[#Headers],[19]])</f>
        <v>0</v>
      </c>
      <c r="X60" s="10">
        <f>SUMIFS(IsQList,IsIList,Table_ExternalData_15[[#This Row],[item_key]],IsITypeList,Table_ExternalData_15[[#This Row],[IType]],IsDList,Table_ExternalData_15[[#Headers],[20]])</f>
        <v>0</v>
      </c>
      <c r="Y60" s="10">
        <f>SUMIFS(IsQList,IsIList,Table_ExternalData_15[[#This Row],[item_key]],IsITypeList,Table_ExternalData_15[[#This Row],[IType]],IsDList,Table_ExternalData_15[[#Headers],[21]])</f>
        <v>0</v>
      </c>
      <c r="Z60" s="10">
        <f>SUMIFS(IsQList,IsIList,Table_ExternalData_15[[#This Row],[item_key]],IsITypeList,Table_ExternalData_15[[#This Row],[IType]],IsDList,Table_ExternalData_15[[#Headers],[22]])</f>
        <v>0</v>
      </c>
      <c r="AA60" s="10">
        <f>SUMIFS(IsQList,IsIList,Table_ExternalData_15[[#This Row],[item_key]],IsITypeList,Table_ExternalData_15[[#This Row],[IType]],IsDList,Table_ExternalData_15[[#Headers],[23]])</f>
        <v>0</v>
      </c>
      <c r="AB60" s="10">
        <f>SUMIFS(IsQList,IsIList,Table_ExternalData_15[[#This Row],[item_key]],IsITypeList,Table_ExternalData_15[[#This Row],[IType]],IsDList,Table_ExternalData_15[[#Headers],[24]])</f>
        <v>0</v>
      </c>
      <c r="AC60" s="10">
        <f>SUMIFS(IsQList,IsIList,Table_ExternalData_15[[#This Row],[item_key]],IsITypeList,Table_ExternalData_15[[#This Row],[IType]],IsDList,Table_ExternalData_15[[#Headers],[25]])</f>
        <v>0</v>
      </c>
      <c r="AD60" s="10">
        <f>SUMIFS(IsQList,IsIList,Table_ExternalData_15[[#This Row],[item_key]],IsITypeList,Table_ExternalData_15[[#This Row],[IType]],IsDList,Table_ExternalData_15[[#Headers],[26]])</f>
        <v>0</v>
      </c>
      <c r="AE60" s="10">
        <f>SUMIFS(IsQList,IsIList,Table_ExternalData_15[[#This Row],[item_key]],IsITypeList,Table_ExternalData_15[[#This Row],[IType]],IsDList,Table_ExternalData_15[[#Headers],[27]])</f>
        <v>0</v>
      </c>
      <c r="AF60" s="10">
        <f>SUMIFS(IsQList,IsIList,Table_ExternalData_15[[#This Row],[item_key]],IsITypeList,Table_ExternalData_15[[#This Row],[IType]],IsDList,Table_ExternalData_15[[#Headers],[28]])</f>
        <v>0</v>
      </c>
      <c r="AG60" s="10">
        <f>SUMIFS(IsQList,IsIList,Table_ExternalData_15[[#This Row],[item_key]],IsITypeList,Table_ExternalData_15[[#This Row],[IType]],IsDList,Table_ExternalData_15[[#Headers],[29]])</f>
        <v>0</v>
      </c>
      <c r="AH60" s="10">
        <f>SUMIFS(IsQList,IsIList,Table_ExternalData_15[[#This Row],[item_key]],IsITypeList,Table_ExternalData_15[[#This Row],[IType]],IsDList,Table_ExternalData_15[[#Headers],[30]])</f>
        <v>0</v>
      </c>
      <c r="AI60" s="10">
        <f>SUMIFS(IsQList,IsIList,Table_ExternalData_15[[#This Row],[item_key]],IsITypeList,Table_ExternalData_15[[#This Row],[IType]],IsDList,Table_ExternalData_15[[#Headers],[31]])</f>
        <v>0</v>
      </c>
      <c r="AJ60" s="10">
        <f>SUM(Table_ExternalData_15[[#This Row],[1]:[31]])</f>
        <v>0</v>
      </c>
    </row>
    <row r="61" spans="1:36">
      <c r="A61" s="1" t="s">
        <v>538</v>
      </c>
      <c r="B61" s="1" t="s">
        <v>1254</v>
      </c>
      <c r="C61" s="1" t="s">
        <v>1255</v>
      </c>
      <c r="D61" s="11" t="s">
        <v>2046</v>
      </c>
      <c r="E61" s="10">
        <f>SUMIFS(IsQList,IsIList,Table_ExternalData_15[[#This Row],[item_key]],IsITypeList,Table_ExternalData_15[[#This Row],[IType]],IsDList,Table_ExternalData_15[[#Headers],[1]])</f>
        <v>1</v>
      </c>
      <c r="F61" s="10">
        <f>SUMIFS(IsQList,IsIList,Table_ExternalData_15[[#This Row],[item_key]],IsITypeList,Table_ExternalData_15[[#This Row],[IType]],IsDList,Table_ExternalData_15[[#Headers],[2]])</f>
        <v>0</v>
      </c>
      <c r="G61" s="10">
        <f>SUMIFS(IsQList,IsIList,Table_ExternalData_15[[#This Row],[item_key]],IsITypeList,Table_ExternalData_15[[#This Row],[IType]],IsDList,Table_ExternalData_15[[#Headers],[3]])</f>
        <v>0</v>
      </c>
      <c r="H61" s="10">
        <f>SUMIFS(IsQList,IsIList,Table_ExternalData_15[[#This Row],[item_key]],IsITypeList,Table_ExternalData_15[[#This Row],[IType]],IsDList,Table_ExternalData_15[[#Headers],[4]])</f>
        <v>70</v>
      </c>
      <c r="I61" s="10">
        <f>SUMIFS(IsQList,IsIList,Table_ExternalData_15[[#This Row],[item_key]],IsITypeList,Table_ExternalData_15[[#This Row],[IType]],IsDList,Table_ExternalData_15[[#Headers],[5]])</f>
        <v>0</v>
      </c>
      <c r="J61" s="10">
        <f>SUMIFS(IsQList,IsIList,Table_ExternalData_15[[#This Row],[item_key]],IsITypeList,Table_ExternalData_15[[#This Row],[IType]],IsDList,Table_ExternalData_15[[#Headers],[6]])</f>
        <v>23</v>
      </c>
      <c r="K61" s="10">
        <f>SUMIFS(IsQList,IsIList,Table_ExternalData_15[[#This Row],[item_key]],IsITypeList,Table_ExternalData_15[[#This Row],[IType]],IsDList,Table_ExternalData_15[[#Headers],[7]])</f>
        <v>0</v>
      </c>
      <c r="L61" s="10">
        <f>SUMIFS(IsQList,IsIList,Table_ExternalData_15[[#This Row],[item_key]],IsITypeList,Table_ExternalData_15[[#This Row],[IType]],IsDList,Table_ExternalData_15[[#Headers],[8]])</f>
        <v>0</v>
      </c>
      <c r="M61" s="10">
        <f>SUMIFS(IsQList,IsIList,Table_ExternalData_15[[#This Row],[item_key]],IsITypeList,Table_ExternalData_15[[#This Row],[IType]],IsDList,Table_ExternalData_15[[#Headers],[9]])</f>
        <v>0</v>
      </c>
      <c r="N61" s="10">
        <f>SUMIFS(IsQList,IsIList,Table_ExternalData_15[[#This Row],[item_key]],IsITypeList,Table_ExternalData_15[[#This Row],[IType]],IsDList,Table_ExternalData_15[[#Headers],[10]])</f>
        <v>0</v>
      </c>
      <c r="O61" s="10">
        <f>SUMIFS(IsQList,IsIList,Table_ExternalData_15[[#This Row],[item_key]],IsITypeList,Table_ExternalData_15[[#This Row],[IType]],IsDList,Table_ExternalData_15[[#Headers],[11]])</f>
        <v>0</v>
      </c>
      <c r="P61" s="10">
        <f>SUMIFS(IsQList,IsIList,Table_ExternalData_15[[#This Row],[item_key]],IsITypeList,Table_ExternalData_15[[#This Row],[IType]],IsDList,Table_ExternalData_15[[#Headers],[12]])</f>
        <v>0</v>
      </c>
      <c r="Q61" s="10">
        <f>SUMIFS(IsQList,IsIList,Table_ExternalData_15[[#This Row],[item_key]],IsITypeList,Table_ExternalData_15[[#This Row],[IType]],IsDList,Table_ExternalData_15[[#Headers],[13]])</f>
        <v>0</v>
      </c>
      <c r="R61" s="10">
        <f>SUMIFS(IsQList,IsIList,Table_ExternalData_15[[#This Row],[item_key]],IsITypeList,Table_ExternalData_15[[#This Row],[IType]],IsDList,Table_ExternalData_15[[#Headers],[14]])</f>
        <v>0</v>
      </c>
      <c r="S61" s="10">
        <f>SUMIFS(IsQList,IsIList,Table_ExternalData_15[[#This Row],[item_key]],IsITypeList,Table_ExternalData_15[[#This Row],[IType]],IsDList,Table_ExternalData_15[[#Headers],[15]])</f>
        <v>0</v>
      </c>
      <c r="T61" s="10">
        <f>SUMIFS(IsQList,IsIList,Table_ExternalData_15[[#This Row],[item_key]],IsITypeList,Table_ExternalData_15[[#This Row],[IType]],IsDList,Table_ExternalData_15[[#Headers],[16]])</f>
        <v>0</v>
      </c>
      <c r="U61" s="10">
        <f>SUMIFS(IsQList,IsIList,Table_ExternalData_15[[#This Row],[item_key]],IsITypeList,Table_ExternalData_15[[#This Row],[IType]],IsDList,Table_ExternalData_15[[#Headers],[17]])</f>
        <v>0</v>
      </c>
      <c r="V61" s="10">
        <f>SUMIFS(IsQList,IsIList,Table_ExternalData_15[[#This Row],[item_key]],IsITypeList,Table_ExternalData_15[[#This Row],[IType]],IsDList,Table_ExternalData_15[[#Headers],[18]])</f>
        <v>0</v>
      </c>
      <c r="W61" s="10">
        <f>SUMIFS(IsQList,IsIList,Table_ExternalData_15[[#This Row],[item_key]],IsITypeList,Table_ExternalData_15[[#This Row],[IType]],IsDList,Table_ExternalData_15[[#Headers],[19]])</f>
        <v>0</v>
      </c>
      <c r="X61" s="10">
        <f>SUMIFS(IsQList,IsIList,Table_ExternalData_15[[#This Row],[item_key]],IsITypeList,Table_ExternalData_15[[#This Row],[IType]],IsDList,Table_ExternalData_15[[#Headers],[20]])</f>
        <v>0</v>
      </c>
      <c r="Y61" s="10">
        <f>SUMIFS(IsQList,IsIList,Table_ExternalData_15[[#This Row],[item_key]],IsITypeList,Table_ExternalData_15[[#This Row],[IType]],IsDList,Table_ExternalData_15[[#Headers],[21]])</f>
        <v>0</v>
      </c>
      <c r="Z61" s="10">
        <f>SUMIFS(IsQList,IsIList,Table_ExternalData_15[[#This Row],[item_key]],IsITypeList,Table_ExternalData_15[[#This Row],[IType]],IsDList,Table_ExternalData_15[[#Headers],[22]])</f>
        <v>0</v>
      </c>
      <c r="AA61" s="10">
        <f>SUMIFS(IsQList,IsIList,Table_ExternalData_15[[#This Row],[item_key]],IsITypeList,Table_ExternalData_15[[#This Row],[IType]],IsDList,Table_ExternalData_15[[#Headers],[23]])</f>
        <v>0</v>
      </c>
      <c r="AB61" s="10">
        <f>SUMIFS(IsQList,IsIList,Table_ExternalData_15[[#This Row],[item_key]],IsITypeList,Table_ExternalData_15[[#This Row],[IType]],IsDList,Table_ExternalData_15[[#Headers],[24]])</f>
        <v>0</v>
      </c>
      <c r="AC61" s="10">
        <f>SUMIFS(IsQList,IsIList,Table_ExternalData_15[[#This Row],[item_key]],IsITypeList,Table_ExternalData_15[[#This Row],[IType]],IsDList,Table_ExternalData_15[[#Headers],[25]])</f>
        <v>0</v>
      </c>
      <c r="AD61" s="10">
        <f>SUMIFS(IsQList,IsIList,Table_ExternalData_15[[#This Row],[item_key]],IsITypeList,Table_ExternalData_15[[#This Row],[IType]],IsDList,Table_ExternalData_15[[#Headers],[26]])</f>
        <v>0</v>
      </c>
      <c r="AE61" s="10">
        <f>SUMIFS(IsQList,IsIList,Table_ExternalData_15[[#This Row],[item_key]],IsITypeList,Table_ExternalData_15[[#This Row],[IType]],IsDList,Table_ExternalData_15[[#Headers],[27]])</f>
        <v>0</v>
      </c>
      <c r="AF61" s="10">
        <f>SUMIFS(IsQList,IsIList,Table_ExternalData_15[[#This Row],[item_key]],IsITypeList,Table_ExternalData_15[[#This Row],[IType]],IsDList,Table_ExternalData_15[[#Headers],[28]])</f>
        <v>1</v>
      </c>
      <c r="AG61" s="10">
        <f>SUMIFS(IsQList,IsIList,Table_ExternalData_15[[#This Row],[item_key]],IsITypeList,Table_ExternalData_15[[#This Row],[IType]],IsDList,Table_ExternalData_15[[#Headers],[29]])</f>
        <v>76</v>
      </c>
      <c r="AH61" s="10">
        <f>SUMIFS(IsQList,IsIList,Table_ExternalData_15[[#This Row],[item_key]],IsITypeList,Table_ExternalData_15[[#This Row],[IType]],IsDList,Table_ExternalData_15[[#Headers],[30]])</f>
        <v>0</v>
      </c>
      <c r="AI61" s="10">
        <f>SUMIFS(IsQList,IsIList,Table_ExternalData_15[[#This Row],[item_key]],IsITypeList,Table_ExternalData_15[[#This Row],[IType]],IsDList,Table_ExternalData_15[[#Headers],[31]])</f>
        <v>10</v>
      </c>
      <c r="AJ61" s="10">
        <f>SUM(Table_ExternalData_15[[#This Row],[1]:[31]])</f>
        <v>181</v>
      </c>
    </row>
    <row r="62" spans="1:36">
      <c r="A62" s="1" t="s">
        <v>538</v>
      </c>
      <c r="B62" s="1" t="s">
        <v>1254</v>
      </c>
      <c r="C62" s="1" t="s">
        <v>1255</v>
      </c>
      <c r="D62" s="11" t="s">
        <v>2017</v>
      </c>
      <c r="E62" s="10">
        <f>SUMIFS(IsQList,IsIList,Table_ExternalData_15[[#This Row],[item_key]],IsITypeList,Table_ExternalData_15[[#This Row],[IType]],IsDList,Table_ExternalData_15[[#Headers],[1]])</f>
        <v>0</v>
      </c>
      <c r="F62" s="10">
        <f>SUMIFS(IsQList,IsIList,Table_ExternalData_15[[#This Row],[item_key]],IsITypeList,Table_ExternalData_15[[#This Row],[IType]],IsDList,Table_ExternalData_15[[#Headers],[2]])</f>
        <v>0</v>
      </c>
      <c r="G62" s="10">
        <f>SUMIFS(IsQList,IsIList,Table_ExternalData_15[[#This Row],[item_key]],IsITypeList,Table_ExternalData_15[[#This Row],[IType]],IsDList,Table_ExternalData_15[[#Headers],[3]])</f>
        <v>0</v>
      </c>
      <c r="H62" s="10">
        <f>SUMIFS(IsQList,IsIList,Table_ExternalData_15[[#This Row],[item_key]],IsITypeList,Table_ExternalData_15[[#This Row],[IType]],IsDList,Table_ExternalData_15[[#Headers],[4]])</f>
        <v>0</v>
      </c>
      <c r="I62" s="10">
        <f>SUMIFS(IsQList,IsIList,Table_ExternalData_15[[#This Row],[item_key]],IsITypeList,Table_ExternalData_15[[#This Row],[IType]],IsDList,Table_ExternalData_15[[#Headers],[5]])</f>
        <v>0</v>
      </c>
      <c r="J62" s="10">
        <f>SUMIFS(IsQList,IsIList,Table_ExternalData_15[[#This Row],[item_key]],IsITypeList,Table_ExternalData_15[[#This Row],[IType]],IsDList,Table_ExternalData_15[[#Headers],[6]])</f>
        <v>0</v>
      </c>
      <c r="K62" s="10">
        <f>SUMIFS(IsQList,IsIList,Table_ExternalData_15[[#This Row],[item_key]],IsITypeList,Table_ExternalData_15[[#This Row],[IType]],IsDList,Table_ExternalData_15[[#Headers],[7]])</f>
        <v>0</v>
      </c>
      <c r="L62" s="10">
        <f>SUMIFS(IsQList,IsIList,Table_ExternalData_15[[#This Row],[item_key]],IsITypeList,Table_ExternalData_15[[#This Row],[IType]],IsDList,Table_ExternalData_15[[#Headers],[8]])</f>
        <v>0</v>
      </c>
      <c r="M62" s="10">
        <f>SUMIFS(IsQList,IsIList,Table_ExternalData_15[[#This Row],[item_key]],IsITypeList,Table_ExternalData_15[[#This Row],[IType]],IsDList,Table_ExternalData_15[[#Headers],[9]])</f>
        <v>0</v>
      </c>
      <c r="N62" s="10">
        <f>SUMIFS(IsQList,IsIList,Table_ExternalData_15[[#This Row],[item_key]],IsITypeList,Table_ExternalData_15[[#This Row],[IType]],IsDList,Table_ExternalData_15[[#Headers],[10]])</f>
        <v>0</v>
      </c>
      <c r="O62" s="10">
        <f>SUMIFS(IsQList,IsIList,Table_ExternalData_15[[#This Row],[item_key]],IsITypeList,Table_ExternalData_15[[#This Row],[IType]],IsDList,Table_ExternalData_15[[#Headers],[11]])</f>
        <v>0</v>
      </c>
      <c r="P62" s="10">
        <f>SUMIFS(IsQList,IsIList,Table_ExternalData_15[[#This Row],[item_key]],IsITypeList,Table_ExternalData_15[[#This Row],[IType]],IsDList,Table_ExternalData_15[[#Headers],[12]])</f>
        <v>0</v>
      </c>
      <c r="Q62" s="10">
        <f>SUMIFS(IsQList,IsIList,Table_ExternalData_15[[#This Row],[item_key]],IsITypeList,Table_ExternalData_15[[#This Row],[IType]],IsDList,Table_ExternalData_15[[#Headers],[13]])</f>
        <v>0</v>
      </c>
      <c r="R62" s="10">
        <f>SUMIFS(IsQList,IsIList,Table_ExternalData_15[[#This Row],[item_key]],IsITypeList,Table_ExternalData_15[[#This Row],[IType]],IsDList,Table_ExternalData_15[[#Headers],[14]])</f>
        <v>0</v>
      </c>
      <c r="S62" s="10">
        <f>SUMIFS(IsQList,IsIList,Table_ExternalData_15[[#This Row],[item_key]],IsITypeList,Table_ExternalData_15[[#This Row],[IType]],IsDList,Table_ExternalData_15[[#Headers],[15]])</f>
        <v>0</v>
      </c>
      <c r="T62" s="10">
        <f>SUMIFS(IsQList,IsIList,Table_ExternalData_15[[#This Row],[item_key]],IsITypeList,Table_ExternalData_15[[#This Row],[IType]],IsDList,Table_ExternalData_15[[#Headers],[16]])</f>
        <v>0</v>
      </c>
      <c r="U62" s="10">
        <f>SUMIFS(IsQList,IsIList,Table_ExternalData_15[[#This Row],[item_key]],IsITypeList,Table_ExternalData_15[[#This Row],[IType]],IsDList,Table_ExternalData_15[[#Headers],[17]])</f>
        <v>0</v>
      </c>
      <c r="V62" s="10">
        <f>SUMIFS(IsQList,IsIList,Table_ExternalData_15[[#This Row],[item_key]],IsITypeList,Table_ExternalData_15[[#This Row],[IType]],IsDList,Table_ExternalData_15[[#Headers],[18]])</f>
        <v>0</v>
      </c>
      <c r="W62" s="10">
        <f>SUMIFS(IsQList,IsIList,Table_ExternalData_15[[#This Row],[item_key]],IsITypeList,Table_ExternalData_15[[#This Row],[IType]],IsDList,Table_ExternalData_15[[#Headers],[19]])</f>
        <v>0</v>
      </c>
      <c r="X62" s="10">
        <f>SUMIFS(IsQList,IsIList,Table_ExternalData_15[[#This Row],[item_key]],IsITypeList,Table_ExternalData_15[[#This Row],[IType]],IsDList,Table_ExternalData_15[[#Headers],[20]])</f>
        <v>0</v>
      </c>
      <c r="Y62" s="10">
        <f>SUMIFS(IsQList,IsIList,Table_ExternalData_15[[#This Row],[item_key]],IsITypeList,Table_ExternalData_15[[#This Row],[IType]],IsDList,Table_ExternalData_15[[#Headers],[21]])</f>
        <v>0</v>
      </c>
      <c r="Z62" s="10">
        <f>SUMIFS(IsQList,IsIList,Table_ExternalData_15[[#This Row],[item_key]],IsITypeList,Table_ExternalData_15[[#This Row],[IType]],IsDList,Table_ExternalData_15[[#Headers],[22]])</f>
        <v>0</v>
      </c>
      <c r="AA62" s="10">
        <f>SUMIFS(IsQList,IsIList,Table_ExternalData_15[[#This Row],[item_key]],IsITypeList,Table_ExternalData_15[[#This Row],[IType]],IsDList,Table_ExternalData_15[[#Headers],[23]])</f>
        <v>0</v>
      </c>
      <c r="AB62" s="10">
        <f>SUMIFS(IsQList,IsIList,Table_ExternalData_15[[#This Row],[item_key]],IsITypeList,Table_ExternalData_15[[#This Row],[IType]],IsDList,Table_ExternalData_15[[#Headers],[24]])</f>
        <v>0</v>
      </c>
      <c r="AC62" s="10">
        <f>SUMIFS(IsQList,IsIList,Table_ExternalData_15[[#This Row],[item_key]],IsITypeList,Table_ExternalData_15[[#This Row],[IType]],IsDList,Table_ExternalData_15[[#Headers],[25]])</f>
        <v>0</v>
      </c>
      <c r="AD62" s="10">
        <f>SUMIFS(IsQList,IsIList,Table_ExternalData_15[[#This Row],[item_key]],IsITypeList,Table_ExternalData_15[[#This Row],[IType]],IsDList,Table_ExternalData_15[[#Headers],[26]])</f>
        <v>0</v>
      </c>
      <c r="AE62" s="10">
        <f>SUMIFS(IsQList,IsIList,Table_ExternalData_15[[#This Row],[item_key]],IsITypeList,Table_ExternalData_15[[#This Row],[IType]],IsDList,Table_ExternalData_15[[#Headers],[27]])</f>
        <v>0</v>
      </c>
      <c r="AF62" s="10">
        <f>SUMIFS(IsQList,IsIList,Table_ExternalData_15[[#This Row],[item_key]],IsITypeList,Table_ExternalData_15[[#This Row],[IType]],IsDList,Table_ExternalData_15[[#Headers],[28]])</f>
        <v>0</v>
      </c>
      <c r="AG62" s="10">
        <f>SUMIFS(IsQList,IsIList,Table_ExternalData_15[[#This Row],[item_key]],IsITypeList,Table_ExternalData_15[[#This Row],[IType]],IsDList,Table_ExternalData_15[[#Headers],[29]])</f>
        <v>0</v>
      </c>
      <c r="AH62" s="10">
        <f>SUMIFS(IsQList,IsIList,Table_ExternalData_15[[#This Row],[item_key]],IsITypeList,Table_ExternalData_15[[#This Row],[IType]],IsDList,Table_ExternalData_15[[#Headers],[30]])</f>
        <v>0</v>
      </c>
      <c r="AI62" s="10">
        <f>SUMIFS(IsQList,IsIList,Table_ExternalData_15[[#This Row],[item_key]],IsITypeList,Table_ExternalData_15[[#This Row],[IType]],IsDList,Table_ExternalData_15[[#Headers],[31]])</f>
        <v>0</v>
      </c>
      <c r="AJ62" s="10">
        <f>SUM(Table_ExternalData_15[[#This Row],[1]:[31]])</f>
        <v>0</v>
      </c>
    </row>
    <row r="63" spans="1:36">
      <c r="A63" s="1" t="s">
        <v>1740</v>
      </c>
      <c r="B63" s="1" t="s">
        <v>1830</v>
      </c>
      <c r="C63" s="1" t="s">
        <v>911</v>
      </c>
      <c r="D63" s="11" t="s">
        <v>2046</v>
      </c>
      <c r="E63" s="10">
        <f>SUMIFS(IsQList,IsIList,Table_ExternalData_15[[#This Row],[item_key]],IsITypeList,Table_ExternalData_15[[#This Row],[IType]],IsDList,Table_ExternalData_15[[#Headers],[1]])</f>
        <v>1</v>
      </c>
      <c r="F63" s="10">
        <f>SUMIFS(IsQList,IsIList,Table_ExternalData_15[[#This Row],[item_key]],IsITypeList,Table_ExternalData_15[[#This Row],[IType]],IsDList,Table_ExternalData_15[[#Headers],[2]])</f>
        <v>0</v>
      </c>
      <c r="G63" s="10">
        <f>SUMIFS(IsQList,IsIList,Table_ExternalData_15[[#This Row],[item_key]],IsITypeList,Table_ExternalData_15[[#This Row],[IType]],IsDList,Table_ExternalData_15[[#Headers],[3]])</f>
        <v>0</v>
      </c>
      <c r="H63" s="10">
        <f>SUMIFS(IsQList,IsIList,Table_ExternalData_15[[#This Row],[item_key]],IsITypeList,Table_ExternalData_15[[#This Row],[IType]],IsDList,Table_ExternalData_15[[#Headers],[4]])</f>
        <v>70</v>
      </c>
      <c r="I63" s="10">
        <f>SUMIFS(IsQList,IsIList,Table_ExternalData_15[[#This Row],[item_key]],IsITypeList,Table_ExternalData_15[[#This Row],[IType]],IsDList,Table_ExternalData_15[[#Headers],[5]])</f>
        <v>0</v>
      </c>
      <c r="J63" s="10">
        <f>SUMIFS(IsQList,IsIList,Table_ExternalData_15[[#This Row],[item_key]],IsITypeList,Table_ExternalData_15[[#This Row],[IType]],IsDList,Table_ExternalData_15[[#Headers],[6]])</f>
        <v>23</v>
      </c>
      <c r="K63" s="10">
        <f>SUMIFS(IsQList,IsIList,Table_ExternalData_15[[#This Row],[item_key]],IsITypeList,Table_ExternalData_15[[#This Row],[IType]],IsDList,Table_ExternalData_15[[#Headers],[7]])</f>
        <v>0</v>
      </c>
      <c r="L63" s="10">
        <f>SUMIFS(IsQList,IsIList,Table_ExternalData_15[[#This Row],[item_key]],IsITypeList,Table_ExternalData_15[[#This Row],[IType]],IsDList,Table_ExternalData_15[[#Headers],[8]])</f>
        <v>0</v>
      </c>
      <c r="M63" s="10">
        <f>SUMIFS(IsQList,IsIList,Table_ExternalData_15[[#This Row],[item_key]],IsITypeList,Table_ExternalData_15[[#This Row],[IType]],IsDList,Table_ExternalData_15[[#Headers],[9]])</f>
        <v>0</v>
      </c>
      <c r="N63" s="10">
        <f>SUMIFS(IsQList,IsIList,Table_ExternalData_15[[#This Row],[item_key]],IsITypeList,Table_ExternalData_15[[#This Row],[IType]],IsDList,Table_ExternalData_15[[#Headers],[10]])</f>
        <v>0</v>
      </c>
      <c r="O63" s="10">
        <f>SUMIFS(IsQList,IsIList,Table_ExternalData_15[[#This Row],[item_key]],IsITypeList,Table_ExternalData_15[[#This Row],[IType]],IsDList,Table_ExternalData_15[[#Headers],[11]])</f>
        <v>0</v>
      </c>
      <c r="P63" s="10">
        <f>SUMIFS(IsQList,IsIList,Table_ExternalData_15[[#This Row],[item_key]],IsITypeList,Table_ExternalData_15[[#This Row],[IType]],IsDList,Table_ExternalData_15[[#Headers],[12]])</f>
        <v>0</v>
      </c>
      <c r="Q63" s="10">
        <f>SUMIFS(IsQList,IsIList,Table_ExternalData_15[[#This Row],[item_key]],IsITypeList,Table_ExternalData_15[[#This Row],[IType]],IsDList,Table_ExternalData_15[[#Headers],[13]])</f>
        <v>0</v>
      </c>
      <c r="R63" s="10">
        <f>SUMIFS(IsQList,IsIList,Table_ExternalData_15[[#This Row],[item_key]],IsITypeList,Table_ExternalData_15[[#This Row],[IType]],IsDList,Table_ExternalData_15[[#Headers],[14]])</f>
        <v>0</v>
      </c>
      <c r="S63" s="10">
        <f>SUMIFS(IsQList,IsIList,Table_ExternalData_15[[#This Row],[item_key]],IsITypeList,Table_ExternalData_15[[#This Row],[IType]],IsDList,Table_ExternalData_15[[#Headers],[15]])</f>
        <v>0</v>
      </c>
      <c r="T63" s="10">
        <f>SUMIFS(IsQList,IsIList,Table_ExternalData_15[[#This Row],[item_key]],IsITypeList,Table_ExternalData_15[[#This Row],[IType]],IsDList,Table_ExternalData_15[[#Headers],[16]])</f>
        <v>0</v>
      </c>
      <c r="U63" s="10">
        <f>SUMIFS(IsQList,IsIList,Table_ExternalData_15[[#This Row],[item_key]],IsITypeList,Table_ExternalData_15[[#This Row],[IType]],IsDList,Table_ExternalData_15[[#Headers],[17]])</f>
        <v>0</v>
      </c>
      <c r="V63" s="10">
        <f>SUMIFS(IsQList,IsIList,Table_ExternalData_15[[#This Row],[item_key]],IsITypeList,Table_ExternalData_15[[#This Row],[IType]],IsDList,Table_ExternalData_15[[#Headers],[18]])</f>
        <v>0</v>
      </c>
      <c r="W63" s="10">
        <f>SUMIFS(IsQList,IsIList,Table_ExternalData_15[[#This Row],[item_key]],IsITypeList,Table_ExternalData_15[[#This Row],[IType]],IsDList,Table_ExternalData_15[[#Headers],[19]])</f>
        <v>0</v>
      </c>
      <c r="X63" s="10">
        <f>SUMIFS(IsQList,IsIList,Table_ExternalData_15[[#This Row],[item_key]],IsITypeList,Table_ExternalData_15[[#This Row],[IType]],IsDList,Table_ExternalData_15[[#Headers],[20]])</f>
        <v>0</v>
      </c>
      <c r="Y63" s="10">
        <f>SUMIFS(IsQList,IsIList,Table_ExternalData_15[[#This Row],[item_key]],IsITypeList,Table_ExternalData_15[[#This Row],[IType]],IsDList,Table_ExternalData_15[[#Headers],[21]])</f>
        <v>0</v>
      </c>
      <c r="Z63" s="10">
        <f>SUMIFS(IsQList,IsIList,Table_ExternalData_15[[#This Row],[item_key]],IsITypeList,Table_ExternalData_15[[#This Row],[IType]],IsDList,Table_ExternalData_15[[#Headers],[22]])</f>
        <v>0</v>
      </c>
      <c r="AA63" s="10">
        <f>SUMIFS(IsQList,IsIList,Table_ExternalData_15[[#This Row],[item_key]],IsITypeList,Table_ExternalData_15[[#This Row],[IType]],IsDList,Table_ExternalData_15[[#Headers],[23]])</f>
        <v>0</v>
      </c>
      <c r="AB63" s="10">
        <f>SUMIFS(IsQList,IsIList,Table_ExternalData_15[[#This Row],[item_key]],IsITypeList,Table_ExternalData_15[[#This Row],[IType]],IsDList,Table_ExternalData_15[[#Headers],[24]])</f>
        <v>0</v>
      </c>
      <c r="AC63" s="10">
        <f>SUMIFS(IsQList,IsIList,Table_ExternalData_15[[#This Row],[item_key]],IsITypeList,Table_ExternalData_15[[#This Row],[IType]],IsDList,Table_ExternalData_15[[#Headers],[25]])</f>
        <v>0</v>
      </c>
      <c r="AD63" s="10">
        <f>SUMIFS(IsQList,IsIList,Table_ExternalData_15[[#This Row],[item_key]],IsITypeList,Table_ExternalData_15[[#This Row],[IType]],IsDList,Table_ExternalData_15[[#Headers],[26]])</f>
        <v>0</v>
      </c>
      <c r="AE63" s="10">
        <f>SUMIFS(IsQList,IsIList,Table_ExternalData_15[[#This Row],[item_key]],IsITypeList,Table_ExternalData_15[[#This Row],[IType]],IsDList,Table_ExternalData_15[[#Headers],[27]])</f>
        <v>0</v>
      </c>
      <c r="AF63" s="10">
        <f>SUMIFS(IsQList,IsIList,Table_ExternalData_15[[#This Row],[item_key]],IsITypeList,Table_ExternalData_15[[#This Row],[IType]],IsDList,Table_ExternalData_15[[#Headers],[28]])</f>
        <v>1</v>
      </c>
      <c r="AG63" s="10">
        <f>SUMIFS(IsQList,IsIList,Table_ExternalData_15[[#This Row],[item_key]],IsITypeList,Table_ExternalData_15[[#This Row],[IType]],IsDList,Table_ExternalData_15[[#Headers],[29]])</f>
        <v>76</v>
      </c>
      <c r="AH63" s="10">
        <f>SUMIFS(IsQList,IsIList,Table_ExternalData_15[[#This Row],[item_key]],IsITypeList,Table_ExternalData_15[[#This Row],[IType]],IsDList,Table_ExternalData_15[[#Headers],[30]])</f>
        <v>0</v>
      </c>
      <c r="AI63" s="10">
        <f>SUMIFS(IsQList,IsIList,Table_ExternalData_15[[#This Row],[item_key]],IsITypeList,Table_ExternalData_15[[#This Row],[IType]],IsDList,Table_ExternalData_15[[#Headers],[31]])</f>
        <v>10</v>
      </c>
      <c r="AJ63" s="10">
        <f>SUM(Table_ExternalData_15[[#This Row],[1]:[31]])</f>
        <v>181</v>
      </c>
    </row>
    <row r="64" spans="1:36">
      <c r="A64" s="1" t="s">
        <v>1740</v>
      </c>
      <c r="B64" s="1" t="s">
        <v>1830</v>
      </c>
      <c r="C64" s="1" t="s">
        <v>911</v>
      </c>
      <c r="D64" s="11" t="s">
        <v>2017</v>
      </c>
      <c r="E64" s="10">
        <f>SUMIFS(IsQList,IsIList,Table_ExternalData_15[[#This Row],[item_key]],IsITypeList,Table_ExternalData_15[[#This Row],[IType]],IsDList,Table_ExternalData_15[[#Headers],[1]])</f>
        <v>0</v>
      </c>
      <c r="F64" s="10">
        <f>SUMIFS(IsQList,IsIList,Table_ExternalData_15[[#This Row],[item_key]],IsITypeList,Table_ExternalData_15[[#This Row],[IType]],IsDList,Table_ExternalData_15[[#Headers],[2]])</f>
        <v>0</v>
      </c>
      <c r="G64" s="10">
        <f>SUMIFS(IsQList,IsIList,Table_ExternalData_15[[#This Row],[item_key]],IsITypeList,Table_ExternalData_15[[#This Row],[IType]],IsDList,Table_ExternalData_15[[#Headers],[3]])</f>
        <v>0</v>
      </c>
      <c r="H64" s="10">
        <f>SUMIFS(IsQList,IsIList,Table_ExternalData_15[[#This Row],[item_key]],IsITypeList,Table_ExternalData_15[[#This Row],[IType]],IsDList,Table_ExternalData_15[[#Headers],[4]])</f>
        <v>0</v>
      </c>
      <c r="I64" s="10">
        <f>SUMIFS(IsQList,IsIList,Table_ExternalData_15[[#This Row],[item_key]],IsITypeList,Table_ExternalData_15[[#This Row],[IType]],IsDList,Table_ExternalData_15[[#Headers],[5]])</f>
        <v>0</v>
      </c>
      <c r="J64" s="10">
        <f>SUMIFS(IsQList,IsIList,Table_ExternalData_15[[#This Row],[item_key]],IsITypeList,Table_ExternalData_15[[#This Row],[IType]],IsDList,Table_ExternalData_15[[#Headers],[6]])</f>
        <v>0</v>
      </c>
      <c r="K64" s="10">
        <f>SUMIFS(IsQList,IsIList,Table_ExternalData_15[[#This Row],[item_key]],IsITypeList,Table_ExternalData_15[[#This Row],[IType]],IsDList,Table_ExternalData_15[[#Headers],[7]])</f>
        <v>0</v>
      </c>
      <c r="L64" s="10">
        <f>SUMIFS(IsQList,IsIList,Table_ExternalData_15[[#This Row],[item_key]],IsITypeList,Table_ExternalData_15[[#This Row],[IType]],IsDList,Table_ExternalData_15[[#Headers],[8]])</f>
        <v>0</v>
      </c>
      <c r="M64" s="10">
        <f>SUMIFS(IsQList,IsIList,Table_ExternalData_15[[#This Row],[item_key]],IsITypeList,Table_ExternalData_15[[#This Row],[IType]],IsDList,Table_ExternalData_15[[#Headers],[9]])</f>
        <v>0</v>
      </c>
      <c r="N64" s="10">
        <f>SUMIFS(IsQList,IsIList,Table_ExternalData_15[[#This Row],[item_key]],IsITypeList,Table_ExternalData_15[[#This Row],[IType]],IsDList,Table_ExternalData_15[[#Headers],[10]])</f>
        <v>0</v>
      </c>
      <c r="O64" s="10">
        <f>SUMIFS(IsQList,IsIList,Table_ExternalData_15[[#This Row],[item_key]],IsITypeList,Table_ExternalData_15[[#This Row],[IType]],IsDList,Table_ExternalData_15[[#Headers],[11]])</f>
        <v>0</v>
      </c>
      <c r="P64" s="10">
        <f>SUMIFS(IsQList,IsIList,Table_ExternalData_15[[#This Row],[item_key]],IsITypeList,Table_ExternalData_15[[#This Row],[IType]],IsDList,Table_ExternalData_15[[#Headers],[12]])</f>
        <v>0</v>
      </c>
      <c r="Q64" s="10">
        <f>SUMIFS(IsQList,IsIList,Table_ExternalData_15[[#This Row],[item_key]],IsITypeList,Table_ExternalData_15[[#This Row],[IType]],IsDList,Table_ExternalData_15[[#Headers],[13]])</f>
        <v>0</v>
      </c>
      <c r="R64" s="10">
        <f>SUMIFS(IsQList,IsIList,Table_ExternalData_15[[#This Row],[item_key]],IsITypeList,Table_ExternalData_15[[#This Row],[IType]],IsDList,Table_ExternalData_15[[#Headers],[14]])</f>
        <v>0</v>
      </c>
      <c r="S64" s="10">
        <f>SUMIFS(IsQList,IsIList,Table_ExternalData_15[[#This Row],[item_key]],IsITypeList,Table_ExternalData_15[[#This Row],[IType]],IsDList,Table_ExternalData_15[[#Headers],[15]])</f>
        <v>0</v>
      </c>
      <c r="T64" s="10">
        <f>SUMIFS(IsQList,IsIList,Table_ExternalData_15[[#This Row],[item_key]],IsITypeList,Table_ExternalData_15[[#This Row],[IType]],IsDList,Table_ExternalData_15[[#Headers],[16]])</f>
        <v>0</v>
      </c>
      <c r="U64" s="10">
        <f>SUMIFS(IsQList,IsIList,Table_ExternalData_15[[#This Row],[item_key]],IsITypeList,Table_ExternalData_15[[#This Row],[IType]],IsDList,Table_ExternalData_15[[#Headers],[17]])</f>
        <v>0</v>
      </c>
      <c r="V64" s="10">
        <f>SUMIFS(IsQList,IsIList,Table_ExternalData_15[[#This Row],[item_key]],IsITypeList,Table_ExternalData_15[[#This Row],[IType]],IsDList,Table_ExternalData_15[[#Headers],[18]])</f>
        <v>0</v>
      </c>
      <c r="W64" s="10">
        <f>SUMIFS(IsQList,IsIList,Table_ExternalData_15[[#This Row],[item_key]],IsITypeList,Table_ExternalData_15[[#This Row],[IType]],IsDList,Table_ExternalData_15[[#Headers],[19]])</f>
        <v>0</v>
      </c>
      <c r="X64" s="10">
        <f>SUMIFS(IsQList,IsIList,Table_ExternalData_15[[#This Row],[item_key]],IsITypeList,Table_ExternalData_15[[#This Row],[IType]],IsDList,Table_ExternalData_15[[#Headers],[20]])</f>
        <v>0</v>
      </c>
      <c r="Y64" s="10">
        <f>SUMIFS(IsQList,IsIList,Table_ExternalData_15[[#This Row],[item_key]],IsITypeList,Table_ExternalData_15[[#This Row],[IType]],IsDList,Table_ExternalData_15[[#Headers],[21]])</f>
        <v>0</v>
      </c>
      <c r="Z64" s="10">
        <f>SUMIFS(IsQList,IsIList,Table_ExternalData_15[[#This Row],[item_key]],IsITypeList,Table_ExternalData_15[[#This Row],[IType]],IsDList,Table_ExternalData_15[[#Headers],[22]])</f>
        <v>0</v>
      </c>
      <c r="AA64" s="10">
        <f>SUMIFS(IsQList,IsIList,Table_ExternalData_15[[#This Row],[item_key]],IsITypeList,Table_ExternalData_15[[#This Row],[IType]],IsDList,Table_ExternalData_15[[#Headers],[23]])</f>
        <v>0</v>
      </c>
      <c r="AB64" s="10">
        <f>SUMIFS(IsQList,IsIList,Table_ExternalData_15[[#This Row],[item_key]],IsITypeList,Table_ExternalData_15[[#This Row],[IType]],IsDList,Table_ExternalData_15[[#Headers],[24]])</f>
        <v>0</v>
      </c>
      <c r="AC64" s="10">
        <f>SUMIFS(IsQList,IsIList,Table_ExternalData_15[[#This Row],[item_key]],IsITypeList,Table_ExternalData_15[[#This Row],[IType]],IsDList,Table_ExternalData_15[[#Headers],[25]])</f>
        <v>0</v>
      </c>
      <c r="AD64" s="10">
        <f>SUMIFS(IsQList,IsIList,Table_ExternalData_15[[#This Row],[item_key]],IsITypeList,Table_ExternalData_15[[#This Row],[IType]],IsDList,Table_ExternalData_15[[#Headers],[26]])</f>
        <v>0</v>
      </c>
      <c r="AE64" s="10">
        <f>SUMIFS(IsQList,IsIList,Table_ExternalData_15[[#This Row],[item_key]],IsITypeList,Table_ExternalData_15[[#This Row],[IType]],IsDList,Table_ExternalData_15[[#Headers],[27]])</f>
        <v>0</v>
      </c>
      <c r="AF64" s="10">
        <f>SUMIFS(IsQList,IsIList,Table_ExternalData_15[[#This Row],[item_key]],IsITypeList,Table_ExternalData_15[[#This Row],[IType]],IsDList,Table_ExternalData_15[[#Headers],[28]])</f>
        <v>0</v>
      </c>
      <c r="AG64" s="10">
        <f>SUMIFS(IsQList,IsIList,Table_ExternalData_15[[#This Row],[item_key]],IsITypeList,Table_ExternalData_15[[#This Row],[IType]],IsDList,Table_ExternalData_15[[#Headers],[29]])</f>
        <v>0</v>
      </c>
      <c r="AH64" s="10">
        <f>SUMIFS(IsQList,IsIList,Table_ExternalData_15[[#This Row],[item_key]],IsITypeList,Table_ExternalData_15[[#This Row],[IType]],IsDList,Table_ExternalData_15[[#Headers],[30]])</f>
        <v>0</v>
      </c>
      <c r="AI64" s="10">
        <f>SUMIFS(IsQList,IsIList,Table_ExternalData_15[[#This Row],[item_key]],IsITypeList,Table_ExternalData_15[[#This Row],[IType]],IsDList,Table_ExternalData_15[[#Headers],[31]])</f>
        <v>0</v>
      </c>
      <c r="AJ64" s="10">
        <f>SUM(Table_ExternalData_15[[#This Row],[1]:[31]])</f>
        <v>0</v>
      </c>
    </row>
    <row r="65" spans="1:36">
      <c r="A65" s="1" t="s">
        <v>1741</v>
      </c>
      <c r="B65" s="1" t="s">
        <v>1831</v>
      </c>
      <c r="C65" s="1" t="s">
        <v>1832</v>
      </c>
      <c r="D65" s="11" t="s">
        <v>2046</v>
      </c>
      <c r="E65" s="10">
        <f>SUMIFS(IsQList,IsIList,Table_ExternalData_15[[#This Row],[item_key]],IsITypeList,Table_ExternalData_15[[#This Row],[IType]],IsDList,Table_ExternalData_15[[#Headers],[1]])</f>
        <v>1</v>
      </c>
      <c r="F65" s="10">
        <f>SUMIFS(IsQList,IsIList,Table_ExternalData_15[[#This Row],[item_key]],IsITypeList,Table_ExternalData_15[[#This Row],[IType]],IsDList,Table_ExternalData_15[[#Headers],[2]])</f>
        <v>0</v>
      </c>
      <c r="G65" s="10">
        <f>SUMIFS(IsQList,IsIList,Table_ExternalData_15[[#This Row],[item_key]],IsITypeList,Table_ExternalData_15[[#This Row],[IType]],IsDList,Table_ExternalData_15[[#Headers],[3]])</f>
        <v>0</v>
      </c>
      <c r="H65" s="10">
        <f>SUMIFS(IsQList,IsIList,Table_ExternalData_15[[#This Row],[item_key]],IsITypeList,Table_ExternalData_15[[#This Row],[IType]],IsDList,Table_ExternalData_15[[#Headers],[4]])</f>
        <v>70</v>
      </c>
      <c r="I65" s="10">
        <f>SUMIFS(IsQList,IsIList,Table_ExternalData_15[[#This Row],[item_key]],IsITypeList,Table_ExternalData_15[[#This Row],[IType]],IsDList,Table_ExternalData_15[[#Headers],[5]])</f>
        <v>0</v>
      </c>
      <c r="J65" s="10">
        <f>SUMIFS(IsQList,IsIList,Table_ExternalData_15[[#This Row],[item_key]],IsITypeList,Table_ExternalData_15[[#This Row],[IType]],IsDList,Table_ExternalData_15[[#Headers],[6]])</f>
        <v>23</v>
      </c>
      <c r="K65" s="10">
        <f>SUMIFS(IsQList,IsIList,Table_ExternalData_15[[#This Row],[item_key]],IsITypeList,Table_ExternalData_15[[#This Row],[IType]],IsDList,Table_ExternalData_15[[#Headers],[7]])</f>
        <v>0</v>
      </c>
      <c r="L65" s="10">
        <f>SUMIFS(IsQList,IsIList,Table_ExternalData_15[[#This Row],[item_key]],IsITypeList,Table_ExternalData_15[[#This Row],[IType]],IsDList,Table_ExternalData_15[[#Headers],[8]])</f>
        <v>0</v>
      </c>
      <c r="M65" s="10">
        <f>SUMIFS(IsQList,IsIList,Table_ExternalData_15[[#This Row],[item_key]],IsITypeList,Table_ExternalData_15[[#This Row],[IType]],IsDList,Table_ExternalData_15[[#Headers],[9]])</f>
        <v>0</v>
      </c>
      <c r="N65" s="10">
        <f>SUMIFS(IsQList,IsIList,Table_ExternalData_15[[#This Row],[item_key]],IsITypeList,Table_ExternalData_15[[#This Row],[IType]],IsDList,Table_ExternalData_15[[#Headers],[10]])</f>
        <v>0</v>
      </c>
      <c r="O65" s="10">
        <f>SUMIFS(IsQList,IsIList,Table_ExternalData_15[[#This Row],[item_key]],IsITypeList,Table_ExternalData_15[[#This Row],[IType]],IsDList,Table_ExternalData_15[[#Headers],[11]])</f>
        <v>0</v>
      </c>
      <c r="P65" s="10">
        <f>SUMIFS(IsQList,IsIList,Table_ExternalData_15[[#This Row],[item_key]],IsITypeList,Table_ExternalData_15[[#This Row],[IType]],IsDList,Table_ExternalData_15[[#Headers],[12]])</f>
        <v>0</v>
      </c>
      <c r="Q65" s="10">
        <f>SUMIFS(IsQList,IsIList,Table_ExternalData_15[[#This Row],[item_key]],IsITypeList,Table_ExternalData_15[[#This Row],[IType]],IsDList,Table_ExternalData_15[[#Headers],[13]])</f>
        <v>0</v>
      </c>
      <c r="R65" s="10">
        <f>SUMIFS(IsQList,IsIList,Table_ExternalData_15[[#This Row],[item_key]],IsITypeList,Table_ExternalData_15[[#This Row],[IType]],IsDList,Table_ExternalData_15[[#Headers],[14]])</f>
        <v>0</v>
      </c>
      <c r="S65" s="10">
        <f>SUMIFS(IsQList,IsIList,Table_ExternalData_15[[#This Row],[item_key]],IsITypeList,Table_ExternalData_15[[#This Row],[IType]],IsDList,Table_ExternalData_15[[#Headers],[15]])</f>
        <v>0</v>
      </c>
      <c r="T65" s="10">
        <f>SUMIFS(IsQList,IsIList,Table_ExternalData_15[[#This Row],[item_key]],IsITypeList,Table_ExternalData_15[[#This Row],[IType]],IsDList,Table_ExternalData_15[[#Headers],[16]])</f>
        <v>0</v>
      </c>
      <c r="U65" s="10">
        <f>SUMIFS(IsQList,IsIList,Table_ExternalData_15[[#This Row],[item_key]],IsITypeList,Table_ExternalData_15[[#This Row],[IType]],IsDList,Table_ExternalData_15[[#Headers],[17]])</f>
        <v>0</v>
      </c>
      <c r="V65" s="10">
        <f>SUMIFS(IsQList,IsIList,Table_ExternalData_15[[#This Row],[item_key]],IsITypeList,Table_ExternalData_15[[#This Row],[IType]],IsDList,Table_ExternalData_15[[#Headers],[18]])</f>
        <v>0</v>
      </c>
      <c r="W65" s="10">
        <f>SUMIFS(IsQList,IsIList,Table_ExternalData_15[[#This Row],[item_key]],IsITypeList,Table_ExternalData_15[[#This Row],[IType]],IsDList,Table_ExternalData_15[[#Headers],[19]])</f>
        <v>0</v>
      </c>
      <c r="X65" s="10">
        <f>SUMIFS(IsQList,IsIList,Table_ExternalData_15[[#This Row],[item_key]],IsITypeList,Table_ExternalData_15[[#This Row],[IType]],IsDList,Table_ExternalData_15[[#Headers],[20]])</f>
        <v>0</v>
      </c>
      <c r="Y65" s="10">
        <f>SUMIFS(IsQList,IsIList,Table_ExternalData_15[[#This Row],[item_key]],IsITypeList,Table_ExternalData_15[[#This Row],[IType]],IsDList,Table_ExternalData_15[[#Headers],[21]])</f>
        <v>0</v>
      </c>
      <c r="Z65" s="10">
        <f>SUMIFS(IsQList,IsIList,Table_ExternalData_15[[#This Row],[item_key]],IsITypeList,Table_ExternalData_15[[#This Row],[IType]],IsDList,Table_ExternalData_15[[#Headers],[22]])</f>
        <v>0</v>
      </c>
      <c r="AA65" s="10">
        <f>SUMIFS(IsQList,IsIList,Table_ExternalData_15[[#This Row],[item_key]],IsITypeList,Table_ExternalData_15[[#This Row],[IType]],IsDList,Table_ExternalData_15[[#Headers],[23]])</f>
        <v>0</v>
      </c>
      <c r="AB65" s="10">
        <f>SUMIFS(IsQList,IsIList,Table_ExternalData_15[[#This Row],[item_key]],IsITypeList,Table_ExternalData_15[[#This Row],[IType]],IsDList,Table_ExternalData_15[[#Headers],[24]])</f>
        <v>0</v>
      </c>
      <c r="AC65" s="10">
        <f>SUMIFS(IsQList,IsIList,Table_ExternalData_15[[#This Row],[item_key]],IsITypeList,Table_ExternalData_15[[#This Row],[IType]],IsDList,Table_ExternalData_15[[#Headers],[25]])</f>
        <v>0</v>
      </c>
      <c r="AD65" s="10">
        <f>SUMIFS(IsQList,IsIList,Table_ExternalData_15[[#This Row],[item_key]],IsITypeList,Table_ExternalData_15[[#This Row],[IType]],IsDList,Table_ExternalData_15[[#Headers],[26]])</f>
        <v>0</v>
      </c>
      <c r="AE65" s="10">
        <f>SUMIFS(IsQList,IsIList,Table_ExternalData_15[[#This Row],[item_key]],IsITypeList,Table_ExternalData_15[[#This Row],[IType]],IsDList,Table_ExternalData_15[[#Headers],[27]])</f>
        <v>0</v>
      </c>
      <c r="AF65" s="10">
        <f>SUMIFS(IsQList,IsIList,Table_ExternalData_15[[#This Row],[item_key]],IsITypeList,Table_ExternalData_15[[#This Row],[IType]],IsDList,Table_ExternalData_15[[#Headers],[28]])</f>
        <v>1</v>
      </c>
      <c r="AG65" s="10">
        <f>SUMIFS(IsQList,IsIList,Table_ExternalData_15[[#This Row],[item_key]],IsITypeList,Table_ExternalData_15[[#This Row],[IType]],IsDList,Table_ExternalData_15[[#Headers],[29]])</f>
        <v>76</v>
      </c>
      <c r="AH65" s="10">
        <f>SUMIFS(IsQList,IsIList,Table_ExternalData_15[[#This Row],[item_key]],IsITypeList,Table_ExternalData_15[[#This Row],[IType]],IsDList,Table_ExternalData_15[[#Headers],[30]])</f>
        <v>0</v>
      </c>
      <c r="AI65" s="10">
        <f>SUMIFS(IsQList,IsIList,Table_ExternalData_15[[#This Row],[item_key]],IsITypeList,Table_ExternalData_15[[#This Row],[IType]],IsDList,Table_ExternalData_15[[#Headers],[31]])</f>
        <v>10</v>
      </c>
      <c r="AJ65" s="10">
        <f>SUM(Table_ExternalData_15[[#This Row],[1]:[31]])</f>
        <v>181</v>
      </c>
    </row>
    <row r="66" spans="1:36">
      <c r="A66" s="1" t="s">
        <v>555</v>
      </c>
      <c r="B66" s="1" t="s">
        <v>831</v>
      </c>
      <c r="C66" s="1" t="s">
        <v>832</v>
      </c>
      <c r="D66" s="11" t="s">
        <v>2046</v>
      </c>
      <c r="E66" s="10">
        <f>SUMIFS(IsQList,IsIList,Table_ExternalData_15[[#This Row],[item_key]],IsITypeList,Table_ExternalData_15[[#This Row],[IType]],IsDList,Table_ExternalData_15[[#Headers],[1]])</f>
        <v>1</v>
      </c>
      <c r="F66" s="10">
        <f>SUMIFS(IsQList,IsIList,Table_ExternalData_15[[#This Row],[item_key]],IsITypeList,Table_ExternalData_15[[#This Row],[IType]],IsDList,Table_ExternalData_15[[#Headers],[2]])</f>
        <v>0</v>
      </c>
      <c r="G66" s="10">
        <f>SUMIFS(IsQList,IsIList,Table_ExternalData_15[[#This Row],[item_key]],IsITypeList,Table_ExternalData_15[[#This Row],[IType]],IsDList,Table_ExternalData_15[[#Headers],[3]])</f>
        <v>0</v>
      </c>
      <c r="H66" s="10">
        <f>SUMIFS(IsQList,IsIList,Table_ExternalData_15[[#This Row],[item_key]],IsITypeList,Table_ExternalData_15[[#This Row],[IType]],IsDList,Table_ExternalData_15[[#Headers],[4]])</f>
        <v>70</v>
      </c>
      <c r="I66" s="10">
        <f>SUMIFS(IsQList,IsIList,Table_ExternalData_15[[#This Row],[item_key]],IsITypeList,Table_ExternalData_15[[#This Row],[IType]],IsDList,Table_ExternalData_15[[#Headers],[5]])</f>
        <v>0</v>
      </c>
      <c r="J66" s="10">
        <f>SUMIFS(IsQList,IsIList,Table_ExternalData_15[[#This Row],[item_key]],IsITypeList,Table_ExternalData_15[[#This Row],[IType]],IsDList,Table_ExternalData_15[[#Headers],[6]])</f>
        <v>23</v>
      </c>
      <c r="K66" s="10">
        <f>SUMIFS(IsQList,IsIList,Table_ExternalData_15[[#This Row],[item_key]],IsITypeList,Table_ExternalData_15[[#This Row],[IType]],IsDList,Table_ExternalData_15[[#Headers],[7]])</f>
        <v>0</v>
      </c>
      <c r="L66" s="10">
        <f>SUMIFS(IsQList,IsIList,Table_ExternalData_15[[#This Row],[item_key]],IsITypeList,Table_ExternalData_15[[#This Row],[IType]],IsDList,Table_ExternalData_15[[#Headers],[8]])</f>
        <v>0</v>
      </c>
      <c r="M66" s="10">
        <f>SUMIFS(IsQList,IsIList,Table_ExternalData_15[[#This Row],[item_key]],IsITypeList,Table_ExternalData_15[[#This Row],[IType]],IsDList,Table_ExternalData_15[[#Headers],[9]])</f>
        <v>0</v>
      </c>
      <c r="N66" s="10">
        <f>SUMIFS(IsQList,IsIList,Table_ExternalData_15[[#This Row],[item_key]],IsITypeList,Table_ExternalData_15[[#This Row],[IType]],IsDList,Table_ExternalData_15[[#Headers],[10]])</f>
        <v>0</v>
      </c>
      <c r="O66" s="10">
        <f>SUMIFS(IsQList,IsIList,Table_ExternalData_15[[#This Row],[item_key]],IsITypeList,Table_ExternalData_15[[#This Row],[IType]],IsDList,Table_ExternalData_15[[#Headers],[11]])</f>
        <v>0</v>
      </c>
      <c r="P66" s="10">
        <f>SUMIFS(IsQList,IsIList,Table_ExternalData_15[[#This Row],[item_key]],IsITypeList,Table_ExternalData_15[[#This Row],[IType]],IsDList,Table_ExternalData_15[[#Headers],[12]])</f>
        <v>0</v>
      </c>
      <c r="Q66" s="10">
        <f>SUMIFS(IsQList,IsIList,Table_ExternalData_15[[#This Row],[item_key]],IsITypeList,Table_ExternalData_15[[#This Row],[IType]],IsDList,Table_ExternalData_15[[#Headers],[13]])</f>
        <v>0</v>
      </c>
      <c r="R66" s="10">
        <f>SUMIFS(IsQList,IsIList,Table_ExternalData_15[[#This Row],[item_key]],IsITypeList,Table_ExternalData_15[[#This Row],[IType]],IsDList,Table_ExternalData_15[[#Headers],[14]])</f>
        <v>0</v>
      </c>
      <c r="S66" s="10">
        <f>SUMIFS(IsQList,IsIList,Table_ExternalData_15[[#This Row],[item_key]],IsITypeList,Table_ExternalData_15[[#This Row],[IType]],IsDList,Table_ExternalData_15[[#Headers],[15]])</f>
        <v>0</v>
      </c>
      <c r="T66" s="10">
        <f>SUMIFS(IsQList,IsIList,Table_ExternalData_15[[#This Row],[item_key]],IsITypeList,Table_ExternalData_15[[#This Row],[IType]],IsDList,Table_ExternalData_15[[#Headers],[16]])</f>
        <v>0</v>
      </c>
      <c r="U66" s="10">
        <f>SUMIFS(IsQList,IsIList,Table_ExternalData_15[[#This Row],[item_key]],IsITypeList,Table_ExternalData_15[[#This Row],[IType]],IsDList,Table_ExternalData_15[[#Headers],[17]])</f>
        <v>0</v>
      </c>
      <c r="V66" s="10">
        <f>SUMIFS(IsQList,IsIList,Table_ExternalData_15[[#This Row],[item_key]],IsITypeList,Table_ExternalData_15[[#This Row],[IType]],IsDList,Table_ExternalData_15[[#Headers],[18]])</f>
        <v>0</v>
      </c>
      <c r="W66" s="10">
        <f>SUMIFS(IsQList,IsIList,Table_ExternalData_15[[#This Row],[item_key]],IsITypeList,Table_ExternalData_15[[#This Row],[IType]],IsDList,Table_ExternalData_15[[#Headers],[19]])</f>
        <v>0</v>
      </c>
      <c r="X66" s="10">
        <f>SUMIFS(IsQList,IsIList,Table_ExternalData_15[[#This Row],[item_key]],IsITypeList,Table_ExternalData_15[[#This Row],[IType]],IsDList,Table_ExternalData_15[[#Headers],[20]])</f>
        <v>0</v>
      </c>
      <c r="Y66" s="10">
        <f>SUMIFS(IsQList,IsIList,Table_ExternalData_15[[#This Row],[item_key]],IsITypeList,Table_ExternalData_15[[#This Row],[IType]],IsDList,Table_ExternalData_15[[#Headers],[21]])</f>
        <v>0</v>
      </c>
      <c r="Z66" s="10">
        <f>SUMIFS(IsQList,IsIList,Table_ExternalData_15[[#This Row],[item_key]],IsITypeList,Table_ExternalData_15[[#This Row],[IType]],IsDList,Table_ExternalData_15[[#Headers],[22]])</f>
        <v>0</v>
      </c>
      <c r="AA66" s="10">
        <f>SUMIFS(IsQList,IsIList,Table_ExternalData_15[[#This Row],[item_key]],IsITypeList,Table_ExternalData_15[[#This Row],[IType]],IsDList,Table_ExternalData_15[[#Headers],[23]])</f>
        <v>0</v>
      </c>
      <c r="AB66" s="10">
        <f>SUMIFS(IsQList,IsIList,Table_ExternalData_15[[#This Row],[item_key]],IsITypeList,Table_ExternalData_15[[#This Row],[IType]],IsDList,Table_ExternalData_15[[#Headers],[24]])</f>
        <v>0</v>
      </c>
      <c r="AC66" s="10">
        <f>SUMIFS(IsQList,IsIList,Table_ExternalData_15[[#This Row],[item_key]],IsITypeList,Table_ExternalData_15[[#This Row],[IType]],IsDList,Table_ExternalData_15[[#Headers],[25]])</f>
        <v>0</v>
      </c>
      <c r="AD66" s="10">
        <f>SUMIFS(IsQList,IsIList,Table_ExternalData_15[[#This Row],[item_key]],IsITypeList,Table_ExternalData_15[[#This Row],[IType]],IsDList,Table_ExternalData_15[[#Headers],[26]])</f>
        <v>0</v>
      </c>
      <c r="AE66" s="10">
        <f>SUMIFS(IsQList,IsIList,Table_ExternalData_15[[#This Row],[item_key]],IsITypeList,Table_ExternalData_15[[#This Row],[IType]],IsDList,Table_ExternalData_15[[#Headers],[27]])</f>
        <v>0</v>
      </c>
      <c r="AF66" s="10">
        <f>SUMIFS(IsQList,IsIList,Table_ExternalData_15[[#This Row],[item_key]],IsITypeList,Table_ExternalData_15[[#This Row],[IType]],IsDList,Table_ExternalData_15[[#Headers],[28]])</f>
        <v>1</v>
      </c>
      <c r="AG66" s="10">
        <f>SUMIFS(IsQList,IsIList,Table_ExternalData_15[[#This Row],[item_key]],IsITypeList,Table_ExternalData_15[[#This Row],[IType]],IsDList,Table_ExternalData_15[[#Headers],[29]])</f>
        <v>76</v>
      </c>
      <c r="AH66" s="10">
        <f>SUMIFS(IsQList,IsIList,Table_ExternalData_15[[#This Row],[item_key]],IsITypeList,Table_ExternalData_15[[#This Row],[IType]],IsDList,Table_ExternalData_15[[#Headers],[30]])</f>
        <v>0</v>
      </c>
      <c r="AI66" s="10">
        <f>SUMIFS(IsQList,IsIList,Table_ExternalData_15[[#This Row],[item_key]],IsITypeList,Table_ExternalData_15[[#This Row],[IType]],IsDList,Table_ExternalData_15[[#Headers],[31]])</f>
        <v>10</v>
      </c>
      <c r="AJ66" s="10">
        <f>SUM(Table_ExternalData_15[[#This Row],[1]:[31]])</f>
        <v>181</v>
      </c>
    </row>
    <row r="67" spans="1:36">
      <c r="A67" s="1" t="s">
        <v>555</v>
      </c>
      <c r="B67" s="1" t="s">
        <v>831</v>
      </c>
      <c r="C67" s="1" t="s">
        <v>832</v>
      </c>
      <c r="D67" s="11" t="s">
        <v>2363</v>
      </c>
      <c r="E67" s="10">
        <f>SUMIFS(IsQList,IsIList,Table_ExternalData_15[[#This Row],[item_key]],IsITypeList,Table_ExternalData_15[[#This Row],[IType]],IsDList,Table_ExternalData_15[[#Headers],[1]])</f>
        <v>0</v>
      </c>
      <c r="F67" s="10">
        <f>SUMIFS(IsQList,IsIList,Table_ExternalData_15[[#This Row],[item_key]],IsITypeList,Table_ExternalData_15[[#This Row],[IType]],IsDList,Table_ExternalData_15[[#Headers],[2]])</f>
        <v>170</v>
      </c>
      <c r="G67" s="10">
        <f>SUMIFS(IsQList,IsIList,Table_ExternalData_15[[#This Row],[item_key]],IsITypeList,Table_ExternalData_15[[#This Row],[IType]],IsDList,Table_ExternalData_15[[#Headers],[3]])</f>
        <v>0</v>
      </c>
      <c r="H67" s="10">
        <f>SUMIFS(IsQList,IsIList,Table_ExternalData_15[[#This Row],[item_key]],IsITypeList,Table_ExternalData_15[[#This Row],[IType]],IsDList,Table_ExternalData_15[[#Headers],[4]])</f>
        <v>0</v>
      </c>
      <c r="I67" s="10">
        <f>SUMIFS(IsQList,IsIList,Table_ExternalData_15[[#This Row],[item_key]],IsITypeList,Table_ExternalData_15[[#This Row],[IType]],IsDList,Table_ExternalData_15[[#Headers],[5]])</f>
        <v>0</v>
      </c>
      <c r="J67" s="10">
        <f>SUMIFS(IsQList,IsIList,Table_ExternalData_15[[#This Row],[item_key]],IsITypeList,Table_ExternalData_15[[#This Row],[IType]],IsDList,Table_ExternalData_15[[#Headers],[6]])</f>
        <v>0</v>
      </c>
      <c r="K67" s="10">
        <f>SUMIFS(IsQList,IsIList,Table_ExternalData_15[[#This Row],[item_key]],IsITypeList,Table_ExternalData_15[[#This Row],[IType]],IsDList,Table_ExternalData_15[[#Headers],[7]])</f>
        <v>0</v>
      </c>
      <c r="L67" s="10">
        <f>SUMIFS(IsQList,IsIList,Table_ExternalData_15[[#This Row],[item_key]],IsITypeList,Table_ExternalData_15[[#This Row],[IType]],IsDList,Table_ExternalData_15[[#Headers],[8]])</f>
        <v>0</v>
      </c>
      <c r="M67" s="10">
        <f>SUMIFS(IsQList,IsIList,Table_ExternalData_15[[#This Row],[item_key]],IsITypeList,Table_ExternalData_15[[#This Row],[IType]],IsDList,Table_ExternalData_15[[#Headers],[9]])</f>
        <v>0</v>
      </c>
      <c r="N67" s="10">
        <f>SUMIFS(IsQList,IsIList,Table_ExternalData_15[[#This Row],[item_key]],IsITypeList,Table_ExternalData_15[[#This Row],[IType]],IsDList,Table_ExternalData_15[[#Headers],[10]])</f>
        <v>0</v>
      </c>
      <c r="O67" s="10">
        <f>SUMIFS(IsQList,IsIList,Table_ExternalData_15[[#This Row],[item_key]],IsITypeList,Table_ExternalData_15[[#This Row],[IType]],IsDList,Table_ExternalData_15[[#Headers],[11]])</f>
        <v>0</v>
      </c>
      <c r="P67" s="10">
        <f>SUMIFS(IsQList,IsIList,Table_ExternalData_15[[#This Row],[item_key]],IsITypeList,Table_ExternalData_15[[#This Row],[IType]],IsDList,Table_ExternalData_15[[#Headers],[12]])</f>
        <v>0</v>
      </c>
      <c r="Q67" s="10">
        <f>SUMIFS(IsQList,IsIList,Table_ExternalData_15[[#This Row],[item_key]],IsITypeList,Table_ExternalData_15[[#This Row],[IType]],IsDList,Table_ExternalData_15[[#Headers],[13]])</f>
        <v>0</v>
      </c>
      <c r="R67" s="10">
        <f>SUMIFS(IsQList,IsIList,Table_ExternalData_15[[#This Row],[item_key]],IsITypeList,Table_ExternalData_15[[#This Row],[IType]],IsDList,Table_ExternalData_15[[#Headers],[14]])</f>
        <v>0</v>
      </c>
      <c r="S67" s="10">
        <f>SUMIFS(IsQList,IsIList,Table_ExternalData_15[[#This Row],[item_key]],IsITypeList,Table_ExternalData_15[[#This Row],[IType]],IsDList,Table_ExternalData_15[[#Headers],[15]])</f>
        <v>0</v>
      </c>
      <c r="T67" s="10">
        <f>SUMIFS(IsQList,IsIList,Table_ExternalData_15[[#This Row],[item_key]],IsITypeList,Table_ExternalData_15[[#This Row],[IType]],IsDList,Table_ExternalData_15[[#Headers],[16]])</f>
        <v>150</v>
      </c>
      <c r="U67" s="10">
        <f>SUMIFS(IsQList,IsIList,Table_ExternalData_15[[#This Row],[item_key]],IsITypeList,Table_ExternalData_15[[#This Row],[IType]],IsDList,Table_ExternalData_15[[#Headers],[17]])</f>
        <v>0</v>
      </c>
      <c r="V67" s="10">
        <f>SUMIFS(IsQList,IsIList,Table_ExternalData_15[[#This Row],[item_key]],IsITypeList,Table_ExternalData_15[[#This Row],[IType]],IsDList,Table_ExternalData_15[[#Headers],[18]])</f>
        <v>0</v>
      </c>
      <c r="W67" s="10">
        <f>SUMIFS(IsQList,IsIList,Table_ExternalData_15[[#This Row],[item_key]],IsITypeList,Table_ExternalData_15[[#This Row],[IType]],IsDList,Table_ExternalData_15[[#Headers],[19]])</f>
        <v>0</v>
      </c>
      <c r="X67" s="10">
        <f>SUMIFS(IsQList,IsIList,Table_ExternalData_15[[#This Row],[item_key]],IsITypeList,Table_ExternalData_15[[#This Row],[IType]],IsDList,Table_ExternalData_15[[#Headers],[20]])</f>
        <v>0</v>
      </c>
      <c r="Y67" s="10">
        <f>SUMIFS(IsQList,IsIList,Table_ExternalData_15[[#This Row],[item_key]],IsITypeList,Table_ExternalData_15[[#This Row],[IType]],IsDList,Table_ExternalData_15[[#Headers],[21]])</f>
        <v>0</v>
      </c>
      <c r="Z67" s="10">
        <f>SUMIFS(IsQList,IsIList,Table_ExternalData_15[[#This Row],[item_key]],IsITypeList,Table_ExternalData_15[[#This Row],[IType]],IsDList,Table_ExternalData_15[[#Headers],[22]])</f>
        <v>0</v>
      </c>
      <c r="AA67" s="10">
        <f>SUMIFS(IsQList,IsIList,Table_ExternalData_15[[#This Row],[item_key]],IsITypeList,Table_ExternalData_15[[#This Row],[IType]],IsDList,Table_ExternalData_15[[#Headers],[23]])</f>
        <v>0</v>
      </c>
      <c r="AB67" s="10">
        <f>SUMIFS(IsQList,IsIList,Table_ExternalData_15[[#This Row],[item_key]],IsITypeList,Table_ExternalData_15[[#This Row],[IType]],IsDList,Table_ExternalData_15[[#Headers],[24]])</f>
        <v>0</v>
      </c>
      <c r="AC67" s="10">
        <f>SUMIFS(IsQList,IsIList,Table_ExternalData_15[[#This Row],[item_key]],IsITypeList,Table_ExternalData_15[[#This Row],[IType]],IsDList,Table_ExternalData_15[[#Headers],[25]])</f>
        <v>0</v>
      </c>
      <c r="AD67" s="10">
        <f>SUMIFS(IsQList,IsIList,Table_ExternalData_15[[#This Row],[item_key]],IsITypeList,Table_ExternalData_15[[#This Row],[IType]],IsDList,Table_ExternalData_15[[#Headers],[26]])</f>
        <v>0</v>
      </c>
      <c r="AE67" s="10">
        <f>SUMIFS(IsQList,IsIList,Table_ExternalData_15[[#This Row],[item_key]],IsITypeList,Table_ExternalData_15[[#This Row],[IType]],IsDList,Table_ExternalData_15[[#Headers],[27]])</f>
        <v>0</v>
      </c>
      <c r="AF67" s="10">
        <f>SUMIFS(IsQList,IsIList,Table_ExternalData_15[[#This Row],[item_key]],IsITypeList,Table_ExternalData_15[[#This Row],[IType]],IsDList,Table_ExternalData_15[[#Headers],[28]])</f>
        <v>0</v>
      </c>
      <c r="AG67" s="10">
        <f>SUMIFS(IsQList,IsIList,Table_ExternalData_15[[#This Row],[item_key]],IsITypeList,Table_ExternalData_15[[#This Row],[IType]],IsDList,Table_ExternalData_15[[#Headers],[29]])</f>
        <v>0</v>
      </c>
      <c r="AH67" s="10">
        <f>SUMIFS(IsQList,IsIList,Table_ExternalData_15[[#This Row],[item_key]],IsITypeList,Table_ExternalData_15[[#This Row],[IType]],IsDList,Table_ExternalData_15[[#Headers],[30]])</f>
        <v>0</v>
      </c>
      <c r="AI67" s="10">
        <f>SUMIFS(IsQList,IsIList,Table_ExternalData_15[[#This Row],[item_key]],IsITypeList,Table_ExternalData_15[[#This Row],[IType]],IsDList,Table_ExternalData_15[[#Headers],[31]])</f>
        <v>0</v>
      </c>
      <c r="AJ67" s="10">
        <f>SUM(Table_ExternalData_15[[#This Row],[1]:[31]])</f>
        <v>320</v>
      </c>
    </row>
    <row r="68" spans="1:36">
      <c r="A68" s="1" t="s">
        <v>2073</v>
      </c>
      <c r="B68" s="1" t="s">
        <v>2417</v>
      </c>
      <c r="C68" s="1" t="s">
        <v>2418</v>
      </c>
      <c r="D68" s="11" t="s">
        <v>2046</v>
      </c>
      <c r="E68" s="10">
        <f>SUMIFS(IsQList,IsIList,Table_ExternalData_15[[#This Row],[item_key]],IsITypeList,Table_ExternalData_15[[#This Row],[IType]],IsDList,Table_ExternalData_15[[#Headers],[1]])</f>
        <v>1</v>
      </c>
      <c r="F68" s="10">
        <f>SUMIFS(IsQList,IsIList,Table_ExternalData_15[[#This Row],[item_key]],IsITypeList,Table_ExternalData_15[[#This Row],[IType]],IsDList,Table_ExternalData_15[[#Headers],[2]])</f>
        <v>0</v>
      </c>
      <c r="G68" s="10">
        <f>SUMIFS(IsQList,IsIList,Table_ExternalData_15[[#This Row],[item_key]],IsITypeList,Table_ExternalData_15[[#This Row],[IType]],IsDList,Table_ExternalData_15[[#Headers],[3]])</f>
        <v>0</v>
      </c>
      <c r="H68" s="10">
        <f>SUMIFS(IsQList,IsIList,Table_ExternalData_15[[#This Row],[item_key]],IsITypeList,Table_ExternalData_15[[#This Row],[IType]],IsDList,Table_ExternalData_15[[#Headers],[4]])</f>
        <v>70</v>
      </c>
      <c r="I68" s="10">
        <f>SUMIFS(IsQList,IsIList,Table_ExternalData_15[[#This Row],[item_key]],IsITypeList,Table_ExternalData_15[[#This Row],[IType]],IsDList,Table_ExternalData_15[[#Headers],[5]])</f>
        <v>0</v>
      </c>
      <c r="J68" s="10">
        <f>SUMIFS(IsQList,IsIList,Table_ExternalData_15[[#This Row],[item_key]],IsITypeList,Table_ExternalData_15[[#This Row],[IType]],IsDList,Table_ExternalData_15[[#Headers],[6]])</f>
        <v>23</v>
      </c>
      <c r="K68" s="10">
        <f>SUMIFS(IsQList,IsIList,Table_ExternalData_15[[#This Row],[item_key]],IsITypeList,Table_ExternalData_15[[#This Row],[IType]],IsDList,Table_ExternalData_15[[#Headers],[7]])</f>
        <v>0</v>
      </c>
      <c r="L68" s="10">
        <f>SUMIFS(IsQList,IsIList,Table_ExternalData_15[[#This Row],[item_key]],IsITypeList,Table_ExternalData_15[[#This Row],[IType]],IsDList,Table_ExternalData_15[[#Headers],[8]])</f>
        <v>0</v>
      </c>
      <c r="M68" s="10">
        <f>SUMIFS(IsQList,IsIList,Table_ExternalData_15[[#This Row],[item_key]],IsITypeList,Table_ExternalData_15[[#This Row],[IType]],IsDList,Table_ExternalData_15[[#Headers],[9]])</f>
        <v>0</v>
      </c>
      <c r="N68" s="10">
        <f>SUMIFS(IsQList,IsIList,Table_ExternalData_15[[#This Row],[item_key]],IsITypeList,Table_ExternalData_15[[#This Row],[IType]],IsDList,Table_ExternalData_15[[#Headers],[10]])</f>
        <v>0</v>
      </c>
      <c r="O68" s="10">
        <f>SUMIFS(IsQList,IsIList,Table_ExternalData_15[[#This Row],[item_key]],IsITypeList,Table_ExternalData_15[[#This Row],[IType]],IsDList,Table_ExternalData_15[[#Headers],[11]])</f>
        <v>0</v>
      </c>
      <c r="P68" s="10">
        <f>SUMIFS(IsQList,IsIList,Table_ExternalData_15[[#This Row],[item_key]],IsITypeList,Table_ExternalData_15[[#This Row],[IType]],IsDList,Table_ExternalData_15[[#Headers],[12]])</f>
        <v>0</v>
      </c>
      <c r="Q68" s="10">
        <f>SUMIFS(IsQList,IsIList,Table_ExternalData_15[[#This Row],[item_key]],IsITypeList,Table_ExternalData_15[[#This Row],[IType]],IsDList,Table_ExternalData_15[[#Headers],[13]])</f>
        <v>0</v>
      </c>
      <c r="R68" s="10">
        <f>SUMIFS(IsQList,IsIList,Table_ExternalData_15[[#This Row],[item_key]],IsITypeList,Table_ExternalData_15[[#This Row],[IType]],IsDList,Table_ExternalData_15[[#Headers],[14]])</f>
        <v>0</v>
      </c>
      <c r="S68" s="10">
        <f>SUMIFS(IsQList,IsIList,Table_ExternalData_15[[#This Row],[item_key]],IsITypeList,Table_ExternalData_15[[#This Row],[IType]],IsDList,Table_ExternalData_15[[#Headers],[15]])</f>
        <v>0</v>
      </c>
      <c r="T68" s="10">
        <f>SUMIFS(IsQList,IsIList,Table_ExternalData_15[[#This Row],[item_key]],IsITypeList,Table_ExternalData_15[[#This Row],[IType]],IsDList,Table_ExternalData_15[[#Headers],[16]])</f>
        <v>0</v>
      </c>
      <c r="U68" s="10">
        <f>SUMIFS(IsQList,IsIList,Table_ExternalData_15[[#This Row],[item_key]],IsITypeList,Table_ExternalData_15[[#This Row],[IType]],IsDList,Table_ExternalData_15[[#Headers],[17]])</f>
        <v>0</v>
      </c>
      <c r="V68" s="10">
        <f>SUMIFS(IsQList,IsIList,Table_ExternalData_15[[#This Row],[item_key]],IsITypeList,Table_ExternalData_15[[#This Row],[IType]],IsDList,Table_ExternalData_15[[#Headers],[18]])</f>
        <v>0</v>
      </c>
      <c r="W68" s="10">
        <f>SUMIFS(IsQList,IsIList,Table_ExternalData_15[[#This Row],[item_key]],IsITypeList,Table_ExternalData_15[[#This Row],[IType]],IsDList,Table_ExternalData_15[[#Headers],[19]])</f>
        <v>0</v>
      </c>
      <c r="X68" s="10">
        <f>SUMIFS(IsQList,IsIList,Table_ExternalData_15[[#This Row],[item_key]],IsITypeList,Table_ExternalData_15[[#This Row],[IType]],IsDList,Table_ExternalData_15[[#Headers],[20]])</f>
        <v>0</v>
      </c>
      <c r="Y68" s="10">
        <f>SUMIFS(IsQList,IsIList,Table_ExternalData_15[[#This Row],[item_key]],IsITypeList,Table_ExternalData_15[[#This Row],[IType]],IsDList,Table_ExternalData_15[[#Headers],[21]])</f>
        <v>0</v>
      </c>
      <c r="Z68" s="10">
        <f>SUMIFS(IsQList,IsIList,Table_ExternalData_15[[#This Row],[item_key]],IsITypeList,Table_ExternalData_15[[#This Row],[IType]],IsDList,Table_ExternalData_15[[#Headers],[22]])</f>
        <v>0</v>
      </c>
      <c r="AA68" s="10">
        <f>SUMIFS(IsQList,IsIList,Table_ExternalData_15[[#This Row],[item_key]],IsITypeList,Table_ExternalData_15[[#This Row],[IType]],IsDList,Table_ExternalData_15[[#Headers],[23]])</f>
        <v>0</v>
      </c>
      <c r="AB68" s="10">
        <f>SUMIFS(IsQList,IsIList,Table_ExternalData_15[[#This Row],[item_key]],IsITypeList,Table_ExternalData_15[[#This Row],[IType]],IsDList,Table_ExternalData_15[[#Headers],[24]])</f>
        <v>0</v>
      </c>
      <c r="AC68" s="10">
        <f>SUMIFS(IsQList,IsIList,Table_ExternalData_15[[#This Row],[item_key]],IsITypeList,Table_ExternalData_15[[#This Row],[IType]],IsDList,Table_ExternalData_15[[#Headers],[25]])</f>
        <v>0</v>
      </c>
      <c r="AD68" s="10">
        <f>SUMIFS(IsQList,IsIList,Table_ExternalData_15[[#This Row],[item_key]],IsITypeList,Table_ExternalData_15[[#This Row],[IType]],IsDList,Table_ExternalData_15[[#Headers],[26]])</f>
        <v>0</v>
      </c>
      <c r="AE68" s="10">
        <f>SUMIFS(IsQList,IsIList,Table_ExternalData_15[[#This Row],[item_key]],IsITypeList,Table_ExternalData_15[[#This Row],[IType]],IsDList,Table_ExternalData_15[[#Headers],[27]])</f>
        <v>0</v>
      </c>
      <c r="AF68" s="10">
        <f>SUMIFS(IsQList,IsIList,Table_ExternalData_15[[#This Row],[item_key]],IsITypeList,Table_ExternalData_15[[#This Row],[IType]],IsDList,Table_ExternalData_15[[#Headers],[28]])</f>
        <v>1</v>
      </c>
      <c r="AG68" s="10">
        <f>SUMIFS(IsQList,IsIList,Table_ExternalData_15[[#This Row],[item_key]],IsITypeList,Table_ExternalData_15[[#This Row],[IType]],IsDList,Table_ExternalData_15[[#Headers],[29]])</f>
        <v>76</v>
      </c>
      <c r="AH68" s="10">
        <f>SUMIFS(IsQList,IsIList,Table_ExternalData_15[[#This Row],[item_key]],IsITypeList,Table_ExternalData_15[[#This Row],[IType]],IsDList,Table_ExternalData_15[[#Headers],[30]])</f>
        <v>0</v>
      </c>
      <c r="AI68" s="10">
        <f>SUMIFS(IsQList,IsIList,Table_ExternalData_15[[#This Row],[item_key]],IsITypeList,Table_ExternalData_15[[#This Row],[IType]],IsDList,Table_ExternalData_15[[#Headers],[31]])</f>
        <v>10</v>
      </c>
      <c r="AJ68" s="10">
        <f>SUM(Table_ExternalData_15[[#This Row],[1]:[31]])</f>
        <v>181</v>
      </c>
    </row>
    <row r="69" spans="1:36">
      <c r="A69" s="1" t="s">
        <v>2338</v>
      </c>
      <c r="B69" s="1" t="s">
        <v>2419</v>
      </c>
      <c r="C69" s="1" t="s">
        <v>2418</v>
      </c>
      <c r="D69" s="11" t="s">
        <v>2046</v>
      </c>
      <c r="E69" s="10">
        <f>SUMIFS(IsQList,IsIList,Table_ExternalData_15[[#This Row],[item_key]],IsITypeList,Table_ExternalData_15[[#This Row],[IType]],IsDList,Table_ExternalData_15[[#Headers],[1]])</f>
        <v>0</v>
      </c>
      <c r="F69" s="10">
        <f>SUMIFS(IsQList,IsIList,Table_ExternalData_15[[#This Row],[item_key]],IsITypeList,Table_ExternalData_15[[#This Row],[IType]],IsDList,Table_ExternalData_15[[#Headers],[2]])</f>
        <v>0</v>
      </c>
      <c r="G69" s="10">
        <f>SUMIFS(IsQList,IsIList,Table_ExternalData_15[[#This Row],[item_key]],IsITypeList,Table_ExternalData_15[[#This Row],[IType]],IsDList,Table_ExternalData_15[[#Headers],[3]])</f>
        <v>0</v>
      </c>
      <c r="H69" s="10">
        <f>SUMIFS(IsQList,IsIList,Table_ExternalData_15[[#This Row],[item_key]],IsITypeList,Table_ExternalData_15[[#This Row],[IType]],IsDList,Table_ExternalData_15[[#Headers],[4]])</f>
        <v>0</v>
      </c>
      <c r="I69" s="10">
        <f>SUMIFS(IsQList,IsIList,Table_ExternalData_15[[#This Row],[item_key]],IsITypeList,Table_ExternalData_15[[#This Row],[IType]],IsDList,Table_ExternalData_15[[#Headers],[5]])</f>
        <v>0</v>
      </c>
      <c r="J69" s="10">
        <f>SUMIFS(IsQList,IsIList,Table_ExternalData_15[[#This Row],[item_key]],IsITypeList,Table_ExternalData_15[[#This Row],[IType]],IsDList,Table_ExternalData_15[[#Headers],[6]])</f>
        <v>0</v>
      </c>
      <c r="K69" s="10">
        <f>SUMIFS(IsQList,IsIList,Table_ExternalData_15[[#This Row],[item_key]],IsITypeList,Table_ExternalData_15[[#This Row],[IType]],IsDList,Table_ExternalData_15[[#Headers],[7]])</f>
        <v>0</v>
      </c>
      <c r="L69" s="10">
        <f>SUMIFS(IsQList,IsIList,Table_ExternalData_15[[#This Row],[item_key]],IsITypeList,Table_ExternalData_15[[#This Row],[IType]],IsDList,Table_ExternalData_15[[#Headers],[8]])</f>
        <v>0</v>
      </c>
      <c r="M69" s="10">
        <f>SUMIFS(IsQList,IsIList,Table_ExternalData_15[[#This Row],[item_key]],IsITypeList,Table_ExternalData_15[[#This Row],[IType]],IsDList,Table_ExternalData_15[[#Headers],[9]])</f>
        <v>0</v>
      </c>
      <c r="N69" s="10">
        <f>SUMIFS(IsQList,IsIList,Table_ExternalData_15[[#This Row],[item_key]],IsITypeList,Table_ExternalData_15[[#This Row],[IType]],IsDList,Table_ExternalData_15[[#Headers],[10]])</f>
        <v>0</v>
      </c>
      <c r="O69" s="10">
        <f>SUMIFS(IsQList,IsIList,Table_ExternalData_15[[#This Row],[item_key]],IsITypeList,Table_ExternalData_15[[#This Row],[IType]],IsDList,Table_ExternalData_15[[#Headers],[11]])</f>
        <v>0</v>
      </c>
      <c r="P69" s="10">
        <f>SUMIFS(IsQList,IsIList,Table_ExternalData_15[[#This Row],[item_key]],IsITypeList,Table_ExternalData_15[[#This Row],[IType]],IsDList,Table_ExternalData_15[[#Headers],[12]])</f>
        <v>0</v>
      </c>
      <c r="Q69" s="10">
        <f>SUMIFS(IsQList,IsIList,Table_ExternalData_15[[#This Row],[item_key]],IsITypeList,Table_ExternalData_15[[#This Row],[IType]],IsDList,Table_ExternalData_15[[#Headers],[13]])</f>
        <v>10</v>
      </c>
      <c r="R69" s="10">
        <f>SUMIFS(IsQList,IsIList,Table_ExternalData_15[[#This Row],[item_key]],IsITypeList,Table_ExternalData_15[[#This Row],[IType]],IsDList,Table_ExternalData_15[[#Headers],[14]])</f>
        <v>0</v>
      </c>
      <c r="S69" s="10">
        <f>SUMIFS(IsQList,IsIList,Table_ExternalData_15[[#This Row],[item_key]],IsITypeList,Table_ExternalData_15[[#This Row],[IType]],IsDList,Table_ExternalData_15[[#Headers],[15]])</f>
        <v>0</v>
      </c>
      <c r="T69" s="10">
        <f>SUMIFS(IsQList,IsIList,Table_ExternalData_15[[#This Row],[item_key]],IsITypeList,Table_ExternalData_15[[#This Row],[IType]],IsDList,Table_ExternalData_15[[#Headers],[16]])</f>
        <v>0</v>
      </c>
      <c r="U69" s="10">
        <f>SUMIFS(IsQList,IsIList,Table_ExternalData_15[[#This Row],[item_key]],IsITypeList,Table_ExternalData_15[[#This Row],[IType]],IsDList,Table_ExternalData_15[[#Headers],[17]])</f>
        <v>0</v>
      </c>
      <c r="V69" s="10">
        <f>SUMIFS(IsQList,IsIList,Table_ExternalData_15[[#This Row],[item_key]],IsITypeList,Table_ExternalData_15[[#This Row],[IType]],IsDList,Table_ExternalData_15[[#Headers],[18]])</f>
        <v>0</v>
      </c>
      <c r="W69" s="10">
        <f>SUMIFS(IsQList,IsIList,Table_ExternalData_15[[#This Row],[item_key]],IsITypeList,Table_ExternalData_15[[#This Row],[IType]],IsDList,Table_ExternalData_15[[#Headers],[19]])</f>
        <v>0</v>
      </c>
      <c r="X69" s="10">
        <f>SUMIFS(IsQList,IsIList,Table_ExternalData_15[[#This Row],[item_key]],IsITypeList,Table_ExternalData_15[[#This Row],[IType]],IsDList,Table_ExternalData_15[[#Headers],[20]])</f>
        <v>0</v>
      </c>
      <c r="Y69" s="10">
        <f>SUMIFS(IsQList,IsIList,Table_ExternalData_15[[#This Row],[item_key]],IsITypeList,Table_ExternalData_15[[#This Row],[IType]],IsDList,Table_ExternalData_15[[#Headers],[21]])</f>
        <v>0</v>
      </c>
      <c r="Z69" s="10">
        <f>SUMIFS(IsQList,IsIList,Table_ExternalData_15[[#This Row],[item_key]],IsITypeList,Table_ExternalData_15[[#This Row],[IType]],IsDList,Table_ExternalData_15[[#Headers],[22]])</f>
        <v>0</v>
      </c>
      <c r="AA69" s="10">
        <f>SUMIFS(IsQList,IsIList,Table_ExternalData_15[[#This Row],[item_key]],IsITypeList,Table_ExternalData_15[[#This Row],[IType]],IsDList,Table_ExternalData_15[[#Headers],[23]])</f>
        <v>0</v>
      </c>
      <c r="AB69" s="10">
        <f>SUMIFS(IsQList,IsIList,Table_ExternalData_15[[#This Row],[item_key]],IsITypeList,Table_ExternalData_15[[#This Row],[IType]],IsDList,Table_ExternalData_15[[#Headers],[24]])</f>
        <v>0</v>
      </c>
      <c r="AC69" s="10">
        <f>SUMIFS(IsQList,IsIList,Table_ExternalData_15[[#This Row],[item_key]],IsITypeList,Table_ExternalData_15[[#This Row],[IType]],IsDList,Table_ExternalData_15[[#Headers],[25]])</f>
        <v>0</v>
      </c>
      <c r="AD69" s="10">
        <f>SUMIFS(IsQList,IsIList,Table_ExternalData_15[[#This Row],[item_key]],IsITypeList,Table_ExternalData_15[[#This Row],[IType]],IsDList,Table_ExternalData_15[[#Headers],[26]])</f>
        <v>0</v>
      </c>
      <c r="AE69" s="10">
        <f>SUMIFS(IsQList,IsIList,Table_ExternalData_15[[#This Row],[item_key]],IsITypeList,Table_ExternalData_15[[#This Row],[IType]],IsDList,Table_ExternalData_15[[#Headers],[27]])</f>
        <v>0</v>
      </c>
      <c r="AF69" s="10">
        <f>SUMIFS(IsQList,IsIList,Table_ExternalData_15[[#This Row],[item_key]],IsITypeList,Table_ExternalData_15[[#This Row],[IType]],IsDList,Table_ExternalData_15[[#Headers],[28]])</f>
        <v>24</v>
      </c>
      <c r="AG69" s="10">
        <f>SUMIFS(IsQList,IsIList,Table_ExternalData_15[[#This Row],[item_key]],IsITypeList,Table_ExternalData_15[[#This Row],[IType]],IsDList,Table_ExternalData_15[[#Headers],[29]])</f>
        <v>0</v>
      </c>
      <c r="AH69" s="10">
        <f>SUMIFS(IsQList,IsIList,Table_ExternalData_15[[#This Row],[item_key]],IsITypeList,Table_ExternalData_15[[#This Row],[IType]],IsDList,Table_ExternalData_15[[#Headers],[30]])</f>
        <v>0</v>
      </c>
      <c r="AI69" s="10">
        <f>SUMIFS(IsQList,IsIList,Table_ExternalData_15[[#This Row],[item_key]],IsITypeList,Table_ExternalData_15[[#This Row],[IType]],IsDList,Table_ExternalData_15[[#Headers],[31]])</f>
        <v>0</v>
      </c>
      <c r="AJ69" s="10">
        <f>SUM(Table_ExternalData_15[[#This Row],[1]:[31]])</f>
        <v>34</v>
      </c>
    </row>
    <row r="70" spans="1:36">
      <c r="A70" s="1" t="s">
        <v>2074</v>
      </c>
      <c r="B70" s="1" t="s">
        <v>2420</v>
      </c>
      <c r="C70" s="1" t="s">
        <v>2418</v>
      </c>
      <c r="D70" s="11" t="s">
        <v>2046</v>
      </c>
      <c r="E70" s="10">
        <f>SUMIFS(IsQList,IsIList,Table_ExternalData_15[[#This Row],[item_key]],IsITypeList,Table_ExternalData_15[[#This Row],[IType]],IsDList,Table_ExternalData_15[[#Headers],[1]])</f>
        <v>2</v>
      </c>
      <c r="F70" s="10">
        <f>SUMIFS(IsQList,IsIList,Table_ExternalData_15[[#This Row],[item_key]],IsITypeList,Table_ExternalData_15[[#This Row],[IType]],IsDList,Table_ExternalData_15[[#Headers],[2]])</f>
        <v>0</v>
      </c>
      <c r="G70" s="10">
        <f>SUMIFS(IsQList,IsIList,Table_ExternalData_15[[#This Row],[item_key]],IsITypeList,Table_ExternalData_15[[#This Row],[IType]],IsDList,Table_ExternalData_15[[#Headers],[3]])</f>
        <v>0</v>
      </c>
      <c r="H70" s="10">
        <f>SUMIFS(IsQList,IsIList,Table_ExternalData_15[[#This Row],[item_key]],IsITypeList,Table_ExternalData_15[[#This Row],[IType]],IsDList,Table_ExternalData_15[[#Headers],[4]])</f>
        <v>140</v>
      </c>
      <c r="I70" s="10">
        <f>SUMIFS(IsQList,IsIList,Table_ExternalData_15[[#This Row],[item_key]],IsITypeList,Table_ExternalData_15[[#This Row],[IType]],IsDList,Table_ExternalData_15[[#Headers],[5]])</f>
        <v>0</v>
      </c>
      <c r="J70" s="10">
        <f>SUMIFS(IsQList,IsIList,Table_ExternalData_15[[#This Row],[item_key]],IsITypeList,Table_ExternalData_15[[#This Row],[IType]],IsDList,Table_ExternalData_15[[#Headers],[6]])</f>
        <v>46</v>
      </c>
      <c r="K70" s="10">
        <f>SUMIFS(IsQList,IsIList,Table_ExternalData_15[[#This Row],[item_key]],IsITypeList,Table_ExternalData_15[[#This Row],[IType]],IsDList,Table_ExternalData_15[[#Headers],[7]])</f>
        <v>0</v>
      </c>
      <c r="L70" s="10">
        <f>SUMIFS(IsQList,IsIList,Table_ExternalData_15[[#This Row],[item_key]],IsITypeList,Table_ExternalData_15[[#This Row],[IType]],IsDList,Table_ExternalData_15[[#Headers],[8]])</f>
        <v>0</v>
      </c>
      <c r="M70" s="10">
        <f>SUMIFS(IsQList,IsIList,Table_ExternalData_15[[#This Row],[item_key]],IsITypeList,Table_ExternalData_15[[#This Row],[IType]],IsDList,Table_ExternalData_15[[#Headers],[9]])</f>
        <v>0</v>
      </c>
      <c r="N70" s="10">
        <f>SUMIFS(IsQList,IsIList,Table_ExternalData_15[[#This Row],[item_key]],IsITypeList,Table_ExternalData_15[[#This Row],[IType]],IsDList,Table_ExternalData_15[[#Headers],[10]])</f>
        <v>0</v>
      </c>
      <c r="O70" s="10">
        <f>SUMIFS(IsQList,IsIList,Table_ExternalData_15[[#This Row],[item_key]],IsITypeList,Table_ExternalData_15[[#This Row],[IType]],IsDList,Table_ExternalData_15[[#Headers],[11]])</f>
        <v>0</v>
      </c>
      <c r="P70" s="10">
        <f>SUMIFS(IsQList,IsIList,Table_ExternalData_15[[#This Row],[item_key]],IsITypeList,Table_ExternalData_15[[#This Row],[IType]],IsDList,Table_ExternalData_15[[#Headers],[12]])</f>
        <v>0</v>
      </c>
      <c r="Q70" s="10">
        <f>SUMIFS(IsQList,IsIList,Table_ExternalData_15[[#This Row],[item_key]],IsITypeList,Table_ExternalData_15[[#This Row],[IType]],IsDList,Table_ExternalData_15[[#Headers],[13]])</f>
        <v>0</v>
      </c>
      <c r="R70" s="10">
        <f>SUMIFS(IsQList,IsIList,Table_ExternalData_15[[#This Row],[item_key]],IsITypeList,Table_ExternalData_15[[#This Row],[IType]],IsDList,Table_ExternalData_15[[#Headers],[14]])</f>
        <v>0</v>
      </c>
      <c r="S70" s="10">
        <f>SUMIFS(IsQList,IsIList,Table_ExternalData_15[[#This Row],[item_key]],IsITypeList,Table_ExternalData_15[[#This Row],[IType]],IsDList,Table_ExternalData_15[[#Headers],[15]])</f>
        <v>0</v>
      </c>
      <c r="T70" s="10">
        <f>SUMIFS(IsQList,IsIList,Table_ExternalData_15[[#This Row],[item_key]],IsITypeList,Table_ExternalData_15[[#This Row],[IType]],IsDList,Table_ExternalData_15[[#Headers],[16]])</f>
        <v>0</v>
      </c>
      <c r="U70" s="10">
        <f>SUMIFS(IsQList,IsIList,Table_ExternalData_15[[#This Row],[item_key]],IsITypeList,Table_ExternalData_15[[#This Row],[IType]],IsDList,Table_ExternalData_15[[#Headers],[17]])</f>
        <v>0</v>
      </c>
      <c r="V70" s="10">
        <f>SUMIFS(IsQList,IsIList,Table_ExternalData_15[[#This Row],[item_key]],IsITypeList,Table_ExternalData_15[[#This Row],[IType]],IsDList,Table_ExternalData_15[[#Headers],[18]])</f>
        <v>0</v>
      </c>
      <c r="W70" s="10">
        <f>SUMIFS(IsQList,IsIList,Table_ExternalData_15[[#This Row],[item_key]],IsITypeList,Table_ExternalData_15[[#This Row],[IType]],IsDList,Table_ExternalData_15[[#Headers],[19]])</f>
        <v>0</v>
      </c>
      <c r="X70" s="10">
        <f>SUMIFS(IsQList,IsIList,Table_ExternalData_15[[#This Row],[item_key]],IsITypeList,Table_ExternalData_15[[#This Row],[IType]],IsDList,Table_ExternalData_15[[#Headers],[20]])</f>
        <v>0</v>
      </c>
      <c r="Y70" s="10">
        <f>SUMIFS(IsQList,IsIList,Table_ExternalData_15[[#This Row],[item_key]],IsITypeList,Table_ExternalData_15[[#This Row],[IType]],IsDList,Table_ExternalData_15[[#Headers],[21]])</f>
        <v>0</v>
      </c>
      <c r="Z70" s="10">
        <f>SUMIFS(IsQList,IsIList,Table_ExternalData_15[[#This Row],[item_key]],IsITypeList,Table_ExternalData_15[[#This Row],[IType]],IsDList,Table_ExternalData_15[[#Headers],[22]])</f>
        <v>0</v>
      </c>
      <c r="AA70" s="10">
        <f>SUMIFS(IsQList,IsIList,Table_ExternalData_15[[#This Row],[item_key]],IsITypeList,Table_ExternalData_15[[#This Row],[IType]],IsDList,Table_ExternalData_15[[#Headers],[23]])</f>
        <v>0</v>
      </c>
      <c r="AB70" s="10">
        <f>SUMIFS(IsQList,IsIList,Table_ExternalData_15[[#This Row],[item_key]],IsITypeList,Table_ExternalData_15[[#This Row],[IType]],IsDList,Table_ExternalData_15[[#Headers],[24]])</f>
        <v>0</v>
      </c>
      <c r="AC70" s="10">
        <f>SUMIFS(IsQList,IsIList,Table_ExternalData_15[[#This Row],[item_key]],IsITypeList,Table_ExternalData_15[[#This Row],[IType]],IsDList,Table_ExternalData_15[[#Headers],[25]])</f>
        <v>0</v>
      </c>
      <c r="AD70" s="10">
        <f>SUMIFS(IsQList,IsIList,Table_ExternalData_15[[#This Row],[item_key]],IsITypeList,Table_ExternalData_15[[#This Row],[IType]],IsDList,Table_ExternalData_15[[#Headers],[26]])</f>
        <v>0</v>
      </c>
      <c r="AE70" s="10">
        <f>SUMIFS(IsQList,IsIList,Table_ExternalData_15[[#This Row],[item_key]],IsITypeList,Table_ExternalData_15[[#This Row],[IType]],IsDList,Table_ExternalData_15[[#Headers],[27]])</f>
        <v>0</v>
      </c>
      <c r="AF70" s="10">
        <f>SUMIFS(IsQList,IsIList,Table_ExternalData_15[[#This Row],[item_key]],IsITypeList,Table_ExternalData_15[[#This Row],[IType]],IsDList,Table_ExternalData_15[[#Headers],[28]])</f>
        <v>2</v>
      </c>
      <c r="AG70" s="10">
        <f>SUMIFS(IsQList,IsIList,Table_ExternalData_15[[#This Row],[item_key]],IsITypeList,Table_ExternalData_15[[#This Row],[IType]],IsDList,Table_ExternalData_15[[#Headers],[29]])</f>
        <v>152</v>
      </c>
      <c r="AH70" s="10">
        <f>SUMIFS(IsQList,IsIList,Table_ExternalData_15[[#This Row],[item_key]],IsITypeList,Table_ExternalData_15[[#This Row],[IType]],IsDList,Table_ExternalData_15[[#Headers],[30]])</f>
        <v>0</v>
      </c>
      <c r="AI70" s="10">
        <f>SUMIFS(IsQList,IsIList,Table_ExternalData_15[[#This Row],[item_key]],IsITypeList,Table_ExternalData_15[[#This Row],[IType]],IsDList,Table_ExternalData_15[[#Headers],[31]])</f>
        <v>20</v>
      </c>
      <c r="AJ70" s="10">
        <f>SUM(Table_ExternalData_15[[#This Row],[1]:[31]])</f>
        <v>362</v>
      </c>
    </row>
    <row r="71" spans="1:36">
      <c r="A71" s="1" t="s">
        <v>2075</v>
      </c>
      <c r="B71" s="1" t="s">
        <v>2421</v>
      </c>
      <c r="C71" s="1" t="s">
        <v>1834</v>
      </c>
      <c r="D71" s="11" t="s">
        <v>2046</v>
      </c>
      <c r="E71" s="10">
        <f>SUMIFS(IsQList,IsIList,Table_ExternalData_15[[#This Row],[item_key]],IsITypeList,Table_ExternalData_15[[#This Row],[IType]],IsDList,Table_ExternalData_15[[#Headers],[1]])</f>
        <v>2</v>
      </c>
      <c r="F71" s="10">
        <f>SUMIFS(IsQList,IsIList,Table_ExternalData_15[[#This Row],[item_key]],IsITypeList,Table_ExternalData_15[[#This Row],[IType]],IsDList,Table_ExternalData_15[[#Headers],[2]])</f>
        <v>0</v>
      </c>
      <c r="G71" s="10">
        <f>SUMIFS(IsQList,IsIList,Table_ExternalData_15[[#This Row],[item_key]],IsITypeList,Table_ExternalData_15[[#This Row],[IType]],IsDList,Table_ExternalData_15[[#Headers],[3]])</f>
        <v>0</v>
      </c>
      <c r="H71" s="10">
        <f>SUMIFS(IsQList,IsIList,Table_ExternalData_15[[#This Row],[item_key]],IsITypeList,Table_ExternalData_15[[#This Row],[IType]],IsDList,Table_ExternalData_15[[#Headers],[4]])</f>
        <v>140</v>
      </c>
      <c r="I71" s="10">
        <f>SUMIFS(IsQList,IsIList,Table_ExternalData_15[[#This Row],[item_key]],IsITypeList,Table_ExternalData_15[[#This Row],[IType]],IsDList,Table_ExternalData_15[[#Headers],[5]])</f>
        <v>0</v>
      </c>
      <c r="J71" s="10">
        <f>SUMIFS(IsQList,IsIList,Table_ExternalData_15[[#This Row],[item_key]],IsITypeList,Table_ExternalData_15[[#This Row],[IType]],IsDList,Table_ExternalData_15[[#Headers],[6]])</f>
        <v>46</v>
      </c>
      <c r="K71" s="10">
        <f>SUMIFS(IsQList,IsIList,Table_ExternalData_15[[#This Row],[item_key]],IsITypeList,Table_ExternalData_15[[#This Row],[IType]],IsDList,Table_ExternalData_15[[#Headers],[7]])</f>
        <v>0</v>
      </c>
      <c r="L71" s="10">
        <f>SUMIFS(IsQList,IsIList,Table_ExternalData_15[[#This Row],[item_key]],IsITypeList,Table_ExternalData_15[[#This Row],[IType]],IsDList,Table_ExternalData_15[[#Headers],[8]])</f>
        <v>0</v>
      </c>
      <c r="M71" s="10">
        <f>SUMIFS(IsQList,IsIList,Table_ExternalData_15[[#This Row],[item_key]],IsITypeList,Table_ExternalData_15[[#This Row],[IType]],IsDList,Table_ExternalData_15[[#Headers],[9]])</f>
        <v>0</v>
      </c>
      <c r="N71" s="10">
        <f>SUMIFS(IsQList,IsIList,Table_ExternalData_15[[#This Row],[item_key]],IsITypeList,Table_ExternalData_15[[#This Row],[IType]],IsDList,Table_ExternalData_15[[#Headers],[10]])</f>
        <v>0</v>
      </c>
      <c r="O71" s="10">
        <f>SUMIFS(IsQList,IsIList,Table_ExternalData_15[[#This Row],[item_key]],IsITypeList,Table_ExternalData_15[[#This Row],[IType]],IsDList,Table_ExternalData_15[[#Headers],[11]])</f>
        <v>0</v>
      </c>
      <c r="P71" s="10">
        <f>SUMIFS(IsQList,IsIList,Table_ExternalData_15[[#This Row],[item_key]],IsITypeList,Table_ExternalData_15[[#This Row],[IType]],IsDList,Table_ExternalData_15[[#Headers],[12]])</f>
        <v>0</v>
      </c>
      <c r="Q71" s="10">
        <f>SUMIFS(IsQList,IsIList,Table_ExternalData_15[[#This Row],[item_key]],IsITypeList,Table_ExternalData_15[[#This Row],[IType]],IsDList,Table_ExternalData_15[[#Headers],[13]])</f>
        <v>0</v>
      </c>
      <c r="R71" s="10">
        <f>SUMIFS(IsQList,IsIList,Table_ExternalData_15[[#This Row],[item_key]],IsITypeList,Table_ExternalData_15[[#This Row],[IType]],IsDList,Table_ExternalData_15[[#Headers],[14]])</f>
        <v>0</v>
      </c>
      <c r="S71" s="10">
        <f>SUMIFS(IsQList,IsIList,Table_ExternalData_15[[#This Row],[item_key]],IsITypeList,Table_ExternalData_15[[#This Row],[IType]],IsDList,Table_ExternalData_15[[#Headers],[15]])</f>
        <v>0</v>
      </c>
      <c r="T71" s="10">
        <f>SUMIFS(IsQList,IsIList,Table_ExternalData_15[[#This Row],[item_key]],IsITypeList,Table_ExternalData_15[[#This Row],[IType]],IsDList,Table_ExternalData_15[[#Headers],[16]])</f>
        <v>0</v>
      </c>
      <c r="U71" s="10">
        <f>SUMIFS(IsQList,IsIList,Table_ExternalData_15[[#This Row],[item_key]],IsITypeList,Table_ExternalData_15[[#This Row],[IType]],IsDList,Table_ExternalData_15[[#Headers],[17]])</f>
        <v>0</v>
      </c>
      <c r="V71" s="10">
        <f>SUMIFS(IsQList,IsIList,Table_ExternalData_15[[#This Row],[item_key]],IsITypeList,Table_ExternalData_15[[#This Row],[IType]],IsDList,Table_ExternalData_15[[#Headers],[18]])</f>
        <v>0</v>
      </c>
      <c r="W71" s="10">
        <f>SUMIFS(IsQList,IsIList,Table_ExternalData_15[[#This Row],[item_key]],IsITypeList,Table_ExternalData_15[[#This Row],[IType]],IsDList,Table_ExternalData_15[[#Headers],[19]])</f>
        <v>0</v>
      </c>
      <c r="X71" s="10">
        <f>SUMIFS(IsQList,IsIList,Table_ExternalData_15[[#This Row],[item_key]],IsITypeList,Table_ExternalData_15[[#This Row],[IType]],IsDList,Table_ExternalData_15[[#Headers],[20]])</f>
        <v>0</v>
      </c>
      <c r="Y71" s="10">
        <f>SUMIFS(IsQList,IsIList,Table_ExternalData_15[[#This Row],[item_key]],IsITypeList,Table_ExternalData_15[[#This Row],[IType]],IsDList,Table_ExternalData_15[[#Headers],[21]])</f>
        <v>0</v>
      </c>
      <c r="Z71" s="10">
        <f>SUMIFS(IsQList,IsIList,Table_ExternalData_15[[#This Row],[item_key]],IsITypeList,Table_ExternalData_15[[#This Row],[IType]],IsDList,Table_ExternalData_15[[#Headers],[22]])</f>
        <v>0</v>
      </c>
      <c r="AA71" s="10">
        <f>SUMIFS(IsQList,IsIList,Table_ExternalData_15[[#This Row],[item_key]],IsITypeList,Table_ExternalData_15[[#This Row],[IType]],IsDList,Table_ExternalData_15[[#Headers],[23]])</f>
        <v>0</v>
      </c>
      <c r="AB71" s="10">
        <f>SUMIFS(IsQList,IsIList,Table_ExternalData_15[[#This Row],[item_key]],IsITypeList,Table_ExternalData_15[[#This Row],[IType]],IsDList,Table_ExternalData_15[[#Headers],[24]])</f>
        <v>0</v>
      </c>
      <c r="AC71" s="10">
        <f>SUMIFS(IsQList,IsIList,Table_ExternalData_15[[#This Row],[item_key]],IsITypeList,Table_ExternalData_15[[#This Row],[IType]],IsDList,Table_ExternalData_15[[#Headers],[25]])</f>
        <v>0</v>
      </c>
      <c r="AD71" s="10">
        <f>SUMIFS(IsQList,IsIList,Table_ExternalData_15[[#This Row],[item_key]],IsITypeList,Table_ExternalData_15[[#This Row],[IType]],IsDList,Table_ExternalData_15[[#Headers],[26]])</f>
        <v>0</v>
      </c>
      <c r="AE71" s="10">
        <f>SUMIFS(IsQList,IsIList,Table_ExternalData_15[[#This Row],[item_key]],IsITypeList,Table_ExternalData_15[[#This Row],[IType]],IsDList,Table_ExternalData_15[[#Headers],[27]])</f>
        <v>0</v>
      </c>
      <c r="AF71" s="10">
        <f>SUMIFS(IsQList,IsIList,Table_ExternalData_15[[#This Row],[item_key]],IsITypeList,Table_ExternalData_15[[#This Row],[IType]],IsDList,Table_ExternalData_15[[#Headers],[28]])</f>
        <v>2</v>
      </c>
      <c r="AG71" s="10">
        <f>SUMIFS(IsQList,IsIList,Table_ExternalData_15[[#This Row],[item_key]],IsITypeList,Table_ExternalData_15[[#This Row],[IType]],IsDList,Table_ExternalData_15[[#Headers],[29]])</f>
        <v>152</v>
      </c>
      <c r="AH71" s="10">
        <f>SUMIFS(IsQList,IsIList,Table_ExternalData_15[[#This Row],[item_key]],IsITypeList,Table_ExternalData_15[[#This Row],[IType]],IsDList,Table_ExternalData_15[[#Headers],[30]])</f>
        <v>0</v>
      </c>
      <c r="AI71" s="10">
        <f>SUMIFS(IsQList,IsIList,Table_ExternalData_15[[#This Row],[item_key]],IsITypeList,Table_ExternalData_15[[#This Row],[IType]],IsDList,Table_ExternalData_15[[#Headers],[31]])</f>
        <v>20</v>
      </c>
      <c r="AJ71" s="10">
        <f>SUM(Table_ExternalData_15[[#This Row],[1]:[31]])</f>
        <v>362</v>
      </c>
    </row>
    <row r="72" spans="1:36">
      <c r="A72" s="1" t="s">
        <v>1742</v>
      </c>
      <c r="B72" s="1" t="s">
        <v>1833</v>
      </c>
      <c r="C72" s="1" t="s">
        <v>1834</v>
      </c>
      <c r="D72" s="11" t="s">
        <v>2046</v>
      </c>
      <c r="E72" s="10">
        <f>SUMIFS(IsQList,IsIList,Table_ExternalData_15[[#This Row],[item_key]],IsITypeList,Table_ExternalData_15[[#This Row],[IType]],IsDList,Table_ExternalData_15[[#Headers],[1]])</f>
        <v>2</v>
      </c>
      <c r="F72" s="10">
        <f>SUMIFS(IsQList,IsIList,Table_ExternalData_15[[#This Row],[item_key]],IsITypeList,Table_ExternalData_15[[#This Row],[IType]],IsDList,Table_ExternalData_15[[#Headers],[2]])</f>
        <v>0</v>
      </c>
      <c r="G72" s="10">
        <f>SUMIFS(IsQList,IsIList,Table_ExternalData_15[[#This Row],[item_key]],IsITypeList,Table_ExternalData_15[[#This Row],[IType]],IsDList,Table_ExternalData_15[[#Headers],[3]])</f>
        <v>0</v>
      </c>
      <c r="H72" s="10">
        <f>SUMIFS(IsQList,IsIList,Table_ExternalData_15[[#This Row],[item_key]],IsITypeList,Table_ExternalData_15[[#This Row],[IType]],IsDList,Table_ExternalData_15[[#Headers],[4]])</f>
        <v>140</v>
      </c>
      <c r="I72" s="10">
        <f>SUMIFS(IsQList,IsIList,Table_ExternalData_15[[#This Row],[item_key]],IsITypeList,Table_ExternalData_15[[#This Row],[IType]],IsDList,Table_ExternalData_15[[#Headers],[5]])</f>
        <v>0</v>
      </c>
      <c r="J72" s="10">
        <f>SUMIFS(IsQList,IsIList,Table_ExternalData_15[[#This Row],[item_key]],IsITypeList,Table_ExternalData_15[[#This Row],[IType]],IsDList,Table_ExternalData_15[[#Headers],[6]])</f>
        <v>46</v>
      </c>
      <c r="K72" s="10">
        <f>SUMIFS(IsQList,IsIList,Table_ExternalData_15[[#This Row],[item_key]],IsITypeList,Table_ExternalData_15[[#This Row],[IType]],IsDList,Table_ExternalData_15[[#Headers],[7]])</f>
        <v>0</v>
      </c>
      <c r="L72" s="10">
        <f>SUMIFS(IsQList,IsIList,Table_ExternalData_15[[#This Row],[item_key]],IsITypeList,Table_ExternalData_15[[#This Row],[IType]],IsDList,Table_ExternalData_15[[#Headers],[8]])</f>
        <v>0</v>
      </c>
      <c r="M72" s="10">
        <f>SUMIFS(IsQList,IsIList,Table_ExternalData_15[[#This Row],[item_key]],IsITypeList,Table_ExternalData_15[[#This Row],[IType]],IsDList,Table_ExternalData_15[[#Headers],[9]])</f>
        <v>0</v>
      </c>
      <c r="N72" s="10">
        <f>SUMIFS(IsQList,IsIList,Table_ExternalData_15[[#This Row],[item_key]],IsITypeList,Table_ExternalData_15[[#This Row],[IType]],IsDList,Table_ExternalData_15[[#Headers],[10]])</f>
        <v>0</v>
      </c>
      <c r="O72" s="10">
        <f>SUMIFS(IsQList,IsIList,Table_ExternalData_15[[#This Row],[item_key]],IsITypeList,Table_ExternalData_15[[#This Row],[IType]],IsDList,Table_ExternalData_15[[#Headers],[11]])</f>
        <v>0</v>
      </c>
      <c r="P72" s="10">
        <f>SUMIFS(IsQList,IsIList,Table_ExternalData_15[[#This Row],[item_key]],IsITypeList,Table_ExternalData_15[[#This Row],[IType]],IsDList,Table_ExternalData_15[[#Headers],[12]])</f>
        <v>0</v>
      </c>
      <c r="Q72" s="10">
        <f>SUMIFS(IsQList,IsIList,Table_ExternalData_15[[#This Row],[item_key]],IsITypeList,Table_ExternalData_15[[#This Row],[IType]],IsDList,Table_ExternalData_15[[#Headers],[13]])</f>
        <v>0</v>
      </c>
      <c r="R72" s="10">
        <f>SUMIFS(IsQList,IsIList,Table_ExternalData_15[[#This Row],[item_key]],IsITypeList,Table_ExternalData_15[[#This Row],[IType]],IsDList,Table_ExternalData_15[[#Headers],[14]])</f>
        <v>0</v>
      </c>
      <c r="S72" s="10">
        <f>SUMIFS(IsQList,IsIList,Table_ExternalData_15[[#This Row],[item_key]],IsITypeList,Table_ExternalData_15[[#This Row],[IType]],IsDList,Table_ExternalData_15[[#Headers],[15]])</f>
        <v>0</v>
      </c>
      <c r="T72" s="10">
        <f>SUMIFS(IsQList,IsIList,Table_ExternalData_15[[#This Row],[item_key]],IsITypeList,Table_ExternalData_15[[#This Row],[IType]],IsDList,Table_ExternalData_15[[#Headers],[16]])</f>
        <v>0</v>
      </c>
      <c r="U72" s="10">
        <f>SUMIFS(IsQList,IsIList,Table_ExternalData_15[[#This Row],[item_key]],IsITypeList,Table_ExternalData_15[[#This Row],[IType]],IsDList,Table_ExternalData_15[[#Headers],[17]])</f>
        <v>0</v>
      </c>
      <c r="V72" s="10">
        <f>SUMIFS(IsQList,IsIList,Table_ExternalData_15[[#This Row],[item_key]],IsITypeList,Table_ExternalData_15[[#This Row],[IType]],IsDList,Table_ExternalData_15[[#Headers],[18]])</f>
        <v>0</v>
      </c>
      <c r="W72" s="10">
        <f>SUMIFS(IsQList,IsIList,Table_ExternalData_15[[#This Row],[item_key]],IsITypeList,Table_ExternalData_15[[#This Row],[IType]],IsDList,Table_ExternalData_15[[#Headers],[19]])</f>
        <v>0</v>
      </c>
      <c r="X72" s="10">
        <f>SUMIFS(IsQList,IsIList,Table_ExternalData_15[[#This Row],[item_key]],IsITypeList,Table_ExternalData_15[[#This Row],[IType]],IsDList,Table_ExternalData_15[[#Headers],[20]])</f>
        <v>0</v>
      </c>
      <c r="Y72" s="10">
        <f>SUMIFS(IsQList,IsIList,Table_ExternalData_15[[#This Row],[item_key]],IsITypeList,Table_ExternalData_15[[#This Row],[IType]],IsDList,Table_ExternalData_15[[#Headers],[21]])</f>
        <v>0</v>
      </c>
      <c r="Z72" s="10">
        <f>SUMIFS(IsQList,IsIList,Table_ExternalData_15[[#This Row],[item_key]],IsITypeList,Table_ExternalData_15[[#This Row],[IType]],IsDList,Table_ExternalData_15[[#Headers],[22]])</f>
        <v>0</v>
      </c>
      <c r="AA72" s="10">
        <f>SUMIFS(IsQList,IsIList,Table_ExternalData_15[[#This Row],[item_key]],IsITypeList,Table_ExternalData_15[[#This Row],[IType]],IsDList,Table_ExternalData_15[[#Headers],[23]])</f>
        <v>0</v>
      </c>
      <c r="AB72" s="10">
        <f>SUMIFS(IsQList,IsIList,Table_ExternalData_15[[#This Row],[item_key]],IsITypeList,Table_ExternalData_15[[#This Row],[IType]],IsDList,Table_ExternalData_15[[#Headers],[24]])</f>
        <v>0</v>
      </c>
      <c r="AC72" s="10">
        <f>SUMIFS(IsQList,IsIList,Table_ExternalData_15[[#This Row],[item_key]],IsITypeList,Table_ExternalData_15[[#This Row],[IType]],IsDList,Table_ExternalData_15[[#Headers],[25]])</f>
        <v>0</v>
      </c>
      <c r="AD72" s="10">
        <f>SUMIFS(IsQList,IsIList,Table_ExternalData_15[[#This Row],[item_key]],IsITypeList,Table_ExternalData_15[[#This Row],[IType]],IsDList,Table_ExternalData_15[[#Headers],[26]])</f>
        <v>0</v>
      </c>
      <c r="AE72" s="10">
        <f>SUMIFS(IsQList,IsIList,Table_ExternalData_15[[#This Row],[item_key]],IsITypeList,Table_ExternalData_15[[#This Row],[IType]],IsDList,Table_ExternalData_15[[#Headers],[27]])</f>
        <v>0</v>
      </c>
      <c r="AF72" s="10">
        <f>SUMIFS(IsQList,IsIList,Table_ExternalData_15[[#This Row],[item_key]],IsITypeList,Table_ExternalData_15[[#This Row],[IType]],IsDList,Table_ExternalData_15[[#Headers],[28]])</f>
        <v>2</v>
      </c>
      <c r="AG72" s="10">
        <f>SUMIFS(IsQList,IsIList,Table_ExternalData_15[[#This Row],[item_key]],IsITypeList,Table_ExternalData_15[[#This Row],[IType]],IsDList,Table_ExternalData_15[[#Headers],[29]])</f>
        <v>152</v>
      </c>
      <c r="AH72" s="10">
        <f>SUMIFS(IsQList,IsIList,Table_ExternalData_15[[#This Row],[item_key]],IsITypeList,Table_ExternalData_15[[#This Row],[IType]],IsDList,Table_ExternalData_15[[#Headers],[30]])</f>
        <v>0</v>
      </c>
      <c r="AI72" s="10">
        <f>SUMIFS(IsQList,IsIList,Table_ExternalData_15[[#This Row],[item_key]],IsITypeList,Table_ExternalData_15[[#This Row],[IType]],IsDList,Table_ExternalData_15[[#Headers],[31]])</f>
        <v>20</v>
      </c>
      <c r="AJ72" s="10">
        <f>SUM(Table_ExternalData_15[[#This Row],[1]:[31]])</f>
        <v>362</v>
      </c>
    </row>
    <row r="73" spans="1:36">
      <c r="A73" s="1" t="s">
        <v>1727</v>
      </c>
      <c r="B73" s="1" t="s">
        <v>1835</v>
      </c>
      <c r="C73" s="1" t="s">
        <v>1834</v>
      </c>
      <c r="D73" s="11" t="s">
        <v>2046</v>
      </c>
      <c r="E73" s="10">
        <f>SUMIFS(IsQList,IsIList,Table_ExternalData_15[[#This Row],[item_key]],IsITypeList,Table_ExternalData_15[[#This Row],[IType]],IsDList,Table_ExternalData_15[[#Headers],[1]])</f>
        <v>1</v>
      </c>
      <c r="F73" s="10">
        <f>SUMIFS(IsQList,IsIList,Table_ExternalData_15[[#This Row],[item_key]],IsITypeList,Table_ExternalData_15[[#This Row],[IType]],IsDList,Table_ExternalData_15[[#Headers],[2]])</f>
        <v>0</v>
      </c>
      <c r="G73" s="10">
        <f>SUMIFS(IsQList,IsIList,Table_ExternalData_15[[#This Row],[item_key]],IsITypeList,Table_ExternalData_15[[#This Row],[IType]],IsDList,Table_ExternalData_15[[#Headers],[3]])</f>
        <v>0</v>
      </c>
      <c r="H73" s="10">
        <f>SUMIFS(IsQList,IsIList,Table_ExternalData_15[[#This Row],[item_key]],IsITypeList,Table_ExternalData_15[[#This Row],[IType]],IsDList,Table_ExternalData_15[[#Headers],[4]])</f>
        <v>70</v>
      </c>
      <c r="I73" s="10">
        <f>SUMIFS(IsQList,IsIList,Table_ExternalData_15[[#This Row],[item_key]],IsITypeList,Table_ExternalData_15[[#This Row],[IType]],IsDList,Table_ExternalData_15[[#Headers],[5]])</f>
        <v>0</v>
      </c>
      <c r="J73" s="10">
        <f>SUMIFS(IsQList,IsIList,Table_ExternalData_15[[#This Row],[item_key]],IsITypeList,Table_ExternalData_15[[#This Row],[IType]],IsDList,Table_ExternalData_15[[#Headers],[6]])</f>
        <v>23</v>
      </c>
      <c r="K73" s="10">
        <f>SUMIFS(IsQList,IsIList,Table_ExternalData_15[[#This Row],[item_key]],IsITypeList,Table_ExternalData_15[[#This Row],[IType]],IsDList,Table_ExternalData_15[[#Headers],[7]])</f>
        <v>0</v>
      </c>
      <c r="L73" s="10">
        <f>SUMIFS(IsQList,IsIList,Table_ExternalData_15[[#This Row],[item_key]],IsITypeList,Table_ExternalData_15[[#This Row],[IType]],IsDList,Table_ExternalData_15[[#Headers],[8]])</f>
        <v>0</v>
      </c>
      <c r="M73" s="10">
        <f>SUMIFS(IsQList,IsIList,Table_ExternalData_15[[#This Row],[item_key]],IsITypeList,Table_ExternalData_15[[#This Row],[IType]],IsDList,Table_ExternalData_15[[#Headers],[9]])</f>
        <v>0</v>
      </c>
      <c r="N73" s="10">
        <f>SUMIFS(IsQList,IsIList,Table_ExternalData_15[[#This Row],[item_key]],IsITypeList,Table_ExternalData_15[[#This Row],[IType]],IsDList,Table_ExternalData_15[[#Headers],[10]])</f>
        <v>0</v>
      </c>
      <c r="O73" s="10">
        <f>SUMIFS(IsQList,IsIList,Table_ExternalData_15[[#This Row],[item_key]],IsITypeList,Table_ExternalData_15[[#This Row],[IType]],IsDList,Table_ExternalData_15[[#Headers],[11]])</f>
        <v>0</v>
      </c>
      <c r="P73" s="10">
        <f>SUMIFS(IsQList,IsIList,Table_ExternalData_15[[#This Row],[item_key]],IsITypeList,Table_ExternalData_15[[#This Row],[IType]],IsDList,Table_ExternalData_15[[#Headers],[12]])</f>
        <v>0</v>
      </c>
      <c r="Q73" s="10">
        <f>SUMIFS(IsQList,IsIList,Table_ExternalData_15[[#This Row],[item_key]],IsITypeList,Table_ExternalData_15[[#This Row],[IType]],IsDList,Table_ExternalData_15[[#Headers],[13]])</f>
        <v>0</v>
      </c>
      <c r="R73" s="10">
        <f>SUMIFS(IsQList,IsIList,Table_ExternalData_15[[#This Row],[item_key]],IsITypeList,Table_ExternalData_15[[#This Row],[IType]],IsDList,Table_ExternalData_15[[#Headers],[14]])</f>
        <v>0</v>
      </c>
      <c r="S73" s="10">
        <f>SUMIFS(IsQList,IsIList,Table_ExternalData_15[[#This Row],[item_key]],IsITypeList,Table_ExternalData_15[[#This Row],[IType]],IsDList,Table_ExternalData_15[[#Headers],[15]])</f>
        <v>0</v>
      </c>
      <c r="T73" s="10">
        <f>SUMIFS(IsQList,IsIList,Table_ExternalData_15[[#This Row],[item_key]],IsITypeList,Table_ExternalData_15[[#This Row],[IType]],IsDList,Table_ExternalData_15[[#Headers],[16]])</f>
        <v>0</v>
      </c>
      <c r="U73" s="10">
        <f>SUMIFS(IsQList,IsIList,Table_ExternalData_15[[#This Row],[item_key]],IsITypeList,Table_ExternalData_15[[#This Row],[IType]],IsDList,Table_ExternalData_15[[#Headers],[17]])</f>
        <v>0</v>
      </c>
      <c r="V73" s="10">
        <f>SUMIFS(IsQList,IsIList,Table_ExternalData_15[[#This Row],[item_key]],IsITypeList,Table_ExternalData_15[[#This Row],[IType]],IsDList,Table_ExternalData_15[[#Headers],[18]])</f>
        <v>0</v>
      </c>
      <c r="W73" s="10">
        <f>SUMIFS(IsQList,IsIList,Table_ExternalData_15[[#This Row],[item_key]],IsITypeList,Table_ExternalData_15[[#This Row],[IType]],IsDList,Table_ExternalData_15[[#Headers],[19]])</f>
        <v>0</v>
      </c>
      <c r="X73" s="10">
        <f>SUMIFS(IsQList,IsIList,Table_ExternalData_15[[#This Row],[item_key]],IsITypeList,Table_ExternalData_15[[#This Row],[IType]],IsDList,Table_ExternalData_15[[#Headers],[20]])</f>
        <v>0</v>
      </c>
      <c r="Y73" s="10">
        <f>SUMIFS(IsQList,IsIList,Table_ExternalData_15[[#This Row],[item_key]],IsITypeList,Table_ExternalData_15[[#This Row],[IType]],IsDList,Table_ExternalData_15[[#Headers],[21]])</f>
        <v>0</v>
      </c>
      <c r="Z73" s="10">
        <f>SUMIFS(IsQList,IsIList,Table_ExternalData_15[[#This Row],[item_key]],IsITypeList,Table_ExternalData_15[[#This Row],[IType]],IsDList,Table_ExternalData_15[[#Headers],[22]])</f>
        <v>0</v>
      </c>
      <c r="AA73" s="10">
        <f>SUMIFS(IsQList,IsIList,Table_ExternalData_15[[#This Row],[item_key]],IsITypeList,Table_ExternalData_15[[#This Row],[IType]],IsDList,Table_ExternalData_15[[#Headers],[23]])</f>
        <v>0</v>
      </c>
      <c r="AB73" s="10">
        <f>SUMIFS(IsQList,IsIList,Table_ExternalData_15[[#This Row],[item_key]],IsITypeList,Table_ExternalData_15[[#This Row],[IType]],IsDList,Table_ExternalData_15[[#Headers],[24]])</f>
        <v>0</v>
      </c>
      <c r="AC73" s="10">
        <f>SUMIFS(IsQList,IsIList,Table_ExternalData_15[[#This Row],[item_key]],IsITypeList,Table_ExternalData_15[[#This Row],[IType]],IsDList,Table_ExternalData_15[[#Headers],[25]])</f>
        <v>0</v>
      </c>
      <c r="AD73" s="10">
        <f>SUMIFS(IsQList,IsIList,Table_ExternalData_15[[#This Row],[item_key]],IsITypeList,Table_ExternalData_15[[#This Row],[IType]],IsDList,Table_ExternalData_15[[#Headers],[26]])</f>
        <v>0</v>
      </c>
      <c r="AE73" s="10">
        <f>SUMIFS(IsQList,IsIList,Table_ExternalData_15[[#This Row],[item_key]],IsITypeList,Table_ExternalData_15[[#This Row],[IType]],IsDList,Table_ExternalData_15[[#Headers],[27]])</f>
        <v>0</v>
      </c>
      <c r="AF73" s="10">
        <f>SUMIFS(IsQList,IsIList,Table_ExternalData_15[[#This Row],[item_key]],IsITypeList,Table_ExternalData_15[[#This Row],[IType]],IsDList,Table_ExternalData_15[[#Headers],[28]])</f>
        <v>1</v>
      </c>
      <c r="AG73" s="10">
        <f>SUMIFS(IsQList,IsIList,Table_ExternalData_15[[#This Row],[item_key]],IsITypeList,Table_ExternalData_15[[#This Row],[IType]],IsDList,Table_ExternalData_15[[#Headers],[29]])</f>
        <v>76</v>
      </c>
      <c r="AH73" s="10">
        <f>SUMIFS(IsQList,IsIList,Table_ExternalData_15[[#This Row],[item_key]],IsITypeList,Table_ExternalData_15[[#This Row],[IType]],IsDList,Table_ExternalData_15[[#Headers],[30]])</f>
        <v>0</v>
      </c>
      <c r="AI73" s="10">
        <f>SUMIFS(IsQList,IsIList,Table_ExternalData_15[[#This Row],[item_key]],IsITypeList,Table_ExternalData_15[[#This Row],[IType]],IsDList,Table_ExternalData_15[[#Headers],[31]])</f>
        <v>10</v>
      </c>
      <c r="AJ73" s="10">
        <f>SUM(Table_ExternalData_15[[#This Row],[1]:[31]])</f>
        <v>181</v>
      </c>
    </row>
    <row r="74" spans="1:36">
      <c r="A74" s="1" t="s">
        <v>2076</v>
      </c>
      <c r="B74" s="1" t="s">
        <v>2422</v>
      </c>
      <c r="C74" s="1" t="s">
        <v>1070</v>
      </c>
      <c r="D74" s="11" t="s">
        <v>2046</v>
      </c>
      <c r="E74" s="10">
        <f>SUMIFS(IsQList,IsIList,Table_ExternalData_15[[#This Row],[item_key]],IsITypeList,Table_ExternalData_15[[#This Row],[IType]],IsDList,Table_ExternalData_15[[#Headers],[1]])</f>
        <v>1</v>
      </c>
      <c r="F74" s="10">
        <f>SUMIFS(IsQList,IsIList,Table_ExternalData_15[[#This Row],[item_key]],IsITypeList,Table_ExternalData_15[[#This Row],[IType]],IsDList,Table_ExternalData_15[[#Headers],[2]])</f>
        <v>0</v>
      </c>
      <c r="G74" s="10">
        <f>SUMIFS(IsQList,IsIList,Table_ExternalData_15[[#This Row],[item_key]],IsITypeList,Table_ExternalData_15[[#This Row],[IType]],IsDList,Table_ExternalData_15[[#Headers],[3]])</f>
        <v>0</v>
      </c>
      <c r="H74" s="10">
        <f>SUMIFS(IsQList,IsIList,Table_ExternalData_15[[#This Row],[item_key]],IsITypeList,Table_ExternalData_15[[#This Row],[IType]],IsDList,Table_ExternalData_15[[#Headers],[4]])</f>
        <v>70</v>
      </c>
      <c r="I74" s="10">
        <f>SUMIFS(IsQList,IsIList,Table_ExternalData_15[[#This Row],[item_key]],IsITypeList,Table_ExternalData_15[[#This Row],[IType]],IsDList,Table_ExternalData_15[[#Headers],[5]])</f>
        <v>0</v>
      </c>
      <c r="J74" s="10">
        <f>SUMIFS(IsQList,IsIList,Table_ExternalData_15[[#This Row],[item_key]],IsITypeList,Table_ExternalData_15[[#This Row],[IType]],IsDList,Table_ExternalData_15[[#Headers],[6]])</f>
        <v>23</v>
      </c>
      <c r="K74" s="10">
        <f>SUMIFS(IsQList,IsIList,Table_ExternalData_15[[#This Row],[item_key]],IsITypeList,Table_ExternalData_15[[#This Row],[IType]],IsDList,Table_ExternalData_15[[#Headers],[7]])</f>
        <v>0</v>
      </c>
      <c r="L74" s="10">
        <f>SUMIFS(IsQList,IsIList,Table_ExternalData_15[[#This Row],[item_key]],IsITypeList,Table_ExternalData_15[[#This Row],[IType]],IsDList,Table_ExternalData_15[[#Headers],[8]])</f>
        <v>0</v>
      </c>
      <c r="M74" s="10">
        <f>SUMIFS(IsQList,IsIList,Table_ExternalData_15[[#This Row],[item_key]],IsITypeList,Table_ExternalData_15[[#This Row],[IType]],IsDList,Table_ExternalData_15[[#Headers],[9]])</f>
        <v>0</v>
      </c>
      <c r="N74" s="10">
        <f>SUMIFS(IsQList,IsIList,Table_ExternalData_15[[#This Row],[item_key]],IsITypeList,Table_ExternalData_15[[#This Row],[IType]],IsDList,Table_ExternalData_15[[#Headers],[10]])</f>
        <v>0</v>
      </c>
      <c r="O74" s="10">
        <f>SUMIFS(IsQList,IsIList,Table_ExternalData_15[[#This Row],[item_key]],IsITypeList,Table_ExternalData_15[[#This Row],[IType]],IsDList,Table_ExternalData_15[[#Headers],[11]])</f>
        <v>0</v>
      </c>
      <c r="P74" s="10">
        <f>SUMIFS(IsQList,IsIList,Table_ExternalData_15[[#This Row],[item_key]],IsITypeList,Table_ExternalData_15[[#This Row],[IType]],IsDList,Table_ExternalData_15[[#Headers],[12]])</f>
        <v>0</v>
      </c>
      <c r="Q74" s="10">
        <f>SUMIFS(IsQList,IsIList,Table_ExternalData_15[[#This Row],[item_key]],IsITypeList,Table_ExternalData_15[[#This Row],[IType]],IsDList,Table_ExternalData_15[[#Headers],[13]])</f>
        <v>0</v>
      </c>
      <c r="R74" s="10">
        <f>SUMIFS(IsQList,IsIList,Table_ExternalData_15[[#This Row],[item_key]],IsITypeList,Table_ExternalData_15[[#This Row],[IType]],IsDList,Table_ExternalData_15[[#Headers],[14]])</f>
        <v>0</v>
      </c>
      <c r="S74" s="10">
        <f>SUMIFS(IsQList,IsIList,Table_ExternalData_15[[#This Row],[item_key]],IsITypeList,Table_ExternalData_15[[#This Row],[IType]],IsDList,Table_ExternalData_15[[#Headers],[15]])</f>
        <v>0</v>
      </c>
      <c r="T74" s="10">
        <f>SUMIFS(IsQList,IsIList,Table_ExternalData_15[[#This Row],[item_key]],IsITypeList,Table_ExternalData_15[[#This Row],[IType]],IsDList,Table_ExternalData_15[[#Headers],[16]])</f>
        <v>0</v>
      </c>
      <c r="U74" s="10">
        <f>SUMIFS(IsQList,IsIList,Table_ExternalData_15[[#This Row],[item_key]],IsITypeList,Table_ExternalData_15[[#This Row],[IType]],IsDList,Table_ExternalData_15[[#Headers],[17]])</f>
        <v>0</v>
      </c>
      <c r="V74" s="10">
        <f>SUMIFS(IsQList,IsIList,Table_ExternalData_15[[#This Row],[item_key]],IsITypeList,Table_ExternalData_15[[#This Row],[IType]],IsDList,Table_ExternalData_15[[#Headers],[18]])</f>
        <v>0</v>
      </c>
      <c r="W74" s="10">
        <f>SUMIFS(IsQList,IsIList,Table_ExternalData_15[[#This Row],[item_key]],IsITypeList,Table_ExternalData_15[[#This Row],[IType]],IsDList,Table_ExternalData_15[[#Headers],[19]])</f>
        <v>0</v>
      </c>
      <c r="X74" s="10">
        <f>SUMIFS(IsQList,IsIList,Table_ExternalData_15[[#This Row],[item_key]],IsITypeList,Table_ExternalData_15[[#This Row],[IType]],IsDList,Table_ExternalData_15[[#Headers],[20]])</f>
        <v>0</v>
      </c>
      <c r="Y74" s="10">
        <f>SUMIFS(IsQList,IsIList,Table_ExternalData_15[[#This Row],[item_key]],IsITypeList,Table_ExternalData_15[[#This Row],[IType]],IsDList,Table_ExternalData_15[[#Headers],[21]])</f>
        <v>0</v>
      </c>
      <c r="Z74" s="10">
        <f>SUMIFS(IsQList,IsIList,Table_ExternalData_15[[#This Row],[item_key]],IsITypeList,Table_ExternalData_15[[#This Row],[IType]],IsDList,Table_ExternalData_15[[#Headers],[22]])</f>
        <v>0</v>
      </c>
      <c r="AA74" s="10">
        <f>SUMIFS(IsQList,IsIList,Table_ExternalData_15[[#This Row],[item_key]],IsITypeList,Table_ExternalData_15[[#This Row],[IType]],IsDList,Table_ExternalData_15[[#Headers],[23]])</f>
        <v>0</v>
      </c>
      <c r="AB74" s="10">
        <f>SUMIFS(IsQList,IsIList,Table_ExternalData_15[[#This Row],[item_key]],IsITypeList,Table_ExternalData_15[[#This Row],[IType]],IsDList,Table_ExternalData_15[[#Headers],[24]])</f>
        <v>0</v>
      </c>
      <c r="AC74" s="10">
        <f>SUMIFS(IsQList,IsIList,Table_ExternalData_15[[#This Row],[item_key]],IsITypeList,Table_ExternalData_15[[#This Row],[IType]],IsDList,Table_ExternalData_15[[#Headers],[25]])</f>
        <v>0</v>
      </c>
      <c r="AD74" s="10">
        <f>SUMIFS(IsQList,IsIList,Table_ExternalData_15[[#This Row],[item_key]],IsITypeList,Table_ExternalData_15[[#This Row],[IType]],IsDList,Table_ExternalData_15[[#Headers],[26]])</f>
        <v>0</v>
      </c>
      <c r="AE74" s="10">
        <f>SUMIFS(IsQList,IsIList,Table_ExternalData_15[[#This Row],[item_key]],IsITypeList,Table_ExternalData_15[[#This Row],[IType]],IsDList,Table_ExternalData_15[[#Headers],[27]])</f>
        <v>0</v>
      </c>
      <c r="AF74" s="10">
        <f>SUMIFS(IsQList,IsIList,Table_ExternalData_15[[#This Row],[item_key]],IsITypeList,Table_ExternalData_15[[#This Row],[IType]],IsDList,Table_ExternalData_15[[#Headers],[28]])</f>
        <v>1</v>
      </c>
      <c r="AG74" s="10">
        <f>SUMIFS(IsQList,IsIList,Table_ExternalData_15[[#This Row],[item_key]],IsITypeList,Table_ExternalData_15[[#This Row],[IType]],IsDList,Table_ExternalData_15[[#Headers],[29]])</f>
        <v>76</v>
      </c>
      <c r="AH74" s="10">
        <f>SUMIFS(IsQList,IsIList,Table_ExternalData_15[[#This Row],[item_key]],IsITypeList,Table_ExternalData_15[[#This Row],[IType]],IsDList,Table_ExternalData_15[[#Headers],[30]])</f>
        <v>0</v>
      </c>
      <c r="AI74" s="10">
        <f>SUMIFS(IsQList,IsIList,Table_ExternalData_15[[#This Row],[item_key]],IsITypeList,Table_ExternalData_15[[#This Row],[IType]],IsDList,Table_ExternalData_15[[#Headers],[31]])</f>
        <v>10</v>
      </c>
      <c r="AJ74" s="10">
        <f>SUM(Table_ExternalData_15[[#This Row],[1]:[31]])</f>
        <v>181</v>
      </c>
    </row>
    <row r="75" spans="1:36">
      <c r="A75" s="1" t="s">
        <v>290</v>
      </c>
      <c r="B75" s="1" t="s">
        <v>1288</v>
      </c>
      <c r="C75" s="1" t="s">
        <v>1070</v>
      </c>
      <c r="D75" s="11" t="s">
        <v>2046</v>
      </c>
      <c r="E75" s="10">
        <f>SUMIFS(IsQList,IsIList,Table_ExternalData_15[[#This Row],[item_key]],IsITypeList,Table_ExternalData_15[[#This Row],[IType]],IsDList,Table_ExternalData_15[[#Headers],[1]])</f>
        <v>1</v>
      </c>
      <c r="F75" s="10">
        <f>SUMIFS(IsQList,IsIList,Table_ExternalData_15[[#This Row],[item_key]],IsITypeList,Table_ExternalData_15[[#This Row],[IType]],IsDList,Table_ExternalData_15[[#Headers],[2]])</f>
        <v>0</v>
      </c>
      <c r="G75" s="10">
        <f>SUMIFS(IsQList,IsIList,Table_ExternalData_15[[#This Row],[item_key]],IsITypeList,Table_ExternalData_15[[#This Row],[IType]],IsDList,Table_ExternalData_15[[#Headers],[3]])</f>
        <v>0</v>
      </c>
      <c r="H75" s="10">
        <f>SUMIFS(IsQList,IsIList,Table_ExternalData_15[[#This Row],[item_key]],IsITypeList,Table_ExternalData_15[[#This Row],[IType]],IsDList,Table_ExternalData_15[[#Headers],[4]])</f>
        <v>70</v>
      </c>
      <c r="I75" s="10">
        <f>SUMIFS(IsQList,IsIList,Table_ExternalData_15[[#This Row],[item_key]],IsITypeList,Table_ExternalData_15[[#This Row],[IType]],IsDList,Table_ExternalData_15[[#Headers],[5]])</f>
        <v>0</v>
      </c>
      <c r="J75" s="10">
        <f>SUMIFS(IsQList,IsIList,Table_ExternalData_15[[#This Row],[item_key]],IsITypeList,Table_ExternalData_15[[#This Row],[IType]],IsDList,Table_ExternalData_15[[#Headers],[6]])</f>
        <v>23</v>
      </c>
      <c r="K75" s="10">
        <f>SUMIFS(IsQList,IsIList,Table_ExternalData_15[[#This Row],[item_key]],IsITypeList,Table_ExternalData_15[[#This Row],[IType]],IsDList,Table_ExternalData_15[[#Headers],[7]])</f>
        <v>0</v>
      </c>
      <c r="L75" s="10">
        <f>SUMIFS(IsQList,IsIList,Table_ExternalData_15[[#This Row],[item_key]],IsITypeList,Table_ExternalData_15[[#This Row],[IType]],IsDList,Table_ExternalData_15[[#Headers],[8]])</f>
        <v>0</v>
      </c>
      <c r="M75" s="10">
        <f>SUMIFS(IsQList,IsIList,Table_ExternalData_15[[#This Row],[item_key]],IsITypeList,Table_ExternalData_15[[#This Row],[IType]],IsDList,Table_ExternalData_15[[#Headers],[9]])</f>
        <v>0</v>
      </c>
      <c r="N75" s="10">
        <f>SUMIFS(IsQList,IsIList,Table_ExternalData_15[[#This Row],[item_key]],IsITypeList,Table_ExternalData_15[[#This Row],[IType]],IsDList,Table_ExternalData_15[[#Headers],[10]])</f>
        <v>0</v>
      </c>
      <c r="O75" s="10">
        <f>SUMIFS(IsQList,IsIList,Table_ExternalData_15[[#This Row],[item_key]],IsITypeList,Table_ExternalData_15[[#This Row],[IType]],IsDList,Table_ExternalData_15[[#Headers],[11]])</f>
        <v>0</v>
      </c>
      <c r="P75" s="10">
        <f>SUMIFS(IsQList,IsIList,Table_ExternalData_15[[#This Row],[item_key]],IsITypeList,Table_ExternalData_15[[#This Row],[IType]],IsDList,Table_ExternalData_15[[#Headers],[12]])</f>
        <v>0</v>
      </c>
      <c r="Q75" s="10">
        <f>SUMIFS(IsQList,IsIList,Table_ExternalData_15[[#This Row],[item_key]],IsITypeList,Table_ExternalData_15[[#This Row],[IType]],IsDList,Table_ExternalData_15[[#Headers],[13]])</f>
        <v>0</v>
      </c>
      <c r="R75" s="10">
        <f>SUMIFS(IsQList,IsIList,Table_ExternalData_15[[#This Row],[item_key]],IsITypeList,Table_ExternalData_15[[#This Row],[IType]],IsDList,Table_ExternalData_15[[#Headers],[14]])</f>
        <v>0</v>
      </c>
      <c r="S75" s="10">
        <f>SUMIFS(IsQList,IsIList,Table_ExternalData_15[[#This Row],[item_key]],IsITypeList,Table_ExternalData_15[[#This Row],[IType]],IsDList,Table_ExternalData_15[[#Headers],[15]])</f>
        <v>0</v>
      </c>
      <c r="T75" s="10">
        <f>SUMIFS(IsQList,IsIList,Table_ExternalData_15[[#This Row],[item_key]],IsITypeList,Table_ExternalData_15[[#This Row],[IType]],IsDList,Table_ExternalData_15[[#Headers],[16]])</f>
        <v>0</v>
      </c>
      <c r="U75" s="10">
        <f>SUMIFS(IsQList,IsIList,Table_ExternalData_15[[#This Row],[item_key]],IsITypeList,Table_ExternalData_15[[#This Row],[IType]],IsDList,Table_ExternalData_15[[#Headers],[17]])</f>
        <v>0</v>
      </c>
      <c r="V75" s="10">
        <f>SUMIFS(IsQList,IsIList,Table_ExternalData_15[[#This Row],[item_key]],IsITypeList,Table_ExternalData_15[[#This Row],[IType]],IsDList,Table_ExternalData_15[[#Headers],[18]])</f>
        <v>0</v>
      </c>
      <c r="W75" s="10">
        <f>SUMIFS(IsQList,IsIList,Table_ExternalData_15[[#This Row],[item_key]],IsITypeList,Table_ExternalData_15[[#This Row],[IType]],IsDList,Table_ExternalData_15[[#Headers],[19]])</f>
        <v>0</v>
      </c>
      <c r="X75" s="10">
        <f>SUMIFS(IsQList,IsIList,Table_ExternalData_15[[#This Row],[item_key]],IsITypeList,Table_ExternalData_15[[#This Row],[IType]],IsDList,Table_ExternalData_15[[#Headers],[20]])</f>
        <v>0</v>
      </c>
      <c r="Y75" s="10">
        <f>SUMIFS(IsQList,IsIList,Table_ExternalData_15[[#This Row],[item_key]],IsITypeList,Table_ExternalData_15[[#This Row],[IType]],IsDList,Table_ExternalData_15[[#Headers],[21]])</f>
        <v>0</v>
      </c>
      <c r="Z75" s="10">
        <f>SUMIFS(IsQList,IsIList,Table_ExternalData_15[[#This Row],[item_key]],IsITypeList,Table_ExternalData_15[[#This Row],[IType]],IsDList,Table_ExternalData_15[[#Headers],[22]])</f>
        <v>0</v>
      </c>
      <c r="AA75" s="10">
        <f>SUMIFS(IsQList,IsIList,Table_ExternalData_15[[#This Row],[item_key]],IsITypeList,Table_ExternalData_15[[#This Row],[IType]],IsDList,Table_ExternalData_15[[#Headers],[23]])</f>
        <v>0</v>
      </c>
      <c r="AB75" s="10">
        <f>SUMIFS(IsQList,IsIList,Table_ExternalData_15[[#This Row],[item_key]],IsITypeList,Table_ExternalData_15[[#This Row],[IType]],IsDList,Table_ExternalData_15[[#Headers],[24]])</f>
        <v>0</v>
      </c>
      <c r="AC75" s="10">
        <f>SUMIFS(IsQList,IsIList,Table_ExternalData_15[[#This Row],[item_key]],IsITypeList,Table_ExternalData_15[[#This Row],[IType]],IsDList,Table_ExternalData_15[[#Headers],[25]])</f>
        <v>0</v>
      </c>
      <c r="AD75" s="10">
        <f>SUMIFS(IsQList,IsIList,Table_ExternalData_15[[#This Row],[item_key]],IsITypeList,Table_ExternalData_15[[#This Row],[IType]],IsDList,Table_ExternalData_15[[#Headers],[26]])</f>
        <v>0</v>
      </c>
      <c r="AE75" s="10">
        <f>SUMIFS(IsQList,IsIList,Table_ExternalData_15[[#This Row],[item_key]],IsITypeList,Table_ExternalData_15[[#This Row],[IType]],IsDList,Table_ExternalData_15[[#Headers],[27]])</f>
        <v>0</v>
      </c>
      <c r="AF75" s="10">
        <f>SUMIFS(IsQList,IsIList,Table_ExternalData_15[[#This Row],[item_key]],IsITypeList,Table_ExternalData_15[[#This Row],[IType]],IsDList,Table_ExternalData_15[[#Headers],[28]])</f>
        <v>1</v>
      </c>
      <c r="AG75" s="10">
        <f>SUMIFS(IsQList,IsIList,Table_ExternalData_15[[#This Row],[item_key]],IsITypeList,Table_ExternalData_15[[#This Row],[IType]],IsDList,Table_ExternalData_15[[#Headers],[29]])</f>
        <v>76</v>
      </c>
      <c r="AH75" s="10">
        <f>SUMIFS(IsQList,IsIList,Table_ExternalData_15[[#This Row],[item_key]],IsITypeList,Table_ExternalData_15[[#This Row],[IType]],IsDList,Table_ExternalData_15[[#Headers],[30]])</f>
        <v>0</v>
      </c>
      <c r="AI75" s="10">
        <f>SUMIFS(IsQList,IsIList,Table_ExternalData_15[[#This Row],[item_key]],IsITypeList,Table_ExternalData_15[[#This Row],[IType]],IsDList,Table_ExternalData_15[[#Headers],[31]])</f>
        <v>10</v>
      </c>
      <c r="AJ75" s="10">
        <f>SUM(Table_ExternalData_15[[#This Row],[1]:[31]])</f>
        <v>181</v>
      </c>
    </row>
    <row r="76" spans="1:36">
      <c r="A76" s="1" t="s">
        <v>291</v>
      </c>
      <c r="B76" s="1" t="s">
        <v>1289</v>
      </c>
      <c r="C76" s="1" t="s">
        <v>1070</v>
      </c>
      <c r="D76" s="11" t="s">
        <v>2046</v>
      </c>
      <c r="E76" s="10">
        <f>SUMIFS(IsQList,IsIList,Table_ExternalData_15[[#This Row],[item_key]],IsITypeList,Table_ExternalData_15[[#This Row],[IType]],IsDList,Table_ExternalData_15[[#Headers],[1]])</f>
        <v>1</v>
      </c>
      <c r="F76" s="10">
        <f>SUMIFS(IsQList,IsIList,Table_ExternalData_15[[#This Row],[item_key]],IsITypeList,Table_ExternalData_15[[#This Row],[IType]],IsDList,Table_ExternalData_15[[#Headers],[2]])</f>
        <v>0</v>
      </c>
      <c r="G76" s="10">
        <f>SUMIFS(IsQList,IsIList,Table_ExternalData_15[[#This Row],[item_key]],IsITypeList,Table_ExternalData_15[[#This Row],[IType]],IsDList,Table_ExternalData_15[[#Headers],[3]])</f>
        <v>0</v>
      </c>
      <c r="H76" s="10">
        <f>SUMIFS(IsQList,IsIList,Table_ExternalData_15[[#This Row],[item_key]],IsITypeList,Table_ExternalData_15[[#This Row],[IType]],IsDList,Table_ExternalData_15[[#Headers],[4]])</f>
        <v>70</v>
      </c>
      <c r="I76" s="10">
        <f>SUMIFS(IsQList,IsIList,Table_ExternalData_15[[#This Row],[item_key]],IsITypeList,Table_ExternalData_15[[#This Row],[IType]],IsDList,Table_ExternalData_15[[#Headers],[5]])</f>
        <v>0</v>
      </c>
      <c r="J76" s="10">
        <f>SUMIFS(IsQList,IsIList,Table_ExternalData_15[[#This Row],[item_key]],IsITypeList,Table_ExternalData_15[[#This Row],[IType]],IsDList,Table_ExternalData_15[[#Headers],[6]])</f>
        <v>23</v>
      </c>
      <c r="K76" s="10">
        <f>SUMIFS(IsQList,IsIList,Table_ExternalData_15[[#This Row],[item_key]],IsITypeList,Table_ExternalData_15[[#This Row],[IType]],IsDList,Table_ExternalData_15[[#Headers],[7]])</f>
        <v>0</v>
      </c>
      <c r="L76" s="10">
        <f>SUMIFS(IsQList,IsIList,Table_ExternalData_15[[#This Row],[item_key]],IsITypeList,Table_ExternalData_15[[#This Row],[IType]],IsDList,Table_ExternalData_15[[#Headers],[8]])</f>
        <v>0</v>
      </c>
      <c r="M76" s="10">
        <f>SUMIFS(IsQList,IsIList,Table_ExternalData_15[[#This Row],[item_key]],IsITypeList,Table_ExternalData_15[[#This Row],[IType]],IsDList,Table_ExternalData_15[[#Headers],[9]])</f>
        <v>0</v>
      </c>
      <c r="N76" s="10">
        <f>SUMIFS(IsQList,IsIList,Table_ExternalData_15[[#This Row],[item_key]],IsITypeList,Table_ExternalData_15[[#This Row],[IType]],IsDList,Table_ExternalData_15[[#Headers],[10]])</f>
        <v>0</v>
      </c>
      <c r="O76" s="10">
        <f>SUMIFS(IsQList,IsIList,Table_ExternalData_15[[#This Row],[item_key]],IsITypeList,Table_ExternalData_15[[#This Row],[IType]],IsDList,Table_ExternalData_15[[#Headers],[11]])</f>
        <v>0</v>
      </c>
      <c r="P76" s="10">
        <f>SUMIFS(IsQList,IsIList,Table_ExternalData_15[[#This Row],[item_key]],IsITypeList,Table_ExternalData_15[[#This Row],[IType]],IsDList,Table_ExternalData_15[[#Headers],[12]])</f>
        <v>0</v>
      </c>
      <c r="Q76" s="10">
        <f>SUMIFS(IsQList,IsIList,Table_ExternalData_15[[#This Row],[item_key]],IsITypeList,Table_ExternalData_15[[#This Row],[IType]],IsDList,Table_ExternalData_15[[#Headers],[13]])</f>
        <v>0</v>
      </c>
      <c r="R76" s="10">
        <f>SUMIFS(IsQList,IsIList,Table_ExternalData_15[[#This Row],[item_key]],IsITypeList,Table_ExternalData_15[[#This Row],[IType]],IsDList,Table_ExternalData_15[[#Headers],[14]])</f>
        <v>0</v>
      </c>
      <c r="S76" s="10">
        <f>SUMIFS(IsQList,IsIList,Table_ExternalData_15[[#This Row],[item_key]],IsITypeList,Table_ExternalData_15[[#This Row],[IType]],IsDList,Table_ExternalData_15[[#Headers],[15]])</f>
        <v>0</v>
      </c>
      <c r="T76" s="10">
        <f>SUMIFS(IsQList,IsIList,Table_ExternalData_15[[#This Row],[item_key]],IsITypeList,Table_ExternalData_15[[#This Row],[IType]],IsDList,Table_ExternalData_15[[#Headers],[16]])</f>
        <v>0</v>
      </c>
      <c r="U76" s="10">
        <f>SUMIFS(IsQList,IsIList,Table_ExternalData_15[[#This Row],[item_key]],IsITypeList,Table_ExternalData_15[[#This Row],[IType]],IsDList,Table_ExternalData_15[[#Headers],[17]])</f>
        <v>0</v>
      </c>
      <c r="V76" s="10">
        <f>SUMIFS(IsQList,IsIList,Table_ExternalData_15[[#This Row],[item_key]],IsITypeList,Table_ExternalData_15[[#This Row],[IType]],IsDList,Table_ExternalData_15[[#Headers],[18]])</f>
        <v>0</v>
      </c>
      <c r="W76" s="10">
        <f>SUMIFS(IsQList,IsIList,Table_ExternalData_15[[#This Row],[item_key]],IsITypeList,Table_ExternalData_15[[#This Row],[IType]],IsDList,Table_ExternalData_15[[#Headers],[19]])</f>
        <v>0</v>
      </c>
      <c r="X76" s="10">
        <f>SUMIFS(IsQList,IsIList,Table_ExternalData_15[[#This Row],[item_key]],IsITypeList,Table_ExternalData_15[[#This Row],[IType]],IsDList,Table_ExternalData_15[[#Headers],[20]])</f>
        <v>0</v>
      </c>
      <c r="Y76" s="10">
        <f>SUMIFS(IsQList,IsIList,Table_ExternalData_15[[#This Row],[item_key]],IsITypeList,Table_ExternalData_15[[#This Row],[IType]],IsDList,Table_ExternalData_15[[#Headers],[21]])</f>
        <v>0</v>
      </c>
      <c r="Z76" s="10">
        <f>SUMIFS(IsQList,IsIList,Table_ExternalData_15[[#This Row],[item_key]],IsITypeList,Table_ExternalData_15[[#This Row],[IType]],IsDList,Table_ExternalData_15[[#Headers],[22]])</f>
        <v>0</v>
      </c>
      <c r="AA76" s="10">
        <f>SUMIFS(IsQList,IsIList,Table_ExternalData_15[[#This Row],[item_key]],IsITypeList,Table_ExternalData_15[[#This Row],[IType]],IsDList,Table_ExternalData_15[[#Headers],[23]])</f>
        <v>0</v>
      </c>
      <c r="AB76" s="10">
        <f>SUMIFS(IsQList,IsIList,Table_ExternalData_15[[#This Row],[item_key]],IsITypeList,Table_ExternalData_15[[#This Row],[IType]],IsDList,Table_ExternalData_15[[#Headers],[24]])</f>
        <v>0</v>
      </c>
      <c r="AC76" s="10">
        <f>SUMIFS(IsQList,IsIList,Table_ExternalData_15[[#This Row],[item_key]],IsITypeList,Table_ExternalData_15[[#This Row],[IType]],IsDList,Table_ExternalData_15[[#Headers],[25]])</f>
        <v>0</v>
      </c>
      <c r="AD76" s="10">
        <f>SUMIFS(IsQList,IsIList,Table_ExternalData_15[[#This Row],[item_key]],IsITypeList,Table_ExternalData_15[[#This Row],[IType]],IsDList,Table_ExternalData_15[[#Headers],[26]])</f>
        <v>0</v>
      </c>
      <c r="AE76" s="10">
        <f>SUMIFS(IsQList,IsIList,Table_ExternalData_15[[#This Row],[item_key]],IsITypeList,Table_ExternalData_15[[#This Row],[IType]],IsDList,Table_ExternalData_15[[#Headers],[27]])</f>
        <v>0</v>
      </c>
      <c r="AF76" s="10">
        <f>SUMIFS(IsQList,IsIList,Table_ExternalData_15[[#This Row],[item_key]],IsITypeList,Table_ExternalData_15[[#This Row],[IType]],IsDList,Table_ExternalData_15[[#Headers],[28]])</f>
        <v>1</v>
      </c>
      <c r="AG76" s="10">
        <f>SUMIFS(IsQList,IsIList,Table_ExternalData_15[[#This Row],[item_key]],IsITypeList,Table_ExternalData_15[[#This Row],[IType]],IsDList,Table_ExternalData_15[[#Headers],[29]])</f>
        <v>76</v>
      </c>
      <c r="AH76" s="10">
        <f>SUMIFS(IsQList,IsIList,Table_ExternalData_15[[#This Row],[item_key]],IsITypeList,Table_ExternalData_15[[#This Row],[IType]],IsDList,Table_ExternalData_15[[#Headers],[30]])</f>
        <v>0</v>
      </c>
      <c r="AI76" s="10">
        <f>SUMIFS(IsQList,IsIList,Table_ExternalData_15[[#This Row],[item_key]],IsITypeList,Table_ExternalData_15[[#This Row],[IType]],IsDList,Table_ExternalData_15[[#Headers],[31]])</f>
        <v>10</v>
      </c>
      <c r="AJ76" s="10">
        <f>SUM(Table_ExternalData_15[[#This Row],[1]:[31]])</f>
        <v>181</v>
      </c>
    </row>
    <row r="77" spans="1:36">
      <c r="A77" s="1" t="s">
        <v>2077</v>
      </c>
      <c r="B77" s="1" t="s">
        <v>2423</v>
      </c>
      <c r="C77" s="1" t="s">
        <v>2424</v>
      </c>
      <c r="D77" s="11" t="s">
        <v>2046</v>
      </c>
      <c r="E77" s="10">
        <f>SUMIFS(IsQList,IsIList,Table_ExternalData_15[[#This Row],[item_key]],IsITypeList,Table_ExternalData_15[[#This Row],[IType]],IsDList,Table_ExternalData_15[[#Headers],[1]])</f>
        <v>1</v>
      </c>
      <c r="F77" s="10">
        <f>SUMIFS(IsQList,IsIList,Table_ExternalData_15[[#This Row],[item_key]],IsITypeList,Table_ExternalData_15[[#This Row],[IType]],IsDList,Table_ExternalData_15[[#Headers],[2]])</f>
        <v>0</v>
      </c>
      <c r="G77" s="10">
        <f>SUMIFS(IsQList,IsIList,Table_ExternalData_15[[#This Row],[item_key]],IsITypeList,Table_ExternalData_15[[#This Row],[IType]],IsDList,Table_ExternalData_15[[#Headers],[3]])</f>
        <v>0</v>
      </c>
      <c r="H77" s="10">
        <f>SUMIFS(IsQList,IsIList,Table_ExternalData_15[[#This Row],[item_key]],IsITypeList,Table_ExternalData_15[[#This Row],[IType]],IsDList,Table_ExternalData_15[[#Headers],[4]])</f>
        <v>70</v>
      </c>
      <c r="I77" s="10">
        <f>SUMIFS(IsQList,IsIList,Table_ExternalData_15[[#This Row],[item_key]],IsITypeList,Table_ExternalData_15[[#This Row],[IType]],IsDList,Table_ExternalData_15[[#Headers],[5]])</f>
        <v>0</v>
      </c>
      <c r="J77" s="10">
        <f>SUMIFS(IsQList,IsIList,Table_ExternalData_15[[#This Row],[item_key]],IsITypeList,Table_ExternalData_15[[#This Row],[IType]],IsDList,Table_ExternalData_15[[#Headers],[6]])</f>
        <v>23</v>
      </c>
      <c r="K77" s="10">
        <f>SUMIFS(IsQList,IsIList,Table_ExternalData_15[[#This Row],[item_key]],IsITypeList,Table_ExternalData_15[[#This Row],[IType]],IsDList,Table_ExternalData_15[[#Headers],[7]])</f>
        <v>0</v>
      </c>
      <c r="L77" s="10">
        <f>SUMIFS(IsQList,IsIList,Table_ExternalData_15[[#This Row],[item_key]],IsITypeList,Table_ExternalData_15[[#This Row],[IType]],IsDList,Table_ExternalData_15[[#Headers],[8]])</f>
        <v>0</v>
      </c>
      <c r="M77" s="10">
        <f>SUMIFS(IsQList,IsIList,Table_ExternalData_15[[#This Row],[item_key]],IsITypeList,Table_ExternalData_15[[#This Row],[IType]],IsDList,Table_ExternalData_15[[#Headers],[9]])</f>
        <v>0</v>
      </c>
      <c r="N77" s="10">
        <f>SUMIFS(IsQList,IsIList,Table_ExternalData_15[[#This Row],[item_key]],IsITypeList,Table_ExternalData_15[[#This Row],[IType]],IsDList,Table_ExternalData_15[[#Headers],[10]])</f>
        <v>0</v>
      </c>
      <c r="O77" s="10">
        <f>SUMIFS(IsQList,IsIList,Table_ExternalData_15[[#This Row],[item_key]],IsITypeList,Table_ExternalData_15[[#This Row],[IType]],IsDList,Table_ExternalData_15[[#Headers],[11]])</f>
        <v>0</v>
      </c>
      <c r="P77" s="10">
        <f>SUMIFS(IsQList,IsIList,Table_ExternalData_15[[#This Row],[item_key]],IsITypeList,Table_ExternalData_15[[#This Row],[IType]],IsDList,Table_ExternalData_15[[#Headers],[12]])</f>
        <v>0</v>
      </c>
      <c r="Q77" s="10">
        <f>SUMIFS(IsQList,IsIList,Table_ExternalData_15[[#This Row],[item_key]],IsITypeList,Table_ExternalData_15[[#This Row],[IType]],IsDList,Table_ExternalData_15[[#Headers],[13]])</f>
        <v>0</v>
      </c>
      <c r="R77" s="10">
        <f>SUMIFS(IsQList,IsIList,Table_ExternalData_15[[#This Row],[item_key]],IsITypeList,Table_ExternalData_15[[#This Row],[IType]],IsDList,Table_ExternalData_15[[#Headers],[14]])</f>
        <v>0</v>
      </c>
      <c r="S77" s="10">
        <f>SUMIFS(IsQList,IsIList,Table_ExternalData_15[[#This Row],[item_key]],IsITypeList,Table_ExternalData_15[[#This Row],[IType]],IsDList,Table_ExternalData_15[[#Headers],[15]])</f>
        <v>0</v>
      </c>
      <c r="T77" s="10">
        <f>SUMIFS(IsQList,IsIList,Table_ExternalData_15[[#This Row],[item_key]],IsITypeList,Table_ExternalData_15[[#This Row],[IType]],IsDList,Table_ExternalData_15[[#Headers],[16]])</f>
        <v>0</v>
      </c>
      <c r="U77" s="10">
        <f>SUMIFS(IsQList,IsIList,Table_ExternalData_15[[#This Row],[item_key]],IsITypeList,Table_ExternalData_15[[#This Row],[IType]],IsDList,Table_ExternalData_15[[#Headers],[17]])</f>
        <v>0</v>
      </c>
      <c r="V77" s="10">
        <f>SUMIFS(IsQList,IsIList,Table_ExternalData_15[[#This Row],[item_key]],IsITypeList,Table_ExternalData_15[[#This Row],[IType]],IsDList,Table_ExternalData_15[[#Headers],[18]])</f>
        <v>0</v>
      </c>
      <c r="W77" s="10">
        <f>SUMIFS(IsQList,IsIList,Table_ExternalData_15[[#This Row],[item_key]],IsITypeList,Table_ExternalData_15[[#This Row],[IType]],IsDList,Table_ExternalData_15[[#Headers],[19]])</f>
        <v>0</v>
      </c>
      <c r="X77" s="10">
        <f>SUMIFS(IsQList,IsIList,Table_ExternalData_15[[#This Row],[item_key]],IsITypeList,Table_ExternalData_15[[#This Row],[IType]],IsDList,Table_ExternalData_15[[#Headers],[20]])</f>
        <v>0</v>
      </c>
      <c r="Y77" s="10">
        <f>SUMIFS(IsQList,IsIList,Table_ExternalData_15[[#This Row],[item_key]],IsITypeList,Table_ExternalData_15[[#This Row],[IType]],IsDList,Table_ExternalData_15[[#Headers],[21]])</f>
        <v>0</v>
      </c>
      <c r="Z77" s="10">
        <f>SUMIFS(IsQList,IsIList,Table_ExternalData_15[[#This Row],[item_key]],IsITypeList,Table_ExternalData_15[[#This Row],[IType]],IsDList,Table_ExternalData_15[[#Headers],[22]])</f>
        <v>0</v>
      </c>
      <c r="AA77" s="10">
        <f>SUMIFS(IsQList,IsIList,Table_ExternalData_15[[#This Row],[item_key]],IsITypeList,Table_ExternalData_15[[#This Row],[IType]],IsDList,Table_ExternalData_15[[#Headers],[23]])</f>
        <v>0</v>
      </c>
      <c r="AB77" s="10">
        <f>SUMIFS(IsQList,IsIList,Table_ExternalData_15[[#This Row],[item_key]],IsITypeList,Table_ExternalData_15[[#This Row],[IType]],IsDList,Table_ExternalData_15[[#Headers],[24]])</f>
        <v>0</v>
      </c>
      <c r="AC77" s="10">
        <f>SUMIFS(IsQList,IsIList,Table_ExternalData_15[[#This Row],[item_key]],IsITypeList,Table_ExternalData_15[[#This Row],[IType]],IsDList,Table_ExternalData_15[[#Headers],[25]])</f>
        <v>0</v>
      </c>
      <c r="AD77" s="10">
        <f>SUMIFS(IsQList,IsIList,Table_ExternalData_15[[#This Row],[item_key]],IsITypeList,Table_ExternalData_15[[#This Row],[IType]],IsDList,Table_ExternalData_15[[#Headers],[26]])</f>
        <v>0</v>
      </c>
      <c r="AE77" s="10">
        <f>SUMIFS(IsQList,IsIList,Table_ExternalData_15[[#This Row],[item_key]],IsITypeList,Table_ExternalData_15[[#This Row],[IType]],IsDList,Table_ExternalData_15[[#Headers],[27]])</f>
        <v>0</v>
      </c>
      <c r="AF77" s="10">
        <f>SUMIFS(IsQList,IsIList,Table_ExternalData_15[[#This Row],[item_key]],IsITypeList,Table_ExternalData_15[[#This Row],[IType]],IsDList,Table_ExternalData_15[[#Headers],[28]])</f>
        <v>1</v>
      </c>
      <c r="AG77" s="10">
        <f>SUMIFS(IsQList,IsIList,Table_ExternalData_15[[#This Row],[item_key]],IsITypeList,Table_ExternalData_15[[#This Row],[IType]],IsDList,Table_ExternalData_15[[#Headers],[29]])</f>
        <v>76</v>
      </c>
      <c r="AH77" s="10">
        <f>SUMIFS(IsQList,IsIList,Table_ExternalData_15[[#This Row],[item_key]],IsITypeList,Table_ExternalData_15[[#This Row],[IType]],IsDList,Table_ExternalData_15[[#Headers],[30]])</f>
        <v>0</v>
      </c>
      <c r="AI77" s="10">
        <f>SUMIFS(IsQList,IsIList,Table_ExternalData_15[[#This Row],[item_key]],IsITypeList,Table_ExternalData_15[[#This Row],[IType]],IsDList,Table_ExternalData_15[[#Headers],[31]])</f>
        <v>10</v>
      </c>
      <c r="AJ77" s="10">
        <f>SUM(Table_ExternalData_15[[#This Row],[1]:[31]])</f>
        <v>181</v>
      </c>
    </row>
    <row r="78" spans="1:36">
      <c r="A78" s="1" t="s">
        <v>131</v>
      </c>
      <c r="B78" s="1" t="s">
        <v>1173</v>
      </c>
      <c r="C78" s="1" t="s">
        <v>1174</v>
      </c>
      <c r="D78" s="11" t="s">
        <v>2046</v>
      </c>
      <c r="E78" s="10">
        <f>SUMIFS(IsQList,IsIList,Table_ExternalData_15[[#This Row],[item_key]],IsITypeList,Table_ExternalData_15[[#This Row],[IType]],IsDList,Table_ExternalData_15[[#Headers],[1]])</f>
        <v>1</v>
      </c>
      <c r="F78" s="10">
        <f>SUMIFS(IsQList,IsIList,Table_ExternalData_15[[#This Row],[item_key]],IsITypeList,Table_ExternalData_15[[#This Row],[IType]],IsDList,Table_ExternalData_15[[#Headers],[2]])</f>
        <v>0</v>
      </c>
      <c r="G78" s="10">
        <f>SUMIFS(IsQList,IsIList,Table_ExternalData_15[[#This Row],[item_key]],IsITypeList,Table_ExternalData_15[[#This Row],[IType]],IsDList,Table_ExternalData_15[[#Headers],[3]])</f>
        <v>0</v>
      </c>
      <c r="H78" s="10">
        <f>SUMIFS(IsQList,IsIList,Table_ExternalData_15[[#This Row],[item_key]],IsITypeList,Table_ExternalData_15[[#This Row],[IType]],IsDList,Table_ExternalData_15[[#Headers],[4]])</f>
        <v>70</v>
      </c>
      <c r="I78" s="10">
        <f>SUMIFS(IsQList,IsIList,Table_ExternalData_15[[#This Row],[item_key]],IsITypeList,Table_ExternalData_15[[#This Row],[IType]],IsDList,Table_ExternalData_15[[#Headers],[5]])</f>
        <v>0</v>
      </c>
      <c r="J78" s="10">
        <f>SUMIFS(IsQList,IsIList,Table_ExternalData_15[[#This Row],[item_key]],IsITypeList,Table_ExternalData_15[[#This Row],[IType]],IsDList,Table_ExternalData_15[[#Headers],[6]])</f>
        <v>23</v>
      </c>
      <c r="K78" s="10">
        <f>SUMIFS(IsQList,IsIList,Table_ExternalData_15[[#This Row],[item_key]],IsITypeList,Table_ExternalData_15[[#This Row],[IType]],IsDList,Table_ExternalData_15[[#Headers],[7]])</f>
        <v>0</v>
      </c>
      <c r="L78" s="10">
        <f>SUMIFS(IsQList,IsIList,Table_ExternalData_15[[#This Row],[item_key]],IsITypeList,Table_ExternalData_15[[#This Row],[IType]],IsDList,Table_ExternalData_15[[#Headers],[8]])</f>
        <v>0</v>
      </c>
      <c r="M78" s="10">
        <f>SUMIFS(IsQList,IsIList,Table_ExternalData_15[[#This Row],[item_key]],IsITypeList,Table_ExternalData_15[[#This Row],[IType]],IsDList,Table_ExternalData_15[[#Headers],[9]])</f>
        <v>0</v>
      </c>
      <c r="N78" s="10">
        <f>SUMIFS(IsQList,IsIList,Table_ExternalData_15[[#This Row],[item_key]],IsITypeList,Table_ExternalData_15[[#This Row],[IType]],IsDList,Table_ExternalData_15[[#Headers],[10]])</f>
        <v>0</v>
      </c>
      <c r="O78" s="10">
        <f>SUMIFS(IsQList,IsIList,Table_ExternalData_15[[#This Row],[item_key]],IsITypeList,Table_ExternalData_15[[#This Row],[IType]],IsDList,Table_ExternalData_15[[#Headers],[11]])</f>
        <v>0</v>
      </c>
      <c r="P78" s="10">
        <f>SUMIFS(IsQList,IsIList,Table_ExternalData_15[[#This Row],[item_key]],IsITypeList,Table_ExternalData_15[[#This Row],[IType]],IsDList,Table_ExternalData_15[[#Headers],[12]])</f>
        <v>0</v>
      </c>
      <c r="Q78" s="10">
        <f>SUMIFS(IsQList,IsIList,Table_ExternalData_15[[#This Row],[item_key]],IsITypeList,Table_ExternalData_15[[#This Row],[IType]],IsDList,Table_ExternalData_15[[#Headers],[13]])</f>
        <v>0</v>
      </c>
      <c r="R78" s="10">
        <f>SUMIFS(IsQList,IsIList,Table_ExternalData_15[[#This Row],[item_key]],IsITypeList,Table_ExternalData_15[[#This Row],[IType]],IsDList,Table_ExternalData_15[[#Headers],[14]])</f>
        <v>0</v>
      </c>
      <c r="S78" s="10">
        <f>SUMIFS(IsQList,IsIList,Table_ExternalData_15[[#This Row],[item_key]],IsITypeList,Table_ExternalData_15[[#This Row],[IType]],IsDList,Table_ExternalData_15[[#Headers],[15]])</f>
        <v>0</v>
      </c>
      <c r="T78" s="10">
        <f>SUMIFS(IsQList,IsIList,Table_ExternalData_15[[#This Row],[item_key]],IsITypeList,Table_ExternalData_15[[#This Row],[IType]],IsDList,Table_ExternalData_15[[#Headers],[16]])</f>
        <v>0</v>
      </c>
      <c r="U78" s="10">
        <f>SUMIFS(IsQList,IsIList,Table_ExternalData_15[[#This Row],[item_key]],IsITypeList,Table_ExternalData_15[[#This Row],[IType]],IsDList,Table_ExternalData_15[[#Headers],[17]])</f>
        <v>0</v>
      </c>
      <c r="V78" s="10">
        <f>SUMIFS(IsQList,IsIList,Table_ExternalData_15[[#This Row],[item_key]],IsITypeList,Table_ExternalData_15[[#This Row],[IType]],IsDList,Table_ExternalData_15[[#Headers],[18]])</f>
        <v>0</v>
      </c>
      <c r="W78" s="10">
        <f>SUMIFS(IsQList,IsIList,Table_ExternalData_15[[#This Row],[item_key]],IsITypeList,Table_ExternalData_15[[#This Row],[IType]],IsDList,Table_ExternalData_15[[#Headers],[19]])</f>
        <v>0</v>
      </c>
      <c r="X78" s="10">
        <f>SUMIFS(IsQList,IsIList,Table_ExternalData_15[[#This Row],[item_key]],IsITypeList,Table_ExternalData_15[[#This Row],[IType]],IsDList,Table_ExternalData_15[[#Headers],[20]])</f>
        <v>0</v>
      </c>
      <c r="Y78" s="10">
        <f>SUMIFS(IsQList,IsIList,Table_ExternalData_15[[#This Row],[item_key]],IsITypeList,Table_ExternalData_15[[#This Row],[IType]],IsDList,Table_ExternalData_15[[#Headers],[21]])</f>
        <v>0</v>
      </c>
      <c r="Z78" s="10">
        <f>SUMIFS(IsQList,IsIList,Table_ExternalData_15[[#This Row],[item_key]],IsITypeList,Table_ExternalData_15[[#This Row],[IType]],IsDList,Table_ExternalData_15[[#Headers],[22]])</f>
        <v>0</v>
      </c>
      <c r="AA78" s="10">
        <f>SUMIFS(IsQList,IsIList,Table_ExternalData_15[[#This Row],[item_key]],IsITypeList,Table_ExternalData_15[[#This Row],[IType]],IsDList,Table_ExternalData_15[[#Headers],[23]])</f>
        <v>0</v>
      </c>
      <c r="AB78" s="10">
        <f>SUMIFS(IsQList,IsIList,Table_ExternalData_15[[#This Row],[item_key]],IsITypeList,Table_ExternalData_15[[#This Row],[IType]],IsDList,Table_ExternalData_15[[#Headers],[24]])</f>
        <v>0</v>
      </c>
      <c r="AC78" s="10">
        <f>SUMIFS(IsQList,IsIList,Table_ExternalData_15[[#This Row],[item_key]],IsITypeList,Table_ExternalData_15[[#This Row],[IType]],IsDList,Table_ExternalData_15[[#Headers],[25]])</f>
        <v>0</v>
      </c>
      <c r="AD78" s="10">
        <f>SUMIFS(IsQList,IsIList,Table_ExternalData_15[[#This Row],[item_key]],IsITypeList,Table_ExternalData_15[[#This Row],[IType]],IsDList,Table_ExternalData_15[[#Headers],[26]])</f>
        <v>0</v>
      </c>
      <c r="AE78" s="10">
        <f>SUMIFS(IsQList,IsIList,Table_ExternalData_15[[#This Row],[item_key]],IsITypeList,Table_ExternalData_15[[#This Row],[IType]],IsDList,Table_ExternalData_15[[#Headers],[27]])</f>
        <v>0</v>
      </c>
      <c r="AF78" s="10">
        <f>SUMIFS(IsQList,IsIList,Table_ExternalData_15[[#This Row],[item_key]],IsITypeList,Table_ExternalData_15[[#This Row],[IType]],IsDList,Table_ExternalData_15[[#Headers],[28]])</f>
        <v>1</v>
      </c>
      <c r="AG78" s="10">
        <f>SUMIFS(IsQList,IsIList,Table_ExternalData_15[[#This Row],[item_key]],IsITypeList,Table_ExternalData_15[[#This Row],[IType]],IsDList,Table_ExternalData_15[[#Headers],[29]])</f>
        <v>76</v>
      </c>
      <c r="AH78" s="10">
        <f>SUMIFS(IsQList,IsIList,Table_ExternalData_15[[#This Row],[item_key]],IsITypeList,Table_ExternalData_15[[#This Row],[IType]],IsDList,Table_ExternalData_15[[#Headers],[30]])</f>
        <v>0</v>
      </c>
      <c r="AI78" s="10">
        <f>SUMIFS(IsQList,IsIList,Table_ExternalData_15[[#This Row],[item_key]],IsITypeList,Table_ExternalData_15[[#This Row],[IType]],IsDList,Table_ExternalData_15[[#Headers],[31]])</f>
        <v>10</v>
      </c>
      <c r="AJ78" s="10">
        <f>SUM(Table_ExternalData_15[[#This Row],[1]:[31]])</f>
        <v>181</v>
      </c>
    </row>
    <row r="79" spans="1:36">
      <c r="A79" s="1" t="s">
        <v>321</v>
      </c>
      <c r="B79" s="1" t="s">
        <v>1186</v>
      </c>
      <c r="C79" s="1" t="s">
        <v>1174</v>
      </c>
      <c r="D79" s="11" t="s">
        <v>2046</v>
      </c>
      <c r="E79" s="10">
        <f>SUMIFS(IsQList,IsIList,Table_ExternalData_15[[#This Row],[item_key]],IsITypeList,Table_ExternalData_15[[#This Row],[IType]],IsDList,Table_ExternalData_15[[#Headers],[1]])</f>
        <v>2</v>
      </c>
      <c r="F79" s="10">
        <f>SUMIFS(IsQList,IsIList,Table_ExternalData_15[[#This Row],[item_key]],IsITypeList,Table_ExternalData_15[[#This Row],[IType]],IsDList,Table_ExternalData_15[[#Headers],[2]])</f>
        <v>0</v>
      </c>
      <c r="G79" s="10">
        <f>SUMIFS(IsQList,IsIList,Table_ExternalData_15[[#This Row],[item_key]],IsITypeList,Table_ExternalData_15[[#This Row],[IType]],IsDList,Table_ExternalData_15[[#Headers],[3]])</f>
        <v>0</v>
      </c>
      <c r="H79" s="10">
        <f>SUMIFS(IsQList,IsIList,Table_ExternalData_15[[#This Row],[item_key]],IsITypeList,Table_ExternalData_15[[#This Row],[IType]],IsDList,Table_ExternalData_15[[#Headers],[4]])</f>
        <v>140</v>
      </c>
      <c r="I79" s="10">
        <f>SUMIFS(IsQList,IsIList,Table_ExternalData_15[[#This Row],[item_key]],IsITypeList,Table_ExternalData_15[[#This Row],[IType]],IsDList,Table_ExternalData_15[[#Headers],[5]])</f>
        <v>0</v>
      </c>
      <c r="J79" s="10">
        <f>SUMIFS(IsQList,IsIList,Table_ExternalData_15[[#This Row],[item_key]],IsITypeList,Table_ExternalData_15[[#This Row],[IType]],IsDList,Table_ExternalData_15[[#Headers],[6]])</f>
        <v>46</v>
      </c>
      <c r="K79" s="10">
        <f>SUMIFS(IsQList,IsIList,Table_ExternalData_15[[#This Row],[item_key]],IsITypeList,Table_ExternalData_15[[#This Row],[IType]],IsDList,Table_ExternalData_15[[#Headers],[7]])</f>
        <v>0</v>
      </c>
      <c r="L79" s="10">
        <f>SUMIFS(IsQList,IsIList,Table_ExternalData_15[[#This Row],[item_key]],IsITypeList,Table_ExternalData_15[[#This Row],[IType]],IsDList,Table_ExternalData_15[[#Headers],[8]])</f>
        <v>0</v>
      </c>
      <c r="M79" s="10">
        <f>SUMIFS(IsQList,IsIList,Table_ExternalData_15[[#This Row],[item_key]],IsITypeList,Table_ExternalData_15[[#This Row],[IType]],IsDList,Table_ExternalData_15[[#Headers],[9]])</f>
        <v>0</v>
      </c>
      <c r="N79" s="10">
        <f>SUMIFS(IsQList,IsIList,Table_ExternalData_15[[#This Row],[item_key]],IsITypeList,Table_ExternalData_15[[#This Row],[IType]],IsDList,Table_ExternalData_15[[#Headers],[10]])</f>
        <v>0</v>
      </c>
      <c r="O79" s="10">
        <f>SUMIFS(IsQList,IsIList,Table_ExternalData_15[[#This Row],[item_key]],IsITypeList,Table_ExternalData_15[[#This Row],[IType]],IsDList,Table_ExternalData_15[[#Headers],[11]])</f>
        <v>0</v>
      </c>
      <c r="P79" s="10">
        <f>SUMIFS(IsQList,IsIList,Table_ExternalData_15[[#This Row],[item_key]],IsITypeList,Table_ExternalData_15[[#This Row],[IType]],IsDList,Table_ExternalData_15[[#Headers],[12]])</f>
        <v>0</v>
      </c>
      <c r="Q79" s="10">
        <f>SUMIFS(IsQList,IsIList,Table_ExternalData_15[[#This Row],[item_key]],IsITypeList,Table_ExternalData_15[[#This Row],[IType]],IsDList,Table_ExternalData_15[[#Headers],[13]])</f>
        <v>0</v>
      </c>
      <c r="R79" s="10">
        <f>SUMIFS(IsQList,IsIList,Table_ExternalData_15[[#This Row],[item_key]],IsITypeList,Table_ExternalData_15[[#This Row],[IType]],IsDList,Table_ExternalData_15[[#Headers],[14]])</f>
        <v>0</v>
      </c>
      <c r="S79" s="10">
        <f>SUMIFS(IsQList,IsIList,Table_ExternalData_15[[#This Row],[item_key]],IsITypeList,Table_ExternalData_15[[#This Row],[IType]],IsDList,Table_ExternalData_15[[#Headers],[15]])</f>
        <v>0</v>
      </c>
      <c r="T79" s="10">
        <f>SUMIFS(IsQList,IsIList,Table_ExternalData_15[[#This Row],[item_key]],IsITypeList,Table_ExternalData_15[[#This Row],[IType]],IsDList,Table_ExternalData_15[[#Headers],[16]])</f>
        <v>0</v>
      </c>
      <c r="U79" s="10">
        <f>SUMIFS(IsQList,IsIList,Table_ExternalData_15[[#This Row],[item_key]],IsITypeList,Table_ExternalData_15[[#This Row],[IType]],IsDList,Table_ExternalData_15[[#Headers],[17]])</f>
        <v>0</v>
      </c>
      <c r="V79" s="10">
        <f>SUMIFS(IsQList,IsIList,Table_ExternalData_15[[#This Row],[item_key]],IsITypeList,Table_ExternalData_15[[#This Row],[IType]],IsDList,Table_ExternalData_15[[#Headers],[18]])</f>
        <v>0</v>
      </c>
      <c r="W79" s="10">
        <f>SUMIFS(IsQList,IsIList,Table_ExternalData_15[[#This Row],[item_key]],IsITypeList,Table_ExternalData_15[[#This Row],[IType]],IsDList,Table_ExternalData_15[[#Headers],[19]])</f>
        <v>0</v>
      </c>
      <c r="X79" s="10">
        <f>SUMIFS(IsQList,IsIList,Table_ExternalData_15[[#This Row],[item_key]],IsITypeList,Table_ExternalData_15[[#This Row],[IType]],IsDList,Table_ExternalData_15[[#Headers],[20]])</f>
        <v>0</v>
      </c>
      <c r="Y79" s="10">
        <f>SUMIFS(IsQList,IsIList,Table_ExternalData_15[[#This Row],[item_key]],IsITypeList,Table_ExternalData_15[[#This Row],[IType]],IsDList,Table_ExternalData_15[[#Headers],[21]])</f>
        <v>0</v>
      </c>
      <c r="Z79" s="10">
        <f>SUMIFS(IsQList,IsIList,Table_ExternalData_15[[#This Row],[item_key]],IsITypeList,Table_ExternalData_15[[#This Row],[IType]],IsDList,Table_ExternalData_15[[#Headers],[22]])</f>
        <v>0</v>
      </c>
      <c r="AA79" s="10">
        <f>SUMIFS(IsQList,IsIList,Table_ExternalData_15[[#This Row],[item_key]],IsITypeList,Table_ExternalData_15[[#This Row],[IType]],IsDList,Table_ExternalData_15[[#Headers],[23]])</f>
        <v>0</v>
      </c>
      <c r="AB79" s="10">
        <f>SUMIFS(IsQList,IsIList,Table_ExternalData_15[[#This Row],[item_key]],IsITypeList,Table_ExternalData_15[[#This Row],[IType]],IsDList,Table_ExternalData_15[[#Headers],[24]])</f>
        <v>0</v>
      </c>
      <c r="AC79" s="10">
        <f>SUMIFS(IsQList,IsIList,Table_ExternalData_15[[#This Row],[item_key]],IsITypeList,Table_ExternalData_15[[#This Row],[IType]],IsDList,Table_ExternalData_15[[#Headers],[25]])</f>
        <v>0</v>
      </c>
      <c r="AD79" s="10">
        <f>SUMIFS(IsQList,IsIList,Table_ExternalData_15[[#This Row],[item_key]],IsITypeList,Table_ExternalData_15[[#This Row],[IType]],IsDList,Table_ExternalData_15[[#Headers],[26]])</f>
        <v>0</v>
      </c>
      <c r="AE79" s="10">
        <f>SUMIFS(IsQList,IsIList,Table_ExternalData_15[[#This Row],[item_key]],IsITypeList,Table_ExternalData_15[[#This Row],[IType]],IsDList,Table_ExternalData_15[[#Headers],[27]])</f>
        <v>0</v>
      </c>
      <c r="AF79" s="10">
        <f>SUMIFS(IsQList,IsIList,Table_ExternalData_15[[#This Row],[item_key]],IsITypeList,Table_ExternalData_15[[#This Row],[IType]],IsDList,Table_ExternalData_15[[#Headers],[28]])</f>
        <v>2</v>
      </c>
      <c r="AG79" s="10">
        <f>SUMIFS(IsQList,IsIList,Table_ExternalData_15[[#This Row],[item_key]],IsITypeList,Table_ExternalData_15[[#This Row],[IType]],IsDList,Table_ExternalData_15[[#Headers],[29]])</f>
        <v>152</v>
      </c>
      <c r="AH79" s="10">
        <f>SUMIFS(IsQList,IsIList,Table_ExternalData_15[[#This Row],[item_key]],IsITypeList,Table_ExternalData_15[[#This Row],[IType]],IsDList,Table_ExternalData_15[[#Headers],[30]])</f>
        <v>0</v>
      </c>
      <c r="AI79" s="10">
        <f>SUMIFS(IsQList,IsIList,Table_ExternalData_15[[#This Row],[item_key]],IsITypeList,Table_ExternalData_15[[#This Row],[IType]],IsDList,Table_ExternalData_15[[#Headers],[31]])</f>
        <v>20</v>
      </c>
      <c r="AJ79" s="10">
        <f>SUM(Table_ExternalData_15[[#This Row],[1]:[31]])</f>
        <v>362</v>
      </c>
    </row>
    <row r="80" spans="1:36">
      <c r="A80" s="1" t="s">
        <v>1743</v>
      </c>
      <c r="B80" s="1" t="s">
        <v>1836</v>
      </c>
      <c r="C80" s="1" t="s">
        <v>1174</v>
      </c>
      <c r="D80" s="11" t="s">
        <v>2046</v>
      </c>
      <c r="E80" s="10">
        <f>SUMIFS(IsQList,IsIList,Table_ExternalData_15[[#This Row],[item_key]],IsITypeList,Table_ExternalData_15[[#This Row],[IType]],IsDList,Table_ExternalData_15[[#Headers],[1]])</f>
        <v>1</v>
      </c>
      <c r="F80" s="10">
        <f>SUMIFS(IsQList,IsIList,Table_ExternalData_15[[#This Row],[item_key]],IsITypeList,Table_ExternalData_15[[#This Row],[IType]],IsDList,Table_ExternalData_15[[#Headers],[2]])</f>
        <v>0</v>
      </c>
      <c r="G80" s="10">
        <f>SUMIFS(IsQList,IsIList,Table_ExternalData_15[[#This Row],[item_key]],IsITypeList,Table_ExternalData_15[[#This Row],[IType]],IsDList,Table_ExternalData_15[[#Headers],[3]])</f>
        <v>0</v>
      </c>
      <c r="H80" s="10">
        <f>SUMIFS(IsQList,IsIList,Table_ExternalData_15[[#This Row],[item_key]],IsITypeList,Table_ExternalData_15[[#This Row],[IType]],IsDList,Table_ExternalData_15[[#Headers],[4]])</f>
        <v>70</v>
      </c>
      <c r="I80" s="10">
        <f>SUMIFS(IsQList,IsIList,Table_ExternalData_15[[#This Row],[item_key]],IsITypeList,Table_ExternalData_15[[#This Row],[IType]],IsDList,Table_ExternalData_15[[#Headers],[5]])</f>
        <v>0</v>
      </c>
      <c r="J80" s="10">
        <f>SUMIFS(IsQList,IsIList,Table_ExternalData_15[[#This Row],[item_key]],IsITypeList,Table_ExternalData_15[[#This Row],[IType]],IsDList,Table_ExternalData_15[[#Headers],[6]])</f>
        <v>23</v>
      </c>
      <c r="K80" s="10">
        <f>SUMIFS(IsQList,IsIList,Table_ExternalData_15[[#This Row],[item_key]],IsITypeList,Table_ExternalData_15[[#This Row],[IType]],IsDList,Table_ExternalData_15[[#Headers],[7]])</f>
        <v>0</v>
      </c>
      <c r="L80" s="10">
        <f>SUMIFS(IsQList,IsIList,Table_ExternalData_15[[#This Row],[item_key]],IsITypeList,Table_ExternalData_15[[#This Row],[IType]],IsDList,Table_ExternalData_15[[#Headers],[8]])</f>
        <v>0</v>
      </c>
      <c r="M80" s="10">
        <f>SUMIFS(IsQList,IsIList,Table_ExternalData_15[[#This Row],[item_key]],IsITypeList,Table_ExternalData_15[[#This Row],[IType]],IsDList,Table_ExternalData_15[[#Headers],[9]])</f>
        <v>0</v>
      </c>
      <c r="N80" s="10">
        <f>SUMIFS(IsQList,IsIList,Table_ExternalData_15[[#This Row],[item_key]],IsITypeList,Table_ExternalData_15[[#This Row],[IType]],IsDList,Table_ExternalData_15[[#Headers],[10]])</f>
        <v>0</v>
      </c>
      <c r="O80" s="10">
        <f>SUMIFS(IsQList,IsIList,Table_ExternalData_15[[#This Row],[item_key]],IsITypeList,Table_ExternalData_15[[#This Row],[IType]],IsDList,Table_ExternalData_15[[#Headers],[11]])</f>
        <v>0</v>
      </c>
      <c r="P80" s="10">
        <f>SUMIFS(IsQList,IsIList,Table_ExternalData_15[[#This Row],[item_key]],IsITypeList,Table_ExternalData_15[[#This Row],[IType]],IsDList,Table_ExternalData_15[[#Headers],[12]])</f>
        <v>0</v>
      </c>
      <c r="Q80" s="10">
        <f>SUMIFS(IsQList,IsIList,Table_ExternalData_15[[#This Row],[item_key]],IsITypeList,Table_ExternalData_15[[#This Row],[IType]],IsDList,Table_ExternalData_15[[#Headers],[13]])</f>
        <v>0</v>
      </c>
      <c r="R80" s="10">
        <f>SUMIFS(IsQList,IsIList,Table_ExternalData_15[[#This Row],[item_key]],IsITypeList,Table_ExternalData_15[[#This Row],[IType]],IsDList,Table_ExternalData_15[[#Headers],[14]])</f>
        <v>0</v>
      </c>
      <c r="S80" s="10">
        <f>SUMIFS(IsQList,IsIList,Table_ExternalData_15[[#This Row],[item_key]],IsITypeList,Table_ExternalData_15[[#This Row],[IType]],IsDList,Table_ExternalData_15[[#Headers],[15]])</f>
        <v>0</v>
      </c>
      <c r="T80" s="10">
        <f>SUMIFS(IsQList,IsIList,Table_ExternalData_15[[#This Row],[item_key]],IsITypeList,Table_ExternalData_15[[#This Row],[IType]],IsDList,Table_ExternalData_15[[#Headers],[16]])</f>
        <v>0</v>
      </c>
      <c r="U80" s="10">
        <f>SUMIFS(IsQList,IsIList,Table_ExternalData_15[[#This Row],[item_key]],IsITypeList,Table_ExternalData_15[[#This Row],[IType]],IsDList,Table_ExternalData_15[[#Headers],[17]])</f>
        <v>0</v>
      </c>
      <c r="V80" s="10">
        <f>SUMIFS(IsQList,IsIList,Table_ExternalData_15[[#This Row],[item_key]],IsITypeList,Table_ExternalData_15[[#This Row],[IType]],IsDList,Table_ExternalData_15[[#Headers],[18]])</f>
        <v>0</v>
      </c>
      <c r="W80" s="10">
        <f>SUMIFS(IsQList,IsIList,Table_ExternalData_15[[#This Row],[item_key]],IsITypeList,Table_ExternalData_15[[#This Row],[IType]],IsDList,Table_ExternalData_15[[#Headers],[19]])</f>
        <v>0</v>
      </c>
      <c r="X80" s="10">
        <f>SUMIFS(IsQList,IsIList,Table_ExternalData_15[[#This Row],[item_key]],IsITypeList,Table_ExternalData_15[[#This Row],[IType]],IsDList,Table_ExternalData_15[[#Headers],[20]])</f>
        <v>0</v>
      </c>
      <c r="Y80" s="10">
        <f>SUMIFS(IsQList,IsIList,Table_ExternalData_15[[#This Row],[item_key]],IsITypeList,Table_ExternalData_15[[#This Row],[IType]],IsDList,Table_ExternalData_15[[#Headers],[21]])</f>
        <v>0</v>
      </c>
      <c r="Z80" s="10">
        <f>SUMIFS(IsQList,IsIList,Table_ExternalData_15[[#This Row],[item_key]],IsITypeList,Table_ExternalData_15[[#This Row],[IType]],IsDList,Table_ExternalData_15[[#Headers],[22]])</f>
        <v>0</v>
      </c>
      <c r="AA80" s="10">
        <f>SUMIFS(IsQList,IsIList,Table_ExternalData_15[[#This Row],[item_key]],IsITypeList,Table_ExternalData_15[[#This Row],[IType]],IsDList,Table_ExternalData_15[[#Headers],[23]])</f>
        <v>0</v>
      </c>
      <c r="AB80" s="10">
        <f>SUMIFS(IsQList,IsIList,Table_ExternalData_15[[#This Row],[item_key]],IsITypeList,Table_ExternalData_15[[#This Row],[IType]],IsDList,Table_ExternalData_15[[#Headers],[24]])</f>
        <v>0</v>
      </c>
      <c r="AC80" s="10">
        <f>SUMIFS(IsQList,IsIList,Table_ExternalData_15[[#This Row],[item_key]],IsITypeList,Table_ExternalData_15[[#This Row],[IType]],IsDList,Table_ExternalData_15[[#Headers],[25]])</f>
        <v>0</v>
      </c>
      <c r="AD80" s="10">
        <f>SUMIFS(IsQList,IsIList,Table_ExternalData_15[[#This Row],[item_key]],IsITypeList,Table_ExternalData_15[[#This Row],[IType]],IsDList,Table_ExternalData_15[[#Headers],[26]])</f>
        <v>0</v>
      </c>
      <c r="AE80" s="10">
        <f>SUMIFS(IsQList,IsIList,Table_ExternalData_15[[#This Row],[item_key]],IsITypeList,Table_ExternalData_15[[#This Row],[IType]],IsDList,Table_ExternalData_15[[#Headers],[27]])</f>
        <v>0</v>
      </c>
      <c r="AF80" s="10">
        <f>SUMIFS(IsQList,IsIList,Table_ExternalData_15[[#This Row],[item_key]],IsITypeList,Table_ExternalData_15[[#This Row],[IType]],IsDList,Table_ExternalData_15[[#Headers],[28]])</f>
        <v>1</v>
      </c>
      <c r="AG80" s="10">
        <f>SUMIFS(IsQList,IsIList,Table_ExternalData_15[[#This Row],[item_key]],IsITypeList,Table_ExternalData_15[[#This Row],[IType]],IsDList,Table_ExternalData_15[[#Headers],[29]])</f>
        <v>76</v>
      </c>
      <c r="AH80" s="10">
        <f>SUMIFS(IsQList,IsIList,Table_ExternalData_15[[#This Row],[item_key]],IsITypeList,Table_ExternalData_15[[#This Row],[IType]],IsDList,Table_ExternalData_15[[#Headers],[30]])</f>
        <v>0</v>
      </c>
      <c r="AI80" s="10">
        <f>SUMIFS(IsQList,IsIList,Table_ExternalData_15[[#This Row],[item_key]],IsITypeList,Table_ExternalData_15[[#This Row],[IType]],IsDList,Table_ExternalData_15[[#Headers],[31]])</f>
        <v>10</v>
      </c>
      <c r="AJ80" s="10">
        <f>SUM(Table_ExternalData_15[[#This Row],[1]:[31]])</f>
        <v>181</v>
      </c>
    </row>
    <row r="81" spans="1:36">
      <c r="A81" s="1" t="s">
        <v>2078</v>
      </c>
      <c r="B81" s="1" t="s">
        <v>2425</v>
      </c>
      <c r="C81" s="1" t="s">
        <v>1174</v>
      </c>
      <c r="D81" s="11" t="s">
        <v>2046</v>
      </c>
      <c r="E81" s="10">
        <f>SUMIFS(IsQList,IsIList,Table_ExternalData_15[[#This Row],[item_key]],IsITypeList,Table_ExternalData_15[[#This Row],[IType]],IsDList,Table_ExternalData_15[[#Headers],[1]])</f>
        <v>1</v>
      </c>
      <c r="F81" s="10">
        <f>SUMIFS(IsQList,IsIList,Table_ExternalData_15[[#This Row],[item_key]],IsITypeList,Table_ExternalData_15[[#This Row],[IType]],IsDList,Table_ExternalData_15[[#Headers],[2]])</f>
        <v>0</v>
      </c>
      <c r="G81" s="10">
        <f>SUMIFS(IsQList,IsIList,Table_ExternalData_15[[#This Row],[item_key]],IsITypeList,Table_ExternalData_15[[#This Row],[IType]],IsDList,Table_ExternalData_15[[#Headers],[3]])</f>
        <v>0</v>
      </c>
      <c r="H81" s="10">
        <f>SUMIFS(IsQList,IsIList,Table_ExternalData_15[[#This Row],[item_key]],IsITypeList,Table_ExternalData_15[[#This Row],[IType]],IsDList,Table_ExternalData_15[[#Headers],[4]])</f>
        <v>70</v>
      </c>
      <c r="I81" s="10">
        <f>SUMIFS(IsQList,IsIList,Table_ExternalData_15[[#This Row],[item_key]],IsITypeList,Table_ExternalData_15[[#This Row],[IType]],IsDList,Table_ExternalData_15[[#Headers],[5]])</f>
        <v>0</v>
      </c>
      <c r="J81" s="10">
        <f>SUMIFS(IsQList,IsIList,Table_ExternalData_15[[#This Row],[item_key]],IsITypeList,Table_ExternalData_15[[#This Row],[IType]],IsDList,Table_ExternalData_15[[#Headers],[6]])</f>
        <v>23</v>
      </c>
      <c r="K81" s="10">
        <f>SUMIFS(IsQList,IsIList,Table_ExternalData_15[[#This Row],[item_key]],IsITypeList,Table_ExternalData_15[[#This Row],[IType]],IsDList,Table_ExternalData_15[[#Headers],[7]])</f>
        <v>0</v>
      </c>
      <c r="L81" s="10">
        <f>SUMIFS(IsQList,IsIList,Table_ExternalData_15[[#This Row],[item_key]],IsITypeList,Table_ExternalData_15[[#This Row],[IType]],IsDList,Table_ExternalData_15[[#Headers],[8]])</f>
        <v>0</v>
      </c>
      <c r="M81" s="10">
        <f>SUMIFS(IsQList,IsIList,Table_ExternalData_15[[#This Row],[item_key]],IsITypeList,Table_ExternalData_15[[#This Row],[IType]],IsDList,Table_ExternalData_15[[#Headers],[9]])</f>
        <v>300</v>
      </c>
      <c r="N81" s="10">
        <f>SUMIFS(IsQList,IsIList,Table_ExternalData_15[[#This Row],[item_key]],IsITypeList,Table_ExternalData_15[[#This Row],[IType]],IsDList,Table_ExternalData_15[[#Headers],[10]])</f>
        <v>0</v>
      </c>
      <c r="O81" s="10">
        <f>SUMIFS(IsQList,IsIList,Table_ExternalData_15[[#This Row],[item_key]],IsITypeList,Table_ExternalData_15[[#This Row],[IType]],IsDList,Table_ExternalData_15[[#Headers],[11]])</f>
        <v>240</v>
      </c>
      <c r="P81" s="10">
        <f>SUMIFS(IsQList,IsIList,Table_ExternalData_15[[#This Row],[item_key]],IsITypeList,Table_ExternalData_15[[#This Row],[IType]],IsDList,Table_ExternalData_15[[#Headers],[12]])</f>
        <v>0</v>
      </c>
      <c r="Q81" s="10">
        <f>SUMIFS(IsQList,IsIList,Table_ExternalData_15[[#This Row],[item_key]],IsITypeList,Table_ExternalData_15[[#This Row],[IType]],IsDList,Table_ExternalData_15[[#Headers],[13]])</f>
        <v>0</v>
      </c>
      <c r="R81" s="10">
        <f>SUMIFS(IsQList,IsIList,Table_ExternalData_15[[#This Row],[item_key]],IsITypeList,Table_ExternalData_15[[#This Row],[IType]],IsDList,Table_ExternalData_15[[#Headers],[14]])</f>
        <v>0</v>
      </c>
      <c r="S81" s="10">
        <f>SUMIFS(IsQList,IsIList,Table_ExternalData_15[[#This Row],[item_key]],IsITypeList,Table_ExternalData_15[[#This Row],[IType]],IsDList,Table_ExternalData_15[[#Headers],[15]])</f>
        <v>0</v>
      </c>
      <c r="T81" s="10">
        <f>SUMIFS(IsQList,IsIList,Table_ExternalData_15[[#This Row],[item_key]],IsITypeList,Table_ExternalData_15[[#This Row],[IType]],IsDList,Table_ExternalData_15[[#Headers],[16]])</f>
        <v>0</v>
      </c>
      <c r="U81" s="10">
        <f>SUMIFS(IsQList,IsIList,Table_ExternalData_15[[#This Row],[item_key]],IsITypeList,Table_ExternalData_15[[#This Row],[IType]],IsDList,Table_ExternalData_15[[#Headers],[17]])</f>
        <v>0</v>
      </c>
      <c r="V81" s="10">
        <f>SUMIFS(IsQList,IsIList,Table_ExternalData_15[[#This Row],[item_key]],IsITypeList,Table_ExternalData_15[[#This Row],[IType]],IsDList,Table_ExternalData_15[[#Headers],[18]])</f>
        <v>0</v>
      </c>
      <c r="W81" s="10">
        <f>SUMIFS(IsQList,IsIList,Table_ExternalData_15[[#This Row],[item_key]],IsITypeList,Table_ExternalData_15[[#This Row],[IType]],IsDList,Table_ExternalData_15[[#Headers],[19]])</f>
        <v>0</v>
      </c>
      <c r="X81" s="10">
        <f>SUMIFS(IsQList,IsIList,Table_ExternalData_15[[#This Row],[item_key]],IsITypeList,Table_ExternalData_15[[#This Row],[IType]],IsDList,Table_ExternalData_15[[#Headers],[20]])</f>
        <v>0</v>
      </c>
      <c r="Y81" s="10">
        <f>SUMIFS(IsQList,IsIList,Table_ExternalData_15[[#This Row],[item_key]],IsITypeList,Table_ExternalData_15[[#This Row],[IType]],IsDList,Table_ExternalData_15[[#Headers],[21]])</f>
        <v>0</v>
      </c>
      <c r="Z81" s="10">
        <f>SUMIFS(IsQList,IsIList,Table_ExternalData_15[[#This Row],[item_key]],IsITypeList,Table_ExternalData_15[[#This Row],[IType]],IsDList,Table_ExternalData_15[[#Headers],[22]])</f>
        <v>0</v>
      </c>
      <c r="AA81" s="10">
        <f>SUMIFS(IsQList,IsIList,Table_ExternalData_15[[#This Row],[item_key]],IsITypeList,Table_ExternalData_15[[#This Row],[IType]],IsDList,Table_ExternalData_15[[#Headers],[23]])</f>
        <v>0</v>
      </c>
      <c r="AB81" s="10">
        <f>SUMIFS(IsQList,IsIList,Table_ExternalData_15[[#This Row],[item_key]],IsITypeList,Table_ExternalData_15[[#This Row],[IType]],IsDList,Table_ExternalData_15[[#Headers],[24]])</f>
        <v>0</v>
      </c>
      <c r="AC81" s="10">
        <f>SUMIFS(IsQList,IsIList,Table_ExternalData_15[[#This Row],[item_key]],IsITypeList,Table_ExternalData_15[[#This Row],[IType]],IsDList,Table_ExternalData_15[[#Headers],[25]])</f>
        <v>0</v>
      </c>
      <c r="AD81" s="10">
        <f>SUMIFS(IsQList,IsIList,Table_ExternalData_15[[#This Row],[item_key]],IsITypeList,Table_ExternalData_15[[#This Row],[IType]],IsDList,Table_ExternalData_15[[#Headers],[26]])</f>
        <v>0</v>
      </c>
      <c r="AE81" s="10">
        <f>SUMIFS(IsQList,IsIList,Table_ExternalData_15[[#This Row],[item_key]],IsITypeList,Table_ExternalData_15[[#This Row],[IType]],IsDList,Table_ExternalData_15[[#Headers],[27]])</f>
        <v>219</v>
      </c>
      <c r="AF81" s="10">
        <f>SUMIFS(IsQList,IsIList,Table_ExternalData_15[[#This Row],[item_key]],IsITypeList,Table_ExternalData_15[[#This Row],[IType]],IsDList,Table_ExternalData_15[[#Headers],[28]])</f>
        <v>1</v>
      </c>
      <c r="AG81" s="10">
        <f>SUMIFS(IsQList,IsIList,Table_ExternalData_15[[#This Row],[item_key]],IsITypeList,Table_ExternalData_15[[#This Row],[IType]],IsDList,Table_ExternalData_15[[#Headers],[29]])</f>
        <v>76</v>
      </c>
      <c r="AH81" s="10">
        <f>SUMIFS(IsQList,IsIList,Table_ExternalData_15[[#This Row],[item_key]],IsITypeList,Table_ExternalData_15[[#This Row],[IType]],IsDList,Table_ExternalData_15[[#Headers],[30]])</f>
        <v>0</v>
      </c>
      <c r="AI81" s="10">
        <f>SUMIFS(IsQList,IsIList,Table_ExternalData_15[[#This Row],[item_key]],IsITypeList,Table_ExternalData_15[[#This Row],[IType]],IsDList,Table_ExternalData_15[[#Headers],[31]])</f>
        <v>10</v>
      </c>
      <c r="AJ81" s="10">
        <f>SUM(Table_ExternalData_15[[#This Row],[1]:[31]])</f>
        <v>940</v>
      </c>
    </row>
    <row r="82" spans="1:36">
      <c r="A82" s="1" t="s">
        <v>1744</v>
      </c>
      <c r="B82" s="1" t="s">
        <v>1837</v>
      </c>
      <c r="C82" s="1" t="s">
        <v>1174</v>
      </c>
      <c r="D82" s="11" t="s">
        <v>2046</v>
      </c>
      <c r="E82" s="10">
        <f>SUMIFS(IsQList,IsIList,Table_ExternalData_15[[#This Row],[item_key]],IsITypeList,Table_ExternalData_15[[#This Row],[IType]],IsDList,Table_ExternalData_15[[#Headers],[1]])</f>
        <v>1</v>
      </c>
      <c r="F82" s="10">
        <f>SUMIFS(IsQList,IsIList,Table_ExternalData_15[[#This Row],[item_key]],IsITypeList,Table_ExternalData_15[[#This Row],[IType]],IsDList,Table_ExternalData_15[[#Headers],[2]])</f>
        <v>0</v>
      </c>
      <c r="G82" s="10">
        <f>SUMIFS(IsQList,IsIList,Table_ExternalData_15[[#This Row],[item_key]],IsITypeList,Table_ExternalData_15[[#This Row],[IType]],IsDList,Table_ExternalData_15[[#Headers],[3]])</f>
        <v>0</v>
      </c>
      <c r="H82" s="10">
        <f>SUMIFS(IsQList,IsIList,Table_ExternalData_15[[#This Row],[item_key]],IsITypeList,Table_ExternalData_15[[#This Row],[IType]],IsDList,Table_ExternalData_15[[#Headers],[4]])</f>
        <v>70</v>
      </c>
      <c r="I82" s="10">
        <f>SUMIFS(IsQList,IsIList,Table_ExternalData_15[[#This Row],[item_key]],IsITypeList,Table_ExternalData_15[[#This Row],[IType]],IsDList,Table_ExternalData_15[[#Headers],[5]])</f>
        <v>0</v>
      </c>
      <c r="J82" s="10">
        <f>SUMIFS(IsQList,IsIList,Table_ExternalData_15[[#This Row],[item_key]],IsITypeList,Table_ExternalData_15[[#This Row],[IType]],IsDList,Table_ExternalData_15[[#Headers],[6]])</f>
        <v>23</v>
      </c>
      <c r="K82" s="10">
        <f>SUMIFS(IsQList,IsIList,Table_ExternalData_15[[#This Row],[item_key]],IsITypeList,Table_ExternalData_15[[#This Row],[IType]],IsDList,Table_ExternalData_15[[#Headers],[7]])</f>
        <v>0</v>
      </c>
      <c r="L82" s="10">
        <f>SUMIFS(IsQList,IsIList,Table_ExternalData_15[[#This Row],[item_key]],IsITypeList,Table_ExternalData_15[[#This Row],[IType]],IsDList,Table_ExternalData_15[[#Headers],[8]])</f>
        <v>0</v>
      </c>
      <c r="M82" s="10">
        <f>SUMIFS(IsQList,IsIList,Table_ExternalData_15[[#This Row],[item_key]],IsITypeList,Table_ExternalData_15[[#This Row],[IType]],IsDList,Table_ExternalData_15[[#Headers],[9]])</f>
        <v>0</v>
      </c>
      <c r="N82" s="10">
        <f>SUMIFS(IsQList,IsIList,Table_ExternalData_15[[#This Row],[item_key]],IsITypeList,Table_ExternalData_15[[#This Row],[IType]],IsDList,Table_ExternalData_15[[#Headers],[10]])</f>
        <v>0</v>
      </c>
      <c r="O82" s="10">
        <f>SUMIFS(IsQList,IsIList,Table_ExternalData_15[[#This Row],[item_key]],IsITypeList,Table_ExternalData_15[[#This Row],[IType]],IsDList,Table_ExternalData_15[[#Headers],[11]])</f>
        <v>0</v>
      </c>
      <c r="P82" s="10">
        <f>SUMIFS(IsQList,IsIList,Table_ExternalData_15[[#This Row],[item_key]],IsITypeList,Table_ExternalData_15[[#This Row],[IType]],IsDList,Table_ExternalData_15[[#Headers],[12]])</f>
        <v>0</v>
      </c>
      <c r="Q82" s="10">
        <f>SUMIFS(IsQList,IsIList,Table_ExternalData_15[[#This Row],[item_key]],IsITypeList,Table_ExternalData_15[[#This Row],[IType]],IsDList,Table_ExternalData_15[[#Headers],[13]])</f>
        <v>0</v>
      </c>
      <c r="R82" s="10">
        <f>SUMIFS(IsQList,IsIList,Table_ExternalData_15[[#This Row],[item_key]],IsITypeList,Table_ExternalData_15[[#This Row],[IType]],IsDList,Table_ExternalData_15[[#Headers],[14]])</f>
        <v>0</v>
      </c>
      <c r="S82" s="10">
        <f>SUMIFS(IsQList,IsIList,Table_ExternalData_15[[#This Row],[item_key]],IsITypeList,Table_ExternalData_15[[#This Row],[IType]],IsDList,Table_ExternalData_15[[#Headers],[15]])</f>
        <v>0</v>
      </c>
      <c r="T82" s="10">
        <f>SUMIFS(IsQList,IsIList,Table_ExternalData_15[[#This Row],[item_key]],IsITypeList,Table_ExternalData_15[[#This Row],[IType]],IsDList,Table_ExternalData_15[[#Headers],[16]])</f>
        <v>0</v>
      </c>
      <c r="U82" s="10">
        <f>SUMIFS(IsQList,IsIList,Table_ExternalData_15[[#This Row],[item_key]],IsITypeList,Table_ExternalData_15[[#This Row],[IType]],IsDList,Table_ExternalData_15[[#Headers],[17]])</f>
        <v>0</v>
      </c>
      <c r="V82" s="10">
        <f>SUMIFS(IsQList,IsIList,Table_ExternalData_15[[#This Row],[item_key]],IsITypeList,Table_ExternalData_15[[#This Row],[IType]],IsDList,Table_ExternalData_15[[#Headers],[18]])</f>
        <v>0</v>
      </c>
      <c r="W82" s="10">
        <f>SUMIFS(IsQList,IsIList,Table_ExternalData_15[[#This Row],[item_key]],IsITypeList,Table_ExternalData_15[[#This Row],[IType]],IsDList,Table_ExternalData_15[[#Headers],[19]])</f>
        <v>0</v>
      </c>
      <c r="X82" s="10">
        <f>SUMIFS(IsQList,IsIList,Table_ExternalData_15[[#This Row],[item_key]],IsITypeList,Table_ExternalData_15[[#This Row],[IType]],IsDList,Table_ExternalData_15[[#Headers],[20]])</f>
        <v>0</v>
      </c>
      <c r="Y82" s="10">
        <f>SUMIFS(IsQList,IsIList,Table_ExternalData_15[[#This Row],[item_key]],IsITypeList,Table_ExternalData_15[[#This Row],[IType]],IsDList,Table_ExternalData_15[[#Headers],[21]])</f>
        <v>0</v>
      </c>
      <c r="Z82" s="10">
        <f>SUMIFS(IsQList,IsIList,Table_ExternalData_15[[#This Row],[item_key]],IsITypeList,Table_ExternalData_15[[#This Row],[IType]],IsDList,Table_ExternalData_15[[#Headers],[22]])</f>
        <v>0</v>
      </c>
      <c r="AA82" s="10">
        <f>SUMIFS(IsQList,IsIList,Table_ExternalData_15[[#This Row],[item_key]],IsITypeList,Table_ExternalData_15[[#This Row],[IType]],IsDList,Table_ExternalData_15[[#Headers],[23]])</f>
        <v>0</v>
      </c>
      <c r="AB82" s="10">
        <f>SUMIFS(IsQList,IsIList,Table_ExternalData_15[[#This Row],[item_key]],IsITypeList,Table_ExternalData_15[[#This Row],[IType]],IsDList,Table_ExternalData_15[[#Headers],[24]])</f>
        <v>0</v>
      </c>
      <c r="AC82" s="10">
        <f>SUMIFS(IsQList,IsIList,Table_ExternalData_15[[#This Row],[item_key]],IsITypeList,Table_ExternalData_15[[#This Row],[IType]],IsDList,Table_ExternalData_15[[#Headers],[25]])</f>
        <v>0</v>
      </c>
      <c r="AD82" s="10">
        <f>SUMIFS(IsQList,IsIList,Table_ExternalData_15[[#This Row],[item_key]],IsITypeList,Table_ExternalData_15[[#This Row],[IType]],IsDList,Table_ExternalData_15[[#Headers],[26]])</f>
        <v>0</v>
      </c>
      <c r="AE82" s="10">
        <f>SUMIFS(IsQList,IsIList,Table_ExternalData_15[[#This Row],[item_key]],IsITypeList,Table_ExternalData_15[[#This Row],[IType]],IsDList,Table_ExternalData_15[[#Headers],[27]])</f>
        <v>0</v>
      </c>
      <c r="AF82" s="10">
        <f>SUMIFS(IsQList,IsIList,Table_ExternalData_15[[#This Row],[item_key]],IsITypeList,Table_ExternalData_15[[#This Row],[IType]],IsDList,Table_ExternalData_15[[#Headers],[28]])</f>
        <v>1</v>
      </c>
      <c r="AG82" s="10">
        <f>SUMIFS(IsQList,IsIList,Table_ExternalData_15[[#This Row],[item_key]],IsITypeList,Table_ExternalData_15[[#This Row],[IType]],IsDList,Table_ExternalData_15[[#Headers],[29]])</f>
        <v>76</v>
      </c>
      <c r="AH82" s="10">
        <f>SUMIFS(IsQList,IsIList,Table_ExternalData_15[[#This Row],[item_key]],IsITypeList,Table_ExternalData_15[[#This Row],[IType]],IsDList,Table_ExternalData_15[[#Headers],[30]])</f>
        <v>0</v>
      </c>
      <c r="AI82" s="10">
        <f>SUMIFS(IsQList,IsIList,Table_ExternalData_15[[#This Row],[item_key]],IsITypeList,Table_ExternalData_15[[#This Row],[IType]],IsDList,Table_ExternalData_15[[#Headers],[31]])</f>
        <v>10</v>
      </c>
      <c r="AJ82" s="10">
        <f>SUM(Table_ExternalData_15[[#This Row],[1]:[31]])</f>
        <v>181</v>
      </c>
    </row>
    <row r="83" spans="1:36">
      <c r="A83" s="1" t="s">
        <v>193</v>
      </c>
      <c r="B83" s="1" t="s">
        <v>781</v>
      </c>
      <c r="C83" s="1" t="s">
        <v>782</v>
      </c>
      <c r="D83" s="11" t="s">
        <v>2046</v>
      </c>
      <c r="E83" s="10">
        <f>SUMIFS(IsQList,IsIList,Table_ExternalData_15[[#This Row],[item_key]],IsITypeList,Table_ExternalData_15[[#This Row],[IType]],IsDList,Table_ExternalData_15[[#Headers],[1]])</f>
        <v>1</v>
      </c>
      <c r="F83" s="10">
        <f>SUMIFS(IsQList,IsIList,Table_ExternalData_15[[#This Row],[item_key]],IsITypeList,Table_ExternalData_15[[#This Row],[IType]],IsDList,Table_ExternalData_15[[#Headers],[2]])</f>
        <v>0</v>
      </c>
      <c r="G83" s="10">
        <f>SUMIFS(IsQList,IsIList,Table_ExternalData_15[[#This Row],[item_key]],IsITypeList,Table_ExternalData_15[[#This Row],[IType]],IsDList,Table_ExternalData_15[[#Headers],[3]])</f>
        <v>0</v>
      </c>
      <c r="H83" s="10">
        <f>SUMIFS(IsQList,IsIList,Table_ExternalData_15[[#This Row],[item_key]],IsITypeList,Table_ExternalData_15[[#This Row],[IType]],IsDList,Table_ExternalData_15[[#Headers],[4]])</f>
        <v>70</v>
      </c>
      <c r="I83" s="10">
        <f>SUMIFS(IsQList,IsIList,Table_ExternalData_15[[#This Row],[item_key]],IsITypeList,Table_ExternalData_15[[#This Row],[IType]],IsDList,Table_ExternalData_15[[#Headers],[5]])</f>
        <v>0</v>
      </c>
      <c r="J83" s="10">
        <f>SUMIFS(IsQList,IsIList,Table_ExternalData_15[[#This Row],[item_key]],IsITypeList,Table_ExternalData_15[[#This Row],[IType]],IsDList,Table_ExternalData_15[[#Headers],[6]])</f>
        <v>23</v>
      </c>
      <c r="K83" s="10">
        <f>SUMIFS(IsQList,IsIList,Table_ExternalData_15[[#This Row],[item_key]],IsITypeList,Table_ExternalData_15[[#This Row],[IType]],IsDList,Table_ExternalData_15[[#Headers],[7]])</f>
        <v>0</v>
      </c>
      <c r="L83" s="10">
        <f>SUMIFS(IsQList,IsIList,Table_ExternalData_15[[#This Row],[item_key]],IsITypeList,Table_ExternalData_15[[#This Row],[IType]],IsDList,Table_ExternalData_15[[#Headers],[8]])</f>
        <v>0</v>
      </c>
      <c r="M83" s="10">
        <f>SUMIFS(IsQList,IsIList,Table_ExternalData_15[[#This Row],[item_key]],IsITypeList,Table_ExternalData_15[[#This Row],[IType]],IsDList,Table_ExternalData_15[[#Headers],[9]])</f>
        <v>0</v>
      </c>
      <c r="N83" s="10">
        <f>SUMIFS(IsQList,IsIList,Table_ExternalData_15[[#This Row],[item_key]],IsITypeList,Table_ExternalData_15[[#This Row],[IType]],IsDList,Table_ExternalData_15[[#Headers],[10]])</f>
        <v>0</v>
      </c>
      <c r="O83" s="10">
        <f>SUMIFS(IsQList,IsIList,Table_ExternalData_15[[#This Row],[item_key]],IsITypeList,Table_ExternalData_15[[#This Row],[IType]],IsDList,Table_ExternalData_15[[#Headers],[11]])</f>
        <v>0</v>
      </c>
      <c r="P83" s="10">
        <f>SUMIFS(IsQList,IsIList,Table_ExternalData_15[[#This Row],[item_key]],IsITypeList,Table_ExternalData_15[[#This Row],[IType]],IsDList,Table_ExternalData_15[[#Headers],[12]])</f>
        <v>0</v>
      </c>
      <c r="Q83" s="10">
        <f>SUMIFS(IsQList,IsIList,Table_ExternalData_15[[#This Row],[item_key]],IsITypeList,Table_ExternalData_15[[#This Row],[IType]],IsDList,Table_ExternalData_15[[#Headers],[13]])</f>
        <v>0</v>
      </c>
      <c r="R83" s="10">
        <f>SUMIFS(IsQList,IsIList,Table_ExternalData_15[[#This Row],[item_key]],IsITypeList,Table_ExternalData_15[[#This Row],[IType]],IsDList,Table_ExternalData_15[[#Headers],[14]])</f>
        <v>0</v>
      </c>
      <c r="S83" s="10">
        <f>SUMIFS(IsQList,IsIList,Table_ExternalData_15[[#This Row],[item_key]],IsITypeList,Table_ExternalData_15[[#This Row],[IType]],IsDList,Table_ExternalData_15[[#Headers],[15]])</f>
        <v>0</v>
      </c>
      <c r="T83" s="10">
        <f>SUMIFS(IsQList,IsIList,Table_ExternalData_15[[#This Row],[item_key]],IsITypeList,Table_ExternalData_15[[#This Row],[IType]],IsDList,Table_ExternalData_15[[#Headers],[16]])</f>
        <v>0</v>
      </c>
      <c r="U83" s="10">
        <f>SUMIFS(IsQList,IsIList,Table_ExternalData_15[[#This Row],[item_key]],IsITypeList,Table_ExternalData_15[[#This Row],[IType]],IsDList,Table_ExternalData_15[[#Headers],[17]])</f>
        <v>0</v>
      </c>
      <c r="V83" s="10">
        <f>SUMIFS(IsQList,IsIList,Table_ExternalData_15[[#This Row],[item_key]],IsITypeList,Table_ExternalData_15[[#This Row],[IType]],IsDList,Table_ExternalData_15[[#Headers],[18]])</f>
        <v>0</v>
      </c>
      <c r="W83" s="10">
        <f>SUMIFS(IsQList,IsIList,Table_ExternalData_15[[#This Row],[item_key]],IsITypeList,Table_ExternalData_15[[#This Row],[IType]],IsDList,Table_ExternalData_15[[#Headers],[19]])</f>
        <v>0</v>
      </c>
      <c r="X83" s="10">
        <f>SUMIFS(IsQList,IsIList,Table_ExternalData_15[[#This Row],[item_key]],IsITypeList,Table_ExternalData_15[[#This Row],[IType]],IsDList,Table_ExternalData_15[[#Headers],[20]])</f>
        <v>0</v>
      </c>
      <c r="Y83" s="10">
        <f>SUMIFS(IsQList,IsIList,Table_ExternalData_15[[#This Row],[item_key]],IsITypeList,Table_ExternalData_15[[#This Row],[IType]],IsDList,Table_ExternalData_15[[#Headers],[21]])</f>
        <v>0</v>
      </c>
      <c r="Z83" s="10">
        <f>SUMIFS(IsQList,IsIList,Table_ExternalData_15[[#This Row],[item_key]],IsITypeList,Table_ExternalData_15[[#This Row],[IType]],IsDList,Table_ExternalData_15[[#Headers],[22]])</f>
        <v>0</v>
      </c>
      <c r="AA83" s="10">
        <f>SUMIFS(IsQList,IsIList,Table_ExternalData_15[[#This Row],[item_key]],IsITypeList,Table_ExternalData_15[[#This Row],[IType]],IsDList,Table_ExternalData_15[[#Headers],[23]])</f>
        <v>0</v>
      </c>
      <c r="AB83" s="10">
        <f>SUMIFS(IsQList,IsIList,Table_ExternalData_15[[#This Row],[item_key]],IsITypeList,Table_ExternalData_15[[#This Row],[IType]],IsDList,Table_ExternalData_15[[#Headers],[24]])</f>
        <v>0</v>
      </c>
      <c r="AC83" s="10">
        <f>SUMIFS(IsQList,IsIList,Table_ExternalData_15[[#This Row],[item_key]],IsITypeList,Table_ExternalData_15[[#This Row],[IType]],IsDList,Table_ExternalData_15[[#Headers],[25]])</f>
        <v>0</v>
      </c>
      <c r="AD83" s="10">
        <f>SUMIFS(IsQList,IsIList,Table_ExternalData_15[[#This Row],[item_key]],IsITypeList,Table_ExternalData_15[[#This Row],[IType]],IsDList,Table_ExternalData_15[[#Headers],[26]])</f>
        <v>0</v>
      </c>
      <c r="AE83" s="10">
        <f>SUMIFS(IsQList,IsIList,Table_ExternalData_15[[#This Row],[item_key]],IsITypeList,Table_ExternalData_15[[#This Row],[IType]],IsDList,Table_ExternalData_15[[#Headers],[27]])</f>
        <v>0</v>
      </c>
      <c r="AF83" s="10">
        <f>SUMIFS(IsQList,IsIList,Table_ExternalData_15[[#This Row],[item_key]],IsITypeList,Table_ExternalData_15[[#This Row],[IType]],IsDList,Table_ExternalData_15[[#Headers],[28]])</f>
        <v>1</v>
      </c>
      <c r="AG83" s="10">
        <f>SUMIFS(IsQList,IsIList,Table_ExternalData_15[[#This Row],[item_key]],IsITypeList,Table_ExternalData_15[[#This Row],[IType]],IsDList,Table_ExternalData_15[[#Headers],[29]])</f>
        <v>76</v>
      </c>
      <c r="AH83" s="10">
        <f>SUMIFS(IsQList,IsIList,Table_ExternalData_15[[#This Row],[item_key]],IsITypeList,Table_ExternalData_15[[#This Row],[IType]],IsDList,Table_ExternalData_15[[#Headers],[30]])</f>
        <v>0</v>
      </c>
      <c r="AI83" s="10">
        <f>SUMIFS(IsQList,IsIList,Table_ExternalData_15[[#This Row],[item_key]],IsITypeList,Table_ExternalData_15[[#This Row],[IType]],IsDList,Table_ExternalData_15[[#Headers],[31]])</f>
        <v>10</v>
      </c>
      <c r="AJ83" s="10">
        <f>SUM(Table_ExternalData_15[[#This Row],[1]:[31]])</f>
        <v>181</v>
      </c>
    </row>
    <row r="84" spans="1:36">
      <c r="A84" s="1" t="s">
        <v>193</v>
      </c>
      <c r="B84" s="1" t="s">
        <v>781</v>
      </c>
      <c r="C84" s="1" t="s">
        <v>782</v>
      </c>
      <c r="D84" s="11" t="s">
        <v>2017</v>
      </c>
      <c r="E84" s="10">
        <f>SUMIFS(IsQList,IsIList,Table_ExternalData_15[[#This Row],[item_key]],IsITypeList,Table_ExternalData_15[[#This Row],[IType]],IsDList,Table_ExternalData_15[[#Headers],[1]])</f>
        <v>0</v>
      </c>
      <c r="F84" s="10">
        <f>SUMIFS(IsQList,IsIList,Table_ExternalData_15[[#This Row],[item_key]],IsITypeList,Table_ExternalData_15[[#This Row],[IType]],IsDList,Table_ExternalData_15[[#Headers],[2]])</f>
        <v>0</v>
      </c>
      <c r="G84" s="10">
        <f>SUMIFS(IsQList,IsIList,Table_ExternalData_15[[#This Row],[item_key]],IsITypeList,Table_ExternalData_15[[#This Row],[IType]],IsDList,Table_ExternalData_15[[#Headers],[3]])</f>
        <v>0</v>
      </c>
      <c r="H84" s="10">
        <f>SUMIFS(IsQList,IsIList,Table_ExternalData_15[[#This Row],[item_key]],IsITypeList,Table_ExternalData_15[[#This Row],[IType]],IsDList,Table_ExternalData_15[[#Headers],[4]])</f>
        <v>0</v>
      </c>
      <c r="I84" s="10">
        <f>SUMIFS(IsQList,IsIList,Table_ExternalData_15[[#This Row],[item_key]],IsITypeList,Table_ExternalData_15[[#This Row],[IType]],IsDList,Table_ExternalData_15[[#Headers],[5]])</f>
        <v>0</v>
      </c>
      <c r="J84" s="10">
        <f>SUMIFS(IsQList,IsIList,Table_ExternalData_15[[#This Row],[item_key]],IsITypeList,Table_ExternalData_15[[#This Row],[IType]],IsDList,Table_ExternalData_15[[#Headers],[6]])</f>
        <v>0</v>
      </c>
      <c r="K84" s="10">
        <f>SUMIFS(IsQList,IsIList,Table_ExternalData_15[[#This Row],[item_key]],IsITypeList,Table_ExternalData_15[[#This Row],[IType]],IsDList,Table_ExternalData_15[[#Headers],[7]])</f>
        <v>0</v>
      </c>
      <c r="L84" s="10">
        <f>SUMIFS(IsQList,IsIList,Table_ExternalData_15[[#This Row],[item_key]],IsITypeList,Table_ExternalData_15[[#This Row],[IType]],IsDList,Table_ExternalData_15[[#Headers],[8]])</f>
        <v>0</v>
      </c>
      <c r="M84" s="10">
        <f>SUMIFS(IsQList,IsIList,Table_ExternalData_15[[#This Row],[item_key]],IsITypeList,Table_ExternalData_15[[#This Row],[IType]],IsDList,Table_ExternalData_15[[#Headers],[9]])</f>
        <v>0</v>
      </c>
      <c r="N84" s="10">
        <f>SUMIFS(IsQList,IsIList,Table_ExternalData_15[[#This Row],[item_key]],IsITypeList,Table_ExternalData_15[[#This Row],[IType]],IsDList,Table_ExternalData_15[[#Headers],[10]])</f>
        <v>0</v>
      </c>
      <c r="O84" s="10">
        <f>SUMIFS(IsQList,IsIList,Table_ExternalData_15[[#This Row],[item_key]],IsITypeList,Table_ExternalData_15[[#This Row],[IType]],IsDList,Table_ExternalData_15[[#Headers],[11]])</f>
        <v>0</v>
      </c>
      <c r="P84" s="10">
        <f>SUMIFS(IsQList,IsIList,Table_ExternalData_15[[#This Row],[item_key]],IsITypeList,Table_ExternalData_15[[#This Row],[IType]],IsDList,Table_ExternalData_15[[#Headers],[12]])</f>
        <v>0</v>
      </c>
      <c r="Q84" s="10">
        <f>SUMIFS(IsQList,IsIList,Table_ExternalData_15[[#This Row],[item_key]],IsITypeList,Table_ExternalData_15[[#This Row],[IType]],IsDList,Table_ExternalData_15[[#Headers],[13]])</f>
        <v>0</v>
      </c>
      <c r="R84" s="10">
        <f>SUMIFS(IsQList,IsIList,Table_ExternalData_15[[#This Row],[item_key]],IsITypeList,Table_ExternalData_15[[#This Row],[IType]],IsDList,Table_ExternalData_15[[#Headers],[14]])</f>
        <v>0</v>
      </c>
      <c r="S84" s="10">
        <f>SUMIFS(IsQList,IsIList,Table_ExternalData_15[[#This Row],[item_key]],IsITypeList,Table_ExternalData_15[[#This Row],[IType]],IsDList,Table_ExternalData_15[[#Headers],[15]])</f>
        <v>0</v>
      </c>
      <c r="T84" s="10">
        <f>SUMIFS(IsQList,IsIList,Table_ExternalData_15[[#This Row],[item_key]],IsITypeList,Table_ExternalData_15[[#This Row],[IType]],IsDList,Table_ExternalData_15[[#Headers],[16]])</f>
        <v>0</v>
      </c>
      <c r="U84" s="10">
        <f>SUMIFS(IsQList,IsIList,Table_ExternalData_15[[#This Row],[item_key]],IsITypeList,Table_ExternalData_15[[#This Row],[IType]],IsDList,Table_ExternalData_15[[#Headers],[17]])</f>
        <v>0</v>
      </c>
      <c r="V84" s="10">
        <f>SUMIFS(IsQList,IsIList,Table_ExternalData_15[[#This Row],[item_key]],IsITypeList,Table_ExternalData_15[[#This Row],[IType]],IsDList,Table_ExternalData_15[[#Headers],[18]])</f>
        <v>0</v>
      </c>
      <c r="W84" s="10">
        <f>SUMIFS(IsQList,IsIList,Table_ExternalData_15[[#This Row],[item_key]],IsITypeList,Table_ExternalData_15[[#This Row],[IType]],IsDList,Table_ExternalData_15[[#Headers],[19]])</f>
        <v>0</v>
      </c>
      <c r="X84" s="10">
        <f>SUMIFS(IsQList,IsIList,Table_ExternalData_15[[#This Row],[item_key]],IsITypeList,Table_ExternalData_15[[#This Row],[IType]],IsDList,Table_ExternalData_15[[#Headers],[20]])</f>
        <v>0</v>
      </c>
      <c r="Y84" s="10">
        <f>SUMIFS(IsQList,IsIList,Table_ExternalData_15[[#This Row],[item_key]],IsITypeList,Table_ExternalData_15[[#This Row],[IType]],IsDList,Table_ExternalData_15[[#Headers],[21]])</f>
        <v>0</v>
      </c>
      <c r="Z84" s="10">
        <f>SUMIFS(IsQList,IsIList,Table_ExternalData_15[[#This Row],[item_key]],IsITypeList,Table_ExternalData_15[[#This Row],[IType]],IsDList,Table_ExternalData_15[[#Headers],[22]])</f>
        <v>0</v>
      </c>
      <c r="AA84" s="10">
        <f>SUMIFS(IsQList,IsIList,Table_ExternalData_15[[#This Row],[item_key]],IsITypeList,Table_ExternalData_15[[#This Row],[IType]],IsDList,Table_ExternalData_15[[#Headers],[23]])</f>
        <v>0</v>
      </c>
      <c r="AB84" s="10">
        <f>SUMIFS(IsQList,IsIList,Table_ExternalData_15[[#This Row],[item_key]],IsITypeList,Table_ExternalData_15[[#This Row],[IType]],IsDList,Table_ExternalData_15[[#Headers],[24]])</f>
        <v>0</v>
      </c>
      <c r="AC84" s="10">
        <f>SUMIFS(IsQList,IsIList,Table_ExternalData_15[[#This Row],[item_key]],IsITypeList,Table_ExternalData_15[[#This Row],[IType]],IsDList,Table_ExternalData_15[[#Headers],[25]])</f>
        <v>0</v>
      </c>
      <c r="AD84" s="10">
        <f>SUMIFS(IsQList,IsIList,Table_ExternalData_15[[#This Row],[item_key]],IsITypeList,Table_ExternalData_15[[#This Row],[IType]],IsDList,Table_ExternalData_15[[#Headers],[26]])</f>
        <v>0</v>
      </c>
      <c r="AE84" s="10">
        <f>SUMIFS(IsQList,IsIList,Table_ExternalData_15[[#This Row],[item_key]],IsITypeList,Table_ExternalData_15[[#This Row],[IType]],IsDList,Table_ExternalData_15[[#Headers],[27]])</f>
        <v>0</v>
      </c>
      <c r="AF84" s="10">
        <f>SUMIFS(IsQList,IsIList,Table_ExternalData_15[[#This Row],[item_key]],IsITypeList,Table_ExternalData_15[[#This Row],[IType]],IsDList,Table_ExternalData_15[[#Headers],[28]])</f>
        <v>0</v>
      </c>
      <c r="AG84" s="10">
        <f>SUMIFS(IsQList,IsIList,Table_ExternalData_15[[#This Row],[item_key]],IsITypeList,Table_ExternalData_15[[#This Row],[IType]],IsDList,Table_ExternalData_15[[#Headers],[29]])</f>
        <v>0</v>
      </c>
      <c r="AH84" s="10">
        <f>SUMIFS(IsQList,IsIList,Table_ExternalData_15[[#This Row],[item_key]],IsITypeList,Table_ExternalData_15[[#This Row],[IType]],IsDList,Table_ExternalData_15[[#Headers],[30]])</f>
        <v>0</v>
      </c>
      <c r="AI84" s="10">
        <f>SUMIFS(IsQList,IsIList,Table_ExternalData_15[[#This Row],[item_key]],IsITypeList,Table_ExternalData_15[[#This Row],[IType]],IsDList,Table_ExternalData_15[[#Headers],[31]])</f>
        <v>0</v>
      </c>
      <c r="AJ84" s="10">
        <f>SUM(Table_ExternalData_15[[#This Row],[1]:[31]])</f>
        <v>0</v>
      </c>
    </row>
    <row r="85" spans="1:36">
      <c r="A85" s="1" t="s">
        <v>2018</v>
      </c>
      <c r="B85" s="1" t="s">
        <v>2426</v>
      </c>
      <c r="C85" s="1" t="s">
        <v>2427</v>
      </c>
      <c r="D85" s="11" t="s">
        <v>2017</v>
      </c>
      <c r="E85" s="10">
        <f>SUMIFS(IsQList,IsIList,Table_ExternalData_15[[#This Row],[item_key]],IsITypeList,Table_ExternalData_15[[#This Row],[IType]],IsDList,Table_ExternalData_15[[#Headers],[1]])</f>
        <v>0</v>
      </c>
      <c r="F85" s="10">
        <f>SUMIFS(IsQList,IsIList,Table_ExternalData_15[[#This Row],[item_key]],IsITypeList,Table_ExternalData_15[[#This Row],[IType]],IsDList,Table_ExternalData_15[[#Headers],[2]])</f>
        <v>0</v>
      </c>
      <c r="G85" s="10">
        <f>SUMIFS(IsQList,IsIList,Table_ExternalData_15[[#This Row],[item_key]],IsITypeList,Table_ExternalData_15[[#This Row],[IType]],IsDList,Table_ExternalData_15[[#Headers],[3]])</f>
        <v>0</v>
      </c>
      <c r="H85" s="10">
        <f>SUMIFS(IsQList,IsIList,Table_ExternalData_15[[#This Row],[item_key]],IsITypeList,Table_ExternalData_15[[#This Row],[IType]],IsDList,Table_ExternalData_15[[#Headers],[4]])</f>
        <v>0</v>
      </c>
      <c r="I85" s="10">
        <f>SUMIFS(IsQList,IsIList,Table_ExternalData_15[[#This Row],[item_key]],IsITypeList,Table_ExternalData_15[[#This Row],[IType]],IsDList,Table_ExternalData_15[[#Headers],[5]])</f>
        <v>0</v>
      </c>
      <c r="J85" s="10">
        <f>SUMIFS(IsQList,IsIList,Table_ExternalData_15[[#This Row],[item_key]],IsITypeList,Table_ExternalData_15[[#This Row],[IType]],IsDList,Table_ExternalData_15[[#Headers],[6]])</f>
        <v>0</v>
      </c>
      <c r="K85" s="10">
        <f>SUMIFS(IsQList,IsIList,Table_ExternalData_15[[#This Row],[item_key]],IsITypeList,Table_ExternalData_15[[#This Row],[IType]],IsDList,Table_ExternalData_15[[#Headers],[7]])</f>
        <v>0</v>
      </c>
      <c r="L85" s="10">
        <f>SUMIFS(IsQList,IsIList,Table_ExternalData_15[[#This Row],[item_key]],IsITypeList,Table_ExternalData_15[[#This Row],[IType]],IsDList,Table_ExternalData_15[[#Headers],[8]])</f>
        <v>-1</v>
      </c>
      <c r="M85" s="10">
        <f>SUMIFS(IsQList,IsIList,Table_ExternalData_15[[#This Row],[item_key]],IsITypeList,Table_ExternalData_15[[#This Row],[IType]],IsDList,Table_ExternalData_15[[#Headers],[9]])</f>
        <v>0</v>
      </c>
      <c r="N85" s="10">
        <f>SUMIFS(IsQList,IsIList,Table_ExternalData_15[[#This Row],[item_key]],IsITypeList,Table_ExternalData_15[[#This Row],[IType]],IsDList,Table_ExternalData_15[[#Headers],[10]])</f>
        <v>0</v>
      </c>
      <c r="O85" s="10">
        <f>SUMIFS(IsQList,IsIList,Table_ExternalData_15[[#This Row],[item_key]],IsITypeList,Table_ExternalData_15[[#This Row],[IType]],IsDList,Table_ExternalData_15[[#Headers],[11]])</f>
        <v>0</v>
      </c>
      <c r="P85" s="10">
        <f>SUMIFS(IsQList,IsIList,Table_ExternalData_15[[#This Row],[item_key]],IsITypeList,Table_ExternalData_15[[#This Row],[IType]],IsDList,Table_ExternalData_15[[#Headers],[12]])</f>
        <v>0</v>
      </c>
      <c r="Q85" s="10">
        <f>SUMIFS(IsQList,IsIList,Table_ExternalData_15[[#This Row],[item_key]],IsITypeList,Table_ExternalData_15[[#This Row],[IType]],IsDList,Table_ExternalData_15[[#Headers],[13]])</f>
        <v>0</v>
      </c>
      <c r="R85" s="10">
        <f>SUMIFS(IsQList,IsIList,Table_ExternalData_15[[#This Row],[item_key]],IsITypeList,Table_ExternalData_15[[#This Row],[IType]],IsDList,Table_ExternalData_15[[#Headers],[14]])</f>
        <v>0</v>
      </c>
      <c r="S85" s="10">
        <f>SUMIFS(IsQList,IsIList,Table_ExternalData_15[[#This Row],[item_key]],IsITypeList,Table_ExternalData_15[[#This Row],[IType]],IsDList,Table_ExternalData_15[[#Headers],[15]])</f>
        <v>0</v>
      </c>
      <c r="T85" s="10">
        <f>SUMIFS(IsQList,IsIList,Table_ExternalData_15[[#This Row],[item_key]],IsITypeList,Table_ExternalData_15[[#This Row],[IType]],IsDList,Table_ExternalData_15[[#Headers],[16]])</f>
        <v>0</v>
      </c>
      <c r="U85" s="10">
        <f>SUMIFS(IsQList,IsIList,Table_ExternalData_15[[#This Row],[item_key]],IsITypeList,Table_ExternalData_15[[#This Row],[IType]],IsDList,Table_ExternalData_15[[#Headers],[17]])</f>
        <v>0</v>
      </c>
      <c r="V85" s="10">
        <f>SUMIFS(IsQList,IsIList,Table_ExternalData_15[[#This Row],[item_key]],IsITypeList,Table_ExternalData_15[[#This Row],[IType]],IsDList,Table_ExternalData_15[[#Headers],[18]])</f>
        <v>0</v>
      </c>
      <c r="W85" s="10">
        <f>SUMIFS(IsQList,IsIList,Table_ExternalData_15[[#This Row],[item_key]],IsITypeList,Table_ExternalData_15[[#This Row],[IType]],IsDList,Table_ExternalData_15[[#Headers],[19]])</f>
        <v>0</v>
      </c>
      <c r="X85" s="10">
        <f>SUMIFS(IsQList,IsIList,Table_ExternalData_15[[#This Row],[item_key]],IsITypeList,Table_ExternalData_15[[#This Row],[IType]],IsDList,Table_ExternalData_15[[#Headers],[20]])</f>
        <v>0</v>
      </c>
      <c r="Y85" s="10">
        <f>SUMIFS(IsQList,IsIList,Table_ExternalData_15[[#This Row],[item_key]],IsITypeList,Table_ExternalData_15[[#This Row],[IType]],IsDList,Table_ExternalData_15[[#Headers],[21]])</f>
        <v>0</v>
      </c>
      <c r="Z85" s="10">
        <f>SUMIFS(IsQList,IsIList,Table_ExternalData_15[[#This Row],[item_key]],IsITypeList,Table_ExternalData_15[[#This Row],[IType]],IsDList,Table_ExternalData_15[[#Headers],[22]])</f>
        <v>0</v>
      </c>
      <c r="AA85" s="10">
        <f>SUMIFS(IsQList,IsIList,Table_ExternalData_15[[#This Row],[item_key]],IsITypeList,Table_ExternalData_15[[#This Row],[IType]],IsDList,Table_ExternalData_15[[#Headers],[23]])</f>
        <v>0</v>
      </c>
      <c r="AB85" s="10">
        <f>SUMIFS(IsQList,IsIList,Table_ExternalData_15[[#This Row],[item_key]],IsITypeList,Table_ExternalData_15[[#This Row],[IType]],IsDList,Table_ExternalData_15[[#Headers],[24]])</f>
        <v>0</v>
      </c>
      <c r="AC85" s="10">
        <f>SUMIFS(IsQList,IsIList,Table_ExternalData_15[[#This Row],[item_key]],IsITypeList,Table_ExternalData_15[[#This Row],[IType]],IsDList,Table_ExternalData_15[[#Headers],[25]])</f>
        <v>0</v>
      </c>
      <c r="AD85" s="10">
        <f>SUMIFS(IsQList,IsIList,Table_ExternalData_15[[#This Row],[item_key]],IsITypeList,Table_ExternalData_15[[#This Row],[IType]],IsDList,Table_ExternalData_15[[#Headers],[26]])</f>
        <v>0</v>
      </c>
      <c r="AE85" s="10">
        <f>SUMIFS(IsQList,IsIList,Table_ExternalData_15[[#This Row],[item_key]],IsITypeList,Table_ExternalData_15[[#This Row],[IType]],IsDList,Table_ExternalData_15[[#Headers],[27]])</f>
        <v>0</v>
      </c>
      <c r="AF85" s="10">
        <f>SUMIFS(IsQList,IsIList,Table_ExternalData_15[[#This Row],[item_key]],IsITypeList,Table_ExternalData_15[[#This Row],[IType]],IsDList,Table_ExternalData_15[[#Headers],[28]])</f>
        <v>0</v>
      </c>
      <c r="AG85" s="10">
        <f>SUMIFS(IsQList,IsIList,Table_ExternalData_15[[#This Row],[item_key]],IsITypeList,Table_ExternalData_15[[#This Row],[IType]],IsDList,Table_ExternalData_15[[#Headers],[29]])</f>
        <v>0</v>
      </c>
      <c r="AH85" s="10">
        <f>SUMIFS(IsQList,IsIList,Table_ExternalData_15[[#This Row],[item_key]],IsITypeList,Table_ExternalData_15[[#This Row],[IType]],IsDList,Table_ExternalData_15[[#Headers],[30]])</f>
        <v>0</v>
      </c>
      <c r="AI85" s="10">
        <f>SUMIFS(IsQList,IsIList,Table_ExternalData_15[[#This Row],[item_key]],IsITypeList,Table_ExternalData_15[[#This Row],[IType]],IsDList,Table_ExternalData_15[[#Headers],[31]])</f>
        <v>0</v>
      </c>
      <c r="AJ85" s="10">
        <f>SUM(Table_ExternalData_15[[#This Row],[1]:[31]])</f>
        <v>-1</v>
      </c>
    </row>
    <row r="86" spans="1:36">
      <c r="A86" s="1" t="s">
        <v>2079</v>
      </c>
      <c r="B86" s="1" t="s">
        <v>2428</v>
      </c>
      <c r="C86" s="1" t="s">
        <v>889</v>
      </c>
      <c r="D86" s="11" t="s">
        <v>2046</v>
      </c>
      <c r="E86" s="10">
        <f>SUMIFS(IsQList,IsIList,Table_ExternalData_15[[#This Row],[item_key]],IsITypeList,Table_ExternalData_15[[#This Row],[IType]],IsDList,Table_ExternalData_15[[#Headers],[1]])</f>
        <v>1</v>
      </c>
      <c r="F86" s="10">
        <f>SUMIFS(IsQList,IsIList,Table_ExternalData_15[[#This Row],[item_key]],IsITypeList,Table_ExternalData_15[[#This Row],[IType]],IsDList,Table_ExternalData_15[[#Headers],[2]])</f>
        <v>0</v>
      </c>
      <c r="G86" s="10">
        <f>SUMIFS(IsQList,IsIList,Table_ExternalData_15[[#This Row],[item_key]],IsITypeList,Table_ExternalData_15[[#This Row],[IType]],IsDList,Table_ExternalData_15[[#Headers],[3]])</f>
        <v>0</v>
      </c>
      <c r="H86" s="10">
        <f>SUMIFS(IsQList,IsIList,Table_ExternalData_15[[#This Row],[item_key]],IsITypeList,Table_ExternalData_15[[#This Row],[IType]],IsDList,Table_ExternalData_15[[#Headers],[4]])</f>
        <v>70</v>
      </c>
      <c r="I86" s="10">
        <f>SUMIFS(IsQList,IsIList,Table_ExternalData_15[[#This Row],[item_key]],IsITypeList,Table_ExternalData_15[[#This Row],[IType]],IsDList,Table_ExternalData_15[[#Headers],[5]])</f>
        <v>0</v>
      </c>
      <c r="J86" s="10">
        <f>SUMIFS(IsQList,IsIList,Table_ExternalData_15[[#This Row],[item_key]],IsITypeList,Table_ExternalData_15[[#This Row],[IType]],IsDList,Table_ExternalData_15[[#Headers],[6]])</f>
        <v>23</v>
      </c>
      <c r="K86" s="10">
        <f>SUMIFS(IsQList,IsIList,Table_ExternalData_15[[#This Row],[item_key]],IsITypeList,Table_ExternalData_15[[#This Row],[IType]],IsDList,Table_ExternalData_15[[#Headers],[7]])</f>
        <v>0</v>
      </c>
      <c r="L86" s="10">
        <f>SUMIFS(IsQList,IsIList,Table_ExternalData_15[[#This Row],[item_key]],IsITypeList,Table_ExternalData_15[[#This Row],[IType]],IsDList,Table_ExternalData_15[[#Headers],[8]])</f>
        <v>0</v>
      </c>
      <c r="M86" s="10">
        <f>SUMIFS(IsQList,IsIList,Table_ExternalData_15[[#This Row],[item_key]],IsITypeList,Table_ExternalData_15[[#This Row],[IType]],IsDList,Table_ExternalData_15[[#Headers],[9]])</f>
        <v>0</v>
      </c>
      <c r="N86" s="10">
        <f>SUMIFS(IsQList,IsIList,Table_ExternalData_15[[#This Row],[item_key]],IsITypeList,Table_ExternalData_15[[#This Row],[IType]],IsDList,Table_ExternalData_15[[#Headers],[10]])</f>
        <v>0</v>
      </c>
      <c r="O86" s="10">
        <f>SUMIFS(IsQList,IsIList,Table_ExternalData_15[[#This Row],[item_key]],IsITypeList,Table_ExternalData_15[[#This Row],[IType]],IsDList,Table_ExternalData_15[[#Headers],[11]])</f>
        <v>0</v>
      </c>
      <c r="P86" s="10">
        <f>SUMIFS(IsQList,IsIList,Table_ExternalData_15[[#This Row],[item_key]],IsITypeList,Table_ExternalData_15[[#This Row],[IType]],IsDList,Table_ExternalData_15[[#Headers],[12]])</f>
        <v>0</v>
      </c>
      <c r="Q86" s="10">
        <f>SUMIFS(IsQList,IsIList,Table_ExternalData_15[[#This Row],[item_key]],IsITypeList,Table_ExternalData_15[[#This Row],[IType]],IsDList,Table_ExternalData_15[[#Headers],[13]])</f>
        <v>0</v>
      </c>
      <c r="R86" s="10">
        <f>SUMIFS(IsQList,IsIList,Table_ExternalData_15[[#This Row],[item_key]],IsITypeList,Table_ExternalData_15[[#This Row],[IType]],IsDList,Table_ExternalData_15[[#Headers],[14]])</f>
        <v>0</v>
      </c>
      <c r="S86" s="10">
        <f>SUMIFS(IsQList,IsIList,Table_ExternalData_15[[#This Row],[item_key]],IsITypeList,Table_ExternalData_15[[#This Row],[IType]],IsDList,Table_ExternalData_15[[#Headers],[15]])</f>
        <v>0</v>
      </c>
      <c r="T86" s="10">
        <f>SUMIFS(IsQList,IsIList,Table_ExternalData_15[[#This Row],[item_key]],IsITypeList,Table_ExternalData_15[[#This Row],[IType]],IsDList,Table_ExternalData_15[[#Headers],[16]])</f>
        <v>0</v>
      </c>
      <c r="U86" s="10">
        <f>SUMIFS(IsQList,IsIList,Table_ExternalData_15[[#This Row],[item_key]],IsITypeList,Table_ExternalData_15[[#This Row],[IType]],IsDList,Table_ExternalData_15[[#Headers],[17]])</f>
        <v>0</v>
      </c>
      <c r="V86" s="10">
        <f>SUMIFS(IsQList,IsIList,Table_ExternalData_15[[#This Row],[item_key]],IsITypeList,Table_ExternalData_15[[#This Row],[IType]],IsDList,Table_ExternalData_15[[#Headers],[18]])</f>
        <v>0</v>
      </c>
      <c r="W86" s="10">
        <f>SUMIFS(IsQList,IsIList,Table_ExternalData_15[[#This Row],[item_key]],IsITypeList,Table_ExternalData_15[[#This Row],[IType]],IsDList,Table_ExternalData_15[[#Headers],[19]])</f>
        <v>0</v>
      </c>
      <c r="X86" s="10">
        <f>SUMIFS(IsQList,IsIList,Table_ExternalData_15[[#This Row],[item_key]],IsITypeList,Table_ExternalData_15[[#This Row],[IType]],IsDList,Table_ExternalData_15[[#Headers],[20]])</f>
        <v>0</v>
      </c>
      <c r="Y86" s="10">
        <f>SUMIFS(IsQList,IsIList,Table_ExternalData_15[[#This Row],[item_key]],IsITypeList,Table_ExternalData_15[[#This Row],[IType]],IsDList,Table_ExternalData_15[[#Headers],[21]])</f>
        <v>0</v>
      </c>
      <c r="Z86" s="10">
        <f>SUMIFS(IsQList,IsIList,Table_ExternalData_15[[#This Row],[item_key]],IsITypeList,Table_ExternalData_15[[#This Row],[IType]],IsDList,Table_ExternalData_15[[#Headers],[22]])</f>
        <v>0</v>
      </c>
      <c r="AA86" s="10">
        <f>SUMIFS(IsQList,IsIList,Table_ExternalData_15[[#This Row],[item_key]],IsITypeList,Table_ExternalData_15[[#This Row],[IType]],IsDList,Table_ExternalData_15[[#Headers],[23]])</f>
        <v>0</v>
      </c>
      <c r="AB86" s="10">
        <f>SUMIFS(IsQList,IsIList,Table_ExternalData_15[[#This Row],[item_key]],IsITypeList,Table_ExternalData_15[[#This Row],[IType]],IsDList,Table_ExternalData_15[[#Headers],[24]])</f>
        <v>0</v>
      </c>
      <c r="AC86" s="10">
        <f>SUMIFS(IsQList,IsIList,Table_ExternalData_15[[#This Row],[item_key]],IsITypeList,Table_ExternalData_15[[#This Row],[IType]],IsDList,Table_ExternalData_15[[#Headers],[25]])</f>
        <v>0</v>
      </c>
      <c r="AD86" s="10">
        <f>SUMIFS(IsQList,IsIList,Table_ExternalData_15[[#This Row],[item_key]],IsITypeList,Table_ExternalData_15[[#This Row],[IType]],IsDList,Table_ExternalData_15[[#Headers],[26]])</f>
        <v>0</v>
      </c>
      <c r="AE86" s="10">
        <f>SUMIFS(IsQList,IsIList,Table_ExternalData_15[[#This Row],[item_key]],IsITypeList,Table_ExternalData_15[[#This Row],[IType]],IsDList,Table_ExternalData_15[[#Headers],[27]])</f>
        <v>0</v>
      </c>
      <c r="AF86" s="10">
        <f>SUMIFS(IsQList,IsIList,Table_ExternalData_15[[#This Row],[item_key]],IsITypeList,Table_ExternalData_15[[#This Row],[IType]],IsDList,Table_ExternalData_15[[#Headers],[28]])</f>
        <v>1</v>
      </c>
      <c r="AG86" s="10">
        <f>SUMIFS(IsQList,IsIList,Table_ExternalData_15[[#This Row],[item_key]],IsITypeList,Table_ExternalData_15[[#This Row],[IType]],IsDList,Table_ExternalData_15[[#Headers],[29]])</f>
        <v>76</v>
      </c>
      <c r="AH86" s="10">
        <f>SUMIFS(IsQList,IsIList,Table_ExternalData_15[[#This Row],[item_key]],IsITypeList,Table_ExternalData_15[[#This Row],[IType]],IsDList,Table_ExternalData_15[[#Headers],[30]])</f>
        <v>0</v>
      </c>
      <c r="AI86" s="10">
        <f>SUMIFS(IsQList,IsIList,Table_ExternalData_15[[#This Row],[item_key]],IsITypeList,Table_ExternalData_15[[#This Row],[IType]],IsDList,Table_ExternalData_15[[#Headers],[31]])</f>
        <v>10</v>
      </c>
      <c r="AJ86" s="10">
        <f>SUM(Table_ExternalData_15[[#This Row],[1]:[31]])</f>
        <v>181</v>
      </c>
    </row>
    <row r="87" spans="1:36">
      <c r="A87" s="1" t="s">
        <v>539</v>
      </c>
      <c r="B87" s="1" t="s">
        <v>1063</v>
      </c>
      <c r="C87" s="1" t="s">
        <v>889</v>
      </c>
      <c r="D87" s="11" t="s">
        <v>2046</v>
      </c>
      <c r="E87" s="10">
        <f>SUMIFS(IsQList,IsIList,Table_ExternalData_15[[#This Row],[item_key]],IsITypeList,Table_ExternalData_15[[#This Row],[IType]],IsDList,Table_ExternalData_15[[#Headers],[1]])</f>
        <v>2</v>
      </c>
      <c r="F87" s="10">
        <f>SUMIFS(IsQList,IsIList,Table_ExternalData_15[[#This Row],[item_key]],IsITypeList,Table_ExternalData_15[[#This Row],[IType]],IsDList,Table_ExternalData_15[[#Headers],[2]])</f>
        <v>0</v>
      </c>
      <c r="G87" s="10">
        <f>SUMIFS(IsQList,IsIList,Table_ExternalData_15[[#This Row],[item_key]],IsITypeList,Table_ExternalData_15[[#This Row],[IType]],IsDList,Table_ExternalData_15[[#Headers],[3]])</f>
        <v>0</v>
      </c>
      <c r="H87" s="10">
        <f>SUMIFS(IsQList,IsIList,Table_ExternalData_15[[#This Row],[item_key]],IsITypeList,Table_ExternalData_15[[#This Row],[IType]],IsDList,Table_ExternalData_15[[#Headers],[4]])</f>
        <v>140</v>
      </c>
      <c r="I87" s="10">
        <f>SUMIFS(IsQList,IsIList,Table_ExternalData_15[[#This Row],[item_key]],IsITypeList,Table_ExternalData_15[[#This Row],[IType]],IsDList,Table_ExternalData_15[[#Headers],[5]])</f>
        <v>0</v>
      </c>
      <c r="J87" s="10">
        <f>SUMIFS(IsQList,IsIList,Table_ExternalData_15[[#This Row],[item_key]],IsITypeList,Table_ExternalData_15[[#This Row],[IType]],IsDList,Table_ExternalData_15[[#Headers],[6]])</f>
        <v>46</v>
      </c>
      <c r="K87" s="10">
        <f>SUMIFS(IsQList,IsIList,Table_ExternalData_15[[#This Row],[item_key]],IsITypeList,Table_ExternalData_15[[#This Row],[IType]],IsDList,Table_ExternalData_15[[#Headers],[7]])</f>
        <v>0</v>
      </c>
      <c r="L87" s="10">
        <f>SUMIFS(IsQList,IsIList,Table_ExternalData_15[[#This Row],[item_key]],IsITypeList,Table_ExternalData_15[[#This Row],[IType]],IsDList,Table_ExternalData_15[[#Headers],[8]])</f>
        <v>0</v>
      </c>
      <c r="M87" s="10">
        <f>SUMIFS(IsQList,IsIList,Table_ExternalData_15[[#This Row],[item_key]],IsITypeList,Table_ExternalData_15[[#This Row],[IType]],IsDList,Table_ExternalData_15[[#Headers],[9]])</f>
        <v>0</v>
      </c>
      <c r="N87" s="10">
        <f>SUMIFS(IsQList,IsIList,Table_ExternalData_15[[#This Row],[item_key]],IsITypeList,Table_ExternalData_15[[#This Row],[IType]],IsDList,Table_ExternalData_15[[#Headers],[10]])</f>
        <v>0</v>
      </c>
      <c r="O87" s="10">
        <f>SUMIFS(IsQList,IsIList,Table_ExternalData_15[[#This Row],[item_key]],IsITypeList,Table_ExternalData_15[[#This Row],[IType]],IsDList,Table_ExternalData_15[[#Headers],[11]])</f>
        <v>0</v>
      </c>
      <c r="P87" s="10">
        <f>SUMIFS(IsQList,IsIList,Table_ExternalData_15[[#This Row],[item_key]],IsITypeList,Table_ExternalData_15[[#This Row],[IType]],IsDList,Table_ExternalData_15[[#Headers],[12]])</f>
        <v>0</v>
      </c>
      <c r="Q87" s="10">
        <f>SUMIFS(IsQList,IsIList,Table_ExternalData_15[[#This Row],[item_key]],IsITypeList,Table_ExternalData_15[[#This Row],[IType]],IsDList,Table_ExternalData_15[[#Headers],[13]])</f>
        <v>0</v>
      </c>
      <c r="R87" s="10">
        <f>SUMIFS(IsQList,IsIList,Table_ExternalData_15[[#This Row],[item_key]],IsITypeList,Table_ExternalData_15[[#This Row],[IType]],IsDList,Table_ExternalData_15[[#Headers],[14]])</f>
        <v>0</v>
      </c>
      <c r="S87" s="10">
        <f>SUMIFS(IsQList,IsIList,Table_ExternalData_15[[#This Row],[item_key]],IsITypeList,Table_ExternalData_15[[#This Row],[IType]],IsDList,Table_ExternalData_15[[#Headers],[15]])</f>
        <v>0</v>
      </c>
      <c r="T87" s="10">
        <f>SUMIFS(IsQList,IsIList,Table_ExternalData_15[[#This Row],[item_key]],IsITypeList,Table_ExternalData_15[[#This Row],[IType]],IsDList,Table_ExternalData_15[[#Headers],[16]])</f>
        <v>0</v>
      </c>
      <c r="U87" s="10">
        <f>SUMIFS(IsQList,IsIList,Table_ExternalData_15[[#This Row],[item_key]],IsITypeList,Table_ExternalData_15[[#This Row],[IType]],IsDList,Table_ExternalData_15[[#Headers],[17]])</f>
        <v>0</v>
      </c>
      <c r="V87" s="10">
        <f>SUMIFS(IsQList,IsIList,Table_ExternalData_15[[#This Row],[item_key]],IsITypeList,Table_ExternalData_15[[#This Row],[IType]],IsDList,Table_ExternalData_15[[#Headers],[18]])</f>
        <v>0</v>
      </c>
      <c r="W87" s="10">
        <f>SUMIFS(IsQList,IsIList,Table_ExternalData_15[[#This Row],[item_key]],IsITypeList,Table_ExternalData_15[[#This Row],[IType]],IsDList,Table_ExternalData_15[[#Headers],[19]])</f>
        <v>0</v>
      </c>
      <c r="X87" s="10">
        <f>SUMIFS(IsQList,IsIList,Table_ExternalData_15[[#This Row],[item_key]],IsITypeList,Table_ExternalData_15[[#This Row],[IType]],IsDList,Table_ExternalData_15[[#Headers],[20]])</f>
        <v>0</v>
      </c>
      <c r="Y87" s="10">
        <f>SUMIFS(IsQList,IsIList,Table_ExternalData_15[[#This Row],[item_key]],IsITypeList,Table_ExternalData_15[[#This Row],[IType]],IsDList,Table_ExternalData_15[[#Headers],[21]])</f>
        <v>0</v>
      </c>
      <c r="Z87" s="10">
        <f>SUMIFS(IsQList,IsIList,Table_ExternalData_15[[#This Row],[item_key]],IsITypeList,Table_ExternalData_15[[#This Row],[IType]],IsDList,Table_ExternalData_15[[#Headers],[22]])</f>
        <v>0</v>
      </c>
      <c r="AA87" s="10">
        <f>SUMIFS(IsQList,IsIList,Table_ExternalData_15[[#This Row],[item_key]],IsITypeList,Table_ExternalData_15[[#This Row],[IType]],IsDList,Table_ExternalData_15[[#Headers],[23]])</f>
        <v>0</v>
      </c>
      <c r="AB87" s="10">
        <f>SUMIFS(IsQList,IsIList,Table_ExternalData_15[[#This Row],[item_key]],IsITypeList,Table_ExternalData_15[[#This Row],[IType]],IsDList,Table_ExternalData_15[[#Headers],[24]])</f>
        <v>0</v>
      </c>
      <c r="AC87" s="10">
        <f>SUMIFS(IsQList,IsIList,Table_ExternalData_15[[#This Row],[item_key]],IsITypeList,Table_ExternalData_15[[#This Row],[IType]],IsDList,Table_ExternalData_15[[#Headers],[25]])</f>
        <v>0</v>
      </c>
      <c r="AD87" s="10">
        <f>SUMIFS(IsQList,IsIList,Table_ExternalData_15[[#This Row],[item_key]],IsITypeList,Table_ExternalData_15[[#This Row],[IType]],IsDList,Table_ExternalData_15[[#Headers],[26]])</f>
        <v>0</v>
      </c>
      <c r="AE87" s="10">
        <f>SUMIFS(IsQList,IsIList,Table_ExternalData_15[[#This Row],[item_key]],IsITypeList,Table_ExternalData_15[[#This Row],[IType]],IsDList,Table_ExternalData_15[[#Headers],[27]])</f>
        <v>0</v>
      </c>
      <c r="AF87" s="10">
        <f>SUMIFS(IsQList,IsIList,Table_ExternalData_15[[#This Row],[item_key]],IsITypeList,Table_ExternalData_15[[#This Row],[IType]],IsDList,Table_ExternalData_15[[#Headers],[28]])</f>
        <v>2</v>
      </c>
      <c r="AG87" s="10">
        <f>SUMIFS(IsQList,IsIList,Table_ExternalData_15[[#This Row],[item_key]],IsITypeList,Table_ExternalData_15[[#This Row],[IType]],IsDList,Table_ExternalData_15[[#Headers],[29]])</f>
        <v>152</v>
      </c>
      <c r="AH87" s="10">
        <f>SUMIFS(IsQList,IsIList,Table_ExternalData_15[[#This Row],[item_key]],IsITypeList,Table_ExternalData_15[[#This Row],[IType]],IsDList,Table_ExternalData_15[[#Headers],[30]])</f>
        <v>0</v>
      </c>
      <c r="AI87" s="10">
        <f>SUMIFS(IsQList,IsIList,Table_ExternalData_15[[#This Row],[item_key]],IsITypeList,Table_ExternalData_15[[#This Row],[IType]],IsDList,Table_ExternalData_15[[#Headers],[31]])</f>
        <v>20</v>
      </c>
      <c r="AJ87" s="10">
        <f>SUM(Table_ExternalData_15[[#This Row],[1]:[31]])</f>
        <v>362</v>
      </c>
    </row>
    <row r="88" spans="1:36">
      <c r="A88" s="1" t="s">
        <v>2080</v>
      </c>
      <c r="B88" s="1" t="s">
        <v>2429</v>
      </c>
      <c r="C88" s="1" t="s">
        <v>889</v>
      </c>
      <c r="D88" s="11" t="s">
        <v>2046</v>
      </c>
      <c r="E88" s="10">
        <f>SUMIFS(IsQList,IsIList,Table_ExternalData_15[[#This Row],[item_key]],IsITypeList,Table_ExternalData_15[[#This Row],[IType]],IsDList,Table_ExternalData_15[[#Headers],[1]])</f>
        <v>2</v>
      </c>
      <c r="F88" s="10">
        <f>SUMIFS(IsQList,IsIList,Table_ExternalData_15[[#This Row],[item_key]],IsITypeList,Table_ExternalData_15[[#This Row],[IType]],IsDList,Table_ExternalData_15[[#Headers],[2]])</f>
        <v>0</v>
      </c>
      <c r="G88" s="10">
        <f>SUMIFS(IsQList,IsIList,Table_ExternalData_15[[#This Row],[item_key]],IsITypeList,Table_ExternalData_15[[#This Row],[IType]],IsDList,Table_ExternalData_15[[#Headers],[3]])</f>
        <v>0</v>
      </c>
      <c r="H88" s="10">
        <f>SUMIFS(IsQList,IsIList,Table_ExternalData_15[[#This Row],[item_key]],IsITypeList,Table_ExternalData_15[[#This Row],[IType]],IsDList,Table_ExternalData_15[[#Headers],[4]])</f>
        <v>140</v>
      </c>
      <c r="I88" s="10">
        <f>SUMIFS(IsQList,IsIList,Table_ExternalData_15[[#This Row],[item_key]],IsITypeList,Table_ExternalData_15[[#This Row],[IType]],IsDList,Table_ExternalData_15[[#Headers],[5]])</f>
        <v>0</v>
      </c>
      <c r="J88" s="10">
        <f>SUMIFS(IsQList,IsIList,Table_ExternalData_15[[#This Row],[item_key]],IsITypeList,Table_ExternalData_15[[#This Row],[IType]],IsDList,Table_ExternalData_15[[#Headers],[6]])</f>
        <v>46</v>
      </c>
      <c r="K88" s="10">
        <f>SUMIFS(IsQList,IsIList,Table_ExternalData_15[[#This Row],[item_key]],IsITypeList,Table_ExternalData_15[[#This Row],[IType]],IsDList,Table_ExternalData_15[[#Headers],[7]])</f>
        <v>0</v>
      </c>
      <c r="L88" s="10">
        <f>SUMIFS(IsQList,IsIList,Table_ExternalData_15[[#This Row],[item_key]],IsITypeList,Table_ExternalData_15[[#This Row],[IType]],IsDList,Table_ExternalData_15[[#Headers],[8]])</f>
        <v>0</v>
      </c>
      <c r="M88" s="10">
        <f>SUMIFS(IsQList,IsIList,Table_ExternalData_15[[#This Row],[item_key]],IsITypeList,Table_ExternalData_15[[#This Row],[IType]],IsDList,Table_ExternalData_15[[#Headers],[9]])</f>
        <v>0</v>
      </c>
      <c r="N88" s="10">
        <f>SUMIFS(IsQList,IsIList,Table_ExternalData_15[[#This Row],[item_key]],IsITypeList,Table_ExternalData_15[[#This Row],[IType]],IsDList,Table_ExternalData_15[[#Headers],[10]])</f>
        <v>0</v>
      </c>
      <c r="O88" s="10">
        <f>SUMIFS(IsQList,IsIList,Table_ExternalData_15[[#This Row],[item_key]],IsITypeList,Table_ExternalData_15[[#This Row],[IType]],IsDList,Table_ExternalData_15[[#Headers],[11]])</f>
        <v>0</v>
      </c>
      <c r="P88" s="10">
        <f>SUMIFS(IsQList,IsIList,Table_ExternalData_15[[#This Row],[item_key]],IsITypeList,Table_ExternalData_15[[#This Row],[IType]],IsDList,Table_ExternalData_15[[#Headers],[12]])</f>
        <v>0</v>
      </c>
      <c r="Q88" s="10">
        <f>SUMIFS(IsQList,IsIList,Table_ExternalData_15[[#This Row],[item_key]],IsITypeList,Table_ExternalData_15[[#This Row],[IType]],IsDList,Table_ExternalData_15[[#Headers],[13]])</f>
        <v>0</v>
      </c>
      <c r="R88" s="10">
        <f>SUMIFS(IsQList,IsIList,Table_ExternalData_15[[#This Row],[item_key]],IsITypeList,Table_ExternalData_15[[#This Row],[IType]],IsDList,Table_ExternalData_15[[#Headers],[14]])</f>
        <v>0</v>
      </c>
      <c r="S88" s="10">
        <f>SUMIFS(IsQList,IsIList,Table_ExternalData_15[[#This Row],[item_key]],IsITypeList,Table_ExternalData_15[[#This Row],[IType]],IsDList,Table_ExternalData_15[[#Headers],[15]])</f>
        <v>0</v>
      </c>
      <c r="T88" s="10">
        <f>SUMIFS(IsQList,IsIList,Table_ExternalData_15[[#This Row],[item_key]],IsITypeList,Table_ExternalData_15[[#This Row],[IType]],IsDList,Table_ExternalData_15[[#Headers],[16]])</f>
        <v>0</v>
      </c>
      <c r="U88" s="10">
        <f>SUMIFS(IsQList,IsIList,Table_ExternalData_15[[#This Row],[item_key]],IsITypeList,Table_ExternalData_15[[#This Row],[IType]],IsDList,Table_ExternalData_15[[#Headers],[17]])</f>
        <v>0</v>
      </c>
      <c r="V88" s="10">
        <f>SUMIFS(IsQList,IsIList,Table_ExternalData_15[[#This Row],[item_key]],IsITypeList,Table_ExternalData_15[[#This Row],[IType]],IsDList,Table_ExternalData_15[[#Headers],[18]])</f>
        <v>0</v>
      </c>
      <c r="W88" s="10">
        <f>SUMIFS(IsQList,IsIList,Table_ExternalData_15[[#This Row],[item_key]],IsITypeList,Table_ExternalData_15[[#This Row],[IType]],IsDList,Table_ExternalData_15[[#Headers],[19]])</f>
        <v>0</v>
      </c>
      <c r="X88" s="10">
        <f>SUMIFS(IsQList,IsIList,Table_ExternalData_15[[#This Row],[item_key]],IsITypeList,Table_ExternalData_15[[#This Row],[IType]],IsDList,Table_ExternalData_15[[#Headers],[20]])</f>
        <v>0</v>
      </c>
      <c r="Y88" s="10">
        <f>SUMIFS(IsQList,IsIList,Table_ExternalData_15[[#This Row],[item_key]],IsITypeList,Table_ExternalData_15[[#This Row],[IType]],IsDList,Table_ExternalData_15[[#Headers],[21]])</f>
        <v>0</v>
      </c>
      <c r="Z88" s="10">
        <f>SUMIFS(IsQList,IsIList,Table_ExternalData_15[[#This Row],[item_key]],IsITypeList,Table_ExternalData_15[[#This Row],[IType]],IsDList,Table_ExternalData_15[[#Headers],[22]])</f>
        <v>0</v>
      </c>
      <c r="AA88" s="10">
        <f>SUMIFS(IsQList,IsIList,Table_ExternalData_15[[#This Row],[item_key]],IsITypeList,Table_ExternalData_15[[#This Row],[IType]],IsDList,Table_ExternalData_15[[#Headers],[23]])</f>
        <v>0</v>
      </c>
      <c r="AB88" s="10">
        <f>SUMIFS(IsQList,IsIList,Table_ExternalData_15[[#This Row],[item_key]],IsITypeList,Table_ExternalData_15[[#This Row],[IType]],IsDList,Table_ExternalData_15[[#Headers],[24]])</f>
        <v>0</v>
      </c>
      <c r="AC88" s="10">
        <f>SUMIFS(IsQList,IsIList,Table_ExternalData_15[[#This Row],[item_key]],IsITypeList,Table_ExternalData_15[[#This Row],[IType]],IsDList,Table_ExternalData_15[[#Headers],[25]])</f>
        <v>0</v>
      </c>
      <c r="AD88" s="10">
        <f>SUMIFS(IsQList,IsIList,Table_ExternalData_15[[#This Row],[item_key]],IsITypeList,Table_ExternalData_15[[#This Row],[IType]],IsDList,Table_ExternalData_15[[#Headers],[26]])</f>
        <v>0</v>
      </c>
      <c r="AE88" s="10">
        <f>SUMIFS(IsQList,IsIList,Table_ExternalData_15[[#This Row],[item_key]],IsITypeList,Table_ExternalData_15[[#This Row],[IType]],IsDList,Table_ExternalData_15[[#Headers],[27]])</f>
        <v>0</v>
      </c>
      <c r="AF88" s="10">
        <f>SUMIFS(IsQList,IsIList,Table_ExternalData_15[[#This Row],[item_key]],IsITypeList,Table_ExternalData_15[[#This Row],[IType]],IsDList,Table_ExternalData_15[[#Headers],[28]])</f>
        <v>2</v>
      </c>
      <c r="AG88" s="10">
        <f>SUMIFS(IsQList,IsIList,Table_ExternalData_15[[#This Row],[item_key]],IsITypeList,Table_ExternalData_15[[#This Row],[IType]],IsDList,Table_ExternalData_15[[#Headers],[29]])</f>
        <v>152</v>
      </c>
      <c r="AH88" s="10">
        <f>SUMIFS(IsQList,IsIList,Table_ExternalData_15[[#This Row],[item_key]],IsITypeList,Table_ExternalData_15[[#This Row],[IType]],IsDList,Table_ExternalData_15[[#Headers],[30]])</f>
        <v>0</v>
      </c>
      <c r="AI88" s="10">
        <f>SUMIFS(IsQList,IsIList,Table_ExternalData_15[[#This Row],[item_key]],IsITypeList,Table_ExternalData_15[[#This Row],[IType]],IsDList,Table_ExternalData_15[[#Headers],[31]])</f>
        <v>20</v>
      </c>
      <c r="AJ88" s="10">
        <f>SUM(Table_ExternalData_15[[#This Row],[1]:[31]])</f>
        <v>362</v>
      </c>
    </row>
    <row r="89" spans="1:36">
      <c r="A89" s="1" t="s">
        <v>2081</v>
      </c>
      <c r="B89" s="1" t="s">
        <v>2430</v>
      </c>
      <c r="C89" s="1" t="s">
        <v>889</v>
      </c>
      <c r="D89" s="11" t="s">
        <v>2046</v>
      </c>
      <c r="E89" s="10">
        <f>SUMIFS(IsQList,IsIList,Table_ExternalData_15[[#This Row],[item_key]],IsITypeList,Table_ExternalData_15[[#This Row],[IType]],IsDList,Table_ExternalData_15[[#Headers],[1]])</f>
        <v>1</v>
      </c>
      <c r="F89" s="10">
        <f>SUMIFS(IsQList,IsIList,Table_ExternalData_15[[#This Row],[item_key]],IsITypeList,Table_ExternalData_15[[#This Row],[IType]],IsDList,Table_ExternalData_15[[#Headers],[2]])</f>
        <v>0</v>
      </c>
      <c r="G89" s="10">
        <f>SUMIFS(IsQList,IsIList,Table_ExternalData_15[[#This Row],[item_key]],IsITypeList,Table_ExternalData_15[[#This Row],[IType]],IsDList,Table_ExternalData_15[[#Headers],[3]])</f>
        <v>0</v>
      </c>
      <c r="H89" s="10">
        <f>SUMIFS(IsQList,IsIList,Table_ExternalData_15[[#This Row],[item_key]],IsITypeList,Table_ExternalData_15[[#This Row],[IType]],IsDList,Table_ExternalData_15[[#Headers],[4]])</f>
        <v>70</v>
      </c>
      <c r="I89" s="10">
        <f>SUMIFS(IsQList,IsIList,Table_ExternalData_15[[#This Row],[item_key]],IsITypeList,Table_ExternalData_15[[#This Row],[IType]],IsDList,Table_ExternalData_15[[#Headers],[5]])</f>
        <v>0</v>
      </c>
      <c r="J89" s="10">
        <f>SUMIFS(IsQList,IsIList,Table_ExternalData_15[[#This Row],[item_key]],IsITypeList,Table_ExternalData_15[[#This Row],[IType]],IsDList,Table_ExternalData_15[[#Headers],[6]])</f>
        <v>23</v>
      </c>
      <c r="K89" s="10">
        <f>SUMIFS(IsQList,IsIList,Table_ExternalData_15[[#This Row],[item_key]],IsITypeList,Table_ExternalData_15[[#This Row],[IType]],IsDList,Table_ExternalData_15[[#Headers],[7]])</f>
        <v>0</v>
      </c>
      <c r="L89" s="10">
        <f>SUMIFS(IsQList,IsIList,Table_ExternalData_15[[#This Row],[item_key]],IsITypeList,Table_ExternalData_15[[#This Row],[IType]],IsDList,Table_ExternalData_15[[#Headers],[8]])</f>
        <v>0</v>
      </c>
      <c r="M89" s="10">
        <f>SUMIFS(IsQList,IsIList,Table_ExternalData_15[[#This Row],[item_key]],IsITypeList,Table_ExternalData_15[[#This Row],[IType]],IsDList,Table_ExternalData_15[[#Headers],[9]])</f>
        <v>0</v>
      </c>
      <c r="N89" s="10">
        <f>SUMIFS(IsQList,IsIList,Table_ExternalData_15[[#This Row],[item_key]],IsITypeList,Table_ExternalData_15[[#This Row],[IType]],IsDList,Table_ExternalData_15[[#Headers],[10]])</f>
        <v>0</v>
      </c>
      <c r="O89" s="10">
        <f>SUMIFS(IsQList,IsIList,Table_ExternalData_15[[#This Row],[item_key]],IsITypeList,Table_ExternalData_15[[#This Row],[IType]],IsDList,Table_ExternalData_15[[#Headers],[11]])</f>
        <v>0</v>
      </c>
      <c r="P89" s="10">
        <f>SUMIFS(IsQList,IsIList,Table_ExternalData_15[[#This Row],[item_key]],IsITypeList,Table_ExternalData_15[[#This Row],[IType]],IsDList,Table_ExternalData_15[[#Headers],[12]])</f>
        <v>0</v>
      </c>
      <c r="Q89" s="10">
        <f>SUMIFS(IsQList,IsIList,Table_ExternalData_15[[#This Row],[item_key]],IsITypeList,Table_ExternalData_15[[#This Row],[IType]],IsDList,Table_ExternalData_15[[#Headers],[13]])</f>
        <v>0</v>
      </c>
      <c r="R89" s="10">
        <f>SUMIFS(IsQList,IsIList,Table_ExternalData_15[[#This Row],[item_key]],IsITypeList,Table_ExternalData_15[[#This Row],[IType]],IsDList,Table_ExternalData_15[[#Headers],[14]])</f>
        <v>0</v>
      </c>
      <c r="S89" s="10">
        <f>SUMIFS(IsQList,IsIList,Table_ExternalData_15[[#This Row],[item_key]],IsITypeList,Table_ExternalData_15[[#This Row],[IType]],IsDList,Table_ExternalData_15[[#Headers],[15]])</f>
        <v>0</v>
      </c>
      <c r="T89" s="10">
        <f>SUMIFS(IsQList,IsIList,Table_ExternalData_15[[#This Row],[item_key]],IsITypeList,Table_ExternalData_15[[#This Row],[IType]],IsDList,Table_ExternalData_15[[#Headers],[16]])</f>
        <v>0</v>
      </c>
      <c r="U89" s="10">
        <f>SUMIFS(IsQList,IsIList,Table_ExternalData_15[[#This Row],[item_key]],IsITypeList,Table_ExternalData_15[[#This Row],[IType]],IsDList,Table_ExternalData_15[[#Headers],[17]])</f>
        <v>0</v>
      </c>
      <c r="V89" s="10">
        <f>SUMIFS(IsQList,IsIList,Table_ExternalData_15[[#This Row],[item_key]],IsITypeList,Table_ExternalData_15[[#This Row],[IType]],IsDList,Table_ExternalData_15[[#Headers],[18]])</f>
        <v>0</v>
      </c>
      <c r="W89" s="10">
        <f>SUMIFS(IsQList,IsIList,Table_ExternalData_15[[#This Row],[item_key]],IsITypeList,Table_ExternalData_15[[#This Row],[IType]],IsDList,Table_ExternalData_15[[#Headers],[19]])</f>
        <v>0</v>
      </c>
      <c r="X89" s="10">
        <f>SUMIFS(IsQList,IsIList,Table_ExternalData_15[[#This Row],[item_key]],IsITypeList,Table_ExternalData_15[[#This Row],[IType]],IsDList,Table_ExternalData_15[[#Headers],[20]])</f>
        <v>0</v>
      </c>
      <c r="Y89" s="10">
        <f>SUMIFS(IsQList,IsIList,Table_ExternalData_15[[#This Row],[item_key]],IsITypeList,Table_ExternalData_15[[#This Row],[IType]],IsDList,Table_ExternalData_15[[#Headers],[21]])</f>
        <v>0</v>
      </c>
      <c r="Z89" s="10">
        <f>SUMIFS(IsQList,IsIList,Table_ExternalData_15[[#This Row],[item_key]],IsITypeList,Table_ExternalData_15[[#This Row],[IType]],IsDList,Table_ExternalData_15[[#Headers],[22]])</f>
        <v>0</v>
      </c>
      <c r="AA89" s="10">
        <f>SUMIFS(IsQList,IsIList,Table_ExternalData_15[[#This Row],[item_key]],IsITypeList,Table_ExternalData_15[[#This Row],[IType]],IsDList,Table_ExternalData_15[[#Headers],[23]])</f>
        <v>0</v>
      </c>
      <c r="AB89" s="10">
        <f>SUMIFS(IsQList,IsIList,Table_ExternalData_15[[#This Row],[item_key]],IsITypeList,Table_ExternalData_15[[#This Row],[IType]],IsDList,Table_ExternalData_15[[#Headers],[24]])</f>
        <v>0</v>
      </c>
      <c r="AC89" s="10">
        <f>SUMIFS(IsQList,IsIList,Table_ExternalData_15[[#This Row],[item_key]],IsITypeList,Table_ExternalData_15[[#This Row],[IType]],IsDList,Table_ExternalData_15[[#Headers],[25]])</f>
        <v>0</v>
      </c>
      <c r="AD89" s="10">
        <f>SUMIFS(IsQList,IsIList,Table_ExternalData_15[[#This Row],[item_key]],IsITypeList,Table_ExternalData_15[[#This Row],[IType]],IsDList,Table_ExternalData_15[[#Headers],[26]])</f>
        <v>0</v>
      </c>
      <c r="AE89" s="10">
        <f>SUMIFS(IsQList,IsIList,Table_ExternalData_15[[#This Row],[item_key]],IsITypeList,Table_ExternalData_15[[#This Row],[IType]],IsDList,Table_ExternalData_15[[#Headers],[27]])</f>
        <v>0</v>
      </c>
      <c r="AF89" s="10">
        <f>SUMIFS(IsQList,IsIList,Table_ExternalData_15[[#This Row],[item_key]],IsITypeList,Table_ExternalData_15[[#This Row],[IType]],IsDList,Table_ExternalData_15[[#Headers],[28]])</f>
        <v>1</v>
      </c>
      <c r="AG89" s="10">
        <f>SUMIFS(IsQList,IsIList,Table_ExternalData_15[[#This Row],[item_key]],IsITypeList,Table_ExternalData_15[[#This Row],[IType]],IsDList,Table_ExternalData_15[[#Headers],[29]])</f>
        <v>76</v>
      </c>
      <c r="AH89" s="10">
        <f>SUMIFS(IsQList,IsIList,Table_ExternalData_15[[#This Row],[item_key]],IsITypeList,Table_ExternalData_15[[#This Row],[IType]],IsDList,Table_ExternalData_15[[#Headers],[30]])</f>
        <v>0</v>
      </c>
      <c r="AI89" s="10">
        <f>SUMIFS(IsQList,IsIList,Table_ExternalData_15[[#This Row],[item_key]],IsITypeList,Table_ExternalData_15[[#This Row],[IType]],IsDList,Table_ExternalData_15[[#Headers],[31]])</f>
        <v>10</v>
      </c>
      <c r="AJ89" s="10">
        <f>SUM(Table_ExternalData_15[[#This Row],[1]:[31]])</f>
        <v>181</v>
      </c>
    </row>
    <row r="90" spans="1:36">
      <c r="A90" s="1" t="s">
        <v>294</v>
      </c>
      <c r="B90" s="1" t="s">
        <v>888</v>
      </c>
      <c r="C90" s="1" t="s">
        <v>889</v>
      </c>
      <c r="D90" s="11" t="s">
        <v>2046</v>
      </c>
      <c r="E90" s="10">
        <f>SUMIFS(IsQList,IsIList,Table_ExternalData_15[[#This Row],[item_key]],IsITypeList,Table_ExternalData_15[[#This Row],[IType]],IsDList,Table_ExternalData_15[[#Headers],[1]])</f>
        <v>1</v>
      </c>
      <c r="F90" s="10">
        <f>SUMIFS(IsQList,IsIList,Table_ExternalData_15[[#This Row],[item_key]],IsITypeList,Table_ExternalData_15[[#This Row],[IType]],IsDList,Table_ExternalData_15[[#Headers],[2]])</f>
        <v>0</v>
      </c>
      <c r="G90" s="10">
        <f>SUMIFS(IsQList,IsIList,Table_ExternalData_15[[#This Row],[item_key]],IsITypeList,Table_ExternalData_15[[#This Row],[IType]],IsDList,Table_ExternalData_15[[#Headers],[3]])</f>
        <v>0</v>
      </c>
      <c r="H90" s="10">
        <f>SUMIFS(IsQList,IsIList,Table_ExternalData_15[[#This Row],[item_key]],IsITypeList,Table_ExternalData_15[[#This Row],[IType]],IsDList,Table_ExternalData_15[[#Headers],[4]])</f>
        <v>70</v>
      </c>
      <c r="I90" s="10">
        <f>SUMIFS(IsQList,IsIList,Table_ExternalData_15[[#This Row],[item_key]],IsITypeList,Table_ExternalData_15[[#This Row],[IType]],IsDList,Table_ExternalData_15[[#Headers],[5]])</f>
        <v>0</v>
      </c>
      <c r="J90" s="10">
        <f>SUMIFS(IsQList,IsIList,Table_ExternalData_15[[#This Row],[item_key]],IsITypeList,Table_ExternalData_15[[#This Row],[IType]],IsDList,Table_ExternalData_15[[#Headers],[6]])</f>
        <v>23</v>
      </c>
      <c r="K90" s="10">
        <f>SUMIFS(IsQList,IsIList,Table_ExternalData_15[[#This Row],[item_key]],IsITypeList,Table_ExternalData_15[[#This Row],[IType]],IsDList,Table_ExternalData_15[[#Headers],[7]])</f>
        <v>0</v>
      </c>
      <c r="L90" s="10">
        <f>SUMIFS(IsQList,IsIList,Table_ExternalData_15[[#This Row],[item_key]],IsITypeList,Table_ExternalData_15[[#This Row],[IType]],IsDList,Table_ExternalData_15[[#Headers],[8]])</f>
        <v>0</v>
      </c>
      <c r="M90" s="10">
        <f>SUMIFS(IsQList,IsIList,Table_ExternalData_15[[#This Row],[item_key]],IsITypeList,Table_ExternalData_15[[#This Row],[IType]],IsDList,Table_ExternalData_15[[#Headers],[9]])</f>
        <v>0</v>
      </c>
      <c r="N90" s="10">
        <f>SUMIFS(IsQList,IsIList,Table_ExternalData_15[[#This Row],[item_key]],IsITypeList,Table_ExternalData_15[[#This Row],[IType]],IsDList,Table_ExternalData_15[[#Headers],[10]])</f>
        <v>0</v>
      </c>
      <c r="O90" s="10">
        <f>SUMIFS(IsQList,IsIList,Table_ExternalData_15[[#This Row],[item_key]],IsITypeList,Table_ExternalData_15[[#This Row],[IType]],IsDList,Table_ExternalData_15[[#Headers],[11]])</f>
        <v>0</v>
      </c>
      <c r="P90" s="10">
        <f>SUMIFS(IsQList,IsIList,Table_ExternalData_15[[#This Row],[item_key]],IsITypeList,Table_ExternalData_15[[#This Row],[IType]],IsDList,Table_ExternalData_15[[#Headers],[12]])</f>
        <v>0</v>
      </c>
      <c r="Q90" s="10">
        <f>SUMIFS(IsQList,IsIList,Table_ExternalData_15[[#This Row],[item_key]],IsITypeList,Table_ExternalData_15[[#This Row],[IType]],IsDList,Table_ExternalData_15[[#Headers],[13]])</f>
        <v>0</v>
      </c>
      <c r="R90" s="10">
        <f>SUMIFS(IsQList,IsIList,Table_ExternalData_15[[#This Row],[item_key]],IsITypeList,Table_ExternalData_15[[#This Row],[IType]],IsDList,Table_ExternalData_15[[#Headers],[14]])</f>
        <v>0</v>
      </c>
      <c r="S90" s="10">
        <f>SUMIFS(IsQList,IsIList,Table_ExternalData_15[[#This Row],[item_key]],IsITypeList,Table_ExternalData_15[[#This Row],[IType]],IsDList,Table_ExternalData_15[[#Headers],[15]])</f>
        <v>0</v>
      </c>
      <c r="T90" s="10">
        <f>SUMIFS(IsQList,IsIList,Table_ExternalData_15[[#This Row],[item_key]],IsITypeList,Table_ExternalData_15[[#This Row],[IType]],IsDList,Table_ExternalData_15[[#Headers],[16]])</f>
        <v>0</v>
      </c>
      <c r="U90" s="10">
        <f>SUMIFS(IsQList,IsIList,Table_ExternalData_15[[#This Row],[item_key]],IsITypeList,Table_ExternalData_15[[#This Row],[IType]],IsDList,Table_ExternalData_15[[#Headers],[17]])</f>
        <v>0</v>
      </c>
      <c r="V90" s="10">
        <f>SUMIFS(IsQList,IsIList,Table_ExternalData_15[[#This Row],[item_key]],IsITypeList,Table_ExternalData_15[[#This Row],[IType]],IsDList,Table_ExternalData_15[[#Headers],[18]])</f>
        <v>0</v>
      </c>
      <c r="W90" s="10">
        <f>SUMIFS(IsQList,IsIList,Table_ExternalData_15[[#This Row],[item_key]],IsITypeList,Table_ExternalData_15[[#This Row],[IType]],IsDList,Table_ExternalData_15[[#Headers],[19]])</f>
        <v>0</v>
      </c>
      <c r="X90" s="10">
        <f>SUMIFS(IsQList,IsIList,Table_ExternalData_15[[#This Row],[item_key]],IsITypeList,Table_ExternalData_15[[#This Row],[IType]],IsDList,Table_ExternalData_15[[#Headers],[20]])</f>
        <v>0</v>
      </c>
      <c r="Y90" s="10">
        <f>SUMIFS(IsQList,IsIList,Table_ExternalData_15[[#This Row],[item_key]],IsITypeList,Table_ExternalData_15[[#This Row],[IType]],IsDList,Table_ExternalData_15[[#Headers],[21]])</f>
        <v>0</v>
      </c>
      <c r="Z90" s="10">
        <f>SUMIFS(IsQList,IsIList,Table_ExternalData_15[[#This Row],[item_key]],IsITypeList,Table_ExternalData_15[[#This Row],[IType]],IsDList,Table_ExternalData_15[[#Headers],[22]])</f>
        <v>0</v>
      </c>
      <c r="AA90" s="10">
        <f>SUMIFS(IsQList,IsIList,Table_ExternalData_15[[#This Row],[item_key]],IsITypeList,Table_ExternalData_15[[#This Row],[IType]],IsDList,Table_ExternalData_15[[#Headers],[23]])</f>
        <v>0</v>
      </c>
      <c r="AB90" s="10">
        <f>SUMIFS(IsQList,IsIList,Table_ExternalData_15[[#This Row],[item_key]],IsITypeList,Table_ExternalData_15[[#This Row],[IType]],IsDList,Table_ExternalData_15[[#Headers],[24]])</f>
        <v>0</v>
      </c>
      <c r="AC90" s="10">
        <f>SUMIFS(IsQList,IsIList,Table_ExternalData_15[[#This Row],[item_key]],IsITypeList,Table_ExternalData_15[[#This Row],[IType]],IsDList,Table_ExternalData_15[[#Headers],[25]])</f>
        <v>0</v>
      </c>
      <c r="AD90" s="10">
        <f>SUMIFS(IsQList,IsIList,Table_ExternalData_15[[#This Row],[item_key]],IsITypeList,Table_ExternalData_15[[#This Row],[IType]],IsDList,Table_ExternalData_15[[#Headers],[26]])</f>
        <v>0</v>
      </c>
      <c r="AE90" s="10">
        <f>SUMIFS(IsQList,IsIList,Table_ExternalData_15[[#This Row],[item_key]],IsITypeList,Table_ExternalData_15[[#This Row],[IType]],IsDList,Table_ExternalData_15[[#Headers],[27]])</f>
        <v>0</v>
      </c>
      <c r="AF90" s="10">
        <f>SUMIFS(IsQList,IsIList,Table_ExternalData_15[[#This Row],[item_key]],IsITypeList,Table_ExternalData_15[[#This Row],[IType]],IsDList,Table_ExternalData_15[[#Headers],[28]])</f>
        <v>1</v>
      </c>
      <c r="AG90" s="10">
        <f>SUMIFS(IsQList,IsIList,Table_ExternalData_15[[#This Row],[item_key]],IsITypeList,Table_ExternalData_15[[#This Row],[IType]],IsDList,Table_ExternalData_15[[#Headers],[29]])</f>
        <v>76</v>
      </c>
      <c r="AH90" s="10">
        <f>SUMIFS(IsQList,IsIList,Table_ExternalData_15[[#This Row],[item_key]],IsITypeList,Table_ExternalData_15[[#This Row],[IType]],IsDList,Table_ExternalData_15[[#Headers],[30]])</f>
        <v>0</v>
      </c>
      <c r="AI90" s="10">
        <f>SUMIFS(IsQList,IsIList,Table_ExternalData_15[[#This Row],[item_key]],IsITypeList,Table_ExternalData_15[[#This Row],[IType]],IsDList,Table_ExternalData_15[[#Headers],[31]])</f>
        <v>10</v>
      </c>
      <c r="AJ90" s="10">
        <f>SUM(Table_ExternalData_15[[#This Row],[1]:[31]])</f>
        <v>181</v>
      </c>
    </row>
    <row r="91" spans="1:36">
      <c r="A91" s="1" t="s">
        <v>2082</v>
      </c>
      <c r="B91" s="1" t="s">
        <v>2431</v>
      </c>
      <c r="C91" s="1" t="s">
        <v>2432</v>
      </c>
      <c r="D91" s="11" t="s">
        <v>2046</v>
      </c>
      <c r="E91" s="10">
        <f>SUMIFS(IsQList,IsIList,Table_ExternalData_15[[#This Row],[item_key]],IsITypeList,Table_ExternalData_15[[#This Row],[IType]],IsDList,Table_ExternalData_15[[#Headers],[1]])</f>
        <v>1</v>
      </c>
      <c r="F91" s="10">
        <f>SUMIFS(IsQList,IsIList,Table_ExternalData_15[[#This Row],[item_key]],IsITypeList,Table_ExternalData_15[[#This Row],[IType]],IsDList,Table_ExternalData_15[[#Headers],[2]])</f>
        <v>0</v>
      </c>
      <c r="G91" s="10">
        <f>SUMIFS(IsQList,IsIList,Table_ExternalData_15[[#This Row],[item_key]],IsITypeList,Table_ExternalData_15[[#This Row],[IType]],IsDList,Table_ExternalData_15[[#Headers],[3]])</f>
        <v>0</v>
      </c>
      <c r="H91" s="10">
        <f>SUMIFS(IsQList,IsIList,Table_ExternalData_15[[#This Row],[item_key]],IsITypeList,Table_ExternalData_15[[#This Row],[IType]],IsDList,Table_ExternalData_15[[#Headers],[4]])</f>
        <v>70</v>
      </c>
      <c r="I91" s="10">
        <f>SUMIFS(IsQList,IsIList,Table_ExternalData_15[[#This Row],[item_key]],IsITypeList,Table_ExternalData_15[[#This Row],[IType]],IsDList,Table_ExternalData_15[[#Headers],[5]])</f>
        <v>0</v>
      </c>
      <c r="J91" s="10">
        <f>SUMIFS(IsQList,IsIList,Table_ExternalData_15[[#This Row],[item_key]],IsITypeList,Table_ExternalData_15[[#This Row],[IType]],IsDList,Table_ExternalData_15[[#Headers],[6]])</f>
        <v>23</v>
      </c>
      <c r="K91" s="10">
        <f>SUMIFS(IsQList,IsIList,Table_ExternalData_15[[#This Row],[item_key]],IsITypeList,Table_ExternalData_15[[#This Row],[IType]],IsDList,Table_ExternalData_15[[#Headers],[7]])</f>
        <v>0</v>
      </c>
      <c r="L91" s="10">
        <f>SUMIFS(IsQList,IsIList,Table_ExternalData_15[[#This Row],[item_key]],IsITypeList,Table_ExternalData_15[[#This Row],[IType]],IsDList,Table_ExternalData_15[[#Headers],[8]])</f>
        <v>0</v>
      </c>
      <c r="M91" s="10">
        <f>SUMIFS(IsQList,IsIList,Table_ExternalData_15[[#This Row],[item_key]],IsITypeList,Table_ExternalData_15[[#This Row],[IType]],IsDList,Table_ExternalData_15[[#Headers],[9]])</f>
        <v>0</v>
      </c>
      <c r="N91" s="10">
        <f>SUMIFS(IsQList,IsIList,Table_ExternalData_15[[#This Row],[item_key]],IsITypeList,Table_ExternalData_15[[#This Row],[IType]],IsDList,Table_ExternalData_15[[#Headers],[10]])</f>
        <v>0</v>
      </c>
      <c r="O91" s="10">
        <f>SUMIFS(IsQList,IsIList,Table_ExternalData_15[[#This Row],[item_key]],IsITypeList,Table_ExternalData_15[[#This Row],[IType]],IsDList,Table_ExternalData_15[[#Headers],[11]])</f>
        <v>0</v>
      </c>
      <c r="P91" s="10">
        <f>SUMIFS(IsQList,IsIList,Table_ExternalData_15[[#This Row],[item_key]],IsITypeList,Table_ExternalData_15[[#This Row],[IType]],IsDList,Table_ExternalData_15[[#Headers],[12]])</f>
        <v>0</v>
      </c>
      <c r="Q91" s="10">
        <f>SUMIFS(IsQList,IsIList,Table_ExternalData_15[[#This Row],[item_key]],IsITypeList,Table_ExternalData_15[[#This Row],[IType]],IsDList,Table_ExternalData_15[[#Headers],[13]])</f>
        <v>0</v>
      </c>
      <c r="R91" s="10">
        <f>SUMIFS(IsQList,IsIList,Table_ExternalData_15[[#This Row],[item_key]],IsITypeList,Table_ExternalData_15[[#This Row],[IType]],IsDList,Table_ExternalData_15[[#Headers],[14]])</f>
        <v>0</v>
      </c>
      <c r="S91" s="10">
        <f>SUMIFS(IsQList,IsIList,Table_ExternalData_15[[#This Row],[item_key]],IsITypeList,Table_ExternalData_15[[#This Row],[IType]],IsDList,Table_ExternalData_15[[#Headers],[15]])</f>
        <v>0</v>
      </c>
      <c r="T91" s="10">
        <f>SUMIFS(IsQList,IsIList,Table_ExternalData_15[[#This Row],[item_key]],IsITypeList,Table_ExternalData_15[[#This Row],[IType]],IsDList,Table_ExternalData_15[[#Headers],[16]])</f>
        <v>0</v>
      </c>
      <c r="U91" s="10">
        <f>SUMIFS(IsQList,IsIList,Table_ExternalData_15[[#This Row],[item_key]],IsITypeList,Table_ExternalData_15[[#This Row],[IType]],IsDList,Table_ExternalData_15[[#Headers],[17]])</f>
        <v>0</v>
      </c>
      <c r="V91" s="10">
        <f>SUMIFS(IsQList,IsIList,Table_ExternalData_15[[#This Row],[item_key]],IsITypeList,Table_ExternalData_15[[#This Row],[IType]],IsDList,Table_ExternalData_15[[#Headers],[18]])</f>
        <v>0</v>
      </c>
      <c r="W91" s="10">
        <f>SUMIFS(IsQList,IsIList,Table_ExternalData_15[[#This Row],[item_key]],IsITypeList,Table_ExternalData_15[[#This Row],[IType]],IsDList,Table_ExternalData_15[[#Headers],[19]])</f>
        <v>0</v>
      </c>
      <c r="X91" s="10">
        <f>SUMIFS(IsQList,IsIList,Table_ExternalData_15[[#This Row],[item_key]],IsITypeList,Table_ExternalData_15[[#This Row],[IType]],IsDList,Table_ExternalData_15[[#Headers],[20]])</f>
        <v>0</v>
      </c>
      <c r="Y91" s="10">
        <f>SUMIFS(IsQList,IsIList,Table_ExternalData_15[[#This Row],[item_key]],IsITypeList,Table_ExternalData_15[[#This Row],[IType]],IsDList,Table_ExternalData_15[[#Headers],[21]])</f>
        <v>0</v>
      </c>
      <c r="Z91" s="10">
        <f>SUMIFS(IsQList,IsIList,Table_ExternalData_15[[#This Row],[item_key]],IsITypeList,Table_ExternalData_15[[#This Row],[IType]],IsDList,Table_ExternalData_15[[#Headers],[22]])</f>
        <v>0</v>
      </c>
      <c r="AA91" s="10">
        <f>SUMIFS(IsQList,IsIList,Table_ExternalData_15[[#This Row],[item_key]],IsITypeList,Table_ExternalData_15[[#This Row],[IType]],IsDList,Table_ExternalData_15[[#Headers],[23]])</f>
        <v>0</v>
      </c>
      <c r="AB91" s="10">
        <f>SUMIFS(IsQList,IsIList,Table_ExternalData_15[[#This Row],[item_key]],IsITypeList,Table_ExternalData_15[[#This Row],[IType]],IsDList,Table_ExternalData_15[[#Headers],[24]])</f>
        <v>0</v>
      </c>
      <c r="AC91" s="10">
        <f>SUMIFS(IsQList,IsIList,Table_ExternalData_15[[#This Row],[item_key]],IsITypeList,Table_ExternalData_15[[#This Row],[IType]],IsDList,Table_ExternalData_15[[#Headers],[25]])</f>
        <v>0</v>
      </c>
      <c r="AD91" s="10">
        <f>SUMIFS(IsQList,IsIList,Table_ExternalData_15[[#This Row],[item_key]],IsITypeList,Table_ExternalData_15[[#This Row],[IType]],IsDList,Table_ExternalData_15[[#Headers],[26]])</f>
        <v>0</v>
      </c>
      <c r="AE91" s="10">
        <f>SUMIFS(IsQList,IsIList,Table_ExternalData_15[[#This Row],[item_key]],IsITypeList,Table_ExternalData_15[[#This Row],[IType]],IsDList,Table_ExternalData_15[[#Headers],[27]])</f>
        <v>0</v>
      </c>
      <c r="AF91" s="10">
        <f>SUMIFS(IsQList,IsIList,Table_ExternalData_15[[#This Row],[item_key]],IsITypeList,Table_ExternalData_15[[#This Row],[IType]],IsDList,Table_ExternalData_15[[#Headers],[28]])</f>
        <v>1</v>
      </c>
      <c r="AG91" s="10">
        <f>SUMIFS(IsQList,IsIList,Table_ExternalData_15[[#This Row],[item_key]],IsITypeList,Table_ExternalData_15[[#This Row],[IType]],IsDList,Table_ExternalData_15[[#Headers],[29]])</f>
        <v>76</v>
      </c>
      <c r="AH91" s="10">
        <f>SUMIFS(IsQList,IsIList,Table_ExternalData_15[[#This Row],[item_key]],IsITypeList,Table_ExternalData_15[[#This Row],[IType]],IsDList,Table_ExternalData_15[[#Headers],[30]])</f>
        <v>0</v>
      </c>
      <c r="AI91" s="10">
        <f>SUMIFS(IsQList,IsIList,Table_ExternalData_15[[#This Row],[item_key]],IsITypeList,Table_ExternalData_15[[#This Row],[IType]],IsDList,Table_ExternalData_15[[#Headers],[31]])</f>
        <v>10</v>
      </c>
      <c r="AJ91" s="10">
        <f>SUM(Table_ExternalData_15[[#This Row],[1]:[31]])</f>
        <v>181</v>
      </c>
    </row>
    <row r="92" spans="1:36">
      <c r="A92" s="1" t="s">
        <v>2083</v>
      </c>
      <c r="B92" s="1" t="s">
        <v>2433</v>
      </c>
      <c r="C92" s="1" t="s">
        <v>2434</v>
      </c>
      <c r="D92" s="11" t="s">
        <v>2046</v>
      </c>
      <c r="E92" s="10">
        <f>SUMIFS(IsQList,IsIList,Table_ExternalData_15[[#This Row],[item_key]],IsITypeList,Table_ExternalData_15[[#This Row],[IType]],IsDList,Table_ExternalData_15[[#Headers],[1]])</f>
        <v>1</v>
      </c>
      <c r="F92" s="10">
        <f>SUMIFS(IsQList,IsIList,Table_ExternalData_15[[#This Row],[item_key]],IsITypeList,Table_ExternalData_15[[#This Row],[IType]],IsDList,Table_ExternalData_15[[#Headers],[2]])</f>
        <v>0</v>
      </c>
      <c r="G92" s="10">
        <f>SUMIFS(IsQList,IsIList,Table_ExternalData_15[[#This Row],[item_key]],IsITypeList,Table_ExternalData_15[[#This Row],[IType]],IsDList,Table_ExternalData_15[[#Headers],[3]])</f>
        <v>0</v>
      </c>
      <c r="H92" s="10">
        <f>SUMIFS(IsQList,IsIList,Table_ExternalData_15[[#This Row],[item_key]],IsITypeList,Table_ExternalData_15[[#This Row],[IType]],IsDList,Table_ExternalData_15[[#Headers],[4]])</f>
        <v>70</v>
      </c>
      <c r="I92" s="10">
        <f>SUMIFS(IsQList,IsIList,Table_ExternalData_15[[#This Row],[item_key]],IsITypeList,Table_ExternalData_15[[#This Row],[IType]],IsDList,Table_ExternalData_15[[#Headers],[5]])</f>
        <v>0</v>
      </c>
      <c r="J92" s="10">
        <f>SUMIFS(IsQList,IsIList,Table_ExternalData_15[[#This Row],[item_key]],IsITypeList,Table_ExternalData_15[[#This Row],[IType]],IsDList,Table_ExternalData_15[[#Headers],[6]])</f>
        <v>23</v>
      </c>
      <c r="K92" s="10">
        <f>SUMIFS(IsQList,IsIList,Table_ExternalData_15[[#This Row],[item_key]],IsITypeList,Table_ExternalData_15[[#This Row],[IType]],IsDList,Table_ExternalData_15[[#Headers],[7]])</f>
        <v>0</v>
      </c>
      <c r="L92" s="10">
        <f>SUMIFS(IsQList,IsIList,Table_ExternalData_15[[#This Row],[item_key]],IsITypeList,Table_ExternalData_15[[#This Row],[IType]],IsDList,Table_ExternalData_15[[#Headers],[8]])</f>
        <v>0</v>
      </c>
      <c r="M92" s="10">
        <f>SUMIFS(IsQList,IsIList,Table_ExternalData_15[[#This Row],[item_key]],IsITypeList,Table_ExternalData_15[[#This Row],[IType]],IsDList,Table_ExternalData_15[[#Headers],[9]])</f>
        <v>0</v>
      </c>
      <c r="N92" s="10">
        <f>SUMIFS(IsQList,IsIList,Table_ExternalData_15[[#This Row],[item_key]],IsITypeList,Table_ExternalData_15[[#This Row],[IType]],IsDList,Table_ExternalData_15[[#Headers],[10]])</f>
        <v>0</v>
      </c>
      <c r="O92" s="10">
        <f>SUMIFS(IsQList,IsIList,Table_ExternalData_15[[#This Row],[item_key]],IsITypeList,Table_ExternalData_15[[#This Row],[IType]],IsDList,Table_ExternalData_15[[#Headers],[11]])</f>
        <v>0</v>
      </c>
      <c r="P92" s="10">
        <f>SUMIFS(IsQList,IsIList,Table_ExternalData_15[[#This Row],[item_key]],IsITypeList,Table_ExternalData_15[[#This Row],[IType]],IsDList,Table_ExternalData_15[[#Headers],[12]])</f>
        <v>0</v>
      </c>
      <c r="Q92" s="10">
        <f>SUMIFS(IsQList,IsIList,Table_ExternalData_15[[#This Row],[item_key]],IsITypeList,Table_ExternalData_15[[#This Row],[IType]],IsDList,Table_ExternalData_15[[#Headers],[13]])</f>
        <v>0</v>
      </c>
      <c r="R92" s="10">
        <f>SUMIFS(IsQList,IsIList,Table_ExternalData_15[[#This Row],[item_key]],IsITypeList,Table_ExternalData_15[[#This Row],[IType]],IsDList,Table_ExternalData_15[[#Headers],[14]])</f>
        <v>0</v>
      </c>
      <c r="S92" s="10">
        <f>SUMIFS(IsQList,IsIList,Table_ExternalData_15[[#This Row],[item_key]],IsITypeList,Table_ExternalData_15[[#This Row],[IType]],IsDList,Table_ExternalData_15[[#Headers],[15]])</f>
        <v>0</v>
      </c>
      <c r="T92" s="10">
        <f>SUMIFS(IsQList,IsIList,Table_ExternalData_15[[#This Row],[item_key]],IsITypeList,Table_ExternalData_15[[#This Row],[IType]],IsDList,Table_ExternalData_15[[#Headers],[16]])</f>
        <v>0</v>
      </c>
      <c r="U92" s="10">
        <f>SUMIFS(IsQList,IsIList,Table_ExternalData_15[[#This Row],[item_key]],IsITypeList,Table_ExternalData_15[[#This Row],[IType]],IsDList,Table_ExternalData_15[[#Headers],[17]])</f>
        <v>0</v>
      </c>
      <c r="V92" s="10">
        <f>SUMIFS(IsQList,IsIList,Table_ExternalData_15[[#This Row],[item_key]],IsITypeList,Table_ExternalData_15[[#This Row],[IType]],IsDList,Table_ExternalData_15[[#Headers],[18]])</f>
        <v>0</v>
      </c>
      <c r="W92" s="10">
        <f>SUMIFS(IsQList,IsIList,Table_ExternalData_15[[#This Row],[item_key]],IsITypeList,Table_ExternalData_15[[#This Row],[IType]],IsDList,Table_ExternalData_15[[#Headers],[19]])</f>
        <v>0</v>
      </c>
      <c r="X92" s="10">
        <f>SUMIFS(IsQList,IsIList,Table_ExternalData_15[[#This Row],[item_key]],IsITypeList,Table_ExternalData_15[[#This Row],[IType]],IsDList,Table_ExternalData_15[[#Headers],[20]])</f>
        <v>0</v>
      </c>
      <c r="Y92" s="10">
        <f>SUMIFS(IsQList,IsIList,Table_ExternalData_15[[#This Row],[item_key]],IsITypeList,Table_ExternalData_15[[#This Row],[IType]],IsDList,Table_ExternalData_15[[#Headers],[21]])</f>
        <v>0</v>
      </c>
      <c r="Z92" s="10">
        <f>SUMIFS(IsQList,IsIList,Table_ExternalData_15[[#This Row],[item_key]],IsITypeList,Table_ExternalData_15[[#This Row],[IType]],IsDList,Table_ExternalData_15[[#Headers],[22]])</f>
        <v>0</v>
      </c>
      <c r="AA92" s="10">
        <f>SUMIFS(IsQList,IsIList,Table_ExternalData_15[[#This Row],[item_key]],IsITypeList,Table_ExternalData_15[[#This Row],[IType]],IsDList,Table_ExternalData_15[[#Headers],[23]])</f>
        <v>0</v>
      </c>
      <c r="AB92" s="10">
        <f>SUMIFS(IsQList,IsIList,Table_ExternalData_15[[#This Row],[item_key]],IsITypeList,Table_ExternalData_15[[#This Row],[IType]],IsDList,Table_ExternalData_15[[#Headers],[24]])</f>
        <v>0</v>
      </c>
      <c r="AC92" s="10">
        <f>SUMIFS(IsQList,IsIList,Table_ExternalData_15[[#This Row],[item_key]],IsITypeList,Table_ExternalData_15[[#This Row],[IType]],IsDList,Table_ExternalData_15[[#Headers],[25]])</f>
        <v>0</v>
      </c>
      <c r="AD92" s="10">
        <f>SUMIFS(IsQList,IsIList,Table_ExternalData_15[[#This Row],[item_key]],IsITypeList,Table_ExternalData_15[[#This Row],[IType]],IsDList,Table_ExternalData_15[[#Headers],[26]])</f>
        <v>0</v>
      </c>
      <c r="AE92" s="10">
        <f>SUMIFS(IsQList,IsIList,Table_ExternalData_15[[#This Row],[item_key]],IsITypeList,Table_ExternalData_15[[#This Row],[IType]],IsDList,Table_ExternalData_15[[#Headers],[27]])</f>
        <v>0</v>
      </c>
      <c r="AF92" s="10">
        <f>SUMIFS(IsQList,IsIList,Table_ExternalData_15[[#This Row],[item_key]],IsITypeList,Table_ExternalData_15[[#This Row],[IType]],IsDList,Table_ExternalData_15[[#Headers],[28]])</f>
        <v>1</v>
      </c>
      <c r="AG92" s="10">
        <f>SUMIFS(IsQList,IsIList,Table_ExternalData_15[[#This Row],[item_key]],IsITypeList,Table_ExternalData_15[[#This Row],[IType]],IsDList,Table_ExternalData_15[[#Headers],[29]])</f>
        <v>76</v>
      </c>
      <c r="AH92" s="10">
        <f>SUMIFS(IsQList,IsIList,Table_ExternalData_15[[#This Row],[item_key]],IsITypeList,Table_ExternalData_15[[#This Row],[IType]],IsDList,Table_ExternalData_15[[#Headers],[30]])</f>
        <v>0</v>
      </c>
      <c r="AI92" s="10">
        <f>SUMIFS(IsQList,IsIList,Table_ExternalData_15[[#This Row],[item_key]],IsITypeList,Table_ExternalData_15[[#This Row],[IType]],IsDList,Table_ExternalData_15[[#Headers],[31]])</f>
        <v>10</v>
      </c>
      <c r="AJ92" s="10">
        <f>SUM(Table_ExternalData_15[[#This Row],[1]:[31]])</f>
        <v>181</v>
      </c>
    </row>
    <row r="93" spans="1:36">
      <c r="A93" s="1" t="s">
        <v>88</v>
      </c>
      <c r="B93" s="1" t="s">
        <v>783</v>
      </c>
      <c r="C93" s="1" t="s">
        <v>784</v>
      </c>
      <c r="D93" s="11" t="s">
        <v>2046</v>
      </c>
      <c r="E93" s="10">
        <f>SUMIFS(IsQList,IsIList,Table_ExternalData_15[[#This Row],[item_key]],IsITypeList,Table_ExternalData_15[[#This Row],[IType]],IsDList,Table_ExternalData_15[[#Headers],[1]])</f>
        <v>1</v>
      </c>
      <c r="F93" s="10">
        <f>SUMIFS(IsQList,IsIList,Table_ExternalData_15[[#This Row],[item_key]],IsITypeList,Table_ExternalData_15[[#This Row],[IType]],IsDList,Table_ExternalData_15[[#Headers],[2]])</f>
        <v>0</v>
      </c>
      <c r="G93" s="10">
        <f>SUMIFS(IsQList,IsIList,Table_ExternalData_15[[#This Row],[item_key]],IsITypeList,Table_ExternalData_15[[#This Row],[IType]],IsDList,Table_ExternalData_15[[#Headers],[3]])</f>
        <v>0</v>
      </c>
      <c r="H93" s="10">
        <f>SUMIFS(IsQList,IsIList,Table_ExternalData_15[[#This Row],[item_key]],IsITypeList,Table_ExternalData_15[[#This Row],[IType]],IsDList,Table_ExternalData_15[[#Headers],[4]])</f>
        <v>70</v>
      </c>
      <c r="I93" s="10">
        <f>SUMIFS(IsQList,IsIList,Table_ExternalData_15[[#This Row],[item_key]],IsITypeList,Table_ExternalData_15[[#This Row],[IType]],IsDList,Table_ExternalData_15[[#Headers],[5]])</f>
        <v>0</v>
      </c>
      <c r="J93" s="10">
        <f>SUMIFS(IsQList,IsIList,Table_ExternalData_15[[#This Row],[item_key]],IsITypeList,Table_ExternalData_15[[#This Row],[IType]],IsDList,Table_ExternalData_15[[#Headers],[6]])</f>
        <v>23</v>
      </c>
      <c r="K93" s="10">
        <f>SUMIFS(IsQList,IsIList,Table_ExternalData_15[[#This Row],[item_key]],IsITypeList,Table_ExternalData_15[[#This Row],[IType]],IsDList,Table_ExternalData_15[[#Headers],[7]])</f>
        <v>0</v>
      </c>
      <c r="L93" s="10">
        <f>SUMIFS(IsQList,IsIList,Table_ExternalData_15[[#This Row],[item_key]],IsITypeList,Table_ExternalData_15[[#This Row],[IType]],IsDList,Table_ExternalData_15[[#Headers],[8]])</f>
        <v>0</v>
      </c>
      <c r="M93" s="10">
        <f>SUMIFS(IsQList,IsIList,Table_ExternalData_15[[#This Row],[item_key]],IsITypeList,Table_ExternalData_15[[#This Row],[IType]],IsDList,Table_ExternalData_15[[#Headers],[9]])</f>
        <v>0</v>
      </c>
      <c r="N93" s="10">
        <f>SUMIFS(IsQList,IsIList,Table_ExternalData_15[[#This Row],[item_key]],IsITypeList,Table_ExternalData_15[[#This Row],[IType]],IsDList,Table_ExternalData_15[[#Headers],[10]])</f>
        <v>0</v>
      </c>
      <c r="O93" s="10">
        <f>SUMIFS(IsQList,IsIList,Table_ExternalData_15[[#This Row],[item_key]],IsITypeList,Table_ExternalData_15[[#This Row],[IType]],IsDList,Table_ExternalData_15[[#Headers],[11]])</f>
        <v>0</v>
      </c>
      <c r="P93" s="10">
        <f>SUMIFS(IsQList,IsIList,Table_ExternalData_15[[#This Row],[item_key]],IsITypeList,Table_ExternalData_15[[#This Row],[IType]],IsDList,Table_ExternalData_15[[#Headers],[12]])</f>
        <v>0</v>
      </c>
      <c r="Q93" s="10">
        <f>SUMIFS(IsQList,IsIList,Table_ExternalData_15[[#This Row],[item_key]],IsITypeList,Table_ExternalData_15[[#This Row],[IType]],IsDList,Table_ExternalData_15[[#Headers],[13]])</f>
        <v>0</v>
      </c>
      <c r="R93" s="10">
        <f>SUMIFS(IsQList,IsIList,Table_ExternalData_15[[#This Row],[item_key]],IsITypeList,Table_ExternalData_15[[#This Row],[IType]],IsDList,Table_ExternalData_15[[#Headers],[14]])</f>
        <v>0</v>
      </c>
      <c r="S93" s="10">
        <f>SUMIFS(IsQList,IsIList,Table_ExternalData_15[[#This Row],[item_key]],IsITypeList,Table_ExternalData_15[[#This Row],[IType]],IsDList,Table_ExternalData_15[[#Headers],[15]])</f>
        <v>0</v>
      </c>
      <c r="T93" s="10">
        <f>SUMIFS(IsQList,IsIList,Table_ExternalData_15[[#This Row],[item_key]],IsITypeList,Table_ExternalData_15[[#This Row],[IType]],IsDList,Table_ExternalData_15[[#Headers],[16]])</f>
        <v>0</v>
      </c>
      <c r="U93" s="10">
        <f>SUMIFS(IsQList,IsIList,Table_ExternalData_15[[#This Row],[item_key]],IsITypeList,Table_ExternalData_15[[#This Row],[IType]],IsDList,Table_ExternalData_15[[#Headers],[17]])</f>
        <v>0</v>
      </c>
      <c r="V93" s="10">
        <f>SUMIFS(IsQList,IsIList,Table_ExternalData_15[[#This Row],[item_key]],IsITypeList,Table_ExternalData_15[[#This Row],[IType]],IsDList,Table_ExternalData_15[[#Headers],[18]])</f>
        <v>0</v>
      </c>
      <c r="W93" s="10">
        <f>SUMIFS(IsQList,IsIList,Table_ExternalData_15[[#This Row],[item_key]],IsITypeList,Table_ExternalData_15[[#This Row],[IType]],IsDList,Table_ExternalData_15[[#Headers],[19]])</f>
        <v>0</v>
      </c>
      <c r="X93" s="10">
        <f>SUMIFS(IsQList,IsIList,Table_ExternalData_15[[#This Row],[item_key]],IsITypeList,Table_ExternalData_15[[#This Row],[IType]],IsDList,Table_ExternalData_15[[#Headers],[20]])</f>
        <v>0</v>
      </c>
      <c r="Y93" s="10">
        <f>SUMIFS(IsQList,IsIList,Table_ExternalData_15[[#This Row],[item_key]],IsITypeList,Table_ExternalData_15[[#This Row],[IType]],IsDList,Table_ExternalData_15[[#Headers],[21]])</f>
        <v>0</v>
      </c>
      <c r="Z93" s="10">
        <f>SUMIFS(IsQList,IsIList,Table_ExternalData_15[[#This Row],[item_key]],IsITypeList,Table_ExternalData_15[[#This Row],[IType]],IsDList,Table_ExternalData_15[[#Headers],[22]])</f>
        <v>0</v>
      </c>
      <c r="AA93" s="10">
        <f>SUMIFS(IsQList,IsIList,Table_ExternalData_15[[#This Row],[item_key]],IsITypeList,Table_ExternalData_15[[#This Row],[IType]],IsDList,Table_ExternalData_15[[#Headers],[23]])</f>
        <v>0</v>
      </c>
      <c r="AB93" s="10">
        <f>SUMIFS(IsQList,IsIList,Table_ExternalData_15[[#This Row],[item_key]],IsITypeList,Table_ExternalData_15[[#This Row],[IType]],IsDList,Table_ExternalData_15[[#Headers],[24]])</f>
        <v>0</v>
      </c>
      <c r="AC93" s="10">
        <f>SUMIFS(IsQList,IsIList,Table_ExternalData_15[[#This Row],[item_key]],IsITypeList,Table_ExternalData_15[[#This Row],[IType]],IsDList,Table_ExternalData_15[[#Headers],[25]])</f>
        <v>0</v>
      </c>
      <c r="AD93" s="10">
        <f>SUMIFS(IsQList,IsIList,Table_ExternalData_15[[#This Row],[item_key]],IsITypeList,Table_ExternalData_15[[#This Row],[IType]],IsDList,Table_ExternalData_15[[#Headers],[26]])</f>
        <v>0</v>
      </c>
      <c r="AE93" s="10">
        <f>SUMIFS(IsQList,IsIList,Table_ExternalData_15[[#This Row],[item_key]],IsITypeList,Table_ExternalData_15[[#This Row],[IType]],IsDList,Table_ExternalData_15[[#Headers],[27]])</f>
        <v>0</v>
      </c>
      <c r="AF93" s="10">
        <f>SUMIFS(IsQList,IsIList,Table_ExternalData_15[[#This Row],[item_key]],IsITypeList,Table_ExternalData_15[[#This Row],[IType]],IsDList,Table_ExternalData_15[[#Headers],[28]])</f>
        <v>1</v>
      </c>
      <c r="AG93" s="10">
        <f>SUMIFS(IsQList,IsIList,Table_ExternalData_15[[#This Row],[item_key]],IsITypeList,Table_ExternalData_15[[#This Row],[IType]],IsDList,Table_ExternalData_15[[#Headers],[29]])</f>
        <v>76</v>
      </c>
      <c r="AH93" s="10">
        <f>SUMIFS(IsQList,IsIList,Table_ExternalData_15[[#This Row],[item_key]],IsITypeList,Table_ExternalData_15[[#This Row],[IType]],IsDList,Table_ExternalData_15[[#Headers],[30]])</f>
        <v>0</v>
      </c>
      <c r="AI93" s="10">
        <f>SUMIFS(IsQList,IsIList,Table_ExternalData_15[[#This Row],[item_key]],IsITypeList,Table_ExternalData_15[[#This Row],[IType]],IsDList,Table_ExternalData_15[[#Headers],[31]])</f>
        <v>10</v>
      </c>
      <c r="AJ93" s="10">
        <f>SUM(Table_ExternalData_15[[#This Row],[1]:[31]])</f>
        <v>181</v>
      </c>
    </row>
    <row r="94" spans="1:36">
      <c r="A94" s="1" t="s">
        <v>88</v>
      </c>
      <c r="B94" s="1" t="s">
        <v>783</v>
      </c>
      <c r="C94" s="1" t="s">
        <v>784</v>
      </c>
      <c r="D94" s="11" t="s">
        <v>2017</v>
      </c>
      <c r="E94" s="10">
        <f>SUMIFS(IsQList,IsIList,Table_ExternalData_15[[#This Row],[item_key]],IsITypeList,Table_ExternalData_15[[#This Row],[IType]],IsDList,Table_ExternalData_15[[#Headers],[1]])</f>
        <v>0</v>
      </c>
      <c r="F94" s="10">
        <f>SUMIFS(IsQList,IsIList,Table_ExternalData_15[[#This Row],[item_key]],IsITypeList,Table_ExternalData_15[[#This Row],[IType]],IsDList,Table_ExternalData_15[[#Headers],[2]])</f>
        <v>0</v>
      </c>
      <c r="G94" s="10">
        <f>SUMIFS(IsQList,IsIList,Table_ExternalData_15[[#This Row],[item_key]],IsITypeList,Table_ExternalData_15[[#This Row],[IType]],IsDList,Table_ExternalData_15[[#Headers],[3]])</f>
        <v>0</v>
      </c>
      <c r="H94" s="10">
        <f>SUMIFS(IsQList,IsIList,Table_ExternalData_15[[#This Row],[item_key]],IsITypeList,Table_ExternalData_15[[#This Row],[IType]],IsDList,Table_ExternalData_15[[#Headers],[4]])</f>
        <v>0</v>
      </c>
      <c r="I94" s="10">
        <f>SUMIFS(IsQList,IsIList,Table_ExternalData_15[[#This Row],[item_key]],IsITypeList,Table_ExternalData_15[[#This Row],[IType]],IsDList,Table_ExternalData_15[[#Headers],[5]])</f>
        <v>0</v>
      </c>
      <c r="J94" s="10">
        <f>SUMIFS(IsQList,IsIList,Table_ExternalData_15[[#This Row],[item_key]],IsITypeList,Table_ExternalData_15[[#This Row],[IType]],IsDList,Table_ExternalData_15[[#Headers],[6]])</f>
        <v>0</v>
      </c>
      <c r="K94" s="10">
        <f>SUMIFS(IsQList,IsIList,Table_ExternalData_15[[#This Row],[item_key]],IsITypeList,Table_ExternalData_15[[#This Row],[IType]],IsDList,Table_ExternalData_15[[#Headers],[7]])</f>
        <v>0</v>
      </c>
      <c r="L94" s="10">
        <f>SUMIFS(IsQList,IsIList,Table_ExternalData_15[[#This Row],[item_key]],IsITypeList,Table_ExternalData_15[[#This Row],[IType]],IsDList,Table_ExternalData_15[[#Headers],[8]])</f>
        <v>-18</v>
      </c>
      <c r="M94" s="10">
        <f>SUMIFS(IsQList,IsIList,Table_ExternalData_15[[#This Row],[item_key]],IsITypeList,Table_ExternalData_15[[#This Row],[IType]],IsDList,Table_ExternalData_15[[#Headers],[9]])</f>
        <v>0</v>
      </c>
      <c r="N94" s="10">
        <f>SUMIFS(IsQList,IsIList,Table_ExternalData_15[[#This Row],[item_key]],IsITypeList,Table_ExternalData_15[[#This Row],[IType]],IsDList,Table_ExternalData_15[[#Headers],[10]])</f>
        <v>0</v>
      </c>
      <c r="O94" s="10">
        <f>SUMIFS(IsQList,IsIList,Table_ExternalData_15[[#This Row],[item_key]],IsITypeList,Table_ExternalData_15[[#This Row],[IType]],IsDList,Table_ExternalData_15[[#Headers],[11]])</f>
        <v>0</v>
      </c>
      <c r="P94" s="10">
        <f>SUMIFS(IsQList,IsIList,Table_ExternalData_15[[#This Row],[item_key]],IsITypeList,Table_ExternalData_15[[#This Row],[IType]],IsDList,Table_ExternalData_15[[#Headers],[12]])</f>
        <v>0</v>
      </c>
      <c r="Q94" s="10">
        <f>SUMIFS(IsQList,IsIList,Table_ExternalData_15[[#This Row],[item_key]],IsITypeList,Table_ExternalData_15[[#This Row],[IType]],IsDList,Table_ExternalData_15[[#Headers],[13]])</f>
        <v>0</v>
      </c>
      <c r="R94" s="10">
        <f>SUMIFS(IsQList,IsIList,Table_ExternalData_15[[#This Row],[item_key]],IsITypeList,Table_ExternalData_15[[#This Row],[IType]],IsDList,Table_ExternalData_15[[#Headers],[14]])</f>
        <v>0</v>
      </c>
      <c r="S94" s="10">
        <f>SUMIFS(IsQList,IsIList,Table_ExternalData_15[[#This Row],[item_key]],IsITypeList,Table_ExternalData_15[[#This Row],[IType]],IsDList,Table_ExternalData_15[[#Headers],[15]])</f>
        <v>0</v>
      </c>
      <c r="T94" s="10">
        <f>SUMIFS(IsQList,IsIList,Table_ExternalData_15[[#This Row],[item_key]],IsITypeList,Table_ExternalData_15[[#This Row],[IType]],IsDList,Table_ExternalData_15[[#Headers],[16]])</f>
        <v>0</v>
      </c>
      <c r="U94" s="10">
        <f>SUMIFS(IsQList,IsIList,Table_ExternalData_15[[#This Row],[item_key]],IsITypeList,Table_ExternalData_15[[#This Row],[IType]],IsDList,Table_ExternalData_15[[#Headers],[17]])</f>
        <v>0</v>
      </c>
      <c r="V94" s="10">
        <f>SUMIFS(IsQList,IsIList,Table_ExternalData_15[[#This Row],[item_key]],IsITypeList,Table_ExternalData_15[[#This Row],[IType]],IsDList,Table_ExternalData_15[[#Headers],[18]])</f>
        <v>0</v>
      </c>
      <c r="W94" s="10">
        <f>SUMIFS(IsQList,IsIList,Table_ExternalData_15[[#This Row],[item_key]],IsITypeList,Table_ExternalData_15[[#This Row],[IType]],IsDList,Table_ExternalData_15[[#Headers],[19]])</f>
        <v>0</v>
      </c>
      <c r="X94" s="10">
        <f>SUMIFS(IsQList,IsIList,Table_ExternalData_15[[#This Row],[item_key]],IsITypeList,Table_ExternalData_15[[#This Row],[IType]],IsDList,Table_ExternalData_15[[#Headers],[20]])</f>
        <v>0</v>
      </c>
      <c r="Y94" s="10">
        <f>SUMIFS(IsQList,IsIList,Table_ExternalData_15[[#This Row],[item_key]],IsITypeList,Table_ExternalData_15[[#This Row],[IType]],IsDList,Table_ExternalData_15[[#Headers],[21]])</f>
        <v>0</v>
      </c>
      <c r="Z94" s="10">
        <f>SUMIFS(IsQList,IsIList,Table_ExternalData_15[[#This Row],[item_key]],IsITypeList,Table_ExternalData_15[[#This Row],[IType]],IsDList,Table_ExternalData_15[[#Headers],[22]])</f>
        <v>0</v>
      </c>
      <c r="AA94" s="10">
        <f>SUMIFS(IsQList,IsIList,Table_ExternalData_15[[#This Row],[item_key]],IsITypeList,Table_ExternalData_15[[#This Row],[IType]],IsDList,Table_ExternalData_15[[#Headers],[23]])</f>
        <v>0</v>
      </c>
      <c r="AB94" s="10">
        <f>SUMIFS(IsQList,IsIList,Table_ExternalData_15[[#This Row],[item_key]],IsITypeList,Table_ExternalData_15[[#This Row],[IType]],IsDList,Table_ExternalData_15[[#Headers],[24]])</f>
        <v>0</v>
      </c>
      <c r="AC94" s="10">
        <f>SUMIFS(IsQList,IsIList,Table_ExternalData_15[[#This Row],[item_key]],IsITypeList,Table_ExternalData_15[[#This Row],[IType]],IsDList,Table_ExternalData_15[[#Headers],[25]])</f>
        <v>0</v>
      </c>
      <c r="AD94" s="10">
        <f>SUMIFS(IsQList,IsIList,Table_ExternalData_15[[#This Row],[item_key]],IsITypeList,Table_ExternalData_15[[#This Row],[IType]],IsDList,Table_ExternalData_15[[#Headers],[26]])</f>
        <v>0</v>
      </c>
      <c r="AE94" s="10">
        <f>SUMIFS(IsQList,IsIList,Table_ExternalData_15[[#This Row],[item_key]],IsITypeList,Table_ExternalData_15[[#This Row],[IType]],IsDList,Table_ExternalData_15[[#Headers],[27]])</f>
        <v>0</v>
      </c>
      <c r="AF94" s="10">
        <f>SUMIFS(IsQList,IsIList,Table_ExternalData_15[[#This Row],[item_key]],IsITypeList,Table_ExternalData_15[[#This Row],[IType]],IsDList,Table_ExternalData_15[[#Headers],[28]])</f>
        <v>0</v>
      </c>
      <c r="AG94" s="10">
        <f>SUMIFS(IsQList,IsIList,Table_ExternalData_15[[#This Row],[item_key]],IsITypeList,Table_ExternalData_15[[#This Row],[IType]],IsDList,Table_ExternalData_15[[#Headers],[29]])</f>
        <v>0</v>
      </c>
      <c r="AH94" s="10">
        <f>SUMIFS(IsQList,IsIList,Table_ExternalData_15[[#This Row],[item_key]],IsITypeList,Table_ExternalData_15[[#This Row],[IType]],IsDList,Table_ExternalData_15[[#Headers],[30]])</f>
        <v>0</v>
      </c>
      <c r="AI94" s="10">
        <f>SUMIFS(IsQList,IsIList,Table_ExternalData_15[[#This Row],[item_key]],IsITypeList,Table_ExternalData_15[[#This Row],[IType]],IsDList,Table_ExternalData_15[[#Headers],[31]])</f>
        <v>-29</v>
      </c>
      <c r="AJ94" s="10">
        <f>SUM(Table_ExternalData_15[[#This Row],[1]:[31]])</f>
        <v>-47</v>
      </c>
    </row>
    <row r="95" spans="1:36">
      <c r="A95" s="1" t="s">
        <v>322</v>
      </c>
      <c r="B95" s="1" t="s">
        <v>785</v>
      </c>
      <c r="C95" s="1" t="s">
        <v>786</v>
      </c>
      <c r="D95" s="11" t="s">
        <v>2046</v>
      </c>
      <c r="E95" s="10">
        <f>SUMIFS(IsQList,IsIList,Table_ExternalData_15[[#This Row],[item_key]],IsITypeList,Table_ExternalData_15[[#This Row],[IType]],IsDList,Table_ExternalData_15[[#Headers],[1]])</f>
        <v>1</v>
      </c>
      <c r="F95" s="10">
        <f>SUMIFS(IsQList,IsIList,Table_ExternalData_15[[#This Row],[item_key]],IsITypeList,Table_ExternalData_15[[#This Row],[IType]],IsDList,Table_ExternalData_15[[#Headers],[2]])</f>
        <v>0</v>
      </c>
      <c r="G95" s="10">
        <f>SUMIFS(IsQList,IsIList,Table_ExternalData_15[[#This Row],[item_key]],IsITypeList,Table_ExternalData_15[[#This Row],[IType]],IsDList,Table_ExternalData_15[[#Headers],[3]])</f>
        <v>0</v>
      </c>
      <c r="H95" s="10">
        <f>SUMIFS(IsQList,IsIList,Table_ExternalData_15[[#This Row],[item_key]],IsITypeList,Table_ExternalData_15[[#This Row],[IType]],IsDList,Table_ExternalData_15[[#Headers],[4]])</f>
        <v>70</v>
      </c>
      <c r="I95" s="10">
        <f>SUMIFS(IsQList,IsIList,Table_ExternalData_15[[#This Row],[item_key]],IsITypeList,Table_ExternalData_15[[#This Row],[IType]],IsDList,Table_ExternalData_15[[#Headers],[5]])</f>
        <v>0</v>
      </c>
      <c r="J95" s="10">
        <f>SUMIFS(IsQList,IsIList,Table_ExternalData_15[[#This Row],[item_key]],IsITypeList,Table_ExternalData_15[[#This Row],[IType]],IsDList,Table_ExternalData_15[[#Headers],[6]])</f>
        <v>23</v>
      </c>
      <c r="K95" s="10">
        <f>SUMIFS(IsQList,IsIList,Table_ExternalData_15[[#This Row],[item_key]],IsITypeList,Table_ExternalData_15[[#This Row],[IType]],IsDList,Table_ExternalData_15[[#Headers],[7]])</f>
        <v>0</v>
      </c>
      <c r="L95" s="10">
        <f>SUMIFS(IsQList,IsIList,Table_ExternalData_15[[#This Row],[item_key]],IsITypeList,Table_ExternalData_15[[#This Row],[IType]],IsDList,Table_ExternalData_15[[#Headers],[8]])</f>
        <v>0</v>
      </c>
      <c r="M95" s="10">
        <f>SUMIFS(IsQList,IsIList,Table_ExternalData_15[[#This Row],[item_key]],IsITypeList,Table_ExternalData_15[[#This Row],[IType]],IsDList,Table_ExternalData_15[[#Headers],[9]])</f>
        <v>0</v>
      </c>
      <c r="N95" s="10">
        <f>SUMIFS(IsQList,IsIList,Table_ExternalData_15[[#This Row],[item_key]],IsITypeList,Table_ExternalData_15[[#This Row],[IType]],IsDList,Table_ExternalData_15[[#Headers],[10]])</f>
        <v>0</v>
      </c>
      <c r="O95" s="10">
        <f>SUMIFS(IsQList,IsIList,Table_ExternalData_15[[#This Row],[item_key]],IsITypeList,Table_ExternalData_15[[#This Row],[IType]],IsDList,Table_ExternalData_15[[#Headers],[11]])</f>
        <v>0</v>
      </c>
      <c r="P95" s="10">
        <f>SUMIFS(IsQList,IsIList,Table_ExternalData_15[[#This Row],[item_key]],IsITypeList,Table_ExternalData_15[[#This Row],[IType]],IsDList,Table_ExternalData_15[[#Headers],[12]])</f>
        <v>0</v>
      </c>
      <c r="Q95" s="10">
        <f>SUMIFS(IsQList,IsIList,Table_ExternalData_15[[#This Row],[item_key]],IsITypeList,Table_ExternalData_15[[#This Row],[IType]],IsDList,Table_ExternalData_15[[#Headers],[13]])</f>
        <v>0</v>
      </c>
      <c r="R95" s="10">
        <f>SUMIFS(IsQList,IsIList,Table_ExternalData_15[[#This Row],[item_key]],IsITypeList,Table_ExternalData_15[[#This Row],[IType]],IsDList,Table_ExternalData_15[[#Headers],[14]])</f>
        <v>0</v>
      </c>
      <c r="S95" s="10">
        <f>SUMIFS(IsQList,IsIList,Table_ExternalData_15[[#This Row],[item_key]],IsITypeList,Table_ExternalData_15[[#This Row],[IType]],IsDList,Table_ExternalData_15[[#Headers],[15]])</f>
        <v>0</v>
      </c>
      <c r="T95" s="10">
        <f>SUMIFS(IsQList,IsIList,Table_ExternalData_15[[#This Row],[item_key]],IsITypeList,Table_ExternalData_15[[#This Row],[IType]],IsDList,Table_ExternalData_15[[#Headers],[16]])</f>
        <v>0</v>
      </c>
      <c r="U95" s="10">
        <f>SUMIFS(IsQList,IsIList,Table_ExternalData_15[[#This Row],[item_key]],IsITypeList,Table_ExternalData_15[[#This Row],[IType]],IsDList,Table_ExternalData_15[[#Headers],[17]])</f>
        <v>0</v>
      </c>
      <c r="V95" s="10">
        <f>SUMIFS(IsQList,IsIList,Table_ExternalData_15[[#This Row],[item_key]],IsITypeList,Table_ExternalData_15[[#This Row],[IType]],IsDList,Table_ExternalData_15[[#Headers],[18]])</f>
        <v>0</v>
      </c>
      <c r="W95" s="10">
        <f>SUMIFS(IsQList,IsIList,Table_ExternalData_15[[#This Row],[item_key]],IsITypeList,Table_ExternalData_15[[#This Row],[IType]],IsDList,Table_ExternalData_15[[#Headers],[19]])</f>
        <v>0</v>
      </c>
      <c r="X95" s="10">
        <f>SUMIFS(IsQList,IsIList,Table_ExternalData_15[[#This Row],[item_key]],IsITypeList,Table_ExternalData_15[[#This Row],[IType]],IsDList,Table_ExternalData_15[[#Headers],[20]])</f>
        <v>0</v>
      </c>
      <c r="Y95" s="10">
        <f>SUMIFS(IsQList,IsIList,Table_ExternalData_15[[#This Row],[item_key]],IsITypeList,Table_ExternalData_15[[#This Row],[IType]],IsDList,Table_ExternalData_15[[#Headers],[21]])</f>
        <v>0</v>
      </c>
      <c r="Z95" s="10">
        <f>SUMIFS(IsQList,IsIList,Table_ExternalData_15[[#This Row],[item_key]],IsITypeList,Table_ExternalData_15[[#This Row],[IType]],IsDList,Table_ExternalData_15[[#Headers],[22]])</f>
        <v>0</v>
      </c>
      <c r="AA95" s="10">
        <f>SUMIFS(IsQList,IsIList,Table_ExternalData_15[[#This Row],[item_key]],IsITypeList,Table_ExternalData_15[[#This Row],[IType]],IsDList,Table_ExternalData_15[[#Headers],[23]])</f>
        <v>0</v>
      </c>
      <c r="AB95" s="10">
        <f>SUMIFS(IsQList,IsIList,Table_ExternalData_15[[#This Row],[item_key]],IsITypeList,Table_ExternalData_15[[#This Row],[IType]],IsDList,Table_ExternalData_15[[#Headers],[24]])</f>
        <v>0</v>
      </c>
      <c r="AC95" s="10">
        <f>SUMIFS(IsQList,IsIList,Table_ExternalData_15[[#This Row],[item_key]],IsITypeList,Table_ExternalData_15[[#This Row],[IType]],IsDList,Table_ExternalData_15[[#Headers],[25]])</f>
        <v>0</v>
      </c>
      <c r="AD95" s="10">
        <f>SUMIFS(IsQList,IsIList,Table_ExternalData_15[[#This Row],[item_key]],IsITypeList,Table_ExternalData_15[[#This Row],[IType]],IsDList,Table_ExternalData_15[[#Headers],[26]])</f>
        <v>0</v>
      </c>
      <c r="AE95" s="10">
        <f>SUMIFS(IsQList,IsIList,Table_ExternalData_15[[#This Row],[item_key]],IsITypeList,Table_ExternalData_15[[#This Row],[IType]],IsDList,Table_ExternalData_15[[#Headers],[27]])</f>
        <v>0</v>
      </c>
      <c r="AF95" s="10">
        <f>SUMIFS(IsQList,IsIList,Table_ExternalData_15[[#This Row],[item_key]],IsITypeList,Table_ExternalData_15[[#This Row],[IType]],IsDList,Table_ExternalData_15[[#Headers],[28]])</f>
        <v>1</v>
      </c>
      <c r="AG95" s="10">
        <f>SUMIFS(IsQList,IsIList,Table_ExternalData_15[[#This Row],[item_key]],IsITypeList,Table_ExternalData_15[[#This Row],[IType]],IsDList,Table_ExternalData_15[[#Headers],[29]])</f>
        <v>76</v>
      </c>
      <c r="AH95" s="10">
        <f>SUMIFS(IsQList,IsIList,Table_ExternalData_15[[#This Row],[item_key]],IsITypeList,Table_ExternalData_15[[#This Row],[IType]],IsDList,Table_ExternalData_15[[#Headers],[30]])</f>
        <v>0</v>
      </c>
      <c r="AI95" s="10">
        <f>SUMIFS(IsQList,IsIList,Table_ExternalData_15[[#This Row],[item_key]],IsITypeList,Table_ExternalData_15[[#This Row],[IType]],IsDList,Table_ExternalData_15[[#Headers],[31]])</f>
        <v>10</v>
      </c>
      <c r="AJ95" s="10">
        <f>SUM(Table_ExternalData_15[[#This Row],[1]:[31]])</f>
        <v>181</v>
      </c>
    </row>
    <row r="96" spans="1:36">
      <c r="A96" s="1" t="s">
        <v>322</v>
      </c>
      <c r="B96" s="1" t="s">
        <v>785</v>
      </c>
      <c r="C96" s="1" t="s">
        <v>786</v>
      </c>
      <c r="D96" s="11" t="s">
        <v>2017</v>
      </c>
      <c r="E96" s="10">
        <f>SUMIFS(IsQList,IsIList,Table_ExternalData_15[[#This Row],[item_key]],IsITypeList,Table_ExternalData_15[[#This Row],[IType]],IsDList,Table_ExternalData_15[[#Headers],[1]])</f>
        <v>0</v>
      </c>
      <c r="F96" s="10">
        <f>SUMIFS(IsQList,IsIList,Table_ExternalData_15[[#This Row],[item_key]],IsITypeList,Table_ExternalData_15[[#This Row],[IType]],IsDList,Table_ExternalData_15[[#Headers],[2]])</f>
        <v>0</v>
      </c>
      <c r="G96" s="10">
        <f>SUMIFS(IsQList,IsIList,Table_ExternalData_15[[#This Row],[item_key]],IsITypeList,Table_ExternalData_15[[#This Row],[IType]],IsDList,Table_ExternalData_15[[#Headers],[3]])</f>
        <v>0</v>
      </c>
      <c r="H96" s="10">
        <f>SUMIFS(IsQList,IsIList,Table_ExternalData_15[[#This Row],[item_key]],IsITypeList,Table_ExternalData_15[[#This Row],[IType]],IsDList,Table_ExternalData_15[[#Headers],[4]])</f>
        <v>0</v>
      </c>
      <c r="I96" s="10">
        <f>SUMIFS(IsQList,IsIList,Table_ExternalData_15[[#This Row],[item_key]],IsITypeList,Table_ExternalData_15[[#This Row],[IType]],IsDList,Table_ExternalData_15[[#Headers],[5]])</f>
        <v>0</v>
      </c>
      <c r="J96" s="10">
        <f>SUMIFS(IsQList,IsIList,Table_ExternalData_15[[#This Row],[item_key]],IsITypeList,Table_ExternalData_15[[#This Row],[IType]],IsDList,Table_ExternalData_15[[#Headers],[6]])</f>
        <v>0</v>
      </c>
      <c r="K96" s="10">
        <f>SUMIFS(IsQList,IsIList,Table_ExternalData_15[[#This Row],[item_key]],IsITypeList,Table_ExternalData_15[[#This Row],[IType]],IsDList,Table_ExternalData_15[[#Headers],[7]])</f>
        <v>0</v>
      </c>
      <c r="L96" s="10">
        <f>SUMIFS(IsQList,IsIList,Table_ExternalData_15[[#This Row],[item_key]],IsITypeList,Table_ExternalData_15[[#This Row],[IType]],IsDList,Table_ExternalData_15[[#Headers],[8]])</f>
        <v>-2</v>
      </c>
      <c r="M96" s="10">
        <f>SUMIFS(IsQList,IsIList,Table_ExternalData_15[[#This Row],[item_key]],IsITypeList,Table_ExternalData_15[[#This Row],[IType]],IsDList,Table_ExternalData_15[[#Headers],[9]])</f>
        <v>0</v>
      </c>
      <c r="N96" s="10">
        <f>SUMIFS(IsQList,IsIList,Table_ExternalData_15[[#This Row],[item_key]],IsITypeList,Table_ExternalData_15[[#This Row],[IType]],IsDList,Table_ExternalData_15[[#Headers],[10]])</f>
        <v>0</v>
      </c>
      <c r="O96" s="10">
        <f>SUMIFS(IsQList,IsIList,Table_ExternalData_15[[#This Row],[item_key]],IsITypeList,Table_ExternalData_15[[#This Row],[IType]],IsDList,Table_ExternalData_15[[#Headers],[11]])</f>
        <v>0</v>
      </c>
      <c r="P96" s="10">
        <f>SUMIFS(IsQList,IsIList,Table_ExternalData_15[[#This Row],[item_key]],IsITypeList,Table_ExternalData_15[[#This Row],[IType]],IsDList,Table_ExternalData_15[[#Headers],[12]])</f>
        <v>0</v>
      </c>
      <c r="Q96" s="10">
        <f>SUMIFS(IsQList,IsIList,Table_ExternalData_15[[#This Row],[item_key]],IsITypeList,Table_ExternalData_15[[#This Row],[IType]],IsDList,Table_ExternalData_15[[#Headers],[13]])</f>
        <v>0</v>
      </c>
      <c r="R96" s="10">
        <f>SUMIFS(IsQList,IsIList,Table_ExternalData_15[[#This Row],[item_key]],IsITypeList,Table_ExternalData_15[[#This Row],[IType]],IsDList,Table_ExternalData_15[[#Headers],[14]])</f>
        <v>0</v>
      </c>
      <c r="S96" s="10">
        <f>SUMIFS(IsQList,IsIList,Table_ExternalData_15[[#This Row],[item_key]],IsITypeList,Table_ExternalData_15[[#This Row],[IType]],IsDList,Table_ExternalData_15[[#Headers],[15]])</f>
        <v>0</v>
      </c>
      <c r="T96" s="10">
        <f>SUMIFS(IsQList,IsIList,Table_ExternalData_15[[#This Row],[item_key]],IsITypeList,Table_ExternalData_15[[#This Row],[IType]],IsDList,Table_ExternalData_15[[#Headers],[16]])</f>
        <v>0</v>
      </c>
      <c r="U96" s="10">
        <f>SUMIFS(IsQList,IsIList,Table_ExternalData_15[[#This Row],[item_key]],IsITypeList,Table_ExternalData_15[[#This Row],[IType]],IsDList,Table_ExternalData_15[[#Headers],[17]])</f>
        <v>0</v>
      </c>
      <c r="V96" s="10">
        <f>SUMIFS(IsQList,IsIList,Table_ExternalData_15[[#This Row],[item_key]],IsITypeList,Table_ExternalData_15[[#This Row],[IType]],IsDList,Table_ExternalData_15[[#Headers],[18]])</f>
        <v>0</v>
      </c>
      <c r="W96" s="10">
        <f>SUMIFS(IsQList,IsIList,Table_ExternalData_15[[#This Row],[item_key]],IsITypeList,Table_ExternalData_15[[#This Row],[IType]],IsDList,Table_ExternalData_15[[#Headers],[19]])</f>
        <v>0</v>
      </c>
      <c r="X96" s="10">
        <f>SUMIFS(IsQList,IsIList,Table_ExternalData_15[[#This Row],[item_key]],IsITypeList,Table_ExternalData_15[[#This Row],[IType]],IsDList,Table_ExternalData_15[[#Headers],[20]])</f>
        <v>0</v>
      </c>
      <c r="Y96" s="10">
        <f>SUMIFS(IsQList,IsIList,Table_ExternalData_15[[#This Row],[item_key]],IsITypeList,Table_ExternalData_15[[#This Row],[IType]],IsDList,Table_ExternalData_15[[#Headers],[21]])</f>
        <v>0</v>
      </c>
      <c r="Z96" s="10">
        <f>SUMIFS(IsQList,IsIList,Table_ExternalData_15[[#This Row],[item_key]],IsITypeList,Table_ExternalData_15[[#This Row],[IType]],IsDList,Table_ExternalData_15[[#Headers],[22]])</f>
        <v>0</v>
      </c>
      <c r="AA96" s="10">
        <f>SUMIFS(IsQList,IsIList,Table_ExternalData_15[[#This Row],[item_key]],IsITypeList,Table_ExternalData_15[[#This Row],[IType]],IsDList,Table_ExternalData_15[[#Headers],[23]])</f>
        <v>0</v>
      </c>
      <c r="AB96" s="10">
        <f>SUMIFS(IsQList,IsIList,Table_ExternalData_15[[#This Row],[item_key]],IsITypeList,Table_ExternalData_15[[#This Row],[IType]],IsDList,Table_ExternalData_15[[#Headers],[24]])</f>
        <v>0</v>
      </c>
      <c r="AC96" s="10">
        <f>SUMIFS(IsQList,IsIList,Table_ExternalData_15[[#This Row],[item_key]],IsITypeList,Table_ExternalData_15[[#This Row],[IType]],IsDList,Table_ExternalData_15[[#Headers],[25]])</f>
        <v>0</v>
      </c>
      <c r="AD96" s="10">
        <f>SUMIFS(IsQList,IsIList,Table_ExternalData_15[[#This Row],[item_key]],IsITypeList,Table_ExternalData_15[[#This Row],[IType]],IsDList,Table_ExternalData_15[[#Headers],[26]])</f>
        <v>0</v>
      </c>
      <c r="AE96" s="10">
        <f>SUMIFS(IsQList,IsIList,Table_ExternalData_15[[#This Row],[item_key]],IsITypeList,Table_ExternalData_15[[#This Row],[IType]],IsDList,Table_ExternalData_15[[#Headers],[27]])</f>
        <v>0</v>
      </c>
      <c r="AF96" s="10">
        <f>SUMIFS(IsQList,IsIList,Table_ExternalData_15[[#This Row],[item_key]],IsITypeList,Table_ExternalData_15[[#This Row],[IType]],IsDList,Table_ExternalData_15[[#Headers],[28]])</f>
        <v>0</v>
      </c>
      <c r="AG96" s="10">
        <f>SUMIFS(IsQList,IsIList,Table_ExternalData_15[[#This Row],[item_key]],IsITypeList,Table_ExternalData_15[[#This Row],[IType]],IsDList,Table_ExternalData_15[[#Headers],[29]])</f>
        <v>0</v>
      </c>
      <c r="AH96" s="10">
        <f>SUMIFS(IsQList,IsIList,Table_ExternalData_15[[#This Row],[item_key]],IsITypeList,Table_ExternalData_15[[#This Row],[IType]],IsDList,Table_ExternalData_15[[#Headers],[30]])</f>
        <v>0</v>
      </c>
      <c r="AI96" s="10">
        <f>SUMIFS(IsQList,IsIList,Table_ExternalData_15[[#This Row],[item_key]],IsITypeList,Table_ExternalData_15[[#This Row],[IType]],IsDList,Table_ExternalData_15[[#Headers],[31]])</f>
        <v>-1</v>
      </c>
      <c r="AJ96" s="10">
        <f>SUM(Table_ExternalData_15[[#This Row],[1]:[31]])</f>
        <v>-3</v>
      </c>
    </row>
    <row r="97" spans="1:36">
      <c r="A97" s="1" t="s">
        <v>323</v>
      </c>
      <c r="B97" s="1" t="s">
        <v>787</v>
      </c>
      <c r="C97" s="1" t="s">
        <v>788</v>
      </c>
      <c r="D97" s="11" t="s">
        <v>2046</v>
      </c>
      <c r="E97" s="10">
        <f>SUMIFS(IsQList,IsIList,Table_ExternalData_15[[#This Row],[item_key]],IsITypeList,Table_ExternalData_15[[#This Row],[IType]],IsDList,Table_ExternalData_15[[#Headers],[1]])</f>
        <v>2</v>
      </c>
      <c r="F97" s="10">
        <f>SUMIFS(IsQList,IsIList,Table_ExternalData_15[[#This Row],[item_key]],IsITypeList,Table_ExternalData_15[[#This Row],[IType]],IsDList,Table_ExternalData_15[[#Headers],[2]])</f>
        <v>0</v>
      </c>
      <c r="G97" s="10">
        <f>SUMIFS(IsQList,IsIList,Table_ExternalData_15[[#This Row],[item_key]],IsITypeList,Table_ExternalData_15[[#This Row],[IType]],IsDList,Table_ExternalData_15[[#Headers],[3]])</f>
        <v>0</v>
      </c>
      <c r="H97" s="10">
        <f>SUMIFS(IsQList,IsIList,Table_ExternalData_15[[#This Row],[item_key]],IsITypeList,Table_ExternalData_15[[#This Row],[IType]],IsDList,Table_ExternalData_15[[#Headers],[4]])</f>
        <v>140</v>
      </c>
      <c r="I97" s="10">
        <f>SUMIFS(IsQList,IsIList,Table_ExternalData_15[[#This Row],[item_key]],IsITypeList,Table_ExternalData_15[[#This Row],[IType]],IsDList,Table_ExternalData_15[[#Headers],[5]])</f>
        <v>0</v>
      </c>
      <c r="J97" s="10">
        <f>SUMIFS(IsQList,IsIList,Table_ExternalData_15[[#This Row],[item_key]],IsITypeList,Table_ExternalData_15[[#This Row],[IType]],IsDList,Table_ExternalData_15[[#Headers],[6]])</f>
        <v>46</v>
      </c>
      <c r="K97" s="10">
        <f>SUMIFS(IsQList,IsIList,Table_ExternalData_15[[#This Row],[item_key]],IsITypeList,Table_ExternalData_15[[#This Row],[IType]],IsDList,Table_ExternalData_15[[#Headers],[7]])</f>
        <v>0</v>
      </c>
      <c r="L97" s="10">
        <f>SUMIFS(IsQList,IsIList,Table_ExternalData_15[[#This Row],[item_key]],IsITypeList,Table_ExternalData_15[[#This Row],[IType]],IsDList,Table_ExternalData_15[[#Headers],[8]])</f>
        <v>0</v>
      </c>
      <c r="M97" s="10">
        <f>SUMIFS(IsQList,IsIList,Table_ExternalData_15[[#This Row],[item_key]],IsITypeList,Table_ExternalData_15[[#This Row],[IType]],IsDList,Table_ExternalData_15[[#Headers],[9]])</f>
        <v>0</v>
      </c>
      <c r="N97" s="10">
        <f>SUMIFS(IsQList,IsIList,Table_ExternalData_15[[#This Row],[item_key]],IsITypeList,Table_ExternalData_15[[#This Row],[IType]],IsDList,Table_ExternalData_15[[#Headers],[10]])</f>
        <v>0</v>
      </c>
      <c r="O97" s="10">
        <f>SUMIFS(IsQList,IsIList,Table_ExternalData_15[[#This Row],[item_key]],IsITypeList,Table_ExternalData_15[[#This Row],[IType]],IsDList,Table_ExternalData_15[[#Headers],[11]])</f>
        <v>0</v>
      </c>
      <c r="P97" s="10">
        <f>SUMIFS(IsQList,IsIList,Table_ExternalData_15[[#This Row],[item_key]],IsITypeList,Table_ExternalData_15[[#This Row],[IType]],IsDList,Table_ExternalData_15[[#Headers],[12]])</f>
        <v>0</v>
      </c>
      <c r="Q97" s="10">
        <f>SUMIFS(IsQList,IsIList,Table_ExternalData_15[[#This Row],[item_key]],IsITypeList,Table_ExternalData_15[[#This Row],[IType]],IsDList,Table_ExternalData_15[[#Headers],[13]])</f>
        <v>0</v>
      </c>
      <c r="R97" s="10">
        <f>SUMIFS(IsQList,IsIList,Table_ExternalData_15[[#This Row],[item_key]],IsITypeList,Table_ExternalData_15[[#This Row],[IType]],IsDList,Table_ExternalData_15[[#Headers],[14]])</f>
        <v>0</v>
      </c>
      <c r="S97" s="10">
        <f>SUMIFS(IsQList,IsIList,Table_ExternalData_15[[#This Row],[item_key]],IsITypeList,Table_ExternalData_15[[#This Row],[IType]],IsDList,Table_ExternalData_15[[#Headers],[15]])</f>
        <v>0</v>
      </c>
      <c r="T97" s="10">
        <f>SUMIFS(IsQList,IsIList,Table_ExternalData_15[[#This Row],[item_key]],IsITypeList,Table_ExternalData_15[[#This Row],[IType]],IsDList,Table_ExternalData_15[[#Headers],[16]])</f>
        <v>0</v>
      </c>
      <c r="U97" s="10">
        <f>SUMIFS(IsQList,IsIList,Table_ExternalData_15[[#This Row],[item_key]],IsITypeList,Table_ExternalData_15[[#This Row],[IType]],IsDList,Table_ExternalData_15[[#Headers],[17]])</f>
        <v>0</v>
      </c>
      <c r="V97" s="10">
        <f>SUMIFS(IsQList,IsIList,Table_ExternalData_15[[#This Row],[item_key]],IsITypeList,Table_ExternalData_15[[#This Row],[IType]],IsDList,Table_ExternalData_15[[#Headers],[18]])</f>
        <v>0</v>
      </c>
      <c r="W97" s="10">
        <f>SUMIFS(IsQList,IsIList,Table_ExternalData_15[[#This Row],[item_key]],IsITypeList,Table_ExternalData_15[[#This Row],[IType]],IsDList,Table_ExternalData_15[[#Headers],[19]])</f>
        <v>0</v>
      </c>
      <c r="X97" s="10">
        <f>SUMIFS(IsQList,IsIList,Table_ExternalData_15[[#This Row],[item_key]],IsITypeList,Table_ExternalData_15[[#This Row],[IType]],IsDList,Table_ExternalData_15[[#Headers],[20]])</f>
        <v>0</v>
      </c>
      <c r="Y97" s="10">
        <f>SUMIFS(IsQList,IsIList,Table_ExternalData_15[[#This Row],[item_key]],IsITypeList,Table_ExternalData_15[[#This Row],[IType]],IsDList,Table_ExternalData_15[[#Headers],[21]])</f>
        <v>0</v>
      </c>
      <c r="Z97" s="10">
        <f>SUMIFS(IsQList,IsIList,Table_ExternalData_15[[#This Row],[item_key]],IsITypeList,Table_ExternalData_15[[#This Row],[IType]],IsDList,Table_ExternalData_15[[#Headers],[22]])</f>
        <v>0</v>
      </c>
      <c r="AA97" s="10">
        <f>SUMIFS(IsQList,IsIList,Table_ExternalData_15[[#This Row],[item_key]],IsITypeList,Table_ExternalData_15[[#This Row],[IType]],IsDList,Table_ExternalData_15[[#Headers],[23]])</f>
        <v>0</v>
      </c>
      <c r="AB97" s="10">
        <f>SUMIFS(IsQList,IsIList,Table_ExternalData_15[[#This Row],[item_key]],IsITypeList,Table_ExternalData_15[[#This Row],[IType]],IsDList,Table_ExternalData_15[[#Headers],[24]])</f>
        <v>0</v>
      </c>
      <c r="AC97" s="10">
        <f>SUMIFS(IsQList,IsIList,Table_ExternalData_15[[#This Row],[item_key]],IsITypeList,Table_ExternalData_15[[#This Row],[IType]],IsDList,Table_ExternalData_15[[#Headers],[25]])</f>
        <v>0</v>
      </c>
      <c r="AD97" s="10">
        <f>SUMIFS(IsQList,IsIList,Table_ExternalData_15[[#This Row],[item_key]],IsITypeList,Table_ExternalData_15[[#This Row],[IType]],IsDList,Table_ExternalData_15[[#Headers],[26]])</f>
        <v>0</v>
      </c>
      <c r="AE97" s="10">
        <f>SUMIFS(IsQList,IsIList,Table_ExternalData_15[[#This Row],[item_key]],IsITypeList,Table_ExternalData_15[[#This Row],[IType]],IsDList,Table_ExternalData_15[[#Headers],[27]])</f>
        <v>0</v>
      </c>
      <c r="AF97" s="10">
        <f>SUMIFS(IsQList,IsIList,Table_ExternalData_15[[#This Row],[item_key]],IsITypeList,Table_ExternalData_15[[#This Row],[IType]],IsDList,Table_ExternalData_15[[#Headers],[28]])</f>
        <v>2</v>
      </c>
      <c r="AG97" s="10">
        <f>SUMIFS(IsQList,IsIList,Table_ExternalData_15[[#This Row],[item_key]],IsITypeList,Table_ExternalData_15[[#This Row],[IType]],IsDList,Table_ExternalData_15[[#Headers],[29]])</f>
        <v>152</v>
      </c>
      <c r="AH97" s="10">
        <f>SUMIFS(IsQList,IsIList,Table_ExternalData_15[[#This Row],[item_key]],IsITypeList,Table_ExternalData_15[[#This Row],[IType]],IsDList,Table_ExternalData_15[[#Headers],[30]])</f>
        <v>0</v>
      </c>
      <c r="AI97" s="10">
        <f>SUMIFS(IsQList,IsIList,Table_ExternalData_15[[#This Row],[item_key]],IsITypeList,Table_ExternalData_15[[#This Row],[IType]],IsDList,Table_ExternalData_15[[#Headers],[31]])</f>
        <v>20</v>
      </c>
      <c r="AJ97" s="10">
        <f>SUM(Table_ExternalData_15[[#This Row],[1]:[31]])</f>
        <v>362</v>
      </c>
    </row>
    <row r="98" spans="1:36">
      <c r="A98" s="1" t="s">
        <v>2084</v>
      </c>
      <c r="B98" s="1" t="s">
        <v>2435</v>
      </c>
      <c r="C98" s="1" t="s">
        <v>2436</v>
      </c>
      <c r="D98" s="11" t="s">
        <v>2046</v>
      </c>
      <c r="E98" s="10">
        <f>SUMIFS(IsQList,IsIList,Table_ExternalData_15[[#This Row],[item_key]],IsITypeList,Table_ExternalData_15[[#This Row],[IType]],IsDList,Table_ExternalData_15[[#Headers],[1]])</f>
        <v>1</v>
      </c>
      <c r="F98" s="10">
        <f>SUMIFS(IsQList,IsIList,Table_ExternalData_15[[#This Row],[item_key]],IsITypeList,Table_ExternalData_15[[#This Row],[IType]],IsDList,Table_ExternalData_15[[#Headers],[2]])</f>
        <v>0</v>
      </c>
      <c r="G98" s="10">
        <f>SUMIFS(IsQList,IsIList,Table_ExternalData_15[[#This Row],[item_key]],IsITypeList,Table_ExternalData_15[[#This Row],[IType]],IsDList,Table_ExternalData_15[[#Headers],[3]])</f>
        <v>0</v>
      </c>
      <c r="H98" s="10">
        <f>SUMIFS(IsQList,IsIList,Table_ExternalData_15[[#This Row],[item_key]],IsITypeList,Table_ExternalData_15[[#This Row],[IType]],IsDList,Table_ExternalData_15[[#Headers],[4]])</f>
        <v>70</v>
      </c>
      <c r="I98" s="10">
        <f>SUMIFS(IsQList,IsIList,Table_ExternalData_15[[#This Row],[item_key]],IsITypeList,Table_ExternalData_15[[#This Row],[IType]],IsDList,Table_ExternalData_15[[#Headers],[5]])</f>
        <v>0</v>
      </c>
      <c r="J98" s="10">
        <f>SUMIFS(IsQList,IsIList,Table_ExternalData_15[[#This Row],[item_key]],IsITypeList,Table_ExternalData_15[[#This Row],[IType]],IsDList,Table_ExternalData_15[[#Headers],[6]])</f>
        <v>23</v>
      </c>
      <c r="K98" s="10">
        <f>SUMIFS(IsQList,IsIList,Table_ExternalData_15[[#This Row],[item_key]],IsITypeList,Table_ExternalData_15[[#This Row],[IType]],IsDList,Table_ExternalData_15[[#Headers],[7]])</f>
        <v>0</v>
      </c>
      <c r="L98" s="10">
        <f>SUMIFS(IsQList,IsIList,Table_ExternalData_15[[#This Row],[item_key]],IsITypeList,Table_ExternalData_15[[#This Row],[IType]],IsDList,Table_ExternalData_15[[#Headers],[8]])</f>
        <v>0</v>
      </c>
      <c r="M98" s="10">
        <f>SUMIFS(IsQList,IsIList,Table_ExternalData_15[[#This Row],[item_key]],IsITypeList,Table_ExternalData_15[[#This Row],[IType]],IsDList,Table_ExternalData_15[[#Headers],[9]])</f>
        <v>0</v>
      </c>
      <c r="N98" s="10">
        <f>SUMIFS(IsQList,IsIList,Table_ExternalData_15[[#This Row],[item_key]],IsITypeList,Table_ExternalData_15[[#This Row],[IType]],IsDList,Table_ExternalData_15[[#Headers],[10]])</f>
        <v>0</v>
      </c>
      <c r="O98" s="10">
        <f>SUMIFS(IsQList,IsIList,Table_ExternalData_15[[#This Row],[item_key]],IsITypeList,Table_ExternalData_15[[#This Row],[IType]],IsDList,Table_ExternalData_15[[#Headers],[11]])</f>
        <v>0</v>
      </c>
      <c r="P98" s="10">
        <f>SUMIFS(IsQList,IsIList,Table_ExternalData_15[[#This Row],[item_key]],IsITypeList,Table_ExternalData_15[[#This Row],[IType]],IsDList,Table_ExternalData_15[[#Headers],[12]])</f>
        <v>0</v>
      </c>
      <c r="Q98" s="10">
        <f>SUMIFS(IsQList,IsIList,Table_ExternalData_15[[#This Row],[item_key]],IsITypeList,Table_ExternalData_15[[#This Row],[IType]],IsDList,Table_ExternalData_15[[#Headers],[13]])</f>
        <v>0</v>
      </c>
      <c r="R98" s="10">
        <f>SUMIFS(IsQList,IsIList,Table_ExternalData_15[[#This Row],[item_key]],IsITypeList,Table_ExternalData_15[[#This Row],[IType]],IsDList,Table_ExternalData_15[[#Headers],[14]])</f>
        <v>0</v>
      </c>
      <c r="S98" s="10">
        <f>SUMIFS(IsQList,IsIList,Table_ExternalData_15[[#This Row],[item_key]],IsITypeList,Table_ExternalData_15[[#This Row],[IType]],IsDList,Table_ExternalData_15[[#Headers],[15]])</f>
        <v>0</v>
      </c>
      <c r="T98" s="10">
        <f>SUMIFS(IsQList,IsIList,Table_ExternalData_15[[#This Row],[item_key]],IsITypeList,Table_ExternalData_15[[#This Row],[IType]],IsDList,Table_ExternalData_15[[#Headers],[16]])</f>
        <v>0</v>
      </c>
      <c r="U98" s="10">
        <f>SUMIFS(IsQList,IsIList,Table_ExternalData_15[[#This Row],[item_key]],IsITypeList,Table_ExternalData_15[[#This Row],[IType]],IsDList,Table_ExternalData_15[[#Headers],[17]])</f>
        <v>0</v>
      </c>
      <c r="V98" s="10">
        <f>SUMIFS(IsQList,IsIList,Table_ExternalData_15[[#This Row],[item_key]],IsITypeList,Table_ExternalData_15[[#This Row],[IType]],IsDList,Table_ExternalData_15[[#Headers],[18]])</f>
        <v>0</v>
      </c>
      <c r="W98" s="10">
        <f>SUMIFS(IsQList,IsIList,Table_ExternalData_15[[#This Row],[item_key]],IsITypeList,Table_ExternalData_15[[#This Row],[IType]],IsDList,Table_ExternalData_15[[#Headers],[19]])</f>
        <v>0</v>
      </c>
      <c r="X98" s="10">
        <f>SUMIFS(IsQList,IsIList,Table_ExternalData_15[[#This Row],[item_key]],IsITypeList,Table_ExternalData_15[[#This Row],[IType]],IsDList,Table_ExternalData_15[[#Headers],[20]])</f>
        <v>0</v>
      </c>
      <c r="Y98" s="10">
        <f>SUMIFS(IsQList,IsIList,Table_ExternalData_15[[#This Row],[item_key]],IsITypeList,Table_ExternalData_15[[#This Row],[IType]],IsDList,Table_ExternalData_15[[#Headers],[21]])</f>
        <v>0</v>
      </c>
      <c r="Z98" s="10">
        <f>SUMIFS(IsQList,IsIList,Table_ExternalData_15[[#This Row],[item_key]],IsITypeList,Table_ExternalData_15[[#This Row],[IType]],IsDList,Table_ExternalData_15[[#Headers],[22]])</f>
        <v>0</v>
      </c>
      <c r="AA98" s="10">
        <f>SUMIFS(IsQList,IsIList,Table_ExternalData_15[[#This Row],[item_key]],IsITypeList,Table_ExternalData_15[[#This Row],[IType]],IsDList,Table_ExternalData_15[[#Headers],[23]])</f>
        <v>0</v>
      </c>
      <c r="AB98" s="10">
        <f>SUMIFS(IsQList,IsIList,Table_ExternalData_15[[#This Row],[item_key]],IsITypeList,Table_ExternalData_15[[#This Row],[IType]],IsDList,Table_ExternalData_15[[#Headers],[24]])</f>
        <v>0</v>
      </c>
      <c r="AC98" s="10">
        <f>SUMIFS(IsQList,IsIList,Table_ExternalData_15[[#This Row],[item_key]],IsITypeList,Table_ExternalData_15[[#This Row],[IType]],IsDList,Table_ExternalData_15[[#Headers],[25]])</f>
        <v>0</v>
      </c>
      <c r="AD98" s="10">
        <f>SUMIFS(IsQList,IsIList,Table_ExternalData_15[[#This Row],[item_key]],IsITypeList,Table_ExternalData_15[[#This Row],[IType]],IsDList,Table_ExternalData_15[[#Headers],[26]])</f>
        <v>0</v>
      </c>
      <c r="AE98" s="10">
        <f>SUMIFS(IsQList,IsIList,Table_ExternalData_15[[#This Row],[item_key]],IsITypeList,Table_ExternalData_15[[#This Row],[IType]],IsDList,Table_ExternalData_15[[#Headers],[27]])</f>
        <v>0</v>
      </c>
      <c r="AF98" s="10">
        <f>SUMIFS(IsQList,IsIList,Table_ExternalData_15[[#This Row],[item_key]],IsITypeList,Table_ExternalData_15[[#This Row],[IType]],IsDList,Table_ExternalData_15[[#Headers],[28]])</f>
        <v>1</v>
      </c>
      <c r="AG98" s="10">
        <f>SUMIFS(IsQList,IsIList,Table_ExternalData_15[[#This Row],[item_key]],IsITypeList,Table_ExternalData_15[[#This Row],[IType]],IsDList,Table_ExternalData_15[[#Headers],[29]])</f>
        <v>76</v>
      </c>
      <c r="AH98" s="10">
        <f>SUMIFS(IsQList,IsIList,Table_ExternalData_15[[#This Row],[item_key]],IsITypeList,Table_ExternalData_15[[#This Row],[IType]],IsDList,Table_ExternalData_15[[#Headers],[30]])</f>
        <v>0</v>
      </c>
      <c r="AI98" s="10">
        <f>SUMIFS(IsQList,IsIList,Table_ExternalData_15[[#This Row],[item_key]],IsITypeList,Table_ExternalData_15[[#This Row],[IType]],IsDList,Table_ExternalData_15[[#Headers],[31]])</f>
        <v>10</v>
      </c>
      <c r="AJ98" s="10">
        <f>SUM(Table_ExternalData_15[[#This Row],[1]:[31]])</f>
        <v>181</v>
      </c>
    </row>
    <row r="99" spans="1:36">
      <c r="A99" s="1" t="s">
        <v>90</v>
      </c>
      <c r="B99" s="1" t="s">
        <v>1064</v>
      </c>
      <c r="C99" s="1" t="s">
        <v>1065</v>
      </c>
      <c r="D99" s="11" t="s">
        <v>2046</v>
      </c>
      <c r="E99" s="10">
        <f>SUMIFS(IsQList,IsIList,Table_ExternalData_15[[#This Row],[item_key]],IsITypeList,Table_ExternalData_15[[#This Row],[IType]],IsDList,Table_ExternalData_15[[#Headers],[1]])</f>
        <v>1</v>
      </c>
      <c r="F99" s="10">
        <f>SUMIFS(IsQList,IsIList,Table_ExternalData_15[[#This Row],[item_key]],IsITypeList,Table_ExternalData_15[[#This Row],[IType]],IsDList,Table_ExternalData_15[[#Headers],[2]])</f>
        <v>0</v>
      </c>
      <c r="G99" s="10">
        <f>SUMIFS(IsQList,IsIList,Table_ExternalData_15[[#This Row],[item_key]],IsITypeList,Table_ExternalData_15[[#This Row],[IType]],IsDList,Table_ExternalData_15[[#Headers],[3]])</f>
        <v>0</v>
      </c>
      <c r="H99" s="10">
        <f>SUMIFS(IsQList,IsIList,Table_ExternalData_15[[#This Row],[item_key]],IsITypeList,Table_ExternalData_15[[#This Row],[IType]],IsDList,Table_ExternalData_15[[#Headers],[4]])</f>
        <v>70</v>
      </c>
      <c r="I99" s="10">
        <f>SUMIFS(IsQList,IsIList,Table_ExternalData_15[[#This Row],[item_key]],IsITypeList,Table_ExternalData_15[[#This Row],[IType]],IsDList,Table_ExternalData_15[[#Headers],[5]])</f>
        <v>0</v>
      </c>
      <c r="J99" s="10">
        <f>SUMIFS(IsQList,IsIList,Table_ExternalData_15[[#This Row],[item_key]],IsITypeList,Table_ExternalData_15[[#This Row],[IType]],IsDList,Table_ExternalData_15[[#Headers],[6]])</f>
        <v>23</v>
      </c>
      <c r="K99" s="10">
        <f>SUMIFS(IsQList,IsIList,Table_ExternalData_15[[#This Row],[item_key]],IsITypeList,Table_ExternalData_15[[#This Row],[IType]],IsDList,Table_ExternalData_15[[#Headers],[7]])</f>
        <v>0</v>
      </c>
      <c r="L99" s="10">
        <f>SUMIFS(IsQList,IsIList,Table_ExternalData_15[[#This Row],[item_key]],IsITypeList,Table_ExternalData_15[[#This Row],[IType]],IsDList,Table_ExternalData_15[[#Headers],[8]])</f>
        <v>0</v>
      </c>
      <c r="M99" s="10">
        <f>SUMIFS(IsQList,IsIList,Table_ExternalData_15[[#This Row],[item_key]],IsITypeList,Table_ExternalData_15[[#This Row],[IType]],IsDList,Table_ExternalData_15[[#Headers],[9]])</f>
        <v>0</v>
      </c>
      <c r="N99" s="10">
        <f>SUMIFS(IsQList,IsIList,Table_ExternalData_15[[#This Row],[item_key]],IsITypeList,Table_ExternalData_15[[#This Row],[IType]],IsDList,Table_ExternalData_15[[#Headers],[10]])</f>
        <v>0</v>
      </c>
      <c r="O99" s="10">
        <f>SUMIFS(IsQList,IsIList,Table_ExternalData_15[[#This Row],[item_key]],IsITypeList,Table_ExternalData_15[[#This Row],[IType]],IsDList,Table_ExternalData_15[[#Headers],[11]])</f>
        <v>0</v>
      </c>
      <c r="P99" s="10">
        <f>SUMIFS(IsQList,IsIList,Table_ExternalData_15[[#This Row],[item_key]],IsITypeList,Table_ExternalData_15[[#This Row],[IType]],IsDList,Table_ExternalData_15[[#Headers],[12]])</f>
        <v>0</v>
      </c>
      <c r="Q99" s="10">
        <f>SUMIFS(IsQList,IsIList,Table_ExternalData_15[[#This Row],[item_key]],IsITypeList,Table_ExternalData_15[[#This Row],[IType]],IsDList,Table_ExternalData_15[[#Headers],[13]])</f>
        <v>0</v>
      </c>
      <c r="R99" s="10">
        <f>SUMIFS(IsQList,IsIList,Table_ExternalData_15[[#This Row],[item_key]],IsITypeList,Table_ExternalData_15[[#This Row],[IType]],IsDList,Table_ExternalData_15[[#Headers],[14]])</f>
        <v>0</v>
      </c>
      <c r="S99" s="10">
        <f>SUMIFS(IsQList,IsIList,Table_ExternalData_15[[#This Row],[item_key]],IsITypeList,Table_ExternalData_15[[#This Row],[IType]],IsDList,Table_ExternalData_15[[#Headers],[15]])</f>
        <v>0</v>
      </c>
      <c r="T99" s="10">
        <f>SUMIFS(IsQList,IsIList,Table_ExternalData_15[[#This Row],[item_key]],IsITypeList,Table_ExternalData_15[[#This Row],[IType]],IsDList,Table_ExternalData_15[[#Headers],[16]])</f>
        <v>0</v>
      </c>
      <c r="U99" s="10">
        <f>SUMIFS(IsQList,IsIList,Table_ExternalData_15[[#This Row],[item_key]],IsITypeList,Table_ExternalData_15[[#This Row],[IType]],IsDList,Table_ExternalData_15[[#Headers],[17]])</f>
        <v>0</v>
      </c>
      <c r="V99" s="10">
        <f>SUMIFS(IsQList,IsIList,Table_ExternalData_15[[#This Row],[item_key]],IsITypeList,Table_ExternalData_15[[#This Row],[IType]],IsDList,Table_ExternalData_15[[#Headers],[18]])</f>
        <v>0</v>
      </c>
      <c r="W99" s="10">
        <f>SUMIFS(IsQList,IsIList,Table_ExternalData_15[[#This Row],[item_key]],IsITypeList,Table_ExternalData_15[[#This Row],[IType]],IsDList,Table_ExternalData_15[[#Headers],[19]])</f>
        <v>0</v>
      </c>
      <c r="X99" s="10">
        <f>SUMIFS(IsQList,IsIList,Table_ExternalData_15[[#This Row],[item_key]],IsITypeList,Table_ExternalData_15[[#This Row],[IType]],IsDList,Table_ExternalData_15[[#Headers],[20]])</f>
        <v>0</v>
      </c>
      <c r="Y99" s="10">
        <f>SUMIFS(IsQList,IsIList,Table_ExternalData_15[[#This Row],[item_key]],IsITypeList,Table_ExternalData_15[[#This Row],[IType]],IsDList,Table_ExternalData_15[[#Headers],[21]])</f>
        <v>0</v>
      </c>
      <c r="Z99" s="10">
        <f>SUMIFS(IsQList,IsIList,Table_ExternalData_15[[#This Row],[item_key]],IsITypeList,Table_ExternalData_15[[#This Row],[IType]],IsDList,Table_ExternalData_15[[#Headers],[22]])</f>
        <v>0</v>
      </c>
      <c r="AA99" s="10">
        <f>SUMIFS(IsQList,IsIList,Table_ExternalData_15[[#This Row],[item_key]],IsITypeList,Table_ExternalData_15[[#This Row],[IType]],IsDList,Table_ExternalData_15[[#Headers],[23]])</f>
        <v>0</v>
      </c>
      <c r="AB99" s="10">
        <f>SUMIFS(IsQList,IsIList,Table_ExternalData_15[[#This Row],[item_key]],IsITypeList,Table_ExternalData_15[[#This Row],[IType]],IsDList,Table_ExternalData_15[[#Headers],[24]])</f>
        <v>0</v>
      </c>
      <c r="AC99" s="10">
        <f>SUMIFS(IsQList,IsIList,Table_ExternalData_15[[#This Row],[item_key]],IsITypeList,Table_ExternalData_15[[#This Row],[IType]],IsDList,Table_ExternalData_15[[#Headers],[25]])</f>
        <v>0</v>
      </c>
      <c r="AD99" s="10">
        <f>SUMIFS(IsQList,IsIList,Table_ExternalData_15[[#This Row],[item_key]],IsITypeList,Table_ExternalData_15[[#This Row],[IType]],IsDList,Table_ExternalData_15[[#Headers],[26]])</f>
        <v>0</v>
      </c>
      <c r="AE99" s="10">
        <f>SUMIFS(IsQList,IsIList,Table_ExternalData_15[[#This Row],[item_key]],IsITypeList,Table_ExternalData_15[[#This Row],[IType]],IsDList,Table_ExternalData_15[[#Headers],[27]])</f>
        <v>0</v>
      </c>
      <c r="AF99" s="10">
        <f>SUMIFS(IsQList,IsIList,Table_ExternalData_15[[#This Row],[item_key]],IsITypeList,Table_ExternalData_15[[#This Row],[IType]],IsDList,Table_ExternalData_15[[#Headers],[28]])</f>
        <v>1</v>
      </c>
      <c r="AG99" s="10">
        <f>SUMIFS(IsQList,IsIList,Table_ExternalData_15[[#This Row],[item_key]],IsITypeList,Table_ExternalData_15[[#This Row],[IType]],IsDList,Table_ExternalData_15[[#Headers],[29]])</f>
        <v>76</v>
      </c>
      <c r="AH99" s="10">
        <f>SUMIFS(IsQList,IsIList,Table_ExternalData_15[[#This Row],[item_key]],IsITypeList,Table_ExternalData_15[[#This Row],[IType]],IsDList,Table_ExternalData_15[[#Headers],[30]])</f>
        <v>0</v>
      </c>
      <c r="AI99" s="10">
        <f>SUMIFS(IsQList,IsIList,Table_ExternalData_15[[#This Row],[item_key]],IsITypeList,Table_ExternalData_15[[#This Row],[IType]],IsDList,Table_ExternalData_15[[#Headers],[31]])</f>
        <v>10</v>
      </c>
      <c r="AJ99" s="10">
        <f>SUM(Table_ExternalData_15[[#This Row],[1]:[31]])</f>
        <v>181</v>
      </c>
    </row>
    <row r="100" spans="1:36">
      <c r="A100" s="1" t="s">
        <v>90</v>
      </c>
      <c r="B100" s="1" t="s">
        <v>1064</v>
      </c>
      <c r="C100" s="1" t="s">
        <v>1065</v>
      </c>
      <c r="D100" s="11" t="s">
        <v>2017</v>
      </c>
      <c r="E100" s="10">
        <f>SUMIFS(IsQList,IsIList,Table_ExternalData_15[[#This Row],[item_key]],IsITypeList,Table_ExternalData_15[[#This Row],[IType]],IsDList,Table_ExternalData_15[[#Headers],[1]])</f>
        <v>0</v>
      </c>
      <c r="F100" s="10">
        <f>SUMIFS(IsQList,IsIList,Table_ExternalData_15[[#This Row],[item_key]],IsITypeList,Table_ExternalData_15[[#This Row],[IType]],IsDList,Table_ExternalData_15[[#Headers],[2]])</f>
        <v>0</v>
      </c>
      <c r="G100" s="10">
        <f>SUMIFS(IsQList,IsIList,Table_ExternalData_15[[#This Row],[item_key]],IsITypeList,Table_ExternalData_15[[#This Row],[IType]],IsDList,Table_ExternalData_15[[#Headers],[3]])</f>
        <v>0</v>
      </c>
      <c r="H100" s="10">
        <f>SUMIFS(IsQList,IsIList,Table_ExternalData_15[[#This Row],[item_key]],IsITypeList,Table_ExternalData_15[[#This Row],[IType]],IsDList,Table_ExternalData_15[[#Headers],[4]])</f>
        <v>0</v>
      </c>
      <c r="I100" s="10">
        <f>SUMIFS(IsQList,IsIList,Table_ExternalData_15[[#This Row],[item_key]],IsITypeList,Table_ExternalData_15[[#This Row],[IType]],IsDList,Table_ExternalData_15[[#Headers],[5]])</f>
        <v>0</v>
      </c>
      <c r="J100" s="10">
        <f>SUMIFS(IsQList,IsIList,Table_ExternalData_15[[#This Row],[item_key]],IsITypeList,Table_ExternalData_15[[#This Row],[IType]],IsDList,Table_ExternalData_15[[#Headers],[6]])</f>
        <v>0</v>
      </c>
      <c r="K100" s="10">
        <f>SUMIFS(IsQList,IsIList,Table_ExternalData_15[[#This Row],[item_key]],IsITypeList,Table_ExternalData_15[[#This Row],[IType]],IsDList,Table_ExternalData_15[[#Headers],[7]])</f>
        <v>0</v>
      </c>
      <c r="L100" s="10">
        <f>SUMIFS(IsQList,IsIList,Table_ExternalData_15[[#This Row],[item_key]],IsITypeList,Table_ExternalData_15[[#This Row],[IType]],IsDList,Table_ExternalData_15[[#Headers],[8]])</f>
        <v>0</v>
      </c>
      <c r="M100" s="10">
        <f>SUMIFS(IsQList,IsIList,Table_ExternalData_15[[#This Row],[item_key]],IsITypeList,Table_ExternalData_15[[#This Row],[IType]],IsDList,Table_ExternalData_15[[#Headers],[9]])</f>
        <v>0</v>
      </c>
      <c r="N100" s="10">
        <f>SUMIFS(IsQList,IsIList,Table_ExternalData_15[[#This Row],[item_key]],IsITypeList,Table_ExternalData_15[[#This Row],[IType]],IsDList,Table_ExternalData_15[[#Headers],[10]])</f>
        <v>0</v>
      </c>
      <c r="O100" s="10">
        <f>SUMIFS(IsQList,IsIList,Table_ExternalData_15[[#This Row],[item_key]],IsITypeList,Table_ExternalData_15[[#This Row],[IType]],IsDList,Table_ExternalData_15[[#Headers],[11]])</f>
        <v>0</v>
      </c>
      <c r="P100" s="10">
        <f>SUMIFS(IsQList,IsIList,Table_ExternalData_15[[#This Row],[item_key]],IsITypeList,Table_ExternalData_15[[#This Row],[IType]],IsDList,Table_ExternalData_15[[#Headers],[12]])</f>
        <v>0</v>
      </c>
      <c r="Q100" s="10">
        <f>SUMIFS(IsQList,IsIList,Table_ExternalData_15[[#This Row],[item_key]],IsITypeList,Table_ExternalData_15[[#This Row],[IType]],IsDList,Table_ExternalData_15[[#Headers],[13]])</f>
        <v>0</v>
      </c>
      <c r="R100" s="10">
        <f>SUMIFS(IsQList,IsIList,Table_ExternalData_15[[#This Row],[item_key]],IsITypeList,Table_ExternalData_15[[#This Row],[IType]],IsDList,Table_ExternalData_15[[#Headers],[14]])</f>
        <v>0</v>
      </c>
      <c r="S100" s="10">
        <f>SUMIFS(IsQList,IsIList,Table_ExternalData_15[[#This Row],[item_key]],IsITypeList,Table_ExternalData_15[[#This Row],[IType]],IsDList,Table_ExternalData_15[[#Headers],[15]])</f>
        <v>0</v>
      </c>
      <c r="T100" s="10">
        <f>SUMIFS(IsQList,IsIList,Table_ExternalData_15[[#This Row],[item_key]],IsITypeList,Table_ExternalData_15[[#This Row],[IType]],IsDList,Table_ExternalData_15[[#Headers],[16]])</f>
        <v>0</v>
      </c>
      <c r="U100" s="10">
        <f>SUMIFS(IsQList,IsIList,Table_ExternalData_15[[#This Row],[item_key]],IsITypeList,Table_ExternalData_15[[#This Row],[IType]],IsDList,Table_ExternalData_15[[#Headers],[17]])</f>
        <v>0</v>
      </c>
      <c r="V100" s="10">
        <f>SUMIFS(IsQList,IsIList,Table_ExternalData_15[[#This Row],[item_key]],IsITypeList,Table_ExternalData_15[[#This Row],[IType]],IsDList,Table_ExternalData_15[[#Headers],[18]])</f>
        <v>0</v>
      </c>
      <c r="W100" s="10">
        <f>SUMIFS(IsQList,IsIList,Table_ExternalData_15[[#This Row],[item_key]],IsITypeList,Table_ExternalData_15[[#This Row],[IType]],IsDList,Table_ExternalData_15[[#Headers],[19]])</f>
        <v>0</v>
      </c>
      <c r="X100" s="10">
        <f>SUMIFS(IsQList,IsIList,Table_ExternalData_15[[#This Row],[item_key]],IsITypeList,Table_ExternalData_15[[#This Row],[IType]],IsDList,Table_ExternalData_15[[#Headers],[20]])</f>
        <v>0</v>
      </c>
      <c r="Y100" s="10">
        <f>SUMIFS(IsQList,IsIList,Table_ExternalData_15[[#This Row],[item_key]],IsITypeList,Table_ExternalData_15[[#This Row],[IType]],IsDList,Table_ExternalData_15[[#Headers],[21]])</f>
        <v>0</v>
      </c>
      <c r="Z100" s="10">
        <f>SUMIFS(IsQList,IsIList,Table_ExternalData_15[[#This Row],[item_key]],IsITypeList,Table_ExternalData_15[[#This Row],[IType]],IsDList,Table_ExternalData_15[[#Headers],[22]])</f>
        <v>0</v>
      </c>
      <c r="AA100" s="10">
        <f>SUMIFS(IsQList,IsIList,Table_ExternalData_15[[#This Row],[item_key]],IsITypeList,Table_ExternalData_15[[#This Row],[IType]],IsDList,Table_ExternalData_15[[#Headers],[23]])</f>
        <v>0</v>
      </c>
      <c r="AB100" s="10">
        <f>SUMIFS(IsQList,IsIList,Table_ExternalData_15[[#This Row],[item_key]],IsITypeList,Table_ExternalData_15[[#This Row],[IType]],IsDList,Table_ExternalData_15[[#Headers],[24]])</f>
        <v>0</v>
      </c>
      <c r="AC100" s="10">
        <f>SUMIFS(IsQList,IsIList,Table_ExternalData_15[[#This Row],[item_key]],IsITypeList,Table_ExternalData_15[[#This Row],[IType]],IsDList,Table_ExternalData_15[[#Headers],[25]])</f>
        <v>0</v>
      </c>
      <c r="AD100" s="10">
        <f>SUMIFS(IsQList,IsIList,Table_ExternalData_15[[#This Row],[item_key]],IsITypeList,Table_ExternalData_15[[#This Row],[IType]],IsDList,Table_ExternalData_15[[#Headers],[26]])</f>
        <v>0</v>
      </c>
      <c r="AE100" s="10">
        <f>SUMIFS(IsQList,IsIList,Table_ExternalData_15[[#This Row],[item_key]],IsITypeList,Table_ExternalData_15[[#This Row],[IType]],IsDList,Table_ExternalData_15[[#Headers],[27]])</f>
        <v>0</v>
      </c>
      <c r="AF100" s="10">
        <f>SUMIFS(IsQList,IsIList,Table_ExternalData_15[[#This Row],[item_key]],IsITypeList,Table_ExternalData_15[[#This Row],[IType]],IsDList,Table_ExternalData_15[[#Headers],[28]])</f>
        <v>0</v>
      </c>
      <c r="AG100" s="10">
        <f>SUMIFS(IsQList,IsIList,Table_ExternalData_15[[#This Row],[item_key]],IsITypeList,Table_ExternalData_15[[#This Row],[IType]],IsDList,Table_ExternalData_15[[#Headers],[29]])</f>
        <v>0</v>
      </c>
      <c r="AH100" s="10">
        <f>SUMIFS(IsQList,IsIList,Table_ExternalData_15[[#This Row],[item_key]],IsITypeList,Table_ExternalData_15[[#This Row],[IType]],IsDList,Table_ExternalData_15[[#Headers],[30]])</f>
        <v>0</v>
      </c>
      <c r="AI100" s="10">
        <f>SUMIFS(IsQList,IsIList,Table_ExternalData_15[[#This Row],[item_key]],IsITypeList,Table_ExternalData_15[[#This Row],[IType]],IsDList,Table_ExternalData_15[[#Headers],[31]])</f>
        <v>0</v>
      </c>
      <c r="AJ100" s="10">
        <f>SUM(Table_ExternalData_15[[#This Row],[1]:[31]])</f>
        <v>0</v>
      </c>
    </row>
    <row r="101" spans="1:36">
      <c r="A101" s="1" t="s">
        <v>2085</v>
      </c>
      <c r="B101" s="1" t="s">
        <v>2437</v>
      </c>
      <c r="C101" s="1" t="s">
        <v>2438</v>
      </c>
      <c r="D101" s="11" t="s">
        <v>2046</v>
      </c>
      <c r="E101" s="10">
        <f>SUMIFS(IsQList,IsIList,Table_ExternalData_15[[#This Row],[item_key]],IsITypeList,Table_ExternalData_15[[#This Row],[IType]],IsDList,Table_ExternalData_15[[#Headers],[1]])</f>
        <v>1</v>
      </c>
      <c r="F101" s="10">
        <f>SUMIFS(IsQList,IsIList,Table_ExternalData_15[[#This Row],[item_key]],IsITypeList,Table_ExternalData_15[[#This Row],[IType]],IsDList,Table_ExternalData_15[[#Headers],[2]])</f>
        <v>0</v>
      </c>
      <c r="G101" s="10">
        <f>SUMIFS(IsQList,IsIList,Table_ExternalData_15[[#This Row],[item_key]],IsITypeList,Table_ExternalData_15[[#This Row],[IType]],IsDList,Table_ExternalData_15[[#Headers],[3]])</f>
        <v>0</v>
      </c>
      <c r="H101" s="10">
        <f>SUMIFS(IsQList,IsIList,Table_ExternalData_15[[#This Row],[item_key]],IsITypeList,Table_ExternalData_15[[#This Row],[IType]],IsDList,Table_ExternalData_15[[#Headers],[4]])</f>
        <v>70</v>
      </c>
      <c r="I101" s="10">
        <f>SUMIFS(IsQList,IsIList,Table_ExternalData_15[[#This Row],[item_key]],IsITypeList,Table_ExternalData_15[[#This Row],[IType]],IsDList,Table_ExternalData_15[[#Headers],[5]])</f>
        <v>0</v>
      </c>
      <c r="J101" s="10">
        <f>SUMIFS(IsQList,IsIList,Table_ExternalData_15[[#This Row],[item_key]],IsITypeList,Table_ExternalData_15[[#This Row],[IType]],IsDList,Table_ExternalData_15[[#Headers],[6]])</f>
        <v>23</v>
      </c>
      <c r="K101" s="10">
        <f>SUMIFS(IsQList,IsIList,Table_ExternalData_15[[#This Row],[item_key]],IsITypeList,Table_ExternalData_15[[#This Row],[IType]],IsDList,Table_ExternalData_15[[#Headers],[7]])</f>
        <v>0</v>
      </c>
      <c r="L101" s="10">
        <f>SUMIFS(IsQList,IsIList,Table_ExternalData_15[[#This Row],[item_key]],IsITypeList,Table_ExternalData_15[[#This Row],[IType]],IsDList,Table_ExternalData_15[[#Headers],[8]])</f>
        <v>0</v>
      </c>
      <c r="M101" s="10">
        <f>SUMIFS(IsQList,IsIList,Table_ExternalData_15[[#This Row],[item_key]],IsITypeList,Table_ExternalData_15[[#This Row],[IType]],IsDList,Table_ExternalData_15[[#Headers],[9]])</f>
        <v>0</v>
      </c>
      <c r="N101" s="10">
        <f>SUMIFS(IsQList,IsIList,Table_ExternalData_15[[#This Row],[item_key]],IsITypeList,Table_ExternalData_15[[#This Row],[IType]],IsDList,Table_ExternalData_15[[#Headers],[10]])</f>
        <v>0</v>
      </c>
      <c r="O101" s="10">
        <f>SUMIFS(IsQList,IsIList,Table_ExternalData_15[[#This Row],[item_key]],IsITypeList,Table_ExternalData_15[[#This Row],[IType]],IsDList,Table_ExternalData_15[[#Headers],[11]])</f>
        <v>0</v>
      </c>
      <c r="P101" s="10">
        <f>SUMIFS(IsQList,IsIList,Table_ExternalData_15[[#This Row],[item_key]],IsITypeList,Table_ExternalData_15[[#This Row],[IType]],IsDList,Table_ExternalData_15[[#Headers],[12]])</f>
        <v>0</v>
      </c>
      <c r="Q101" s="10">
        <f>SUMIFS(IsQList,IsIList,Table_ExternalData_15[[#This Row],[item_key]],IsITypeList,Table_ExternalData_15[[#This Row],[IType]],IsDList,Table_ExternalData_15[[#Headers],[13]])</f>
        <v>0</v>
      </c>
      <c r="R101" s="10">
        <f>SUMIFS(IsQList,IsIList,Table_ExternalData_15[[#This Row],[item_key]],IsITypeList,Table_ExternalData_15[[#This Row],[IType]],IsDList,Table_ExternalData_15[[#Headers],[14]])</f>
        <v>0</v>
      </c>
      <c r="S101" s="10">
        <f>SUMIFS(IsQList,IsIList,Table_ExternalData_15[[#This Row],[item_key]],IsITypeList,Table_ExternalData_15[[#This Row],[IType]],IsDList,Table_ExternalData_15[[#Headers],[15]])</f>
        <v>0</v>
      </c>
      <c r="T101" s="10">
        <f>SUMIFS(IsQList,IsIList,Table_ExternalData_15[[#This Row],[item_key]],IsITypeList,Table_ExternalData_15[[#This Row],[IType]],IsDList,Table_ExternalData_15[[#Headers],[16]])</f>
        <v>0</v>
      </c>
      <c r="U101" s="10">
        <f>SUMIFS(IsQList,IsIList,Table_ExternalData_15[[#This Row],[item_key]],IsITypeList,Table_ExternalData_15[[#This Row],[IType]],IsDList,Table_ExternalData_15[[#Headers],[17]])</f>
        <v>0</v>
      </c>
      <c r="V101" s="10">
        <f>SUMIFS(IsQList,IsIList,Table_ExternalData_15[[#This Row],[item_key]],IsITypeList,Table_ExternalData_15[[#This Row],[IType]],IsDList,Table_ExternalData_15[[#Headers],[18]])</f>
        <v>0</v>
      </c>
      <c r="W101" s="10">
        <f>SUMIFS(IsQList,IsIList,Table_ExternalData_15[[#This Row],[item_key]],IsITypeList,Table_ExternalData_15[[#This Row],[IType]],IsDList,Table_ExternalData_15[[#Headers],[19]])</f>
        <v>0</v>
      </c>
      <c r="X101" s="10">
        <f>SUMIFS(IsQList,IsIList,Table_ExternalData_15[[#This Row],[item_key]],IsITypeList,Table_ExternalData_15[[#This Row],[IType]],IsDList,Table_ExternalData_15[[#Headers],[20]])</f>
        <v>0</v>
      </c>
      <c r="Y101" s="10">
        <f>SUMIFS(IsQList,IsIList,Table_ExternalData_15[[#This Row],[item_key]],IsITypeList,Table_ExternalData_15[[#This Row],[IType]],IsDList,Table_ExternalData_15[[#Headers],[21]])</f>
        <v>0</v>
      </c>
      <c r="Z101" s="10">
        <f>SUMIFS(IsQList,IsIList,Table_ExternalData_15[[#This Row],[item_key]],IsITypeList,Table_ExternalData_15[[#This Row],[IType]],IsDList,Table_ExternalData_15[[#Headers],[22]])</f>
        <v>0</v>
      </c>
      <c r="AA101" s="10">
        <f>SUMIFS(IsQList,IsIList,Table_ExternalData_15[[#This Row],[item_key]],IsITypeList,Table_ExternalData_15[[#This Row],[IType]],IsDList,Table_ExternalData_15[[#Headers],[23]])</f>
        <v>0</v>
      </c>
      <c r="AB101" s="10">
        <f>SUMIFS(IsQList,IsIList,Table_ExternalData_15[[#This Row],[item_key]],IsITypeList,Table_ExternalData_15[[#This Row],[IType]],IsDList,Table_ExternalData_15[[#Headers],[24]])</f>
        <v>0</v>
      </c>
      <c r="AC101" s="10">
        <f>SUMIFS(IsQList,IsIList,Table_ExternalData_15[[#This Row],[item_key]],IsITypeList,Table_ExternalData_15[[#This Row],[IType]],IsDList,Table_ExternalData_15[[#Headers],[25]])</f>
        <v>0</v>
      </c>
      <c r="AD101" s="10">
        <f>SUMIFS(IsQList,IsIList,Table_ExternalData_15[[#This Row],[item_key]],IsITypeList,Table_ExternalData_15[[#This Row],[IType]],IsDList,Table_ExternalData_15[[#Headers],[26]])</f>
        <v>0</v>
      </c>
      <c r="AE101" s="10">
        <f>SUMIFS(IsQList,IsIList,Table_ExternalData_15[[#This Row],[item_key]],IsITypeList,Table_ExternalData_15[[#This Row],[IType]],IsDList,Table_ExternalData_15[[#Headers],[27]])</f>
        <v>0</v>
      </c>
      <c r="AF101" s="10">
        <f>SUMIFS(IsQList,IsIList,Table_ExternalData_15[[#This Row],[item_key]],IsITypeList,Table_ExternalData_15[[#This Row],[IType]],IsDList,Table_ExternalData_15[[#Headers],[28]])</f>
        <v>1</v>
      </c>
      <c r="AG101" s="10">
        <f>SUMIFS(IsQList,IsIList,Table_ExternalData_15[[#This Row],[item_key]],IsITypeList,Table_ExternalData_15[[#This Row],[IType]],IsDList,Table_ExternalData_15[[#Headers],[29]])</f>
        <v>76</v>
      </c>
      <c r="AH101" s="10">
        <f>SUMIFS(IsQList,IsIList,Table_ExternalData_15[[#This Row],[item_key]],IsITypeList,Table_ExternalData_15[[#This Row],[IType]],IsDList,Table_ExternalData_15[[#Headers],[30]])</f>
        <v>0</v>
      </c>
      <c r="AI101" s="10">
        <f>SUMIFS(IsQList,IsIList,Table_ExternalData_15[[#This Row],[item_key]],IsITypeList,Table_ExternalData_15[[#This Row],[IType]],IsDList,Table_ExternalData_15[[#Headers],[31]])</f>
        <v>10</v>
      </c>
      <c r="AJ101" s="10">
        <f>SUM(Table_ExternalData_15[[#This Row],[1]:[31]])</f>
        <v>181</v>
      </c>
    </row>
    <row r="102" spans="1:36">
      <c r="A102" s="1" t="s">
        <v>2086</v>
      </c>
      <c r="B102" s="1" t="s">
        <v>2439</v>
      </c>
      <c r="C102" s="1" t="s">
        <v>2440</v>
      </c>
      <c r="D102" s="11" t="s">
        <v>2046</v>
      </c>
      <c r="E102" s="10">
        <f>SUMIFS(IsQList,IsIList,Table_ExternalData_15[[#This Row],[item_key]],IsITypeList,Table_ExternalData_15[[#This Row],[IType]],IsDList,Table_ExternalData_15[[#Headers],[1]])</f>
        <v>1</v>
      </c>
      <c r="F102" s="10">
        <f>SUMIFS(IsQList,IsIList,Table_ExternalData_15[[#This Row],[item_key]],IsITypeList,Table_ExternalData_15[[#This Row],[IType]],IsDList,Table_ExternalData_15[[#Headers],[2]])</f>
        <v>0</v>
      </c>
      <c r="G102" s="10">
        <f>SUMIFS(IsQList,IsIList,Table_ExternalData_15[[#This Row],[item_key]],IsITypeList,Table_ExternalData_15[[#This Row],[IType]],IsDList,Table_ExternalData_15[[#Headers],[3]])</f>
        <v>0</v>
      </c>
      <c r="H102" s="10">
        <f>SUMIFS(IsQList,IsIList,Table_ExternalData_15[[#This Row],[item_key]],IsITypeList,Table_ExternalData_15[[#This Row],[IType]],IsDList,Table_ExternalData_15[[#Headers],[4]])</f>
        <v>70</v>
      </c>
      <c r="I102" s="10">
        <f>SUMIFS(IsQList,IsIList,Table_ExternalData_15[[#This Row],[item_key]],IsITypeList,Table_ExternalData_15[[#This Row],[IType]],IsDList,Table_ExternalData_15[[#Headers],[5]])</f>
        <v>0</v>
      </c>
      <c r="J102" s="10">
        <f>SUMIFS(IsQList,IsIList,Table_ExternalData_15[[#This Row],[item_key]],IsITypeList,Table_ExternalData_15[[#This Row],[IType]],IsDList,Table_ExternalData_15[[#Headers],[6]])</f>
        <v>23</v>
      </c>
      <c r="K102" s="10">
        <f>SUMIFS(IsQList,IsIList,Table_ExternalData_15[[#This Row],[item_key]],IsITypeList,Table_ExternalData_15[[#This Row],[IType]],IsDList,Table_ExternalData_15[[#Headers],[7]])</f>
        <v>0</v>
      </c>
      <c r="L102" s="10">
        <f>SUMIFS(IsQList,IsIList,Table_ExternalData_15[[#This Row],[item_key]],IsITypeList,Table_ExternalData_15[[#This Row],[IType]],IsDList,Table_ExternalData_15[[#Headers],[8]])</f>
        <v>0</v>
      </c>
      <c r="M102" s="10">
        <f>SUMIFS(IsQList,IsIList,Table_ExternalData_15[[#This Row],[item_key]],IsITypeList,Table_ExternalData_15[[#This Row],[IType]],IsDList,Table_ExternalData_15[[#Headers],[9]])</f>
        <v>0</v>
      </c>
      <c r="N102" s="10">
        <f>SUMIFS(IsQList,IsIList,Table_ExternalData_15[[#This Row],[item_key]],IsITypeList,Table_ExternalData_15[[#This Row],[IType]],IsDList,Table_ExternalData_15[[#Headers],[10]])</f>
        <v>0</v>
      </c>
      <c r="O102" s="10">
        <f>SUMIFS(IsQList,IsIList,Table_ExternalData_15[[#This Row],[item_key]],IsITypeList,Table_ExternalData_15[[#This Row],[IType]],IsDList,Table_ExternalData_15[[#Headers],[11]])</f>
        <v>0</v>
      </c>
      <c r="P102" s="10">
        <f>SUMIFS(IsQList,IsIList,Table_ExternalData_15[[#This Row],[item_key]],IsITypeList,Table_ExternalData_15[[#This Row],[IType]],IsDList,Table_ExternalData_15[[#Headers],[12]])</f>
        <v>0</v>
      </c>
      <c r="Q102" s="10">
        <f>SUMIFS(IsQList,IsIList,Table_ExternalData_15[[#This Row],[item_key]],IsITypeList,Table_ExternalData_15[[#This Row],[IType]],IsDList,Table_ExternalData_15[[#Headers],[13]])</f>
        <v>0</v>
      </c>
      <c r="R102" s="10">
        <f>SUMIFS(IsQList,IsIList,Table_ExternalData_15[[#This Row],[item_key]],IsITypeList,Table_ExternalData_15[[#This Row],[IType]],IsDList,Table_ExternalData_15[[#Headers],[14]])</f>
        <v>0</v>
      </c>
      <c r="S102" s="10">
        <f>SUMIFS(IsQList,IsIList,Table_ExternalData_15[[#This Row],[item_key]],IsITypeList,Table_ExternalData_15[[#This Row],[IType]],IsDList,Table_ExternalData_15[[#Headers],[15]])</f>
        <v>0</v>
      </c>
      <c r="T102" s="10">
        <f>SUMIFS(IsQList,IsIList,Table_ExternalData_15[[#This Row],[item_key]],IsITypeList,Table_ExternalData_15[[#This Row],[IType]],IsDList,Table_ExternalData_15[[#Headers],[16]])</f>
        <v>0</v>
      </c>
      <c r="U102" s="10">
        <f>SUMIFS(IsQList,IsIList,Table_ExternalData_15[[#This Row],[item_key]],IsITypeList,Table_ExternalData_15[[#This Row],[IType]],IsDList,Table_ExternalData_15[[#Headers],[17]])</f>
        <v>0</v>
      </c>
      <c r="V102" s="10">
        <f>SUMIFS(IsQList,IsIList,Table_ExternalData_15[[#This Row],[item_key]],IsITypeList,Table_ExternalData_15[[#This Row],[IType]],IsDList,Table_ExternalData_15[[#Headers],[18]])</f>
        <v>0</v>
      </c>
      <c r="W102" s="10">
        <f>SUMIFS(IsQList,IsIList,Table_ExternalData_15[[#This Row],[item_key]],IsITypeList,Table_ExternalData_15[[#This Row],[IType]],IsDList,Table_ExternalData_15[[#Headers],[19]])</f>
        <v>0</v>
      </c>
      <c r="X102" s="10">
        <f>SUMIFS(IsQList,IsIList,Table_ExternalData_15[[#This Row],[item_key]],IsITypeList,Table_ExternalData_15[[#This Row],[IType]],IsDList,Table_ExternalData_15[[#Headers],[20]])</f>
        <v>0</v>
      </c>
      <c r="Y102" s="10">
        <f>SUMIFS(IsQList,IsIList,Table_ExternalData_15[[#This Row],[item_key]],IsITypeList,Table_ExternalData_15[[#This Row],[IType]],IsDList,Table_ExternalData_15[[#Headers],[21]])</f>
        <v>0</v>
      </c>
      <c r="Z102" s="10">
        <f>SUMIFS(IsQList,IsIList,Table_ExternalData_15[[#This Row],[item_key]],IsITypeList,Table_ExternalData_15[[#This Row],[IType]],IsDList,Table_ExternalData_15[[#Headers],[22]])</f>
        <v>0</v>
      </c>
      <c r="AA102" s="10">
        <f>SUMIFS(IsQList,IsIList,Table_ExternalData_15[[#This Row],[item_key]],IsITypeList,Table_ExternalData_15[[#This Row],[IType]],IsDList,Table_ExternalData_15[[#Headers],[23]])</f>
        <v>0</v>
      </c>
      <c r="AB102" s="10">
        <f>SUMIFS(IsQList,IsIList,Table_ExternalData_15[[#This Row],[item_key]],IsITypeList,Table_ExternalData_15[[#This Row],[IType]],IsDList,Table_ExternalData_15[[#Headers],[24]])</f>
        <v>0</v>
      </c>
      <c r="AC102" s="10">
        <f>SUMIFS(IsQList,IsIList,Table_ExternalData_15[[#This Row],[item_key]],IsITypeList,Table_ExternalData_15[[#This Row],[IType]],IsDList,Table_ExternalData_15[[#Headers],[25]])</f>
        <v>0</v>
      </c>
      <c r="AD102" s="10">
        <f>SUMIFS(IsQList,IsIList,Table_ExternalData_15[[#This Row],[item_key]],IsITypeList,Table_ExternalData_15[[#This Row],[IType]],IsDList,Table_ExternalData_15[[#Headers],[26]])</f>
        <v>0</v>
      </c>
      <c r="AE102" s="10">
        <f>SUMIFS(IsQList,IsIList,Table_ExternalData_15[[#This Row],[item_key]],IsITypeList,Table_ExternalData_15[[#This Row],[IType]],IsDList,Table_ExternalData_15[[#Headers],[27]])</f>
        <v>0</v>
      </c>
      <c r="AF102" s="10">
        <f>SUMIFS(IsQList,IsIList,Table_ExternalData_15[[#This Row],[item_key]],IsITypeList,Table_ExternalData_15[[#This Row],[IType]],IsDList,Table_ExternalData_15[[#Headers],[28]])</f>
        <v>1</v>
      </c>
      <c r="AG102" s="10">
        <f>SUMIFS(IsQList,IsIList,Table_ExternalData_15[[#This Row],[item_key]],IsITypeList,Table_ExternalData_15[[#This Row],[IType]],IsDList,Table_ExternalData_15[[#Headers],[29]])</f>
        <v>76</v>
      </c>
      <c r="AH102" s="10">
        <f>SUMIFS(IsQList,IsIList,Table_ExternalData_15[[#This Row],[item_key]],IsITypeList,Table_ExternalData_15[[#This Row],[IType]],IsDList,Table_ExternalData_15[[#Headers],[30]])</f>
        <v>0</v>
      </c>
      <c r="AI102" s="10">
        <f>SUMIFS(IsQList,IsIList,Table_ExternalData_15[[#This Row],[item_key]],IsITypeList,Table_ExternalData_15[[#This Row],[IType]],IsDList,Table_ExternalData_15[[#Headers],[31]])</f>
        <v>10</v>
      </c>
      <c r="AJ102" s="10">
        <f>SUM(Table_ExternalData_15[[#This Row],[1]:[31]])</f>
        <v>181</v>
      </c>
    </row>
    <row r="103" spans="1:36">
      <c r="A103" s="1" t="s">
        <v>569</v>
      </c>
      <c r="B103" s="1" t="s">
        <v>833</v>
      </c>
      <c r="C103" s="1" t="s">
        <v>834</v>
      </c>
      <c r="D103" s="11" t="s">
        <v>2046</v>
      </c>
      <c r="E103" s="10">
        <f>SUMIFS(IsQList,IsIList,Table_ExternalData_15[[#This Row],[item_key]],IsITypeList,Table_ExternalData_15[[#This Row],[IType]],IsDList,Table_ExternalData_15[[#Headers],[1]])</f>
        <v>0</v>
      </c>
      <c r="F103" s="10">
        <f>SUMIFS(IsQList,IsIList,Table_ExternalData_15[[#This Row],[item_key]],IsITypeList,Table_ExternalData_15[[#This Row],[IType]],IsDList,Table_ExternalData_15[[#Headers],[2]])</f>
        <v>0</v>
      </c>
      <c r="G103" s="10">
        <f>SUMIFS(IsQList,IsIList,Table_ExternalData_15[[#This Row],[item_key]],IsITypeList,Table_ExternalData_15[[#This Row],[IType]],IsDList,Table_ExternalData_15[[#Headers],[3]])</f>
        <v>0</v>
      </c>
      <c r="H103" s="10">
        <f>SUMIFS(IsQList,IsIList,Table_ExternalData_15[[#This Row],[item_key]],IsITypeList,Table_ExternalData_15[[#This Row],[IType]],IsDList,Table_ExternalData_15[[#Headers],[4]])</f>
        <v>0</v>
      </c>
      <c r="I103" s="10">
        <f>SUMIFS(IsQList,IsIList,Table_ExternalData_15[[#This Row],[item_key]],IsITypeList,Table_ExternalData_15[[#This Row],[IType]],IsDList,Table_ExternalData_15[[#Headers],[5]])</f>
        <v>0</v>
      </c>
      <c r="J103" s="10">
        <f>SUMIFS(IsQList,IsIList,Table_ExternalData_15[[#This Row],[item_key]],IsITypeList,Table_ExternalData_15[[#This Row],[IType]],IsDList,Table_ExternalData_15[[#Headers],[6]])</f>
        <v>0</v>
      </c>
      <c r="K103" s="10">
        <f>SUMIFS(IsQList,IsIList,Table_ExternalData_15[[#This Row],[item_key]],IsITypeList,Table_ExternalData_15[[#This Row],[IType]],IsDList,Table_ExternalData_15[[#Headers],[7]])</f>
        <v>0</v>
      </c>
      <c r="L103" s="10">
        <f>SUMIFS(IsQList,IsIList,Table_ExternalData_15[[#This Row],[item_key]],IsITypeList,Table_ExternalData_15[[#This Row],[IType]],IsDList,Table_ExternalData_15[[#Headers],[8]])</f>
        <v>0</v>
      </c>
      <c r="M103" s="10">
        <f>SUMIFS(IsQList,IsIList,Table_ExternalData_15[[#This Row],[item_key]],IsITypeList,Table_ExternalData_15[[#This Row],[IType]],IsDList,Table_ExternalData_15[[#Headers],[9]])</f>
        <v>0</v>
      </c>
      <c r="N103" s="10">
        <f>SUMIFS(IsQList,IsIList,Table_ExternalData_15[[#This Row],[item_key]],IsITypeList,Table_ExternalData_15[[#This Row],[IType]],IsDList,Table_ExternalData_15[[#Headers],[10]])</f>
        <v>0</v>
      </c>
      <c r="O103" s="10">
        <f>SUMIFS(IsQList,IsIList,Table_ExternalData_15[[#This Row],[item_key]],IsITypeList,Table_ExternalData_15[[#This Row],[IType]],IsDList,Table_ExternalData_15[[#Headers],[11]])</f>
        <v>0</v>
      </c>
      <c r="P103" s="10">
        <f>SUMIFS(IsQList,IsIList,Table_ExternalData_15[[#This Row],[item_key]],IsITypeList,Table_ExternalData_15[[#This Row],[IType]],IsDList,Table_ExternalData_15[[#Headers],[12]])</f>
        <v>0</v>
      </c>
      <c r="Q103" s="10">
        <f>SUMIFS(IsQList,IsIList,Table_ExternalData_15[[#This Row],[item_key]],IsITypeList,Table_ExternalData_15[[#This Row],[IType]],IsDList,Table_ExternalData_15[[#Headers],[13]])</f>
        <v>0</v>
      </c>
      <c r="R103" s="10">
        <f>SUMIFS(IsQList,IsIList,Table_ExternalData_15[[#This Row],[item_key]],IsITypeList,Table_ExternalData_15[[#This Row],[IType]],IsDList,Table_ExternalData_15[[#Headers],[14]])</f>
        <v>0</v>
      </c>
      <c r="S103" s="10">
        <f>SUMIFS(IsQList,IsIList,Table_ExternalData_15[[#This Row],[item_key]],IsITypeList,Table_ExternalData_15[[#This Row],[IType]],IsDList,Table_ExternalData_15[[#Headers],[15]])</f>
        <v>0</v>
      </c>
      <c r="T103" s="10">
        <f>SUMIFS(IsQList,IsIList,Table_ExternalData_15[[#This Row],[item_key]],IsITypeList,Table_ExternalData_15[[#This Row],[IType]],IsDList,Table_ExternalData_15[[#Headers],[16]])</f>
        <v>115</v>
      </c>
      <c r="U103" s="10">
        <f>SUMIFS(IsQList,IsIList,Table_ExternalData_15[[#This Row],[item_key]],IsITypeList,Table_ExternalData_15[[#This Row],[IType]],IsDList,Table_ExternalData_15[[#Headers],[17]])</f>
        <v>0</v>
      </c>
      <c r="V103" s="10">
        <f>SUMIFS(IsQList,IsIList,Table_ExternalData_15[[#This Row],[item_key]],IsITypeList,Table_ExternalData_15[[#This Row],[IType]],IsDList,Table_ExternalData_15[[#Headers],[18]])</f>
        <v>0</v>
      </c>
      <c r="W103" s="10">
        <f>SUMIFS(IsQList,IsIList,Table_ExternalData_15[[#This Row],[item_key]],IsITypeList,Table_ExternalData_15[[#This Row],[IType]],IsDList,Table_ExternalData_15[[#Headers],[19]])</f>
        <v>0</v>
      </c>
      <c r="X103" s="10">
        <f>SUMIFS(IsQList,IsIList,Table_ExternalData_15[[#This Row],[item_key]],IsITypeList,Table_ExternalData_15[[#This Row],[IType]],IsDList,Table_ExternalData_15[[#Headers],[20]])</f>
        <v>0</v>
      </c>
      <c r="Y103" s="10">
        <f>SUMIFS(IsQList,IsIList,Table_ExternalData_15[[#This Row],[item_key]],IsITypeList,Table_ExternalData_15[[#This Row],[IType]],IsDList,Table_ExternalData_15[[#Headers],[21]])</f>
        <v>0</v>
      </c>
      <c r="Z103" s="10">
        <f>SUMIFS(IsQList,IsIList,Table_ExternalData_15[[#This Row],[item_key]],IsITypeList,Table_ExternalData_15[[#This Row],[IType]],IsDList,Table_ExternalData_15[[#Headers],[22]])</f>
        <v>0</v>
      </c>
      <c r="AA103" s="10">
        <f>SUMIFS(IsQList,IsIList,Table_ExternalData_15[[#This Row],[item_key]],IsITypeList,Table_ExternalData_15[[#This Row],[IType]],IsDList,Table_ExternalData_15[[#Headers],[23]])</f>
        <v>0</v>
      </c>
      <c r="AB103" s="10">
        <f>SUMIFS(IsQList,IsIList,Table_ExternalData_15[[#This Row],[item_key]],IsITypeList,Table_ExternalData_15[[#This Row],[IType]],IsDList,Table_ExternalData_15[[#Headers],[24]])</f>
        <v>0</v>
      </c>
      <c r="AC103" s="10">
        <f>SUMIFS(IsQList,IsIList,Table_ExternalData_15[[#This Row],[item_key]],IsITypeList,Table_ExternalData_15[[#This Row],[IType]],IsDList,Table_ExternalData_15[[#Headers],[25]])</f>
        <v>0</v>
      </c>
      <c r="AD103" s="10">
        <f>SUMIFS(IsQList,IsIList,Table_ExternalData_15[[#This Row],[item_key]],IsITypeList,Table_ExternalData_15[[#This Row],[IType]],IsDList,Table_ExternalData_15[[#Headers],[26]])</f>
        <v>0</v>
      </c>
      <c r="AE103" s="10">
        <f>SUMIFS(IsQList,IsIList,Table_ExternalData_15[[#This Row],[item_key]],IsITypeList,Table_ExternalData_15[[#This Row],[IType]],IsDList,Table_ExternalData_15[[#Headers],[27]])</f>
        <v>0</v>
      </c>
      <c r="AF103" s="10">
        <f>SUMIFS(IsQList,IsIList,Table_ExternalData_15[[#This Row],[item_key]],IsITypeList,Table_ExternalData_15[[#This Row],[IType]],IsDList,Table_ExternalData_15[[#Headers],[28]])</f>
        <v>0</v>
      </c>
      <c r="AG103" s="10">
        <f>SUMIFS(IsQList,IsIList,Table_ExternalData_15[[#This Row],[item_key]],IsITypeList,Table_ExternalData_15[[#This Row],[IType]],IsDList,Table_ExternalData_15[[#Headers],[29]])</f>
        <v>0</v>
      </c>
      <c r="AH103" s="10">
        <f>SUMIFS(IsQList,IsIList,Table_ExternalData_15[[#This Row],[item_key]],IsITypeList,Table_ExternalData_15[[#This Row],[IType]],IsDList,Table_ExternalData_15[[#Headers],[30]])</f>
        <v>0</v>
      </c>
      <c r="AI103" s="10">
        <f>SUMIFS(IsQList,IsIList,Table_ExternalData_15[[#This Row],[item_key]],IsITypeList,Table_ExternalData_15[[#This Row],[IType]],IsDList,Table_ExternalData_15[[#Headers],[31]])</f>
        <v>0</v>
      </c>
      <c r="AJ103" s="10">
        <f>SUM(Table_ExternalData_15[[#This Row],[1]:[31]])</f>
        <v>115</v>
      </c>
    </row>
    <row r="104" spans="1:36">
      <c r="A104" s="1" t="s">
        <v>133</v>
      </c>
      <c r="B104" s="1" t="s">
        <v>890</v>
      </c>
      <c r="C104" s="1" t="s">
        <v>891</v>
      </c>
      <c r="D104" s="11" t="s">
        <v>2046</v>
      </c>
      <c r="E104" s="10">
        <f>SUMIFS(IsQList,IsIList,Table_ExternalData_15[[#This Row],[item_key]],IsITypeList,Table_ExternalData_15[[#This Row],[IType]],IsDList,Table_ExternalData_15[[#Headers],[1]])</f>
        <v>1</v>
      </c>
      <c r="F104" s="10">
        <f>SUMIFS(IsQList,IsIList,Table_ExternalData_15[[#This Row],[item_key]],IsITypeList,Table_ExternalData_15[[#This Row],[IType]],IsDList,Table_ExternalData_15[[#Headers],[2]])</f>
        <v>0</v>
      </c>
      <c r="G104" s="10">
        <f>SUMIFS(IsQList,IsIList,Table_ExternalData_15[[#This Row],[item_key]],IsITypeList,Table_ExternalData_15[[#This Row],[IType]],IsDList,Table_ExternalData_15[[#Headers],[3]])</f>
        <v>0</v>
      </c>
      <c r="H104" s="10">
        <f>SUMIFS(IsQList,IsIList,Table_ExternalData_15[[#This Row],[item_key]],IsITypeList,Table_ExternalData_15[[#This Row],[IType]],IsDList,Table_ExternalData_15[[#Headers],[4]])</f>
        <v>70</v>
      </c>
      <c r="I104" s="10">
        <f>SUMIFS(IsQList,IsIList,Table_ExternalData_15[[#This Row],[item_key]],IsITypeList,Table_ExternalData_15[[#This Row],[IType]],IsDList,Table_ExternalData_15[[#Headers],[5]])</f>
        <v>0</v>
      </c>
      <c r="J104" s="10">
        <f>SUMIFS(IsQList,IsIList,Table_ExternalData_15[[#This Row],[item_key]],IsITypeList,Table_ExternalData_15[[#This Row],[IType]],IsDList,Table_ExternalData_15[[#Headers],[6]])</f>
        <v>23</v>
      </c>
      <c r="K104" s="10">
        <f>SUMIFS(IsQList,IsIList,Table_ExternalData_15[[#This Row],[item_key]],IsITypeList,Table_ExternalData_15[[#This Row],[IType]],IsDList,Table_ExternalData_15[[#Headers],[7]])</f>
        <v>0</v>
      </c>
      <c r="L104" s="10">
        <f>SUMIFS(IsQList,IsIList,Table_ExternalData_15[[#This Row],[item_key]],IsITypeList,Table_ExternalData_15[[#This Row],[IType]],IsDList,Table_ExternalData_15[[#Headers],[8]])</f>
        <v>0</v>
      </c>
      <c r="M104" s="10">
        <f>SUMIFS(IsQList,IsIList,Table_ExternalData_15[[#This Row],[item_key]],IsITypeList,Table_ExternalData_15[[#This Row],[IType]],IsDList,Table_ExternalData_15[[#Headers],[9]])</f>
        <v>0</v>
      </c>
      <c r="N104" s="10">
        <f>SUMIFS(IsQList,IsIList,Table_ExternalData_15[[#This Row],[item_key]],IsITypeList,Table_ExternalData_15[[#This Row],[IType]],IsDList,Table_ExternalData_15[[#Headers],[10]])</f>
        <v>0</v>
      </c>
      <c r="O104" s="10">
        <f>SUMIFS(IsQList,IsIList,Table_ExternalData_15[[#This Row],[item_key]],IsITypeList,Table_ExternalData_15[[#This Row],[IType]],IsDList,Table_ExternalData_15[[#Headers],[11]])</f>
        <v>0</v>
      </c>
      <c r="P104" s="10">
        <f>SUMIFS(IsQList,IsIList,Table_ExternalData_15[[#This Row],[item_key]],IsITypeList,Table_ExternalData_15[[#This Row],[IType]],IsDList,Table_ExternalData_15[[#Headers],[12]])</f>
        <v>0</v>
      </c>
      <c r="Q104" s="10">
        <f>SUMIFS(IsQList,IsIList,Table_ExternalData_15[[#This Row],[item_key]],IsITypeList,Table_ExternalData_15[[#This Row],[IType]],IsDList,Table_ExternalData_15[[#Headers],[13]])</f>
        <v>0</v>
      </c>
      <c r="R104" s="10">
        <f>SUMIFS(IsQList,IsIList,Table_ExternalData_15[[#This Row],[item_key]],IsITypeList,Table_ExternalData_15[[#This Row],[IType]],IsDList,Table_ExternalData_15[[#Headers],[14]])</f>
        <v>0</v>
      </c>
      <c r="S104" s="10">
        <f>SUMIFS(IsQList,IsIList,Table_ExternalData_15[[#This Row],[item_key]],IsITypeList,Table_ExternalData_15[[#This Row],[IType]],IsDList,Table_ExternalData_15[[#Headers],[15]])</f>
        <v>0</v>
      </c>
      <c r="T104" s="10">
        <f>SUMIFS(IsQList,IsIList,Table_ExternalData_15[[#This Row],[item_key]],IsITypeList,Table_ExternalData_15[[#This Row],[IType]],IsDList,Table_ExternalData_15[[#Headers],[16]])</f>
        <v>0</v>
      </c>
      <c r="U104" s="10">
        <f>SUMIFS(IsQList,IsIList,Table_ExternalData_15[[#This Row],[item_key]],IsITypeList,Table_ExternalData_15[[#This Row],[IType]],IsDList,Table_ExternalData_15[[#Headers],[17]])</f>
        <v>0</v>
      </c>
      <c r="V104" s="10">
        <f>SUMIFS(IsQList,IsIList,Table_ExternalData_15[[#This Row],[item_key]],IsITypeList,Table_ExternalData_15[[#This Row],[IType]],IsDList,Table_ExternalData_15[[#Headers],[18]])</f>
        <v>0</v>
      </c>
      <c r="W104" s="10">
        <f>SUMIFS(IsQList,IsIList,Table_ExternalData_15[[#This Row],[item_key]],IsITypeList,Table_ExternalData_15[[#This Row],[IType]],IsDList,Table_ExternalData_15[[#Headers],[19]])</f>
        <v>0</v>
      </c>
      <c r="X104" s="10">
        <f>SUMIFS(IsQList,IsIList,Table_ExternalData_15[[#This Row],[item_key]],IsITypeList,Table_ExternalData_15[[#This Row],[IType]],IsDList,Table_ExternalData_15[[#Headers],[20]])</f>
        <v>0</v>
      </c>
      <c r="Y104" s="10">
        <f>SUMIFS(IsQList,IsIList,Table_ExternalData_15[[#This Row],[item_key]],IsITypeList,Table_ExternalData_15[[#This Row],[IType]],IsDList,Table_ExternalData_15[[#Headers],[21]])</f>
        <v>0</v>
      </c>
      <c r="Z104" s="10">
        <f>SUMIFS(IsQList,IsIList,Table_ExternalData_15[[#This Row],[item_key]],IsITypeList,Table_ExternalData_15[[#This Row],[IType]],IsDList,Table_ExternalData_15[[#Headers],[22]])</f>
        <v>0</v>
      </c>
      <c r="AA104" s="10">
        <f>SUMIFS(IsQList,IsIList,Table_ExternalData_15[[#This Row],[item_key]],IsITypeList,Table_ExternalData_15[[#This Row],[IType]],IsDList,Table_ExternalData_15[[#Headers],[23]])</f>
        <v>0</v>
      </c>
      <c r="AB104" s="10">
        <f>SUMIFS(IsQList,IsIList,Table_ExternalData_15[[#This Row],[item_key]],IsITypeList,Table_ExternalData_15[[#This Row],[IType]],IsDList,Table_ExternalData_15[[#Headers],[24]])</f>
        <v>0</v>
      </c>
      <c r="AC104" s="10">
        <f>SUMIFS(IsQList,IsIList,Table_ExternalData_15[[#This Row],[item_key]],IsITypeList,Table_ExternalData_15[[#This Row],[IType]],IsDList,Table_ExternalData_15[[#Headers],[25]])</f>
        <v>0</v>
      </c>
      <c r="AD104" s="10">
        <f>SUMIFS(IsQList,IsIList,Table_ExternalData_15[[#This Row],[item_key]],IsITypeList,Table_ExternalData_15[[#This Row],[IType]],IsDList,Table_ExternalData_15[[#Headers],[26]])</f>
        <v>0</v>
      </c>
      <c r="AE104" s="10">
        <f>SUMIFS(IsQList,IsIList,Table_ExternalData_15[[#This Row],[item_key]],IsITypeList,Table_ExternalData_15[[#This Row],[IType]],IsDList,Table_ExternalData_15[[#Headers],[27]])</f>
        <v>0</v>
      </c>
      <c r="AF104" s="10">
        <f>SUMIFS(IsQList,IsIList,Table_ExternalData_15[[#This Row],[item_key]],IsITypeList,Table_ExternalData_15[[#This Row],[IType]],IsDList,Table_ExternalData_15[[#Headers],[28]])</f>
        <v>1</v>
      </c>
      <c r="AG104" s="10">
        <f>SUMIFS(IsQList,IsIList,Table_ExternalData_15[[#This Row],[item_key]],IsITypeList,Table_ExternalData_15[[#This Row],[IType]],IsDList,Table_ExternalData_15[[#Headers],[29]])</f>
        <v>76</v>
      </c>
      <c r="AH104" s="10">
        <f>SUMIFS(IsQList,IsIList,Table_ExternalData_15[[#This Row],[item_key]],IsITypeList,Table_ExternalData_15[[#This Row],[IType]],IsDList,Table_ExternalData_15[[#Headers],[30]])</f>
        <v>0</v>
      </c>
      <c r="AI104" s="10">
        <f>SUMIFS(IsQList,IsIList,Table_ExternalData_15[[#This Row],[item_key]],IsITypeList,Table_ExternalData_15[[#This Row],[IType]],IsDList,Table_ExternalData_15[[#Headers],[31]])</f>
        <v>10</v>
      </c>
      <c r="AJ104" s="10">
        <f>SUM(Table_ExternalData_15[[#This Row],[1]:[31]])</f>
        <v>181</v>
      </c>
    </row>
    <row r="105" spans="1:36">
      <c r="A105" s="1" t="s">
        <v>134</v>
      </c>
      <c r="B105" s="1" t="s">
        <v>789</v>
      </c>
      <c r="C105" s="1" t="s">
        <v>790</v>
      </c>
      <c r="D105" s="11" t="s">
        <v>2046</v>
      </c>
      <c r="E105" s="10">
        <f>SUMIFS(IsQList,IsIList,Table_ExternalData_15[[#This Row],[item_key]],IsITypeList,Table_ExternalData_15[[#This Row],[IType]],IsDList,Table_ExternalData_15[[#Headers],[1]])</f>
        <v>1</v>
      </c>
      <c r="F105" s="10">
        <f>SUMIFS(IsQList,IsIList,Table_ExternalData_15[[#This Row],[item_key]],IsITypeList,Table_ExternalData_15[[#This Row],[IType]],IsDList,Table_ExternalData_15[[#Headers],[2]])</f>
        <v>0</v>
      </c>
      <c r="G105" s="10">
        <f>SUMIFS(IsQList,IsIList,Table_ExternalData_15[[#This Row],[item_key]],IsITypeList,Table_ExternalData_15[[#This Row],[IType]],IsDList,Table_ExternalData_15[[#Headers],[3]])</f>
        <v>0</v>
      </c>
      <c r="H105" s="10">
        <f>SUMIFS(IsQList,IsIList,Table_ExternalData_15[[#This Row],[item_key]],IsITypeList,Table_ExternalData_15[[#This Row],[IType]],IsDList,Table_ExternalData_15[[#Headers],[4]])</f>
        <v>70</v>
      </c>
      <c r="I105" s="10">
        <f>SUMIFS(IsQList,IsIList,Table_ExternalData_15[[#This Row],[item_key]],IsITypeList,Table_ExternalData_15[[#This Row],[IType]],IsDList,Table_ExternalData_15[[#Headers],[5]])</f>
        <v>0</v>
      </c>
      <c r="J105" s="10">
        <f>SUMIFS(IsQList,IsIList,Table_ExternalData_15[[#This Row],[item_key]],IsITypeList,Table_ExternalData_15[[#This Row],[IType]],IsDList,Table_ExternalData_15[[#Headers],[6]])</f>
        <v>23</v>
      </c>
      <c r="K105" s="10">
        <f>SUMIFS(IsQList,IsIList,Table_ExternalData_15[[#This Row],[item_key]],IsITypeList,Table_ExternalData_15[[#This Row],[IType]],IsDList,Table_ExternalData_15[[#Headers],[7]])</f>
        <v>0</v>
      </c>
      <c r="L105" s="10">
        <f>SUMIFS(IsQList,IsIList,Table_ExternalData_15[[#This Row],[item_key]],IsITypeList,Table_ExternalData_15[[#This Row],[IType]],IsDList,Table_ExternalData_15[[#Headers],[8]])</f>
        <v>0</v>
      </c>
      <c r="M105" s="10">
        <f>SUMIFS(IsQList,IsIList,Table_ExternalData_15[[#This Row],[item_key]],IsITypeList,Table_ExternalData_15[[#This Row],[IType]],IsDList,Table_ExternalData_15[[#Headers],[9]])</f>
        <v>0</v>
      </c>
      <c r="N105" s="10">
        <f>SUMIFS(IsQList,IsIList,Table_ExternalData_15[[#This Row],[item_key]],IsITypeList,Table_ExternalData_15[[#This Row],[IType]],IsDList,Table_ExternalData_15[[#Headers],[10]])</f>
        <v>0</v>
      </c>
      <c r="O105" s="10">
        <f>SUMIFS(IsQList,IsIList,Table_ExternalData_15[[#This Row],[item_key]],IsITypeList,Table_ExternalData_15[[#This Row],[IType]],IsDList,Table_ExternalData_15[[#Headers],[11]])</f>
        <v>0</v>
      </c>
      <c r="P105" s="10">
        <f>SUMIFS(IsQList,IsIList,Table_ExternalData_15[[#This Row],[item_key]],IsITypeList,Table_ExternalData_15[[#This Row],[IType]],IsDList,Table_ExternalData_15[[#Headers],[12]])</f>
        <v>0</v>
      </c>
      <c r="Q105" s="10">
        <f>SUMIFS(IsQList,IsIList,Table_ExternalData_15[[#This Row],[item_key]],IsITypeList,Table_ExternalData_15[[#This Row],[IType]],IsDList,Table_ExternalData_15[[#Headers],[13]])</f>
        <v>0</v>
      </c>
      <c r="R105" s="10">
        <f>SUMIFS(IsQList,IsIList,Table_ExternalData_15[[#This Row],[item_key]],IsITypeList,Table_ExternalData_15[[#This Row],[IType]],IsDList,Table_ExternalData_15[[#Headers],[14]])</f>
        <v>0</v>
      </c>
      <c r="S105" s="10">
        <f>SUMIFS(IsQList,IsIList,Table_ExternalData_15[[#This Row],[item_key]],IsITypeList,Table_ExternalData_15[[#This Row],[IType]],IsDList,Table_ExternalData_15[[#Headers],[15]])</f>
        <v>0</v>
      </c>
      <c r="T105" s="10">
        <f>SUMIFS(IsQList,IsIList,Table_ExternalData_15[[#This Row],[item_key]],IsITypeList,Table_ExternalData_15[[#This Row],[IType]],IsDList,Table_ExternalData_15[[#Headers],[16]])</f>
        <v>0</v>
      </c>
      <c r="U105" s="10">
        <f>SUMIFS(IsQList,IsIList,Table_ExternalData_15[[#This Row],[item_key]],IsITypeList,Table_ExternalData_15[[#This Row],[IType]],IsDList,Table_ExternalData_15[[#Headers],[17]])</f>
        <v>0</v>
      </c>
      <c r="V105" s="10">
        <f>SUMIFS(IsQList,IsIList,Table_ExternalData_15[[#This Row],[item_key]],IsITypeList,Table_ExternalData_15[[#This Row],[IType]],IsDList,Table_ExternalData_15[[#Headers],[18]])</f>
        <v>0</v>
      </c>
      <c r="W105" s="10">
        <f>SUMIFS(IsQList,IsIList,Table_ExternalData_15[[#This Row],[item_key]],IsITypeList,Table_ExternalData_15[[#This Row],[IType]],IsDList,Table_ExternalData_15[[#Headers],[19]])</f>
        <v>0</v>
      </c>
      <c r="X105" s="10">
        <f>SUMIFS(IsQList,IsIList,Table_ExternalData_15[[#This Row],[item_key]],IsITypeList,Table_ExternalData_15[[#This Row],[IType]],IsDList,Table_ExternalData_15[[#Headers],[20]])</f>
        <v>0</v>
      </c>
      <c r="Y105" s="10">
        <f>SUMIFS(IsQList,IsIList,Table_ExternalData_15[[#This Row],[item_key]],IsITypeList,Table_ExternalData_15[[#This Row],[IType]],IsDList,Table_ExternalData_15[[#Headers],[21]])</f>
        <v>0</v>
      </c>
      <c r="Z105" s="10">
        <f>SUMIFS(IsQList,IsIList,Table_ExternalData_15[[#This Row],[item_key]],IsITypeList,Table_ExternalData_15[[#This Row],[IType]],IsDList,Table_ExternalData_15[[#Headers],[22]])</f>
        <v>0</v>
      </c>
      <c r="AA105" s="10">
        <f>SUMIFS(IsQList,IsIList,Table_ExternalData_15[[#This Row],[item_key]],IsITypeList,Table_ExternalData_15[[#This Row],[IType]],IsDList,Table_ExternalData_15[[#Headers],[23]])</f>
        <v>0</v>
      </c>
      <c r="AB105" s="10">
        <f>SUMIFS(IsQList,IsIList,Table_ExternalData_15[[#This Row],[item_key]],IsITypeList,Table_ExternalData_15[[#This Row],[IType]],IsDList,Table_ExternalData_15[[#Headers],[24]])</f>
        <v>0</v>
      </c>
      <c r="AC105" s="10">
        <f>SUMIFS(IsQList,IsIList,Table_ExternalData_15[[#This Row],[item_key]],IsITypeList,Table_ExternalData_15[[#This Row],[IType]],IsDList,Table_ExternalData_15[[#Headers],[25]])</f>
        <v>0</v>
      </c>
      <c r="AD105" s="10">
        <f>SUMIFS(IsQList,IsIList,Table_ExternalData_15[[#This Row],[item_key]],IsITypeList,Table_ExternalData_15[[#This Row],[IType]],IsDList,Table_ExternalData_15[[#Headers],[26]])</f>
        <v>0</v>
      </c>
      <c r="AE105" s="10">
        <f>SUMIFS(IsQList,IsIList,Table_ExternalData_15[[#This Row],[item_key]],IsITypeList,Table_ExternalData_15[[#This Row],[IType]],IsDList,Table_ExternalData_15[[#Headers],[27]])</f>
        <v>0</v>
      </c>
      <c r="AF105" s="10">
        <f>SUMIFS(IsQList,IsIList,Table_ExternalData_15[[#This Row],[item_key]],IsITypeList,Table_ExternalData_15[[#This Row],[IType]],IsDList,Table_ExternalData_15[[#Headers],[28]])</f>
        <v>1</v>
      </c>
      <c r="AG105" s="10">
        <f>SUMIFS(IsQList,IsIList,Table_ExternalData_15[[#This Row],[item_key]],IsITypeList,Table_ExternalData_15[[#This Row],[IType]],IsDList,Table_ExternalData_15[[#Headers],[29]])</f>
        <v>76</v>
      </c>
      <c r="AH105" s="10">
        <f>SUMIFS(IsQList,IsIList,Table_ExternalData_15[[#This Row],[item_key]],IsITypeList,Table_ExternalData_15[[#This Row],[IType]],IsDList,Table_ExternalData_15[[#Headers],[30]])</f>
        <v>0</v>
      </c>
      <c r="AI105" s="10">
        <f>SUMIFS(IsQList,IsIList,Table_ExternalData_15[[#This Row],[item_key]],IsITypeList,Table_ExternalData_15[[#This Row],[IType]],IsDList,Table_ExternalData_15[[#Headers],[31]])</f>
        <v>10</v>
      </c>
      <c r="AJ105" s="10">
        <f>SUM(Table_ExternalData_15[[#This Row],[1]:[31]])</f>
        <v>181</v>
      </c>
    </row>
    <row r="106" spans="1:36">
      <c r="A106" s="1" t="s">
        <v>134</v>
      </c>
      <c r="B106" s="1" t="s">
        <v>789</v>
      </c>
      <c r="C106" s="1" t="s">
        <v>790</v>
      </c>
      <c r="D106" s="11" t="s">
        <v>2017</v>
      </c>
      <c r="E106" s="10">
        <f>SUMIFS(IsQList,IsIList,Table_ExternalData_15[[#This Row],[item_key]],IsITypeList,Table_ExternalData_15[[#This Row],[IType]],IsDList,Table_ExternalData_15[[#Headers],[1]])</f>
        <v>0</v>
      </c>
      <c r="F106" s="10">
        <f>SUMIFS(IsQList,IsIList,Table_ExternalData_15[[#This Row],[item_key]],IsITypeList,Table_ExternalData_15[[#This Row],[IType]],IsDList,Table_ExternalData_15[[#Headers],[2]])</f>
        <v>0</v>
      </c>
      <c r="G106" s="10">
        <f>SUMIFS(IsQList,IsIList,Table_ExternalData_15[[#This Row],[item_key]],IsITypeList,Table_ExternalData_15[[#This Row],[IType]],IsDList,Table_ExternalData_15[[#Headers],[3]])</f>
        <v>0</v>
      </c>
      <c r="H106" s="10">
        <f>SUMIFS(IsQList,IsIList,Table_ExternalData_15[[#This Row],[item_key]],IsITypeList,Table_ExternalData_15[[#This Row],[IType]],IsDList,Table_ExternalData_15[[#Headers],[4]])</f>
        <v>0</v>
      </c>
      <c r="I106" s="10">
        <f>SUMIFS(IsQList,IsIList,Table_ExternalData_15[[#This Row],[item_key]],IsITypeList,Table_ExternalData_15[[#This Row],[IType]],IsDList,Table_ExternalData_15[[#Headers],[5]])</f>
        <v>0</v>
      </c>
      <c r="J106" s="10">
        <f>SUMIFS(IsQList,IsIList,Table_ExternalData_15[[#This Row],[item_key]],IsITypeList,Table_ExternalData_15[[#This Row],[IType]],IsDList,Table_ExternalData_15[[#Headers],[6]])</f>
        <v>0</v>
      </c>
      <c r="K106" s="10">
        <f>SUMIFS(IsQList,IsIList,Table_ExternalData_15[[#This Row],[item_key]],IsITypeList,Table_ExternalData_15[[#This Row],[IType]],IsDList,Table_ExternalData_15[[#Headers],[7]])</f>
        <v>0</v>
      </c>
      <c r="L106" s="10">
        <f>SUMIFS(IsQList,IsIList,Table_ExternalData_15[[#This Row],[item_key]],IsITypeList,Table_ExternalData_15[[#This Row],[IType]],IsDList,Table_ExternalData_15[[#Headers],[8]])</f>
        <v>-17</v>
      </c>
      <c r="M106" s="10">
        <f>SUMIFS(IsQList,IsIList,Table_ExternalData_15[[#This Row],[item_key]],IsITypeList,Table_ExternalData_15[[#This Row],[IType]],IsDList,Table_ExternalData_15[[#Headers],[9]])</f>
        <v>0</v>
      </c>
      <c r="N106" s="10">
        <f>SUMIFS(IsQList,IsIList,Table_ExternalData_15[[#This Row],[item_key]],IsITypeList,Table_ExternalData_15[[#This Row],[IType]],IsDList,Table_ExternalData_15[[#Headers],[10]])</f>
        <v>0</v>
      </c>
      <c r="O106" s="10">
        <f>SUMIFS(IsQList,IsIList,Table_ExternalData_15[[#This Row],[item_key]],IsITypeList,Table_ExternalData_15[[#This Row],[IType]],IsDList,Table_ExternalData_15[[#Headers],[11]])</f>
        <v>0</v>
      </c>
      <c r="P106" s="10">
        <f>SUMIFS(IsQList,IsIList,Table_ExternalData_15[[#This Row],[item_key]],IsITypeList,Table_ExternalData_15[[#This Row],[IType]],IsDList,Table_ExternalData_15[[#Headers],[12]])</f>
        <v>0</v>
      </c>
      <c r="Q106" s="10">
        <f>SUMIFS(IsQList,IsIList,Table_ExternalData_15[[#This Row],[item_key]],IsITypeList,Table_ExternalData_15[[#This Row],[IType]],IsDList,Table_ExternalData_15[[#Headers],[13]])</f>
        <v>0</v>
      </c>
      <c r="R106" s="10">
        <f>SUMIFS(IsQList,IsIList,Table_ExternalData_15[[#This Row],[item_key]],IsITypeList,Table_ExternalData_15[[#This Row],[IType]],IsDList,Table_ExternalData_15[[#Headers],[14]])</f>
        <v>0</v>
      </c>
      <c r="S106" s="10">
        <f>SUMIFS(IsQList,IsIList,Table_ExternalData_15[[#This Row],[item_key]],IsITypeList,Table_ExternalData_15[[#This Row],[IType]],IsDList,Table_ExternalData_15[[#Headers],[15]])</f>
        <v>0</v>
      </c>
      <c r="T106" s="10">
        <f>SUMIFS(IsQList,IsIList,Table_ExternalData_15[[#This Row],[item_key]],IsITypeList,Table_ExternalData_15[[#This Row],[IType]],IsDList,Table_ExternalData_15[[#Headers],[16]])</f>
        <v>0</v>
      </c>
      <c r="U106" s="10">
        <f>SUMIFS(IsQList,IsIList,Table_ExternalData_15[[#This Row],[item_key]],IsITypeList,Table_ExternalData_15[[#This Row],[IType]],IsDList,Table_ExternalData_15[[#Headers],[17]])</f>
        <v>0</v>
      </c>
      <c r="V106" s="10">
        <f>SUMIFS(IsQList,IsIList,Table_ExternalData_15[[#This Row],[item_key]],IsITypeList,Table_ExternalData_15[[#This Row],[IType]],IsDList,Table_ExternalData_15[[#Headers],[18]])</f>
        <v>0</v>
      </c>
      <c r="W106" s="10">
        <f>SUMIFS(IsQList,IsIList,Table_ExternalData_15[[#This Row],[item_key]],IsITypeList,Table_ExternalData_15[[#This Row],[IType]],IsDList,Table_ExternalData_15[[#Headers],[19]])</f>
        <v>0</v>
      </c>
      <c r="X106" s="10">
        <f>SUMIFS(IsQList,IsIList,Table_ExternalData_15[[#This Row],[item_key]],IsITypeList,Table_ExternalData_15[[#This Row],[IType]],IsDList,Table_ExternalData_15[[#Headers],[20]])</f>
        <v>0</v>
      </c>
      <c r="Y106" s="10">
        <f>SUMIFS(IsQList,IsIList,Table_ExternalData_15[[#This Row],[item_key]],IsITypeList,Table_ExternalData_15[[#This Row],[IType]],IsDList,Table_ExternalData_15[[#Headers],[21]])</f>
        <v>0</v>
      </c>
      <c r="Z106" s="10">
        <f>SUMIFS(IsQList,IsIList,Table_ExternalData_15[[#This Row],[item_key]],IsITypeList,Table_ExternalData_15[[#This Row],[IType]],IsDList,Table_ExternalData_15[[#Headers],[22]])</f>
        <v>0</v>
      </c>
      <c r="AA106" s="10">
        <f>SUMIFS(IsQList,IsIList,Table_ExternalData_15[[#This Row],[item_key]],IsITypeList,Table_ExternalData_15[[#This Row],[IType]],IsDList,Table_ExternalData_15[[#Headers],[23]])</f>
        <v>0</v>
      </c>
      <c r="AB106" s="10">
        <f>SUMIFS(IsQList,IsIList,Table_ExternalData_15[[#This Row],[item_key]],IsITypeList,Table_ExternalData_15[[#This Row],[IType]],IsDList,Table_ExternalData_15[[#Headers],[24]])</f>
        <v>0</v>
      </c>
      <c r="AC106" s="10">
        <f>SUMIFS(IsQList,IsIList,Table_ExternalData_15[[#This Row],[item_key]],IsITypeList,Table_ExternalData_15[[#This Row],[IType]],IsDList,Table_ExternalData_15[[#Headers],[25]])</f>
        <v>0</v>
      </c>
      <c r="AD106" s="10">
        <f>SUMIFS(IsQList,IsIList,Table_ExternalData_15[[#This Row],[item_key]],IsITypeList,Table_ExternalData_15[[#This Row],[IType]],IsDList,Table_ExternalData_15[[#Headers],[26]])</f>
        <v>0</v>
      </c>
      <c r="AE106" s="10">
        <f>SUMIFS(IsQList,IsIList,Table_ExternalData_15[[#This Row],[item_key]],IsITypeList,Table_ExternalData_15[[#This Row],[IType]],IsDList,Table_ExternalData_15[[#Headers],[27]])</f>
        <v>0</v>
      </c>
      <c r="AF106" s="10">
        <f>SUMIFS(IsQList,IsIList,Table_ExternalData_15[[#This Row],[item_key]],IsITypeList,Table_ExternalData_15[[#This Row],[IType]],IsDList,Table_ExternalData_15[[#Headers],[28]])</f>
        <v>0</v>
      </c>
      <c r="AG106" s="10">
        <f>SUMIFS(IsQList,IsIList,Table_ExternalData_15[[#This Row],[item_key]],IsITypeList,Table_ExternalData_15[[#This Row],[IType]],IsDList,Table_ExternalData_15[[#Headers],[29]])</f>
        <v>0</v>
      </c>
      <c r="AH106" s="10">
        <f>SUMIFS(IsQList,IsIList,Table_ExternalData_15[[#This Row],[item_key]],IsITypeList,Table_ExternalData_15[[#This Row],[IType]],IsDList,Table_ExternalData_15[[#Headers],[30]])</f>
        <v>0</v>
      </c>
      <c r="AI106" s="10">
        <f>SUMIFS(IsQList,IsIList,Table_ExternalData_15[[#This Row],[item_key]],IsITypeList,Table_ExternalData_15[[#This Row],[IType]],IsDList,Table_ExternalData_15[[#Headers],[31]])</f>
        <v>-11</v>
      </c>
      <c r="AJ106" s="10">
        <f>SUM(Table_ExternalData_15[[#This Row],[1]:[31]])</f>
        <v>-28</v>
      </c>
    </row>
    <row r="107" spans="1:36">
      <c r="A107" s="1" t="s">
        <v>1715</v>
      </c>
      <c r="B107" s="1" t="s">
        <v>1971</v>
      </c>
      <c r="C107" s="1" t="s">
        <v>1972</v>
      </c>
      <c r="D107" s="11" t="s">
        <v>2046</v>
      </c>
      <c r="E107" s="10">
        <f>SUMIFS(IsQList,IsIList,Table_ExternalData_15[[#This Row],[item_key]],IsITypeList,Table_ExternalData_15[[#This Row],[IType]],IsDList,Table_ExternalData_15[[#Headers],[1]])</f>
        <v>1</v>
      </c>
      <c r="F107" s="10">
        <f>SUMIFS(IsQList,IsIList,Table_ExternalData_15[[#This Row],[item_key]],IsITypeList,Table_ExternalData_15[[#This Row],[IType]],IsDList,Table_ExternalData_15[[#Headers],[2]])</f>
        <v>0</v>
      </c>
      <c r="G107" s="10">
        <f>SUMIFS(IsQList,IsIList,Table_ExternalData_15[[#This Row],[item_key]],IsITypeList,Table_ExternalData_15[[#This Row],[IType]],IsDList,Table_ExternalData_15[[#Headers],[3]])</f>
        <v>0</v>
      </c>
      <c r="H107" s="10">
        <f>SUMIFS(IsQList,IsIList,Table_ExternalData_15[[#This Row],[item_key]],IsITypeList,Table_ExternalData_15[[#This Row],[IType]],IsDList,Table_ExternalData_15[[#Headers],[4]])</f>
        <v>70</v>
      </c>
      <c r="I107" s="10">
        <f>SUMIFS(IsQList,IsIList,Table_ExternalData_15[[#This Row],[item_key]],IsITypeList,Table_ExternalData_15[[#This Row],[IType]],IsDList,Table_ExternalData_15[[#Headers],[5]])</f>
        <v>0</v>
      </c>
      <c r="J107" s="10">
        <f>SUMIFS(IsQList,IsIList,Table_ExternalData_15[[#This Row],[item_key]],IsITypeList,Table_ExternalData_15[[#This Row],[IType]],IsDList,Table_ExternalData_15[[#Headers],[6]])</f>
        <v>23</v>
      </c>
      <c r="K107" s="10">
        <f>SUMIFS(IsQList,IsIList,Table_ExternalData_15[[#This Row],[item_key]],IsITypeList,Table_ExternalData_15[[#This Row],[IType]],IsDList,Table_ExternalData_15[[#Headers],[7]])</f>
        <v>0</v>
      </c>
      <c r="L107" s="10">
        <f>SUMIFS(IsQList,IsIList,Table_ExternalData_15[[#This Row],[item_key]],IsITypeList,Table_ExternalData_15[[#This Row],[IType]],IsDList,Table_ExternalData_15[[#Headers],[8]])</f>
        <v>0</v>
      </c>
      <c r="M107" s="10">
        <f>SUMIFS(IsQList,IsIList,Table_ExternalData_15[[#This Row],[item_key]],IsITypeList,Table_ExternalData_15[[#This Row],[IType]],IsDList,Table_ExternalData_15[[#Headers],[9]])</f>
        <v>0</v>
      </c>
      <c r="N107" s="10">
        <f>SUMIFS(IsQList,IsIList,Table_ExternalData_15[[#This Row],[item_key]],IsITypeList,Table_ExternalData_15[[#This Row],[IType]],IsDList,Table_ExternalData_15[[#Headers],[10]])</f>
        <v>0</v>
      </c>
      <c r="O107" s="10">
        <f>SUMIFS(IsQList,IsIList,Table_ExternalData_15[[#This Row],[item_key]],IsITypeList,Table_ExternalData_15[[#This Row],[IType]],IsDList,Table_ExternalData_15[[#Headers],[11]])</f>
        <v>0</v>
      </c>
      <c r="P107" s="10">
        <f>SUMIFS(IsQList,IsIList,Table_ExternalData_15[[#This Row],[item_key]],IsITypeList,Table_ExternalData_15[[#This Row],[IType]],IsDList,Table_ExternalData_15[[#Headers],[12]])</f>
        <v>0</v>
      </c>
      <c r="Q107" s="10">
        <f>SUMIFS(IsQList,IsIList,Table_ExternalData_15[[#This Row],[item_key]],IsITypeList,Table_ExternalData_15[[#This Row],[IType]],IsDList,Table_ExternalData_15[[#Headers],[13]])</f>
        <v>0</v>
      </c>
      <c r="R107" s="10">
        <f>SUMIFS(IsQList,IsIList,Table_ExternalData_15[[#This Row],[item_key]],IsITypeList,Table_ExternalData_15[[#This Row],[IType]],IsDList,Table_ExternalData_15[[#Headers],[14]])</f>
        <v>0</v>
      </c>
      <c r="S107" s="10">
        <f>SUMIFS(IsQList,IsIList,Table_ExternalData_15[[#This Row],[item_key]],IsITypeList,Table_ExternalData_15[[#This Row],[IType]],IsDList,Table_ExternalData_15[[#Headers],[15]])</f>
        <v>0</v>
      </c>
      <c r="T107" s="10">
        <f>SUMIFS(IsQList,IsIList,Table_ExternalData_15[[#This Row],[item_key]],IsITypeList,Table_ExternalData_15[[#This Row],[IType]],IsDList,Table_ExternalData_15[[#Headers],[16]])</f>
        <v>0</v>
      </c>
      <c r="U107" s="10">
        <f>SUMIFS(IsQList,IsIList,Table_ExternalData_15[[#This Row],[item_key]],IsITypeList,Table_ExternalData_15[[#This Row],[IType]],IsDList,Table_ExternalData_15[[#Headers],[17]])</f>
        <v>0</v>
      </c>
      <c r="V107" s="10">
        <f>SUMIFS(IsQList,IsIList,Table_ExternalData_15[[#This Row],[item_key]],IsITypeList,Table_ExternalData_15[[#This Row],[IType]],IsDList,Table_ExternalData_15[[#Headers],[18]])</f>
        <v>0</v>
      </c>
      <c r="W107" s="10">
        <f>SUMIFS(IsQList,IsIList,Table_ExternalData_15[[#This Row],[item_key]],IsITypeList,Table_ExternalData_15[[#This Row],[IType]],IsDList,Table_ExternalData_15[[#Headers],[19]])</f>
        <v>0</v>
      </c>
      <c r="X107" s="10">
        <f>SUMIFS(IsQList,IsIList,Table_ExternalData_15[[#This Row],[item_key]],IsITypeList,Table_ExternalData_15[[#This Row],[IType]],IsDList,Table_ExternalData_15[[#Headers],[20]])</f>
        <v>0</v>
      </c>
      <c r="Y107" s="10">
        <f>SUMIFS(IsQList,IsIList,Table_ExternalData_15[[#This Row],[item_key]],IsITypeList,Table_ExternalData_15[[#This Row],[IType]],IsDList,Table_ExternalData_15[[#Headers],[21]])</f>
        <v>0</v>
      </c>
      <c r="Z107" s="10">
        <f>SUMIFS(IsQList,IsIList,Table_ExternalData_15[[#This Row],[item_key]],IsITypeList,Table_ExternalData_15[[#This Row],[IType]],IsDList,Table_ExternalData_15[[#Headers],[22]])</f>
        <v>0</v>
      </c>
      <c r="AA107" s="10">
        <f>SUMIFS(IsQList,IsIList,Table_ExternalData_15[[#This Row],[item_key]],IsITypeList,Table_ExternalData_15[[#This Row],[IType]],IsDList,Table_ExternalData_15[[#Headers],[23]])</f>
        <v>0</v>
      </c>
      <c r="AB107" s="10">
        <f>SUMIFS(IsQList,IsIList,Table_ExternalData_15[[#This Row],[item_key]],IsITypeList,Table_ExternalData_15[[#This Row],[IType]],IsDList,Table_ExternalData_15[[#Headers],[24]])</f>
        <v>0</v>
      </c>
      <c r="AC107" s="10">
        <f>SUMIFS(IsQList,IsIList,Table_ExternalData_15[[#This Row],[item_key]],IsITypeList,Table_ExternalData_15[[#This Row],[IType]],IsDList,Table_ExternalData_15[[#Headers],[25]])</f>
        <v>0</v>
      </c>
      <c r="AD107" s="10">
        <f>SUMIFS(IsQList,IsIList,Table_ExternalData_15[[#This Row],[item_key]],IsITypeList,Table_ExternalData_15[[#This Row],[IType]],IsDList,Table_ExternalData_15[[#Headers],[26]])</f>
        <v>0</v>
      </c>
      <c r="AE107" s="10">
        <f>SUMIFS(IsQList,IsIList,Table_ExternalData_15[[#This Row],[item_key]],IsITypeList,Table_ExternalData_15[[#This Row],[IType]],IsDList,Table_ExternalData_15[[#Headers],[27]])</f>
        <v>0</v>
      </c>
      <c r="AF107" s="10">
        <f>SUMIFS(IsQList,IsIList,Table_ExternalData_15[[#This Row],[item_key]],IsITypeList,Table_ExternalData_15[[#This Row],[IType]],IsDList,Table_ExternalData_15[[#Headers],[28]])</f>
        <v>1</v>
      </c>
      <c r="AG107" s="10">
        <f>SUMIFS(IsQList,IsIList,Table_ExternalData_15[[#This Row],[item_key]],IsITypeList,Table_ExternalData_15[[#This Row],[IType]],IsDList,Table_ExternalData_15[[#Headers],[29]])</f>
        <v>76</v>
      </c>
      <c r="AH107" s="10">
        <f>SUMIFS(IsQList,IsIList,Table_ExternalData_15[[#This Row],[item_key]],IsITypeList,Table_ExternalData_15[[#This Row],[IType]],IsDList,Table_ExternalData_15[[#Headers],[30]])</f>
        <v>0</v>
      </c>
      <c r="AI107" s="10">
        <f>SUMIFS(IsQList,IsIList,Table_ExternalData_15[[#This Row],[item_key]],IsITypeList,Table_ExternalData_15[[#This Row],[IType]],IsDList,Table_ExternalData_15[[#Headers],[31]])</f>
        <v>10</v>
      </c>
      <c r="AJ107" s="10">
        <f>SUM(Table_ExternalData_15[[#This Row],[1]:[31]])</f>
        <v>181</v>
      </c>
    </row>
    <row r="108" spans="1:36">
      <c r="A108" s="1" t="s">
        <v>1715</v>
      </c>
      <c r="B108" s="1" t="s">
        <v>1971</v>
      </c>
      <c r="C108" s="1" t="s">
        <v>1972</v>
      </c>
      <c r="D108" s="11" t="s">
        <v>2017</v>
      </c>
      <c r="E108" s="10">
        <f>SUMIFS(IsQList,IsIList,Table_ExternalData_15[[#This Row],[item_key]],IsITypeList,Table_ExternalData_15[[#This Row],[IType]],IsDList,Table_ExternalData_15[[#Headers],[1]])</f>
        <v>0</v>
      </c>
      <c r="F108" s="10">
        <f>SUMIFS(IsQList,IsIList,Table_ExternalData_15[[#This Row],[item_key]],IsITypeList,Table_ExternalData_15[[#This Row],[IType]],IsDList,Table_ExternalData_15[[#Headers],[2]])</f>
        <v>0</v>
      </c>
      <c r="G108" s="10">
        <f>SUMIFS(IsQList,IsIList,Table_ExternalData_15[[#This Row],[item_key]],IsITypeList,Table_ExternalData_15[[#This Row],[IType]],IsDList,Table_ExternalData_15[[#Headers],[3]])</f>
        <v>0</v>
      </c>
      <c r="H108" s="10">
        <f>SUMIFS(IsQList,IsIList,Table_ExternalData_15[[#This Row],[item_key]],IsITypeList,Table_ExternalData_15[[#This Row],[IType]],IsDList,Table_ExternalData_15[[#Headers],[4]])</f>
        <v>0</v>
      </c>
      <c r="I108" s="10">
        <f>SUMIFS(IsQList,IsIList,Table_ExternalData_15[[#This Row],[item_key]],IsITypeList,Table_ExternalData_15[[#This Row],[IType]],IsDList,Table_ExternalData_15[[#Headers],[5]])</f>
        <v>0</v>
      </c>
      <c r="J108" s="10">
        <f>SUMIFS(IsQList,IsIList,Table_ExternalData_15[[#This Row],[item_key]],IsITypeList,Table_ExternalData_15[[#This Row],[IType]],IsDList,Table_ExternalData_15[[#Headers],[6]])</f>
        <v>0</v>
      </c>
      <c r="K108" s="10">
        <f>SUMIFS(IsQList,IsIList,Table_ExternalData_15[[#This Row],[item_key]],IsITypeList,Table_ExternalData_15[[#This Row],[IType]],IsDList,Table_ExternalData_15[[#Headers],[7]])</f>
        <v>0</v>
      </c>
      <c r="L108" s="10">
        <f>SUMIFS(IsQList,IsIList,Table_ExternalData_15[[#This Row],[item_key]],IsITypeList,Table_ExternalData_15[[#This Row],[IType]],IsDList,Table_ExternalData_15[[#Headers],[8]])</f>
        <v>0</v>
      </c>
      <c r="M108" s="10">
        <f>SUMIFS(IsQList,IsIList,Table_ExternalData_15[[#This Row],[item_key]],IsITypeList,Table_ExternalData_15[[#This Row],[IType]],IsDList,Table_ExternalData_15[[#Headers],[9]])</f>
        <v>0</v>
      </c>
      <c r="N108" s="10">
        <f>SUMIFS(IsQList,IsIList,Table_ExternalData_15[[#This Row],[item_key]],IsITypeList,Table_ExternalData_15[[#This Row],[IType]],IsDList,Table_ExternalData_15[[#Headers],[10]])</f>
        <v>0</v>
      </c>
      <c r="O108" s="10">
        <f>SUMIFS(IsQList,IsIList,Table_ExternalData_15[[#This Row],[item_key]],IsITypeList,Table_ExternalData_15[[#This Row],[IType]],IsDList,Table_ExternalData_15[[#Headers],[11]])</f>
        <v>0</v>
      </c>
      <c r="P108" s="10">
        <f>SUMIFS(IsQList,IsIList,Table_ExternalData_15[[#This Row],[item_key]],IsITypeList,Table_ExternalData_15[[#This Row],[IType]],IsDList,Table_ExternalData_15[[#Headers],[12]])</f>
        <v>0</v>
      </c>
      <c r="Q108" s="10">
        <f>SUMIFS(IsQList,IsIList,Table_ExternalData_15[[#This Row],[item_key]],IsITypeList,Table_ExternalData_15[[#This Row],[IType]],IsDList,Table_ExternalData_15[[#Headers],[13]])</f>
        <v>0</v>
      </c>
      <c r="R108" s="10">
        <f>SUMIFS(IsQList,IsIList,Table_ExternalData_15[[#This Row],[item_key]],IsITypeList,Table_ExternalData_15[[#This Row],[IType]],IsDList,Table_ExternalData_15[[#Headers],[14]])</f>
        <v>0</v>
      </c>
      <c r="S108" s="10">
        <f>SUMIFS(IsQList,IsIList,Table_ExternalData_15[[#This Row],[item_key]],IsITypeList,Table_ExternalData_15[[#This Row],[IType]],IsDList,Table_ExternalData_15[[#Headers],[15]])</f>
        <v>0</v>
      </c>
      <c r="T108" s="10">
        <f>SUMIFS(IsQList,IsIList,Table_ExternalData_15[[#This Row],[item_key]],IsITypeList,Table_ExternalData_15[[#This Row],[IType]],IsDList,Table_ExternalData_15[[#Headers],[16]])</f>
        <v>0</v>
      </c>
      <c r="U108" s="10">
        <f>SUMIFS(IsQList,IsIList,Table_ExternalData_15[[#This Row],[item_key]],IsITypeList,Table_ExternalData_15[[#This Row],[IType]],IsDList,Table_ExternalData_15[[#Headers],[17]])</f>
        <v>0</v>
      </c>
      <c r="V108" s="10">
        <f>SUMIFS(IsQList,IsIList,Table_ExternalData_15[[#This Row],[item_key]],IsITypeList,Table_ExternalData_15[[#This Row],[IType]],IsDList,Table_ExternalData_15[[#Headers],[18]])</f>
        <v>0</v>
      </c>
      <c r="W108" s="10">
        <f>SUMIFS(IsQList,IsIList,Table_ExternalData_15[[#This Row],[item_key]],IsITypeList,Table_ExternalData_15[[#This Row],[IType]],IsDList,Table_ExternalData_15[[#Headers],[19]])</f>
        <v>0</v>
      </c>
      <c r="X108" s="10">
        <f>SUMIFS(IsQList,IsIList,Table_ExternalData_15[[#This Row],[item_key]],IsITypeList,Table_ExternalData_15[[#This Row],[IType]],IsDList,Table_ExternalData_15[[#Headers],[20]])</f>
        <v>0</v>
      </c>
      <c r="Y108" s="10">
        <f>SUMIFS(IsQList,IsIList,Table_ExternalData_15[[#This Row],[item_key]],IsITypeList,Table_ExternalData_15[[#This Row],[IType]],IsDList,Table_ExternalData_15[[#Headers],[21]])</f>
        <v>0</v>
      </c>
      <c r="Z108" s="10">
        <f>SUMIFS(IsQList,IsIList,Table_ExternalData_15[[#This Row],[item_key]],IsITypeList,Table_ExternalData_15[[#This Row],[IType]],IsDList,Table_ExternalData_15[[#Headers],[22]])</f>
        <v>0</v>
      </c>
      <c r="AA108" s="10">
        <f>SUMIFS(IsQList,IsIList,Table_ExternalData_15[[#This Row],[item_key]],IsITypeList,Table_ExternalData_15[[#This Row],[IType]],IsDList,Table_ExternalData_15[[#Headers],[23]])</f>
        <v>0</v>
      </c>
      <c r="AB108" s="10">
        <f>SUMIFS(IsQList,IsIList,Table_ExternalData_15[[#This Row],[item_key]],IsITypeList,Table_ExternalData_15[[#This Row],[IType]],IsDList,Table_ExternalData_15[[#Headers],[24]])</f>
        <v>0</v>
      </c>
      <c r="AC108" s="10">
        <f>SUMIFS(IsQList,IsIList,Table_ExternalData_15[[#This Row],[item_key]],IsITypeList,Table_ExternalData_15[[#This Row],[IType]],IsDList,Table_ExternalData_15[[#Headers],[25]])</f>
        <v>0</v>
      </c>
      <c r="AD108" s="10">
        <f>SUMIFS(IsQList,IsIList,Table_ExternalData_15[[#This Row],[item_key]],IsITypeList,Table_ExternalData_15[[#This Row],[IType]],IsDList,Table_ExternalData_15[[#Headers],[26]])</f>
        <v>0</v>
      </c>
      <c r="AE108" s="10">
        <f>SUMIFS(IsQList,IsIList,Table_ExternalData_15[[#This Row],[item_key]],IsITypeList,Table_ExternalData_15[[#This Row],[IType]],IsDList,Table_ExternalData_15[[#Headers],[27]])</f>
        <v>0</v>
      </c>
      <c r="AF108" s="10">
        <f>SUMIFS(IsQList,IsIList,Table_ExternalData_15[[#This Row],[item_key]],IsITypeList,Table_ExternalData_15[[#This Row],[IType]],IsDList,Table_ExternalData_15[[#Headers],[28]])</f>
        <v>0</v>
      </c>
      <c r="AG108" s="10">
        <f>SUMIFS(IsQList,IsIList,Table_ExternalData_15[[#This Row],[item_key]],IsITypeList,Table_ExternalData_15[[#This Row],[IType]],IsDList,Table_ExternalData_15[[#Headers],[29]])</f>
        <v>0</v>
      </c>
      <c r="AH108" s="10">
        <f>SUMIFS(IsQList,IsIList,Table_ExternalData_15[[#This Row],[item_key]],IsITypeList,Table_ExternalData_15[[#This Row],[IType]],IsDList,Table_ExternalData_15[[#Headers],[30]])</f>
        <v>0</v>
      </c>
      <c r="AI108" s="10">
        <f>SUMIFS(IsQList,IsIList,Table_ExternalData_15[[#This Row],[item_key]],IsITypeList,Table_ExternalData_15[[#This Row],[IType]],IsDList,Table_ExternalData_15[[#Headers],[31]])</f>
        <v>0</v>
      </c>
      <c r="AJ108" s="10">
        <f>SUM(Table_ExternalData_15[[#This Row],[1]:[31]])</f>
        <v>0</v>
      </c>
    </row>
    <row r="109" spans="1:36">
      <c r="A109" s="1" t="s">
        <v>2087</v>
      </c>
      <c r="B109" s="1" t="s">
        <v>2441</v>
      </c>
      <c r="C109" s="1" t="s">
        <v>2442</v>
      </c>
      <c r="D109" s="11" t="s">
        <v>2046</v>
      </c>
      <c r="E109" s="10">
        <f>SUMIFS(IsQList,IsIList,Table_ExternalData_15[[#This Row],[item_key]],IsITypeList,Table_ExternalData_15[[#This Row],[IType]],IsDList,Table_ExternalData_15[[#Headers],[1]])</f>
        <v>4</v>
      </c>
      <c r="F109" s="10">
        <f>SUMIFS(IsQList,IsIList,Table_ExternalData_15[[#This Row],[item_key]],IsITypeList,Table_ExternalData_15[[#This Row],[IType]],IsDList,Table_ExternalData_15[[#Headers],[2]])</f>
        <v>0</v>
      </c>
      <c r="G109" s="10">
        <f>SUMIFS(IsQList,IsIList,Table_ExternalData_15[[#This Row],[item_key]],IsITypeList,Table_ExternalData_15[[#This Row],[IType]],IsDList,Table_ExternalData_15[[#Headers],[3]])</f>
        <v>0</v>
      </c>
      <c r="H109" s="10">
        <f>SUMIFS(IsQList,IsIList,Table_ExternalData_15[[#This Row],[item_key]],IsITypeList,Table_ExternalData_15[[#This Row],[IType]],IsDList,Table_ExternalData_15[[#Headers],[4]])</f>
        <v>280</v>
      </c>
      <c r="I109" s="10">
        <f>SUMIFS(IsQList,IsIList,Table_ExternalData_15[[#This Row],[item_key]],IsITypeList,Table_ExternalData_15[[#This Row],[IType]],IsDList,Table_ExternalData_15[[#Headers],[5]])</f>
        <v>0</v>
      </c>
      <c r="J109" s="10">
        <f>SUMIFS(IsQList,IsIList,Table_ExternalData_15[[#This Row],[item_key]],IsITypeList,Table_ExternalData_15[[#This Row],[IType]],IsDList,Table_ExternalData_15[[#Headers],[6]])</f>
        <v>92</v>
      </c>
      <c r="K109" s="10">
        <f>SUMIFS(IsQList,IsIList,Table_ExternalData_15[[#This Row],[item_key]],IsITypeList,Table_ExternalData_15[[#This Row],[IType]],IsDList,Table_ExternalData_15[[#Headers],[7]])</f>
        <v>0</v>
      </c>
      <c r="L109" s="10">
        <f>SUMIFS(IsQList,IsIList,Table_ExternalData_15[[#This Row],[item_key]],IsITypeList,Table_ExternalData_15[[#This Row],[IType]],IsDList,Table_ExternalData_15[[#Headers],[8]])</f>
        <v>0</v>
      </c>
      <c r="M109" s="10">
        <f>SUMIFS(IsQList,IsIList,Table_ExternalData_15[[#This Row],[item_key]],IsITypeList,Table_ExternalData_15[[#This Row],[IType]],IsDList,Table_ExternalData_15[[#Headers],[9]])</f>
        <v>0</v>
      </c>
      <c r="N109" s="10">
        <f>SUMIFS(IsQList,IsIList,Table_ExternalData_15[[#This Row],[item_key]],IsITypeList,Table_ExternalData_15[[#This Row],[IType]],IsDList,Table_ExternalData_15[[#Headers],[10]])</f>
        <v>0</v>
      </c>
      <c r="O109" s="10">
        <f>SUMIFS(IsQList,IsIList,Table_ExternalData_15[[#This Row],[item_key]],IsITypeList,Table_ExternalData_15[[#This Row],[IType]],IsDList,Table_ExternalData_15[[#Headers],[11]])</f>
        <v>0</v>
      </c>
      <c r="P109" s="10">
        <f>SUMIFS(IsQList,IsIList,Table_ExternalData_15[[#This Row],[item_key]],IsITypeList,Table_ExternalData_15[[#This Row],[IType]],IsDList,Table_ExternalData_15[[#Headers],[12]])</f>
        <v>0</v>
      </c>
      <c r="Q109" s="10">
        <f>SUMIFS(IsQList,IsIList,Table_ExternalData_15[[#This Row],[item_key]],IsITypeList,Table_ExternalData_15[[#This Row],[IType]],IsDList,Table_ExternalData_15[[#Headers],[13]])</f>
        <v>0</v>
      </c>
      <c r="R109" s="10">
        <f>SUMIFS(IsQList,IsIList,Table_ExternalData_15[[#This Row],[item_key]],IsITypeList,Table_ExternalData_15[[#This Row],[IType]],IsDList,Table_ExternalData_15[[#Headers],[14]])</f>
        <v>0</v>
      </c>
      <c r="S109" s="10">
        <f>SUMIFS(IsQList,IsIList,Table_ExternalData_15[[#This Row],[item_key]],IsITypeList,Table_ExternalData_15[[#This Row],[IType]],IsDList,Table_ExternalData_15[[#Headers],[15]])</f>
        <v>0</v>
      </c>
      <c r="T109" s="10">
        <f>SUMIFS(IsQList,IsIList,Table_ExternalData_15[[#This Row],[item_key]],IsITypeList,Table_ExternalData_15[[#This Row],[IType]],IsDList,Table_ExternalData_15[[#Headers],[16]])</f>
        <v>0</v>
      </c>
      <c r="U109" s="10">
        <f>SUMIFS(IsQList,IsIList,Table_ExternalData_15[[#This Row],[item_key]],IsITypeList,Table_ExternalData_15[[#This Row],[IType]],IsDList,Table_ExternalData_15[[#Headers],[17]])</f>
        <v>0</v>
      </c>
      <c r="V109" s="10">
        <f>SUMIFS(IsQList,IsIList,Table_ExternalData_15[[#This Row],[item_key]],IsITypeList,Table_ExternalData_15[[#This Row],[IType]],IsDList,Table_ExternalData_15[[#Headers],[18]])</f>
        <v>0</v>
      </c>
      <c r="W109" s="10">
        <f>SUMIFS(IsQList,IsIList,Table_ExternalData_15[[#This Row],[item_key]],IsITypeList,Table_ExternalData_15[[#This Row],[IType]],IsDList,Table_ExternalData_15[[#Headers],[19]])</f>
        <v>0</v>
      </c>
      <c r="X109" s="10">
        <f>SUMIFS(IsQList,IsIList,Table_ExternalData_15[[#This Row],[item_key]],IsITypeList,Table_ExternalData_15[[#This Row],[IType]],IsDList,Table_ExternalData_15[[#Headers],[20]])</f>
        <v>0</v>
      </c>
      <c r="Y109" s="10">
        <f>SUMIFS(IsQList,IsIList,Table_ExternalData_15[[#This Row],[item_key]],IsITypeList,Table_ExternalData_15[[#This Row],[IType]],IsDList,Table_ExternalData_15[[#Headers],[21]])</f>
        <v>0</v>
      </c>
      <c r="Z109" s="10">
        <f>SUMIFS(IsQList,IsIList,Table_ExternalData_15[[#This Row],[item_key]],IsITypeList,Table_ExternalData_15[[#This Row],[IType]],IsDList,Table_ExternalData_15[[#Headers],[22]])</f>
        <v>0</v>
      </c>
      <c r="AA109" s="10">
        <f>SUMIFS(IsQList,IsIList,Table_ExternalData_15[[#This Row],[item_key]],IsITypeList,Table_ExternalData_15[[#This Row],[IType]],IsDList,Table_ExternalData_15[[#Headers],[23]])</f>
        <v>0</v>
      </c>
      <c r="AB109" s="10">
        <f>SUMIFS(IsQList,IsIList,Table_ExternalData_15[[#This Row],[item_key]],IsITypeList,Table_ExternalData_15[[#This Row],[IType]],IsDList,Table_ExternalData_15[[#Headers],[24]])</f>
        <v>0</v>
      </c>
      <c r="AC109" s="10">
        <f>SUMIFS(IsQList,IsIList,Table_ExternalData_15[[#This Row],[item_key]],IsITypeList,Table_ExternalData_15[[#This Row],[IType]],IsDList,Table_ExternalData_15[[#Headers],[25]])</f>
        <v>0</v>
      </c>
      <c r="AD109" s="10">
        <f>SUMIFS(IsQList,IsIList,Table_ExternalData_15[[#This Row],[item_key]],IsITypeList,Table_ExternalData_15[[#This Row],[IType]],IsDList,Table_ExternalData_15[[#Headers],[26]])</f>
        <v>0</v>
      </c>
      <c r="AE109" s="10">
        <f>SUMIFS(IsQList,IsIList,Table_ExternalData_15[[#This Row],[item_key]],IsITypeList,Table_ExternalData_15[[#This Row],[IType]],IsDList,Table_ExternalData_15[[#Headers],[27]])</f>
        <v>0</v>
      </c>
      <c r="AF109" s="10">
        <f>SUMIFS(IsQList,IsIList,Table_ExternalData_15[[#This Row],[item_key]],IsITypeList,Table_ExternalData_15[[#This Row],[IType]],IsDList,Table_ExternalData_15[[#Headers],[28]])</f>
        <v>4</v>
      </c>
      <c r="AG109" s="10">
        <f>SUMIFS(IsQList,IsIList,Table_ExternalData_15[[#This Row],[item_key]],IsITypeList,Table_ExternalData_15[[#This Row],[IType]],IsDList,Table_ExternalData_15[[#Headers],[29]])</f>
        <v>304</v>
      </c>
      <c r="AH109" s="10">
        <f>SUMIFS(IsQList,IsIList,Table_ExternalData_15[[#This Row],[item_key]],IsITypeList,Table_ExternalData_15[[#This Row],[IType]],IsDList,Table_ExternalData_15[[#Headers],[30]])</f>
        <v>0</v>
      </c>
      <c r="AI109" s="10">
        <f>SUMIFS(IsQList,IsIList,Table_ExternalData_15[[#This Row],[item_key]],IsITypeList,Table_ExternalData_15[[#This Row],[IType]],IsDList,Table_ExternalData_15[[#Headers],[31]])</f>
        <v>40</v>
      </c>
      <c r="AJ109" s="10">
        <f>SUM(Table_ExternalData_15[[#This Row],[1]:[31]])</f>
        <v>724</v>
      </c>
    </row>
    <row r="110" spans="1:36">
      <c r="A110" s="1" t="s">
        <v>2088</v>
      </c>
      <c r="B110" s="1" t="s">
        <v>2443</v>
      </c>
      <c r="C110" s="1" t="s">
        <v>2444</v>
      </c>
      <c r="D110" s="11" t="s">
        <v>2046</v>
      </c>
      <c r="E110" s="10">
        <f>SUMIFS(IsQList,IsIList,Table_ExternalData_15[[#This Row],[item_key]],IsITypeList,Table_ExternalData_15[[#This Row],[IType]],IsDList,Table_ExternalData_15[[#Headers],[1]])</f>
        <v>4</v>
      </c>
      <c r="F110" s="10">
        <f>SUMIFS(IsQList,IsIList,Table_ExternalData_15[[#This Row],[item_key]],IsITypeList,Table_ExternalData_15[[#This Row],[IType]],IsDList,Table_ExternalData_15[[#Headers],[2]])</f>
        <v>0</v>
      </c>
      <c r="G110" s="10">
        <f>SUMIFS(IsQList,IsIList,Table_ExternalData_15[[#This Row],[item_key]],IsITypeList,Table_ExternalData_15[[#This Row],[IType]],IsDList,Table_ExternalData_15[[#Headers],[3]])</f>
        <v>0</v>
      </c>
      <c r="H110" s="10">
        <f>SUMIFS(IsQList,IsIList,Table_ExternalData_15[[#This Row],[item_key]],IsITypeList,Table_ExternalData_15[[#This Row],[IType]],IsDList,Table_ExternalData_15[[#Headers],[4]])</f>
        <v>280</v>
      </c>
      <c r="I110" s="10">
        <f>SUMIFS(IsQList,IsIList,Table_ExternalData_15[[#This Row],[item_key]],IsITypeList,Table_ExternalData_15[[#This Row],[IType]],IsDList,Table_ExternalData_15[[#Headers],[5]])</f>
        <v>0</v>
      </c>
      <c r="J110" s="10">
        <f>SUMIFS(IsQList,IsIList,Table_ExternalData_15[[#This Row],[item_key]],IsITypeList,Table_ExternalData_15[[#This Row],[IType]],IsDList,Table_ExternalData_15[[#Headers],[6]])</f>
        <v>92</v>
      </c>
      <c r="K110" s="10">
        <f>SUMIFS(IsQList,IsIList,Table_ExternalData_15[[#This Row],[item_key]],IsITypeList,Table_ExternalData_15[[#This Row],[IType]],IsDList,Table_ExternalData_15[[#Headers],[7]])</f>
        <v>0</v>
      </c>
      <c r="L110" s="10">
        <f>SUMIFS(IsQList,IsIList,Table_ExternalData_15[[#This Row],[item_key]],IsITypeList,Table_ExternalData_15[[#This Row],[IType]],IsDList,Table_ExternalData_15[[#Headers],[8]])</f>
        <v>0</v>
      </c>
      <c r="M110" s="10">
        <f>SUMIFS(IsQList,IsIList,Table_ExternalData_15[[#This Row],[item_key]],IsITypeList,Table_ExternalData_15[[#This Row],[IType]],IsDList,Table_ExternalData_15[[#Headers],[9]])</f>
        <v>0</v>
      </c>
      <c r="N110" s="10">
        <f>SUMIFS(IsQList,IsIList,Table_ExternalData_15[[#This Row],[item_key]],IsITypeList,Table_ExternalData_15[[#This Row],[IType]],IsDList,Table_ExternalData_15[[#Headers],[10]])</f>
        <v>0</v>
      </c>
      <c r="O110" s="10">
        <f>SUMIFS(IsQList,IsIList,Table_ExternalData_15[[#This Row],[item_key]],IsITypeList,Table_ExternalData_15[[#This Row],[IType]],IsDList,Table_ExternalData_15[[#Headers],[11]])</f>
        <v>0</v>
      </c>
      <c r="P110" s="10">
        <f>SUMIFS(IsQList,IsIList,Table_ExternalData_15[[#This Row],[item_key]],IsITypeList,Table_ExternalData_15[[#This Row],[IType]],IsDList,Table_ExternalData_15[[#Headers],[12]])</f>
        <v>0</v>
      </c>
      <c r="Q110" s="10">
        <f>SUMIFS(IsQList,IsIList,Table_ExternalData_15[[#This Row],[item_key]],IsITypeList,Table_ExternalData_15[[#This Row],[IType]],IsDList,Table_ExternalData_15[[#Headers],[13]])</f>
        <v>0</v>
      </c>
      <c r="R110" s="10">
        <f>SUMIFS(IsQList,IsIList,Table_ExternalData_15[[#This Row],[item_key]],IsITypeList,Table_ExternalData_15[[#This Row],[IType]],IsDList,Table_ExternalData_15[[#Headers],[14]])</f>
        <v>0</v>
      </c>
      <c r="S110" s="10">
        <f>SUMIFS(IsQList,IsIList,Table_ExternalData_15[[#This Row],[item_key]],IsITypeList,Table_ExternalData_15[[#This Row],[IType]],IsDList,Table_ExternalData_15[[#Headers],[15]])</f>
        <v>0</v>
      </c>
      <c r="T110" s="10">
        <f>SUMIFS(IsQList,IsIList,Table_ExternalData_15[[#This Row],[item_key]],IsITypeList,Table_ExternalData_15[[#This Row],[IType]],IsDList,Table_ExternalData_15[[#Headers],[16]])</f>
        <v>0</v>
      </c>
      <c r="U110" s="10">
        <f>SUMIFS(IsQList,IsIList,Table_ExternalData_15[[#This Row],[item_key]],IsITypeList,Table_ExternalData_15[[#This Row],[IType]],IsDList,Table_ExternalData_15[[#Headers],[17]])</f>
        <v>0</v>
      </c>
      <c r="V110" s="10">
        <f>SUMIFS(IsQList,IsIList,Table_ExternalData_15[[#This Row],[item_key]],IsITypeList,Table_ExternalData_15[[#This Row],[IType]],IsDList,Table_ExternalData_15[[#Headers],[18]])</f>
        <v>0</v>
      </c>
      <c r="W110" s="10">
        <f>SUMIFS(IsQList,IsIList,Table_ExternalData_15[[#This Row],[item_key]],IsITypeList,Table_ExternalData_15[[#This Row],[IType]],IsDList,Table_ExternalData_15[[#Headers],[19]])</f>
        <v>0</v>
      </c>
      <c r="X110" s="10">
        <f>SUMIFS(IsQList,IsIList,Table_ExternalData_15[[#This Row],[item_key]],IsITypeList,Table_ExternalData_15[[#This Row],[IType]],IsDList,Table_ExternalData_15[[#Headers],[20]])</f>
        <v>0</v>
      </c>
      <c r="Y110" s="10">
        <f>SUMIFS(IsQList,IsIList,Table_ExternalData_15[[#This Row],[item_key]],IsITypeList,Table_ExternalData_15[[#This Row],[IType]],IsDList,Table_ExternalData_15[[#Headers],[21]])</f>
        <v>0</v>
      </c>
      <c r="Z110" s="10">
        <f>SUMIFS(IsQList,IsIList,Table_ExternalData_15[[#This Row],[item_key]],IsITypeList,Table_ExternalData_15[[#This Row],[IType]],IsDList,Table_ExternalData_15[[#Headers],[22]])</f>
        <v>0</v>
      </c>
      <c r="AA110" s="10">
        <f>SUMIFS(IsQList,IsIList,Table_ExternalData_15[[#This Row],[item_key]],IsITypeList,Table_ExternalData_15[[#This Row],[IType]],IsDList,Table_ExternalData_15[[#Headers],[23]])</f>
        <v>0</v>
      </c>
      <c r="AB110" s="10">
        <f>SUMIFS(IsQList,IsIList,Table_ExternalData_15[[#This Row],[item_key]],IsITypeList,Table_ExternalData_15[[#This Row],[IType]],IsDList,Table_ExternalData_15[[#Headers],[24]])</f>
        <v>0</v>
      </c>
      <c r="AC110" s="10">
        <f>SUMIFS(IsQList,IsIList,Table_ExternalData_15[[#This Row],[item_key]],IsITypeList,Table_ExternalData_15[[#This Row],[IType]],IsDList,Table_ExternalData_15[[#Headers],[25]])</f>
        <v>0</v>
      </c>
      <c r="AD110" s="10">
        <f>SUMIFS(IsQList,IsIList,Table_ExternalData_15[[#This Row],[item_key]],IsITypeList,Table_ExternalData_15[[#This Row],[IType]],IsDList,Table_ExternalData_15[[#Headers],[26]])</f>
        <v>0</v>
      </c>
      <c r="AE110" s="10">
        <f>SUMIFS(IsQList,IsIList,Table_ExternalData_15[[#This Row],[item_key]],IsITypeList,Table_ExternalData_15[[#This Row],[IType]],IsDList,Table_ExternalData_15[[#Headers],[27]])</f>
        <v>0</v>
      </c>
      <c r="AF110" s="10">
        <f>SUMIFS(IsQList,IsIList,Table_ExternalData_15[[#This Row],[item_key]],IsITypeList,Table_ExternalData_15[[#This Row],[IType]],IsDList,Table_ExternalData_15[[#Headers],[28]])</f>
        <v>4</v>
      </c>
      <c r="AG110" s="10">
        <f>SUMIFS(IsQList,IsIList,Table_ExternalData_15[[#This Row],[item_key]],IsITypeList,Table_ExternalData_15[[#This Row],[IType]],IsDList,Table_ExternalData_15[[#Headers],[29]])</f>
        <v>304</v>
      </c>
      <c r="AH110" s="10">
        <f>SUMIFS(IsQList,IsIList,Table_ExternalData_15[[#This Row],[item_key]],IsITypeList,Table_ExternalData_15[[#This Row],[IType]],IsDList,Table_ExternalData_15[[#Headers],[30]])</f>
        <v>0</v>
      </c>
      <c r="AI110" s="10">
        <f>SUMIFS(IsQList,IsIList,Table_ExternalData_15[[#This Row],[item_key]],IsITypeList,Table_ExternalData_15[[#This Row],[IType]],IsDList,Table_ExternalData_15[[#Headers],[31]])</f>
        <v>40</v>
      </c>
      <c r="AJ110" s="10">
        <f>SUM(Table_ExternalData_15[[#This Row],[1]:[31]])</f>
        <v>724</v>
      </c>
    </row>
    <row r="111" spans="1:36">
      <c r="A111" s="1" t="s">
        <v>2089</v>
      </c>
      <c r="B111" s="1" t="s">
        <v>2445</v>
      </c>
      <c r="C111" s="1" t="s">
        <v>2446</v>
      </c>
      <c r="D111" s="11" t="s">
        <v>2046</v>
      </c>
      <c r="E111" s="10">
        <f>SUMIFS(IsQList,IsIList,Table_ExternalData_15[[#This Row],[item_key]],IsITypeList,Table_ExternalData_15[[#This Row],[IType]],IsDList,Table_ExternalData_15[[#Headers],[1]])</f>
        <v>1</v>
      </c>
      <c r="F111" s="10">
        <f>SUMIFS(IsQList,IsIList,Table_ExternalData_15[[#This Row],[item_key]],IsITypeList,Table_ExternalData_15[[#This Row],[IType]],IsDList,Table_ExternalData_15[[#Headers],[2]])</f>
        <v>0</v>
      </c>
      <c r="G111" s="10">
        <f>SUMIFS(IsQList,IsIList,Table_ExternalData_15[[#This Row],[item_key]],IsITypeList,Table_ExternalData_15[[#This Row],[IType]],IsDList,Table_ExternalData_15[[#Headers],[3]])</f>
        <v>0</v>
      </c>
      <c r="H111" s="10">
        <f>SUMIFS(IsQList,IsIList,Table_ExternalData_15[[#This Row],[item_key]],IsITypeList,Table_ExternalData_15[[#This Row],[IType]],IsDList,Table_ExternalData_15[[#Headers],[4]])</f>
        <v>70</v>
      </c>
      <c r="I111" s="10">
        <f>SUMIFS(IsQList,IsIList,Table_ExternalData_15[[#This Row],[item_key]],IsITypeList,Table_ExternalData_15[[#This Row],[IType]],IsDList,Table_ExternalData_15[[#Headers],[5]])</f>
        <v>0</v>
      </c>
      <c r="J111" s="10">
        <f>SUMIFS(IsQList,IsIList,Table_ExternalData_15[[#This Row],[item_key]],IsITypeList,Table_ExternalData_15[[#This Row],[IType]],IsDList,Table_ExternalData_15[[#Headers],[6]])</f>
        <v>23</v>
      </c>
      <c r="K111" s="10">
        <f>SUMIFS(IsQList,IsIList,Table_ExternalData_15[[#This Row],[item_key]],IsITypeList,Table_ExternalData_15[[#This Row],[IType]],IsDList,Table_ExternalData_15[[#Headers],[7]])</f>
        <v>0</v>
      </c>
      <c r="L111" s="10">
        <f>SUMIFS(IsQList,IsIList,Table_ExternalData_15[[#This Row],[item_key]],IsITypeList,Table_ExternalData_15[[#This Row],[IType]],IsDList,Table_ExternalData_15[[#Headers],[8]])</f>
        <v>0</v>
      </c>
      <c r="M111" s="10">
        <f>SUMIFS(IsQList,IsIList,Table_ExternalData_15[[#This Row],[item_key]],IsITypeList,Table_ExternalData_15[[#This Row],[IType]],IsDList,Table_ExternalData_15[[#Headers],[9]])</f>
        <v>0</v>
      </c>
      <c r="N111" s="10">
        <f>SUMIFS(IsQList,IsIList,Table_ExternalData_15[[#This Row],[item_key]],IsITypeList,Table_ExternalData_15[[#This Row],[IType]],IsDList,Table_ExternalData_15[[#Headers],[10]])</f>
        <v>0</v>
      </c>
      <c r="O111" s="10">
        <f>SUMIFS(IsQList,IsIList,Table_ExternalData_15[[#This Row],[item_key]],IsITypeList,Table_ExternalData_15[[#This Row],[IType]],IsDList,Table_ExternalData_15[[#Headers],[11]])</f>
        <v>0</v>
      </c>
      <c r="P111" s="10">
        <f>SUMIFS(IsQList,IsIList,Table_ExternalData_15[[#This Row],[item_key]],IsITypeList,Table_ExternalData_15[[#This Row],[IType]],IsDList,Table_ExternalData_15[[#Headers],[12]])</f>
        <v>0</v>
      </c>
      <c r="Q111" s="10">
        <f>SUMIFS(IsQList,IsIList,Table_ExternalData_15[[#This Row],[item_key]],IsITypeList,Table_ExternalData_15[[#This Row],[IType]],IsDList,Table_ExternalData_15[[#Headers],[13]])</f>
        <v>0</v>
      </c>
      <c r="R111" s="10">
        <f>SUMIFS(IsQList,IsIList,Table_ExternalData_15[[#This Row],[item_key]],IsITypeList,Table_ExternalData_15[[#This Row],[IType]],IsDList,Table_ExternalData_15[[#Headers],[14]])</f>
        <v>0</v>
      </c>
      <c r="S111" s="10">
        <f>SUMIFS(IsQList,IsIList,Table_ExternalData_15[[#This Row],[item_key]],IsITypeList,Table_ExternalData_15[[#This Row],[IType]],IsDList,Table_ExternalData_15[[#Headers],[15]])</f>
        <v>0</v>
      </c>
      <c r="T111" s="10">
        <f>SUMIFS(IsQList,IsIList,Table_ExternalData_15[[#This Row],[item_key]],IsITypeList,Table_ExternalData_15[[#This Row],[IType]],IsDList,Table_ExternalData_15[[#Headers],[16]])</f>
        <v>0</v>
      </c>
      <c r="U111" s="10">
        <f>SUMIFS(IsQList,IsIList,Table_ExternalData_15[[#This Row],[item_key]],IsITypeList,Table_ExternalData_15[[#This Row],[IType]],IsDList,Table_ExternalData_15[[#Headers],[17]])</f>
        <v>0</v>
      </c>
      <c r="V111" s="10">
        <f>SUMIFS(IsQList,IsIList,Table_ExternalData_15[[#This Row],[item_key]],IsITypeList,Table_ExternalData_15[[#This Row],[IType]],IsDList,Table_ExternalData_15[[#Headers],[18]])</f>
        <v>0</v>
      </c>
      <c r="W111" s="10">
        <f>SUMIFS(IsQList,IsIList,Table_ExternalData_15[[#This Row],[item_key]],IsITypeList,Table_ExternalData_15[[#This Row],[IType]],IsDList,Table_ExternalData_15[[#Headers],[19]])</f>
        <v>0</v>
      </c>
      <c r="X111" s="10">
        <f>SUMIFS(IsQList,IsIList,Table_ExternalData_15[[#This Row],[item_key]],IsITypeList,Table_ExternalData_15[[#This Row],[IType]],IsDList,Table_ExternalData_15[[#Headers],[20]])</f>
        <v>0</v>
      </c>
      <c r="Y111" s="10">
        <f>SUMIFS(IsQList,IsIList,Table_ExternalData_15[[#This Row],[item_key]],IsITypeList,Table_ExternalData_15[[#This Row],[IType]],IsDList,Table_ExternalData_15[[#Headers],[21]])</f>
        <v>0</v>
      </c>
      <c r="Z111" s="10">
        <f>SUMIFS(IsQList,IsIList,Table_ExternalData_15[[#This Row],[item_key]],IsITypeList,Table_ExternalData_15[[#This Row],[IType]],IsDList,Table_ExternalData_15[[#Headers],[22]])</f>
        <v>0</v>
      </c>
      <c r="AA111" s="10">
        <f>SUMIFS(IsQList,IsIList,Table_ExternalData_15[[#This Row],[item_key]],IsITypeList,Table_ExternalData_15[[#This Row],[IType]],IsDList,Table_ExternalData_15[[#Headers],[23]])</f>
        <v>0</v>
      </c>
      <c r="AB111" s="10">
        <f>SUMIFS(IsQList,IsIList,Table_ExternalData_15[[#This Row],[item_key]],IsITypeList,Table_ExternalData_15[[#This Row],[IType]],IsDList,Table_ExternalData_15[[#Headers],[24]])</f>
        <v>0</v>
      </c>
      <c r="AC111" s="10">
        <f>SUMIFS(IsQList,IsIList,Table_ExternalData_15[[#This Row],[item_key]],IsITypeList,Table_ExternalData_15[[#This Row],[IType]],IsDList,Table_ExternalData_15[[#Headers],[25]])</f>
        <v>0</v>
      </c>
      <c r="AD111" s="10">
        <f>SUMIFS(IsQList,IsIList,Table_ExternalData_15[[#This Row],[item_key]],IsITypeList,Table_ExternalData_15[[#This Row],[IType]],IsDList,Table_ExternalData_15[[#Headers],[26]])</f>
        <v>0</v>
      </c>
      <c r="AE111" s="10">
        <f>SUMIFS(IsQList,IsIList,Table_ExternalData_15[[#This Row],[item_key]],IsITypeList,Table_ExternalData_15[[#This Row],[IType]],IsDList,Table_ExternalData_15[[#Headers],[27]])</f>
        <v>0</v>
      </c>
      <c r="AF111" s="10">
        <f>SUMIFS(IsQList,IsIList,Table_ExternalData_15[[#This Row],[item_key]],IsITypeList,Table_ExternalData_15[[#This Row],[IType]],IsDList,Table_ExternalData_15[[#Headers],[28]])</f>
        <v>1</v>
      </c>
      <c r="AG111" s="10">
        <f>SUMIFS(IsQList,IsIList,Table_ExternalData_15[[#This Row],[item_key]],IsITypeList,Table_ExternalData_15[[#This Row],[IType]],IsDList,Table_ExternalData_15[[#Headers],[29]])</f>
        <v>76</v>
      </c>
      <c r="AH111" s="10">
        <f>SUMIFS(IsQList,IsIList,Table_ExternalData_15[[#This Row],[item_key]],IsITypeList,Table_ExternalData_15[[#This Row],[IType]],IsDList,Table_ExternalData_15[[#Headers],[30]])</f>
        <v>0</v>
      </c>
      <c r="AI111" s="10">
        <f>SUMIFS(IsQList,IsIList,Table_ExternalData_15[[#This Row],[item_key]],IsITypeList,Table_ExternalData_15[[#This Row],[IType]],IsDList,Table_ExternalData_15[[#Headers],[31]])</f>
        <v>10</v>
      </c>
      <c r="AJ111" s="10">
        <f>SUM(Table_ExternalData_15[[#This Row],[1]:[31]])</f>
        <v>181</v>
      </c>
    </row>
    <row r="112" spans="1:36">
      <c r="A112" s="1" t="s">
        <v>91</v>
      </c>
      <c r="B112" s="1" t="s">
        <v>892</v>
      </c>
      <c r="C112" s="1" t="s">
        <v>893</v>
      </c>
      <c r="D112" s="11" t="s">
        <v>2046</v>
      </c>
      <c r="E112" s="10">
        <f>SUMIFS(IsQList,IsIList,Table_ExternalData_15[[#This Row],[item_key]],IsITypeList,Table_ExternalData_15[[#This Row],[IType]],IsDList,Table_ExternalData_15[[#Headers],[1]])</f>
        <v>1</v>
      </c>
      <c r="F112" s="10">
        <f>SUMIFS(IsQList,IsIList,Table_ExternalData_15[[#This Row],[item_key]],IsITypeList,Table_ExternalData_15[[#This Row],[IType]],IsDList,Table_ExternalData_15[[#Headers],[2]])</f>
        <v>0</v>
      </c>
      <c r="G112" s="10">
        <f>SUMIFS(IsQList,IsIList,Table_ExternalData_15[[#This Row],[item_key]],IsITypeList,Table_ExternalData_15[[#This Row],[IType]],IsDList,Table_ExternalData_15[[#Headers],[3]])</f>
        <v>0</v>
      </c>
      <c r="H112" s="10">
        <f>SUMIFS(IsQList,IsIList,Table_ExternalData_15[[#This Row],[item_key]],IsITypeList,Table_ExternalData_15[[#This Row],[IType]],IsDList,Table_ExternalData_15[[#Headers],[4]])</f>
        <v>70</v>
      </c>
      <c r="I112" s="10">
        <f>SUMIFS(IsQList,IsIList,Table_ExternalData_15[[#This Row],[item_key]],IsITypeList,Table_ExternalData_15[[#This Row],[IType]],IsDList,Table_ExternalData_15[[#Headers],[5]])</f>
        <v>0</v>
      </c>
      <c r="J112" s="10">
        <f>SUMIFS(IsQList,IsIList,Table_ExternalData_15[[#This Row],[item_key]],IsITypeList,Table_ExternalData_15[[#This Row],[IType]],IsDList,Table_ExternalData_15[[#Headers],[6]])</f>
        <v>23</v>
      </c>
      <c r="K112" s="10">
        <f>SUMIFS(IsQList,IsIList,Table_ExternalData_15[[#This Row],[item_key]],IsITypeList,Table_ExternalData_15[[#This Row],[IType]],IsDList,Table_ExternalData_15[[#Headers],[7]])</f>
        <v>0</v>
      </c>
      <c r="L112" s="10">
        <f>SUMIFS(IsQList,IsIList,Table_ExternalData_15[[#This Row],[item_key]],IsITypeList,Table_ExternalData_15[[#This Row],[IType]],IsDList,Table_ExternalData_15[[#Headers],[8]])</f>
        <v>0</v>
      </c>
      <c r="M112" s="10">
        <f>SUMIFS(IsQList,IsIList,Table_ExternalData_15[[#This Row],[item_key]],IsITypeList,Table_ExternalData_15[[#This Row],[IType]],IsDList,Table_ExternalData_15[[#Headers],[9]])</f>
        <v>0</v>
      </c>
      <c r="N112" s="10">
        <f>SUMIFS(IsQList,IsIList,Table_ExternalData_15[[#This Row],[item_key]],IsITypeList,Table_ExternalData_15[[#This Row],[IType]],IsDList,Table_ExternalData_15[[#Headers],[10]])</f>
        <v>0</v>
      </c>
      <c r="O112" s="10">
        <f>SUMIFS(IsQList,IsIList,Table_ExternalData_15[[#This Row],[item_key]],IsITypeList,Table_ExternalData_15[[#This Row],[IType]],IsDList,Table_ExternalData_15[[#Headers],[11]])</f>
        <v>0</v>
      </c>
      <c r="P112" s="10">
        <f>SUMIFS(IsQList,IsIList,Table_ExternalData_15[[#This Row],[item_key]],IsITypeList,Table_ExternalData_15[[#This Row],[IType]],IsDList,Table_ExternalData_15[[#Headers],[12]])</f>
        <v>0</v>
      </c>
      <c r="Q112" s="10">
        <f>SUMIFS(IsQList,IsIList,Table_ExternalData_15[[#This Row],[item_key]],IsITypeList,Table_ExternalData_15[[#This Row],[IType]],IsDList,Table_ExternalData_15[[#Headers],[13]])</f>
        <v>0</v>
      </c>
      <c r="R112" s="10">
        <f>SUMIFS(IsQList,IsIList,Table_ExternalData_15[[#This Row],[item_key]],IsITypeList,Table_ExternalData_15[[#This Row],[IType]],IsDList,Table_ExternalData_15[[#Headers],[14]])</f>
        <v>0</v>
      </c>
      <c r="S112" s="10">
        <f>SUMIFS(IsQList,IsIList,Table_ExternalData_15[[#This Row],[item_key]],IsITypeList,Table_ExternalData_15[[#This Row],[IType]],IsDList,Table_ExternalData_15[[#Headers],[15]])</f>
        <v>0</v>
      </c>
      <c r="T112" s="10">
        <f>SUMIFS(IsQList,IsIList,Table_ExternalData_15[[#This Row],[item_key]],IsITypeList,Table_ExternalData_15[[#This Row],[IType]],IsDList,Table_ExternalData_15[[#Headers],[16]])</f>
        <v>0</v>
      </c>
      <c r="U112" s="10">
        <f>SUMIFS(IsQList,IsIList,Table_ExternalData_15[[#This Row],[item_key]],IsITypeList,Table_ExternalData_15[[#This Row],[IType]],IsDList,Table_ExternalData_15[[#Headers],[17]])</f>
        <v>0</v>
      </c>
      <c r="V112" s="10">
        <f>SUMIFS(IsQList,IsIList,Table_ExternalData_15[[#This Row],[item_key]],IsITypeList,Table_ExternalData_15[[#This Row],[IType]],IsDList,Table_ExternalData_15[[#Headers],[18]])</f>
        <v>0</v>
      </c>
      <c r="W112" s="10">
        <f>SUMIFS(IsQList,IsIList,Table_ExternalData_15[[#This Row],[item_key]],IsITypeList,Table_ExternalData_15[[#This Row],[IType]],IsDList,Table_ExternalData_15[[#Headers],[19]])</f>
        <v>0</v>
      </c>
      <c r="X112" s="10">
        <f>SUMIFS(IsQList,IsIList,Table_ExternalData_15[[#This Row],[item_key]],IsITypeList,Table_ExternalData_15[[#This Row],[IType]],IsDList,Table_ExternalData_15[[#Headers],[20]])</f>
        <v>0</v>
      </c>
      <c r="Y112" s="10">
        <f>SUMIFS(IsQList,IsIList,Table_ExternalData_15[[#This Row],[item_key]],IsITypeList,Table_ExternalData_15[[#This Row],[IType]],IsDList,Table_ExternalData_15[[#Headers],[21]])</f>
        <v>0</v>
      </c>
      <c r="Z112" s="10">
        <f>SUMIFS(IsQList,IsIList,Table_ExternalData_15[[#This Row],[item_key]],IsITypeList,Table_ExternalData_15[[#This Row],[IType]],IsDList,Table_ExternalData_15[[#Headers],[22]])</f>
        <v>0</v>
      </c>
      <c r="AA112" s="10">
        <f>SUMIFS(IsQList,IsIList,Table_ExternalData_15[[#This Row],[item_key]],IsITypeList,Table_ExternalData_15[[#This Row],[IType]],IsDList,Table_ExternalData_15[[#Headers],[23]])</f>
        <v>0</v>
      </c>
      <c r="AB112" s="10">
        <f>SUMIFS(IsQList,IsIList,Table_ExternalData_15[[#This Row],[item_key]],IsITypeList,Table_ExternalData_15[[#This Row],[IType]],IsDList,Table_ExternalData_15[[#Headers],[24]])</f>
        <v>0</v>
      </c>
      <c r="AC112" s="10">
        <f>SUMIFS(IsQList,IsIList,Table_ExternalData_15[[#This Row],[item_key]],IsITypeList,Table_ExternalData_15[[#This Row],[IType]],IsDList,Table_ExternalData_15[[#Headers],[25]])</f>
        <v>0</v>
      </c>
      <c r="AD112" s="10">
        <f>SUMIFS(IsQList,IsIList,Table_ExternalData_15[[#This Row],[item_key]],IsITypeList,Table_ExternalData_15[[#This Row],[IType]],IsDList,Table_ExternalData_15[[#Headers],[26]])</f>
        <v>0</v>
      </c>
      <c r="AE112" s="10">
        <f>SUMIFS(IsQList,IsIList,Table_ExternalData_15[[#This Row],[item_key]],IsITypeList,Table_ExternalData_15[[#This Row],[IType]],IsDList,Table_ExternalData_15[[#Headers],[27]])</f>
        <v>0</v>
      </c>
      <c r="AF112" s="10">
        <f>SUMIFS(IsQList,IsIList,Table_ExternalData_15[[#This Row],[item_key]],IsITypeList,Table_ExternalData_15[[#This Row],[IType]],IsDList,Table_ExternalData_15[[#Headers],[28]])</f>
        <v>1</v>
      </c>
      <c r="AG112" s="10">
        <f>SUMIFS(IsQList,IsIList,Table_ExternalData_15[[#This Row],[item_key]],IsITypeList,Table_ExternalData_15[[#This Row],[IType]],IsDList,Table_ExternalData_15[[#Headers],[29]])</f>
        <v>76</v>
      </c>
      <c r="AH112" s="10">
        <f>SUMIFS(IsQList,IsIList,Table_ExternalData_15[[#This Row],[item_key]],IsITypeList,Table_ExternalData_15[[#This Row],[IType]],IsDList,Table_ExternalData_15[[#Headers],[30]])</f>
        <v>0</v>
      </c>
      <c r="AI112" s="10">
        <f>SUMIFS(IsQList,IsIList,Table_ExternalData_15[[#This Row],[item_key]],IsITypeList,Table_ExternalData_15[[#This Row],[IType]],IsDList,Table_ExternalData_15[[#Headers],[31]])</f>
        <v>10</v>
      </c>
      <c r="AJ112" s="10">
        <f>SUM(Table_ExternalData_15[[#This Row],[1]:[31]])</f>
        <v>181</v>
      </c>
    </row>
    <row r="113" spans="1:36">
      <c r="A113" s="1" t="s">
        <v>526</v>
      </c>
      <c r="B113" s="1" t="s">
        <v>598</v>
      </c>
      <c r="C113" s="1" t="s">
        <v>599</v>
      </c>
      <c r="D113" s="11" t="s">
        <v>2046</v>
      </c>
      <c r="E113" s="10">
        <f>SUMIFS(IsQList,IsIList,Table_ExternalData_15[[#This Row],[item_key]],IsITypeList,Table_ExternalData_15[[#This Row],[IType]],IsDList,Table_ExternalData_15[[#Headers],[1]])</f>
        <v>1</v>
      </c>
      <c r="F113" s="10">
        <f>SUMIFS(IsQList,IsIList,Table_ExternalData_15[[#This Row],[item_key]],IsITypeList,Table_ExternalData_15[[#This Row],[IType]],IsDList,Table_ExternalData_15[[#Headers],[2]])</f>
        <v>0</v>
      </c>
      <c r="G113" s="10">
        <f>SUMIFS(IsQList,IsIList,Table_ExternalData_15[[#This Row],[item_key]],IsITypeList,Table_ExternalData_15[[#This Row],[IType]],IsDList,Table_ExternalData_15[[#Headers],[3]])</f>
        <v>0</v>
      </c>
      <c r="H113" s="10">
        <f>SUMIFS(IsQList,IsIList,Table_ExternalData_15[[#This Row],[item_key]],IsITypeList,Table_ExternalData_15[[#This Row],[IType]],IsDList,Table_ExternalData_15[[#Headers],[4]])</f>
        <v>70</v>
      </c>
      <c r="I113" s="10">
        <f>SUMIFS(IsQList,IsIList,Table_ExternalData_15[[#This Row],[item_key]],IsITypeList,Table_ExternalData_15[[#This Row],[IType]],IsDList,Table_ExternalData_15[[#Headers],[5]])</f>
        <v>0</v>
      </c>
      <c r="J113" s="10">
        <f>SUMIFS(IsQList,IsIList,Table_ExternalData_15[[#This Row],[item_key]],IsITypeList,Table_ExternalData_15[[#This Row],[IType]],IsDList,Table_ExternalData_15[[#Headers],[6]])</f>
        <v>23</v>
      </c>
      <c r="K113" s="10">
        <f>SUMIFS(IsQList,IsIList,Table_ExternalData_15[[#This Row],[item_key]],IsITypeList,Table_ExternalData_15[[#This Row],[IType]],IsDList,Table_ExternalData_15[[#Headers],[7]])</f>
        <v>0</v>
      </c>
      <c r="L113" s="10">
        <f>SUMIFS(IsQList,IsIList,Table_ExternalData_15[[#This Row],[item_key]],IsITypeList,Table_ExternalData_15[[#This Row],[IType]],IsDList,Table_ExternalData_15[[#Headers],[8]])</f>
        <v>0</v>
      </c>
      <c r="M113" s="10">
        <f>SUMIFS(IsQList,IsIList,Table_ExternalData_15[[#This Row],[item_key]],IsITypeList,Table_ExternalData_15[[#This Row],[IType]],IsDList,Table_ExternalData_15[[#Headers],[9]])</f>
        <v>0</v>
      </c>
      <c r="N113" s="10">
        <f>SUMIFS(IsQList,IsIList,Table_ExternalData_15[[#This Row],[item_key]],IsITypeList,Table_ExternalData_15[[#This Row],[IType]],IsDList,Table_ExternalData_15[[#Headers],[10]])</f>
        <v>0</v>
      </c>
      <c r="O113" s="10">
        <f>SUMIFS(IsQList,IsIList,Table_ExternalData_15[[#This Row],[item_key]],IsITypeList,Table_ExternalData_15[[#This Row],[IType]],IsDList,Table_ExternalData_15[[#Headers],[11]])</f>
        <v>0</v>
      </c>
      <c r="P113" s="10">
        <f>SUMIFS(IsQList,IsIList,Table_ExternalData_15[[#This Row],[item_key]],IsITypeList,Table_ExternalData_15[[#This Row],[IType]],IsDList,Table_ExternalData_15[[#Headers],[12]])</f>
        <v>0</v>
      </c>
      <c r="Q113" s="10">
        <f>SUMIFS(IsQList,IsIList,Table_ExternalData_15[[#This Row],[item_key]],IsITypeList,Table_ExternalData_15[[#This Row],[IType]],IsDList,Table_ExternalData_15[[#Headers],[13]])</f>
        <v>0</v>
      </c>
      <c r="R113" s="10">
        <f>SUMIFS(IsQList,IsIList,Table_ExternalData_15[[#This Row],[item_key]],IsITypeList,Table_ExternalData_15[[#This Row],[IType]],IsDList,Table_ExternalData_15[[#Headers],[14]])</f>
        <v>0</v>
      </c>
      <c r="S113" s="10">
        <f>SUMIFS(IsQList,IsIList,Table_ExternalData_15[[#This Row],[item_key]],IsITypeList,Table_ExternalData_15[[#This Row],[IType]],IsDList,Table_ExternalData_15[[#Headers],[15]])</f>
        <v>0</v>
      </c>
      <c r="T113" s="10">
        <f>SUMIFS(IsQList,IsIList,Table_ExternalData_15[[#This Row],[item_key]],IsITypeList,Table_ExternalData_15[[#This Row],[IType]],IsDList,Table_ExternalData_15[[#Headers],[16]])</f>
        <v>0</v>
      </c>
      <c r="U113" s="10">
        <f>SUMIFS(IsQList,IsIList,Table_ExternalData_15[[#This Row],[item_key]],IsITypeList,Table_ExternalData_15[[#This Row],[IType]],IsDList,Table_ExternalData_15[[#Headers],[17]])</f>
        <v>0</v>
      </c>
      <c r="V113" s="10">
        <f>SUMIFS(IsQList,IsIList,Table_ExternalData_15[[#This Row],[item_key]],IsITypeList,Table_ExternalData_15[[#This Row],[IType]],IsDList,Table_ExternalData_15[[#Headers],[18]])</f>
        <v>0</v>
      </c>
      <c r="W113" s="10">
        <f>SUMIFS(IsQList,IsIList,Table_ExternalData_15[[#This Row],[item_key]],IsITypeList,Table_ExternalData_15[[#This Row],[IType]],IsDList,Table_ExternalData_15[[#Headers],[19]])</f>
        <v>0</v>
      </c>
      <c r="X113" s="10">
        <f>SUMIFS(IsQList,IsIList,Table_ExternalData_15[[#This Row],[item_key]],IsITypeList,Table_ExternalData_15[[#This Row],[IType]],IsDList,Table_ExternalData_15[[#Headers],[20]])</f>
        <v>0</v>
      </c>
      <c r="Y113" s="10">
        <f>SUMIFS(IsQList,IsIList,Table_ExternalData_15[[#This Row],[item_key]],IsITypeList,Table_ExternalData_15[[#This Row],[IType]],IsDList,Table_ExternalData_15[[#Headers],[21]])</f>
        <v>0</v>
      </c>
      <c r="Z113" s="10">
        <f>SUMIFS(IsQList,IsIList,Table_ExternalData_15[[#This Row],[item_key]],IsITypeList,Table_ExternalData_15[[#This Row],[IType]],IsDList,Table_ExternalData_15[[#Headers],[22]])</f>
        <v>0</v>
      </c>
      <c r="AA113" s="10">
        <f>SUMIFS(IsQList,IsIList,Table_ExternalData_15[[#This Row],[item_key]],IsITypeList,Table_ExternalData_15[[#This Row],[IType]],IsDList,Table_ExternalData_15[[#Headers],[23]])</f>
        <v>0</v>
      </c>
      <c r="AB113" s="10">
        <f>SUMIFS(IsQList,IsIList,Table_ExternalData_15[[#This Row],[item_key]],IsITypeList,Table_ExternalData_15[[#This Row],[IType]],IsDList,Table_ExternalData_15[[#Headers],[24]])</f>
        <v>0</v>
      </c>
      <c r="AC113" s="10">
        <f>SUMIFS(IsQList,IsIList,Table_ExternalData_15[[#This Row],[item_key]],IsITypeList,Table_ExternalData_15[[#This Row],[IType]],IsDList,Table_ExternalData_15[[#Headers],[25]])</f>
        <v>0</v>
      </c>
      <c r="AD113" s="10">
        <f>SUMIFS(IsQList,IsIList,Table_ExternalData_15[[#This Row],[item_key]],IsITypeList,Table_ExternalData_15[[#This Row],[IType]],IsDList,Table_ExternalData_15[[#Headers],[26]])</f>
        <v>0</v>
      </c>
      <c r="AE113" s="10">
        <f>SUMIFS(IsQList,IsIList,Table_ExternalData_15[[#This Row],[item_key]],IsITypeList,Table_ExternalData_15[[#This Row],[IType]],IsDList,Table_ExternalData_15[[#Headers],[27]])</f>
        <v>0</v>
      </c>
      <c r="AF113" s="10">
        <f>SUMIFS(IsQList,IsIList,Table_ExternalData_15[[#This Row],[item_key]],IsITypeList,Table_ExternalData_15[[#This Row],[IType]],IsDList,Table_ExternalData_15[[#Headers],[28]])</f>
        <v>1</v>
      </c>
      <c r="AG113" s="10">
        <f>SUMIFS(IsQList,IsIList,Table_ExternalData_15[[#This Row],[item_key]],IsITypeList,Table_ExternalData_15[[#This Row],[IType]],IsDList,Table_ExternalData_15[[#Headers],[29]])</f>
        <v>76</v>
      </c>
      <c r="AH113" s="10">
        <f>SUMIFS(IsQList,IsIList,Table_ExternalData_15[[#This Row],[item_key]],IsITypeList,Table_ExternalData_15[[#This Row],[IType]],IsDList,Table_ExternalData_15[[#Headers],[30]])</f>
        <v>0</v>
      </c>
      <c r="AI113" s="10">
        <f>SUMIFS(IsQList,IsIList,Table_ExternalData_15[[#This Row],[item_key]],IsITypeList,Table_ExternalData_15[[#This Row],[IType]],IsDList,Table_ExternalData_15[[#Headers],[31]])</f>
        <v>10</v>
      </c>
      <c r="AJ113" s="10">
        <f>SUM(Table_ExternalData_15[[#This Row],[1]:[31]])</f>
        <v>181</v>
      </c>
    </row>
    <row r="114" spans="1:36">
      <c r="A114" s="1" t="s">
        <v>194</v>
      </c>
      <c r="B114" s="1" t="s">
        <v>1398</v>
      </c>
      <c r="C114" s="1" t="s">
        <v>1399</v>
      </c>
      <c r="D114" s="11" t="s">
        <v>2046</v>
      </c>
      <c r="E114" s="10">
        <f>SUMIFS(IsQList,IsIList,Table_ExternalData_15[[#This Row],[item_key]],IsITypeList,Table_ExternalData_15[[#This Row],[IType]],IsDList,Table_ExternalData_15[[#Headers],[1]])</f>
        <v>1</v>
      </c>
      <c r="F114" s="10">
        <f>SUMIFS(IsQList,IsIList,Table_ExternalData_15[[#This Row],[item_key]],IsITypeList,Table_ExternalData_15[[#This Row],[IType]],IsDList,Table_ExternalData_15[[#Headers],[2]])</f>
        <v>0</v>
      </c>
      <c r="G114" s="10">
        <f>SUMIFS(IsQList,IsIList,Table_ExternalData_15[[#This Row],[item_key]],IsITypeList,Table_ExternalData_15[[#This Row],[IType]],IsDList,Table_ExternalData_15[[#Headers],[3]])</f>
        <v>0</v>
      </c>
      <c r="H114" s="10">
        <f>SUMIFS(IsQList,IsIList,Table_ExternalData_15[[#This Row],[item_key]],IsITypeList,Table_ExternalData_15[[#This Row],[IType]],IsDList,Table_ExternalData_15[[#Headers],[4]])</f>
        <v>70</v>
      </c>
      <c r="I114" s="10">
        <f>SUMIFS(IsQList,IsIList,Table_ExternalData_15[[#This Row],[item_key]],IsITypeList,Table_ExternalData_15[[#This Row],[IType]],IsDList,Table_ExternalData_15[[#Headers],[5]])</f>
        <v>0</v>
      </c>
      <c r="J114" s="10">
        <f>SUMIFS(IsQList,IsIList,Table_ExternalData_15[[#This Row],[item_key]],IsITypeList,Table_ExternalData_15[[#This Row],[IType]],IsDList,Table_ExternalData_15[[#Headers],[6]])</f>
        <v>23</v>
      </c>
      <c r="K114" s="10">
        <f>SUMIFS(IsQList,IsIList,Table_ExternalData_15[[#This Row],[item_key]],IsITypeList,Table_ExternalData_15[[#This Row],[IType]],IsDList,Table_ExternalData_15[[#Headers],[7]])</f>
        <v>0</v>
      </c>
      <c r="L114" s="10">
        <f>SUMIFS(IsQList,IsIList,Table_ExternalData_15[[#This Row],[item_key]],IsITypeList,Table_ExternalData_15[[#This Row],[IType]],IsDList,Table_ExternalData_15[[#Headers],[8]])</f>
        <v>0</v>
      </c>
      <c r="M114" s="10">
        <f>SUMIFS(IsQList,IsIList,Table_ExternalData_15[[#This Row],[item_key]],IsITypeList,Table_ExternalData_15[[#This Row],[IType]],IsDList,Table_ExternalData_15[[#Headers],[9]])</f>
        <v>0</v>
      </c>
      <c r="N114" s="10">
        <f>SUMIFS(IsQList,IsIList,Table_ExternalData_15[[#This Row],[item_key]],IsITypeList,Table_ExternalData_15[[#This Row],[IType]],IsDList,Table_ExternalData_15[[#Headers],[10]])</f>
        <v>0</v>
      </c>
      <c r="O114" s="10">
        <f>SUMIFS(IsQList,IsIList,Table_ExternalData_15[[#This Row],[item_key]],IsITypeList,Table_ExternalData_15[[#This Row],[IType]],IsDList,Table_ExternalData_15[[#Headers],[11]])</f>
        <v>0</v>
      </c>
      <c r="P114" s="10">
        <f>SUMIFS(IsQList,IsIList,Table_ExternalData_15[[#This Row],[item_key]],IsITypeList,Table_ExternalData_15[[#This Row],[IType]],IsDList,Table_ExternalData_15[[#Headers],[12]])</f>
        <v>0</v>
      </c>
      <c r="Q114" s="10">
        <f>SUMIFS(IsQList,IsIList,Table_ExternalData_15[[#This Row],[item_key]],IsITypeList,Table_ExternalData_15[[#This Row],[IType]],IsDList,Table_ExternalData_15[[#Headers],[13]])</f>
        <v>0</v>
      </c>
      <c r="R114" s="10">
        <f>SUMIFS(IsQList,IsIList,Table_ExternalData_15[[#This Row],[item_key]],IsITypeList,Table_ExternalData_15[[#This Row],[IType]],IsDList,Table_ExternalData_15[[#Headers],[14]])</f>
        <v>0</v>
      </c>
      <c r="S114" s="10">
        <f>SUMIFS(IsQList,IsIList,Table_ExternalData_15[[#This Row],[item_key]],IsITypeList,Table_ExternalData_15[[#This Row],[IType]],IsDList,Table_ExternalData_15[[#Headers],[15]])</f>
        <v>0</v>
      </c>
      <c r="T114" s="10">
        <f>SUMIFS(IsQList,IsIList,Table_ExternalData_15[[#This Row],[item_key]],IsITypeList,Table_ExternalData_15[[#This Row],[IType]],IsDList,Table_ExternalData_15[[#Headers],[16]])</f>
        <v>0</v>
      </c>
      <c r="U114" s="10">
        <f>SUMIFS(IsQList,IsIList,Table_ExternalData_15[[#This Row],[item_key]],IsITypeList,Table_ExternalData_15[[#This Row],[IType]],IsDList,Table_ExternalData_15[[#Headers],[17]])</f>
        <v>0</v>
      </c>
      <c r="V114" s="10">
        <f>SUMIFS(IsQList,IsIList,Table_ExternalData_15[[#This Row],[item_key]],IsITypeList,Table_ExternalData_15[[#This Row],[IType]],IsDList,Table_ExternalData_15[[#Headers],[18]])</f>
        <v>0</v>
      </c>
      <c r="W114" s="10">
        <f>SUMIFS(IsQList,IsIList,Table_ExternalData_15[[#This Row],[item_key]],IsITypeList,Table_ExternalData_15[[#This Row],[IType]],IsDList,Table_ExternalData_15[[#Headers],[19]])</f>
        <v>0</v>
      </c>
      <c r="X114" s="10">
        <f>SUMIFS(IsQList,IsIList,Table_ExternalData_15[[#This Row],[item_key]],IsITypeList,Table_ExternalData_15[[#This Row],[IType]],IsDList,Table_ExternalData_15[[#Headers],[20]])</f>
        <v>0</v>
      </c>
      <c r="Y114" s="10">
        <f>SUMIFS(IsQList,IsIList,Table_ExternalData_15[[#This Row],[item_key]],IsITypeList,Table_ExternalData_15[[#This Row],[IType]],IsDList,Table_ExternalData_15[[#Headers],[21]])</f>
        <v>0</v>
      </c>
      <c r="Z114" s="10">
        <f>SUMIFS(IsQList,IsIList,Table_ExternalData_15[[#This Row],[item_key]],IsITypeList,Table_ExternalData_15[[#This Row],[IType]],IsDList,Table_ExternalData_15[[#Headers],[22]])</f>
        <v>0</v>
      </c>
      <c r="AA114" s="10">
        <f>SUMIFS(IsQList,IsIList,Table_ExternalData_15[[#This Row],[item_key]],IsITypeList,Table_ExternalData_15[[#This Row],[IType]],IsDList,Table_ExternalData_15[[#Headers],[23]])</f>
        <v>0</v>
      </c>
      <c r="AB114" s="10">
        <f>SUMIFS(IsQList,IsIList,Table_ExternalData_15[[#This Row],[item_key]],IsITypeList,Table_ExternalData_15[[#This Row],[IType]],IsDList,Table_ExternalData_15[[#Headers],[24]])</f>
        <v>0</v>
      </c>
      <c r="AC114" s="10">
        <f>SUMIFS(IsQList,IsIList,Table_ExternalData_15[[#This Row],[item_key]],IsITypeList,Table_ExternalData_15[[#This Row],[IType]],IsDList,Table_ExternalData_15[[#Headers],[25]])</f>
        <v>0</v>
      </c>
      <c r="AD114" s="10">
        <f>SUMIFS(IsQList,IsIList,Table_ExternalData_15[[#This Row],[item_key]],IsITypeList,Table_ExternalData_15[[#This Row],[IType]],IsDList,Table_ExternalData_15[[#Headers],[26]])</f>
        <v>0</v>
      </c>
      <c r="AE114" s="10">
        <f>SUMIFS(IsQList,IsIList,Table_ExternalData_15[[#This Row],[item_key]],IsITypeList,Table_ExternalData_15[[#This Row],[IType]],IsDList,Table_ExternalData_15[[#Headers],[27]])</f>
        <v>0</v>
      </c>
      <c r="AF114" s="10">
        <f>SUMIFS(IsQList,IsIList,Table_ExternalData_15[[#This Row],[item_key]],IsITypeList,Table_ExternalData_15[[#This Row],[IType]],IsDList,Table_ExternalData_15[[#Headers],[28]])</f>
        <v>1</v>
      </c>
      <c r="AG114" s="10">
        <f>SUMIFS(IsQList,IsIList,Table_ExternalData_15[[#This Row],[item_key]],IsITypeList,Table_ExternalData_15[[#This Row],[IType]],IsDList,Table_ExternalData_15[[#Headers],[29]])</f>
        <v>76</v>
      </c>
      <c r="AH114" s="10">
        <f>SUMIFS(IsQList,IsIList,Table_ExternalData_15[[#This Row],[item_key]],IsITypeList,Table_ExternalData_15[[#This Row],[IType]],IsDList,Table_ExternalData_15[[#Headers],[30]])</f>
        <v>0</v>
      </c>
      <c r="AI114" s="10">
        <f>SUMIFS(IsQList,IsIList,Table_ExternalData_15[[#This Row],[item_key]],IsITypeList,Table_ExternalData_15[[#This Row],[IType]],IsDList,Table_ExternalData_15[[#Headers],[31]])</f>
        <v>10</v>
      </c>
      <c r="AJ114" s="10">
        <f>SUM(Table_ExternalData_15[[#This Row],[1]:[31]])</f>
        <v>181</v>
      </c>
    </row>
    <row r="115" spans="1:36">
      <c r="A115" s="1" t="s">
        <v>2090</v>
      </c>
      <c r="B115" s="1" t="s">
        <v>2447</v>
      </c>
      <c r="C115" s="1" t="s">
        <v>2448</v>
      </c>
      <c r="D115" s="11" t="s">
        <v>2046</v>
      </c>
      <c r="E115" s="10">
        <f>SUMIFS(IsQList,IsIList,Table_ExternalData_15[[#This Row],[item_key]],IsITypeList,Table_ExternalData_15[[#This Row],[IType]],IsDList,Table_ExternalData_15[[#Headers],[1]])</f>
        <v>1</v>
      </c>
      <c r="F115" s="10">
        <f>SUMIFS(IsQList,IsIList,Table_ExternalData_15[[#This Row],[item_key]],IsITypeList,Table_ExternalData_15[[#This Row],[IType]],IsDList,Table_ExternalData_15[[#Headers],[2]])</f>
        <v>0</v>
      </c>
      <c r="G115" s="10">
        <f>SUMIFS(IsQList,IsIList,Table_ExternalData_15[[#This Row],[item_key]],IsITypeList,Table_ExternalData_15[[#This Row],[IType]],IsDList,Table_ExternalData_15[[#Headers],[3]])</f>
        <v>0</v>
      </c>
      <c r="H115" s="10">
        <f>SUMIFS(IsQList,IsIList,Table_ExternalData_15[[#This Row],[item_key]],IsITypeList,Table_ExternalData_15[[#This Row],[IType]],IsDList,Table_ExternalData_15[[#Headers],[4]])</f>
        <v>70</v>
      </c>
      <c r="I115" s="10">
        <f>SUMIFS(IsQList,IsIList,Table_ExternalData_15[[#This Row],[item_key]],IsITypeList,Table_ExternalData_15[[#This Row],[IType]],IsDList,Table_ExternalData_15[[#Headers],[5]])</f>
        <v>0</v>
      </c>
      <c r="J115" s="10">
        <f>SUMIFS(IsQList,IsIList,Table_ExternalData_15[[#This Row],[item_key]],IsITypeList,Table_ExternalData_15[[#This Row],[IType]],IsDList,Table_ExternalData_15[[#Headers],[6]])</f>
        <v>23</v>
      </c>
      <c r="K115" s="10">
        <f>SUMIFS(IsQList,IsIList,Table_ExternalData_15[[#This Row],[item_key]],IsITypeList,Table_ExternalData_15[[#This Row],[IType]],IsDList,Table_ExternalData_15[[#Headers],[7]])</f>
        <v>0</v>
      </c>
      <c r="L115" s="10">
        <f>SUMIFS(IsQList,IsIList,Table_ExternalData_15[[#This Row],[item_key]],IsITypeList,Table_ExternalData_15[[#This Row],[IType]],IsDList,Table_ExternalData_15[[#Headers],[8]])</f>
        <v>0</v>
      </c>
      <c r="M115" s="10">
        <f>SUMIFS(IsQList,IsIList,Table_ExternalData_15[[#This Row],[item_key]],IsITypeList,Table_ExternalData_15[[#This Row],[IType]],IsDList,Table_ExternalData_15[[#Headers],[9]])</f>
        <v>0</v>
      </c>
      <c r="N115" s="10">
        <f>SUMIFS(IsQList,IsIList,Table_ExternalData_15[[#This Row],[item_key]],IsITypeList,Table_ExternalData_15[[#This Row],[IType]],IsDList,Table_ExternalData_15[[#Headers],[10]])</f>
        <v>0</v>
      </c>
      <c r="O115" s="10">
        <f>SUMIFS(IsQList,IsIList,Table_ExternalData_15[[#This Row],[item_key]],IsITypeList,Table_ExternalData_15[[#This Row],[IType]],IsDList,Table_ExternalData_15[[#Headers],[11]])</f>
        <v>0</v>
      </c>
      <c r="P115" s="10">
        <f>SUMIFS(IsQList,IsIList,Table_ExternalData_15[[#This Row],[item_key]],IsITypeList,Table_ExternalData_15[[#This Row],[IType]],IsDList,Table_ExternalData_15[[#Headers],[12]])</f>
        <v>0</v>
      </c>
      <c r="Q115" s="10">
        <f>SUMIFS(IsQList,IsIList,Table_ExternalData_15[[#This Row],[item_key]],IsITypeList,Table_ExternalData_15[[#This Row],[IType]],IsDList,Table_ExternalData_15[[#Headers],[13]])</f>
        <v>0</v>
      </c>
      <c r="R115" s="10">
        <f>SUMIFS(IsQList,IsIList,Table_ExternalData_15[[#This Row],[item_key]],IsITypeList,Table_ExternalData_15[[#This Row],[IType]],IsDList,Table_ExternalData_15[[#Headers],[14]])</f>
        <v>0</v>
      </c>
      <c r="S115" s="10">
        <f>SUMIFS(IsQList,IsIList,Table_ExternalData_15[[#This Row],[item_key]],IsITypeList,Table_ExternalData_15[[#This Row],[IType]],IsDList,Table_ExternalData_15[[#Headers],[15]])</f>
        <v>0</v>
      </c>
      <c r="T115" s="10">
        <f>SUMIFS(IsQList,IsIList,Table_ExternalData_15[[#This Row],[item_key]],IsITypeList,Table_ExternalData_15[[#This Row],[IType]],IsDList,Table_ExternalData_15[[#Headers],[16]])</f>
        <v>0</v>
      </c>
      <c r="U115" s="10">
        <f>SUMIFS(IsQList,IsIList,Table_ExternalData_15[[#This Row],[item_key]],IsITypeList,Table_ExternalData_15[[#This Row],[IType]],IsDList,Table_ExternalData_15[[#Headers],[17]])</f>
        <v>0</v>
      </c>
      <c r="V115" s="10">
        <f>SUMIFS(IsQList,IsIList,Table_ExternalData_15[[#This Row],[item_key]],IsITypeList,Table_ExternalData_15[[#This Row],[IType]],IsDList,Table_ExternalData_15[[#Headers],[18]])</f>
        <v>0</v>
      </c>
      <c r="W115" s="10">
        <f>SUMIFS(IsQList,IsIList,Table_ExternalData_15[[#This Row],[item_key]],IsITypeList,Table_ExternalData_15[[#This Row],[IType]],IsDList,Table_ExternalData_15[[#Headers],[19]])</f>
        <v>0</v>
      </c>
      <c r="X115" s="10">
        <f>SUMIFS(IsQList,IsIList,Table_ExternalData_15[[#This Row],[item_key]],IsITypeList,Table_ExternalData_15[[#This Row],[IType]],IsDList,Table_ExternalData_15[[#Headers],[20]])</f>
        <v>0</v>
      </c>
      <c r="Y115" s="10">
        <f>SUMIFS(IsQList,IsIList,Table_ExternalData_15[[#This Row],[item_key]],IsITypeList,Table_ExternalData_15[[#This Row],[IType]],IsDList,Table_ExternalData_15[[#Headers],[21]])</f>
        <v>0</v>
      </c>
      <c r="Z115" s="10">
        <f>SUMIFS(IsQList,IsIList,Table_ExternalData_15[[#This Row],[item_key]],IsITypeList,Table_ExternalData_15[[#This Row],[IType]],IsDList,Table_ExternalData_15[[#Headers],[22]])</f>
        <v>0</v>
      </c>
      <c r="AA115" s="10">
        <f>SUMIFS(IsQList,IsIList,Table_ExternalData_15[[#This Row],[item_key]],IsITypeList,Table_ExternalData_15[[#This Row],[IType]],IsDList,Table_ExternalData_15[[#Headers],[23]])</f>
        <v>0</v>
      </c>
      <c r="AB115" s="10">
        <f>SUMIFS(IsQList,IsIList,Table_ExternalData_15[[#This Row],[item_key]],IsITypeList,Table_ExternalData_15[[#This Row],[IType]],IsDList,Table_ExternalData_15[[#Headers],[24]])</f>
        <v>0</v>
      </c>
      <c r="AC115" s="10">
        <f>SUMIFS(IsQList,IsIList,Table_ExternalData_15[[#This Row],[item_key]],IsITypeList,Table_ExternalData_15[[#This Row],[IType]],IsDList,Table_ExternalData_15[[#Headers],[25]])</f>
        <v>0</v>
      </c>
      <c r="AD115" s="10">
        <f>SUMIFS(IsQList,IsIList,Table_ExternalData_15[[#This Row],[item_key]],IsITypeList,Table_ExternalData_15[[#This Row],[IType]],IsDList,Table_ExternalData_15[[#Headers],[26]])</f>
        <v>0</v>
      </c>
      <c r="AE115" s="10">
        <f>SUMIFS(IsQList,IsIList,Table_ExternalData_15[[#This Row],[item_key]],IsITypeList,Table_ExternalData_15[[#This Row],[IType]],IsDList,Table_ExternalData_15[[#Headers],[27]])</f>
        <v>0</v>
      </c>
      <c r="AF115" s="10">
        <f>SUMIFS(IsQList,IsIList,Table_ExternalData_15[[#This Row],[item_key]],IsITypeList,Table_ExternalData_15[[#This Row],[IType]],IsDList,Table_ExternalData_15[[#Headers],[28]])</f>
        <v>1</v>
      </c>
      <c r="AG115" s="10">
        <f>SUMIFS(IsQList,IsIList,Table_ExternalData_15[[#This Row],[item_key]],IsITypeList,Table_ExternalData_15[[#This Row],[IType]],IsDList,Table_ExternalData_15[[#Headers],[29]])</f>
        <v>76</v>
      </c>
      <c r="AH115" s="10">
        <f>SUMIFS(IsQList,IsIList,Table_ExternalData_15[[#This Row],[item_key]],IsITypeList,Table_ExternalData_15[[#This Row],[IType]],IsDList,Table_ExternalData_15[[#Headers],[30]])</f>
        <v>0</v>
      </c>
      <c r="AI115" s="10">
        <f>SUMIFS(IsQList,IsIList,Table_ExternalData_15[[#This Row],[item_key]],IsITypeList,Table_ExternalData_15[[#This Row],[IType]],IsDList,Table_ExternalData_15[[#Headers],[31]])</f>
        <v>10</v>
      </c>
      <c r="AJ115" s="10">
        <f>SUM(Table_ExternalData_15[[#This Row],[1]:[31]])</f>
        <v>181</v>
      </c>
    </row>
    <row r="116" spans="1:36">
      <c r="A116" s="1" t="s">
        <v>495</v>
      </c>
      <c r="B116" s="1" t="s">
        <v>1199</v>
      </c>
      <c r="C116" s="1" t="s">
        <v>1200</v>
      </c>
      <c r="D116" s="11" t="s">
        <v>2046</v>
      </c>
      <c r="E116" s="10">
        <f>SUMIFS(IsQList,IsIList,Table_ExternalData_15[[#This Row],[item_key]],IsITypeList,Table_ExternalData_15[[#This Row],[IType]],IsDList,Table_ExternalData_15[[#Headers],[1]])</f>
        <v>1</v>
      </c>
      <c r="F116" s="10">
        <f>SUMIFS(IsQList,IsIList,Table_ExternalData_15[[#This Row],[item_key]],IsITypeList,Table_ExternalData_15[[#This Row],[IType]],IsDList,Table_ExternalData_15[[#Headers],[2]])</f>
        <v>0</v>
      </c>
      <c r="G116" s="10">
        <f>SUMIFS(IsQList,IsIList,Table_ExternalData_15[[#This Row],[item_key]],IsITypeList,Table_ExternalData_15[[#This Row],[IType]],IsDList,Table_ExternalData_15[[#Headers],[3]])</f>
        <v>0</v>
      </c>
      <c r="H116" s="10">
        <f>SUMIFS(IsQList,IsIList,Table_ExternalData_15[[#This Row],[item_key]],IsITypeList,Table_ExternalData_15[[#This Row],[IType]],IsDList,Table_ExternalData_15[[#Headers],[4]])</f>
        <v>70</v>
      </c>
      <c r="I116" s="10">
        <f>SUMIFS(IsQList,IsIList,Table_ExternalData_15[[#This Row],[item_key]],IsITypeList,Table_ExternalData_15[[#This Row],[IType]],IsDList,Table_ExternalData_15[[#Headers],[5]])</f>
        <v>0</v>
      </c>
      <c r="J116" s="10">
        <f>SUMIFS(IsQList,IsIList,Table_ExternalData_15[[#This Row],[item_key]],IsITypeList,Table_ExternalData_15[[#This Row],[IType]],IsDList,Table_ExternalData_15[[#Headers],[6]])</f>
        <v>23</v>
      </c>
      <c r="K116" s="10">
        <f>SUMIFS(IsQList,IsIList,Table_ExternalData_15[[#This Row],[item_key]],IsITypeList,Table_ExternalData_15[[#This Row],[IType]],IsDList,Table_ExternalData_15[[#Headers],[7]])</f>
        <v>0</v>
      </c>
      <c r="L116" s="10">
        <f>SUMIFS(IsQList,IsIList,Table_ExternalData_15[[#This Row],[item_key]],IsITypeList,Table_ExternalData_15[[#This Row],[IType]],IsDList,Table_ExternalData_15[[#Headers],[8]])</f>
        <v>0</v>
      </c>
      <c r="M116" s="10">
        <f>SUMIFS(IsQList,IsIList,Table_ExternalData_15[[#This Row],[item_key]],IsITypeList,Table_ExternalData_15[[#This Row],[IType]],IsDList,Table_ExternalData_15[[#Headers],[9]])</f>
        <v>0</v>
      </c>
      <c r="N116" s="10">
        <f>SUMIFS(IsQList,IsIList,Table_ExternalData_15[[#This Row],[item_key]],IsITypeList,Table_ExternalData_15[[#This Row],[IType]],IsDList,Table_ExternalData_15[[#Headers],[10]])</f>
        <v>0</v>
      </c>
      <c r="O116" s="10">
        <f>SUMIFS(IsQList,IsIList,Table_ExternalData_15[[#This Row],[item_key]],IsITypeList,Table_ExternalData_15[[#This Row],[IType]],IsDList,Table_ExternalData_15[[#Headers],[11]])</f>
        <v>0</v>
      </c>
      <c r="P116" s="10">
        <f>SUMIFS(IsQList,IsIList,Table_ExternalData_15[[#This Row],[item_key]],IsITypeList,Table_ExternalData_15[[#This Row],[IType]],IsDList,Table_ExternalData_15[[#Headers],[12]])</f>
        <v>0</v>
      </c>
      <c r="Q116" s="10">
        <f>SUMIFS(IsQList,IsIList,Table_ExternalData_15[[#This Row],[item_key]],IsITypeList,Table_ExternalData_15[[#This Row],[IType]],IsDList,Table_ExternalData_15[[#Headers],[13]])</f>
        <v>0</v>
      </c>
      <c r="R116" s="10">
        <f>SUMIFS(IsQList,IsIList,Table_ExternalData_15[[#This Row],[item_key]],IsITypeList,Table_ExternalData_15[[#This Row],[IType]],IsDList,Table_ExternalData_15[[#Headers],[14]])</f>
        <v>0</v>
      </c>
      <c r="S116" s="10">
        <f>SUMIFS(IsQList,IsIList,Table_ExternalData_15[[#This Row],[item_key]],IsITypeList,Table_ExternalData_15[[#This Row],[IType]],IsDList,Table_ExternalData_15[[#Headers],[15]])</f>
        <v>0</v>
      </c>
      <c r="T116" s="10">
        <f>SUMIFS(IsQList,IsIList,Table_ExternalData_15[[#This Row],[item_key]],IsITypeList,Table_ExternalData_15[[#This Row],[IType]],IsDList,Table_ExternalData_15[[#Headers],[16]])</f>
        <v>0</v>
      </c>
      <c r="U116" s="10">
        <f>SUMIFS(IsQList,IsIList,Table_ExternalData_15[[#This Row],[item_key]],IsITypeList,Table_ExternalData_15[[#This Row],[IType]],IsDList,Table_ExternalData_15[[#Headers],[17]])</f>
        <v>0</v>
      </c>
      <c r="V116" s="10">
        <f>SUMIFS(IsQList,IsIList,Table_ExternalData_15[[#This Row],[item_key]],IsITypeList,Table_ExternalData_15[[#This Row],[IType]],IsDList,Table_ExternalData_15[[#Headers],[18]])</f>
        <v>0</v>
      </c>
      <c r="W116" s="10">
        <f>SUMIFS(IsQList,IsIList,Table_ExternalData_15[[#This Row],[item_key]],IsITypeList,Table_ExternalData_15[[#This Row],[IType]],IsDList,Table_ExternalData_15[[#Headers],[19]])</f>
        <v>0</v>
      </c>
      <c r="X116" s="10">
        <f>SUMIFS(IsQList,IsIList,Table_ExternalData_15[[#This Row],[item_key]],IsITypeList,Table_ExternalData_15[[#This Row],[IType]],IsDList,Table_ExternalData_15[[#Headers],[20]])</f>
        <v>0</v>
      </c>
      <c r="Y116" s="10">
        <f>SUMIFS(IsQList,IsIList,Table_ExternalData_15[[#This Row],[item_key]],IsITypeList,Table_ExternalData_15[[#This Row],[IType]],IsDList,Table_ExternalData_15[[#Headers],[21]])</f>
        <v>0</v>
      </c>
      <c r="Z116" s="10">
        <f>SUMIFS(IsQList,IsIList,Table_ExternalData_15[[#This Row],[item_key]],IsITypeList,Table_ExternalData_15[[#This Row],[IType]],IsDList,Table_ExternalData_15[[#Headers],[22]])</f>
        <v>0</v>
      </c>
      <c r="AA116" s="10">
        <f>SUMIFS(IsQList,IsIList,Table_ExternalData_15[[#This Row],[item_key]],IsITypeList,Table_ExternalData_15[[#This Row],[IType]],IsDList,Table_ExternalData_15[[#Headers],[23]])</f>
        <v>0</v>
      </c>
      <c r="AB116" s="10">
        <f>SUMIFS(IsQList,IsIList,Table_ExternalData_15[[#This Row],[item_key]],IsITypeList,Table_ExternalData_15[[#This Row],[IType]],IsDList,Table_ExternalData_15[[#Headers],[24]])</f>
        <v>0</v>
      </c>
      <c r="AC116" s="10">
        <f>SUMIFS(IsQList,IsIList,Table_ExternalData_15[[#This Row],[item_key]],IsITypeList,Table_ExternalData_15[[#This Row],[IType]],IsDList,Table_ExternalData_15[[#Headers],[25]])</f>
        <v>0</v>
      </c>
      <c r="AD116" s="10">
        <f>SUMIFS(IsQList,IsIList,Table_ExternalData_15[[#This Row],[item_key]],IsITypeList,Table_ExternalData_15[[#This Row],[IType]],IsDList,Table_ExternalData_15[[#Headers],[26]])</f>
        <v>0</v>
      </c>
      <c r="AE116" s="10">
        <f>SUMIFS(IsQList,IsIList,Table_ExternalData_15[[#This Row],[item_key]],IsITypeList,Table_ExternalData_15[[#This Row],[IType]],IsDList,Table_ExternalData_15[[#Headers],[27]])</f>
        <v>0</v>
      </c>
      <c r="AF116" s="10">
        <f>SUMIFS(IsQList,IsIList,Table_ExternalData_15[[#This Row],[item_key]],IsITypeList,Table_ExternalData_15[[#This Row],[IType]],IsDList,Table_ExternalData_15[[#Headers],[28]])</f>
        <v>1</v>
      </c>
      <c r="AG116" s="10">
        <f>SUMIFS(IsQList,IsIList,Table_ExternalData_15[[#This Row],[item_key]],IsITypeList,Table_ExternalData_15[[#This Row],[IType]],IsDList,Table_ExternalData_15[[#Headers],[29]])</f>
        <v>76</v>
      </c>
      <c r="AH116" s="10">
        <f>SUMIFS(IsQList,IsIList,Table_ExternalData_15[[#This Row],[item_key]],IsITypeList,Table_ExternalData_15[[#This Row],[IType]],IsDList,Table_ExternalData_15[[#Headers],[30]])</f>
        <v>0</v>
      </c>
      <c r="AI116" s="10">
        <f>SUMIFS(IsQList,IsIList,Table_ExternalData_15[[#This Row],[item_key]],IsITypeList,Table_ExternalData_15[[#This Row],[IType]],IsDList,Table_ExternalData_15[[#Headers],[31]])</f>
        <v>10</v>
      </c>
      <c r="AJ116" s="10">
        <f>SUM(Table_ExternalData_15[[#This Row],[1]:[31]])</f>
        <v>181</v>
      </c>
    </row>
    <row r="117" spans="1:36">
      <c r="A117" s="1" t="s">
        <v>495</v>
      </c>
      <c r="B117" s="1" t="s">
        <v>1199</v>
      </c>
      <c r="C117" s="1" t="s">
        <v>1200</v>
      </c>
      <c r="D117" s="11" t="s">
        <v>2017</v>
      </c>
      <c r="E117" s="10">
        <f>SUMIFS(IsQList,IsIList,Table_ExternalData_15[[#This Row],[item_key]],IsITypeList,Table_ExternalData_15[[#This Row],[IType]],IsDList,Table_ExternalData_15[[#Headers],[1]])</f>
        <v>0</v>
      </c>
      <c r="F117" s="10">
        <f>SUMIFS(IsQList,IsIList,Table_ExternalData_15[[#This Row],[item_key]],IsITypeList,Table_ExternalData_15[[#This Row],[IType]],IsDList,Table_ExternalData_15[[#Headers],[2]])</f>
        <v>0</v>
      </c>
      <c r="G117" s="10">
        <f>SUMIFS(IsQList,IsIList,Table_ExternalData_15[[#This Row],[item_key]],IsITypeList,Table_ExternalData_15[[#This Row],[IType]],IsDList,Table_ExternalData_15[[#Headers],[3]])</f>
        <v>0</v>
      </c>
      <c r="H117" s="10">
        <f>SUMIFS(IsQList,IsIList,Table_ExternalData_15[[#This Row],[item_key]],IsITypeList,Table_ExternalData_15[[#This Row],[IType]],IsDList,Table_ExternalData_15[[#Headers],[4]])</f>
        <v>0</v>
      </c>
      <c r="I117" s="10">
        <f>SUMIFS(IsQList,IsIList,Table_ExternalData_15[[#This Row],[item_key]],IsITypeList,Table_ExternalData_15[[#This Row],[IType]],IsDList,Table_ExternalData_15[[#Headers],[5]])</f>
        <v>0</v>
      </c>
      <c r="J117" s="10">
        <f>SUMIFS(IsQList,IsIList,Table_ExternalData_15[[#This Row],[item_key]],IsITypeList,Table_ExternalData_15[[#This Row],[IType]],IsDList,Table_ExternalData_15[[#Headers],[6]])</f>
        <v>0</v>
      </c>
      <c r="K117" s="10">
        <f>SUMIFS(IsQList,IsIList,Table_ExternalData_15[[#This Row],[item_key]],IsITypeList,Table_ExternalData_15[[#This Row],[IType]],IsDList,Table_ExternalData_15[[#Headers],[7]])</f>
        <v>0</v>
      </c>
      <c r="L117" s="10">
        <f>SUMIFS(IsQList,IsIList,Table_ExternalData_15[[#This Row],[item_key]],IsITypeList,Table_ExternalData_15[[#This Row],[IType]],IsDList,Table_ExternalData_15[[#Headers],[8]])</f>
        <v>0</v>
      </c>
      <c r="M117" s="10">
        <f>SUMIFS(IsQList,IsIList,Table_ExternalData_15[[#This Row],[item_key]],IsITypeList,Table_ExternalData_15[[#This Row],[IType]],IsDList,Table_ExternalData_15[[#Headers],[9]])</f>
        <v>0</v>
      </c>
      <c r="N117" s="10">
        <f>SUMIFS(IsQList,IsIList,Table_ExternalData_15[[#This Row],[item_key]],IsITypeList,Table_ExternalData_15[[#This Row],[IType]],IsDList,Table_ExternalData_15[[#Headers],[10]])</f>
        <v>0</v>
      </c>
      <c r="O117" s="10">
        <f>SUMIFS(IsQList,IsIList,Table_ExternalData_15[[#This Row],[item_key]],IsITypeList,Table_ExternalData_15[[#This Row],[IType]],IsDList,Table_ExternalData_15[[#Headers],[11]])</f>
        <v>0</v>
      </c>
      <c r="P117" s="10">
        <f>SUMIFS(IsQList,IsIList,Table_ExternalData_15[[#This Row],[item_key]],IsITypeList,Table_ExternalData_15[[#This Row],[IType]],IsDList,Table_ExternalData_15[[#Headers],[12]])</f>
        <v>0</v>
      </c>
      <c r="Q117" s="10">
        <f>SUMIFS(IsQList,IsIList,Table_ExternalData_15[[#This Row],[item_key]],IsITypeList,Table_ExternalData_15[[#This Row],[IType]],IsDList,Table_ExternalData_15[[#Headers],[13]])</f>
        <v>0</v>
      </c>
      <c r="R117" s="10">
        <f>SUMIFS(IsQList,IsIList,Table_ExternalData_15[[#This Row],[item_key]],IsITypeList,Table_ExternalData_15[[#This Row],[IType]],IsDList,Table_ExternalData_15[[#Headers],[14]])</f>
        <v>0</v>
      </c>
      <c r="S117" s="10">
        <f>SUMIFS(IsQList,IsIList,Table_ExternalData_15[[#This Row],[item_key]],IsITypeList,Table_ExternalData_15[[#This Row],[IType]],IsDList,Table_ExternalData_15[[#Headers],[15]])</f>
        <v>0</v>
      </c>
      <c r="T117" s="10">
        <f>SUMIFS(IsQList,IsIList,Table_ExternalData_15[[#This Row],[item_key]],IsITypeList,Table_ExternalData_15[[#This Row],[IType]],IsDList,Table_ExternalData_15[[#Headers],[16]])</f>
        <v>0</v>
      </c>
      <c r="U117" s="10">
        <f>SUMIFS(IsQList,IsIList,Table_ExternalData_15[[#This Row],[item_key]],IsITypeList,Table_ExternalData_15[[#This Row],[IType]],IsDList,Table_ExternalData_15[[#Headers],[17]])</f>
        <v>0</v>
      </c>
      <c r="V117" s="10">
        <f>SUMIFS(IsQList,IsIList,Table_ExternalData_15[[#This Row],[item_key]],IsITypeList,Table_ExternalData_15[[#This Row],[IType]],IsDList,Table_ExternalData_15[[#Headers],[18]])</f>
        <v>0</v>
      </c>
      <c r="W117" s="10">
        <f>SUMIFS(IsQList,IsIList,Table_ExternalData_15[[#This Row],[item_key]],IsITypeList,Table_ExternalData_15[[#This Row],[IType]],IsDList,Table_ExternalData_15[[#Headers],[19]])</f>
        <v>0</v>
      </c>
      <c r="X117" s="10">
        <f>SUMIFS(IsQList,IsIList,Table_ExternalData_15[[#This Row],[item_key]],IsITypeList,Table_ExternalData_15[[#This Row],[IType]],IsDList,Table_ExternalData_15[[#Headers],[20]])</f>
        <v>0</v>
      </c>
      <c r="Y117" s="10">
        <f>SUMIFS(IsQList,IsIList,Table_ExternalData_15[[#This Row],[item_key]],IsITypeList,Table_ExternalData_15[[#This Row],[IType]],IsDList,Table_ExternalData_15[[#Headers],[21]])</f>
        <v>0</v>
      </c>
      <c r="Z117" s="10">
        <f>SUMIFS(IsQList,IsIList,Table_ExternalData_15[[#This Row],[item_key]],IsITypeList,Table_ExternalData_15[[#This Row],[IType]],IsDList,Table_ExternalData_15[[#Headers],[22]])</f>
        <v>0</v>
      </c>
      <c r="AA117" s="10">
        <f>SUMIFS(IsQList,IsIList,Table_ExternalData_15[[#This Row],[item_key]],IsITypeList,Table_ExternalData_15[[#This Row],[IType]],IsDList,Table_ExternalData_15[[#Headers],[23]])</f>
        <v>0</v>
      </c>
      <c r="AB117" s="10">
        <f>SUMIFS(IsQList,IsIList,Table_ExternalData_15[[#This Row],[item_key]],IsITypeList,Table_ExternalData_15[[#This Row],[IType]],IsDList,Table_ExternalData_15[[#Headers],[24]])</f>
        <v>0</v>
      </c>
      <c r="AC117" s="10">
        <f>SUMIFS(IsQList,IsIList,Table_ExternalData_15[[#This Row],[item_key]],IsITypeList,Table_ExternalData_15[[#This Row],[IType]],IsDList,Table_ExternalData_15[[#Headers],[25]])</f>
        <v>0</v>
      </c>
      <c r="AD117" s="10">
        <f>SUMIFS(IsQList,IsIList,Table_ExternalData_15[[#This Row],[item_key]],IsITypeList,Table_ExternalData_15[[#This Row],[IType]],IsDList,Table_ExternalData_15[[#Headers],[26]])</f>
        <v>0</v>
      </c>
      <c r="AE117" s="10">
        <f>SUMIFS(IsQList,IsIList,Table_ExternalData_15[[#This Row],[item_key]],IsITypeList,Table_ExternalData_15[[#This Row],[IType]],IsDList,Table_ExternalData_15[[#Headers],[27]])</f>
        <v>0</v>
      </c>
      <c r="AF117" s="10">
        <f>SUMIFS(IsQList,IsIList,Table_ExternalData_15[[#This Row],[item_key]],IsITypeList,Table_ExternalData_15[[#This Row],[IType]],IsDList,Table_ExternalData_15[[#Headers],[28]])</f>
        <v>0</v>
      </c>
      <c r="AG117" s="10">
        <f>SUMIFS(IsQList,IsIList,Table_ExternalData_15[[#This Row],[item_key]],IsITypeList,Table_ExternalData_15[[#This Row],[IType]],IsDList,Table_ExternalData_15[[#Headers],[29]])</f>
        <v>0</v>
      </c>
      <c r="AH117" s="10">
        <f>SUMIFS(IsQList,IsIList,Table_ExternalData_15[[#This Row],[item_key]],IsITypeList,Table_ExternalData_15[[#This Row],[IType]],IsDList,Table_ExternalData_15[[#Headers],[30]])</f>
        <v>0</v>
      </c>
      <c r="AI117" s="10">
        <f>SUMIFS(IsQList,IsIList,Table_ExternalData_15[[#This Row],[item_key]],IsITypeList,Table_ExternalData_15[[#This Row],[IType]],IsDList,Table_ExternalData_15[[#Headers],[31]])</f>
        <v>0</v>
      </c>
      <c r="AJ117" s="10">
        <f>SUM(Table_ExternalData_15[[#This Row],[1]:[31]])</f>
        <v>0</v>
      </c>
    </row>
    <row r="118" spans="1:36">
      <c r="A118" s="1" t="s">
        <v>1745</v>
      </c>
      <c r="B118" s="1" t="s">
        <v>1838</v>
      </c>
      <c r="C118" s="1" t="s">
        <v>1839</v>
      </c>
      <c r="D118" s="11" t="s">
        <v>2046</v>
      </c>
      <c r="E118" s="10">
        <f>SUMIFS(IsQList,IsIList,Table_ExternalData_15[[#This Row],[item_key]],IsITypeList,Table_ExternalData_15[[#This Row],[IType]],IsDList,Table_ExternalData_15[[#Headers],[1]])</f>
        <v>1</v>
      </c>
      <c r="F118" s="10">
        <f>SUMIFS(IsQList,IsIList,Table_ExternalData_15[[#This Row],[item_key]],IsITypeList,Table_ExternalData_15[[#This Row],[IType]],IsDList,Table_ExternalData_15[[#Headers],[2]])</f>
        <v>0</v>
      </c>
      <c r="G118" s="10">
        <f>SUMIFS(IsQList,IsIList,Table_ExternalData_15[[#This Row],[item_key]],IsITypeList,Table_ExternalData_15[[#This Row],[IType]],IsDList,Table_ExternalData_15[[#Headers],[3]])</f>
        <v>0</v>
      </c>
      <c r="H118" s="10">
        <f>SUMIFS(IsQList,IsIList,Table_ExternalData_15[[#This Row],[item_key]],IsITypeList,Table_ExternalData_15[[#This Row],[IType]],IsDList,Table_ExternalData_15[[#Headers],[4]])</f>
        <v>70</v>
      </c>
      <c r="I118" s="10">
        <f>SUMIFS(IsQList,IsIList,Table_ExternalData_15[[#This Row],[item_key]],IsITypeList,Table_ExternalData_15[[#This Row],[IType]],IsDList,Table_ExternalData_15[[#Headers],[5]])</f>
        <v>0</v>
      </c>
      <c r="J118" s="10">
        <f>SUMIFS(IsQList,IsIList,Table_ExternalData_15[[#This Row],[item_key]],IsITypeList,Table_ExternalData_15[[#This Row],[IType]],IsDList,Table_ExternalData_15[[#Headers],[6]])</f>
        <v>23</v>
      </c>
      <c r="K118" s="10">
        <f>SUMIFS(IsQList,IsIList,Table_ExternalData_15[[#This Row],[item_key]],IsITypeList,Table_ExternalData_15[[#This Row],[IType]],IsDList,Table_ExternalData_15[[#Headers],[7]])</f>
        <v>0</v>
      </c>
      <c r="L118" s="10">
        <f>SUMIFS(IsQList,IsIList,Table_ExternalData_15[[#This Row],[item_key]],IsITypeList,Table_ExternalData_15[[#This Row],[IType]],IsDList,Table_ExternalData_15[[#Headers],[8]])</f>
        <v>0</v>
      </c>
      <c r="M118" s="10">
        <f>SUMIFS(IsQList,IsIList,Table_ExternalData_15[[#This Row],[item_key]],IsITypeList,Table_ExternalData_15[[#This Row],[IType]],IsDList,Table_ExternalData_15[[#Headers],[9]])</f>
        <v>0</v>
      </c>
      <c r="N118" s="10">
        <f>SUMIFS(IsQList,IsIList,Table_ExternalData_15[[#This Row],[item_key]],IsITypeList,Table_ExternalData_15[[#This Row],[IType]],IsDList,Table_ExternalData_15[[#Headers],[10]])</f>
        <v>0</v>
      </c>
      <c r="O118" s="10">
        <f>SUMIFS(IsQList,IsIList,Table_ExternalData_15[[#This Row],[item_key]],IsITypeList,Table_ExternalData_15[[#This Row],[IType]],IsDList,Table_ExternalData_15[[#Headers],[11]])</f>
        <v>0</v>
      </c>
      <c r="P118" s="10">
        <f>SUMIFS(IsQList,IsIList,Table_ExternalData_15[[#This Row],[item_key]],IsITypeList,Table_ExternalData_15[[#This Row],[IType]],IsDList,Table_ExternalData_15[[#Headers],[12]])</f>
        <v>0</v>
      </c>
      <c r="Q118" s="10">
        <f>SUMIFS(IsQList,IsIList,Table_ExternalData_15[[#This Row],[item_key]],IsITypeList,Table_ExternalData_15[[#This Row],[IType]],IsDList,Table_ExternalData_15[[#Headers],[13]])</f>
        <v>0</v>
      </c>
      <c r="R118" s="10">
        <f>SUMIFS(IsQList,IsIList,Table_ExternalData_15[[#This Row],[item_key]],IsITypeList,Table_ExternalData_15[[#This Row],[IType]],IsDList,Table_ExternalData_15[[#Headers],[14]])</f>
        <v>0</v>
      </c>
      <c r="S118" s="10">
        <f>SUMIFS(IsQList,IsIList,Table_ExternalData_15[[#This Row],[item_key]],IsITypeList,Table_ExternalData_15[[#This Row],[IType]],IsDList,Table_ExternalData_15[[#Headers],[15]])</f>
        <v>0</v>
      </c>
      <c r="T118" s="10">
        <f>SUMIFS(IsQList,IsIList,Table_ExternalData_15[[#This Row],[item_key]],IsITypeList,Table_ExternalData_15[[#This Row],[IType]],IsDList,Table_ExternalData_15[[#Headers],[16]])</f>
        <v>0</v>
      </c>
      <c r="U118" s="10">
        <f>SUMIFS(IsQList,IsIList,Table_ExternalData_15[[#This Row],[item_key]],IsITypeList,Table_ExternalData_15[[#This Row],[IType]],IsDList,Table_ExternalData_15[[#Headers],[17]])</f>
        <v>0</v>
      </c>
      <c r="V118" s="10">
        <f>SUMIFS(IsQList,IsIList,Table_ExternalData_15[[#This Row],[item_key]],IsITypeList,Table_ExternalData_15[[#This Row],[IType]],IsDList,Table_ExternalData_15[[#Headers],[18]])</f>
        <v>0</v>
      </c>
      <c r="W118" s="10">
        <f>SUMIFS(IsQList,IsIList,Table_ExternalData_15[[#This Row],[item_key]],IsITypeList,Table_ExternalData_15[[#This Row],[IType]],IsDList,Table_ExternalData_15[[#Headers],[19]])</f>
        <v>0</v>
      </c>
      <c r="X118" s="10">
        <f>SUMIFS(IsQList,IsIList,Table_ExternalData_15[[#This Row],[item_key]],IsITypeList,Table_ExternalData_15[[#This Row],[IType]],IsDList,Table_ExternalData_15[[#Headers],[20]])</f>
        <v>0</v>
      </c>
      <c r="Y118" s="10">
        <f>SUMIFS(IsQList,IsIList,Table_ExternalData_15[[#This Row],[item_key]],IsITypeList,Table_ExternalData_15[[#This Row],[IType]],IsDList,Table_ExternalData_15[[#Headers],[21]])</f>
        <v>0</v>
      </c>
      <c r="Z118" s="10">
        <f>SUMIFS(IsQList,IsIList,Table_ExternalData_15[[#This Row],[item_key]],IsITypeList,Table_ExternalData_15[[#This Row],[IType]],IsDList,Table_ExternalData_15[[#Headers],[22]])</f>
        <v>0</v>
      </c>
      <c r="AA118" s="10">
        <f>SUMIFS(IsQList,IsIList,Table_ExternalData_15[[#This Row],[item_key]],IsITypeList,Table_ExternalData_15[[#This Row],[IType]],IsDList,Table_ExternalData_15[[#Headers],[23]])</f>
        <v>0</v>
      </c>
      <c r="AB118" s="10">
        <f>SUMIFS(IsQList,IsIList,Table_ExternalData_15[[#This Row],[item_key]],IsITypeList,Table_ExternalData_15[[#This Row],[IType]],IsDList,Table_ExternalData_15[[#Headers],[24]])</f>
        <v>0</v>
      </c>
      <c r="AC118" s="10">
        <f>SUMIFS(IsQList,IsIList,Table_ExternalData_15[[#This Row],[item_key]],IsITypeList,Table_ExternalData_15[[#This Row],[IType]],IsDList,Table_ExternalData_15[[#Headers],[25]])</f>
        <v>0</v>
      </c>
      <c r="AD118" s="10">
        <f>SUMIFS(IsQList,IsIList,Table_ExternalData_15[[#This Row],[item_key]],IsITypeList,Table_ExternalData_15[[#This Row],[IType]],IsDList,Table_ExternalData_15[[#Headers],[26]])</f>
        <v>0</v>
      </c>
      <c r="AE118" s="10">
        <f>SUMIFS(IsQList,IsIList,Table_ExternalData_15[[#This Row],[item_key]],IsITypeList,Table_ExternalData_15[[#This Row],[IType]],IsDList,Table_ExternalData_15[[#Headers],[27]])</f>
        <v>0</v>
      </c>
      <c r="AF118" s="10">
        <f>SUMIFS(IsQList,IsIList,Table_ExternalData_15[[#This Row],[item_key]],IsITypeList,Table_ExternalData_15[[#This Row],[IType]],IsDList,Table_ExternalData_15[[#Headers],[28]])</f>
        <v>1</v>
      </c>
      <c r="AG118" s="10">
        <f>SUMIFS(IsQList,IsIList,Table_ExternalData_15[[#This Row],[item_key]],IsITypeList,Table_ExternalData_15[[#This Row],[IType]],IsDList,Table_ExternalData_15[[#Headers],[29]])</f>
        <v>76</v>
      </c>
      <c r="AH118" s="10">
        <f>SUMIFS(IsQList,IsIList,Table_ExternalData_15[[#This Row],[item_key]],IsITypeList,Table_ExternalData_15[[#This Row],[IType]],IsDList,Table_ExternalData_15[[#Headers],[30]])</f>
        <v>0</v>
      </c>
      <c r="AI118" s="10">
        <f>SUMIFS(IsQList,IsIList,Table_ExternalData_15[[#This Row],[item_key]],IsITypeList,Table_ExternalData_15[[#This Row],[IType]],IsDList,Table_ExternalData_15[[#Headers],[31]])</f>
        <v>10</v>
      </c>
      <c r="AJ118" s="10">
        <f>SUM(Table_ExternalData_15[[#This Row],[1]:[31]])</f>
        <v>181</v>
      </c>
    </row>
    <row r="119" spans="1:36">
      <c r="A119" s="1" t="s">
        <v>1745</v>
      </c>
      <c r="B119" s="1" t="s">
        <v>1838</v>
      </c>
      <c r="C119" s="1" t="s">
        <v>1839</v>
      </c>
      <c r="D119" s="11" t="s">
        <v>2017</v>
      </c>
      <c r="E119" s="10">
        <f>SUMIFS(IsQList,IsIList,Table_ExternalData_15[[#This Row],[item_key]],IsITypeList,Table_ExternalData_15[[#This Row],[IType]],IsDList,Table_ExternalData_15[[#Headers],[1]])</f>
        <v>0</v>
      </c>
      <c r="F119" s="10">
        <f>SUMIFS(IsQList,IsIList,Table_ExternalData_15[[#This Row],[item_key]],IsITypeList,Table_ExternalData_15[[#This Row],[IType]],IsDList,Table_ExternalData_15[[#Headers],[2]])</f>
        <v>0</v>
      </c>
      <c r="G119" s="10">
        <f>SUMIFS(IsQList,IsIList,Table_ExternalData_15[[#This Row],[item_key]],IsITypeList,Table_ExternalData_15[[#This Row],[IType]],IsDList,Table_ExternalData_15[[#Headers],[3]])</f>
        <v>0</v>
      </c>
      <c r="H119" s="10">
        <f>SUMIFS(IsQList,IsIList,Table_ExternalData_15[[#This Row],[item_key]],IsITypeList,Table_ExternalData_15[[#This Row],[IType]],IsDList,Table_ExternalData_15[[#Headers],[4]])</f>
        <v>0</v>
      </c>
      <c r="I119" s="10">
        <f>SUMIFS(IsQList,IsIList,Table_ExternalData_15[[#This Row],[item_key]],IsITypeList,Table_ExternalData_15[[#This Row],[IType]],IsDList,Table_ExternalData_15[[#Headers],[5]])</f>
        <v>0</v>
      </c>
      <c r="J119" s="10">
        <f>SUMIFS(IsQList,IsIList,Table_ExternalData_15[[#This Row],[item_key]],IsITypeList,Table_ExternalData_15[[#This Row],[IType]],IsDList,Table_ExternalData_15[[#Headers],[6]])</f>
        <v>0</v>
      </c>
      <c r="K119" s="10">
        <f>SUMIFS(IsQList,IsIList,Table_ExternalData_15[[#This Row],[item_key]],IsITypeList,Table_ExternalData_15[[#This Row],[IType]],IsDList,Table_ExternalData_15[[#Headers],[7]])</f>
        <v>0</v>
      </c>
      <c r="L119" s="10">
        <f>SUMIFS(IsQList,IsIList,Table_ExternalData_15[[#This Row],[item_key]],IsITypeList,Table_ExternalData_15[[#This Row],[IType]],IsDList,Table_ExternalData_15[[#Headers],[8]])</f>
        <v>0</v>
      </c>
      <c r="M119" s="10">
        <f>SUMIFS(IsQList,IsIList,Table_ExternalData_15[[#This Row],[item_key]],IsITypeList,Table_ExternalData_15[[#This Row],[IType]],IsDList,Table_ExternalData_15[[#Headers],[9]])</f>
        <v>0</v>
      </c>
      <c r="N119" s="10">
        <f>SUMIFS(IsQList,IsIList,Table_ExternalData_15[[#This Row],[item_key]],IsITypeList,Table_ExternalData_15[[#This Row],[IType]],IsDList,Table_ExternalData_15[[#Headers],[10]])</f>
        <v>0</v>
      </c>
      <c r="O119" s="10">
        <f>SUMIFS(IsQList,IsIList,Table_ExternalData_15[[#This Row],[item_key]],IsITypeList,Table_ExternalData_15[[#This Row],[IType]],IsDList,Table_ExternalData_15[[#Headers],[11]])</f>
        <v>0</v>
      </c>
      <c r="P119" s="10">
        <f>SUMIFS(IsQList,IsIList,Table_ExternalData_15[[#This Row],[item_key]],IsITypeList,Table_ExternalData_15[[#This Row],[IType]],IsDList,Table_ExternalData_15[[#Headers],[12]])</f>
        <v>0</v>
      </c>
      <c r="Q119" s="10">
        <f>SUMIFS(IsQList,IsIList,Table_ExternalData_15[[#This Row],[item_key]],IsITypeList,Table_ExternalData_15[[#This Row],[IType]],IsDList,Table_ExternalData_15[[#Headers],[13]])</f>
        <v>0</v>
      </c>
      <c r="R119" s="10">
        <f>SUMIFS(IsQList,IsIList,Table_ExternalData_15[[#This Row],[item_key]],IsITypeList,Table_ExternalData_15[[#This Row],[IType]],IsDList,Table_ExternalData_15[[#Headers],[14]])</f>
        <v>0</v>
      </c>
      <c r="S119" s="10">
        <f>SUMIFS(IsQList,IsIList,Table_ExternalData_15[[#This Row],[item_key]],IsITypeList,Table_ExternalData_15[[#This Row],[IType]],IsDList,Table_ExternalData_15[[#Headers],[15]])</f>
        <v>0</v>
      </c>
      <c r="T119" s="10">
        <f>SUMIFS(IsQList,IsIList,Table_ExternalData_15[[#This Row],[item_key]],IsITypeList,Table_ExternalData_15[[#This Row],[IType]],IsDList,Table_ExternalData_15[[#Headers],[16]])</f>
        <v>0</v>
      </c>
      <c r="U119" s="10">
        <f>SUMIFS(IsQList,IsIList,Table_ExternalData_15[[#This Row],[item_key]],IsITypeList,Table_ExternalData_15[[#This Row],[IType]],IsDList,Table_ExternalData_15[[#Headers],[17]])</f>
        <v>0</v>
      </c>
      <c r="V119" s="10">
        <f>SUMIFS(IsQList,IsIList,Table_ExternalData_15[[#This Row],[item_key]],IsITypeList,Table_ExternalData_15[[#This Row],[IType]],IsDList,Table_ExternalData_15[[#Headers],[18]])</f>
        <v>0</v>
      </c>
      <c r="W119" s="10">
        <f>SUMIFS(IsQList,IsIList,Table_ExternalData_15[[#This Row],[item_key]],IsITypeList,Table_ExternalData_15[[#This Row],[IType]],IsDList,Table_ExternalData_15[[#Headers],[19]])</f>
        <v>0</v>
      </c>
      <c r="X119" s="10">
        <f>SUMIFS(IsQList,IsIList,Table_ExternalData_15[[#This Row],[item_key]],IsITypeList,Table_ExternalData_15[[#This Row],[IType]],IsDList,Table_ExternalData_15[[#Headers],[20]])</f>
        <v>0</v>
      </c>
      <c r="Y119" s="10">
        <f>SUMIFS(IsQList,IsIList,Table_ExternalData_15[[#This Row],[item_key]],IsITypeList,Table_ExternalData_15[[#This Row],[IType]],IsDList,Table_ExternalData_15[[#Headers],[21]])</f>
        <v>0</v>
      </c>
      <c r="Z119" s="10">
        <f>SUMIFS(IsQList,IsIList,Table_ExternalData_15[[#This Row],[item_key]],IsITypeList,Table_ExternalData_15[[#This Row],[IType]],IsDList,Table_ExternalData_15[[#Headers],[22]])</f>
        <v>0</v>
      </c>
      <c r="AA119" s="10">
        <f>SUMIFS(IsQList,IsIList,Table_ExternalData_15[[#This Row],[item_key]],IsITypeList,Table_ExternalData_15[[#This Row],[IType]],IsDList,Table_ExternalData_15[[#Headers],[23]])</f>
        <v>0</v>
      </c>
      <c r="AB119" s="10">
        <f>SUMIFS(IsQList,IsIList,Table_ExternalData_15[[#This Row],[item_key]],IsITypeList,Table_ExternalData_15[[#This Row],[IType]],IsDList,Table_ExternalData_15[[#Headers],[24]])</f>
        <v>0</v>
      </c>
      <c r="AC119" s="10">
        <f>SUMIFS(IsQList,IsIList,Table_ExternalData_15[[#This Row],[item_key]],IsITypeList,Table_ExternalData_15[[#This Row],[IType]],IsDList,Table_ExternalData_15[[#Headers],[25]])</f>
        <v>0</v>
      </c>
      <c r="AD119" s="10">
        <f>SUMIFS(IsQList,IsIList,Table_ExternalData_15[[#This Row],[item_key]],IsITypeList,Table_ExternalData_15[[#This Row],[IType]],IsDList,Table_ExternalData_15[[#Headers],[26]])</f>
        <v>0</v>
      </c>
      <c r="AE119" s="10">
        <f>SUMIFS(IsQList,IsIList,Table_ExternalData_15[[#This Row],[item_key]],IsITypeList,Table_ExternalData_15[[#This Row],[IType]],IsDList,Table_ExternalData_15[[#Headers],[27]])</f>
        <v>0</v>
      </c>
      <c r="AF119" s="10">
        <f>SUMIFS(IsQList,IsIList,Table_ExternalData_15[[#This Row],[item_key]],IsITypeList,Table_ExternalData_15[[#This Row],[IType]],IsDList,Table_ExternalData_15[[#Headers],[28]])</f>
        <v>0</v>
      </c>
      <c r="AG119" s="10">
        <f>SUMIFS(IsQList,IsIList,Table_ExternalData_15[[#This Row],[item_key]],IsITypeList,Table_ExternalData_15[[#This Row],[IType]],IsDList,Table_ExternalData_15[[#Headers],[29]])</f>
        <v>0</v>
      </c>
      <c r="AH119" s="10">
        <f>SUMIFS(IsQList,IsIList,Table_ExternalData_15[[#This Row],[item_key]],IsITypeList,Table_ExternalData_15[[#This Row],[IType]],IsDList,Table_ExternalData_15[[#Headers],[30]])</f>
        <v>0</v>
      </c>
      <c r="AI119" s="10">
        <f>SUMIFS(IsQList,IsIList,Table_ExternalData_15[[#This Row],[item_key]],IsITypeList,Table_ExternalData_15[[#This Row],[IType]],IsDList,Table_ExternalData_15[[#Headers],[31]])</f>
        <v>0</v>
      </c>
      <c r="AJ119" s="10">
        <f>SUM(Table_ExternalData_15[[#This Row],[1]:[31]])</f>
        <v>0</v>
      </c>
    </row>
    <row r="120" spans="1:36">
      <c r="A120" s="1" t="s">
        <v>1746</v>
      </c>
      <c r="B120" s="1" t="s">
        <v>1840</v>
      </c>
      <c r="C120" s="1" t="s">
        <v>1841</v>
      </c>
      <c r="D120" s="11" t="s">
        <v>2046</v>
      </c>
      <c r="E120" s="10">
        <f>SUMIFS(IsQList,IsIList,Table_ExternalData_15[[#This Row],[item_key]],IsITypeList,Table_ExternalData_15[[#This Row],[IType]],IsDList,Table_ExternalData_15[[#Headers],[1]])</f>
        <v>1</v>
      </c>
      <c r="F120" s="10">
        <f>SUMIFS(IsQList,IsIList,Table_ExternalData_15[[#This Row],[item_key]],IsITypeList,Table_ExternalData_15[[#This Row],[IType]],IsDList,Table_ExternalData_15[[#Headers],[2]])</f>
        <v>0</v>
      </c>
      <c r="G120" s="10">
        <f>SUMIFS(IsQList,IsIList,Table_ExternalData_15[[#This Row],[item_key]],IsITypeList,Table_ExternalData_15[[#This Row],[IType]],IsDList,Table_ExternalData_15[[#Headers],[3]])</f>
        <v>0</v>
      </c>
      <c r="H120" s="10">
        <f>SUMIFS(IsQList,IsIList,Table_ExternalData_15[[#This Row],[item_key]],IsITypeList,Table_ExternalData_15[[#This Row],[IType]],IsDList,Table_ExternalData_15[[#Headers],[4]])</f>
        <v>70</v>
      </c>
      <c r="I120" s="10">
        <f>SUMIFS(IsQList,IsIList,Table_ExternalData_15[[#This Row],[item_key]],IsITypeList,Table_ExternalData_15[[#This Row],[IType]],IsDList,Table_ExternalData_15[[#Headers],[5]])</f>
        <v>0</v>
      </c>
      <c r="J120" s="10">
        <f>SUMIFS(IsQList,IsIList,Table_ExternalData_15[[#This Row],[item_key]],IsITypeList,Table_ExternalData_15[[#This Row],[IType]],IsDList,Table_ExternalData_15[[#Headers],[6]])</f>
        <v>23</v>
      </c>
      <c r="K120" s="10">
        <f>SUMIFS(IsQList,IsIList,Table_ExternalData_15[[#This Row],[item_key]],IsITypeList,Table_ExternalData_15[[#This Row],[IType]],IsDList,Table_ExternalData_15[[#Headers],[7]])</f>
        <v>0</v>
      </c>
      <c r="L120" s="10">
        <f>SUMIFS(IsQList,IsIList,Table_ExternalData_15[[#This Row],[item_key]],IsITypeList,Table_ExternalData_15[[#This Row],[IType]],IsDList,Table_ExternalData_15[[#Headers],[8]])</f>
        <v>0</v>
      </c>
      <c r="M120" s="10">
        <f>SUMIFS(IsQList,IsIList,Table_ExternalData_15[[#This Row],[item_key]],IsITypeList,Table_ExternalData_15[[#This Row],[IType]],IsDList,Table_ExternalData_15[[#Headers],[9]])</f>
        <v>0</v>
      </c>
      <c r="N120" s="10">
        <f>SUMIFS(IsQList,IsIList,Table_ExternalData_15[[#This Row],[item_key]],IsITypeList,Table_ExternalData_15[[#This Row],[IType]],IsDList,Table_ExternalData_15[[#Headers],[10]])</f>
        <v>0</v>
      </c>
      <c r="O120" s="10">
        <f>SUMIFS(IsQList,IsIList,Table_ExternalData_15[[#This Row],[item_key]],IsITypeList,Table_ExternalData_15[[#This Row],[IType]],IsDList,Table_ExternalData_15[[#Headers],[11]])</f>
        <v>0</v>
      </c>
      <c r="P120" s="10">
        <f>SUMIFS(IsQList,IsIList,Table_ExternalData_15[[#This Row],[item_key]],IsITypeList,Table_ExternalData_15[[#This Row],[IType]],IsDList,Table_ExternalData_15[[#Headers],[12]])</f>
        <v>0</v>
      </c>
      <c r="Q120" s="10">
        <f>SUMIFS(IsQList,IsIList,Table_ExternalData_15[[#This Row],[item_key]],IsITypeList,Table_ExternalData_15[[#This Row],[IType]],IsDList,Table_ExternalData_15[[#Headers],[13]])</f>
        <v>0</v>
      </c>
      <c r="R120" s="10">
        <f>SUMIFS(IsQList,IsIList,Table_ExternalData_15[[#This Row],[item_key]],IsITypeList,Table_ExternalData_15[[#This Row],[IType]],IsDList,Table_ExternalData_15[[#Headers],[14]])</f>
        <v>0</v>
      </c>
      <c r="S120" s="10">
        <f>SUMIFS(IsQList,IsIList,Table_ExternalData_15[[#This Row],[item_key]],IsITypeList,Table_ExternalData_15[[#This Row],[IType]],IsDList,Table_ExternalData_15[[#Headers],[15]])</f>
        <v>0</v>
      </c>
      <c r="T120" s="10">
        <f>SUMIFS(IsQList,IsIList,Table_ExternalData_15[[#This Row],[item_key]],IsITypeList,Table_ExternalData_15[[#This Row],[IType]],IsDList,Table_ExternalData_15[[#Headers],[16]])</f>
        <v>0</v>
      </c>
      <c r="U120" s="10">
        <f>SUMIFS(IsQList,IsIList,Table_ExternalData_15[[#This Row],[item_key]],IsITypeList,Table_ExternalData_15[[#This Row],[IType]],IsDList,Table_ExternalData_15[[#Headers],[17]])</f>
        <v>0</v>
      </c>
      <c r="V120" s="10">
        <f>SUMIFS(IsQList,IsIList,Table_ExternalData_15[[#This Row],[item_key]],IsITypeList,Table_ExternalData_15[[#This Row],[IType]],IsDList,Table_ExternalData_15[[#Headers],[18]])</f>
        <v>0</v>
      </c>
      <c r="W120" s="10">
        <f>SUMIFS(IsQList,IsIList,Table_ExternalData_15[[#This Row],[item_key]],IsITypeList,Table_ExternalData_15[[#This Row],[IType]],IsDList,Table_ExternalData_15[[#Headers],[19]])</f>
        <v>0</v>
      </c>
      <c r="X120" s="10">
        <f>SUMIFS(IsQList,IsIList,Table_ExternalData_15[[#This Row],[item_key]],IsITypeList,Table_ExternalData_15[[#This Row],[IType]],IsDList,Table_ExternalData_15[[#Headers],[20]])</f>
        <v>0</v>
      </c>
      <c r="Y120" s="10">
        <f>SUMIFS(IsQList,IsIList,Table_ExternalData_15[[#This Row],[item_key]],IsITypeList,Table_ExternalData_15[[#This Row],[IType]],IsDList,Table_ExternalData_15[[#Headers],[21]])</f>
        <v>0</v>
      </c>
      <c r="Z120" s="10">
        <f>SUMIFS(IsQList,IsIList,Table_ExternalData_15[[#This Row],[item_key]],IsITypeList,Table_ExternalData_15[[#This Row],[IType]],IsDList,Table_ExternalData_15[[#Headers],[22]])</f>
        <v>0</v>
      </c>
      <c r="AA120" s="10">
        <f>SUMIFS(IsQList,IsIList,Table_ExternalData_15[[#This Row],[item_key]],IsITypeList,Table_ExternalData_15[[#This Row],[IType]],IsDList,Table_ExternalData_15[[#Headers],[23]])</f>
        <v>0</v>
      </c>
      <c r="AB120" s="10">
        <f>SUMIFS(IsQList,IsIList,Table_ExternalData_15[[#This Row],[item_key]],IsITypeList,Table_ExternalData_15[[#This Row],[IType]],IsDList,Table_ExternalData_15[[#Headers],[24]])</f>
        <v>0</v>
      </c>
      <c r="AC120" s="10">
        <f>SUMIFS(IsQList,IsIList,Table_ExternalData_15[[#This Row],[item_key]],IsITypeList,Table_ExternalData_15[[#This Row],[IType]],IsDList,Table_ExternalData_15[[#Headers],[25]])</f>
        <v>0</v>
      </c>
      <c r="AD120" s="10">
        <f>SUMIFS(IsQList,IsIList,Table_ExternalData_15[[#This Row],[item_key]],IsITypeList,Table_ExternalData_15[[#This Row],[IType]],IsDList,Table_ExternalData_15[[#Headers],[26]])</f>
        <v>0</v>
      </c>
      <c r="AE120" s="10">
        <f>SUMIFS(IsQList,IsIList,Table_ExternalData_15[[#This Row],[item_key]],IsITypeList,Table_ExternalData_15[[#This Row],[IType]],IsDList,Table_ExternalData_15[[#Headers],[27]])</f>
        <v>0</v>
      </c>
      <c r="AF120" s="10">
        <f>SUMIFS(IsQList,IsIList,Table_ExternalData_15[[#This Row],[item_key]],IsITypeList,Table_ExternalData_15[[#This Row],[IType]],IsDList,Table_ExternalData_15[[#Headers],[28]])</f>
        <v>1</v>
      </c>
      <c r="AG120" s="10">
        <f>SUMIFS(IsQList,IsIList,Table_ExternalData_15[[#This Row],[item_key]],IsITypeList,Table_ExternalData_15[[#This Row],[IType]],IsDList,Table_ExternalData_15[[#Headers],[29]])</f>
        <v>76</v>
      </c>
      <c r="AH120" s="10">
        <f>SUMIFS(IsQList,IsIList,Table_ExternalData_15[[#This Row],[item_key]],IsITypeList,Table_ExternalData_15[[#This Row],[IType]],IsDList,Table_ExternalData_15[[#Headers],[30]])</f>
        <v>0</v>
      </c>
      <c r="AI120" s="10">
        <f>SUMIFS(IsQList,IsIList,Table_ExternalData_15[[#This Row],[item_key]],IsITypeList,Table_ExternalData_15[[#This Row],[IType]],IsDList,Table_ExternalData_15[[#Headers],[31]])</f>
        <v>10</v>
      </c>
      <c r="AJ120" s="10">
        <f>SUM(Table_ExternalData_15[[#This Row],[1]:[31]])</f>
        <v>181</v>
      </c>
    </row>
    <row r="121" spans="1:36">
      <c r="A121" s="1" t="s">
        <v>2360</v>
      </c>
      <c r="B121" s="1" t="s">
        <v>2449</v>
      </c>
      <c r="C121" s="1" t="s">
        <v>2450</v>
      </c>
      <c r="D121" s="11" t="s">
        <v>2046</v>
      </c>
      <c r="E121" s="10">
        <f>SUMIFS(IsQList,IsIList,Table_ExternalData_15[[#This Row],[item_key]],IsITypeList,Table_ExternalData_15[[#This Row],[IType]],IsDList,Table_ExternalData_15[[#Headers],[1]])</f>
        <v>0</v>
      </c>
      <c r="F121" s="10">
        <f>SUMIFS(IsQList,IsIList,Table_ExternalData_15[[#This Row],[item_key]],IsITypeList,Table_ExternalData_15[[#This Row],[IType]],IsDList,Table_ExternalData_15[[#Headers],[2]])</f>
        <v>0</v>
      </c>
      <c r="G121" s="10">
        <f>SUMIFS(IsQList,IsIList,Table_ExternalData_15[[#This Row],[item_key]],IsITypeList,Table_ExternalData_15[[#This Row],[IType]],IsDList,Table_ExternalData_15[[#Headers],[3]])</f>
        <v>0</v>
      </c>
      <c r="H121" s="10">
        <f>SUMIFS(IsQList,IsIList,Table_ExternalData_15[[#This Row],[item_key]],IsITypeList,Table_ExternalData_15[[#This Row],[IType]],IsDList,Table_ExternalData_15[[#Headers],[4]])</f>
        <v>0</v>
      </c>
      <c r="I121" s="10">
        <f>SUMIFS(IsQList,IsIList,Table_ExternalData_15[[#This Row],[item_key]],IsITypeList,Table_ExternalData_15[[#This Row],[IType]],IsDList,Table_ExternalData_15[[#Headers],[5]])</f>
        <v>0</v>
      </c>
      <c r="J121" s="10">
        <f>SUMIFS(IsQList,IsIList,Table_ExternalData_15[[#This Row],[item_key]],IsITypeList,Table_ExternalData_15[[#This Row],[IType]],IsDList,Table_ExternalData_15[[#Headers],[6]])</f>
        <v>0</v>
      </c>
      <c r="K121" s="10">
        <f>SUMIFS(IsQList,IsIList,Table_ExternalData_15[[#This Row],[item_key]],IsITypeList,Table_ExternalData_15[[#This Row],[IType]],IsDList,Table_ExternalData_15[[#Headers],[7]])</f>
        <v>0</v>
      </c>
      <c r="L121" s="10">
        <f>SUMIFS(IsQList,IsIList,Table_ExternalData_15[[#This Row],[item_key]],IsITypeList,Table_ExternalData_15[[#This Row],[IType]],IsDList,Table_ExternalData_15[[#Headers],[8]])</f>
        <v>0</v>
      </c>
      <c r="M121" s="10">
        <f>SUMIFS(IsQList,IsIList,Table_ExternalData_15[[#This Row],[item_key]],IsITypeList,Table_ExternalData_15[[#This Row],[IType]],IsDList,Table_ExternalData_15[[#Headers],[9]])</f>
        <v>0</v>
      </c>
      <c r="N121" s="10">
        <f>SUMIFS(IsQList,IsIList,Table_ExternalData_15[[#This Row],[item_key]],IsITypeList,Table_ExternalData_15[[#This Row],[IType]],IsDList,Table_ExternalData_15[[#Headers],[10]])</f>
        <v>0</v>
      </c>
      <c r="O121" s="10">
        <f>SUMIFS(IsQList,IsIList,Table_ExternalData_15[[#This Row],[item_key]],IsITypeList,Table_ExternalData_15[[#This Row],[IType]],IsDList,Table_ExternalData_15[[#Headers],[11]])</f>
        <v>0</v>
      </c>
      <c r="P121" s="10">
        <f>SUMIFS(IsQList,IsIList,Table_ExternalData_15[[#This Row],[item_key]],IsITypeList,Table_ExternalData_15[[#This Row],[IType]],IsDList,Table_ExternalData_15[[#Headers],[12]])</f>
        <v>0</v>
      </c>
      <c r="Q121" s="10">
        <f>SUMIFS(IsQList,IsIList,Table_ExternalData_15[[#This Row],[item_key]],IsITypeList,Table_ExternalData_15[[#This Row],[IType]],IsDList,Table_ExternalData_15[[#Headers],[13]])</f>
        <v>0</v>
      </c>
      <c r="R121" s="10">
        <f>SUMIFS(IsQList,IsIList,Table_ExternalData_15[[#This Row],[item_key]],IsITypeList,Table_ExternalData_15[[#This Row],[IType]],IsDList,Table_ExternalData_15[[#Headers],[14]])</f>
        <v>0</v>
      </c>
      <c r="S121" s="10">
        <f>SUMIFS(IsQList,IsIList,Table_ExternalData_15[[#This Row],[item_key]],IsITypeList,Table_ExternalData_15[[#This Row],[IType]],IsDList,Table_ExternalData_15[[#Headers],[15]])</f>
        <v>0</v>
      </c>
      <c r="T121" s="10">
        <f>SUMIFS(IsQList,IsIList,Table_ExternalData_15[[#This Row],[item_key]],IsITypeList,Table_ExternalData_15[[#This Row],[IType]],IsDList,Table_ExternalData_15[[#Headers],[16]])</f>
        <v>0</v>
      </c>
      <c r="U121" s="10">
        <f>SUMIFS(IsQList,IsIList,Table_ExternalData_15[[#This Row],[item_key]],IsITypeList,Table_ExternalData_15[[#This Row],[IType]],IsDList,Table_ExternalData_15[[#Headers],[17]])</f>
        <v>0</v>
      </c>
      <c r="V121" s="10">
        <f>SUMIFS(IsQList,IsIList,Table_ExternalData_15[[#This Row],[item_key]],IsITypeList,Table_ExternalData_15[[#This Row],[IType]],IsDList,Table_ExternalData_15[[#Headers],[18]])</f>
        <v>0</v>
      </c>
      <c r="W121" s="10">
        <f>SUMIFS(IsQList,IsIList,Table_ExternalData_15[[#This Row],[item_key]],IsITypeList,Table_ExternalData_15[[#This Row],[IType]],IsDList,Table_ExternalData_15[[#Headers],[19]])</f>
        <v>0</v>
      </c>
      <c r="X121" s="10">
        <f>SUMIFS(IsQList,IsIList,Table_ExternalData_15[[#This Row],[item_key]],IsITypeList,Table_ExternalData_15[[#This Row],[IType]],IsDList,Table_ExternalData_15[[#Headers],[20]])</f>
        <v>0</v>
      </c>
      <c r="Y121" s="10">
        <f>SUMIFS(IsQList,IsIList,Table_ExternalData_15[[#This Row],[item_key]],IsITypeList,Table_ExternalData_15[[#This Row],[IType]],IsDList,Table_ExternalData_15[[#Headers],[21]])</f>
        <v>0</v>
      </c>
      <c r="Z121" s="10">
        <f>SUMIFS(IsQList,IsIList,Table_ExternalData_15[[#This Row],[item_key]],IsITypeList,Table_ExternalData_15[[#This Row],[IType]],IsDList,Table_ExternalData_15[[#Headers],[22]])</f>
        <v>0</v>
      </c>
      <c r="AA121" s="10">
        <f>SUMIFS(IsQList,IsIList,Table_ExternalData_15[[#This Row],[item_key]],IsITypeList,Table_ExternalData_15[[#This Row],[IType]],IsDList,Table_ExternalData_15[[#Headers],[23]])</f>
        <v>0</v>
      </c>
      <c r="AB121" s="10">
        <f>SUMIFS(IsQList,IsIList,Table_ExternalData_15[[#This Row],[item_key]],IsITypeList,Table_ExternalData_15[[#This Row],[IType]],IsDList,Table_ExternalData_15[[#Headers],[24]])</f>
        <v>0</v>
      </c>
      <c r="AC121" s="10">
        <f>SUMIFS(IsQList,IsIList,Table_ExternalData_15[[#This Row],[item_key]],IsITypeList,Table_ExternalData_15[[#This Row],[IType]],IsDList,Table_ExternalData_15[[#Headers],[25]])</f>
        <v>0</v>
      </c>
      <c r="AD121" s="10">
        <f>SUMIFS(IsQList,IsIList,Table_ExternalData_15[[#This Row],[item_key]],IsITypeList,Table_ExternalData_15[[#This Row],[IType]],IsDList,Table_ExternalData_15[[#Headers],[26]])</f>
        <v>0</v>
      </c>
      <c r="AE121" s="10">
        <f>SUMIFS(IsQList,IsIList,Table_ExternalData_15[[#This Row],[item_key]],IsITypeList,Table_ExternalData_15[[#This Row],[IType]],IsDList,Table_ExternalData_15[[#Headers],[27]])</f>
        <v>0</v>
      </c>
      <c r="AF121" s="10">
        <f>SUMIFS(IsQList,IsIList,Table_ExternalData_15[[#This Row],[item_key]],IsITypeList,Table_ExternalData_15[[#This Row],[IType]],IsDList,Table_ExternalData_15[[#Headers],[28]])</f>
        <v>0</v>
      </c>
      <c r="AG121" s="10">
        <f>SUMIFS(IsQList,IsIList,Table_ExternalData_15[[#This Row],[item_key]],IsITypeList,Table_ExternalData_15[[#This Row],[IType]],IsDList,Table_ExternalData_15[[#Headers],[29]])</f>
        <v>0</v>
      </c>
      <c r="AH121" s="10">
        <f>SUMIFS(IsQList,IsIList,Table_ExternalData_15[[#This Row],[item_key]],IsITypeList,Table_ExternalData_15[[#This Row],[IType]],IsDList,Table_ExternalData_15[[#Headers],[30]])</f>
        <v>0</v>
      </c>
      <c r="AI121" s="10">
        <f>SUMIFS(IsQList,IsIList,Table_ExternalData_15[[#This Row],[item_key]],IsITypeList,Table_ExternalData_15[[#This Row],[IType]],IsDList,Table_ExternalData_15[[#Headers],[31]])</f>
        <v>0</v>
      </c>
      <c r="AJ121" s="10">
        <f>SUM(Table_ExternalData_15[[#This Row],[1]:[31]])</f>
        <v>0</v>
      </c>
    </row>
    <row r="122" spans="1:36">
      <c r="A122" s="1" t="s">
        <v>2091</v>
      </c>
      <c r="B122" s="1" t="s">
        <v>2451</v>
      </c>
      <c r="C122" s="1" t="s">
        <v>1586</v>
      </c>
      <c r="D122" s="11" t="s">
        <v>2046</v>
      </c>
      <c r="E122" s="10">
        <f>SUMIFS(IsQList,IsIList,Table_ExternalData_15[[#This Row],[item_key]],IsITypeList,Table_ExternalData_15[[#This Row],[IType]],IsDList,Table_ExternalData_15[[#Headers],[1]])</f>
        <v>1</v>
      </c>
      <c r="F122" s="10">
        <f>SUMIFS(IsQList,IsIList,Table_ExternalData_15[[#This Row],[item_key]],IsITypeList,Table_ExternalData_15[[#This Row],[IType]],IsDList,Table_ExternalData_15[[#Headers],[2]])</f>
        <v>0</v>
      </c>
      <c r="G122" s="10">
        <f>SUMIFS(IsQList,IsIList,Table_ExternalData_15[[#This Row],[item_key]],IsITypeList,Table_ExternalData_15[[#This Row],[IType]],IsDList,Table_ExternalData_15[[#Headers],[3]])</f>
        <v>0</v>
      </c>
      <c r="H122" s="10">
        <f>SUMIFS(IsQList,IsIList,Table_ExternalData_15[[#This Row],[item_key]],IsITypeList,Table_ExternalData_15[[#This Row],[IType]],IsDList,Table_ExternalData_15[[#Headers],[4]])</f>
        <v>70</v>
      </c>
      <c r="I122" s="10">
        <f>SUMIFS(IsQList,IsIList,Table_ExternalData_15[[#This Row],[item_key]],IsITypeList,Table_ExternalData_15[[#This Row],[IType]],IsDList,Table_ExternalData_15[[#Headers],[5]])</f>
        <v>0</v>
      </c>
      <c r="J122" s="10">
        <f>SUMIFS(IsQList,IsIList,Table_ExternalData_15[[#This Row],[item_key]],IsITypeList,Table_ExternalData_15[[#This Row],[IType]],IsDList,Table_ExternalData_15[[#Headers],[6]])</f>
        <v>23</v>
      </c>
      <c r="K122" s="10">
        <f>SUMIFS(IsQList,IsIList,Table_ExternalData_15[[#This Row],[item_key]],IsITypeList,Table_ExternalData_15[[#This Row],[IType]],IsDList,Table_ExternalData_15[[#Headers],[7]])</f>
        <v>0</v>
      </c>
      <c r="L122" s="10">
        <f>SUMIFS(IsQList,IsIList,Table_ExternalData_15[[#This Row],[item_key]],IsITypeList,Table_ExternalData_15[[#This Row],[IType]],IsDList,Table_ExternalData_15[[#Headers],[8]])</f>
        <v>0</v>
      </c>
      <c r="M122" s="10">
        <f>SUMIFS(IsQList,IsIList,Table_ExternalData_15[[#This Row],[item_key]],IsITypeList,Table_ExternalData_15[[#This Row],[IType]],IsDList,Table_ExternalData_15[[#Headers],[9]])</f>
        <v>0</v>
      </c>
      <c r="N122" s="10">
        <f>SUMIFS(IsQList,IsIList,Table_ExternalData_15[[#This Row],[item_key]],IsITypeList,Table_ExternalData_15[[#This Row],[IType]],IsDList,Table_ExternalData_15[[#Headers],[10]])</f>
        <v>0</v>
      </c>
      <c r="O122" s="10">
        <f>SUMIFS(IsQList,IsIList,Table_ExternalData_15[[#This Row],[item_key]],IsITypeList,Table_ExternalData_15[[#This Row],[IType]],IsDList,Table_ExternalData_15[[#Headers],[11]])</f>
        <v>0</v>
      </c>
      <c r="P122" s="10">
        <f>SUMIFS(IsQList,IsIList,Table_ExternalData_15[[#This Row],[item_key]],IsITypeList,Table_ExternalData_15[[#This Row],[IType]],IsDList,Table_ExternalData_15[[#Headers],[12]])</f>
        <v>0</v>
      </c>
      <c r="Q122" s="10">
        <f>SUMIFS(IsQList,IsIList,Table_ExternalData_15[[#This Row],[item_key]],IsITypeList,Table_ExternalData_15[[#This Row],[IType]],IsDList,Table_ExternalData_15[[#Headers],[13]])</f>
        <v>0</v>
      </c>
      <c r="R122" s="10">
        <f>SUMIFS(IsQList,IsIList,Table_ExternalData_15[[#This Row],[item_key]],IsITypeList,Table_ExternalData_15[[#This Row],[IType]],IsDList,Table_ExternalData_15[[#Headers],[14]])</f>
        <v>0</v>
      </c>
      <c r="S122" s="10">
        <f>SUMIFS(IsQList,IsIList,Table_ExternalData_15[[#This Row],[item_key]],IsITypeList,Table_ExternalData_15[[#This Row],[IType]],IsDList,Table_ExternalData_15[[#Headers],[15]])</f>
        <v>0</v>
      </c>
      <c r="T122" s="10">
        <f>SUMIFS(IsQList,IsIList,Table_ExternalData_15[[#This Row],[item_key]],IsITypeList,Table_ExternalData_15[[#This Row],[IType]],IsDList,Table_ExternalData_15[[#Headers],[16]])</f>
        <v>0</v>
      </c>
      <c r="U122" s="10">
        <f>SUMIFS(IsQList,IsIList,Table_ExternalData_15[[#This Row],[item_key]],IsITypeList,Table_ExternalData_15[[#This Row],[IType]],IsDList,Table_ExternalData_15[[#Headers],[17]])</f>
        <v>0</v>
      </c>
      <c r="V122" s="10">
        <f>SUMIFS(IsQList,IsIList,Table_ExternalData_15[[#This Row],[item_key]],IsITypeList,Table_ExternalData_15[[#This Row],[IType]],IsDList,Table_ExternalData_15[[#Headers],[18]])</f>
        <v>0</v>
      </c>
      <c r="W122" s="10">
        <f>SUMIFS(IsQList,IsIList,Table_ExternalData_15[[#This Row],[item_key]],IsITypeList,Table_ExternalData_15[[#This Row],[IType]],IsDList,Table_ExternalData_15[[#Headers],[19]])</f>
        <v>0</v>
      </c>
      <c r="X122" s="10">
        <f>SUMIFS(IsQList,IsIList,Table_ExternalData_15[[#This Row],[item_key]],IsITypeList,Table_ExternalData_15[[#This Row],[IType]],IsDList,Table_ExternalData_15[[#Headers],[20]])</f>
        <v>0</v>
      </c>
      <c r="Y122" s="10">
        <f>SUMIFS(IsQList,IsIList,Table_ExternalData_15[[#This Row],[item_key]],IsITypeList,Table_ExternalData_15[[#This Row],[IType]],IsDList,Table_ExternalData_15[[#Headers],[21]])</f>
        <v>0</v>
      </c>
      <c r="Z122" s="10">
        <f>SUMIFS(IsQList,IsIList,Table_ExternalData_15[[#This Row],[item_key]],IsITypeList,Table_ExternalData_15[[#This Row],[IType]],IsDList,Table_ExternalData_15[[#Headers],[22]])</f>
        <v>0</v>
      </c>
      <c r="AA122" s="10">
        <f>SUMIFS(IsQList,IsIList,Table_ExternalData_15[[#This Row],[item_key]],IsITypeList,Table_ExternalData_15[[#This Row],[IType]],IsDList,Table_ExternalData_15[[#Headers],[23]])</f>
        <v>0</v>
      </c>
      <c r="AB122" s="10">
        <f>SUMIFS(IsQList,IsIList,Table_ExternalData_15[[#This Row],[item_key]],IsITypeList,Table_ExternalData_15[[#This Row],[IType]],IsDList,Table_ExternalData_15[[#Headers],[24]])</f>
        <v>0</v>
      </c>
      <c r="AC122" s="10">
        <f>SUMIFS(IsQList,IsIList,Table_ExternalData_15[[#This Row],[item_key]],IsITypeList,Table_ExternalData_15[[#This Row],[IType]],IsDList,Table_ExternalData_15[[#Headers],[25]])</f>
        <v>0</v>
      </c>
      <c r="AD122" s="10">
        <f>SUMIFS(IsQList,IsIList,Table_ExternalData_15[[#This Row],[item_key]],IsITypeList,Table_ExternalData_15[[#This Row],[IType]],IsDList,Table_ExternalData_15[[#Headers],[26]])</f>
        <v>0</v>
      </c>
      <c r="AE122" s="10">
        <f>SUMIFS(IsQList,IsIList,Table_ExternalData_15[[#This Row],[item_key]],IsITypeList,Table_ExternalData_15[[#This Row],[IType]],IsDList,Table_ExternalData_15[[#Headers],[27]])</f>
        <v>0</v>
      </c>
      <c r="AF122" s="10">
        <f>SUMIFS(IsQList,IsIList,Table_ExternalData_15[[#This Row],[item_key]],IsITypeList,Table_ExternalData_15[[#This Row],[IType]],IsDList,Table_ExternalData_15[[#Headers],[28]])</f>
        <v>1</v>
      </c>
      <c r="AG122" s="10">
        <f>SUMIFS(IsQList,IsIList,Table_ExternalData_15[[#This Row],[item_key]],IsITypeList,Table_ExternalData_15[[#This Row],[IType]],IsDList,Table_ExternalData_15[[#Headers],[29]])</f>
        <v>76</v>
      </c>
      <c r="AH122" s="10">
        <f>SUMIFS(IsQList,IsIList,Table_ExternalData_15[[#This Row],[item_key]],IsITypeList,Table_ExternalData_15[[#This Row],[IType]],IsDList,Table_ExternalData_15[[#Headers],[30]])</f>
        <v>0</v>
      </c>
      <c r="AI122" s="10">
        <f>SUMIFS(IsQList,IsIList,Table_ExternalData_15[[#This Row],[item_key]],IsITypeList,Table_ExternalData_15[[#This Row],[IType]],IsDList,Table_ExternalData_15[[#Headers],[31]])</f>
        <v>10</v>
      </c>
      <c r="AJ122" s="10">
        <f>SUM(Table_ExternalData_15[[#This Row],[1]:[31]])</f>
        <v>181</v>
      </c>
    </row>
    <row r="123" spans="1:36">
      <c r="A123" s="1" t="s">
        <v>269</v>
      </c>
      <c r="B123" s="1" t="s">
        <v>1585</v>
      </c>
      <c r="C123" s="1" t="s">
        <v>1586</v>
      </c>
      <c r="D123" s="11" t="s">
        <v>2046</v>
      </c>
      <c r="E123" s="10">
        <f>SUMIFS(IsQList,IsIList,Table_ExternalData_15[[#This Row],[item_key]],IsITypeList,Table_ExternalData_15[[#This Row],[IType]],IsDList,Table_ExternalData_15[[#Headers],[1]])</f>
        <v>2</v>
      </c>
      <c r="F123" s="10">
        <f>SUMIFS(IsQList,IsIList,Table_ExternalData_15[[#This Row],[item_key]],IsITypeList,Table_ExternalData_15[[#This Row],[IType]],IsDList,Table_ExternalData_15[[#Headers],[2]])</f>
        <v>0</v>
      </c>
      <c r="G123" s="10">
        <f>SUMIFS(IsQList,IsIList,Table_ExternalData_15[[#This Row],[item_key]],IsITypeList,Table_ExternalData_15[[#This Row],[IType]],IsDList,Table_ExternalData_15[[#Headers],[3]])</f>
        <v>0</v>
      </c>
      <c r="H123" s="10">
        <f>SUMIFS(IsQList,IsIList,Table_ExternalData_15[[#This Row],[item_key]],IsITypeList,Table_ExternalData_15[[#This Row],[IType]],IsDList,Table_ExternalData_15[[#Headers],[4]])</f>
        <v>140</v>
      </c>
      <c r="I123" s="10">
        <f>SUMIFS(IsQList,IsIList,Table_ExternalData_15[[#This Row],[item_key]],IsITypeList,Table_ExternalData_15[[#This Row],[IType]],IsDList,Table_ExternalData_15[[#Headers],[5]])</f>
        <v>0</v>
      </c>
      <c r="J123" s="10">
        <f>SUMIFS(IsQList,IsIList,Table_ExternalData_15[[#This Row],[item_key]],IsITypeList,Table_ExternalData_15[[#This Row],[IType]],IsDList,Table_ExternalData_15[[#Headers],[6]])</f>
        <v>46</v>
      </c>
      <c r="K123" s="10">
        <f>SUMIFS(IsQList,IsIList,Table_ExternalData_15[[#This Row],[item_key]],IsITypeList,Table_ExternalData_15[[#This Row],[IType]],IsDList,Table_ExternalData_15[[#Headers],[7]])</f>
        <v>0</v>
      </c>
      <c r="L123" s="10">
        <f>SUMIFS(IsQList,IsIList,Table_ExternalData_15[[#This Row],[item_key]],IsITypeList,Table_ExternalData_15[[#This Row],[IType]],IsDList,Table_ExternalData_15[[#Headers],[8]])</f>
        <v>0</v>
      </c>
      <c r="M123" s="10">
        <f>SUMIFS(IsQList,IsIList,Table_ExternalData_15[[#This Row],[item_key]],IsITypeList,Table_ExternalData_15[[#This Row],[IType]],IsDList,Table_ExternalData_15[[#Headers],[9]])</f>
        <v>0</v>
      </c>
      <c r="N123" s="10">
        <f>SUMIFS(IsQList,IsIList,Table_ExternalData_15[[#This Row],[item_key]],IsITypeList,Table_ExternalData_15[[#This Row],[IType]],IsDList,Table_ExternalData_15[[#Headers],[10]])</f>
        <v>0</v>
      </c>
      <c r="O123" s="10">
        <f>SUMIFS(IsQList,IsIList,Table_ExternalData_15[[#This Row],[item_key]],IsITypeList,Table_ExternalData_15[[#This Row],[IType]],IsDList,Table_ExternalData_15[[#Headers],[11]])</f>
        <v>0</v>
      </c>
      <c r="P123" s="10">
        <f>SUMIFS(IsQList,IsIList,Table_ExternalData_15[[#This Row],[item_key]],IsITypeList,Table_ExternalData_15[[#This Row],[IType]],IsDList,Table_ExternalData_15[[#Headers],[12]])</f>
        <v>0</v>
      </c>
      <c r="Q123" s="10">
        <f>SUMIFS(IsQList,IsIList,Table_ExternalData_15[[#This Row],[item_key]],IsITypeList,Table_ExternalData_15[[#This Row],[IType]],IsDList,Table_ExternalData_15[[#Headers],[13]])</f>
        <v>0</v>
      </c>
      <c r="R123" s="10">
        <f>SUMIFS(IsQList,IsIList,Table_ExternalData_15[[#This Row],[item_key]],IsITypeList,Table_ExternalData_15[[#This Row],[IType]],IsDList,Table_ExternalData_15[[#Headers],[14]])</f>
        <v>0</v>
      </c>
      <c r="S123" s="10">
        <f>SUMIFS(IsQList,IsIList,Table_ExternalData_15[[#This Row],[item_key]],IsITypeList,Table_ExternalData_15[[#This Row],[IType]],IsDList,Table_ExternalData_15[[#Headers],[15]])</f>
        <v>0</v>
      </c>
      <c r="T123" s="10">
        <f>SUMIFS(IsQList,IsIList,Table_ExternalData_15[[#This Row],[item_key]],IsITypeList,Table_ExternalData_15[[#This Row],[IType]],IsDList,Table_ExternalData_15[[#Headers],[16]])</f>
        <v>0</v>
      </c>
      <c r="U123" s="10">
        <f>SUMIFS(IsQList,IsIList,Table_ExternalData_15[[#This Row],[item_key]],IsITypeList,Table_ExternalData_15[[#This Row],[IType]],IsDList,Table_ExternalData_15[[#Headers],[17]])</f>
        <v>0</v>
      </c>
      <c r="V123" s="10">
        <f>SUMIFS(IsQList,IsIList,Table_ExternalData_15[[#This Row],[item_key]],IsITypeList,Table_ExternalData_15[[#This Row],[IType]],IsDList,Table_ExternalData_15[[#Headers],[18]])</f>
        <v>0</v>
      </c>
      <c r="W123" s="10">
        <f>SUMIFS(IsQList,IsIList,Table_ExternalData_15[[#This Row],[item_key]],IsITypeList,Table_ExternalData_15[[#This Row],[IType]],IsDList,Table_ExternalData_15[[#Headers],[19]])</f>
        <v>0</v>
      </c>
      <c r="X123" s="10">
        <f>SUMIFS(IsQList,IsIList,Table_ExternalData_15[[#This Row],[item_key]],IsITypeList,Table_ExternalData_15[[#This Row],[IType]],IsDList,Table_ExternalData_15[[#Headers],[20]])</f>
        <v>0</v>
      </c>
      <c r="Y123" s="10">
        <f>SUMIFS(IsQList,IsIList,Table_ExternalData_15[[#This Row],[item_key]],IsITypeList,Table_ExternalData_15[[#This Row],[IType]],IsDList,Table_ExternalData_15[[#Headers],[21]])</f>
        <v>0</v>
      </c>
      <c r="Z123" s="10">
        <f>SUMIFS(IsQList,IsIList,Table_ExternalData_15[[#This Row],[item_key]],IsITypeList,Table_ExternalData_15[[#This Row],[IType]],IsDList,Table_ExternalData_15[[#Headers],[22]])</f>
        <v>0</v>
      </c>
      <c r="AA123" s="10">
        <f>SUMIFS(IsQList,IsIList,Table_ExternalData_15[[#This Row],[item_key]],IsITypeList,Table_ExternalData_15[[#This Row],[IType]],IsDList,Table_ExternalData_15[[#Headers],[23]])</f>
        <v>0</v>
      </c>
      <c r="AB123" s="10">
        <f>SUMIFS(IsQList,IsIList,Table_ExternalData_15[[#This Row],[item_key]],IsITypeList,Table_ExternalData_15[[#This Row],[IType]],IsDList,Table_ExternalData_15[[#Headers],[24]])</f>
        <v>0</v>
      </c>
      <c r="AC123" s="10">
        <f>SUMIFS(IsQList,IsIList,Table_ExternalData_15[[#This Row],[item_key]],IsITypeList,Table_ExternalData_15[[#This Row],[IType]],IsDList,Table_ExternalData_15[[#Headers],[25]])</f>
        <v>0</v>
      </c>
      <c r="AD123" s="10">
        <f>SUMIFS(IsQList,IsIList,Table_ExternalData_15[[#This Row],[item_key]],IsITypeList,Table_ExternalData_15[[#This Row],[IType]],IsDList,Table_ExternalData_15[[#Headers],[26]])</f>
        <v>0</v>
      </c>
      <c r="AE123" s="10">
        <f>SUMIFS(IsQList,IsIList,Table_ExternalData_15[[#This Row],[item_key]],IsITypeList,Table_ExternalData_15[[#This Row],[IType]],IsDList,Table_ExternalData_15[[#Headers],[27]])</f>
        <v>0</v>
      </c>
      <c r="AF123" s="10">
        <f>SUMIFS(IsQList,IsIList,Table_ExternalData_15[[#This Row],[item_key]],IsITypeList,Table_ExternalData_15[[#This Row],[IType]],IsDList,Table_ExternalData_15[[#Headers],[28]])</f>
        <v>2</v>
      </c>
      <c r="AG123" s="10">
        <f>SUMIFS(IsQList,IsIList,Table_ExternalData_15[[#This Row],[item_key]],IsITypeList,Table_ExternalData_15[[#This Row],[IType]],IsDList,Table_ExternalData_15[[#Headers],[29]])</f>
        <v>152</v>
      </c>
      <c r="AH123" s="10">
        <f>SUMIFS(IsQList,IsIList,Table_ExternalData_15[[#This Row],[item_key]],IsITypeList,Table_ExternalData_15[[#This Row],[IType]],IsDList,Table_ExternalData_15[[#Headers],[30]])</f>
        <v>0</v>
      </c>
      <c r="AI123" s="10">
        <f>SUMIFS(IsQList,IsIList,Table_ExternalData_15[[#This Row],[item_key]],IsITypeList,Table_ExternalData_15[[#This Row],[IType]],IsDList,Table_ExternalData_15[[#Headers],[31]])</f>
        <v>20</v>
      </c>
      <c r="AJ123" s="10">
        <f>SUM(Table_ExternalData_15[[#This Row],[1]:[31]])</f>
        <v>362</v>
      </c>
    </row>
    <row r="124" spans="1:36">
      <c r="A124" s="1" t="s">
        <v>2092</v>
      </c>
      <c r="B124" s="1" t="s">
        <v>2452</v>
      </c>
      <c r="C124" s="1" t="s">
        <v>1586</v>
      </c>
      <c r="D124" s="11" t="s">
        <v>2046</v>
      </c>
      <c r="E124" s="10">
        <f>SUMIFS(IsQList,IsIList,Table_ExternalData_15[[#This Row],[item_key]],IsITypeList,Table_ExternalData_15[[#This Row],[IType]],IsDList,Table_ExternalData_15[[#Headers],[1]])</f>
        <v>1</v>
      </c>
      <c r="F124" s="10">
        <f>SUMIFS(IsQList,IsIList,Table_ExternalData_15[[#This Row],[item_key]],IsITypeList,Table_ExternalData_15[[#This Row],[IType]],IsDList,Table_ExternalData_15[[#Headers],[2]])</f>
        <v>0</v>
      </c>
      <c r="G124" s="10">
        <f>SUMIFS(IsQList,IsIList,Table_ExternalData_15[[#This Row],[item_key]],IsITypeList,Table_ExternalData_15[[#This Row],[IType]],IsDList,Table_ExternalData_15[[#Headers],[3]])</f>
        <v>0</v>
      </c>
      <c r="H124" s="10">
        <f>SUMIFS(IsQList,IsIList,Table_ExternalData_15[[#This Row],[item_key]],IsITypeList,Table_ExternalData_15[[#This Row],[IType]],IsDList,Table_ExternalData_15[[#Headers],[4]])</f>
        <v>70</v>
      </c>
      <c r="I124" s="10">
        <f>SUMIFS(IsQList,IsIList,Table_ExternalData_15[[#This Row],[item_key]],IsITypeList,Table_ExternalData_15[[#This Row],[IType]],IsDList,Table_ExternalData_15[[#Headers],[5]])</f>
        <v>0</v>
      </c>
      <c r="J124" s="10">
        <f>SUMIFS(IsQList,IsIList,Table_ExternalData_15[[#This Row],[item_key]],IsITypeList,Table_ExternalData_15[[#This Row],[IType]],IsDList,Table_ExternalData_15[[#Headers],[6]])</f>
        <v>23</v>
      </c>
      <c r="K124" s="10">
        <f>SUMIFS(IsQList,IsIList,Table_ExternalData_15[[#This Row],[item_key]],IsITypeList,Table_ExternalData_15[[#This Row],[IType]],IsDList,Table_ExternalData_15[[#Headers],[7]])</f>
        <v>0</v>
      </c>
      <c r="L124" s="10">
        <f>SUMIFS(IsQList,IsIList,Table_ExternalData_15[[#This Row],[item_key]],IsITypeList,Table_ExternalData_15[[#This Row],[IType]],IsDList,Table_ExternalData_15[[#Headers],[8]])</f>
        <v>0</v>
      </c>
      <c r="M124" s="10">
        <f>SUMIFS(IsQList,IsIList,Table_ExternalData_15[[#This Row],[item_key]],IsITypeList,Table_ExternalData_15[[#This Row],[IType]],IsDList,Table_ExternalData_15[[#Headers],[9]])</f>
        <v>0</v>
      </c>
      <c r="N124" s="10">
        <f>SUMIFS(IsQList,IsIList,Table_ExternalData_15[[#This Row],[item_key]],IsITypeList,Table_ExternalData_15[[#This Row],[IType]],IsDList,Table_ExternalData_15[[#Headers],[10]])</f>
        <v>0</v>
      </c>
      <c r="O124" s="10">
        <f>SUMIFS(IsQList,IsIList,Table_ExternalData_15[[#This Row],[item_key]],IsITypeList,Table_ExternalData_15[[#This Row],[IType]],IsDList,Table_ExternalData_15[[#Headers],[11]])</f>
        <v>0</v>
      </c>
      <c r="P124" s="10">
        <f>SUMIFS(IsQList,IsIList,Table_ExternalData_15[[#This Row],[item_key]],IsITypeList,Table_ExternalData_15[[#This Row],[IType]],IsDList,Table_ExternalData_15[[#Headers],[12]])</f>
        <v>0</v>
      </c>
      <c r="Q124" s="10">
        <f>SUMIFS(IsQList,IsIList,Table_ExternalData_15[[#This Row],[item_key]],IsITypeList,Table_ExternalData_15[[#This Row],[IType]],IsDList,Table_ExternalData_15[[#Headers],[13]])</f>
        <v>0</v>
      </c>
      <c r="R124" s="10">
        <f>SUMIFS(IsQList,IsIList,Table_ExternalData_15[[#This Row],[item_key]],IsITypeList,Table_ExternalData_15[[#This Row],[IType]],IsDList,Table_ExternalData_15[[#Headers],[14]])</f>
        <v>0</v>
      </c>
      <c r="S124" s="10">
        <f>SUMIFS(IsQList,IsIList,Table_ExternalData_15[[#This Row],[item_key]],IsITypeList,Table_ExternalData_15[[#This Row],[IType]],IsDList,Table_ExternalData_15[[#Headers],[15]])</f>
        <v>0</v>
      </c>
      <c r="T124" s="10">
        <f>SUMIFS(IsQList,IsIList,Table_ExternalData_15[[#This Row],[item_key]],IsITypeList,Table_ExternalData_15[[#This Row],[IType]],IsDList,Table_ExternalData_15[[#Headers],[16]])</f>
        <v>0</v>
      </c>
      <c r="U124" s="10">
        <f>SUMIFS(IsQList,IsIList,Table_ExternalData_15[[#This Row],[item_key]],IsITypeList,Table_ExternalData_15[[#This Row],[IType]],IsDList,Table_ExternalData_15[[#Headers],[17]])</f>
        <v>0</v>
      </c>
      <c r="V124" s="10">
        <f>SUMIFS(IsQList,IsIList,Table_ExternalData_15[[#This Row],[item_key]],IsITypeList,Table_ExternalData_15[[#This Row],[IType]],IsDList,Table_ExternalData_15[[#Headers],[18]])</f>
        <v>0</v>
      </c>
      <c r="W124" s="10">
        <f>SUMIFS(IsQList,IsIList,Table_ExternalData_15[[#This Row],[item_key]],IsITypeList,Table_ExternalData_15[[#This Row],[IType]],IsDList,Table_ExternalData_15[[#Headers],[19]])</f>
        <v>0</v>
      </c>
      <c r="X124" s="10">
        <f>SUMIFS(IsQList,IsIList,Table_ExternalData_15[[#This Row],[item_key]],IsITypeList,Table_ExternalData_15[[#This Row],[IType]],IsDList,Table_ExternalData_15[[#Headers],[20]])</f>
        <v>0</v>
      </c>
      <c r="Y124" s="10">
        <f>SUMIFS(IsQList,IsIList,Table_ExternalData_15[[#This Row],[item_key]],IsITypeList,Table_ExternalData_15[[#This Row],[IType]],IsDList,Table_ExternalData_15[[#Headers],[21]])</f>
        <v>0</v>
      </c>
      <c r="Z124" s="10">
        <f>SUMIFS(IsQList,IsIList,Table_ExternalData_15[[#This Row],[item_key]],IsITypeList,Table_ExternalData_15[[#This Row],[IType]],IsDList,Table_ExternalData_15[[#Headers],[22]])</f>
        <v>0</v>
      </c>
      <c r="AA124" s="10">
        <f>SUMIFS(IsQList,IsIList,Table_ExternalData_15[[#This Row],[item_key]],IsITypeList,Table_ExternalData_15[[#This Row],[IType]],IsDList,Table_ExternalData_15[[#Headers],[23]])</f>
        <v>0</v>
      </c>
      <c r="AB124" s="10">
        <f>SUMIFS(IsQList,IsIList,Table_ExternalData_15[[#This Row],[item_key]],IsITypeList,Table_ExternalData_15[[#This Row],[IType]],IsDList,Table_ExternalData_15[[#Headers],[24]])</f>
        <v>0</v>
      </c>
      <c r="AC124" s="10">
        <f>SUMIFS(IsQList,IsIList,Table_ExternalData_15[[#This Row],[item_key]],IsITypeList,Table_ExternalData_15[[#This Row],[IType]],IsDList,Table_ExternalData_15[[#Headers],[25]])</f>
        <v>0</v>
      </c>
      <c r="AD124" s="10">
        <f>SUMIFS(IsQList,IsIList,Table_ExternalData_15[[#This Row],[item_key]],IsITypeList,Table_ExternalData_15[[#This Row],[IType]],IsDList,Table_ExternalData_15[[#Headers],[26]])</f>
        <v>0</v>
      </c>
      <c r="AE124" s="10">
        <f>SUMIFS(IsQList,IsIList,Table_ExternalData_15[[#This Row],[item_key]],IsITypeList,Table_ExternalData_15[[#This Row],[IType]],IsDList,Table_ExternalData_15[[#Headers],[27]])</f>
        <v>0</v>
      </c>
      <c r="AF124" s="10">
        <f>SUMIFS(IsQList,IsIList,Table_ExternalData_15[[#This Row],[item_key]],IsITypeList,Table_ExternalData_15[[#This Row],[IType]],IsDList,Table_ExternalData_15[[#Headers],[28]])</f>
        <v>1</v>
      </c>
      <c r="AG124" s="10">
        <f>SUMIFS(IsQList,IsIList,Table_ExternalData_15[[#This Row],[item_key]],IsITypeList,Table_ExternalData_15[[#This Row],[IType]],IsDList,Table_ExternalData_15[[#Headers],[29]])</f>
        <v>76</v>
      </c>
      <c r="AH124" s="10">
        <f>SUMIFS(IsQList,IsIList,Table_ExternalData_15[[#This Row],[item_key]],IsITypeList,Table_ExternalData_15[[#This Row],[IType]],IsDList,Table_ExternalData_15[[#Headers],[30]])</f>
        <v>0</v>
      </c>
      <c r="AI124" s="10">
        <f>SUMIFS(IsQList,IsIList,Table_ExternalData_15[[#This Row],[item_key]],IsITypeList,Table_ExternalData_15[[#This Row],[IType]],IsDList,Table_ExternalData_15[[#Headers],[31]])</f>
        <v>10</v>
      </c>
      <c r="AJ124" s="10">
        <f>SUM(Table_ExternalData_15[[#This Row],[1]:[31]])</f>
        <v>181</v>
      </c>
    </row>
    <row r="125" spans="1:36">
      <c r="A125" s="1" t="s">
        <v>139</v>
      </c>
      <c r="B125" s="1" t="s">
        <v>699</v>
      </c>
      <c r="C125" s="1" t="s">
        <v>700</v>
      </c>
      <c r="D125" s="11" t="s">
        <v>2046</v>
      </c>
      <c r="E125" s="10">
        <f>SUMIFS(IsQList,IsIList,Table_ExternalData_15[[#This Row],[item_key]],IsITypeList,Table_ExternalData_15[[#This Row],[IType]],IsDList,Table_ExternalData_15[[#Headers],[1]])</f>
        <v>1</v>
      </c>
      <c r="F125" s="10">
        <f>SUMIFS(IsQList,IsIList,Table_ExternalData_15[[#This Row],[item_key]],IsITypeList,Table_ExternalData_15[[#This Row],[IType]],IsDList,Table_ExternalData_15[[#Headers],[2]])</f>
        <v>0</v>
      </c>
      <c r="G125" s="10">
        <f>SUMIFS(IsQList,IsIList,Table_ExternalData_15[[#This Row],[item_key]],IsITypeList,Table_ExternalData_15[[#This Row],[IType]],IsDList,Table_ExternalData_15[[#Headers],[3]])</f>
        <v>0</v>
      </c>
      <c r="H125" s="10">
        <f>SUMIFS(IsQList,IsIList,Table_ExternalData_15[[#This Row],[item_key]],IsITypeList,Table_ExternalData_15[[#This Row],[IType]],IsDList,Table_ExternalData_15[[#Headers],[4]])</f>
        <v>70</v>
      </c>
      <c r="I125" s="10">
        <f>SUMIFS(IsQList,IsIList,Table_ExternalData_15[[#This Row],[item_key]],IsITypeList,Table_ExternalData_15[[#This Row],[IType]],IsDList,Table_ExternalData_15[[#Headers],[5]])</f>
        <v>0</v>
      </c>
      <c r="J125" s="10">
        <f>SUMIFS(IsQList,IsIList,Table_ExternalData_15[[#This Row],[item_key]],IsITypeList,Table_ExternalData_15[[#This Row],[IType]],IsDList,Table_ExternalData_15[[#Headers],[6]])</f>
        <v>23</v>
      </c>
      <c r="K125" s="10">
        <f>SUMIFS(IsQList,IsIList,Table_ExternalData_15[[#This Row],[item_key]],IsITypeList,Table_ExternalData_15[[#This Row],[IType]],IsDList,Table_ExternalData_15[[#Headers],[7]])</f>
        <v>0</v>
      </c>
      <c r="L125" s="10">
        <f>SUMIFS(IsQList,IsIList,Table_ExternalData_15[[#This Row],[item_key]],IsITypeList,Table_ExternalData_15[[#This Row],[IType]],IsDList,Table_ExternalData_15[[#Headers],[8]])</f>
        <v>0</v>
      </c>
      <c r="M125" s="10">
        <f>SUMIFS(IsQList,IsIList,Table_ExternalData_15[[#This Row],[item_key]],IsITypeList,Table_ExternalData_15[[#This Row],[IType]],IsDList,Table_ExternalData_15[[#Headers],[9]])</f>
        <v>0</v>
      </c>
      <c r="N125" s="10">
        <f>SUMIFS(IsQList,IsIList,Table_ExternalData_15[[#This Row],[item_key]],IsITypeList,Table_ExternalData_15[[#This Row],[IType]],IsDList,Table_ExternalData_15[[#Headers],[10]])</f>
        <v>0</v>
      </c>
      <c r="O125" s="10">
        <f>SUMIFS(IsQList,IsIList,Table_ExternalData_15[[#This Row],[item_key]],IsITypeList,Table_ExternalData_15[[#This Row],[IType]],IsDList,Table_ExternalData_15[[#Headers],[11]])</f>
        <v>0</v>
      </c>
      <c r="P125" s="10">
        <f>SUMIFS(IsQList,IsIList,Table_ExternalData_15[[#This Row],[item_key]],IsITypeList,Table_ExternalData_15[[#This Row],[IType]],IsDList,Table_ExternalData_15[[#Headers],[12]])</f>
        <v>0</v>
      </c>
      <c r="Q125" s="10">
        <f>SUMIFS(IsQList,IsIList,Table_ExternalData_15[[#This Row],[item_key]],IsITypeList,Table_ExternalData_15[[#This Row],[IType]],IsDList,Table_ExternalData_15[[#Headers],[13]])</f>
        <v>0</v>
      </c>
      <c r="R125" s="10">
        <f>SUMIFS(IsQList,IsIList,Table_ExternalData_15[[#This Row],[item_key]],IsITypeList,Table_ExternalData_15[[#This Row],[IType]],IsDList,Table_ExternalData_15[[#Headers],[14]])</f>
        <v>0</v>
      </c>
      <c r="S125" s="10">
        <f>SUMIFS(IsQList,IsIList,Table_ExternalData_15[[#This Row],[item_key]],IsITypeList,Table_ExternalData_15[[#This Row],[IType]],IsDList,Table_ExternalData_15[[#Headers],[15]])</f>
        <v>0</v>
      </c>
      <c r="T125" s="10">
        <f>SUMIFS(IsQList,IsIList,Table_ExternalData_15[[#This Row],[item_key]],IsITypeList,Table_ExternalData_15[[#This Row],[IType]],IsDList,Table_ExternalData_15[[#Headers],[16]])</f>
        <v>0</v>
      </c>
      <c r="U125" s="10">
        <f>SUMIFS(IsQList,IsIList,Table_ExternalData_15[[#This Row],[item_key]],IsITypeList,Table_ExternalData_15[[#This Row],[IType]],IsDList,Table_ExternalData_15[[#Headers],[17]])</f>
        <v>0</v>
      </c>
      <c r="V125" s="10">
        <f>SUMIFS(IsQList,IsIList,Table_ExternalData_15[[#This Row],[item_key]],IsITypeList,Table_ExternalData_15[[#This Row],[IType]],IsDList,Table_ExternalData_15[[#Headers],[18]])</f>
        <v>0</v>
      </c>
      <c r="W125" s="10">
        <f>SUMIFS(IsQList,IsIList,Table_ExternalData_15[[#This Row],[item_key]],IsITypeList,Table_ExternalData_15[[#This Row],[IType]],IsDList,Table_ExternalData_15[[#Headers],[19]])</f>
        <v>0</v>
      </c>
      <c r="X125" s="10">
        <f>SUMIFS(IsQList,IsIList,Table_ExternalData_15[[#This Row],[item_key]],IsITypeList,Table_ExternalData_15[[#This Row],[IType]],IsDList,Table_ExternalData_15[[#Headers],[20]])</f>
        <v>0</v>
      </c>
      <c r="Y125" s="10">
        <f>SUMIFS(IsQList,IsIList,Table_ExternalData_15[[#This Row],[item_key]],IsITypeList,Table_ExternalData_15[[#This Row],[IType]],IsDList,Table_ExternalData_15[[#Headers],[21]])</f>
        <v>0</v>
      </c>
      <c r="Z125" s="10">
        <f>SUMIFS(IsQList,IsIList,Table_ExternalData_15[[#This Row],[item_key]],IsITypeList,Table_ExternalData_15[[#This Row],[IType]],IsDList,Table_ExternalData_15[[#Headers],[22]])</f>
        <v>0</v>
      </c>
      <c r="AA125" s="10">
        <f>SUMIFS(IsQList,IsIList,Table_ExternalData_15[[#This Row],[item_key]],IsITypeList,Table_ExternalData_15[[#This Row],[IType]],IsDList,Table_ExternalData_15[[#Headers],[23]])</f>
        <v>0</v>
      </c>
      <c r="AB125" s="10">
        <f>SUMIFS(IsQList,IsIList,Table_ExternalData_15[[#This Row],[item_key]],IsITypeList,Table_ExternalData_15[[#This Row],[IType]],IsDList,Table_ExternalData_15[[#Headers],[24]])</f>
        <v>0</v>
      </c>
      <c r="AC125" s="10">
        <f>SUMIFS(IsQList,IsIList,Table_ExternalData_15[[#This Row],[item_key]],IsITypeList,Table_ExternalData_15[[#This Row],[IType]],IsDList,Table_ExternalData_15[[#Headers],[25]])</f>
        <v>0</v>
      </c>
      <c r="AD125" s="10">
        <f>SUMIFS(IsQList,IsIList,Table_ExternalData_15[[#This Row],[item_key]],IsITypeList,Table_ExternalData_15[[#This Row],[IType]],IsDList,Table_ExternalData_15[[#Headers],[26]])</f>
        <v>0</v>
      </c>
      <c r="AE125" s="10">
        <f>SUMIFS(IsQList,IsIList,Table_ExternalData_15[[#This Row],[item_key]],IsITypeList,Table_ExternalData_15[[#This Row],[IType]],IsDList,Table_ExternalData_15[[#Headers],[27]])</f>
        <v>0</v>
      </c>
      <c r="AF125" s="10">
        <f>SUMIFS(IsQList,IsIList,Table_ExternalData_15[[#This Row],[item_key]],IsITypeList,Table_ExternalData_15[[#This Row],[IType]],IsDList,Table_ExternalData_15[[#Headers],[28]])</f>
        <v>1</v>
      </c>
      <c r="AG125" s="10">
        <f>SUMIFS(IsQList,IsIList,Table_ExternalData_15[[#This Row],[item_key]],IsITypeList,Table_ExternalData_15[[#This Row],[IType]],IsDList,Table_ExternalData_15[[#Headers],[29]])</f>
        <v>76</v>
      </c>
      <c r="AH125" s="10">
        <f>SUMIFS(IsQList,IsIList,Table_ExternalData_15[[#This Row],[item_key]],IsITypeList,Table_ExternalData_15[[#This Row],[IType]],IsDList,Table_ExternalData_15[[#Headers],[30]])</f>
        <v>0</v>
      </c>
      <c r="AI125" s="10">
        <f>SUMIFS(IsQList,IsIList,Table_ExternalData_15[[#This Row],[item_key]],IsITypeList,Table_ExternalData_15[[#This Row],[IType]],IsDList,Table_ExternalData_15[[#Headers],[31]])</f>
        <v>10</v>
      </c>
      <c r="AJ125" s="10">
        <f>SUM(Table_ExternalData_15[[#This Row],[1]:[31]])</f>
        <v>181</v>
      </c>
    </row>
    <row r="126" spans="1:36">
      <c r="A126" s="1" t="s">
        <v>2093</v>
      </c>
      <c r="B126" s="1" t="s">
        <v>2453</v>
      </c>
      <c r="C126" s="1" t="s">
        <v>2454</v>
      </c>
      <c r="D126" s="11" t="s">
        <v>2046</v>
      </c>
      <c r="E126" s="10">
        <f>SUMIFS(IsQList,IsIList,Table_ExternalData_15[[#This Row],[item_key]],IsITypeList,Table_ExternalData_15[[#This Row],[IType]],IsDList,Table_ExternalData_15[[#Headers],[1]])</f>
        <v>1</v>
      </c>
      <c r="F126" s="10">
        <f>SUMIFS(IsQList,IsIList,Table_ExternalData_15[[#This Row],[item_key]],IsITypeList,Table_ExternalData_15[[#This Row],[IType]],IsDList,Table_ExternalData_15[[#Headers],[2]])</f>
        <v>0</v>
      </c>
      <c r="G126" s="10">
        <f>SUMIFS(IsQList,IsIList,Table_ExternalData_15[[#This Row],[item_key]],IsITypeList,Table_ExternalData_15[[#This Row],[IType]],IsDList,Table_ExternalData_15[[#Headers],[3]])</f>
        <v>0</v>
      </c>
      <c r="H126" s="10">
        <f>SUMIFS(IsQList,IsIList,Table_ExternalData_15[[#This Row],[item_key]],IsITypeList,Table_ExternalData_15[[#This Row],[IType]],IsDList,Table_ExternalData_15[[#Headers],[4]])</f>
        <v>70</v>
      </c>
      <c r="I126" s="10">
        <f>SUMIFS(IsQList,IsIList,Table_ExternalData_15[[#This Row],[item_key]],IsITypeList,Table_ExternalData_15[[#This Row],[IType]],IsDList,Table_ExternalData_15[[#Headers],[5]])</f>
        <v>0</v>
      </c>
      <c r="J126" s="10">
        <f>SUMIFS(IsQList,IsIList,Table_ExternalData_15[[#This Row],[item_key]],IsITypeList,Table_ExternalData_15[[#This Row],[IType]],IsDList,Table_ExternalData_15[[#Headers],[6]])</f>
        <v>23</v>
      </c>
      <c r="K126" s="10">
        <f>SUMIFS(IsQList,IsIList,Table_ExternalData_15[[#This Row],[item_key]],IsITypeList,Table_ExternalData_15[[#This Row],[IType]],IsDList,Table_ExternalData_15[[#Headers],[7]])</f>
        <v>0</v>
      </c>
      <c r="L126" s="10">
        <f>SUMIFS(IsQList,IsIList,Table_ExternalData_15[[#This Row],[item_key]],IsITypeList,Table_ExternalData_15[[#This Row],[IType]],IsDList,Table_ExternalData_15[[#Headers],[8]])</f>
        <v>0</v>
      </c>
      <c r="M126" s="10">
        <f>SUMIFS(IsQList,IsIList,Table_ExternalData_15[[#This Row],[item_key]],IsITypeList,Table_ExternalData_15[[#This Row],[IType]],IsDList,Table_ExternalData_15[[#Headers],[9]])</f>
        <v>0</v>
      </c>
      <c r="N126" s="10">
        <f>SUMIFS(IsQList,IsIList,Table_ExternalData_15[[#This Row],[item_key]],IsITypeList,Table_ExternalData_15[[#This Row],[IType]],IsDList,Table_ExternalData_15[[#Headers],[10]])</f>
        <v>0</v>
      </c>
      <c r="O126" s="10">
        <f>SUMIFS(IsQList,IsIList,Table_ExternalData_15[[#This Row],[item_key]],IsITypeList,Table_ExternalData_15[[#This Row],[IType]],IsDList,Table_ExternalData_15[[#Headers],[11]])</f>
        <v>0</v>
      </c>
      <c r="P126" s="10">
        <f>SUMIFS(IsQList,IsIList,Table_ExternalData_15[[#This Row],[item_key]],IsITypeList,Table_ExternalData_15[[#This Row],[IType]],IsDList,Table_ExternalData_15[[#Headers],[12]])</f>
        <v>0</v>
      </c>
      <c r="Q126" s="10">
        <f>SUMIFS(IsQList,IsIList,Table_ExternalData_15[[#This Row],[item_key]],IsITypeList,Table_ExternalData_15[[#This Row],[IType]],IsDList,Table_ExternalData_15[[#Headers],[13]])</f>
        <v>0</v>
      </c>
      <c r="R126" s="10">
        <f>SUMIFS(IsQList,IsIList,Table_ExternalData_15[[#This Row],[item_key]],IsITypeList,Table_ExternalData_15[[#This Row],[IType]],IsDList,Table_ExternalData_15[[#Headers],[14]])</f>
        <v>0</v>
      </c>
      <c r="S126" s="10">
        <f>SUMIFS(IsQList,IsIList,Table_ExternalData_15[[#This Row],[item_key]],IsITypeList,Table_ExternalData_15[[#This Row],[IType]],IsDList,Table_ExternalData_15[[#Headers],[15]])</f>
        <v>0</v>
      </c>
      <c r="T126" s="10">
        <f>SUMIFS(IsQList,IsIList,Table_ExternalData_15[[#This Row],[item_key]],IsITypeList,Table_ExternalData_15[[#This Row],[IType]],IsDList,Table_ExternalData_15[[#Headers],[16]])</f>
        <v>0</v>
      </c>
      <c r="U126" s="10">
        <f>SUMIFS(IsQList,IsIList,Table_ExternalData_15[[#This Row],[item_key]],IsITypeList,Table_ExternalData_15[[#This Row],[IType]],IsDList,Table_ExternalData_15[[#Headers],[17]])</f>
        <v>0</v>
      </c>
      <c r="V126" s="10">
        <f>SUMIFS(IsQList,IsIList,Table_ExternalData_15[[#This Row],[item_key]],IsITypeList,Table_ExternalData_15[[#This Row],[IType]],IsDList,Table_ExternalData_15[[#Headers],[18]])</f>
        <v>0</v>
      </c>
      <c r="W126" s="10">
        <f>SUMIFS(IsQList,IsIList,Table_ExternalData_15[[#This Row],[item_key]],IsITypeList,Table_ExternalData_15[[#This Row],[IType]],IsDList,Table_ExternalData_15[[#Headers],[19]])</f>
        <v>0</v>
      </c>
      <c r="X126" s="10">
        <f>SUMIFS(IsQList,IsIList,Table_ExternalData_15[[#This Row],[item_key]],IsITypeList,Table_ExternalData_15[[#This Row],[IType]],IsDList,Table_ExternalData_15[[#Headers],[20]])</f>
        <v>0</v>
      </c>
      <c r="Y126" s="10">
        <f>SUMIFS(IsQList,IsIList,Table_ExternalData_15[[#This Row],[item_key]],IsITypeList,Table_ExternalData_15[[#This Row],[IType]],IsDList,Table_ExternalData_15[[#Headers],[21]])</f>
        <v>0</v>
      </c>
      <c r="Z126" s="10">
        <f>SUMIFS(IsQList,IsIList,Table_ExternalData_15[[#This Row],[item_key]],IsITypeList,Table_ExternalData_15[[#This Row],[IType]],IsDList,Table_ExternalData_15[[#Headers],[22]])</f>
        <v>0</v>
      </c>
      <c r="AA126" s="10">
        <f>SUMIFS(IsQList,IsIList,Table_ExternalData_15[[#This Row],[item_key]],IsITypeList,Table_ExternalData_15[[#This Row],[IType]],IsDList,Table_ExternalData_15[[#Headers],[23]])</f>
        <v>0</v>
      </c>
      <c r="AB126" s="10">
        <f>SUMIFS(IsQList,IsIList,Table_ExternalData_15[[#This Row],[item_key]],IsITypeList,Table_ExternalData_15[[#This Row],[IType]],IsDList,Table_ExternalData_15[[#Headers],[24]])</f>
        <v>0</v>
      </c>
      <c r="AC126" s="10">
        <f>SUMIFS(IsQList,IsIList,Table_ExternalData_15[[#This Row],[item_key]],IsITypeList,Table_ExternalData_15[[#This Row],[IType]],IsDList,Table_ExternalData_15[[#Headers],[25]])</f>
        <v>0</v>
      </c>
      <c r="AD126" s="10">
        <f>SUMIFS(IsQList,IsIList,Table_ExternalData_15[[#This Row],[item_key]],IsITypeList,Table_ExternalData_15[[#This Row],[IType]],IsDList,Table_ExternalData_15[[#Headers],[26]])</f>
        <v>0</v>
      </c>
      <c r="AE126" s="10">
        <f>SUMIFS(IsQList,IsIList,Table_ExternalData_15[[#This Row],[item_key]],IsITypeList,Table_ExternalData_15[[#This Row],[IType]],IsDList,Table_ExternalData_15[[#Headers],[27]])</f>
        <v>0</v>
      </c>
      <c r="AF126" s="10">
        <f>SUMIFS(IsQList,IsIList,Table_ExternalData_15[[#This Row],[item_key]],IsITypeList,Table_ExternalData_15[[#This Row],[IType]],IsDList,Table_ExternalData_15[[#Headers],[28]])</f>
        <v>1</v>
      </c>
      <c r="AG126" s="10">
        <f>SUMIFS(IsQList,IsIList,Table_ExternalData_15[[#This Row],[item_key]],IsITypeList,Table_ExternalData_15[[#This Row],[IType]],IsDList,Table_ExternalData_15[[#Headers],[29]])</f>
        <v>76</v>
      </c>
      <c r="AH126" s="10">
        <f>SUMIFS(IsQList,IsIList,Table_ExternalData_15[[#This Row],[item_key]],IsITypeList,Table_ExternalData_15[[#This Row],[IType]],IsDList,Table_ExternalData_15[[#Headers],[30]])</f>
        <v>0</v>
      </c>
      <c r="AI126" s="10">
        <f>SUMIFS(IsQList,IsIList,Table_ExternalData_15[[#This Row],[item_key]],IsITypeList,Table_ExternalData_15[[#This Row],[IType]],IsDList,Table_ExternalData_15[[#Headers],[31]])</f>
        <v>10</v>
      </c>
      <c r="AJ126" s="10">
        <f>SUM(Table_ExternalData_15[[#This Row],[1]:[31]])</f>
        <v>181</v>
      </c>
    </row>
    <row r="127" spans="1:36">
      <c r="A127" s="1" t="s">
        <v>362</v>
      </c>
      <c r="B127" s="1" t="s">
        <v>701</v>
      </c>
      <c r="C127" s="1" t="s">
        <v>702</v>
      </c>
      <c r="D127" s="11" t="s">
        <v>2046</v>
      </c>
      <c r="E127" s="10">
        <f>SUMIFS(IsQList,IsIList,Table_ExternalData_15[[#This Row],[item_key]],IsITypeList,Table_ExternalData_15[[#This Row],[IType]],IsDList,Table_ExternalData_15[[#Headers],[1]])</f>
        <v>1</v>
      </c>
      <c r="F127" s="10">
        <f>SUMIFS(IsQList,IsIList,Table_ExternalData_15[[#This Row],[item_key]],IsITypeList,Table_ExternalData_15[[#This Row],[IType]],IsDList,Table_ExternalData_15[[#Headers],[2]])</f>
        <v>0</v>
      </c>
      <c r="G127" s="10">
        <f>SUMIFS(IsQList,IsIList,Table_ExternalData_15[[#This Row],[item_key]],IsITypeList,Table_ExternalData_15[[#This Row],[IType]],IsDList,Table_ExternalData_15[[#Headers],[3]])</f>
        <v>0</v>
      </c>
      <c r="H127" s="10">
        <f>SUMIFS(IsQList,IsIList,Table_ExternalData_15[[#This Row],[item_key]],IsITypeList,Table_ExternalData_15[[#This Row],[IType]],IsDList,Table_ExternalData_15[[#Headers],[4]])</f>
        <v>70</v>
      </c>
      <c r="I127" s="10">
        <f>SUMIFS(IsQList,IsIList,Table_ExternalData_15[[#This Row],[item_key]],IsITypeList,Table_ExternalData_15[[#This Row],[IType]],IsDList,Table_ExternalData_15[[#Headers],[5]])</f>
        <v>0</v>
      </c>
      <c r="J127" s="10">
        <f>SUMIFS(IsQList,IsIList,Table_ExternalData_15[[#This Row],[item_key]],IsITypeList,Table_ExternalData_15[[#This Row],[IType]],IsDList,Table_ExternalData_15[[#Headers],[6]])</f>
        <v>23</v>
      </c>
      <c r="K127" s="10">
        <f>SUMIFS(IsQList,IsIList,Table_ExternalData_15[[#This Row],[item_key]],IsITypeList,Table_ExternalData_15[[#This Row],[IType]],IsDList,Table_ExternalData_15[[#Headers],[7]])</f>
        <v>0</v>
      </c>
      <c r="L127" s="10">
        <f>SUMIFS(IsQList,IsIList,Table_ExternalData_15[[#This Row],[item_key]],IsITypeList,Table_ExternalData_15[[#This Row],[IType]],IsDList,Table_ExternalData_15[[#Headers],[8]])</f>
        <v>0</v>
      </c>
      <c r="M127" s="10">
        <f>SUMIFS(IsQList,IsIList,Table_ExternalData_15[[#This Row],[item_key]],IsITypeList,Table_ExternalData_15[[#This Row],[IType]],IsDList,Table_ExternalData_15[[#Headers],[9]])</f>
        <v>0</v>
      </c>
      <c r="N127" s="10">
        <f>SUMIFS(IsQList,IsIList,Table_ExternalData_15[[#This Row],[item_key]],IsITypeList,Table_ExternalData_15[[#This Row],[IType]],IsDList,Table_ExternalData_15[[#Headers],[10]])</f>
        <v>0</v>
      </c>
      <c r="O127" s="10">
        <f>SUMIFS(IsQList,IsIList,Table_ExternalData_15[[#This Row],[item_key]],IsITypeList,Table_ExternalData_15[[#This Row],[IType]],IsDList,Table_ExternalData_15[[#Headers],[11]])</f>
        <v>0</v>
      </c>
      <c r="P127" s="10">
        <f>SUMIFS(IsQList,IsIList,Table_ExternalData_15[[#This Row],[item_key]],IsITypeList,Table_ExternalData_15[[#This Row],[IType]],IsDList,Table_ExternalData_15[[#Headers],[12]])</f>
        <v>0</v>
      </c>
      <c r="Q127" s="10">
        <f>SUMIFS(IsQList,IsIList,Table_ExternalData_15[[#This Row],[item_key]],IsITypeList,Table_ExternalData_15[[#This Row],[IType]],IsDList,Table_ExternalData_15[[#Headers],[13]])</f>
        <v>0</v>
      </c>
      <c r="R127" s="10">
        <f>SUMIFS(IsQList,IsIList,Table_ExternalData_15[[#This Row],[item_key]],IsITypeList,Table_ExternalData_15[[#This Row],[IType]],IsDList,Table_ExternalData_15[[#Headers],[14]])</f>
        <v>0</v>
      </c>
      <c r="S127" s="10">
        <f>SUMIFS(IsQList,IsIList,Table_ExternalData_15[[#This Row],[item_key]],IsITypeList,Table_ExternalData_15[[#This Row],[IType]],IsDList,Table_ExternalData_15[[#Headers],[15]])</f>
        <v>0</v>
      </c>
      <c r="T127" s="10">
        <f>SUMIFS(IsQList,IsIList,Table_ExternalData_15[[#This Row],[item_key]],IsITypeList,Table_ExternalData_15[[#This Row],[IType]],IsDList,Table_ExternalData_15[[#Headers],[16]])</f>
        <v>0</v>
      </c>
      <c r="U127" s="10">
        <f>SUMIFS(IsQList,IsIList,Table_ExternalData_15[[#This Row],[item_key]],IsITypeList,Table_ExternalData_15[[#This Row],[IType]],IsDList,Table_ExternalData_15[[#Headers],[17]])</f>
        <v>0</v>
      </c>
      <c r="V127" s="10">
        <f>SUMIFS(IsQList,IsIList,Table_ExternalData_15[[#This Row],[item_key]],IsITypeList,Table_ExternalData_15[[#This Row],[IType]],IsDList,Table_ExternalData_15[[#Headers],[18]])</f>
        <v>0</v>
      </c>
      <c r="W127" s="10">
        <f>SUMIFS(IsQList,IsIList,Table_ExternalData_15[[#This Row],[item_key]],IsITypeList,Table_ExternalData_15[[#This Row],[IType]],IsDList,Table_ExternalData_15[[#Headers],[19]])</f>
        <v>0</v>
      </c>
      <c r="X127" s="10">
        <f>SUMIFS(IsQList,IsIList,Table_ExternalData_15[[#This Row],[item_key]],IsITypeList,Table_ExternalData_15[[#This Row],[IType]],IsDList,Table_ExternalData_15[[#Headers],[20]])</f>
        <v>0</v>
      </c>
      <c r="Y127" s="10">
        <f>SUMIFS(IsQList,IsIList,Table_ExternalData_15[[#This Row],[item_key]],IsITypeList,Table_ExternalData_15[[#This Row],[IType]],IsDList,Table_ExternalData_15[[#Headers],[21]])</f>
        <v>0</v>
      </c>
      <c r="Z127" s="10">
        <f>SUMIFS(IsQList,IsIList,Table_ExternalData_15[[#This Row],[item_key]],IsITypeList,Table_ExternalData_15[[#This Row],[IType]],IsDList,Table_ExternalData_15[[#Headers],[22]])</f>
        <v>0</v>
      </c>
      <c r="AA127" s="10">
        <f>SUMIFS(IsQList,IsIList,Table_ExternalData_15[[#This Row],[item_key]],IsITypeList,Table_ExternalData_15[[#This Row],[IType]],IsDList,Table_ExternalData_15[[#Headers],[23]])</f>
        <v>0</v>
      </c>
      <c r="AB127" s="10">
        <f>SUMIFS(IsQList,IsIList,Table_ExternalData_15[[#This Row],[item_key]],IsITypeList,Table_ExternalData_15[[#This Row],[IType]],IsDList,Table_ExternalData_15[[#Headers],[24]])</f>
        <v>0</v>
      </c>
      <c r="AC127" s="10">
        <f>SUMIFS(IsQList,IsIList,Table_ExternalData_15[[#This Row],[item_key]],IsITypeList,Table_ExternalData_15[[#This Row],[IType]],IsDList,Table_ExternalData_15[[#Headers],[25]])</f>
        <v>0</v>
      </c>
      <c r="AD127" s="10">
        <f>SUMIFS(IsQList,IsIList,Table_ExternalData_15[[#This Row],[item_key]],IsITypeList,Table_ExternalData_15[[#This Row],[IType]],IsDList,Table_ExternalData_15[[#Headers],[26]])</f>
        <v>0</v>
      </c>
      <c r="AE127" s="10">
        <f>SUMIFS(IsQList,IsIList,Table_ExternalData_15[[#This Row],[item_key]],IsITypeList,Table_ExternalData_15[[#This Row],[IType]],IsDList,Table_ExternalData_15[[#Headers],[27]])</f>
        <v>0</v>
      </c>
      <c r="AF127" s="10">
        <f>SUMIFS(IsQList,IsIList,Table_ExternalData_15[[#This Row],[item_key]],IsITypeList,Table_ExternalData_15[[#This Row],[IType]],IsDList,Table_ExternalData_15[[#Headers],[28]])</f>
        <v>1</v>
      </c>
      <c r="AG127" s="10">
        <f>SUMIFS(IsQList,IsIList,Table_ExternalData_15[[#This Row],[item_key]],IsITypeList,Table_ExternalData_15[[#This Row],[IType]],IsDList,Table_ExternalData_15[[#Headers],[29]])</f>
        <v>76</v>
      </c>
      <c r="AH127" s="10">
        <f>SUMIFS(IsQList,IsIList,Table_ExternalData_15[[#This Row],[item_key]],IsITypeList,Table_ExternalData_15[[#This Row],[IType]],IsDList,Table_ExternalData_15[[#Headers],[30]])</f>
        <v>0</v>
      </c>
      <c r="AI127" s="10">
        <f>SUMIFS(IsQList,IsIList,Table_ExternalData_15[[#This Row],[item_key]],IsITypeList,Table_ExternalData_15[[#This Row],[IType]],IsDList,Table_ExternalData_15[[#Headers],[31]])</f>
        <v>10</v>
      </c>
      <c r="AJ127" s="10">
        <f>SUM(Table_ExternalData_15[[#This Row],[1]:[31]])</f>
        <v>181</v>
      </c>
    </row>
    <row r="128" spans="1:36">
      <c r="A128" s="1" t="s">
        <v>140</v>
      </c>
      <c r="B128" s="1" t="s">
        <v>703</v>
      </c>
      <c r="C128" s="1" t="s">
        <v>704</v>
      </c>
      <c r="D128" s="11" t="s">
        <v>2046</v>
      </c>
      <c r="E128" s="10">
        <f>SUMIFS(IsQList,IsIList,Table_ExternalData_15[[#This Row],[item_key]],IsITypeList,Table_ExternalData_15[[#This Row],[IType]],IsDList,Table_ExternalData_15[[#Headers],[1]])</f>
        <v>1</v>
      </c>
      <c r="F128" s="10">
        <f>SUMIFS(IsQList,IsIList,Table_ExternalData_15[[#This Row],[item_key]],IsITypeList,Table_ExternalData_15[[#This Row],[IType]],IsDList,Table_ExternalData_15[[#Headers],[2]])</f>
        <v>0</v>
      </c>
      <c r="G128" s="10">
        <f>SUMIFS(IsQList,IsIList,Table_ExternalData_15[[#This Row],[item_key]],IsITypeList,Table_ExternalData_15[[#This Row],[IType]],IsDList,Table_ExternalData_15[[#Headers],[3]])</f>
        <v>0</v>
      </c>
      <c r="H128" s="10">
        <f>SUMIFS(IsQList,IsIList,Table_ExternalData_15[[#This Row],[item_key]],IsITypeList,Table_ExternalData_15[[#This Row],[IType]],IsDList,Table_ExternalData_15[[#Headers],[4]])</f>
        <v>70</v>
      </c>
      <c r="I128" s="10">
        <f>SUMIFS(IsQList,IsIList,Table_ExternalData_15[[#This Row],[item_key]],IsITypeList,Table_ExternalData_15[[#This Row],[IType]],IsDList,Table_ExternalData_15[[#Headers],[5]])</f>
        <v>0</v>
      </c>
      <c r="J128" s="10">
        <f>SUMIFS(IsQList,IsIList,Table_ExternalData_15[[#This Row],[item_key]],IsITypeList,Table_ExternalData_15[[#This Row],[IType]],IsDList,Table_ExternalData_15[[#Headers],[6]])</f>
        <v>23</v>
      </c>
      <c r="K128" s="10">
        <f>SUMIFS(IsQList,IsIList,Table_ExternalData_15[[#This Row],[item_key]],IsITypeList,Table_ExternalData_15[[#This Row],[IType]],IsDList,Table_ExternalData_15[[#Headers],[7]])</f>
        <v>0</v>
      </c>
      <c r="L128" s="10">
        <f>SUMIFS(IsQList,IsIList,Table_ExternalData_15[[#This Row],[item_key]],IsITypeList,Table_ExternalData_15[[#This Row],[IType]],IsDList,Table_ExternalData_15[[#Headers],[8]])</f>
        <v>0</v>
      </c>
      <c r="M128" s="10">
        <f>SUMIFS(IsQList,IsIList,Table_ExternalData_15[[#This Row],[item_key]],IsITypeList,Table_ExternalData_15[[#This Row],[IType]],IsDList,Table_ExternalData_15[[#Headers],[9]])</f>
        <v>0</v>
      </c>
      <c r="N128" s="10">
        <f>SUMIFS(IsQList,IsIList,Table_ExternalData_15[[#This Row],[item_key]],IsITypeList,Table_ExternalData_15[[#This Row],[IType]],IsDList,Table_ExternalData_15[[#Headers],[10]])</f>
        <v>0</v>
      </c>
      <c r="O128" s="10">
        <f>SUMIFS(IsQList,IsIList,Table_ExternalData_15[[#This Row],[item_key]],IsITypeList,Table_ExternalData_15[[#This Row],[IType]],IsDList,Table_ExternalData_15[[#Headers],[11]])</f>
        <v>0</v>
      </c>
      <c r="P128" s="10">
        <f>SUMIFS(IsQList,IsIList,Table_ExternalData_15[[#This Row],[item_key]],IsITypeList,Table_ExternalData_15[[#This Row],[IType]],IsDList,Table_ExternalData_15[[#Headers],[12]])</f>
        <v>0</v>
      </c>
      <c r="Q128" s="10">
        <f>SUMIFS(IsQList,IsIList,Table_ExternalData_15[[#This Row],[item_key]],IsITypeList,Table_ExternalData_15[[#This Row],[IType]],IsDList,Table_ExternalData_15[[#Headers],[13]])</f>
        <v>0</v>
      </c>
      <c r="R128" s="10">
        <f>SUMIFS(IsQList,IsIList,Table_ExternalData_15[[#This Row],[item_key]],IsITypeList,Table_ExternalData_15[[#This Row],[IType]],IsDList,Table_ExternalData_15[[#Headers],[14]])</f>
        <v>0</v>
      </c>
      <c r="S128" s="10">
        <f>SUMIFS(IsQList,IsIList,Table_ExternalData_15[[#This Row],[item_key]],IsITypeList,Table_ExternalData_15[[#This Row],[IType]],IsDList,Table_ExternalData_15[[#Headers],[15]])</f>
        <v>0</v>
      </c>
      <c r="T128" s="10">
        <f>SUMIFS(IsQList,IsIList,Table_ExternalData_15[[#This Row],[item_key]],IsITypeList,Table_ExternalData_15[[#This Row],[IType]],IsDList,Table_ExternalData_15[[#Headers],[16]])</f>
        <v>0</v>
      </c>
      <c r="U128" s="10">
        <f>SUMIFS(IsQList,IsIList,Table_ExternalData_15[[#This Row],[item_key]],IsITypeList,Table_ExternalData_15[[#This Row],[IType]],IsDList,Table_ExternalData_15[[#Headers],[17]])</f>
        <v>0</v>
      </c>
      <c r="V128" s="10">
        <f>SUMIFS(IsQList,IsIList,Table_ExternalData_15[[#This Row],[item_key]],IsITypeList,Table_ExternalData_15[[#This Row],[IType]],IsDList,Table_ExternalData_15[[#Headers],[18]])</f>
        <v>0</v>
      </c>
      <c r="W128" s="10">
        <f>SUMIFS(IsQList,IsIList,Table_ExternalData_15[[#This Row],[item_key]],IsITypeList,Table_ExternalData_15[[#This Row],[IType]],IsDList,Table_ExternalData_15[[#Headers],[19]])</f>
        <v>0</v>
      </c>
      <c r="X128" s="10">
        <f>SUMIFS(IsQList,IsIList,Table_ExternalData_15[[#This Row],[item_key]],IsITypeList,Table_ExternalData_15[[#This Row],[IType]],IsDList,Table_ExternalData_15[[#Headers],[20]])</f>
        <v>0</v>
      </c>
      <c r="Y128" s="10">
        <f>SUMIFS(IsQList,IsIList,Table_ExternalData_15[[#This Row],[item_key]],IsITypeList,Table_ExternalData_15[[#This Row],[IType]],IsDList,Table_ExternalData_15[[#Headers],[21]])</f>
        <v>0</v>
      </c>
      <c r="Z128" s="10">
        <f>SUMIFS(IsQList,IsIList,Table_ExternalData_15[[#This Row],[item_key]],IsITypeList,Table_ExternalData_15[[#This Row],[IType]],IsDList,Table_ExternalData_15[[#Headers],[22]])</f>
        <v>0</v>
      </c>
      <c r="AA128" s="10">
        <f>SUMIFS(IsQList,IsIList,Table_ExternalData_15[[#This Row],[item_key]],IsITypeList,Table_ExternalData_15[[#This Row],[IType]],IsDList,Table_ExternalData_15[[#Headers],[23]])</f>
        <v>0</v>
      </c>
      <c r="AB128" s="10">
        <f>SUMIFS(IsQList,IsIList,Table_ExternalData_15[[#This Row],[item_key]],IsITypeList,Table_ExternalData_15[[#This Row],[IType]],IsDList,Table_ExternalData_15[[#Headers],[24]])</f>
        <v>0</v>
      </c>
      <c r="AC128" s="10">
        <f>SUMIFS(IsQList,IsIList,Table_ExternalData_15[[#This Row],[item_key]],IsITypeList,Table_ExternalData_15[[#This Row],[IType]],IsDList,Table_ExternalData_15[[#Headers],[25]])</f>
        <v>0</v>
      </c>
      <c r="AD128" s="10">
        <f>SUMIFS(IsQList,IsIList,Table_ExternalData_15[[#This Row],[item_key]],IsITypeList,Table_ExternalData_15[[#This Row],[IType]],IsDList,Table_ExternalData_15[[#Headers],[26]])</f>
        <v>0</v>
      </c>
      <c r="AE128" s="10">
        <f>SUMIFS(IsQList,IsIList,Table_ExternalData_15[[#This Row],[item_key]],IsITypeList,Table_ExternalData_15[[#This Row],[IType]],IsDList,Table_ExternalData_15[[#Headers],[27]])</f>
        <v>0</v>
      </c>
      <c r="AF128" s="10">
        <f>SUMIFS(IsQList,IsIList,Table_ExternalData_15[[#This Row],[item_key]],IsITypeList,Table_ExternalData_15[[#This Row],[IType]],IsDList,Table_ExternalData_15[[#Headers],[28]])</f>
        <v>1</v>
      </c>
      <c r="AG128" s="10">
        <f>SUMIFS(IsQList,IsIList,Table_ExternalData_15[[#This Row],[item_key]],IsITypeList,Table_ExternalData_15[[#This Row],[IType]],IsDList,Table_ExternalData_15[[#Headers],[29]])</f>
        <v>76</v>
      </c>
      <c r="AH128" s="10">
        <f>SUMIFS(IsQList,IsIList,Table_ExternalData_15[[#This Row],[item_key]],IsITypeList,Table_ExternalData_15[[#This Row],[IType]],IsDList,Table_ExternalData_15[[#Headers],[30]])</f>
        <v>0</v>
      </c>
      <c r="AI128" s="10">
        <f>SUMIFS(IsQList,IsIList,Table_ExternalData_15[[#This Row],[item_key]],IsITypeList,Table_ExternalData_15[[#This Row],[IType]],IsDList,Table_ExternalData_15[[#Headers],[31]])</f>
        <v>10</v>
      </c>
      <c r="AJ128" s="10">
        <f>SUM(Table_ExternalData_15[[#This Row],[1]:[31]])</f>
        <v>181</v>
      </c>
    </row>
    <row r="129" spans="1:36">
      <c r="A129" s="1" t="s">
        <v>92</v>
      </c>
      <c r="B129" s="1" t="s">
        <v>894</v>
      </c>
      <c r="C129" s="1" t="s">
        <v>895</v>
      </c>
      <c r="D129" s="11" t="s">
        <v>2046</v>
      </c>
      <c r="E129" s="10">
        <f>SUMIFS(IsQList,IsIList,Table_ExternalData_15[[#This Row],[item_key]],IsITypeList,Table_ExternalData_15[[#This Row],[IType]],IsDList,Table_ExternalData_15[[#Headers],[1]])</f>
        <v>1</v>
      </c>
      <c r="F129" s="10">
        <f>SUMIFS(IsQList,IsIList,Table_ExternalData_15[[#This Row],[item_key]],IsITypeList,Table_ExternalData_15[[#This Row],[IType]],IsDList,Table_ExternalData_15[[#Headers],[2]])</f>
        <v>0</v>
      </c>
      <c r="G129" s="10">
        <f>SUMIFS(IsQList,IsIList,Table_ExternalData_15[[#This Row],[item_key]],IsITypeList,Table_ExternalData_15[[#This Row],[IType]],IsDList,Table_ExternalData_15[[#Headers],[3]])</f>
        <v>0</v>
      </c>
      <c r="H129" s="10">
        <f>SUMIFS(IsQList,IsIList,Table_ExternalData_15[[#This Row],[item_key]],IsITypeList,Table_ExternalData_15[[#This Row],[IType]],IsDList,Table_ExternalData_15[[#Headers],[4]])</f>
        <v>70</v>
      </c>
      <c r="I129" s="10">
        <f>SUMIFS(IsQList,IsIList,Table_ExternalData_15[[#This Row],[item_key]],IsITypeList,Table_ExternalData_15[[#This Row],[IType]],IsDList,Table_ExternalData_15[[#Headers],[5]])</f>
        <v>0</v>
      </c>
      <c r="J129" s="10">
        <f>SUMIFS(IsQList,IsIList,Table_ExternalData_15[[#This Row],[item_key]],IsITypeList,Table_ExternalData_15[[#This Row],[IType]],IsDList,Table_ExternalData_15[[#Headers],[6]])</f>
        <v>23</v>
      </c>
      <c r="K129" s="10">
        <f>SUMIFS(IsQList,IsIList,Table_ExternalData_15[[#This Row],[item_key]],IsITypeList,Table_ExternalData_15[[#This Row],[IType]],IsDList,Table_ExternalData_15[[#Headers],[7]])</f>
        <v>0</v>
      </c>
      <c r="L129" s="10">
        <f>SUMIFS(IsQList,IsIList,Table_ExternalData_15[[#This Row],[item_key]],IsITypeList,Table_ExternalData_15[[#This Row],[IType]],IsDList,Table_ExternalData_15[[#Headers],[8]])</f>
        <v>0</v>
      </c>
      <c r="M129" s="10">
        <f>SUMIFS(IsQList,IsIList,Table_ExternalData_15[[#This Row],[item_key]],IsITypeList,Table_ExternalData_15[[#This Row],[IType]],IsDList,Table_ExternalData_15[[#Headers],[9]])</f>
        <v>0</v>
      </c>
      <c r="N129" s="10">
        <f>SUMIFS(IsQList,IsIList,Table_ExternalData_15[[#This Row],[item_key]],IsITypeList,Table_ExternalData_15[[#This Row],[IType]],IsDList,Table_ExternalData_15[[#Headers],[10]])</f>
        <v>0</v>
      </c>
      <c r="O129" s="10">
        <f>SUMIFS(IsQList,IsIList,Table_ExternalData_15[[#This Row],[item_key]],IsITypeList,Table_ExternalData_15[[#This Row],[IType]],IsDList,Table_ExternalData_15[[#Headers],[11]])</f>
        <v>0</v>
      </c>
      <c r="P129" s="10">
        <f>SUMIFS(IsQList,IsIList,Table_ExternalData_15[[#This Row],[item_key]],IsITypeList,Table_ExternalData_15[[#This Row],[IType]],IsDList,Table_ExternalData_15[[#Headers],[12]])</f>
        <v>0</v>
      </c>
      <c r="Q129" s="10">
        <f>SUMIFS(IsQList,IsIList,Table_ExternalData_15[[#This Row],[item_key]],IsITypeList,Table_ExternalData_15[[#This Row],[IType]],IsDList,Table_ExternalData_15[[#Headers],[13]])</f>
        <v>0</v>
      </c>
      <c r="R129" s="10">
        <f>SUMIFS(IsQList,IsIList,Table_ExternalData_15[[#This Row],[item_key]],IsITypeList,Table_ExternalData_15[[#This Row],[IType]],IsDList,Table_ExternalData_15[[#Headers],[14]])</f>
        <v>0</v>
      </c>
      <c r="S129" s="10">
        <f>SUMIFS(IsQList,IsIList,Table_ExternalData_15[[#This Row],[item_key]],IsITypeList,Table_ExternalData_15[[#This Row],[IType]],IsDList,Table_ExternalData_15[[#Headers],[15]])</f>
        <v>0</v>
      </c>
      <c r="T129" s="10">
        <f>SUMIFS(IsQList,IsIList,Table_ExternalData_15[[#This Row],[item_key]],IsITypeList,Table_ExternalData_15[[#This Row],[IType]],IsDList,Table_ExternalData_15[[#Headers],[16]])</f>
        <v>0</v>
      </c>
      <c r="U129" s="10">
        <f>SUMIFS(IsQList,IsIList,Table_ExternalData_15[[#This Row],[item_key]],IsITypeList,Table_ExternalData_15[[#This Row],[IType]],IsDList,Table_ExternalData_15[[#Headers],[17]])</f>
        <v>0</v>
      </c>
      <c r="V129" s="10">
        <f>SUMIFS(IsQList,IsIList,Table_ExternalData_15[[#This Row],[item_key]],IsITypeList,Table_ExternalData_15[[#This Row],[IType]],IsDList,Table_ExternalData_15[[#Headers],[18]])</f>
        <v>0</v>
      </c>
      <c r="W129" s="10">
        <f>SUMIFS(IsQList,IsIList,Table_ExternalData_15[[#This Row],[item_key]],IsITypeList,Table_ExternalData_15[[#This Row],[IType]],IsDList,Table_ExternalData_15[[#Headers],[19]])</f>
        <v>0</v>
      </c>
      <c r="X129" s="10">
        <f>SUMIFS(IsQList,IsIList,Table_ExternalData_15[[#This Row],[item_key]],IsITypeList,Table_ExternalData_15[[#This Row],[IType]],IsDList,Table_ExternalData_15[[#Headers],[20]])</f>
        <v>0</v>
      </c>
      <c r="Y129" s="10">
        <f>SUMIFS(IsQList,IsIList,Table_ExternalData_15[[#This Row],[item_key]],IsITypeList,Table_ExternalData_15[[#This Row],[IType]],IsDList,Table_ExternalData_15[[#Headers],[21]])</f>
        <v>0</v>
      </c>
      <c r="Z129" s="10">
        <f>SUMIFS(IsQList,IsIList,Table_ExternalData_15[[#This Row],[item_key]],IsITypeList,Table_ExternalData_15[[#This Row],[IType]],IsDList,Table_ExternalData_15[[#Headers],[22]])</f>
        <v>0</v>
      </c>
      <c r="AA129" s="10">
        <f>SUMIFS(IsQList,IsIList,Table_ExternalData_15[[#This Row],[item_key]],IsITypeList,Table_ExternalData_15[[#This Row],[IType]],IsDList,Table_ExternalData_15[[#Headers],[23]])</f>
        <v>0</v>
      </c>
      <c r="AB129" s="10">
        <f>SUMIFS(IsQList,IsIList,Table_ExternalData_15[[#This Row],[item_key]],IsITypeList,Table_ExternalData_15[[#This Row],[IType]],IsDList,Table_ExternalData_15[[#Headers],[24]])</f>
        <v>0</v>
      </c>
      <c r="AC129" s="10">
        <f>SUMIFS(IsQList,IsIList,Table_ExternalData_15[[#This Row],[item_key]],IsITypeList,Table_ExternalData_15[[#This Row],[IType]],IsDList,Table_ExternalData_15[[#Headers],[25]])</f>
        <v>0</v>
      </c>
      <c r="AD129" s="10">
        <f>SUMIFS(IsQList,IsIList,Table_ExternalData_15[[#This Row],[item_key]],IsITypeList,Table_ExternalData_15[[#This Row],[IType]],IsDList,Table_ExternalData_15[[#Headers],[26]])</f>
        <v>0</v>
      </c>
      <c r="AE129" s="10">
        <f>SUMIFS(IsQList,IsIList,Table_ExternalData_15[[#This Row],[item_key]],IsITypeList,Table_ExternalData_15[[#This Row],[IType]],IsDList,Table_ExternalData_15[[#Headers],[27]])</f>
        <v>0</v>
      </c>
      <c r="AF129" s="10">
        <f>SUMIFS(IsQList,IsIList,Table_ExternalData_15[[#This Row],[item_key]],IsITypeList,Table_ExternalData_15[[#This Row],[IType]],IsDList,Table_ExternalData_15[[#Headers],[28]])</f>
        <v>1</v>
      </c>
      <c r="AG129" s="10">
        <f>SUMIFS(IsQList,IsIList,Table_ExternalData_15[[#This Row],[item_key]],IsITypeList,Table_ExternalData_15[[#This Row],[IType]],IsDList,Table_ExternalData_15[[#Headers],[29]])</f>
        <v>76</v>
      </c>
      <c r="AH129" s="10">
        <f>SUMIFS(IsQList,IsIList,Table_ExternalData_15[[#This Row],[item_key]],IsITypeList,Table_ExternalData_15[[#This Row],[IType]],IsDList,Table_ExternalData_15[[#Headers],[30]])</f>
        <v>0</v>
      </c>
      <c r="AI129" s="10">
        <f>SUMIFS(IsQList,IsIList,Table_ExternalData_15[[#This Row],[item_key]],IsITypeList,Table_ExternalData_15[[#This Row],[IType]],IsDList,Table_ExternalData_15[[#Headers],[31]])</f>
        <v>10</v>
      </c>
      <c r="AJ129" s="10">
        <f>SUM(Table_ExternalData_15[[#This Row],[1]:[31]])</f>
        <v>181</v>
      </c>
    </row>
    <row r="130" spans="1:36">
      <c r="A130" s="1" t="s">
        <v>1748</v>
      </c>
      <c r="B130" s="1" t="s">
        <v>1843</v>
      </c>
      <c r="C130" s="1" t="s">
        <v>1844</v>
      </c>
      <c r="D130" s="11" t="s">
        <v>2046</v>
      </c>
      <c r="E130" s="10">
        <f>SUMIFS(IsQList,IsIList,Table_ExternalData_15[[#This Row],[item_key]],IsITypeList,Table_ExternalData_15[[#This Row],[IType]],IsDList,Table_ExternalData_15[[#Headers],[1]])</f>
        <v>1</v>
      </c>
      <c r="F130" s="10">
        <f>SUMIFS(IsQList,IsIList,Table_ExternalData_15[[#This Row],[item_key]],IsITypeList,Table_ExternalData_15[[#This Row],[IType]],IsDList,Table_ExternalData_15[[#Headers],[2]])</f>
        <v>0</v>
      </c>
      <c r="G130" s="10">
        <f>SUMIFS(IsQList,IsIList,Table_ExternalData_15[[#This Row],[item_key]],IsITypeList,Table_ExternalData_15[[#This Row],[IType]],IsDList,Table_ExternalData_15[[#Headers],[3]])</f>
        <v>0</v>
      </c>
      <c r="H130" s="10">
        <f>SUMIFS(IsQList,IsIList,Table_ExternalData_15[[#This Row],[item_key]],IsITypeList,Table_ExternalData_15[[#This Row],[IType]],IsDList,Table_ExternalData_15[[#Headers],[4]])</f>
        <v>70</v>
      </c>
      <c r="I130" s="10">
        <f>SUMIFS(IsQList,IsIList,Table_ExternalData_15[[#This Row],[item_key]],IsITypeList,Table_ExternalData_15[[#This Row],[IType]],IsDList,Table_ExternalData_15[[#Headers],[5]])</f>
        <v>0</v>
      </c>
      <c r="J130" s="10">
        <f>SUMIFS(IsQList,IsIList,Table_ExternalData_15[[#This Row],[item_key]],IsITypeList,Table_ExternalData_15[[#This Row],[IType]],IsDList,Table_ExternalData_15[[#Headers],[6]])</f>
        <v>23</v>
      </c>
      <c r="K130" s="10">
        <f>SUMIFS(IsQList,IsIList,Table_ExternalData_15[[#This Row],[item_key]],IsITypeList,Table_ExternalData_15[[#This Row],[IType]],IsDList,Table_ExternalData_15[[#Headers],[7]])</f>
        <v>0</v>
      </c>
      <c r="L130" s="10">
        <f>SUMIFS(IsQList,IsIList,Table_ExternalData_15[[#This Row],[item_key]],IsITypeList,Table_ExternalData_15[[#This Row],[IType]],IsDList,Table_ExternalData_15[[#Headers],[8]])</f>
        <v>0</v>
      </c>
      <c r="M130" s="10">
        <f>SUMIFS(IsQList,IsIList,Table_ExternalData_15[[#This Row],[item_key]],IsITypeList,Table_ExternalData_15[[#This Row],[IType]],IsDList,Table_ExternalData_15[[#Headers],[9]])</f>
        <v>0</v>
      </c>
      <c r="N130" s="10">
        <f>SUMIFS(IsQList,IsIList,Table_ExternalData_15[[#This Row],[item_key]],IsITypeList,Table_ExternalData_15[[#This Row],[IType]],IsDList,Table_ExternalData_15[[#Headers],[10]])</f>
        <v>0</v>
      </c>
      <c r="O130" s="10">
        <f>SUMIFS(IsQList,IsIList,Table_ExternalData_15[[#This Row],[item_key]],IsITypeList,Table_ExternalData_15[[#This Row],[IType]],IsDList,Table_ExternalData_15[[#Headers],[11]])</f>
        <v>0</v>
      </c>
      <c r="P130" s="10">
        <f>SUMIFS(IsQList,IsIList,Table_ExternalData_15[[#This Row],[item_key]],IsITypeList,Table_ExternalData_15[[#This Row],[IType]],IsDList,Table_ExternalData_15[[#Headers],[12]])</f>
        <v>0</v>
      </c>
      <c r="Q130" s="10">
        <f>SUMIFS(IsQList,IsIList,Table_ExternalData_15[[#This Row],[item_key]],IsITypeList,Table_ExternalData_15[[#This Row],[IType]],IsDList,Table_ExternalData_15[[#Headers],[13]])</f>
        <v>0</v>
      </c>
      <c r="R130" s="10">
        <f>SUMIFS(IsQList,IsIList,Table_ExternalData_15[[#This Row],[item_key]],IsITypeList,Table_ExternalData_15[[#This Row],[IType]],IsDList,Table_ExternalData_15[[#Headers],[14]])</f>
        <v>0</v>
      </c>
      <c r="S130" s="10">
        <f>SUMIFS(IsQList,IsIList,Table_ExternalData_15[[#This Row],[item_key]],IsITypeList,Table_ExternalData_15[[#This Row],[IType]],IsDList,Table_ExternalData_15[[#Headers],[15]])</f>
        <v>0</v>
      </c>
      <c r="T130" s="10">
        <f>SUMIFS(IsQList,IsIList,Table_ExternalData_15[[#This Row],[item_key]],IsITypeList,Table_ExternalData_15[[#This Row],[IType]],IsDList,Table_ExternalData_15[[#Headers],[16]])</f>
        <v>0</v>
      </c>
      <c r="U130" s="10">
        <f>SUMIFS(IsQList,IsIList,Table_ExternalData_15[[#This Row],[item_key]],IsITypeList,Table_ExternalData_15[[#This Row],[IType]],IsDList,Table_ExternalData_15[[#Headers],[17]])</f>
        <v>0</v>
      </c>
      <c r="V130" s="10">
        <f>SUMIFS(IsQList,IsIList,Table_ExternalData_15[[#This Row],[item_key]],IsITypeList,Table_ExternalData_15[[#This Row],[IType]],IsDList,Table_ExternalData_15[[#Headers],[18]])</f>
        <v>0</v>
      </c>
      <c r="W130" s="10">
        <f>SUMIFS(IsQList,IsIList,Table_ExternalData_15[[#This Row],[item_key]],IsITypeList,Table_ExternalData_15[[#This Row],[IType]],IsDList,Table_ExternalData_15[[#Headers],[19]])</f>
        <v>0</v>
      </c>
      <c r="X130" s="10">
        <f>SUMIFS(IsQList,IsIList,Table_ExternalData_15[[#This Row],[item_key]],IsITypeList,Table_ExternalData_15[[#This Row],[IType]],IsDList,Table_ExternalData_15[[#Headers],[20]])</f>
        <v>0</v>
      </c>
      <c r="Y130" s="10">
        <f>SUMIFS(IsQList,IsIList,Table_ExternalData_15[[#This Row],[item_key]],IsITypeList,Table_ExternalData_15[[#This Row],[IType]],IsDList,Table_ExternalData_15[[#Headers],[21]])</f>
        <v>0</v>
      </c>
      <c r="Z130" s="10">
        <f>SUMIFS(IsQList,IsIList,Table_ExternalData_15[[#This Row],[item_key]],IsITypeList,Table_ExternalData_15[[#This Row],[IType]],IsDList,Table_ExternalData_15[[#Headers],[22]])</f>
        <v>0</v>
      </c>
      <c r="AA130" s="10">
        <f>SUMIFS(IsQList,IsIList,Table_ExternalData_15[[#This Row],[item_key]],IsITypeList,Table_ExternalData_15[[#This Row],[IType]],IsDList,Table_ExternalData_15[[#Headers],[23]])</f>
        <v>0</v>
      </c>
      <c r="AB130" s="10">
        <f>SUMIFS(IsQList,IsIList,Table_ExternalData_15[[#This Row],[item_key]],IsITypeList,Table_ExternalData_15[[#This Row],[IType]],IsDList,Table_ExternalData_15[[#Headers],[24]])</f>
        <v>0</v>
      </c>
      <c r="AC130" s="10">
        <f>SUMIFS(IsQList,IsIList,Table_ExternalData_15[[#This Row],[item_key]],IsITypeList,Table_ExternalData_15[[#This Row],[IType]],IsDList,Table_ExternalData_15[[#Headers],[25]])</f>
        <v>0</v>
      </c>
      <c r="AD130" s="10">
        <f>SUMIFS(IsQList,IsIList,Table_ExternalData_15[[#This Row],[item_key]],IsITypeList,Table_ExternalData_15[[#This Row],[IType]],IsDList,Table_ExternalData_15[[#Headers],[26]])</f>
        <v>0</v>
      </c>
      <c r="AE130" s="10">
        <f>SUMIFS(IsQList,IsIList,Table_ExternalData_15[[#This Row],[item_key]],IsITypeList,Table_ExternalData_15[[#This Row],[IType]],IsDList,Table_ExternalData_15[[#Headers],[27]])</f>
        <v>0</v>
      </c>
      <c r="AF130" s="10">
        <f>SUMIFS(IsQList,IsIList,Table_ExternalData_15[[#This Row],[item_key]],IsITypeList,Table_ExternalData_15[[#This Row],[IType]],IsDList,Table_ExternalData_15[[#Headers],[28]])</f>
        <v>1</v>
      </c>
      <c r="AG130" s="10">
        <f>SUMIFS(IsQList,IsIList,Table_ExternalData_15[[#This Row],[item_key]],IsITypeList,Table_ExternalData_15[[#This Row],[IType]],IsDList,Table_ExternalData_15[[#Headers],[29]])</f>
        <v>76</v>
      </c>
      <c r="AH130" s="10">
        <f>SUMIFS(IsQList,IsIList,Table_ExternalData_15[[#This Row],[item_key]],IsITypeList,Table_ExternalData_15[[#This Row],[IType]],IsDList,Table_ExternalData_15[[#Headers],[30]])</f>
        <v>0</v>
      </c>
      <c r="AI130" s="10">
        <f>SUMIFS(IsQList,IsIList,Table_ExternalData_15[[#This Row],[item_key]],IsITypeList,Table_ExternalData_15[[#This Row],[IType]],IsDList,Table_ExternalData_15[[#Headers],[31]])</f>
        <v>10</v>
      </c>
      <c r="AJ130" s="10">
        <f>SUM(Table_ExternalData_15[[#This Row],[1]:[31]])</f>
        <v>181</v>
      </c>
    </row>
    <row r="131" spans="1:36">
      <c r="A131" s="1" t="s">
        <v>2094</v>
      </c>
      <c r="B131" s="1" t="s">
        <v>2455</v>
      </c>
      <c r="C131" s="1" t="s">
        <v>1106</v>
      </c>
      <c r="D131" s="11" t="s">
        <v>2046</v>
      </c>
      <c r="E131" s="10">
        <f>SUMIFS(IsQList,IsIList,Table_ExternalData_15[[#This Row],[item_key]],IsITypeList,Table_ExternalData_15[[#This Row],[IType]],IsDList,Table_ExternalData_15[[#Headers],[1]])</f>
        <v>1</v>
      </c>
      <c r="F131" s="10">
        <f>SUMIFS(IsQList,IsIList,Table_ExternalData_15[[#This Row],[item_key]],IsITypeList,Table_ExternalData_15[[#This Row],[IType]],IsDList,Table_ExternalData_15[[#Headers],[2]])</f>
        <v>0</v>
      </c>
      <c r="G131" s="10">
        <f>SUMIFS(IsQList,IsIList,Table_ExternalData_15[[#This Row],[item_key]],IsITypeList,Table_ExternalData_15[[#This Row],[IType]],IsDList,Table_ExternalData_15[[#Headers],[3]])</f>
        <v>0</v>
      </c>
      <c r="H131" s="10">
        <f>SUMIFS(IsQList,IsIList,Table_ExternalData_15[[#This Row],[item_key]],IsITypeList,Table_ExternalData_15[[#This Row],[IType]],IsDList,Table_ExternalData_15[[#Headers],[4]])</f>
        <v>70</v>
      </c>
      <c r="I131" s="10">
        <f>SUMIFS(IsQList,IsIList,Table_ExternalData_15[[#This Row],[item_key]],IsITypeList,Table_ExternalData_15[[#This Row],[IType]],IsDList,Table_ExternalData_15[[#Headers],[5]])</f>
        <v>0</v>
      </c>
      <c r="J131" s="10">
        <f>SUMIFS(IsQList,IsIList,Table_ExternalData_15[[#This Row],[item_key]],IsITypeList,Table_ExternalData_15[[#This Row],[IType]],IsDList,Table_ExternalData_15[[#Headers],[6]])</f>
        <v>23</v>
      </c>
      <c r="K131" s="10">
        <f>SUMIFS(IsQList,IsIList,Table_ExternalData_15[[#This Row],[item_key]],IsITypeList,Table_ExternalData_15[[#This Row],[IType]],IsDList,Table_ExternalData_15[[#Headers],[7]])</f>
        <v>0</v>
      </c>
      <c r="L131" s="10">
        <f>SUMIFS(IsQList,IsIList,Table_ExternalData_15[[#This Row],[item_key]],IsITypeList,Table_ExternalData_15[[#This Row],[IType]],IsDList,Table_ExternalData_15[[#Headers],[8]])</f>
        <v>0</v>
      </c>
      <c r="M131" s="10">
        <f>SUMIFS(IsQList,IsIList,Table_ExternalData_15[[#This Row],[item_key]],IsITypeList,Table_ExternalData_15[[#This Row],[IType]],IsDList,Table_ExternalData_15[[#Headers],[9]])</f>
        <v>0</v>
      </c>
      <c r="N131" s="10">
        <f>SUMIFS(IsQList,IsIList,Table_ExternalData_15[[#This Row],[item_key]],IsITypeList,Table_ExternalData_15[[#This Row],[IType]],IsDList,Table_ExternalData_15[[#Headers],[10]])</f>
        <v>0</v>
      </c>
      <c r="O131" s="10">
        <f>SUMIFS(IsQList,IsIList,Table_ExternalData_15[[#This Row],[item_key]],IsITypeList,Table_ExternalData_15[[#This Row],[IType]],IsDList,Table_ExternalData_15[[#Headers],[11]])</f>
        <v>0</v>
      </c>
      <c r="P131" s="10">
        <f>SUMIFS(IsQList,IsIList,Table_ExternalData_15[[#This Row],[item_key]],IsITypeList,Table_ExternalData_15[[#This Row],[IType]],IsDList,Table_ExternalData_15[[#Headers],[12]])</f>
        <v>0</v>
      </c>
      <c r="Q131" s="10">
        <f>SUMIFS(IsQList,IsIList,Table_ExternalData_15[[#This Row],[item_key]],IsITypeList,Table_ExternalData_15[[#This Row],[IType]],IsDList,Table_ExternalData_15[[#Headers],[13]])</f>
        <v>0</v>
      </c>
      <c r="R131" s="10">
        <f>SUMIFS(IsQList,IsIList,Table_ExternalData_15[[#This Row],[item_key]],IsITypeList,Table_ExternalData_15[[#This Row],[IType]],IsDList,Table_ExternalData_15[[#Headers],[14]])</f>
        <v>0</v>
      </c>
      <c r="S131" s="10">
        <f>SUMIFS(IsQList,IsIList,Table_ExternalData_15[[#This Row],[item_key]],IsITypeList,Table_ExternalData_15[[#This Row],[IType]],IsDList,Table_ExternalData_15[[#Headers],[15]])</f>
        <v>0</v>
      </c>
      <c r="T131" s="10">
        <f>SUMIFS(IsQList,IsIList,Table_ExternalData_15[[#This Row],[item_key]],IsITypeList,Table_ExternalData_15[[#This Row],[IType]],IsDList,Table_ExternalData_15[[#Headers],[16]])</f>
        <v>0</v>
      </c>
      <c r="U131" s="10">
        <f>SUMIFS(IsQList,IsIList,Table_ExternalData_15[[#This Row],[item_key]],IsITypeList,Table_ExternalData_15[[#This Row],[IType]],IsDList,Table_ExternalData_15[[#Headers],[17]])</f>
        <v>0</v>
      </c>
      <c r="V131" s="10">
        <f>SUMIFS(IsQList,IsIList,Table_ExternalData_15[[#This Row],[item_key]],IsITypeList,Table_ExternalData_15[[#This Row],[IType]],IsDList,Table_ExternalData_15[[#Headers],[18]])</f>
        <v>0</v>
      </c>
      <c r="W131" s="10">
        <f>SUMIFS(IsQList,IsIList,Table_ExternalData_15[[#This Row],[item_key]],IsITypeList,Table_ExternalData_15[[#This Row],[IType]],IsDList,Table_ExternalData_15[[#Headers],[19]])</f>
        <v>0</v>
      </c>
      <c r="X131" s="10">
        <f>SUMIFS(IsQList,IsIList,Table_ExternalData_15[[#This Row],[item_key]],IsITypeList,Table_ExternalData_15[[#This Row],[IType]],IsDList,Table_ExternalData_15[[#Headers],[20]])</f>
        <v>0</v>
      </c>
      <c r="Y131" s="10">
        <f>SUMIFS(IsQList,IsIList,Table_ExternalData_15[[#This Row],[item_key]],IsITypeList,Table_ExternalData_15[[#This Row],[IType]],IsDList,Table_ExternalData_15[[#Headers],[21]])</f>
        <v>0</v>
      </c>
      <c r="Z131" s="10">
        <f>SUMIFS(IsQList,IsIList,Table_ExternalData_15[[#This Row],[item_key]],IsITypeList,Table_ExternalData_15[[#This Row],[IType]],IsDList,Table_ExternalData_15[[#Headers],[22]])</f>
        <v>0</v>
      </c>
      <c r="AA131" s="10">
        <f>SUMIFS(IsQList,IsIList,Table_ExternalData_15[[#This Row],[item_key]],IsITypeList,Table_ExternalData_15[[#This Row],[IType]],IsDList,Table_ExternalData_15[[#Headers],[23]])</f>
        <v>0</v>
      </c>
      <c r="AB131" s="10">
        <f>SUMIFS(IsQList,IsIList,Table_ExternalData_15[[#This Row],[item_key]],IsITypeList,Table_ExternalData_15[[#This Row],[IType]],IsDList,Table_ExternalData_15[[#Headers],[24]])</f>
        <v>0</v>
      </c>
      <c r="AC131" s="10">
        <f>SUMIFS(IsQList,IsIList,Table_ExternalData_15[[#This Row],[item_key]],IsITypeList,Table_ExternalData_15[[#This Row],[IType]],IsDList,Table_ExternalData_15[[#Headers],[25]])</f>
        <v>0</v>
      </c>
      <c r="AD131" s="10">
        <f>SUMIFS(IsQList,IsIList,Table_ExternalData_15[[#This Row],[item_key]],IsITypeList,Table_ExternalData_15[[#This Row],[IType]],IsDList,Table_ExternalData_15[[#Headers],[26]])</f>
        <v>0</v>
      </c>
      <c r="AE131" s="10">
        <f>SUMIFS(IsQList,IsIList,Table_ExternalData_15[[#This Row],[item_key]],IsITypeList,Table_ExternalData_15[[#This Row],[IType]],IsDList,Table_ExternalData_15[[#Headers],[27]])</f>
        <v>0</v>
      </c>
      <c r="AF131" s="10">
        <f>SUMIFS(IsQList,IsIList,Table_ExternalData_15[[#This Row],[item_key]],IsITypeList,Table_ExternalData_15[[#This Row],[IType]],IsDList,Table_ExternalData_15[[#Headers],[28]])</f>
        <v>1</v>
      </c>
      <c r="AG131" s="10">
        <f>SUMIFS(IsQList,IsIList,Table_ExternalData_15[[#This Row],[item_key]],IsITypeList,Table_ExternalData_15[[#This Row],[IType]],IsDList,Table_ExternalData_15[[#Headers],[29]])</f>
        <v>76</v>
      </c>
      <c r="AH131" s="10">
        <f>SUMIFS(IsQList,IsIList,Table_ExternalData_15[[#This Row],[item_key]],IsITypeList,Table_ExternalData_15[[#This Row],[IType]],IsDList,Table_ExternalData_15[[#Headers],[30]])</f>
        <v>0</v>
      </c>
      <c r="AI131" s="10">
        <f>SUMIFS(IsQList,IsIList,Table_ExternalData_15[[#This Row],[item_key]],IsITypeList,Table_ExternalData_15[[#This Row],[IType]],IsDList,Table_ExternalData_15[[#Headers],[31]])</f>
        <v>10</v>
      </c>
      <c r="AJ131" s="10">
        <f>SUM(Table_ExternalData_15[[#This Row],[1]:[31]])</f>
        <v>181</v>
      </c>
    </row>
    <row r="132" spans="1:36">
      <c r="A132" s="1" t="s">
        <v>2095</v>
      </c>
      <c r="B132" s="1" t="s">
        <v>2456</v>
      </c>
      <c r="C132" s="1" t="s">
        <v>1106</v>
      </c>
      <c r="D132" s="11" t="s">
        <v>2046</v>
      </c>
      <c r="E132" s="10">
        <f>SUMIFS(IsQList,IsIList,Table_ExternalData_15[[#This Row],[item_key]],IsITypeList,Table_ExternalData_15[[#This Row],[IType]],IsDList,Table_ExternalData_15[[#Headers],[1]])</f>
        <v>2</v>
      </c>
      <c r="F132" s="10">
        <f>SUMIFS(IsQList,IsIList,Table_ExternalData_15[[#This Row],[item_key]],IsITypeList,Table_ExternalData_15[[#This Row],[IType]],IsDList,Table_ExternalData_15[[#Headers],[2]])</f>
        <v>0</v>
      </c>
      <c r="G132" s="10">
        <f>SUMIFS(IsQList,IsIList,Table_ExternalData_15[[#This Row],[item_key]],IsITypeList,Table_ExternalData_15[[#This Row],[IType]],IsDList,Table_ExternalData_15[[#Headers],[3]])</f>
        <v>0</v>
      </c>
      <c r="H132" s="10">
        <f>SUMIFS(IsQList,IsIList,Table_ExternalData_15[[#This Row],[item_key]],IsITypeList,Table_ExternalData_15[[#This Row],[IType]],IsDList,Table_ExternalData_15[[#Headers],[4]])</f>
        <v>140</v>
      </c>
      <c r="I132" s="10">
        <f>SUMIFS(IsQList,IsIList,Table_ExternalData_15[[#This Row],[item_key]],IsITypeList,Table_ExternalData_15[[#This Row],[IType]],IsDList,Table_ExternalData_15[[#Headers],[5]])</f>
        <v>0</v>
      </c>
      <c r="J132" s="10">
        <f>SUMIFS(IsQList,IsIList,Table_ExternalData_15[[#This Row],[item_key]],IsITypeList,Table_ExternalData_15[[#This Row],[IType]],IsDList,Table_ExternalData_15[[#Headers],[6]])</f>
        <v>46</v>
      </c>
      <c r="K132" s="10">
        <f>SUMIFS(IsQList,IsIList,Table_ExternalData_15[[#This Row],[item_key]],IsITypeList,Table_ExternalData_15[[#This Row],[IType]],IsDList,Table_ExternalData_15[[#Headers],[7]])</f>
        <v>0</v>
      </c>
      <c r="L132" s="10">
        <f>SUMIFS(IsQList,IsIList,Table_ExternalData_15[[#This Row],[item_key]],IsITypeList,Table_ExternalData_15[[#This Row],[IType]],IsDList,Table_ExternalData_15[[#Headers],[8]])</f>
        <v>0</v>
      </c>
      <c r="M132" s="10">
        <f>SUMIFS(IsQList,IsIList,Table_ExternalData_15[[#This Row],[item_key]],IsITypeList,Table_ExternalData_15[[#This Row],[IType]],IsDList,Table_ExternalData_15[[#Headers],[9]])</f>
        <v>0</v>
      </c>
      <c r="N132" s="10">
        <f>SUMIFS(IsQList,IsIList,Table_ExternalData_15[[#This Row],[item_key]],IsITypeList,Table_ExternalData_15[[#This Row],[IType]],IsDList,Table_ExternalData_15[[#Headers],[10]])</f>
        <v>0</v>
      </c>
      <c r="O132" s="10">
        <f>SUMIFS(IsQList,IsIList,Table_ExternalData_15[[#This Row],[item_key]],IsITypeList,Table_ExternalData_15[[#This Row],[IType]],IsDList,Table_ExternalData_15[[#Headers],[11]])</f>
        <v>0</v>
      </c>
      <c r="P132" s="10">
        <f>SUMIFS(IsQList,IsIList,Table_ExternalData_15[[#This Row],[item_key]],IsITypeList,Table_ExternalData_15[[#This Row],[IType]],IsDList,Table_ExternalData_15[[#Headers],[12]])</f>
        <v>0</v>
      </c>
      <c r="Q132" s="10">
        <f>SUMIFS(IsQList,IsIList,Table_ExternalData_15[[#This Row],[item_key]],IsITypeList,Table_ExternalData_15[[#This Row],[IType]],IsDList,Table_ExternalData_15[[#Headers],[13]])</f>
        <v>0</v>
      </c>
      <c r="R132" s="10">
        <f>SUMIFS(IsQList,IsIList,Table_ExternalData_15[[#This Row],[item_key]],IsITypeList,Table_ExternalData_15[[#This Row],[IType]],IsDList,Table_ExternalData_15[[#Headers],[14]])</f>
        <v>0</v>
      </c>
      <c r="S132" s="10">
        <f>SUMIFS(IsQList,IsIList,Table_ExternalData_15[[#This Row],[item_key]],IsITypeList,Table_ExternalData_15[[#This Row],[IType]],IsDList,Table_ExternalData_15[[#Headers],[15]])</f>
        <v>0</v>
      </c>
      <c r="T132" s="10">
        <f>SUMIFS(IsQList,IsIList,Table_ExternalData_15[[#This Row],[item_key]],IsITypeList,Table_ExternalData_15[[#This Row],[IType]],IsDList,Table_ExternalData_15[[#Headers],[16]])</f>
        <v>0</v>
      </c>
      <c r="U132" s="10">
        <f>SUMIFS(IsQList,IsIList,Table_ExternalData_15[[#This Row],[item_key]],IsITypeList,Table_ExternalData_15[[#This Row],[IType]],IsDList,Table_ExternalData_15[[#Headers],[17]])</f>
        <v>0</v>
      </c>
      <c r="V132" s="10">
        <f>SUMIFS(IsQList,IsIList,Table_ExternalData_15[[#This Row],[item_key]],IsITypeList,Table_ExternalData_15[[#This Row],[IType]],IsDList,Table_ExternalData_15[[#Headers],[18]])</f>
        <v>0</v>
      </c>
      <c r="W132" s="10">
        <f>SUMIFS(IsQList,IsIList,Table_ExternalData_15[[#This Row],[item_key]],IsITypeList,Table_ExternalData_15[[#This Row],[IType]],IsDList,Table_ExternalData_15[[#Headers],[19]])</f>
        <v>0</v>
      </c>
      <c r="X132" s="10">
        <f>SUMIFS(IsQList,IsIList,Table_ExternalData_15[[#This Row],[item_key]],IsITypeList,Table_ExternalData_15[[#This Row],[IType]],IsDList,Table_ExternalData_15[[#Headers],[20]])</f>
        <v>0</v>
      </c>
      <c r="Y132" s="10">
        <f>SUMIFS(IsQList,IsIList,Table_ExternalData_15[[#This Row],[item_key]],IsITypeList,Table_ExternalData_15[[#This Row],[IType]],IsDList,Table_ExternalData_15[[#Headers],[21]])</f>
        <v>0</v>
      </c>
      <c r="Z132" s="10">
        <f>SUMIFS(IsQList,IsIList,Table_ExternalData_15[[#This Row],[item_key]],IsITypeList,Table_ExternalData_15[[#This Row],[IType]],IsDList,Table_ExternalData_15[[#Headers],[22]])</f>
        <v>0</v>
      </c>
      <c r="AA132" s="10">
        <f>SUMIFS(IsQList,IsIList,Table_ExternalData_15[[#This Row],[item_key]],IsITypeList,Table_ExternalData_15[[#This Row],[IType]],IsDList,Table_ExternalData_15[[#Headers],[23]])</f>
        <v>0</v>
      </c>
      <c r="AB132" s="10">
        <f>SUMIFS(IsQList,IsIList,Table_ExternalData_15[[#This Row],[item_key]],IsITypeList,Table_ExternalData_15[[#This Row],[IType]],IsDList,Table_ExternalData_15[[#Headers],[24]])</f>
        <v>0</v>
      </c>
      <c r="AC132" s="10">
        <f>SUMIFS(IsQList,IsIList,Table_ExternalData_15[[#This Row],[item_key]],IsITypeList,Table_ExternalData_15[[#This Row],[IType]],IsDList,Table_ExternalData_15[[#Headers],[25]])</f>
        <v>0</v>
      </c>
      <c r="AD132" s="10">
        <f>SUMIFS(IsQList,IsIList,Table_ExternalData_15[[#This Row],[item_key]],IsITypeList,Table_ExternalData_15[[#This Row],[IType]],IsDList,Table_ExternalData_15[[#Headers],[26]])</f>
        <v>0</v>
      </c>
      <c r="AE132" s="10">
        <f>SUMIFS(IsQList,IsIList,Table_ExternalData_15[[#This Row],[item_key]],IsITypeList,Table_ExternalData_15[[#This Row],[IType]],IsDList,Table_ExternalData_15[[#Headers],[27]])</f>
        <v>0</v>
      </c>
      <c r="AF132" s="10">
        <f>SUMIFS(IsQList,IsIList,Table_ExternalData_15[[#This Row],[item_key]],IsITypeList,Table_ExternalData_15[[#This Row],[IType]],IsDList,Table_ExternalData_15[[#Headers],[28]])</f>
        <v>2</v>
      </c>
      <c r="AG132" s="10">
        <f>SUMIFS(IsQList,IsIList,Table_ExternalData_15[[#This Row],[item_key]],IsITypeList,Table_ExternalData_15[[#This Row],[IType]],IsDList,Table_ExternalData_15[[#Headers],[29]])</f>
        <v>152</v>
      </c>
      <c r="AH132" s="10">
        <f>SUMIFS(IsQList,IsIList,Table_ExternalData_15[[#This Row],[item_key]],IsITypeList,Table_ExternalData_15[[#This Row],[IType]],IsDList,Table_ExternalData_15[[#Headers],[30]])</f>
        <v>0</v>
      </c>
      <c r="AI132" s="10">
        <f>SUMIFS(IsQList,IsIList,Table_ExternalData_15[[#This Row],[item_key]],IsITypeList,Table_ExternalData_15[[#This Row],[IType]],IsDList,Table_ExternalData_15[[#Headers],[31]])</f>
        <v>20</v>
      </c>
      <c r="AJ132" s="10">
        <f>SUM(Table_ExternalData_15[[#This Row],[1]:[31]])</f>
        <v>362</v>
      </c>
    </row>
    <row r="133" spans="1:36">
      <c r="A133" s="1" t="s">
        <v>2096</v>
      </c>
      <c r="B133" s="1" t="s">
        <v>2457</v>
      </c>
      <c r="C133" s="1" t="s">
        <v>1106</v>
      </c>
      <c r="D133" s="11" t="s">
        <v>2046</v>
      </c>
      <c r="E133" s="10">
        <f>SUMIFS(IsQList,IsIList,Table_ExternalData_15[[#This Row],[item_key]],IsITypeList,Table_ExternalData_15[[#This Row],[IType]],IsDList,Table_ExternalData_15[[#Headers],[1]])</f>
        <v>2</v>
      </c>
      <c r="F133" s="10">
        <f>SUMIFS(IsQList,IsIList,Table_ExternalData_15[[#This Row],[item_key]],IsITypeList,Table_ExternalData_15[[#This Row],[IType]],IsDList,Table_ExternalData_15[[#Headers],[2]])</f>
        <v>0</v>
      </c>
      <c r="G133" s="10">
        <f>SUMIFS(IsQList,IsIList,Table_ExternalData_15[[#This Row],[item_key]],IsITypeList,Table_ExternalData_15[[#This Row],[IType]],IsDList,Table_ExternalData_15[[#Headers],[3]])</f>
        <v>0</v>
      </c>
      <c r="H133" s="10">
        <f>SUMIFS(IsQList,IsIList,Table_ExternalData_15[[#This Row],[item_key]],IsITypeList,Table_ExternalData_15[[#This Row],[IType]],IsDList,Table_ExternalData_15[[#Headers],[4]])</f>
        <v>140</v>
      </c>
      <c r="I133" s="10">
        <f>SUMIFS(IsQList,IsIList,Table_ExternalData_15[[#This Row],[item_key]],IsITypeList,Table_ExternalData_15[[#This Row],[IType]],IsDList,Table_ExternalData_15[[#Headers],[5]])</f>
        <v>0</v>
      </c>
      <c r="J133" s="10">
        <f>SUMIFS(IsQList,IsIList,Table_ExternalData_15[[#This Row],[item_key]],IsITypeList,Table_ExternalData_15[[#This Row],[IType]],IsDList,Table_ExternalData_15[[#Headers],[6]])</f>
        <v>46</v>
      </c>
      <c r="K133" s="10">
        <f>SUMIFS(IsQList,IsIList,Table_ExternalData_15[[#This Row],[item_key]],IsITypeList,Table_ExternalData_15[[#This Row],[IType]],IsDList,Table_ExternalData_15[[#Headers],[7]])</f>
        <v>0</v>
      </c>
      <c r="L133" s="10">
        <f>SUMIFS(IsQList,IsIList,Table_ExternalData_15[[#This Row],[item_key]],IsITypeList,Table_ExternalData_15[[#This Row],[IType]],IsDList,Table_ExternalData_15[[#Headers],[8]])</f>
        <v>0</v>
      </c>
      <c r="M133" s="10">
        <f>SUMIFS(IsQList,IsIList,Table_ExternalData_15[[#This Row],[item_key]],IsITypeList,Table_ExternalData_15[[#This Row],[IType]],IsDList,Table_ExternalData_15[[#Headers],[9]])</f>
        <v>0</v>
      </c>
      <c r="N133" s="10">
        <f>SUMIFS(IsQList,IsIList,Table_ExternalData_15[[#This Row],[item_key]],IsITypeList,Table_ExternalData_15[[#This Row],[IType]],IsDList,Table_ExternalData_15[[#Headers],[10]])</f>
        <v>0</v>
      </c>
      <c r="O133" s="10">
        <f>SUMIFS(IsQList,IsIList,Table_ExternalData_15[[#This Row],[item_key]],IsITypeList,Table_ExternalData_15[[#This Row],[IType]],IsDList,Table_ExternalData_15[[#Headers],[11]])</f>
        <v>0</v>
      </c>
      <c r="P133" s="10">
        <f>SUMIFS(IsQList,IsIList,Table_ExternalData_15[[#This Row],[item_key]],IsITypeList,Table_ExternalData_15[[#This Row],[IType]],IsDList,Table_ExternalData_15[[#Headers],[12]])</f>
        <v>0</v>
      </c>
      <c r="Q133" s="10">
        <f>SUMIFS(IsQList,IsIList,Table_ExternalData_15[[#This Row],[item_key]],IsITypeList,Table_ExternalData_15[[#This Row],[IType]],IsDList,Table_ExternalData_15[[#Headers],[13]])</f>
        <v>0</v>
      </c>
      <c r="R133" s="10">
        <f>SUMIFS(IsQList,IsIList,Table_ExternalData_15[[#This Row],[item_key]],IsITypeList,Table_ExternalData_15[[#This Row],[IType]],IsDList,Table_ExternalData_15[[#Headers],[14]])</f>
        <v>0</v>
      </c>
      <c r="S133" s="10">
        <f>SUMIFS(IsQList,IsIList,Table_ExternalData_15[[#This Row],[item_key]],IsITypeList,Table_ExternalData_15[[#This Row],[IType]],IsDList,Table_ExternalData_15[[#Headers],[15]])</f>
        <v>0</v>
      </c>
      <c r="T133" s="10">
        <f>SUMIFS(IsQList,IsIList,Table_ExternalData_15[[#This Row],[item_key]],IsITypeList,Table_ExternalData_15[[#This Row],[IType]],IsDList,Table_ExternalData_15[[#Headers],[16]])</f>
        <v>0</v>
      </c>
      <c r="U133" s="10">
        <f>SUMIFS(IsQList,IsIList,Table_ExternalData_15[[#This Row],[item_key]],IsITypeList,Table_ExternalData_15[[#This Row],[IType]],IsDList,Table_ExternalData_15[[#Headers],[17]])</f>
        <v>0</v>
      </c>
      <c r="V133" s="10">
        <f>SUMIFS(IsQList,IsIList,Table_ExternalData_15[[#This Row],[item_key]],IsITypeList,Table_ExternalData_15[[#This Row],[IType]],IsDList,Table_ExternalData_15[[#Headers],[18]])</f>
        <v>0</v>
      </c>
      <c r="W133" s="10">
        <f>SUMIFS(IsQList,IsIList,Table_ExternalData_15[[#This Row],[item_key]],IsITypeList,Table_ExternalData_15[[#This Row],[IType]],IsDList,Table_ExternalData_15[[#Headers],[19]])</f>
        <v>0</v>
      </c>
      <c r="X133" s="10">
        <f>SUMIFS(IsQList,IsIList,Table_ExternalData_15[[#This Row],[item_key]],IsITypeList,Table_ExternalData_15[[#This Row],[IType]],IsDList,Table_ExternalData_15[[#Headers],[20]])</f>
        <v>0</v>
      </c>
      <c r="Y133" s="10">
        <f>SUMIFS(IsQList,IsIList,Table_ExternalData_15[[#This Row],[item_key]],IsITypeList,Table_ExternalData_15[[#This Row],[IType]],IsDList,Table_ExternalData_15[[#Headers],[21]])</f>
        <v>0</v>
      </c>
      <c r="Z133" s="10">
        <f>SUMIFS(IsQList,IsIList,Table_ExternalData_15[[#This Row],[item_key]],IsITypeList,Table_ExternalData_15[[#This Row],[IType]],IsDList,Table_ExternalData_15[[#Headers],[22]])</f>
        <v>0</v>
      </c>
      <c r="AA133" s="10">
        <f>SUMIFS(IsQList,IsIList,Table_ExternalData_15[[#This Row],[item_key]],IsITypeList,Table_ExternalData_15[[#This Row],[IType]],IsDList,Table_ExternalData_15[[#Headers],[23]])</f>
        <v>0</v>
      </c>
      <c r="AB133" s="10">
        <f>SUMIFS(IsQList,IsIList,Table_ExternalData_15[[#This Row],[item_key]],IsITypeList,Table_ExternalData_15[[#This Row],[IType]],IsDList,Table_ExternalData_15[[#Headers],[24]])</f>
        <v>0</v>
      </c>
      <c r="AC133" s="10">
        <f>SUMIFS(IsQList,IsIList,Table_ExternalData_15[[#This Row],[item_key]],IsITypeList,Table_ExternalData_15[[#This Row],[IType]],IsDList,Table_ExternalData_15[[#Headers],[25]])</f>
        <v>0</v>
      </c>
      <c r="AD133" s="10">
        <f>SUMIFS(IsQList,IsIList,Table_ExternalData_15[[#This Row],[item_key]],IsITypeList,Table_ExternalData_15[[#This Row],[IType]],IsDList,Table_ExternalData_15[[#Headers],[26]])</f>
        <v>0</v>
      </c>
      <c r="AE133" s="10">
        <f>SUMIFS(IsQList,IsIList,Table_ExternalData_15[[#This Row],[item_key]],IsITypeList,Table_ExternalData_15[[#This Row],[IType]],IsDList,Table_ExternalData_15[[#Headers],[27]])</f>
        <v>0</v>
      </c>
      <c r="AF133" s="10">
        <f>SUMIFS(IsQList,IsIList,Table_ExternalData_15[[#This Row],[item_key]],IsITypeList,Table_ExternalData_15[[#This Row],[IType]],IsDList,Table_ExternalData_15[[#Headers],[28]])</f>
        <v>2</v>
      </c>
      <c r="AG133" s="10">
        <f>SUMIFS(IsQList,IsIList,Table_ExternalData_15[[#This Row],[item_key]],IsITypeList,Table_ExternalData_15[[#This Row],[IType]],IsDList,Table_ExternalData_15[[#Headers],[29]])</f>
        <v>152</v>
      </c>
      <c r="AH133" s="10">
        <f>SUMIFS(IsQList,IsIList,Table_ExternalData_15[[#This Row],[item_key]],IsITypeList,Table_ExternalData_15[[#This Row],[IType]],IsDList,Table_ExternalData_15[[#Headers],[30]])</f>
        <v>0</v>
      </c>
      <c r="AI133" s="10">
        <f>SUMIFS(IsQList,IsIList,Table_ExternalData_15[[#This Row],[item_key]],IsITypeList,Table_ExternalData_15[[#This Row],[IType]],IsDList,Table_ExternalData_15[[#Headers],[31]])</f>
        <v>20</v>
      </c>
      <c r="AJ133" s="10">
        <f>SUM(Table_ExternalData_15[[#This Row],[1]:[31]])</f>
        <v>362</v>
      </c>
    </row>
    <row r="134" spans="1:36">
      <c r="A134" s="1" t="s">
        <v>2097</v>
      </c>
      <c r="B134" s="1" t="s">
        <v>2458</v>
      </c>
      <c r="C134" s="1" t="s">
        <v>1106</v>
      </c>
      <c r="D134" s="11" t="s">
        <v>2046</v>
      </c>
      <c r="E134" s="10">
        <f>SUMIFS(IsQList,IsIList,Table_ExternalData_15[[#This Row],[item_key]],IsITypeList,Table_ExternalData_15[[#This Row],[IType]],IsDList,Table_ExternalData_15[[#Headers],[1]])</f>
        <v>2</v>
      </c>
      <c r="F134" s="10">
        <f>SUMIFS(IsQList,IsIList,Table_ExternalData_15[[#This Row],[item_key]],IsITypeList,Table_ExternalData_15[[#This Row],[IType]],IsDList,Table_ExternalData_15[[#Headers],[2]])</f>
        <v>0</v>
      </c>
      <c r="G134" s="10">
        <f>SUMIFS(IsQList,IsIList,Table_ExternalData_15[[#This Row],[item_key]],IsITypeList,Table_ExternalData_15[[#This Row],[IType]],IsDList,Table_ExternalData_15[[#Headers],[3]])</f>
        <v>0</v>
      </c>
      <c r="H134" s="10">
        <f>SUMIFS(IsQList,IsIList,Table_ExternalData_15[[#This Row],[item_key]],IsITypeList,Table_ExternalData_15[[#This Row],[IType]],IsDList,Table_ExternalData_15[[#Headers],[4]])</f>
        <v>140</v>
      </c>
      <c r="I134" s="10">
        <f>SUMIFS(IsQList,IsIList,Table_ExternalData_15[[#This Row],[item_key]],IsITypeList,Table_ExternalData_15[[#This Row],[IType]],IsDList,Table_ExternalData_15[[#Headers],[5]])</f>
        <v>0</v>
      </c>
      <c r="J134" s="10">
        <f>SUMIFS(IsQList,IsIList,Table_ExternalData_15[[#This Row],[item_key]],IsITypeList,Table_ExternalData_15[[#This Row],[IType]],IsDList,Table_ExternalData_15[[#Headers],[6]])</f>
        <v>46</v>
      </c>
      <c r="K134" s="10">
        <f>SUMIFS(IsQList,IsIList,Table_ExternalData_15[[#This Row],[item_key]],IsITypeList,Table_ExternalData_15[[#This Row],[IType]],IsDList,Table_ExternalData_15[[#Headers],[7]])</f>
        <v>0</v>
      </c>
      <c r="L134" s="10">
        <f>SUMIFS(IsQList,IsIList,Table_ExternalData_15[[#This Row],[item_key]],IsITypeList,Table_ExternalData_15[[#This Row],[IType]],IsDList,Table_ExternalData_15[[#Headers],[8]])</f>
        <v>0</v>
      </c>
      <c r="M134" s="10">
        <f>SUMIFS(IsQList,IsIList,Table_ExternalData_15[[#This Row],[item_key]],IsITypeList,Table_ExternalData_15[[#This Row],[IType]],IsDList,Table_ExternalData_15[[#Headers],[9]])</f>
        <v>0</v>
      </c>
      <c r="N134" s="10">
        <f>SUMIFS(IsQList,IsIList,Table_ExternalData_15[[#This Row],[item_key]],IsITypeList,Table_ExternalData_15[[#This Row],[IType]],IsDList,Table_ExternalData_15[[#Headers],[10]])</f>
        <v>0</v>
      </c>
      <c r="O134" s="10">
        <f>SUMIFS(IsQList,IsIList,Table_ExternalData_15[[#This Row],[item_key]],IsITypeList,Table_ExternalData_15[[#This Row],[IType]],IsDList,Table_ExternalData_15[[#Headers],[11]])</f>
        <v>0</v>
      </c>
      <c r="P134" s="10">
        <f>SUMIFS(IsQList,IsIList,Table_ExternalData_15[[#This Row],[item_key]],IsITypeList,Table_ExternalData_15[[#This Row],[IType]],IsDList,Table_ExternalData_15[[#Headers],[12]])</f>
        <v>0</v>
      </c>
      <c r="Q134" s="10">
        <f>SUMIFS(IsQList,IsIList,Table_ExternalData_15[[#This Row],[item_key]],IsITypeList,Table_ExternalData_15[[#This Row],[IType]],IsDList,Table_ExternalData_15[[#Headers],[13]])</f>
        <v>0</v>
      </c>
      <c r="R134" s="10">
        <f>SUMIFS(IsQList,IsIList,Table_ExternalData_15[[#This Row],[item_key]],IsITypeList,Table_ExternalData_15[[#This Row],[IType]],IsDList,Table_ExternalData_15[[#Headers],[14]])</f>
        <v>0</v>
      </c>
      <c r="S134" s="10">
        <f>SUMIFS(IsQList,IsIList,Table_ExternalData_15[[#This Row],[item_key]],IsITypeList,Table_ExternalData_15[[#This Row],[IType]],IsDList,Table_ExternalData_15[[#Headers],[15]])</f>
        <v>0</v>
      </c>
      <c r="T134" s="10">
        <f>SUMIFS(IsQList,IsIList,Table_ExternalData_15[[#This Row],[item_key]],IsITypeList,Table_ExternalData_15[[#This Row],[IType]],IsDList,Table_ExternalData_15[[#Headers],[16]])</f>
        <v>0</v>
      </c>
      <c r="U134" s="10">
        <f>SUMIFS(IsQList,IsIList,Table_ExternalData_15[[#This Row],[item_key]],IsITypeList,Table_ExternalData_15[[#This Row],[IType]],IsDList,Table_ExternalData_15[[#Headers],[17]])</f>
        <v>0</v>
      </c>
      <c r="V134" s="10">
        <f>SUMIFS(IsQList,IsIList,Table_ExternalData_15[[#This Row],[item_key]],IsITypeList,Table_ExternalData_15[[#This Row],[IType]],IsDList,Table_ExternalData_15[[#Headers],[18]])</f>
        <v>0</v>
      </c>
      <c r="W134" s="10">
        <f>SUMIFS(IsQList,IsIList,Table_ExternalData_15[[#This Row],[item_key]],IsITypeList,Table_ExternalData_15[[#This Row],[IType]],IsDList,Table_ExternalData_15[[#Headers],[19]])</f>
        <v>0</v>
      </c>
      <c r="X134" s="10">
        <f>SUMIFS(IsQList,IsIList,Table_ExternalData_15[[#This Row],[item_key]],IsITypeList,Table_ExternalData_15[[#This Row],[IType]],IsDList,Table_ExternalData_15[[#Headers],[20]])</f>
        <v>0</v>
      </c>
      <c r="Y134" s="10">
        <f>SUMIFS(IsQList,IsIList,Table_ExternalData_15[[#This Row],[item_key]],IsITypeList,Table_ExternalData_15[[#This Row],[IType]],IsDList,Table_ExternalData_15[[#Headers],[21]])</f>
        <v>0</v>
      </c>
      <c r="Z134" s="10">
        <f>SUMIFS(IsQList,IsIList,Table_ExternalData_15[[#This Row],[item_key]],IsITypeList,Table_ExternalData_15[[#This Row],[IType]],IsDList,Table_ExternalData_15[[#Headers],[22]])</f>
        <v>0</v>
      </c>
      <c r="AA134" s="10">
        <f>SUMIFS(IsQList,IsIList,Table_ExternalData_15[[#This Row],[item_key]],IsITypeList,Table_ExternalData_15[[#This Row],[IType]],IsDList,Table_ExternalData_15[[#Headers],[23]])</f>
        <v>0</v>
      </c>
      <c r="AB134" s="10">
        <f>SUMIFS(IsQList,IsIList,Table_ExternalData_15[[#This Row],[item_key]],IsITypeList,Table_ExternalData_15[[#This Row],[IType]],IsDList,Table_ExternalData_15[[#Headers],[24]])</f>
        <v>0</v>
      </c>
      <c r="AC134" s="10">
        <f>SUMIFS(IsQList,IsIList,Table_ExternalData_15[[#This Row],[item_key]],IsITypeList,Table_ExternalData_15[[#This Row],[IType]],IsDList,Table_ExternalData_15[[#Headers],[25]])</f>
        <v>0</v>
      </c>
      <c r="AD134" s="10">
        <f>SUMIFS(IsQList,IsIList,Table_ExternalData_15[[#This Row],[item_key]],IsITypeList,Table_ExternalData_15[[#This Row],[IType]],IsDList,Table_ExternalData_15[[#Headers],[26]])</f>
        <v>0</v>
      </c>
      <c r="AE134" s="10">
        <f>SUMIFS(IsQList,IsIList,Table_ExternalData_15[[#This Row],[item_key]],IsITypeList,Table_ExternalData_15[[#This Row],[IType]],IsDList,Table_ExternalData_15[[#Headers],[27]])</f>
        <v>0</v>
      </c>
      <c r="AF134" s="10">
        <f>SUMIFS(IsQList,IsIList,Table_ExternalData_15[[#This Row],[item_key]],IsITypeList,Table_ExternalData_15[[#This Row],[IType]],IsDList,Table_ExternalData_15[[#Headers],[28]])</f>
        <v>2</v>
      </c>
      <c r="AG134" s="10">
        <f>SUMIFS(IsQList,IsIList,Table_ExternalData_15[[#This Row],[item_key]],IsITypeList,Table_ExternalData_15[[#This Row],[IType]],IsDList,Table_ExternalData_15[[#Headers],[29]])</f>
        <v>152</v>
      </c>
      <c r="AH134" s="10">
        <f>SUMIFS(IsQList,IsIList,Table_ExternalData_15[[#This Row],[item_key]],IsITypeList,Table_ExternalData_15[[#This Row],[IType]],IsDList,Table_ExternalData_15[[#Headers],[30]])</f>
        <v>0</v>
      </c>
      <c r="AI134" s="10">
        <f>SUMIFS(IsQList,IsIList,Table_ExternalData_15[[#This Row],[item_key]],IsITypeList,Table_ExternalData_15[[#This Row],[IType]],IsDList,Table_ExternalData_15[[#Headers],[31]])</f>
        <v>20</v>
      </c>
      <c r="AJ134" s="10">
        <f>SUM(Table_ExternalData_15[[#This Row],[1]:[31]])</f>
        <v>362</v>
      </c>
    </row>
    <row r="135" spans="1:36">
      <c r="A135" s="1" t="s">
        <v>363</v>
      </c>
      <c r="B135" s="1" t="s">
        <v>705</v>
      </c>
      <c r="C135" s="1" t="s">
        <v>706</v>
      </c>
      <c r="D135" s="11" t="s">
        <v>2046</v>
      </c>
      <c r="E135" s="10">
        <f>SUMIFS(IsQList,IsIList,Table_ExternalData_15[[#This Row],[item_key]],IsITypeList,Table_ExternalData_15[[#This Row],[IType]],IsDList,Table_ExternalData_15[[#Headers],[1]])</f>
        <v>1</v>
      </c>
      <c r="F135" s="10">
        <f>SUMIFS(IsQList,IsIList,Table_ExternalData_15[[#This Row],[item_key]],IsITypeList,Table_ExternalData_15[[#This Row],[IType]],IsDList,Table_ExternalData_15[[#Headers],[2]])</f>
        <v>0</v>
      </c>
      <c r="G135" s="10">
        <f>SUMIFS(IsQList,IsIList,Table_ExternalData_15[[#This Row],[item_key]],IsITypeList,Table_ExternalData_15[[#This Row],[IType]],IsDList,Table_ExternalData_15[[#Headers],[3]])</f>
        <v>0</v>
      </c>
      <c r="H135" s="10">
        <f>SUMIFS(IsQList,IsIList,Table_ExternalData_15[[#This Row],[item_key]],IsITypeList,Table_ExternalData_15[[#This Row],[IType]],IsDList,Table_ExternalData_15[[#Headers],[4]])</f>
        <v>70</v>
      </c>
      <c r="I135" s="10">
        <f>SUMIFS(IsQList,IsIList,Table_ExternalData_15[[#This Row],[item_key]],IsITypeList,Table_ExternalData_15[[#This Row],[IType]],IsDList,Table_ExternalData_15[[#Headers],[5]])</f>
        <v>0</v>
      </c>
      <c r="J135" s="10">
        <f>SUMIFS(IsQList,IsIList,Table_ExternalData_15[[#This Row],[item_key]],IsITypeList,Table_ExternalData_15[[#This Row],[IType]],IsDList,Table_ExternalData_15[[#Headers],[6]])</f>
        <v>23</v>
      </c>
      <c r="K135" s="10">
        <f>SUMIFS(IsQList,IsIList,Table_ExternalData_15[[#This Row],[item_key]],IsITypeList,Table_ExternalData_15[[#This Row],[IType]],IsDList,Table_ExternalData_15[[#Headers],[7]])</f>
        <v>0</v>
      </c>
      <c r="L135" s="10">
        <f>SUMIFS(IsQList,IsIList,Table_ExternalData_15[[#This Row],[item_key]],IsITypeList,Table_ExternalData_15[[#This Row],[IType]],IsDList,Table_ExternalData_15[[#Headers],[8]])</f>
        <v>0</v>
      </c>
      <c r="M135" s="10">
        <f>SUMIFS(IsQList,IsIList,Table_ExternalData_15[[#This Row],[item_key]],IsITypeList,Table_ExternalData_15[[#This Row],[IType]],IsDList,Table_ExternalData_15[[#Headers],[9]])</f>
        <v>0</v>
      </c>
      <c r="N135" s="10">
        <f>SUMIFS(IsQList,IsIList,Table_ExternalData_15[[#This Row],[item_key]],IsITypeList,Table_ExternalData_15[[#This Row],[IType]],IsDList,Table_ExternalData_15[[#Headers],[10]])</f>
        <v>0</v>
      </c>
      <c r="O135" s="10">
        <f>SUMIFS(IsQList,IsIList,Table_ExternalData_15[[#This Row],[item_key]],IsITypeList,Table_ExternalData_15[[#This Row],[IType]],IsDList,Table_ExternalData_15[[#Headers],[11]])</f>
        <v>0</v>
      </c>
      <c r="P135" s="10">
        <f>SUMIFS(IsQList,IsIList,Table_ExternalData_15[[#This Row],[item_key]],IsITypeList,Table_ExternalData_15[[#This Row],[IType]],IsDList,Table_ExternalData_15[[#Headers],[12]])</f>
        <v>0</v>
      </c>
      <c r="Q135" s="10">
        <f>SUMIFS(IsQList,IsIList,Table_ExternalData_15[[#This Row],[item_key]],IsITypeList,Table_ExternalData_15[[#This Row],[IType]],IsDList,Table_ExternalData_15[[#Headers],[13]])</f>
        <v>0</v>
      </c>
      <c r="R135" s="10">
        <f>SUMIFS(IsQList,IsIList,Table_ExternalData_15[[#This Row],[item_key]],IsITypeList,Table_ExternalData_15[[#This Row],[IType]],IsDList,Table_ExternalData_15[[#Headers],[14]])</f>
        <v>0</v>
      </c>
      <c r="S135" s="10">
        <f>SUMIFS(IsQList,IsIList,Table_ExternalData_15[[#This Row],[item_key]],IsITypeList,Table_ExternalData_15[[#This Row],[IType]],IsDList,Table_ExternalData_15[[#Headers],[15]])</f>
        <v>0</v>
      </c>
      <c r="T135" s="10">
        <f>SUMIFS(IsQList,IsIList,Table_ExternalData_15[[#This Row],[item_key]],IsITypeList,Table_ExternalData_15[[#This Row],[IType]],IsDList,Table_ExternalData_15[[#Headers],[16]])</f>
        <v>0</v>
      </c>
      <c r="U135" s="10">
        <f>SUMIFS(IsQList,IsIList,Table_ExternalData_15[[#This Row],[item_key]],IsITypeList,Table_ExternalData_15[[#This Row],[IType]],IsDList,Table_ExternalData_15[[#Headers],[17]])</f>
        <v>0</v>
      </c>
      <c r="V135" s="10">
        <f>SUMIFS(IsQList,IsIList,Table_ExternalData_15[[#This Row],[item_key]],IsITypeList,Table_ExternalData_15[[#This Row],[IType]],IsDList,Table_ExternalData_15[[#Headers],[18]])</f>
        <v>0</v>
      </c>
      <c r="W135" s="10">
        <f>SUMIFS(IsQList,IsIList,Table_ExternalData_15[[#This Row],[item_key]],IsITypeList,Table_ExternalData_15[[#This Row],[IType]],IsDList,Table_ExternalData_15[[#Headers],[19]])</f>
        <v>0</v>
      </c>
      <c r="X135" s="10">
        <f>SUMIFS(IsQList,IsIList,Table_ExternalData_15[[#This Row],[item_key]],IsITypeList,Table_ExternalData_15[[#This Row],[IType]],IsDList,Table_ExternalData_15[[#Headers],[20]])</f>
        <v>0</v>
      </c>
      <c r="Y135" s="10">
        <f>SUMIFS(IsQList,IsIList,Table_ExternalData_15[[#This Row],[item_key]],IsITypeList,Table_ExternalData_15[[#This Row],[IType]],IsDList,Table_ExternalData_15[[#Headers],[21]])</f>
        <v>0</v>
      </c>
      <c r="Z135" s="10">
        <f>SUMIFS(IsQList,IsIList,Table_ExternalData_15[[#This Row],[item_key]],IsITypeList,Table_ExternalData_15[[#This Row],[IType]],IsDList,Table_ExternalData_15[[#Headers],[22]])</f>
        <v>0</v>
      </c>
      <c r="AA135" s="10">
        <f>SUMIFS(IsQList,IsIList,Table_ExternalData_15[[#This Row],[item_key]],IsITypeList,Table_ExternalData_15[[#This Row],[IType]],IsDList,Table_ExternalData_15[[#Headers],[23]])</f>
        <v>0</v>
      </c>
      <c r="AB135" s="10">
        <f>SUMIFS(IsQList,IsIList,Table_ExternalData_15[[#This Row],[item_key]],IsITypeList,Table_ExternalData_15[[#This Row],[IType]],IsDList,Table_ExternalData_15[[#Headers],[24]])</f>
        <v>0</v>
      </c>
      <c r="AC135" s="10">
        <f>SUMIFS(IsQList,IsIList,Table_ExternalData_15[[#This Row],[item_key]],IsITypeList,Table_ExternalData_15[[#This Row],[IType]],IsDList,Table_ExternalData_15[[#Headers],[25]])</f>
        <v>0</v>
      </c>
      <c r="AD135" s="10">
        <f>SUMIFS(IsQList,IsIList,Table_ExternalData_15[[#This Row],[item_key]],IsITypeList,Table_ExternalData_15[[#This Row],[IType]],IsDList,Table_ExternalData_15[[#Headers],[26]])</f>
        <v>0</v>
      </c>
      <c r="AE135" s="10">
        <f>SUMIFS(IsQList,IsIList,Table_ExternalData_15[[#This Row],[item_key]],IsITypeList,Table_ExternalData_15[[#This Row],[IType]],IsDList,Table_ExternalData_15[[#Headers],[27]])</f>
        <v>0</v>
      </c>
      <c r="AF135" s="10">
        <f>SUMIFS(IsQList,IsIList,Table_ExternalData_15[[#This Row],[item_key]],IsITypeList,Table_ExternalData_15[[#This Row],[IType]],IsDList,Table_ExternalData_15[[#Headers],[28]])</f>
        <v>1</v>
      </c>
      <c r="AG135" s="10">
        <f>SUMIFS(IsQList,IsIList,Table_ExternalData_15[[#This Row],[item_key]],IsITypeList,Table_ExternalData_15[[#This Row],[IType]],IsDList,Table_ExternalData_15[[#Headers],[29]])</f>
        <v>76</v>
      </c>
      <c r="AH135" s="10">
        <f>SUMIFS(IsQList,IsIList,Table_ExternalData_15[[#This Row],[item_key]],IsITypeList,Table_ExternalData_15[[#This Row],[IType]],IsDList,Table_ExternalData_15[[#Headers],[30]])</f>
        <v>0</v>
      </c>
      <c r="AI135" s="10">
        <f>SUMIFS(IsQList,IsIList,Table_ExternalData_15[[#This Row],[item_key]],IsITypeList,Table_ExternalData_15[[#This Row],[IType]],IsDList,Table_ExternalData_15[[#Headers],[31]])</f>
        <v>10</v>
      </c>
      <c r="AJ135" s="10">
        <f>SUM(Table_ExternalData_15[[#This Row],[1]:[31]])</f>
        <v>181</v>
      </c>
    </row>
    <row r="136" spans="1:36">
      <c r="A136" s="1" t="s">
        <v>141</v>
      </c>
      <c r="B136" s="1" t="s">
        <v>707</v>
      </c>
      <c r="C136" s="1" t="s">
        <v>708</v>
      </c>
      <c r="D136" s="11" t="s">
        <v>2046</v>
      </c>
      <c r="E136" s="10">
        <f>SUMIFS(IsQList,IsIList,Table_ExternalData_15[[#This Row],[item_key]],IsITypeList,Table_ExternalData_15[[#This Row],[IType]],IsDList,Table_ExternalData_15[[#Headers],[1]])</f>
        <v>1</v>
      </c>
      <c r="F136" s="10">
        <f>SUMIFS(IsQList,IsIList,Table_ExternalData_15[[#This Row],[item_key]],IsITypeList,Table_ExternalData_15[[#This Row],[IType]],IsDList,Table_ExternalData_15[[#Headers],[2]])</f>
        <v>0</v>
      </c>
      <c r="G136" s="10">
        <f>SUMIFS(IsQList,IsIList,Table_ExternalData_15[[#This Row],[item_key]],IsITypeList,Table_ExternalData_15[[#This Row],[IType]],IsDList,Table_ExternalData_15[[#Headers],[3]])</f>
        <v>0</v>
      </c>
      <c r="H136" s="10">
        <f>SUMIFS(IsQList,IsIList,Table_ExternalData_15[[#This Row],[item_key]],IsITypeList,Table_ExternalData_15[[#This Row],[IType]],IsDList,Table_ExternalData_15[[#Headers],[4]])</f>
        <v>70</v>
      </c>
      <c r="I136" s="10">
        <f>SUMIFS(IsQList,IsIList,Table_ExternalData_15[[#This Row],[item_key]],IsITypeList,Table_ExternalData_15[[#This Row],[IType]],IsDList,Table_ExternalData_15[[#Headers],[5]])</f>
        <v>0</v>
      </c>
      <c r="J136" s="10">
        <f>SUMIFS(IsQList,IsIList,Table_ExternalData_15[[#This Row],[item_key]],IsITypeList,Table_ExternalData_15[[#This Row],[IType]],IsDList,Table_ExternalData_15[[#Headers],[6]])</f>
        <v>23</v>
      </c>
      <c r="K136" s="10">
        <f>SUMIFS(IsQList,IsIList,Table_ExternalData_15[[#This Row],[item_key]],IsITypeList,Table_ExternalData_15[[#This Row],[IType]],IsDList,Table_ExternalData_15[[#Headers],[7]])</f>
        <v>0</v>
      </c>
      <c r="L136" s="10">
        <f>SUMIFS(IsQList,IsIList,Table_ExternalData_15[[#This Row],[item_key]],IsITypeList,Table_ExternalData_15[[#This Row],[IType]],IsDList,Table_ExternalData_15[[#Headers],[8]])</f>
        <v>0</v>
      </c>
      <c r="M136" s="10">
        <f>SUMIFS(IsQList,IsIList,Table_ExternalData_15[[#This Row],[item_key]],IsITypeList,Table_ExternalData_15[[#This Row],[IType]],IsDList,Table_ExternalData_15[[#Headers],[9]])</f>
        <v>0</v>
      </c>
      <c r="N136" s="10">
        <f>SUMIFS(IsQList,IsIList,Table_ExternalData_15[[#This Row],[item_key]],IsITypeList,Table_ExternalData_15[[#This Row],[IType]],IsDList,Table_ExternalData_15[[#Headers],[10]])</f>
        <v>0</v>
      </c>
      <c r="O136" s="10">
        <f>SUMIFS(IsQList,IsIList,Table_ExternalData_15[[#This Row],[item_key]],IsITypeList,Table_ExternalData_15[[#This Row],[IType]],IsDList,Table_ExternalData_15[[#Headers],[11]])</f>
        <v>0</v>
      </c>
      <c r="P136" s="10">
        <f>SUMIFS(IsQList,IsIList,Table_ExternalData_15[[#This Row],[item_key]],IsITypeList,Table_ExternalData_15[[#This Row],[IType]],IsDList,Table_ExternalData_15[[#Headers],[12]])</f>
        <v>0</v>
      </c>
      <c r="Q136" s="10">
        <f>SUMIFS(IsQList,IsIList,Table_ExternalData_15[[#This Row],[item_key]],IsITypeList,Table_ExternalData_15[[#This Row],[IType]],IsDList,Table_ExternalData_15[[#Headers],[13]])</f>
        <v>0</v>
      </c>
      <c r="R136" s="10">
        <f>SUMIFS(IsQList,IsIList,Table_ExternalData_15[[#This Row],[item_key]],IsITypeList,Table_ExternalData_15[[#This Row],[IType]],IsDList,Table_ExternalData_15[[#Headers],[14]])</f>
        <v>0</v>
      </c>
      <c r="S136" s="10">
        <f>SUMIFS(IsQList,IsIList,Table_ExternalData_15[[#This Row],[item_key]],IsITypeList,Table_ExternalData_15[[#This Row],[IType]],IsDList,Table_ExternalData_15[[#Headers],[15]])</f>
        <v>0</v>
      </c>
      <c r="T136" s="10">
        <f>SUMIFS(IsQList,IsIList,Table_ExternalData_15[[#This Row],[item_key]],IsITypeList,Table_ExternalData_15[[#This Row],[IType]],IsDList,Table_ExternalData_15[[#Headers],[16]])</f>
        <v>0</v>
      </c>
      <c r="U136" s="10">
        <f>SUMIFS(IsQList,IsIList,Table_ExternalData_15[[#This Row],[item_key]],IsITypeList,Table_ExternalData_15[[#This Row],[IType]],IsDList,Table_ExternalData_15[[#Headers],[17]])</f>
        <v>0</v>
      </c>
      <c r="V136" s="10">
        <f>SUMIFS(IsQList,IsIList,Table_ExternalData_15[[#This Row],[item_key]],IsITypeList,Table_ExternalData_15[[#This Row],[IType]],IsDList,Table_ExternalData_15[[#Headers],[18]])</f>
        <v>0</v>
      </c>
      <c r="W136" s="10">
        <f>SUMIFS(IsQList,IsIList,Table_ExternalData_15[[#This Row],[item_key]],IsITypeList,Table_ExternalData_15[[#This Row],[IType]],IsDList,Table_ExternalData_15[[#Headers],[19]])</f>
        <v>0</v>
      </c>
      <c r="X136" s="10">
        <f>SUMIFS(IsQList,IsIList,Table_ExternalData_15[[#This Row],[item_key]],IsITypeList,Table_ExternalData_15[[#This Row],[IType]],IsDList,Table_ExternalData_15[[#Headers],[20]])</f>
        <v>0</v>
      </c>
      <c r="Y136" s="10">
        <f>SUMIFS(IsQList,IsIList,Table_ExternalData_15[[#This Row],[item_key]],IsITypeList,Table_ExternalData_15[[#This Row],[IType]],IsDList,Table_ExternalData_15[[#Headers],[21]])</f>
        <v>0</v>
      </c>
      <c r="Z136" s="10">
        <f>SUMIFS(IsQList,IsIList,Table_ExternalData_15[[#This Row],[item_key]],IsITypeList,Table_ExternalData_15[[#This Row],[IType]],IsDList,Table_ExternalData_15[[#Headers],[22]])</f>
        <v>0</v>
      </c>
      <c r="AA136" s="10">
        <f>SUMIFS(IsQList,IsIList,Table_ExternalData_15[[#This Row],[item_key]],IsITypeList,Table_ExternalData_15[[#This Row],[IType]],IsDList,Table_ExternalData_15[[#Headers],[23]])</f>
        <v>0</v>
      </c>
      <c r="AB136" s="10">
        <f>SUMIFS(IsQList,IsIList,Table_ExternalData_15[[#This Row],[item_key]],IsITypeList,Table_ExternalData_15[[#This Row],[IType]],IsDList,Table_ExternalData_15[[#Headers],[24]])</f>
        <v>0</v>
      </c>
      <c r="AC136" s="10">
        <f>SUMIFS(IsQList,IsIList,Table_ExternalData_15[[#This Row],[item_key]],IsITypeList,Table_ExternalData_15[[#This Row],[IType]],IsDList,Table_ExternalData_15[[#Headers],[25]])</f>
        <v>0</v>
      </c>
      <c r="AD136" s="10">
        <f>SUMIFS(IsQList,IsIList,Table_ExternalData_15[[#This Row],[item_key]],IsITypeList,Table_ExternalData_15[[#This Row],[IType]],IsDList,Table_ExternalData_15[[#Headers],[26]])</f>
        <v>0</v>
      </c>
      <c r="AE136" s="10">
        <f>SUMIFS(IsQList,IsIList,Table_ExternalData_15[[#This Row],[item_key]],IsITypeList,Table_ExternalData_15[[#This Row],[IType]],IsDList,Table_ExternalData_15[[#Headers],[27]])</f>
        <v>0</v>
      </c>
      <c r="AF136" s="10">
        <f>SUMIFS(IsQList,IsIList,Table_ExternalData_15[[#This Row],[item_key]],IsITypeList,Table_ExternalData_15[[#This Row],[IType]],IsDList,Table_ExternalData_15[[#Headers],[28]])</f>
        <v>1</v>
      </c>
      <c r="AG136" s="10">
        <f>SUMIFS(IsQList,IsIList,Table_ExternalData_15[[#This Row],[item_key]],IsITypeList,Table_ExternalData_15[[#This Row],[IType]],IsDList,Table_ExternalData_15[[#Headers],[29]])</f>
        <v>76</v>
      </c>
      <c r="AH136" s="10">
        <f>SUMIFS(IsQList,IsIList,Table_ExternalData_15[[#This Row],[item_key]],IsITypeList,Table_ExternalData_15[[#This Row],[IType]],IsDList,Table_ExternalData_15[[#Headers],[30]])</f>
        <v>0</v>
      </c>
      <c r="AI136" s="10">
        <f>SUMIFS(IsQList,IsIList,Table_ExternalData_15[[#This Row],[item_key]],IsITypeList,Table_ExternalData_15[[#This Row],[IType]],IsDList,Table_ExternalData_15[[#Headers],[31]])</f>
        <v>10</v>
      </c>
      <c r="AJ136" s="10">
        <f>SUM(Table_ExternalData_15[[#This Row],[1]:[31]])</f>
        <v>181</v>
      </c>
    </row>
    <row r="137" spans="1:36">
      <c r="A137" s="1" t="s">
        <v>295</v>
      </c>
      <c r="B137" s="1" t="s">
        <v>1290</v>
      </c>
      <c r="C137" s="1" t="s">
        <v>1068</v>
      </c>
      <c r="D137" s="11" t="s">
        <v>2046</v>
      </c>
      <c r="E137" s="10">
        <f>SUMIFS(IsQList,IsIList,Table_ExternalData_15[[#This Row],[item_key]],IsITypeList,Table_ExternalData_15[[#This Row],[IType]],IsDList,Table_ExternalData_15[[#Headers],[1]])</f>
        <v>1</v>
      </c>
      <c r="F137" s="10">
        <f>SUMIFS(IsQList,IsIList,Table_ExternalData_15[[#This Row],[item_key]],IsITypeList,Table_ExternalData_15[[#This Row],[IType]],IsDList,Table_ExternalData_15[[#Headers],[2]])</f>
        <v>0</v>
      </c>
      <c r="G137" s="10">
        <f>SUMIFS(IsQList,IsIList,Table_ExternalData_15[[#This Row],[item_key]],IsITypeList,Table_ExternalData_15[[#This Row],[IType]],IsDList,Table_ExternalData_15[[#Headers],[3]])</f>
        <v>0</v>
      </c>
      <c r="H137" s="10">
        <f>SUMIFS(IsQList,IsIList,Table_ExternalData_15[[#This Row],[item_key]],IsITypeList,Table_ExternalData_15[[#This Row],[IType]],IsDList,Table_ExternalData_15[[#Headers],[4]])</f>
        <v>70</v>
      </c>
      <c r="I137" s="10">
        <f>SUMIFS(IsQList,IsIList,Table_ExternalData_15[[#This Row],[item_key]],IsITypeList,Table_ExternalData_15[[#This Row],[IType]],IsDList,Table_ExternalData_15[[#Headers],[5]])</f>
        <v>0</v>
      </c>
      <c r="J137" s="10">
        <f>SUMIFS(IsQList,IsIList,Table_ExternalData_15[[#This Row],[item_key]],IsITypeList,Table_ExternalData_15[[#This Row],[IType]],IsDList,Table_ExternalData_15[[#Headers],[6]])</f>
        <v>23</v>
      </c>
      <c r="K137" s="10">
        <f>SUMIFS(IsQList,IsIList,Table_ExternalData_15[[#This Row],[item_key]],IsITypeList,Table_ExternalData_15[[#This Row],[IType]],IsDList,Table_ExternalData_15[[#Headers],[7]])</f>
        <v>0</v>
      </c>
      <c r="L137" s="10">
        <f>SUMIFS(IsQList,IsIList,Table_ExternalData_15[[#This Row],[item_key]],IsITypeList,Table_ExternalData_15[[#This Row],[IType]],IsDList,Table_ExternalData_15[[#Headers],[8]])</f>
        <v>0</v>
      </c>
      <c r="M137" s="10">
        <f>SUMIFS(IsQList,IsIList,Table_ExternalData_15[[#This Row],[item_key]],IsITypeList,Table_ExternalData_15[[#This Row],[IType]],IsDList,Table_ExternalData_15[[#Headers],[9]])</f>
        <v>0</v>
      </c>
      <c r="N137" s="10">
        <f>SUMIFS(IsQList,IsIList,Table_ExternalData_15[[#This Row],[item_key]],IsITypeList,Table_ExternalData_15[[#This Row],[IType]],IsDList,Table_ExternalData_15[[#Headers],[10]])</f>
        <v>0</v>
      </c>
      <c r="O137" s="10">
        <f>SUMIFS(IsQList,IsIList,Table_ExternalData_15[[#This Row],[item_key]],IsITypeList,Table_ExternalData_15[[#This Row],[IType]],IsDList,Table_ExternalData_15[[#Headers],[11]])</f>
        <v>0</v>
      </c>
      <c r="P137" s="10">
        <f>SUMIFS(IsQList,IsIList,Table_ExternalData_15[[#This Row],[item_key]],IsITypeList,Table_ExternalData_15[[#This Row],[IType]],IsDList,Table_ExternalData_15[[#Headers],[12]])</f>
        <v>0</v>
      </c>
      <c r="Q137" s="10">
        <f>SUMIFS(IsQList,IsIList,Table_ExternalData_15[[#This Row],[item_key]],IsITypeList,Table_ExternalData_15[[#This Row],[IType]],IsDList,Table_ExternalData_15[[#Headers],[13]])</f>
        <v>0</v>
      </c>
      <c r="R137" s="10">
        <f>SUMIFS(IsQList,IsIList,Table_ExternalData_15[[#This Row],[item_key]],IsITypeList,Table_ExternalData_15[[#This Row],[IType]],IsDList,Table_ExternalData_15[[#Headers],[14]])</f>
        <v>0</v>
      </c>
      <c r="S137" s="10">
        <f>SUMIFS(IsQList,IsIList,Table_ExternalData_15[[#This Row],[item_key]],IsITypeList,Table_ExternalData_15[[#This Row],[IType]],IsDList,Table_ExternalData_15[[#Headers],[15]])</f>
        <v>0</v>
      </c>
      <c r="T137" s="10">
        <f>SUMIFS(IsQList,IsIList,Table_ExternalData_15[[#This Row],[item_key]],IsITypeList,Table_ExternalData_15[[#This Row],[IType]],IsDList,Table_ExternalData_15[[#Headers],[16]])</f>
        <v>0</v>
      </c>
      <c r="U137" s="10">
        <f>SUMIFS(IsQList,IsIList,Table_ExternalData_15[[#This Row],[item_key]],IsITypeList,Table_ExternalData_15[[#This Row],[IType]],IsDList,Table_ExternalData_15[[#Headers],[17]])</f>
        <v>0</v>
      </c>
      <c r="V137" s="10">
        <f>SUMIFS(IsQList,IsIList,Table_ExternalData_15[[#This Row],[item_key]],IsITypeList,Table_ExternalData_15[[#This Row],[IType]],IsDList,Table_ExternalData_15[[#Headers],[18]])</f>
        <v>0</v>
      </c>
      <c r="W137" s="10">
        <f>SUMIFS(IsQList,IsIList,Table_ExternalData_15[[#This Row],[item_key]],IsITypeList,Table_ExternalData_15[[#This Row],[IType]],IsDList,Table_ExternalData_15[[#Headers],[19]])</f>
        <v>0</v>
      </c>
      <c r="X137" s="10">
        <f>SUMIFS(IsQList,IsIList,Table_ExternalData_15[[#This Row],[item_key]],IsITypeList,Table_ExternalData_15[[#This Row],[IType]],IsDList,Table_ExternalData_15[[#Headers],[20]])</f>
        <v>0</v>
      </c>
      <c r="Y137" s="10">
        <f>SUMIFS(IsQList,IsIList,Table_ExternalData_15[[#This Row],[item_key]],IsITypeList,Table_ExternalData_15[[#This Row],[IType]],IsDList,Table_ExternalData_15[[#Headers],[21]])</f>
        <v>0</v>
      </c>
      <c r="Z137" s="10">
        <f>SUMIFS(IsQList,IsIList,Table_ExternalData_15[[#This Row],[item_key]],IsITypeList,Table_ExternalData_15[[#This Row],[IType]],IsDList,Table_ExternalData_15[[#Headers],[22]])</f>
        <v>0</v>
      </c>
      <c r="AA137" s="10">
        <f>SUMIFS(IsQList,IsIList,Table_ExternalData_15[[#This Row],[item_key]],IsITypeList,Table_ExternalData_15[[#This Row],[IType]],IsDList,Table_ExternalData_15[[#Headers],[23]])</f>
        <v>0</v>
      </c>
      <c r="AB137" s="10">
        <f>SUMIFS(IsQList,IsIList,Table_ExternalData_15[[#This Row],[item_key]],IsITypeList,Table_ExternalData_15[[#This Row],[IType]],IsDList,Table_ExternalData_15[[#Headers],[24]])</f>
        <v>0</v>
      </c>
      <c r="AC137" s="10">
        <f>SUMIFS(IsQList,IsIList,Table_ExternalData_15[[#This Row],[item_key]],IsITypeList,Table_ExternalData_15[[#This Row],[IType]],IsDList,Table_ExternalData_15[[#Headers],[25]])</f>
        <v>0</v>
      </c>
      <c r="AD137" s="10">
        <f>SUMIFS(IsQList,IsIList,Table_ExternalData_15[[#This Row],[item_key]],IsITypeList,Table_ExternalData_15[[#This Row],[IType]],IsDList,Table_ExternalData_15[[#Headers],[26]])</f>
        <v>0</v>
      </c>
      <c r="AE137" s="10">
        <f>SUMIFS(IsQList,IsIList,Table_ExternalData_15[[#This Row],[item_key]],IsITypeList,Table_ExternalData_15[[#This Row],[IType]],IsDList,Table_ExternalData_15[[#Headers],[27]])</f>
        <v>0</v>
      </c>
      <c r="AF137" s="10">
        <f>SUMIFS(IsQList,IsIList,Table_ExternalData_15[[#This Row],[item_key]],IsITypeList,Table_ExternalData_15[[#This Row],[IType]],IsDList,Table_ExternalData_15[[#Headers],[28]])</f>
        <v>1</v>
      </c>
      <c r="AG137" s="10">
        <f>SUMIFS(IsQList,IsIList,Table_ExternalData_15[[#This Row],[item_key]],IsITypeList,Table_ExternalData_15[[#This Row],[IType]],IsDList,Table_ExternalData_15[[#Headers],[29]])</f>
        <v>76</v>
      </c>
      <c r="AH137" s="10">
        <f>SUMIFS(IsQList,IsIList,Table_ExternalData_15[[#This Row],[item_key]],IsITypeList,Table_ExternalData_15[[#This Row],[IType]],IsDList,Table_ExternalData_15[[#Headers],[30]])</f>
        <v>0</v>
      </c>
      <c r="AI137" s="10">
        <f>SUMIFS(IsQList,IsIList,Table_ExternalData_15[[#This Row],[item_key]],IsITypeList,Table_ExternalData_15[[#This Row],[IType]],IsDList,Table_ExternalData_15[[#Headers],[31]])</f>
        <v>10</v>
      </c>
      <c r="AJ137" s="10">
        <f>SUM(Table_ExternalData_15[[#This Row],[1]:[31]])</f>
        <v>181</v>
      </c>
    </row>
    <row r="138" spans="1:36">
      <c r="A138" s="1" t="s">
        <v>1750</v>
      </c>
      <c r="B138" s="1" t="s">
        <v>1847</v>
      </c>
      <c r="C138" s="1" t="s">
        <v>1848</v>
      </c>
      <c r="D138" s="11" t="s">
        <v>2046</v>
      </c>
      <c r="E138" s="10">
        <f>SUMIFS(IsQList,IsIList,Table_ExternalData_15[[#This Row],[item_key]],IsITypeList,Table_ExternalData_15[[#This Row],[IType]],IsDList,Table_ExternalData_15[[#Headers],[1]])</f>
        <v>1</v>
      </c>
      <c r="F138" s="10">
        <f>SUMIFS(IsQList,IsIList,Table_ExternalData_15[[#This Row],[item_key]],IsITypeList,Table_ExternalData_15[[#This Row],[IType]],IsDList,Table_ExternalData_15[[#Headers],[2]])</f>
        <v>0</v>
      </c>
      <c r="G138" s="10">
        <f>SUMIFS(IsQList,IsIList,Table_ExternalData_15[[#This Row],[item_key]],IsITypeList,Table_ExternalData_15[[#This Row],[IType]],IsDList,Table_ExternalData_15[[#Headers],[3]])</f>
        <v>0</v>
      </c>
      <c r="H138" s="10">
        <f>SUMIFS(IsQList,IsIList,Table_ExternalData_15[[#This Row],[item_key]],IsITypeList,Table_ExternalData_15[[#This Row],[IType]],IsDList,Table_ExternalData_15[[#Headers],[4]])</f>
        <v>70</v>
      </c>
      <c r="I138" s="10">
        <f>SUMIFS(IsQList,IsIList,Table_ExternalData_15[[#This Row],[item_key]],IsITypeList,Table_ExternalData_15[[#This Row],[IType]],IsDList,Table_ExternalData_15[[#Headers],[5]])</f>
        <v>0</v>
      </c>
      <c r="J138" s="10">
        <f>SUMIFS(IsQList,IsIList,Table_ExternalData_15[[#This Row],[item_key]],IsITypeList,Table_ExternalData_15[[#This Row],[IType]],IsDList,Table_ExternalData_15[[#Headers],[6]])</f>
        <v>23</v>
      </c>
      <c r="K138" s="10">
        <f>SUMIFS(IsQList,IsIList,Table_ExternalData_15[[#This Row],[item_key]],IsITypeList,Table_ExternalData_15[[#This Row],[IType]],IsDList,Table_ExternalData_15[[#Headers],[7]])</f>
        <v>0</v>
      </c>
      <c r="L138" s="10">
        <f>SUMIFS(IsQList,IsIList,Table_ExternalData_15[[#This Row],[item_key]],IsITypeList,Table_ExternalData_15[[#This Row],[IType]],IsDList,Table_ExternalData_15[[#Headers],[8]])</f>
        <v>0</v>
      </c>
      <c r="M138" s="10">
        <f>SUMIFS(IsQList,IsIList,Table_ExternalData_15[[#This Row],[item_key]],IsITypeList,Table_ExternalData_15[[#This Row],[IType]],IsDList,Table_ExternalData_15[[#Headers],[9]])</f>
        <v>0</v>
      </c>
      <c r="N138" s="10">
        <f>SUMIFS(IsQList,IsIList,Table_ExternalData_15[[#This Row],[item_key]],IsITypeList,Table_ExternalData_15[[#This Row],[IType]],IsDList,Table_ExternalData_15[[#Headers],[10]])</f>
        <v>0</v>
      </c>
      <c r="O138" s="10">
        <f>SUMIFS(IsQList,IsIList,Table_ExternalData_15[[#This Row],[item_key]],IsITypeList,Table_ExternalData_15[[#This Row],[IType]],IsDList,Table_ExternalData_15[[#Headers],[11]])</f>
        <v>0</v>
      </c>
      <c r="P138" s="10">
        <f>SUMIFS(IsQList,IsIList,Table_ExternalData_15[[#This Row],[item_key]],IsITypeList,Table_ExternalData_15[[#This Row],[IType]],IsDList,Table_ExternalData_15[[#Headers],[12]])</f>
        <v>0</v>
      </c>
      <c r="Q138" s="10">
        <f>SUMIFS(IsQList,IsIList,Table_ExternalData_15[[#This Row],[item_key]],IsITypeList,Table_ExternalData_15[[#This Row],[IType]],IsDList,Table_ExternalData_15[[#Headers],[13]])</f>
        <v>0</v>
      </c>
      <c r="R138" s="10">
        <f>SUMIFS(IsQList,IsIList,Table_ExternalData_15[[#This Row],[item_key]],IsITypeList,Table_ExternalData_15[[#This Row],[IType]],IsDList,Table_ExternalData_15[[#Headers],[14]])</f>
        <v>0</v>
      </c>
      <c r="S138" s="10">
        <f>SUMIFS(IsQList,IsIList,Table_ExternalData_15[[#This Row],[item_key]],IsITypeList,Table_ExternalData_15[[#This Row],[IType]],IsDList,Table_ExternalData_15[[#Headers],[15]])</f>
        <v>0</v>
      </c>
      <c r="T138" s="10">
        <f>SUMIFS(IsQList,IsIList,Table_ExternalData_15[[#This Row],[item_key]],IsITypeList,Table_ExternalData_15[[#This Row],[IType]],IsDList,Table_ExternalData_15[[#Headers],[16]])</f>
        <v>0</v>
      </c>
      <c r="U138" s="10">
        <f>SUMIFS(IsQList,IsIList,Table_ExternalData_15[[#This Row],[item_key]],IsITypeList,Table_ExternalData_15[[#This Row],[IType]],IsDList,Table_ExternalData_15[[#Headers],[17]])</f>
        <v>0</v>
      </c>
      <c r="V138" s="10">
        <f>SUMIFS(IsQList,IsIList,Table_ExternalData_15[[#This Row],[item_key]],IsITypeList,Table_ExternalData_15[[#This Row],[IType]],IsDList,Table_ExternalData_15[[#Headers],[18]])</f>
        <v>0</v>
      </c>
      <c r="W138" s="10">
        <f>SUMIFS(IsQList,IsIList,Table_ExternalData_15[[#This Row],[item_key]],IsITypeList,Table_ExternalData_15[[#This Row],[IType]],IsDList,Table_ExternalData_15[[#Headers],[19]])</f>
        <v>0</v>
      </c>
      <c r="X138" s="10">
        <f>SUMIFS(IsQList,IsIList,Table_ExternalData_15[[#This Row],[item_key]],IsITypeList,Table_ExternalData_15[[#This Row],[IType]],IsDList,Table_ExternalData_15[[#Headers],[20]])</f>
        <v>0</v>
      </c>
      <c r="Y138" s="10">
        <f>SUMIFS(IsQList,IsIList,Table_ExternalData_15[[#This Row],[item_key]],IsITypeList,Table_ExternalData_15[[#This Row],[IType]],IsDList,Table_ExternalData_15[[#Headers],[21]])</f>
        <v>0</v>
      </c>
      <c r="Z138" s="10">
        <f>SUMIFS(IsQList,IsIList,Table_ExternalData_15[[#This Row],[item_key]],IsITypeList,Table_ExternalData_15[[#This Row],[IType]],IsDList,Table_ExternalData_15[[#Headers],[22]])</f>
        <v>0</v>
      </c>
      <c r="AA138" s="10">
        <f>SUMIFS(IsQList,IsIList,Table_ExternalData_15[[#This Row],[item_key]],IsITypeList,Table_ExternalData_15[[#This Row],[IType]],IsDList,Table_ExternalData_15[[#Headers],[23]])</f>
        <v>0</v>
      </c>
      <c r="AB138" s="10">
        <f>SUMIFS(IsQList,IsIList,Table_ExternalData_15[[#This Row],[item_key]],IsITypeList,Table_ExternalData_15[[#This Row],[IType]],IsDList,Table_ExternalData_15[[#Headers],[24]])</f>
        <v>0</v>
      </c>
      <c r="AC138" s="10">
        <f>SUMIFS(IsQList,IsIList,Table_ExternalData_15[[#This Row],[item_key]],IsITypeList,Table_ExternalData_15[[#This Row],[IType]],IsDList,Table_ExternalData_15[[#Headers],[25]])</f>
        <v>0</v>
      </c>
      <c r="AD138" s="10">
        <f>SUMIFS(IsQList,IsIList,Table_ExternalData_15[[#This Row],[item_key]],IsITypeList,Table_ExternalData_15[[#This Row],[IType]],IsDList,Table_ExternalData_15[[#Headers],[26]])</f>
        <v>0</v>
      </c>
      <c r="AE138" s="10">
        <f>SUMIFS(IsQList,IsIList,Table_ExternalData_15[[#This Row],[item_key]],IsITypeList,Table_ExternalData_15[[#This Row],[IType]],IsDList,Table_ExternalData_15[[#Headers],[27]])</f>
        <v>0</v>
      </c>
      <c r="AF138" s="10">
        <f>SUMIFS(IsQList,IsIList,Table_ExternalData_15[[#This Row],[item_key]],IsITypeList,Table_ExternalData_15[[#This Row],[IType]],IsDList,Table_ExternalData_15[[#Headers],[28]])</f>
        <v>1</v>
      </c>
      <c r="AG138" s="10">
        <f>SUMIFS(IsQList,IsIList,Table_ExternalData_15[[#This Row],[item_key]],IsITypeList,Table_ExternalData_15[[#This Row],[IType]],IsDList,Table_ExternalData_15[[#Headers],[29]])</f>
        <v>76</v>
      </c>
      <c r="AH138" s="10">
        <f>SUMIFS(IsQList,IsIList,Table_ExternalData_15[[#This Row],[item_key]],IsITypeList,Table_ExternalData_15[[#This Row],[IType]],IsDList,Table_ExternalData_15[[#Headers],[30]])</f>
        <v>0</v>
      </c>
      <c r="AI138" s="10">
        <f>SUMIFS(IsQList,IsIList,Table_ExternalData_15[[#This Row],[item_key]],IsITypeList,Table_ExternalData_15[[#This Row],[IType]],IsDList,Table_ExternalData_15[[#Headers],[31]])</f>
        <v>10</v>
      </c>
      <c r="AJ138" s="10">
        <f>SUM(Table_ExternalData_15[[#This Row],[1]:[31]])</f>
        <v>181</v>
      </c>
    </row>
    <row r="139" spans="1:36">
      <c r="A139" s="1" t="s">
        <v>1751</v>
      </c>
      <c r="B139" s="1" t="s">
        <v>1849</v>
      </c>
      <c r="C139" s="1" t="s">
        <v>1850</v>
      </c>
      <c r="D139" s="11" t="s">
        <v>2046</v>
      </c>
      <c r="E139" s="10">
        <f>SUMIFS(IsQList,IsIList,Table_ExternalData_15[[#This Row],[item_key]],IsITypeList,Table_ExternalData_15[[#This Row],[IType]],IsDList,Table_ExternalData_15[[#Headers],[1]])</f>
        <v>1</v>
      </c>
      <c r="F139" s="10">
        <f>SUMIFS(IsQList,IsIList,Table_ExternalData_15[[#This Row],[item_key]],IsITypeList,Table_ExternalData_15[[#This Row],[IType]],IsDList,Table_ExternalData_15[[#Headers],[2]])</f>
        <v>0</v>
      </c>
      <c r="G139" s="10">
        <f>SUMIFS(IsQList,IsIList,Table_ExternalData_15[[#This Row],[item_key]],IsITypeList,Table_ExternalData_15[[#This Row],[IType]],IsDList,Table_ExternalData_15[[#Headers],[3]])</f>
        <v>0</v>
      </c>
      <c r="H139" s="10">
        <f>SUMIFS(IsQList,IsIList,Table_ExternalData_15[[#This Row],[item_key]],IsITypeList,Table_ExternalData_15[[#This Row],[IType]],IsDList,Table_ExternalData_15[[#Headers],[4]])</f>
        <v>70</v>
      </c>
      <c r="I139" s="10">
        <f>SUMIFS(IsQList,IsIList,Table_ExternalData_15[[#This Row],[item_key]],IsITypeList,Table_ExternalData_15[[#This Row],[IType]],IsDList,Table_ExternalData_15[[#Headers],[5]])</f>
        <v>0</v>
      </c>
      <c r="J139" s="10">
        <f>SUMIFS(IsQList,IsIList,Table_ExternalData_15[[#This Row],[item_key]],IsITypeList,Table_ExternalData_15[[#This Row],[IType]],IsDList,Table_ExternalData_15[[#Headers],[6]])</f>
        <v>23</v>
      </c>
      <c r="K139" s="10">
        <f>SUMIFS(IsQList,IsIList,Table_ExternalData_15[[#This Row],[item_key]],IsITypeList,Table_ExternalData_15[[#This Row],[IType]],IsDList,Table_ExternalData_15[[#Headers],[7]])</f>
        <v>0</v>
      </c>
      <c r="L139" s="10">
        <f>SUMIFS(IsQList,IsIList,Table_ExternalData_15[[#This Row],[item_key]],IsITypeList,Table_ExternalData_15[[#This Row],[IType]],IsDList,Table_ExternalData_15[[#Headers],[8]])</f>
        <v>0</v>
      </c>
      <c r="M139" s="10">
        <f>SUMIFS(IsQList,IsIList,Table_ExternalData_15[[#This Row],[item_key]],IsITypeList,Table_ExternalData_15[[#This Row],[IType]],IsDList,Table_ExternalData_15[[#Headers],[9]])</f>
        <v>0</v>
      </c>
      <c r="N139" s="10">
        <f>SUMIFS(IsQList,IsIList,Table_ExternalData_15[[#This Row],[item_key]],IsITypeList,Table_ExternalData_15[[#This Row],[IType]],IsDList,Table_ExternalData_15[[#Headers],[10]])</f>
        <v>0</v>
      </c>
      <c r="O139" s="10">
        <f>SUMIFS(IsQList,IsIList,Table_ExternalData_15[[#This Row],[item_key]],IsITypeList,Table_ExternalData_15[[#This Row],[IType]],IsDList,Table_ExternalData_15[[#Headers],[11]])</f>
        <v>0</v>
      </c>
      <c r="P139" s="10">
        <f>SUMIFS(IsQList,IsIList,Table_ExternalData_15[[#This Row],[item_key]],IsITypeList,Table_ExternalData_15[[#This Row],[IType]],IsDList,Table_ExternalData_15[[#Headers],[12]])</f>
        <v>0</v>
      </c>
      <c r="Q139" s="10">
        <f>SUMIFS(IsQList,IsIList,Table_ExternalData_15[[#This Row],[item_key]],IsITypeList,Table_ExternalData_15[[#This Row],[IType]],IsDList,Table_ExternalData_15[[#Headers],[13]])</f>
        <v>0</v>
      </c>
      <c r="R139" s="10">
        <f>SUMIFS(IsQList,IsIList,Table_ExternalData_15[[#This Row],[item_key]],IsITypeList,Table_ExternalData_15[[#This Row],[IType]],IsDList,Table_ExternalData_15[[#Headers],[14]])</f>
        <v>0</v>
      </c>
      <c r="S139" s="10">
        <f>SUMIFS(IsQList,IsIList,Table_ExternalData_15[[#This Row],[item_key]],IsITypeList,Table_ExternalData_15[[#This Row],[IType]],IsDList,Table_ExternalData_15[[#Headers],[15]])</f>
        <v>0</v>
      </c>
      <c r="T139" s="10">
        <f>SUMIFS(IsQList,IsIList,Table_ExternalData_15[[#This Row],[item_key]],IsITypeList,Table_ExternalData_15[[#This Row],[IType]],IsDList,Table_ExternalData_15[[#Headers],[16]])</f>
        <v>0</v>
      </c>
      <c r="U139" s="10">
        <f>SUMIFS(IsQList,IsIList,Table_ExternalData_15[[#This Row],[item_key]],IsITypeList,Table_ExternalData_15[[#This Row],[IType]],IsDList,Table_ExternalData_15[[#Headers],[17]])</f>
        <v>0</v>
      </c>
      <c r="V139" s="10">
        <f>SUMIFS(IsQList,IsIList,Table_ExternalData_15[[#This Row],[item_key]],IsITypeList,Table_ExternalData_15[[#This Row],[IType]],IsDList,Table_ExternalData_15[[#Headers],[18]])</f>
        <v>0</v>
      </c>
      <c r="W139" s="10">
        <f>SUMIFS(IsQList,IsIList,Table_ExternalData_15[[#This Row],[item_key]],IsITypeList,Table_ExternalData_15[[#This Row],[IType]],IsDList,Table_ExternalData_15[[#Headers],[19]])</f>
        <v>0</v>
      </c>
      <c r="X139" s="10">
        <f>SUMIFS(IsQList,IsIList,Table_ExternalData_15[[#This Row],[item_key]],IsITypeList,Table_ExternalData_15[[#This Row],[IType]],IsDList,Table_ExternalData_15[[#Headers],[20]])</f>
        <v>0</v>
      </c>
      <c r="Y139" s="10">
        <f>SUMIFS(IsQList,IsIList,Table_ExternalData_15[[#This Row],[item_key]],IsITypeList,Table_ExternalData_15[[#This Row],[IType]],IsDList,Table_ExternalData_15[[#Headers],[21]])</f>
        <v>0</v>
      </c>
      <c r="Z139" s="10">
        <f>SUMIFS(IsQList,IsIList,Table_ExternalData_15[[#This Row],[item_key]],IsITypeList,Table_ExternalData_15[[#This Row],[IType]],IsDList,Table_ExternalData_15[[#Headers],[22]])</f>
        <v>0</v>
      </c>
      <c r="AA139" s="10">
        <f>SUMIFS(IsQList,IsIList,Table_ExternalData_15[[#This Row],[item_key]],IsITypeList,Table_ExternalData_15[[#This Row],[IType]],IsDList,Table_ExternalData_15[[#Headers],[23]])</f>
        <v>0</v>
      </c>
      <c r="AB139" s="10">
        <f>SUMIFS(IsQList,IsIList,Table_ExternalData_15[[#This Row],[item_key]],IsITypeList,Table_ExternalData_15[[#This Row],[IType]],IsDList,Table_ExternalData_15[[#Headers],[24]])</f>
        <v>0</v>
      </c>
      <c r="AC139" s="10">
        <f>SUMIFS(IsQList,IsIList,Table_ExternalData_15[[#This Row],[item_key]],IsITypeList,Table_ExternalData_15[[#This Row],[IType]],IsDList,Table_ExternalData_15[[#Headers],[25]])</f>
        <v>0</v>
      </c>
      <c r="AD139" s="10">
        <f>SUMIFS(IsQList,IsIList,Table_ExternalData_15[[#This Row],[item_key]],IsITypeList,Table_ExternalData_15[[#This Row],[IType]],IsDList,Table_ExternalData_15[[#Headers],[26]])</f>
        <v>0</v>
      </c>
      <c r="AE139" s="10">
        <f>SUMIFS(IsQList,IsIList,Table_ExternalData_15[[#This Row],[item_key]],IsITypeList,Table_ExternalData_15[[#This Row],[IType]],IsDList,Table_ExternalData_15[[#Headers],[27]])</f>
        <v>0</v>
      </c>
      <c r="AF139" s="10">
        <f>SUMIFS(IsQList,IsIList,Table_ExternalData_15[[#This Row],[item_key]],IsITypeList,Table_ExternalData_15[[#This Row],[IType]],IsDList,Table_ExternalData_15[[#Headers],[28]])</f>
        <v>1</v>
      </c>
      <c r="AG139" s="10">
        <f>SUMIFS(IsQList,IsIList,Table_ExternalData_15[[#This Row],[item_key]],IsITypeList,Table_ExternalData_15[[#This Row],[IType]],IsDList,Table_ExternalData_15[[#Headers],[29]])</f>
        <v>76</v>
      </c>
      <c r="AH139" s="10">
        <f>SUMIFS(IsQList,IsIList,Table_ExternalData_15[[#This Row],[item_key]],IsITypeList,Table_ExternalData_15[[#This Row],[IType]],IsDList,Table_ExternalData_15[[#Headers],[30]])</f>
        <v>0</v>
      </c>
      <c r="AI139" s="10">
        <f>SUMIFS(IsQList,IsIList,Table_ExternalData_15[[#This Row],[item_key]],IsITypeList,Table_ExternalData_15[[#This Row],[IType]],IsDList,Table_ExternalData_15[[#Headers],[31]])</f>
        <v>10</v>
      </c>
      <c r="AJ139" s="10">
        <f>SUM(Table_ExternalData_15[[#This Row],[1]:[31]])</f>
        <v>181</v>
      </c>
    </row>
    <row r="140" spans="1:36">
      <c r="A140" s="1" t="s">
        <v>296</v>
      </c>
      <c r="B140" s="1" t="s">
        <v>1291</v>
      </c>
      <c r="C140" s="1" t="s">
        <v>1292</v>
      </c>
      <c r="D140" s="11" t="s">
        <v>2046</v>
      </c>
      <c r="E140" s="10">
        <f>SUMIFS(IsQList,IsIList,Table_ExternalData_15[[#This Row],[item_key]],IsITypeList,Table_ExternalData_15[[#This Row],[IType]],IsDList,Table_ExternalData_15[[#Headers],[1]])</f>
        <v>1</v>
      </c>
      <c r="F140" s="10">
        <f>SUMIFS(IsQList,IsIList,Table_ExternalData_15[[#This Row],[item_key]],IsITypeList,Table_ExternalData_15[[#This Row],[IType]],IsDList,Table_ExternalData_15[[#Headers],[2]])</f>
        <v>0</v>
      </c>
      <c r="G140" s="10">
        <f>SUMIFS(IsQList,IsIList,Table_ExternalData_15[[#This Row],[item_key]],IsITypeList,Table_ExternalData_15[[#This Row],[IType]],IsDList,Table_ExternalData_15[[#Headers],[3]])</f>
        <v>0</v>
      </c>
      <c r="H140" s="10">
        <f>SUMIFS(IsQList,IsIList,Table_ExternalData_15[[#This Row],[item_key]],IsITypeList,Table_ExternalData_15[[#This Row],[IType]],IsDList,Table_ExternalData_15[[#Headers],[4]])</f>
        <v>70</v>
      </c>
      <c r="I140" s="10">
        <f>SUMIFS(IsQList,IsIList,Table_ExternalData_15[[#This Row],[item_key]],IsITypeList,Table_ExternalData_15[[#This Row],[IType]],IsDList,Table_ExternalData_15[[#Headers],[5]])</f>
        <v>0</v>
      </c>
      <c r="J140" s="10">
        <f>SUMIFS(IsQList,IsIList,Table_ExternalData_15[[#This Row],[item_key]],IsITypeList,Table_ExternalData_15[[#This Row],[IType]],IsDList,Table_ExternalData_15[[#Headers],[6]])</f>
        <v>23</v>
      </c>
      <c r="K140" s="10">
        <f>SUMIFS(IsQList,IsIList,Table_ExternalData_15[[#This Row],[item_key]],IsITypeList,Table_ExternalData_15[[#This Row],[IType]],IsDList,Table_ExternalData_15[[#Headers],[7]])</f>
        <v>0</v>
      </c>
      <c r="L140" s="10">
        <f>SUMIFS(IsQList,IsIList,Table_ExternalData_15[[#This Row],[item_key]],IsITypeList,Table_ExternalData_15[[#This Row],[IType]],IsDList,Table_ExternalData_15[[#Headers],[8]])</f>
        <v>0</v>
      </c>
      <c r="M140" s="10">
        <f>SUMIFS(IsQList,IsIList,Table_ExternalData_15[[#This Row],[item_key]],IsITypeList,Table_ExternalData_15[[#This Row],[IType]],IsDList,Table_ExternalData_15[[#Headers],[9]])</f>
        <v>0</v>
      </c>
      <c r="N140" s="10">
        <f>SUMIFS(IsQList,IsIList,Table_ExternalData_15[[#This Row],[item_key]],IsITypeList,Table_ExternalData_15[[#This Row],[IType]],IsDList,Table_ExternalData_15[[#Headers],[10]])</f>
        <v>0</v>
      </c>
      <c r="O140" s="10">
        <f>SUMIFS(IsQList,IsIList,Table_ExternalData_15[[#This Row],[item_key]],IsITypeList,Table_ExternalData_15[[#This Row],[IType]],IsDList,Table_ExternalData_15[[#Headers],[11]])</f>
        <v>0</v>
      </c>
      <c r="P140" s="10">
        <f>SUMIFS(IsQList,IsIList,Table_ExternalData_15[[#This Row],[item_key]],IsITypeList,Table_ExternalData_15[[#This Row],[IType]],IsDList,Table_ExternalData_15[[#Headers],[12]])</f>
        <v>0</v>
      </c>
      <c r="Q140" s="10">
        <f>SUMIFS(IsQList,IsIList,Table_ExternalData_15[[#This Row],[item_key]],IsITypeList,Table_ExternalData_15[[#This Row],[IType]],IsDList,Table_ExternalData_15[[#Headers],[13]])</f>
        <v>0</v>
      </c>
      <c r="R140" s="10">
        <f>SUMIFS(IsQList,IsIList,Table_ExternalData_15[[#This Row],[item_key]],IsITypeList,Table_ExternalData_15[[#This Row],[IType]],IsDList,Table_ExternalData_15[[#Headers],[14]])</f>
        <v>0</v>
      </c>
      <c r="S140" s="10">
        <f>SUMIFS(IsQList,IsIList,Table_ExternalData_15[[#This Row],[item_key]],IsITypeList,Table_ExternalData_15[[#This Row],[IType]],IsDList,Table_ExternalData_15[[#Headers],[15]])</f>
        <v>0</v>
      </c>
      <c r="T140" s="10">
        <f>SUMIFS(IsQList,IsIList,Table_ExternalData_15[[#This Row],[item_key]],IsITypeList,Table_ExternalData_15[[#This Row],[IType]],IsDList,Table_ExternalData_15[[#Headers],[16]])</f>
        <v>0</v>
      </c>
      <c r="U140" s="10">
        <f>SUMIFS(IsQList,IsIList,Table_ExternalData_15[[#This Row],[item_key]],IsITypeList,Table_ExternalData_15[[#This Row],[IType]],IsDList,Table_ExternalData_15[[#Headers],[17]])</f>
        <v>0</v>
      </c>
      <c r="V140" s="10">
        <f>SUMIFS(IsQList,IsIList,Table_ExternalData_15[[#This Row],[item_key]],IsITypeList,Table_ExternalData_15[[#This Row],[IType]],IsDList,Table_ExternalData_15[[#Headers],[18]])</f>
        <v>0</v>
      </c>
      <c r="W140" s="10">
        <f>SUMIFS(IsQList,IsIList,Table_ExternalData_15[[#This Row],[item_key]],IsITypeList,Table_ExternalData_15[[#This Row],[IType]],IsDList,Table_ExternalData_15[[#Headers],[19]])</f>
        <v>0</v>
      </c>
      <c r="X140" s="10">
        <f>SUMIFS(IsQList,IsIList,Table_ExternalData_15[[#This Row],[item_key]],IsITypeList,Table_ExternalData_15[[#This Row],[IType]],IsDList,Table_ExternalData_15[[#Headers],[20]])</f>
        <v>0</v>
      </c>
      <c r="Y140" s="10">
        <f>SUMIFS(IsQList,IsIList,Table_ExternalData_15[[#This Row],[item_key]],IsITypeList,Table_ExternalData_15[[#This Row],[IType]],IsDList,Table_ExternalData_15[[#Headers],[21]])</f>
        <v>0</v>
      </c>
      <c r="Z140" s="10">
        <f>SUMIFS(IsQList,IsIList,Table_ExternalData_15[[#This Row],[item_key]],IsITypeList,Table_ExternalData_15[[#This Row],[IType]],IsDList,Table_ExternalData_15[[#Headers],[22]])</f>
        <v>0</v>
      </c>
      <c r="AA140" s="10">
        <f>SUMIFS(IsQList,IsIList,Table_ExternalData_15[[#This Row],[item_key]],IsITypeList,Table_ExternalData_15[[#This Row],[IType]],IsDList,Table_ExternalData_15[[#Headers],[23]])</f>
        <v>0</v>
      </c>
      <c r="AB140" s="10">
        <f>SUMIFS(IsQList,IsIList,Table_ExternalData_15[[#This Row],[item_key]],IsITypeList,Table_ExternalData_15[[#This Row],[IType]],IsDList,Table_ExternalData_15[[#Headers],[24]])</f>
        <v>0</v>
      </c>
      <c r="AC140" s="10">
        <f>SUMIFS(IsQList,IsIList,Table_ExternalData_15[[#This Row],[item_key]],IsITypeList,Table_ExternalData_15[[#This Row],[IType]],IsDList,Table_ExternalData_15[[#Headers],[25]])</f>
        <v>0</v>
      </c>
      <c r="AD140" s="10">
        <f>SUMIFS(IsQList,IsIList,Table_ExternalData_15[[#This Row],[item_key]],IsITypeList,Table_ExternalData_15[[#This Row],[IType]],IsDList,Table_ExternalData_15[[#Headers],[26]])</f>
        <v>0</v>
      </c>
      <c r="AE140" s="10">
        <f>SUMIFS(IsQList,IsIList,Table_ExternalData_15[[#This Row],[item_key]],IsITypeList,Table_ExternalData_15[[#This Row],[IType]],IsDList,Table_ExternalData_15[[#Headers],[27]])</f>
        <v>0</v>
      </c>
      <c r="AF140" s="10">
        <f>SUMIFS(IsQList,IsIList,Table_ExternalData_15[[#This Row],[item_key]],IsITypeList,Table_ExternalData_15[[#This Row],[IType]],IsDList,Table_ExternalData_15[[#Headers],[28]])</f>
        <v>1</v>
      </c>
      <c r="AG140" s="10">
        <f>SUMIFS(IsQList,IsIList,Table_ExternalData_15[[#This Row],[item_key]],IsITypeList,Table_ExternalData_15[[#This Row],[IType]],IsDList,Table_ExternalData_15[[#Headers],[29]])</f>
        <v>76</v>
      </c>
      <c r="AH140" s="10">
        <f>SUMIFS(IsQList,IsIList,Table_ExternalData_15[[#This Row],[item_key]],IsITypeList,Table_ExternalData_15[[#This Row],[IType]],IsDList,Table_ExternalData_15[[#Headers],[30]])</f>
        <v>0</v>
      </c>
      <c r="AI140" s="10">
        <f>SUMIFS(IsQList,IsIList,Table_ExternalData_15[[#This Row],[item_key]],IsITypeList,Table_ExternalData_15[[#This Row],[IType]],IsDList,Table_ExternalData_15[[#Headers],[31]])</f>
        <v>10</v>
      </c>
      <c r="AJ140" s="10">
        <f>SUM(Table_ExternalData_15[[#This Row],[1]:[31]])</f>
        <v>181</v>
      </c>
    </row>
    <row r="141" spans="1:36">
      <c r="A141" s="1" t="s">
        <v>2098</v>
      </c>
      <c r="B141" s="1" t="s">
        <v>2459</v>
      </c>
      <c r="C141" s="1" t="s">
        <v>2460</v>
      </c>
      <c r="D141" s="11" t="s">
        <v>2046</v>
      </c>
      <c r="E141" s="10">
        <f>SUMIFS(IsQList,IsIList,Table_ExternalData_15[[#This Row],[item_key]],IsITypeList,Table_ExternalData_15[[#This Row],[IType]],IsDList,Table_ExternalData_15[[#Headers],[1]])</f>
        <v>2</v>
      </c>
      <c r="F141" s="10">
        <f>SUMIFS(IsQList,IsIList,Table_ExternalData_15[[#This Row],[item_key]],IsITypeList,Table_ExternalData_15[[#This Row],[IType]],IsDList,Table_ExternalData_15[[#Headers],[2]])</f>
        <v>0</v>
      </c>
      <c r="G141" s="10">
        <f>SUMIFS(IsQList,IsIList,Table_ExternalData_15[[#This Row],[item_key]],IsITypeList,Table_ExternalData_15[[#This Row],[IType]],IsDList,Table_ExternalData_15[[#Headers],[3]])</f>
        <v>0</v>
      </c>
      <c r="H141" s="10">
        <f>SUMIFS(IsQList,IsIList,Table_ExternalData_15[[#This Row],[item_key]],IsITypeList,Table_ExternalData_15[[#This Row],[IType]],IsDList,Table_ExternalData_15[[#Headers],[4]])</f>
        <v>140</v>
      </c>
      <c r="I141" s="10">
        <f>SUMIFS(IsQList,IsIList,Table_ExternalData_15[[#This Row],[item_key]],IsITypeList,Table_ExternalData_15[[#This Row],[IType]],IsDList,Table_ExternalData_15[[#Headers],[5]])</f>
        <v>0</v>
      </c>
      <c r="J141" s="10">
        <f>SUMIFS(IsQList,IsIList,Table_ExternalData_15[[#This Row],[item_key]],IsITypeList,Table_ExternalData_15[[#This Row],[IType]],IsDList,Table_ExternalData_15[[#Headers],[6]])</f>
        <v>46</v>
      </c>
      <c r="K141" s="10">
        <f>SUMIFS(IsQList,IsIList,Table_ExternalData_15[[#This Row],[item_key]],IsITypeList,Table_ExternalData_15[[#This Row],[IType]],IsDList,Table_ExternalData_15[[#Headers],[7]])</f>
        <v>0</v>
      </c>
      <c r="L141" s="10">
        <f>SUMIFS(IsQList,IsIList,Table_ExternalData_15[[#This Row],[item_key]],IsITypeList,Table_ExternalData_15[[#This Row],[IType]],IsDList,Table_ExternalData_15[[#Headers],[8]])</f>
        <v>0</v>
      </c>
      <c r="M141" s="10">
        <f>SUMIFS(IsQList,IsIList,Table_ExternalData_15[[#This Row],[item_key]],IsITypeList,Table_ExternalData_15[[#This Row],[IType]],IsDList,Table_ExternalData_15[[#Headers],[9]])</f>
        <v>0</v>
      </c>
      <c r="N141" s="10">
        <f>SUMIFS(IsQList,IsIList,Table_ExternalData_15[[#This Row],[item_key]],IsITypeList,Table_ExternalData_15[[#This Row],[IType]],IsDList,Table_ExternalData_15[[#Headers],[10]])</f>
        <v>0</v>
      </c>
      <c r="O141" s="10">
        <f>SUMIFS(IsQList,IsIList,Table_ExternalData_15[[#This Row],[item_key]],IsITypeList,Table_ExternalData_15[[#This Row],[IType]],IsDList,Table_ExternalData_15[[#Headers],[11]])</f>
        <v>0</v>
      </c>
      <c r="P141" s="10">
        <f>SUMIFS(IsQList,IsIList,Table_ExternalData_15[[#This Row],[item_key]],IsITypeList,Table_ExternalData_15[[#This Row],[IType]],IsDList,Table_ExternalData_15[[#Headers],[12]])</f>
        <v>0</v>
      </c>
      <c r="Q141" s="10">
        <f>SUMIFS(IsQList,IsIList,Table_ExternalData_15[[#This Row],[item_key]],IsITypeList,Table_ExternalData_15[[#This Row],[IType]],IsDList,Table_ExternalData_15[[#Headers],[13]])</f>
        <v>0</v>
      </c>
      <c r="R141" s="10">
        <f>SUMIFS(IsQList,IsIList,Table_ExternalData_15[[#This Row],[item_key]],IsITypeList,Table_ExternalData_15[[#This Row],[IType]],IsDList,Table_ExternalData_15[[#Headers],[14]])</f>
        <v>0</v>
      </c>
      <c r="S141" s="10">
        <f>SUMIFS(IsQList,IsIList,Table_ExternalData_15[[#This Row],[item_key]],IsITypeList,Table_ExternalData_15[[#This Row],[IType]],IsDList,Table_ExternalData_15[[#Headers],[15]])</f>
        <v>0</v>
      </c>
      <c r="T141" s="10">
        <f>SUMIFS(IsQList,IsIList,Table_ExternalData_15[[#This Row],[item_key]],IsITypeList,Table_ExternalData_15[[#This Row],[IType]],IsDList,Table_ExternalData_15[[#Headers],[16]])</f>
        <v>0</v>
      </c>
      <c r="U141" s="10">
        <f>SUMIFS(IsQList,IsIList,Table_ExternalData_15[[#This Row],[item_key]],IsITypeList,Table_ExternalData_15[[#This Row],[IType]],IsDList,Table_ExternalData_15[[#Headers],[17]])</f>
        <v>0</v>
      </c>
      <c r="V141" s="10">
        <f>SUMIFS(IsQList,IsIList,Table_ExternalData_15[[#This Row],[item_key]],IsITypeList,Table_ExternalData_15[[#This Row],[IType]],IsDList,Table_ExternalData_15[[#Headers],[18]])</f>
        <v>0</v>
      </c>
      <c r="W141" s="10">
        <f>SUMIFS(IsQList,IsIList,Table_ExternalData_15[[#This Row],[item_key]],IsITypeList,Table_ExternalData_15[[#This Row],[IType]],IsDList,Table_ExternalData_15[[#Headers],[19]])</f>
        <v>0</v>
      </c>
      <c r="X141" s="10">
        <f>SUMIFS(IsQList,IsIList,Table_ExternalData_15[[#This Row],[item_key]],IsITypeList,Table_ExternalData_15[[#This Row],[IType]],IsDList,Table_ExternalData_15[[#Headers],[20]])</f>
        <v>0</v>
      </c>
      <c r="Y141" s="10">
        <f>SUMIFS(IsQList,IsIList,Table_ExternalData_15[[#This Row],[item_key]],IsITypeList,Table_ExternalData_15[[#This Row],[IType]],IsDList,Table_ExternalData_15[[#Headers],[21]])</f>
        <v>0</v>
      </c>
      <c r="Z141" s="10">
        <f>SUMIFS(IsQList,IsIList,Table_ExternalData_15[[#This Row],[item_key]],IsITypeList,Table_ExternalData_15[[#This Row],[IType]],IsDList,Table_ExternalData_15[[#Headers],[22]])</f>
        <v>0</v>
      </c>
      <c r="AA141" s="10">
        <f>SUMIFS(IsQList,IsIList,Table_ExternalData_15[[#This Row],[item_key]],IsITypeList,Table_ExternalData_15[[#This Row],[IType]],IsDList,Table_ExternalData_15[[#Headers],[23]])</f>
        <v>0</v>
      </c>
      <c r="AB141" s="10">
        <f>SUMIFS(IsQList,IsIList,Table_ExternalData_15[[#This Row],[item_key]],IsITypeList,Table_ExternalData_15[[#This Row],[IType]],IsDList,Table_ExternalData_15[[#Headers],[24]])</f>
        <v>0</v>
      </c>
      <c r="AC141" s="10">
        <f>SUMIFS(IsQList,IsIList,Table_ExternalData_15[[#This Row],[item_key]],IsITypeList,Table_ExternalData_15[[#This Row],[IType]],IsDList,Table_ExternalData_15[[#Headers],[25]])</f>
        <v>0</v>
      </c>
      <c r="AD141" s="10">
        <f>SUMIFS(IsQList,IsIList,Table_ExternalData_15[[#This Row],[item_key]],IsITypeList,Table_ExternalData_15[[#This Row],[IType]],IsDList,Table_ExternalData_15[[#Headers],[26]])</f>
        <v>0</v>
      </c>
      <c r="AE141" s="10">
        <f>SUMIFS(IsQList,IsIList,Table_ExternalData_15[[#This Row],[item_key]],IsITypeList,Table_ExternalData_15[[#This Row],[IType]],IsDList,Table_ExternalData_15[[#Headers],[27]])</f>
        <v>0</v>
      </c>
      <c r="AF141" s="10">
        <f>SUMIFS(IsQList,IsIList,Table_ExternalData_15[[#This Row],[item_key]],IsITypeList,Table_ExternalData_15[[#This Row],[IType]],IsDList,Table_ExternalData_15[[#Headers],[28]])</f>
        <v>2</v>
      </c>
      <c r="AG141" s="10">
        <f>SUMIFS(IsQList,IsIList,Table_ExternalData_15[[#This Row],[item_key]],IsITypeList,Table_ExternalData_15[[#This Row],[IType]],IsDList,Table_ExternalData_15[[#Headers],[29]])</f>
        <v>152</v>
      </c>
      <c r="AH141" s="10">
        <f>SUMIFS(IsQList,IsIList,Table_ExternalData_15[[#This Row],[item_key]],IsITypeList,Table_ExternalData_15[[#This Row],[IType]],IsDList,Table_ExternalData_15[[#Headers],[30]])</f>
        <v>0</v>
      </c>
      <c r="AI141" s="10">
        <f>SUMIFS(IsQList,IsIList,Table_ExternalData_15[[#This Row],[item_key]],IsITypeList,Table_ExternalData_15[[#This Row],[IType]],IsDList,Table_ExternalData_15[[#Headers],[31]])</f>
        <v>20</v>
      </c>
      <c r="AJ141" s="10">
        <f>SUM(Table_ExternalData_15[[#This Row],[1]:[31]])</f>
        <v>362</v>
      </c>
    </row>
    <row r="142" spans="1:36">
      <c r="A142" s="1" t="s">
        <v>2099</v>
      </c>
      <c r="B142" s="1" t="s">
        <v>2461</v>
      </c>
      <c r="C142" s="1" t="s">
        <v>2462</v>
      </c>
      <c r="D142" s="11" t="s">
        <v>2046</v>
      </c>
      <c r="E142" s="10">
        <f>SUMIFS(IsQList,IsIList,Table_ExternalData_15[[#This Row],[item_key]],IsITypeList,Table_ExternalData_15[[#This Row],[IType]],IsDList,Table_ExternalData_15[[#Headers],[1]])</f>
        <v>1</v>
      </c>
      <c r="F142" s="10">
        <f>SUMIFS(IsQList,IsIList,Table_ExternalData_15[[#This Row],[item_key]],IsITypeList,Table_ExternalData_15[[#This Row],[IType]],IsDList,Table_ExternalData_15[[#Headers],[2]])</f>
        <v>0</v>
      </c>
      <c r="G142" s="10">
        <f>SUMIFS(IsQList,IsIList,Table_ExternalData_15[[#This Row],[item_key]],IsITypeList,Table_ExternalData_15[[#This Row],[IType]],IsDList,Table_ExternalData_15[[#Headers],[3]])</f>
        <v>0</v>
      </c>
      <c r="H142" s="10">
        <f>SUMIFS(IsQList,IsIList,Table_ExternalData_15[[#This Row],[item_key]],IsITypeList,Table_ExternalData_15[[#This Row],[IType]],IsDList,Table_ExternalData_15[[#Headers],[4]])</f>
        <v>70</v>
      </c>
      <c r="I142" s="10">
        <f>SUMIFS(IsQList,IsIList,Table_ExternalData_15[[#This Row],[item_key]],IsITypeList,Table_ExternalData_15[[#This Row],[IType]],IsDList,Table_ExternalData_15[[#Headers],[5]])</f>
        <v>0</v>
      </c>
      <c r="J142" s="10">
        <f>SUMIFS(IsQList,IsIList,Table_ExternalData_15[[#This Row],[item_key]],IsITypeList,Table_ExternalData_15[[#This Row],[IType]],IsDList,Table_ExternalData_15[[#Headers],[6]])</f>
        <v>23</v>
      </c>
      <c r="K142" s="10">
        <f>SUMIFS(IsQList,IsIList,Table_ExternalData_15[[#This Row],[item_key]],IsITypeList,Table_ExternalData_15[[#This Row],[IType]],IsDList,Table_ExternalData_15[[#Headers],[7]])</f>
        <v>0</v>
      </c>
      <c r="L142" s="10">
        <f>SUMIFS(IsQList,IsIList,Table_ExternalData_15[[#This Row],[item_key]],IsITypeList,Table_ExternalData_15[[#This Row],[IType]],IsDList,Table_ExternalData_15[[#Headers],[8]])</f>
        <v>0</v>
      </c>
      <c r="M142" s="10">
        <f>SUMIFS(IsQList,IsIList,Table_ExternalData_15[[#This Row],[item_key]],IsITypeList,Table_ExternalData_15[[#This Row],[IType]],IsDList,Table_ExternalData_15[[#Headers],[9]])</f>
        <v>0</v>
      </c>
      <c r="N142" s="10">
        <f>SUMIFS(IsQList,IsIList,Table_ExternalData_15[[#This Row],[item_key]],IsITypeList,Table_ExternalData_15[[#This Row],[IType]],IsDList,Table_ExternalData_15[[#Headers],[10]])</f>
        <v>0</v>
      </c>
      <c r="O142" s="10">
        <f>SUMIFS(IsQList,IsIList,Table_ExternalData_15[[#This Row],[item_key]],IsITypeList,Table_ExternalData_15[[#This Row],[IType]],IsDList,Table_ExternalData_15[[#Headers],[11]])</f>
        <v>0</v>
      </c>
      <c r="P142" s="10">
        <f>SUMIFS(IsQList,IsIList,Table_ExternalData_15[[#This Row],[item_key]],IsITypeList,Table_ExternalData_15[[#This Row],[IType]],IsDList,Table_ExternalData_15[[#Headers],[12]])</f>
        <v>0</v>
      </c>
      <c r="Q142" s="10">
        <f>SUMIFS(IsQList,IsIList,Table_ExternalData_15[[#This Row],[item_key]],IsITypeList,Table_ExternalData_15[[#This Row],[IType]],IsDList,Table_ExternalData_15[[#Headers],[13]])</f>
        <v>0</v>
      </c>
      <c r="R142" s="10">
        <f>SUMIFS(IsQList,IsIList,Table_ExternalData_15[[#This Row],[item_key]],IsITypeList,Table_ExternalData_15[[#This Row],[IType]],IsDList,Table_ExternalData_15[[#Headers],[14]])</f>
        <v>0</v>
      </c>
      <c r="S142" s="10">
        <f>SUMIFS(IsQList,IsIList,Table_ExternalData_15[[#This Row],[item_key]],IsITypeList,Table_ExternalData_15[[#This Row],[IType]],IsDList,Table_ExternalData_15[[#Headers],[15]])</f>
        <v>0</v>
      </c>
      <c r="T142" s="10">
        <f>SUMIFS(IsQList,IsIList,Table_ExternalData_15[[#This Row],[item_key]],IsITypeList,Table_ExternalData_15[[#This Row],[IType]],IsDList,Table_ExternalData_15[[#Headers],[16]])</f>
        <v>0</v>
      </c>
      <c r="U142" s="10">
        <f>SUMIFS(IsQList,IsIList,Table_ExternalData_15[[#This Row],[item_key]],IsITypeList,Table_ExternalData_15[[#This Row],[IType]],IsDList,Table_ExternalData_15[[#Headers],[17]])</f>
        <v>0</v>
      </c>
      <c r="V142" s="10">
        <f>SUMIFS(IsQList,IsIList,Table_ExternalData_15[[#This Row],[item_key]],IsITypeList,Table_ExternalData_15[[#This Row],[IType]],IsDList,Table_ExternalData_15[[#Headers],[18]])</f>
        <v>0</v>
      </c>
      <c r="W142" s="10">
        <f>SUMIFS(IsQList,IsIList,Table_ExternalData_15[[#This Row],[item_key]],IsITypeList,Table_ExternalData_15[[#This Row],[IType]],IsDList,Table_ExternalData_15[[#Headers],[19]])</f>
        <v>0</v>
      </c>
      <c r="X142" s="10">
        <f>SUMIFS(IsQList,IsIList,Table_ExternalData_15[[#This Row],[item_key]],IsITypeList,Table_ExternalData_15[[#This Row],[IType]],IsDList,Table_ExternalData_15[[#Headers],[20]])</f>
        <v>0</v>
      </c>
      <c r="Y142" s="10">
        <f>SUMIFS(IsQList,IsIList,Table_ExternalData_15[[#This Row],[item_key]],IsITypeList,Table_ExternalData_15[[#This Row],[IType]],IsDList,Table_ExternalData_15[[#Headers],[21]])</f>
        <v>0</v>
      </c>
      <c r="Z142" s="10">
        <f>SUMIFS(IsQList,IsIList,Table_ExternalData_15[[#This Row],[item_key]],IsITypeList,Table_ExternalData_15[[#This Row],[IType]],IsDList,Table_ExternalData_15[[#Headers],[22]])</f>
        <v>0</v>
      </c>
      <c r="AA142" s="10">
        <f>SUMIFS(IsQList,IsIList,Table_ExternalData_15[[#This Row],[item_key]],IsITypeList,Table_ExternalData_15[[#This Row],[IType]],IsDList,Table_ExternalData_15[[#Headers],[23]])</f>
        <v>0</v>
      </c>
      <c r="AB142" s="10">
        <f>SUMIFS(IsQList,IsIList,Table_ExternalData_15[[#This Row],[item_key]],IsITypeList,Table_ExternalData_15[[#This Row],[IType]],IsDList,Table_ExternalData_15[[#Headers],[24]])</f>
        <v>0</v>
      </c>
      <c r="AC142" s="10">
        <f>SUMIFS(IsQList,IsIList,Table_ExternalData_15[[#This Row],[item_key]],IsITypeList,Table_ExternalData_15[[#This Row],[IType]],IsDList,Table_ExternalData_15[[#Headers],[25]])</f>
        <v>0</v>
      </c>
      <c r="AD142" s="10">
        <f>SUMIFS(IsQList,IsIList,Table_ExternalData_15[[#This Row],[item_key]],IsITypeList,Table_ExternalData_15[[#This Row],[IType]],IsDList,Table_ExternalData_15[[#Headers],[26]])</f>
        <v>0</v>
      </c>
      <c r="AE142" s="10">
        <f>SUMIFS(IsQList,IsIList,Table_ExternalData_15[[#This Row],[item_key]],IsITypeList,Table_ExternalData_15[[#This Row],[IType]],IsDList,Table_ExternalData_15[[#Headers],[27]])</f>
        <v>0</v>
      </c>
      <c r="AF142" s="10">
        <f>SUMIFS(IsQList,IsIList,Table_ExternalData_15[[#This Row],[item_key]],IsITypeList,Table_ExternalData_15[[#This Row],[IType]],IsDList,Table_ExternalData_15[[#Headers],[28]])</f>
        <v>1</v>
      </c>
      <c r="AG142" s="10">
        <f>SUMIFS(IsQList,IsIList,Table_ExternalData_15[[#This Row],[item_key]],IsITypeList,Table_ExternalData_15[[#This Row],[IType]],IsDList,Table_ExternalData_15[[#Headers],[29]])</f>
        <v>76</v>
      </c>
      <c r="AH142" s="10">
        <f>SUMIFS(IsQList,IsIList,Table_ExternalData_15[[#This Row],[item_key]],IsITypeList,Table_ExternalData_15[[#This Row],[IType]],IsDList,Table_ExternalData_15[[#Headers],[30]])</f>
        <v>0</v>
      </c>
      <c r="AI142" s="10">
        <f>SUMIFS(IsQList,IsIList,Table_ExternalData_15[[#This Row],[item_key]],IsITypeList,Table_ExternalData_15[[#This Row],[IType]],IsDList,Table_ExternalData_15[[#Headers],[31]])</f>
        <v>10</v>
      </c>
      <c r="AJ142" s="10">
        <f>SUM(Table_ExternalData_15[[#This Row],[1]:[31]])</f>
        <v>181</v>
      </c>
    </row>
    <row r="143" spans="1:36">
      <c r="A143" s="1" t="s">
        <v>2100</v>
      </c>
      <c r="B143" s="1" t="s">
        <v>2463</v>
      </c>
      <c r="C143" s="1" t="s">
        <v>2464</v>
      </c>
      <c r="D143" s="11" t="s">
        <v>2046</v>
      </c>
      <c r="E143" s="10">
        <f>SUMIFS(IsQList,IsIList,Table_ExternalData_15[[#This Row],[item_key]],IsITypeList,Table_ExternalData_15[[#This Row],[IType]],IsDList,Table_ExternalData_15[[#Headers],[1]])</f>
        <v>1</v>
      </c>
      <c r="F143" s="10">
        <f>SUMIFS(IsQList,IsIList,Table_ExternalData_15[[#This Row],[item_key]],IsITypeList,Table_ExternalData_15[[#This Row],[IType]],IsDList,Table_ExternalData_15[[#Headers],[2]])</f>
        <v>0</v>
      </c>
      <c r="G143" s="10">
        <f>SUMIFS(IsQList,IsIList,Table_ExternalData_15[[#This Row],[item_key]],IsITypeList,Table_ExternalData_15[[#This Row],[IType]],IsDList,Table_ExternalData_15[[#Headers],[3]])</f>
        <v>0</v>
      </c>
      <c r="H143" s="10">
        <f>SUMIFS(IsQList,IsIList,Table_ExternalData_15[[#This Row],[item_key]],IsITypeList,Table_ExternalData_15[[#This Row],[IType]],IsDList,Table_ExternalData_15[[#Headers],[4]])</f>
        <v>70</v>
      </c>
      <c r="I143" s="10">
        <f>SUMIFS(IsQList,IsIList,Table_ExternalData_15[[#This Row],[item_key]],IsITypeList,Table_ExternalData_15[[#This Row],[IType]],IsDList,Table_ExternalData_15[[#Headers],[5]])</f>
        <v>0</v>
      </c>
      <c r="J143" s="10">
        <f>SUMIFS(IsQList,IsIList,Table_ExternalData_15[[#This Row],[item_key]],IsITypeList,Table_ExternalData_15[[#This Row],[IType]],IsDList,Table_ExternalData_15[[#Headers],[6]])</f>
        <v>23</v>
      </c>
      <c r="K143" s="10">
        <f>SUMIFS(IsQList,IsIList,Table_ExternalData_15[[#This Row],[item_key]],IsITypeList,Table_ExternalData_15[[#This Row],[IType]],IsDList,Table_ExternalData_15[[#Headers],[7]])</f>
        <v>0</v>
      </c>
      <c r="L143" s="10">
        <f>SUMIFS(IsQList,IsIList,Table_ExternalData_15[[#This Row],[item_key]],IsITypeList,Table_ExternalData_15[[#This Row],[IType]],IsDList,Table_ExternalData_15[[#Headers],[8]])</f>
        <v>0</v>
      </c>
      <c r="M143" s="10">
        <f>SUMIFS(IsQList,IsIList,Table_ExternalData_15[[#This Row],[item_key]],IsITypeList,Table_ExternalData_15[[#This Row],[IType]],IsDList,Table_ExternalData_15[[#Headers],[9]])</f>
        <v>0</v>
      </c>
      <c r="N143" s="10">
        <f>SUMIFS(IsQList,IsIList,Table_ExternalData_15[[#This Row],[item_key]],IsITypeList,Table_ExternalData_15[[#This Row],[IType]],IsDList,Table_ExternalData_15[[#Headers],[10]])</f>
        <v>0</v>
      </c>
      <c r="O143" s="10">
        <f>SUMIFS(IsQList,IsIList,Table_ExternalData_15[[#This Row],[item_key]],IsITypeList,Table_ExternalData_15[[#This Row],[IType]],IsDList,Table_ExternalData_15[[#Headers],[11]])</f>
        <v>0</v>
      </c>
      <c r="P143" s="10">
        <f>SUMIFS(IsQList,IsIList,Table_ExternalData_15[[#This Row],[item_key]],IsITypeList,Table_ExternalData_15[[#This Row],[IType]],IsDList,Table_ExternalData_15[[#Headers],[12]])</f>
        <v>0</v>
      </c>
      <c r="Q143" s="10">
        <f>SUMIFS(IsQList,IsIList,Table_ExternalData_15[[#This Row],[item_key]],IsITypeList,Table_ExternalData_15[[#This Row],[IType]],IsDList,Table_ExternalData_15[[#Headers],[13]])</f>
        <v>0</v>
      </c>
      <c r="R143" s="10">
        <f>SUMIFS(IsQList,IsIList,Table_ExternalData_15[[#This Row],[item_key]],IsITypeList,Table_ExternalData_15[[#This Row],[IType]],IsDList,Table_ExternalData_15[[#Headers],[14]])</f>
        <v>0</v>
      </c>
      <c r="S143" s="10">
        <f>SUMIFS(IsQList,IsIList,Table_ExternalData_15[[#This Row],[item_key]],IsITypeList,Table_ExternalData_15[[#This Row],[IType]],IsDList,Table_ExternalData_15[[#Headers],[15]])</f>
        <v>0</v>
      </c>
      <c r="T143" s="10">
        <f>SUMIFS(IsQList,IsIList,Table_ExternalData_15[[#This Row],[item_key]],IsITypeList,Table_ExternalData_15[[#This Row],[IType]],IsDList,Table_ExternalData_15[[#Headers],[16]])</f>
        <v>0</v>
      </c>
      <c r="U143" s="10">
        <f>SUMIFS(IsQList,IsIList,Table_ExternalData_15[[#This Row],[item_key]],IsITypeList,Table_ExternalData_15[[#This Row],[IType]],IsDList,Table_ExternalData_15[[#Headers],[17]])</f>
        <v>0</v>
      </c>
      <c r="V143" s="10">
        <f>SUMIFS(IsQList,IsIList,Table_ExternalData_15[[#This Row],[item_key]],IsITypeList,Table_ExternalData_15[[#This Row],[IType]],IsDList,Table_ExternalData_15[[#Headers],[18]])</f>
        <v>0</v>
      </c>
      <c r="W143" s="10">
        <f>SUMIFS(IsQList,IsIList,Table_ExternalData_15[[#This Row],[item_key]],IsITypeList,Table_ExternalData_15[[#This Row],[IType]],IsDList,Table_ExternalData_15[[#Headers],[19]])</f>
        <v>0</v>
      </c>
      <c r="X143" s="10">
        <f>SUMIFS(IsQList,IsIList,Table_ExternalData_15[[#This Row],[item_key]],IsITypeList,Table_ExternalData_15[[#This Row],[IType]],IsDList,Table_ExternalData_15[[#Headers],[20]])</f>
        <v>0</v>
      </c>
      <c r="Y143" s="10">
        <f>SUMIFS(IsQList,IsIList,Table_ExternalData_15[[#This Row],[item_key]],IsITypeList,Table_ExternalData_15[[#This Row],[IType]],IsDList,Table_ExternalData_15[[#Headers],[21]])</f>
        <v>0</v>
      </c>
      <c r="Z143" s="10">
        <f>SUMIFS(IsQList,IsIList,Table_ExternalData_15[[#This Row],[item_key]],IsITypeList,Table_ExternalData_15[[#This Row],[IType]],IsDList,Table_ExternalData_15[[#Headers],[22]])</f>
        <v>0</v>
      </c>
      <c r="AA143" s="10">
        <f>SUMIFS(IsQList,IsIList,Table_ExternalData_15[[#This Row],[item_key]],IsITypeList,Table_ExternalData_15[[#This Row],[IType]],IsDList,Table_ExternalData_15[[#Headers],[23]])</f>
        <v>0</v>
      </c>
      <c r="AB143" s="10">
        <f>SUMIFS(IsQList,IsIList,Table_ExternalData_15[[#This Row],[item_key]],IsITypeList,Table_ExternalData_15[[#This Row],[IType]],IsDList,Table_ExternalData_15[[#Headers],[24]])</f>
        <v>0</v>
      </c>
      <c r="AC143" s="10">
        <f>SUMIFS(IsQList,IsIList,Table_ExternalData_15[[#This Row],[item_key]],IsITypeList,Table_ExternalData_15[[#This Row],[IType]],IsDList,Table_ExternalData_15[[#Headers],[25]])</f>
        <v>0</v>
      </c>
      <c r="AD143" s="10">
        <f>SUMIFS(IsQList,IsIList,Table_ExternalData_15[[#This Row],[item_key]],IsITypeList,Table_ExternalData_15[[#This Row],[IType]],IsDList,Table_ExternalData_15[[#Headers],[26]])</f>
        <v>0</v>
      </c>
      <c r="AE143" s="10">
        <f>SUMIFS(IsQList,IsIList,Table_ExternalData_15[[#This Row],[item_key]],IsITypeList,Table_ExternalData_15[[#This Row],[IType]],IsDList,Table_ExternalData_15[[#Headers],[27]])</f>
        <v>0</v>
      </c>
      <c r="AF143" s="10">
        <f>SUMIFS(IsQList,IsIList,Table_ExternalData_15[[#This Row],[item_key]],IsITypeList,Table_ExternalData_15[[#This Row],[IType]],IsDList,Table_ExternalData_15[[#Headers],[28]])</f>
        <v>1</v>
      </c>
      <c r="AG143" s="10">
        <f>SUMIFS(IsQList,IsIList,Table_ExternalData_15[[#This Row],[item_key]],IsITypeList,Table_ExternalData_15[[#This Row],[IType]],IsDList,Table_ExternalData_15[[#Headers],[29]])</f>
        <v>76</v>
      </c>
      <c r="AH143" s="10">
        <f>SUMIFS(IsQList,IsIList,Table_ExternalData_15[[#This Row],[item_key]],IsITypeList,Table_ExternalData_15[[#This Row],[IType]],IsDList,Table_ExternalData_15[[#Headers],[30]])</f>
        <v>0</v>
      </c>
      <c r="AI143" s="10">
        <f>SUMIFS(IsQList,IsIList,Table_ExternalData_15[[#This Row],[item_key]],IsITypeList,Table_ExternalData_15[[#This Row],[IType]],IsDList,Table_ExternalData_15[[#Headers],[31]])</f>
        <v>10</v>
      </c>
      <c r="AJ143" s="10">
        <f>SUM(Table_ExternalData_15[[#This Row],[1]:[31]])</f>
        <v>181</v>
      </c>
    </row>
    <row r="144" spans="1:36">
      <c r="A144" s="1" t="s">
        <v>195</v>
      </c>
      <c r="B144" s="1" t="s">
        <v>791</v>
      </c>
      <c r="C144" s="1" t="s">
        <v>792</v>
      </c>
      <c r="D144" s="11" t="s">
        <v>2017</v>
      </c>
      <c r="E144" s="10">
        <f>SUMIFS(IsQList,IsIList,Table_ExternalData_15[[#This Row],[item_key]],IsITypeList,Table_ExternalData_15[[#This Row],[IType]],IsDList,Table_ExternalData_15[[#Headers],[1]])</f>
        <v>0</v>
      </c>
      <c r="F144" s="10">
        <f>SUMIFS(IsQList,IsIList,Table_ExternalData_15[[#This Row],[item_key]],IsITypeList,Table_ExternalData_15[[#This Row],[IType]],IsDList,Table_ExternalData_15[[#Headers],[2]])</f>
        <v>0</v>
      </c>
      <c r="G144" s="10">
        <f>SUMIFS(IsQList,IsIList,Table_ExternalData_15[[#This Row],[item_key]],IsITypeList,Table_ExternalData_15[[#This Row],[IType]],IsDList,Table_ExternalData_15[[#Headers],[3]])</f>
        <v>0</v>
      </c>
      <c r="H144" s="10">
        <f>SUMIFS(IsQList,IsIList,Table_ExternalData_15[[#This Row],[item_key]],IsITypeList,Table_ExternalData_15[[#This Row],[IType]],IsDList,Table_ExternalData_15[[#Headers],[4]])</f>
        <v>0</v>
      </c>
      <c r="I144" s="10">
        <f>SUMIFS(IsQList,IsIList,Table_ExternalData_15[[#This Row],[item_key]],IsITypeList,Table_ExternalData_15[[#This Row],[IType]],IsDList,Table_ExternalData_15[[#Headers],[5]])</f>
        <v>0</v>
      </c>
      <c r="J144" s="10">
        <f>SUMIFS(IsQList,IsIList,Table_ExternalData_15[[#This Row],[item_key]],IsITypeList,Table_ExternalData_15[[#This Row],[IType]],IsDList,Table_ExternalData_15[[#Headers],[6]])</f>
        <v>0</v>
      </c>
      <c r="K144" s="10">
        <f>SUMIFS(IsQList,IsIList,Table_ExternalData_15[[#This Row],[item_key]],IsITypeList,Table_ExternalData_15[[#This Row],[IType]],IsDList,Table_ExternalData_15[[#Headers],[7]])</f>
        <v>0</v>
      </c>
      <c r="L144" s="10">
        <f>SUMIFS(IsQList,IsIList,Table_ExternalData_15[[#This Row],[item_key]],IsITypeList,Table_ExternalData_15[[#This Row],[IType]],IsDList,Table_ExternalData_15[[#Headers],[8]])</f>
        <v>-4</v>
      </c>
      <c r="M144" s="10">
        <f>SUMIFS(IsQList,IsIList,Table_ExternalData_15[[#This Row],[item_key]],IsITypeList,Table_ExternalData_15[[#This Row],[IType]],IsDList,Table_ExternalData_15[[#Headers],[9]])</f>
        <v>0</v>
      </c>
      <c r="N144" s="10">
        <f>SUMIFS(IsQList,IsIList,Table_ExternalData_15[[#This Row],[item_key]],IsITypeList,Table_ExternalData_15[[#This Row],[IType]],IsDList,Table_ExternalData_15[[#Headers],[10]])</f>
        <v>0</v>
      </c>
      <c r="O144" s="10">
        <f>SUMIFS(IsQList,IsIList,Table_ExternalData_15[[#This Row],[item_key]],IsITypeList,Table_ExternalData_15[[#This Row],[IType]],IsDList,Table_ExternalData_15[[#Headers],[11]])</f>
        <v>0</v>
      </c>
      <c r="P144" s="10">
        <f>SUMIFS(IsQList,IsIList,Table_ExternalData_15[[#This Row],[item_key]],IsITypeList,Table_ExternalData_15[[#This Row],[IType]],IsDList,Table_ExternalData_15[[#Headers],[12]])</f>
        <v>0</v>
      </c>
      <c r="Q144" s="10">
        <f>SUMIFS(IsQList,IsIList,Table_ExternalData_15[[#This Row],[item_key]],IsITypeList,Table_ExternalData_15[[#This Row],[IType]],IsDList,Table_ExternalData_15[[#Headers],[13]])</f>
        <v>0</v>
      </c>
      <c r="R144" s="10">
        <f>SUMIFS(IsQList,IsIList,Table_ExternalData_15[[#This Row],[item_key]],IsITypeList,Table_ExternalData_15[[#This Row],[IType]],IsDList,Table_ExternalData_15[[#Headers],[14]])</f>
        <v>0</v>
      </c>
      <c r="S144" s="10">
        <f>SUMIFS(IsQList,IsIList,Table_ExternalData_15[[#This Row],[item_key]],IsITypeList,Table_ExternalData_15[[#This Row],[IType]],IsDList,Table_ExternalData_15[[#Headers],[15]])</f>
        <v>0</v>
      </c>
      <c r="T144" s="10">
        <f>SUMIFS(IsQList,IsIList,Table_ExternalData_15[[#This Row],[item_key]],IsITypeList,Table_ExternalData_15[[#This Row],[IType]],IsDList,Table_ExternalData_15[[#Headers],[16]])</f>
        <v>0</v>
      </c>
      <c r="U144" s="10">
        <f>SUMIFS(IsQList,IsIList,Table_ExternalData_15[[#This Row],[item_key]],IsITypeList,Table_ExternalData_15[[#This Row],[IType]],IsDList,Table_ExternalData_15[[#Headers],[17]])</f>
        <v>0</v>
      </c>
      <c r="V144" s="10">
        <f>SUMIFS(IsQList,IsIList,Table_ExternalData_15[[#This Row],[item_key]],IsITypeList,Table_ExternalData_15[[#This Row],[IType]],IsDList,Table_ExternalData_15[[#Headers],[18]])</f>
        <v>0</v>
      </c>
      <c r="W144" s="10">
        <f>SUMIFS(IsQList,IsIList,Table_ExternalData_15[[#This Row],[item_key]],IsITypeList,Table_ExternalData_15[[#This Row],[IType]],IsDList,Table_ExternalData_15[[#Headers],[19]])</f>
        <v>0</v>
      </c>
      <c r="X144" s="10">
        <f>SUMIFS(IsQList,IsIList,Table_ExternalData_15[[#This Row],[item_key]],IsITypeList,Table_ExternalData_15[[#This Row],[IType]],IsDList,Table_ExternalData_15[[#Headers],[20]])</f>
        <v>0</v>
      </c>
      <c r="Y144" s="10">
        <f>SUMIFS(IsQList,IsIList,Table_ExternalData_15[[#This Row],[item_key]],IsITypeList,Table_ExternalData_15[[#This Row],[IType]],IsDList,Table_ExternalData_15[[#Headers],[21]])</f>
        <v>0</v>
      </c>
      <c r="Z144" s="10">
        <f>SUMIFS(IsQList,IsIList,Table_ExternalData_15[[#This Row],[item_key]],IsITypeList,Table_ExternalData_15[[#This Row],[IType]],IsDList,Table_ExternalData_15[[#Headers],[22]])</f>
        <v>0</v>
      </c>
      <c r="AA144" s="10">
        <f>SUMIFS(IsQList,IsIList,Table_ExternalData_15[[#This Row],[item_key]],IsITypeList,Table_ExternalData_15[[#This Row],[IType]],IsDList,Table_ExternalData_15[[#Headers],[23]])</f>
        <v>0</v>
      </c>
      <c r="AB144" s="10">
        <f>SUMIFS(IsQList,IsIList,Table_ExternalData_15[[#This Row],[item_key]],IsITypeList,Table_ExternalData_15[[#This Row],[IType]],IsDList,Table_ExternalData_15[[#Headers],[24]])</f>
        <v>0</v>
      </c>
      <c r="AC144" s="10">
        <f>SUMIFS(IsQList,IsIList,Table_ExternalData_15[[#This Row],[item_key]],IsITypeList,Table_ExternalData_15[[#This Row],[IType]],IsDList,Table_ExternalData_15[[#Headers],[25]])</f>
        <v>0</v>
      </c>
      <c r="AD144" s="10">
        <f>SUMIFS(IsQList,IsIList,Table_ExternalData_15[[#This Row],[item_key]],IsITypeList,Table_ExternalData_15[[#This Row],[IType]],IsDList,Table_ExternalData_15[[#Headers],[26]])</f>
        <v>0</v>
      </c>
      <c r="AE144" s="10">
        <f>SUMIFS(IsQList,IsIList,Table_ExternalData_15[[#This Row],[item_key]],IsITypeList,Table_ExternalData_15[[#This Row],[IType]],IsDList,Table_ExternalData_15[[#Headers],[27]])</f>
        <v>0</v>
      </c>
      <c r="AF144" s="10">
        <f>SUMIFS(IsQList,IsIList,Table_ExternalData_15[[#This Row],[item_key]],IsITypeList,Table_ExternalData_15[[#This Row],[IType]],IsDList,Table_ExternalData_15[[#Headers],[28]])</f>
        <v>0</v>
      </c>
      <c r="AG144" s="10">
        <f>SUMIFS(IsQList,IsIList,Table_ExternalData_15[[#This Row],[item_key]],IsITypeList,Table_ExternalData_15[[#This Row],[IType]],IsDList,Table_ExternalData_15[[#Headers],[29]])</f>
        <v>0</v>
      </c>
      <c r="AH144" s="10">
        <f>SUMIFS(IsQList,IsIList,Table_ExternalData_15[[#This Row],[item_key]],IsITypeList,Table_ExternalData_15[[#This Row],[IType]],IsDList,Table_ExternalData_15[[#Headers],[30]])</f>
        <v>0</v>
      </c>
      <c r="AI144" s="10">
        <f>SUMIFS(IsQList,IsIList,Table_ExternalData_15[[#This Row],[item_key]],IsITypeList,Table_ExternalData_15[[#This Row],[IType]],IsDList,Table_ExternalData_15[[#Headers],[31]])</f>
        <v>0</v>
      </c>
      <c r="AJ144" s="10">
        <f>SUM(Table_ExternalData_15[[#This Row],[1]:[31]])</f>
        <v>-4</v>
      </c>
    </row>
    <row r="145" spans="1:36">
      <c r="A145" s="1" t="s">
        <v>2101</v>
      </c>
      <c r="B145" s="1" t="s">
        <v>2465</v>
      </c>
      <c r="C145" s="1" t="s">
        <v>2466</v>
      </c>
      <c r="D145" s="11" t="s">
        <v>2046</v>
      </c>
      <c r="E145" s="10">
        <f>SUMIFS(IsQList,IsIList,Table_ExternalData_15[[#This Row],[item_key]],IsITypeList,Table_ExternalData_15[[#This Row],[IType]],IsDList,Table_ExternalData_15[[#Headers],[1]])</f>
        <v>1</v>
      </c>
      <c r="F145" s="10">
        <f>SUMIFS(IsQList,IsIList,Table_ExternalData_15[[#This Row],[item_key]],IsITypeList,Table_ExternalData_15[[#This Row],[IType]],IsDList,Table_ExternalData_15[[#Headers],[2]])</f>
        <v>0</v>
      </c>
      <c r="G145" s="10">
        <f>SUMIFS(IsQList,IsIList,Table_ExternalData_15[[#This Row],[item_key]],IsITypeList,Table_ExternalData_15[[#This Row],[IType]],IsDList,Table_ExternalData_15[[#Headers],[3]])</f>
        <v>0</v>
      </c>
      <c r="H145" s="10">
        <f>SUMIFS(IsQList,IsIList,Table_ExternalData_15[[#This Row],[item_key]],IsITypeList,Table_ExternalData_15[[#This Row],[IType]],IsDList,Table_ExternalData_15[[#Headers],[4]])</f>
        <v>70</v>
      </c>
      <c r="I145" s="10">
        <f>SUMIFS(IsQList,IsIList,Table_ExternalData_15[[#This Row],[item_key]],IsITypeList,Table_ExternalData_15[[#This Row],[IType]],IsDList,Table_ExternalData_15[[#Headers],[5]])</f>
        <v>0</v>
      </c>
      <c r="J145" s="10">
        <f>SUMIFS(IsQList,IsIList,Table_ExternalData_15[[#This Row],[item_key]],IsITypeList,Table_ExternalData_15[[#This Row],[IType]],IsDList,Table_ExternalData_15[[#Headers],[6]])</f>
        <v>23</v>
      </c>
      <c r="K145" s="10">
        <f>SUMIFS(IsQList,IsIList,Table_ExternalData_15[[#This Row],[item_key]],IsITypeList,Table_ExternalData_15[[#This Row],[IType]],IsDList,Table_ExternalData_15[[#Headers],[7]])</f>
        <v>0</v>
      </c>
      <c r="L145" s="10">
        <f>SUMIFS(IsQList,IsIList,Table_ExternalData_15[[#This Row],[item_key]],IsITypeList,Table_ExternalData_15[[#This Row],[IType]],IsDList,Table_ExternalData_15[[#Headers],[8]])</f>
        <v>0</v>
      </c>
      <c r="M145" s="10">
        <f>SUMIFS(IsQList,IsIList,Table_ExternalData_15[[#This Row],[item_key]],IsITypeList,Table_ExternalData_15[[#This Row],[IType]],IsDList,Table_ExternalData_15[[#Headers],[9]])</f>
        <v>0</v>
      </c>
      <c r="N145" s="10">
        <f>SUMIFS(IsQList,IsIList,Table_ExternalData_15[[#This Row],[item_key]],IsITypeList,Table_ExternalData_15[[#This Row],[IType]],IsDList,Table_ExternalData_15[[#Headers],[10]])</f>
        <v>0</v>
      </c>
      <c r="O145" s="10">
        <f>SUMIFS(IsQList,IsIList,Table_ExternalData_15[[#This Row],[item_key]],IsITypeList,Table_ExternalData_15[[#This Row],[IType]],IsDList,Table_ExternalData_15[[#Headers],[11]])</f>
        <v>0</v>
      </c>
      <c r="P145" s="10">
        <f>SUMIFS(IsQList,IsIList,Table_ExternalData_15[[#This Row],[item_key]],IsITypeList,Table_ExternalData_15[[#This Row],[IType]],IsDList,Table_ExternalData_15[[#Headers],[12]])</f>
        <v>0</v>
      </c>
      <c r="Q145" s="10">
        <f>SUMIFS(IsQList,IsIList,Table_ExternalData_15[[#This Row],[item_key]],IsITypeList,Table_ExternalData_15[[#This Row],[IType]],IsDList,Table_ExternalData_15[[#Headers],[13]])</f>
        <v>0</v>
      </c>
      <c r="R145" s="10">
        <f>SUMIFS(IsQList,IsIList,Table_ExternalData_15[[#This Row],[item_key]],IsITypeList,Table_ExternalData_15[[#This Row],[IType]],IsDList,Table_ExternalData_15[[#Headers],[14]])</f>
        <v>0</v>
      </c>
      <c r="S145" s="10">
        <f>SUMIFS(IsQList,IsIList,Table_ExternalData_15[[#This Row],[item_key]],IsITypeList,Table_ExternalData_15[[#This Row],[IType]],IsDList,Table_ExternalData_15[[#Headers],[15]])</f>
        <v>0</v>
      </c>
      <c r="T145" s="10">
        <f>SUMIFS(IsQList,IsIList,Table_ExternalData_15[[#This Row],[item_key]],IsITypeList,Table_ExternalData_15[[#This Row],[IType]],IsDList,Table_ExternalData_15[[#Headers],[16]])</f>
        <v>0</v>
      </c>
      <c r="U145" s="10">
        <f>SUMIFS(IsQList,IsIList,Table_ExternalData_15[[#This Row],[item_key]],IsITypeList,Table_ExternalData_15[[#This Row],[IType]],IsDList,Table_ExternalData_15[[#Headers],[17]])</f>
        <v>0</v>
      </c>
      <c r="V145" s="10">
        <f>SUMIFS(IsQList,IsIList,Table_ExternalData_15[[#This Row],[item_key]],IsITypeList,Table_ExternalData_15[[#This Row],[IType]],IsDList,Table_ExternalData_15[[#Headers],[18]])</f>
        <v>0</v>
      </c>
      <c r="W145" s="10">
        <f>SUMIFS(IsQList,IsIList,Table_ExternalData_15[[#This Row],[item_key]],IsITypeList,Table_ExternalData_15[[#This Row],[IType]],IsDList,Table_ExternalData_15[[#Headers],[19]])</f>
        <v>0</v>
      </c>
      <c r="X145" s="10">
        <f>SUMIFS(IsQList,IsIList,Table_ExternalData_15[[#This Row],[item_key]],IsITypeList,Table_ExternalData_15[[#This Row],[IType]],IsDList,Table_ExternalData_15[[#Headers],[20]])</f>
        <v>0</v>
      </c>
      <c r="Y145" s="10">
        <f>SUMIFS(IsQList,IsIList,Table_ExternalData_15[[#This Row],[item_key]],IsITypeList,Table_ExternalData_15[[#This Row],[IType]],IsDList,Table_ExternalData_15[[#Headers],[21]])</f>
        <v>0</v>
      </c>
      <c r="Z145" s="10">
        <f>SUMIFS(IsQList,IsIList,Table_ExternalData_15[[#This Row],[item_key]],IsITypeList,Table_ExternalData_15[[#This Row],[IType]],IsDList,Table_ExternalData_15[[#Headers],[22]])</f>
        <v>0</v>
      </c>
      <c r="AA145" s="10">
        <f>SUMIFS(IsQList,IsIList,Table_ExternalData_15[[#This Row],[item_key]],IsITypeList,Table_ExternalData_15[[#This Row],[IType]],IsDList,Table_ExternalData_15[[#Headers],[23]])</f>
        <v>0</v>
      </c>
      <c r="AB145" s="10">
        <f>SUMIFS(IsQList,IsIList,Table_ExternalData_15[[#This Row],[item_key]],IsITypeList,Table_ExternalData_15[[#This Row],[IType]],IsDList,Table_ExternalData_15[[#Headers],[24]])</f>
        <v>0</v>
      </c>
      <c r="AC145" s="10">
        <f>SUMIFS(IsQList,IsIList,Table_ExternalData_15[[#This Row],[item_key]],IsITypeList,Table_ExternalData_15[[#This Row],[IType]],IsDList,Table_ExternalData_15[[#Headers],[25]])</f>
        <v>0</v>
      </c>
      <c r="AD145" s="10">
        <f>SUMIFS(IsQList,IsIList,Table_ExternalData_15[[#This Row],[item_key]],IsITypeList,Table_ExternalData_15[[#This Row],[IType]],IsDList,Table_ExternalData_15[[#Headers],[26]])</f>
        <v>0</v>
      </c>
      <c r="AE145" s="10">
        <f>SUMIFS(IsQList,IsIList,Table_ExternalData_15[[#This Row],[item_key]],IsITypeList,Table_ExternalData_15[[#This Row],[IType]],IsDList,Table_ExternalData_15[[#Headers],[27]])</f>
        <v>0</v>
      </c>
      <c r="AF145" s="10">
        <f>SUMIFS(IsQList,IsIList,Table_ExternalData_15[[#This Row],[item_key]],IsITypeList,Table_ExternalData_15[[#This Row],[IType]],IsDList,Table_ExternalData_15[[#Headers],[28]])</f>
        <v>1</v>
      </c>
      <c r="AG145" s="10">
        <f>SUMIFS(IsQList,IsIList,Table_ExternalData_15[[#This Row],[item_key]],IsITypeList,Table_ExternalData_15[[#This Row],[IType]],IsDList,Table_ExternalData_15[[#Headers],[29]])</f>
        <v>76</v>
      </c>
      <c r="AH145" s="10">
        <f>SUMIFS(IsQList,IsIList,Table_ExternalData_15[[#This Row],[item_key]],IsITypeList,Table_ExternalData_15[[#This Row],[IType]],IsDList,Table_ExternalData_15[[#Headers],[30]])</f>
        <v>0</v>
      </c>
      <c r="AI145" s="10">
        <f>SUMIFS(IsQList,IsIList,Table_ExternalData_15[[#This Row],[item_key]],IsITypeList,Table_ExternalData_15[[#This Row],[IType]],IsDList,Table_ExternalData_15[[#Headers],[31]])</f>
        <v>10</v>
      </c>
      <c r="AJ145" s="10">
        <f>SUM(Table_ExternalData_15[[#This Row],[1]:[31]])</f>
        <v>181</v>
      </c>
    </row>
    <row r="146" spans="1:36">
      <c r="A146" s="1" t="s">
        <v>142</v>
      </c>
      <c r="B146" s="1" t="s">
        <v>709</v>
      </c>
      <c r="C146" s="1" t="s">
        <v>710</v>
      </c>
      <c r="D146" s="11" t="s">
        <v>2046</v>
      </c>
      <c r="E146" s="10">
        <f>SUMIFS(IsQList,IsIList,Table_ExternalData_15[[#This Row],[item_key]],IsITypeList,Table_ExternalData_15[[#This Row],[IType]],IsDList,Table_ExternalData_15[[#Headers],[1]])</f>
        <v>1</v>
      </c>
      <c r="F146" s="10">
        <f>SUMIFS(IsQList,IsIList,Table_ExternalData_15[[#This Row],[item_key]],IsITypeList,Table_ExternalData_15[[#This Row],[IType]],IsDList,Table_ExternalData_15[[#Headers],[2]])</f>
        <v>0</v>
      </c>
      <c r="G146" s="10">
        <f>SUMIFS(IsQList,IsIList,Table_ExternalData_15[[#This Row],[item_key]],IsITypeList,Table_ExternalData_15[[#This Row],[IType]],IsDList,Table_ExternalData_15[[#Headers],[3]])</f>
        <v>0</v>
      </c>
      <c r="H146" s="10">
        <f>SUMIFS(IsQList,IsIList,Table_ExternalData_15[[#This Row],[item_key]],IsITypeList,Table_ExternalData_15[[#This Row],[IType]],IsDList,Table_ExternalData_15[[#Headers],[4]])</f>
        <v>70</v>
      </c>
      <c r="I146" s="10">
        <f>SUMIFS(IsQList,IsIList,Table_ExternalData_15[[#This Row],[item_key]],IsITypeList,Table_ExternalData_15[[#This Row],[IType]],IsDList,Table_ExternalData_15[[#Headers],[5]])</f>
        <v>0</v>
      </c>
      <c r="J146" s="10">
        <f>SUMIFS(IsQList,IsIList,Table_ExternalData_15[[#This Row],[item_key]],IsITypeList,Table_ExternalData_15[[#This Row],[IType]],IsDList,Table_ExternalData_15[[#Headers],[6]])</f>
        <v>23</v>
      </c>
      <c r="K146" s="10">
        <f>SUMIFS(IsQList,IsIList,Table_ExternalData_15[[#This Row],[item_key]],IsITypeList,Table_ExternalData_15[[#This Row],[IType]],IsDList,Table_ExternalData_15[[#Headers],[7]])</f>
        <v>0</v>
      </c>
      <c r="L146" s="10">
        <f>SUMIFS(IsQList,IsIList,Table_ExternalData_15[[#This Row],[item_key]],IsITypeList,Table_ExternalData_15[[#This Row],[IType]],IsDList,Table_ExternalData_15[[#Headers],[8]])</f>
        <v>0</v>
      </c>
      <c r="M146" s="10">
        <f>SUMIFS(IsQList,IsIList,Table_ExternalData_15[[#This Row],[item_key]],IsITypeList,Table_ExternalData_15[[#This Row],[IType]],IsDList,Table_ExternalData_15[[#Headers],[9]])</f>
        <v>0</v>
      </c>
      <c r="N146" s="10">
        <f>SUMIFS(IsQList,IsIList,Table_ExternalData_15[[#This Row],[item_key]],IsITypeList,Table_ExternalData_15[[#This Row],[IType]],IsDList,Table_ExternalData_15[[#Headers],[10]])</f>
        <v>0</v>
      </c>
      <c r="O146" s="10">
        <f>SUMIFS(IsQList,IsIList,Table_ExternalData_15[[#This Row],[item_key]],IsITypeList,Table_ExternalData_15[[#This Row],[IType]],IsDList,Table_ExternalData_15[[#Headers],[11]])</f>
        <v>0</v>
      </c>
      <c r="P146" s="10">
        <f>SUMIFS(IsQList,IsIList,Table_ExternalData_15[[#This Row],[item_key]],IsITypeList,Table_ExternalData_15[[#This Row],[IType]],IsDList,Table_ExternalData_15[[#Headers],[12]])</f>
        <v>0</v>
      </c>
      <c r="Q146" s="10">
        <f>SUMIFS(IsQList,IsIList,Table_ExternalData_15[[#This Row],[item_key]],IsITypeList,Table_ExternalData_15[[#This Row],[IType]],IsDList,Table_ExternalData_15[[#Headers],[13]])</f>
        <v>0</v>
      </c>
      <c r="R146" s="10">
        <f>SUMIFS(IsQList,IsIList,Table_ExternalData_15[[#This Row],[item_key]],IsITypeList,Table_ExternalData_15[[#This Row],[IType]],IsDList,Table_ExternalData_15[[#Headers],[14]])</f>
        <v>0</v>
      </c>
      <c r="S146" s="10">
        <f>SUMIFS(IsQList,IsIList,Table_ExternalData_15[[#This Row],[item_key]],IsITypeList,Table_ExternalData_15[[#This Row],[IType]],IsDList,Table_ExternalData_15[[#Headers],[15]])</f>
        <v>0</v>
      </c>
      <c r="T146" s="10">
        <f>SUMIFS(IsQList,IsIList,Table_ExternalData_15[[#This Row],[item_key]],IsITypeList,Table_ExternalData_15[[#This Row],[IType]],IsDList,Table_ExternalData_15[[#Headers],[16]])</f>
        <v>0</v>
      </c>
      <c r="U146" s="10">
        <f>SUMIFS(IsQList,IsIList,Table_ExternalData_15[[#This Row],[item_key]],IsITypeList,Table_ExternalData_15[[#This Row],[IType]],IsDList,Table_ExternalData_15[[#Headers],[17]])</f>
        <v>0</v>
      </c>
      <c r="V146" s="10">
        <f>SUMIFS(IsQList,IsIList,Table_ExternalData_15[[#This Row],[item_key]],IsITypeList,Table_ExternalData_15[[#This Row],[IType]],IsDList,Table_ExternalData_15[[#Headers],[18]])</f>
        <v>0</v>
      </c>
      <c r="W146" s="10">
        <f>SUMIFS(IsQList,IsIList,Table_ExternalData_15[[#This Row],[item_key]],IsITypeList,Table_ExternalData_15[[#This Row],[IType]],IsDList,Table_ExternalData_15[[#Headers],[19]])</f>
        <v>0</v>
      </c>
      <c r="X146" s="10">
        <f>SUMIFS(IsQList,IsIList,Table_ExternalData_15[[#This Row],[item_key]],IsITypeList,Table_ExternalData_15[[#This Row],[IType]],IsDList,Table_ExternalData_15[[#Headers],[20]])</f>
        <v>0</v>
      </c>
      <c r="Y146" s="10">
        <f>SUMIFS(IsQList,IsIList,Table_ExternalData_15[[#This Row],[item_key]],IsITypeList,Table_ExternalData_15[[#This Row],[IType]],IsDList,Table_ExternalData_15[[#Headers],[21]])</f>
        <v>0</v>
      </c>
      <c r="Z146" s="10">
        <f>SUMIFS(IsQList,IsIList,Table_ExternalData_15[[#This Row],[item_key]],IsITypeList,Table_ExternalData_15[[#This Row],[IType]],IsDList,Table_ExternalData_15[[#Headers],[22]])</f>
        <v>0</v>
      </c>
      <c r="AA146" s="10">
        <f>SUMIFS(IsQList,IsIList,Table_ExternalData_15[[#This Row],[item_key]],IsITypeList,Table_ExternalData_15[[#This Row],[IType]],IsDList,Table_ExternalData_15[[#Headers],[23]])</f>
        <v>0</v>
      </c>
      <c r="AB146" s="10">
        <f>SUMIFS(IsQList,IsIList,Table_ExternalData_15[[#This Row],[item_key]],IsITypeList,Table_ExternalData_15[[#This Row],[IType]],IsDList,Table_ExternalData_15[[#Headers],[24]])</f>
        <v>0</v>
      </c>
      <c r="AC146" s="10">
        <f>SUMIFS(IsQList,IsIList,Table_ExternalData_15[[#This Row],[item_key]],IsITypeList,Table_ExternalData_15[[#This Row],[IType]],IsDList,Table_ExternalData_15[[#Headers],[25]])</f>
        <v>0</v>
      </c>
      <c r="AD146" s="10">
        <f>SUMIFS(IsQList,IsIList,Table_ExternalData_15[[#This Row],[item_key]],IsITypeList,Table_ExternalData_15[[#This Row],[IType]],IsDList,Table_ExternalData_15[[#Headers],[26]])</f>
        <v>0</v>
      </c>
      <c r="AE146" s="10">
        <f>SUMIFS(IsQList,IsIList,Table_ExternalData_15[[#This Row],[item_key]],IsITypeList,Table_ExternalData_15[[#This Row],[IType]],IsDList,Table_ExternalData_15[[#Headers],[27]])</f>
        <v>0</v>
      </c>
      <c r="AF146" s="10">
        <f>SUMIFS(IsQList,IsIList,Table_ExternalData_15[[#This Row],[item_key]],IsITypeList,Table_ExternalData_15[[#This Row],[IType]],IsDList,Table_ExternalData_15[[#Headers],[28]])</f>
        <v>1</v>
      </c>
      <c r="AG146" s="10">
        <f>SUMIFS(IsQList,IsIList,Table_ExternalData_15[[#This Row],[item_key]],IsITypeList,Table_ExternalData_15[[#This Row],[IType]],IsDList,Table_ExternalData_15[[#Headers],[29]])</f>
        <v>76</v>
      </c>
      <c r="AH146" s="10">
        <f>SUMIFS(IsQList,IsIList,Table_ExternalData_15[[#This Row],[item_key]],IsITypeList,Table_ExternalData_15[[#This Row],[IType]],IsDList,Table_ExternalData_15[[#Headers],[30]])</f>
        <v>0</v>
      </c>
      <c r="AI146" s="10">
        <f>SUMIFS(IsQList,IsIList,Table_ExternalData_15[[#This Row],[item_key]],IsITypeList,Table_ExternalData_15[[#This Row],[IType]],IsDList,Table_ExternalData_15[[#Headers],[31]])</f>
        <v>10</v>
      </c>
      <c r="AJ146" s="10">
        <f>SUM(Table_ExternalData_15[[#This Row],[1]:[31]])</f>
        <v>181</v>
      </c>
    </row>
    <row r="147" spans="1:36">
      <c r="A147" s="1" t="s">
        <v>298</v>
      </c>
      <c r="B147" s="1" t="s">
        <v>600</v>
      </c>
      <c r="C147" s="1" t="s">
        <v>601</v>
      </c>
      <c r="D147" s="11" t="s">
        <v>2046</v>
      </c>
      <c r="E147" s="10">
        <f>SUMIFS(IsQList,IsIList,Table_ExternalData_15[[#This Row],[item_key]],IsITypeList,Table_ExternalData_15[[#This Row],[IType]],IsDList,Table_ExternalData_15[[#Headers],[1]])</f>
        <v>1</v>
      </c>
      <c r="F147" s="10">
        <f>SUMIFS(IsQList,IsIList,Table_ExternalData_15[[#This Row],[item_key]],IsITypeList,Table_ExternalData_15[[#This Row],[IType]],IsDList,Table_ExternalData_15[[#Headers],[2]])</f>
        <v>0</v>
      </c>
      <c r="G147" s="10">
        <f>SUMIFS(IsQList,IsIList,Table_ExternalData_15[[#This Row],[item_key]],IsITypeList,Table_ExternalData_15[[#This Row],[IType]],IsDList,Table_ExternalData_15[[#Headers],[3]])</f>
        <v>0</v>
      </c>
      <c r="H147" s="10">
        <f>SUMIFS(IsQList,IsIList,Table_ExternalData_15[[#This Row],[item_key]],IsITypeList,Table_ExternalData_15[[#This Row],[IType]],IsDList,Table_ExternalData_15[[#Headers],[4]])</f>
        <v>70</v>
      </c>
      <c r="I147" s="10">
        <f>SUMIFS(IsQList,IsIList,Table_ExternalData_15[[#This Row],[item_key]],IsITypeList,Table_ExternalData_15[[#This Row],[IType]],IsDList,Table_ExternalData_15[[#Headers],[5]])</f>
        <v>0</v>
      </c>
      <c r="J147" s="10">
        <f>SUMIFS(IsQList,IsIList,Table_ExternalData_15[[#This Row],[item_key]],IsITypeList,Table_ExternalData_15[[#This Row],[IType]],IsDList,Table_ExternalData_15[[#Headers],[6]])</f>
        <v>23</v>
      </c>
      <c r="K147" s="10">
        <f>SUMIFS(IsQList,IsIList,Table_ExternalData_15[[#This Row],[item_key]],IsITypeList,Table_ExternalData_15[[#This Row],[IType]],IsDList,Table_ExternalData_15[[#Headers],[7]])</f>
        <v>0</v>
      </c>
      <c r="L147" s="10">
        <f>SUMIFS(IsQList,IsIList,Table_ExternalData_15[[#This Row],[item_key]],IsITypeList,Table_ExternalData_15[[#This Row],[IType]],IsDList,Table_ExternalData_15[[#Headers],[8]])</f>
        <v>0</v>
      </c>
      <c r="M147" s="10">
        <f>SUMIFS(IsQList,IsIList,Table_ExternalData_15[[#This Row],[item_key]],IsITypeList,Table_ExternalData_15[[#This Row],[IType]],IsDList,Table_ExternalData_15[[#Headers],[9]])</f>
        <v>0</v>
      </c>
      <c r="N147" s="10">
        <f>SUMIFS(IsQList,IsIList,Table_ExternalData_15[[#This Row],[item_key]],IsITypeList,Table_ExternalData_15[[#This Row],[IType]],IsDList,Table_ExternalData_15[[#Headers],[10]])</f>
        <v>0</v>
      </c>
      <c r="O147" s="10">
        <f>SUMIFS(IsQList,IsIList,Table_ExternalData_15[[#This Row],[item_key]],IsITypeList,Table_ExternalData_15[[#This Row],[IType]],IsDList,Table_ExternalData_15[[#Headers],[11]])</f>
        <v>0</v>
      </c>
      <c r="P147" s="10">
        <f>SUMIFS(IsQList,IsIList,Table_ExternalData_15[[#This Row],[item_key]],IsITypeList,Table_ExternalData_15[[#This Row],[IType]],IsDList,Table_ExternalData_15[[#Headers],[12]])</f>
        <v>0</v>
      </c>
      <c r="Q147" s="10">
        <f>SUMIFS(IsQList,IsIList,Table_ExternalData_15[[#This Row],[item_key]],IsITypeList,Table_ExternalData_15[[#This Row],[IType]],IsDList,Table_ExternalData_15[[#Headers],[13]])</f>
        <v>0</v>
      </c>
      <c r="R147" s="10">
        <f>SUMIFS(IsQList,IsIList,Table_ExternalData_15[[#This Row],[item_key]],IsITypeList,Table_ExternalData_15[[#This Row],[IType]],IsDList,Table_ExternalData_15[[#Headers],[14]])</f>
        <v>0</v>
      </c>
      <c r="S147" s="10">
        <f>SUMIFS(IsQList,IsIList,Table_ExternalData_15[[#This Row],[item_key]],IsITypeList,Table_ExternalData_15[[#This Row],[IType]],IsDList,Table_ExternalData_15[[#Headers],[15]])</f>
        <v>0</v>
      </c>
      <c r="T147" s="10">
        <f>SUMIFS(IsQList,IsIList,Table_ExternalData_15[[#This Row],[item_key]],IsITypeList,Table_ExternalData_15[[#This Row],[IType]],IsDList,Table_ExternalData_15[[#Headers],[16]])</f>
        <v>0</v>
      </c>
      <c r="U147" s="10">
        <f>SUMIFS(IsQList,IsIList,Table_ExternalData_15[[#This Row],[item_key]],IsITypeList,Table_ExternalData_15[[#This Row],[IType]],IsDList,Table_ExternalData_15[[#Headers],[17]])</f>
        <v>0</v>
      </c>
      <c r="V147" s="10">
        <f>SUMIFS(IsQList,IsIList,Table_ExternalData_15[[#This Row],[item_key]],IsITypeList,Table_ExternalData_15[[#This Row],[IType]],IsDList,Table_ExternalData_15[[#Headers],[18]])</f>
        <v>0</v>
      </c>
      <c r="W147" s="10">
        <f>SUMIFS(IsQList,IsIList,Table_ExternalData_15[[#This Row],[item_key]],IsITypeList,Table_ExternalData_15[[#This Row],[IType]],IsDList,Table_ExternalData_15[[#Headers],[19]])</f>
        <v>0</v>
      </c>
      <c r="X147" s="10">
        <f>SUMIFS(IsQList,IsIList,Table_ExternalData_15[[#This Row],[item_key]],IsITypeList,Table_ExternalData_15[[#This Row],[IType]],IsDList,Table_ExternalData_15[[#Headers],[20]])</f>
        <v>0</v>
      </c>
      <c r="Y147" s="10">
        <f>SUMIFS(IsQList,IsIList,Table_ExternalData_15[[#This Row],[item_key]],IsITypeList,Table_ExternalData_15[[#This Row],[IType]],IsDList,Table_ExternalData_15[[#Headers],[21]])</f>
        <v>0</v>
      </c>
      <c r="Z147" s="10">
        <f>SUMIFS(IsQList,IsIList,Table_ExternalData_15[[#This Row],[item_key]],IsITypeList,Table_ExternalData_15[[#This Row],[IType]],IsDList,Table_ExternalData_15[[#Headers],[22]])</f>
        <v>0</v>
      </c>
      <c r="AA147" s="10">
        <f>SUMIFS(IsQList,IsIList,Table_ExternalData_15[[#This Row],[item_key]],IsITypeList,Table_ExternalData_15[[#This Row],[IType]],IsDList,Table_ExternalData_15[[#Headers],[23]])</f>
        <v>0</v>
      </c>
      <c r="AB147" s="10">
        <f>SUMIFS(IsQList,IsIList,Table_ExternalData_15[[#This Row],[item_key]],IsITypeList,Table_ExternalData_15[[#This Row],[IType]],IsDList,Table_ExternalData_15[[#Headers],[24]])</f>
        <v>0</v>
      </c>
      <c r="AC147" s="10">
        <f>SUMIFS(IsQList,IsIList,Table_ExternalData_15[[#This Row],[item_key]],IsITypeList,Table_ExternalData_15[[#This Row],[IType]],IsDList,Table_ExternalData_15[[#Headers],[25]])</f>
        <v>0</v>
      </c>
      <c r="AD147" s="10">
        <f>SUMIFS(IsQList,IsIList,Table_ExternalData_15[[#This Row],[item_key]],IsITypeList,Table_ExternalData_15[[#This Row],[IType]],IsDList,Table_ExternalData_15[[#Headers],[26]])</f>
        <v>0</v>
      </c>
      <c r="AE147" s="10">
        <f>SUMIFS(IsQList,IsIList,Table_ExternalData_15[[#This Row],[item_key]],IsITypeList,Table_ExternalData_15[[#This Row],[IType]],IsDList,Table_ExternalData_15[[#Headers],[27]])</f>
        <v>0</v>
      </c>
      <c r="AF147" s="10">
        <f>SUMIFS(IsQList,IsIList,Table_ExternalData_15[[#This Row],[item_key]],IsITypeList,Table_ExternalData_15[[#This Row],[IType]],IsDList,Table_ExternalData_15[[#Headers],[28]])</f>
        <v>1</v>
      </c>
      <c r="AG147" s="10">
        <f>SUMIFS(IsQList,IsIList,Table_ExternalData_15[[#This Row],[item_key]],IsITypeList,Table_ExternalData_15[[#This Row],[IType]],IsDList,Table_ExternalData_15[[#Headers],[29]])</f>
        <v>76</v>
      </c>
      <c r="AH147" s="10">
        <f>SUMIFS(IsQList,IsIList,Table_ExternalData_15[[#This Row],[item_key]],IsITypeList,Table_ExternalData_15[[#This Row],[IType]],IsDList,Table_ExternalData_15[[#Headers],[30]])</f>
        <v>0</v>
      </c>
      <c r="AI147" s="10">
        <f>SUMIFS(IsQList,IsIList,Table_ExternalData_15[[#This Row],[item_key]],IsITypeList,Table_ExternalData_15[[#This Row],[IType]],IsDList,Table_ExternalData_15[[#Headers],[31]])</f>
        <v>10</v>
      </c>
      <c r="AJ147" s="10">
        <f>SUM(Table_ExternalData_15[[#This Row],[1]:[31]])</f>
        <v>181</v>
      </c>
    </row>
    <row r="148" spans="1:36">
      <c r="A148" s="1" t="s">
        <v>2019</v>
      </c>
      <c r="B148" s="1" t="s">
        <v>2467</v>
      </c>
      <c r="C148" s="1" t="s">
        <v>2468</v>
      </c>
      <c r="D148" s="11" t="s">
        <v>2046</v>
      </c>
      <c r="E148" s="10">
        <f>SUMIFS(IsQList,IsIList,Table_ExternalData_15[[#This Row],[item_key]],IsITypeList,Table_ExternalData_15[[#This Row],[IType]],IsDList,Table_ExternalData_15[[#Headers],[1]])</f>
        <v>1</v>
      </c>
      <c r="F148" s="10">
        <f>SUMIFS(IsQList,IsIList,Table_ExternalData_15[[#This Row],[item_key]],IsITypeList,Table_ExternalData_15[[#This Row],[IType]],IsDList,Table_ExternalData_15[[#Headers],[2]])</f>
        <v>0</v>
      </c>
      <c r="G148" s="10">
        <f>SUMIFS(IsQList,IsIList,Table_ExternalData_15[[#This Row],[item_key]],IsITypeList,Table_ExternalData_15[[#This Row],[IType]],IsDList,Table_ExternalData_15[[#Headers],[3]])</f>
        <v>0</v>
      </c>
      <c r="H148" s="10">
        <f>SUMIFS(IsQList,IsIList,Table_ExternalData_15[[#This Row],[item_key]],IsITypeList,Table_ExternalData_15[[#This Row],[IType]],IsDList,Table_ExternalData_15[[#Headers],[4]])</f>
        <v>70</v>
      </c>
      <c r="I148" s="10">
        <f>SUMIFS(IsQList,IsIList,Table_ExternalData_15[[#This Row],[item_key]],IsITypeList,Table_ExternalData_15[[#This Row],[IType]],IsDList,Table_ExternalData_15[[#Headers],[5]])</f>
        <v>0</v>
      </c>
      <c r="J148" s="10">
        <f>SUMIFS(IsQList,IsIList,Table_ExternalData_15[[#This Row],[item_key]],IsITypeList,Table_ExternalData_15[[#This Row],[IType]],IsDList,Table_ExternalData_15[[#Headers],[6]])</f>
        <v>23</v>
      </c>
      <c r="K148" s="10">
        <f>SUMIFS(IsQList,IsIList,Table_ExternalData_15[[#This Row],[item_key]],IsITypeList,Table_ExternalData_15[[#This Row],[IType]],IsDList,Table_ExternalData_15[[#Headers],[7]])</f>
        <v>0</v>
      </c>
      <c r="L148" s="10">
        <f>SUMIFS(IsQList,IsIList,Table_ExternalData_15[[#This Row],[item_key]],IsITypeList,Table_ExternalData_15[[#This Row],[IType]],IsDList,Table_ExternalData_15[[#Headers],[8]])</f>
        <v>0</v>
      </c>
      <c r="M148" s="10">
        <f>SUMIFS(IsQList,IsIList,Table_ExternalData_15[[#This Row],[item_key]],IsITypeList,Table_ExternalData_15[[#This Row],[IType]],IsDList,Table_ExternalData_15[[#Headers],[9]])</f>
        <v>0</v>
      </c>
      <c r="N148" s="10">
        <f>SUMIFS(IsQList,IsIList,Table_ExternalData_15[[#This Row],[item_key]],IsITypeList,Table_ExternalData_15[[#This Row],[IType]],IsDList,Table_ExternalData_15[[#Headers],[10]])</f>
        <v>0</v>
      </c>
      <c r="O148" s="10">
        <f>SUMIFS(IsQList,IsIList,Table_ExternalData_15[[#This Row],[item_key]],IsITypeList,Table_ExternalData_15[[#This Row],[IType]],IsDList,Table_ExternalData_15[[#Headers],[11]])</f>
        <v>0</v>
      </c>
      <c r="P148" s="10">
        <f>SUMIFS(IsQList,IsIList,Table_ExternalData_15[[#This Row],[item_key]],IsITypeList,Table_ExternalData_15[[#This Row],[IType]],IsDList,Table_ExternalData_15[[#Headers],[12]])</f>
        <v>0</v>
      </c>
      <c r="Q148" s="10">
        <f>SUMIFS(IsQList,IsIList,Table_ExternalData_15[[#This Row],[item_key]],IsITypeList,Table_ExternalData_15[[#This Row],[IType]],IsDList,Table_ExternalData_15[[#Headers],[13]])</f>
        <v>0</v>
      </c>
      <c r="R148" s="10">
        <f>SUMIFS(IsQList,IsIList,Table_ExternalData_15[[#This Row],[item_key]],IsITypeList,Table_ExternalData_15[[#This Row],[IType]],IsDList,Table_ExternalData_15[[#Headers],[14]])</f>
        <v>0</v>
      </c>
      <c r="S148" s="10">
        <f>SUMIFS(IsQList,IsIList,Table_ExternalData_15[[#This Row],[item_key]],IsITypeList,Table_ExternalData_15[[#This Row],[IType]],IsDList,Table_ExternalData_15[[#Headers],[15]])</f>
        <v>0</v>
      </c>
      <c r="T148" s="10">
        <f>SUMIFS(IsQList,IsIList,Table_ExternalData_15[[#This Row],[item_key]],IsITypeList,Table_ExternalData_15[[#This Row],[IType]],IsDList,Table_ExternalData_15[[#Headers],[16]])</f>
        <v>0</v>
      </c>
      <c r="U148" s="10">
        <f>SUMIFS(IsQList,IsIList,Table_ExternalData_15[[#This Row],[item_key]],IsITypeList,Table_ExternalData_15[[#This Row],[IType]],IsDList,Table_ExternalData_15[[#Headers],[17]])</f>
        <v>0</v>
      </c>
      <c r="V148" s="10">
        <f>SUMIFS(IsQList,IsIList,Table_ExternalData_15[[#This Row],[item_key]],IsITypeList,Table_ExternalData_15[[#This Row],[IType]],IsDList,Table_ExternalData_15[[#Headers],[18]])</f>
        <v>0</v>
      </c>
      <c r="W148" s="10">
        <f>SUMIFS(IsQList,IsIList,Table_ExternalData_15[[#This Row],[item_key]],IsITypeList,Table_ExternalData_15[[#This Row],[IType]],IsDList,Table_ExternalData_15[[#Headers],[19]])</f>
        <v>0</v>
      </c>
      <c r="X148" s="10">
        <f>SUMIFS(IsQList,IsIList,Table_ExternalData_15[[#This Row],[item_key]],IsITypeList,Table_ExternalData_15[[#This Row],[IType]],IsDList,Table_ExternalData_15[[#Headers],[20]])</f>
        <v>0</v>
      </c>
      <c r="Y148" s="10">
        <f>SUMIFS(IsQList,IsIList,Table_ExternalData_15[[#This Row],[item_key]],IsITypeList,Table_ExternalData_15[[#This Row],[IType]],IsDList,Table_ExternalData_15[[#Headers],[21]])</f>
        <v>0</v>
      </c>
      <c r="Z148" s="10">
        <f>SUMIFS(IsQList,IsIList,Table_ExternalData_15[[#This Row],[item_key]],IsITypeList,Table_ExternalData_15[[#This Row],[IType]],IsDList,Table_ExternalData_15[[#Headers],[22]])</f>
        <v>0</v>
      </c>
      <c r="AA148" s="10">
        <f>SUMIFS(IsQList,IsIList,Table_ExternalData_15[[#This Row],[item_key]],IsITypeList,Table_ExternalData_15[[#This Row],[IType]],IsDList,Table_ExternalData_15[[#Headers],[23]])</f>
        <v>0</v>
      </c>
      <c r="AB148" s="10">
        <f>SUMIFS(IsQList,IsIList,Table_ExternalData_15[[#This Row],[item_key]],IsITypeList,Table_ExternalData_15[[#This Row],[IType]],IsDList,Table_ExternalData_15[[#Headers],[24]])</f>
        <v>0</v>
      </c>
      <c r="AC148" s="10">
        <f>SUMIFS(IsQList,IsIList,Table_ExternalData_15[[#This Row],[item_key]],IsITypeList,Table_ExternalData_15[[#This Row],[IType]],IsDList,Table_ExternalData_15[[#Headers],[25]])</f>
        <v>0</v>
      </c>
      <c r="AD148" s="10">
        <f>SUMIFS(IsQList,IsIList,Table_ExternalData_15[[#This Row],[item_key]],IsITypeList,Table_ExternalData_15[[#This Row],[IType]],IsDList,Table_ExternalData_15[[#Headers],[26]])</f>
        <v>0</v>
      </c>
      <c r="AE148" s="10">
        <f>SUMIFS(IsQList,IsIList,Table_ExternalData_15[[#This Row],[item_key]],IsITypeList,Table_ExternalData_15[[#This Row],[IType]],IsDList,Table_ExternalData_15[[#Headers],[27]])</f>
        <v>0</v>
      </c>
      <c r="AF148" s="10">
        <f>SUMIFS(IsQList,IsIList,Table_ExternalData_15[[#This Row],[item_key]],IsITypeList,Table_ExternalData_15[[#This Row],[IType]],IsDList,Table_ExternalData_15[[#Headers],[28]])</f>
        <v>1</v>
      </c>
      <c r="AG148" s="10">
        <f>SUMIFS(IsQList,IsIList,Table_ExternalData_15[[#This Row],[item_key]],IsITypeList,Table_ExternalData_15[[#This Row],[IType]],IsDList,Table_ExternalData_15[[#Headers],[29]])</f>
        <v>76</v>
      </c>
      <c r="AH148" s="10">
        <f>SUMIFS(IsQList,IsIList,Table_ExternalData_15[[#This Row],[item_key]],IsITypeList,Table_ExternalData_15[[#This Row],[IType]],IsDList,Table_ExternalData_15[[#Headers],[30]])</f>
        <v>0</v>
      </c>
      <c r="AI148" s="10">
        <f>SUMIFS(IsQList,IsIList,Table_ExternalData_15[[#This Row],[item_key]],IsITypeList,Table_ExternalData_15[[#This Row],[IType]],IsDList,Table_ExternalData_15[[#Headers],[31]])</f>
        <v>10</v>
      </c>
      <c r="AJ148" s="10">
        <f>SUM(Table_ExternalData_15[[#This Row],[1]:[31]])</f>
        <v>181</v>
      </c>
    </row>
    <row r="149" spans="1:36">
      <c r="A149" s="1" t="s">
        <v>2019</v>
      </c>
      <c r="B149" s="1" t="s">
        <v>2467</v>
      </c>
      <c r="C149" s="1" t="s">
        <v>2468</v>
      </c>
      <c r="D149" s="11" t="s">
        <v>2017</v>
      </c>
      <c r="E149" s="10">
        <f>SUMIFS(IsQList,IsIList,Table_ExternalData_15[[#This Row],[item_key]],IsITypeList,Table_ExternalData_15[[#This Row],[IType]],IsDList,Table_ExternalData_15[[#Headers],[1]])</f>
        <v>0</v>
      </c>
      <c r="F149" s="10">
        <f>SUMIFS(IsQList,IsIList,Table_ExternalData_15[[#This Row],[item_key]],IsITypeList,Table_ExternalData_15[[#This Row],[IType]],IsDList,Table_ExternalData_15[[#Headers],[2]])</f>
        <v>0</v>
      </c>
      <c r="G149" s="10">
        <f>SUMIFS(IsQList,IsIList,Table_ExternalData_15[[#This Row],[item_key]],IsITypeList,Table_ExternalData_15[[#This Row],[IType]],IsDList,Table_ExternalData_15[[#Headers],[3]])</f>
        <v>0</v>
      </c>
      <c r="H149" s="10">
        <f>SUMIFS(IsQList,IsIList,Table_ExternalData_15[[#This Row],[item_key]],IsITypeList,Table_ExternalData_15[[#This Row],[IType]],IsDList,Table_ExternalData_15[[#Headers],[4]])</f>
        <v>0</v>
      </c>
      <c r="I149" s="10">
        <f>SUMIFS(IsQList,IsIList,Table_ExternalData_15[[#This Row],[item_key]],IsITypeList,Table_ExternalData_15[[#This Row],[IType]],IsDList,Table_ExternalData_15[[#Headers],[5]])</f>
        <v>0</v>
      </c>
      <c r="J149" s="10">
        <f>SUMIFS(IsQList,IsIList,Table_ExternalData_15[[#This Row],[item_key]],IsITypeList,Table_ExternalData_15[[#This Row],[IType]],IsDList,Table_ExternalData_15[[#Headers],[6]])</f>
        <v>0</v>
      </c>
      <c r="K149" s="10">
        <f>SUMIFS(IsQList,IsIList,Table_ExternalData_15[[#This Row],[item_key]],IsITypeList,Table_ExternalData_15[[#This Row],[IType]],IsDList,Table_ExternalData_15[[#Headers],[7]])</f>
        <v>0</v>
      </c>
      <c r="L149" s="10">
        <f>SUMIFS(IsQList,IsIList,Table_ExternalData_15[[#This Row],[item_key]],IsITypeList,Table_ExternalData_15[[#This Row],[IType]],IsDList,Table_ExternalData_15[[#Headers],[8]])</f>
        <v>0</v>
      </c>
      <c r="M149" s="10">
        <f>SUMIFS(IsQList,IsIList,Table_ExternalData_15[[#This Row],[item_key]],IsITypeList,Table_ExternalData_15[[#This Row],[IType]],IsDList,Table_ExternalData_15[[#Headers],[9]])</f>
        <v>0</v>
      </c>
      <c r="N149" s="10">
        <f>SUMIFS(IsQList,IsIList,Table_ExternalData_15[[#This Row],[item_key]],IsITypeList,Table_ExternalData_15[[#This Row],[IType]],IsDList,Table_ExternalData_15[[#Headers],[10]])</f>
        <v>0</v>
      </c>
      <c r="O149" s="10">
        <f>SUMIFS(IsQList,IsIList,Table_ExternalData_15[[#This Row],[item_key]],IsITypeList,Table_ExternalData_15[[#This Row],[IType]],IsDList,Table_ExternalData_15[[#Headers],[11]])</f>
        <v>0</v>
      </c>
      <c r="P149" s="10">
        <f>SUMIFS(IsQList,IsIList,Table_ExternalData_15[[#This Row],[item_key]],IsITypeList,Table_ExternalData_15[[#This Row],[IType]],IsDList,Table_ExternalData_15[[#Headers],[12]])</f>
        <v>0</v>
      </c>
      <c r="Q149" s="10">
        <f>SUMIFS(IsQList,IsIList,Table_ExternalData_15[[#This Row],[item_key]],IsITypeList,Table_ExternalData_15[[#This Row],[IType]],IsDList,Table_ExternalData_15[[#Headers],[13]])</f>
        <v>0</v>
      </c>
      <c r="R149" s="10">
        <f>SUMIFS(IsQList,IsIList,Table_ExternalData_15[[#This Row],[item_key]],IsITypeList,Table_ExternalData_15[[#This Row],[IType]],IsDList,Table_ExternalData_15[[#Headers],[14]])</f>
        <v>0</v>
      </c>
      <c r="S149" s="10">
        <f>SUMIFS(IsQList,IsIList,Table_ExternalData_15[[#This Row],[item_key]],IsITypeList,Table_ExternalData_15[[#This Row],[IType]],IsDList,Table_ExternalData_15[[#Headers],[15]])</f>
        <v>0</v>
      </c>
      <c r="T149" s="10">
        <f>SUMIFS(IsQList,IsIList,Table_ExternalData_15[[#This Row],[item_key]],IsITypeList,Table_ExternalData_15[[#This Row],[IType]],IsDList,Table_ExternalData_15[[#Headers],[16]])</f>
        <v>0</v>
      </c>
      <c r="U149" s="10">
        <f>SUMIFS(IsQList,IsIList,Table_ExternalData_15[[#This Row],[item_key]],IsITypeList,Table_ExternalData_15[[#This Row],[IType]],IsDList,Table_ExternalData_15[[#Headers],[17]])</f>
        <v>0</v>
      </c>
      <c r="V149" s="10">
        <f>SUMIFS(IsQList,IsIList,Table_ExternalData_15[[#This Row],[item_key]],IsITypeList,Table_ExternalData_15[[#This Row],[IType]],IsDList,Table_ExternalData_15[[#Headers],[18]])</f>
        <v>0</v>
      </c>
      <c r="W149" s="10">
        <f>SUMIFS(IsQList,IsIList,Table_ExternalData_15[[#This Row],[item_key]],IsITypeList,Table_ExternalData_15[[#This Row],[IType]],IsDList,Table_ExternalData_15[[#Headers],[19]])</f>
        <v>0</v>
      </c>
      <c r="X149" s="10">
        <f>SUMIFS(IsQList,IsIList,Table_ExternalData_15[[#This Row],[item_key]],IsITypeList,Table_ExternalData_15[[#This Row],[IType]],IsDList,Table_ExternalData_15[[#Headers],[20]])</f>
        <v>0</v>
      </c>
      <c r="Y149" s="10">
        <f>SUMIFS(IsQList,IsIList,Table_ExternalData_15[[#This Row],[item_key]],IsITypeList,Table_ExternalData_15[[#This Row],[IType]],IsDList,Table_ExternalData_15[[#Headers],[21]])</f>
        <v>0</v>
      </c>
      <c r="Z149" s="10">
        <f>SUMIFS(IsQList,IsIList,Table_ExternalData_15[[#This Row],[item_key]],IsITypeList,Table_ExternalData_15[[#This Row],[IType]],IsDList,Table_ExternalData_15[[#Headers],[22]])</f>
        <v>0</v>
      </c>
      <c r="AA149" s="10">
        <f>SUMIFS(IsQList,IsIList,Table_ExternalData_15[[#This Row],[item_key]],IsITypeList,Table_ExternalData_15[[#This Row],[IType]],IsDList,Table_ExternalData_15[[#Headers],[23]])</f>
        <v>0</v>
      </c>
      <c r="AB149" s="10">
        <f>SUMIFS(IsQList,IsIList,Table_ExternalData_15[[#This Row],[item_key]],IsITypeList,Table_ExternalData_15[[#This Row],[IType]],IsDList,Table_ExternalData_15[[#Headers],[24]])</f>
        <v>0</v>
      </c>
      <c r="AC149" s="10">
        <f>SUMIFS(IsQList,IsIList,Table_ExternalData_15[[#This Row],[item_key]],IsITypeList,Table_ExternalData_15[[#This Row],[IType]],IsDList,Table_ExternalData_15[[#Headers],[25]])</f>
        <v>0</v>
      </c>
      <c r="AD149" s="10">
        <f>SUMIFS(IsQList,IsIList,Table_ExternalData_15[[#This Row],[item_key]],IsITypeList,Table_ExternalData_15[[#This Row],[IType]],IsDList,Table_ExternalData_15[[#Headers],[26]])</f>
        <v>0</v>
      </c>
      <c r="AE149" s="10">
        <f>SUMIFS(IsQList,IsIList,Table_ExternalData_15[[#This Row],[item_key]],IsITypeList,Table_ExternalData_15[[#This Row],[IType]],IsDList,Table_ExternalData_15[[#Headers],[27]])</f>
        <v>0</v>
      </c>
      <c r="AF149" s="10">
        <f>SUMIFS(IsQList,IsIList,Table_ExternalData_15[[#This Row],[item_key]],IsITypeList,Table_ExternalData_15[[#This Row],[IType]],IsDList,Table_ExternalData_15[[#Headers],[28]])</f>
        <v>0</v>
      </c>
      <c r="AG149" s="10">
        <f>SUMIFS(IsQList,IsIList,Table_ExternalData_15[[#This Row],[item_key]],IsITypeList,Table_ExternalData_15[[#This Row],[IType]],IsDList,Table_ExternalData_15[[#Headers],[29]])</f>
        <v>0</v>
      </c>
      <c r="AH149" s="10">
        <f>SUMIFS(IsQList,IsIList,Table_ExternalData_15[[#This Row],[item_key]],IsITypeList,Table_ExternalData_15[[#This Row],[IType]],IsDList,Table_ExternalData_15[[#Headers],[30]])</f>
        <v>0</v>
      </c>
      <c r="AI149" s="10">
        <f>SUMIFS(IsQList,IsIList,Table_ExternalData_15[[#This Row],[item_key]],IsITypeList,Table_ExternalData_15[[#This Row],[IType]],IsDList,Table_ExternalData_15[[#Headers],[31]])</f>
        <v>0</v>
      </c>
      <c r="AJ149" s="10">
        <f>SUM(Table_ExternalData_15[[#This Row],[1]:[31]])</f>
        <v>0</v>
      </c>
    </row>
    <row r="150" spans="1:36">
      <c r="A150" s="1" t="s">
        <v>1752</v>
      </c>
      <c r="B150" s="1" t="s">
        <v>1851</v>
      </c>
      <c r="C150" s="1" t="s">
        <v>1852</v>
      </c>
      <c r="D150" s="11" t="s">
        <v>2046</v>
      </c>
      <c r="E150" s="10">
        <f>SUMIFS(IsQList,IsIList,Table_ExternalData_15[[#This Row],[item_key]],IsITypeList,Table_ExternalData_15[[#This Row],[IType]],IsDList,Table_ExternalData_15[[#Headers],[1]])</f>
        <v>1</v>
      </c>
      <c r="F150" s="10">
        <f>SUMIFS(IsQList,IsIList,Table_ExternalData_15[[#This Row],[item_key]],IsITypeList,Table_ExternalData_15[[#This Row],[IType]],IsDList,Table_ExternalData_15[[#Headers],[2]])</f>
        <v>0</v>
      </c>
      <c r="G150" s="10">
        <f>SUMIFS(IsQList,IsIList,Table_ExternalData_15[[#This Row],[item_key]],IsITypeList,Table_ExternalData_15[[#This Row],[IType]],IsDList,Table_ExternalData_15[[#Headers],[3]])</f>
        <v>0</v>
      </c>
      <c r="H150" s="10">
        <f>SUMIFS(IsQList,IsIList,Table_ExternalData_15[[#This Row],[item_key]],IsITypeList,Table_ExternalData_15[[#This Row],[IType]],IsDList,Table_ExternalData_15[[#Headers],[4]])</f>
        <v>70</v>
      </c>
      <c r="I150" s="10">
        <f>SUMIFS(IsQList,IsIList,Table_ExternalData_15[[#This Row],[item_key]],IsITypeList,Table_ExternalData_15[[#This Row],[IType]],IsDList,Table_ExternalData_15[[#Headers],[5]])</f>
        <v>0</v>
      </c>
      <c r="J150" s="10">
        <f>SUMIFS(IsQList,IsIList,Table_ExternalData_15[[#This Row],[item_key]],IsITypeList,Table_ExternalData_15[[#This Row],[IType]],IsDList,Table_ExternalData_15[[#Headers],[6]])</f>
        <v>23</v>
      </c>
      <c r="K150" s="10">
        <f>SUMIFS(IsQList,IsIList,Table_ExternalData_15[[#This Row],[item_key]],IsITypeList,Table_ExternalData_15[[#This Row],[IType]],IsDList,Table_ExternalData_15[[#Headers],[7]])</f>
        <v>0</v>
      </c>
      <c r="L150" s="10">
        <f>SUMIFS(IsQList,IsIList,Table_ExternalData_15[[#This Row],[item_key]],IsITypeList,Table_ExternalData_15[[#This Row],[IType]],IsDList,Table_ExternalData_15[[#Headers],[8]])</f>
        <v>0</v>
      </c>
      <c r="M150" s="10">
        <f>SUMIFS(IsQList,IsIList,Table_ExternalData_15[[#This Row],[item_key]],IsITypeList,Table_ExternalData_15[[#This Row],[IType]],IsDList,Table_ExternalData_15[[#Headers],[9]])</f>
        <v>0</v>
      </c>
      <c r="N150" s="10">
        <f>SUMIFS(IsQList,IsIList,Table_ExternalData_15[[#This Row],[item_key]],IsITypeList,Table_ExternalData_15[[#This Row],[IType]],IsDList,Table_ExternalData_15[[#Headers],[10]])</f>
        <v>0</v>
      </c>
      <c r="O150" s="10">
        <f>SUMIFS(IsQList,IsIList,Table_ExternalData_15[[#This Row],[item_key]],IsITypeList,Table_ExternalData_15[[#This Row],[IType]],IsDList,Table_ExternalData_15[[#Headers],[11]])</f>
        <v>0</v>
      </c>
      <c r="P150" s="10">
        <f>SUMIFS(IsQList,IsIList,Table_ExternalData_15[[#This Row],[item_key]],IsITypeList,Table_ExternalData_15[[#This Row],[IType]],IsDList,Table_ExternalData_15[[#Headers],[12]])</f>
        <v>0</v>
      </c>
      <c r="Q150" s="10">
        <f>SUMIFS(IsQList,IsIList,Table_ExternalData_15[[#This Row],[item_key]],IsITypeList,Table_ExternalData_15[[#This Row],[IType]],IsDList,Table_ExternalData_15[[#Headers],[13]])</f>
        <v>0</v>
      </c>
      <c r="R150" s="10">
        <f>SUMIFS(IsQList,IsIList,Table_ExternalData_15[[#This Row],[item_key]],IsITypeList,Table_ExternalData_15[[#This Row],[IType]],IsDList,Table_ExternalData_15[[#Headers],[14]])</f>
        <v>0</v>
      </c>
      <c r="S150" s="10">
        <f>SUMIFS(IsQList,IsIList,Table_ExternalData_15[[#This Row],[item_key]],IsITypeList,Table_ExternalData_15[[#This Row],[IType]],IsDList,Table_ExternalData_15[[#Headers],[15]])</f>
        <v>0</v>
      </c>
      <c r="T150" s="10">
        <f>SUMIFS(IsQList,IsIList,Table_ExternalData_15[[#This Row],[item_key]],IsITypeList,Table_ExternalData_15[[#This Row],[IType]],IsDList,Table_ExternalData_15[[#Headers],[16]])</f>
        <v>0</v>
      </c>
      <c r="U150" s="10">
        <f>SUMIFS(IsQList,IsIList,Table_ExternalData_15[[#This Row],[item_key]],IsITypeList,Table_ExternalData_15[[#This Row],[IType]],IsDList,Table_ExternalData_15[[#Headers],[17]])</f>
        <v>0</v>
      </c>
      <c r="V150" s="10">
        <f>SUMIFS(IsQList,IsIList,Table_ExternalData_15[[#This Row],[item_key]],IsITypeList,Table_ExternalData_15[[#This Row],[IType]],IsDList,Table_ExternalData_15[[#Headers],[18]])</f>
        <v>0</v>
      </c>
      <c r="W150" s="10">
        <f>SUMIFS(IsQList,IsIList,Table_ExternalData_15[[#This Row],[item_key]],IsITypeList,Table_ExternalData_15[[#This Row],[IType]],IsDList,Table_ExternalData_15[[#Headers],[19]])</f>
        <v>0</v>
      </c>
      <c r="X150" s="10">
        <f>SUMIFS(IsQList,IsIList,Table_ExternalData_15[[#This Row],[item_key]],IsITypeList,Table_ExternalData_15[[#This Row],[IType]],IsDList,Table_ExternalData_15[[#Headers],[20]])</f>
        <v>0</v>
      </c>
      <c r="Y150" s="10">
        <f>SUMIFS(IsQList,IsIList,Table_ExternalData_15[[#This Row],[item_key]],IsITypeList,Table_ExternalData_15[[#This Row],[IType]],IsDList,Table_ExternalData_15[[#Headers],[21]])</f>
        <v>0</v>
      </c>
      <c r="Z150" s="10">
        <f>SUMIFS(IsQList,IsIList,Table_ExternalData_15[[#This Row],[item_key]],IsITypeList,Table_ExternalData_15[[#This Row],[IType]],IsDList,Table_ExternalData_15[[#Headers],[22]])</f>
        <v>0</v>
      </c>
      <c r="AA150" s="10">
        <f>SUMIFS(IsQList,IsIList,Table_ExternalData_15[[#This Row],[item_key]],IsITypeList,Table_ExternalData_15[[#This Row],[IType]],IsDList,Table_ExternalData_15[[#Headers],[23]])</f>
        <v>0</v>
      </c>
      <c r="AB150" s="10">
        <f>SUMIFS(IsQList,IsIList,Table_ExternalData_15[[#This Row],[item_key]],IsITypeList,Table_ExternalData_15[[#This Row],[IType]],IsDList,Table_ExternalData_15[[#Headers],[24]])</f>
        <v>0</v>
      </c>
      <c r="AC150" s="10">
        <f>SUMIFS(IsQList,IsIList,Table_ExternalData_15[[#This Row],[item_key]],IsITypeList,Table_ExternalData_15[[#This Row],[IType]],IsDList,Table_ExternalData_15[[#Headers],[25]])</f>
        <v>0</v>
      </c>
      <c r="AD150" s="10">
        <f>SUMIFS(IsQList,IsIList,Table_ExternalData_15[[#This Row],[item_key]],IsITypeList,Table_ExternalData_15[[#This Row],[IType]],IsDList,Table_ExternalData_15[[#Headers],[26]])</f>
        <v>0</v>
      </c>
      <c r="AE150" s="10">
        <f>SUMIFS(IsQList,IsIList,Table_ExternalData_15[[#This Row],[item_key]],IsITypeList,Table_ExternalData_15[[#This Row],[IType]],IsDList,Table_ExternalData_15[[#Headers],[27]])</f>
        <v>0</v>
      </c>
      <c r="AF150" s="10">
        <f>SUMIFS(IsQList,IsIList,Table_ExternalData_15[[#This Row],[item_key]],IsITypeList,Table_ExternalData_15[[#This Row],[IType]],IsDList,Table_ExternalData_15[[#Headers],[28]])</f>
        <v>1</v>
      </c>
      <c r="AG150" s="10">
        <f>SUMIFS(IsQList,IsIList,Table_ExternalData_15[[#This Row],[item_key]],IsITypeList,Table_ExternalData_15[[#This Row],[IType]],IsDList,Table_ExternalData_15[[#Headers],[29]])</f>
        <v>76</v>
      </c>
      <c r="AH150" s="10">
        <f>SUMIFS(IsQList,IsIList,Table_ExternalData_15[[#This Row],[item_key]],IsITypeList,Table_ExternalData_15[[#This Row],[IType]],IsDList,Table_ExternalData_15[[#Headers],[30]])</f>
        <v>0</v>
      </c>
      <c r="AI150" s="10">
        <f>SUMIFS(IsQList,IsIList,Table_ExternalData_15[[#This Row],[item_key]],IsITypeList,Table_ExternalData_15[[#This Row],[IType]],IsDList,Table_ExternalData_15[[#Headers],[31]])</f>
        <v>10</v>
      </c>
      <c r="AJ150" s="10">
        <f>SUM(Table_ExternalData_15[[#This Row],[1]:[31]])</f>
        <v>181</v>
      </c>
    </row>
    <row r="151" spans="1:36">
      <c r="A151" s="1" t="s">
        <v>2372</v>
      </c>
      <c r="B151" s="1" t="s">
        <v>2469</v>
      </c>
      <c r="C151" s="1" t="s">
        <v>2470</v>
      </c>
      <c r="D151" s="11" t="s">
        <v>2363</v>
      </c>
      <c r="E151" s="10">
        <f>SUMIFS(IsQList,IsIList,Table_ExternalData_15[[#This Row],[item_key]],IsITypeList,Table_ExternalData_15[[#This Row],[IType]],IsDList,Table_ExternalData_15[[#Headers],[1]])</f>
        <v>0</v>
      </c>
      <c r="F151" s="10">
        <f>SUMIFS(IsQList,IsIList,Table_ExternalData_15[[#This Row],[item_key]],IsITypeList,Table_ExternalData_15[[#This Row],[IType]],IsDList,Table_ExternalData_15[[#Headers],[2]])</f>
        <v>0</v>
      </c>
      <c r="G151" s="10">
        <f>SUMIFS(IsQList,IsIList,Table_ExternalData_15[[#This Row],[item_key]],IsITypeList,Table_ExternalData_15[[#This Row],[IType]],IsDList,Table_ExternalData_15[[#Headers],[3]])</f>
        <v>0</v>
      </c>
      <c r="H151" s="10">
        <f>SUMIFS(IsQList,IsIList,Table_ExternalData_15[[#This Row],[item_key]],IsITypeList,Table_ExternalData_15[[#This Row],[IType]],IsDList,Table_ExternalData_15[[#Headers],[4]])</f>
        <v>0</v>
      </c>
      <c r="I151" s="10">
        <f>SUMIFS(IsQList,IsIList,Table_ExternalData_15[[#This Row],[item_key]],IsITypeList,Table_ExternalData_15[[#This Row],[IType]],IsDList,Table_ExternalData_15[[#Headers],[5]])</f>
        <v>0</v>
      </c>
      <c r="J151" s="10">
        <f>SUMIFS(IsQList,IsIList,Table_ExternalData_15[[#This Row],[item_key]],IsITypeList,Table_ExternalData_15[[#This Row],[IType]],IsDList,Table_ExternalData_15[[#Headers],[6]])</f>
        <v>0</v>
      </c>
      <c r="K151" s="10">
        <f>SUMIFS(IsQList,IsIList,Table_ExternalData_15[[#This Row],[item_key]],IsITypeList,Table_ExternalData_15[[#This Row],[IType]],IsDList,Table_ExternalData_15[[#Headers],[7]])</f>
        <v>0</v>
      </c>
      <c r="L151" s="10">
        <f>SUMIFS(IsQList,IsIList,Table_ExternalData_15[[#This Row],[item_key]],IsITypeList,Table_ExternalData_15[[#This Row],[IType]],IsDList,Table_ExternalData_15[[#Headers],[8]])</f>
        <v>0</v>
      </c>
      <c r="M151" s="10">
        <f>SUMIFS(IsQList,IsIList,Table_ExternalData_15[[#This Row],[item_key]],IsITypeList,Table_ExternalData_15[[#This Row],[IType]],IsDList,Table_ExternalData_15[[#Headers],[9]])</f>
        <v>0</v>
      </c>
      <c r="N151" s="10">
        <f>SUMIFS(IsQList,IsIList,Table_ExternalData_15[[#This Row],[item_key]],IsITypeList,Table_ExternalData_15[[#This Row],[IType]],IsDList,Table_ExternalData_15[[#Headers],[10]])</f>
        <v>0</v>
      </c>
      <c r="O151" s="10">
        <f>SUMIFS(IsQList,IsIList,Table_ExternalData_15[[#This Row],[item_key]],IsITypeList,Table_ExternalData_15[[#This Row],[IType]],IsDList,Table_ExternalData_15[[#Headers],[11]])</f>
        <v>0</v>
      </c>
      <c r="P151" s="10">
        <f>SUMIFS(IsQList,IsIList,Table_ExternalData_15[[#This Row],[item_key]],IsITypeList,Table_ExternalData_15[[#This Row],[IType]],IsDList,Table_ExternalData_15[[#Headers],[12]])</f>
        <v>0</v>
      </c>
      <c r="Q151" s="10">
        <f>SUMIFS(IsQList,IsIList,Table_ExternalData_15[[#This Row],[item_key]],IsITypeList,Table_ExternalData_15[[#This Row],[IType]],IsDList,Table_ExternalData_15[[#Headers],[13]])</f>
        <v>0</v>
      </c>
      <c r="R151" s="10">
        <f>SUMIFS(IsQList,IsIList,Table_ExternalData_15[[#This Row],[item_key]],IsITypeList,Table_ExternalData_15[[#This Row],[IType]],IsDList,Table_ExternalData_15[[#Headers],[14]])</f>
        <v>0</v>
      </c>
      <c r="S151" s="10">
        <f>SUMIFS(IsQList,IsIList,Table_ExternalData_15[[#This Row],[item_key]],IsITypeList,Table_ExternalData_15[[#This Row],[IType]],IsDList,Table_ExternalData_15[[#Headers],[15]])</f>
        <v>0</v>
      </c>
      <c r="T151" s="10">
        <f>SUMIFS(IsQList,IsIList,Table_ExternalData_15[[#This Row],[item_key]],IsITypeList,Table_ExternalData_15[[#This Row],[IType]],IsDList,Table_ExternalData_15[[#Headers],[16]])</f>
        <v>0</v>
      </c>
      <c r="U151" s="10">
        <f>SUMIFS(IsQList,IsIList,Table_ExternalData_15[[#This Row],[item_key]],IsITypeList,Table_ExternalData_15[[#This Row],[IType]],IsDList,Table_ExternalData_15[[#Headers],[17]])</f>
        <v>0</v>
      </c>
      <c r="V151" s="10">
        <f>SUMIFS(IsQList,IsIList,Table_ExternalData_15[[#This Row],[item_key]],IsITypeList,Table_ExternalData_15[[#This Row],[IType]],IsDList,Table_ExternalData_15[[#Headers],[18]])</f>
        <v>0</v>
      </c>
      <c r="W151" s="10">
        <f>SUMIFS(IsQList,IsIList,Table_ExternalData_15[[#This Row],[item_key]],IsITypeList,Table_ExternalData_15[[#This Row],[IType]],IsDList,Table_ExternalData_15[[#Headers],[19]])</f>
        <v>0</v>
      </c>
      <c r="X151" s="10">
        <f>SUMIFS(IsQList,IsIList,Table_ExternalData_15[[#This Row],[item_key]],IsITypeList,Table_ExternalData_15[[#This Row],[IType]],IsDList,Table_ExternalData_15[[#Headers],[20]])</f>
        <v>0</v>
      </c>
      <c r="Y151" s="10">
        <f>SUMIFS(IsQList,IsIList,Table_ExternalData_15[[#This Row],[item_key]],IsITypeList,Table_ExternalData_15[[#This Row],[IType]],IsDList,Table_ExternalData_15[[#Headers],[21]])</f>
        <v>0</v>
      </c>
      <c r="Z151" s="10">
        <f>SUMIFS(IsQList,IsIList,Table_ExternalData_15[[#This Row],[item_key]],IsITypeList,Table_ExternalData_15[[#This Row],[IType]],IsDList,Table_ExternalData_15[[#Headers],[22]])</f>
        <v>0</v>
      </c>
      <c r="AA151" s="10">
        <f>SUMIFS(IsQList,IsIList,Table_ExternalData_15[[#This Row],[item_key]],IsITypeList,Table_ExternalData_15[[#This Row],[IType]],IsDList,Table_ExternalData_15[[#Headers],[23]])</f>
        <v>0</v>
      </c>
      <c r="AB151" s="10">
        <f>SUMIFS(IsQList,IsIList,Table_ExternalData_15[[#This Row],[item_key]],IsITypeList,Table_ExternalData_15[[#This Row],[IType]],IsDList,Table_ExternalData_15[[#Headers],[24]])</f>
        <v>0</v>
      </c>
      <c r="AC151" s="10">
        <f>SUMIFS(IsQList,IsIList,Table_ExternalData_15[[#This Row],[item_key]],IsITypeList,Table_ExternalData_15[[#This Row],[IType]],IsDList,Table_ExternalData_15[[#Headers],[25]])</f>
        <v>0</v>
      </c>
      <c r="AD151" s="10">
        <f>SUMIFS(IsQList,IsIList,Table_ExternalData_15[[#This Row],[item_key]],IsITypeList,Table_ExternalData_15[[#This Row],[IType]],IsDList,Table_ExternalData_15[[#Headers],[26]])</f>
        <v>0</v>
      </c>
      <c r="AE151" s="10">
        <f>SUMIFS(IsQList,IsIList,Table_ExternalData_15[[#This Row],[item_key]],IsITypeList,Table_ExternalData_15[[#This Row],[IType]],IsDList,Table_ExternalData_15[[#Headers],[27]])</f>
        <v>0</v>
      </c>
      <c r="AF151" s="10">
        <f>SUMIFS(IsQList,IsIList,Table_ExternalData_15[[#This Row],[item_key]],IsITypeList,Table_ExternalData_15[[#This Row],[IType]],IsDList,Table_ExternalData_15[[#Headers],[28]])</f>
        <v>0</v>
      </c>
      <c r="AG151" s="10">
        <f>SUMIFS(IsQList,IsIList,Table_ExternalData_15[[#This Row],[item_key]],IsITypeList,Table_ExternalData_15[[#This Row],[IType]],IsDList,Table_ExternalData_15[[#Headers],[29]])</f>
        <v>0</v>
      </c>
      <c r="AH151" s="10">
        <f>SUMIFS(IsQList,IsIList,Table_ExternalData_15[[#This Row],[item_key]],IsITypeList,Table_ExternalData_15[[#This Row],[IType]],IsDList,Table_ExternalData_15[[#Headers],[30]])</f>
        <v>0</v>
      </c>
      <c r="AI151" s="10">
        <f>SUMIFS(IsQList,IsIList,Table_ExternalData_15[[#This Row],[item_key]],IsITypeList,Table_ExternalData_15[[#This Row],[IType]],IsDList,Table_ExternalData_15[[#Headers],[31]])</f>
        <v>0</v>
      </c>
      <c r="AJ151" s="10">
        <f>SUM(Table_ExternalData_15[[#This Row],[1]:[31]])</f>
        <v>0</v>
      </c>
    </row>
    <row r="152" spans="1:36">
      <c r="A152" s="1" t="s">
        <v>2373</v>
      </c>
      <c r="B152" s="1" t="s">
        <v>2471</v>
      </c>
      <c r="C152" s="1" t="s">
        <v>2472</v>
      </c>
      <c r="D152" s="11" t="s">
        <v>2363</v>
      </c>
      <c r="E152" s="10">
        <f>SUMIFS(IsQList,IsIList,Table_ExternalData_15[[#This Row],[item_key]],IsITypeList,Table_ExternalData_15[[#This Row],[IType]],IsDList,Table_ExternalData_15[[#Headers],[1]])</f>
        <v>0</v>
      </c>
      <c r="F152" s="10">
        <f>SUMIFS(IsQList,IsIList,Table_ExternalData_15[[#This Row],[item_key]],IsITypeList,Table_ExternalData_15[[#This Row],[IType]],IsDList,Table_ExternalData_15[[#Headers],[2]])</f>
        <v>0</v>
      </c>
      <c r="G152" s="10">
        <f>SUMIFS(IsQList,IsIList,Table_ExternalData_15[[#This Row],[item_key]],IsITypeList,Table_ExternalData_15[[#This Row],[IType]],IsDList,Table_ExternalData_15[[#Headers],[3]])</f>
        <v>0</v>
      </c>
      <c r="H152" s="10">
        <f>SUMIFS(IsQList,IsIList,Table_ExternalData_15[[#This Row],[item_key]],IsITypeList,Table_ExternalData_15[[#This Row],[IType]],IsDList,Table_ExternalData_15[[#Headers],[4]])</f>
        <v>0</v>
      </c>
      <c r="I152" s="10">
        <f>SUMIFS(IsQList,IsIList,Table_ExternalData_15[[#This Row],[item_key]],IsITypeList,Table_ExternalData_15[[#This Row],[IType]],IsDList,Table_ExternalData_15[[#Headers],[5]])</f>
        <v>0</v>
      </c>
      <c r="J152" s="10">
        <f>SUMIFS(IsQList,IsIList,Table_ExternalData_15[[#This Row],[item_key]],IsITypeList,Table_ExternalData_15[[#This Row],[IType]],IsDList,Table_ExternalData_15[[#Headers],[6]])</f>
        <v>0</v>
      </c>
      <c r="K152" s="10">
        <f>SUMIFS(IsQList,IsIList,Table_ExternalData_15[[#This Row],[item_key]],IsITypeList,Table_ExternalData_15[[#This Row],[IType]],IsDList,Table_ExternalData_15[[#Headers],[7]])</f>
        <v>0</v>
      </c>
      <c r="L152" s="10">
        <f>SUMIFS(IsQList,IsIList,Table_ExternalData_15[[#This Row],[item_key]],IsITypeList,Table_ExternalData_15[[#This Row],[IType]],IsDList,Table_ExternalData_15[[#Headers],[8]])</f>
        <v>0</v>
      </c>
      <c r="M152" s="10">
        <f>SUMIFS(IsQList,IsIList,Table_ExternalData_15[[#This Row],[item_key]],IsITypeList,Table_ExternalData_15[[#This Row],[IType]],IsDList,Table_ExternalData_15[[#Headers],[9]])</f>
        <v>0</v>
      </c>
      <c r="N152" s="10">
        <f>SUMIFS(IsQList,IsIList,Table_ExternalData_15[[#This Row],[item_key]],IsITypeList,Table_ExternalData_15[[#This Row],[IType]],IsDList,Table_ExternalData_15[[#Headers],[10]])</f>
        <v>0</v>
      </c>
      <c r="O152" s="10">
        <f>SUMIFS(IsQList,IsIList,Table_ExternalData_15[[#This Row],[item_key]],IsITypeList,Table_ExternalData_15[[#This Row],[IType]],IsDList,Table_ExternalData_15[[#Headers],[11]])</f>
        <v>0</v>
      </c>
      <c r="P152" s="10">
        <f>SUMIFS(IsQList,IsIList,Table_ExternalData_15[[#This Row],[item_key]],IsITypeList,Table_ExternalData_15[[#This Row],[IType]],IsDList,Table_ExternalData_15[[#Headers],[12]])</f>
        <v>0</v>
      </c>
      <c r="Q152" s="10">
        <f>SUMIFS(IsQList,IsIList,Table_ExternalData_15[[#This Row],[item_key]],IsITypeList,Table_ExternalData_15[[#This Row],[IType]],IsDList,Table_ExternalData_15[[#Headers],[13]])</f>
        <v>0</v>
      </c>
      <c r="R152" s="10">
        <f>SUMIFS(IsQList,IsIList,Table_ExternalData_15[[#This Row],[item_key]],IsITypeList,Table_ExternalData_15[[#This Row],[IType]],IsDList,Table_ExternalData_15[[#Headers],[14]])</f>
        <v>0</v>
      </c>
      <c r="S152" s="10">
        <f>SUMIFS(IsQList,IsIList,Table_ExternalData_15[[#This Row],[item_key]],IsITypeList,Table_ExternalData_15[[#This Row],[IType]],IsDList,Table_ExternalData_15[[#Headers],[15]])</f>
        <v>0</v>
      </c>
      <c r="T152" s="10">
        <f>SUMIFS(IsQList,IsIList,Table_ExternalData_15[[#This Row],[item_key]],IsITypeList,Table_ExternalData_15[[#This Row],[IType]],IsDList,Table_ExternalData_15[[#Headers],[16]])</f>
        <v>0</v>
      </c>
      <c r="U152" s="10">
        <f>SUMIFS(IsQList,IsIList,Table_ExternalData_15[[#This Row],[item_key]],IsITypeList,Table_ExternalData_15[[#This Row],[IType]],IsDList,Table_ExternalData_15[[#Headers],[17]])</f>
        <v>0</v>
      </c>
      <c r="V152" s="10">
        <f>SUMIFS(IsQList,IsIList,Table_ExternalData_15[[#This Row],[item_key]],IsITypeList,Table_ExternalData_15[[#This Row],[IType]],IsDList,Table_ExternalData_15[[#Headers],[18]])</f>
        <v>0</v>
      </c>
      <c r="W152" s="10">
        <f>SUMIFS(IsQList,IsIList,Table_ExternalData_15[[#This Row],[item_key]],IsITypeList,Table_ExternalData_15[[#This Row],[IType]],IsDList,Table_ExternalData_15[[#Headers],[19]])</f>
        <v>0</v>
      </c>
      <c r="X152" s="10">
        <f>SUMIFS(IsQList,IsIList,Table_ExternalData_15[[#This Row],[item_key]],IsITypeList,Table_ExternalData_15[[#This Row],[IType]],IsDList,Table_ExternalData_15[[#Headers],[20]])</f>
        <v>0</v>
      </c>
      <c r="Y152" s="10">
        <f>SUMIFS(IsQList,IsIList,Table_ExternalData_15[[#This Row],[item_key]],IsITypeList,Table_ExternalData_15[[#This Row],[IType]],IsDList,Table_ExternalData_15[[#Headers],[21]])</f>
        <v>0</v>
      </c>
      <c r="Z152" s="10">
        <f>SUMIFS(IsQList,IsIList,Table_ExternalData_15[[#This Row],[item_key]],IsITypeList,Table_ExternalData_15[[#This Row],[IType]],IsDList,Table_ExternalData_15[[#Headers],[22]])</f>
        <v>0</v>
      </c>
      <c r="AA152" s="10">
        <f>SUMIFS(IsQList,IsIList,Table_ExternalData_15[[#This Row],[item_key]],IsITypeList,Table_ExternalData_15[[#This Row],[IType]],IsDList,Table_ExternalData_15[[#Headers],[23]])</f>
        <v>0</v>
      </c>
      <c r="AB152" s="10">
        <f>SUMIFS(IsQList,IsIList,Table_ExternalData_15[[#This Row],[item_key]],IsITypeList,Table_ExternalData_15[[#This Row],[IType]],IsDList,Table_ExternalData_15[[#Headers],[24]])</f>
        <v>0</v>
      </c>
      <c r="AC152" s="10">
        <f>SUMIFS(IsQList,IsIList,Table_ExternalData_15[[#This Row],[item_key]],IsITypeList,Table_ExternalData_15[[#This Row],[IType]],IsDList,Table_ExternalData_15[[#Headers],[25]])</f>
        <v>0</v>
      </c>
      <c r="AD152" s="10">
        <f>SUMIFS(IsQList,IsIList,Table_ExternalData_15[[#This Row],[item_key]],IsITypeList,Table_ExternalData_15[[#This Row],[IType]],IsDList,Table_ExternalData_15[[#Headers],[26]])</f>
        <v>0</v>
      </c>
      <c r="AE152" s="10">
        <f>SUMIFS(IsQList,IsIList,Table_ExternalData_15[[#This Row],[item_key]],IsITypeList,Table_ExternalData_15[[#This Row],[IType]],IsDList,Table_ExternalData_15[[#Headers],[27]])</f>
        <v>0</v>
      </c>
      <c r="AF152" s="10">
        <f>SUMIFS(IsQList,IsIList,Table_ExternalData_15[[#This Row],[item_key]],IsITypeList,Table_ExternalData_15[[#This Row],[IType]],IsDList,Table_ExternalData_15[[#Headers],[28]])</f>
        <v>0</v>
      </c>
      <c r="AG152" s="10">
        <f>SUMIFS(IsQList,IsIList,Table_ExternalData_15[[#This Row],[item_key]],IsITypeList,Table_ExternalData_15[[#This Row],[IType]],IsDList,Table_ExternalData_15[[#Headers],[29]])</f>
        <v>0</v>
      </c>
      <c r="AH152" s="10">
        <f>SUMIFS(IsQList,IsIList,Table_ExternalData_15[[#This Row],[item_key]],IsITypeList,Table_ExternalData_15[[#This Row],[IType]],IsDList,Table_ExternalData_15[[#Headers],[30]])</f>
        <v>0</v>
      </c>
      <c r="AI152" s="10">
        <f>SUMIFS(IsQList,IsIList,Table_ExternalData_15[[#This Row],[item_key]],IsITypeList,Table_ExternalData_15[[#This Row],[IType]],IsDList,Table_ExternalData_15[[#Headers],[31]])</f>
        <v>0</v>
      </c>
      <c r="AJ152" s="10">
        <f>SUM(Table_ExternalData_15[[#This Row],[1]:[31]])</f>
        <v>0</v>
      </c>
    </row>
    <row r="153" spans="1:36">
      <c r="A153" s="1" t="s">
        <v>2102</v>
      </c>
      <c r="B153" s="1" t="s">
        <v>2473</v>
      </c>
      <c r="C153" s="1" t="s">
        <v>2474</v>
      </c>
      <c r="D153" s="11" t="s">
        <v>2046</v>
      </c>
      <c r="E153" s="10">
        <f>SUMIFS(IsQList,IsIList,Table_ExternalData_15[[#This Row],[item_key]],IsITypeList,Table_ExternalData_15[[#This Row],[IType]],IsDList,Table_ExternalData_15[[#Headers],[1]])</f>
        <v>1</v>
      </c>
      <c r="F153" s="10">
        <f>SUMIFS(IsQList,IsIList,Table_ExternalData_15[[#This Row],[item_key]],IsITypeList,Table_ExternalData_15[[#This Row],[IType]],IsDList,Table_ExternalData_15[[#Headers],[2]])</f>
        <v>0</v>
      </c>
      <c r="G153" s="10">
        <f>SUMIFS(IsQList,IsIList,Table_ExternalData_15[[#This Row],[item_key]],IsITypeList,Table_ExternalData_15[[#This Row],[IType]],IsDList,Table_ExternalData_15[[#Headers],[3]])</f>
        <v>0</v>
      </c>
      <c r="H153" s="10">
        <f>SUMIFS(IsQList,IsIList,Table_ExternalData_15[[#This Row],[item_key]],IsITypeList,Table_ExternalData_15[[#This Row],[IType]],IsDList,Table_ExternalData_15[[#Headers],[4]])</f>
        <v>70</v>
      </c>
      <c r="I153" s="10">
        <f>SUMIFS(IsQList,IsIList,Table_ExternalData_15[[#This Row],[item_key]],IsITypeList,Table_ExternalData_15[[#This Row],[IType]],IsDList,Table_ExternalData_15[[#Headers],[5]])</f>
        <v>0</v>
      </c>
      <c r="J153" s="10">
        <f>SUMIFS(IsQList,IsIList,Table_ExternalData_15[[#This Row],[item_key]],IsITypeList,Table_ExternalData_15[[#This Row],[IType]],IsDList,Table_ExternalData_15[[#Headers],[6]])</f>
        <v>23</v>
      </c>
      <c r="K153" s="10">
        <f>SUMIFS(IsQList,IsIList,Table_ExternalData_15[[#This Row],[item_key]],IsITypeList,Table_ExternalData_15[[#This Row],[IType]],IsDList,Table_ExternalData_15[[#Headers],[7]])</f>
        <v>0</v>
      </c>
      <c r="L153" s="10">
        <f>SUMIFS(IsQList,IsIList,Table_ExternalData_15[[#This Row],[item_key]],IsITypeList,Table_ExternalData_15[[#This Row],[IType]],IsDList,Table_ExternalData_15[[#Headers],[8]])</f>
        <v>0</v>
      </c>
      <c r="M153" s="10">
        <f>SUMIFS(IsQList,IsIList,Table_ExternalData_15[[#This Row],[item_key]],IsITypeList,Table_ExternalData_15[[#This Row],[IType]],IsDList,Table_ExternalData_15[[#Headers],[9]])</f>
        <v>0</v>
      </c>
      <c r="N153" s="10">
        <f>SUMIFS(IsQList,IsIList,Table_ExternalData_15[[#This Row],[item_key]],IsITypeList,Table_ExternalData_15[[#This Row],[IType]],IsDList,Table_ExternalData_15[[#Headers],[10]])</f>
        <v>0</v>
      </c>
      <c r="O153" s="10">
        <f>SUMIFS(IsQList,IsIList,Table_ExternalData_15[[#This Row],[item_key]],IsITypeList,Table_ExternalData_15[[#This Row],[IType]],IsDList,Table_ExternalData_15[[#Headers],[11]])</f>
        <v>0</v>
      </c>
      <c r="P153" s="10">
        <f>SUMIFS(IsQList,IsIList,Table_ExternalData_15[[#This Row],[item_key]],IsITypeList,Table_ExternalData_15[[#This Row],[IType]],IsDList,Table_ExternalData_15[[#Headers],[12]])</f>
        <v>0</v>
      </c>
      <c r="Q153" s="10">
        <f>SUMIFS(IsQList,IsIList,Table_ExternalData_15[[#This Row],[item_key]],IsITypeList,Table_ExternalData_15[[#This Row],[IType]],IsDList,Table_ExternalData_15[[#Headers],[13]])</f>
        <v>0</v>
      </c>
      <c r="R153" s="10">
        <f>SUMIFS(IsQList,IsIList,Table_ExternalData_15[[#This Row],[item_key]],IsITypeList,Table_ExternalData_15[[#This Row],[IType]],IsDList,Table_ExternalData_15[[#Headers],[14]])</f>
        <v>0</v>
      </c>
      <c r="S153" s="10">
        <f>SUMIFS(IsQList,IsIList,Table_ExternalData_15[[#This Row],[item_key]],IsITypeList,Table_ExternalData_15[[#This Row],[IType]],IsDList,Table_ExternalData_15[[#Headers],[15]])</f>
        <v>0</v>
      </c>
      <c r="T153" s="10">
        <f>SUMIFS(IsQList,IsIList,Table_ExternalData_15[[#This Row],[item_key]],IsITypeList,Table_ExternalData_15[[#This Row],[IType]],IsDList,Table_ExternalData_15[[#Headers],[16]])</f>
        <v>0</v>
      </c>
      <c r="U153" s="10">
        <f>SUMIFS(IsQList,IsIList,Table_ExternalData_15[[#This Row],[item_key]],IsITypeList,Table_ExternalData_15[[#This Row],[IType]],IsDList,Table_ExternalData_15[[#Headers],[17]])</f>
        <v>0</v>
      </c>
      <c r="V153" s="10">
        <f>SUMIFS(IsQList,IsIList,Table_ExternalData_15[[#This Row],[item_key]],IsITypeList,Table_ExternalData_15[[#This Row],[IType]],IsDList,Table_ExternalData_15[[#Headers],[18]])</f>
        <v>0</v>
      </c>
      <c r="W153" s="10">
        <f>SUMIFS(IsQList,IsIList,Table_ExternalData_15[[#This Row],[item_key]],IsITypeList,Table_ExternalData_15[[#This Row],[IType]],IsDList,Table_ExternalData_15[[#Headers],[19]])</f>
        <v>0</v>
      </c>
      <c r="X153" s="10">
        <f>SUMIFS(IsQList,IsIList,Table_ExternalData_15[[#This Row],[item_key]],IsITypeList,Table_ExternalData_15[[#This Row],[IType]],IsDList,Table_ExternalData_15[[#Headers],[20]])</f>
        <v>0</v>
      </c>
      <c r="Y153" s="10">
        <f>SUMIFS(IsQList,IsIList,Table_ExternalData_15[[#This Row],[item_key]],IsITypeList,Table_ExternalData_15[[#This Row],[IType]],IsDList,Table_ExternalData_15[[#Headers],[21]])</f>
        <v>0</v>
      </c>
      <c r="Z153" s="10">
        <f>SUMIFS(IsQList,IsIList,Table_ExternalData_15[[#This Row],[item_key]],IsITypeList,Table_ExternalData_15[[#This Row],[IType]],IsDList,Table_ExternalData_15[[#Headers],[22]])</f>
        <v>0</v>
      </c>
      <c r="AA153" s="10">
        <f>SUMIFS(IsQList,IsIList,Table_ExternalData_15[[#This Row],[item_key]],IsITypeList,Table_ExternalData_15[[#This Row],[IType]],IsDList,Table_ExternalData_15[[#Headers],[23]])</f>
        <v>0</v>
      </c>
      <c r="AB153" s="10">
        <f>SUMIFS(IsQList,IsIList,Table_ExternalData_15[[#This Row],[item_key]],IsITypeList,Table_ExternalData_15[[#This Row],[IType]],IsDList,Table_ExternalData_15[[#Headers],[24]])</f>
        <v>0</v>
      </c>
      <c r="AC153" s="10">
        <f>SUMIFS(IsQList,IsIList,Table_ExternalData_15[[#This Row],[item_key]],IsITypeList,Table_ExternalData_15[[#This Row],[IType]],IsDList,Table_ExternalData_15[[#Headers],[25]])</f>
        <v>0</v>
      </c>
      <c r="AD153" s="10">
        <f>SUMIFS(IsQList,IsIList,Table_ExternalData_15[[#This Row],[item_key]],IsITypeList,Table_ExternalData_15[[#This Row],[IType]],IsDList,Table_ExternalData_15[[#Headers],[26]])</f>
        <v>0</v>
      </c>
      <c r="AE153" s="10">
        <f>SUMIFS(IsQList,IsIList,Table_ExternalData_15[[#This Row],[item_key]],IsITypeList,Table_ExternalData_15[[#This Row],[IType]],IsDList,Table_ExternalData_15[[#Headers],[27]])</f>
        <v>0</v>
      </c>
      <c r="AF153" s="10">
        <f>SUMIFS(IsQList,IsIList,Table_ExternalData_15[[#This Row],[item_key]],IsITypeList,Table_ExternalData_15[[#This Row],[IType]],IsDList,Table_ExternalData_15[[#Headers],[28]])</f>
        <v>1</v>
      </c>
      <c r="AG153" s="10">
        <f>SUMIFS(IsQList,IsIList,Table_ExternalData_15[[#This Row],[item_key]],IsITypeList,Table_ExternalData_15[[#This Row],[IType]],IsDList,Table_ExternalData_15[[#Headers],[29]])</f>
        <v>76</v>
      </c>
      <c r="AH153" s="10">
        <f>SUMIFS(IsQList,IsIList,Table_ExternalData_15[[#This Row],[item_key]],IsITypeList,Table_ExternalData_15[[#This Row],[IType]],IsDList,Table_ExternalData_15[[#Headers],[30]])</f>
        <v>0</v>
      </c>
      <c r="AI153" s="10">
        <f>SUMIFS(IsQList,IsIList,Table_ExternalData_15[[#This Row],[item_key]],IsITypeList,Table_ExternalData_15[[#This Row],[IType]],IsDList,Table_ExternalData_15[[#Headers],[31]])</f>
        <v>10</v>
      </c>
      <c r="AJ153" s="10">
        <f>SUM(Table_ExternalData_15[[#This Row],[1]:[31]])</f>
        <v>181</v>
      </c>
    </row>
    <row r="154" spans="1:36">
      <c r="A154" s="1" t="s">
        <v>2103</v>
      </c>
      <c r="B154" s="1" t="s">
        <v>2475</v>
      </c>
      <c r="C154" s="1" t="s">
        <v>2476</v>
      </c>
      <c r="D154" s="11" t="s">
        <v>2046</v>
      </c>
      <c r="E154" s="10">
        <f>SUMIFS(IsQList,IsIList,Table_ExternalData_15[[#This Row],[item_key]],IsITypeList,Table_ExternalData_15[[#This Row],[IType]],IsDList,Table_ExternalData_15[[#Headers],[1]])</f>
        <v>1</v>
      </c>
      <c r="F154" s="10">
        <f>SUMIFS(IsQList,IsIList,Table_ExternalData_15[[#This Row],[item_key]],IsITypeList,Table_ExternalData_15[[#This Row],[IType]],IsDList,Table_ExternalData_15[[#Headers],[2]])</f>
        <v>0</v>
      </c>
      <c r="G154" s="10">
        <f>SUMIFS(IsQList,IsIList,Table_ExternalData_15[[#This Row],[item_key]],IsITypeList,Table_ExternalData_15[[#This Row],[IType]],IsDList,Table_ExternalData_15[[#Headers],[3]])</f>
        <v>0</v>
      </c>
      <c r="H154" s="10">
        <f>SUMIFS(IsQList,IsIList,Table_ExternalData_15[[#This Row],[item_key]],IsITypeList,Table_ExternalData_15[[#This Row],[IType]],IsDList,Table_ExternalData_15[[#Headers],[4]])</f>
        <v>70</v>
      </c>
      <c r="I154" s="10">
        <f>SUMIFS(IsQList,IsIList,Table_ExternalData_15[[#This Row],[item_key]],IsITypeList,Table_ExternalData_15[[#This Row],[IType]],IsDList,Table_ExternalData_15[[#Headers],[5]])</f>
        <v>0</v>
      </c>
      <c r="J154" s="10">
        <f>SUMIFS(IsQList,IsIList,Table_ExternalData_15[[#This Row],[item_key]],IsITypeList,Table_ExternalData_15[[#This Row],[IType]],IsDList,Table_ExternalData_15[[#Headers],[6]])</f>
        <v>23</v>
      </c>
      <c r="K154" s="10">
        <f>SUMIFS(IsQList,IsIList,Table_ExternalData_15[[#This Row],[item_key]],IsITypeList,Table_ExternalData_15[[#This Row],[IType]],IsDList,Table_ExternalData_15[[#Headers],[7]])</f>
        <v>0</v>
      </c>
      <c r="L154" s="10">
        <f>SUMIFS(IsQList,IsIList,Table_ExternalData_15[[#This Row],[item_key]],IsITypeList,Table_ExternalData_15[[#This Row],[IType]],IsDList,Table_ExternalData_15[[#Headers],[8]])</f>
        <v>0</v>
      </c>
      <c r="M154" s="10">
        <f>SUMIFS(IsQList,IsIList,Table_ExternalData_15[[#This Row],[item_key]],IsITypeList,Table_ExternalData_15[[#This Row],[IType]],IsDList,Table_ExternalData_15[[#Headers],[9]])</f>
        <v>0</v>
      </c>
      <c r="N154" s="10">
        <f>SUMIFS(IsQList,IsIList,Table_ExternalData_15[[#This Row],[item_key]],IsITypeList,Table_ExternalData_15[[#This Row],[IType]],IsDList,Table_ExternalData_15[[#Headers],[10]])</f>
        <v>0</v>
      </c>
      <c r="O154" s="10">
        <f>SUMIFS(IsQList,IsIList,Table_ExternalData_15[[#This Row],[item_key]],IsITypeList,Table_ExternalData_15[[#This Row],[IType]],IsDList,Table_ExternalData_15[[#Headers],[11]])</f>
        <v>0</v>
      </c>
      <c r="P154" s="10">
        <f>SUMIFS(IsQList,IsIList,Table_ExternalData_15[[#This Row],[item_key]],IsITypeList,Table_ExternalData_15[[#This Row],[IType]],IsDList,Table_ExternalData_15[[#Headers],[12]])</f>
        <v>0</v>
      </c>
      <c r="Q154" s="10">
        <f>SUMIFS(IsQList,IsIList,Table_ExternalData_15[[#This Row],[item_key]],IsITypeList,Table_ExternalData_15[[#This Row],[IType]],IsDList,Table_ExternalData_15[[#Headers],[13]])</f>
        <v>0</v>
      </c>
      <c r="R154" s="10">
        <f>SUMIFS(IsQList,IsIList,Table_ExternalData_15[[#This Row],[item_key]],IsITypeList,Table_ExternalData_15[[#This Row],[IType]],IsDList,Table_ExternalData_15[[#Headers],[14]])</f>
        <v>0</v>
      </c>
      <c r="S154" s="10">
        <f>SUMIFS(IsQList,IsIList,Table_ExternalData_15[[#This Row],[item_key]],IsITypeList,Table_ExternalData_15[[#This Row],[IType]],IsDList,Table_ExternalData_15[[#Headers],[15]])</f>
        <v>0</v>
      </c>
      <c r="T154" s="10">
        <f>SUMIFS(IsQList,IsIList,Table_ExternalData_15[[#This Row],[item_key]],IsITypeList,Table_ExternalData_15[[#This Row],[IType]],IsDList,Table_ExternalData_15[[#Headers],[16]])</f>
        <v>0</v>
      </c>
      <c r="U154" s="10">
        <f>SUMIFS(IsQList,IsIList,Table_ExternalData_15[[#This Row],[item_key]],IsITypeList,Table_ExternalData_15[[#This Row],[IType]],IsDList,Table_ExternalData_15[[#Headers],[17]])</f>
        <v>0</v>
      </c>
      <c r="V154" s="10">
        <f>SUMIFS(IsQList,IsIList,Table_ExternalData_15[[#This Row],[item_key]],IsITypeList,Table_ExternalData_15[[#This Row],[IType]],IsDList,Table_ExternalData_15[[#Headers],[18]])</f>
        <v>0</v>
      </c>
      <c r="W154" s="10">
        <f>SUMIFS(IsQList,IsIList,Table_ExternalData_15[[#This Row],[item_key]],IsITypeList,Table_ExternalData_15[[#This Row],[IType]],IsDList,Table_ExternalData_15[[#Headers],[19]])</f>
        <v>0</v>
      </c>
      <c r="X154" s="10">
        <f>SUMIFS(IsQList,IsIList,Table_ExternalData_15[[#This Row],[item_key]],IsITypeList,Table_ExternalData_15[[#This Row],[IType]],IsDList,Table_ExternalData_15[[#Headers],[20]])</f>
        <v>0</v>
      </c>
      <c r="Y154" s="10">
        <f>SUMIFS(IsQList,IsIList,Table_ExternalData_15[[#This Row],[item_key]],IsITypeList,Table_ExternalData_15[[#This Row],[IType]],IsDList,Table_ExternalData_15[[#Headers],[21]])</f>
        <v>0</v>
      </c>
      <c r="Z154" s="10">
        <f>SUMIFS(IsQList,IsIList,Table_ExternalData_15[[#This Row],[item_key]],IsITypeList,Table_ExternalData_15[[#This Row],[IType]],IsDList,Table_ExternalData_15[[#Headers],[22]])</f>
        <v>0</v>
      </c>
      <c r="AA154" s="10">
        <f>SUMIFS(IsQList,IsIList,Table_ExternalData_15[[#This Row],[item_key]],IsITypeList,Table_ExternalData_15[[#This Row],[IType]],IsDList,Table_ExternalData_15[[#Headers],[23]])</f>
        <v>0</v>
      </c>
      <c r="AB154" s="10">
        <f>SUMIFS(IsQList,IsIList,Table_ExternalData_15[[#This Row],[item_key]],IsITypeList,Table_ExternalData_15[[#This Row],[IType]],IsDList,Table_ExternalData_15[[#Headers],[24]])</f>
        <v>0</v>
      </c>
      <c r="AC154" s="10">
        <f>SUMIFS(IsQList,IsIList,Table_ExternalData_15[[#This Row],[item_key]],IsITypeList,Table_ExternalData_15[[#This Row],[IType]],IsDList,Table_ExternalData_15[[#Headers],[25]])</f>
        <v>0</v>
      </c>
      <c r="AD154" s="10">
        <f>SUMIFS(IsQList,IsIList,Table_ExternalData_15[[#This Row],[item_key]],IsITypeList,Table_ExternalData_15[[#This Row],[IType]],IsDList,Table_ExternalData_15[[#Headers],[26]])</f>
        <v>0</v>
      </c>
      <c r="AE154" s="10">
        <f>SUMIFS(IsQList,IsIList,Table_ExternalData_15[[#This Row],[item_key]],IsITypeList,Table_ExternalData_15[[#This Row],[IType]],IsDList,Table_ExternalData_15[[#Headers],[27]])</f>
        <v>0</v>
      </c>
      <c r="AF154" s="10">
        <f>SUMIFS(IsQList,IsIList,Table_ExternalData_15[[#This Row],[item_key]],IsITypeList,Table_ExternalData_15[[#This Row],[IType]],IsDList,Table_ExternalData_15[[#Headers],[28]])</f>
        <v>1</v>
      </c>
      <c r="AG154" s="10">
        <f>SUMIFS(IsQList,IsIList,Table_ExternalData_15[[#This Row],[item_key]],IsITypeList,Table_ExternalData_15[[#This Row],[IType]],IsDList,Table_ExternalData_15[[#Headers],[29]])</f>
        <v>76</v>
      </c>
      <c r="AH154" s="10">
        <f>SUMIFS(IsQList,IsIList,Table_ExternalData_15[[#This Row],[item_key]],IsITypeList,Table_ExternalData_15[[#This Row],[IType]],IsDList,Table_ExternalData_15[[#Headers],[30]])</f>
        <v>0</v>
      </c>
      <c r="AI154" s="10">
        <f>SUMIFS(IsQList,IsIList,Table_ExternalData_15[[#This Row],[item_key]],IsITypeList,Table_ExternalData_15[[#This Row],[IType]],IsDList,Table_ExternalData_15[[#Headers],[31]])</f>
        <v>10</v>
      </c>
      <c r="AJ154" s="10">
        <f>SUM(Table_ExternalData_15[[#This Row],[1]:[31]])</f>
        <v>181</v>
      </c>
    </row>
    <row r="155" spans="1:36">
      <c r="A155" s="1" t="s">
        <v>2020</v>
      </c>
      <c r="B155" s="1" t="s">
        <v>2477</v>
      </c>
      <c r="C155" s="1" t="s">
        <v>2478</v>
      </c>
      <c r="D155" s="11" t="s">
        <v>2046</v>
      </c>
      <c r="E155" s="10">
        <f>SUMIFS(IsQList,IsIList,Table_ExternalData_15[[#This Row],[item_key]],IsITypeList,Table_ExternalData_15[[#This Row],[IType]],IsDList,Table_ExternalData_15[[#Headers],[1]])</f>
        <v>1</v>
      </c>
      <c r="F155" s="10">
        <f>SUMIFS(IsQList,IsIList,Table_ExternalData_15[[#This Row],[item_key]],IsITypeList,Table_ExternalData_15[[#This Row],[IType]],IsDList,Table_ExternalData_15[[#Headers],[2]])</f>
        <v>0</v>
      </c>
      <c r="G155" s="10">
        <f>SUMIFS(IsQList,IsIList,Table_ExternalData_15[[#This Row],[item_key]],IsITypeList,Table_ExternalData_15[[#This Row],[IType]],IsDList,Table_ExternalData_15[[#Headers],[3]])</f>
        <v>0</v>
      </c>
      <c r="H155" s="10">
        <f>SUMIFS(IsQList,IsIList,Table_ExternalData_15[[#This Row],[item_key]],IsITypeList,Table_ExternalData_15[[#This Row],[IType]],IsDList,Table_ExternalData_15[[#Headers],[4]])</f>
        <v>70</v>
      </c>
      <c r="I155" s="10">
        <f>SUMIFS(IsQList,IsIList,Table_ExternalData_15[[#This Row],[item_key]],IsITypeList,Table_ExternalData_15[[#This Row],[IType]],IsDList,Table_ExternalData_15[[#Headers],[5]])</f>
        <v>0</v>
      </c>
      <c r="J155" s="10">
        <f>SUMIFS(IsQList,IsIList,Table_ExternalData_15[[#This Row],[item_key]],IsITypeList,Table_ExternalData_15[[#This Row],[IType]],IsDList,Table_ExternalData_15[[#Headers],[6]])</f>
        <v>23</v>
      </c>
      <c r="K155" s="10">
        <f>SUMIFS(IsQList,IsIList,Table_ExternalData_15[[#This Row],[item_key]],IsITypeList,Table_ExternalData_15[[#This Row],[IType]],IsDList,Table_ExternalData_15[[#Headers],[7]])</f>
        <v>0</v>
      </c>
      <c r="L155" s="10">
        <f>SUMIFS(IsQList,IsIList,Table_ExternalData_15[[#This Row],[item_key]],IsITypeList,Table_ExternalData_15[[#This Row],[IType]],IsDList,Table_ExternalData_15[[#Headers],[8]])</f>
        <v>0</v>
      </c>
      <c r="M155" s="10">
        <f>SUMIFS(IsQList,IsIList,Table_ExternalData_15[[#This Row],[item_key]],IsITypeList,Table_ExternalData_15[[#This Row],[IType]],IsDList,Table_ExternalData_15[[#Headers],[9]])</f>
        <v>0</v>
      </c>
      <c r="N155" s="10">
        <f>SUMIFS(IsQList,IsIList,Table_ExternalData_15[[#This Row],[item_key]],IsITypeList,Table_ExternalData_15[[#This Row],[IType]],IsDList,Table_ExternalData_15[[#Headers],[10]])</f>
        <v>0</v>
      </c>
      <c r="O155" s="10">
        <f>SUMIFS(IsQList,IsIList,Table_ExternalData_15[[#This Row],[item_key]],IsITypeList,Table_ExternalData_15[[#This Row],[IType]],IsDList,Table_ExternalData_15[[#Headers],[11]])</f>
        <v>0</v>
      </c>
      <c r="P155" s="10">
        <f>SUMIFS(IsQList,IsIList,Table_ExternalData_15[[#This Row],[item_key]],IsITypeList,Table_ExternalData_15[[#This Row],[IType]],IsDList,Table_ExternalData_15[[#Headers],[12]])</f>
        <v>0</v>
      </c>
      <c r="Q155" s="10">
        <f>SUMIFS(IsQList,IsIList,Table_ExternalData_15[[#This Row],[item_key]],IsITypeList,Table_ExternalData_15[[#This Row],[IType]],IsDList,Table_ExternalData_15[[#Headers],[13]])</f>
        <v>0</v>
      </c>
      <c r="R155" s="10">
        <f>SUMIFS(IsQList,IsIList,Table_ExternalData_15[[#This Row],[item_key]],IsITypeList,Table_ExternalData_15[[#This Row],[IType]],IsDList,Table_ExternalData_15[[#Headers],[14]])</f>
        <v>0</v>
      </c>
      <c r="S155" s="10">
        <f>SUMIFS(IsQList,IsIList,Table_ExternalData_15[[#This Row],[item_key]],IsITypeList,Table_ExternalData_15[[#This Row],[IType]],IsDList,Table_ExternalData_15[[#Headers],[15]])</f>
        <v>0</v>
      </c>
      <c r="T155" s="10">
        <f>SUMIFS(IsQList,IsIList,Table_ExternalData_15[[#This Row],[item_key]],IsITypeList,Table_ExternalData_15[[#This Row],[IType]],IsDList,Table_ExternalData_15[[#Headers],[16]])</f>
        <v>0</v>
      </c>
      <c r="U155" s="10">
        <f>SUMIFS(IsQList,IsIList,Table_ExternalData_15[[#This Row],[item_key]],IsITypeList,Table_ExternalData_15[[#This Row],[IType]],IsDList,Table_ExternalData_15[[#Headers],[17]])</f>
        <v>0</v>
      </c>
      <c r="V155" s="10">
        <f>SUMIFS(IsQList,IsIList,Table_ExternalData_15[[#This Row],[item_key]],IsITypeList,Table_ExternalData_15[[#This Row],[IType]],IsDList,Table_ExternalData_15[[#Headers],[18]])</f>
        <v>0</v>
      </c>
      <c r="W155" s="10">
        <f>SUMIFS(IsQList,IsIList,Table_ExternalData_15[[#This Row],[item_key]],IsITypeList,Table_ExternalData_15[[#This Row],[IType]],IsDList,Table_ExternalData_15[[#Headers],[19]])</f>
        <v>0</v>
      </c>
      <c r="X155" s="10">
        <f>SUMIFS(IsQList,IsIList,Table_ExternalData_15[[#This Row],[item_key]],IsITypeList,Table_ExternalData_15[[#This Row],[IType]],IsDList,Table_ExternalData_15[[#Headers],[20]])</f>
        <v>0</v>
      </c>
      <c r="Y155" s="10">
        <f>SUMIFS(IsQList,IsIList,Table_ExternalData_15[[#This Row],[item_key]],IsITypeList,Table_ExternalData_15[[#This Row],[IType]],IsDList,Table_ExternalData_15[[#Headers],[21]])</f>
        <v>0</v>
      </c>
      <c r="Z155" s="10">
        <f>SUMIFS(IsQList,IsIList,Table_ExternalData_15[[#This Row],[item_key]],IsITypeList,Table_ExternalData_15[[#This Row],[IType]],IsDList,Table_ExternalData_15[[#Headers],[22]])</f>
        <v>0</v>
      </c>
      <c r="AA155" s="10">
        <f>SUMIFS(IsQList,IsIList,Table_ExternalData_15[[#This Row],[item_key]],IsITypeList,Table_ExternalData_15[[#This Row],[IType]],IsDList,Table_ExternalData_15[[#Headers],[23]])</f>
        <v>0</v>
      </c>
      <c r="AB155" s="10">
        <f>SUMIFS(IsQList,IsIList,Table_ExternalData_15[[#This Row],[item_key]],IsITypeList,Table_ExternalData_15[[#This Row],[IType]],IsDList,Table_ExternalData_15[[#Headers],[24]])</f>
        <v>0</v>
      </c>
      <c r="AC155" s="10">
        <f>SUMIFS(IsQList,IsIList,Table_ExternalData_15[[#This Row],[item_key]],IsITypeList,Table_ExternalData_15[[#This Row],[IType]],IsDList,Table_ExternalData_15[[#Headers],[25]])</f>
        <v>0</v>
      </c>
      <c r="AD155" s="10">
        <f>SUMIFS(IsQList,IsIList,Table_ExternalData_15[[#This Row],[item_key]],IsITypeList,Table_ExternalData_15[[#This Row],[IType]],IsDList,Table_ExternalData_15[[#Headers],[26]])</f>
        <v>0</v>
      </c>
      <c r="AE155" s="10">
        <f>SUMIFS(IsQList,IsIList,Table_ExternalData_15[[#This Row],[item_key]],IsITypeList,Table_ExternalData_15[[#This Row],[IType]],IsDList,Table_ExternalData_15[[#Headers],[27]])</f>
        <v>0</v>
      </c>
      <c r="AF155" s="10">
        <f>SUMIFS(IsQList,IsIList,Table_ExternalData_15[[#This Row],[item_key]],IsITypeList,Table_ExternalData_15[[#This Row],[IType]],IsDList,Table_ExternalData_15[[#Headers],[28]])</f>
        <v>1</v>
      </c>
      <c r="AG155" s="10">
        <f>SUMIFS(IsQList,IsIList,Table_ExternalData_15[[#This Row],[item_key]],IsITypeList,Table_ExternalData_15[[#This Row],[IType]],IsDList,Table_ExternalData_15[[#Headers],[29]])</f>
        <v>76</v>
      </c>
      <c r="AH155" s="10">
        <f>SUMIFS(IsQList,IsIList,Table_ExternalData_15[[#This Row],[item_key]],IsITypeList,Table_ExternalData_15[[#This Row],[IType]],IsDList,Table_ExternalData_15[[#Headers],[30]])</f>
        <v>0</v>
      </c>
      <c r="AI155" s="10">
        <f>SUMIFS(IsQList,IsIList,Table_ExternalData_15[[#This Row],[item_key]],IsITypeList,Table_ExternalData_15[[#This Row],[IType]],IsDList,Table_ExternalData_15[[#Headers],[31]])</f>
        <v>10</v>
      </c>
      <c r="AJ155" s="10">
        <f>SUM(Table_ExternalData_15[[#This Row],[1]:[31]])</f>
        <v>181</v>
      </c>
    </row>
    <row r="156" spans="1:36">
      <c r="A156" s="1" t="s">
        <v>2020</v>
      </c>
      <c r="B156" s="1" t="s">
        <v>2477</v>
      </c>
      <c r="C156" s="1" t="s">
        <v>2478</v>
      </c>
      <c r="D156" s="11" t="s">
        <v>2017</v>
      </c>
      <c r="E156" s="10">
        <f>SUMIFS(IsQList,IsIList,Table_ExternalData_15[[#This Row],[item_key]],IsITypeList,Table_ExternalData_15[[#This Row],[IType]],IsDList,Table_ExternalData_15[[#Headers],[1]])</f>
        <v>0</v>
      </c>
      <c r="F156" s="10">
        <f>SUMIFS(IsQList,IsIList,Table_ExternalData_15[[#This Row],[item_key]],IsITypeList,Table_ExternalData_15[[#This Row],[IType]],IsDList,Table_ExternalData_15[[#Headers],[2]])</f>
        <v>0</v>
      </c>
      <c r="G156" s="10">
        <f>SUMIFS(IsQList,IsIList,Table_ExternalData_15[[#This Row],[item_key]],IsITypeList,Table_ExternalData_15[[#This Row],[IType]],IsDList,Table_ExternalData_15[[#Headers],[3]])</f>
        <v>0</v>
      </c>
      <c r="H156" s="10">
        <f>SUMIFS(IsQList,IsIList,Table_ExternalData_15[[#This Row],[item_key]],IsITypeList,Table_ExternalData_15[[#This Row],[IType]],IsDList,Table_ExternalData_15[[#Headers],[4]])</f>
        <v>0</v>
      </c>
      <c r="I156" s="10">
        <f>SUMIFS(IsQList,IsIList,Table_ExternalData_15[[#This Row],[item_key]],IsITypeList,Table_ExternalData_15[[#This Row],[IType]],IsDList,Table_ExternalData_15[[#Headers],[5]])</f>
        <v>0</v>
      </c>
      <c r="J156" s="10">
        <f>SUMIFS(IsQList,IsIList,Table_ExternalData_15[[#This Row],[item_key]],IsITypeList,Table_ExternalData_15[[#This Row],[IType]],IsDList,Table_ExternalData_15[[#Headers],[6]])</f>
        <v>0</v>
      </c>
      <c r="K156" s="10">
        <f>SUMIFS(IsQList,IsIList,Table_ExternalData_15[[#This Row],[item_key]],IsITypeList,Table_ExternalData_15[[#This Row],[IType]],IsDList,Table_ExternalData_15[[#Headers],[7]])</f>
        <v>0</v>
      </c>
      <c r="L156" s="10">
        <f>SUMIFS(IsQList,IsIList,Table_ExternalData_15[[#This Row],[item_key]],IsITypeList,Table_ExternalData_15[[#This Row],[IType]],IsDList,Table_ExternalData_15[[#Headers],[8]])</f>
        <v>0</v>
      </c>
      <c r="M156" s="10">
        <f>SUMIFS(IsQList,IsIList,Table_ExternalData_15[[#This Row],[item_key]],IsITypeList,Table_ExternalData_15[[#This Row],[IType]],IsDList,Table_ExternalData_15[[#Headers],[9]])</f>
        <v>0</v>
      </c>
      <c r="N156" s="10">
        <f>SUMIFS(IsQList,IsIList,Table_ExternalData_15[[#This Row],[item_key]],IsITypeList,Table_ExternalData_15[[#This Row],[IType]],IsDList,Table_ExternalData_15[[#Headers],[10]])</f>
        <v>0</v>
      </c>
      <c r="O156" s="10">
        <f>SUMIFS(IsQList,IsIList,Table_ExternalData_15[[#This Row],[item_key]],IsITypeList,Table_ExternalData_15[[#This Row],[IType]],IsDList,Table_ExternalData_15[[#Headers],[11]])</f>
        <v>0</v>
      </c>
      <c r="P156" s="10">
        <f>SUMIFS(IsQList,IsIList,Table_ExternalData_15[[#This Row],[item_key]],IsITypeList,Table_ExternalData_15[[#This Row],[IType]],IsDList,Table_ExternalData_15[[#Headers],[12]])</f>
        <v>0</v>
      </c>
      <c r="Q156" s="10">
        <f>SUMIFS(IsQList,IsIList,Table_ExternalData_15[[#This Row],[item_key]],IsITypeList,Table_ExternalData_15[[#This Row],[IType]],IsDList,Table_ExternalData_15[[#Headers],[13]])</f>
        <v>0</v>
      </c>
      <c r="R156" s="10">
        <f>SUMIFS(IsQList,IsIList,Table_ExternalData_15[[#This Row],[item_key]],IsITypeList,Table_ExternalData_15[[#This Row],[IType]],IsDList,Table_ExternalData_15[[#Headers],[14]])</f>
        <v>0</v>
      </c>
      <c r="S156" s="10">
        <f>SUMIFS(IsQList,IsIList,Table_ExternalData_15[[#This Row],[item_key]],IsITypeList,Table_ExternalData_15[[#This Row],[IType]],IsDList,Table_ExternalData_15[[#Headers],[15]])</f>
        <v>0</v>
      </c>
      <c r="T156" s="10">
        <f>SUMIFS(IsQList,IsIList,Table_ExternalData_15[[#This Row],[item_key]],IsITypeList,Table_ExternalData_15[[#This Row],[IType]],IsDList,Table_ExternalData_15[[#Headers],[16]])</f>
        <v>0</v>
      </c>
      <c r="U156" s="10">
        <f>SUMIFS(IsQList,IsIList,Table_ExternalData_15[[#This Row],[item_key]],IsITypeList,Table_ExternalData_15[[#This Row],[IType]],IsDList,Table_ExternalData_15[[#Headers],[17]])</f>
        <v>0</v>
      </c>
      <c r="V156" s="10">
        <f>SUMIFS(IsQList,IsIList,Table_ExternalData_15[[#This Row],[item_key]],IsITypeList,Table_ExternalData_15[[#This Row],[IType]],IsDList,Table_ExternalData_15[[#Headers],[18]])</f>
        <v>0</v>
      </c>
      <c r="W156" s="10">
        <f>SUMIFS(IsQList,IsIList,Table_ExternalData_15[[#This Row],[item_key]],IsITypeList,Table_ExternalData_15[[#This Row],[IType]],IsDList,Table_ExternalData_15[[#Headers],[19]])</f>
        <v>0</v>
      </c>
      <c r="X156" s="10">
        <f>SUMIFS(IsQList,IsIList,Table_ExternalData_15[[#This Row],[item_key]],IsITypeList,Table_ExternalData_15[[#This Row],[IType]],IsDList,Table_ExternalData_15[[#Headers],[20]])</f>
        <v>0</v>
      </c>
      <c r="Y156" s="10">
        <f>SUMIFS(IsQList,IsIList,Table_ExternalData_15[[#This Row],[item_key]],IsITypeList,Table_ExternalData_15[[#This Row],[IType]],IsDList,Table_ExternalData_15[[#Headers],[21]])</f>
        <v>0</v>
      </c>
      <c r="Z156" s="10">
        <f>SUMIFS(IsQList,IsIList,Table_ExternalData_15[[#This Row],[item_key]],IsITypeList,Table_ExternalData_15[[#This Row],[IType]],IsDList,Table_ExternalData_15[[#Headers],[22]])</f>
        <v>0</v>
      </c>
      <c r="AA156" s="10">
        <f>SUMIFS(IsQList,IsIList,Table_ExternalData_15[[#This Row],[item_key]],IsITypeList,Table_ExternalData_15[[#This Row],[IType]],IsDList,Table_ExternalData_15[[#Headers],[23]])</f>
        <v>0</v>
      </c>
      <c r="AB156" s="10">
        <f>SUMIFS(IsQList,IsIList,Table_ExternalData_15[[#This Row],[item_key]],IsITypeList,Table_ExternalData_15[[#This Row],[IType]],IsDList,Table_ExternalData_15[[#Headers],[24]])</f>
        <v>0</v>
      </c>
      <c r="AC156" s="10">
        <f>SUMIFS(IsQList,IsIList,Table_ExternalData_15[[#This Row],[item_key]],IsITypeList,Table_ExternalData_15[[#This Row],[IType]],IsDList,Table_ExternalData_15[[#Headers],[25]])</f>
        <v>0</v>
      </c>
      <c r="AD156" s="10">
        <f>SUMIFS(IsQList,IsIList,Table_ExternalData_15[[#This Row],[item_key]],IsITypeList,Table_ExternalData_15[[#This Row],[IType]],IsDList,Table_ExternalData_15[[#Headers],[26]])</f>
        <v>0</v>
      </c>
      <c r="AE156" s="10">
        <f>SUMIFS(IsQList,IsIList,Table_ExternalData_15[[#This Row],[item_key]],IsITypeList,Table_ExternalData_15[[#This Row],[IType]],IsDList,Table_ExternalData_15[[#Headers],[27]])</f>
        <v>0</v>
      </c>
      <c r="AF156" s="10">
        <f>SUMIFS(IsQList,IsIList,Table_ExternalData_15[[#This Row],[item_key]],IsITypeList,Table_ExternalData_15[[#This Row],[IType]],IsDList,Table_ExternalData_15[[#Headers],[28]])</f>
        <v>0</v>
      </c>
      <c r="AG156" s="10">
        <f>SUMIFS(IsQList,IsIList,Table_ExternalData_15[[#This Row],[item_key]],IsITypeList,Table_ExternalData_15[[#This Row],[IType]],IsDList,Table_ExternalData_15[[#Headers],[29]])</f>
        <v>0</v>
      </c>
      <c r="AH156" s="10">
        <f>SUMIFS(IsQList,IsIList,Table_ExternalData_15[[#This Row],[item_key]],IsITypeList,Table_ExternalData_15[[#This Row],[IType]],IsDList,Table_ExternalData_15[[#Headers],[30]])</f>
        <v>0</v>
      </c>
      <c r="AI156" s="10">
        <f>SUMIFS(IsQList,IsIList,Table_ExternalData_15[[#This Row],[item_key]],IsITypeList,Table_ExternalData_15[[#This Row],[IType]],IsDList,Table_ExternalData_15[[#Headers],[31]])</f>
        <v>0</v>
      </c>
      <c r="AJ156" s="10">
        <f>SUM(Table_ExternalData_15[[#This Row],[1]:[31]])</f>
        <v>0</v>
      </c>
    </row>
    <row r="157" spans="1:36">
      <c r="A157" s="1" t="s">
        <v>1753</v>
      </c>
      <c r="B157" s="1" t="s">
        <v>1853</v>
      </c>
      <c r="C157" s="1" t="s">
        <v>1854</v>
      </c>
      <c r="D157" s="11" t="s">
        <v>2046</v>
      </c>
      <c r="E157" s="10">
        <f>SUMIFS(IsQList,IsIList,Table_ExternalData_15[[#This Row],[item_key]],IsITypeList,Table_ExternalData_15[[#This Row],[IType]],IsDList,Table_ExternalData_15[[#Headers],[1]])</f>
        <v>4</v>
      </c>
      <c r="F157" s="10">
        <f>SUMIFS(IsQList,IsIList,Table_ExternalData_15[[#This Row],[item_key]],IsITypeList,Table_ExternalData_15[[#This Row],[IType]],IsDList,Table_ExternalData_15[[#Headers],[2]])</f>
        <v>0</v>
      </c>
      <c r="G157" s="10">
        <f>SUMIFS(IsQList,IsIList,Table_ExternalData_15[[#This Row],[item_key]],IsITypeList,Table_ExternalData_15[[#This Row],[IType]],IsDList,Table_ExternalData_15[[#Headers],[3]])</f>
        <v>0</v>
      </c>
      <c r="H157" s="10">
        <f>SUMIFS(IsQList,IsIList,Table_ExternalData_15[[#This Row],[item_key]],IsITypeList,Table_ExternalData_15[[#This Row],[IType]],IsDList,Table_ExternalData_15[[#Headers],[4]])</f>
        <v>280</v>
      </c>
      <c r="I157" s="10">
        <f>SUMIFS(IsQList,IsIList,Table_ExternalData_15[[#This Row],[item_key]],IsITypeList,Table_ExternalData_15[[#This Row],[IType]],IsDList,Table_ExternalData_15[[#Headers],[5]])</f>
        <v>0</v>
      </c>
      <c r="J157" s="10">
        <f>SUMIFS(IsQList,IsIList,Table_ExternalData_15[[#This Row],[item_key]],IsITypeList,Table_ExternalData_15[[#This Row],[IType]],IsDList,Table_ExternalData_15[[#Headers],[6]])</f>
        <v>92</v>
      </c>
      <c r="K157" s="10">
        <f>SUMIFS(IsQList,IsIList,Table_ExternalData_15[[#This Row],[item_key]],IsITypeList,Table_ExternalData_15[[#This Row],[IType]],IsDList,Table_ExternalData_15[[#Headers],[7]])</f>
        <v>0</v>
      </c>
      <c r="L157" s="10">
        <f>SUMIFS(IsQList,IsIList,Table_ExternalData_15[[#This Row],[item_key]],IsITypeList,Table_ExternalData_15[[#This Row],[IType]],IsDList,Table_ExternalData_15[[#Headers],[8]])</f>
        <v>0</v>
      </c>
      <c r="M157" s="10">
        <f>SUMIFS(IsQList,IsIList,Table_ExternalData_15[[#This Row],[item_key]],IsITypeList,Table_ExternalData_15[[#This Row],[IType]],IsDList,Table_ExternalData_15[[#Headers],[9]])</f>
        <v>0</v>
      </c>
      <c r="N157" s="10">
        <f>SUMIFS(IsQList,IsIList,Table_ExternalData_15[[#This Row],[item_key]],IsITypeList,Table_ExternalData_15[[#This Row],[IType]],IsDList,Table_ExternalData_15[[#Headers],[10]])</f>
        <v>0</v>
      </c>
      <c r="O157" s="10">
        <f>SUMIFS(IsQList,IsIList,Table_ExternalData_15[[#This Row],[item_key]],IsITypeList,Table_ExternalData_15[[#This Row],[IType]],IsDList,Table_ExternalData_15[[#Headers],[11]])</f>
        <v>0</v>
      </c>
      <c r="P157" s="10">
        <f>SUMIFS(IsQList,IsIList,Table_ExternalData_15[[#This Row],[item_key]],IsITypeList,Table_ExternalData_15[[#This Row],[IType]],IsDList,Table_ExternalData_15[[#Headers],[12]])</f>
        <v>0</v>
      </c>
      <c r="Q157" s="10">
        <f>SUMIFS(IsQList,IsIList,Table_ExternalData_15[[#This Row],[item_key]],IsITypeList,Table_ExternalData_15[[#This Row],[IType]],IsDList,Table_ExternalData_15[[#Headers],[13]])</f>
        <v>0</v>
      </c>
      <c r="R157" s="10">
        <f>SUMIFS(IsQList,IsIList,Table_ExternalData_15[[#This Row],[item_key]],IsITypeList,Table_ExternalData_15[[#This Row],[IType]],IsDList,Table_ExternalData_15[[#Headers],[14]])</f>
        <v>0</v>
      </c>
      <c r="S157" s="10">
        <f>SUMIFS(IsQList,IsIList,Table_ExternalData_15[[#This Row],[item_key]],IsITypeList,Table_ExternalData_15[[#This Row],[IType]],IsDList,Table_ExternalData_15[[#Headers],[15]])</f>
        <v>0</v>
      </c>
      <c r="T157" s="10">
        <f>SUMIFS(IsQList,IsIList,Table_ExternalData_15[[#This Row],[item_key]],IsITypeList,Table_ExternalData_15[[#This Row],[IType]],IsDList,Table_ExternalData_15[[#Headers],[16]])</f>
        <v>0</v>
      </c>
      <c r="U157" s="10">
        <f>SUMIFS(IsQList,IsIList,Table_ExternalData_15[[#This Row],[item_key]],IsITypeList,Table_ExternalData_15[[#This Row],[IType]],IsDList,Table_ExternalData_15[[#Headers],[17]])</f>
        <v>0</v>
      </c>
      <c r="V157" s="10">
        <f>SUMIFS(IsQList,IsIList,Table_ExternalData_15[[#This Row],[item_key]],IsITypeList,Table_ExternalData_15[[#This Row],[IType]],IsDList,Table_ExternalData_15[[#Headers],[18]])</f>
        <v>0</v>
      </c>
      <c r="W157" s="10">
        <f>SUMIFS(IsQList,IsIList,Table_ExternalData_15[[#This Row],[item_key]],IsITypeList,Table_ExternalData_15[[#This Row],[IType]],IsDList,Table_ExternalData_15[[#Headers],[19]])</f>
        <v>0</v>
      </c>
      <c r="X157" s="10">
        <f>SUMIFS(IsQList,IsIList,Table_ExternalData_15[[#This Row],[item_key]],IsITypeList,Table_ExternalData_15[[#This Row],[IType]],IsDList,Table_ExternalData_15[[#Headers],[20]])</f>
        <v>0</v>
      </c>
      <c r="Y157" s="10">
        <f>SUMIFS(IsQList,IsIList,Table_ExternalData_15[[#This Row],[item_key]],IsITypeList,Table_ExternalData_15[[#This Row],[IType]],IsDList,Table_ExternalData_15[[#Headers],[21]])</f>
        <v>0</v>
      </c>
      <c r="Z157" s="10">
        <f>SUMIFS(IsQList,IsIList,Table_ExternalData_15[[#This Row],[item_key]],IsITypeList,Table_ExternalData_15[[#This Row],[IType]],IsDList,Table_ExternalData_15[[#Headers],[22]])</f>
        <v>0</v>
      </c>
      <c r="AA157" s="10">
        <f>SUMIFS(IsQList,IsIList,Table_ExternalData_15[[#This Row],[item_key]],IsITypeList,Table_ExternalData_15[[#This Row],[IType]],IsDList,Table_ExternalData_15[[#Headers],[23]])</f>
        <v>0</v>
      </c>
      <c r="AB157" s="10">
        <f>SUMIFS(IsQList,IsIList,Table_ExternalData_15[[#This Row],[item_key]],IsITypeList,Table_ExternalData_15[[#This Row],[IType]],IsDList,Table_ExternalData_15[[#Headers],[24]])</f>
        <v>0</v>
      </c>
      <c r="AC157" s="10">
        <f>SUMIFS(IsQList,IsIList,Table_ExternalData_15[[#This Row],[item_key]],IsITypeList,Table_ExternalData_15[[#This Row],[IType]],IsDList,Table_ExternalData_15[[#Headers],[25]])</f>
        <v>0</v>
      </c>
      <c r="AD157" s="10">
        <f>SUMIFS(IsQList,IsIList,Table_ExternalData_15[[#This Row],[item_key]],IsITypeList,Table_ExternalData_15[[#This Row],[IType]],IsDList,Table_ExternalData_15[[#Headers],[26]])</f>
        <v>0</v>
      </c>
      <c r="AE157" s="10">
        <f>SUMIFS(IsQList,IsIList,Table_ExternalData_15[[#This Row],[item_key]],IsITypeList,Table_ExternalData_15[[#This Row],[IType]],IsDList,Table_ExternalData_15[[#Headers],[27]])</f>
        <v>0</v>
      </c>
      <c r="AF157" s="10">
        <f>SUMIFS(IsQList,IsIList,Table_ExternalData_15[[#This Row],[item_key]],IsITypeList,Table_ExternalData_15[[#This Row],[IType]],IsDList,Table_ExternalData_15[[#Headers],[28]])</f>
        <v>4</v>
      </c>
      <c r="AG157" s="10">
        <f>SUMIFS(IsQList,IsIList,Table_ExternalData_15[[#This Row],[item_key]],IsITypeList,Table_ExternalData_15[[#This Row],[IType]],IsDList,Table_ExternalData_15[[#Headers],[29]])</f>
        <v>304</v>
      </c>
      <c r="AH157" s="10">
        <f>SUMIFS(IsQList,IsIList,Table_ExternalData_15[[#This Row],[item_key]],IsITypeList,Table_ExternalData_15[[#This Row],[IType]],IsDList,Table_ExternalData_15[[#Headers],[30]])</f>
        <v>0</v>
      </c>
      <c r="AI157" s="10">
        <f>SUMIFS(IsQList,IsIList,Table_ExternalData_15[[#This Row],[item_key]],IsITypeList,Table_ExternalData_15[[#This Row],[IType]],IsDList,Table_ExternalData_15[[#Headers],[31]])</f>
        <v>40</v>
      </c>
      <c r="AJ157" s="10">
        <f>SUM(Table_ExternalData_15[[#This Row],[1]:[31]])</f>
        <v>724</v>
      </c>
    </row>
    <row r="158" spans="1:36">
      <c r="A158" s="1" t="s">
        <v>2104</v>
      </c>
      <c r="B158" s="1" t="s">
        <v>2479</v>
      </c>
      <c r="C158" s="1" t="s">
        <v>2480</v>
      </c>
      <c r="D158" s="11" t="s">
        <v>2046</v>
      </c>
      <c r="E158" s="10">
        <f>SUMIFS(IsQList,IsIList,Table_ExternalData_15[[#This Row],[item_key]],IsITypeList,Table_ExternalData_15[[#This Row],[IType]],IsDList,Table_ExternalData_15[[#Headers],[1]])</f>
        <v>1</v>
      </c>
      <c r="F158" s="10">
        <f>SUMIFS(IsQList,IsIList,Table_ExternalData_15[[#This Row],[item_key]],IsITypeList,Table_ExternalData_15[[#This Row],[IType]],IsDList,Table_ExternalData_15[[#Headers],[2]])</f>
        <v>0</v>
      </c>
      <c r="G158" s="10">
        <f>SUMIFS(IsQList,IsIList,Table_ExternalData_15[[#This Row],[item_key]],IsITypeList,Table_ExternalData_15[[#This Row],[IType]],IsDList,Table_ExternalData_15[[#Headers],[3]])</f>
        <v>0</v>
      </c>
      <c r="H158" s="10">
        <f>SUMIFS(IsQList,IsIList,Table_ExternalData_15[[#This Row],[item_key]],IsITypeList,Table_ExternalData_15[[#This Row],[IType]],IsDList,Table_ExternalData_15[[#Headers],[4]])</f>
        <v>70</v>
      </c>
      <c r="I158" s="10">
        <f>SUMIFS(IsQList,IsIList,Table_ExternalData_15[[#This Row],[item_key]],IsITypeList,Table_ExternalData_15[[#This Row],[IType]],IsDList,Table_ExternalData_15[[#Headers],[5]])</f>
        <v>0</v>
      </c>
      <c r="J158" s="10">
        <f>SUMIFS(IsQList,IsIList,Table_ExternalData_15[[#This Row],[item_key]],IsITypeList,Table_ExternalData_15[[#This Row],[IType]],IsDList,Table_ExternalData_15[[#Headers],[6]])</f>
        <v>23</v>
      </c>
      <c r="K158" s="10">
        <f>SUMIFS(IsQList,IsIList,Table_ExternalData_15[[#This Row],[item_key]],IsITypeList,Table_ExternalData_15[[#This Row],[IType]],IsDList,Table_ExternalData_15[[#Headers],[7]])</f>
        <v>0</v>
      </c>
      <c r="L158" s="10">
        <f>SUMIFS(IsQList,IsIList,Table_ExternalData_15[[#This Row],[item_key]],IsITypeList,Table_ExternalData_15[[#This Row],[IType]],IsDList,Table_ExternalData_15[[#Headers],[8]])</f>
        <v>0</v>
      </c>
      <c r="M158" s="10">
        <f>SUMIFS(IsQList,IsIList,Table_ExternalData_15[[#This Row],[item_key]],IsITypeList,Table_ExternalData_15[[#This Row],[IType]],IsDList,Table_ExternalData_15[[#Headers],[9]])</f>
        <v>0</v>
      </c>
      <c r="N158" s="10">
        <f>SUMIFS(IsQList,IsIList,Table_ExternalData_15[[#This Row],[item_key]],IsITypeList,Table_ExternalData_15[[#This Row],[IType]],IsDList,Table_ExternalData_15[[#Headers],[10]])</f>
        <v>0</v>
      </c>
      <c r="O158" s="10">
        <f>SUMIFS(IsQList,IsIList,Table_ExternalData_15[[#This Row],[item_key]],IsITypeList,Table_ExternalData_15[[#This Row],[IType]],IsDList,Table_ExternalData_15[[#Headers],[11]])</f>
        <v>0</v>
      </c>
      <c r="P158" s="10">
        <f>SUMIFS(IsQList,IsIList,Table_ExternalData_15[[#This Row],[item_key]],IsITypeList,Table_ExternalData_15[[#This Row],[IType]],IsDList,Table_ExternalData_15[[#Headers],[12]])</f>
        <v>0</v>
      </c>
      <c r="Q158" s="10">
        <f>SUMIFS(IsQList,IsIList,Table_ExternalData_15[[#This Row],[item_key]],IsITypeList,Table_ExternalData_15[[#This Row],[IType]],IsDList,Table_ExternalData_15[[#Headers],[13]])</f>
        <v>0</v>
      </c>
      <c r="R158" s="10">
        <f>SUMIFS(IsQList,IsIList,Table_ExternalData_15[[#This Row],[item_key]],IsITypeList,Table_ExternalData_15[[#This Row],[IType]],IsDList,Table_ExternalData_15[[#Headers],[14]])</f>
        <v>0</v>
      </c>
      <c r="S158" s="10">
        <f>SUMIFS(IsQList,IsIList,Table_ExternalData_15[[#This Row],[item_key]],IsITypeList,Table_ExternalData_15[[#This Row],[IType]],IsDList,Table_ExternalData_15[[#Headers],[15]])</f>
        <v>0</v>
      </c>
      <c r="T158" s="10">
        <f>SUMIFS(IsQList,IsIList,Table_ExternalData_15[[#This Row],[item_key]],IsITypeList,Table_ExternalData_15[[#This Row],[IType]],IsDList,Table_ExternalData_15[[#Headers],[16]])</f>
        <v>0</v>
      </c>
      <c r="U158" s="10">
        <f>SUMIFS(IsQList,IsIList,Table_ExternalData_15[[#This Row],[item_key]],IsITypeList,Table_ExternalData_15[[#This Row],[IType]],IsDList,Table_ExternalData_15[[#Headers],[17]])</f>
        <v>0</v>
      </c>
      <c r="V158" s="10">
        <f>SUMIFS(IsQList,IsIList,Table_ExternalData_15[[#This Row],[item_key]],IsITypeList,Table_ExternalData_15[[#This Row],[IType]],IsDList,Table_ExternalData_15[[#Headers],[18]])</f>
        <v>0</v>
      </c>
      <c r="W158" s="10">
        <f>SUMIFS(IsQList,IsIList,Table_ExternalData_15[[#This Row],[item_key]],IsITypeList,Table_ExternalData_15[[#This Row],[IType]],IsDList,Table_ExternalData_15[[#Headers],[19]])</f>
        <v>0</v>
      </c>
      <c r="X158" s="10">
        <f>SUMIFS(IsQList,IsIList,Table_ExternalData_15[[#This Row],[item_key]],IsITypeList,Table_ExternalData_15[[#This Row],[IType]],IsDList,Table_ExternalData_15[[#Headers],[20]])</f>
        <v>0</v>
      </c>
      <c r="Y158" s="10">
        <f>SUMIFS(IsQList,IsIList,Table_ExternalData_15[[#This Row],[item_key]],IsITypeList,Table_ExternalData_15[[#This Row],[IType]],IsDList,Table_ExternalData_15[[#Headers],[21]])</f>
        <v>0</v>
      </c>
      <c r="Z158" s="10">
        <f>SUMIFS(IsQList,IsIList,Table_ExternalData_15[[#This Row],[item_key]],IsITypeList,Table_ExternalData_15[[#This Row],[IType]],IsDList,Table_ExternalData_15[[#Headers],[22]])</f>
        <v>0</v>
      </c>
      <c r="AA158" s="10">
        <f>SUMIFS(IsQList,IsIList,Table_ExternalData_15[[#This Row],[item_key]],IsITypeList,Table_ExternalData_15[[#This Row],[IType]],IsDList,Table_ExternalData_15[[#Headers],[23]])</f>
        <v>0</v>
      </c>
      <c r="AB158" s="10">
        <f>SUMIFS(IsQList,IsIList,Table_ExternalData_15[[#This Row],[item_key]],IsITypeList,Table_ExternalData_15[[#This Row],[IType]],IsDList,Table_ExternalData_15[[#Headers],[24]])</f>
        <v>0</v>
      </c>
      <c r="AC158" s="10">
        <f>SUMIFS(IsQList,IsIList,Table_ExternalData_15[[#This Row],[item_key]],IsITypeList,Table_ExternalData_15[[#This Row],[IType]],IsDList,Table_ExternalData_15[[#Headers],[25]])</f>
        <v>0</v>
      </c>
      <c r="AD158" s="10">
        <f>SUMIFS(IsQList,IsIList,Table_ExternalData_15[[#This Row],[item_key]],IsITypeList,Table_ExternalData_15[[#This Row],[IType]],IsDList,Table_ExternalData_15[[#Headers],[26]])</f>
        <v>0</v>
      </c>
      <c r="AE158" s="10">
        <f>SUMIFS(IsQList,IsIList,Table_ExternalData_15[[#This Row],[item_key]],IsITypeList,Table_ExternalData_15[[#This Row],[IType]],IsDList,Table_ExternalData_15[[#Headers],[27]])</f>
        <v>0</v>
      </c>
      <c r="AF158" s="10">
        <f>SUMIFS(IsQList,IsIList,Table_ExternalData_15[[#This Row],[item_key]],IsITypeList,Table_ExternalData_15[[#This Row],[IType]],IsDList,Table_ExternalData_15[[#Headers],[28]])</f>
        <v>1</v>
      </c>
      <c r="AG158" s="10">
        <f>SUMIFS(IsQList,IsIList,Table_ExternalData_15[[#This Row],[item_key]],IsITypeList,Table_ExternalData_15[[#This Row],[IType]],IsDList,Table_ExternalData_15[[#Headers],[29]])</f>
        <v>76</v>
      </c>
      <c r="AH158" s="10">
        <f>SUMIFS(IsQList,IsIList,Table_ExternalData_15[[#This Row],[item_key]],IsITypeList,Table_ExternalData_15[[#This Row],[IType]],IsDList,Table_ExternalData_15[[#Headers],[30]])</f>
        <v>0</v>
      </c>
      <c r="AI158" s="10">
        <f>SUMIFS(IsQList,IsIList,Table_ExternalData_15[[#This Row],[item_key]],IsITypeList,Table_ExternalData_15[[#This Row],[IType]],IsDList,Table_ExternalData_15[[#Headers],[31]])</f>
        <v>10</v>
      </c>
      <c r="AJ158" s="10">
        <f>SUM(Table_ExternalData_15[[#This Row],[1]:[31]])</f>
        <v>181</v>
      </c>
    </row>
    <row r="159" spans="1:36">
      <c r="A159" s="1" t="s">
        <v>2361</v>
      </c>
      <c r="B159" s="1" t="s">
        <v>2481</v>
      </c>
      <c r="C159" s="1" t="s">
        <v>2482</v>
      </c>
      <c r="D159" s="11" t="s">
        <v>2046</v>
      </c>
      <c r="E159" s="10">
        <f>SUMIFS(IsQList,IsIList,Table_ExternalData_15[[#This Row],[item_key]],IsITypeList,Table_ExternalData_15[[#This Row],[IType]],IsDList,Table_ExternalData_15[[#Headers],[1]])</f>
        <v>0</v>
      </c>
      <c r="F159" s="10">
        <f>SUMIFS(IsQList,IsIList,Table_ExternalData_15[[#This Row],[item_key]],IsITypeList,Table_ExternalData_15[[#This Row],[IType]],IsDList,Table_ExternalData_15[[#Headers],[2]])</f>
        <v>0</v>
      </c>
      <c r="G159" s="10">
        <f>SUMIFS(IsQList,IsIList,Table_ExternalData_15[[#This Row],[item_key]],IsITypeList,Table_ExternalData_15[[#This Row],[IType]],IsDList,Table_ExternalData_15[[#Headers],[3]])</f>
        <v>0</v>
      </c>
      <c r="H159" s="10">
        <f>SUMIFS(IsQList,IsIList,Table_ExternalData_15[[#This Row],[item_key]],IsITypeList,Table_ExternalData_15[[#This Row],[IType]],IsDList,Table_ExternalData_15[[#Headers],[4]])</f>
        <v>0</v>
      </c>
      <c r="I159" s="10">
        <f>SUMIFS(IsQList,IsIList,Table_ExternalData_15[[#This Row],[item_key]],IsITypeList,Table_ExternalData_15[[#This Row],[IType]],IsDList,Table_ExternalData_15[[#Headers],[5]])</f>
        <v>0</v>
      </c>
      <c r="J159" s="10">
        <f>SUMIFS(IsQList,IsIList,Table_ExternalData_15[[#This Row],[item_key]],IsITypeList,Table_ExternalData_15[[#This Row],[IType]],IsDList,Table_ExternalData_15[[#Headers],[6]])</f>
        <v>0</v>
      </c>
      <c r="K159" s="10">
        <f>SUMIFS(IsQList,IsIList,Table_ExternalData_15[[#This Row],[item_key]],IsITypeList,Table_ExternalData_15[[#This Row],[IType]],IsDList,Table_ExternalData_15[[#Headers],[7]])</f>
        <v>0</v>
      </c>
      <c r="L159" s="10">
        <f>SUMIFS(IsQList,IsIList,Table_ExternalData_15[[#This Row],[item_key]],IsITypeList,Table_ExternalData_15[[#This Row],[IType]],IsDList,Table_ExternalData_15[[#Headers],[8]])</f>
        <v>0</v>
      </c>
      <c r="M159" s="10">
        <f>SUMIFS(IsQList,IsIList,Table_ExternalData_15[[#This Row],[item_key]],IsITypeList,Table_ExternalData_15[[#This Row],[IType]],IsDList,Table_ExternalData_15[[#Headers],[9]])</f>
        <v>0</v>
      </c>
      <c r="N159" s="10">
        <f>SUMIFS(IsQList,IsIList,Table_ExternalData_15[[#This Row],[item_key]],IsITypeList,Table_ExternalData_15[[#This Row],[IType]],IsDList,Table_ExternalData_15[[#Headers],[10]])</f>
        <v>0</v>
      </c>
      <c r="O159" s="10">
        <f>SUMIFS(IsQList,IsIList,Table_ExternalData_15[[#This Row],[item_key]],IsITypeList,Table_ExternalData_15[[#This Row],[IType]],IsDList,Table_ExternalData_15[[#Headers],[11]])</f>
        <v>0</v>
      </c>
      <c r="P159" s="10">
        <f>SUMIFS(IsQList,IsIList,Table_ExternalData_15[[#This Row],[item_key]],IsITypeList,Table_ExternalData_15[[#This Row],[IType]],IsDList,Table_ExternalData_15[[#Headers],[12]])</f>
        <v>0</v>
      </c>
      <c r="Q159" s="10">
        <f>SUMIFS(IsQList,IsIList,Table_ExternalData_15[[#This Row],[item_key]],IsITypeList,Table_ExternalData_15[[#This Row],[IType]],IsDList,Table_ExternalData_15[[#Headers],[13]])</f>
        <v>0</v>
      </c>
      <c r="R159" s="10">
        <f>SUMIFS(IsQList,IsIList,Table_ExternalData_15[[#This Row],[item_key]],IsITypeList,Table_ExternalData_15[[#This Row],[IType]],IsDList,Table_ExternalData_15[[#Headers],[14]])</f>
        <v>0</v>
      </c>
      <c r="S159" s="10">
        <f>SUMIFS(IsQList,IsIList,Table_ExternalData_15[[#This Row],[item_key]],IsITypeList,Table_ExternalData_15[[#This Row],[IType]],IsDList,Table_ExternalData_15[[#Headers],[15]])</f>
        <v>0</v>
      </c>
      <c r="T159" s="10">
        <f>SUMIFS(IsQList,IsIList,Table_ExternalData_15[[#This Row],[item_key]],IsITypeList,Table_ExternalData_15[[#This Row],[IType]],IsDList,Table_ExternalData_15[[#Headers],[16]])</f>
        <v>0</v>
      </c>
      <c r="U159" s="10">
        <f>SUMIFS(IsQList,IsIList,Table_ExternalData_15[[#This Row],[item_key]],IsITypeList,Table_ExternalData_15[[#This Row],[IType]],IsDList,Table_ExternalData_15[[#Headers],[17]])</f>
        <v>0</v>
      </c>
      <c r="V159" s="10">
        <f>SUMIFS(IsQList,IsIList,Table_ExternalData_15[[#This Row],[item_key]],IsITypeList,Table_ExternalData_15[[#This Row],[IType]],IsDList,Table_ExternalData_15[[#Headers],[18]])</f>
        <v>0</v>
      </c>
      <c r="W159" s="10">
        <f>SUMIFS(IsQList,IsIList,Table_ExternalData_15[[#This Row],[item_key]],IsITypeList,Table_ExternalData_15[[#This Row],[IType]],IsDList,Table_ExternalData_15[[#Headers],[19]])</f>
        <v>0</v>
      </c>
      <c r="X159" s="10">
        <f>SUMIFS(IsQList,IsIList,Table_ExternalData_15[[#This Row],[item_key]],IsITypeList,Table_ExternalData_15[[#This Row],[IType]],IsDList,Table_ExternalData_15[[#Headers],[20]])</f>
        <v>0</v>
      </c>
      <c r="Y159" s="10">
        <f>SUMIFS(IsQList,IsIList,Table_ExternalData_15[[#This Row],[item_key]],IsITypeList,Table_ExternalData_15[[#This Row],[IType]],IsDList,Table_ExternalData_15[[#Headers],[21]])</f>
        <v>0</v>
      </c>
      <c r="Z159" s="10">
        <f>SUMIFS(IsQList,IsIList,Table_ExternalData_15[[#This Row],[item_key]],IsITypeList,Table_ExternalData_15[[#This Row],[IType]],IsDList,Table_ExternalData_15[[#Headers],[22]])</f>
        <v>0</v>
      </c>
      <c r="AA159" s="10">
        <f>SUMIFS(IsQList,IsIList,Table_ExternalData_15[[#This Row],[item_key]],IsITypeList,Table_ExternalData_15[[#This Row],[IType]],IsDList,Table_ExternalData_15[[#Headers],[23]])</f>
        <v>0</v>
      </c>
      <c r="AB159" s="10">
        <f>SUMIFS(IsQList,IsIList,Table_ExternalData_15[[#This Row],[item_key]],IsITypeList,Table_ExternalData_15[[#This Row],[IType]],IsDList,Table_ExternalData_15[[#Headers],[24]])</f>
        <v>0</v>
      </c>
      <c r="AC159" s="10">
        <f>SUMIFS(IsQList,IsIList,Table_ExternalData_15[[#This Row],[item_key]],IsITypeList,Table_ExternalData_15[[#This Row],[IType]],IsDList,Table_ExternalData_15[[#Headers],[25]])</f>
        <v>0</v>
      </c>
      <c r="AD159" s="10">
        <f>SUMIFS(IsQList,IsIList,Table_ExternalData_15[[#This Row],[item_key]],IsITypeList,Table_ExternalData_15[[#This Row],[IType]],IsDList,Table_ExternalData_15[[#Headers],[26]])</f>
        <v>0</v>
      </c>
      <c r="AE159" s="10">
        <f>SUMIFS(IsQList,IsIList,Table_ExternalData_15[[#This Row],[item_key]],IsITypeList,Table_ExternalData_15[[#This Row],[IType]],IsDList,Table_ExternalData_15[[#Headers],[27]])</f>
        <v>0</v>
      </c>
      <c r="AF159" s="10">
        <f>SUMIFS(IsQList,IsIList,Table_ExternalData_15[[#This Row],[item_key]],IsITypeList,Table_ExternalData_15[[#This Row],[IType]],IsDList,Table_ExternalData_15[[#Headers],[28]])</f>
        <v>0</v>
      </c>
      <c r="AG159" s="10">
        <f>SUMIFS(IsQList,IsIList,Table_ExternalData_15[[#This Row],[item_key]],IsITypeList,Table_ExternalData_15[[#This Row],[IType]],IsDList,Table_ExternalData_15[[#Headers],[29]])</f>
        <v>0</v>
      </c>
      <c r="AH159" s="10">
        <f>SUMIFS(IsQList,IsIList,Table_ExternalData_15[[#This Row],[item_key]],IsITypeList,Table_ExternalData_15[[#This Row],[IType]],IsDList,Table_ExternalData_15[[#Headers],[30]])</f>
        <v>0</v>
      </c>
      <c r="AI159" s="10">
        <f>SUMIFS(IsQList,IsIList,Table_ExternalData_15[[#This Row],[item_key]],IsITypeList,Table_ExternalData_15[[#This Row],[IType]],IsDList,Table_ExternalData_15[[#Headers],[31]])</f>
        <v>0</v>
      </c>
      <c r="AJ159" s="10">
        <f>SUM(Table_ExternalData_15[[#This Row],[1]:[31]])</f>
        <v>0</v>
      </c>
    </row>
    <row r="160" spans="1:36">
      <c r="A160" s="1" t="s">
        <v>143</v>
      </c>
      <c r="B160" s="1" t="s">
        <v>711</v>
      </c>
      <c r="C160" s="1" t="s">
        <v>712</v>
      </c>
      <c r="D160" s="11" t="s">
        <v>2046</v>
      </c>
      <c r="E160" s="10">
        <f>SUMIFS(IsQList,IsIList,Table_ExternalData_15[[#This Row],[item_key]],IsITypeList,Table_ExternalData_15[[#This Row],[IType]],IsDList,Table_ExternalData_15[[#Headers],[1]])</f>
        <v>1</v>
      </c>
      <c r="F160" s="10">
        <f>SUMIFS(IsQList,IsIList,Table_ExternalData_15[[#This Row],[item_key]],IsITypeList,Table_ExternalData_15[[#This Row],[IType]],IsDList,Table_ExternalData_15[[#Headers],[2]])</f>
        <v>0</v>
      </c>
      <c r="G160" s="10">
        <f>SUMIFS(IsQList,IsIList,Table_ExternalData_15[[#This Row],[item_key]],IsITypeList,Table_ExternalData_15[[#This Row],[IType]],IsDList,Table_ExternalData_15[[#Headers],[3]])</f>
        <v>0</v>
      </c>
      <c r="H160" s="10">
        <f>SUMIFS(IsQList,IsIList,Table_ExternalData_15[[#This Row],[item_key]],IsITypeList,Table_ExternalData_15[[#This Row],[IType]],IsDList,Table_ExternalData_15[[#Headers],[4]])</f>
        <v>70</v>
      </c>
      <c r="I160" s="10">
        <f>SUMIFS(IsQList,IsIList,Table_ExternalData_15[[#This Row],[item_key]],IsITypeList,Table_ExternalData_15[[#This Row],[IType]],IsDList,Table_ExternalData_15[[#Headers],[5]])</f>
        <v>0</v>
      </c>
      <c r="J160" s="10">
        <f>SUMIFS(IsQList,IsIList,Table_ExternalData_15[[#This Row],[item_key]],IsITypeList,Table_ExternalData_15[[#This Row],[IType]],IsDList,Table_ExternalData_15[[#Headers],[6]])</f>
        <v>23</v>
      </c>
      <c r="K160" s="10">
        <f>SUMIFS(IsQList,IsIList,Table_ExternalData_15[[#This Row],[item_key]],IsITypeList,Table_ExternalData_15[[#This Row],[IType]],IsDList,Table_ExternalData_15[[#Headers],[7]])</f>
        <v>0</v>
      </c>
      <c r="L160" s="10">
        <f>SUMIFS(IsQList,IsIList,Table_ExternalData_15[[#This Row],[item_key]],IsITypeList,Table_ExternalData_15[[#This Row],[IType]],IsDList,Table_ExternalData_15[[#Headers],[8]])</f>
        <v>0</v>
      </c>
      <c r="M160" s="10">
        <f>SUMIFS(IsQList,IsIList,Table_ExternalData_15[[#This Row],[item_key]],IsITypeList,Table_ExternalData_15[[#This Row],[IType]],IsDList,Table_ExternalData_15[[#Headers],[9]])</f>
        <v>0</v>
      </c>
      <c r="N160" s="10">
        <f>SUMIFS(IsQList,IsIList,Table_ExternalData_15[[#This Row],[item_key]],IsITypeList,Table_ExternalData_15[[#This Row],[IType]],IsDList,Table_ExternalData_15[[#Headers],[10]])</f>
        <v>0</v>
      </c>
      <c r="O160" s="10">
        <f>SUMIFS(IsQList,IsIList,Table_ExternalData_15[[#This Row],[item_key]],IsITypeList,Table_ExternalData_15[[#This Row],[IType]],IsDList,Table_ExternalData_15[[#Headers],[11]])</f>
        <v>0</v>
      </c>
      <c r="P160" s="10">
        <f>SUMIFS(IsQList,IsIList,Table_ExternalData_15[[#This Row],[item_key]],IsITypeList,Table_ExternalData_15[[#This Row],[IType]],IsDList,Table_ExternalData_15[[#Headers],[12]])</f>
        <v>0</v>
      </c>
      <c r="Q160" s="10">
        <f>SUMIFS(IsQList,IsIList,Table_ExternalData_15[[#This Row],[item_key]],IsITypeList,Table_ExternalData_15[[#This Row],[IType]],IsDList,Table_ExternalData_15[[#Headers],[13]])</f>
        <v>0</v>
      </c>
      <c r="R160" s="10">
        <f>SUMIFS(IsQList,IsIList,Table_ExternalData_15[[#This Row],[item_key]],IsITypeList,Table_ExternalData_15[[#This Row],[IType]],IsDList,Table_ExternalData_15[[#Headers],[14]])</f>
        <v>0</v>
      </c>
      <c r="S160" s="10">
        <f>SUMIFS(IsQList,IsIList,Table_ExternalData_15[[#This Row],[item_key]],IsITypeList,Table_ExternalData_15[[#This Row],[IType]],IsDList,Table_ExternalData_15[[#Headers],[15]])</f>
        <v>0</v>
      </c>
      <c r="T160" s="10">
        <f>SUMIFS(IsQList,IsIList,Table_ExternalData_15[[#This Row],[item_key]],IsITypeList,Table_ExternalData_15[[#This Row],[IType]],IsDList,Table_ExternalData_15[[#Headers],[16]])</f>
        <v>0</v>
      </c>
      <c r="U160" s="10">
        <f>SUMIFS(IsQList,IsIList,Table_ExternalData_15[[#This Row],[item_key]],IsITypeList,Table_ExternalData_15[[#This Row],[IType]],IsDList,Table_ExternalData_15[[#Headers],[17]])</f>
        <v>0</v>
      </c>
      <c r="V160" s="10">
        <f>SUMIFS(IsQList,IsIList,Table_ExternalData_15[[#This Row],[item_key]],IsITypeList,Table_ExternalData_15[[#This Row],[IType]],IsDList,Table_ExternalData_15[[#Headers],[18]])</f>
        <v>0</v>
      </c>
      <c r="W160" s="10">
        <f>SUMIFS(IsQList,IsIList,Table_ExternalData_15[[#This Row],[item_key]],IsITypeList,Table_ExternalData_15[[#This Row],[IType]],IsDList,Table_ExternalData_15[[#Headers],[19]])</f>
        <v>0</v>
      </c>
      <c r="X160" s="10">
        <f>SUMIFS(IsQList,IsIList,Table_ExternalData_15[[#This Row],[item_key]],IsITypeList,Table_ExternalData_15[[#This Row],[IType]],IsDList,Table_ExternalData_15[[#Headers],[20]])</f>
        <v>0</v>
      </c>
      <c r="Y160" s="10">
        <f>SUMIFS(IsQList,IsIList,Table_ExternalData_15[[#This Row],[item_key]],IsITypeList,Table_ExternalData_15[[#This Row],[IType]],IsDList,Table_ExternalData_15[[#Headers],[21]])</f>
        <v>0</v>
      </c>
      <c r="Z160" s="10">
        <f>SUMIFS(IsQList,IsIList,Table_ExternalData_15[[#This Row],[item_key]],IsITypeList,Table_ExternalData_15[[#This Row],[IType]],IsDList,Table_ExternalData_15[[#Headers],[22]])</f>
        <v>0</v>
      </c>
      <c r="AA160" s="10">
        <f>SUMIFS(IsQList,IsIList,Table_ExternalData_15[[#This Row],[item_key]],IsITypeList,Table_ExternalData_15[[#This Row],[IType]],IsDList,Table_ExternalData_15[[#Headers],[23]])</f>
        <v>0</v>
      </c>
      <c r="AB160" s="10">
        <f>SUMIFS(IsQList,IsIList,Table_ExternalData_15[[#This Row],[item_key]],IsITypeList,Table_ExternalData_15[[#This Row],[IType]],IsDList,Table_ExternalData_15[[#Headers],[24]])</f>
        <v>0</v>
      </c>
      <c r="AC160" s="10">
        <f>SUMIFS(IsQList,IsIList,Table_ExternalData_15[[#This Row],[item_key]],IsITypeList,Table_ExternalData_15[[#This Row],[IType]],IsDList,Table_ExternalData_15[[#Headers],[25]])</f>
        <v>0</v>
      </c>
      <c r="AD160" s="10">
        <f>SUMIFS(IsQList,IsIList,Table_ExternalData_15[[#This Row],[item_key]],IsITypeList,Table_ExternalData_15[[#This Row],[IType]],IsDList,Table_ExternalData_15[[#Headers],[26]])</f>
        <v>0</v>
      </c>
      <c r="AE160" s="10">
        <f>SUMIFS(IsQList,IsIList,Table_ExternalData_15[[#This Row],[item_key]],IsITypeList,Table_ExternalData_15[[#This Row],[IType]],IsDList,Table_ExternalData_15[[#Headers],[27]])</f>
        <v>0</v>
      </c>
      <c r="AF160" s="10">
        <f>SUMIFS(IsQList,IsIList,Table_ExternalData_15[[#This Row],[item_key]],IsITypeList,Table_ExternalData_15[[#This Row],[IType]],IsDList,Table_ExternalData_15[[#Headers],[28]])</f>
        <v>1</v>
      </c>
      <c r="AG160" s="10">
        <f>SUMIFS(IsQList,IsIList,Table_ExternalData_15[[#This Row],[item_key]],IsITypeList,Table_ExternalData_15[[#This Row],[IType]],IsDList,Table_ExternalData_15[[#Headers],[29]])</f>
        <v>76</v>
      </c>
      <c r="AH160" s="10">
        <f>SUMIFS(IsQList,IsIList,Table_ExternalData_15[[#This Row],[item_key]],IsITypeList,Table_ExternalData_15[[#This Row],[IType]],IsDList,Table_ExternalData_15[[#Headers],[30]])</f>
        <v>0</v>
      </c>
      <c r="AI160" s="10">
        <f>SUMIFS(IsQList,IsIList,Table_ExternalData_15[[#This Row],[item_key]],IsITypeList,Table_ExternalData_15[[#This Row],[IType]],IsDList,Table_ExternalData_15[[#Headers],[31]])</f>
        <v>10</v>
      </c>
      <c r="AJ160" s="10">
        <f>SUM(Table_ExternalData_15[[#This Row],[1]:[31]])</f>
        <v>181</v>
      </c>
    </row>
    <row r="161" spans="1:36">
      <c r="A161" s="1" t="s">
        <v>143</v>
      </c>
      <c r="B161" s="1" t="s">
        <v>711</v>
      </c>
      <c r="C161" s="1" t="s">
        <v>712</v>
      </c>
      <c r="D161" s="11" t="s">
        <v>2017</v>
      </c>
      <c r="E161" s="10">
        <f>SUMIFS(IsQList,IsIList,Table_ExternalData_15[[#This Row],[item_key]],IsITypeList,Table_ExternalData_15[[#This Row],[IType]],IsDList,Table_ExternalData_15[[#Headers],[1]])</f>
        <v>0</v>
      </c>
      <c r="F161" s="10">
        <f>SUMIFS(IsQList,IsIList,Table_ExternalData_15[[#This Row],[item_key]],IsITypeList,Table_ExternalData_15[[#This Row],[IType]],IsDList,Table_ExternalData_15[[#Headers],[2]])</f>
        <v>0</v>
      </c>
      <c r="G161" s="10">
        <f>SUMIFS(IsQList,IsIList,Table_ExternalData_15[[#This Row],[item_key]],IsITypeList,Table_ExternalData_15[[#This Row],[IType]],IsDList,Table_ExternalData_15[[#Headers],[3]])</f>
        <v>0</v>
      </c>
      <c r="H161" s="10">
        <f>SUMIFS(IsQList,IsIList,Table_ExternalData_15[[#This Row],[item_key]],IsITypeList,Table_ExternalData_15[[#This Row],[IType]],IsDList,Table_ExternalData_15[[#Headers],[4]])</f>
        <v>0</v>
      </c>
      <c r="I161" s="10">
        <f>SUMIFS(IsQList,IsIList,Table_ExternalData_15[[#This Row],[item_key]],IsITypeList,Table_ExternalData_15[[#This Row],[IType]],IsDList,Table_ExternalData_15[[#Headers],[5]])</f>
        <v>0</v>
      </c>
      <c r="J161" s="10">
        <f>SUMIFS(IsQList,IsIList,Table_ExternalData_15[[#This Row],[item_key]],IsITypeList,Table_ExternalData_15[[#This Row],[IType]],IsDList,Table_ExternalData_15[[#Headers],[6]])</f>
        <v>0</v>
      </c>
      <c r="K161" s="10">
        <f>SUMIFS(IsQList,IsIList,Table_ExternalData_15[[#This Row],[item_key]],IsITypeList,Table_ExternalData_15[[#This Row],[IType]],IsDList,Table_ExternalData_15[[#Headers],[7]])</f>
        <v>0</v>
      </c>
      <c r="L161" s="10">
        <f>SUMIFS(IsQList,IsIList,Table_ExternalData_15[[#This Row],[item_key]],IsITypeList,Table_ExternalData_15[[#This Row],[IType]],IsDList,Table_ExternalData_15[[#Headers],[8]])</f>
        <v>0</v>
      </c>
      <c r="M161" s="10">
        <f>SUMIFS(IsQList,IsIList,Table_ExternalData_15[[#This Row],[item_key]],IsITypeList,Table_ExternalData_15[[#This Row],[IType]],IsDList,Table_ExternalData_15[[#Headers],[9]])</f>
        <v>0</v>
      </c>
      <c r="N161" s="10">
        <f>SUMIFS(IsQList,IsIList,Table_ExternalData_15[[#This Row],[item_key]],IsITypeList,Table_ExternalData_15[[#This Row],[IType]],IsDList,Table_ExternalData_15[[#Headers],[10]])</f>
        <v>0</v>
      </c>
      <c r="O161" s="10">
        <f>SUMIFS(IsQList,IsIList,Table_ExternalData_15[[#This Row],[item_key]],IsITypeList,Table_ExternalData_15[[#This Row],[IType]],IsDList,Table_ExternalData_15[[#Headers],[11]])</f>
        <v>0</v>
      </c>
      <c r="P161" s="10">
        <f>SUMIFS(IsQList,IsIList,Table_ExternalData_15[[#This Row],[item_key]],IsITypeList,Table_ExternalData_15[[#This Row],[IType]],IsDList,Table_ExternalData_15[[#Headers],[12]])</f>
        <v>0</v>
      </c>
      <c r="Q161" s="10">
        <f>SUMIFS(IsQList,IsIList,Table_ExternalData_15[[#This Row],[item_key]],IsITypeList,Table_ExternalData_15[[#This Row],[IType]],IsDList,Table_ExternalData_15[[#Headers],[13]])</f>
        <v>-58</v>
      </c>
      <c r="R161" s="10">
        <f>SUMIFS(IsQList,IsIList,Table_ExternalData_15[[#This Row],[item_key]],IsITypeList,Table_ExternalData_15[[#This Row],[IType]],IsDList,Table_ExternalData_15[[#Headers],[14]])</f>
        <v>0</v>
      </c>
      <c r="S161" s="10">
        <f>SUMIFS(IsQList,IsIList,Table_ExternalData_15[[#This Row],[item_key]],IsITypeList,Table_ExternalData_15[[#This Row],[IType]],IsDList,Table_ExternalData_15[[#Headers],[15]])</f>
        <v>0</v>
      </c>
      <c r="T161" s="10">
        <f>SUMIFS(IsQList,IsIList,Table_ExternalData_15[[#This Row],[item_key]],IsITypeList,Table_ExternalData_15[[#This Row],[IType]],IsDList,Table_ExternalData_15[[#Headers],[16]])</f>
        <v>0</v>
      </c>
      <c r="U161" s="10">
        <f>SUMIFS(IsQList,IsIList,Table_ExternalData_15[[#This Row],[item_key]],IsITypeList,Table_ExternalData_15[[#This Row],[IType]],IsDList,Table_ExternalData_15[[#Headers],[17]])</f>
        <v>0</v>
      </c>
      <c r="V161" s="10">
        <f>SUMIFS(IsQList,IsIList,Table_ExternalData_15[[#This Row],[item_key]],IsITypeList,Table_ExternalData_15[[#This Row],[IType]],IsDList,Table_ExternalData_15[[#Headers],[18]])</f>
        <v>0</v>
      </c>
      <c r="W161" s="10">
        <f>SUMIFS(IsQList,IsIList,Table_ExternalData_15[[#This Row],[item_key]],IsITypeList,Table_ExternalData_15[[#This Row],[IType]],IsDList,Table_ExternalData_15[[#Headers],[19]])</f>
        <v>0</v>
      </c>
      <c r="X161" s="10">
        <f>SUMIFS(IsQList,IsIList,Table_ExternalData_15[[#This Row],[item_key]],IsITypeList,Table_ExternalData_15[[#This Row],[IType]],IsDList,Table_ExternalData_15[[#Headers],[20]])</f>
        <v>0</v>
      </c>
      <c r="Y161" s="10">
        <f>SUMIFS(IsQList,IsIList,Table_ExternalData_15[[#This Row],[item_key]],IsITypeList,Table_ExternalData_15[[#This Row],[IType]],IsDList,Table_ExternalData_15[[#Headers],[21]])</f>
        <v>0</v>
      </c>
      <c r="Z161" s="10">
        <f>SUMIFS(IsQList,IsIList,Table_ExternalData_15[[#This Row],[item_key]],IsITypeList,Table_ExternalData_15[[#This Row],[IType]],IsDList,Table_ExternalData_15[[#Headers],[22]])</f>
        <v>0</v>
      </c>
      <c r="AA161" s="10">
        <f>SUMIFS(IsQList,IsIList,Table_ExternalData_15[[#This Row],[item_key]],IsITypeList,Table_ExternalData_15[[#This Row],[IType]],IsDList,Table_ExternalData_15[[#Headers],[23]])</f>
        <v>0</v>
      </c>
      <c r="AB161" s="10">
        <f>SUMIFS(IsQList,IsIList,Table_ExternalData_15[[#This Row],[item_key]],IsITypeList,Table_ExternalData_15[[#This Row],[IType]],IsDList,Table_ExternalData_15[[#Headers],[24]])</f>
        <v>0</v>
      </c>
      <c r="AC161" s="10">
        <f>SUMIFS(IsQList,IsIList,Table_ExternalData_15[[#This Row],[item_key]],IsITypeList,Table_ExternalData_15[[#This Row],[IType]],IsDList,Table_ExternalData_15[[#Headers],[25]])</f>
        <v>0</v>
      </c>
      <c r="AD161" s="10">
        <f>SUMIFS(IsQList,IsIList,Table_ExternalData_15[[#This Row],[item_key]],IsITypeList,Table_ExternalData_15[[#This Row],[IType]],IsDList,Table_ExternalData_15[[#Headers],[26]])</f>
        <v>0</v>
      </c>
      <c r="AE161" s="10">
        <f>SUMIFS(IsQList,IsIList,Table_ExternalData_15[[#This Row],[item_key]],IsITypeList,Table_ExternalData_15[[#This Row],[IType]],IsDList,Table_ExternalData_15[[#Headers],[27]])</f>
        <v>0</v>
      </c>
      <c r="AF161" s="10">
        <f>SUMIFS(IsQList,IsIList,Table_ExternalData_15[[#This Row],[item_key]],IsITypeList,Table_ExternalData_15[[#This Row],[IType]],IsDList,Table_ExternalData_15[[#Headers],[28]])</f>
        <v>0</v>
      </c>
      <c r="AG161" s="10">
        <f>SUMIFS(IsQList,IsIList,Table_ExternalData_15[[#This Row],[item_key]],IsITypeList,Table_ExternalData_15[[#This Row],[IType]],IsDList,Table_ExternalData_15[[#Headers],[29]])</f>
        <v>0</v>
      </c>
      <c r="AH161" s="10">
        <f>SUMIFS(IsQList,IsIList,Table_ExternalData_15[[#This Row],[item_key]],IsITypeList,Table_ExternalData_15[[#This Row],[IType]],IsDList,Table_ExternalData_15[[#Headers],[30]])</f>
        <v>0</v>
      </c>
      <c r="AI161" s="10">
        <f>SUMIFS(IsQList,IsIList,Table_ExternalData_15[[#This Row],[item_key]],IsITypeList,Table_ExternalData_15[[#This Row],[IType]],IsDList,Table_ExternalData_15[[#Headers],[31]])</f>
        <v>0</v>
      </c>
      <c r="AJ161" s="10">
        <f>SUM(Table_ExternalData_15[[#This Row],[1]:[31]])</f>
        <v>-58</v>
      </c>
    </row>
    <row r="162" spans="1:36">
      <c r="A162" s="1" t="s">
        <v>2105</v>
      </c>
      <c r="B162" s="1" t="s">
        <v>2483</v>
      </c>
      <c r="C162" s="1" t="s">
        <v>713</v>
      </c>
      <c r="D162" s="11" t="s">
        <v>2046</v>
      </c>
      <c r="E162" s="10">
        <f>SUMIFS(IsQList,IsIList,Table_ExternalData_15[[#This Row],[item_key]],IsITypeList,Table_ExternalData_15[[#This Row],[IType]],IsDList,Table_ExternalData_15[[#Headers],[1]])</f>
        <v>2</v>
      </c>
      <c r="F162" s="10">
        <f>SUMIFS(IsQList,IsIList,Table_ExternalData_15[[#This Row],[item_key]],IsITypeList,Table_ExternalData_15[[#This Row],[IType]],IsDList,Table_ExternalData_15[[#Headers],[2]])</f>
        <v>0</v>
      </c>
      <c r="G162" s="10">
        <f>SUMIFS(IsQList,IsIList,Table_ExternalData_15[[#This Row],[item_key]],IsITypeList,Table_ExternalData_15[[#This Row],[IType]],IsDList,Table_ExternalData_15[[#Headers],[3]])</f>
        <v>0</v>
      </c>
      <c r="H162" s="10">
        <f>SUMIFS(IsQList,IsIList,Table_ExternalData_15[[#This Row],[item_key]],IsITypeList,Table_ExternalData_15[[#This Row],[IType]],IsDList,Table_ExternalData_15[[#Headers],[4]])</f>
        <v>140</v>
      </c>
      <c r="I162" s="10">
        <f>SUMIFS(IsQList,IsIList,Table_ExternalData_15[[#This Row],[item_key]],IsITypeList,Table_ExternalData_15[[#This Row],[IType]],IsDList,Table_ExternalData_15[[#Headers],[5]])</f>
        <v>0</v>
      </c>
      <c r="J162" s="10">
        <f>SUMIFS(IsQList,IsIList,Table_ExternalData_15[[#This Row],[item_key]],IsITypeList,Table_ExternalData_15[[#This Row],[IType]],IsDList,Table_ExternalData_15[[#Headers],[6]])</f>
        <v>46</v>
      </c>
      <c r="K162" s="10">
        <f>SUMIFS(IsQList,IsIList,Table_ExternalData_15[[#This Row],[item_key]],IsITypeList,Table_ExternalData_15[[#This Row],[IType]],IsDList,Table_ExternalData_15[[#Headers],[7]])</f>
        <v>0</v>
      </c>
      <c r="L162" s="10">
        <f>SUMIFS(IsQList,IsIList,Table_ExternalData_15[[#This Row],[item_key]],IsITypeList,Table_ExternalData_15[[#This Row],[IType]],IsDList,Table_ExternalData_15[[#Headers],[8]])</f>
        <v>0</v>
      </c>
      <c r="M162" s="10">
        <f>SUMIFS(IsQList,IsIList,Table_ExternalData_15[[#This Row],[item_key]],IsITypeList,Table_ExternalData_15[[#This Row],[IType]],IsDList,Table_ExternalData_15[[#Headers],[9]])</f>
        <v>0</v>
      </c>
      <c r="N162" s="10">
        <f>SUMIFS(IsQList,IsIList,Table_ExternalData_15[[#This Row],[item_key]],IsITypeList,Table_ExternalData_15[[#This Row],[IType]],IsDList,Table_ExternalData_15[[#Headers],[10]])</f>
        <v>0</v>
      </c>
      <c r="O162" s="10">
        <f>SUMIFS(IsQList,IsIList,Table_ExternalData_15[[#This Row],[item_key]],IsITypeList,Table_ExternalData_15[[#This Row],[IType]],IsDList,Table_ExternalData_15[[#Headers],[11]])</f>
        <v>0</v>
      </c>
      <c r="P162" s="10">
        <f>SUMIFS(IsQList,IsIList,Table_ExternalData_15[[#This Row],[item_key]],IsITypeList,Table_ExternalData_15[[#This Row],[IType]],IsDList,Table_ExternalData_15[[#Headers],[12]])</f>
        <v>0</v>
      </c>
      <c r="Q162" s="10">
        <f>SUMIFS(IsQList,IsIList,Table_ExternalData_15[[#This Row],[item_key]],IsITypeList,Table_ExternalData_15[[#This Row],[IType]],IsDList,Table_ExternalData_15[[#Headers],[13]])</f>
        <v>0</v>
      </c>
      <c r="R162" s="10">
        <f>SUMIFS(IsQList,IsIList,Table_ExternalData_15[[#This Row],[item_key]],IsITypeList,Table_ExternalData_15[[#This Row],[IType]],IsDList,Table_ExternalData_15[[#Headers],[14]])</f>
        <v>0</v>
      </c>
      <c r="S162" s="10">
        <f>SUMIFS(IsQList,IsIList,Table_ExternalData_15[[#This Row],[item_key]],IsITypeList,Table_ExternalData_15[[#This Row],[IType]],IsDList,Table_ExternalData_15[[#Headers],[15]])</f>
        <v>0</v>
      </c>
      <c r="T162" s="10">
        <f>SUMIFS(IsQList,IsIList,Table_ExternalData_15[[#This Row],[item_key]],IsITypeList,Table_ExternalData_15[[#This Row],[IType]],IsDList,Table_ExternalData_15[[#Headers],[16]])</f>
        <v>0</v>
      </c>
      <c r="U162" s="10">
        <f>SUMIFS(IsQList,IsIList,Table_ExternalData_15[[#This Row],[item_key]],IsITypeList,Table_ExternalData_15[[#This Row],[IType]],IsDList,Table_ExternalData_15[[#Headers],[17]])</f>
        <v>0</v>
      </c>
      <c r="V162" s="10">
        <f>SUMIFS(IsQList,IsIList,Table_ExternalData_15[[#This Row],[item_key]],IsITypeList,Table_ExternalData_15[[#This Row],[IType]],IsDList,Table_ExternalData_15[[#Headers],[18]])</f>
        <v>0</v>
      </c>
      <c r="W162" s="10">
        <f>SUMIFS(IsQList,IsIList,Table_ExternalData_15[[#This Row],[item_key]],IsITypeList,Table_ExternalData_15[[#This Row],[IType]],IsDList,Table_ExternalData_15[[#Headers],[19]])</f>
        <v>0</v>
      </c>
      <c r="X162" s="10">
        <f>SUMIFS(IsQList,IsIList,Table_ExternalData_15[[#This Row],[item_key]],IsITypeList,Table_ExternalData_15[[#This Row],[IType]],IsDList,Table_ExternalData_15[[#Headers],[20]])</f>
        <v>0</v>
      </c>
      <c r="Y162" s="10">
        <f>SUMIFS(IsQList,IsIList,Table_ExternalData_15[[#This Row],[item_key]],IsITypeList,Table_ExternalData_15[[#This Row],[IType]],IsDList,Table_ExternalData_15[[#Headers],[21]])</f>
        <v>0</v>
      </c>
      <c r="Z162" s="10">
        <f>SUMIFS(IsQList,IsIList,Table_ExternalData_15[[#This Row],[item_key]],IsITypeList,Table_ExternalData_15[[#This Row],[IType]],IsDList,Table_ExternalData_15[[#Headers],[22]])</f>
        <v>0</v>
      </c>
      <c r="AA162" s="10">
        <f>SUMIFS(IsQList,IsIList,Table_ExternalData_15[[#This Row],[item_key]],IsITypeList,Table_ExternalData_15[[#This Row],[IType]],IsDList,Table_ExternalData_15[[#Headers],[23]])</f>
        <v>0</v>
      </c>
      <c r="AB162" s="10">
        <f>SUMIFS(IsQList,IsIList,Table_ExternalData_15[[#This Row],[item_key]],IsITypeList,Table_ExternalData_15[[#This Row],[IType]],IsDList,Table_ExternalData_15[[#Headers],[24]])</f>
        <v>0</v>
      </c>
      <c r="AC162" s="10">
        <f>SUMIFS(IsQList,IsIList,Table_ExternalData_15[[#This Row],[item_key]],IsITypeList,Table_ExternalData_15[[#This Row],[IType]],IsDList,Table_ExternalData_15[[#Headers],[25]])</f>
        <v>0</v>
      </c>
      <c r="AD162" s="10">
        <f>SUMIFS(IsQList,IsIList,Table_ExternalData_15[[#This Row],[item_key]],IsITypeList,Table_ExternalData_15[[#This Row],[IType]],IsDList,Table_ExternalData_15[[#Headers],[26]])</f>
        <v>0</v>
      </c>
      <c r="AE162" s="10">
        <f>SUMIFS(IsQList,IsIList,Table_ExternalData_15[[#This Row],[item_key]],IsITypeList,Table_ExternalData_15[[#This Row],[IType]],IsDList,Table_ExternalData_15[[#Headers],[27]])</f>
        <v>0</v>
      </c>
      <c r="AF162" s="10">
        <f>SUMIFS(IsQList,IsIList,Table_ExternalData_15[[#This Row],[item_key]],IsITypeList,Table_ExternalData_15[[#This Row],[IType]],IsDList,Table_ExternalData_15[[#Headers],[28]])</f>
        <v>2</v>
      </c>
      <c r="AG162" s="10">
        <f>SUMIFS(IsQList,IsIList,Table_ExternalData_15[[#This Row],[item_key]],IsITypeList,Table_ExternalData_15[[#This Row],[IType]],IsDList,Table_ExternalData_15[[#Headers],[29]])</f>
        <v>152</v>
      </c>
      <c r="AH162" s="10">
        <f>SUMIFS(IsQList,IsIList,Table_ExternalData_15[[#This Row],[item_key]],IsITypeList,Table_ExternalData_15[[#This Row],[IType]],IsDList,Table_ExternalData_15[[#Headers],[30]])</f>
        <v>0</v>
      </c>
      <c r="AI162" s="10">
        <f>SUMIFS(IsQList,IsIList,Table_ExternalData_15[[#This Row],[item_key]],IsITypeList,Table_ExternalData_15[[#This Row],[IType]],IsDList,Table_ExternalData_15[[#Headers],[31]])</f>
        <v>20</v>
      </c>
      <c r="AJ162" s="10">
        <f>SUM(Table_ExternalData_15[[#This Row],[1]:[31]])</f>
        <v>362</v>
      </c>
    </row>
    <row r="163" spans="1:36">
      <c r="A163" s="1" t="s">
        <v>324</v>
      </c>
      <c r="B163" s="1" t="s">
        <v>1341</v>
      </c>
      <c r="C163" s="1" t="s">
        <v>713</v>
      </c>
      <c r="D163" s="11" t="s">
        <v>2046</v>
      </c>
      <c r="E163" s="10">
        <f>SUMIFS(IsQList,IsIList,Table_ExternalData_15[[#This Row],[item_key]],IsITypeList,Table_ExternalData_15[[#This Row],[IType]],IsDList,Table_ExternalData_15[[#Headers],[1]])</f>
        <v>2</v>
      </c>
      <c r="F163" s="10">
        <f>SUMIFS(IsQList,IsIList,Table_ExternalData_15[[#This Row],[item_key]],IsITypeList,Table_ExternalData_15[[#This Row],[IType]],IsDList,Table_ExternalData_15[[#Headers],[2]])</f>
        <v>0</v>
      </c>
      <c r="G163" s="10">
        <f>SUMIFS(IsQList,IsIList,Table_ExternalData_15[[#This Row],[item_key]],IsITypeList,Table_ExternalData_15[[#This Row],[IType]],IsDList,Table_ExternalData_15[[#Headers],[3]])</f>
        <v>0</v>
      </c>
      <c r="H163" s="10">
        <f>SUMIFS(IsQList,IsIList,Table_ExternalData_15[[#This Row],[item_key]],IsITypeList,Table_ExternalData_15[[#This Row],[IType]],IsDList,Table_ExternalData_15[[#Headers],[4]])</f>
        <v>140</v>
      </c>
      <c r="I163" s="10">
        <f>SUMIFS(IsQList,IsIList,Table_ExternalData_15[[#This Row],[item_key]],IsITypeList,Table_ExternalData_15[[#This Row],[IType]],IsDList,Table_ExternalData_15[[#Headers],[5]])</f>
        <v>0</v>
      </c>
      <c r="J163" s="10">
        <f>SUMIFS(IsQList,IsIList,Table_ExternalData_15[[#This Row],[item_key]],IsITypeList,Table_ExternalData_15[[#This Row],[IType]],IsDList,Table_ExternalData_15[[#Headers],[6]])</f>
        <v>46</v>
      </c>
      <c r="K163" s="10">
        <f>SUMIFS(IsQList,IsIList,Table_ExternalData_15[[#This Row],[item_key]],IsITypeList,Table_ExternalData_15[[#This Row],[IType]],IsDList,Table_ExternalData_15[[#Headers],[7]])</f>
        <v>0</v>
      </c>
      <c r="L163" s="10">
        <f>SUMIFS(IsQList,IsIList,Table_ExternalData_15[[#This Row],[item_key]],IsITypeList,Table_ExternalData_15[[#This Row],[IType]],IsDList,Table_ExternalData_15[[#Headers],[8]])</f>
        <v>0</v>
      </c>
      <c r="M163" s="10">
        <f>SUMIFS(IsQList,IsIList,Table_ExternalData_15[[#This Row],[item_key]],IsITypeList,Table_ExternalData_15[[#This Row],[IType]],IsDList,Table_ExternalData_15[[#Headers],[9]])</f>
        <v>0</v>
      </c>
      <c r="N163" s="10">
        <f>SUMIFS(IsQList,IsIList,Table_ExternalData_15[[#This Row],[item_key]],IsITypeList,Table_ExternalData_15[[#This Row],[IType]],IsDList,Table_ExternalData_15[[#Headers],[10]])</f>
        <v>0</v>
      </c>
      <c r="O163" s="10">
        <f>SUMIFS(IsQList,IsIList,Table_ExternalData_15[[#This Row],[item_key]],IsITypeList,Table_ExternalData_15[[#This Row],[IType]],IsDList,Table_ExternalData_15[[#Headers],[11]])</f>
        <v>0</v>
      </c>
      <c r="P163" s="10">
        <f>SUMIFS(IsQList,IsIList,Table_ExternalData_15[[#This Row],[item_key]],IsITypeList,Table_ExternalData_15[[#This Row],[IType]],IsDList,Table_ExternalData_15[[#Headers],[12]])</f>
        <v>0</v>
      </c>
      <c r="Q163" s="10">
        <f>SUMIFS(IsQList,IsIList,Table_ExternalData_15[[#This Row],[item_key]],IsITypeList,Table_ExternalData_15[[#This Row],[IType]],IsDList,Table_ExternalData_15[[#Headers],[13]])</f>
        <v>0</v>
      </c>
      <c r="R163" s="10">
        <f>SUMIFS(IsQList,IsIList,Table_ExternalData_15[[#This Row],[item_key]],IsITypeList,Table_ExternalData_15[[#This Row],[IType]],IsDList,Table_ExternalData_15[[#Headers],[14]])</f>
        <v>0</v>
      </c>
      <c r="S163" s="10">
        <f>SUMIFS(IsQList,IsIList,Table_ExternalData_15[[#This Row],[item_key]],IsITypeList,Table_ExternalData_15[[#This Row],[IType]],IsDList,Table_ExternalData_15[[#Headers],[15]])</f>
        <v>0</v>
      </c>
      <c r="T163" s="10">
        <f>SUMIFS(IsQList,IsIList,Table_ExternalData_15[[#This Row],[item_key]],IsITypeList,Table_ExternalData_15[[#This Row],[IType]],IsDList,Table_ExternalData_15[[#Headers],[16]])</f>
        <v>0</v>
      </c>
      <c r="U163" s="10">
        <f>SUMIFS(IsQList,IsIList,Table_ExternalData_15[[#This Row],[item_key]],IsITypeList,Table_ExternalData_15[[#This Row],[IType]],IsDList,Table_ExternalData_15[[#Headers],[17]])</f>
        <v>0</v>
      </c>
      <c r="V163" s="10">
        <f>SUMIFS(IsQList,IsIList,Table_ExternalData_15[[#This Row],[item_key]],IsITypeList,Table_ExternalData_15[[#This Row],[IType]],IsDList,Table_ExternalData_15[[#Headers],[18]])</f>
        <v>0</v>
      </c>
      <c r="W163" s="10">
        <f>SUMIFS(IsQList,IsIList,Table_ExternalData_15[[#This Row],[item_key]],IsITypeList,Table_ExternalData_15[[#This Row],[IType]],IsDList,Table_ExternalData_15[[#Headers],[19]])</f>
        <v>0</v>
      </c>
      <c r="X163" s="10">
        <f>SUMIFS(IsQList,IsIList,Table_ExternalData_15[[#This Row],[item_key]],IsITypeList,Table_ExternalData_15[[#This Row],[IType]],IsDList,Table_ExternalData_15[[#Headers],[20]])</f>
        <v>0</v>
      </c>
      <c r="Y163" s="10">
        <f>SUMIFS(IsQList,IsIList,Table_ExternalData_15[[#This Row],[item_key]],IsITypeList,Table_ExternalData_15[[#This Row],[IType]],IsDList,Table_ExternalData_15[[#Headers],[21]])</f>
        <v>0</v>
      </c>
      <c r="Z163" s="10">
        <f>SUMIFS(IsQList,IsIList,Table_ExternalData_15[[#This Row],[item_key]],IsITypeList,Table_ExternalData_15[[#This Row],[IType]],IsDList,Table_ExternalData_15[[#Headers],[22]])</f>
        <v>0</v>
      </c>
      <c r="AA163" s="10">
        <f>SUMIFS(IsQList,IsIList,Table_ExternalData_15[[#This Row],[item_key]],IsITypeList,Table_ExternalData_15[[#This Row],[IType]],IsDList,Table_ExternalData_15[[#Headers],[23]])</f>
        <v>0</v>
      </c>
      <c r="AB163" s="10">
        <f>SUMIFS(IsQList,IsIList,Table_ExternalData_15[[#This Row],[item_key]],IsITypeList,Table_ExternalData_15[[#This Row],[IType]],IsDList,Table_ExternalData_15[[#Headers],[24]])</f>
        <v>0</v>
      </c>
      <c r="AC163" s="10">
        <f>SUMIFS(IsQList,IsIList,Table_ExternalData_15[[#This Row],[item_key]],IsITypeList,Table_ExternalData_15[[#This Row],[IType]],IsDList,Table_ExternalData_15[[#Headers],[25]])</f>
        <v>0</v>
      </c>
      <c r="AD163" s="10">
        <f>SUMIFS(IsQList,IsIList,Table_ExternalData_15[[#This Row],[item_key]],IsITypeList,Table_ExternalData_15[[#This Row],[IType]],IsDList,Table_ExternalData_15[[#Headers],[26]])</f>
        <v>0</v>
      </c>
      <c r="AE163" s="10">
        <f>SUMIFS(IsQList,IsIList,Table_ExternalData_15[[#This Row],[item_key]],IsITypeList,Table_ExternalData_15[[#This Row],[IType]],IsDList,Table_ExternalData_15[[#Headers],[27]])</f>
        <v>0</v>
      </c>
      <c r="AF163" s="10">
        <f>SUMIFS(IsQList,IsIList,Table_ExternalData_15[[#This Row],[item_key]],IsITypeList,Table_ExternalData_15[[#This Row],[IType]],IsDList,Table_ExternalData_15[[#Headers],[28]])</f>
        <v>2</v>
      </c>
      <c r="AG163" s="10">
        <f>SUMIFS(IsQList,IsIList,Table_ExternalData_15[[#This Row],[item_key]],IsITypeList,Table_ExternalData_15[[#This Row],[IType]],IsDList,Table_ExternalData_15[[#Headers],[29]])</f>
        <v>152</v>
      </c>
      <c r="AH163" s="10">
        <f>SUMIFS(IsQList,IsIList,Table_ExternalData_15[[#This Row],[item_key]],IsITypeList,Table_ExternalData_15[[#This Row],[IType]],IsDList,Table_ExternalData_15[[#Headers],[30]])</f>
        <v>0</v>
      </c>
      <c r="AI163" s="10">
        <f>SUMIFS(IsQList,IsIList,Table_ExternalData_15[[#This Row],[item_key]],IsITypeList,Table_ExternalData_15[[#This Row],[IType]],IsDList,Table_ExternalData_15[[#Headers],[31]])</f>
        <v>20</v>
      </c>
      <c r="AJ163" s="10">
        <f>SUM(Table_ExternalData_15[[#This Row],[1]:[31]])</f>
        <v>362</v>
      </c>
    </row>
    <row r="164" spans="1:36">
      <c r="A164" s="1" t="s">
        <v>2106</v>
      </c>
      <c r="B164" s="1" t="s">
        <v>2484</v>
      </c>
      <c r="C164" s="1" t="s">
        <v>713</v>
      </c>
      <c r="D164" s="11" t="s">
        <v>2046</v>
      </c>
      <c r="E164" s="10">
        <f>SUMIFS(IsQList,IsIList,Table_ExternalData_15[[#This Row],[item_key]],IsITypeList,Table_ExternalData_15[[#This Row],[IType]],IsDList,Table_ExternalData_15[[#Headers],[1]])</f>
        <v>1</v>
      </c>
      <c r="F164" s="10">
        <f>SUMIFS(IsQList,IsIList,Table_ExternalData_15[[#This Row],[item_key]],IsITypeList,Table_ExternalData_15[[#This Row],[IType]],IsDList,Table_ExternalData_15[[#Headers],[2]])</f>
        <v>0</v>
      </c>
      <c r="G164" s="10">
        <f>SUMIFS(IsQList,IsIList,Table_ExternalData_15[[#This Row],[item_key]],IsITypeList,Table_ExternalData_15[[#This Row],[IType]],IsDList,Table_ExternalData_15[[#Headers],[3]])</f>
        <v>0</v>
      </c>
      <c r="H164" s="10">
        <f>SUMIFS(IsQList,IsIList,Table_ExternalData_15[[#This Row],[item_key]],IsITypeList,Table_ExternalData_15[[#This Row],[IType]],IsDList,Table_ExternalData_15[[#Headers],[4]])</f>
        <v>70</v>
      </c>
      <c r="I164" s="10">
        <f>SUMIFS(IsQList,IsIList,Table_ExternalData_15[[#This Row],[item_key]],IsITypeList,Table_ExternalData_15[[#This Row],[IType]],IsDList,Table_ExternalData_15[[#Headers],[5]])</f>
        <v>0</v>
      </c>
      <c r="J164" s="10">
        <f>SUMIFS(IsQList,IsIList,Table_ExternalData_15[[#This Row],[item_key]],IsITypeList,Table_ExternalData_15[[#This Row],[IType]],IsDList,Table_ExternalData_15[[#Headers],[6]])</f>
        <v>23</v>
      </c>
      <c r="K164" s="10">
        <f>SUMIFS(IsQList,IsIList,Table_ExternalData_15[[#This Row],[item_key]],IsITypeList,Table_ExternalData_15[[#This Row],[IType]],IsDList,Table_ExternalData_15[[#Headers],[7]])</f>
        <v>0</v>
      </c>
      <c r="L164" s="10">
        <f>SUMIFS(IsQList,IsIList,Table_ExternalData_15[[#This Row],[item_key]],IsITypeList,Table_ExternalData_15[[#This Row],[IType]],IsDList,Table_ExternalData_15[[#Headers],[8]])</f>
        <v>0</v>
      </c>
      <c r="M164" s="10">
        <f>SUMIFS(IsQList,IsIList,Table_ExternalData_15[[#This Row],[item_key]],IsITypeList,Table_ExternalData_15[[#This Row],[IType]],IsDList,Table_ExternalData_15[[#Headers],[9]])</f>
        <v>0</v>
      </c>
      <c r="N164" s="10">
        <f>SUMIFS(IsQList,IsIList,Table_ExternalData_15[[#This Row],[item_key]],IsITypeList,Table_ExternalData_15[[#This Row],[IType]],IsDList,Table_ExternalData_15[[#Headers],[10]])</f>
        <v>0</v>
      </c>
      <c r="O164" s="10">
        <f>SUMIFS(IsQList,IsIList,Table_ExternalData_15[[#This Row],[item_key]],IsITypeList,Table_ExternalData_15[[#This Row],[IType]],IsDList,Table_ExternalData_15[[#Headers],[11]])</f>
        <v>0</v>
      </c>
      <c r="P164" s="10">
        <f>SUMIFS(IsQList,IsIList,Table_ExternalData_15[[#This Row],[item_key]],IsITypeList,Table_ExternalData_15[[#This Row],[IType]],IsDList,Table_ExternalData_15[[#Headers],[12]])</f>
        <v>0</v>
      </c>
      <c r="Q164" s="10">
        <f>SUMIFS(IsQList,IsIList,Table_ExternalData_15[[#This Row],[item_key]],IsITypeList,Table_ExternalData_15[[#This Row],[IType]],IsDList,Table_ExternalData_15[[#Headers],[13]])</f>
        <v>0</v>
      </c>
      <c r="R164" s="10">
        <f>SUMIFS(IsQList,IsIList,Table_ExternalData_15[[#This Row],[item_key]],IsITypeList,Table_ExternalData_15[[#This Row],[IType]],IsDList,Table_ExternalData_15[[#Headers],[14]])</f>
        <v>0</v>
      </c>
      <c r="S164" s="10">
        <f>SUMIFS(IsQList,IsIList,Table_ExternalData_15[[#This Row],[item_key]],IsITypeList,Table_ExternalData_15[[#This Row],[IType]],IsDList,Table_ExternalData_15[[#Headers],[15]])</f>
        <v>0</v>
      </c>
      <c r="T164" s="10">
        <f>SUMIFS(IsQList,IsIList,Table_ExternalData_15[[#This Row],[item_key]],IsITypeList,Table_ExternalData_15[[#This Row],[IType]],IsDList,Table_ExternalData_15[[#Headers],[16]])</f>
        <v>0</v>
      </c>
      <c r="U164" s="10">
        <f>SUMIFS(IsQList,IsIList,Table_ExternalData_15[[#This Row],[item_key]],IsITypeList,Table_ExternalData_15[[#This Row],[IType]],IsDList,Table_ExternalData_15[[#Headers],[17]])</f>
        <v>0</v>
      </c>
      <c r="V164" s="10">
        <f>SUMIFS(IsQList,IsIList,Table_ExternalData_15[[#This Row],[item_key]],IsITypeList,Table_ExternalData_15[[#This Row],[IType]],IsDList,Table_ExternalData_15[[#Headers],[18]])</f>
        <v>0</v>
      </c>
      <c r="W164" s="10">
        <f>SUMIFS(IsQList,IsIList,Table_ExternalData_15[[#This Row],[item_key]],IsITypeList,Table_ExternalData_15[[#This Row],[IType]],IsDList,Table_ExternalData_15[[#Headers],[19]])</f>
        <v>0</v>
      </c>
      <c r="X164" s="10">
        <f>SUMIFS(IsQList,IsIList,Table_ExternalData_15[[#This Row],[item_key]],IsITypeList,Table_ExternalData_15[[#This Row],[IType]],IsDList,Table_ExternalData_15[[#Headers],[20]])</f>
        <v>0</v>
      </c>
      <c r="Y164" s="10">
        <f>SUMIFS(IsQList,IsIList,Table_ExternalData_15[[#This Row],[item_key]],IsITypeList,Table_ExternalData_15[[#This Row],[IType]],IsDList,Table_ExternalData_15[[#Headers],[21]])</f>
        <v>0</v>
      </c>
      <c r="Z164" s="10">
        <f>SUMIFS(IsQList,IsIList,Table_ExternalData_15[[#This Row],[item_key]],IsITypeList,Table_ExternalData_15[[#This Row],[IType]],IsDList,Table_ExternalData_15[[#Headers],[22]])</f>
        <v>0</v>
      </c>
      <c r="AA164" s="10">
        <f>SUMIFS(IsQList,IsIList,Table_ExternalData_15[[#This Row],[item_key]],IsITypeList,Table_ExternalData_15[[#This Row],[IType]],IsDList,Table_ExternalData_15[[#Headers],[23]])</f>
        <v>0</v>
      </c>
      <c r="AB164" s="10">
        <f>SUMIFS(IsQList,IsIList,Table_ExternalData_15[[#This Row],[item_key]],IsITypeList,Table_ExternalData_15[[#This Row],[IType]],IsDList,Table_ExternalData_15[[#Headers],[24]])</f>
        <v>0</v>
      </c>
      <c r="AC164" s="10">
        <f>SUMIFS(IsQList,IsIList,Table_ExternalData_15[[#This Row],[item_key]],IsITypeList,Table_ExternalData_15[[#This Row],[IType]],IsDList,Table_ExternalData_15[[#Headers],[25]])</f>
        <v>0</v>
      </c>
      <c r="AD164" s="10">
        <f>SUMIFS(IsQList,IsIList,Table_ExternalData_15[[#This Row],[item_key]],IsITypeList,Table_ExternalData_15[[#This Row],[IType]],IsDList,Table_ExternalData_15[[#Headers],[26]])</f>
        <v>0</v>
      </c>
      <c r="AE164" s="10">
        <f>SUMIFS(IsQList,IsIList,Table_ExternalData_15[[#This Row],[item_key]],IsITypeList,Table_ExternalData_15[[#This Row],[IType]],IsDList,Table_ExternalData_15[[#Headers],[27]])</f>
        <v>0</v>
      </c>
      <c r="AF164" s="10">
        <f>SUMIFS(IsQList,IsIList,Table_ExternalData_15[[#This Row],[item_key]],IsITypeList,Table_ExternalData_15[[#This Row],[IType]],IsDList,Table_ExternalData_15[[#Headers],[28]])</f>
        <v>1</v>
      </c>
      <c r="AG164" s="10">
        <f>SUMIFS(IsQList,IsIList,Table_ExternalData_15[[#This Row],[item_key]],IsITypeList,Table_ExternalData_15[[#This Row],[IType]],IsDList,Table_ExternalData_15[[#Headers],[29]])</f>
        <v>76</v>
      </c>
      <c r="AH164" s="10">
        <f>SUMIFS(IsQList,IsIList,Table_ExternalData_15[[#This Row],[item_key]],IsITypeList,Table_ExternalData_15[[#This Row],[IType]],IsDList,Table_ExternalData_15[[#Headers],[30]])</f>
        <v>0</v>
      </c>
      <c r="AI164" s="10">
        <f>SUMIFS(IsQList,IsIList,Table_ExternalData_15[[#This Row],[item_key]],IsITypeList,Table_ExternalData_15[[#This Row],[IType]],IsDList,Table_ExternalData_15[[#Headers],[31]])</f>
        <v>10</v>
      </c>
      <c r="AJ164" s="10">
        <f>SUM(Table_ExternalData_15[[#This Row],[1]:[31]])</f>
        <v>181</v>
      </c>
    </row>
    <row r="165" spans="1:36">
      <c r="A165" s="1" t="s">
        <v>2107</v>
      </c>
      <c r="B165" s="1" t="s">
        <v>2485</v>
      </c>
      <c r="C165" s="1" t="s">
        <v>713</v>
      </c>
      <c r="D165" s="11" t="s">
        <v>2046</v>
      </c>
      <c r="E165" s="10">
        <f>SUMIFS(IsQList,IsIList,Table_ExternalData_15[[#This Row],[item_key]],IsITypeList,Table_ExternalData_15[[#This Row],[IType]],IsDList,Table_ExternalData_15[[#Headers],[1]])</f>
        <v>1</v>
      </c>
      <c r="F165" s="10">
        <f>SUMIFS(IsQList,IsIList,Table_ExternalData_15[[#This Row],[item_key]],IsITypeList,Table_ExternalData_15[[#This Row],[IType]],IsDList,Table_ExternalData_15[[#Headers],[2]])</f>
        <v>0</v>
      </c>
      <c r="G165" s="10">
        <f>SUMIFS(IsQList,IsIList,Table_ExternalData_15[[#This Row],[item_key]],IsITypeList,Table_ExternalData_15[[#This Row],[IType]],IsDList,Table_ExternalData_15[[#Headers],[3]])</f>
        <v>0</v>
      </c>
      <c r="H165" s="10">
        <f>SUMIFS(IsQList,IsIList,Table_ExternalData_15[[#This Row],[item_key]],IsITypeList,Table_ExternalData_15[[#This Row],[IType]],IsDList,Table_ExternalData_15[[#Headers],[4]])</f>
        <v>70</v>
      </c>
      <c r="I165" s="10">
        <f>SUMIFS(IsQList,IsIList,Table_ExternalData_15[[#This Row],[item_key]],IsITypeList,Table_ExternalData_15[[#This Row],[IType]],IsDList,Table_ExternalData_15[[#Headers],[5]])</f>
        <v>0</v>
      </c>
      <c r="J165" s="10">
        <f>SUMIFS(IsQList,IsIList,Table_ExternalData_15[[#This Row],[item_key]],IsITypeList,Table_ExternalData_15[[#This Row],[IType]],IsDList,Table_ExternalData_15[[#Headers],[6]])</f>
        <v>23</v>
      </c>
      <c r="K165" s="10">
        <f>SUMIFS(IsQList,IsIList,Table_ExternalData_15[[#This Row],[item_key]],IsITypeList,Table_ExternalData_15[[#This Row],[IType]],IsDList,Table_ExternalData_15[[#Headers],[7]])</f>
        <v>0</v>
      </c>
      <c r="L165" s="10">
        <f>SUMIFS(IsQList,IsIList,Table_ExternalData_15[[#This Row],[item_key]],IsITypeList,Table_ExternalData_15[[#This Row],[IType]],IsDList,Table_ExternalData_15[[#Headers],[8]])</f>
        <v>0</v>
      </c>
      <c r="M165" s="10">
        <f>SUMIFS(IsQList,IsIList,Table_ExternalData_15[[#This Row],[item_key]],IsITypeList,Table_ExternalData_15[[#This Row],[IType]],IsDList,Table_ExternalData_15[[#Headers],[9]])</f>
        <v>0</v>
      </c>
      <c r="N165" s="10">
        <f>SUMIFS(IsQList,IsIList,Table_ExternalData_15[[#This Row],[item_key]],IsITypeList,Table_ExternalData_15[[#This Row],[IType]],IsDList,Table_ExternalData_15[[#Headers],[10]])</f>
        <v>0</v>
      </c>
      <c r="O165" s="10">
        <f>SUMIFS(IsQList,IsIList,Table_ExternalData_15[[#This Row],[item_key]],IsITypeList,Table_ExternalData_15[[#This Row],[IType]],IsDList,Table_ExternalData_15[[#Headers],[11]])</f>
        <v>0</v>
      </c>
      <c r="P165" s="10">
        <f>SUMIFS(IsQList,IsIList,Table_ExternalData_15[[#This Row],[item_key]],IsITypeList,Table_ExternalData_15[[#This Row],[IType]],IsDList,Table_ExternalData_15[[#Headers],[12]])</f>
        <v>0</v>
      </c>
      <c r="Q165" s="10">
        <f>SUMIFS(IsQList,IsIList,Table_ExternalData_15[[#This Row],[item_key]],IsITypeList,Table_ExternalData_15[[#This Row],[IType]],IsDList,Table_ExternalData_15[[#Headers],[13]])</f>
        <v>0</v>
      </c>
      <c r="R165" s="10">
        <f>SUMIFS(IsQList,IsIList,Table_ExternalData_15[[#This Row],[item_key]],IsITypeList,Table_ExternalData_15[[#This Row],[IType]],IsDList,Table_ExternalData_15[[#Headers],[14]])</f>
        <v>0</v>
      </c>
      <c r="S165" s="10">
        <f>SUMIFS(IsQList,IsIList,Table_ExternalData_15[[#This Row],[item_key]],IsITypeList,Table_ExternalData_15[[#This Row],[IType]],IsDList,Table_ExternalData_15[[#Headers],[15]])</f>
        <v>0</v>
      </c>
      <c r="T165" s="10">
        <f>SUMIFS(IsQList,IsIList,Table_ExternalData_15[[#This Row],[item_key]],IsITypeList,Table_ExternalData_15[[#This Row],[IType]],IsDList,Table_ExternalData_15[[#Headers],[16]])</f>
        <v>0</v>
      </c>
      <c r="U165" s="10">
        <f>SUMIFS(IsQList,IsIList,Table_ExternalData_15[[#This Row],[item_key]],IsITypeList,Table_ExternalData_15[[#This Row],[IType]],IsDList,Table_ExternalData_15[[#Headers],[17]])</f>
        <v>0</v>
      </c>
      <c r="V165" s="10">
        <f>SUMIFS(IsQList,IsIList,Table_ExternalData_15[[#This Row],[item_key]],IsITypeList,Table_ExternalData_15[[#This Row],[IType]],IsDList,Table_ExternalData_15[[#Headers],[18]])</f>
        <v>0</v>
      </c>
      <c r="W165" s="10">
        <f>SUMIFS(IsQList,IsIList,Table_ExternalData_15[[#This Row],[item_key]],IsITypeList,Table_ExternalData_15[[#This Row],[IType]],IsDList,Table_ExternalData_15[[#Headers],[19]])</f>
        <v>0</v>
      </c>
      <c r="X165" s="10">
        <f>SUMIFS(IsQList,IsIList,Table_ExternalData_15[[#This Row],[item_key]],IsITypeList,Table_ExternalData_15[[#This Row],[IType]],IsDList,Table_ExternalData_15[[#Headers],[20]])</f>
        <v>0</v>
      </c>
      <c r="Y165" s="10">
        <f>SUMIFS(IsQList,IsIList,Table_ExternalData_15[[#This Row],[item_key]],IsITypeList,Table_ExternalData_15[[#This Row],[IType]],IsDList,Table_ExternalData_15[[#Headers],[21]])</f>
        <v>0</v>
      </c>
      <c r="Z165" s="10">
        <f>SUMIFS(IsQList,IsIList,Table_ExternalData_15[[#This Row],[item_key]],IsITypeList,Table_ExternalData_15[[#This Row],[IType]],IsDList,Table_ExternalData_15[[#Headers],[22]])</f>
        <v>0</v>
      </c>
      <c r="AA165" s="10">
        <f>SUMIFS(IsQList,IsIList,Table_ExternalData_15[[#This Row],[item_key]],IsITypeList,Table_ExternalData_15[[#This Row],[IType]],IsDList,Table_ExternalData_15[[#Headers],[23]])</f>
        <v>0</v>
      </c>
      <c r="AB165" s="10">
        <f>SUMIFS(IsQList,IsIList,Table_ExternalData_15[[#This Row],[item_key]],IsITypeList,Table_ExternalData_15[[#This Row],[IType]],IsDList,Table_ExternalData_15[[#Headers],[24]])</f>
        <v>0</v>
      </c>
      <c r="AC165" s="10">
        <f>SUMIFS(IsQList,IsIList,Table_ExternalData_15[[#This Row],[item_key]],IsITypeList,Table_ExternalData_15[[#This Row],[IType]],IsDList,Table_ExternalData_15[[#Headers],[25]])</f>
        <v>0</v>
      </c>
      <c r="AD165" s="10">
        <f>SUMIFS(IsQList,IsIList,Table_ExternalData_15[[#This Row],[item_key]],IsITypeList,Table_ExternalData_15[[#This Row],[IType]],IsDList,Table_ExternalData_15[[#Headers],[26]])</f>
        <v>0</v>
      </c>
      <c r="AE165" s="10">
        <f>SUMIFS(IsQList,IsIList,Table_ExternalData_15[[#This Row],[item_key]],IsITypeList,Table_ExternalData_15[[#This Row],[IType]],IsDList,Table_ExternalData_15[[#Headers],[27]])</f>
        <v>0</v>
      </c>
      <c r="AF165" s="10">
        <f>SUMIFS(IsQList,IsIList,Table_ExternalData_15[[#This Row],[item_key]],IsITypeList,Table_ExternalData_15[[#This Row],[IType]],IsDList,Table_ExternalData_15[[#Headers],[28]])</f>
        <v>1</v>
      </c>
      <c r="AG165" s="10">
        <f>SUMIFS(IsQList,IsIList,Table_ExternalData_15[[#This Row],[item_key]],IsITypeList,Table_ExternalData_15[[#This Row],[IType]],IsDList,Table_ExternalData_15[[#Headers],[29]])</f>
        <v>76</v>
      </c>
      <c r="AH165" s="10">
        <f>SUMIFS(IsQList,IsIList,Table_ExternalData_15[[#This Row],[item_key]],IsITypeList,Table_ExternalData_15[[#This Row],[IType]],IsDList,Table_ExternalData_15[[#Headers],[30]])</f>
        <v>0</v>
      </c>
      <c r="AI165" s="10">
        <f>SUMIFS(IsQList,IsIList,Table_ExternalData_15[[#This Row],[item_key]],IsITypeList,Table_ExternalData_15[[#This Row],[IType]],IsDList,Table_ExternalData_15[[#Headers],[31]])</f>
        <v>10</v>
      </c>
      <c r="AJ165" s="10">
        <f>SUM(Table_ExternalData_15[[#This Row],[1]:[31]])</f>
        <v>181</v>
      </c>
    </row>
    <row r="166" spans="1:36">
      <c r="A166" s="1" t="s">
        <v>2021</v>
      </c>
      <c r="B166" s="1" t="s">
        <v>2486</v>
      </c>
      <c r="C166" s="1" t="s">
        <v>713</v>
      </c>
      <c r="D166" s="11" t="s">
        <v>2046</v>
      </c>
      <c r="E166" s="10">
        <f>SUMIFS(IsQList,IsIList,Table_ExternalData_15[[#This Row],[item_key]],IsITypeList,Table_ExternalData_15[[#This Row],[IType]],IsDList,Table_ExternalData_15[[#Headers],[1]])</f>
        <v>1</v>
      </c>
      <c r="F166" s="10">
        <f>SUMIFS(IsQList,IsIList,Table_ExternalData_15[[#This Row],[item_key]],IsITypeList,Table_ExternalData_15[[#This Row],[IType]],IsDList,Table_ExternalData_15[[#Headers],[2]])</f>
        <v>0</v>
      </c>
      <c r="G166" s="10">
        <f>SUMIFS(IsQList,IsIList,Table_ExternalData_15[[#This Row],[item_key]],IsITypeList,Table_ExternalData_15[[#This Row],[IType]],IsDList,Table_ExternalData_15[[#Headers],[3]])</f>
        <v>0</v>
      </c>
      <c r="H166" s="10">
        <f>SUMIFS(IsQList,IsIList,Table_ExternalData_15[[#This Row],[item_key]],IsITypeList,Table_ExternalData_15[[#This Row],[IType]],IsDList,Table_ExternalData_15[[#Headers],[4]])</f>
        <v>70</v>
      </c>
      <c r="I166" s="10">
        <f>SUMIFS(IsQList,IsIList,Table_ExternalData_15[[#This Row],[item_key]],IsITypeList,Table_ExternalData_15[[#This Row],[IType]],IsDList,Table_ExternalData_15[[#Headers],[5]])</f>
        <v>0</v>
      </c>
      <c r="J166" s="10">
        <f>SUMIFS(IsQList,IsIList,Table_ExternalData_15[[#This Row],[item_key]],IsITypeList,Table_ExternalData_15[[#This Row],[IType]],IsDList,Table_ExternalData_15[[#Headers],[6]])</f>
        <v>23</v>
      </c>
      <c r="K166" s="10">
        <f>SUMIFS(IsQList,IsIList,Table_ExternalData_15[[#This Row],[item_key]],IsITypeList,Table_ExternalData_15[[#This Row],[IType]],IsDList,Table_ExternalData_15[[#Headers],[7]])</f>
        <v>0</v>
      </c>
      <c r="L166" s="10">
        <f>SUMIFS(IsQList,IsIList,Table_ExternalData_15[[#This Row],[item_key]],IsITypeList,Table_ExternalData_15[[#This Row],[IType]],IsDList,Table_ExternalData_15[[#Headers],[8]])</f>
        <v>0</v>
      </c>
      <c r="M166" s="10">
        <f>SUMIFS(IsQList,IsIList,Table_ExternalData_15[[#This Row],[item_key]],IsITypeList,Table_ExternalData_15[[#This Row],[IType]],IsDList,Table_ExternalData_15[[#Headers],[9]])</f>
        <v>0</v>
      </c>
      <c r="N166" s="10">
        <f>SUMIFS(IsQList,IsIList,Table_ExternalData_15[[#This Row],[item_key]],IsITypeList,Table_ExternalData_15[[#This Row],[IType]],IsDList,Table_ExternalData_15[[#Headers],[10]])</f>
        <v>0</v>
      </c>
      <c r="O166" s="10">
        <f>SUMIFS(IsQList,IsIList,Table_ExternalData_15[[#This Row],[item_key]],IsITypeList,Table_ExternalData_15[[#This Row],[IType]],IsDList,Table_ExternalData_15[[#Headers],[11]])</f>
        <v>0</v>
      </c>
      <c r="P166" s="10">
        <f>SUMIFS(IsQList,IsIList,Table_ExternalData_15[[#This Row],[item_key]],IsITypeList,Table_ExternalData_15[[#This Row],[IType]],IsDList,Table_ExternalData_15[[#Headers],[12]])</f>
        <v>0</v>
      </c>
      <c r="Q166" s="10">
        <f>SUMIFS(IsQList,IsIList,Table_ExternalData_15[[#This Row],[item_key]],IsITypeList,Table_ExternalData_15[[#This Row],[IType]],IsDList,Table_ExternalData_15[[#Headers],[13]])</f>
        <v>0</v>
      </c>
      <c r="R166" s="10">
        <f>SUMIFS(IsQList,IsIList,Table_ExternalData_15[[#This Row],[item_key]],IsITypeList,Table_ExternalData_15[[#This Row],[IType]],IsDList,Table_ExternalData_15[[#Headers],[14]])</f>
        <v>0</v>
      </c>
      <c r="S166" s="10">
        <f>SUMIFS(IsQList,IsIList,Table_ExternalData_15[[#This Row],[item_key]],IsITypeList,Table_ExternalData_15[[#This Row],[IType]],IsDList,Table_ExternalData_15[[#Headers],[15]])</f>
        <v>0</v>
      </c>
      <c r="T166" s="10">
        <f>SUMIFS(IsQList,IsIList,Table_ExternalData_15[[#This Row],[item_key]],IsITypeList,Table_ExternalData_15[[#This Row],[IType]],IsDList,Table_ExternalData_15[[#Headers],[16]])</f>
        <v>0</v>
      </c>
      <c r="U166" s="10">
        <f>SUMIFS(IsQList,IsIList,Table_ExternalData_15[[#This Row],[item_key]],IsITypeList,Table_ExternalData_15[[#This Row],[IType]],IsDList,Table_ExternalData_15[[#Headers],[17]])</f>
        <v>0</v>
      </c>
      <c r="V166" s="10">
        <f>SUMIFS(IsQList,IsIList,Table_ExternalData_15[[#This Row],[item_key]],IsITypeList,Table_ExternalData_15[[#This Row],[IType]],IsDList,Table_ExternalData_15[[#Headers],[18]])</f>
        <v>0</v>
      </c>
      <c r="W166" s="10">
        <f>SUMIFS(IsQList,IsIList,Table_ExternalData_15[[#This Row],[item_key]],IsITypeList,Table_ExternalData_15[[#This Row],[IType]],IsDList,Table_ExternalData_15[[#Headers],[19]])</f>
        <v>0</v>
      </c>
      <c r="X166" s="10">
        <f>SUMIFS(IsQList,IsIList,Table_ExternalData_15[[#This Row],[item_key]],IsITypeList,Table_ExternalData_15[[#This Row],[IType]],IsDList,Table_ExternalData_15[[#Headers],[20]])</f>
        <v>0</v>
      </c>
      <c r="Y166" s="10">
        <f>SUMIFS(IsQList,IsIList,Table_ExternalData_15[[#This Row],[item_key]],IsITypeList,Table_ExternalData_15[[#This Row],[IType]],IsDList,Table_ExternalData_15[[#Headers],[21]])</f>
        <v>0</v>
      </c>
      <c r="Z166" s="10">
        <f>SUMIFS(IsQList,IsIList,Table_ExternalData_15[[#This Row],[item_key]],IsITypeList,Table_ExternalData_15[[#This Row],[IType]],IsDList,Table_ExternalData_15[[#Headers],[22]])</f>
        <v>0</v>
      </c>
      <c r="AA166" s="10">
        <f>SUMIFS(IsQList,IsIList,Table_ExternalData_15[[#This Row],[item_key]],IsITypeList,Table_ExternalData_15[[#This Row],[IType]],IsDList,Table_ExternalData_15[[#Headers],[23]])</f>
        <v>0</v>
      </c>
      <c r="AB166" s="10">
        <f>SUMIFS(IsQList,IsIList,Table_ExternalData_15[[#This Row],[item_key]],IsITypeList,Table_ExternalData_15[[#This Row],[IType]],IsDList,Table_ExternalData_15[[#Headers],[24]])</f>
        <v>0</v>
      </c>
      <c r="AC166" s="10">
        <f>SUMIFS(IsQList,IsIList,Table_ExternalData_15[[#This Row],[item_key]],IsITypeList,Table_ExternalData_15[[#This Row],[IType]],IsDList,Table_ExternalData_15[[#Headers],[25]])</f>
        <v>0</v>
      </c>
      <c r="AD166" s="10">
        <f>SUMIFS(IsQList,IsIList,Table_ExternalData_15[[#This Row],[item_key]],IsITypeList,Table_ExternalData_15[[#This Row],[IType]],IsDList,Table_ExternalData_15[[#Headers],[26]])</f>
        <v>0</v>
      </c>
      <c r="AE166" s="10">
        <f>SUMIFS(IsQList,IsIList,Table_ExternalData_15[[#This Row],[item_key]],IsITypeList,Table_ExternalData_15[[#This Row],[IType]],IsDList,Table_ExternalData_15[[#Headers],[27]])</f>
        <v>0</v>
      </c>
      <c r="AF166" s="10">
        <f>SUMIFS(IsQList,IsIList,Table_ExternalData_15[[#This Row],[item_key]],IsITypeList,Table_ExternalData_15[[#This Row],[IType]],IsDList,Table_ExternalData_15[[#Headers],[28]])</f>
        <v>1</v>
      </c>
      <c r="AG166" s="10">
        <f>SUMIFS(IsQList,IsIList,Table_ExternalData_15[[#This Row],[item_key]],IsITypeList,Table_ExternalData_15[[#This Row],[IType]],IsDList,Table_ExternalData_15[[#Headers],[29]])</f>
        <v>76</v>
      </c>
      <c r="AH166" s="10">
        <f>SUMIFS(IsQList,IsIList,Table_ExternalData_15[[#This Row],[item_key]],IsITypeList,Table_ExternalData_15[[#This Row],[IType]],IsDList,Table_ExternalData_15[[#Headers],[30]])</f>
        <v>0</v>
      </c>
      <c r="AI166" s="10">
        <f>SUMIFS(IsQList,IsIList,Table_ExternalData_15[[#This Row],[item_key]],IsITypeList,Table_ExternalData_15[[#This Row],[IType]],IsDList,Table_ExternalData_15[[#Headers],[31]])</f>
        <v>10</v>
      </c>
      <c r="AJ166" s="10">
        <f>SUM(Table_ExternalData_15[[#This Row],[1]:[31]])</f>
        <v>181</v>
      </c>
    </row>
    <row r="167" spans="1:36">
      <c r="A167" s="1" t="s">
        <v>2021</v>
      </c>
      <c r="B167" s="1" t="s">
        <v>2486</v>
      </c>
      <c r="C167" s="1" t="s">
        <v>713</v>
      </c>
      <c r="D167" s="11" t="s">
        <v>2017</v>
      </c>
      <c r="E167" s="10">
        <f>SUMIFS(IsQList,IsIList,Table_ExternalData_15[[#This Row],[item_key]],IsITypeList,Table_ExternalData_15[[#This Row],[IType]],IsDList,Table_ExternalData_15[[#Headers],[1]])</f>
        <v>0</v>
      </c>
      <c r="F167" s="10">
        <f>SUMIFS(IsQList,IsIList,Table_ExternalData_15[[#This Row],[item_key]],IsITypeList,Table_ExternalData_15[[#This Row],[IType]],IsDList,Table_ExternalData_15[[#Headers],[2]])</f>
        <v>-8</v>
      </c>
      <c r="G167" s="10">
        <f>SUMIFS(IsQList,IsIList,Table_ExternalData_15[[#This Row],[item_key]],IsITypeList,Table_ExternalData_15[[#This Row],[IType]],IsDList,Table_ExternalData_15[[#Headers],[3]])</f>
        <v>0</v>
      </c>
      <c r="H167" s="10">
        <f>SUMIFS(IsQList,IsIList,Table_ExternalData_15[[#This Row],[item_key]],IsITypeList,Table_ExternalData_15[[#This Row],[IType]],IsDList,Table_ExternalData_15[[#Headers],[4]])</f>
        <v>0</v>
      </c>
      <c r="I167" s="10">
        <f>SUMIFS(IsQList,IsIList,Table_ExternalData_15[[#This Row],[item_key]],IsITypeList,Table_ExternalData_15[[#This Row],[IType]],IsDList,Table_ExternalData_15[[#Headers],[5]])</f>
        <v>0</v>
      </c>
      <c r="J167" s="10">
        <f>SUMIFS(IsQList,IsIList,Table_ExternalData_15[[#This Row],[item_key]],IsITypeList,Table_ExternalData_15[[#This Row],[IType]],IsDList,Table_ExternalData_15[[#Headers],[6]])</f>
        <v>0</v>
      </c>
      <c r="K167" s="10">
        <f>SUMIFS(IsQList,IsIList,Table_ExternalData_15[[#This Row],[item_key]],IsITypeList,Table_ExternalData_15[[#This Row],[IType]],IsDList,Table_ExternalData_15[[#Headers],[7]])</f>
        <v>0</v>
      </c>
      <c r="L167" s="10">
        <f>SUMIFS(IsQList,IsIList,Table_ExternalData_15[[#This Row],[item_key]],IsITypeList,Table_ExternalData_15[[#This Row],[IType]],IsDList,Table_ExternalData_15[[#Headers],[8]])</f>
        <v>0</v>
      </c>
      <c r="M167" s="10">
        <f>SUMIFS(IsQList,IsIList,Table_ExternalData_15[[#This Row],[item_key]],IsITypeList,Table_ExternalData_15[[#This Row],[IType]],IsDList,Table_ExternalData_15[[#Headers],[9]])</f>
        <v>0</v>
      </c>
      <c r="N167" s="10">
        <f>SUMIFS(IsQList,IsIList,Table_ExternalData_15[[#This Row],[item_key]],IsITypeList,Table_ExternalData_15[[#This Row],[IType]],IsDList,Table_ExternalData_15[[#Headers],[10]])</f>
        <v>0</v>
      </c>
      <c r="O167" s="10">
        <f>SUMIFS(IsQList,IsIList,Table_ExternalData_15[[#This Row],[item_key]],IsITypeList,Table_ExternalData_15[[#This Row],[IType]],IsDList,Table_ExternalData_15[[#Headers],[11]])</f>
        <v>0</v>
      </c>
      <c r="P167" s="10">
        <f>SUMIFS(IsQList,IsIList,Table_ExternalData_15[[#This Row],[item_key]],IsITypeList,Table_ExternalData_15[[#This Row],[IType]],IsDList,Table_ExternalData_15[[#Headers],[12]])</f>
        <v>0</v>
      </c>
      <c r="Q167" s="10">
        <f>SUMIFS(IsQList,IsIList,Table_ExternalData_15[[#This Row],[item_key]],IsITypeList,Table_ExternalData_15[[#This Row],[IType]],IsDList,Table_ExternalData_15[[#Headers],[13]])</f>
        <v>0</v>
      </c>
      <c r="R167" s="10">
        <f>SUMIFS(IsQList,IsIList,Table_ExternalData_15[[#This Row],[item_key]],IsITypeList,Table_ExternalData_15[[#This Row],[IType]],IsDList,Table_ExternalData_15[[#Headers],[14]])</f>
        <v>-41</v>
      </c>
      <c r="S167" s="10">
        <f>SUMIFS(IsQList,IsIList,Table_ExternalData_15[[#This Row],[item_key]],IsITypeList,Table_ExternalData_15[[#This Row],[IType]],IsDList,Table_ExternalData_15[[#Headers],[15]])</f>
        <v>0</v>
      </c>
      <c r="T167" s="10">
        <f>SUMIFS(IsQList,IsIList,Table_ExternalData_15[[#This Row],[item_key]],IsITypeList,Table_ExternalData_15[[#This Row],[IType]],IsDList,Table_ExternalData_15[[#Headers],[16]])</f>
        <v>0</v>
      </c>
      <c r="U167" s="10">
        <f>SUMIFS(IsQList,IsIList,Table_ExternalData_15[[#This Row],[item_key]],IsITypeList,Table_ExternalData_15[[#This Row],[IType]],IsDList,Table_ExternalData_15[[#Headers],[17]])</f>
        <v>0</v>
      </c>
      <c r="V167" s="10">
        <f>SUMIFS(IsQList,IsIList,Table_ExternalData_15[[#This Row],[item_key]],IsITypeList,Table_ExternalData_15[[#This Row],[IType]],IsDList,Table_ExternalData_15[[#Headers],[18]])</f>
        <v>0</v>
      </c>
      <c r="W167" s="10">
        <f>SUMIFS(IsQList,IsIList,Table_ExternalData_15[[#This Row],[item_key]],IsITypeList,Table_ExternalData_15[[#This Row],[IType]],IsDList,Table_ExternalData_15[[#Headers],[19]])</f>
        <v>0</v>
      </c>
      <c r="X167" s="10">
        <f>SUMIFS(IsQList,IsIList,Table_ExternalData_15[[#This Row],[item_key]],IsITypeList,Table_ExternalData_15[[#This Row],[IType]],IsDList,Table_ExternalData_15[[#Headers],[20]])</f>
        <v>0</v>
      </c>
      <c r="Y167" s="10">
        <f>SUMIFS(IsQList,IsIList,Table_ExternalData_15[[#This Row],[item_key]],IsITypeList,Table_ExternalData_15[[#This Row],[IType]],IsDList,Table_ExternalData_15[[#Headers],[21]])</f>
        <v>0</v>
      </c>
      <c r="Z167" s="10">
        <f>SUMIFS(IsQList,IsIList,Table_ExternalData_15[[#This Row],[item_key]],IsITypeList,Table_ExternalData_15[[#This Row],[IType]],IsDList,Table_ExternalData_15[[#Headers],[22]])</f>
        <v>0</v>
      </c>
      <c r="AA167" s="10">
        <f>SUMIFS(IsQList,IsIList,Table_ExternalData_15[[#This Row],[item_key]],IsITypeList,Table_ExternalData_15[[#This Row],[IType]],IsDList,Table_ExternalData_15[[#Headers],[23]])</f>
        <v>0</v>
      </c>
      <c r="AB167" s="10">
        <f>SUMIFS(IsQList,IsIList,Table_ExternalData_15[[#This Row],[item_key]],IsITypeList,Table_ExternalData_15[[#This Row],[IType]],IsDList,Table_ExternalData_15[[#Headers],[24]])</f>
        <v>0</v>
      </c>
      <c r="AC167" s="10">
        <f>SUMIFS(IsQList,IsIList,Table_ExternalData_15[[#This Row],[item_key]],IsITypeList,Table_ExternalData_15[[#This Row],[IType]],IsDList,Table_ExternalData_15[[#Headers],[25]])</f>
        <v>0</v>
      </c>
      <c r="AD167" s="10">
        <f>SUMIFS(IsQList,IsIList,Table_ExternalData_15[[#This Row],[item_key]],IsITypeList,Table_ExternalData_15[[#This Row],[IType]],IsDList,Table_ExternalData_15[[#Headers],[26]])</f>
        <v>0</v>
      </c>
      <c r="AE167" s="10">
        <f>SUMIFS(IsQList,IsIList,Table_ExternalData_15[[#This Row],[item_key]],IsITypeList,Table_ExternalData_15[[#This Row],[IType]],IsDList,Table_ExternalData_15[[#Headers],[27]])</f>
        <v>0</v>
      </c>
      <c r="AF167" s="10">
        <f>SUMIFS(IsQList,IsIList,Table_ExternalData_15[[#This Row],[item_key]],IsITypeList,Table_ExternalData_15[[#This Row],[IType]],IsDList,Table_ExternalData_15[[#Headers],[28]])</f>
        <v>0</v>
      </c>
      <c r="AG167" s="10">
        <f>SUMIFS(IsQList,IsIList,Table_ExternalData_15[[#This Row],[item_key]],IsITypeList,Table_ExternalData_15[[#This Row],[IType]],IsDList,Table_ExternalData_15[[#Headers],[29]])</f>
        <v>0</v>
      </c>
      <c r="AH167" s="10">
        <f>SUMIFS(IsQList,IsIList,Table_ExternalData_15[[#This Row],[item_key]],IsITypeList,Table_ExternalData_15[[#This Row],[IType]],IsDList,Table_ExternalData_15[[#Headers],[30]])</f>
        <v>0</v>
      </c>
      <c r="AI167" s="10">
        <f>SUMIFS(IsQList,IsIList,Table_ExternalData_15[[#This Row],[item_key]],IsITypeList,Table_ExternalData_15[[#This Row],[IType]],IsDList,Table_ExternalData_15[[#Headers],[31]])</f>
        <v>0</v>
      </c>
      <c r="AJ167" s="10">
        <f>SUM(Table_ExternalData_15[[#This Row],[1]:[31]])</f>
        <v>-49</v>
      </c>
    </row>
    <row r="168" spans="1:36">
      <c r="A168" s="1" t="s">
        <v>1717</v>
      </c>
      <c r="B168" s="1" t="s">
        <v>1855</v>
      </c>
      <c r="C168" s="1" t="s">
        <v>1856</v>
      </c>
      <c r="D168" s="11" t="s">
        <v>2046</v>
      </c>
      <c r="E168" s="10">
        <f>SUMIFS(IsQList,IsIList,Table_ExternalData_15[[#This Row],[item_key]],IsITypeList,Table_ExternalData_15[[#This Row],[IType]],IsDList,Table_ExternalData_15[[#Headers],[1]])</f>
        <v>6</v>
      </c>
      <c r="F168" s="10">
        <f>SUMIFS(IsQList,IsIList,Table_ExternalData_15[[#This Row],[item_key]],IsITypeList,Table_ExternalData_15[[#This Row],[IType]],IsDList,Table_ExternalData_15[[#Headers],[2]])</f>
        <v>0</v>
      </c>
      <c r="G168" s="10">
        <f>SUMIFS(IsQList,IsIList,Table_ExternalData_15[[#This Row],[item_key]],IsITypeList,Table_ExternalData_15[[#This Row],[IType]],IsDList,Table_ExternalData_15[[#Headers],[3]])</f>
        <v>0</v>
      </c>
      <c r="H168" s="10">
        <f>SUMIFS(IsQList,IsIList,Table_ExternalData_15[[#This Row],[item_key]],IsITypeList,Table_ExternalData_15[[#This Row],[IType]],IsDList,Table_ExternalData_15[[#Headers],[4]])</f>
        <v>420</v>
      </c>
      <c r="I168" s="10">
        <f>SUMIFS(IsQList,IsIList,Table_ExternalData_15[[#This Row],[item_key]],IsITypeList,Table_ExternalData_15[[#This Row],[IType]],IsDList,Table_ExternalData_15[[#Headers],[5]])</f>
        <v>0</v>
      </c>
      <c r="J168" s="10">
        <f>SUMIFS(IsQList,IsIList,Table_ExternalData_15[[#This Row],[item_key]],IsITypeList,Table_ExternalData_15[[#This Row],[IType]],IsDList,Table_ExternalData_15[[#Headers],[6]])</f>
        <v>138</v>
      </c>
      <c r="K168" s="10">
        <f>SUMIFS(IsQList,IsIList,Table_ExternalData_15[[#This Row],[item_key]],IsITypeList,Table_ExternalData_15[[#This Row],[IType]],IsDList,Table_ExternalData_15[[#Headers],[7]])</f>
        <v>0</v>
      </c>
      <c r="L168" s="10">
        <f>SUMIFS(IsQList,IsIList,Table_ExternalData_15[[#This Row],[item_key]],IsITypeList,Table_ExternalData_15[[#This Row],[IType]],IsDList,Table_ExternalData_15[[#Headers],[8]])</f>
        <v>0</v>
      </c>
      <c r="M168" s="10">
        <f>SUMIFS(IsQList,IsIList,Table_ExternalData_15[[#This Row],[item_key]],IsITypeList,Table_ExternalData_15[[#This Row],[IType]],IsDList,Table_ExternalData_15[[#Headers],[9]])</f>
        <v>0</v>
      </c>
      <c r="N168" s="10">
        <f>SUMIFS(IsQList,IsIList,Table_ExternalData_15[[#This Row],[item_key]],IsITypeList,Table_ExternalData_15[[#This Row],[IType]],IsDList,Table_ExternalData_15[[#Headers],[10]])</f>
        <v>0</v>
      </c>
      <c r="O168" s="10">
        <f>SUMIFS(IsQList,IsIList,Table_ExternalData_15[[#This Row],[item_key]],IsITypeList,Table_ExternalData_15[[#This Row],[IType]],IsDList,Table_ExternalData_15[[#Headers],[11]])</f>
        <v>0</v>
      </c>
      <c r="P168" s="10">
        <f>SUMIFS(IsQList,IsIList,Table_ExternalData_15[[#This Row],[item_key]],IsITypeList,Table_ExternalData_15[[#This Row],[IType]],IsDList,Table_ExternalData_15[[#Headers],[12]])</f>
        <v>0</v>
      </c>
      <c r="Q168" s="10">
        <f>SUMIFS(IsQList,IsIList,Table_ExternalData_15[[#This Row],[item_key]],IsITypeList,Table_ExternalData_15[[#This Row],[IType]],IsDList,Table_ExternalData_15[[#Headers],[13]])</f>
        <v>0</v>
      </c>
      <c r="R168" s="10">
        <f>SUMIFS(IsQList,IsIList,Table_ExternalData_15[[#This Row],[item_key]],IsITypeList,Table_ExternalData_15[[#This Row],[IType]],IsDList,Table_ExternalData_15[[#Headers],[14]])</f>
        <v>0</v>
      </c>
      <c r="S168" s="10">
        <f>SUMIFS(IsQList,IsIList,Table_ExternalData_15[[#This Row],[item_key]],IsITypeList,Table_ExternalData_15[[#This Row],[IType]],IsDList,Table_ExternalData_15[[#Headers],[15]])</f>
        <v>0</v>
      </c>
      <c r="T168" s="10">
        <f>SUMIFS(IsQList,IsIList,Table_ExternalData_15[[#This Row],[item_key]],IsITypeList,Table_ExternalData_15[[#This Row],[IType]],IsDList,Table_ExternalData_15[[#Headers],[16]])</f>
        <v>0</v>
      </c>
      <c r="U168" s="10">
        <f>SUMIFS(IsQList,IsIList,Table_ExternalData_15[[#This Row],[item_key]],IsITypeList,Table_ExternalData_15[[#This Row],[IType]],IsDList,Table_ExternalData_15[[#Headers],[17]])</f>
        <v>0</v>
      </c>
      <c r="V168" s="10">
        <f>SUMIFS(IsQList,IsIList,Table_ExternalData_15[[#This Row],[item_key]],IsITypeList,Table_ExternalData_15[[#This Row],[IType]],IsDList,Table_ExternalData_15[[#Headers],[18]])</f>
        <v>0</v>
      </c>
      <c r="W168" s="10">
        <f>SUMIFS(IsQList,IsIList,Table_ExternalData_15[[#This Row],[item_key]],IsITypeList,Table_ExternalData_15[[#This Row],[IType]],IsDList,Table_ExternalData_15[[#Headers],[19]])</f>
        <v>0</v>
      </c>
      <c r="X168" s="10">
        <f>SUMIFS(IsQList,IsIList,Table_ExternalData_15[[#This Row],[item_key]],IsITypeList,Table_ExternalData_15[[#This Row],[IType]],IsDList,Table_ExternalData_15[[#Headers],[20]])</f>
        <v>0</v>
      </c>
      <c r="Y168" s="10">
        <f>SUMIFS(IsQList,IsIList,Table_ExternalData_15[[#This Row],[item_key]],IsITypeList,Table_ExternalData_15[[#This Row],[IType]],IsDList,Table_ExternalData_15[[#Headers],[21]])</f>
        <v>0</v>
      </c>
      <c r="Z168" s="10">
        <f>SUMIFS(IsQList,IsIList,Table_ExternalData_15[[#This Row],[item_key]],IsITypeList,Table_ExternalData_15[[#This Row],[IType]],IsDList,Table_ExternalData_15[[#Headers],[22]])</f>
        <v>0</v>
      </c>
      <c r="AA168" s="10">
        <f>SUMIFS(IsQList,IsIList,Table_ExternalData_15[[#This Row],[item_key]],IsITypeList,Table_ExternalData_15[[#This Row],[IType]],IsDList,Table_ExternalData_15[[#Headers],[23]])</f>
        <v>0</v>
      </c>
      <c r="AB168" s="10">
        <f>SUMIFS(IsQList,IsIList,Table_ExternalData_15[[#This Row],[item_key]],IsITypeList,Table_ExternalData_15[[#This Row],[IType]],IsDList,Table_ExternalData_15[[#Headers],[24]])</f>
        <v>0</v>
      </c>
      <c r="AC168" s="10">
        <f>SUMIFS(IsQList,IsIList,Table_ExternalData_15[[#This Row],[item_key]],IsITypeList,Table_ExternalData_15[[#This Row],[IType]],IsDList,Table_ExternalData_15[[#Headers],[25]])</f>
        <v>0</v>
      </c>
      <c r="AD168" s="10">
        <f>SUMIFS(IsQList,IsIList,Table_ExternalData_15[[#This Row],[item_key]],IsITypeList,Table_ExternalData_15[[#This Row],[IType]],IsDList,Table_ExternalData_15[[#Headers],[26]])</f>
        <v>0</v>
      </c>
      <c r="AE168" s="10">
        <f>SUMIFS(IsQList,IsIList,Table_ExternalData_15[[#This Row],[item_key]],IsITypeList,Table_ExternalData_15[[#This Row],[IType]],IsDList,Table_ExternalData_15[[#Headers],[27]])</f>
        <v>0</v>
      </c>
      <c r="AF168" s="10">
        <f>SUMIFS(IsQList,IsIList,Table_ExternalData_15[[#This Row],[item_key]],IsITypeList,Table_ExternalData_15[[#This Row],[IType]],IsDList,Table_ExternalData_15[[#Headers],[28]])</f>
        <v>6</v>
      </c>
      <c r="AG168" s="10">
        <f>SUMIFS(IsQList,IsIList,Table_ExternalData_15[[#This Row],[item_key]],IsITypeList,Table_ExternalData_15[[#This Row],[IType]],IsDList,Table_ExternalData_15[[#Headers],[29]])</f>
        <v>456</v>
      </c>
      <c r="AH168" s="10">
        <f>SUMIFS(IsQList,IsIList,Table_ExternalData_15[[#This Row],[item_key]],IsITypeList,Table_ExternalData_15[[#This Row],[IType]],IsDList,Table_ExternalData_15[[#Headers],[30]])</f>
        <v>0</v>
      </c>
      <c r="AI168" s="10">
        <f>SUMIFS(IsQList,IsIList,Table_ExternalData_15[[#This Row],[item_key]],IsITypeList,Table_ExternalData_15[[#This Row],[IType]],IsDList,Table_ExternalData_15[[#Headers],[31]])</f>
        <v>60</v>
      </c>
      <c r="AJ168" s="10">
        <f>SUM(Table_ExternalData_15[[#This Row],[1]:[31]])</f>
        <v>1086</v>
      </c>
    </row>
    <row r="169" spans="1:36">
      <c r="A169" s="1" t="s">
        <v>2108</v>
      </c>
      <c r="B169" s="1" t="s">
        <v>2487</v>
      </c>
      <c r="C169" s="1" t="s">
        <v>1856</v>
      </c>
      <c r="D169" s="11" t="s">
        <v>2046</v>
      </c>
      <c r="E169" s="10">
        <f>SUMIFS(IsQList,IsIList,Table_ExternalData_15[[#This Row],[item_key]],IsITypeList,Table_ExternalData_15[[#This Row],[IType]],IsDList,Table_ExternalData_15[[#Headers],[1]])</f>
        <v>2</v>
      </c>
      <c r="F169" s="10">
        <f>SUMIFS(IsQList,IsIList,Table_ExternalData_15[[#This Row],[item_key]],IsITypeList,Table_ExternalData_15[[#This Row],[IType]],IsDList,Table_ExternalData_15[[#Headers],[2]])</f>
        <v>0</v>
      </c>
      <c r="G169" s="10">
        <f>SUMIFS(IsQList,IsIList,Table_ExternalData_15[[#This Row],[item_key]],IsITypeList,Table_ExternalData_15[[#This Row],[IType]],IsDList,Table_ExternalData_15[[#Headers],[3]])</f>
        <v>0</v>
      </c>
      <c r="H169" s="10">
        <f>SUMIFS(IsQList,IsIList,Table_ExternalData_15[[#This Row],[item_key]],IsITypeList,Table_ExternalData_15[[#This Row],[IType]],IsDList,Table_ExternalData_15[[#Headers],[4]])</f>
        <v>140</v>
      </c>
      <c r="I169" s="10">
        <f>SUMIFS(IsQList,IsIList,Table_ExternalData_15[[#This Row],[item_key]],IsITypeList,Table_ExternalData_15[[#This Row],[IType]],IsDList,Table_ExternalData_15[[#Headers],[5]])</f>
        <v>0</v>
      </c>
      <c r="J169" s="10">
        <f>SUMIFS(IsQList,IsIList,Table_ExternalData_15[[#This Row],[item_key]],IsITypeList,Table_ExternalData_15[[#This Row],[IType]],IsDList,Table_ExternalData_15[[#Headers],[6]])</f>
        <v>46</v>
      </c>
      <c r="K169" s="10">
        <f>SUMIFS(IsQList,IsIList,Table_ExternalData_15[[#This Row],[item_key]],IsITypeList,Table_ExternalData_15[[#This Row],[IType]],IsDList,Table_ExternalData_15[[#Headers],[7]])</f>
        <v>0</v>
      </c>
      <c r="L169" s="10">
        <f>SUMIFS(IsQList,IsIList,Table_ExternalData_15[[#This Row],[item_key]],IsITypeList,Table_ExternalData_15[[#This Row],[IType]],IsDList,Table_ExternalData_15[[#Headers],[8]])</f>
        <v>0</v>
      </c>
      <c r="M169" s="10">
        <f>SUMIFS(IsQList,IsIList,Table_ExternalData_15[[#This Row],[item_key]],IsITypeList,Table_ExternalData_15[[#This Row],[IType]],IsDList,Table_ExternalData_15[[#Headers],[9]])</f>
        <v>0</v>
      </c>
      <c r="N169" s="10">
        <f>SUMIFS(IsQList,IsIList,Table_ExternalData_15[[#This Row],[item_key]],IsITypeList,Table_ExternalData_15[[#This Row],[IType]],IsDList,Table_ExternalData_15[[#Headers],[10]])</f>
        <v>0</v>
      </c>
      <c r="O169" s="10">
        <f>SUMIFS(IsQList,IsIList,Table_ExternalData_15[[#This Row],[item_key]],IsITypeList,Table_ExternalData_15[[#This Row],[IType]],IsDList,Table_ExternalData_15[[#Headers],[11]])</f>
        <v>0</v>
      </c>
      <c r="P169" s="10">
        <f>SUMIFS(IsQList,IsIList,Table_ExternalData_15[[#This Row],[item_key]],IsITypeList,Table_ExternalData_15[[#This Row],[IType]],IsDList,Table_ExternalData_15[[#Headers],[12]])</f>
        <v>0</v>
      </c>
      <c r="Q169" s="10">
        <f>SUMIFS(IsQList,IsIList,Table_ExternalData_15[[#This Row],[item_key]],IsITypeList,Table_ExternalData_15[[#This Row],[IType]],IsDList,Table_ExternalData_15[[#Headers],[13]])</f>
        <v>0</v>
      </c>
      <c r="R169" s="10">
        <f>SUMIFS(IsQList,IsIList,Table_ExternalData_15[[#This Row],[item_key]],IsITypeList,Table_ExternalData_15[[#This Row],[IType]],IsDList,Table_ExternalData_15[[#Headers],[14]])</f>
        <v>0</v>
      </c>
      <c r="S169" s="10">
        <f>SUMIFS(IsQList,IsIList,Table_ExternalData_15[[#This Row],[item_key]],IsITypeList,Table_ExternalData_15[[#This Row],[IType]],IsDList,Table_ExternalData_15[[#Headers],[15]])</f>
        <v>0</v>
      </c>
      <c r="T169" s="10">
        <f>SUMIFS(IsQList,IsIList,Table_ExternalData_15[[#This Row],[item_key]],IsITypeList,Table_ExternalData_15[[#This Row],[IType]],IsDList,Table_ExternalData_15[[#Headers],[16]])</f>
        <v>0</v>
      </c>
      <c r="U169" s="10">
        <f>SUMIFS(IsQList,IsIList,Table_ExternalData_15[[#This Row],[item_key]],IsITypeList,Table_ExternalData_15[[#This Row],[IType]],IsDList,Table_ExternalData_15[[#Headers],[17]])</f>
        <v>0</v>
      </c>
      <c r="V169" s="10">
        <f>SUMIFS(IsQList,IsIList,Table_ExternalData_15[[#This Row],[item_key]],IsITypeList,Table_ExternalData_15[[#This Row],[IType]],IsDList,Table_ExternalData_15[[#Headers],[18]])</f>
        <v>0</v>
      </c>
      <c r="W169" s="10">
        <f>SUMIFS(IsQList,IsIList,Table_ExternalData_15[[#This Row],[item_key]],IsITypeList,Table_ExternalData_15[[#This Row],[IType]],IsDList,Table_ExternalData_15[[#Headers],[19]])</f>
        <v>0</v>
      </c>
      <c r="X169" s="10">
        <f>SUMIFS(IsQList,IsIList,Table_ExternalData_15[[#This Row],[item_key]],IsITypeList,Table_ExternalData_15[[#This Row],[IType]],IsDList,Table_ExternalData_15[[#Headers],[20]])</f>
        <v>0</v>
      </c>
      <c r="Y169" s="10">
        <f>SUMIFS(IsQList,IsIList,Table_ExternalData_15[[#This Row],[item_key]],IsITypeList,Table_ExternalData_15[[#This Row],[IType]],IsDList,Table_ExternalData_15[[#Headers],[21]])</f>
        <v>0</v>
      </c>
      <c r="Z169" s="10">
        <f>SUMIFS(IsQList,IsIList,Table_ExternalData_15[[#This Row],[item_key]],IsITypeList,Table_ExternalData_15[[#This Row],[IType]],IsDList,Table_ExternalData_15[[#Headers],[22]])</f>
        <v>0</v>
      </c>
      <c r="AA169" s="10">
        <f>SUMIFS(IsQList,IsIList,Table_ExternalData_15[[#This Row],[item_key]],IsITypeList,Table_ExternalData_15[[#This Row],[IType]],IsDList,Table_ExternalData_15[[#Headers],[23]])</f>
        <v>0</v>
      </c>
      <c r="AB169" s="10">
        <f>SUMIFS(IsQList,IsIList,Table_ExternalData_15[[#This Row],[item_key]],IsITypeList,Table_ExternalData_15[[#This Row],[IType]],IsDList,Table_ExternalData_15[[#Headers],[24]])</f>
        <v>0</v>
      </c>
      <c r="AC169" s="10">
        <f>SUMIFS(IsQList,IsIList,Table_ExternalData_15[[#This Row],[item_key]],IsITypeList,Table_ExternalData_15[[#This Row],[IType]],IsDList,Table_ExternalData_15[[#Headers],[25]])</f>
        <v>0</v>
      </c>
      <c r="AD169" s="10">
        <f>SUMIFS(IsQList,IsIList,Table_ExternalData_15[[#This Row],[item_key]],IsITypeList,Table_ExternalData_15[[#This Row],[IType]],IsDList,Table_ExternalData_15[[#Headers],[26]])</f>
        <v>0</v>
      </c>
      <c r="AE169" s="10">
        <f>SUMIFS(IsQList,IsIList,Table_ExternalData_15[[#This Row],[item_key]],IsITypeList,Table_ExternalData_15[[#This Row],[IType]],IsDList,Table_ExternalData_15[[#Headers],[27]])</f>
        <v>0</v>
      </c>
      <c r="AF169" s="10">
        <f>SUMIFS(IsQList,IsIList,Table_ExternalData_15[[#This Row],[item_key]],IsITypeList,Table_ExternalData_15[[#This Row],[IType]],IsDList,Table_ExternalData_15[[#Headers],[28]])</f>
        <v>2</v>
      </c>
      <c r="AG169" s="10">
        <f>SUMIFS(IsQList,IsIList,Table_ExternalData_15[[#This Row],[item_key]],IsITypeList,Table_ExternalData_15[[#This Row],[IType]],IsDList,Table_ExternalData_15[[#Headers],[29]])</f>
        <v>152</v>
      </c>
      <c r="AH169" s="10">
        <f>SUMIFS(IsQList,IsIList,Table_ExternalData_15[[#This Row],[item_key]],IsITypeList,Table_ExternalData_15[[#This Row],[IType]],IsDList,Table_ExternalData_15[[#Headers],[30]])</f>
        <v>0</v>
      </c>
      <c r="AI169" s="10">
        <f>SUMIFS(IsQList,IsIList,Table_ExternalData_15[[#This Row],[item_key]],IsITypeList,Table_ExternalData_15[[#This Row],[IType]],IsDList,Table_ExternalData_15[[#Headers],[31]])</f>
        <v>20</v>
      </c>
      <c r="AJ169" s="10">
        <f>SUM(Table_ExternalData_15[[#This Row],[1]:[31]])</f>
        <v>362</v>
      </c>
    </row>
    <row r="170" spans="1:36">
      <c r="A170" s="1" t="s">
        <v>2358</v>
      </c>
      <c r="B170" s="1" t="s">
        <v>2488</v>
      </c>
      <c r="C170" s="1" t="s">
        <v>1856</v>
      </c>
      <c r="D170" s="11" t="s">
        <v>2046</v>
      </c>
      <c r="E170" s="10">
        <f>SUMIFS(IsQList,IsIList,Table_ExternalData_15[[#This Row],[item_key]],IsITypeList,Table_ExternalData_15[[#This Row],[IType]],IsDList,Table_ExternalData_15[[#Headers],[1]])</f>
        <v>0</v>
      </c>
      <c r="F170" s="10">
        <f>SUMIFS(IsQList,IsIList,Table_ExternalData_15[[#This Row],[item_key]],IsITypeList,Table_ExternalData_15[[#This Row],[IType]],IsDList,Table_ExternalData_15[[#Headers],[2]])</f>
        <v>0</v>
      </c>
      <c r="G170" s="10">
        <f>SUMIFS(IsQList,IsIList,Table_ExternalData_15[[#This Row],[item_key]],IsITypeList,Table_ExternalData_15[[#This Row],[IType]],IsDList,Table_ExternalData_15[[#Headers],[3]])</f>
        <v>0</v>
      </c>
      <c r="H170" s="10">
        <f>SUMIFS(IsQList,IsIList,Table_ExternalData_15[[#This Row],[item_key]],IsITypeList,Table_ExternalData_15[[#This Row],[IType]],IsDList,Table_ExternalData_15[[#Headers],[4]])</f>
        <v>0</v>
      </c>
      <c r="I170" s="10">
        <f>SUMIFS(IsQList,IsIList,Table_ExternalData_15[[#This Row],[item_key]],IsITypeList,Table_ExternalData_15[[#This Row],[IType]],IsDList,Table_ExternalData_15[[#Headers],[5]])</f>
        <v>0</v>
      </c>
      <c r="J170" s="10">
        <f>SUMIFS(IsQList,IsIList,Table_ExternalData_15[[#This Row],[item_key]],IsITypeList,Table_ExternalData_15[[#This Row],[IType]],IsDList,Table_ExternalData_15[[#Headers],[6]])</f>
        <v>0</v>
      </c>
      <c r="K170" s="10">
        <f>SUMIFS(IsQList,IsIList,Table_ExternalData_15[[#This Row],[item_key]],IsITypeList,Table_ExternalData_15[[#This Row],[IType]],IsDList,Table_ExternalData_15[[#Headers],[7]])</f>
        <v>0</v>
      </c>
      <c r="L170" s="10">
        <f>SUMIFS(IsQList,IsIList,Table_ExternalData_15[[#This Row],[item_key]],IsITypeList,Table_ExternalData_15[[#This Row],[IType]],IsDList,Table_ExternalData_15[[#Headers],[8]])</f>
        <v>0</v>
      </c>
      <c r="M170" s="10">
        <f>SUMIFS(IsQList,IsIList,Table_ExternalData_15[[#This Row],[item_key]],IsITypeList,Table_ExternalData_15[[#This Row],[IType]],IsDList,Table_ExternalData_15[[#Headers],[9]])</f>
        <v>0</v>
      </c>
      <c r="N170" s="10">
        <f>SUMIFS(IsQList,IsIList,Table_ExternalData_15[[#This Row],[item_key]],IsITypeList,Table_ExternalData_15[[#This Row],[IType]],IsDList,Table_ExternalData_15[[#Headers],[10]])</f>
        <v>0</v>
      </c>
      <c r="O170" s="10">
        <f>SUMIFS(IsQList,IsIList,Table_ExternalData_15[[#This Row],[item_key]],IsITypeList,Table_ExternalData_15[[#This Row],[IType]],IsDList,Table_ExternalData_15[[#Headers],[11]])</f>
        <v>0</v>
      </c>
      <c r="P170" s="10">
        <f>SUMIFS(IsQList,IsIList,Table_ExternalData_15[[#This Row],[item_key]],IsITypeList,Table_ExternalData_15[[#This Row],[IType]],IsDList,Table_ExternalData_15[[#Headers],[12]])</f>
        <v>0</v>
      </c>
      <c r="Q170" s="10">
        <f>SUMIFS(IsQList,IsIList,Table_ExternalData_15[[#This Row],[item_key]],IsITypeList,Table_ExternalData_15[[#This Row],[IType]],IsDList,Table_ExternalData_15[[#Headers],[13]])</f>
        <v>0</v>
      </c>
      <c r="R170" s="10">
        <f>SUMIFS(IsQList,IsIList,Table_ExternalData_15[[#This Row],[item_key]],IsITypeList,Table_ExternalData_15[[#This Row],[IType]],IsDList,Table_ExternalData_15[[#Headers],[14]])</f>
        <v>0</v>
      </c>
      <c r="S170" s="10">
        <f>SUMIFS(IsQList,IsIList,Table_ExternalData_15[[#This Row],[item_key]],IsITypeList,Table_ExternalData_15[[#This Row],[IType]],IsDList,Table_ExternalData_15[[#Headers],[15]])</f>
        <v>0</v>
      </c>
      <c r="T170" s="10">
        <f>SUMIFS(IsQList,IsIList,Table_ExternalData_15[[#This Row],[item_key]],IsITypeList,Table_ExternalData_15[[#This Row],[IType]],IsDList,Table_ExternalData_15[[#Headers],[16]])</f>
        <v>0</v>
      </c>
      <c r="U170" s="10">
        <f>SUMIFS(IsQList,IsIList,Table_ExternalData_15[[#This Row],[item_key]],IsITypeList,Table_ExternalData_15[[#This Row],[IType]],IsDList,Table_ExternalData_15[[#Headers],[17]])</f>
        <v>0</v>
      </c>
      <c r="V170" s="10">
        <f>SUMIFS(IsQList,IsIList,Table_ExternalData_15[[#This Row],[item_key]],IsITypeList,Table_ExternalData_15[[#This Row],[IType]],IsDList,Table_ExternalData_15[[#Headers],[18]])</f>
        <v>0</v>
      </c>
      <c r="W170" s="10">
        <f>SUMIFS(IsQList,IsIList,Table_ExternalData_15[[#This Row],[item_key]],IsITypeList,Table_ExternalData_15[[#This Row],[IType]],IsDList,Table_ExternalData_15[[#Headers],[19]])</f>
        <v>0</v>
      </c>
      <c r="X170" s="10">
        <f>SUMIFS(IsQList,IsIList,Table_ExternalData_15[[#This Row],[item_key]],IsITypeList,Table_ExternalData_15[[#This Row],[IType]],IsDList,Table_ExternalData_15[[#Headers],[20]])</f>
        <v>0</v>
      </c>
      <c r="Y170" s="10">
        <f>SUMIFS(IsQList,IsIList,Table_ExternalData_15[[#This Row],[item_key]],IsITypeList,Table_ExternalData_15[[#This Row],[IType]],IsDList,Table_ExternalData_15[[#Headers],[21]])</f>
        <v>0</v>
      </c>
      <c r="Z170" s="10">
        <f>SUMIFS(IsQList,IsIList,Table_ExternalData_15[[#This Row],[item_key]],IsITypeList,Table_ExternalData_15[[#This Row],[IType]],IsDList,Table_ExternalData_15[[#Headers],[22]])</f>
        <v>0</v>
      </c>
      <c r="AA170" s="10">
        <f>SUMIFS(IsQList,IsIList,Table_ExternalData_15[[#This Row],[item_key]],IsITypeList,Table_ExternalData_15[[#This Row],[IType]],IsDList,Table_ExternalData_15[[#Headers],[23]])</f>
        <v>0</v>
      </c>
      <c r="AB170" s="10">
        <f>SUMIFS(IsQList,IsIList,Table_ExternalData_15[[#This Row],[item_key]],IsITypeList,Table_ExternalData_15[[#This Row],[IType]],IsDList,Table_ExternalData_15[[#Headers],[24]])</f>
        <v>0</v>
      </c>
      <c r="AC170" s="10">
        <f>SUMIFS(IsQList,IsIList,Table_ExternalData_15[[#This Row],[item_key]],IsITypeList,Table_ExternalData_15[[#This Row],[IType]],IsDList,Table_ExternalData_15[[#Headers],[25]])</f>
        <v>0</v>
      </c>
      <c r="AD170" s="10">
        <f>SUMIFS(IsQList,IsIList,Table_ExternalData_15[[#This Row],[item_key]],IsITypeList,Table_ExternalData_15[[#This Row],[IType]],IsDList,Table_ExternalData_15[[#Headers],[26]])</f>
        <v>0</v>
      </c>
      <c r="AE170" s="10">
        <f>SUMIFS(IsQList,IsIList,Table_ExternalData_15[[#This Row],[item_key]],IsITypeList,Table_ExternalData_15[[#This Row],[IType]],IsDList,Table_ExternalData_15[[#Headers],[27]])</f>
        <v>0</v>
      </c>
      <c r="AF170" s="10">
        <f>SUMIFS(IsQList,IsIList,Table_ExternalData_15[[#This Row],[item_key]],IsITypeList,Table_ExternalData_15[[#This Row],[IType]],IsDList,Table_ExternalData_15[[#Headers],[28]])</f>
        <v>0</v>
      </c>
      <c r="AG170" s="10">
        <f>SUMIFS(IsQList,IsIList,Table_ExternalData_15[[#This Row],[item_key]],IsITypeList,Table_ExternalData_15[[#This Row],[IType]],IsDList,Table_ExternalData_15[[#Headers],[29]])</f>
        <v>0</v>
      </c>
      <c r="AH170" s="10">
        <f>SUMIFS(IsQList,IsIList,Table_ExternalData_15[[#This Row],[item_key]],IsITypeList,Table_ExternalData_15[[#This Row],[IType]],IsDList,Table_ExternalData_15[[#Headers],[30]])</f>
        <v>0</v>
      </c>
      <c r="AI170" s="10">
        <f>SUMIFS(IsQList,IsIList,Table_ExternalData_15[[#This Row],[item_key]],IsITypeList,Table_ExternalData_15[[#This Row],[IType]],IsDList,Table_ExternalData_15[[#Headers],[31]])</f>
        <v>0</v>
      </c>
      <c r="AJ170" s="10">
        <f>SUM(Table_ExternalData_15[[#This Row],[1]:[31]])</f>
        <v>0</v>
      </c>
    </row>
    <row r="171" spans="1:36">
      <c r="A171" s="1" t="s">
        <v>1756</v>
      </c>
      <c r="B171" s="1" t="s">
        <v>1860</v>
      </c>
      <c r="C171" s="1" t="s">
        <v>751</v>
      </c>
      <c r="D171" s="11" t="s">
        <v>2046</v>
      </c>
      <c r="E171" s="10">
        <f>SUMIFS(IsQList,IsIList,Table_ExternalData_15[[#This Row],[item_key]],IsITypeList,Table_ExternalData_15[[#This Row],[IType]],IsDList,Table_ExternalData_15[[#Headers],[1]])</f>
        <v>4</v>
      </c>
      <c r="F171" s="10">
        <f>SUMIFS(IsQList,IsIList,Table_ExternalData_15[[#This Row],[item_key]],IsITypeList,Table_ExternalData_15[[#This Row],[IType]],IsDList,Table_ExternalData_15[[#Headers],[2]])</f>
        <v>0</v>
      </c>
      <c r="G171" s="10">
        <f>SUMIFS(IsQList,IsIList,Table_ExternalData_15[[#This Row],[item_key]],IsITypeList,Table_ExternalData_15[[#This Row],[IType]],IsDList,Table_ExternalData_15[[#Headers],[3]])</f>
        <v>0</v>
      </c>
      <c r="H171" s="10">
        <f>SUMIFS(IsQList,IsIList,Table_ExternalData_15[[#This Row],[item_key]],IsITypeList,Table_ExternalData_15[[#This Row],[IType]],IsDList,Table_ExternalData_15[[#Headers],[4]])</f>
        <v>280</v>
      </c>
      <c r="I171" s="10">
        <f>SUMIFS(IsQList,IsIList,Table_ExternalData_15[[#This Row],[item_key]],IsITypeList,Table_ExternalData_15[[#This Row],[IType]],IsDList,Table_ExternalData_15[[#Headers],[5]])</f>
        <v>0</v>
      </c>
      <c r="J171" s="10">
        <f>SUMIFS(IsQList,IsIList,Table_ExternalData_15[[#This Row],[item_key]],IsITypeList,Table_ExternalData_15[[#This Row],[IType]],IsDList,Table_ExternalData_15[[#Headers],[6]])</f>
        <v>92</v>
      </c>
      <c r="K171" s="10">
        <f>SUMIFS(IsQList,IsIList,Table_ExternalData_15[[#This Row],[item_key]],IsITypeList,Table_ExternalData_15[[#This Row],[IType]],IsDList,Table_ExternalData_15[[#Headers],[7]])</f>
        <v>0</v>
      </c>
      <c r="L171" s="10">
        <f>SUMIFS(IsQList,IsIList,Table_ExternalData_15[[#This Row],[item_key]],IsITypeList,Table_ExternalData_15[[#This Row],[IType]],IsDList,Table_ExternalData_15[[#Headers],[8]])</f>
        <v>0</v>
      </c>
      <c r="M171" s="10">
        <f>SUMIFS(IsQList,IsIList,Table_ExternalData_15[[#This Row],[item_key]],IsITypeList,Table_ExternalData_15[[#This Row],[IType]],IsDList,Table_ExternalData_15[[#Headers],[9]])</f>
        <v>0</v>
      </c>
      <c r="N171" s="10">
        <f>SUMIFS(IsQList,IsIList,Table_ExternalData_15[[#This Row],[item_key]],IsITypeList,Table_ExternalData_15[[#This Row],[IType]],IsDList,Table_ExternalData_15[[#Headers],[10]])</f>
        <v>0</v>
      </c>
      <c r="O171" s="10">
        <f>SUMIFS(IsQList,IsIList,Table_ExternalData_15[[#This Row],[item_key]],IsITypeList,Table_ExternalData_15[[#This Row],[IType]],IsDList,Table_ExternalData_15[[#Headers],[11]])</f>
        <v>0</v>
      </c>
      <c r="P171" s="10">
        <f>SUMIFS(IsQList,IsIList,Table_ExternalData_15[[#This Row],[item_key]],IsITypeList,Table_ExternalData_15[[#This Row],[IType]],IsDList,Table_ExternalData_15[[#Headers],[12]])</f>
        <v>0</v>
      </c>
      <c r="Q171" s="10">
        <f>SUMIFS(IsQList,IsIList,Table_ExternalData_15[[#This Row],[item_key]],IsITypeList,Table_ExternalData_15[[#This Row],[IType]],IsDList,Table_ExternalData_15[[#Headers],[13]])</f>
        <v>0</v>
      </c>
      <c r="R171" s="10">
        <f>SUMIFS(IsQList,IsIList,Table_ExternalData_15[[#This Row],[item_key]],IsITypeList,Table_ExternalData_15[[#This Row],[IType]],IsDList,Table_ExternalData_15[[#Headers],[14]])</f>
        <v>0</v>
      </c>
      <c r="S171" s="10">
        <f>SUMIFS(IsQList,IsIList,Table_ExternalData_15[[#This Row],[item_key]],IsITypeList,Table_ExternalData_15[[#This Row],[IType]],IsDList,Table_ExternalData_15[[#Headers],[15]])</f>
        <v>0</v>
      </c>
      <c r="T171" s="10">
        <f>SUMIFS(IsQList,IsIList,Table_ExternalData_15[[#This Row],[item_key]],IsITypeList,Table_ExternalData_15[[#This Row],[IType]],IsDList,Table_ExternalData_15[[#Headers],[16]])</f>
        <v>0</v>
      </c>
      <c r="U171" s="10">
        <f>SUMIFS(IsQList,IsIList,Table_ExternalData_15[[#This Row],[item_key]],IsITypeList,Table_ExternalData_15[[#This Row],[IType]],IsDList,Table_ExternalData_15[[#Headers],[17]])</f>
        <v>0</v>
      </c>
      <c r="V171" s="10">
        <f>SUMIFS(IsQList,IsIList,Table_ExternalData_15[[#This Row],[item_key]],IsITypeList,Table_ExternalData_15[[#This Row],[IType]],IsDList,Table_ExternalData_15[[#Headers],[18]])</f>
        <v>0</v>
      </c>
      <c r="W171" s="10">
        <f>SUMIFS(IsQList,IsIList,Table_ExternalData_15[[#This Row],[item_key]],IsITypeList,Table_ExternalData_15[[#This Row],[IType]],IsDList,Table_ExternalData_15[[#Headers],[19]])</f>
        <v>0</v>
      </c>
      <c r="X171" s="10">
        <f>SUMIFS(IsQList,IsIList,Table_ExternalData_15[[#This Row],[item_key]],IsITypeList,Table_ExternalData_15[[#This Row],[IType]],IsDList,Table_ExternalData_15[[#Headers],[20]])</f>
        <v>0</v>
      </c>
      <c r="Y171" s="10">
        <f>SUMIFS(IsQList,IsIList,Table_ExternalData_15[[#This Row],[item_key]],IsITypeList,Table_ExternalData_15[[#This Row],[IType]],IsDList,Table_ExternalData_15[[#Headers],[21]])</f>
        <v>0</v>
      </c>
      <c r="Z171" s="10">
        <f>SUMIFS(IsQList,IsIList,Table_ExternalData_15[[#This Row],[item_key]],IsITypeList,Table_ExternalData_15[[#This Row],[IType]],IsDList,Table_ExternalData_15[[#Headers],[22]])</f>
        <v>0</v>
      </c>
      <c r="AA171" s="10">
        <f>SUMIFS(IsQList,IsIList,Table_ExternalData_15[[#This Row],[item_key]],IsITypeList,Table_ExternalData_15[[#This Row],[IType]],IsDList,Table_ExternalData_15[[#Headers],[23]])</f>
        <v>0</v>
      </c>
      <c r="AB171" s="10">
        <f>SUMIFS(IsQList,IsIList,Table_ExternalData_15[[#This Row],[item_key]],IsITypeList,Table_ExternalData_15[[#This Row],[IType]],IsDList,Table_ExternalData_15[[#Headers],[24]])</f>
        <v>0</v>
      </c>
      <c r="AC171" s="10">
        <f>SUMIFS(IsQList,IsIList,Table_ExternalData_15[[#This Row],[item_key]],IsITypeList,Table_ExternalData_15[[#This Row],[IType]],IsDList,Table_ExternalData_15[[#Headers],[25]])</f>
        <v>0</v>
      </c>
      <c r="AD171" s="10">
        <f>SUMIFS(IsQList,IsIList,Table_ExternalData_15[[#This Row],[item_key]],IsITypeList,Table_ExternalData_15[[#This Row],[IType]],IsDList,Table_ExternalData_15[[#Headers],[26]])</f>
        <v>0</v>
      </c>
      <c r="AE171" s="10">
        <f>SUMIFS(IsQList,IsIList,Table_ExternalData_15[[#This Row],[item_key]],IsITypeList,Table_ExternalData_15[[#This Row],[IType]],IsDList,Table_ExternalData_15[[#Headers],[27]])</f>
        <v>0</v>
      </c>
      <c r="AF171" s="10">
        <f>SUMIFS(IsQList,IsIList,Table_ExternalData_15[[#This Row],[item_key]],IsITypeList,Table_ExternalData_15[[#This Row],[IType]],IsDList,Table_ExternalData_15[[#Headers],[28]])</f>
        <v>4</v>
      </c>
      <c r="AG171" s="10">
        <f>SUMIFS(IsQList,IsIList,Table_ExternalData_15[[#This Row],[item_key]],IsITypeList,Table_ExternalData_15[[#This Row],[IType]],IsDList,Table_ExternalData_15[[#Headers],[29]])</f>
        <v>304</v>
      </c>
      <c r="AH171" s="10">
        <f>SUMIFS(IsQList,IsIList,Table_ExternalData_15[[#This Row],[item_key]],IsITypeList,Table_ExternalData_15[[#This Row],[IType]],IsDList,Table_ExternalData_15[[#Headers],[30]])</f>
        <v>0</v>
      </c>
      <c r="AI171" s="10">
        <f>SUMIFS(IsQList,IsIList,Table_ExternalData_15[[#This Row],[item_key]],IsITypeList,Table_ExternalData_15[[#This Row],[IType]],IsDList,Table_ExternalData_15[[#Headers],[31]])</f>
        <v>40</v>
      </c>
      <c r="AJ171" s="10">
        <f>SUM(Table_ExternalData_15[[#This Row],[1]:[31]])</f>
        <v>724</v>
      </c>
    </row>
    <row r="172" spans="1:36">
      <c r="A172" s="1" t="s">
        <v>556</v>
      </c>
      <c r="B172" s="1" t="s">
        <v>752</v>
      </c>
      <c r="C172" s="1" t="s">
        <v>751</v>
      </c>
      <c r="D172" s="11" t="s">
        <v>2046</v>
      </c>
      <c r="E172" s="10">
        <f>SUMIFS(IsQList,IsIList,Table_ExternalData_15[[#This Row],[item_key]],IsITypeList,Table_ExternalData_15[[#This Row],[IType]],IsDList,Table_ExternalData_15[[#Headers],[1]])</f>
        <v>174</v>
      </c>
      <c r="F172" s="10">
        <f>SUMIFS(IsQList,IsIList,Table_ExternalData_15[[#This Row],[item_key]],IsITypeList,Table_ExternalData_15[[#This Row],[IType]],IsDList,Table_ExternalData_15[[#Headers],[2]])</f>
        <v>376</v>
      </c>
      <c r="G172" s="10">
        <f>SUMIFS(IsQList,IsIList,Table_ExternalData_15[[#This Row],[item_key]],IsITypeList,Table_ExternalData_15[[#This Row],[IType]],IsDList,Table_ExternalData_15[[#Headers],[3]])</f>
        <v>170</v>
      </c>
      <c r="H172" s="10">
        <f>SUMIFS(IsQList,IsIList,Table_ExternalData_15[[#This Row],[item_key]],IsITypeList,Table_ExternalData_15[[#This Row],[IType]],IsDList,Table_ExternalData_15[[#Headers],[4]])</f>
        <v>780</v>
      </c>
      <c r="I172" s="10">
        <f>SUMIFS(IsQList,IsIList,Table_ExternalData_15[[#This Row],[item_key]],IsITypeList,Table_ExternalData_15[[#This Row],[IType]],IsDList,Table_ExternalData_15[[#Headers],[5]])</f>
        <v>200</v>
      </c>
      <c r="J172" s="10">
        <f>SUMIFS(IsQList,IsIList,Table_ExternalData_15[[#This Row],[item_key]],IsITypeList,Table_ExternalData_15[[#This Row],[IType]],IsDList,Table_ExternalData_15[[#Headers],[6]])</f>
        <v>566</v>
      </c>
      <c r="K172" s="10">
        <f>SUMIFS(IsQList,IsIList,Table_ExternalData_15[[#This Row],[item_key]],IsITypeList,Table_ExternalData_15[[#This Row],[IType]],IsDList,Table_ExternalData_15[[#Headers],[7]])</f>
        <v>418</v>
      </c>
      <c r="L172" s="10">
        <f>SUMIFS(IsQList,IsIList,Table_ExternalData_15[[#This Row],[item_key]],IsITypeList,Table_ExternalData_15[[#This Row],[IType]],IsDList,Table_ExternalData_15[[#Headers],[8]])</f>
        <v>278</v>
      </c>
      <c r="M172" s="10">
        <f>SUMIFS(IsQList,IsIList,Table_ExternalData_15[[#This Row],[item_key]],IsITypeList,Table_ExternalData_15[[#This Row],[IType]],IsDList,Table_ExternalData_15[[#Headers],[9]])</f>
        <v>634</v>
      </c>
      <c r="N172" s="10">
        <f>SUMIFS(IsQList,IsIList,Table_ExternalData_15[[#This Row],[item_key]],IsITypeList,Table_ExternalData_15[[#This Row],[IType]],IsDList,Table_ExternalData_15[[#Headers],[10]])</f>
        <v>414</v>
      </c>
      <c r="O172" s="10">
        <f>SUMIFS(IsQList,IsIList,Table_ExternalData_15[[#This Row],[item_key]],IsITypeList,Table_ExternalData_15[[#This Row],[IType]],IsDList,Table_ExternalData_15[[#Headers],[11]])</f>
        <v>300</v>
      </c>
      <c r="P172" s="10">
        <f>SUMIFS(IsQList,IsIList,Table_ExternalData_15[[#This Row],[item_key]],IsITypeList,Table_ExternalData_15[[#This Row],[IType]],IsDList,Table_ExternalData_15[[#Headers],[12]])</f>
        <v>0</v>
      </c>
      <c r="Q172" s="10">
        <f>SUMIFS(IsQList,IsIList,Table_ExternalData_15[[#This Row],[item_key]],IsITypeList,Table_ExternalData_15[[#This Row],[IType]],IsDList,Table_ExternalData_15[[#Headers],[13]])</f>
        <v>368</v>
      </c>
      <c r="R172" s="10">
        <f>SUMIFS(IsQList,IsIList,Table_ExternalData_15[[#This Row],[item_key]],IsITypeList,Table_ExternalData_15[[#This Row],[IType]],IsDList,Table_ExternalData_15[[#Headers],[14]])</f>
        <v>624</v>
      </c>
      <c r="S172" s="10">
        <f>SUMIFS(IsQList,IsIList,Table_ExternalData_15[[#This Row],[item_key]],IsITypeList,Table_ExternalData_15[[#This Row],[IType]],IsDList,Table_ExternalData_15[[#Headers],[15]])</f>
        <v>372</v>
      </c>
      <c r="T172" s="10">
        <f>SUMIFS(IsQList,IsIList,Table_ExternalData_15[[#This Row],[item_key]],IsITypeList,Table_ExternalData_15[[#This Row],[IType]],IsDList,Table_ExternalData_15[[#Headers],[16]])</f>
        <v>328</v>
      </c>
      <c r="U172" s="10">
        <f>SUMIFS(IsQList,IsIList,Table_ExternalData_15[[#This Row],[item_key]],IsITypeList,Table_ExternalData_15[[#This Row],[IType]],IsDList,Table_ExternalData_15[[#Headers],[17]])</f>
        <v>170</v>
      </c>
      <c r="V172" s="10">
        <f>SUMIFS(IsQList,IsIList,Table_ExternalData_15[[#This Row],[item_key]],IsITypeList,Table_ExternalData_15[[#This Row],[IType]],IsDList,Table_ExternalData_15[[#Headers],[18]])</f>
        <v>0</v>
      </c>
      <c r="W172" s="10">
        <f>SUMIFS(IsQList,IsIList,Table_ExternalData_15[[#This Row],[item_key]],IsITypeList,Table_ExternalData_15[[#This Row],[IType]],IsDList,Table_ExternalData_15[[#Headers],[19]])</f>
        <v>0</v>
      </c>
      <c r="X172" s="10">
        <f>SUMIFS(IsQList,IsIList,Table_ExternalData_15[[#This Row],[item_key]],IsITypeList,Table_ExternalData_15[[#This Row],[IType]],IsDList,Table_ExternalData_15[[#Headers],[20]])</f>
        <v>0</v>
      </c>
      <c r="Y172" s="10">
        <f>SUMIFS(IsQList,IsIList,Table_ExternalData_15[[#This Row],[item_key]],IsITypeList,Table_ExternalData_15[[#This Row],[IType]],IsDList,Table_ExternalData_15[[#Headers],[21]])</f>
        <v>0</v>
      </c>
      <c r="Z172" s="10">
        <f>SUMIFS(IsQList,IsIList,Table_ExternalData_15[[#This Row],[item_key]],IsITypeList,Table_ExternalData_15[[#This Row],[IType]],IsDList,Table_ExternalData_15[[#Headers],[22]])</f>
        <v>0</v>
      </c>
      <c r="AA172" s="10">
        <f>SUMIFS(IsQList,IsIList,Table_ExternalData_15[[#This Row],[item_key]],IsITypeList,Table_ExternalData_15[[#This Row],[IType]],IsDList,Table_ExternalData_15[[#Headers],[23]])</f>
        <v>0</v>
      </c>
      <c r="AB172" s="10">
        <f>SUMIFS(IsQList,IsIList,Table_ExternalData_15[[#This Row],[item_key]],IsITypeList,Table_ExternalData_15[[#This Row],[IType]],IsDList,Table_ExternalData_15[[#Headers],[24]])</f>
        <v>0</v>
      </c>
      <c r="AC172" s="10">
        <f>SUMIFS(IsQList,IsIList,Table_ExternalData_15[[#This Row],[item_key]],IsITypeList,Table_ExternalData_15[[#This Row],[IType]],IsDList,Table_ExternalData_15[[#Headers],[25]])</f>
        <v>0</v>
      </c>
      <c r="AD172" s="10">
        <f>SUMIFS(IsQList,IsIList,Table_ExternalData_15[[#This Row],[item_key]],IsITypeList,Table_ExternalData_15[[#This Row],[IType]],IsDList,Table_ExternalData_15[[#Headers],[26]])</f>
        <v>0</v>
      </c>
      <c r="AE172" s="10">
        <f>SUMIFS(IsQList,IsIList,Table_ExternalData_15[[#This Row],[item_key]],IsITypeList,Table_ExternalData_15[[#This Row],[IType]],IsDList,Table_ExternalData_15[[#Headers],[27]])</f>
        <v>668</v>
      </c>
      <c r="AF172" s="10">
        <f>SUMIFS(IsQList,IsIList,Table_ExternalData_15[[#This Row],[item_key]],IsITypeList,Table_ExternalData_15[[#This Row],[IType]],IsDList,Table_ExternalData_15[[#Headers],[28]])</f>
        <v>768</v>
      </c>
      <c r="AG172" s="10">
        <f>SUMIFS(IsQList,IsIList,Table_ExternalData_15[[#This Row],[item_key]],IsITypeList,Table_ExternalData_15[[#This Row],[IType]],IsDList,Table_ExternalData_15[[#Headers],[29]])</f>
        <v>1032</v>
      </c>
      <c r="AH172" s="10">
        <f>SUMIFS(IsQList,IsIList,Table_ExternalData_15[[#This Row],[item_key]],IsITypeList,Table_ExternalData_15[[#This Row],[IType]],IsDList,Table_ExternalData_15[[#Headers],[30]])</f>
        <v>460</v>
      </c>
      <c r="AI172" s="10">
        <f>SUMIFS(IsQList,IsIList,Table_ExternalData_15[[#This Row],[item_key]],IsITypeList,Table_ExternalData_15[[#This Row],[IType]],IsDList,Table_ExternalData_15[[#Headers],[31]])</f>
        <v>1494</v>
      </c>
      <c r="AJ172" s="10">
        <f>SUM(Table_ExternalData_15[[#This Row],[1]:[31]])</f>
        <v>10594</v>
      </c>
    </row>
    <row r="173" spans="1:36">
      <c r="A173" s="1" t="s">
        <v>2109</v>
      </c>
      <c r="B173" s="1" t="s">
        <v>2489</v>
      </c>
      <c r="C173" s="1" t="s">
        <v>751</v>
      </c>
      <c r="D173" s="11" t="s">
        <v>2046</v>
      </c>
      <c r="E173" s="10">
        <f>SUMIFS(IsQList,IsIList,Table_ExternalData_15[[#This Row],[item_key]],IsITypeList,Table_ExternalData_15[[#This Row],[IType]],IsDList,Table_ExternalData_15[[#Headers],[1]])</f>
        <v>1</v>
      </c>
      <c r="F173" s="10">
        <f>SUMIFS(IsQList,IsIList,Table_ExternalData_15[[#This Row],[item_key]],IsITypeList,Table_ExternalData_15[[#This Row],[IType]],IsDList,Table_ExternalData_15[[#Headers],[2]])</f>
        <v>0</v>
      </c>
      <c r="G173" s="10">
        <f>SUMIFS(IsQList,IsIList,Table_ExternalData_15[[#This Row],[item_key]],IsITypeList,Table_ExternalData_15[[#This Row],[IType]],IsDList,Table_ExternalData_15[[#Headers],[3]])</f>
        <v>0</v>
      </c>
      <c r="H173" s="10">
        <f>SUMIFS(IsQList,IsIList,Table_ExternalData_15[[#This Row],[item_key]],IsITypeList,Table_ExternalData_15[[#This Row],[IType]],IsDList,Table_ExternalData_15[[#Headers],[4]])</f>
        <v>70</v>
      </c>
      <c r="I173" s="10">
        <f>SUMIFS(IsQList,IsIList,Table_ExternalData_15[[#This Row],[item_key]],IsITypeList,Table_ExternalData_15[[#This Row],[IType]],IsDList,Table_ExternalData_15[[#Headers],[5]])</f>
        <v>0</v>
      </c>
      <c r="J173" s="10">
        <f>SUMIFS(IsQList,IsIList,Table_ExternalData_15[[#This Row],[item_key]],IsITypeList,Table_ExternalData_15[[#This Row],[IType]],IsDList,Table_ExternalData_15[[#Headers],[6]])</f>
        <v>23</v>
      </c>
      <c r="K173" s="10">
        <f>SUMIFS(IsQList,IsIList,Table_ExternalData_15[[#This Row],[item_key]],IsITypeList,Table_ExternalData_15[[#This Row],[IType]],IsDList,Table_ExternalData_15[[#Headers],[7]])</f>
        <v>0</v>
      </c>
      <c r="L173" s="10">
        <f>SUMIFS(IsQList,IsIList,Table_ExternalData_15[[#This Row],[item_key]],IsITypeList,Table_ExternalData_15[[#This Row],[IType]],IsDList,Table_ExternalData_15[[#Headers],[8]])</f>
        <v>0</v>
      </c>
      <c r="M173" s="10">
        <f>SUMIFS(IsQList,IsIList,Table_ExternalData_15[[#This Row],[item_key]],IsITypeList,Table_ExternalData_15[[#This Row],[IType]],IsDList,Table_ExternalData_15[[#Headers],[9]])</f>
        <v>0</v>
      </c>
      <c r="N173" s="10">
        <f>SUMIFS(IsQList,IsIList,Table_ExternalData_15[[#This Row],[item_key]],IsITypeList,Table_ExternalData_15[[#This Row],[IType]],IsDList,Table_ExternalData_15[[#Headers],[10]])</f>
        <v>0</v>
      </c>
      <c r="O173" s="10">
        <f>SUMIFS(IsQList,IsIList,Table_ExternalData_15[[#This Row],[item_key]],IsITypeList,Table_ExternalData_15[[#This Row],[IType]],IsDList,Table_ExternalData_15[[#Headers],[11]])</f>
        <v>0</v>
      </c>
      <c r="P173" s="10">
        <f>SUMIFS(IsQList,IsIList,Table_ExternalData_15[[#This Row],[item_key]],IsITypeList,Table_ExternalData_15[[#This Row],[IType]],IsDList,Table_ExternalData_15[[#Headers],[12]])</f>
        <v>0</v>
      </c>
      <c r="Q173" s="10">
        <f>SUMIFS(IsQList,IsIList,Table_ExternalData_15[[#This Row],[item_key]],IsITypeList,Table_ExternalData_15[[#This Row],[IType]],IsDList,Table_ExternalData_15[[#Headers],[13]])</f>
        <v>0</v>
      </c>
      <c r="R173" s="10">
        <f>SUMIFS(IsQList,IsIList,Table_ExternalData_15[[#This Row],[item_key]],IsITypeList,Table_ExternalData_15[[#This Row],[IType]],IsDList,Table_ExternalData_15[[#Headers],[14]])</f>
        <v>0</v>
      </c>
      <c r="S173" s="10">
        <f>SUMIFS(IsQList,IsIList,Table_ExternalData_15[[#This Row],[item_key]],IsITypeList,Table_ExternalData_15[[#This Row],[IType]],IsDList,Table_ExternalData_15[[#Headers],[15]])</f>
        <v>0</v>
      </c>
      <c r="T173" s="10">
        <f>SUMIFS(IsQList,IsIList,Table_ExternalData_15[[#This Row],[item_key]],IsITypeList,Table_ExternalData_15[[#This Row],[IType]],IsDList,Table_ExternalData_15[[#Headers],[16]])</f>
        <v>0</v>
      </c>
      <c r="U173" s="10">
        <f>SUMIFS(IsQList,IsIList,Table_ExternalData_15[[#This Row],[item_key]],IsITypeList,Table_ExternalData_15[[#This Row],[IType]],IsDList,Table_ExternalData_15[[#Headers],[17]])</f>
        <v>0</v>
      </c>
      <c r="V173" s="10">
        <f>SUMIFS(IsQList,IsIList,Table_ExternalData_15[[#This Row],[item_key]],IsITypeList,Table_ExternalData_15[[#This Row],[IType]],IsDList,Table_ExternalData_15[[#Headers],[18]])</f>
        <v>0</v>
      </c>
      <c r="W173" s="10">
        <f>SUMIFS(IsQList,IsIList,Table_ExternalData_15[[#This Row],[item_key]],IsITypeList,Table_ExternalData_15[[#This Row],[IType]],IsDList,Table_ExternalData_15[[#Headers],[19]])</f>
        <v>0</v>
      </c>
      <c r="X173" s="10">
        <f>SUMIFS(IsQList,IsIList,Table_ExternalData_15[[#This Row],[item_key]],IsITypeList,Table_ExternalData_15[[#This Row],[IType]],IsDList,Table_ExternalData_15[[#Headers],[20]])</f>
        <v>0</v>
      </c>
      <c r="Y173" s="10">
        <f>SUMIFS(IsQList,IsIList,Table_ExternalData_15[[#This Row],[item_key]],IsITypeList,Table_ExternalData_15[[#This Row],[IType]],IsDList,Table_ExternalData_15[[#Headers],[21]])</f>
        <v>0</v>
      </c>
      <c r="Z173" s="10">
        <f>SUMIFS(IsQList,IsIList,Table_ExternalData_15[[#This Row],[item_key]],IsITypeList,Table_ExternalData_15[[#This Row],[IType]],IsDList,Table_ExternalData_15[[#Headers],[22]])</f>
        <v>0</v>
      </c>
      <c r="AA173" s="10">
        <f>SUMIFS(IsQList,IsIList,Table_ExternalData_15[[#This Row],[item_key]],IsITypeList,Table_ExternalData_15[[#This Row],[IType]],IsDList,Table_ExternalData_15[[#Headers],[23]])</f>
        <v>0</v>
      </c>
      <c r="AB173" s="10">
        <f>SUMIFS(IsQList,IsIList,Table_ExternalData_15[[#This Row],[item_key]],IsITypeList,Table_ExternalData_15[[#This Row],[IType]],IsDList,Table_ExternalData_15[[#Headers],[24]])</f>
        <v>0</v>
      </c>
      <c r="AC173" s="10">
        <f>SUMIFS(IsQList,IsIList,Table_ExternalData_15[[#This Row],[item_key]],IsITypeList,Table_ExternalData_15[[#This Row],[IType]],IsDList,Table_ExternalData_15[[#Headers],[25]])</f>
        <v>0</v>
      </c>
      <c r="AD173" s="10">
        <f>SUMIFS(IsQList,IsIList,Table_ExternalData_15[[#This Row],[item_key]],IsITypeList,Table_ExternalData_15[[#This Row],[IType]],IsDList,Table_ExternalData_15[[#Headers],[26]])</f>
        <v>0</v>
      </c>
      <c r="AE173" s="10">
        <f>SUMIFS(IsQList,IsIList,Table_ExternalData_15[[#This Row],[item_key]],IsITypeList,Table_ExternalData_15[[#This Row],[IType]],IsDList,Table_ExternalData_15[[#Headers],[27]])</f>
        <v>0</v>
      </c>
      <c r="AF173" s="10">
        <f>SUMIFS(IsQList,IsIList,Table_ExternalData_15[[#This Row],[item_key]],IsITypeList,Table_ExternalData_15[[#This Row],[IType]],IsDList,Table_ExternalData_15[[#Headers],[28]])</f>
        <v>1</v>
      </c>
      <c r="AG173" s="10">
        <f>SUMIFS(IsQList,IsIList,Table_ExternalData_15[[#This Row],[item_key]],IsITypeList,Table_ExternalData_15[[#This Row],[IType]],IsDList,Table_ExternalData_15[[#Headers],[29]])</f>
        <v>76</v>
      </c>
      <c r="AH173" s="10">
        <f>SUMIFS(IsQList,IsIList,Table_ExternalData_15[[#This Row],[item_key]],IsITypeList,Table_ExternalData_15[[#This Row],[IType]],IsDList,Table_ExternalData_15[[#Headers],[30]])</f>
        <v>0</v>
      </c>
      <c r="AI173" s="10">
        <f>SUMIFS(IsQList,IsIList,Table_ExternalData_15[[#This Row],[item_key]],IsITypeList,Table_ExternalData_15[[#This Row],[IType]],IsDList,Table_ExternalData_15[[#Headers],[31]])</f>
        <v>10</v>
      </c>
      <c r="AJ173" s="10">
        <f>SUM(Table_ExternalData_15[[#This Row],[1]:[31]])</f>
        <v>181</v>
      </c>
    </row>
    <row r="174" spans="1:36">
      <c r="A174" s="1" t="s">
        <v>2110</v>
      </c>
      <c r="B174" s="1" t="s">
        <v>2490</v>
      </c>
      <c r="C174" s="1" t="s">
        <v>613</v>
      </c>
      <c r="D174" s="11" t="s">
        <v>2046</v>
      </c>
      <c r="E174" s="10">
        <f>SUMIFS(IsQList,IsIList,Table_ExternalData_15[[#This Row],[item_key]],IsITypeList,Table_ExternalData_15[[#This Row],[IType]],IsDList,Table_ExternalData_15[[#Headers],[1]])</f>
        <v>2</v>
      </c>
      <c r="F174" s="10">
        <f>SUMIFS(IsQList,IsIList,Table_ExternalData_15[[#This Row],[item_key]],IsITypeList,Table_ExternalData_15[[#This Row],[IType]],IsDList,Table_ExternalData_15[[#Headers],[2]])</f>
        <v>0</v>
      </c>
      <c r="G174" s="10">
        <f>SUMIFS(IsQList,IsIList,Table_ExternalData_15[[#This Row],[item_key]],IsITypeList,Table_ExternalData_15[[#This Row],[IType]],IsDList,Table_ExternalData_15[[#Headers],[3]])</f>
        <v>0</v>
      </c>
      <c r="H174" s="10">
        <f>SUMIFS(IsQList,IsIList,Table_ExternalData_15[[#This Row],[item_key]],IsITypeList,Table_ExternalData_15[[#This Row],[IType]],IsDList,Table_ExternalData_15[[#Headers],[4]])</f>
        <v>140</v>
      </c>
      <c r="I174" s="10">
        <f>SUMIFS(IsQList,IsIList,Table_ExternalData_15[[#This Row],[item_key]],IsITypeList,Table_ExternalData_15[[#This Row],[IType]],IsDList,Table_ExternalData_15[[#Headers],[5]])</f>
        <v>0</v>
      </c>
      <c r="J174" s="10">
        <f>SUMIFS(IsQList,IsIList,Table_ExternalData_15[[#This Row],[item_key]],IsITypeList,Table_ExternalData_15[[#This Row],[IType]],IsDList,Table_ExternalData_15[[#Headers],[6]])</f>
        <v>46</v>
      </c>
      <c r="K174" s="10">
        <f>SUMIFS(IsQList,IsIList,Table_ExternalData_15[[#This Row],[item_key]],IsITypeList,Table_ExternalData_15[[#This Row],[IType]],IsDList,Table_ExternalData_15[[#Headers],[7]])</f>
        <v>0</v>
      </c>
      <c r="L174" s="10">
        <f>SUMIFS(IsQList,IsIList,Table_ExternalData_15[[#This Row],[item_key]],IsITypeList,Table_ExternalData_15[[#This Row],[IType]],IsDList,Table_ExternalData_15[[#Headers],[8]])</f>
        <v>0</v>
      </c>
      <c r="M174" s="10">
        <f>SUMIFS(IsQList,IsIList,Table_ExternalData_15[[#This Row],[item_key]],IsITypeList,Table_ExternalData_15[[#This Row],[IType]],IsDList,Table_ExternalData_15[[#Headers],[9]])</f>
        <v>0</v>
      </c>
      <c r="N174" s="10">
        <f>SUMIFS(IsQList,IsIList,Table_ExternalData_15[[#This Row],[item_key]],IsITypeList,Table_ExternalData_15[[#This Row],[IType]],IsDList,Table_ExternalData_15[[#Headers],[10]])</f>
        <v>0</v>
      </c>
      <c r="O174" s="10">
        <f>SUMIFS(IsQList,IsIList,Table_ExternalData_15[[#This Row],[item_key]],IsITypeList,Table_ExternalData_15[[#This Row],[IType]],IsDList,Table_ExternalData_15[[#Headers],[11]])</f>
        <v>0</v>
      </c>
      <c r="P174" s="10">
        <f>SUMIFS(IsQList,IsIList,Table_ExternalData_15[[#This Row],[item_key]],IsITypeList,Table_ExternalData_15[[#This Row],[IType]],IsDList,Table_ExternalData_15[[#Headers],[12]])</f>
        <v>0</v>
      </c>
      <c r="Q174" s="10">
        <f>SUMIFS(IsQList,IsIList,Table_ExternalData_15[[#This Row],[item_key]],IsITypeList,Table_ExternalData_15[[#This Row],[IType]],IsDList,Table_ExternalData_15[[#Headers],[13]])</f>
        <v>0</v>
      </c>
      <c r="R174" s="10">
        <f>SUMIFS(IsQList,IsIList,Table_ExternalData_15[[#This Row],[item_key]],IsITypeList,Table_ExternalData_15[[#This Row],[IType]],IsDList,Table_ExternalData_15[[#Headers],[14]])</f>
        <v>0</v>
      </c>
      <c r="S174" s="10">
        <f>SUMIFS(IsQList,IsIList,Table_ExternalData_15[[#This Row],[item_key]],IsITypeList,Table_ExternalData_15[[#This Row],[IType]],IsDList,Table_ExternalData_15[[#Headers],[15]])</f>
        <v>0</v>
      </c>
      <c r="T174" s="10">
        <f>SUMIFS(IsQList,IsIList,Table_ExternalData_15[[#This Row],[item_key]],IsITypeList,Table_ExternalData_15[[#This Row],[IType]],IsDList,Table_ExternalData_15[[#Headers],[16]])</f>
        <v>0</v>
      </c>
      <c r="U174" s="10">
        <f>SUMIFS(IsQList,IsIList,Table_ExternalData_15[[#This Row],[item_key]],IsITypeList,Table_ExternalData_15[[#This Row],[IType]],IsDList,Table_ExternalData_15[[#Headers],[17]])</f>
        <v>0</v>
      </c>
      <c r="V174" s="10">
        <f>SUMIFS(IsQList,IsIList,Table_ExternalData_15[[#This Row],[item_key]],IsITypeList,Table_ExternalData_15[[#This Row],[IType]],IsDList,Table_ExternalData_15[[#Headers],[18]])</f>
        <v>0</v>
      </c>
      <c r="W174" s="10">
        <f>SUMIFS(IsQList,IsIList,Table_ExternalData_15[[#This Row],[item_key]],IsITypeList,Table_ExternalData_15[[#This Row],[IType]],IsDList,Table_ExternalData_15[[#Headers],[19]])</f>
        <v>0</v>
      </c>
      <c r="X174" s="10">
        <f>SUMIFS(IsQList,IsIList,Table_ExternalData_15[[#This Row],[item_key]],IsITypeList,Table_ExternalData_15[[#This Row],[IType]],IsDList,Table_ExternalData_15[[#Headers],[20]])</f>
        <v>0</v>
      </c>
      <c r="Y174" s="10">
        <f>SUMIFS(IsQList,IsIList,Table_ExternalData_15[[#This Row],[item_key]],IsITypeList,Table_ExternalData_15[[#This Row],[IType]],IsDList,Table_ExternalData_15[[#Headers],[21]])</f>
        <v>0</v>
      </c>
      <c r="Z174" s="10">
        <f>SUMIFS(IsQList,IsIList,Table_ExternalData_15[[#This Row],[item_key]],IsITypeList,Table_ExternalData_15[[#This Row],[IType]],IsDList,Table_ExternalData_15[[#Headers],[22]])</f>
        <v>0</v>
      </c>
      <c r="AA174" s="10">
        <f>SUMIFS(IsQList,IsIList,Table_ExternalData_15[[#This Row],[item_key]],IsITypeList,Table_ExternalData_15[[#This Row],[IType]],IsDList,Table_ExternalData_15[[#Headers],[23]])</f>
        <v>0</v>
      </c>
      <c r="AB174" s="10">
        <f>SUMIFS(IsQList,IsIList,Table_ExternalData_15[[#This Row],[item_key]],IsITypeList,Table_ExternalData_15[[#This Row],[IType]],IsDList,Table_ExternalData_15[[#Headers],[24]])</f>
        <v>0</v>
      </c>
      <c r="AC174" s="10">
        <f>SUMIFS(IsQList,IsIList,Table_ExternalData_15[[#This Row],[item_key]],IsITypeList,Table_ExternalData_15[[#This Row],[IType]],IsDList,Table_ExternalData_15[[#Headers],[25]])</f>
        <v>0</v>
      </c>
      <c r="AD174" s="10">
        <f>SUMIFS(IsQList,IsIList,Table_ExternalData_15[[#This Row],[item_key]],IsITypeList,Table_ExternalData_15[[#This Row],[IType]],IsDList,Table_ExternalData_15[[#Headers],[26]])</f>
        <v>0</v>
      </c>
      <c r="AE174" s="10">
        <f>SUMIFS(IsQList,IsIList,Table_ExternalData_15[[#This Row],[item_key]],IsITypeList,Table_ExternalData_15[[#This Row],[IType]],IsDList,Table_ExternalData_15[[#Headers],[27]])</f>
        <v>0</v>
      </c>
      <c r="AF174" s="10">
        <f>SUMIFS(IsQList,IsIList,Table_ExternalData_15[[#This Row],[item_key]],IsITypeList,Table_ExternalData_15[[#This Row],[IType]],IsDList,Table_ExternalData_15[[#Headers],[28]])</f>
        <v>2</v>
      </c>
      <c r="AG174" s="10">
        <f>SUMIFS(IsQList,IsIList,Table_ExternalData_15[[#This Row],[item_key]],IsITypeList,Table_ExternalData_15[[#This Row],[IType]],IsDList,Table_ExternalData_15[[#Headers],[29]])</f>
        <v>152</v>
      </c>
      <c r="AH174" s="10">
        <f>SUMIFS(IsQList,IsIList,Table_ExternalData_15[[#This Row],[item_key]],IsITypeList,Table_ExternalData_15[[#This Row],[IType]],IsDList,Table_ExternalData_15[[#Headers],[30]])</f>
        <v>0</v>
      </c>
      <c r="AI174" s="10">
        <f>SUMIFS(IsQList,IsIList,Table_ExternalData_15[[#This Row],[item_key]],IsITypeList,Table_ExternalData_15[[#This Row],[IType]],IsDList,Table_ExternalData_15[[#Headers],[31]])</f>
        <v>20</v>
      </c>
      <c r="AJ174" s="10">
        <f>SUM(Table_ExternalData_15[[#This Row],[1]:[31]])</f>
        <v>362</v>
      </c>
    </row>
    <row r="175" spans="1:36">
      <c r="A175" s="1" t="s">
        <v>2111</v>
      </c>
      <c r="B175" s="1" t="s">
        <v>2491</v>
      </c>
      <c r="C175" s="1" t="s">
        <v>613</v>
      </c>
      <c r="D175" s="11" t="s">
        <v>2046</v>
      </c>
      <c r="E175" s="10">
        <f>SUMIFS(IsQList,IsIList,Table_ExternalData_15[[#This Row],[item_key]],IsITypeList,Table_ExternalData_15[[#This Row],[IType]],IsDList,Table_ExternalData_15[[#Headers],[1]])</f>
        <v>1</v>
      </c>
      <c r="F175" s="10">
        <f>SUMIFS(IsQList,IsIList,Table_ExternalData_15[[#This Row],[item_key]],IsITypeList,Table_ExternalData_15[[#This Row],[IType]],IsDList,Table_ExternalData_15[[#Headers],[2]])</f>
        <v>0</v>
      </c>
      <c r="G175" s="10">
        <f>SUMIFS(IsQList,IsIList,Table_ExternalData_15[[#This Row],[item_key]],IsITypeList,Table_ExternalData_15[[#This Row],[IType]],IsDList,Table_ExternalData_15[[#Headers],[3]])</f>
        <v>0</v>
      </c>
      <c r="H175" s="10">
        <f>SUMIFS(IsQList,IsIList,Table_ExternalData_15[[#This Row],[item_key]],IsITypeList,Table_ExternalData_15[[#This Row],[IType]],IsDList,Table_ExternalData_15[[#Headers],[4]])</f>
        <v>70</v>
      </c>
      <c r="I175" s="10">
        <f>SUMIFS(IsQList,IsIList,Table_ExternalData_15[[#This Row],[item_key]],IsITypeList,Table_ExternalData_15[[#This Row],[IType]],IsDList,Table_ExternalData_15[[#Headers],[5]])</f>
        <v>0</v>
      </c>
      <c r="J175" s="10">
        <f>SUMIFS(IsQList,IsIList,Table_ExternalData_15[[#This Row],[item_key]],IsITypeList,Table_ExternalData_15[[#This Row],[IType]],IsDList,Table_ExternalData_15[[#Headers],[6]])</f>
        <v>23</v>
      </c>
      <c r="K175" s="10">
        <f>SUMIFS(IsQList,IsIList,Table_ExternalData_15[[#This Row],[item_key]],IsITypeList,Table_ExternalData_15[[#This Row],[IType]],IsDList,Table_ExternalData_15[[#Headers],[7]])</f>
        <v>0</v>
      </c>
      <c r="L175" s="10">
        <f>SUMIFS(IsQList,IsIList,Table_ExternalData_15[[#This Row],[item_key]],IsITypeList,Table_ExternalData_15[[#This Row],[IType]],IsDList,Table_ExternalData_15[[#Headers],[8]])</f>
        <v>0</v>
      </c>
      <c r="M175" s="10">
        <f>SUMIFS(IsQList,IsIList,Table_ExternalData_15[[#This Row],[item_key]],IsITypeList,Table_ExternalData_15[[#This Row],[IType]],IsDList,Table_ExternalData_15[[#Headers],[9]])</f>
        <v>0</v>
      </c>
      <c r="N175" s="10">
        <f>SUMIFS(IsQList,IsIList,Table_ExternalData_15[[#This Row],[item_key]],IsITypeList,Table_ExternalData_15[[#This Row],[IType]],IsDList,Table_ExternalData_15[[#Headers],[10]])</f>
        <v>0</v>
      </c>
      <c r="O175" s="10">
        <f>SUMIFS(IsQList,IsIList,Table_ExternalData_15[[#This Row],[item_key]],IsITypeList,Table_ExternalData_15[[#This Row],[IType]],IsDList,Table_ExternalData_15[[#Headers],[11]])</f>
        <v>0</v>
      </c>
      <c r="P175" s="10">
        <f>SUMIFS(IsQList,IsIList,Table_ExternalData_15[[#This Row],[item_key]],IsITypeList,Table_ExternalData_15[[#This Row],[IType]],IsDList,Table_ExternalData_15[[#Headers],[12]])</f>
        <v>0</v>
      </c>
      <c r="Q175" s="10">
        <f>SUMIFS(IsQList,IsIList,Table_ExternalData_15[[#This Row],[item_key]],IsITypeList,Table_ExternalData_15[[#This Row],[IType]],IsDList,Table_ExternalData_15[[#Headers],[13]])</f>
        <v>0</v>
      </c>
      <c r="R175" s="10">
        <f>SUMIFS(IsQList,IsIList,Table_ExternalData_15[[#This Row],[item_key]],IsITypeList,Table_ExternalData_15[[#This Row],[IType]],IsDList,Table_ExternalData_15[[#Headers],[14]])</f>
        <v>0</v>
      </c>
      <c r="S175" s="10">
        <f>SUMIFS(IsQList,IsIList,Table_ExternalData_15[[#This Row],[item_key]],IsITypeList,Table_ExternalData_15[[#This Row],[IType]],IsDList,Table_ExternalData_15[[#Headers],[15]])</f>
        <v>0</v>
      </c>
      <c r="T175" s="10">
        <f>SUMIFS(IsQList,IsIList,Table_ExternalData_15[[#This Row],[item_key]],IsITypeList,Table_ExternalData_15[[#This Row],[IType]],IsDList,Table_ExternalData_15[[#Headers],[16]])</f>
        <v>0</v>
      </c>
      <c r="U175" s="10">
        <f>SUMIFS(IsQList,IsIList,Table_ExternalData_15[[#This Row],[item_key]],IsITypeList,Table_ExternalData_15[[#This Row],[IType]],IsDList,Table_ExternalData_15[[#Headers],[17]])</f>
        <v>0</v>
      </c>
      <c r="V175" s="10">
        <f>SUMIFS(IsQList,IsIList,Table_ExternalData_15[[#This Row],[item_key]],IsITypeList,Table_ExternalData_15[[#This Row],[IType]],IsDList,Table_ExternalData_15[[#Headers],[18]])</f>
        <v>0</v>
      </c>
      <c r="W175" s="10">
        <f>SUMIFS(IsQList,IsIList,Table_ExternalData_15[[#This Row],[item_key]],IsITypeList,Table_ExternalData_15[[#This Row],[IType]],IsDList,Table_ExternalData_15[[#Headers],[19]])</f>
        <v>0</v>
      </c>
      <c r="X175" s="10">
        <f>SUMIFS(IsQList,IsIList,Table_ExternalData_15[[#This Row],[item_key]],IsITypeList,Table_ExternalData_15[[#This Row],[IType]],IsDList,Table_ExternalData_15[[#Headers],[20]])</f>
        <v>0</v>
      </c>
      <c r="Y175" s="10">
        <f>SUMIFS(IsQList,IsIList,Table_ExternalData_15[[#This Row],[item_key]],IsITypeList,Table_ExternalData_15[[#This Row],[IType]],IsDList,Table_ExternalData_15[[#Headers],[21]])</f>
        <v>0</v>
      </c>
      <c r="Z175" s="10">
        <f>SUMIFS(IsQList,IsIList,Table_ExternalData_15[[#This Row],[item_key]],IsITypeList,Table_ExternalData_15[[#This Row],[IType]],IsDList,Table_ExternalData_15[[#Headers],[22]])</f>
        <v>0</v>
      </c>
      <c r="AA175" s="10">
        <f>SUMIFS(IsQList,IsIList,Table_ExternalData_15[[#This Row],[item_key]],IsITypeList,Table_ExternalData_15[[#This Row],[IType]],IsDList,Table_ExternalData_15[[#Headers],[23]])</f>
        <v>0</v>
      </c>
      <c r="AB175" s="10">
        <f>SUMIFS(IsQList,IsIList,Table_ExternalData_15[[#This Row],[item_key]],IsITypeList,Table_ExternalData_15[[#This Row],[IType]],IsDList,Table_ExternalData_15[[#Headers],[24]])</f>
        <v>0</v>
      </c>
      <c r="AC175" s="10">
        <f>SUMIFS(IsQList,IsIList,Table_ExternalData_15[[#This Row],[item_key]],IsITypeList,Table_ExternalData_15[[#This Row],[IType]],IsDList,Table_ExternalData_15[[#Headers],[25]])</f>
        <v>0</v>
      </c>
      <c r="AD175" s="10">
        <f>SUMIFS(IsQList,IsIList,Table_ExternalData_15[[#This Row],[item_key]],IsITypeList,Table_ExternalData_15[[#This Row],[IType]],IsDList,Table_ExternalData_15[[#Headers],[26]])</f>
        <v>0</v>
      </c>
      <c r="AE175" s="10">
        <f>SUMIFS(IsQList,IsIList,Table_ExternalData_15[[#This Row],[item_key]],IsITypeList,Table_ExternalData_15[[#This Row],[IType]],IsDList,Table_ExternalData_15[[#Headers],[27]])</f>
        <v>0</v>
      </c>
      <c r="AF175" s="10">
        <f>SUMIFS(IsQList,IsIList,Table_ExternalData_15[[#This Row],[item_key]],IsITypeList,Table_ExternalData_15[[#This Row],[IType]],IsDList,Table_ExternalData_15[[#Headers],[28]])</f>
        <v>1</v>
      </c>
      <c r="AG175" s="10">
        <f>SUMIFS(IsQList,IsIList,Table_ExternalData_15[[#This Row],[item_key]],IsITypeList,Table_ExternalData_15[[#This Row],[IType]],IsDList,Table_ExternalData_15[[#Headers],[29]])</f>
        <v>76</v>
      </c>
      <c r="AH175" s="10">
        <f>SUMIFS(IsQList,IsIList,Table_ExternalData_15[[#This Row],[item_key]],IsITypeList,Table_ExternalData_15[[#This Row],[IType]],IsDList,Table_ExternalData_15[[#Headers],[30]])</f>
        <v>0</v>
      </c>
      <c r="AI175" s="10">
        <f>SUMIFS(IsQList,IsIList,Table_ExternalData_15[[#This Row],[item_key]],IsITypeList,Table_ExternalData_15[[#This Row],[IType]],IsDList,Table_ExternalData_15[[#Headers],[31]])</f>
        <v>10</v>
      </c>
      <c r="AJ175" s="10">
        <f>SUM(Table_ExternalData_15[[#This Row],[1]:[31]])</f>
        <v>181</v>
      </c>
    </row>
    <row r="176" spans="1:36">
      <c r="A176" s="1" t="s">
        <v>2112</v>
      </c>
      <c r="B176" s="1" t="s">
        <v>2492</v>
      </c>
      <c r="C176" s="1" t="s">
        <v>613</v>
      </c>
      <c r="D176" s="11" t="s">
        <v>2046</v>
      </c>
      <c r="E176" s="10">
        <f>SUMIFS(IsQList,IsIList,Table_ExternalData_15[[#This Row],[item_key]],IsITypeList,Table_ExternalData_15[[#This Row],[IType]],IsDList,Table_ExternalData_15[[#Headers],[1]])</f>
        <v>1</v>
      </c>
      <c r="F176" s="10">
        <f>SUMIFS(IsQList,IsIList,Table_ExternalData_15[[#This Row],[item_key]],IsITypeList,Table_ExternalData_15[[#This Row],[IType]],IsDList,Table_ExternalData_15[[#Headers],[2]])</f>
        <v>0</v>
      </c>
      <c r="G176" s="10">
        <f>SUMIFS(IsQList,IsIList,Table_ExternalData_15[[#This Row],[item_key]],IsITypeList,Table_ExternalData_15[[#This Row],[IType]],IsDList,Table_ExternalData_15[[#Headers],[3]])</f>
        <v>0</v>
      </c>
      <c r="H176" s="10">
        <f>SUMIFS(IsQList,IsIList,Table_ExternalData_15[[#This Row],[item_key]],IsITypeList,Table_ExternalData_15[[#This Row],[IType]],IsDList,Table_ExternalData_15[[#Headers],[4]])</f>
        <v>70</v>
      </c>
      <c r="I176" s="10">
        <f>SUMIFS(IsQList,IsIList,Table_ExternalData_15[[#This Row],[item_key]],IsITypeList,Table_ExternalData_15[[#This Row],[IType]],IsDList,Table_ExternalData_15[[#Headers],[5]])</f>
        <v>0</v>
      </c>
      <c r="J176" s="10">
        <f>SUMIFS(IsQList,IsIList,Table_ExternalData_15[[#This Row],[item_key]],IsITypeList,Table_ExternalData_15[[#This Row],[IType]],IsDList,Table_ExternalData_15[[#Headers],[6]])</f>
        <v>23</v>
      </c>
      <c r="K176" s="10">
        <f>SUMIFS(IsQList,IsIList,Table_ExternalData_15[[#This Row],[item_key]],IsITypeList,Table_ExternalData_15[[#This Row],[IType]],IsDList,Table_ExternalData_15[[#Headers],[7]])</f>
        <v>0</v>
      </c>
      <c r="L176" s="10">
        <f>SUMIFS(IsQList,IsIList,Table_ExternalData_15[[#This Row],[item_key]],IsITypeList,Table_ExternalData_15[[#This Row],[IType]],IsDList,Table_ExternalData_15[[#Headers],[8]])</f>
        <v>0</v>
      </c>
      <c r="M176" s="10">
        <f>SUMIFS(IsQList,IsIList,Table_ExternalData_15[[#This Row],[item_key]],IsITypeList,Table_ExternalData_15[[#This Row],[IType]],IsDList,Table_ExternalData_15[[#Headers],[9]])</f>
        <v>0</v>
      </c>
      <c r="N176" s="10">
        <f>SUMIFS(IsQList,IsIList,Table_ExternalData_15[[#This Row],[item_key]],IsITypeList,Table_ExternalData_15[[#This Row],[IType]],IsDList,Table_ExternalData_15[[#Headers],[10]])</f>
        <v>0</v>
      </c>
      <c r="O176" s="10">
        <f>SUMIFS(IsQList,IsIList,Table_ExternalData_15[[#This Row],[item_key]],IsITypeList,Table_ExternalData_15[[#This Row],[IType]],IsDList,Table_ExternalData_15[[#Headers],[11]])</f>
        <v>0</v>
      </c>
      <c r="P176" s="10">
        <f>SUMIFS(IsQList,IsIList,Table_ExternalData_15[[#This Row],[item_key]],IsITypeList,Table_ExternalData_15[[#This Row],[IType]],IsDList,Table_ExternalData_15[[#Headers],[12]])</f>
        <v>0</v>
      </c>
      <c r="Q176" s="10">
        <f>SUMIFS(IsQList,IsIList,Table_ExternalData_15[[#This Row],[item_key]],IsITypeList,Table_ExternalData_15[[#This Row],[IType]],IsDList,Table_ExternalData_15[[#Headers],[13]])</f>
        <v>0</v>
      </c>
      <c r="R176" s="10">
        <f>SUMIFS(IsQList,IsIList,Table_ExternalData_15[[#This Row],[item_key]],IsITypeList,Table_ExternalData_15[[#This Row],[IType]],IsDList,Table_ExternalData_15[[#Headers],[14]])</f>
        <v>0</v>
      </c>
      <c r="S176" s="10">
        <f>SUMIFS(IsQList,IsIList,Table_ExternalData_15[[#This Row],[item_key]],IsITypeList,Table_ExternalData_15[[#This Row],[IType]],IsDList,Table_ExternalData_15[[#Headers],[15]])</f>
        <v>0</v>
      </c>
      <c r="T176" s="10">
        <f>SUMIFS(IsQList,IsIList,Table_ExternalData_15[[#This Row],[item_key]],IsITypeList,Table_ExternalData_15[[#This Row],[IType]],IsDList,Table_ExternalData_15[[#Headers],[16]])</f>
        <v>0</v>
      </c>
      <c r="U176" s="10">
        <f>SUMIFS(IsQList,IsIList,Table_ExternalData_15[[#This Row],[item_key]],IsITypeList,Table_ExternalData_15[[#This Row],[IType]],IsDList,Table_ExternalData_15[[#Headers],[17]])</f>
        <v>0</v>
      </c>
      <c r="V176" s="10">
        <f>SUMIFS(IsQList,IsIList,Table_ExternalData_15[[#This Row],[item_key]],IsITypeList,Table_ExternalData_15[[#This Row],[IType]],IsDList,Table_ExternalData_15[[#Headers],[18]])</f>
        <v>0</v>
      </c>
      <c r="W176" s="10">
        <f>SUMIFS(IsQList,IsIList,Table_ExternalData_15[[#This Row],[item_key]],IsITypeList,Table_ExternalData_15[[#This Row],[IType]],IsDList,Table_ExternalData_15[[#Headers],[19]])</f>
        <v>0</v>
      </c>
      <c r="X176" s="10">
        <f>SUMIFS(IsQList,IsIList,Table_ExternalData_15[[#This Row],[item_key]],IsITypeList,Table_ExternalData_15[[#This Row],[IType]],IsDList,Table_ExternalData_15[[#Headers],[20]])</f>
        <v>0</v>
      </c>
      <c r="Y176" s="10">
        <f>SUMIFS(IsQList,IsIList,Table_ExternalData_15[[#This Row],[item_key]],IsITypeList,Table_ExternalData_15[[#This Row],[IType]],IsDList,Table_ExternalData_15[[#Headers],[21]])</f>
        <v>0</v>
      </c>
      <c r="Z176" s="10">
        <f>SUMIFS(IsQList,IsIList,Table_ExternalData_15[[#This Row],[item_key]],IsITypeList,Table_ExternalData_15[[#This Row],[IType]],IsDList,Table_ExternalData_15[[#Headers],[22]])</f>
        <v>0</v>
      </c>
      <c r="AA176" s="10">
        <f>SUMIFS(IsQList,IsIList,Table_ExternalData_15[[#This Row],[item_key]],IsITypeList,Table_ExternalData_15[[#This Row],[IType]],IsDList,Table_ExternalData_15[[#Headers],[23]])</f>
        <v>0</v>
      </c>
      <c r="AB176" s="10">
        <f>SUMIFS(IsQList,IsIList,Table_ExternalData_15[[#This Row],[item_key]],IsITypeList,Table_ExternalData_15[[#This Row],[IType]],IsDList,Table_ExternalData_15[[#Headers],[24]])</f>
        <v>0</v>
      </c>
      <c r="AC176" s="10">
        <f>SUMIFS(IsQList,IsIList,Table_ExternalData_15[[#This Row],[item_key]],IsITypeList,Table_ExternalData_15[[#This Row],[IType]],IsDList,Table_ExternalData_15[[#Headers],[25]])</f>
        <v>0</v>
      </c>
      <c r="AD176" s="10">
        <f>SUMIFS(IsQList,IsIList,Table_ExternalData_15[[#This Row],[item_key]],IsITypeList,Table_ExternalData_15[[#This Row],[IType]],IsDList,Table_ExternalData_15[[#Headers],[26]])</f>
        <v>0</v>
      </c>
      <c r="AE176" s="10">
        <f>SUMIFS(IsQList,IsIList,Table_ExternalData_15[[#This Row],[item_key]],IsITypeList,Table_ExternalData_15[[#This Row],[IType]],IsDList,Table_ExternalData_15[[#Headers],[27]])</f>
        <v>0</v>
      </c>
      <c r="AF176" s="10">
        <f>SUMIFS(IsQList,IsIList,Table_ExternalData_15[[#This Row],[item_key]],IsITypeList,Table_ExternalData_15[[#This Row],[IType]],IsDList,Table_ExternalData_15[[#Headers],[28]])</f>
        <v>1</v>
      </c>
      <c r="AG176" s="10">
        <f>SUMIFS(IsQList,IsIList,Table_ExternalData_15[[#This Row],[item_key]],IsITypeList,Table_ExternalData_15[[#This Row],[IType]],IsDList,Table_ExternalData_15[[#Headers],[29]])</f>
        <v>76</v>
      </c>
      <c r="AH176" s="10">
        <f>SUMIFS(IsQList,IsIList,Table_ExternalData_15[[#This Row],[item_key]],IsITypeList,Table_ExternalData_15[[#This Row],[IType]],IsDList,Table_ExternalData_15[[#Headers],[30]])</f>
        <v>0</v>
      </c>
      <c r="AI176" s="10">
        <f>SUMIFS(IsQList,IsIList,Table_ExternalData_15[[#This Row],[item_key]],IsITypeList,Table_ExternalData_15[[#This Row],[IType]],IsDList,Table_ExternalData_15[[#Headers],[31]])</f>
        <v>10</v>
      </c>
      <c r="AJ176" s="10">
        <f>SUM(Table_ExternalData_15[[#This Row],[1]:[31]])</f>
        <v>181</v>
      </c>
    </row>
    <row r="177" spans="1:36">
      <c r="A177" s="1" t="s">
        <v>557</v>
      </c>
      <c r="B177" s="1" t="s">
        <v>754</v>
      </c>
      <c r="C177" s="1" t="s">
        <v>613</v>
      </c>
      <c r="D177" s="11" t="s">
        <v>2046</v>
      </c>
      <c r="E177" s="10">
        <f>SUMIFS(IsQList,IsIList,Table_ExternalData_15[[#This Row],[item_key]],IsITypeList,Table_ExternalData_15[[#This Row],[IType]],IsDList,Table_ExternalData_15[[#Headers],[1]])</f>
        <v>3</v>
      </c>
      <c r="F177" s="10">
        <f>SUMIFS(IsQList,IsIList,Table_ExternalData_15[[#This Row],[item_key]],IsITypeList,Table_ExternalData_15[[#This Row],[IType]],IsDList,Table_ExternalData_15[[#Headers],[2]])</f>
        <v>0</v>
      </c>
      <c r="G177" s="10">
        <f>SUMIFS(IsQList,IsIList,Table_ExternalData_15[[#This Row],[item_key]],IsITypeList,Table_ExternalData_15[[#This Row],[IType]],IsDList,Table_ExternalData_15[[#Headers],[3]])</f>
        <v>0</v>
      </c>
      <c r="H177" s="10">
        <f>SUMIFS(IsQList,IsIList,Table_ExternalData_15[[#This Row],[item_key]],IsITypeList,Table_ExternalData_15[[#This Row],[IType]],IsDList,Table_ExternalData_15[[#Headers],[4]])</f>
        <v>210</v>
      </c>
      <c r="I177" s="10">
        <f>SUMIFS(IsQList,IsIList,Table_ExternalData_15[[#This Row],[item_key]],IsITypeList,Table_ExternalData_15[[#This Row],[IType]],IsDList,Table_ExternalData_15[[#Headers],[5]])</f>
        <v>0</v>
      </c>
      <c r="J177" s="10">
        <f>SUMIFS(IsQList,IsIList,Table_ExternalData_15[[#This Row],[item_key]],IsITypeList,Table_ExternalData_15[[#This Row],[IType]],IsDList,Table_ExternalData_15[[#Headers],[6]])</f>
        <v>69</v>
      </c>
      <c r="K177" s="10">
        <f>SUMIFS(IsQList,IsIList,Table_ExternalData_15[[#This Row],[item_key]],IsITypeList,Table_ExternalData_15[[#This Row],[IType]],IsDList,Table_ExternalData_15[[#Headers],[7]])</f>
        <v>0</v>
      </c>
      <c r="L177" s="10">
        <f>SUMIFS(IsQList,IsIList,Table_ExternalData_15[[#This Row],[item_key]],IsITypeList,Table_ExternalData_15[[#This Row],[IType]],IsDList,Table_ExternalData_15[[#Headers],[8]])</f>
        <v>0</v>
      </c>
      <c r="M177" s="10">
        <f>SUMIFS(IsQList,IsIList,Table_ExternalData_15[[#This Row],[item_key]],IsITypeList,Table_ExternalData_15[[#This Row],[IType]],IsDList,Table_ExternalData_15[[#Headers],[9]])</f>
        <v>0</v>
      </c>
      <c r="N177" s="10">
        <f>SUMIFS(IsQList,IsIList,Table_ExternalData_15[[#This Row],[item_key]],IsITypeList,Table_ExternalData_15[[#This Row],[IType]],IsDList,Table_ExternalData_15[[#Headers],[10]])</f>
        <v>0</v>
      </c>
      <c r="O177" s="10">
        <f>SUMIFS(IsQList,IsIList,Table_ExternalData_15[[#This Row],[item_key]],IsITypeList,Table_ExternalData_15[[#This Row],[IType]],IsDList,Table_ExternalData_15[[#Headers],[11]])</f>
        <v>0</v>
      </c>
      <c r="P177" s="10">
        <f>SUMIFS(IsQList,IsIList,Table_ExternalData_15[[#This Row],[item_key]],IsITypeList,Table_ExternalData_15[[#This Row],[IType]],IsDList,Table_ExternalData_15[[#Headers],[12]])</f>
        <v>0</v>
      </c>
      <c r="Q177" s="10">
        <f>SUMIFS(IsQList,IsIList,Table_ExternalData_15[[#This Row],[item_key]],IsITypeList,Table_ExternalData_15[[#This Row],[IType]],IsDList,Table_ExternalData_15[[#Headers],[13]])</f>
        <v>0</v>
      </c>
      <c r="R177" s="10">
        <f>SUMIFS(IsQList,IsIList,Table_ExternalData_15[[#This Row],[item_key]],IsITypeList,Table_ExternalData_15[[#This Row],[IType]],IsDList,Table_ExternalData_15[[#Headers],[14]])</f>
        <v>0</v>
      </c>
      <c r="S177" s="10">
        <f>SUMIFS(IsQList,IsIList,Table_ExternalData_15[[#This Row],[item_key]],IsITypeList,Table_ExternalData_15[[#This Row],[IType]],IsDList,Table_ExternalData_15[[#Headers],[15]])</f>
        <v>0</v>
      </c>
      <c r="T177" s="10">
        <f>SUMIFS(IsQList,IsIList,Table_ExternalData_15[[#This Row],[item_key]],IsITypeList,Table_ExternalData_15[[#This Row],[IType]],IsDList,Table_ExternalData_15[[#Headers],[16]])</f>
        <v>0</v>
      </c>
      <c r="U177" s="10">
        <f>SUMIFS(IsQList,IsIList,Table_ExternalData_15[[#This Row],[item_key]],IsITypeList,Table_ExternalData_15[[#This Row],[IType]],IsDList,Table_ExternalData_15[[#Headers],[17]])</f>
        <v>0</v>
      </c>
      <c r="V177" s="10">
        <f>SUMIFS(IsQList,IsIList,Table_ExternalData_15[[#This Row],[item_key]],IsITypeList,Table_ExternalData_15[[#This Row],[IType]],IsDList,Table_ExternalData_15[[#Headers],[18]])</f>
        <v>0</v>
      </c>
      <c r="W177" s="10">
        <f>SUMIFS(IsQList,IsIList,Table_ExternalData_15[[#This Row],[item_key]],IsITypeList,Table_ExternalData_15[[#This Row],[IType]],IsDList,Table_ExternalData_15[[#Headers],[19]])</f>
        <v>0</v>
      </c>
      <c r="X177" s="10">
        <f>SUMIFS(IsQList,IsIList,Table_ExternalData_15[[#This Row],[item_key]],IsITypeList,Table_ExternalData_15[[#This Row],[IType]],IsDList,Table_ExternalData_15[[#Headers],[20]])</f>
        <v>0</v>
      </c>
      <c r="Y177" s="10">
        <f>SUMIFS(IsQList,IsIList,Table_ExternalData_15[[#This Row],[item_key]],IsITypeList,Table_ExternalData_15[[#This Row],[IType]],IsDList,Table_ExternalData_15[[#Headers],[21]])</f>
        <v>0</v>
      </c>
      <c r="Z177" s="10">
        <f>SUMIFS(IsQList,IsIList,Table_ExternalData_15[[#This Row],[item_key]],IsITypeList,Table_ExternalData_15[[#This Row],[IType]],IsDList,Table_ExternalData_15[[#Headers],[22]])</f>
        <v>0</v>
      </c>
      <c r="AA177" s="10">
        <f>SUMIFS(IsQList,IsIList,Table_ExternalData_15[[#This Row],[item_key]],IsITypeList,Table_ExternalData_15[[#This Row],[IType]],IsDList,Table_ExternalData_15[[#Headers],[23]])</f>
        <v>0</v>
      </c>
      <c r="AB177" s="10">
        <f>SUMIFS(IsQList,IsIList,Table_ExternalData_15[[#This Row],[item_key]],IsITypeList,Table_ExternalData_15[[#This Row],[IType]],IsDList,Table_ExternalData_15[[#Headers],[24]])</f>
        <v>0</v>
      </c>
      <c r="AC177" s="10">
        <f>SUMIFS(IsQList,IsIList,Table_ExternalData_15[[#This Row],[item_key]],IsITypeList,Table_ExternalData_15[[#This Row],[IType]],IsDList,Table_ExternalData_15[[#Headers],[25]])</f>
        <v>0</v>
      </c>
      <c r="AD177" s="10">
        <f>SUMIFS(IsQList,IsIList,Table_ExternalData_15[[#This Row],[item_key]],IsITypeList,Table_ExternalData_15[[#This Row],[IType]],IsDList,Table_ExternalData_15[[#Headers],[26]])</f>
        <v>0</v>
      </c>
      <c r="AE177" s="10">
        <f>SUMIFS(IsQList,IsIList,Table_ExternalData_15[[#This Row],[item_key]],IsITypeList,Table_ExternalData_15[[#This Row],[IType]],IsDList,Table_ExternalData_15[[#Headers],[27]])</f>
        <v>0</v>
      </c>
      <c r="AF177" s="10">
        <f>SUMIFS(IsQList,IsIList,Table_ExternalData_15[[#This Row],[item_key]],IsITypeList,Table_ExternalData_15[[#This Row],[IType]],IsDList,Table_ExternalData_15[[#Headers],[28]])</f>
        <v>3</v>
      </c>
      <c r="AG177" s="10">
        <f>SUMIFS(IsQList,IsIList,Table_ExternalData_15[[#This Row],[item_key]],IsITypeList,Table_ExternalData_15[[#This Row],[IType]],IsDList,Table_ExternalData_15[[#Headers],[29]])</f>
        <v>228</v>
      </c>
      <c r="AH177" s="10">
        <f>SUMIFS(IsQList,IsIList,Table_ExternalData_15[[#This Row],[item_key]],IsITypeList,Table_ExternalData_15[[#This Row],[IType]],IsDList,Table_ExternalData_15[[#Headers],[30]])</f>
        <v>0</v>
      </c>
      <c r="AI177" s="10">
        <f>SUMIFS(IsQList,IsIList,Table_ExternalData_15[[#This Row],[item_key]],IsITypeList,Table_ExternalData_15[[#This Row],[IType]],IsDList,Table_ExternalData_15[[#Headers],[31]])</f>
        <v>30</v>
      </c>
      <c r="AJ177" s="10">
        <f>SUM(Table_ExternalData_15[[#This Row],[1]:[31]])</f>
        <v>543</v>
      </c>
    </row>
    <row r="178" spans="1:36">
      <c r="A178" s="1" t="s">
        <v>2113</v>
      </c>
      <c r="B178" s="1" t="s">
        <v>2493</v>
      </c>
      <c r="C178" s="1" t="s">
        <v>613</v>
      </c>
      <c r="D178" s="11" t="s">
        <v>2046</v>
      </c>
      <c r="E178" s="10">
        <f>SUMIFS(IsQList,IsIList,Table_ExternalData_15[[#This Row],[item_key]],IsITypeList,Table_ExternalData_15[[#This Row],[IType]],IsDList,Table_ExternalData_15[[#Headers],[1]])</f>
        <v>1</v>
      </c>
      <c r="F178" s="10">
        <f>SUMIFS(IsQList,IsIList,Table_ExternalData_15[[#This Row],[item_key]],IsITypeList,Table_ExternalData_15[[#This Row],[IType]],IsDList,Table_ExternalData_15[[#Headers],[2]])</f>
        <v>0</v>
      </c>
      <c r="G178" s="10">
        <f>SUMIFS(IsQList,IsIList,Table_ExternalData_15[[#This Row],[item_key]],IsITypeList,Table_ExternalData_15[[#This Row],[IType]],IsDList,Table_ExternalData_15[[#Headers],[3]])</f>
        <v>0</v>
      </c>
      <c r="H178" s="10">
        <f>SUMIFS(IsQList,IsIList,Table_ExternalData_15[[#This Row],[item_key]],IsITypeList,Table_ExternalData_15[[#This Row],[IType]],IsDList,Table_ExternalData_15[[#Headers],[4]])</f>
        <v>70</v>
      </c>
      <c r="I178" s="10">
        <f>SUMIFS(IsQList,IsIList,Table_ExternalData_15[[#This Row],[item_key]],IsITypeList,Table_ExternalData_15[[#This Row],[IType]],IsDList,Table_ExternalData_15[[#Headers],[5]])</f>
        <v>0</v>
      </c>
      <c r="J178" s="10">
        <f>SUMIFS(IsQList,IsIList,Table_ExternalData_15[[#This Row],[item_key]],IsITypeList,Table_ExternalData_15[[#This Row],[IType]],IsDList,Table_ExternalData_15[[#Headers],[6]])</f>
        <v>23</v>
      </c>
      <c r="K178" s="10">
        <f>SUMIFS(IsQList,IsIList,Table_ExternalData_15[[#This Row],[item_key]],IsITypeList,Table_ExternalData_15[[#This Row],[IType]],IsDList,Table_ExternalData_15[[#Headers],[7]])</f>
        <v>0</v>
      </c>
      <c r="L178" s="10">
        <f>SUMIFS(IsQList,IsIList,Table_ExternalData_15[[#This Row],[item_key]],IsITypeList,Table_ExternalData_15[[#This Row],[IType]],IsDList,Table_ExternalData_15[[#Headers],[8]])</f>
        <v>0</v>
      </c>
      <c r="M178" s="10">
        <f>SUMIFS(IsQList,IsIList,Table_ExternalData_15[[#This Row],[item_key]],IsITypeList,Table_ExternalData_15[[#This Row],[IType]],IsDList,Table_ExternalData_15[[#Headers],[9]])</f>
        <v>0</v>
      </c>
      <c r="N178" s="10">
        <f>SUMIFS(IsQList,IsIList,Table_ExternalData_15[[#This Row],[item_key]],IsITypeList,Table_ExternalData_15[[#This Row],[IType]],IsDList,Table_ExternalData_15[[#Headers],[10]])</f>
        <v>0</v>
      </c>
      <c r="O178" s="10">
        <f>SUMIFS(IsQList,IsIList,Table_ExternalData_15[[#This Row],[item_key]],IsITypeList,Table_ExternalData_15[[#This Row],[IType]],IsDList,Table_ExternalData_15[[#Headers],[11]])</f>
        <v>0</v>
      </c>
      <c r="P178" s="10">
        <f>SUMIFS(IsQList,IsIList,Table_ExternalData_15[[#This Row],[item_key]],IsITypeList,Table_ExternalData_15[[#This Row],[IType]],IsDList,Table_ExternalData_15[[#Headers],[12]])</f>
        <v>0</v>
      </c>
      <c r="Q178" s="10">
        <f>SUMIFS(IsQList,IsIList,Table_ExternalData_15[[#This Row],[item_key]],IsITypeList,Table_ExternalData_15[[#This Row],[IType]],IsDList,Table_ExternalData_15[[#Headers],[13]])</f>
        <v>0</v>
      </c>
      <c r="R178" s="10">
        <f>SUMIFS(IsQList,IsIList,Table_ExternalData_15[[#This Row],[item_key]],IsITypeList,Table_ExternalData_15[[#This Row],[IType]],IsDList,Table_ExternalData_15[[#Headers],[14]])</f>
        <v>0</v>
      </c>
      <c r="S178" s="10">
        <f>SUMIFS(IsQList,IsIList,Table_ExternalData_15[[#This Row],[item_key]],IsITypeList,Table_ExternalData_15[[#This Row],[IType]],IsDList,Table_ExternalData_15[[#Headers],[15]])</f>
        <v>0</v>
      </c>
      <c r="T178" s="10">
        <f>SUMIFS(IsQList,IsIList,Table_ExternalData_15[[#This Row],[item_key]],IsITypeList,Table_ExternalData_15[[#This Row],[IType]],IsDList,Table_ExternalData_15[[#Headers],[16]])</f>
        <v>0</v>
      </c>
      <c r="U178" s="10">
        <f>SUMIFS(IsQList,IsIList,Table_ExternalData_15[[#This Row],[item_key]],IsITypeList,Table_ExternalData_15[[#This Row],[IType]],IsDList,Table_ExternalData_15[[#Headers],[17]])</f>
        <v>0</v>
      </c>
      <c r="V178" s="10">
        <f>SUMIFS(IsQList,IsIList,Table_ExternalData_15[[#This Row],[item_key]],IsITypeList,Table_ExternalData_15[[#This Row],[IType]],IsDList,Table_ExternalData_15[[#Headers],[18]])</f>
        <v>0</v>
      </c>
      <c r="W178" s="10">
        <f>SUMIFS(IsQList,IsIList,Table_ExternalData_15[[#This Row],[item_key]],IsITypeList,Table_ExternalData_15[[#This Row],[IType]],IsDList,Table_ExternalData_15[[#Headers],[19]])</f>
        <v>0</v>
      </c>
      <c r="X178" s="10">
        <f>SUMIFS(IsQList,IsIList,Table_ExternalData_15[[#This Row],[item_key]],IsITypeList,Table_ExternalData_15[[#This Row],[IType]],IsDList,Table_ExternalData_15[[#Headers],[20]])</f>
        <v>0</v>
      </c>
      <c r="Y178" s="10">
        <f>SUMIFS(IsQList,IsIList,Table_ExternalData_15[[#This Row],[item_key]],IsITypeList,Table_ExternalData_15[[#This Row],[IType]],IsDList,Table_ExternalData_15[[#Headers],[21]])</f>
        <v>0</v>
      </c>
      <c r="Z178" s="10">
        <f>SUMIFS(IsQList,IsIList,Table_ExternalData_15[[#This Row],[item_key]],IsITypeList,Table_ExternalData_15[[#This Row],[IType]],IsDList,Table_ExternalData_15[[#Headers],[22]])</f>
        <v>0</v>
      </c>
      <c r="AA178" s="10">
        <f>SUMIFS(IsQList,IsIList,Table_ExternalData_15[[#This Row],[item_key]],IsITypeList,Table_ExternalData_15[[#This Row],[IType]],IsDList,Table_ExternalData_15[[#Headers],[23]])</f>
        <v>0</v>
      </c>
      <c r="AB178" s="10">
        <f>SUMIFS(IsQList,IsIList,Table_ExternalData_15[[#This Row],[item_key]],IsITypeList,Table_ExternalData_15[[#This Row],[IType]],IsDList,Table_ExternalData_15[[#Headers],[24]])</f>
        <v>0</v>
      </c>
      <c r="AC178" s="10">
        <f>SUMIFS(IsQList,IsIList,Table_ExternalData_15[[#This Row],[item_key]],IsITypeList,Table_ExternalData_15[[#This Row],[IType]],IsDList,Table_ExternalData_15[[#Headers],[25]])</f>
        <v>0</v>
      </c>
      <c r="AD178" s="10">
        <f>SUMIFS(IsQList,IsIList,Table_ExternalData_15[[#This Row],[item_key]],IsITypeList,Table_ExternalData_15[[#This Row],[IType]],IsDList,Table_ExternalData_15[[#Headers],[26]])</f>
        <v>0</v>
      </c>
      <c r="AE178" s="10">
        <f>SUMIFS(IsQList,IsIList,Table_ExternalData_15[[#This Row],[item_key]],IsITypeList,Table_ExternalData_15[[#This Row],[IType]],IsDList,Table_ExternalData_15[[#Headers],[27]])</f>
        <v>0</v>
      </c>
      <c r="AF178" s="10">
        <f>SUMIFS(IsQList,IsIList,Table_ExternalData_15[[#This Row],[item_key]],IsITypeList,Table_ExternalData_15[[#This Row],[IType]],IsDList,Table_ExternalData_15[[#Headers],[28]])</f>
        <v>1</v>
      </c>
      <c r="AG178" s="10">
        <f>SUMIFS(IsQList,IsIList,Table_ExternalData_15[[#This Row],[item_key]],IsITypeList,Table_ExternalData_15[[#This Row],[IType]],IsDList,Table_ExternalData_15[[#Headers],[29]])</f>
        <v>76</v>
      </c>
      <c r="AH178" s="10">
        <f>SUMIFS(IsQList,IsIList,Table_ExternalData_15[[#This Row],[item_key]],IsITypeList,Table_ExternalData_15[[#This Row],[IType]],IsDList,Table_ExternalData_15[[#Headers],[30]])</f>
        <v>0</v>
      </c>
      <c r="AI178" s="10">
        <f>SUMIFS(IsQList,IsIList,Table_ExternalData_15[[#This Row],[item_key]],IsITypeList,Table_ExternalData_15[[#This Row],[IType]],IsDList,Table_ExternalData_15[[#Headers],[31]])</f>
        <v>10</v>
      </c>
      <c r="AJ178" s="10">
        <f>SUM(Table_ExternalData_15[[#This Row],[1]:[31]])</f>
        <v>181</v>
      </c>
    </row>
    <row r="179" spans="1:36">
      <c r="A179" s="1" t="s">
        <v>2114</v>
      </c>
      <c r="B179" s="1" t="s">
        <v>2494</v>
      </c>
      <c r="C179" s="1" t="s">
        <v>2495</v>
      </c>
      <c r="D179" s="11" t="s">
        <v>2046</v>
      </c>
      <c r="E179" s="10">
        <f>SUMIFS(IsQList,IsIList,Table_ExternalData_15[[#This Row],[item_key]],IsITypeList,Table_ExternalData_15[[#This Row],[IType]],IsDList,Table_ExternalData_15[[#Headers],[1]])</f>
        <v>2</v>
      </c>
      <c r="F179" s="10">
        <f>SUMIFS(IsQList,IsIList,Table_ExternalData_15[[#This Row],[item_key]],IsITypeList,Table_ExternalData_15[[#This Row],[IType]],IsDList,Table_ExternalData_15[[#Headers],[2]])</f>
        <v>0</v>
      </c>
      <c r="G179" s="10">
        <f>SUMIFS(IsQList,IsIList,Table_ExternalData_15[[#This Row],[item_key]],IsITypeList,Table_ExternalData_15[[#This Row],[IType]],IsDList,Table_ExternalData_15[[#Headers],[3]])</f>
        <v>0</v>
      </c>
      <c r="H179" s="10">
        <f>SUMIFS(IsQList,IsIList,Table_ExternalData_15[[#This Row],[item_key]],IsITypeList,Table_ExternalData_15[[#This Row],[IType]],IsDList,Table_ExternalData_15[[#Headers],[4]])</f>
        <v>140</v>
      </c>
      <c r="I179" s="10">
        <f>SUMIFS(IsQList,IsIList,Table_ExternalData_15[[#This Row],[item_key]],IsITypeList,Table_ExternalData_15[[#This Row],[IType]],IsDList,Table_ExternalData_15[[#Headers],[5]])</f>
        <v>0</v>
      </c>
      <c r="J179" s="10">
        <f>SUMIFS(IsQList,IsIList,Table_ExternalData_15[[#This Row],[item_key]],IsITypeList,Table_ExternalData_15[[#This Row],[IType]],IsDList,Table_ExternalData_15[[#Headers],[6]])</f>
        <v>46</v>
      </c>
      <c r="K179" s="10">
        <f>SUMIFS(IsQList,IsIList,Table_ExternalData_15[[#This Row],[item_key]],IsITypeList,Table_ExternalData_15[[#This Row],[IType]],IsDList,Table_ExternalData_15[[#Headers],[7]])</f>
        <v>0</v>
      </c>
      <c r="L179" s="10">
        <f>SUMIFS(IsQList,IsIList,Table_ExternalData_15[[#This Row],[item_key]],IsITypeList,Table_ExternalData_15[[#This Row],[IType]],IsDList,Table_ExternalData_15[[#Headers],[8]])</f>
        <v>0</v>
      </c>
      <c r="M179" s="10">
        <f>SUMIFS(IsQList,IsIList,Table_ExternalData_15[[#This Row],[item_key]],IsITypeList,Table_ExternalData_15[[#This Row],[IType]],IsDList,Table_ExternalData_15[[#Headers],[9]])</f>
        <v>0</v>
      </c>
      <c r="N179" s="10">
        <f>SUMIFS(IsQList,IsIList,Table_ExternalData_15[[#This Row],[item_key]],IsITypeList,Table_ExternalData_15[[#This Row],[IType]],IsDList,Table_ExternalData_15[[#Headers],[10]])</f>
        <v>0</v>
      </c>
      <c r="O179" s="10">
        <f>SUMIFS(IsQList,IsIList,Table_ExternalData_15[[#This Row],[item_key]],IsITypeList,Table_ExternalData_15[[#This Row],[IType]],IsDList,Table_ExternalData_15[[#Headers],[11]])</f>
        <v>0</v>
      </c>
      <c r="P179" s="10">
        <f>SUMIFS(IsQList,IsIList,Table_ExternalData_15[[#This Row],[item_key]],IsITypeList,Table_ExternalData_15[[#This Row],[IType]],IsDList,Table_ExternalData_15[[#Headers],[12]])</f>
        <v>0</v>
      </c>
      <c r="Q179" s="10">
        <f>SUMIFS(IsQList,IsIList,Table_ExternalData_15[[#This Row],[item_key]],IsITypeList,Table_ExternalData_15[[#This Row],[IType]],IsDList,Table_ExternalData_15[[#Headers],[13]])</f>
        <v>0</v>
      </c>
      <c r="R179" s="10">
        <f>SUMIFS(IsQList,IsIList,Table_ExternalData_15[[#This Row],[item_key]],IsITypeList,Table_ExternalData_15[[#This Row],[IType]],IsDList,Table_ExternalData_15[[#Headers],[14]])</f>
        <v>0</v>
      </c>
      <c r="S179" s="10">
        <f>SUMIFS(IsQList,IsIList,Table_ExternalData_15[[#This Row],[item_key]],IsITypeList,Table_ExternalData_15[[#This Row],[IType]],IsDList,Table_ExternalData_15[[#Headers],[15]])</f>
        <v>0</v>
      </c>
      <c r="T179" s="10">
        <f>SUMIFS(IsQList,IsIList,Table_ExternalData_15[[#This Row],[item_key]],IsITypeList,Table_ExternalData_15[[#This Row],[IType]],IsDList,Table_ExternalData_15[[#Headers],[16]])</f>
        <v>0</v>
      </c>
      <c r="U179" s="10">
        <f>SUMIFS(IsQList,IsIList,Table_ExternalData_15[[#This Row],[item_key]],IsITypeList,Table_ExternalData_15[[#This Row],[IType]],IsDList,Table_ExternalData_15[[#Headers],[17]])</f>
        <v>0</v>
      </c>
      <c r="V179" s="10">
        <f>SUMIFS(IsQList,IsIList,Table_ExternalData_15[[#This Row],[item_key]],IsITypeList,Table_ExternalData_15[[#This Row],[IType]],IsDList,Table_ExternalData_15[[#Headers],[18]])</f>
        <v>0</v>
      </c>
      <c r="W179" s="10">
        <f>SUMIFS(IsQList,IsIList,Table_ExternalData_15[[#This Row],[item_key]],IsITypeList,Table_ExternalData_15[[#This Row],[IType]],IsDList,Table_ExternalData_15[[#Headers],[19]])</f>
        <v>0</v>
      </c>
      <c r="X179" s="10">
        <f>SUMIFS(IsQList,IsIList,Table_ExternalData_15[[#This Row],[item_key]],IsITypeList,Table_ExternalData_15[[#This Row],[IType]],IsDList,Table_ExternalData_15[[#Headers],[20]])</f>
        <v>0</v>
      </c>
      <c r="Y179" s="10">
        <f>SUMIFS(IsQList,IsIList,Table_ExternalData_15[[#This Row],[item_key]],IsITypeList,Table_ExternalData_15[[#This Row],[IType]],IsDList,Table_ExternalData_15[[#Headers],[21]])</f>
        <v>0</v>
      </c>
      <c r="Z179" s="10">
        <f>SUMIFS(IsQList,IsIList,Table_ExternalData_15[[#This Row],[item_key]],IsITypeList,Table_ExternalData_15[[#This Row],[IType]],IsDList,Table_ExternalData_15[[#Headers],[22]])</f>
        <v>0</v>
      </c>
      <c r="AA179" s="10">
        <f>SUMIFS(IsQList,IsIList,Table_ExternalData_15[[#This Row],[item_key]],IsITypeList,Table_ExternalData_15[[#This Row],[IType]],IsDList,Table_ExternalData_15[[#Headers],[23]])</f>
        <v>0</v>
      </c>
      <c r="AB179" s="10">
        <f>SUMIFS(IsQList,IsIList,Table_ExternalData_15[[#This Row],[item_key]],IsITypeList,Table_ExternalData_15[[#This Row],[IType]],IsDList,Table_ExternalData_15[[#Headers],[24]])</f>
        <v>0</v>
      </c>
      <c r="AC179" s="10">
        <f>SUMIFS(IsQList,IsIList,Table_ExternalData_15[[#This Row],[item_key]],IsITypeList,Table_ExternalData_15[[#This Row],[IType]],IsDList,Table_ExternalData_15[[#Headers],[25]])</f>
        <v>0</v>
      </c>
      <c r="AD179" s="10">
        <f>SUMIFS(IsQList,IsIList,Table_ExternalData_15[[#This Row],[item_key]],IsITypeList,Table_ExternalData_15[[#This Row],[IType]],IsDList,Table_ExternalData_15[[#Headers],[26]])</f>
        <v>0</v>
      </c>
      <c r="AE179" s="10">
        <f>SUMIFS(IsQList,IsIList,Table_ExternalData_15[[#This Row],[item_key]],IsITypeList,Table_ExternalData_15[[#This Row],[IType]],IsDList,Table_ExternalData_15[[#Headers],[27]])</f>
        <v>0</v>
      </c>
      <c r="AF179" s="10">
        <f>SUMIFS(IsQList,IsIList,Table_ExternalData_15[[#This Row],[item_key]],IsITypeList,Table_ExternalData_15[[#This Row],[IType]],IsDList,Table_ExternalData_15[[#Headers],[28]])</f>
        <v>2</v>
      </c>
      <c r="AG179" s="10">
        <f>SUMIFS(IsQList,IsIList,Table_ExternalData_15[[#This Row],[item_key]],IsITypeList,Table_ExternalData_15[[#This Row],[IType]],IsDList,Table_ExternalData_15[[#Headers],[29]])</f>
        <v>152</v>
      </c>
      <c r="AH179" s="10">
        <f>SUMIFS(IsQList,IsIList,Table_ExternalData_15[[#This Row],[item_key]],IsITypeList,Table_ExternalData_15[[#This Row],[IType]],IsDList,Table_ExternalData_15[[#Headers],[30]])</f>
        <v>0</v>
      </c>
      <c r="AI179" s="10">
        <f>SUMIFS(IsQList,IsIList,Table_ExternalData_15[[#This Row],[item_key]],IsITypeList,Table_ExternalData_15[[#This Row],[IType]],IsDList,Table_ExternalData_15[[#Headers],[31]])</f>
        <v>20</v>
      </c>
      <c r="AJ179" s="10">
        <f>SUM(Table_ExternalData_15[[#This Row],[1]:[31]])</f>
        <v>362</v>
      </c>
    </row>
    <row r="180" spans="1:36">
      <c r="A180" s="1" t="s">
        <v>2115</v>
      </c>
      <c r="B180" s="1" t="s">
        <v>2496</v>
      </c>
      <c r="C180" s="1" t="s">
        <v>2497</v>
      </c>
      <c r="D180" s="11" t="s">
        <v>2046</v>
      </c>
      <c r="E180" s="10">
        <f>SUMIFS(IsQList,IsIList,Table_ExternalData_15[[#This Row],[item_key]],IsITypeList,Table_ExternalData_15[[#This Row],[IType]],IsDList,Table_ExternalData_15[[#Headers],[1]])</f>
        <v>2</v>
      </c>
      <c r="F180" s="10">
        <f>SUMIFS(IsQList,IsIList,Table_ExternalData_15[[#This Row],[item_key]],IsITypeList,Table_ExternalData_15[[#This Row],[IType]],IsDList,Table_ExternalData_15[[#Headers],[2]])</f>
        <v>0</v>
      </c>
      <c r="G180" s="10">
        <f>SUMIFS(IsQList,IsIList,Table_ExternalData_15[[#This Row],[item_key]],IsITypeList,Table_ExternalData_15[[#This Row],[IType]],IsDList,Table_ExternalData_15[[#Headers],[3]])</f>
        <v>0</v>
      </c>
      <c r="H180" s="10">
        <f>SUMIFS(IsQList,IsIList,Table_ExternalData_15[[#This Row],[item_key]],IsITypeList,Table_ExternalData_15[[#This Row],[IType]],IsDList,Table_ExternalData_15[[#Headers],[4]])</f>
        <v>140</v>
      </c>
      <c r="I180" s="10">
        <f>SUMIFS(IsQList,IsIList,Table_ExternalData_15[[#This Row],[item_key]],IsITypeList,Table_ExternalData_15[[#This Row],[IType]],IsDList,Table_ExternalData_15[[#Headers],[5]])</f>
        <v>0</v>
      </c>
      <c r="J180" s="10">
        <f>SUMIFS(IsQList,IsIList,Table_ExternalData_15[[#This Row],[item_key]],IsITypeList,Table_ExternalData_15[[#This Row],[IType]],IsDList,Table_ExternalData_15[[#Headers],[6]])</f>
        <v>46</v>
      </c>
      <c r="K180" s="10">
        <f>SUMIFS(IsQList,IsIList,Table_ExternalData_15[[#This Row],[item_key]],IsITypeList,Table_ExternalData_15[[#This Row],[IType]],IsDList,Table_ExternalData_15[[#Headers],[7]])</f>
        <v>0</v>
      </c>
      <c r="L180" s="10">
        <f>SUMIFS(IsQList,IsIList,Table_ExternalData_15[[#This Row],[item_key]],IsITypeList,Table_ExternalData_15[[#This Row],[IType]],IsDList,Table_ExternalData_15[[#Headers],[8]])</f>
        <v>0</v>
      </c>
      <c r="M180" s="10">
        <f>SUMIFS(IsQList,IsIList,Table_ExternalData_15[[#This Row],[item_key]],IsITypeList,Table_ExternalData_15[[#This Row],[IType]],IsDList,Table_ExternalData_15[[#Headers],[9]])</f>
        <v>0</v>
      </c>
      <c r="N180" s="10">
        <f>SUMIFS(IsQList,IsIList,Table_ExternalData_15[[#This Row],[item_key]],IsITypeList,Table_ExternalData_15[[#This Row],[IType]],IsDList,Table_ExternalData_15[[#Headers],[10]])</f>
        <v>0</v>
      </c>
      <c r="O180" s="10">
        <f>SUMIFS(IsQList,IsIList,Table_ExternalData_15[[#This Row],[item_key]],IsITypeList,Table_ExternalData_15[[#This Row],[IType]],IsDList,Table_ExternalData_15[[#Headers],[11]])</f>
        <v>0</v>
      </c>
      <c r="P180" s="10">
        <f>SUMIFS(IsQList,IsIList,Table_ExternalData_15[[#This Row],[item_key]],IsITypeList,Table_ExternalData_15[[#This Row],[IType]],IsDList,Table_ExternalData_15[[#Headers],[12]])</f>
        <v>0</v>
      </c>
      <c r="Q180" s="10">
        <f>SUMIFS(IsQList,IsIList,Table_ExternalData_15[[#This Row],[item_key]],IsITypeList,Table_ExternalData_15[[#This Row],[IType]],IsDList,Table_ExternalData_15[[#Headers],[13]])</f>
        <v>0</v>
      </c>
      <c r="R180" s="10">
        <f>SUMIFS(IsQList,IsIList,Table_ExternalData_15[[#This Row],[item_key]],IsITypeList,Table_ExternalData_15[[#This Row],[IType]],IsDList,Table_ExternalData_15[[#Headers],[14]])</f>
        <v>0</v>
      </c>
      <c r="S180" s="10">
        <f>SUMIFS(IsQList,IsIList,Table_ExternalData_15[[#This Row],[item_key]],IsITypeList,Table_ExternalData_15[[#This Row],[IType]],IsDList,Table_ExternalData_15[[#Headers],[15]])</f>
        <v>0</v>
      </c>
      <c r="T180" s="10">
        <f>SUMIFS(IsQList,IsIList,Table_ExternalData_15[[#This Row],[item_key]],IsITypeList,Table_ExternalData_15[[#This Row],[IType]],IsDList,Table_ExternalData_15[[#Headers],[16]])</f>
        <v>0</v>
      </c>
      <c r="U180" s="10">
        <f>SUMIFS(IsQList,IsIList,Table_ExternalData_15[[#This Row],[item_key]],IsITypeList,Table_ExternalData_15[[#This Row],[IType]],IsDList,Table_ExternalData_15[[#Headers],[17]])</f>
        <v>0</v>
      </c>
      <c r="V180" s="10">
        <f>SUMIFS(IsQList,IsIList,Table_ExternalData_15[[#This Row],[item_key]],IsITypeList,Table_ExternalData_15[[#This Row],[IType]],IsDList,Table_ExternalData_15[[#Headers],[18]])</f>
        <v>0</v>
      </c>
      <c r="W180" s="10">
        <f>SUMIFS(IsQList,IsIList,Table_ExternalData_15[[#This Row],[item_key]],IsITypeList,Table_ExternalData_15[[#This Row],[IType]],IsDList,Table_ExternalData_15[[#Headers],[19]])</f>
        <v>0</v>
      </c>
      <c r="X180" s="10">
        <f>SUMIFS(IsQList,IsIList,Table_ExternalData_15[[#This Row],[item_key]],IsITypeList,Table_ExternalData_15[[#This Row],[IType]],IsDList,Table_ExternalData_15[[#Headers],[20]])</f>
        <v>0</v>
      </c>
      <c r="Y180" s="10">
        <f>SUMIFS(IsQList,IsIList,Table_ExternalData_15[[#This Row],[item_key]],IsITypeList,Table_ExternalData_15[[#This Row],[IType]],IsDList,Table_ExternalData_15[[#Headers],[21]])</f>
        <v>0</v>
      </c>
      <c r="Z180" s="10">
        <f>SUMIFS(IsQList,IsIList,Table_ExternalData_15[[#This Row],[item_key]],IsITypeList,Table_ExternalData_15[[#This Row],[IType]],IsDList,Table_ExternalData_15[[#Headers],[22]])</f>
        <v>0</v>
      </c>
      <c r="AA180" s="10">
        <f>SUMIFS(IsQList,IsIList,Table_ExternalData_15[[#This Row],[item_key]],IsITypeList,Table_ExternalData_15[[#This Row],[IType]],IsDList,Table_ExternalData_15[[#Headers],[23]])</f>
        <v>0</v>
      </c>
      <c r="AB180" s="10">
        <f>SUMIFS(IsQList,IsIList,Table_ExternalData_15[[#This Row],[item_key]],IsITypeList,Table_ExternalData_15[[#This Row],[IType]],IsDList,Table_ExternalData_15[[#Headers],[24]])</f>
        <v>0</v>
      </c>
      <c r="AC180" s="10">
        <f>SUMIFS(IsQList,IsIList,Table_ExternalData_15[[#This Row],[item_key]],IsITypeList,Table_ExternalData_15[[#This Row],[IType]],IsDList,Table_ExternalData_15[[#Headers],[25]])</f>
        <v>0</v>
      </c>
      <c r="AD180" s="10">
        <f>SUMIFS(IsQList,IsIList,Table_ExternalData_15[[#This Row],[item_key]],IsITypeList,Table_ExternalData_15[[#This Row],[IType]],IsDList,Table_ExternalData_15[[#Headers],[26]])</f>
        <v>0</v>
      </c>
      <c r="AE180" s="10">
        <f>SUMIFS(IsQList,IsIList,Table_ExternalData_15[[#This Row],[item_key]],IsITypeList,Table_ExternalData_15[[#This Row],[IType]],IsDList,Table_ExternalData_15[[#Headers],[27]])</f>
        <v>0</v>
      </c>
      <c r="AF180" s="10">
        <f>SUMIFS(IsQList,IsIList,Table_ExternalData_15[[#This Row],[item_key]],IsITypeList,Table_ExternalData_15[[#This Row],[IType]],IsDList,Table_ExternalData_15[[#Headers],[28]])</f>
        <v>2</v>
      </c>
      <c r="AG180" s="10">
        <f>SUMIFS(IsQList,IsIList,Table_ExternalData_15[[#This Row],[item_key]],IsITypeList,Table_ExternalData_15[[#This Row],[IType]],IsDList,Table_ExternalData_15[[#Headers],[29]])</f>
        <v>152</v>
      </c>
      <c r="AH180" s="10">
        <f>SUMIFS(IsQList,IsIList,Table_ExternalData_15[[#This Row],[item_key]],IsITypeList,Table_ExternalData_15[[#This Row],[IType]],IsDList,Table_ExternalData_15[[#Headers],[30]])</f>
        <v>0</v>
      </c>
      <c r="AI180" s="10">
        <f>SUMIFS(IsQList,IsIList,Table_ExternalData_15[[#This Row],[item_key]],IsITypeList,Table_ExternalData_15[[#This Row],[IType]],IsDList,Table_ExternalData_15[[#Headers],[31]])</f>
        <v>20</v>
      </c>
      <c r="AJ180" s="10">
        <f>SUM(Table_ExternalData_15[[#This Row],[1]:[31]])</f>
        <v>362</v>
      </c>
    </row>
    <row r="181" spans="1:36">
      <c r="A181" s="1" t="s">
        <v>2116</v>
      </c>
      <c r="B181" s="1" t="s">
        <v>2498</v>
      </c>
      <c r="C181" s="1" t="s">
        <v>2499</v>
      </c>
      <c r="D181" s="11" t="s">
        <v>2046</v>
      </c>
      <c r="E181" s="10">
        <f>SUMIFS(IsQList,IsIList,Table_ExternalData_15[[#This Row],[item_key]],IsITypeList,Table_ExternalData_15[[#This Row],[IType]],IsDList,Table_ExternalData_15[[#Headers],[1]])</f>
        <v>1</v>
      </c>
      <c r="F181" s="10">
        <f>SUMIFS(IsQList,IsIList,Table_ExternalData_15[[#This Row],[item_key]],IsITypeList,Table_ExternalData_15[[#This Row],[IType]],IsDList,Table_ExternalData_15[[#Headers],[2]])</f>
        <v>0</v>
      </c>
      <c r="G181" s="10">
        <f>SUMIFS(IsQList,IsIList,Table_ExternalData_15[[#This Row],[item_key]],IsITypeList,Table_ExternalData_15[[#This Row],[IType]],IsDList,Table_ExternalData_15[[#Headers],[3]])</f>
        <v>0</v>
      </c>
      <c r="H181" s="10">
        <f>SUMIFS(IsQList,IsIList,Table_ExternalData_15[[#This Row],[item_key]],IsITypeList,Table_ExternalData_15[[#This Row],[IType]],IsDList,Table_ExternalData_15[[#Headers],[4]])</f>
        <v>70</v>
      </c>
      <c r="I181" s="10">
        <f>SUMIFS(IsQList,IsIList,Table_ExternalData_15[[#This Row],[item_key]],IsITypeList,Table_ExternalData_15[[#This Row],[IType]],IsDList,Table_ExternalData_15[[#Headers],[5]])</f>
        <v>0</v>
      </c>
      <c r="J181" s="10">
        <f>SUMIFS(IsQList,IsIList,Table_ExternalData_15[[#This Row],[item_key]],IsITypeList,Table_ExternalData_15[[#This Row],[IType]],IsDList,Table_ExternalData_15[[#Headers],[6]])</f>
        <v>23</v>
      </c>
      <c r="K181" s="10">
        <f>SUMIFS(IsQList,IsIList,Table_ExternalData_15[[#This Row],[item_key]],IsITypeList,Table_ExternalData_15[[#This Row],[IType]],IsDList,Table_ExternalData_15[[#Headers],[7]])</f>
        <v>0</v>
      </c>
      <c r="L181" s="10">
        <f>SUMIFS(IsQList,IsIList,Table_ExternalData_15[[#This Row],[item_key]],IsITypeList,Table_ExternalData_15[[#This Row],[IType]],IsDList,Table_ExternalData_15[[#Headers],[8]])</f>
        <v>0</v>
      </c>
      <c r="M181" s="10">
        <f>SUMIFS(IsQList,IsIList,Table_ExternalData_15[[#This Row],[item_key]],IsITypeList,Table_ExternalData_15[[#This Row],[IType]],IsDList,Table_ExternalData_15[[#Headers],[9]])</f>
        <v>0</v>
      </c>
      <c r="N181" s="10">
        <f>SUMIFS(IsQList,IsIList,Table_ExternalData_15[[#This Row],[item_key]],IsITypeList,Table_ExternalData_15[[#This Row],[IType]],IsDList,Table_ExternalData_15[[#Headers],[10]])</f>
        <v>0</v>
      </c>
      <c r="O181" s="10">
        <f>SUMIFS(IsQList,IsIList,Table_ExternalData_15[[#This Row],[item_key]],IsITypeList,Table_ExternalData_15[[#This Row],[IType]],IsDList,Table_ExternalData_15[[#Headers],[11]])</f>
        <v>0</v>
      </c>
      <c r="P181" s="10">
        <f>SUMIFS(IsQList,IsIList,Table_ExternalData_15[[#This Row],[item_key]],IsITypeList,Table_ExternalData_15[[#This Row],[IType]],IsDList,Table_ExternalData_15[[#Headers],[12]])</f>
        <v>0</v>
      </c>
      <c r="Q181" s="10">
        <f>SUMIFS(IsQList,IsIList,Table_ExternalData_15[[#This Row],[item_key]],IsITypeList,Table_ExternalData_15[[#This Row],[IType]],IsDList,Table_ExternalData_15[[#Headers],[13]])</f>
        <v>0</v>
      </c>
      <c r="R181" s="10">
        <f>SUMIFS(IsQList,IsIList,Table_ExternalData_15[[#This Row],[item_key]],IsITypeList,Table_ExternalData_15[[#This Row],[IType]],IsDList,Table_ExternalData_15[[#Headers],[14]])</f>
        <v>0</v>
      </c>
      <c r="S181" s="10">
        <f>SUMIFS(IsQList,IsIList,Table_ExternalData_15[[#This Row],[item_key]],IsITypeList,Table_ExternalData_15[[#This Row],[IType]],IsDList,Table_ExternalData_15[[#Headers],[15]])</f>
        <v>0</v>
      </c>
      <c r="T181" s="10">
        <f>SUMIFS(IsQList,IsIList,Table_ExternalData_15[[#This Row],[item_key]],IsITypeList,Table_ExternalData_15[[#This Row],[IType]],IsDList,Table_ExternalData_15[[#Headers],[16]])</f>
        <v>0</v>
      </c>
      <c r="U181" s="10">
        <f>SUMIFS(IsQList,IsIList,Table_ExternalData_15[[#This Row],[item_key]],IsITypeList,Table_ExternalData_15[[#This Row],[IType]],IsDList,Table_ExternalData_15[[#Headers],[17]])</f>
        <v>0</v>
      </c>
      <c r="V181" s="10">
        <f>SUMIFS(IsQList,IsIList,Table_ExternalData_15[[#This Row],[item_key]],IsITypeList,Table_ExternalData_15[[#This Row],[IType]],IsDList,Table_ExternalData_15[[#Headers],[18]])</f>
        <v>0</v>
      </c>
      <c r="W181" s="10">
        <f>SUMIFS(IsQList,IsIList,Table_ExternalData_15[[#This Row],[item_key]],IsITypeList,Table_ExternalData_15[[#This Row],[IType]],IsDList,Table_ExternalData_15[[#Headers],[19]])</f>
        <v>0</v>
      </c>
      <c r="X181" s="10">
        <f>SUMIFS(IsQList,IsIList,Table_ExternalData_15[[#This Row],[item_key]],IsITypeList,Table_ExternalData_15[[#This Row],[IType]],IsDList,Table_ExternalData_15[[#Headers],[20]])</f>
        <v>0</v>
      </c>
      <c r="Y181" s="10">
        <f>SUMIFS(IsQList,IsIList,Table_ExternalData_15[[#This Row],[item_key]],IsITypeList,Table_ExternalData_15[[#This Row],[IType]],IsDList,Table_ExternalData_15[[#Headers],[21]])</f>
        <v>0</v>
      </c>
      <c r="Z181" s="10">
        <f>SUMIFS(IsQList,IsIList,Table_ExternalData_15[[#This Row],[item_key]],IsITypeList,Table_ExternalData_15[[#This Row],[IType]],IsDList,Table_ExternalData_15[[#Headers],[22]])</f>
        <v>0</v>
      </c>
      <c r="AA181" s="10">
        <f>SUMIFS(IsQList,IsIList,Table_ExternalData_15[[#This Row],[item_key]],IsITypeList,Table_ExternalData_15[[#This Row],[IType]],IsDList,Table_ExternalData_15[[#Headers],[23]])</f>
        <v>0</v>
      </c>
      <c r="AB181" s="10">
        <f>SUMIFS(IsQList,IsIList,Table_ExternalData_15[[#This Row],[item_key]],IsITypeList,Table_ExternalData_15[[#This Row],[IType]],IsDList,Table_ExternalData_15[[#Headers],[24]])</f>
        <v>0</v>
      </c>
      <c r="AC181" s="10">
        <f>SUMIFS(IsQList,IsIList,Table_ExternalData_15[[#This Row],[item_key]],IsITypeList,Table_ExternalData_15[[#This Row],[IType]],IsDList,Table_ExternalData_15[[#Headers],[25]])</f>
        <v>0</v>
      </c>
      <c r="AD181" s="10">
        <f>SUMIFS(IsQList,IsIList,Table_ExternalData_15[[#This Row],[item_key]],IsITypeList,Table_ExternalData_15[[#This Row],[IType]],IsDList,Table_ExternalData_15[[#Headers],[26]])</f>
        <v>0</v>
      </c>
      <c r="AE181" s="10">
        <f>SUMIFS(IsQList,IsIList,Table_ExternalData_15[[#This Row],[item_key]],IsITypeList,Table_ExternalData_15[[#This Row],[IType]],IsDList,Table_ExternalData_15[[#Headers],[27]])</f>
        <v>0</v>
      </c>
      <c r="AF181" s="10">
        <f>SUMIFS(IsQList,IsIList,Table_ExternalData_15[[#This Row],[item_key]],IsITypeList,Table_ExternalData_15[[#This Row],[IType]],IsDList,Table_ExternalData_15[[#Headers],[28]])</f>
        <v>1</v>
      </c>
      <c r="AG181" s="10">
        <f>SUMIFS(IsQList,IsIList,Table_ExternalData_15[[#This Row],[item_key]],IsITypeList,Table_ExternalData_15[[#This Row],[IType]],IsDList,Table_ExternalData_15[[#Headers],[29]])</f>
        <v>76</v>
      </c>
      <c r="AH181" s="10">
        <f>SUMIFS(IsQList,IsIList,Table_ExternalData_15[[#This Row],[item_key]],IsITypeList,Table_ExternalData_15[[#This Row],[IType]],IsDList,Table_ExternalData_15[[#Headers],[30]])</f>
        <v>0</v>
      </c>
      <c r="AI181" s="10">
        <f>SUMIFS(IsQList,IsIList,Table_ExternalData_15[[#This Row],[item_key]],IsITypeList,Table_ExternalData_15[[#This Row],[IType]],IsDList,Table_ExternalData_15[[#Headers],[31]])</f>
        <v>10</v>
      </c>
      <c r="AJ181" s="10">
        <f>SUM(Table_ExternalData_15[[#This Row],[1]:[31]])</f>
        <v>181</v>
      </c>
    </row>
    <row r="182" spans="1:36">
      <c r="A182" s="1" t="s">
        <v>2339</v>
      </c>
      <c r="B182" s="1" t="s">
        <v>2500</v>
      </c>
      <c r="C182" s="1" t="s">
        <v>2501</v>
      </c>
      <c r="D182" s="11" t="s">
        <v>2046</v>
      </c>
      <c r="E182" s="10">
        <f>SUMIFS(IsQList,IsIList,Table_ExternalData_15[[#This Row],[item_key]],IsITypeList,Table_ExternalData_15[[#This Row],[IType]],IsDList,Table_ExternalData_15[[#Headers],[1]])</f>
        <v>0</v>
      </c>
      <c r="F182" s="10">
        <f>SUMIFS(IsQList,IsIList,Table_ExternalData_15[[#This Row],[item_key]],IsITypeList,Table_ExternalData_15[[#This Row],[IType]],IsDList,Table_ExternalData_15[[#Headers],[2]])</f>
        <v>0</v>
      </c>
      <c r="G182" s="10">
        <f>SUMIFS(IsQList,IsIList,Table_ExternalData_15[[#This Row],[item_key]],IsITypeList,Table_ExternalData_15[[#This Row],[IType]],IsDList,Table_ExternalData_15[[#Headers],[3]])</f>
        <v>0</v>
      </c>
      <c r="H182" s="10">
        <f>SUMIFS(IsQList,IsIList,Table_ExternalData_15[[#This Row],[item_key]],IsITypeList,Table_ExternalData_15[[#This Row],[IType]],IsDList,Table_ExternalData_15[[#Headers],[4]])</f>
        <v>0</v>
      </c>
      <c r="I182" s="10">
        <f>SUMIFS(IsQList,IsIList,Table_ExternalData_15[[#This Row],[item_key]],IsITypeList,Table_ExternalData_15[[#This Row],[IType]],IsDList,Table_ExternalData_15[[#Headers],[5]])</f>
        <v>0</v>
      </c>
      <c r="J182" s="10">
        <f>SUMIFS(IsQList,IsIList,Table_ExternalData_15[[#This Row],[item_key]],IsITypeList,Table_ExternalData_15[[#This Row],[IType]],IsDList,Table_ExternalData_15[[#Headers],[6]])</f>
        <v>0</v>
      </c>
      <c r="K182" s="10">
        <f>SUMIFS(IsQList,IsIList,Table_ExternalData_15[[#This Row],[item_key]],IsITypeList,Table_ExternalData_15[[#This Row],[IType]],IsDList,Table_ExternalData_15[[#Headers],[7]])</f>
        <v>0</v>
      </c>
      <c r="L182" s="10">
        <f>SUMIFS(IsQList,IsIList,Table_ExternalData_15[[#This Row],[item_key]],IsITypeList,Table_ExternalData_15[[#This Row],[IType]],IsDList,Table_ExternalData_15[[#Headers],[8]])</f>
        <v>160</v>
      </c>
      <c r="M182" s="10">
        <f>SUMIFS(IsQList,IsIList,Table_ExternalData_15[[#This Row],[item_key]],IsITypeList,Table_ExternalData_15[[#This Row],[IType]],IsDList,Table_ExternalData_15[[#Headers],[9]])</f>
        <v>0</v>
      </c>
      <c r="N182" s="10">
        <f>SUMIFS(IsQList,IsIList,Table_ExternalData_15[[#This Row],[item_key]],IsITypeList,Table_ExternalData_15[[#This Row],[IType]],IsDList,Table_ExternalData_15[[#Headers],[10]])</f>
        <v>0</v>
      </c>
      <c r="O182" s="10">
        <f>SUMIFS(IsQList,IsIList,Table_ExternalData_15[[#This Row],[item_key]],IsITypeList,Table_ExternalData_15[[#This Row],[IType]],IsDList,Table_ExternalData_15[[#Headers],[11]])</f>
        <v>0</v>
      </c>
      <c r="P182" s="10">
        <f>SUMIFS(IsQList,IsIList,Table_ExternalData_15[[#This Row],[item_key]],IsITypeList,Table_ExternalData_15[[#This Row],[IType]],IsDList,Table_ExternalData_15[[#Headers],[12]])</f>
        <v>0</v>
      </c>
      <c r="Q182" s="10">
        <f>SUMIFS(IsQList,IsIList,Table_ExternalData_15[[#This Row],[item_key]],IsITypeList,Table_ExternalData_15[[#This Row],[IType]],IsDList,Table_ExternalData_15[[#Headers],[13]])</f>
        <v>120</v>
      </c>
      <c r="R182" s="10">
        <f>SUMIFS(IsQList,IsIList,Table_ExternalData_15[[#This Row],[item_key]],IsITypeList,Table_ExternalData_15[[#This Row],[IType]],IsDList,Table_ExternalData_15[[#Headers],[14]])</f>
        <v>0</v>
      </c>
      <c r="S182" s="10">
        <f>SUMIFS(IsQList,IsIList,Table_ExternalData_15[[#This Row],[item_key]],IsITypeList,Table_ExternalData_15[[#This Row],[IType]],IsDList,Table_ExternalData_15[[#Headers],[15]])</f>
        <v>0</v>
      </c>
      <c r="T182" s="10">
        <f>SUMIFS(IsQList,IsIList,Table_ExternalData_15[[#This Row],[item_key]],IsITypeList,Table_ExternalData_15[[#This Row],[IType]],IsDList,Table_ExternalData_15[[#Headers],[16]])</f>
        <v>0</v>
      </c>
      <c r="U182" s="10">
        <f>SUMIFS(IsQList,IsIList,Table_ExternalData_15[[#This Row],[item_key]],IsITypeList,Table_ExternalData_15[[#This Row],[IType]],IsDList,Table_ExternalData_15[[#Headers],[17]])</f>
        <v>0</v>
      </c>
      <c r="V182" s="10">
        <f>SUMIFS(IsQList,IsIList,Table_ExternalData_15[[#This Row],[item_key]],IsITypeList,Table_ExternalData_15[[#This Row],[IType]],IsDList,Table_ExternalData_15[[#Headers],[18]])</f>
        <v>0</v>
      </c>
      <c r="W182" s="10">
        <f>SUMIFS(IsQList,IsIList,Table_ExternalData_15[[#This Row],[item_key]],IsITypeList,Table_ExternalData_15[[#This Row],[IType]],IsDList,Table_ExternalData_15[[#Headers],[19]])</f>
        <v>0</v>
      </c>
      <c r="X182" s="10">
        <f>SUMIFS(IsQList,IsIList,Table_ExternalData_15[[#This Row],[item_key]],IsITypeList,Table_ExternalData_15[[#This Row],[IType]],IsDList,Table_ExternalData_15[[#Headers],[20]])</f>
        <v>0</v>
      </c>
      <c r="Y182" s="10">
        <f>SUMIFS(IsQList,IsIList,Table_ExternalData_15[[#This Row],[item_key]],IsITypeList,Table_ExternalData_15[[#This Row],[IType]],IsDList,Table_ExternalData_15[[#Headers],[21]])</f>
        <v>0</v>
      </c>
      <c r="Z182" s="10">
        <f>SUMIFS(IsQList,IsIList,Table_ExternalData_15[[#This Row],[item_key]],IsITypeList,Table_ExternalData_15[[#This Row],[IType]],IsDList,Table_ExternalData_15[[#Headers],[22]])</f>
        <v>0</v>
      </c>
      <c r="AA182" s="10">
        <f>SUMIFS(IsQList,IsIList,Table_ExternalData_15[[#This Row],[item_key]],IsITypeList,Table_ExternalData_15[[#This Row],[IType]],IsDList,Table_ExternalData_15[[#Headers],[23]])</f>
        <v>0</v>
      </c>
      <c r="AB182" s="10">
        <f>SUMIFS(IsQList,IsIList,Table_ExternalData_15[[#This Row],[item_key]],IsITypeList,Table_ExternalData_15[[#This Row],[IType]],IsDList,Table_ExternalData_15[[#Headers],[24]])</f>
        <v>0</v>
      </c>
      <c r="AC182" s="10">
        <f>SUMIFS(IsQList,IsIList,Table_ExternalData_15[[#This Row],[item_key]],IsITypeList,Table_ExternalData_15[[#This Row],[IType]],IsDList,Table_ExternalData_15[[#Headers],[25]])</f>
        <v>0</v>
      </c>
      <c r="AD182" s="10">
        <f>SUMIFS(IsQList,IsIList,Table_ExternalData_15[[#This Row],[item_key]],IsITypeList,Table_ExternalData_15[[#This Row],[IType]],IsDList,Table_ExternalData_15[[#Headers],[26]])</f>
        <v>0</v>
      </c>
      <c r="AE182" s="10">
        <f>SUMIFS(IsQList,IsIList,Table_ExternalData_15[[#This Row],[item_key]],IsITypeList,Table_ExternalData_15[[#This Row],[IType]],IsDList,Table_ExternalData_15[[#Headers],[27]])</f>
        <v>0</v>
      </c>
      <c r="AF182" s="10">
        <f>SUMIFS(IsQList,IsIList,Table_ExternalData_15[[#This Row],[item_key]],IsITypeList,Table_ExternalData_15[[#This Row],[IType]],IsDList,Table_ExternalData_15[[#Headers],[28]])</f>
        <v>0</v>
      </c>
      <c r="AG182" s="10">
        <f>SUMIFS(IsQList,IsIList,Table_ExternalData_15[[#This Row],[item_key]],IsITypeList,Table_ExternalData_15[[#This Row],[IType]],IsDList,Table_ExternalData_15[[#Headers],[29]])</f>
        <v>0</v>
      </c>
      <c r="AH182" s="10">
        <f>SUMIFS(IsQList,IsIList,Table_ExternalData_15[[#This Row],[item_key]],IsITypeList,Table_ExternalData_15[[#This Row],[IType]],IsDList,Table_ExternalData_15[[#Headers],[30]])</f>
        <v>0</v>
      </c>
      <c r="AI182" s="10">
        <f>SUMIFS(IsQList,IsIList,Table_ExternalData_15[[#This Row],[item_key]],IsITypeList,Table_ExternalData_15[[#This Row],[IType]],IsDList,Table_ExternalData_15[[#Headers],[31]])</f>
        <v>0</v>
      </c>
      <c r="AJ182" s="10">
        <f>SUM(Table_ExternalData_15[[#This Row],[1]:[31]])</f>
        <v>280</v>
      </c>
    </row>
    <row r="183" spans="1:36">
      <c r="A183" s="1" t="s">
        <v>1757</v>
      </c>
      <c r="B183" s="1" t="s">
        <v>1861</v>
      </c>
      <c r="C183" s="1" t="s">
        <v>1862</v>
      </c>
      <c r="D183" s="11" t="s">
        <v>2046</v>
      </c>
      <c r="E183" s="10">
        <f>SUMIFS(IsQList,IsIList,Table_ExternalData_15[[#This Row],[item_key]],IsITypeList,Table_ExternalData_15[[#This Row],[IType]],IsDList,Table_ExternalData_15[[#Headers],[1]])</f>
        <v>1</v>
      </c>
      <c r="F183" s="10">
        <f>SUMIFS(IsQList,IsIList,Table_ExternalData_15[[#This Row],[item_key]],IsITypeList,Table_ExternalData_15[[#This Row],[IType]],IsDList,Table_ExternalData_15[[#Headers],[2]])</f>
        <v>0</v>
      </c>
      <c r="G183" s="10">
        <f>SUMIFS(IsQList,IsIList,Table_ExternalData_15[[#This Row],[item_key]],IsITypeList,Table_ExternalData_15[[#This Row],[IType]],IsDList,Table_ExternalData_15[[#Headers],[3]])</f>
        <v>0</v>
      </c>
      <c r="H183" s="10">
        <f>SUMIFS(IsQList,IsIList,Table_ExternalData_15[[#This Row],[item_key]],IsITypeList,Table_ExternalData_15[[#This Row],[IType]],IsDList,Table_ExternalData_15[[#Headers],[4]])</f>
        <v>70</v>
      </c>
      <c r="I183" s="10">
        <f>SUMIFS(IsQList,IsIList,Table_ExternalData_15[[#This Row],[item_key]],IsITypeList,Table_ExternalData_15[[#This Row],[IType]],IsDList,Table_ExternalData_15[[#Headers],[5]])</f>
        <v>0</v>
      </c>
      <c r="J183" s="10">
        <f>SUMIFS(IsQList,IsIList,Table_ExternalData_15[[#This Row],[item_key]],IsITypeList,Table_ExternalData_15[[#This Row],[IType]],IsDList,Table_ExternalData_15[[#Headers],[6]])</f>
        <v>23</v>
      </c>
      <c r="K183" s="10">
        <f>SUMIFS(IsQList,IsIList,Table_ExternalData_15[[#This Row],[item_key]],IsITypeList,Table_ExternalData_15[[#This Row],[IType]],IsDList,Table_ExternalData_15[[#Headers],[7]])</f>
        <v>0</v>
      </c>
      <c r="L183" s="10">
        <f>SUMIFS(IsQList,IsIList,Table_ExternalData_15[[#This Row],[item_key]],IsITypeList,Table_ExternalData_15[[#This Row],[IType]],IsDList,Table_ExternalData_15[[#Headers],[8]])</f>
        <v>0</v>
      </c>
      <c r="M183" s="10">
        <f>SUMIFS(IsQList,IsIList,Table_ExternalData_15[[#This Row],[item_key]],IsITypeList,Table_ExternalData_15[[#This Row],[IType]],IsDList,Table_ExternalData_15[[#Headers],[9]])</f>
        <v>0</v>
      </c>
      <c r="N183" s="10">
        <f>SUMIFS(IsQList,IsIList,Table_ExternalData_15[[#This Row],[item_key]],IsITypeList,Table_ExternalData_15[[#This Row],[IType]],IsDList,Table_ExternalData_15[[#Headers],[10]])</f>
        <v>0</v>
      </c>
      <c r="O183" s="10">
        <f>SUMIFS(IsQList,IsIList,Table_ExternalData_15[[#This Row],[item_key]],IsITypeList,Table_ExternalData_15[[#This Row],[IType]],IsDList,Table_ExternalData_15[[#Headers],[11]])</f>
        <v>0</v>
      </c>
      <c r="P183" s="10">
        <f>SUMIFS(IsQList,IsIList,Table_ExternalData_15[[#This Row],[item_key]],IsITypeList,Table_ExternalData_15[[#This Row],[IType]],IsDList,Table_ExternalData_15[[#Headers],[12]])</f>
        <v>0</v>
      </c>
      <c r="Q183" s="10">
        <f>SUMIFS(IsQList,IsIList,Table_ExternalData_15[[#This Row],[item_key]],IsITypeList,Table_ExternalData_15[[#This Row],[IType]],IsDList,Table_ExternalData_15[[#Headers],[13]])</f>
        <v>0</v>
      </c>
      <c r="R183" s="10">
        <f>SUMIFS(IsQList,IsIList,Table_ExternalData_15[[#This Row],[item_key]],IsITypeList,Table_ExternalData_15[[#This Row],[IType]],IsDList,Table_ExternalData_15[[#Headers],[14]])</f>
        <v>0</v>
      </c>
      <c r="S183" s="10">
        <f>SUMIFS(IsQList,IsIList,Table_ExternalData_15[[#This Row],[item_key]],IsITypeList,Table_ExternalData_15[[#This Row],[IType]],IsDList,Table_ExternalData_15[[#Headers],[15]])</f>
        <v>0</v>
      </c>
      <c r="T183" s="10">
        <f>SUMIFS(IsQList,IsIList,Table_ExternalData_15[[#This Row],[item_key]],IsITypeList,Table_ExternalData_15[[#This Row],[IType]],IsDList,Table_ExternalData_15[[#Headers],[16]])</f>
        <v>0</v>
      </c>
      <c r="U183" s="10">
        <f>SUMIFS(IsQList,IsIList,Table_ExternalData_15[[#This Row],[item_key]],IsITypeList,Table_ExternalData_15[[#This Row],[IType]],IsDList,Table_ExternalData_15[[#Headers],[17]])</f>
        <v>0</v>
      </c>
      <c r="V183" s="10">
        <f>SUMIFS(IsQList,IsIList,Table_ExternalData_15[[#This Row],[item_key]],IsITypeList,Table_ExternalData_15[[#This Row],[IType]],IsDList,Table_ExternalData_15[[#Headers],[18]])</f>
        <v>0</v>
      </c>
      <c r="W183" s="10">
        <f>SUMIFS(IsQList,IsIList,Table_ExternalData_15[[#This Row],[item_key]],IsITypeList,Table_ExternalData_15[[#This Row],[IType]],IsDList,Table_ExternalData_15[[#Headers],[19]])</f>
        <v>0</v>
      </c>
      <c r="X183" s="10">
        <f>SUMIFS(IsQList,IsIList,Table_ExternalData_15[[#This Row],[item_key]],IsITypeList,Table_ExternalData_15[[#This Row],[IType]],IsDList,Table_ExternalData_15[[#Headers],[20]])</f>
        <v>0</v>
      </c>
      <c r="Y183" s="10">
        <f>SUMIFS(IsQList,IsIList,Table_ExternalData_15[[#This Row],[item_key]],IsITypeList,Table_ExternalData_15[[#This Row],[IType]],IsDList,Table_ExternalData_15[[#Headers],[21]])</f>
        <v>0</v>
      </c>
      <c r="Z183" s="10">
        <f>SUMIFS(IsQList,IsIList,Table_ExternalData_15[[#This Row],[item_key]],IsITypeList,Table_ExternalData_15[[#This Row],[IType]],IsDList,Table_ExternalData_15[[#Headers],[22]])</f>
        <v>0</v>
      </c>
      <c r="AA183" s="10">
        <f>SUMIFS(IsQList,IsIList,Table_ExternalData_15[[#This Row],[item_key]],IsITypeList,Table_ExternalData_15[[#This Row],[IType]],IsDList,Table_ExternalData_15[[#Headers],[23]])</f>
        <v>0</v>
      </c>
      <c r="AB183" s="10">
        <f>SUMIFS(IsQList,IsIList,Table_ExternalData_15[[#This Row],[item_key]],IsITypeList,Table_ExternalData_15[[#This Row],[IType]],IsDList,Table_ExternalData_15[[#Headers],[24]])</f>
        <v>0</v>
      </c>
      <c r="AC183" s="10">
        <f>SUMIFS(IsQList,IsIList,Table_ExternalData_15[[#This Row],[item_key]],IsITypeList,Table_ExternalData_15[[#This Row],[IType]],IsDList,Table_ExternalData_15[[#Headers],[25]])</f>
        <v>0</v>
      </c>
      <c r="AD183" s="10">
        <f>SUMIFS(IsQList,IsIList,Table_ExternalData_15[[#This Row],[item_key]],IsITypeList,Table_ExternalData_15[[#This Row],[IType]],IsDList,Table_ExternalData_15[[#Headers],[26]])</f>
        <v>0</v>
      </c>
      <c r="AE183" s="10">
        <f>SUMIFS(IsQList,IsIList,Table_ExternalData_15[[#This Row],[item_key]],IsITypeList,Table_ExternalData_15[[#This Row],[IType]],IsDList,Table_ExternalData_15[[#Headers],[27]])</f>
        <v>0</v>
      </c>
      <c r="AF183" s="10">
        <f>SUMIFS(IsQList,IsIList,Table_ExternalData_15[[#This Row],[item_key]],IsITypeList,Table_ExternalData_15[[#This Row],[IType]],IsDList,Table_ExternalData_15[[#Headers],[28]])</f>
        <v>1</v>
      </c>
      <c r="AG183" s="10">
        <f>SUMIFS(IsQList,IsIList,Table_ExternalData_15[[#This Row],[item_key]],IsITypeList,Table_ExternalData_15[[#This Row],[IType]],IsDList,Table_ExternalData_15[[#Headers],[29]])</f>
        <v>76</v>
      </c>
      <c r="AH183" s="10">
        <f>SUMIFS(IsQList,IsIList,Table_ExternalData_15[[#This Row],[item_key]],IsITypeList,Table_ExternalData_15[[#This Row],[IType]],IsDList,Table_ExternalData_15[[#Headers],[30]])</f>
        <v>0</v>
      </c>
      <c r="AI183" s="10">
        <f>SUMIFS(IsQList,IsIList,Table_ExternalData_15[[#This Row],[item_key]],IsITypeList,Table_ExternalData_15[[#This Row],[IType]],IsDList,Table_ExternalData_15[[#Headers],[31]])</f>
        <v>10</v>
      </c>
      <c r="AJ183" s="10">
        <f>SUM(Table_ExternalData_15[[#This Row],[1]:[31]])</f>
        <v>181</v>
      </c>
    </row>
    <row r="184" spans="1:36">
      <c r="A184" s="1" t="s">
        <v>2117</v>
      </c>
      <c r="B184" s="1" t="s">
        <v>2502</v>
      </c>
      <c r="C184" s="1" t="s">
        <v>1862</v>
      </c>
      <c r="D184" s="11" t="s">
        <v>2046</v>
      </c>
      <c r="E184" s="10">
        <f>SUMIFS(IsQList,IsIList,Table_ExternalData_15[[#This Row],[item_key]],IsITypeList,Table_ExternalData_15[[#This Row],[IType]],IsDList,Table_ExternalData_15[[#Headers],[1]])</f>
        <v>1</v>
      </c>
      <c r="F184" s="10">
        <f>SUMIFS(IsQList,IsIList,Table_ExternalData_15[[#This Row],[item_key]],IsITypeList,Table_ExternalData_15[[#This Row],[IType]],IsDList,Table_ExternalData_15[[#Headers],[2]])</f>
        <v>0</v>
      </c>
      <c r="G184" s="10">
        <f>SUMIFS(IsQList,IsIList,Table_ExternalData_15[[#This Row],[item_key]],IsITypeList,Table_ExternalData_15[[#This Row],[IType]],IsDList,Table_ExternalData_15[[#Headers],[3]])</f>
        <v>0</v>
      </c>
      <c r="H184" s="10">
        <f>SUMIFS(IsQList,IsIList,Table_ExternalData_15[[#This Row],[item_key]],IsITypeList,Table_ExternalData_15[[#This Row],[IType]],IsDList,Table_ExternalData_15[[#Headers],[4]])</f>
        <v>70</v>
      </c>
      <c r="I184" s="10">
        <f>SUMIFS(IsQList,IsIList,Table_ExternalData_15[[#This Row],[item_key]],IsITypeList,Table_ExternalData_15[[#This Row],[IType]],IsDList,Table_ExternalData_15[[#Headers],[5]])</f>
        <v>0</v>
      </c>
      <c r="J184" s="10">
        <f>SUMIFS(IsQList,IsIList,Table_ExternalData_15[[#This Row],[item_key]],IsITypeList,Table_ExternalData_15[[#This Row],[IType]],IsDList,Table_ExternalData_15[[#Headers],[6]])</f>
        <v>23</v>
      </c>
      <c r="K184" s="10">
        <f>SUMIFS(IsQList,IsIList,Table_ExternalData_15[[#This Row],[item_key]],IsITypeList,Table_ExternalData_15[[#This Row],[IType]],IsDList,Table_ExternalData_15[[#Headers],[7]])</f>
        <v>0</v>
      </c>
      <c r="L184" s="10">
        <f>SUMIFS(IsQList,IsIList,Table_ExternalData_15[[#This Row],[item_key]],IsITypeList,Table_ExternalData_15[[#This Row],[IType]],IsDList,Table_ExternalData_15[[#Headers],[8]])</f>
        <v>0</v>
      </c>
      <c r="M184" s="10">
        <f>SUMIFS(IsQList,IsIList,Table_ExternalData_15[[#This Row],[item_key]],IsITypeList,Table_ExternalData_15[[#This Row],[IType]],IsDList,Table_ExternalData_15[[#Headers],[9]])</f>
        <v>0</v>
      </c>
      <c r="N184" s="10">
        <f>SUMIFS(IsQList,IsIList,Table_ExternalData_15[[#This Row],[item_key]],IsITypeList,Table_ExternalData_15[[#This Row],[IType]],IsDList,Table_ExternalData_15[[#Headers],[10]])</f>
        <v>0</v>
      </c>
      <c r="O184" s="10">
        <f>SUMIFS(IsQList,IsIList,Table_ExternalData_15[[#This Row],[item_key]],IsITypeList,Table_ExternalData_15[[#This Row],[IType]],IsDList,Table_ExternalData_15[[#Headers],[11]])</f>
        <v>0</v>
      </c>
      <c r="P184" s="10">
        <f>SUMIFS(IsQList,IsIList,Table_ExternalData_15[[#This Row],[item_key]],IsITypeList,Table_ExternalData_15[[#This Row],[IType]],IsDList,Table_ExternalData_15[[#Headers],[12]])</f>
        <v>0</v>
      </c>
      <c r="Q184" s="10">
        <f>SUMIFS(IsQList,IsIList,Table_ExternalData_15[[#This Row],[item_key]],IsITypeList,Table_ExternalData_15[[#This Row],[IType]],IsDList,Table_ExternalData_15[[#Headers],[13]])</f>
        <v>0</v>
      </c>
      <c r="R184" s="10">
        <f>SUMIFS(IsQList,IsIList,Table_ExternalData_15[[#This Row],[item_key]],IsITypeList,Table_ExternalData_15[[#This Row],[IType]],IsDList,Table_ExternalData_15[[#Headers],[14]])</f>
        <v>0</v>
      </c>
      <c r="S184" s="10">
        <f>SUMIFS(IsQList,IsIList,Table_ExternalData_15[[#This Row],[item_key]],IsITypeList,Table_ExternalData_15[[#This Row],[IType]],IsDList,Table_ExternalData_15[[#Headers],[15]])</f>
        <v>0</v>
      </c>
      <c r="T184" s="10">
        <f>SUMIFS(IsQList,IsIList,Table_ExternalData_15[[#This Row],[item_key]],IsITypeList,Table_ExternalData_15[[#This Row],[IType]],IsDList,Table_ExternalData_15[[#Headers],[16]])</f>
        <v>0</v>
      </c>
      <c r="U184" s="10">
        <f>SUMIFS(IsQList,IsIList,Table_ExternalData_15[[#This Row],[item_key]],IsITypeList,Table_ExternalData_15[[#This Row],[IType]],IsDList,Table_ExternalData_15[[#Headers],[17]])</f>
        <v>0</v>
      </c>
      <c r="V184" s="10">
        <f>SUMIFS(IsQList,IsIList,Table_ExternalData_15[[#This Row],[item_key]],IsITypeList,Table_ExternalData_15[[#This Row],[IType]],IsDList,Table_ExternalData_15[[#Headers],[18]])</f>
        <v>0</v>
      </c>
      <c r="W184" s="10">
        <f>SUMIFS(IsQList,IsIList,Table_ExternalData_15[[#This Row],[item_key]],IsITypeList,Table_ExternalData_15[[#This Row],[IType]],IsDList,Table_ExternalData_15[[#Headers],[19]])</f>
        <v>0</v>
      </c>
      <c r="X184" s="10">
        <f>SUMIFS(IsQList,IsIList,Table_ExternalData_15[[#This Row],[item_key]],IsITypeList,Table_ExternalData_15[[#This Row],[IType]],IsDList,Table_ExternalData_15[[#Headers],[20]])</f>
        <v>0</v>
      </c>
      <c r="Y184" s="10">
        <f>SUMIFS(IsQList,IsIList,Table_ExternalData_15[[#This Row],[item_key]],IsITypeList,Table_ExternalData_15[[#This Row],[IType]],IsDList,Table_ExternalData_15[[#Headers],[21]])</f>
        <v>0</v>
      </c>
      <c r="Z184" s="10">
        <f>SUMIFS(IsQList,IsIList,Table_ExternalData_15[[#This Row],[item_key]],IsITypeList,Table_ExternalData_15[[#This Row],[IType]],IsDList,Table_ExternalData_15[[#Headers],[22]])</f>
        <v>0</v>
      </c>
      <c r="AA184" s="10">
        <f>SUMIFS(IsQList,IsIList,Table_ExternalData_15[[#This Row],[item_key]],IsITypeList,Table_ExternalData_15[[#This Row],[IType]],IsDList,Table_ExternalData_15[[#Headers],[23]])</f>
        <v>0</v>
      </c>
      <c r="AB184" s="10">
        <f>SUMIFS(IsQList,IsIList,Table_ExternalData_15[[#This Row],[item_key]],IsITypeList,Table_ExternalData_15[[#This Row],[IType]],IsDList,Table_ExternalData_15[[#Headers],[24]])</f>
        <v>0</v>
      </c>
      <c r="AC184" s="10">
        <f>SUMIFS(IsQList,IsIList,Table_ExternalData_15[[#This Row],[item_key]],IsITypeList,Table_ExternalData_15[[#This Row],[IType]],IsDList,Table_ExternalData_15[[#Headers],[25]])</f>
        <v>0</v>
      </c>
      <c r="AD184" s="10">
        <f>SUMIFS(IsQList,IsIList,Table_ExternalData_15[[#This Row],[item_key]],IsITypeList,Table_ExternalData_15[[#This Row],[IType]],IsDList,Table_ExternalData_15[[#Headers],[26]])</f>
        <v>0</v>
      </c>
      <c r="AE184" s="10">
        <f>SUMIFS(IsQList,IsIList,Table_ExternalData_15[[#This Row],[item_key]],IsITypeList,Table_ExternalData_15[[#This Row],[IType]],IsDList,Table_ExternalData_15[[#Headers],[27]])</f>
        <v>0</v>
      </c>
      <c r="AF184" s="10">
        <f>SUMIFS(IsQList,IsIList,Table_ExternalData_15[[#This Row],[item_key]],IsITypeList,Table_ExternalData_15[[#This Row],[IType]],IsDList,Table_ExternalData_15[[#Headers],[28]])</f>
        <v>1</v>
      </c>
      <c r="AG184" s="10">
        <f>SUMIFS(IsQList,IsIList,Table_ExternalData_15[[#This Row],[item_key]],IsITypeList,Table_ExternalData_15[[#This Row],[IType]],IsDList,Table_ExternalData_15[[#Headers],[29]])</f>
        <v>76</v>
      </c>
      <c r="AH184" s="10">
        <f>SUMIFS(IsQList,IsIList,Table_ExternalData_15[[#This Row],[item_key]],IsITypeList,Table_ExternalData_15[[#This Row],[IType]],IsDList,Table_ExternalData_15[[#Headers],[30]])</f>
        <v>0</v>
      </c>
      <c r="AI184" s="10">
        <f>SUMIFS(IsQList,IsIList,Table_ExternalData_15[[#This Row],[item_key]],IsITypeList,Table_ExternalData_15[[#This Row],[IType]],IsDList,Table_ExternalData_15[[#Headers],[31]])</f>
        <v>10</v>
      </c>
      <c r="AJ184" s="10">
        <f>SUM(Table_ExternalData_15[[#This Row],[1]:[31]])</f>
        <v>181</v>
      </c>
    </row>
    <row r="185" spans="1:36">
      <c r="A185" s="1" t="s">
        <v>1758</v>
      </c>
      <c r="B185" s="1" t="s">
        <v>1863</v>
      </c>
      <c r="C185" s="1" t="s">
        <v>1862</v>
      </c>
      <c r="D185" s="11" t="s">
        <v>2046</v>
      </c>
      <c r="E185" s="10">
        <f>SUMIFS(IsQList,IsIList,Table_ExternalData_15[[#This Row],[item_key]],IsITypeList,Table_ExternalData_15[[#This Row],[IType]],IsDList,Table_ExternalData_15[[#Headers],[1]])</f>
        <v>2</v>
      </c>
      <c r="F185" s="10">
        <f>SUMIFS(IsQList,IsIList,Table_ExternalData_15[[#This Row],[item_key]],IsITypeList,Table_ExternalData_15[[#This Row],[IType]],IsDList,Table_ExternalData_15[[#Headers],[2]])</f>
        <v>0</v>
      </c>
      <c r="G185" s="10">
        <f>SUMIFS(IsQList,IsIList,Table_ExternalData_15[[#This Row],[item_key]],IsITypeList,Table_ExternalData_15[[#This Row],[IType]],IsDList,Table_ExternalData_15[[#Headers],[3]])</f>
        <v>0</v>
      </c>
      <c r="H185" s="10">
        <f>SUMIFS(IsQList,IsIList,Table_ExternalData_15[[#This Row],[item_key]],IsITypeList,Table_ExternalData_15[[#This Row],[IType]],IsDList,Table_ExternalData_15[[#Headers],[4]])</f>
        <v>140</v>
      </c>
      <c r="I185" s="10">
        <f>SUMIFS(IsQList,IsIList,Table_ExternalData_15[[#This Row],[item_key]],IsITypeList,Table_ExternalData_15[[#This Row],[IType]],IsDList,Table_ExternalData_15[[#Headers],[5]])</f>
        <v>0</v>
      </c>
      <c r="J185" s="10">
        <f>SUMIFS(IsQList,IsIList,Table_ExternalData_15[[#This Row],[item_key]],IsITypeList,Table_ExternalData_15[[#This Row],[IType]],IsDList,Table_ExternalData_15[[#Headers],[6]])</f>
        <v>46</v>
      </c>
      <c r="K185" s="10">
        <f>SUMIFS(IsQList,IsIList,Table_ExternalData_15[[#This Row],[item_key]],IsITypeList,Table_ExternalData_15[[#This Row],[IType]],IsDList,Table_ExternalData_15[[#Headers],[7]])</f>
        <v>0</v>
      </c>
      <c r="L185" s="10">
        <f>SUMIFS(IsQList,IsIList,Table_ExternalData_15[[#This Row],[item_key]],IsITypeList,Table_ExternalData_15[[#This Row],[IType]],IsDList,Table_ExternalData_15[[#Headers],[8]])</f>
        <v>0</v>
      </c>
      <c r="M185" s="10">
        <f>SUMIFS(IsQList,IsIList,Table_ExternalData_15[[#This Row],[item_key]],IsITypeList,Table_ExternalData_15[[#This Row],[IType]],IsDList,Table_ExternalData_15[[#Headers],[9]])</f>
        <v>0</v>
      </c>
      <c r="N185" s="10">
        <f>SUMIFS(IsQList,IsIList,Table_ExternalData_15[[#This Row],[item_key]],IsITypeList,Table_ExternalData_15[[#This Row],[IType]],IsDList,Table_ExternalData_15[[#Headers],[10]])</f>
        <v>0</v>
      </c>
      <c r="O185" s="10">
        <f>SUMIFS(IsQList,IsIList,Table_ExternalData_15[[#This Row],[item_key]],IsITypeList,Table_ExternalData_15[[#This Row],[IType]],IsDList,Table_ExternalData_15[[#Headers],[11]])</f>
        <v>0</v>
      </c>
      <c r="P185" s="10">
        <f>SUMIFS(IsQList,IsIList,Table_ExternalData_15[[#This Row],[item_key]],IsITypeList,Table_ExternalData_15[[#This Row],[IType]],IsDList,Table_ExternalData_15[[#Headers],[12]])</f>
        <v>0</v>
      </c>
      <c r="Q185" s="10">
        <f>SUMIFS(IsQList,IsIList,Table_ExternalData_15[[#This Row],[item_key]],IsITypeList,Table_ExternalData_15[[#This Row],[IType]],IsDList,Table_ExternalData_15[[#Headers],[13]])</f>
        <v>0</v>
      </c>
      <c r="R185" s="10">
        <f>SUMIFS(IsQList,IsIList,Table_ExternalData_15[[#This Row],[item_key]],IsITypeList,Table_ExternalData_15[[#This Row],[IType]],IsDList,Table_ExternalData_15[[#Headers],[14]])</f>
        <v>0</v>
      </c>
      <c r="S185" s="10">
        <f>SUMIFS(IsQList,IsIList,Table_ExternalData_15[[#This Row],[item_key]],IsITypeList,Table_ExternalData_15[[#This Row],[IType]],IsDList,Table_ExternalData_15[[#Headers],[15]])</f>
        <v>0</v>
      </c>
      <c r="T185" s="10">
        <f>SUMIFS(IsQList,IsIList,Table_ExternalData_15[[#This Row],[item_key]],IsITypeList,Table_ExternalData_15[[#This Row],[IType]],IsDList,Table_ExternalData_15[[#Headers],[16]])</f>
        <v>0</v>
      </c>
      <c r="U185" s="10">
        <f>SUMIFS(IsQList,IsIList,Table_ExternalData_15[[#This Row],[item_key]],IsITypeList,Table_ExternalData_15[[#This Row],[IType]],IsDList,Table_ExternalData_15[[#Headers],[17]])</f>
        <v>0</v>
      </c>
      <c r="V185" s="10">
        <f>SUMIFS(IsQList,IsIList,Table_ExternalData_15[[#This Row],[item_key]],IsITypeList,Table_ExternalData_15[[#This Row],[IType]],IsDList,Table_ExternalData_15[[#Headers],[18]])</f>
        <v>0</v>
      </c>
      <c r="W185" s="10">
        <f>SUMIFS(IsQList,IsIList,Table_ExternalData_15[[#This Row],[item_key]],IsITypeList,Table_ExternalData_15[[#This Row],[IType]],IsDList,Table_ExternalData_15[[#Headers],[19]])</f>
        <v>0</v>
      </c>
      <c r="X185" s="10">
        <f>SUMIFS(IsQList,IsIList,Table_ExternalData_15[[#This Row],[item_key]],IsITypeList,Table_ExternalData_15[[#This Row],[IType]],IsDList,Table_ExternalData_15[[#Headers],[20]])</f>
        <v>0</v>
      </c>
      <c r="Y185" s="10">
        <f>SUMIFS(IsQList,IsIList,Table_ExternalData_15[[#This Row],[item_key]],IsITypeList,Table_ExternalData_15[[#This Row],[IType]],IsDList,Table_ExternalData_15[[#Headers],[21]])</f>
        <v>0</v>
      </c>
      <c r="Z185" s="10">
        <f>SUMIFS(IsQList,IsIList,Table_ExternalData_15[[#This Row],[item_key]],IsITypeList,Table_ExternalData_15[[#This Row],[IType]],IsDList,Table_ExternalData_15[[#Headers],[22]])</f>
        <v>0</v>
      </c>
      <c r="AA185" s="10">
        <f>SUMIFS(IsQList,IsIList,Table_ExternalData_15[[#This Row],[item_key]],IsITypeList,Table_ExternalData_15[[#This Row],[IType]],IsDList,Table_ExternalData_15[[#Headers],[23]])</f>
        <v>0</v>
      </c>
      <c r="AB185" s="10">
        <f>SUMIFS(IsQList,IsIList,Table_ExternalData_15[[#This Row],[item_key]],IsITypeList,Table_ExternalData_15[[#This Row],[IType]],IsDList,Table_ExternalData_15[[#Headers],[24]])</f>
        <v>0</v>
      </c>
      <c r="AC185" s="10">
        <f>SUMIFS(IsQList,IsIList,Table_ExternalData_15[[#This Row],[item_key]],IsITypeList,Table_ExternalData_15[[#This Row],[IType]],IsDList,Table_ExternalData_15[[#Headers],[25]])</f>
        <v>0</v>
      </c>
      <c r="AD185" s="10">
        <f>SUMIFS(IsQList,IsIList,Table_ExternalData_15[[#This Row],[item_key]],IsITypeList,Table_ExternalData_15[[#This Row],[IType]],IsDList,Table_ExternalData_15[[#Headers],[26]])</f>
        <v>0</v>
      </c>
      <c r="AE185" s="10">
        <f>SUMIFS(IsQList,IsIList,Table_ExternalData_15[[#This Row],[item_key]],IsITypeList,Table_ExternalData_15[[#This Row],[IType]],IsDList,Table_ExternalData_15[[#Headers],[27]])</f>
        <v>0</v>
      </c>
      <c r="AF185" s="10">
        <f>SUMIFS(IsQList,IsIList,Table_ExternalData_15[[#This Row],[item_key]],IsITypeList,Table_ExternalData_15[[#This Row],[IType]],IsDList,Table_ExternalData_15[[#Headers],[28]])</f>
        <v>2</v>
      </c>
      <c r="AG185" s="10">
        <f>SUMIFS(IsQList,IsIList,Table_ExternalData_15[[#This Row],[item_key]],IsITypeList,Table_ExternalData_15[[#This Row],[IType]],IsDList,Table_ExternalData_15[[#Headers],[29]])</f>
        <v>152</v>
      </c>
      <c r="AH185" s="10">
        <f>SUMIFS(IsQList,IsIList,Table_ExternalData_15[[#This Row],[item_key]],IsITypeList,Table_ExternalData_15[[#This Row],[IType]],IsDList,Table_ExternalData_15[[#Headers],[30]])</f>
        <v>0</v>
      </c>
      <c r="AI185" s="10">
        <f>SUMIFS(IsQList,IsIList,Table_ExternalData_15[[#This Row],[item_key]],IsITypeList,Table_ExternalData_15[[#This Row],[IType]],IsDList,Table_ExternalData_15[[#Headers],[31]])</f>
        <v>20</v>
      </c>
      <c r="AJ185" s="10">
        <f>SUM(Table_ExternalData_15[[#This Row],[1]:[31]])</f>
        <v>362</v>
      </c>
    </row>
    <row r="186" spans="1:36">
      <c r="A186" s="1" t="s">
        <v>1760</v>
      </c>
      <c r="B186" s="1" t="s">
        <v>1865</v>
      </c>
      <c r="C186" s="1" t="s">
        <v>1866</v>
      </c>
      <c r="D186" s="11" t="s">
        <v>2046</v>
      </c>
      <c r="E186" s="10">
        <f>SUMIFS(IsQList,IsIList,Table_ExternalData_15[[#This Row],[item_key]],IsITypeList,Table_ExternalData_15[[#This Row],[IType]],IsDList,Table_ExternalData_15[[#Headers],[1]])</f>
        <v>1</v>
      </c>
      <c r="F186" s="10">
        <f>SUMIFS(IsQList,IsIList,Table_ExternalData_15[[#This Row],[item_key]],IsITypeList,Table_ExternalData_15[[#This Row],[IType]],IsDList,Table_ExternalData_15[[#Headers],[2]])</f>
        <v>0</v>
      </c>
      <c r="G186" s="10">
        <f>SUMIFS(IsQList,IsIList,Table_ExternalData_15[[#This Row],[item_key]],IsITypeList,Table_ExternalData_15[[#This Row],[IType]],IsDList,Table_ExternalData_15[[#Headers],[3]])</f>
        <v>0</v>
      </c>
      <c r="H186" s="10">
        <f>SUMIFS(IsQList,IsIList,Table_ExternalData_15[[#This Row],[item_key]],IsITypeList,Table_ExternalData_15[[#This Row],[IType]],IsDList,Table_ExternalData_15[[#Headers],[4]])</f>
        <v>70</v>
      </c>
      <c r="I186" s="10">
        <f>SUMIFS(IsQList,IsIList,Table_ExternalData_15[[#This Row],[item_key]],IsITypeList,Table_ExternalData_15[[#This Row],[IType]],IsDList,Table_ExternalData_15[[#Headers],[5]])</f>
        <v>0</v>
      </c>
      <c r="J186" s="10">
        <f>SUMIFS(IsQList,IsIList,Table_ExternalData_15[[#This Row],[item_key]],IsITypeList,Table_ExternalData_15[[#This Row],[IType]],IsDList,Table_ExternalData_15[[#Headers],[6]])</f>
        <v>23</v>
      </c>
      <c r="K186" s="10">
        <f>SUMIFS(IsQList,IsIList,Table_ExternalData_15[[#This Row],[item_key]],IsITypeList,Table_ExternalData_15[[#This Row],[IType]],IsDList,Table_ExternalData_15[[#Headers],[7]])</f>
        <v>0</v>
      </c>
      <c r="L186" s="10">
        <f>SUMIFS(IsQList,IsIList,Table_ExternalData_15[[#This Row],[item_key]],IsITypeList,Table_ExternalData_15[[#This Row],[IType]],IsDList,Table_ExternalData_15[[#Headers],[8]])</f>
        <v>0</v>
      </c>
      <c r="M186" s="10">
        <f>SUMIFS(IsQList,IsIList,Table_ExternalData_15[[#This Row],[item_key]],IsITypeList,Table_ExternalData_15[[#This Row],[IType]],IsDList,Table_ExternalData_15[[#Headers],[9]])</f>
        <v>0</v>
      </c>
      <c r="N186" s="10">
        <f>SUMIFS(IsQList,IsIList,Table_ExternalData_15[[#This Row],[item_key]],IsITypeList,Table_ExternalData_15[[#This Row],[IType]],IsDList,Table_ExternalData_15[[#Headers],[10]])</f>
        <v>0</v>
      </c>
      <c r="O186" s="10">
        <f>SUMIFS(IsQList,IsIList,Table_ExternalData_15[[#This Row],[item_key]],IsITypeList,Table_ExternalData_15[[#This Row],[IType]],IsDList,Table_ExternalData_15[[#Headers],[11]])</f>
        <v>0</v>
      </c>
      <c r="P186" s="10">
        <f>SUMIFS(IsQList,IsIList,Table_ExternalData_15[[#This Row],[item_key]],IsITypeList,Table_ExternalData_15[[#This Row],[IType]],IsDList,Table_ExternalData_15[[#Headers],[12]])</f>
        <v>0</v>
      </c>
      <c r="Q186" s="10">
        <f>SUMIFS(IsQList,IsIList,Table_ExternalData_15[[#This Row],[item_key]],IsITypeList,Table_ExternalData_15[[#This Row],[IType]],IsDList,Table_ExternalData_15[[#Headers],[13]])</f>
        <v>0</v>
      </c>
      <c r="R186" s="10">
        <f>SUMIFS(IsQList,IsIList,Table_ExternalData_15[[#This Row],[item_key]],IsITypeList,Table_ExternalData_15[[#This Row],[IType]],IsDList,Table_ExternalData_15[[#Headers],[14]])</f>
        <v>0</v>
      </c>
      <c r="S186" s="10">
        <f>SUMIFS(IsQList,IsIList,Table_ExternalData_15[[#This Row],[item_key]],IsITypeList,Table_ExternalData_15[[#This Row],[IType]],IsDList,Table_ExternalData_15[[#Headers],[15]])</f>
        <v>0</v>
      </c>
      <c r="T186" s="10">
        <f>SUMIFS(IsQList,IsIList,Table_ExternalData_15[[#This Row],[item_key]],IsITypeList,Table_ExternalData_15[[#This Row],[IType]],IsDList,Table_ExternalData_15[[#Headers],[16]])</f>
        <v>0</v>
      </c>
      <c r="U186" s="10">
        <f>SUMIFS(IsQList,IsIList,Table_ExternalData_15[[#This Row],[item_key]],IsITypeList,Table_ExternalData_15[[#This Row],[IType]],IsDList,Table_ExternalData_15[[#Headers],[17]])</f>
        <v>0</v>
      </c>
      <c r="V186" s="10">
        <f>SUMIFS(IsQList,IsIList,Table_ExternalData_15[[#This Row],[item_key]],IsITypeList,Table_ExternalData_15[[#This Row],[IType]],IsDList,Table_ExternalData_15[[#Headers],[18]])</f>
        <v>0</v>
      </c>
      <c r="W186" s="10">
        <f>SUMIFS(IsQList,IsIList,Table_ExternalData_15[[#This Row],[item_key]],IsITypeList,Table_ExternalData_15[[#This Row],[IType]],IsDList,Table_ExternalData_15[[#Headers],[19]])</f>
        <v>0</v>
      </c>
      <c r="X186" s="10">
        <f>SUMIFS(IsQList,IsIList,Table_ExternalData_15[[#This Row],[item_key]],IsITypeList,Table_ExternalData_15[[#This Row],[IType]],IsDList,Table_ExternalData_15[[#Headers],[20]])</f>
        <v>0</v>
      </c>
      <c r="Y186" s="10">
        <f>SUMIFS(IsQList,IsIList,Table_ExternalData_15[[#This Row],[item_key]],IsITypeList,Table_ExternalData_15[[#This Row],[IType]],IsDList,Table_ExternalData_15[[#Headers],[21]])</f>
        <v>0</v>
      </c>
      <c r="Z186" s="10">
        <f>SUMIFS(IsQList,IsIList,Table_ExternalData_15[[#This Row],[item_key]],IsITypeList,Table_ExternalData_15[[#This Row],[IType]],IsDList,Table_ExternalData_15[[#Headers],[22]])</f>
        <v>0</v>
      </c>
      <c r="AA186" s="10">
        <f>SUMIFS(IsQList,IsIList,Table_ExternalData_15[[#This Row],[item_key]],IsITypeList,Table_ExternalData_15[[#This Row],[IType]],IsDList,Table_ExternalData_15[[#Headers],[23]])</f>
        <v>0</v>
      </c>
      <c r="AB186" s="10">
        <f>SUMIFS(IsQList,IsIList,Table_ExternalData_15[[#This Row],[item_key]],IsITypeList,Table_ExternalData_15[[#This Row],[IType]],IsDList,Table_ExternalData_15[[#Headers],[24]])</f>
        <v>0</v>
      </c>
      <c r="AC186" s="10">
        <f>SUMIFS(IsQList,IsIList,Table_ExternalData_15[[#This Row],[item_key]],IsITypeList,Table_ExternalData_15[[#This Row],[IType]],IsDList,Table_ExternalData_15[[#Headers],[25]])</f>
        <v>0</v>
      </c>
      <c r="AD186" s="10">
        <f>SUMIFS(IsQList,IsIList,Table_ExternalData_15[[#This Row],[item_key]],IsITypeList,Table_ExternalData_15[[#This Row],[IType]],IsDList,Table_ExternalData_15[[#Headers],[26]])</f>
        <v>0</v>
      </c>
      <c r="AE186" s="10">
        <f>SUMIFS(IsQList,IsIList,Table_ExternalData_15[[#This Row],[item_key]],IsITypeList,Table_ExternalData_15[[#This Row],[IType]],IsDList,Table_ExternalData_15[[#Headers],[27]])</f>
        <v>0</v>
      </c>
      <c r="AF186" s="10">
        <f>SUMIFS(IsQList,IsIList,Table_ExternalData_15[[#This Row],[item_key]],IsITypeList,Table_ExternalData_15[[#This Row],[IType]],IsDList,Table_ExternalData_15[[#Headers],[28]])</f>
        <v>1</v>
      </c>
      <c r="AG186" s="10">
        <f>SUMIFS(IsQList,IsIList,Table_ExternalData_15[[#This Row],[item_key]],IsITypeList,Table_ExternalData_15[[#This Row],[IType]],IsDList,Table_ExternalData_15[[#Headers],[29]])</f>
        <v>76</v>
      </c>
      <c r="AH186" s="10">
        <f>SUMIFS(IsQList,IsIList,Table_ExternalData_15[[#This Row],[item_key]],IsITypeList,Table_ExternalData_15[[#This Row],[IType]],IsDList,Table_ExternalData_15[[#Headers],[30]])</f>
        <v>0</v>
      </c>
      <c r="AI186" s="10">
        <f>SUMIFS(IsQList,IsIList,Table_ExternalData_15[[#This Row],[item_key]],IsITypeList,Table_ExternalData_15[[#This Row],[IType]],IsDList,Table_ExternalData_15[[#Headers],[31]])</f>
        <v>10</v>
      </c>
      <c r="AJ186" s="10">
        <f>SUM(Table_ExternalData_15[[#This Row],[1]:[31]])</f>
        <v>181</v>
      </c>
    </row>
    <row r="187" spans="1:36">
      <c r="A187" s="1" t="s">
        <v>2118</v>
      </c>
      <c r="B187" s="1" t="s">
        <v>2503</v>
      </c>
      <c r="C187" s="1" t="s">
        <v>2504</v>
      </c>
      <c r="D187" s="11" t="s">
        <v>2046</v>
      </c>
      <c r="E187" s="10">
        <f>SUMIFS(IsQList,IsIList,Table_ExternalData_15[[#This Row],[item_key]],IsITypeList,Table_ExternalData_15[[#This Row],[IType]],IsDList,Table_ExternalData_15[[#Headers],[1]])</f>
        <v>6</v>
      </c>
      <c r="F187" s="10">
        <f>SUMIFS(IsQList,IsIList,Table_ExternalData_15[[#This Row],[item_key]],IsITypeList,Table_ExternalData_15[[#This Row],[IType]],IsDList,Table_ExternalData_15[[#Headers],[2]])</f>
        <v>0</v>
      </c>
      <c r="G187" s="10">
        <f>SUMIFS(IsQList,IsIList,Table_ExternalData_15[[#This Row],[item_key]],IsITypeList,Table_ExternalData_15[[#This Row],[IType]],IsDList,Table_ExternalData_15[[#Headers],[3]])</f>
        <v>0</v>
      </c>
      <c r="H187" s="10">
        <f>SUMIFS(IsQList,IsIList,Table_ExternalData_15[[#This Row],[item_key]],IsITypeList,Table_ExternalData_15[[#This Row],[IType]],IsDList,Table_ExternalData_15[[#Headers],[4]])</f>
        <v>420</v>
      </c>
      <c r="I187" s="10">
        <f>SUMIFS(IsQList,IsIList,Table_ExternalData_15[[#This Row],[item_key]],IsITypeList,Table_ExternalData_15[[#This Row],[IType]],IsDList,Table_ExternalData_15[[#Headers],[5]])</f>
        <v>0</v>
      </c>
      <c r="J187" s="10">
        <f>SUMIFS(IsQList,IsIList,Table_ExternalData_15[[#This Row],[item_key]],IsITypeList,Table_ExternalData_15[[#This Row],[IType]],IsDList,Table_ExternalData_15[[#Headers],[6]])</f>
        <v>138</v>
      </c>
      <c r="K187" s="10">
        <f>SUMIFS(IsQList,IsIList,Table_ExternalData_15[[#This Row],[item_key]],IsITypeList,Table_ExternalData_15[[#This Row],[IType]],IsDList,Table_ExternalData_15[[#Headers],[7]])</f>
        <v>0</v>
      </c>
      <c r="L187" s="10">
        <f>SUMIFS(IsQList,IsIList,Table_ExternalData_15[[#This Row],[item_key]],IsITypeList,Table_ExternalData_15[[#This Row],[IType]],IsDList,Table_ExternalData_15[[#Headers],[8]])</f>
        <v>0</v>
      </c>
      <c r="M187" s="10">
        <f>SUMIFS(IsQList,IsIList,Table_ExternalData_15[[#This Row],[item_key]],IsITypeList,Table_ExternalData_15[[#This Row],[IType]],IsDList,Table_ExternalData_15[[#Headers],[9]])</f>
        <v>0</v>
      </c>
      <c r="N187" s="10">
        <f>SUMIFS(IsQList,IsIList,Table_ExternalData_15[[#This Row],[item_key]],IsITypeList,Table_ExternalData_15[[#This Row],[IType]],IsDList,Table_ExternalData_15[[#Headers],[10]])</f>
        <v>0</v>
      </c>
      <c r="O187" s="10">
        <f>SUMIFS(IsQList,IsIList,Table_ExternalData_15[[#This Row],[item_key]],IsITypeList,Table_ExternalData_15[[#This Row],[IType]],IsDList,Table_ExternalData_15[[#Headers],[11]])</f>
        <v>0</v>
      </c>
      <c r="P187" s="10">
        <f>SUMIFS(IsQList,IsIList,Table_ExternalData_15[[#This Row],[item_key]],IsITypeList,Table_ExternalData_15[[#This Row],[IType]],IsDList,Table_ExternalData_15[[#Headers],[12]])</f>
        <v>0</v>
      </c>
      <c r="Q187" s="10">
        <f>SUMIFS(IsQList,IsIList,Table_ExternalData_15[[#This Row],[item_key]],IsITypeList,Table_ExternalData_15[[#This Row],[IType]],IsDList,Table_ExternalData_15[[#Headers],[13]])</f>
        <v>0</v>
      </c>
      <c r="R187" s="10">
        <f>SUMIFS(IsQList,IsIList,Table_ExternalData_15[[#This Row],[item_key]],IsITypeList,Table_ExternalData_15[[#This Row],[IType]],IsDList,Table_ExternalData_15[[#Headers],[14]])</f>
        <v>0</v>
      </c>
      <c r="S187" s="10">
        <f>SUMIFS(IsQList,IsIList,Table_ExternalData_15[[#This Row],[item_key]],IsITypeList,Table_ExternalData_15[[#This Row],[IType]],IsDList,Table_ExternalData_15[[#Headers],[15]])</f>
        <v>0</v>
      </c>
      <c r="T187" s="10">
        <f>SUMIFS(IsQList,IsIList,Table_ExternalData_15[[#This Row],[item_key]],IsITypeList,Table_ExternalData_15[[#This Row],[IType]],IsDList,Table_ExternalData_15[[#Headers],[16]])</f>
        <v>0</v>
      </c>
      <c r="U187" s="10">
        <f>SUMIFS(IsQList,IsIList,Table_ExternalData_15[[#This Row],[item_key]],IsITypeList,Table_ExternalData_15[[#This Row],[IType]],IsDList,Table_ExternalData_15[[#Headers],[17]])</f>
        <v>0</v>
      </c>
      <c r="V187" s="10">
        <f>SUMIFS(IsQList,IsIList,Table_ExternalData_15[[#This Row],[item_key]],IsITypeList,Table_ExternalData_15[[#This Row],[IType]],IsDList,Table_ExternalData_15[[#Headers],[18]])</f>
        <v>0</v>
      </c>
      <c r="W187" s="10">
        <f>SUMIFS(IsQList,IsIList,Table_ExternalData_15[[#This Row],[item_key]],IsITypeList,Table_ExternalData_15[[#This Row],[IType]],IsDList,Table_ExternalData_15[[#Headers],[19]])</f>
        <v>0</v>
      </c>
      <c r="X187" s="10">
        <f>SUMIFS(IsQList,IsIList,Table_ExternalData_15[[#This Row],[item_key]],IsITypeList,Table_ExternalData_15[[#This Row],[IType]],IsDList,Table_ExternalData_15[[#Headers],[20]])</f>
        <v>0</v>
      </c>
      <c r="Y187" s="10">
        <f>SUMIFS(IsQList,IsIList,Table_ExternalData_15[[#This Row],[item_key]],IsITypeList,Table_ExternalData_15[[#This Row],[IType]],IsDList,Table_ExternalData_15[[#Headers],[21]])</f>
        <v>0</v>
      </c>
      <c r="Z187" s="10">
        <f>SUMIFS(IsQList,IsIList,Table_ExternalData_15[[#This Row],[item_key]],IsITypeList,Table_ExternalData_15[[#This Row],[IType]],IsDList,Table_ExternalData_15[[#Headers],[22]])</f>
        <v>0</v>
      </c>
      <c r="AA187" s="10">
        <f>SUMIFS(IsQList,IsIList,Table_ExternalData_15[[#This Row],[item_key]],IsITypeList,Table_ExternalData_15[[#This Row],[IType]],IsDList,Table_ExternalData_15[[#Headers],[23]])</f>
        <v>0</v>
      </c>
      <c r="AB187" s="10">
        <f>SUMIFS(IsQList,IsIList,Table_ExternalData_15[[#This Row],[item_key]],IsITypeList,Table_ExternalData_15[[#This Row],[IType]],IsDList,Table_ExternalData_15[[#Headers],[24]])</f>
        <v>0</v>
      </c>
      <c r="AC187" s="10">
        <f>SUMIFS(IsQList,IsIList,Table_ExternalData_15[[#This Row],[item_key]],IsITypeList,Table_ExternalData_15[[#This Row],[IType]],IsDList,Table_ExternalData_15[[#Headers],[25]])</f>
        <v>0</v>
      </c>
      <c r="AD187" s="10">
        <f>SUMIFS(IsQList,IsIList,Table_ExternalData_15[[#This Row],[item_key]],IsITypeList,Table_ExternalData_15[[#This Row],[IType]],IsDList,Table_ExternalData_15[[#Headers],[26]])</f>
        <v>0</v>
      </c>
      <c r="AE187" s="10">
        <f>SUMIFS(IsQList,IsIList,Table_ExternalData_15[[#This Row],[item_key]],IsITypeList,Table_ExternalData_15[[#This Row],[IType]],IsDList,Table_ExternalData_15[[#Headers],[27]])</f>
        <v>0</v>
      </c>
      <c r="AF187" s="10">
        <f>SUMIFS(IsQList,IsIList,Table_ExternalData_15[[#This Row],[item_key]],IsITypeList,Table_ExternalData_15[[#This Row],[IType]],IsDList,Table_ExternalData_15[[#Headers],[28]])</f>
        <v>6</v>
      </c>
      <c r="AG187" s="10">
        <f>SUMIFS(IsQList,IsIList,Table_ExternalData_15[[#This Row],[item_key]],IsITypeList,Table_ExternalData_15[[#This Row],[IType]],IsDList,Table_ExternalData_15[[#Headers],[29]])</f>
        <v>456</v>
      </c>
      <c r="AH187" s="10">
        <f>SUMIFS(IsQList,IsIList,Table_ExternalData_15[[#This Row],[item_key]],IsITypeList,Table_ExternalData_15[[#This Row],[IType]],IsDList,Table_ExternalData_15[[#Headers],[30]])</f>
        <v>0</v>
      </c>
      <c r="AI187" s="10">
        <f>SUMIFS(IsQList,IsIList,Table_ExternalData_15[[#This Row],[item_key]],IsITypeList,Table_ExternalData_15[[#This Row],[IType]],IsDList,Table_ExternalData_15[[#Headers],[31]])</f>
        <v>60</v>
      </c>
      <c r="AJ187" s="10">
        <f>SUM(Table_ExternalData_15[[#This Row],[1]:[31]])</f>
        <v>1086</v>
      </c>
    </row>
    <row r="188" spans="1:36">
      <c r="A188" s="1" t="s">
        <v>1700</v>
      </c>
      <c r="B188" s="1" t="s">
        <v>1968</v>
      </c>
      <c r="C188" s="1" t="s">
        <v>1969</v>
      </c>
      <c r="D188" s="11" t="s">
        <v>2004</v>
      </c>
      <c r="E188" s="10">
        <f>SUMIFS(IsQList,IsIList,Table_ExternalData_15[[#This Row],[item_key]],IsITypeList,Table_ExternalData_15[[#This Row],[IType]],IsDList,Table_ExternalData_15[[#Headers],[1]])</f>
        <v>0</v>
      </c>
      <c r="F188" s="10">
        <f>SUMIFS(IsQList,IsIList,Table_ExternalData_15[[#This Row],[item_key]],IsITypeList,Table_ExternalData_15[[#This Row],[IType]],IsDList,Table_ExternalData_15[[#Headers],[2]])</f>
        <v>0</v>
      </c>
      <c r="G188" s="10">
        <f>SUMIFS(IsQList,IsIList,Table_ExternalData_15[[#This Row],[item_key]],IsITypeList,Table_ExternalData_15[[#This Row],[IType]],IsDList,Table_ExternalData_15[[#Headers],[3]])</f>
        <v>0</v>
      </c>
      <c r="H188" s="10">
        <f>SUMIFS(IsQList,IsIList,Table_ExternalData_15[[#This Row],[item_key]],IsITypeList,Table_ExternalData_15[[#This Row],[IType]],IsDList,Table_ExternalData_15[[#Headers],[4]])</f>
        <v>0</v>
      </c>
      <c r="I188" s="10">
        <f>SUMIFS(IsQList,IsIList,Table_ExternalData_15[[#This Row],[item_key]],IsITypeList,Table_ExternalData_15[[#This Row],[IType]],IsDList,Table_ExternalData_15[[#Headers],[5]])</f>
        <v>0</v>
      </c>
      <c r="J188" s="10">
        <f>SUMIFS(IsQList,IsIList,Table_ExternalData_15[[#This Row],[item_key]],IsITypeList,Table_ExternalData_15[[#This Row],[IType]],IsDList,Table_ExternalData_15[[#Headers],[6]])</f>
        <v>0</v>
      </c>
      <c r="K188" s="10">
        <f>SUMIFS(IsQList,IsIList,Table_ExternalData_15[[#This Row],[item_key]],IsITypeList,Table_ExternalData_15[[#This Row],[IType]],IsDList,Table_ExternalData_15[[#Headers],[7]])</f>
        <v>0</v>
      </c>
      <c r="L188" s="10">
        <f>SUMIFS(IsQList,IsIList,Table_ExternalData_15[[#This Row],[item_key]],IsITypeList,Table_ExternalData_15[[#This Row],[IType]],IsDList,Table_ExternalData_15[[#Headers],[8]])</f>
        <v>0</v>
      </c>
      <c r="M188" s="10">
        <f>SUMIFS(IsQList,IsIList,Table_ExternalData_15[[#This Row],[item_key]],IsITypeList,Table_ExternalData_15[[#This Row],[IType]],IsDList,Table_ExternalData_15[[#Headers],[9]])</f>
        <v>0</v>
      </c>
      <c r="N188" s="10">
        <f>SUMIFS(IsQList,IsIList,Table_ExternalData_15[[#This Row],[item_key]],IsITypeList,Table_ExternalData_15[[#This Row],[IType]],IsDList,Table_ExternalData_15[[#Headers],[10]])</f>
        <v>0</v>
      </c>
      <c r="O188" s="10">
        <f>SUMIFS(IsQList,IsIList,Table_ExternalData_15[[#This Row],[item_key]],IsITypeList,Table_ExternalData_15[[#This Row],[IType]],IsDList,Table_ExternalData_15[[#Headers],[11]])</f>
        <v>0</v>
      </c>
      <c r="P188" s="10">
        <f>SUMIFS(IsQList,IsIList,Table_ExternalData_15[[#This Row],[item_key]],IsITypeList,Table_ExternalData_15[[#This Row],[IType]],IsDList,Table_ExternalData_15[[#Headers],[12]])</f>
        <v>0</v>
      </c>
      <c r="Q188" s="10">
        <f>SUMIFS(IsQList,IsIList,Table_ExternalData_15[[#This Row],[item_key]],IsITypeList,Table_ExternalData_15[[#This Row],[IType]],IsDList,Table_ExternalData_15[[#Headers],[13]])</f>
        <v>0</v>
      </c>
      <c r="R188" s="10">
        <f>SUMIFS(IsQList,IsIList,Table_ExternalData_15[[#This Row],[item_key]],IsITypeList,Table_ExternalData_15[[#This Row],[IType]],IsDList,Table_ExternalData_15[[#Headers],[14]])</f>
        <v>0</v>
      </c>
      <c r="S188" s="10">
        <f>SUMIFS(IsQList,IsIList,Table_ExternalData_15[[#This Row],[item_key]],IsITypeList,Table_ExternalData_15[[#This Row],[IType]],IsDList,Table_ExternalData_15[[#Headers],[15]])</f>
        <v>0</v>
      </c>
      <c r="T188" s="10">
        <f>SUMIFS(IsQList,IsIList,Table_ExternalData_15[[#This Row],[item_key]],IsITypeList,Table_ExternalData_15[[#This Row],[IType]],IsDList,Table_ExternalData_15[[#Headers],[16]])</f>
        <v>0</v>
      </c>
      <c r="U188" s="10">
        <f>SUMIFS(IsQList,IsIList,Table_ExternalData_15[[#This Row],[item_key]],IsITypeList,Table_ExternalData_15[[#This Row],[IType]],IsDList,Table_ExternalData_15[[#Headers],[17]])</f>
        <v>0</v>
      </c>
      <c r="V188" s="10">
        <f>SUMIFS(IsQList,IsIList,Table_ExternalData_15[[#This Row],[item_key]],IsITypeList,Table_ExternalData_15[[#This Row],[IType]],IsDList,Table_ExternalData_15[[#Headers],[18]])</f>
        <v>0</v>
      </c>
      <c r="W188" s="10">
        <f>SUMIFS(IsQList,IsIList,Table_ExternalData_15[[#This Row],[item_key]],IsITypeList,Table_ExternalData_15[[#This Row],[IType]],IsDList,Table_ExternalData_15[[#Headers],[19]])</f>
        <v>0</v>
      </c>
      <c r="X188" s="10">
        <f>SUMIFS(IsQList,IsIList,Table_ExternalData_15[[#This Row],[item_key]],IsITypeList,Table_ExternalData_15[[#This Row],[IType]],IsDList,Table_ExternalData_15[[#Headers],[20]])</f>
        <v>0</v>
      </c>
      <c r="Y188" s="10">
        <f>SUMIFS(IsQList,IsIList,Table_ExternalData_15[[#This Row],[item_key]],IsITypeList,Table_ExternalData_15[[#This Row],[IType]],IsDList,Table_ExternalData_15[[#Headers],[21]])</f>
        <v>0</v>
      </c>
      <c r="Z188" s="10">
        <f>SUMIFS(IsQList,IsIList,Table_ExternalData_15[[#This Row],[item_key]],IsITypeList,Table_ExternalData_15[[#This Row],[IType]],IsDList,Table_ExternalData_15[[#Headers],[22]])</f>
        <v>0</v>
      </c>
      <c r="AA188" s="10">
        <f>SUMIFS(IsQList,IsIList,Table_ExternalData_15[[#This Row],[item_key]],IsITypeList,Table_ExternalData_15[[#This Row],[IType]],IsDList,Table_ExternalData_15[[#Headers],[23]])</f>
        <v>0</v>
      </c>
      <c r="AB188" s="10">
        <f>SUMIFS(IsQList,IsIList,Table_ExternalData_15[[#This Row],[item_key]],IsITypeList,Table_ExternalData_15[[#This Row],[IType]],IsDList,Table_ExternalData_15[[#Headers],[24]])</f>
        <v>0</v>
      </c>
      <c r="AC188" s="10">
        <f>SUMIFS(IsQList,IsIList,Table_ExternalData_15[[#This Row],[item_key]],IsITypeList,Table_ExternalData_15[[#This Row],[IType]],IsDList,Table_ExternalData_15[[#Headers],[25]])</f>
        <v>0</v>
      </c>
      <c r="AD188" s="10">
        <f>SUMIFS(IsQList,IsIList,Table_ExternalData_15[[#This Row],[item_key]],IsITypeList,Table_ExternalData_15[[#This Row],[IType]],IsDList,Table_ExternalData_15[[#Headers],[26]])</f>
        <v>0</v>
      </c>
      <c r="AE188" s="10">
        <f>SUMIFS(IsQList,IsIList,Table_ExternalData_15[[#This Row],[item_key]],IsITypeList,Table_ExternalData_15[[#This Row],[IType]],IsDList,Table_ExternalData_15[[#Headers],[27]])</f>
        <v>0</v>
      </c>
      <c r="AF188" s="10">
        <f>SUMIFS(IsQList,IsIList,Table_ExternalData_15[[#This Row],[item_key]],IsITypeList,Table_ExternalData_15[[#This Row],[IType]],IsDList,Table_ExternalData_15[[#Headers],[28]])</f>
        <v>0</v>
      </c>
      <c r="AG188" s="10">
        <f>SUMIFS(IsQList,IsIList,Table_ExternalData_15[[#This Row],[item_key]],IsITypeList,Table_ExternalData_15[[#This Row],[IType]],IsDList,Table_ExternalData_15[[#Headers],[29]])</f>
        <v>0</v>
      </c>
      <c r="AH188" s="10">
        <f>SUMIFS(IsQList,IsIList,Table_ExternalData_15[[#This Row],[item_key]],IsITypeList,Table_ExternalData_15[[#This Row],[IType]],IsDList,Table_ExternalData_15[[#Headers],[30]])</f>
        <v>0</v>
      </c>
      <c r="AI188" s="10">
        <f>SUMIFS(IsQList,IsIList,Table_ExternalData_15[[#This Row],[item_key]],IsITypeList,Table_ExternalData_15[[#This Row],[IType]],IsDList,Table_ExternalData_15[[#Headers],[31]])</f>
        <v>0</v>
      </c>
      <c r="AJ188" s="10">
        <f>SUM(Table_ExternalData_15[[#This Row],[1]:[31]])</f>
        <v>0</v>
      </c>
    </row>
    <row r="189" spans="1:36">
      <c r="A189" s="1" t="s">
        <v>1700</v>
      </c>
      <c r="B189" s="1" t="s">
        <v>1968</v>
      </c>
      <c r="C189" s="1" t="s">
        <v>1969</v>
      </c>
      <c r="D189" s="11" t="s">
        <v>2046</v>
      </c>
      <c r="E189" s="10">
        <f>SUMIFS(IsQList,IsIList,Table_ExternalData_15[[#This Row],[item_key]],IsITypeList,Table_ExternalData_15[[#This Row],[IType]],IsDList,Table_ExternalData_15[[#Headers],[1]])</f>
        <v>1</v>
      </c>
      <c r="F189" s="10">
        <f>SUMIFS(IsQList,IsIList,Table_ExternalData_15[[#This Row],[item_key]],IsITypeList,Table_ExternalData_15[[#This Row],[IType]],IsDList,Table_ExternalData_15[[#Headers],[2]])</f>
        <v>0</v>
      </c>
      <c r="G189" s="10">
        <f>SUMIFS(IsQList,IsIList,Table_ExternalData_15[[#This Row],[item_key]],IsITypeList,Table_ExternalData_15[[#This Row],[IType]],IsDList,Table_ExternalData_15[[#Headers],[3]])</f>
        <v>0</v>
      </c>
      <c r="H189" s="10">
        <f>SUMIFS(IsQList,IsIList,Table_ExternalData_15[[#This Row],[item_key]],IsITypeList,Table_ExternalData_15[[#This Row],[IType]],IsDList,Table_ExternalData_15[[#Headers],[4]])</f>
        <v>70</v>
      </c>
      <c r="I189" s="10">
        <f>SUMIFS(IsQList,IsIList,Table_ExternalData_15[[#This Row],[item_key]],IsITypeList,Table_ExternalData_15[[#This Row],[IType]],IsDList,Table_ExternalData_15[[#Headers],[5]])</f>
        <v>0</v>
      </c>
      <c r="J189" s="10">
        <f>SUMIFS(IsQList,IsIList,Table_ExternalData_15[[#This Row],[item_key]],IsITypeList,Table_ExternalData_15[[#This Row],[IType]],IsDList,Table_ExternalData_15[[#Headers],[6]])</f>
        <v>23</v>
      </c>
      <c r="K189" s="10">
        <f>SUMIFS(IsQList,IsIList,Table_ExternalData_15[[#This Row],[item_key]],IsITypeList,Table_ExternalData_15[[#This Row],[IType]],IsDList,Table_ExternalData_15[[#Headers],[7]])</f>
        <v>0</v>
      </c>
      <c r="L189" s="10">
        <f>SUMIFS(IsQList,IsIList,Table_ExternalData_15[[#This Row],[item_key]],IsITypeList,Table_ExternalData_15[[#This Row],[IType]],IsDList,Table_ExternalData_15[[#Headers],[8]])</f>
        <v>0</v>
      </c>
      <c r="M189" s="10">
        <f>SUMIFS(IsQList,IsIList,Table_ExternalData_15[[#This Row],[item_key]],IsITypeList,Table_ExternalData_15[[#This Row],[IType]],IsDList,Table_ExternalData_15[[#Headers],[9]])</f>
        <v>0</v>
      </c>
      <c r="N189" s="10">
        <f>SUMIFS(IsQList,IsIList,Table_ExternalData_15[[#This Row],[item_key]],IsITypeList,Table_ExternalData_15[[#This Row],[IType]],IsDList,Table_ExternalData_15[[#Headers],[10]])</f>
        <v>0</v>
      </c>
      <c r="O189" s="10">
        <f>SUMIFS(IsQList,IsIList,Table_ExternalData_15[[#This Row],[item_key]],IsITypeList,Table_ExternalData_15[[#This Row],[IType]],IsDList,Table_ExternalData_15[[#Headers],[11]])</f>
        <v>0</v>
      </c>
      <c r="P189" s="10">
        <f>SUMIFS(IsQList,IsIList,Table_ExternalData_15[[#This Row],[item_key]],IsITypeList,Table_ExternalData_15[[#This Row],[IType]],IsDList,Table_ExternalData_15[[#Headers],[12]])</f>
        <v>0</v>
      </c>
      <c r="Q189" s="10">
        <f>SUMIFS(IsQList,IsIList,Table_ExternalData_15[[#This Row],[item_key]],IsITypeList,Table_ExternalData_15[[#This Row],[IType]],IsDList,Table_ExternalData_15[[#Headers],[13]])</f>
        <v>0</v>
      </c>
      <c r="R189" s="10">
        <f>SUMIFS(IsQList,IsIList,Table_ExternalData_15[[#This Row],[item_key]],IsITypeList,Table_ExternalData_15[[#This Row],[IType]],IsDList,Table_ExternalData_15[[#Headers],[14]])</f>
        <v>0</v>
      </c>
      <c r="S189" s="10">
        <f>SUMIFS(IsQList,IsIList,Table_ExternalData_15[[#This Row],[item_key]],IsITypeList,Table_ExternalData_15[[#This Row],[IType]],IsDList,Table_ExternalData_15[[#Headers],[15]])</f>
        <v>0</v>
      </c>
      <c r="T189" s="10">
        <f>SUMIFS(IsQList,IsIList,Table_ExternalData_15[[#This Row],[item_key]],IsITypeList,Table_ExternalData_15[[#This Row],[IType]],IsDList,Table_ExternalData_15[[#Headers],[16]])</f>
        <v>0</v>
      </c>
      <c r="U189" s="10">
        <f>SUMIFS(IsQList,IsIList,Table_ExternalData_15[[#This Row],[item_key]],IsITypeList,Table_ExternalData_15[[#This Row],[IType]],IsDList,Table_ExternalData_15[[#Headers],[17]])</f>
        <v>0</v>
      </c>
      <c r="V189" s="10">
        <f>SUMIFS(IsQList,IsIList,Table_ExternalData_15[[#This Row],[item_key]],IsITypeList,Table_ExternalData_15[[#This Row],[IType]],IsDList,Table_ExternalData_15[[#Headers],[18]])</f>
        <v>0</v>
      </c>
      <c r="W189" s="10">
        <f>SUMIFS(IsQList,IsIList,Table_ExternalData_15[[#This Row],[item_key]],IsITypeList,Table_ExternalData_15[[#This Row],[IType]],IsDList,Table_ExternalData_15[[#Headers],[19]])</f>
        <v>0</v>
      </c>
      <c r="X189" s="10">
        <f>SUMIFS(IsQList,IsIList,Table_ExternalData_15[[#This Row],[item_key]],IsITypeList,Table_ExternalData_15[[#This Row],[IType]],IsDList,Table_ExternalData_15[[#Headers],[20]])</f>
        <v>0</v>
      </c>
      <c r="Y189" s="10">
        <f>SUMIFS(IsQList,IsIList,Table_ExternalData_15[[#This Row],[item_key]],IsITypeList,Table_ExternalData_15[[#This Row],[IType]],IsDList,Table_ExternalData_15[[#Headers],[21]])</f>
        <v>0</v>
      </c>
      <c r="Z189" s="10">
        <f>SUMIFS(IsQList,IsIList,Table_ExternalData_15[[#This Row],[item_key]],IsITypeList,Table_ExternalData_15[[#This Row],[IType]],IsDList,Table_ExternalData_15[[#Headers],[22]])</f>
        <v>0</v>
      </c>
      <c r="AA189" s="10">
        <f>SUMIFS(IsQList,IsIList,Table_ExternalData_15[[#This Row],[item_key]],IsITypeList,Table_ExternalData_15[[#This Row],[IType]],IsDList,Table_ExternalData_15[[#Headers],[23]])</f>
        <v>0</v>
      </c>
      <c r="AB189" s="10">
        <f>SUMIFS(IsQList,IsIList,Table_ExternalData_15[[#This Row],[item_key]],IsITypeList,Table_ExternalData_15[[#This Row],[IType]],IsDList,Table_ExternalData_15[[#Headers],[24]])</f>
        <v>0</v>
      </c>
      <c r="AC189" s="10">
        <f>SUMIFS(IsQList,IsIList,Table_ExternalData_15[[#This Row],[item_key]],IsITypeList,Table_ExternalData_15[[#This Row],[IType]],IsDList,Table_ExternalData_15[[#Headers],[25]])</f>
        <v>0</v>
      </c>
      <c r="AD189" s="10">
        <f>SUMIFS(IsQList,IsIList,Table_ExternalData_15[[#This Row],[item_key]],IsITypeList,Table_ExternalData_15[[#This Row],[IType]],IsDList,Table_ExternalData_15[[#Headers],[26]])</f>
        <v>0</v>
      </c>
      <c r="AE189" s="10">
        <f>SUMIFS(IsQList,IsIList,Table_ExternalData_15[[#This Row],[item_key]],IsITypeList,Table_ExternalData_15[[#This Row],[IType]],IsDList,Table_ExternalData_15[[#Headers],[27]])</f>
        <v>0</v>
      </c>
      <c r="AF189" s="10">
        <f>SUMIFS(IsQList,IsIList,Table_ExternalData_15[[#This Row],[item_key]],IsITypeList,Table_ExternalData_15[[#This Row],[IType]],IsDList,Table_ExternalData_15[[#Headers],[28]])</f>
        <v>1</v>
      </c>
      <c r="AG189" s="10">
        <f>SUMIFS(IsQList,IsIList,Table_ExternalData_15[[#This Row],[item_key]],IsITypeList,Table_ExternalData_15[[#This Row],[IType]],IsDList,Table_ExternalData_15[[#Headers],[29]])</f>
        <v>76</v>
      </c>
      <c r="AH189" s="10">
        <f>SUMIFS(IsQList,IsIList,Table_ExternalData_15[[#This Row],[item_key]],IsITypeList,Table_ExternalData_15[[#This Row],[IType]],IsDList,Table_ExternalData_15[[#Headers],[30]])</f>
        <v>0</v>
      </c>
      <c r="AI189" s="10">
        <f>SUMIFS(IsQList,IsIList,Table_ExternalData_15[[#This Row],[item_key]],IsITypeList,Table_ExternalData_15[[#This Row],[IType]],IsDList,Table_ExternalData_15[[#Headers],[31]])</f>
        <v>10</v>
      </c>
      <c r="AJ189" s="10">
        <f>SUM(Table_ExternalData_15[[#This Row],[1]:[31]])</f>
        <v>181</v>
      </c>
    </row>
    <row r="190" spans="1:36">
      <c r="A190" s="1" t="s">
        <v>2119</v>
      </c>
      <c r="B190" s="1" t="s">
        <v>2505</v>
      </c>
      <c r="C190" s="1" t="s">
        <v>2506</v>
      </c>
      <c r="D190" s="11" t="s">
        <v>2046</v>
      </c>
      <c r="E190" s="10">
        <f>SUMIFS(IsQList,IsIList,Table_ExternalData_15[[#This Row],[item_key]],IsITypeList,Table_ExternalData_15[[#This Row],[IType]],IsDList,Table_ExternalData_15[[#Headers],[1]])</f>
        <v>2</v>
      </c>
      <c r="F190" s="10">
        <f>SUMIFS(IsQList,IsIList,Table_ExternalData_15[[#This Row],[item_key]],IsITypeList,Table_ExternalData_15[[#This Row],[IType]],IsDList,Table_ExternalData_15[[#Headers],[2]])</f>
        <v>0</v>
      </c>
      <c r="G190" s="10">
        <f>SUMIFS(IsQList,IsIList,Table_ExternalData_15[[#This Row],[item_key]],IsITypeList,Table_ExternalData_15[[#This Row],[IType]],IsDList,Table_ExternalData_15[[#Headers],[3]])</f>
        <v>0</v>
      </c>
      <c r="H190" s="10">
        <f>SUMIFS(IsQList,IsIList,Table_ExternalData_15[[#This Row],[item_key]],IsITypeList,Table_ExternalData_15[[#This Row],[IType]],IsDList,Table_ExternalData_15[[#Headers],[4]])</f>
        <v>140</v>
      </c>
      <c r="I190" s="10">
        <f>SUMIFS(IsQList,IsIList,Table_ExternalData_15[[#This Row],[item_key]],IsITypeList,Table_ExternalData_15[[#This Row],[IType]],IsDList,Table_ExternalData_15[[#Headers],[5]])</f>
        <v>0</v>
      </c>
      <c r="J190" s="10">
        <f>SUMIFS(IsQList,IsIList,Table_ExternalData_15[[#This Row],[item_key]],IsITypeList,Table_ExternalData_15[[#This Row],[IType]],IsDList,Table_ExternalData_15[[#Headers],[6]])</f>
        <v>46</v>
      </c>
      <c r="K190" s="10">
        <f>SUMIFS(IsQList,IsIList,Table_ExternalData_15[[#This Row],[item_key]],IsITypeList,Table_ExternalData_15[[#This Row],[IType]],IsDList,Table_ExternalData_15[[#Headers],[7]])</f>
        <v>0</v>
      </c>
      <c r="L190" s="10">
        <f>SUMIFS(IsQList,IsIList,Table_ExternalData_15[[#This Row],[item_key]],IsITypeList,Table_ExternalData_15[[#This Row],[IType]],IsDList,Table_ExternalData_15[[#Headers],[8]])</f>
        <v>0</v>
      </c>
      <c r="M190" s="10">
        <f>SUMIFS(IsQList,IsIList,Table_ExternalData_15[[#This Row],[item_key]],IsITypeList,Table_ExternalData_15[[#This Row],[IType]],IsDList,Table_ExternalData_15[[#Headers],[9]])</f>
        <v>0</v>
      </c>
      <c r="N190" s="10">
        <f>SUMIFS(IsQList,IsIList,Table_ExternalData_15[[#This Row],[item_key]],IsITypeList,Table_ExternalData_15[[#This Row],[IType]],IsDList,Table_ExternalData_15[[#Headers],[10]])</f>
        <v>0</v>
      </c>
      <c r="O190" s="10">
        <f>SUMIFS(IsQList,IsIList,Table_ExternalData_15[[#This Row],[item_key]],IsITypeList,Table_ExternalData_15[[#This Row],[IType]],IsDList,Table_ExternalData_15[[#Headers],[11]])</f>
        <v>0</v>
      </c>
      <c r="P190" s="10">
        <f>SUMIFS(IsQList,IsIList,Table_ExternalData_15[[#This Row],[item_key]],IsITypeList,Table_ExternalData_15[[#This Row],[IType]],IsDList,Table_ExternalData_15[[#Headers],[12]])</f>
        <v>0</v>
      </c>
      <c r="Q190" s="10">
        <f>SUMIFS(IsQList,IsIList,Table_ExternalData_15[[#This Row],[item_key]],IsITypeList,Table_ExternalData_15[[#This Row],[IType]],IsDList,Table_ExternalData_15[[#Headers],[13]])</f>
        <v>0</v>
      </c>
      <c r="R190" s="10">
        <f>SUMIFS(IsQList,IsIList,Table_ExternalData_15[[#This Row],[item_key]],IsITypeList,Table_ExternalData_15[[#This Row],[IType]],IsDList,Table_ExternalData_15[[#Headers],[14]])</f>
        <v>0</v>
      </c>
      <c r="S190" s="10">
        <f>SUMIFS(IsQList,IsIList,Table_ExternalData_15[[#This Row],[item_key]],IsITypeList,Table_ExternalData_15[[#This Row],[IType]],IsDList,Table_ExternalData_15[[#Headers],[15]])</f>
        <v>0</v>
      </c>
      <c r="T190" s="10">
        <f>SUMIFS(IsQList,IsIList,Table_ExternalData_15[[#This Row],[item_key]],IsITypeList,Table_ExternalData_15[[#This Row],[IType]],IsDList,Table_ExternalData_15[[#Headers],[16]])</f>
        <v>0</v>
      </c>
      <c r="U190" s="10">
        <f>SUMIFS(IsQList,IsIList,Table_ExternalData_15[[#This Row],[item_key]],IsITypeList,Table_ExternalData_15[[#This Row],[IType]],IsDList,Table_ExternalData_15[[#Headers],[17]])</f>
        <v>0</v>
      </c>
      <c r="V190" s="10">
        <f>SUMIFS(IsQList,IsIList,Table_ExternalData_15[[#This Row],[item_key]],IsITypeList,Table_ExternalData_15[[#This Row],[IType]],IsDList,Table_ExternalData_15[[#Headers],[18]])</f>
        <v>0</v>
      </c>
      <c r="W190" s="10">
        <f>SUMIFS(IsQList,IsIList,Table_ExternalData_15[[#This Row],[item_key]],IsITypeList,Table_ExternalData_15[[#This Row],[IType]],IsDList,Table_ExternalData_15[[#Headers],[19]])</f>
        <v>0</v>
      </c>
      <c r="X190" s="10">
        <f>SUMIFS(IsQList,IsIList,Table_ExternalData_15[[#This Row],[item_key]],IsITypeList,Table_ExternalData_15[[#This Row],[IType]],IsDList,Table_ExternalData_15[[#Headers],[20]])</f>
        <v>0</v>
      </c>
      <c r="Y190" s="10">
        <f>SUMIFS(IsQList,IsIList,Table_ExternalData_15[[#This Row],[item_key]],IsITypeList,Table_ExternalData_15[[#This Row],[IType]],IsDList,Table_ExternalData_15[[#Headers],[21]])</f>
        <v>0</v>
      </c>
      <c r="Z190" s="10">
        <f>SUMIFS(IsQList,IsIList,Table_ExternalData_15[[#This Row],[item_key]],IsITypeList,Table_ExternalData_15[[#This Row],[IType]],IsDList,Table_ExternalData_15[[#Headers],[22]])</f>
        <v>0</v>
      </c>
      <c r="AA190" s="10">
        <f>SUMIFS(IsQList,IsIList,Table_ExternalData_15[[#This Row],[item_key]],IsITypeList,Table_ExternalData_15[[#This Row],[IType]],IsDList,Table_ExternalData_15[[#Headers],[23]])</f>
        <v>0</v>
      </c>
      <c r="AB190" s="10">
        <f>SUMIFS(IsQList,IsIList,Table_ExternalData_15[[#This Row],[item_key]],IsITypeList,Table_ExternalData_15[[#This Row],[IType]],IsDList,Table_ExternalData_15[[#Headers],[24]])</f>
        <v>0</v>
      </c>
      <c r="AC190" s="10">
        <f>SUMIFS(IsQList,IsIList,Table_ExternalData_15[[#This Row],[item_key]],IsITypeList,Table_ExternalData_15[[#This Row],[IType]],IsDList,Table_ExternalData_15[[#Headers],[25]])</f>
        <v>0</v>
      </c>
      <c r="AD190" s="10">
        <f>SUMIFS(IsQList,IsIList,Table_ExternalData_15[[#This Row],[item_key]],IsITypeList,Table_ExternalData_15[[#This Row],[IType]],IsDList,Table_ExternalData_15[[#Headers],[26]])</f>
        <v>0</v>
      </c>
      <c r="AE190" s="10">
        <f>SUMIFS(IsQList,IsIList,Table_ExternalData_15[[#This Row],[item_key]],IsITypeList,Table_ExternalData_15[[#This Row],[IType]],IsDList,Table_ExternalData_15[[#Headers],[27]])</f>
        <v>0</v>
      </c>
      <c r="AF190" s="10">
        <f>SUMIFS(IsQList,IsIList,Table_ExternalData_15[[#This Row],[item_key]],IsITypeList,Table_ExternalData_15[[#This Row],[IType]],IsDList,Table_ExternalData_15[[#Headers],[28]])</f>
        <v>2</v>
      </c>
      <c r="AG190" s="10">
        <f>SUMIFS(IsQList,IsIList,Table_ExternalData_15[[#This Row],[item_key]],IsITypeList,Table_ExternalData_15[[#This Row],[IType]],IsDList,Table_ExternalData_15[[#Headers],[29]])</f>
        <v>152</v>
      </c>
      <c r="AH190" s="10">
        <f>SUMIFS(IsQList,IsIList,Table_ExternalData_15[[#This Row],[item_key]],IsITypeList,Table_ExternalData_15[[#This Row],[IType]],IsDList,Table_ExternalData_15[[#Headers],[30]])</f>
        <v>0</v>
      </c>
      <c r="AI190" s="10">
        <f>SUMIFS(IsQList,IsIList,Table_ExternalData_15[[#This Row],[item_key]],IsITypeList,Table_ExternalData_15[[#This Row],[IType]],IsDList,Table_ExternalData_15[[#Headers],[31]])</f>
        <v>20</v>
      </c>
      <c r="AJ190" s="10">
        <f>SUM(Table_ExternalData_15[[#This Row],[1]:[31]])</f>
        <v>362</v>
      </c>
    </row>
    <row r="191" spans="1:36">
      <c r="A191" s="1" t="s">
        <v>1806</v>
      </c>
      <c r="B191" s="1" t="s">
        <v>1867</v>
      </c>
      <c r="C191" s="1" t="s">
        <v>1868</v>
      </c>
      <c r="D191" s="11" t="s">
        <v>2046</v>
      </c>
      <c r="E191" s="10">
        <f>SUMIFS(IsQList,IsIList,Table_ExternalData_15[[#This Row],[item_key]],IsITypeList,Table_ExternalData_15[[#This Row],[IType]],IsDList,Table_ExternalData_15[[#Headers],[1]])</f>
        <v>1</v>
      </c>
      <c r="F191" s="10">
        <f>SUMIFS(IsQList,IsIList,Table_ExternalData_15[[#This Row],[item_key]],IsITypeList,Table_ExternalData_15[[#This Row],[IType]],IsDList,Table_ExternalData_15[[#Headers],[2]])</f>
        <v>0</v>
      </c>
      <c r="G191" s="10">
        <f>SUMIFS(IsQList,IsIList,Table_ExternalData_15[[#This Row],[item_key]],IsITypeList,Table_ExternalData_15[[#This Row],[IType]],IsDList,Table_ExternalData_15[[#Headers],[3]])</f>
        <v>0</v>
      </c>
      <c r="H191" s="10">
        <f>SUMIFS(IsQList,IsIList,Table_ExternalData_15[[#This Row],[item_key]],IsITypeList,Table_ExternalData_15[[#This Row],[IType]],IsDList,Table_ExternalData_15[[#Headers],[4]])</f>
        <v>70</v>
      </c>
      <c r="I191" s="10">
        <f>SUMIFS(IsQList,IsIList,Table_ExternalData_15[[#This Row],[item_key]],IsITypeList,Table_ExternalData_15[[#This Row],[IType]],IsDList,Table_ExternalData_15[[#Headers],[5]])</f>
        <v>0</v>
      </c>
      <c r="J191" s="10">
        <f>SUMIFS(IsQList,IsIList,Table_ExternalData_15[[#This Row],[item_key]],IsITypeList,Table_ExternalData_15[[#This Row],[IType]],IsDList,Table_ExternalData_15[[#Headers],[6]])</f>
        <v>23</v>
      </c>
      <c r="K191" s="10">
        <f>SUMIFS(IsQList,IsIList,Table_ExternalData_15[[#This Row],[item_key]],IsITypeList,Table_ExternalData_15[[#This Row],[IType]],IsDList,Table_ExternalData_15[[#Headers],[7]])</f>
        <v>0</v>
      </c>
      <c r="L191" s="10">
        <f>SUMIFS(IsQList,IsIList,Table_ExternalData_15[[#This Row],[item_key]],IsITypeList,Table_ExternalData_15[[#This Row],[IType]],IsDList,Table_ExternalData_15[[#Headers],[8]])</f>
        <v>0</v>
      </c>
      <c r="M191" s="10">
        <f>SUMIFS(IsQList,IsIList,Table_ExternalData_15[[#This Row],[item_key]],IsITypeList,Table_ExternalData_15[[#This Row],[IType]],IsDList,Table_ExternalData_15[[#Headers],[9]])</f>
        <v>0</v>
      </c>
      <c r="N191" s="10">
        <f>SUMIFS(IsQList,IsIList,Table_ExternalData_15[[#This Row],[item_key]],IsITypeList,Table_ExternalData_15[[#This Row],[IType]],IsDList,Table_ExternalData_15[[#Headers],[10]])</f>
        <v>0</v>
      </c>
      <c r="O191" s="10">
        <f>SUMIFS(IsQList,IsIList,Table_ExternalData_15[[#This Row],[item_key]],IsITypeList,Table_ExternalData_15[[#This Row],[IType]],IsDList,Table_ExternalData_15[[#Headers],[11]])</f>
        <v>0</v>
      </c>
      <c r="P191" s="10">
        <f>SUMIFS(IsQList,IsIList,Table_ExternalData_15[[#This Row],[item_key]],IsITypeList,Table_ExternalData_15[[#This Row],[IType]],IsDList,Table_ExternalData_15[[#Headers],[12]])</f>
        <v>0</v>
      </c>
      <c r="Q191" s="10">
        <f>SUMIFS(IsQList,IsIList,Table_ExternalData_15[[#This Row],[item_key]],IsITypeList,Table_ExternalData_15[[#This Row],[IType]],IsDList,Table_ExternalData_15[[#Headers],[13]])</f>
        <v>0</v>
      </c>
      <c r="R191" s="10">
        <f>SUMIFS(IsQList,IsIList,Table_ExternalData_15[[#This Row],[item_key]],IsITypeList,Table_ExternalData_15[[#This Row],[IType]],IsDList,Table_ExternalData_15[[#Headers],[14]])</f>
        <v>0</v>
      </c>
      <c r="S191" s="10">
        <f>SUMIFS(IsQList,IsIList,Table_ExternalData_15[[#This Row],[item_key]],IsITypeList,Table_ExternalData_15[[#This Row],[IType]],IsDList,Table_ExternalData_15[[#Headers],[15]])</f>
        <v>0</v>
      </c>
      <c r="T191" s="10">
        <f>SUMIFS(IsQList,IsIList,Table_ExternalData_15[[#This Row],[item_key]],IsITypeList,Table_ExternalData_15[[#This Row],[IType]],IsDList,Table_ExternalData_15[[#Headers],[16]])</f>
        <v>0</v>
      </c>
      <c r="U191" s="10">
        <f>SUMIFS(IsQList,IsIList,Table_ExternalData_15[[#This Row],[item_key]],IsITypeList,Table_ExternalData_15[[#This Row],[IType]],IsDList,Table_ExternalData_15[[#Headers],[17]])</f>
        <v>0</v>
      </c>
      <c r="V191" s="10">
        <f>SUMIFS(IsQList,IsIList,Table_ExternalData_15[[#This Row],[item_key]],IsITypeList,Table_ExternalData_15[[#This Row],[IType]],IsDList,Table_ExternalData_15[[#Headers],[18]])</f>
        <v>0</v>
      </c>
      <c r="W191" s="10">
        <f>SUMIFS(IsQList,IsIList,Table_ExternalData_15[[#This Row],[item_key]],IsITypeList,Table_ExternalData_15[[#This Row],[IType]],IsDList,Table_ExternalData_15[[#Headers],[19]])</f>
        <v>0</v>
      </c>
      <c r="X191" s="10">
        <f>SUMIFS(IsQList,IsIList,Table_ExternalData_15[[#This Row],[item_key]],IsITypeList,Table_ExternalData_15[[#This Row],[IType]],IsDList,Table_ExternalData_15[[#Headers],[20]])</f>
        <v>0</v>
      </c>
      <c r="Y191" s="10">
        <f>SUMIFS(IsQList,IsIList,Table_ExternalData_15[[#This Row],[item_key]],IsITypeList,Table_ExternalData_15[[#This Row],[IType]],IsDList,Table_ExternalData_15[[#Headers],[21]])</f>
        <v>0</v>
      </c>
      <c r="Z191" s="10">
        <f>SUMIFS(IsQList,IsIList,Table_ExternalData_15[[#This Row],[item_key]],IsITypeList,Table_ExternalData_15[[#This Row],[IType]],IsDList,Table_ExternalData_15[[#Headers],[22]])</f>
        <v>0</v>
      </c>
      <c r="AA191" s="10">
        <f>SUMIFS(IsQList,IsIList,Table_ExternalData_15[[#This Row],[item_key]],IsITypeList,Table_ExternalData_15[[#This Row],[IType]],IsDList,Table_ExternalData_15[[#Headers],[23]])</f>
        <v>0</v>
      </c>
      <c r="AB191" s="10">
        <f>SUMIFS(IsQList,IsIList,Table_ExternalData_15[[#This Row],[item_key]],IsITypeList,Table_ExternalData_15[[#This Row],[IType]],IsDList,Table_ExternalData_15[[#Headers],[24]])</f>
        <v>0</v>
      </c>
      <c r="AC191" s="10">
        <f>SUMIFS(IsQList,IsIList,Table_ExternalData_15[[#This Row],[item_key]],IsITypeList,Table_ExternalData_15[[#This Row],[IType]],IsDList,Table_ExternalData_15[[#Headers],[25]])</f>
        <v>0</v>
      </c>
      <c r="AD191" s="10">
        <f>SUMIFS(IsQList,IsIList,Table_ExternalData_15[[#This Row],[item_key]],IsITypeList,Table_ExternalData_15[[#This Row],[IType]],IsDList,Table_ExternalData_15[[#Headers],[26]])</f>
        <v>0</v>
      </c>
      <c r="AE191" s="10">
        <f>SUMIFS(IsQList,IsIList,Table_ExternalData_15[[#This Row],[item_key]],IsITypeList,Table_ExternalData_15[[#This Row],[IType]],IsDList,Table_ExternalData_15[[#Headers],[27]])</f>
        <v>0</v>
      </c>
      <c r="AF191" s="10">
        <f>SUMIFS(IsQList,IsIList,Table_ExternalData_15[[#This Row],[item_key]],IsITypeList,Table_ExternalData_15[[#This Row],[IType]],IsDList,Table_ExternalData_15[[#Headers],[28]])</f>
        <v>1</v>
      </c>
      <c r="AG191" s="10">
        <f>SUMIFS(IsQList,IsIList,Table_ExternalData_15[[#This Row],[item_key]],IsITypeList,Table_ExternalData_15[[#This Row],[IType]],IsDList,Table_ExternalData_15[[#Headers],[29]])</f>
        <v>76</v>
      </c>
      <c r="AH191" s="10">
        <f>SUMIFS(IsQList,IsIList,Table_ExternalData_15[[#This Row],[item_key]],IsITypeList,Table_ExternalData_15[[#This Row],[IType]],IsDList,Table_ExternalData_15[[#Headers],[30]])</f>
        <v>0</v>
      </c>
      <c r="AI191" s="10">
        <f>SUMIFS(IsQList,IsIList,Table_ExternalData_15[[#This Row],[item_key]],IsITypeList,Table_ExternalData_15[[#This Row],[IType]],IsDList,Table_ExternalData_15[[#Headers],[31]])</f>
        <v>10</v>
      </c>
      <c r="AJ191" s="10">
        <f>SUM(Table_ExternalData_15[[#This Row],[1]:[31]])</f>
        <v>181</v>
      </c>
    </row>
    <row r="192" spans="1:36">
      <c r="A192" s="1" t="s">
        <v>1761</v>
      </c>
      <c r="B192" s="1" t="s">
        <v>1869</v>
      </c>
      <c r="C192" s="1" t="s">
        <v>1870</v>
      </c>
      <c r="D192" s="11" t="s">
        <v>2046</v>
      </c>
      <c r="E192" s="10">
        <f>SUMIFS(IsQList,IsIList,Table_ExternalData_15[[#This Row],[item_key]],IsITypeList,Table_ExternalData_15[[#This Row],[IType]],IsDList,Table_ExternalData_15[[#Headers],[1]])</f>
        <v>1</v>
      </c>
      <c r="F192" s="10">
        <f>SUMIFS(IsQList,IsIList,Table_ExternalData_15[[#This Row],[item_key]],IsITypeList,Table_ExternalData_15[[#This Row],[IType]],IsDList,Table_ExternalData_15[[#Headers],[2]])</f>
        <v>0</v>
      </c>
      <c r="G192" s="10">
        <f>SUMIFS(IsQList,IsIList,Table_ExternalData_15[[#This Row],[item_key]],IsITypeList,Table_ExternalData_15[[#This Row],[IType]],IsDList,Table_ExternalData_15[[#Headers],[3]])</f>
        <v>0</v>
      </c>
      <c r="H192" s="10">
        <f>SUMIFS(IsQList,IsIList,Table_ExternalData_15[[#This Row],[item_key]],IsITypeList,Table_ExternalData_15[[#This Row],[IType]],IsDList,Table_ExternalData_15[[#Headers],[4]])</f>
        <v>70</v>
      </c>
      <c r="I192" s="10">
        <f>SUMIFS(IsQList,IsIList,Table_ExternalData_15[[#This Row],[item_key]],IsITypeList,Table_ExternalData_15[[#This Row],[IType]],IsDList,Table_ExternalData_15[[#Headers],[5]])</f>
        <v>0</v>
      </c>
      <c r="J192" s="10">
        <f>SUMIFS(IsQList,IsIList,Table_ExternalData_15[[#This Row],[item_key]],IsITypeList,Table_ExternalData_15[[#This Row],[IType]],IsDList,Table_ExternalData_15[[#Headers],[6]])</f>
        <v>23</v>
      </c>
      <c r="K192" s="10">
        <f>SUMIFS(IsQList,IsIList,Table_ExternalData_15[[#This Row],[item_key]],IsITypeList,Table_ExternalData_15[[#This Row],[IType]],IsDList,Table_ExternalData_15[[#Headers],[7]])</f>
        <v>0</v>
      </c>
      <c r="L192" s="10">
        <f>SUMIFS(IsQList,IsIList,Table_ExternalData_15[[#This Row],[item_key]],IsITypeList,Table_ExternalData_15[[#This Row],[IType]],IsDList,Table_ExternalData_15[[#Headers],[8]])</f>
        <v>0</v>
      </c>
      <c r="M192" s="10">
        <f>SUMIFS(IsQList,IsIList,Table_ExternalData_15[[#This Row],[item_key]],IsITypeList,Table_ExternalData_15[[#This Row],[IType]],IsDList,Table_ExternalData_15[[#Headers],[9]])</f>
        <v>0</v>
      </c>
      <c r="N192" s="10">
        <f>SUMIFS(IsQList,IsIList,Table_ExternalData_15[[#This Row],[item_key]],IsITypeList,Table_ExternalData_15[[#This Row],[IType]],IsDList,Table_ExternalData_15[[#Headers],[10]])</f>
        <v>0</v>
      </c>
      <c r="O192" s="10">
        <f>SUMIFS(IsQList,IsIList,Table_ExternalData_15[[#This Row],[item_key]],IsITypeList,Table_ExternalData_15[[#This Row],[IType]],IsDList,Table_ExternalData_15[[#Headers],[11]])</f>
        <v>0</v>
      </c>
      <c r="P192" s="10">
        <f>SUMIFS(IsQList,IsIList,Table_ExternalData_15[[#This Row],[item_key]],IsITypeList,Table_ExternalData_15[[#This Row],[IType]],IsDList,Table_ExternalData_15[[#Headers],[12]])</f>
        <v>0</v>
      </c>
      <c r="Q192" s="10">
        <f>SUMIFS(IsQList,IsIList,Table_ExternalData_15[[#This Row],[item_key]],IsITypeList,Table_ExternalData_15[[#This Row],[IType]],IsDList,Table_ExternalData_15[[#Headers],[13]])</f>
        <v>0</v>
      </c>
      <c r="R192" s="10">
        <f>SUMIFS(IsQList,IsIList,Table_ExternalData_15[[#This Row],[item_key]],IsITypeList,Table_ExternalData_15[[#This Row],[IType]],IsDList,Table_ExternalData_15[[#Headers],[14]])</f>
        <v>0</v>
      </c>
      <c r="S192" s="10">
        <f>SUMIFS(IsQList,IsIList,Table_ExternalData_15[[#This Row],[item_key]],IsITypeList,Table_ExternalData_15[[#This Row],[IType]],IsDList,Table_ExternalData_15[[#Headers],[15]])</f>
        <v>0</v>
      </c>
      <c r="T192" s="10">
        <f>SUMIFS(IsQList,IsIList,Table_ExternalData_15[[#This Row],[item_key]],IsITypeList,Table_ExternalData_15[[#This Row],[IType]],IsDList,Table_ExternalData_15[[#Headers],[16]])</f>
        <v>0</v>
      </c>
      <c r="U192" s="10">
        <f>SUMIFS(IsQList,IsIList,Table_ExternalData_15[[#This Row],[item_key]],IsITypeList,Table_ExternalData_15[[#This Row],[IType]],IsDList,Table_ExternalData_15[[#Headers],[17]])</f>
        <v>0</v>
      </c>
      <c r="V192" s="10">
        <f>SUMIFS(IsQList,IsIList,Table_ExternalData_15[[#This Row],[item_key]],IsITypeList,Table_ExternalData_15[[#This Row],[IType]],IsDList,Table_ExternalData_15[[#Headers],[18]])</f>
        <v>0</v>
      </c>
      <c r="W192" s="10">
        <f>SUMIFS(IsQList,IsIList,Table_ExternalData_15[[#This Row],[item_key]],IsITypeList,Table_ExternalData_15[[#This Row],[IType]],IsDList,Table_ExternalData_15[[#Headers],[19]])</f>
        <v>0</v>
      </c>
      <c r="X192" s="10">
        <f>SUMIFS(IsQList,IsIList,Table_ExternalData_15[[#This Row],[item_key]],IsITypeList,Table_ExternalData_15[[#This Row],[IType]],IsDList,Table_ExternalData_15[[#Headers],[20]])</f>
        <v>0</v>
      </c>
      <c r="Y192" s="10">
        <f>SUMIFS(IsQList,IsIList,Table_ExternalData_15[[#This Row],[item_key]],IsITypeList,Table_ExternalData_15[[#This Row],[IType]],IsDList,Table_ExternalData_15[[#Headers],[21]])</f>
        <v>0</v>
      </c>
      <c r="Z192" s="10">
        <f>SUMIFS(IsQList,IsIList,Table_ExternalData_15[[#This Row],[item_key]],IsITypeList,Table_ExternalData_15[[#This Row],[IType]],IsDList,Table_ExternalData_15[[#Headers],[22]])</f>
        <v>0</v>
      </c>
      <c r="AA192" s="10">
        <f>SUMIFS(IsQList,IsIList,Table_ExternalData_15[[#This Row],[item_key]],IsITypeList,Table_ExternalData_15[[#This Row],[IType]],IsDList,Table_ExternalData_15[[#Headers],[23]])</f>
        <v>0</v>
      </c>
      <c r="AB192" s="10">
        <f>SUMIFS(IsQList,IsIList,Table_ExternalData_15[[#This Row],[item_key]],IsITypeList,Table_ExternalData_15[[#This Row],[IType]],IsDList,Table_ExternalData_15[[#Headers],[24]])</f>
        <v>0</v>
      </c>
      <c r="AC192" s="10">
        <f>SUMIFS(IsQList,IsIList,Table_ExternalData_15[[#This Row],[item_key]],IsITypeList,Table_ExternalData_15[[#This Row],[IType]],IsDList,Table_ExternalData_15[[#Headers],[25]])</f>
        <v>0</v>
      </c>
      <c r="AD192" s="10">
        <f>SUMIFS(IsQList,IsIList,Table_ExternalData_15[[#This Row],[item_key]],IsITypeList,Table_ExternalData_15[[#This Row],[IType]],IsDList,Table_ExternalData_15[[#Headers],[26]])</f>
        <v>0</v>
      </c>
      <c r="AE192" s="10">
        <f>SUMIFS(IsQList,IsIList,Table_ExternalData_15[[#This Row],[item_key]],IsITypeList,Table_ExternalData_15[[#This Row],[IType]],IsDList,Table_ExternalData_15[[#Headers],[27]])</f>
        <v>0</v>
      </c>
      <c r="AF192" s="10">
        <f>SUMIFS(IsQList,IsIList,Table_ExternalData_15[[#This Row],[item_key]],IsITypeList,Table_ExternalData_15[[#This Row],[IType]],IsDList,Table_ExternalData_15[[#Headers],[28]])</f>
        <v>1</v>
      </c>
      <c r="AG192" s="10">
        <f>SUMIFS(IsQList,IsIList,Table_ExternalData_15[[#This Row],[item_key]],IsITypeList,Table_ExternalData_15[[#This Row],[IType]],IsDList,Table_ExternalData_15[[#Headers],[29]])</f>
        <v>76</v>
      </c>
      <c r="AH192" s="10">
        <f>SUMIFS(IsQList,IsIList,Table_ExternalData_15[[#This Row],[item_key]],IsITypeList,Table_ExternalData_15[[#This Row],[IType]],IsDList,Table_ExternalData_15[[#Headers],[30]])</f>
        <v>0</v>
      </c>
      <c r="AI192" s="10">
        <f>SUMIFS(IsQList,IsIList,Table_ExternalData_15[[#This Row],[item_key]],IsITypeList,Table_ExternalData_15[[#This Row],[IType]],IsDList,Table_ExternalData_15[[#Headers],[31]])</f>
        <v>10</v>
      </c>
      <c r="AJ192" s="10">
        <f>SUM(Table_ExternalData_15[[#This Row],[1]:[31]])</f>
        <v>181</v>
      </c>
    </row>
    <row r="193" spans="1:36">
      <c r="A193" s="1" t="s">
        <v>1718</v>
      </c>
      <c r="B193" s="1" t="s">
        <v>1871</v>
      </c>
      <c r="C193" s="1" t="s">
        <v>1872</v>
      </c>
      <c r="D193" s="11" t="s">
        <v>2046</v>
      </c>
      <c r="E193" s="10">
        <f>SUMIFS(IsQList,IsIList,Table_ExternalData_15[[#This Row],[item_key]],IsITypeList,Table_ExternalData_15[[#This Row],[IType]],IsDList,Table_ExternalData_15[[#Headers],[1]])</f>
        <v>10</v>
      </c>
      <c r="F193" s="10">
        <f>SUMIFS(IsQList,IsIList,Table_ExternalData_15[[#This Row],[item_key]],IsITypeList,Table_ExternalData_15[[#This Row],[IType]],IsDList,Table_ExternalData_15[[#Headers],[2]])</f>
        <v>0</v>
      </c>
      <c r="G193" s="10">
        <f>SUMIFS(IsQList,IsIList,Table_ExternalData_15[[#This Row],[item_key]],IsITypeList,Table_ExternalData_15[[#This Row],[IType]],IsDList,Table_ExternalData_15[[#Headers],[3]])</f>
        <v>0</v>
      </c>
      <c r="H193" s="10">
        <f>SUMIFS(IsQList,IsIList,Table_ExternalData_15[[#This Row],[item_key]],IsITypeList,Table_ExternalData_15[[#This Row],[IType]],IsDList,Table_ExternalData_15[[#Headers],[4]])</f>
        <v>700</v>
      </c>
      <c r="I193" s="10">
        <f>SUMIFS(IsQList,IsIList,Table_ExternalData_15[[#This Row],[item_key]],IsITypeList,Table_ExternalData_15[[#This Row],[IType]],IsDList,Table_ExternalData_15[[#Headers],[5]])</f>
        <v>0</v>
      </c>
      <c r="J193" s="10">
        <f>SUMIFS(IsQList,IsIList,Table_ExternalData_15[[#This Row],[item_key]],IsITypeList,Table_ExternalData_15[[#This Row],[IType]],IsDList,Table_ExternalData_15[[#Headers],[6]])</f>
        <v>230</v>
      </c>
      <c r="K193" s="10">
        <f>SUMIFS(IsQList,IsIList,Table_ExternalData_15[[#This Row],[item_key]],IsITypeList,Table_ExternalData_15[[#This Row],[IType]],IsDList,Table_ExternalData_15[[#Headers],[7]])</f>
        <v>0</v>
      </c>
      <c r="L193" s="10">
        <f>SUMIFS(IsQList,IsIList,Table_ExternalData_15[[#This Row],[item_key]],IsITypeList,Table_ExternalData_15[[#This Row],[IType]],IsDList,Table_ExternalData_15[[#Headers],[8]])</f>
        <v>0</v>
      </c>
      <c r="M193" s="10">
        <f>SUMIFS(IsQList,IsIList,Table_ExternalData_15[[#This Row],[item_key]],IsITypeList,Table_ExternalData_15[[#This Row],[IType]],IsDList,Table_ExternalData_15[[#Headers],[9]])</f>
        <v>0</v>
      </c>
      <c r="N193" s="10">
        <f>SUMIFS(IsQList,IsIList,Table_ExternalData_15[[#This Row],[item_key]],IsITypeList,Table_ExternalData_15[[#This Row],[IType]],IsDList,Table_ExternalData_15[[#Headers],[10]])</f>
        <v>0</v>
      </c>
      <c r="O193" s="10">
        <f>SUMIFS(IsQList,IsIList,Table_ExternalData_15[[#This Row],[item_key]],IsITypeList,Table_ExternalData_15[[#This Row],[IType]],IsDList,Table_ExternalData_15[[#Headers],[11]])</f>
        <v>0</v>
      </c>
      <c r="P193" s="10">
        <f>SUMIFS(IsQList,IsIList,Table_ExternalData_15[[#This Row],[item_key]],IsITypeList,Table_ExternalData_15[[#This Row],[IType]],IsDList,Table_ExternalData_15[[#Headers],[12]])</f>
        <v>0</v>
      </c>
      <c r="Q193" s="10">
        <f>SUMIFS(IsQList,IsIList,Table_ExternalData_15[[#This Row],[item_key]],IsITypeList,Table_ExternalData_15[[#This Row],[IType]],IsDList,Table_ExternalData_15[[#Headers],[13]])</f>
        <v>0</v>
      </c>
      <c r="R193" s="10">
        <f>SUMIFS(IsQList,IsIList,Table_ExternalData_15[[#This Row],[item_key]],IsITypeList,Table_ExternalData_15[[#This Row],[IType]],IsDList,Table_ExternalData_15[[#Headers],[14]])</f>
        <v>0</v>
      </c>
      <c r="S193" s="10">
        <f>SUMIFS(IsQList,IsIList,Table_ExternalData_15[[#This Row],[item_key]],IsITypeList,Table_ExternalData_15[[#This Row],[IType]],IsDList,Table_ExternalData_15[[#Headers],[15]])</f>
        <v>0</v>
      </c>
      <c r="T193" s="10">
        <f>SUMIFS(IsQList,IsIList,Table_ExternalData_15[[#This Row],[item_key]],IsITypeList,Table_ExternalData_15[[#This Row],[IType]],IsDList,Table_ExternalData_15[[#Headers],[16]])</f>
        <v>0</v>
      </c>
      <c r="U193" s="10">
        <f>SUMIFS(IsQList,IsIList,Table_ExternalData_15[[#This Row],[item_key]],IsITypeList,Table_ExternalData_15[[#This Row],[IType]],IsDList,Table_ExternalData_15[[#Headers],[17]])</f>
        <v>0</v>
      </c>
      <c r="V193" s="10">
        <f>SUMIFS(IsQList,IsIList,Table_ExternalData_15[[#This Row],[item_key]],IsITypeList,Table_ExternalData_15[[#This Row],[IType]],IsDList,Table_ExternalData_15[[#Headers],[18]])</f>
        <v>0</v>
      </c>
      <c r="W193" s="10">
        <f>SUMIFS(IsQList,IsIList,Table_ExternalData_15[[#This Row],[item_key]],IsITypeList,Table_ExternalData_15[[#This Row],[IType]],IsDList,Table_ExternalData_15[[#Headers],[19]])</f>
        <v>0</v>
      </c>
      <c r="X193" s="10">
        <f>SUMIFS(IsQList,IsIList,Table_ExternalData_15[[#This Row],[item_key]],IsITypeList,Table_ExternalData_15[[#This Row],[IType]],IsDList,Table_ExternalData_15[[#Headers],[20]])</f>
        <v>0</v>
      </c>
      <c r="Y193" s="10">
        <f>SUMIFS(IsQList,IsIList,Table_ExternalData_15[[#This Row],[item_key]],IsITypeList,Table_ExternalData_15[[#This Row],[IType]],IsDList,Table_ExternalData_15[[#Headers],[21]])</f>
        <v>0</v>
      </c>
      <c r="Z193" s="10">
        <f>SUMIFS(IsQList,IsIList,Table_ExternalData_15[[#This Row],[item_key]],IsITypeList,Table_ExternalData_15[[#This Row],[IType]],IsDList,Table_ExternalData_15[[#Headers],[22]])</f>
        <v>0</v>
      </c>
      <c r="AA193" s="10">
        <f>SUMIFS(IsQList,IsIList,Table_ExternalData_15[[#This Row],[item_key]],IsITypeList,Table_ExternalData_15[[#This Row],[IType]],IsDList,Table_ExternalData_15[[#Headers],[23]])</f>
        <v>0</v>
      </c>
      <c r="AB193" s="10">
        <f>SUMIFS(IsQList,IsIList,Table_ExternalData_15[[#This Row],[item_key]],IsITypeList,Table_ExternalData_15[[#This Row],[IType]],IsDList,Table_ExternalData_15[[#Headers],[24]])</f>
        <v>0</v>
      </c>
      <c r="AC193" s="10">
        <f>SUMIFS(IsQList,IsIList,Table_ExternalData_15[[#This Row],[item_key]],IsITypeList,Table_ExternalData_15[[#This Row],[IType]],IsDList,Table_ExternalData_15[[#Headers],[25]])</f>
        <v>0</v>
      </c>
      <c r="AD193" s="10">
        <f>SUMIFS(IsQList,IsIList,Table_ExternalData_15[[#This Row],[item_key]],IsITypeList,Table_ExternalData_15[[#This Row],[IType]],IsDList,Table_ExternalData_15[[#Headers],[26]])</f>
        <v>0</v>
      </c>
      <c r="AE193" s="10">
        <f>SUMIFS(IsQList,IsIList,Table_ExternalData_15[[#This Row],[item_key]],IsITypeList,Table_ExternalData_15[[#This Row],[IType]],IsDList,Table_ExternalData_15[[#Headers],[27]])</f>
        <v>0</v>
      </c>
      <c r="AF193" s="10">
        <f>SUMIFS(IsQList,IsIList,Table_ExternalData_15[[#This Row],[item_key]],IsITypeList,Table_ExternalData_15[[#This Row],[IType]],IsDList,Table_ExternalData_15[[#Headers],[28]])</f>
        <v>10</v>
      </c>
      <c r="AG193" s="10">
        <f>SUMIFS(IsQList,IsIList,Table_ExternalData_15[[#This Row],[item_key]],IsITypeList,Table_ExternalData_15[[#This Row],[IType]],IsDList,Table_ExternalData_15[[#Headers],[29]])</f>
        <v>760</v>
      </c>
      <c r="AH193" s="10">
        <f>SUMIFS(IsQList,IsIList,Table_ExternalData_15[[#This Row],[item_key]],IsITypeList,Table_ExternalData_15[[#This Row],[IType]],IsDList,Table_ExternalData_15[[#Headers],[30]])</f>
        <v>0</v>
      </c>
      <c r="AI193" s="10">
        <f>SUMIFS(IsQList,IsIList,Table_ExternalData_15[[#This Row],[item_key]],IsITypeList,Table_ExternalData_15[[#This Row],[IType]],IsDList,Table_ExternalData_15[[#Headers],[31]])</f>
        <v>100</v>
      </c>
      <c r="AJ193" s="10">
        <f>SUM(Table_ExternalData_15[[#This Row],[1]:[31]])</f>
        <v>1810</v>
      </c>
    </row>
    <row r="194" spans="1:36">
      <c r="A194" s="1" t="s">
        <v>1762</v>
      </c>
      <c r="B194" s="1" t="s">
        <v>1873</v>
      </c>
      <c r="C194" s="1" t="s">
        <v>1874</v>
      </c>
      <c r="D194" s="11" t="s">
        <v>2046</v>
      </c>
      <c r="E194" s="10">
        <f>SUMIFS(IsQList,IsIList,Table_ExternalData_15[[#This Row],[item_key]],IsITypeList,Table_ExternalData_15[[#This Row],[IType]],IsDList,Table_ExternalData_15[[#Headers],[1]])</f>
        <v>1</v>
      </c>
      <c r="F194" s="10">
        <f>SUMIFS(IsQList,IsIList,Table_ExternalData_15[[#This Row],[item_key]],IsITypeList,Table_ExternalData_15[[#This Row],[IType]],IsDList,Table_ExternalData_15[[#Headers],[2]])</f>
        <v>0</v>
      </c>
      <c r="G194" s="10">
        <f>SUMIFS(IsQList,IsIList,Table_ExternalData_15[[#This Row],[item_key]],IsITypeList,Table_ExternalData_15[[#This Row],[IType]],IsDList,Table_ExternalData_15[[#Headers],[3]])</f>
        <v>0</v>
      </c>
      <c r="H194" s="10">
        <f>SUMIFS(IsQList,IsIList,Table_ExternalData_15[[#This Row],[item_key]],IsITypeList,Table_ExternalData_15[[#This Row],[IType]],IsDList,Table_ExternalData_15[[#Headers],[4]])</f>
        <v>70</v>
      </c>
      <c r="I194" s="10">
        <f>SUMIFS(IsQList,IsIList,Table_ExternalData_15[[#This Row],[item_key]],IsITypeList,Table_ExternalData_15[[#This Row],[IType]],IsDList,Table_ExternalData_15[[#Headers],[5]])</f>
        <v>0</v>
      </c>
      <c r="J194" s="10">
        <f>SUMIFS(IsQList,IsIList,Table_ExternalData_15[[#This Row],[item_key]],IsITypeList,Table_ExternalData_15[[#This Row],[IType]],IsDList,Table_ExternalData_15[[#Headers],[6]])</f>
        <v>23</v>
      </c>
      <c r="K194" s="10">
        <f>SUMIFS(IsQList,IsIList,Table_ExternalData_15[[#This Row],[item_key]],IsITypeList,Table_ExternalData_15[[#This Row],[IType]],IsDList,Table_ExternalData_15[[#Headers],[7]])</f>
        <v>0</v>
      </c>
      <c r="L194" s="10">
        <f>SUMIFS(IsQList,IsIList,Table_ExternalData_15[[#This Row],[item_key]],IsITypeList,Table_ExternalData_15[[#This Row],[IType]],IsDList,Table_ExternalData_15[[#Headers],[8]])</f>
        <v>0</v>
      </c>
      <c r="M194" s="10">
        <f>SUMIFS(IsQList,IsIList,Table_ExternalData_15[[#This Row],[item_key]],IsITypeList,Table_ExternalData_15[[#This Row],[IType]],IsDList,Table_ExternalData_15[[#Headers],[9]])</f>
        <v>0</v>
      </c>
      <c r="N194" s="10">
        <f>SUMIFS(IsQList,IsIList,Table_ExternalData_15[[#This Row],[item_key]],IsITypeList,Table_ExternalData_15[[#This Row],[IType]],IsDList,Table_ExternalData_15[[#Headers],[10]])</f>
        <v>0</v>
      </c>
      <c r="O194" s="10">
        <f>SUMIFS(IsQList,IsIList,Table_ExternalData_15[[#This Row],[item_key]],IsITypeList,Table_ExternalData_15[[#This Row],[IType]],IsDList,Table_ExternalData_15[[#Headers],[11]])</f>
        <v>0</v>
      </c>
      <c r="P194" s="10">
        <f>SUMIFS(IsQList,IsIList,Table_ExternalData_15[[#This Row],[item_key]],IsITypeList,Table_ExternalData_15[[#This Row],[IType]],IsDList,Table_ExternalData_15[[#Headers],[12]])</f>
        <v>0</v>
      </c>
      <c r="Q194" s="10">
        <f>SUMIFS(IsQList,IsIList,Table_ExternalData_15[[#This Row],[item_key]],IsITypeList,Table_ExternalData_15[[#This Row],[IType]],IsDList,Table_ExternalData_15[[#Headers],[13]])</f>
        <v>0</v>
      </c>
      <c r="R194" s="10">
        <f>SUMIFS(IsQList,IsIList,Table_ExternalData_15[[#This Row],[item_key]],IsITypeList,Table_ExternalData_15[[#This Row],[IType]],IsDList,Table_ExternalData_15[[#Headers],[14]])</f>
        <v>0</v>
      </c>
      <c r="S194" s="10">
        <f>SUMIFS(IsQList,IsIList,Table_ExternalData_15[[#This Row],[item_key]],IsITypeList,Table_ExternalData_15[[#This Row],[IType]],IsDList,Table_ExternalData_15[[#Headers],[15]])</f>
        <v>0</v>
      </c>
      <c r="T194" s="10">
        <f>SUMIFS(IsQList,IsIList,Table_ExternalData_15[[#This Row],[item_key]],IsITypeList,Table_ExternalData_15[[#This Row],[IType]],IsDList,Table_ExternalData_15[[#Headers],[16]])</f>
        <v>0</v>
      </c>
      <c r="U194" s="10">
        <f>SUMIFS(IsQList,IsIList,Table_ExternalData_15[[#This Row],[item_key]],IsITypeList,Table_ExternalData_15[[#This Row],[IType]],IsDList,Table_ExternalData_15[[#Headers],[17]])</f>
        <v>0</v>
      </c>
      <c r="V194" s="10">
        <f>SUMIFS(IsQList,IsIList,Table_ExternalData_15[[#This Row],[item_key]],IsITypeList,Table_ExternalData_15[[#This Row],[IType]],IsDList,Table_ExternalData_15[[#Headers],[18]])</f>
        <v>0</v>
      </c>
      <c r="W194" s="10">
        <f>SUMIFS(IsQList,IsIList,Table_ExternalData_15[[#This Row],[item_key]],IsITypeList,Table_ExternalData_15[[#This Row],[IType]],IsDList,Table_ExternalData_15[[#Headers],[19]])</f>
        <v>0</v>
      </c>
      <c r="X194" s="10">
        <f>SUMIFS(IsQList,IsIList,Table_ExternalData_15[[#This Row],[item_key]],IsITypeList,Table_ExternalData_15[[#This Row],[IType]],IsDList,Table_ExternalData_15[[#Headers],[20]])</f>
        <v>0</v>
      </c>
      <c r="Y194" s="10">
        <f>SUMIFS(IsQList,IsIList,Table_ExternalData_15[[#This Row],[item_key]],IsITypeList,Table_ExternalData_15[[#This Row],[IType]],IsDList,Table_ExternalData_15[[#Headers],[21]])</f>
        <v>0</v>
      </c>
      <c r="Z194" s="10">
        <f>SUMIFS(IsQList,IsIList,Table_ExternalData_15[[#This Row],[item_key]],IsITypeList,Table_ExternalData_15[[#This Row],[IType]],IsDList,Table_ExternalData_15[[#Headers],[22]])</f>
        <v>0</v>
      </c>
      <c r="AA194" s="10">
        <f>SUMIFS(IsQList,IsIList,Table_ExternalData_15[[#This Row],[item_key]],IsITypeList,Table_ExternalData_15[[#This Row],[IType]],IsDList,Table_ExternalData_15[[#Headers],[23]])</f>
        <v>0</v>
      </c>
      <c r="AB194" s="10">
        <f>SUMIFS(IsQList,IsIList,Table_ExternalData_15[[#This Row],[item_key]],IsITypeList,Table_ExternalData_15[[#This Row],[IType]],IsDList,Table_ExternalData_15[[#Headers],[24]])</f>
        <v>0</v>
      </c>
      <c r="AC194" s="10">
        <f>SUMIFS(IsQList,IsIList,Table_ExternalData_15[[#This Row],[item_key]],IsITypeList,Table_ExternalData_15[[#This Row],[IType]],IsDList,Table_ExternalData_15[[#Headers],[25]])</f>
        <v>0</v>
      </c>
      <c r="AD194" s="10">
        <f>SUMIFS(IsQList,IsIList,Table_ExternalData_15[[#This Row],[item_key]],IsITypeList,Table_ExternalData_15[[#This Row],[IType]],IsDList,Table_ExternalData_15[[#Headers],[26]])</f>
        <v>0</v>
      </c>
      <c r="AE194" s="10">
        <f>SUMIFS(IsQList,IsIList,Table_ExternalData_15[[#This Row],[item_key]],IsITypeList,Table_ExternalData_15[[#This Row],[IType]],IsDList,Table_ExternalData_15[[#Headers],[27]])</f>
        <v>0</v>
      </c>
      <c r="AF194" s="10">
        <f>SUMIFS(IsQList,IsIList,Table_ExternalData_15[[#This Row],[item_key]],IsITypeList,Table_ExternalData_15[[#This Row],[IType]],IsDList,Table_ExternalData_15[[#Headers],[28]])</f>
        <v>1</v>
      </c>
      <c r="AG194" s="10">
        <f>SUMIFS(IsQList,IsIList,Table_ExternalData_15[[#This Row],[item_key]],IsITypeList,Table_ExternalData_15[[#This Row],[IType]],IsDList,Table_ExternalData_15[[#Headers],[29]])</f>
        <v>76</v>
      </c>
      <c r="AH194" s="10">
        <f>SUMIFS(IsQList,IsIList,Table_ExternalData_15[[#This Row],[item_key]],IsITypeList,Table_ExternalData_15[[#This Row],[IType]],IsDList,Table_ExternalData_15[[#Headers],[30]])</f>
        <v>0</v>
      </c>
      <c r="AI194" s="10">
        <f>SUMIFS(IsQList,IsIList,Table_ExternalData_15[[#This Row],[item_key]],IsITypeList,Table_ExternalData_15[[#This Row],[IType]],IsDList,Table_ExternalData_15[[#Headers],[31]])</f>
        <v>10</v>
      </c>
      <c r="AJ194" s="10">
        <f>SUM(Table_ExternalData_15[[#This Row],[1]:[31]])</f>
        <v>181</v>
      </c>
    </row>
    <row r="195" spans="1:36">
      <c r="A195" s="1" t="s">
        <v>2120</v>
      </c>
      <c r="B195" s="1" t="s">
        <v>2507</v>
      </c>
      <c r="C195" s="1" t="s">
        <v>2508</v>
      </c>
      <c r="D195" s="11" t="s">
        <v>2046</v>
      </c>
      <c r="E195" s="10">
        <f>SUMIFS(IsQList,IsIList,Table_ExternalData_15[[#This Row],[item_key]],IsITypeList,Table_ExternalData_15[[#This Row],[IType]],IsDList,Table_ExternalData_15[[#Headers],[1]])</f>
        <v>1</v>
      </c>
      <c r="F195" s="10">
        <f>SUMIFS(IsQList,IsIList,Table_ExternalData_15[[#This Row],[item_key]],IsITypeList,Table_ExternalData_15[[#This Row],[IType]],IsDList,Table_ExternalData_15[[#Headers],[2]])</f>
        <v>0</v>
      </c>
      <c r="G195" s="10">
        <f>SUMIFS(IsQList,IsIList,Table_ExternalData_15[[#This Row],[item_key]],IsITypeList,Table_ExternalData_15[[#This Row],[IType]],IsDList,Table_ExternalData_15[[#Headers],[3]])</f>
        <v>0</v>
      </c>
      <c r="H195" s="10">
        <f>SUMIFS(IsQList,IsIList,Table_ExternalData_15[[#This Row],[item_key]],IsITypeList,Table_ExternalData_15[[#This Row],[IType]],IsDList,Table_ExternalData_15[[#Headers],[4]])</f>
        <v>70</v>
      </c>
      <c r="I195" s="10">
        <f>SUMIFS(IsQList,IsIList,Table_ExternalData_15[[#This Row],[item_key]],IsITypeList,Table_ExternalData_15[[#This Row],[IType]],IsDList,Table_ExternalData_15[[#Headers],[5]])</f>
        <v>0</v>
      </c>
      <c r="J195" s="10">
        <f>SUMIFS(IsQList,IsIList,Table_ExternalData_15[[#This Row],[item_key]],IsITypeList,Table_ExternalData_15[[#This Row],[IType]],IsDList,Table_ExternalData_15[[#Headers],[6]])</f>
        <v>23</v>
      </c>
      <c r="K195" s="10">
        <f>SUMIFS(IsQList,IsIList,Table_ExternalData_15[[#This Row],[item_key]],IsITypeList,Table_ExternalData_15[[#This Row],[IType]],IsDList,Table_ExternalData_15[[#Headers],[7]])</f>
        <v>0</v>
      </c>
      <c r="L195" s="10">
        <f>SUMIFS(IsQList,IsIList,Table_ExternalData_15[[#This Row],[item_key]],IsITypeList,Table_ExternalData_15[[#This Row],[IType]],IsDList,Table_ExternalData_15[[#Headers],[8]])</f>
        <v>0</v>
      </c>
      <c r="M195" s="10">
        <f>SUMIFS(IsQList,IsIList,Table_ExternalData_15[[#This Row],[item_key]],IsITypeList,Table_ExternalData_15[[#This Row],[IType]],IsDList,Table_ExternalData_15[[#Headers],[9]])</f>
        <v>0</v>
      </c>
      <c r="N195" s="10">
        <f>SUMIFS(IsQList,IsIList,Table_ExternalData_15[[#This Row],[item_key]],IsITypeList,Table_ExternalData_15[[#This Row],[IType]],IsDList,Table_ExternalData_15[[#Headers],[10]])</f>
        <v>0</v>
      </c>
      <c r="O195" s="10">
        <f>SUMIFS(IsQList,IsIList,Table_ExternalData_15[[#This Row],[item_key]],IsITypeList,Table_ExternalData_15[[#This Row],[IType]],IsDList,Table_ExternalData_15[[#Headers],[11]])</f>
        <v>0</v>
      </c>
      <c r="P195" s="10">
        <f>SUMIFS(IsQList,IsIList,Table_ExternalData_15[[#This Row],[item_key]],IsITypeList,Table_ExternalData_15[[#This Row],[IType]],IsDList,Table_ExternalData_15[[#Headers],[12]])</f>
        <v>0</v>
      </c>
      <c r="Q195" s="10">
        <f>SUMIFS(IsQList,IsIList,Table_ExternalData_15[[#This Row],[item_key]],IsITypeList,Table_ExternalData_15[[#This Row],[IType]],IsDList,Table_ExternalData_15[[#Headers],[13]])</f>
        <v>0</v>
      </c>
      <c r="R195" s="10">
        <f>SUMIFS(IsQList,IsIList,Table_ExternalData_15[[#This Row],[item_key]],IsITypeList,Table_ExternalData_15[[#This Row],[IType]],IsDList,Table_ExternalData_15[[#Headers],[14]])</f>
        <v>0</v>
      </c>
      <c r="S195" s="10">
        <f>SUMIFS(IsQList,IsIList,Table_ExternalData_15[[#This Row],[item_key]],IsITypeList,Table_ExternalData_15[[#This Row],[IType]],IsDList,Table_ExternalData_15[[#Headers],[15]])</f>
        <v>0</v>
      </c>
      <c r="T195" s="10">
        <f>SUMIFS(IsQList,IsIList,Table_ExternalData_15[[#This Row],[item_key]],IsITypeList,Table_ExternalData_15[[#This Row],[IType]],IsDList,Table_ExternalData_15[[#Headers],[16]])</f>
        <v>0</v>
      </c>
      <c r="U195" s="10">
        <f>SUMIFS(IsQList,IsIList,Table_ExternalData_15[[#This Row],[item_key]],IsITypeList,Table_ExternalData_15[[#This Row],[IType]],IsDList,Table_ExternalData_15[[#Headers],[17]])</f>
        <v>0</v>
      </c>
      <c r="V195" s="10">
        <f>SUMIFS(IsQList,IsIList,Table_ExternalData_15[[#This Row],[item_key]],IsITypeList,Table_ExternalData_15[[#This Row],[IType]],IsDList,Table_ExternalData_15[[#Headers],[18]])</f>
        <v>0</v>
      </c>
      <c r="W195" s="10">
        <f>SUMIFS(IsQList,IsIList,Table_ExternalData_15[[#This Row],[item_key]],IsITypeList,Table_ExternalData_15[[#This Row],[IType]],IsDList,Table_ExternalData_15[[#Headers],[19]])</f>
        <v>0</v>
      </c>
      <c r="X195" s="10">
        <f>SUMIFS(IsQList,IsIList,Table_ExternalData_15[[#This Row],[item_key]],IsITypeList,Table_ExternalData_15[[#This Row],[IType]],IsDList,Table_ExternalData_15[[#Headers],[20]])</f>
        <v>0</v>
      </c>
      <c r="Y195" s="10">
        <f>SUMIFS(IsQList,IsIList,Table_ExternalData_15[[#This Row],[item_key]],IsITypeList,Table_ExternalData_15[[#This Row],[IType]],IsDList,Table_ExternalData_15[[#Headers],[21]])</f>
        <v>0</v>
      </c>
      <c r="Z195" s="10">
        <f>SUMIFS(IsQList,IsIList,Table_ExternalData_15[[#This Row],[item_key]],IsITypeList,Table_ExternalData_15[[#This Row],[IType]],IsDList,Table_ExternalData_15[[#Headers],[22]])</f>
        <v>0</v>
      </c>
      <c r="AA195" s="10">
        <f>SUMIFS(IsQList,IsIList,Table_ExternalData_15[[#This Row],[item_key]],IsITypeList,Table_ExternalData_15[[#This Row],[IType]],IsDList,Table_ExternalData_15[[#Headers],[23]])</f>
        <v>0</v>
      </c>
      <c r="AB195" s="10">
        <f>SUMIFS(IsQList,IsIList,Table_ExternalData_15[[#This Row],[item_key]],IsITypeList,Table_ExternalData_15[[#This Row],[IType]],IsDList,Table_ExternalData_15[[#Headers],[24]])</f>
        <v>0</v>
      </c>
      <c r="AC195" s="10">
        <f>SUMIFS(IsQList,IsIList,Table_ExternalData_15[[#This Row],[item_key]],IsITypeList,Table_ExternalData_15[[#This Row],[IType]],IsDList,Table_ExternalData_15[[#Headers],[25]])</f>
        <v>0</v>
      </c>
      <c r="AD195" s="10">
        <f>SUMIFS(IsQList,IsIList,Table_ExternalData_15[[#This Row],[item_key]],IsITypeList,Table_ExternalData_15[[#This Row],[IType]],IsDList,Table_ExternalData_15[[#Headers],[26]])</f>
        <v>0</v>
      </c>
      <c r="AE195" s="10">
        <f>SUMIFS(IsQList,IsIList,Table_ExternalData_15[[#This Row],[item_key]],IsITypeList,Table_ExternalData_15[[#This Row],[IType]],IsDList,Table_ExternalData_15[[#Headers],[27]])</f>
        <v>0</v>
      </c>
      <c r="AF195" s="10">
        <f>SUMIFS(IsQList,IsIList,Table_ExternalData_15[[#This Row],[item_key]],IsITypeList,Table_ExternalData_15[[#This Row],[IType]],IsDList,Table_ExternalData_15[[#Headers],[28]])</f>
        <v>1</v>
      </c>
      <c r="AG195" s="10">
        <f>SUMIFS(IsQList,IsIList,Table_ExternalData_15[[#This Row],[item_key]],IsITypeList,Table_ExternalData_15[[#This Row],[IType]],IsDList,Table_ExternalData_15[[#Headers],[29]])</f>
        <v>76</v>
      </c>
      <c r="AH195" s="10">
        <f>SUMIFS(IsQList,IsIList,Table_ExternalData_15[[#This Row],[item_key]],IsITypeList,Table_ExternalData_15[[#This Row],[IType]],IsDList,Table_ExternalData_15[[#Headers],[30]])</f>
        <v>0</v>
      </c>
      <c r="AI195" s="10">
        <f>SUMIFS(IsQList,IsIList,Table_ExternalData_15[[#This Row],[item_key]],IsITypeList,Table_ExternalData_15[[#This Row],[IType]],IsDList,Table_ExternalData_15[[#Headers],[31]])</f>
        <v>10</v>
      </c>
      <c r="AJ195" s="10">
        <f>SUM(Table_ExternalData_15[[#This Row],[1]:[31]])</f>
        <v>181</v>
      </c>
    </row>
    <row r="196" spans="1:36">
      <c r="A196" s="1" t="s">
        <v>2121</v>
      </c>
      <c r="B196" s="1" t="s">
        <v>2509</v>
      </c>
      <c r="C196" s="1" t="s">
        <v>2508</v>
      </c>
      <c r="D196" s="11" t="s">
        <v>2046</v>
      </c>
      <c r="E196" s="10">
        <f>SUMIFS(IsQList,IsIList,Table_ExternalData_15[[#This Row],[item_key]],IsITypeList,Table_ExternalData_15[[#This Row],[IType]],IsDList,Table_ExternalData_15[[#Headers],[1]])</f>
        <v>1</v>
      </c>
      <c r="F196" s="10">
        <f>SUMIFS(IsQList,IsIList,Table_ExternalData_15[[#This Row],[item_key]],IsITypeList,Table_ExternalData_15[[#This Row],[IType]],IsDList,Table_ExternalData_15[[#Headers],[2]])</f>
        <v>0</v>
      </c>
      <c r="G196" s="10">
        <f>SUMIFS(IsQList,IsIList,Table_ExternalData_15[[#This Row],[item_key]],IsITypeList,Table_ExternalData_15[[#This Row],[IType]],IsDList,Table_ExternalData_15[[#Headers],[3]])</f>
        <v>0</v>
      </c>
      <c r="H196" s="10">
        <f>SUMIFS(IsQList,IsIList,Table_ExternalData_15[[#This Row],[item_key]],IsITypeList,Table_ExternalData_15[[#This Row],[IType]],IsDList,Table_ExternalData_15[[#Headers],[4]])</f>
        <v>70</v>
      </c>
      <c r="I196" s="10">
        <f>SUMIFS(IsQList,IsIList,Table_ExternalData_15[[#This Row],[item_key]],IsITypeList,Table_ExternalData_15[[#This Row],[IType]],IsDList,Table_ExternalData_15[[#Headers],[5]])</f>
        <v>0</v>
      </c>
      <c r="J196" s="10">
        <f>SUMIFS(IsQList,IsIList,Table_ExternalData_15[[#This Row],[item_key]],IsITypeList,Table_ExternalData_15[[#This Row],[IType]],IsDList,Table_ExternalData_15[[#Headers],[6]])</f>
        <v>23</v>
      </c>
      <c r="K196" s="10">
        <f>SUMIFS(IsQList,IsIList,Table_ExternalData_15[[#This Row],[item_key]],IsITypeList,Table_ExternalData_15[[#This Row],[IType]],IsDList,Table_ExternalData_15[[#Headers],[7]])</f>
        <v>0</v>
      </c>
      <c r="L196" s="10">
        <f>SUMIFS(IsQList,IsIList,Table_ExternalData_15[[#This Row],[item_key]],IsITypeList,Table_ExternalData_15[[#This Row],[IType]],IsDList,Table_ExternalData_15[[#Headers],[8]])</f>
        <v>0</v>
      </c>
      <c r="M196" s="10">
        <f>SUMIFS(IsQList,IsIList,Table_ExternalData_15[[#This Row],[item_key]],IsITypeList,Table_ExternalData_15[[#This Row],[IType]],IsDList,Table_ExternalData_15[[#Headers],[9]])</f>
        <v>0</v>
      </c>
      <c r="N196" s="10">
        <f>SUMIFS(IsQList,IsIList,Table_ExternalData_15[[#This Row],[item_key]],IsITypeList,Table_ExternalData_15[[#This Row],[IType]],IsDList,Table_ExternalData_15[[#Headers],[10]])</f>
        <v>0</v>
      </c>
      <c r="O196" s="10">
        <f>SUMIFS(IsQList,IsIList,Table_ExternalData_15[[#This Row],[item_key]],IsITypeList,Table_ExternalData_15[[#This Row],[IType]],IsDList,Table_ExternalData_15[[#Headers],[11]])</f>
        <v>0</v>
      </c>
      <c r="P196" s="10">
        <f>SUMIFS(IsQList,IsIList,Table_ExternalData_15[[#This Row],[item_key]],IsITypeList,Table_ExternalData_15[[#This Row],[IType]],IsDList,Table_ExternalData_15[[#Headers],[12]])</f>
        <v>0</v>
      </c>
      <c r="Q196" s="10">
        <f>SUMIFS(IsQList,IsIList,Table_ExternalData_15[[#This Row],[item_key]],IsITypeList,Table_ExternalData_15[[#This Row],[IType]],IsDList,Table_ExternalData_15[[#Headers],[13]])</f>
        <v>0</v>
      </c>
      <c r="R196" s="10">
        <f>SUMIFS(IsQList,IsIList,Table_ExternalData_15[[#This Row],[item_key]],IsITypeList,Table_ExternalData_15[[#This Row],[IType]],IsDList,Table_ExternalData_15[[#Headers],[14]])</f>
        <v>0</v>
      </c>
      <c r="S196" s="10">
        <f>SUMIFS(IsQList,IsIList,Table_ExternalData_15[[#This Row],[item_key]],IsITypeList,Table_ExternalData_15[[#This Row],[IType]],IsDList,Table_ExternalData_15[[#Headers],[15]])</f>
        <v>0</v>
      </c>
      <c r="T196" s="10">
        <f>SUMIFS(IsQList,IsIList,Table_ExternalData_15[[#This Row],[item_key]],IsITypeList,Table_ExternalData_15[[#This Row],[IType]],IsDList,Table_ExternalData_15[[#Headers],[16]])</f>
        <v>0</v>
      </c>
      <c r="U196" s="10">
        <f>SUMIFS(IsQList,IsIList,Table_ExternalData_15[[#This Row],[item_key]],IsITypeList,Table_ExternalData_15[[#This Row],[IType]],IsDList,Table_ExternalData_15[[#Headers],[17]])</f>
        <v>0</v>
      </c>
      <c r="V196" s="10">
        <f>SUMIFS(IsQList,IsIList,Table_ExternalData_15[[#This Row],[item_key]],IsITypeList,Table_ExternalData_15[[#This Row],[IType]],IsDList,Table_ExternalData_15[[#Headers],[18]])</f>
        <v>0</v>
      </c>
      <c r="W196" s="10">
        <f>SUMIFS(IsQList,IsIList,Table_ExternalData_15[[#This Row],[item_key]],IsITypeList,Table_ExternalData_15[[#This Row],[IType]],IsDList,Table_ExternalData_15[[#Headers],[19]])</f>
        <v>0</v>
      </c>
      <c r="X196" s="10">
        <f>SUMIFS(IsQList,IsIList,Table_ExternalData_15[[#This Row],[item_key]],IsITypeList,Table_ExternalData_15[[#This Row],[IType]],IsDList,Table_ExternalData_15[[#Headers],[20]])</f>
        <v>0</v>
      </c>
      <c r="Y196" s="10">
        <f>SUMIFS(IsQList,IsIList,Table_ExternalData_15[[#This Row],[item_key]],IsITypeList,Table_ExternalData_15[[#This Row],[IType]],IsDList,Table_ExternalData_15[[#Headers],[21]])</f>
        <v>0</v>
      </c>
      <c r="Z196" s="10">
        <f>SUMIFS(IsQList,IsIList,Table_ExternalData_15[[#This Row],[item_key]],IsITypeList,Table_ExternalData_15[[#This Row],[IType]],IsDList,Table_ExternalData_15[[#Headers],[22]])</f>
        <v>0</v>
      </c>
      <c r="AA196" s="10">
        <f>SUMIFS(IsQList,IsIList,Table_ExternalData_15[[#This Row],[item_key]],IsITypeList,Table_ExternalData_15[[#This Row],[IType]],IsDList,Table_ExternalData_15[[#Headers],[23]])</f>
        <v>0</v>
      </c>
      <c r="AB196" s="10">
        <f>SUMIFS(IsQList,IsIList,Table_ExternalData_15[[#This Row],[item_key]],IsITypeList,Table_ExternalData_15[[#This Row],[IType]],IsDList,Table_ExternalData_15[[#Headers],[24]])</f>
        <v>0</v>
      </c>
      <c r="AC196" s="10">
        <f>SUMIFS(IsQList,IsIList,Table_ExternalData_15[[#This Row],[item_key]],IsITypeList,Table_ExternalData_15[[#This Row],[IType]],IsDList,Table_ExternalData_15[[#Headers],[25]])</f>
        <v>0</v>
      </c>
      <c r="AD196" s="10">
        <f>SUMIFS(IsQList,IsIList,Table_ExternalData_15[[#This Row],[item_key]],IsITypeList,Table_ExternalData_15[[#This Row],[IType]],IsDList,Table_ExternalData_15[[#Headers],[26]])</f>
        <v>0</v>
      </c>
      <c r="AE196" s="10">
        <f>SUMIFS(IsQList,IsIList,Table_ExternalData_15[[#This Row],[item_key]],IsITypeList,Table_ExternalData_15[[#This Row],[IType]],IsDList,Table_ExternalData_15[[#Headers],[27]])</f>
        <v>0</v>
      </c>
      <c r="AF196" s="10">
        <f>SUMIFS(IsQList,IsIList,Table_ExternalData_15[[#This Row],[item_key]],IsITypeList,Table_ExternalData_15[[#This Row],[IType]],IsDList,Table_ExternalData_15[[#Headers],[28]])</f>
        <v>1</v>
      </c>
      <c r="AG196" s="10">
        <f>SUMIFS(IsQList,IsIList,Table_ExternalData_15[[#This Row],[item_key]],IsITypeList,Table_ExternalData_15[[#This Row],[IType]],IsDList,Table_ExternalData_15[[#Headers],[29]])</f>
        <v>76</v>
      </c>
      <c r="AH196" s="10">
        <f>SUMIFS(IsQList,IsIList,Table_ExternalData_15[[#This Row],[item_key]],IsITypeList,Table_ExternalData_15[[#This Row],[IType]],IsDList,Table_ExternalData_15[[#Headers],[30]])</f>
        <v>0</v>
      </c>
      <c r="AI196" s="10">
        <f>SUMIFS(IsQList,IsIList,Table_ExternalData_15[[#This Row],[item_key]],IsITypeList,Table_ExternalData_15[[#This Row],[IType]],IsDList,Table_ExternalData_15[[#Headers],[31]])</f>
        <v>10</v>
      </c>
      <c r="AJ196" s="10">
        <f>SUM(Table_ExternalData_15[[#This Row],[1]:[31]])</f>
        <v>181</v>
      </c>
    </row>
    <row r="197" spans="1:36">
      <c r="A197" s="1" t="s">
        <v>2122</v>
      </c>
      <c r="B197" s="1" t="s">
        <v>2510</v>
      </c>
      <c r="C197" s="1" t="s">
        <v>2511</v>
      </c>
      <c r="D197" s="11" t="s">
        <v>2046</v>
      </c>
      <c r="E197" s="10">
        <f>SUMIFS(IsQList,IsIList,Table_ExternalData_15[[#This Row],[item_key]],IsITypeList,Table_ExternalData_15[[#This Row],[IType]],IsDList,Table_ExternalData_15[[#Headers],[1]])</f>
        <v>1</v>
      </c>
      <c r="F197" s="10">
        <f>SUMIFS(IsQList,IsIList,Table_ExternalData_15[[#This Row],[item_key]],IsITypeList,Table_ExternalData_15[[#This Row],[IType]],IsDList,Table_ExternalData_15[[#Headers],[2]])</f>
        <v>0</v>
      </c>
      <c r="G197" s="10">
        <f>SUMIFS(IsQList,IsIList,Table_ExternalData_15[[#This Row],[item_key]],IsITypeList,Table_ExternalData_15[[#This Row],[IType]],IsDList,Table_ExternalData_15[[#Headers],[3]])</f>
        <v>0</v>
      </c>
      <c r="H197" s="10">
        <f>SUMIFS(IsQList,IsIList,Table_ExternalData_15[[#This Row],[item_key]],IsITypeList,Table_ExternalData_15[[#This Row],[IType]],IsDList,Table_ExternalData_15[[#Headers],[4]])</f>
        <v>70</v>
      </c>
      <c r="I197" s="10">
        <f>SUMIFS(IsQList,IsIList,Table_ExternalData_15[[#This Row],[item_key]],IsITypeList,Table_ExternalData_15[[#This Row],[IType]],IsDList,Table_ExternalData_15[[#Headers],[5]])</f>
        <v>0</v>
      </c>
      <c r="J197" s="10">
        <f>SUMIFS(IsQList,IsIList,Table_ExternalData_15[[#This Row],[item_key]],IsITypeList,Table_ExternalData_15[[#This Row],[IType]],IsDList,Table_ExternalData_15[[#Headers],[6]])</f>
        <v>23</v>
      </c>
      <c r="K197" s="10">
        <f>SUMIFS(IsQList,IsIList,Table_ExternalData_15[[#This Row],[item_key]],IsITypeList,Table_ExternalData_15[[#This Row],[IType]],IsDList,Table_ExternalData_15[[#Headers],[7]])</f>
        <v>0</v>
      </c>
      <c r="L197" s="10">
        <f>SUMIFS(IsQList,IsIList,Table_ExternalData_15[[#This Row],[item_key]],IsITypeList,Table_ExternalData_15[[#This Row],[IType]],IsDList,Table_ExternalData_15[[#Headers],[8]])</f>
        <v>0</v>
      </c>
      <c r="M197" s="10">
        <f>SUMIFS(IsQList,IsIList,Table_ExternalData_15[[#This Row],[item_key]],IsITypeList,Table_ExternalData_15[[#This Row],[IType]],IsDList,Table_ExternalData_15[[#Headers],[9]])</f>
        <v>0</v>
      </c>
      <c r="N197" s="10">
        <f>SUMIFS(IsQList,IsIList,Table_ExternalData_15[[#This Row],[item_key]],IsITypeList,Table_ExternalData_15[[#This Row],[IType]],IsDList,Table_ExternalData_15[[#Headers],[10]])</f>
        <v>0</v>
      </c>
      <c r="O197" s="10">
        <f>SUMIFS(IsQList,IsIList,Table_ExternalData_15[[#This Row],[item_key]],IsITypeList,Table_ExternalData_15[[#This Row],[IType]],IsDList,Table_ExternalData_15[[#Headers],[11]])</f>
        <v>0</v>
      </c>
      <c r="P197" s="10">
        <f>SUMIFS(IsQList,IsIList,Table_ExternalData_15[[#This Row],[item_key]],IsITypeList,Table_ExternalData_15[[#This Row],[IType]],IsDList,Table_ExternalData_15[[#Headers],[12]])</f>
        <v>0</v>
      </c>
      <c r="Q197" s="10">
        <f>SUMIFS(IsQList,IsIList,Table_ExternalData_15[[#This Row],[item_key]],IsITypeList,Table_ExternalData_15[[#This Row],[IType]],IsDList,Table_ExternalData_15[[#Headers],[13]])</f>
        <v>0</v>
      </c>
      <c r="R197" s="10">
        <f>SUMIFS(IsQList,IsIList,Table_ExternalData_15[[#This Row],[item_key]],IsITypeList,Table_ExternalData_15[[#This Row],[IType]],IsDList,Table_ExternalData_15[[#Headers],[14]])</f>
        <v>0</v>
      </c>
      <c r="S197" s="10">
        <f>SUMIFS(IsQList,IsIList,Table_ExternalData_15[[#This Row],[item_key]],IsITypeList,Table_ExternalData_15[[#This Row],[IType]],IsDList,Table_ExternalData_15[[#Headers],[15]])</f>
        <v>0</v>
      </c>
      <c r="T197" s="10">
        <f>SUMIFS(IsQList,IsIList,Table_ExternalData_15[[#This Row],[item_key]],IsITypeList,Table_ExternalData_15[[#This Row],[IType]],IsDList,Table_ExternalData_15[[#Headers],[16]])</f>
        <v>0</v>
      </c>
      <c r="U197" s="10">
        <f>SUMIFS(IsQList,IsIList,Table_ExternalData_15[[#This Row],[item_key]],IsITypeList,Table_ExternalData_15[[#This Row],[IType]],IsDList,Table_ExternalData_15[[#Headers],[17]])</f>
        <v>0</v>
      </c>
      <c r="V197" s="10">
        <f>SUMIFS(IsQList,IsIList,Table_ExternalData_15[[#This Row],[item_key]],IsITypeList,Table_ExternalData_15[[#This Row],[IType]],IsDList,Table_ExternalData_15[[#Headers],[18]])</f>
        <v>0</v>
      </c>
      <c r="W197" s="10">
        <f>SUMIFS(IsQList,IsIList,Table_ExternalData_15[[#This Row],[item_key]],IsITypeList,Table_ExternalData_15[[#This Row],[IType]],IsDList,Table_ExternalData_15[[#Headers],[19]])</f>
        <v>0</v>
      </c>
      <c r="X197" s="10">
        <f>SUMIFS(IsQList,IsIList,Table_ExternalData_15[[#This Row],[item_key]],IsITypeList,Table_ExternalData_15[[#This Row],[IType]],IsDList,Table_ExternalData_15[[#Headers],[20]])</f>
        <v>0</v>
      </c>
      <c r="Y197" s="10">
        <f>SUMIFS(IsQList,IsIList,Table_ExternalData_15[[#This Row],[item_key]],IsITypeList,Table_ExternalData_15[[#This Row],[IType]],IsDList,Table_ExternalData_15[[#Headers],[21]])</f>
        <v>0</v>
      </c>
      <c r="Z197" s="10">
        <f>SUMIFS(IsQList,IsIList,Table_ExternalData_15[[#This Row],[item_key]],IsITypeList,Table_ExternalData_15[[#This Row],[IType]],IsDList,Table_ExternalData_15[[#Headers],[22]])</f>
        <v>0</v>
      </c>
      <c r="AA197" s="10">
        <f>SUMIFS(IsQList,IsIList,Table_ExternalData_15[[#This Row],[item_key]],IsITypeList,Table_ExternalData_15[[#This Row],[IType]],IsDList,Table_ExternalData_15[[#Headers],[23]])</f>
        <v>0</v>
      </c>
      <c r="AB197" s="10">
        <f>SUMIFS(IsQList,IsIList,Table_ExternalData_15[[#This Row],[item_key]],IsITypeList,Table_ExternalData_15[[#This Row],[IType]],IsDList,Table_ExternalData_15[[#Headers],[24]])</f>
        <v>0</v>
      </c>
      <c r="AC197" s="10">
        <f>SUMIFS(IsQList,IsIList,Table_ExternalData_15[[#This Row],[item_key]],IsITypeList,Table_ExternalData_15[[#This Row],[IType]],IsDList,Table_ExternalData_15[[#Headers],[25]])</f>
        <v>0</v>
      </c>
      <c r="AD197" s="10">
        <f>SUMIFS(IsQList,IsIList,Table_ExternalData_15[[#This Row],[item_key]],IsITypeList,Table_ExternalData_15[[#This Row],[IType]],IsDList,Table_ExternalData_15[[#Headers],[26]])</f>
        <v>0</v>
      </c>
      <c r="AE197" s="10">
        <f>SUMIFS(IsQList,IsIList,Table_ExternalData_15[[#This Row],[item_key]],IsITypeList,Table_ExternalData_15[[#This Row],[IType]],IsDList,Table_ExternalData_15[[#Headers],[27]])</f>
        <v>0</v>
      </c>
      <c r="AF197" s="10">
        <f>SUMIFS(IsQList,IsIList,Table_ExternalData_15[[#This Row],[item_key]],IsITypeList,Table_ExternalData_15[[#This Row],[IType]],IsDList,Table_ExternalData_15[[#Headers],[28]])</f>
        <v>1</v>
      </c>
      <c r="AG197" s="10">
        <f>SUMIFS(IsQList,IsIList,Table_ExternalData_15[[#This Row],[item_key]],IsITypeList,Table_ExternalData_15[[#This Row],[IType]],IsDList,Table_ExternalData_15[[#Headers],[29]])</f>
        <v>76</v>
      </c>
      <c r="AH197" s="10">
        <f>SUMIFS(IsQList,IsIList,Table_ExternalData_15[[#This Row],[item_key]],IsITypeList,Table_ExternalData_15[[#This Row],[IType]],IsDList,Table_ExternalData_15[[#Headers],[30]])</f>
        <v>0</v>
      </c>
      <c r="AI197" s="10">
        <f>SUMIFS(IsQList,IsIList,Table_ExternalData_15[[#This Row],[item_key]],IsITypeList,Table_ExternalData_15[[#This Row],[IType]],IsDList,Table_ExternalData_15[[#Headers],[31]])</f>
        <v>10</v>
      </c>
      <c r="AJ197" s="10">
        <f>SUM(Table_ExternalData_15[[#This Row],[1]:[31]])</f>
        <v>181</v>
      </c>
    </row>
    <row r="198" spans="1:36">
      <c r="A198" s="1" t="s">
        <v>93</v>
      </c>
      <c r="B198" s="1" t="s">
        <v>1337</v>
      </c>
      <c r="C198" s="1" t="s">
        <v>1338</v>
      </c>
      <c r="D198" s="11" t="s">
        <v>2046</v>
      </c>
      <c r="E198" s="10">
        <f>SUMIFS(IsQList,IsIList,Table_ExternalData_15[[#This Row],[item_key]],IsITypeList,Table_ExternalData_15[[#This Row],[IType]],IsDList,Table_ExternalData_15[[#Headers],[1]])</f>
        <v>1</v>
      </c>
      <c r="F198" s="10">
        <f>SUMIFS(IsQList,IsIList,Table_ExternalData_15[[#This Row],[item_key]],IsITypeList,Table_ExternalData_15[[#This Row],[IType]],IsDList,Table_ExternalData_15[[#Headers],[2]])</f>
        <v>0</v>
      </c>
      <c r="G198" s="10">
        <f>SUMIFS(IsQList,IsIList,Table_ExternalData_15[[#This Row],[item_key]],IsITypeList,Table_ExternalData_15[[#This Row],[IType]],IsDList,Table_ExternalData_15[[#Headers],[3]])</f>
        <v>0</v>
      </c>
      <c r="H198" s="10">
        <f>SUMIFS(IsQList,IsIList,Table_ExternalData_15[[#This Row],[item_key]],IsITypeList,Table_ExternalData_15[[#This Row],[IType]],IsDList,Table_ExternalData_15[[#Headers],[4]])</f>
        <v>70</v>
      </c>
      <c r="I198" s="10">
        <f>SUMIFS(IsQList,IsIList,Table_ExternalData_15[[#This Row],[item_key]],IsITypeList,Table_ExternalData_15[[#This Row],[IType]],IsDList,Table_ExternalData_15[[#Headers],[5]])</f>
        <v>0</v>
      </c>
      <c r="J198" s="10">
        <f>SUMIFS(IsQList,IsIList,Table_ExternalData_15[[#This Row],[item_key]],IsITypeList,Table_ExternalData_15[[#This Row],[IType]],IsDList,Table_ExternalData_15[[#Headers],[6]])</f>
        <v>23</v>
      </c>
      <c r="K198" s="10">
        <f>SUMIFS(IsQList,IsIList,Table_ExternalData_15[[#This Row],[item_key]],IsITypeList,Table_ExternalData_15[[#This Row],[IType]],IsDList,Table_ExternalData_15[[#Headers],[7]])</f>
        <v>0</v>
      </c>
      <c r="L198" s="10">
        <f>SUMIFS(IsQList,IsIList,Table_ExternalData_15[[#This Row],[item_key]],IsITypeList,Table_ExternalData_15[[#This Row],[IType]],IsDList,Table_ExternalData_15[[#Headers],[8]])</f>
        <v>0</v>
      </c>
      <c r="M198" s="10">
        <f>SUMIFS(IsQList,IsIList,Table_ExternalData_15[[#This Row],[item_key]],IsITypeList,Table_ExternalData_15[[#This Row],[IType]],IsDList,Table_ExternalData_15[[#Headers],[9]])</f>
        <v>0</v>
      </c>
      <c r="N198" s="10">
        <f>SUMIFS(IsQList,IsIList,Table_ExternalData_15[[#This Row],[item_key]],IsITypeList,Table_ExternalData_15[[#This Row],[IType]],IsDList,Table_ExternalData_15[[#Headers],[10]])</f>
        <v>0</v>
      </c>
      <c r="O198" s="10">
        <f>SUMIFS(IsQList,IsIList,Table_ExternalData_15[[#This Row],[item_key]],IsITypeList,Table_ExternalData_15[[#This Row],[IType]],IsDList,Table_ExternalData_15[[#Headers],[11]])</f>
        <v>0</v>
      </c>
      <c r="P198" s="10">
        <f>SUMIFS(IsQList,IsIList,Table_ExternalData_15[[#This Row],[item_key]],IsITypeList,Table_ExternalData_15[[#This Row],[IType]],IsDList,Table_ExternalData_15[[#Headers],[12]])</f>
        <v>0</v>
      </c>
      <c r="Q198" s="10">
        <f>SUMIFS(IsQList,IsIList,Table_ExternalData_15[[#This Row],[item_key]],IsITypeList,Table_ExternalData_15[[#This Row],[IType]],IsDList,Table_ExternalData_15[[#Headers],[13]])</f>
        <v>0</v>
      </c>
      <c r="R198" s="10">
        <f>SUMIFS(IsQList,IsIList,Table_ExternalData_15[[#This Row],[item_key]],IsITypeList,Table_ExternalData_15[[#This Row],[IType]],IsDList,Table_ExternalData_15[[#Headers],[14]])</f>
        <v>0</v>
      </c>
      <c r="S198" s="10">
        <f>SUMIFS(IsQList,IsIList,Table_ExternalData_15[[#This Row],[item_key]],IsITypeList,Table_ExternalData_15[[#This Row],[IType]],IsDList,Table_ExternalData_15[[#Headers],[15]])</f>
        <v>0</v>
      </c>
      <c r="T198" s="10">
        <f>SUMIFS(IsQList,IsIList,Table_ExternalData_15[[#This Row],[item_key]],IsITypeList,Table_ExternalData_15[[#This Row],[IType]],IsDList,Table_ExternalData_15[[#Headers],[16]])</f>
        <v>0</v>
      </c>
      <c r="U198" s="10">
        <f>SUMIFS(IsQList,IsIList,Table_ExternalData_15[[#This Row],[item_key]],IsITypeList,Table_ExternalData_15[[#This Row],[IType]],IsDList,Table_ExternalData_15[[#Headers],[17]])</f>
        <v>0</v>
      </c>
      <c r="V198" s="10">
        <f>SUMIFS(IsQList,IsIList,Table_ExternalData_15[[#This Row],[item_key]],IsITypeList,Table_ExternalData_15[[#This Row],[IType]],IsDList,Table_ExternalData_15[[#Headers],[18]])</f>
        <v>0</v>
      </c>
      <c r="W198" s="10">
        <f>SUMIFS(IsQList,IsIList,Table_ExternalData_15[[#This Row],[item_key]],IsITypeList,Table_ExternalData_15[[#This Row],[IType]],IsDList,Table_ExternalData_15[[#Headers],[19]])</f>
        <v>0</v>
      </c>
      <c r="X198" s="10">
        <f>SUMIFS(IsQList,IsIList,Table_ExternalData_15[[#This Row],[item_key]],IsITypeList,Table_ExternalData_15[[#This Row],[IType]],IsDList,Table_ExternalData_15[[#Headers],[20]])</f>
        <v>0</v>
      </c>
      <c r="Y198" s="10">
        <f>SUMIFS(IsQList,IsIList,Table_ExternalData_15[[#This Row],[item_key]],IsITypeList,Table_ExternalData_15[[#This Row],[IType]],IsDList,Table_ExternalData_15[[#Headers],[21]])</f>
        <v>0</v>
      </c>
      <c r="Z198" s="10">
        <f>SUMIFS(IsQList,IsIList,Table_ExternalData_15[[#This Row],[item_key]],IsITypeList,Table_ExternalData_15[[#This Row],[IType]],IsDList,Table_ExternalData_15[[#Headers],[22]])</f>
        <v>0</v>
      </c>
      <c r="AA198" s="10">
        <f>SUMIFS(IsQList,IsIList,Table_ExternalData_15[[#This Row],[item_key]],IsITypeList,Table_ExternalData_15[[#This Row],[IType]],IsDList,Table_ExternalData_15[[#Headers],[23]])</f>
        <v>0</v>
      </c>
      <c r="AB198" s="10">
        <f>SUMIFS(IsQList,IsIList,Table_ExternalData_15[[#This Row],[item_key]],IsITypeList,Table_ExternalData_15[[#This Row],[IType]],IsDList,Table_ExternalData_15[[#Headers],[24]])</f>
        <v>0</v>
      </c>
      <c r="AC198" s="10">
        <f>SUMIFS(IsQList,IsIList,Table_ExternalData_15[[#This Row],[item_key]],IsITypeList,Table_ExternalData_15[[#This Row],[IType]],IsDList,Table_ExternalData_15[[#Headers],[25]])</f>
        <v>0</v>
      </c>
      <c r="AD198" s="10">
        <f>SUMIFS(IsQList,IsIList,Table_ExternalData_15[[#This Row],[item_key]],IsITypeList,Table_ExternalData_15[[#This Row],[IType]],IsDList,Table_ExternalData_15[[#Headers],[26]])</f>
        <v>0</v>
      </c>
      <c r="AE198" s="10">
        <f>SUMIFS(IsQList,IsIList,Table_ExternalData_15[[#This Row],[item_key]],IsITypeList,Table_ExternalData_15[[#This Row],[IType]],IsDList,Table_ExternalData_15[[#Headers],[27]])</f>
        <v>0</v>
      </c>
      <c r="AF198" s="10">
        <f>SUMIFS(IsQList,IsIList,Table_ExternalData_15[[#This Row],[item_key]],IsITypeList,Table_ExternalData_15[[#This Row],[IType]],IsDList,Table_ExternalData_15[[#Headers],[28]])</f>
        <v>1</v>
      </c>
      <c r="AG198" s="10">
        <f>SUMIFS(IsQList,IsIList,Table_ExternalData_15[[#This Row],[item_key]],IsITypeList,Table_ExternalData_15[[#This Row],[IType]],IsDList,Table_ExternalData_15[[#Headers],[29]])</f>
        <v>76</v>
      </c>
      <c r="AH198" s="10">
        <f>SUMIFS(IsQList,IsIList,Table_ExternalData_15[[#This Row],[item_key]],IsITypeList,Table_ExternalData_15[[#This Row],[IType]],IsDList,Table_ExternalData_15[[#Headers],[30]])</f>
        <v>0</v>
      </c>
      <c r="AI198" s="10">
        <f>SUMIFS(IsQList,IsIList,Table_ExternalData_15[[#This Row],[item_key]],IsITypeList,Table_ExternalData_15[[#This Row],[IType]],IsDList,Table_ExternalData_15[[#Headers],[31]])</f>
        <v>10</v>
      </c>
      <c r="AJ198" s="10">
        <f>SUM(Table_ExternalData_15[[#This Row],[1]:[31]])</f>
        <v>181</v>
      </c>
    </row>
    <row r="199" spans="1:36">
      <c r="A199" s="1" t="s">
        <v>497</v>
      </c>
      <c r="B199" s="1" t="s">
        <v>1369</v>
      </c>
      <c r="C199" s="1" t="s">
        <v>1370</v>
      </c>
      <c r="D199" s="11" t="s">
        <v>2046</v>
      </c>
      <c r="E199" s="10">
        <f>SUMIFS(IsQList,IsIList,Table_ExternalData_15[[#This Row],[item_key]],IsITypeList,Table_ExternalData_15[[#This Row],[IType]],IsDList,Table_ExternalData_15[[#Headers],[1]])</f>
        <v>1</v>
      </c>
      <c r="F199" s="10">
        <f>SUMIFS(IsQList,IsIList,Table_ExternalData_15[[#This Row],[item_key]],IsITypeList,Table_ExternalData_15[[#This Row],[IType]],IsDList,Table_ExternalData_15[[#Headers],[2]])</f>
        <v>0</v>
      </c>
      <c r="G199" s="10">
        <f>SUMIFS(IsQList,IsIList,Table_ExternalData_15[[#This Row],[item_key]],IsITypeList,Table_ExternalData_15[[#This Row],[IType]],IsDList,Table_ExternalData_15[[#Headers],[3]])</f>
        <v>0</v>
      </c>
      <c r="H199" s="10">
        <f>SUMIFS(IsQList,IsIList,Table_ExternalData_15[[#This Row],[item_key]],IsITypeList,Table_ExternalData_15[[#This Row],[IType]],IsDList,Table_ExternalData_15[[#Headers],[4]])</f>
        <v>70</v>
      </c>
      <c r="I199" s="10">
        <f>SUMIFS(IsQList,IsIList,Table_ExternalData_15[[#This Row],[item_key]],IsITypeList,Table_ExternalData_15[[#This Row],[IType]],IsDList,Table_ExternalData_15[[#Headers],[5]])</f>
        <v>0</v>
      </c>
      <c r="J199" s="10">
        <f>SUMIFS(IsQList,IsIList,Table_ExternalData_15[[#This Row],[item_key]],IsITypeList,Table_ExternalData_15[[#This Row],[IType]],IsDList,Table_ExternalData_15[[#Headers],[6]])</f>
        <v>23</v>
      </c>
      <c r="K199" s="10">
        <f>SUMIFS(IsQList,IsIList,Table_ExternalData_15[[#This Row],[item_key]],IsITypeList,Table_ExternalData_15[[#This Row],[IType]],IsDList,Table_ExternalData_15[[#Headers],[7]])</f>
        <v>0</v>
      </c>
      <c r="L199" s="10">
        <f>SUMIFS(IsQList,IsIList,Table_ExternalData_15[[#This Row],[item_key]],IsITypeList,Table_ExternalData_15[[#This Row],[IType]],IsDList,Table_ExternalData_15[[#Headers],[8]])</f>
        <v>0</v>
      </c>
      <c r="M199" s="10">
        <f>SUMIFS(IsQList,IsIList,Table_ExternalData_15[[#This Row],[item_key]],IsITypeList,Table_ExternalData_15[[#This Row],[IType]],IsDList,Table_ExternalData_15[[#Headers],[9]])</f>
        <v>0</v>
      </c>
      <c r="N199" s="10">
        <f>SUMIFS(IsQList,IsIList,Table_ExternalData_15[[#This Row],[item_key]],IsITypeList,Table_ExternalData_15[[#This Row],[IType]],IsDList,Table_ExternalData_15[[#Headers],[10]])</f>
        <v>0</v>
      </c>
      <c r="O199" s="10">
        <f>SUMIFS(IsQList,IsIList,Table_ExternalData_15[[#This Row],[item_key]],IsITypeList,Table_ExternalData_15[[#This Row],[IType]],IsDList,Table_ExternalData_15[[#Headers],[11]])</f>
        <v>0</v>
      </c>
      <c r="P199" s="10">
        <f>SUMIFS(IsQList,IsIList,Table_ExternalData_15[[#This Row],[item_key]],IsITypeList,Table_ExternalData_15[[#This Row],[IType]],IsDList,Table_ExternalData_15[[#Headers],[12]])</f>
        <v>0</v>
      </c>
      <c r="Q199" s="10">
        <f>SUMIFS(IsQList,IsIList,Table_ExternalData_15[[#This Row],[item_key]],IsITypeList,Table_ExternalData_15[[#This Row],[IType]],IsDList,Table_ExternalData_15[[#Headers],[13]])</f>
        <v>0</v>
      </c>
      <c r="R199" s="10">
        <f>SUMIFS(IsQList,IsIList,Table_ExternalData_15[[#This Row],[item_key]],IsITypeList,Table_ExternalData_15[[#This Row],[IType]],IsDList,Table_ExternalData_15[[#Headers],[14]])</f>
        <v>0</v>
      </c>
      <c r="S199" s="10">
        <f>SUMIFS(IsQList,IsIList,Table_ExternalData_15[[#This Row],[item_key]],IsITypeList,Table_ExternalData_15[[#This Row],[IType]],IsDList,Table_ExternalData_15[[#Headers],[15]])</f>
        <v>0</v>
      </c>
      <c r="T199" s="10">
        <f>SUMIFS(IsQList,IsIList,Table_ExternalData_15[[#This Row],[item_key]],IsITypeList,Table_ExternalData_15[[#This Row],[IType]],IsDList,Table_ExternalData_15[[#Headers],[16]])</f>
        <v>0</v>
      </c>
      <c r="U199" s="10">
        <f>SUMIFS(IsQList,IsIList,Table_ExternalData_15[[#This Row],[item_key]],IsITypeList,Table_ExternalData_15[[#This Row],[IType]],IsDList,Table_ExternalData_15[[#Headers],[17]])</f>
        <v>0</v>
      </c>
      <c r="V199" s="10">
        <f>SUMIFS(IsQList,IsIList,Table_ExternalData_15[[#This Row],[item_key]],IsITypeList,Table_ExternalData_15[[#This Row],[IType]],IsDList,Table_ExternalData_15[[#Headers],[18]])</f>
        <v>0</v>
      </c>
      <c r="W199" s="10">
        <f>SUMIFS(IsQList,IsIList,Table_ExternalData_15[[#This Row],[item_key]],IsITypeList,Table_ExternalData_15[[#This Row],[IType]],IsDList,Table_ExternalData_15[[#Headers],[19]])</f>
        <v>0</v>
      </c>
      <c r="X199" s="10">
        <f>SUMIFS(IsQList,IsIList,Table_ExternalData_15[[#This Row],[item_key]],IsITypeList,Table_ExternalData_15[[#This Row],[IType]],IsDList,Table_ExternalData_15[[#Headers],[20]])</f>
        <v>0</v>
      </c>
      <c r="Y199" s="10">
        <f>SUMIFS(IsQList,IsIList,Table_ExternalData_15[[#This Row],[item_key]],IsITypeList,Table_ExternalData_15[[#This Row],[IType]],IsDList,Table_ExternalData_15[[#Headers],[21]])</f>
        <v>0</v>
      </c>
      <c r="Z199" s="10">
        <f>SUMIFS(IsQList,IsIList,Table_ExternalData_15[[#This Row],[item_key]],IsITypeList,Table_ExternalData_15[[#This Row],[IType]],IsDList,Table_ExternalData_15[[#Headers],[22]])</f>
        <v>0</v>
      </c>
      <c r="AA199" s="10">
        <f>SUMIFS(IsQList,IsIList,Table_ExternalData_15[[#This Row],[item_key]],IsITypeList,Table_ExternalData_15[[#This Row],[IType]],IsDList,Table_ExternalData_15[[#Headers],[23]])</f>
        <v>0</v>
      </c>
      <c r="AB199" s="10">
        <f>SUMIFS(IsQList,IsIList,Table_ExternalData_15[[#This Row],[item_key]],IsITypeList,Table_ExternalData_15[[#This Row],[IType]],IsDList,Table_ExternalData_15[[#Headers],[24]])</f>
        <v>0</v>
      </c>
      <c r="AC199" s="10">
        <f>SUMIFS(IsQList,IsIList,Table_ExternalData_15[[#This Row],[item_key]],IsITypeList,Table_ExternalData_15[[#This Row],[IType]],IsDList,Table_ExternalData_15[[#Headers],[25]])</f>
        <v>0</v>
      </c>
      <c r="AD199" s="10">
        <f>SUMIFS(IsQList,IsIList,Table_ExternalData_15[[#This Row],[item_key]],IsITypeList,Table_ExternalData_15[[#This Row],[IType]],IsDList,Table_ExternalData_15[[#Headers],[26]])</f>
        <v>0</v>
      </c>
      <c r="AE199" s="10">
        <f>SUMIFS(IsQList,IsIList,Table_ExternalData_15[[#This Row],[item_key]],IsITypeList,Table_ExternalData_15[[#This Row],[IType]],IsDList,Table_ExternalData_15[[#Headers],[27]])</f>
        <v>0</v>
      </c>
      <c r="AF199" s="10">
        <f>SUMIFS(IsQList,IsIList,Table_ExternalData_15[[#This Row],[item_key]],IsITypeList,Table_ExternalData_15[[#This Row],[IType]],IsDList,Table_ExternalData_15[[#Headers],[28]])</f>
        <v>1</v>
      </c>
      <c r="AG199" s="10">
        <f>SUMIFS(IsQList,IsIList,Table_ExternalData_15[[#This Row],[item_key]],IsITypeList,Table_ExternalData_15[[#This Row],[IType]],IsDList,Table_ExternalData_15[[#Headers],[29]])</f>
        <v>76</v>
      </c>
      <c r="AH199" s="10">
        <f>SUMIFS(IsQList,IsIList,Table_ExternalData_15[[#This Row],[item_key]],IsITypeList,Table_ExternalData_15[[#This Row],[IType]],IsDList,Table_ExternalData_15[[#Headers],[30]])</f>
        <v>0</v>
      </c>
      <c r="AI199" s="10">
        <f>SUMIFS(IsQList,IsIList,Table_ExternalData_15[[#This Row],[item_key]],IsITypeList,Table_ExternalData_15[[#This Row],[IType]],IsDList,Table_ExternalData_15[[#Headers],[31]])</f>
        <v>10</v>
      </c>
      <c r="AJ199" s="10">
        <f>SUM(Table_ExternalData_15[[#This Row],[1]:[31]])</f>
        <v>181</v>
      </c>
    </row>
    <row r="200" spans="1:36">
      <c r="A200" s="1" t="s">
        <v>1763</v>
      </c>
      <c r="B200" s="1" t="s">
        <v>1875</v>
      </c>
      <c r="C200" s="1" t="s">
        <v>1876</v>
      </c>
      <c r="D200" s="11" t="s">
        <v>2046</v>
      </c>
      <c r="E200" s="10">
        <f>SUMIFS(IsQList,IsIList,Table_ExternalData_15[[#This Row],[item_key]],IsITypeList,Table_ExternalData_15[[#This Row],[IType]],IsDList,Table_ExternalData_15[[#Headers],[1]])</f>
        <v>1</v>
      </c>
      <c r="F200" s="10">
        <f>SUMIFS(IsQList,IsIList,Table_ExternalData_15[[#This Row],[item_key]],IsITypeList,Table_ExternalData_15[[#This Row],[IType]],IsDList,Table_ExternalData_15[[#Headers],[2]])</f>
        <v>0</v>
      </c>
      <c r="G200" s="10">
        <f>SUMIFS(IsQList,IsIList,Table_ExternalData_15[[#This Row],[item_key]],IsITypeList,Table_ExternalData_15[[#This Row],[IType]],IsDList,Table_ExternalData_15[[#Headers],[3]])</f>
        <v>0</v>
      </c>
      <c r="H200" s="10">
        <f>SUMIFS(IsQList,IsIList,Table_ExternalData_15[[#This Row],[item_key]],IsITypeList,Table_ExternalData_15[[#This Row],[IType]],IsDList,Table_ExternalData_15[[#Headers],[4]])</f>
        <v>70</v>
      </c>
      <c r="I200" s="10">
        <f>SUMIFS(IsQList,IsIList,Table_ExternalData_15[[#This Row],[item_key]],IsITypeList,Table_ExternalData_15[[#This Row],[IType]],IsDList,Table_ExternalData_15[[#Headers],[5]])</f>
        <v>0</v>
      </c>
      <c r="J200" s="10">
        <f>SUMIFS(IsQList,IsIList,Table_ExternalData_15[[#This Row],[item_key]],IsITypeList,Table_ExternalData_15[[#This Row],[IType]],IsDList,Table_ExternalData_15[[#Headers],[6]])</f>
        <v>23</v>
      </c>
      <c r="K200" s="10">
        <f>SUMIFS(IsQList,IsIList,Table_ExternalData_15[[#This Row],[item_key]],IsITypeList,Table_ExternalData_15[[#This Row],[IType]],IsDList,Table_ExternalData_15[[#Headers],[7]])</f>
        <v>0</v>
      </c>
      <c r="L200" s="10">
        <f>SUMIFS(IsQList,IsIList,Table_ExternalData_15[[#This Row],[item_key]],IsITypeList,Table_ExternalData_15[[#This Row],[IType]],IsDList,Table_ExternalData_15[[#Headers],[8]])</f>
        <v>0</v>
      </c>
      <c r="M200" s="10">
        <f>SUMIFS(IsQList,IsIList,Table_ExternalData_15[[#This Row],[item_key]],IsITypeList,Table_ExternalData_15[[#This Row],[IType]],IsDList,Table_ExternalData_15[[#Headers],[9]])</f>
        <v>0</v>
      </c>
      <c r="N200" s="10">
        <f>SUMIFS(IsQList,IsIList,Table_ExternalData_15[[#This Row],[item_key]],IsITypeList,Table_ExternalData_15[[#This Row],[IType]],IsDList,Table_ExternalData_15[[#Headers],[10]])</f>
        <v>0</v>
      </c>
      <c r="O200" s="10">
        <f>SUMIFS(IsQList,IsIList,Table_ExternalData_15[[#This Row],[item_key]],IsITypeList,Table_ExternalData_15[[#This Row],[IType]],IsDList,Table_ExternalData_15[[#Headers],[11]])</f>
        <v>0</v>
      </c>
      <c r="P200" s="10">
        <f>SUMIFS(IsQList,IsIList,Table_ExternalData_15[[#This Row],[item_key]],IsITypeList,Table_ExternalData_15[[#This Row],[IType]],IsDList,Table_ExternalData_15[[#Headers],[12]])</f>
        <v>0</v>
      </c>
      <c r="Q200" s="10">
        <f>SUMIFS(IsQList,IsIList,Table_ExternalData_15[[#This Row],[item_key]],IsITypeList,Table_ExternalData_15[[#This Row],[IType]],IsDList,Table_ExternalData_15[[#Headers],[13]])</f>
        <v>0</v>
      </c>
      <c r="R200" s="10">
        <f>SUMIFS(IsQList,IsIList,Table_ExternalData_15[[#This Row],[item_key]],IsITypeList,Table_ExternalData_15[[#This Row],[IType]],IsDList,Table_ExternalData_15[[#Headers],[14]])</f>
        <v>0</v>
      </c>
      <c r="S200" s="10">
        <f>SUMIFS(IsQList,IsIList,Table_ExternalData_15[[#This Row],[item_key]],IsITypeList,Table_ExternalData_15[[#This Row],[IType]],IsDList,Table_ExternalData_15[[#Headers],[15]])</f>
        <v>0</v>
      </c>
      <c r="T200" s="10">
        <f>SUMIFS(IsQList,IsIList,Table_ExternalData_15[[#This Row],[item_key]],IsITypeList,Table_ExternalData_15[[#This Row],[IType]],IsDList,Table_ExternalData_15[[#Headers],[16]])</f>
        <v>0</v>
      </c>
      <c r="U200" s="10">
        <f>SUMIFS(IsQList,IsIList,Table_ExternalData_15[[#This Row],[item_key]],IsITypeList,Table_ExternalData_15[[#This Row],[IType]],IsDList,Table_ExternalData_15[[#Headers],[17]])</f>
        <v>0</v>
      </c>
      <c r="V200" s="10">
        <f>SUMIFS(IsQList,IsIList,Table_ExternalData_15[[#This Row],[item_key]],IsITypeList,Table_ExternalData_15[[#This Row],[IType]],IsDList,Table_ExternalData_15[[#Headers],[18]])</f>
        <v>0</v>
      </c>
      <c r="W200" s="10">
        <f>SUMIFS(IsQList,IsIList,Table_ExternalData_15[[#This Row],[item_key]],IsITypeList,Table_ExternalData_15[[#This Row],[IType]],IsDList,Table_ExternalData_15[[#Headers],[19]])</f>
        <v>0</v>
      </c>
      <c r="X200" s="10">
        <f>SUMIFS(IsQList,IsIList,Table_ExternalData_15[[#This Row],[item_key]],IsITypeList,Table_ExternalData_15[[#This Row],[IType]],IsDList,Table_ExternalData_15[[#Headers],[20]])</f>
        <v>0</v>
      </c>
      <c r="Y200" s="10">
        <f>SUMIFS(IsQList,IsIList,Table_ExternalData_15[[#This Row],[item_key]],IsITypeList,Table_ExternalData_15[[#This Row],[IType]],IsDList,Table_ExternalData_15[[#Headers],[21]])</f>
        <v>0</v>
      </c>
      <c r="Z200" s="10">
        <f>SUMIFS(IsQList,IsIList,Table_ExternalData_15[[#This Row],[item_key]],IsITypeList,Table_ExternalData_15[[#This Row],[IType]],IsDList,Table_ExternalData_15[[#Headers],[22]])</f>
        <v>0</v>
      </c>
      <c r="AA200" s="10">
        <f>SUMIFS(IsQList,IsIList,Table_ExternalData_15[[#This Row],[item_key]],IsITypeList,Table_ExternalData_15[[#This Row],[IType]],IsDList,Table_ExternalData_15[[#Headers],[23]])</f>
        <v>0</v>
      </c>
      <c r="AB200" s="10">
        <f>SUMIFS(IsQList,IsIList,Table_ExternalData_15[[#This Row],[item_key]],IsITypeList,Table_ExternalData_15[[#This Row],[IType]],IsDList,Table_ExternalData_15[[#Headers],[24]])</f>
        <v>0</v>
      </c>
      <c r="AC200" s="10">
        <f>SUMIFS(IsQList,IsIList,Table_ExternalData_15[[#This Row],[item_key]],IsITypeList,Table_ExternalData_15[[#This Row],[IType]],IsDList,Table_ExternalData_15[[#Headers],[25]])</f>
        <v>0</v>
      </c>
      <c r="AD200" s="10">
        <f>SUMIFS(IsQList,IsIList,Table_ExternalData_15[[#This Row],[item_key]],IsITypeList,Table_ExternalData_15[[#This Row],[IType]],IsDList,Table_ExternalData_15[[#Headers],[26]])</f>
        <v>0</v>
      </c>
      <c r="AE200" s="10">
        <f>SUMIFS(IsQList,IsIList,Table_ExternalData_15[[#This Row],[item_key]],IsITypeList,Table_ExternalData_15[[#This Row],[IType]],IsDList,Table_ExternalData_15[[#Headers],[27]])</f>
        <v>0</v>
      </c>
      <c r="AF200" s="10">
        <f>SUMIFS(IsQList,IsIList,Table_ExternalData_15[[#This Row],[item_key]],IsITypeList,Table_ExternalData_15[[#This Row],[IType]],IsDList,Table_ExternalData_15[[#Headers],[28]])</f>
        <v>1</v>
      </c>
      <c r="AG200" s="10">
        <f>SUMIFS(IsQList,IsIList,Table_ExternalData_15[[#This Row],[item_key]],IsITypeList,Table_ExternalData_15[[#This Row],[IType]],IsDList,Table_ExternalData_15[[#Headers],[29]])</f>
        <v>76</v>
      </c>
      <c r="AH200" s="10">
        <f>SUMIFS(IsQList,IsIList,Table_ExternalData_15[[#This Row],[item_key]],IsITypeList,Table_ExternalData_15[[#This Row],[IType]],IsDList,Table_ExternalData_15[[#Headers],[30]])</f>
        <v>0</v>
      </c>
      <c r="AI200" s="10">
        <f>SUMIFS(IsQList,IsIList,Table_ExternalData_15[[#This Row],[item_key]],IsITypeList,Table_ExternalData_15[[#This Row],[IType]],IsDList,Table_ExternalData_15[[#Headers],[31]])</f>
        <v>10</v>
      </c>
      <c r="AJ200" s="10">
        <f>SUM(Table_ExternalData_15[[#This Row],[1]:[31]])</f>
        <v>181</v>
      </c>
    </row>
    <row r="201" spans="1:36">
      <c r="A201" s="1" t="s">
        <v>570</v>
      </c>
      <c r="B201" s="1" t="s">
        <v>1301</v>
      </c>
      <c r="C201" s="1" t="s">
        <v>1302</v>
      </c>
      <c r="D201" s="11" t="s">
        <v>2046</v>
      </c>
      <c r="E201" s="10">
        <f>SUMIFS(IsQList,IsIList,Table_ExternalData_15[[#This Row],[item_key]],IsITypeList,Table_ExternalData_15[[#This Row],[IType]],IsDList,Table_ExternalData_15[[#Headers],[1]])</f>
        <v>1</v>
      </c>
      <c r="F201" s="10">
        <f>SUMIFS(IsQList,IsIList,Table_ExternalData_15[[#This Row],[item_key]],IsITypeList,Table_ExternalData_15[[#This Row],[IType]],IsDList,Table_ExternalData_15[[#Headers],[2]])</f>
        <v>0</v>
      </c>
      <c r="G201" s="10">
        <f>SUMIFS(IsQList,IsIList,Table_ExternalData_15[[#This Row],[item_key]],IsITypeList,Table_ExternalData_15[[#This Row],[IType]],IsDList,Table_ExternalData_15[[#Headers],[3]])</f>
        <v>0</v>
      </c>
      <c r="H201" s="10">
        <f>SUMIFS(IsQList,IsIList,Table_ExternalData_15[[#This Row],[item_key]],IsITypeList,Table_ExternalData_15[[#This Row],[IType]],IsDList,Table_ExternalData_15[[#Headers],[4]])</f>
        <v>70</v>
      </c>
      <c r="I201" s="10">
        <f>SUMIFS(IsQList,IsIList,Table_ExternalData_15[[#This Row],[item_key]],IsITypeList,Table_ExternalData_15[[#This Row],[IType]],IsDList,Table_ExternalData_15[[#Headers],[5]])</f>
        <v>0</v>
      </c>
      <c r="J201" s="10">
        <f>SUMIFS(IsQList,IsIList,Table_ExternalData_15[[#This Row],[item_key]],IsITypeList,Table_ExternalData_15[[#This Row],[IType]],IsDList,Table_ExternalData_15[[#Headers],[6]])</f>
        <v>23</v>
      </c>
      <c r="K201" s="10">
        <f>SUMIFS(IsQList,IsIList,Table_ExternalData_15[[#This Row],[item_key]],IsITypeList,Table_ExternalData_15[[#This Row],[IType]],IsDList,Table_ExternalData_15[[#Headers],[7]])</f>
        <v>0</v>
      </c>
      <c r="L201" s="10">
        <f>SUMIFS(IsQList,IsIList,Table_ExternalData_15[[#This Row],[item_key]],IsITypeList,Table_ExternalData_15[[#This Row],[IType]],IsDList,Table_ExternalData_15[[#Headers],[8]])</f>
        <v>0</v>
      </c>
      <c r="M201" s="10">
        <f>SUMIFS(IsQList,IsIList,Table_ExternalData_15[[#This Row],[item_key]],IsITypeList,Table_ExternalData_15[[#This Row],[IType]],IsDList,Table_ExternalData_15[[#Headers],[9]])</f>
        <v>0</v>
      </c>
      <c r="N201" s="10">
        <f>SUMIFS(IsQList,IsIList,Table_ExternalData_15[[#This Row],[item_key]],IsITypeList,Table_ExternalData_15[[#This Row],[IType]],IsDList,Table_ExternalData_15[[#Headers],[10]])</f>
        <v>0</v>
      </c>
      <c r="O201" s="10">
        <f>SUMIFS(IsQList,IsIList,Table_ExternalData_15[[#This Row],[item_key]],IsITypeList,Table_ExternalData_15[[#This Row],[IType]],IsDList,Table_ExternalData_15[[#Headers],[11]])</f>
        <v>0</v>
      </c>
      <c r="P201" s="10">
        <f>SUMIFS(IsQList,IsIList,Table_ExternalData_15[[#This Row],[item_key]],IsITypeList,Table_ExternalData_15[[#This Row],[IType]],IsDList,Table_ExternalData_15[[#Headers],[12]])</f>
        <v>0</v>
      </c>
      <c r="Q201" s="10">
        <f>SUMIFS(IsQList,IsIList,Table_ExternalData_15[[#This Row],[item_key]],IsITypeList,Table_ExternalData_15[[#This Row],[IType]],IsDList,Table_ExternalData_15[[#Headers],[13]])</f>
        <v>0</v>
      </c>
      <c r="R201" s="10">
        <f>SUMIFS(IsQList,IsIList,Table_ExternalData_15[[#This Row],[item_key]],IsITypeList,Table_ExternalData_15[[#This Row],[IType]],IsDList,Table_ExternalData_15[[#Headers],[14]])</f>
        <v>0</v>
      </c>
      <c r="S201" s="10">
        <f>SUMIFS(IsQList,IsIList,Table_ExternalData_15[[#This Row],[item_key]],IsITypeList,Table_ExternalData_15[[#This Row],[IType]],IsDList,Table_ExternalData_15[[#Headers],[15]])</f>
        <v>0</v>
      </c>
      <c r="T201" s="10">
        <f>SUMIFS(IsQList,IsIList,Table_ExternalData_15[[#This Row],[item_key]],IsITypeList,Table_ExternalData_15[[#This Row],[IType]],IsDList,Table_ExternalData_15[[#Headers],[16]])</f>
        <v>0</v>
      </c>
      <c r="U201" s="10">
        <f>SUMIFS(IsQList,IsIList,Table_ExternalData_15[[#This Row],[item_key]],IsITypeList,Table_ExternalData_15[[#This Row],[IType]],IsDList,Table_ExternalData_15[[#Headers],[17]])</f>
        <v>0</v>
      </c>
      <c r="V201" s="10">
        <f>SUMIFS(IsQList,IsIList,Table_ExternalData_15[[#This Row],[item_key]],IsITypeList,Table_ExternalData_15[[#This Row],[IType]],IsDList,Table_ExternalData_15[[#Headers],[18]])</f>
        <v>0</v>
      </c>
      <c r="W201" s="10">
        <f>SUMIFS(IsQList,IsIList,Table_ExternalData_15[[#This Row],[item_key]],IsITypeList,Table_ExternalData_15[[#This Row],[IType]],IsDList,Table_ExternalData_15[[#Headers],[19]])</f>
        <v>0</v>
      </c>
      <c r="X201" s="10">
        <f>SUMIFS(IsQList,IsIList,Table_ExternalData_15[[#This Row],[item_key]],IsITypeList,Table_ExternalData_15[[#This Row],[IType]],IsDList,Table_ExternalData_15[[#Headers],[20]])</f>
        <v>0</v>
      </c>
      <c r="Y201" s="10">
        <f>SUMIFS(IsQList,IsIList,Table_ExternalData_15[[#This Row],[item_key]],IsITypeList,Table_ExternalData_15[[#This Row],[IType]],IsDList,Table_ExternalData_15[[#Headers],[21]])</f>
        <v>0</v>
      </c>
      <c r="Z201" s="10">
        <f>SUMIFS(IsQList,IsIList,Table_ExternalData_15[[#This Row],[item_key]],IsITypeList,Table_ExternalData_15[[#This Row],[IType]],IsDList,Table_ExternalData_15[[#Headers],[22]])</f>
        <v>0</v>
      </c>
      <c r="AA201" s="10">
        <f>SUMIFS(IsQList,IsIList,Table_ExternalData_15[[#This Row],[item_key]],IsITypeList,Table_ExternalData_15[[#This Row],[IType]],IsDList,Table_ExternalData_15[[#Headers],[23]])</f>
        <v>0</v>
      </c>
      <c r="AB201" s="10">
        <f>SUMIFS(IsQList,IsIList,Table_ExternalData_15[[#This Row],[item_key]],IsITypeList,Table_ExternalData_15[[#This Row],[IType]],IsDList,Table_ExternalData_15[[#Headers],[24]])</f>
        <v>0</v>
      </c>
      <c r="AC201" s="10">
        <f>SUMIFS(IsQList,IsIList,Table_ExternalData_15[[#This Row],[item_key]],IsITypeList,Table_ExternalData_15[[#This Row],[IType]],IsDList,Table_ExternalData_15[[#Headers],[25]])</f>
        <v>0</v>
      </c>
      <c r="AD201" s="10">
        <f>SUMIFS(IsQList,IsIList,Table_ExternalData_15[[#This Row],[item_key]],IsITypeList,Table_ExternalData_15[[#This Row],[IType]],IsDList,Table_ExternalData_15[[#Headers],[26]])</f>
        <v>0</v>
      </c>
      <c r="AE201" s="10">
        <f>SUMIFS(IsQList,IsIList,Table_ExternalData_15[[#This Row],[item_key]],IsITypeList,Table_ExternalData_15[[#This Row],[IType]],IsDList,Table_ExternalData_15[[#Headers],[27]])</f>
        <v>0</v>
      </c>
      <c r="AF201" s="10">
        <f>SUMIFS(IsQList,IsIList,Table_ExternalData_15[[#This Row],[item_key]],IsITypeList,Table_ExternalData_15[[#This Row],[IType]],IsDList,Table_ExternalData_15[[#Headers],[28]])</f>
        <v>1</v>
      </c>
      <c r="AG201" s="10">
        <f>SUMIFS(IsQList,IsIList,Table_ExternalData_15[[#This Row],[item_key]],IsITypeList,Table_ExternalData_15[[#This Row],[IType]],IsDList,Table_ExternalData_15[[#Headers],[29]])</f>
        <v>76</v>
      </c>
      <c r="AH201" s="10">
        <f>SUMIFS(IsQList,IsIList,Table_ExternalData_15[[#This Row],[item_key]],IsITypeList,Table_ExternalData_15[[#This Row],[IType]],IsDList,Table_ExternalData_15[[#Headers],[30]])</f>
        <v>0</v>
      </c>
      <c r="AI201" s="10">
        <f>SUMIFS(IsQList,IsIList,Table_ExternalData_15[[#This Row],[item_key]],IsITypeList,Table_ExternalData_15[[#This Row],[IType]],IsDList,Table_ExternalData_15[[#Headers],[31]])</f>
        <v>10</v>
      </c>
      <c r="AJ201" s="10">
        <f>SUM(Table_ExternalData_15[[#This Row],[1]:[31]])</f>
        <v>181</v>
      </c>
    </row>
    <row r="202" spans="1:36">
      <c r="A202" s="1" t="s">
        <v>2123</v>
      </c>
      <c r="B202" s="1" t="s">
        <v>2512</v>
      </c>
      <c r="C202" s="1" t="s">
        <v>1302</v>
      </c>
      <c r="D202" s="11" t="s">
        <v>2046</v>
      </c>
      <c r="E202" s="10">
        <f>SUMIFS(IsQList,IsIList,Table_ExternalData_15[[#This Row],[item_key]],IsITypeList,Table_ExternalData_15[[#This Row],[IType]],IsDList,Table_ExternalData_15[[#Headers],[1]])</f>
        <v>1</v>
      </c>
      <c r="F202" s="10">
        <f>SUMIFS(IsQList,IsIList,Table_ExternalData_15[[#This Row],[item_key]],IsITypeList,Table_ExternalData_15[[#This Row],[IType]],IsDList,Table_ExternalData_15[[#Headers],[2]])</f>
        <v>0</v>
      </c>
      <c r="G202" s="10">
        <f>SUMIFS(IsQList,IsIList,Table_ExternalData_15[[#This Row],[item_key]],IsITypeList,Table_ExternalData_15[[#This Row],[IType]],IsDList,Table_ExternalData_15[[#Headers],[3]])</f>
        <v>0</v>
      </c>
      <c r="H202" s="10">
        <f>SUMIFS(IsQList,IsIList,Table_ExternalData_15[[#This Row],[item_key]],IsITypeList,Table_ExternalData_15[[#This Row],[IType]],IsDList,Table_ExternalData_15[[#Headers],[4]])</f>
        <v>70</v>
      </c>
      <c r="I202" s="10">
        <f>SUMIFS(IsQList,IsIList,Table_ExternalData_15[[#This Row],[item_key]],IsITypeList,Table_ExternalData_15[[#This Row],[IType]],IsDList,Table_ExternalData_15[[#Headers],[5]])</f>
        <v>0</v>
      </c>
      <c r="J202" s="10">
        <f>SUMIFS(IsQList,IsIList,Table_ExternalData_15[[#This Row],[item_key]],IsITypeList,Table_ExternalData_15[[#This Row],[IType]],IsDList,Table_ExternalData_15[[#Headers],[6]])</f>
        <v>23</v>
      </c>
      <c r="K202" s="10">
        <f>SUMIFS(IsQList,IsIList,Table_ExternalData_15[[#This Row],[item_key]],IsITypeList,Table_ExternalData_15[[#This Row],[IType]],IsDList,Table_ExternalData_15[[#Headers],[7]])</f>
        <v>0</v>
      </c>
      <c r="L202" s="10">
        <f>SUMIFS(IsQList,IsIList,Table_ExternalData_15[[#This Row],[item_key]],IsITypeList,Table_ExternalData_15[[#This Row],[IType]],IsDList,Table_ExternalData_15[[#Headers],[8]])</f>
        <v>0</v>
      </c>
      <c r="M202" s="10">
        <f>SUMIFS(IsQList,IsIList,Table_ExternalData_15[[#This Row],[item_key]],IsITypeList,Table_ExternalData_15[[#This Row],[IType]],IsDList,Table_ExternalData_15[[#Headers],[9]])</f>
        <v>0</v>
      </c>
      <c r="N202" s="10">
        <f>SUMIFS(IsQList,IsIList,Table_ExternalData_15[[#This Row],[item_key]],IsITypeList,Table_ExternalData_15[[#This Row],[IType]],IsDList,Table_ExternalData_15[[#Headers],[10]])</f>
        <v>0</v>
      </c>
      <c r="O202" s="10">
        <f>SUMIFS(IsQList,IsIList,Table_ExternalData_15[[#This Row],[item_key]],IsITypeList,Table_ExternalData_15[[#This Row],[IType]],IsDList,Table_ExternalData_15[[#Headers],[11]])</f>
        <v>0</v>
      </c>
      <c r="P202" s="10">
        <f>SUMIFS(IsQList,IsIList,Table_ExternalData_15[[#This Row],[item_key]],IsITypeList,Table_ExternalData_15[[#This Row],[IType]],IsDList,Table_ExternalData_15[[#Headers],[12]])</f>
        <v>0</v>
      </c>
      <c r="Q202" s="10">
        <f>SUMIFS(IsQList,IsIList,Table_ExternalData_15[[#This Row],[item_key]],IsITypeList,Table_ExternalData_15[[#This Row],[IType]],IsDList,Table_ExternalData_15[[#Headers],[13]])</f>
        <v>0</v>
      </c>
      <c r="R202" s="10">
        <f>SUMIFS(IsQList,IsIList,Table_ExternalData_15[[#This Row],[item_key]],IsITypeList,Table_ExternalData_15[[#This Row],[IType]],IsDList,Table_ExternalData_15[[#Headers],[14]])</f>
        <v>0</v>
      </c>
      <c r="S202" s="10">
        <f>SUMIFS(IsQList,IsIList,Table_ExternalData_15[[#This Row],[item_key]],IsITypeList,Table_ExternalData_15[[#This Row],[IType]],IsDList,Table_ExternalData_15[[#Headers],[15]])</f>
        <v>0</v>
      </c>
      <c r="T202" s="10">
        <f>SUMIFS(IsQList,IsIList,Table_ExternalData_15[[#This Row],[item_key]],IsITypeList,Table_ExternalData_15[[#This Row],[IType]],IsDList,Table_ExternalData_15[[#Headers],[16]])</f>
        <v>0</v>
      </c>
      <c r="U202" s="10">
        <f>SUMIFS(IsQList,IsIList,Table_ExternalData_15[[#This Row],[item_key]],IsITypeList,Table_ExternalData_15[[#This Row],[IType]],IsDList,Table_ExternalData_15[[#Headers],[17]])</f>
        <v>0</v>
      </c>
      <c r="V202" s="10">
        <f>SUMIFS(IsQList,IsIList,Table_ExternalData_15[[#This Row],[item_key]],IsITypeList,Table_ExternalData_15[[#This Row],[IType]],IsDList,Table_ExternalData_15[[#Headers],[18]])</f>
        <v>0</v>
      </c>
      <c r="W202" s="10">
        <f>SUMIFS(IsQList,IsIList,Table_ExternalData_15[[#This Row],[item_key]],IsITypeList,Table_ExternalData_15[[#This Row],[IType]],IsDList,Table_ExternalData_15[[#Headers],[19]])</f>
        <v>0</v>
      </c>
      <c r="X202" s="10">
        <f>SUMIFS(IsQList,IsIList,Table_ExternalData_15[[#This Row],[item_key]],IsITypeList,Table_ExternalData_15[[#This Row],[IType]],IsDList,Table_ExternalData_15[[#Headers],[20]])</f>
        <v>0</v>
      </c>
      <c r="Y202" s="10">
        <f>SUMIFS(IsQList,IsIList,Table_ExternalData_15[[#This Row],[item_key]],IsITypeList,Table_ExternalData_15[[#This Row],[IType]],IsDList,Table_ExternalData_15[[#Headers],[21]])</f>
        <v>0</v>
      </c>
      <c r="Z202" s="10">
        <f>SUMIFS(IsQList,IsIList,Table_ExternalData_15[[#This Row],[item_key]],IsITypeList,Table_ExternalData_15[[#This Row],[IType]],IsDList,Table_ExternalData_15[[#Headers],[22]])</f>
        <v>0</v>
      </c>
      <c r="AA202" s="10">
        <f>SUMIFS(IsQList,IsIList,Table_ExternalData_15[[#This Row],[item_key]],IsITypeList,Table_ExternalData_15[[#This Row],[IType]],IsDList,Table_ExternalData_15[[#Headers],[23]])</f>
        <v>0</v>
      </c>
      <c r="AB202" s="10">
        <f>SUMIFS(IsQList,IsIList,Table_ExternalData_15[[#This Row],[item_key]],IsITypeList,Table_ExternalData_15[[#This Row],[IType]],IsDList,Table_ExternalData_15[[#Headers],[24]])</f>
        <v>0</v>
      </c>
      <c r="AC202" s="10">
        <f>SUMIFS(IsQList,IsIList,Table_ExternalData_15[[#This Row],[item_key]],IsITypeList,Table_ExternalData_15[[#This Row],[IType]],IsDList,Table_ExternalData_15[[#Headers],[25]])</f>
        <v>0</v>
      </c>
      <c r="AD202" s="10">
        <f>SUMIFS(IsQList,IsIList,Table_ExternalData_15[[#This Row],[item_key]],IsITypeList,Table_ExternalData_15[[#This Row],[IType]],IsDList,Table_ExternalData_15[[#Headers],[26]])</f>
        <v>0</v>
      </c>
      <c r="AE202" s="10">
        <f>SUMIFS(IsQList,IsIList,Table_ExternalData_15[[#This Row],[item_key]],IsITypeList,Table_ExternalData_15[[#This Row],[IType]],IsDList,Table_ExternalData_15[[#Headers],[27]])</f>
        <v>0</v>
      </c>
      <c r="AF202" s="10">
        <f>SUMIFS(IsQList,IsIList,Table_ExternalData_15[[#This Row],[item_key]],IsITypeList,Table_ExternalData_15[[#This Row],[IType]],IsDList,Table_ExternalData_15[[#Headers],[28]])</f>
        <v>1</v>
      </c>
      <c r="AG202" s="10">
        <f>SUMIFS(IsQList,IsIList,Table_ExternalData_15[[#This Row],[item_key]],IsITypeList,Table_ExternalData_15[[#This Row],[IType]],IsDList,Table_ExternalData_15[[#Headers],[29]])</f>
        <v>76</v>
      </c>
      <c r="AH202" s="10">
        <f>SUMIFS(IsQList,IsIList,Table_ExternalData_15[[#This Row],[item_key]],IsITypeList,Table_ExternalData_15[[#This Row],[IType]],IsDList,Table_ExternalData_15[[#Headers],[30]])</f>
        <v>0</v>
      </c>
      <c r="AI202" s="10">
        <f>SUMIFS(IsQList,IsIList,Table_ExternalData_15[[#This Row],[item_key]],IsITypeList,Table_ExternalData_15[[#This Row],[IType]],IsDList,Table_ExternalData_15[[#Headers],[31]])</f>
        <v>10</v>
      </c>
      <c r="AJ202" s="10">
        <f>SUM(Table_ExternalData_15[[#This Row],[1]:[31]])</f>
        <v>181</v>
      </c>
    </row>
    <row r="203" spans="1:36">
      <c r="A203" s="1" t="s">
        <v>94</v>
      </c>
      <c r="B203" s="1" t="s">
        <v>793</v>
      </c>
      <c r="C203" s="1" t="s">
        <v>794</v>
      </c>
      <c r="D203" s="11" t="s">
        <v>2017</v>
      </c>
      <c r="E203" s="10">
        <f>SUMIFS(IsQList,IsIList,Table_ExternalData_15[[#This Row],[item_key]],IsITypeList,Table_ExternalData_15[[#This Row],[IType]],IsDList,Table_ExternalData_15[[#Headers],[1]])</f>
        <v>0</v>
      </c>
      <c r="F203" s="10">
        <f>SUMIFS(IsQList,IsIList,Table_ExternalData_15[[#This Row],[item_key]],IsITypeList,Table_ExternalData_15[[#This Row],[IType]],IsDList,Table_ExternalData_15[[#Headers],[2]])</f>
        <v>0</v>
      </c>
      <c r="G203" s="10">
        <f>SUMIFS(IsQList,IsIList,Table_ExternalData_15[[#This Row],[item_key]],IsITypeList,Table_ExternalData_15[[#This Row],[IType]],IsDList,Table_ExternalData_15[[#Headers],[3]])</f>
        <v>0</v>
      </c>
      <c r="H203" s="10">
        <f>SUMIFS(IsQList,IsIList,Table_ExternalData_15[[#This Row],[item_key]],IsITypeList,Table_ExternalData_15[[#This Row],[IType]],IsDList,Table_ExternalData_15[[#Headers],[4]])</f>
        <v>0</v>
      </c>
      <c r="I203" s="10">
        <f>SUMIFS(IsQList,IsIList,Table_ExternalData_15[[#This Row],[item_key]],IsITypeList,Table_ExternalData_15[[#This Row],[IType]],IsDList,Table_ExternalData_15[[#Headers],[5]])</f>
        <v>0</v>
      </c>
      <c r="J203" s="10">
        <f>SUMIFS(IsQList,IsIList,Table_ExternalData_15[[#This Row],[item_key]],IsITypeList,Table_ExternalData_15[[#This Row],[IType]],IsDList,Table_ExternalData_15[[#Headers],[6]])</f>
        <v>0</v>
      </c>
      <c r="K203" s="10">
        <f>SUMIFS(IsQList,IsIList,Table_ExternalData_15[[#This Row],[item_key]],IsITypeList,Table_ExternalData_15[[#This Row],[IType]],IsDList,Table_ExternalData_15[[#Headers],[7]])</f>
        <v>0</v>
      </c>
      <c r="L203" s="10">
        <f>SUMIFS(IsQList,IsIList,Table_ExternalData_15[[#This Row],[item_key]],IsITypeList,Table_ExternalData_15[[#This Row],[IType]],IsDList,Table_ExternalData_15[[#Headers],[8]])</f>
        <v>0</v>
      </c>
      <c r="M203" s="10">
        <f>SUMIFS(IsQList,IsIList,Table_ExternalData_15[[#This Row],[item_key]],IsITypeList,Table_ExternalData_15[[#This Row],[IType]],IsDList,Table_ExternalData_15[[#Headers],[9]])</f>
        <v>0</v>
      </c>
      <c r="N203" s="10">
        <f>SUMIFS(IsQList,IsIList,Table_ExternalData_15[[#This Row],[item_key]],IsITypeList,Table_ExternalData_15[[#This Row],[IType]],IsDList,Table_ExternalData_15[[#Headers],[10]])</f>
        <v>0</v>
      </c>
      <c r="O203" s="10">
        <f>SUMIFS(IsQList,IsIList,Table_ExternalData_15[[#This Row],[item_key]],IsITypeList,Table_ExternalData_15[[#This Row],[IType]],IsDList,Table_ExternalData_15[[#Headers],[11]])</f>
        <v>0</v>
      </c>
      <c r="P203" s="10">
        <f>SUMIFS(IsQList,IsIList,Table_ExternalData_15[[#This Row],[item_key]],IsITypeList,Table_ExternalData_15[[#This Row],[IType]],IsDList,Table_ExternalData_15[[#Headers],[12]])</f>
        <v>0</v>
      </c>
      <c r="Q203" s="10">
        <f>SUMIFS(IsQList,IsIList,Table_ExternalData_15[[#This Row],[item_key]],IsITypeList,Table_ExternalData_15[[#This Row],[IType]],IsDList,Table_ExternalData_15[[#Headers],[13]])</f>
        <v>0</v>
      </c>
      <c r="R203" s="10">
        <f>SUMIFS(IsQList,IsIList,Table_ExternalData_15[[#This Row],[item_key]],IsITypeList,Table_ExternalData_15[[#This Row],[IType]],IsDList,Table_ExternalData_15[[#Headers],[14]])</f>
        <v>0</v>
      </c>
      <c r="S203" s="10">
        <f>SUMIFS(IsQList,IsIList,Table_ExternalData_15[[#This Row],[item_key]],IsITypeList,Table_ExternalData_15[[#This Row],[IType]],IsDList,Table_ExternalData_15[[#Headers],[15]])</f>
        <v>0</v>
      </c>
      <c r="T203" s="10">
        <f>SUMIFS(IsQList,IsIList,Table_ExternalData_15[[#This Row],[item_key]],IsITypeList,Table_ExternalData_15[[#This Row],[IType]],IsDList,Table_ExternalData_15[[#Headers],[16]])</f>
        <v>0</v>
      </c>
      <c r="U203" s="10">
        <f>SUMIFS(IsQList,IsIList,Table_ExternalData_15[[#This Row],[item_key]],IsITypeList,Table_ExternalData_15[[#This Row],[IType]],IsDList,Table_ExternalData_15[[#Headers],[17]])</f>
        <v>0</v>
      </c>
      <c r="V203" s="10">
        <f>SUMIFS(IsQList,IsIList,Table_ExternalData_15[[#This Row],[item_key]],IsITypeList,Table_ExternalData_15[[#This Row],[IType]],IsDList,Table_ExternalData_15[[#Headers],[18]])</f>
        <v>0</v>
      </c>
      <c r="W203" s="10">
        <f>SUMIFS(IsQList,IsIList,Table_ExternalData_15[[#This Row],[item_key]],IsITypeList,Table_ExternalData_15[[#This Row],[IType]],IsDList,Table_ExternalData_15[[#Headers],[19]])</f>
        <v>0</v>
      </c>
      <c r="X203" s="10">
        <f>SUMIFS(IsQList,IsIList,Table_ExternalData_15[[#This Row],[item_key]],IsITypeList,Table_ExternalData_15[[#This Row],[IType]],IsDList,Table_ExternalData_15[[#Headers],[20]])</f>
        <v>0</v>
      </c>
      <c r="Y203" s="10">
        <f>SUMIFS(IsQList,IsIList,Table_ExternalData_15[[#This Row],[item_key]],IsITypeList,Table_ExternalData_15[[#This Row],[IType]],IsDList,Table_ExternalData_15[[#Headers],[21]])</f>
        <v>0</v>
      </c>
      <c r="Z203" s="10">
        <f>SUMIFS(IsQList,IsIList,Table_ExternalData_15[[#This Row],[item_key]],IsITypeList,Table_ExternalData_15[[#This Row],[IType]],IsDList,Table_ExternalData_15[[#Headers],[22]])</f>
        <v>0</v>
      </c>
      <c r="AA203" s="10">
        <f>SUMIFS(IsQList,IsIList,Table_ExternalData_15[[#This Row],[item_key]],IsITypeList,Table_ExternalData_15[[#This Row],[IType]],IsDList,Table_ExternalData_15[[#Headers],[23]])</f>
        <v>0</v>
      </c>
      <c r="AB203" s="10">
        <f>SUMIFS(IsQList,IsIList,Table_ExternalData_15[[#This Row],[item_key]],IsITypeList,Table_ExternalData_15[[#This Row],[IType]],IsDList,Table_ExternalData_15[[#Headers],[24]])</f>
        <v>0</v>
      </c>
      <c r="AC203" s="10">
        <f>SUMIFS(IsQList,IsIList,Table_ExternalData_15[[#This Row],[item_key]],IsITypeList,Table_ExternalData_15[[#This Row],[IType]],IsDList,Table_ExternalData_15[[#Headers],[25]])</f>
        <v>0</v>
      </c>
      <c r="AD203" s="10">
        <f>SUMIFS(IsQList,IsIList,Table_ExternalData_15[[#This Row],[item_key]],IsITypeList,Table_ExternalData_15[[#This Row],[IType]],IsDList,Table_ExternalData_15[[#Headers],[26]])</f>
        <v>0</v>
      </c>
      <c r="AE203" s="10">
        <f>SUMIFS(IsQList,IsIList,Table_ExternalData_15[[#This Row],[item_key]],IsITypeList,Table_ExternalData_15[[#This Row],[IType]],IsDList,Table_ExternalData_15[[#Headers],[27]])</f>
        <v>0</v>
      </c>
      <c r="AF203" s="10">
        <f>SUMIFS(IsQList,IsIList,Table_ExternalData_15[[#This Row],[item_key]],IsITypeList,Table_ExternalData_15[[#This Row],[IType]],IsDList,Table_ExternalData_15[[#Headers],[28]])</f>
        <v>0</v>
      </c>
      <c r="AG203" s="10">
        <f>SUMIFS(IsQList,IsIList,Table_ExternalData_15[[#This Row],[item_key]],IsITypeList,Table_ExternalData_15[[#This Row],[IType]],IsDList,Table_ExternalData_15[[#Headers],[29]])</f>
        <v>0</v>
      </c>
      <c r="AH203" s="10">
        <f>SUMIFS(IsQList,IsIList,Table_ExternalData_15[[#This Row],[item_key]],IsITypeList,Table_ExternalData_15[[#This Row],[IType]],IsDList,Table_ExternalData_15[[#Headers],[30]])</f>
        <v>0</v>
      </c>
      <c r="AI203" s="10">
        <f>SUMIFS(IsQList,IsIList,Table_ExternalData_15[[#This Row],[item_key]],IsITypeList,Table_ExternalData_15[[#This Row],[IType]],IsDList,Table_ExternalData_15[[#Headers],[31]])</f>
        <v>-9</v>
      </c>
      <c r="AJ203" s="10">
        <f>SUM(Table_ExternalData_15[[#This Row],[1]:[31]])</f>
        <v>-9</v>
      </c>
    </row>
    <row r="204" spans="1:36">
      <c r="A204" s="1" t="s">
        <v>2022</v>
      </c>
      <c r="B204" s="1" t="s">
        <v>2513</v>
      </c>
      <c r="C204" s="1" t="s">
        <v>2514</v>
      </c>
      <c r="D204" s="11" t="s">
        <v>2017</v>
      </c>
      <c r="E204" s="10">
        <f>SUMIFS(IsQList,IsIList,Table_ExternalData_15[[#This Row],[item_key]],IsITypeList,Table_ExternalData_15[[#This Row],[IType]],IsDList,Table_ExternalData_15[[#Headers],[1]])</f>
        <v>0</v>
      </c>
      <c r="F204" s="10">
        <f>SUMIFS(IsQList,IsIList,Table_ExternalData_15[[#This Row],[item_key]],IsITypeList,Table_ExternalData_15[[#This Row],[IType]],IsDList,Table_ExternalData_15[[#Headers],[2]])</f>
        <v>0</v>
      </c>
      <c r="G204" s="10">
        <f>SUMIFS(IsQList,IsIList,Table_ExternalData_15[[#This Row],[item_key]],IsITypeList,Table_ExternalData_15[[#This Row],[IType]],IsDList,Table_ExternalData_15[[#Headers],[3]])</f>
        <v>0</v>
      </c>
      <c r="H204" s="10">
        <f>SUMIFS(IsQList,IsIList,Table_ExternalData_15[[#This Row],[item_key]],IsITypeList,Table_ExternalData_15[[#This Row],[IType]],IsDList,Table_ExternalData_15[[#Headers],[4]])</f>
        <v>0</v>
      </c>
      <c r="I204" s="10">
        <f>SUMIFS(IsQList,IsIList,Table_ExternalData_15[[#This Row],[item_key]],IsITypeList,Table_ExternalData_15[[#This Row],[IType]],IsDList,Table_ExternalData_15[[#Headers],[5]])</f>
        <v>0</v>
      </c>
      <c r="J204" s="10">
        <f>SUMIFS(IsQList,IsIList,Table_ExternalData_15[[#This Row],[item_key]],IsITypeList,Table_ExternalData_15[[#This Row],[IType]],IsDList,Table_ExternalData_15[[#Headers],[6]])</f>
        <v>0</v>
      </c>
      <c r="K204" s="10">
        <f>SUMIFS(IsQList,IsIList,Table_ExternalData_15[[#This Row],[item_key]],IsITypeList,Table_ExternalData_15[[#This Row],[IType]],IsDList,Table_ExternalData_15[[#Headers],[7]])</f>
        <v>0</v>
      </c>
      <c r="L204" s="10">
        <f>SUMIFS(IsQList,IsIList,Table_ExternalData_15[[#This Row],[item_key]],IsITypeList,Table_ExternalData_15[[#This Row],[IType]],IsDList,Table_ExternalData_15[[#Headers],[8]])</f>
        <v>0</v>
      </c>
      <c r="M204" s="10">
        <f>SUMIFS(IsQList,IsIList,Table_ExternalData_15[[#This Row],[item_key]],IsITypeList,Table_ExternalData_15[[#This Row],[IType]],IsDList,Table_ExternalData_15[[#Headers],[9]])</f>
        <v>0</v>
      </c>
      <c r="N204" s="10">
        <f>SUMIFS(IsQList,IsIList,Table_ExternalData_15[[#This Row],[item_key]],IsITypeList,Table_ExternalData_15[[#This Row],[IType]],IsDList,Table_ExternalData_15[[#Headers],[10]])</f>
        <v>0</v>
      </c>
      <c r="O204" s="10">
        <f>SUMIFS(IsQList,IsIList,Table_ExternalData_15[[#This Row],[item_key]],IsITypeList,Table_ExternalData_15[[#This Row],[IType]],IsDList,Table_ExternalData_15[[#Headers],[11]])</f>
        <v>0</v>
      </c>
      <c r="P204" s="10">
        <f>SUMIFS(IsQList,IsIList,Table_ExternalData_15[[#This Row],[item_key]],IsITypeList,Table_ExternalData_15[[#This Row],[IType]],IsDList,Table_ExternalData_15[[#Headers],[12]])</f>
        <v>0</v>
      </c>
      <c r="Q204" s="10">
        <f>SUMIFS(IsQList,IsIList,Table_ExternalData_15[[#This Row],[item_key]],IsITypeList,Table_ExternalData_15[[#This Row],[IType]],IsDList,Table_ExternalData_15[[#Headers],[13]])</f>
        <v>0</v>
      </c>
      <c r="R204" s="10">
        <f>SUMIFS(IsQList,IsIList,Table_ExternalData_15[[#This Row],[item_key]],IsITypeList,Table_ExternalData_15[[#This Row],[IType]],IsDList,Table_ExternalData_15[[#Headers],[14]])</f>
        <v>0</v>
      </c>
      <c r="S204" s="10">
        <f>SUMIFS(IsQList,IsIList,Table_ExternalData_15[[#This Row],[item_key]],IsITypeList,Table_ExternalData_15[[#This Row],[IType]],IsDList,Table_ExternalData_15[[#Headers],[15]])</f>
        <v>0</v>
      </c>
      <c r="T204" s="10">
        <f>SUMIFS(IsQList,IsIList,Table_ExternalData_15[[#This Row],[item_key]],IsITypeList,Table_ExternalData_15[[#This Row],[IType]],IsDList,Table_ExternalData_15[[#Headers],[16]])</f>
        <v>0</v>
      </c>
      <c r="U204" s="10">
        <f>SUMIFS(IsQList,IsIList,Table_ExternalData_15[[#This Row],[item_key]],IsITypeList,Table_ExternalData_15[[#This Row],[IType]],IsDList,Table_ExternalData_15[[#Headers],[17]])</f>
        <v>0</v>
      </c>
      <c r="V204" s="10">
        <f>SUMIFS(IsQList,IsIList,Table_ExternalData_15[[#This Row],[item_key]],IsITypeList,Table_ExternalData_15[[#This Row],[IType]],IsDList,Table_ExternalData_15[[#Headers],[18]])</f>
        <v>0</v>
      </c>
      <c r="W204" s="10">
        <f>SUMIFS(IsQList,IsIList,Table_ExternalData_15[[#This Row],[item_key]],IsITypeList,Table_ExternalData_15[[#This Row],[IType]],IsDList,Table_ExternalData_15[[#Headers],[19]])</f>
        <v>0</v>
      </c>
      <c r="X204" s="10">
        <f>SUMIFS(IsQList,IsIList,Table_ExternalData_15[[#This Row],[item_key]],IsITypeList,Table_ExternalData_15[[#This Row],[IType]],IsDList,Table_ExternalData_15[[#Headers],[20]])</f>
        <v>0</v>
      </c>
      <c r="Y204" s="10">
        <f>SUMIFS(IsQList,IsIList,Table_ExternalData_15[[#This Row],[item_key]],IsITypeList,Table_ExternalData_15[[#This Row],[IType]],IsDList,Table_ExternalData_15[[#Headers],[21]])</f>
        <v>0</v>
      </c>
      <c r="Z204" s="10">
        <f>SUMIFS(IsQList,IsIList,Table_ExternalData_15[[#This Row],[item_key]],IsITypeList,Table_ExternalData_15[[#This Row],[IType]],IsDList,Table_ExternalData_15[[#Headers],[22]])</f>
        <v>0</v>
      </c>
      <c r="AA204" s="10">
        <f>SUMIFS(IsQList,IsIList,Table_ExternalData_15[[#This Row],[item_key]],IsITypeList,Table_ExternalData_15[[#This Row],[IType]],IsDList,Table_ExternalData_15[[#Headers],[23]])</f>
        <v>0</v>
      </c>
      <c r="AB204" s="10">
        <f>SUMIFS(IsQList,IsIList,Table_ExternalData_15[[#This Row],[item_key]],IsITypeList,Table_ExternalData_15[[#This Row],[IType]],IsDList,Table_ExternalData_15[[#Headers],[24]])</f>
        <v>0</v>
      </c>
      <c r="AC204" s="10">
        <f>SUMIFS(IsQList,IsIList,Table_ExternalData_15[[#This Row],[item_key]],IsITypeList,Table_ExternalData_15[[#This Row],[IType]],IsDList,Table_ExternalData_15[[#Headers],[25]])</f>
        <v>0</v>
      </c>
      <c r="AD204" s="10">
        <f>SUMIFS(IsQList,IsIList,Table_ExternalData_15[[#This Row],[item_key]],IsITypeList,Table_ExternalData_15[[#This Row],[IType]],IsDList,Table_ExternalData_15[[#Headers],[26]])</f>
        <v>0</v>
      </c>
      <c r="AE204" s="10">
        <f>SUMIFS(IsQList,IsIList,Table_ExternalData_15[[#This Row],[item_key]],IsITypeList,Table_ExternalData_15[[#This Row],[IType]],IsDList,Table_ExternalData_15[[#Headers],[27]])</f>
        <v>0</v>
      </c>
      <c r="AF204" s="10">
        <f>SUMIFS(IsQList,IsIList,Table_ExternalData_15[[#This Row],[item_key]],IsITypeList,Table_ExternalData_15[[#This Row],[IType]],IsDList,Table_ExternalData_15[[#Headers],[28]])</f>
        <v>0</v>
      </c>
      <c r="AG204" s="10">
        <f>SUMIFS(IsQList,IsIList,Table_ExternalData_15[[#This Row],[item_key]],IsITypeList,Table_ExternalData_15[[#This Row],[IType]],IsDList,Table_ExternalData_15[[#Headers],[29]])</f>
        <v>0</v>
      </c>
      <c r="AH204" s="10">
        <f>SUMIFS(IsQList,IsIList,Table_ExternalData_15[[#This Row],[item_key]],IsITypeList,Table_ExternalData_15[[#This Row],[IType]],IsDList,Table_ExternalData_15[[#Headers],[30]])</f>
        <v>0</v>
      </c>
      <c r="AI204" s="10">
        <f>SUMIFS(IsQList,IsIList,Table_ExternalData_15[[#This Row],[item_key]],IsITypeList,Table_ExternalData_15[[#This Row],[IType]],IsDList,Table_ExternalData_15[[#Headers],[31]])</f>
        <v>0</v>
      </c>
      <c r="AJ204" s="10">
        <f>SUM(Table_ExternalData_15[[#This Row],[1]:[31]])</f>
        <v>0</v>
      </c>
    </row>
    <row r="205" spans="1:36">
      <c r="A205" s="1" t="s">
        <v>2023</v>
      </c>
      <c r="B205" s="1" t="s">
        <v>2515</v>
      </c>
      <c r="C205" s="1" t="s">
        <v>2516</v>
      </c>
      <c r="D205" s="11" t="s">
        <v>2046</v>
      </c>
      <c r="E205" s="10">
        <f>SUMIFS(IsQList,IsIList,Table_ExternalData_15[[#This Row],[item_key]],IsITypeList,Table_ExternalData_15[[#This Row],[IType]],IsDList,Table_ExternalData_15[[#Headers],[1]])</f>
        <v>1</v>
      </c>
      <c r="F205" s="10">
        <f>SUMIFS(IsQList,IsIList,Table_ExternalData_15[[#This Row],[item_key]],IsITypeList,Table_ExternalData_15[[#This Row],[IType]],IsDList,Table_ExternalData_15[[#Headers],[2]])</f>
        <v>0</v>
      </c>
      <c r="G205" s="10">
        <f>SUMIFS(IsQList,IsIList,Table_ExternalData_15[[#This Row],[item_key]],IsITypeList,Table_ExternalData_15[[#This Row],[IType]],IsDList,Table_ExternalData_15[[#Headers],[3]])</f>
        <v>0</v>
      </c>
      <c r="H205" s="10">
        <f>SUMIFS(IsQList,IsIList,Table_ExternalData_15[[#This Row],[item_key]],IsITypeList,Table_ExternalData_15[[#This Row],[IType]],IsDList,Table_ExternalData_15[[#Headers],[4]])</f>
        <v>70</v>
      </c>
      <c r="I205" s="10">
        <f>SUMIFS(IsQList,IsIList,Table_ExternalData_15[[#This Row],[item_key]],IsITypeList,Table_ExternalData_15[[#This Row],[IType]],IsDList,Table_ExternalData_15[[#Headers],[5]])</f>
        <v>0</v>
      </c>
      <c r="J205" s="10">
        <f>SUMIFS(IsQList,IsIList,Table_ExternalData_15[[#This Row],[item_key]],IsITypeList,Table_ExternalData_15[[#This Row],[IType]],IsDList,Table_ExternalData_15[[#Headers],[6]])</f>
        <v>23</v>
      </c>
      <c r="K205" s="10">
        <f>SUMIFS(IsQList,IsIList,Table_ExternalData_15[[#This Row],[item_key]],IsITypeList,Table_ExternalData_15[[#This Row],[IType]],IsDList,Table_ExternalData_15[[#Headers],[7]])</f>
        <v>0</v>
      </c>
      <c r="L205" s="10">
        <f>SUMIFS(IsQList,IsIList,Table_ExternalData_15[[#This Row],[item_key]],IsITypeList,Table_ExternalData_15[[#This Row],[IType]],IsDList,Table_ExternalData_15[[#Headers],[8]])</f>
        <v>0</v>
      </c>
      <c r="M205" s="10">
        <f>SUMIFS(IsQList,IsIList,Table_ExternalData_15[[#This Row],[item_key]],IsITypeList,Table_ExternalData_15[[#This Row],[IType]],IsDList,Table_ExternalData_15[[#Headers],[9]])</f>
        <v>0</v>
      </c>
      <c r="N205" s="10">
        <f>SUMIFS(IsQList,IsIList,Table_ExternalData_15[[#This Row],[item_key]],IsITypeList,Table_ExternalData_15[[#This Row],[IType]],IsDList,Table_ExternalData_15[[#Headers],[10]])</f>
        <v>0</v>
      </c>
      <c r="O205" s="10">
        <f>SUMIFS(IsQList,IsIList,Table_ExternalData_15[[#This Row],[item_key]],IsITypeList,Table_ExternalData_15[[#This Row],[IType]],IsDList,Table_ExternalData_15[[#Headers],[11]])</f>
        <v>0</v>
      </c>
      <c r="P205" s="10">
        <f>SUMIFS(IsQList,IsIList,Table_ExternalData_15[[#This Row],[item_key]],IsITypeList,Table_ExternalData_15[[#This Row],[IType]],IsDList,Table_ExternalData_15[[#Headers],[12]])</f>
        <v>0</v>
      </c>
      <c r="Q205" s="10">
        <f>SUMIFS(IsQList,IsIList,Table_ExternalData_15[[#This Row],[item_key]],IsITypeList,Table_ExternalData_15[[#This Row],[IType]],IsDList,Table_ExternalData_15[[#Headers],[13]])</f>
        <v>0</v>
      </c>
      <c r="R205" s="10">
        <f>SUMIFS(IsQList,IsIList,Table_ExternalData_15[[#This Row],[item_key]],IsITypeList,Table_ExternalData_15[[#This Row],[IType]],IsDList,Table_ExternalData_15[[#Headers],[14]])</f>
        <v>0</v>
      </c>
      <c r="S205" s="10">
        <f>SUMIFS(IsQList,IsIList,Table_ExternalData_15[[#This Row],[item_key]],IsITypeList,Table_ExternalData_15[[#This Row],[IType]],IsDList,Table_ExternalData_15[[#Headers],[15]])</f>
        <v>0</v>
      </c>
      <c r="T205" s="10">
        <f>SUMIFS(IsQList,IsIList,Table_ExternalData_15[[#This Row],[item_key]],IsITypeList,Table_ExternalData_15[[#This Row],[IType]],IsDList,Table_ExternalData_15[[#Headers],[16]])</f>
        <v>0</v>
      </c>
      <c r="U205" s="10">
        <f>SUMIFS(IsQList,IsIList,Table_ExternalData_15[[#This Row],[item_key]],IsITypeList,Table_ExternalData_15[[#This Row],[IType]],IsDList,Table_ExternalData_15[[#Headers],[17]])</f>
        <v>0</v>
      </c>
      <c r="V205" s="10">
        <f>SUMIFS(IsQList,IsIList,Table_ExternalData_15[[#This Row],[item_key]],IsITypeList,Table_ExternalData_15[[#This Row],[IType]],IsDList,Table_ExternalData_15[[#Headers],[18]])</f>
        <v>0</v>
      </c>
      <c r="W205" s="10">
        <f>SUMIFS(IsQList,IsIList,Table_ExternalData_15[[#This Row],[item_key]],IsITypeList,Table_ExternalData_15[[#This Row],[IType]],IsDList,Table_ExternalData_15[[#Headers],[19]])</f>
        <v>0</v>
      </c>
      <c r="X205" s="10">
        <f>SUMIFS(IsQList,IsIList,Table_ExternalData_15[[#This Row],[item_key]],IsITypeList,Table_ExternalData_15[[#This Row],[IType]],IsDList,Table_ExternalData_15[[#Headers],[20]])</f>
        <v>0</v>
      </c>
      <c r="Y205" s="10">
        <f>SUMIFS(IsQList,IsIList,Table_ExternalData_15[[#This Row],[item_key]],IsITypeList,Table_ExternalData_15[[#This Row],[IType]],IsDList,Table_ExternalData_15[[#Headers],[21]])</f>
        <v>0</v>
      </c>
      <c r="Z205" s="10">
        <f>SUMIFS(IsQList,IsIList,Table_ExternalData_15[[#This Row],[item_key]],IsITypeList,Table_ExternalData_15[[#This Row],[IType]],IsDList,Table_ExternalData_15[[#Headers],[22]])</f>
        <v>0</v>
      </c>
      <c r="AA205" s="10">
        <f>SUMIFS(IsQList,IsIList,Table_ExternalData_15[[#This Row],[item_key]],IsITypeList,Table_ExternalData_15[[#This Row],[IType]],IsDList,Table_ExternalData_15[[#Headers],[23]])</f>
        <v>0</v>
      </c>
      <c r="AB205" s="10">
        <f>SUMIFS(IsQList,IsIList,Table_ExternalData_15[[#This Row],[item_key]],IsITypeList,Table_ExternalData_15[[#This Row],[IType]],IsDList,Table_ExternalData_15[[#Headers],[24]])</f>
        <v>0</v>
      </c>
      <c r="AC205" s="10">
        <f>SUMIFS(IsQList,IsIList,Table_ExternalData_15[[#This Row],[item_key]],IsITypeList,Table_ExternalData_15[[#This Row],[IType]],IsDList,Table_ExternalData_15[[#Headers],[25]])</f>
        <v>0</v>
      </c>
      <c r="AD205" s="10">
        <f>SUMIFS(IsQList,IsIList,Table_ExternalData_15[[#This Row],[item_key]],IsITypeList,Table_ExternalData_15[[#This Row],[IType]],IsDList,Table_ExternalData_15[[#Headers],[26]])</f>
        <v>0</v>
      </c>
      <c r="AE205" s="10">
        <f>SUMIFS(IsQList,IsIList,Table_ExternalData_15[[#This Row],[item_key]],IsITypeList,Table_ExternalData_15[[#This Row],[IType]],IsDList,Table_ExternalData_15[[#Headers],[27]])</f>
        <v>0</v>
      </c>
      <c r="AF205" s="10">
        <f>SUMIFS(IsQList,IsIList,Table_ExternalData_15[[#This Row],[item_key]],IsITypeList,Table_ExternalData_15[[#This Row],[IType]],IsDList,Table_ExternalData_15[[#Headers],[28]])</f>
        <v>1</v>
      </c>
      <c r="AG205" s="10">
        <f>SUMIFS(IsQList,IsIList,Table_ExternalData_15[[#This Row],[item_key]],IsITypeList,Table_ExternalData_15[[#This Row],[IType]],IsDList,Table_ExternalData_15[[#Headers],[29]])</f>
        <v>76</v>
      </c>
      <c r="AH205" s="10">
        <f>SUMIFS(IsQList,IsIList,Table_ExternalData_15[[#This Row],[item_key]],IsITypeList,Table_ExternalData_15[[#This Row],[IType]],IsDList,Table_ExternalData_15[[#Headers],[30]])</f>
        <v>0</v>
      </c>
      <c r="AI205" s="10">
        <f>SUMIFS(IsQList,IsIList,Table_ExternalData_15[[#This Row],[item_key]],IsITypeList,Table_ExternalData_15[[#This Row],[IType]],IsDList,Table_ExternalData_15[[#Headers],[31]])</f>
        <v>10</v>
      </c>
      <c r="AJ205" s="10">
        <f>SUM(Table_ExternalData_15[[#This Row],[1]:[31]])</f>
        <v>181</v>
      </c>
    </row>
    <row r="206" spans="1:36">
      <c r="A206" s="1" t="s">
        <v>2023</v>
      </c>
      <c r="B206" s="1" t="s">
        <v>2515</v>
      </c>
      <c r="C206" s="1" t="s">
        <v>2516</v>
      </c>
      <c r="D206" s="11" t="s">
        <v>2017</v>
      </c>
      <c r="E206" s="10">
        <f>SUMIFS(IsQList,IsIList,Table_ExternalData_15[[#This Row],[item_key]],IsITypeList,Table_ExternalData_15[[#This Row],[IType]],IsDList,Table_ExternalData_15[[#Headers],[1]])</f>
        <v>0</v>
      </c>
      <c r="F206" s="10">
        <f>SUMIFS(IsQList,IsIList,Table_ExternalData_15[[#This Row],[item_key]],IsITypeList,Table_ExternalData_15[[#This Row],[IType]],IsDList,Table_ExternalData_15[[#Headers],[2]])</f>
        <v>0</v>
      </c>
      <c r="G206" s="10">
        <f>SUMIFS(IsQList,IsIList,Table_ExternalData_15[[#This Row],[item_key]],IsITypeList,Table_ExternalData_15[[#This Row],[IType]],IsDList,Table_ExternalData_15[[#Headers],[3]])</f>
        <v>0</v>
      </c>
      <c r="H206" s="10">
        <f>SUMIFS(IsQList,IsIList,Table_ExternalData_15[[#This Row],[item_key]],IsITypeList,Table_ExternalData_15[[#This Row],[IType]],IsDList,Table_ExternalData_15[[#Headers],[4]])</f>
        <v>0</v>
      </c>
      <c r="I206" s="10">
        <f>SUMIFS(IsQList,IsIList,Table_ExternalData_15[[#This Row],[item_key]],IsITypeList,Table_ExternalData_15[[#This Row],[IType]],IsDList,Table_ExternalData_15[[#Headers],[5]])</f>
        <v>0</v>
      </c>
      <c r="J206" s="10">
        <f>SUMIFS(IsQList,IsIList,Table_ExternalData_15[[#This Row],[item_key]],IsITypeList,Table_ExternalData_15[[#This Row],[IType]],IsDList,Table_ExternalData_15[[#Headers],[6]])</f>
        <v>0</v>
      </c>
      <c r="K206" s="10">
        <f>SUMIFS(IsQList,IsIList,Table_ExternalData_15[[#This Row],[item_key]],IsITypeList,Table_ExternalData_15[[#This Row],[IType]],IsDList,Table_ExternalData_15[[#Headers],[7]])</f>
        <v>0</v>
      </c>
      <c r="L206" s="10">
        <f>SUMIFS(IsQList,IsIList,Table_ExternalData_15[[#This Row],[item_key]],IsITypeList,Table_ExternalData_15[[#This Row],[IType]],IsDList,Table_ExternalData_15[[#Headers],[8]])</f>
        <v>0</v>
      </c>
      <c r="M206" s="10">
        <f>SUMIFS(IsQList,IsIList,Table_ExternalData_15[[#This Row],[item_key]],IsITypeList,Table_ExternalData_15[[#This Row],[IType]],IsDList,Table_ExternalData_15[[#Headers],[9]])</f>
        <v>0</v>
      </c>
      <c r="N206" s="10">
        <f>SUMIFS(IsQList,IsIList,Table_ExternalData_15[[#This Row],[item_key]],IsITypeList,Table_ExternalData_15[[#This Row],[IType]],IsDList,Table_ExternalData_15[[#Headers],[10]])</f>
        <v>0</v>
      </c>
      <c r="O206" s="10">
        <f>SUMIFS(IsQList,IsIList,Table_ExternalData_15[[#This Row],[item_key]],IsITypeList,Table_ExternalData_15[[#This Row],[IType]],IsDList,Table_ExternalData_15[[#Headers],[11]])</f>
        <v>0</v>
      </c>
      <c r="P206" s="10">
        <f>SUMIFS(IsQList,IsIList,Table_ExternalData_15[[#This Row],[item_key]],IsITypeList,Table_ExternalData_15[[#This Row],[IType]],IsDList,Table_ExternalData_15[[#Headers],[12]])</f>
        <v>0</v>
      </c>
      <c r="Q206" s="10">
        <f>SUMIFS(IsQList,IsIList,Table_ExternalData_15[[#This Row],[item_key]],IsITypeList,Table_ExternalData_15[[#This Row],[IType]],IsDList,Table_ExternalData_15[[#Headers],[13]])</f>
        <v>-41</v>
      </c>
      <c r="R206" s="10">
        <f>SUMIFS(IsQList,IsIList,Table_ExternalData_15[[#This Row],[item_key]],IsITypeList,Table_ExternalData_15[[#This Row],[IType]],IsDList,Table_ExternalData_15[[#Headers],[14]])</f>
        <v>0</v>
      </c>
      <c r="S206" s="10">
        <f>SUMIFS(IsQList,IsIList,Table_ExternalData_15[[#This Row],[item_key]],IsITypeList,Table_ExternalData_15[[#This Row],[IType]],IsDList,Table_ExternalData_15[[#Headers],[15]])</f>
        <v>0</v>
      </c>
      <c r="T206" s="10">
        <f>SUMIFS(IsQList,IsIList,Table_ExternalData_15[[#This Row],[item_key]],IsITypeList,Table_ExternalData_15[[#This Row],[IType]],IsDList,Table_ExternalData_15[[#Headers],[16]])</f>
        <v>0</v>
      </c>
      <c r="U206" s="10">
        <f>SUMIFS(IsQList,IsIList,Table_ExternalData_15[[#This Row],[item_key]],IsITypeList,Table_ExternalData_15[[#This Row],[IType]],IsDList,Table_ExternalData_15[[#Headers],[17]])</f>
        <v>0</v>
      </c>
      <c r="V206" s="10">
        <f>SUMIFS(IsQList,IsIList,Table_ExternalData_15[[#This Row],[item_key]],IsITypeList,Table_ExternalData_15[[#This Row],[IType]],IsDList,Table_ExternalData_15[[#Headers],[18]])</f>
        <v>0</v>
      </c>
      <c r="W206" s="10">
        <f>SUMIFS(IsQList,IsIList,Table_ExternalData_15[[#This Row],[item_key]],IsITypeList,Table_ExternalData_15[[#This Row],[IType]],IsDList,Table_ExternalData_15[[#Headers],[19]])</f>
        <v>0</v>
      </c>
      <c r="X206" s="10">
        <f>SUMIFS(IsQList,IsIList,Table_ExternalData_15[[#This Row],[item_key]],IsITypeList,Table_ExternalData_15[[#This Row],[IType]],IsDList,Table_ExternalData_15[[#Headers],[20]])</f>
        <v>0</v>
      </c>
      <c r="Y206" s="10">
        <f>SUMIFS(IsQList,IsIList,Table_ExternalData_15[[#This Row],[item_key]],IsITypeList,Table_ExternalData_15[[#This Row],[IType]],IsDList,Table_ExternalData_15[[#Headers],[21]])</f>
        <v>0</v>
      </c>
      <c r="Z206" s="10">
        <f>SUMIFS(IsQList,IsIList,Table_ExternalData_15[[#This Row],[item_key]],IsITypeList,Table_ExternalData_15[[#This Row],[IType]],IsDList,Table_ExternalData_15[[#Headers],[22]])</f>
        <v>0</v>
      </c>
      <c r="AA206" s="10">
        <f>SUMIFS(IsQList,IsIList,Table_ExternalData_15[[#This Row],[item_key]],IsITypeList,Table_ExternalData_15[[#This Row],[IType]],IsDList,Table_ExternalData_15[[#Headers],[23]])</f>
        <v>0</v>
      </c>
      <c r="AB206" s="10">
        <f>SUMIFS(IsQList,IsIList,Table_ExternalData_15[[#This Row],[item_key]],IsITypeList,Table_ExternalData_15[[#This Row],[IType]],IsDList,Table_ExternalData_15[[#Headers],[24]])</f>
        <v>0</v>
      </c>
      <c r="AC206" s="10">
        <f>SUMIFS(IsQList,IsIList,Table_ExternalData_15[[#This Row],[item_key]],IsITypeList,Table_ExternalData_15[[#This Row],[IType]],IsDList,Table_ExternalData_15[[#Headers],[25]])</f>
        <v>0</v>
      </c>
      <c r="AD206" s="10">
        <f>SUMIFS(IsQList,IsIList,Table_ExternalData_15[[#This Row],[item_key]],IsITypeList,Table_ExternalData_15[[#This Row],[IType]],IsDList,Table_ExternalData_15[[#Headers],[26]])</f>
        <v>0</v>
      </c>
      <c r="AE206" s="10">
        <f>SUMIFS(IsQList,IsIList,Table_ExternalData_15[[#This Row],[item_key]],IsITypeList,Table_ExternalData_15[[#This Row],[IType]],IsDList,Table_ExternalData_15[[#Headers],[27]])</f>
        <v>0</v>
      </c>
      <c r="AF206" s="10">
        <f>SUMIFS(IsQList,IsIList,Table_ExternalData_15[[#This Row],[item_key]],IsITypeList,Table_ExternalData_15[[#This Row],[IType]],IsDList,Table_ExternalData_15[[#Headers],[28]])</f>
        <v>0</v>
      </c>
      <c r="AG206" s="10">
        <f>SUMIFS(IsQList,IsIList,Table_ExternalData_15[[#This Row],[item_key]],IsITypeList,Table_ExternalData_15[[#This Row],[IType]],IsDList,Table_ExternalData_15[[#Headers],[29]])</f>
        <v>0</v>
      </c>
      <c r="AH206" s="10">
        <f>SUMIFS(IsQList,IsIList,Table_ExternalData_15[[#This Row],[item_key]],IsITypeList,Table_ExternalData_15[[#This Row],[IType]],IsDList,Table_ExternalData_15[[#Headers],[30]])</f>
        <v>0</v>
      </c>
      <c r="AI206" s="10">
        <f>SUMIFS(IsQList,IsIList,Table_ExternalData_15[[#This Row],[item_key]],IsITypeList,Table_ExternalData_15[[#This Row],[IType]],IsDList,Table_ExternalData_15[[#Headers],[31]])</f>
        <v>0</v>
      </c>
      <c r="AJ206" s="10">
        <f>SUM(Table_ExternalData_15[[#This Row],[1]:[31]])</f>
        <v>-41</v>
      </c>
    </row>
    <row r="207" spans="1:36">
      <c r="A207" s="1" t="s">
        <v>2124</v>
      </c>
      <c r="B207" s="1" t="s">
        <v>2517</v>
      </c>
      <c r="C207" s="1" t="s">
        <v>2516</v>
      </c>
      <c r="D207" s="11" t="s">
        <v>2046</v>
      </c>
      <c r="E207" s="10">
        <f>SUMIFS(IsQList,IsIList,Table_ExternalData_15[[#This Row],[item_key]],IsITypeList,Table_ExternalData_15[[#This Row],[IType]],IsDList,Table_ExternalData_15[[#Headers],[1]])</f>
        <v>1</v>
      </c>
      <c r="F207" s="10">
        <f>SUMIFS(IsQList,IsIList,Table_ExternalData_15[[#This Row],[item_key]],IsITypeList,Table_ExternalData_15[[#This Row],[IType]],IsDList,Table_ExternalData_15[[#Headers],[2]])</f>
        <v>0</v>
      </c>
      <c r="G207" s="10">
        <f>SUMIFS(IsQList,IsIList,Table_ExternalData_15[[#This Row],[item_key]],IsITypeList,Table_ExternalData_15[[#This Row],[IType]],IsDList,Table_ExternalData_15[[#Headers],[3]])</f>
        <v>0</v>
      </c>
      <c r="H207" s="10">
        <f>SUMIFS(IsQList,IsIList,Table_ExternalData_15[[#This Row],[item_key]],IsITypeList,Table_ExternalData_15[[#This Row],[IType]],IsDList,Table_ExternalData_15[[#Headers],[4]])</f>
        <v>70</v>
      </c>
      <c r="I207" s="10">
        <f>SUMIFS(IsQList,IsIList,Table_ExternalData_15[[#This Row],[item_key]],IsITypeList,Table_ExternalData_15[[#This Row],[IType]],IsDList,Table_ExternalData_15[[#Headers],[5]])</f>
        <v>0</v>
      </c>
      <c r="J207" s="10">
        <f>SUMIFS(IsQList,IsIList,Table_ExternalData_15[[#This Row],[item_key]],IsITypeList,Table_ExternalData_15[[#This Row],[IType]],IsDList,Table_ExternalData_15[[#Headers],[6]])</f>
        <v>23</v>
      </c>
      <c r="K207" s="10">
        <f>SUMIFS(IsQList,IsIList,Table_ExternalData_15[[#This Row],[item_key]],IsITypeList,Table_ExternalData_15[[#This Row],[IType]],IsDList,Table_ExternalData_15[[#Headers],[7]])</f>
        <v>0</v>
      </c>
      <c r="L207" s="10">
        <f>SUMIFS(IsQList,IsIList,Table_ExternalData_15[[#This Row],[item_key]],IsITypeList,Table_ExternalData_15[[#This Row],[IType]],IsDList,Table_ExternalData_15[[#Headers],[8]])</f>
        <v>0</v>
      </c>
      <c r="M207" s="10">
        <f>SUMIFS(IsQList,IsIList,Table_ExternalData_15[[#This Row],[item_key]],IsITypeList,Table_ExternalData_15[[#This Row],[IType]],IsDList,Table_ExternalData_15[[#Headers],[9]])</f>
        <v>0</v>
      </c>
      <c r="N207" s="10">
        <f>SUMIFS(IsQList,IsIList,Table_ExternalData_15[[#This Row],[item_key]],IsITypeList,Table_ExternalData_15[[#This Row],[IType]],IsDList,Table_ExternalData_15[[#Headers],[10]])</f>
        <v>0</v>
      </c>
      <c r="O207" s="10">
        <f>SUMIFS(IsQList,IsIList,Table_ExternalData_15[[#This Row],[item_key]],IsITypeList,Table_ExternalData_15[[#This Row],[IType]],IsDList,Table_ExternalData_15[[#Headers],[11]])</f>
        <v>0</v>
      </c>
      <c r="P207" s="10">
        <f>SUMIFS(IsQList,IsIList,Table_ExternalData_15[[#This Row],[item_key]],IsITypeList,Table_ExternalData_15[[#This Row],[IType]],IsDList,Table_ExternalData_15[[#Headers],[12]])</f>
        <v>0</v>
      </c>
      <c r="Q207" s="10">
        <f>SUMIFS(IsQList,IsIList,Table_ExternalData_15[[#This Row],[item_key]],IsITypeList,Table_ExternalData_15[[#This Row],[IType]],IsDList,Table_ExternalData_15[[#Headers],[13]])</f>
        <v>0</v>
      </c>
      <c r="R207" s="10">
        <f>SUMIFS(IsQList,IsIList,Table_ExternalData_15[[#This Row],[item_key]],IsITypeList,Table_ExternalData_15[[#This Row],[IType]],IsDList,Table_ExternalData_15[[#Headers],[14]])</f>
        <v>0</v>
      </c>
      <c r="S207" s="10">
        <f>SUMIFS(IsQList,IsIList,Table_ExternalData_15[[#This Row],[item_key]],IsITypeList,Table_ExternalData_15[[#This Row],[IType]],IsDList,Table_ExternalData_15[[#Headers],[15]])</f>
        <v>0</v>
      </c>
      <c r="T207" s="10">
        <f>SUMIFS(IsQList,IsIList,Table_ExternalData_15[[#This Row],[item_key]],IsITypeList,Table_ExternalData_15[[#This Row],[IType]],IsDList,Table_ExternalData_15[[#Headers],[16]])</f>
        <v>0</v>
      </c>
      <c r="U207" s="10">
        <f>SUMIFS(IsQList,IsIList,Table_ExternalData_15[[#This Row],[item_key]],IsITypeList,Table_ExternalData_15[[#This Row],[IType]],IsDList,Table_ExternalData_15[[#Headers],[17]])</f>
        <v>0</v>
      </c>
      <c r="V207" s="10">
        <f>SUMIFS(IsQList,IsIList,Table_ExternalData_15[[#This Row],[item_key]],IsITypeList,Table_ExternalData_15[[#This Row],[IType]],IsDList,Table_ExternalData_15[[#Headers],[18]])</f>
        <v>0</v>
      </c>
      <c r="W207" s="10">
        <f>SUMIFS(IsQList,IsIList,Table_ExternalData_15[[#This Row],[item_key]],IsITypeList,Table_ExternalData_15[[#This Row],[IType]],IsDList,Table_ExternalData_15[[#Headers],[19]])</f>
        <v>0</v>
      </c>
      <c r="X207" s="10">
        <f>SUMIFS(IsQList,IsIList,Table_ExternalData_15[[#This Row],[item_key]],IsITypeList,Table_ExternalData_15[[#This Row],[IType]],IsDList,Table_ExternalData_15[[#Headers],[20]])</f>
        <v>0</v>
      </c>
      <c r="Y207" s="10">
        <f>SUMIFS(IsQList,IsIList,Table_ExternalData_15[[#This Row],[item_key]],IsITypeList,Table_ExternalData_15[[#This Row],[IType]],IsDList,Table_ExternalData_15[[#Headers],[21]])</f>
        <v>0</v>
      </c>
      <c r="Z207" s="10">
        <f>SUMIFS(IsQList,IsIList,Table_ExternalData_15[[#This Row],[item_key]],IsITypeList,Table_ExternalData_15[[#This Row],[IType]],IsDList,Table_ExternalData_15[[#Headers],[22]])</f>
        <v>0</v>
      </c>
      <c r="AA207" s="10">
        <f>SUMIFS(IsQList,IsIList,Table_ExternalData_15[[#This Row],[item_key]],IsITypeList,Table_ExternalData_15[[#This Row],[IType]],IsDList,Table_ExternalData_15[[#Headers],[23]])</f>
        <v>0</v>
      </c>
      <c r="AB207" s="10">
        <f>SUMIFS(IsQList,IsIList,Table_ExternalData_15[[#This Row],[item_key]],IsITypeList,Table_ExternalData_15[[#This Row],[IType]],IsDList,Table_ExternalData_15[[#Headers],[24]])</f>
        <v>0</v>
      </c>
      <c r="AC207" s="10">
        <f>SUMIFS(IsQList,IsIList,Table_ExternalData_15[[#This Row],[item_key]],IsITypeList,Table_ExternalData_15[[#This Row],[IType]],IsDList,Table_ExternalData_15[[#Headers],[25]])</f>
        <v>0</v>
      </c>
      <c r="AD207" s="10">
        <f>SUMIFS(IsQList,IsIList,Table_ExternalData_15[[#This Row],[item_key]],IsITypeList,Table_ExternalData_15[[#This Row],[IType]],IsDList,Table_ExternalData_15[[#Headers],[26]])</f>
        <v>0</v>
      </c>
      <c r="AE207" s="10">
        <f>SUMIFS(IsQList,IsIList,Table_ExternalData_15[[#This Row],[item_key]],IsITypeList,Table_ExternalData_15[[#This Row],[IType]],IsDList,Table_ExternalData_15[[#Headers],[27]])</f>
        <v>0</v>
      </c>
      <c r="AF207" s="10">
        <f>SUMIFS(IsQList,IsIList,Table_ExternalData_15[[#This Row],[item_key]],IsITypeList,Table_ExternalData_15[[#This Row],[IType]],IsDList,Table_ExternalData_15[[#Headers],[28]])</f>
        <v>1</v>
      </c>
      <c r="AG207" s="10">
        <f>SUMIFS(IsQList,IsIList,Table_ExternalData_15[[#This Row],[item_key]],IsITypeList,Table_ExternalData_15[[#This Row],[IType]],IsDList,Table_ExternalData_15[[#Headers],[29]])</f>
        <v>76</v>
      </c>
      <c r="AH207" s="10">
        <f>SUMIFS(IsQList,IsIList,Table_ExternalData_15[[#This Row],[item_key]],IsITypeList,Table_ExternalData_15[[#This Row],[IType]],IsDList,Table_ExternalData_15[[#Headers],[30]])</f>
        <v>0</v>
      </c>
      <c r="AI207" s="10">
        <f>SUMIFS(IsQList,IsIList,Table_ExternalData_15[[#This Row],[item_key]],IsITypeList,Table_ExternalData_15[[#This Row],[IType]],IsDList,Table_ExternalData_15[[#Headers],[31]])</f>
        <v>10</v>
      </c>
      <c r="AJ207" s="10">
        <f>SUM(Table_ExternalData_15[[#This Row],[1]:[31]])</f>
        <v>181</v>
      </c>
    </row>
    <row r="208" spans="1:36">
      <c r="A208" s="1" t="s">
        <v>2024</v>
      </c>
      <c r="B208" s="1" t="s">
        <v>2518</v>
      </c>
      <c r="C208" s="1" t="s">
        <v>2519</v>
      </c>
      <c r="D208" s="11" t="s">
        <v>2046</v>
      </c>
      <c r="E208" s="10">
        <f>SUMIFS(IsQList,IsIList,Table_ExternalData_15[[#This Row],[item_key]],IsITypeList,Table_ExternalData_15[[#This Row],[IType]],IsDList,Table_ExternalData_15[[#Headers],[1]])</f>
        <v>1</v>
      </c>
      <c r="F208" s="10">
        <f>SUMIFS(IsQList,IsIList,Table_ExternalData_15[[#This Row],[item_key]],IsITypeList,Table_ExternalData_15[[#This Row],[IType]],IsDList,Table_ExternalData_15[[#Headers],[2]])</f>
        <v>0</v>
      </c>
      <c r="G208" s="10">
        <f>SUMIFS(IsQList,IsIList,Table_ExternalData_15[[#This Row],[item_key]],IsITypeList,Table_ExternalData_15[[#This Row],[IType]],IsDList,Table_ExternalData_15[[#Headers],[3]])</f>
        <v>0</v>
      </c>
      <c r="H208" s="10">
        <f>SUMIFS(IsQList,IsIList,Table_ExternalData_15[[#This Row],[item_key]],IsITypeList,Table_ExternalData_15[[#This Row],[IType]],IsDList,Table_ExternalData_15[[#Headers],[4]])</f>
        <v>70</v>
      </c>
      <c r="I208" s="10">
        <f>SUMIFS(IsQList,IsIList,Table_ExternalData_15[[#This Row],[item_key]],IsITypeList,Table_ExternalData_15[[#This Row],[IType]],IsDList,Table_ExternalData_15[[#Headers],[5]])</f>
        <v>0</v>
      </c>
      <c r="J208" s="10">
        <f>SUMIFS(IsQList,IsIList,Table_ExternalData_15[[#This Row],[item_key]],IsITypeList,Table_ExternalData_15[[#This Row],[IType]],IsDList,Table_ExternalData_15[[#Headers],[6]])</f>
        <v>23</v>
      </c>
      <c r="K208" s="10">
        <f>SUMIFS(IsQList,IsIList,Table_ExternalData_15[[#This Row],[item_key]],IsITypeList,Table_ExternalData_15[[#This Row],[IType]],IsDList,Table_ExternalData_15[[#Headers],[7]])</f>
        <v>0</v>
      </c>
      <c r="L208" s="10">
        <f>SUMIFS(IsQList,IsIList,Table_ExternalData_15[[#This Row],[item_key]],IsITypeList,Table_ExternalData_15[[#This Row],[IType]],IsDList,Table_ExternalData_15[[#Headers],[8]])</f>
        <v>0</v>
      </c>
      <c r="M208" s="10">
        <f>SUMIFS(IsQList,IsIList,Table_ExternalData_15[[#This Row],[item_key]],IsITypeList,Table_ExternalData_15[[#This Row],[IType]],IsDList,Table_ExternalData_15[[#Headers],[9]])</f>
        <v>0</v>
      </c>
      <c r="N208" s="10">
        <f>SUMIFS(IsQList,IsIList,Table_ExternalData_15[[#This Row],[item_key]],IsITypeList,Table_ExternalData_15[[#This Row],[IType]],IsDList,Table_ExternalData_15[[#Headers],[10]])</f>
        <v>0</v>
      </c>
      <c r="O208" s="10">
        <f>SUMIFS(IsQList,IsIList,Table_ExternalData_15[[#This Row],[item_key]],IsITypeList,Table_ExternalData_15[[#This Row],[IType]],IsDList,Table_ExternalData_15[[#Headers],[11]])</f>
        <v>0</v>
      </c>
      <c r="P208" s="10">
        <f>SUMIFS(IsQList,IsIList,Table_ExternalData_15[[#This Row],[item_key]],IsITypeList,Table_ExternalData_15[[#This Row],[IType]],IsDList,Table_ExternalData_15[[#Headers],[12]])</f>
        <v>0</v>
      </c>
      <c r="Q208" s="10">
        <f>SUMIFS(IsQList,IsIList,Table_ExternalData_15[[#This Row],[item_key]],IsITypeList,Table_ExternalData_15[[#This Row],[IType]],IsDList,Table_ExternalData_15[[#Headers],[13]])</f>
        <v>0</v>
      </c>
      <c r="R208" s="10">
        <f>SUMIFS(IsQList,IsIList,Table_ExternalData_15[[#This Row],[item_key]],IsITypeList,Table_ExternalData_15[[#This Row],[IType]],IsDList,Table_ExternalData_15[[#Headers],[14]])</f>
        <v>0</v>
      </c>
      <c r="S208" s="10">
        <f>SUMIFS(IsQList,IsIList,Table_ExternalData_15[[#This Row],[item_key]],IsITypeList,Table_ExternalData_15[[#This Row],[IType]],IsDList,Table_ExternalData_15[[#Headers],[15]])</f>
        <v>0</v>
      </c>
      <c r="T208" s="10">
        <f>SUMIFS(IsQList,IsIList,Table_ExternalData_15[[#This Row],[item_key]],IsITypeList,Table_ExternalData_15[[#This Row],[IType]],IsDList,Table_ExternalData_15[[#Headers],[16]])</f>
        <v>0</v>
      </c>
      <c r="U208" s="10">
        <f>SUMIFS(IsQList,IsIList,Table_ExternalData_15[[#This Row],[item_key]],IsITypeList,Table_ExternalData_15[[#This Row],[IType]],IsDList,Table_ExternalData_15[[#Headers],[17]])</f>
        <v>0</v>
      </c>
      <c r="V208" s="10">
        <f>SUMIFS(IsQList,IsIList,Table_ExternalData_15[[#This Row],[item_key]],IsITypeList,Table_ExternalData_15[[#This Row],[IType]],IsDList,Table_ExternalData_15[[#Headers],[18]])</f>
        <v>0</v>
      </c>
      <c r="W208" s="10">
        <f>SUMIFS(IsQList,IsIList,Table_ExternalData_15[[#This Row],[item_key]],IsITypeList,Table_ExternalData_15[[#This Row],[IType]],IsDList,Table_ExternalData_15[[#Headers],[19]])</f>
        <v>0</v>
      </c>
      <c r="X208" s="10">
        <f>SUMIFS(IsQList,IsIList,Table_ExternalData_15[[#This Row],[item_key]],IsITypeList,Table_ExternalData_15[[#This Row],[IType]],IsDList,Table_ExternalData_15[[#Headers],[20]])</f>
        <v>0</v>
      </c>
      <c r="Y208" s="10">
        <f>SUMIFS(IsQList,IsIList,Table_ExternalData_15[[#This Row],[item_key]],IsITypeList,Table_ExternalData_15[[#This Row],[IType]],IsDList,Table_ExternalData_15[[#Headers],[21]])</f>
        <v>0</v>
      </c>
      <c r="Z208" s="10">
        <f>SUMIFS(IsQList,IsIList,Table_ExternalData_15[[#This Row],[item_key]],IsITypeList,Table_ExternalData_15[[#This Row],[IType]],IsDList,Table_ExternalData_15[[#Headers],[22]])</f>
        <v>0</v>
      </c>
      <c r="AA208" s="10">
        <f>SUMIFS(IsQList,IsIList,Table_ExternalData_15[[#This Row],[item_key]],IsITypeList,Table_ExternalData_15[[#This Row],[IType]],IsDList,Table_ExternalData_15[[#Headers],[23]])</f>
        <v>0</v>
      </c>
      <c r="AB208" s="10">
        <f>SUMIFS(IsQList,IsIList,Table_ExternalData_15[[#This Row],[item_key]],IsITypeList,Table_ExternalData_15[[#This Row],[IType]],IsDList,Table_ExternalData_15[[#Headers],[24]])</f>
        <v>0</v>
      </c>
      <c r="AC208" s="10">
        <f>SUMIFS(IsQList,IsIList,Table_ExternalData_15[[#This Row],[item_key]],IsITypeList,Table_ExternalData_15[[#This Row],[IType]],IsDList,Table_ExternalData_15[[#Headers],[25]])</f>
        <v>0</v>
      </c>
      <c r="AD208" s="10">
        <f>SUMIFS(IsQList,IsIList,Table_ExternalData_15[[#This Row],[item_key]],IsITypeList,Table_ExternalData_15[[#This Row],[IType]],IsDList,Table_ExternalData_15[[#Headers],[26]])</f>
        <v>0</v>
      </c>
      <c r="AE208" s="10">
        <f>SUMIFS(IsQList,IsIList,Table_ExternalData_15[[#This Row],[item_key]],IsITypeList,Table_ExternalData_15[[#This Row],[IType]],IsDList,Table_ExternalData_15[[#Headers],[27]])</f>
        <v>0</v>
      </c>
      <c r="AF208" s="10">
        <f>SUMIFS(IsQList,IsIList,Table_ExternalData_15[[#This Row],[item_key]],IsITypeList,Table_ExternalData_15[[#This Row],[IType]],IsDList,Table_ExternalData_15[[#Headers],[28]])</f>
        <v>1</v>
      </c>
      <c r="AG208" s="10">
        <f>SUMIFS(IsQList,IsIList,Table_ExternalData_15[[#This Row],[item_key]],IsITypeList,Table_ExternalData_15[[#This Row],[IType]],IsDList,Table_ExternalData_15[[#Headers],[29]])</f>
        <v>76</v>
      </c>
      <c r="AH208" s="10">
        <f>SUMIFS(IsQList,IsIList,Table_ExternalData_15[[#This Row],[item_key]],IsITypeList,Table_ExternalData_15[[#This Row],[IType]],IsDList,Table_ExternalData_15[[#Headers],[30]])</f>
        <v>0</v>
      </c>
      <c r="AI208" s="10">
        <f>SUMIFS(IsQList,IsIList,Table_ExternalData_15[[#This Row],[item_key]],IsITypeList,Table_ExternalData_15[[#This Row],[IType]],IsDList,Table_ExternalData_15[[#Headers],[31]])</f>
        <v>10</v>
      </c>
      <c r="AJ208" s="10">
        <f>SUM(Table_ExternalData_15[[#This Row],[1]:[31]])</f>
        <v>181</v>
      </c>
    </row>
    <row r="209" spans="1:36">
      <c r="A209" s="1" t="s">
        <v>2024</v>
      </c>
      <c r="B209" s="1" t="s">
        <v>2518</v>
      </c>
      <c r="C209" s="1" t="s">
        <v>2519</v>
      </c>
      <c r="D209" s="11" t="s">
        <v>2017</v>
      </c>
      <c r="E209" s="10">
        <f>SUMIFS(IsQList,IsIList,Table_ExternalData_15[[#This Row],[item_key]],IsITypeList,Table_ExternalData_15[[#This Row],[IType]],IsDList,Table_ExternalData_15[[#Headers],[1]])</f>
        <v>0</v>
      </c>
      <c r="F209" s="10">
        <f>SUMIFS(IsQList,IsIList,Table_ExternalData_15[[#This Row],[item_key]],IsITypeList,Table_ExternalData_15[[#This Row],[IType]],IsDList,Table_ExternalData_15[[#Headers],[2]])</f>
        <v>0</v>
      </c>
      <c r="G209" s="10">
        <f>SUMIFS(IsQList,IsIList,Table_ExternalData_15[[#This Row],[item_key]],IsITypeList,Table_ExternalData_15[[#This Row],[IType]],IsDList,Table_ExternalData_15[[#Headers],[3]])</f>
        <v>0</v>
      </c>
      <c r="H209" s="10">
        <f>SUMIFS(IsQList,IsIList,Table_ExternalData_15[[#This Row],[item_key]],IsITypeList,Table_ExternalData_15[[#This Row],[IType]],IsDList,Table_ExternalData_15[[#Headers],[4]])</f>
        <v>0</v>
      </c>
      <c r="I209" s="10">
        <f>SUMIFS(IsQList,IsIList,Table_ExternalData_15[[#This Row],[item_key]],IsITypeList,Table_ExternalData_15[[#This Row],[IType]],IsDList,Table_ExternalData_15[[#Headers],[5]])</f>
        <v>0</v>
      </c>
      <c r="J209" s="10">
        <f>SUMIFS(IsQList,IsIList,Table_ExternalData_15[[#This Row],[item_key]],IsITypeList,Table_ExternalData_15[[#This Row],[IType]],IsDList,Table_ExternalData_15[[#Headers],[6]])</f>
        <v>0</v>
      </c>
      <c r="K209" s="10">
        <f>SUMIFS(IsQList,IsIList,Table_ExternalData_15[[#This Row],[item_key]],IsITypeList,Table_ExternalData_15[[#This Row],[IType]],IsDList,Table_ExternalData_15[[#Headers],[7]])</f>
        <v>0</v>
      </c>
      <c r="L209" s="10">
        <f>SUMIFS(IsQList,IsIList,Table_ExternalData_15[[#This Row],[item_key]],IsITypeList,Table_ExternalData_15[[#This Row],[IType]],IsDList,Table_ExternalData_15[[#Headers],[8]])</f>
        <v>0</v>
      </c>
      <c r="M209" s="10">
        <f>SUMIFS(IsQList,IsIList,Table_ExternalData_15[[#This Row],[item_key]],IsITypeList,Table_ExternalData_15[[#This Row],[IType]],IsDList,Table_ExternalData_15[[#Headers],[9]])</f>
        <v>0</v>
      </c>
      <c r="N209" s="10">
        <f>SUMIFS(IsQList,IsIList,Table_ExternalData_15[[#This Row],[item_key]],IsITypeList,Table_ExternalData_15[[#This Row],[IType]],IsDList,Table_ExternalData_15[[#Headers],[10]])</f>
        <v>0</v>
      </c>
      <c r="O209" s="10">
        <f>SUMIFS(IsQList,IsIList,Table_ExternalData_15[[#This Row],[item_key]],IsITypeList,Table_ExternalData_15[[#This Row],[IType]],IsDList,Table_ExternalData_15[[#Headers],[11]])</f>
        <v>0</v>
      </c>
      <c r="P209" s="10">
        <f>SUMIFS(IsQList,IsIList,Table_ExternalData_15[[#This Row],[item_key]],IsITypeList,Table_ExternalData_15[[#This Row],[IType]],IsDList,Table_ExternalData_15[[#Headers],[12]])</f>
        <v>0</v>
      </c>
      <c r="Q209" s="10">
        <f>SUMIFS(IsQList,IsIList,Table_ExternalData_15[[#This Row],[item_key]],IsITypeList,Table_ExternalData_15[[#This Row],[IType]],IsDList,Table_ExternalData_15[[#Headers],[13]])</f>
        <v>-68</v>
      </c>
      <c r="R209" s="10">
        <f>SUMIFS(IsQList,IsIList,Table_ExternalData_15[[#This Row],[item_key]],IsITypeList,Table_ExternalData_15[[#This Row],[IType]],IsDList,Table_ExternalData_15[[#Headers],[14]])</f>
        <v>0</v>
      </c>
      <c r="S209" s="10">
        <f>SUMIFS(IsQList,IsIList,Table_ExternalData_15[[#This Row],[item_key]],IsITypeList,Table_ExternalData_15[[#This Row],[IType]],IsDList,Table_ExternalData_15[[#Headers],[15]])</f>
        <v>0</v>
      </c>
      <c r="T209" s="10">
        <f>SUMIFS(IsQList,IsIList,Table_ExternalData_15[[#This Row],[item_key]],IsITypeList,Table_ExternalData_15[[#This Row],[IType]],IsDList,Table_ExternalData_15[[#Headers],[16]])</f>
        <v>0</v>
      </c>
      <c r="U209" s="10">
        <f>SUMIFS(IsQList,IsIList,Table_ExternalData_15[[#This Row],[item_key]],IsITypeList,Table_ExternalData_15[[#This Row],[IType]],IsDList,Table_ExternalData_15[[#Headers],[17]])</f>
        <v>0</v>
      </c>
      <c r="V209" s="10">
        <f>SUMIFS(IsQList,IsIList,Table_ExternalData_15[[#This Row],[item_key]],IsITypeList,Table_ExternalData_15[[#This Row],[IType]],IsDList,Table_ExternalData_15[[#Headers],[18]])</f>
        <v>0</v>
      </c>
      <c r="W209" s="10">
        <f>SUMIFS(IsQList,IsIList,Table_ExternalData_15[[#This Row],[item_key]],IsITypeList,Table_ExternalData_15[[#This Row],[IType]],IsDList,Table_ExternalData_15[[#Headers],[19]])</f>
        <v>0</v>
      </c>
      <c r="X209" s="10">
        <f>SUMIFS(IsQList,IsIList,Table_ExternalData_15[[#This Row],[item_key]],IsITypeList,Table_ExternalData_15[[#This Row],[IType]],IsDList,Table_ExternalData_15[[#Headers],[20]])</f>
        <v>0</v>
      </c>
      <c r="Y209" s="10">
        <f>SUMIFS(IsQList,IsIList,Table_ExternalData_15[[#This Row],[item_key]],IsITypeList,Table_ExternalData_15[[#This Row],[IType]],IsDList,Table_ExternalData_15[[#Headers],[21]])</f>
        <v>0</v>
      </c>
      <c r="Z209" s="10">
        <f>SUMIFS(IsQList,IsIList,Table_ExternalData_15[[#This Row],[item_key]],IsITypeList,Table_ExternalData_15[[#This Row],[IType]],IsDList,Table_ExternalData_15[[#Headers],[22]])</f>
        <v>0</v>
      </c>
      <c r="AA209" s="10">
        <f>SUMIFS(IsQList,IsIList,Table_ExternalData_15[[#This Row],[item_key]],IsITypeList,Table_ExternalData_15[[#This Row],[IType]],IsDList,Table_ExternalData_15[[#Headers],[23]])</f>
        <v>0</v>
      </c>
      <c r="AB209" s="10">
        <f>SUMIFS(IsQList,IsIList,Table_ExternalData_15[[#This Row],[item_key]],IsITypeList,Table_ExternalData_15[[#This Row],[IType]],IsDList,Table_ExternalData_15[[#Headers],[24]])</f>
        <v>0</v>
      </c>
      <c r="AC209" s="10">
        <f>SUMIFS(IsQList,IsIList,Table_ExternalData_15[[#This Row],[item_key]],IsITypeList,Table_ExternalData_15[[#This Row],[IType]],IsDList,Table_ExternalData_15[[#Headers],[25]])</f>
        <v>0</v>
      </c>
      <c r="AD209" s="10">
        <f>SUMIFS(IsQList,IsIList,Table_ExternalData_15[[#This Row],[item_key]],IsITypeList,Table_ExternalData_15[[#This Row],[IType]],IsDList,Table_ExternalData_15[[#Headers],[26]])</f>
        <v>0</v>
      </c>
      <c r="AE209" s="10">
        <f>SUMIFS(IsQList,IsIList,Table_ExternalData_15[[#This Row],[item_key]],IsITypeList,Table_ExternalData_15[[#This Row],[IType]],IsDList,Table_ExternalData_15[[#Headers],[27]])</f>
        <v>0</v>
      </c>
      <c r="AF209" s="10">
        <f>SUMIFS(IsQList,IsIList,Table_ExternalData_15[[#This Row],[item_key]],IsITypeList,Table_ExternalData_15[[#This Row],[IType]],IsDList,Table_ExternalData_15[[#Headers],[28]])</f>
        <v>0</v>
      </c>
      <c r="AG209" s="10">
        <f>SUMIFS(IsQList,IsIList,Table_ExternalData_15[[#This Row],[item_key]],IsITypeList,Table_ExternalData_15[[#This Row],[IType]],IsDList,Table_ExternalData_15[[#Headers],[29]])</f>
        <v>0</v>
      </c>
      <c r="AH209" s="10">
        <f>SUMIFS(IsQList,IsIList,Table_ExternalData_15[[#This Row],[item_key]],IsITypeList,Table_ExternalData_15[[#This Row],[IType]],IsDList,Table_ExternalData_15[[#Headers],[30]])</f>
        <v>0</v>
      </c>
      <c r="AI209" s="10">
        <f>SUMIFS(IsQList,IsIList,Table_ExternalData_15[[#This Row],[item_key]],IsITypeList,Table_ExternalData_15[[#This Row],[IType]],IsDList,Table_ExternalData_15[[#Headers],[31]])</f>
        <v>0</v>
      </c>
      <c r="AJ209" s="10">
        <f>SUM(Table_ExternalData_15[[#This Row],[1]:[31]])</f>
        <v>-68</v>
      </c>
    </row>
    <row r="210" spans="1:36">
      <c r="A210" s="1" t="s">
        <v>95</v>
      </c>
      <c r="B210" s="1" t="s">
        <v>1066</v>
      </c>
      <c r="C210" s="1" t="s">
        <v>1067</v>
      </c>
      <c r="D210" s="11" t="s">
        <v>2046</v>
      </c>
      <c r="E210" s="10">
        <f>SUMIFS(IsQList,IsIList,Table_ExternalData_15[[#This Row],[item_key]],IsITypeList,Table_ExternalData_15[[#This Row],[IType]],IsDList,Table_ExternalData_15[[#Headers],[1]])</f>
        <v>1</v>
      </c>
      <c r="F210" s="10">
        <f>SUMIFS(IsQList,IsIList,Table_ExternalData_15[[#This Row],[item_key]],IsITypeList,Table_ExternalData_15[[#This Row],[IType]],IsDList,Table_ExternalData_15[[#Headers],[2]])</f>
        <v>0</v>
      </c>
      <c r="G210" s="10">
        <f>SUMIFS(IsQList,IsIList,Table_ExternalData_15[[#This Row],[item_key]],IsITypeList,Table_ExternalData_15[[#This Row],[IType]],IsDList,Table_ExternalData_15[[#Headers],[3]])</f>
        <v>0</v>
      </c>
      <c r="H210" s="10">
        <f>SUMIFS(IsQList,IsIList,Table_ExternalData_15[[#This Row],[item_key]],IsITypeList,Table_ExternalData_15[[#This Row],[IType]],IsDList,Table_ExternalData_15[[#Headers],[4]])</f>
        <v>70</v>
      </c>
      <c r="I210" s="10">
        <f>SUMIFS(IsQList,IsIList,Table_ExternalData_15[[#This Row],[item_key]],IsITypeList,Table_ExternalData_15[[#This Row],[IType]],IsDList,Table_ExternalData_15[[#Headers],[5]])</f>
        <v>0</v>
      </c>
      <c r="J210" s="10">
        <f>SUMIFS(IsQList,IsIList,Table_ExternalData_15[[#This Row],[item_key]],IsITypeList,Table_ExternalData_15[[#This Row],[IType]],IsDList,Table_ExternalData_15[[#Headers],[6]])</f>
        <v>23</v>
      </c>
      <c r="K210" s="10">
        <f>SUMIFS(IsQList,IsIList,Table_ExternalData_15[[#This Row],[item_key]],IsITypeList,Table_ExternalData_15[[#This Row],[IType]],IsDList,Table_ExternalData_15[[#Headers],[7]])</f>
        <v>0</v>
      </c>
      <c r="L210" s="10">
        <f>SUMIFS(IsQList,IsIList,Table_ExternalData_15[[#This Row],[item_key]],IsITypeList,Table_ExternalData_15[[#This Row],[IType]],IsDList,Table_ExternalData_15[[#Headers],[8]])</f>
        <v>0</v>
      </c>
      <c r="M210" s="10">
        <f>SUMIFS(IsQList,IsIList,Table_ExternalData_15[[#This Row],[item_key]],IsITypeList,Table_ExternalData_15[[#This Row],[IType]],IsDList,Table_ExternalData_15[[#Headers],[9]])</f>
        <v>0</v>
      </c>
      <c r="N210" s="10">
        <f>SUMIFS(IsQList,IsIList,Table_ExternalData_15[[#This Row],[item_key]],IsITypeList,Table_ExternalData_15[[#This Row],[IType]],IsDList,Table_ExternalData_15[[#Headers],[10]])</f>
        <v>0</v>
      </c>
      <c r="O210" s="10">
        <f>SUMIFS(IsQList,IsIList,Table_ExternalData_15[[#This Row],[item_key]],IsITypeList,Table_ExternalData_15[[#This Row],[IType]],IsDList,Table_ExternalData_15[[#Headers],[11]])</f>
        <v>0</v>
      </c>
      <c r="P210" s="10">
        <f>SUMIFS(IsQList,IsIList,Table_ExternalData_15[[#This Row],[item_key]],IsITypeList,Table_ExternalData_15[[#This Row],[IType]],IsDList,Table_ExternalData_15[[#Headers],[12]])</f>
        <v>0</v>
      </c>
      <c r="Q210" s="10">
        <f>SUMIFS(IsQList,IsIList,Table_ExternalData_15[[#This Row],[item_key]],IsITypeList,Table_ExternalData_15[[#This Row],[IType]],IsDList,Table_ExternalData_15[[#Headers],[13]])</f>
        <v>0</v>
      </c>
      <c r="R210" s="10">
        <f>SUMIFS(IsQList,IsIList,Table_ExternalData_15[[#This Row],[item_key]],IsITypeList,Table_ExternalData_15[[#This Row],[IType]],IsDList,Table_ExternalData_15[[#Headers],[14]])</f>
        <v>0</v>
      </c>
      <c r="S210" s="10">
        <f>SUMIFS(IsQList,IsIList,Table_ExternalData_15[[#This Row],[item_key]],IsITypeList,Table_ExternalData_15[[#This Row],[IType]],IsDList,Table_ExternalData_15[[#Headers],[15]])</f>
        <v>0</v>
      </c>
      <c r="T210" s="10">
        <f>SUMIFS(IsQList,IsIList,Table_ExternalData_15[[#This Row],[item_key]],IsITypeList,Table_ExternalData_15[[#This Row],[IType]],IsDList,Table_ExternalData_15[[#Headers],[16]])</f>
        <v>0</v>
      </c>
      <c r="U210" s="10">
        <f>SUMIFS(IsQList,IsIList,Table_ExternalData_15[[#This Row],[item_key]],IsITypeList,Table_ExternalData_15[[#This Row],[IType]],IsDList,Table_ExternalData_15[[#Headers],[17]])</f>
        <v>0</v>
      </c>
      <c r="V210" s="10">
        <f>SUMIFS(IsQList,IsIList,Table_ExternalData_15[[#This Row],[item_key]],IsITypeList,Table_ExternalData_15[[#This Row],[IType]],IsDList,Table_ExternalData_15[[#Headers],[18]])</f>
        <v>0</v>
      </c>
      <c r="W210" s="10">
        <f>SUMIFS(IsQList,IsIList,Table_ExternalData_15[[#This Row],[item_key]],IsITypeList,Table_ExternalData_15[[#This Row],[IType]],IsDList,Table_ExternalData_15[[#Headers],[19]])</f>
        <v>0</v>
      </c>
      <c r="X210" s="10">
        <f>SUMIFS(IsQList,IsIList,Table_ExternalData_15[[#This Row],[item_key]],IsITypeList,Table_ExternalData_15[[#This Row],[IType]],IsDList,Table_ExternalData_15[[#Headers],[20]])</f>
        <v>0</v>
      </c>
      <c r="Y210" s="10">
        <f>SUMIFS(IsQList,IsIList,Table_ExternalData_15[[#This Row],[item_key]],IsITypeList,Table_ExternalData_15[[#This Row],[IType]],IsDList,Table_ExternalData_15[[#Headers],[21]])</f>
        <v>0</v>
      </c>
      <c r="Z210" s="10">
        <f>SUMIFS(IsQList,IsIList,Table_ExternalData_15[[#This Row],[item_key]],IsITypeList,Table_ExternalData_15[[#This Row],[IType]],IsDList,Table_ExternalData_15[[#Headers],[22]])</f>
        <v>0</v>
      </c>
      <c r="AA210" s="10">
        <f>SUMIFS(IsQList,IsIList,Table_ExternalData_15[[#This Row],[item_key]],IsITypeList,Table_ExternalData_15[[#This Row],[IType]],IsDList,Table_ExternalData_15[[#Headers],[23]])</f>
        <v>0</v>
      </c>
      <c r="AB210" s="10">
        <f>SUMIFS(IsQList,IsIList,Table_ExternalData_15[[#This Row],[item_key]],IsITypeList,Table_ExternalData_15[[#This Row],[IType]],IsDList,Table_ExternalData_15[[#Headers],[24]])</f>
        <v>0</v>
      </c>
      <c r="AC210" s="10">
        <f>SUMIFS(IsQList,IsIList,Table_ExternalData_15[[#This Row],[item_key]],IsITypeList,Table_ExternalData_15[[#This Row],[IType]],IsDList,Table_ExternalData_15[[#Headers],[25]])</f>
        <v>0</v>
      </c>
      <c r="AD210" s="10">
        <f>SUMIFS(IsQList,IsIList,Table_ExternalData_15[[#This Row],[item_key]],IsITypeList,Table_ExternalData_15[[#This Row],[IType]],IsDList,Table_ExternalData_15[[#Headers],[26]])</f>
        <v>0</v>
      </c>
      <c r="AE210" s="10">
        <f>SUMIFS(IsQList,IsIList,Table_ExternalData_15[[#This Row],[item_key]],IsITypeList,Table_ExternalData_15[[#This Row],[IType]],IsDList,Table_ExternalData_15[[#Headers],[27]])</f>
        <v>0</v>
      </c>
      <c r="AF210" s="10">
        <f>SUMIFS(IsQList,IsIList,Table_ExternalData_15[[#This Row],[item_key]],IsITypeList,Table_ExternalData_15[[#This Row],[IType]],IsDList,Table_ExternalData_15[[#Headers],[28]])</f>
        <v>1</v>
      </c>
      <c r="AG210" s="10">
        <f>SUMIFS(IsQList,IsIList,Table_ExternalData_15[[#This Row],[item_key]],IsITypeList,Table_ExternalData_15[[#This Row],[IType]],IsDList,Table_ExternalData_15[[#Headers],[29]])</f>
        <v>76</v>
      </c>
      <c r="AH210" s="10">
        <f>SUMIFS(IsQList,IsIList,Table_ExternalData_15[[#This Row],[item_key]],IsITypeList,Table_ExternalData_15[[#This Row],[IType]],IsDList,Table_ExternalData_15[[#Headers],[30]])</f>
        <v>0</v>
      </c>
      <c r="AI210" s="10">
        <f>SUMIFS(IsQList,IsIList,Table_ExternalData_15[[#This Row],[item_key]],IsITypeList,Table_ExternalData_15[[#This Row],[IType]],IsDList,Table_ExternalData_15[[#Headers],[31]])</f>
        <v>10</v>
      </c>
      <c r="AJ210" s="10">
        <f>SUM(Table_ExternalData_15[[#This Row],[1]:[31]])</f>
        <v>181</v>
      </c>
    </row>
    <row r="211" spans="1:36">
      <c r="A211" s="1" t="s">
        <v>2125</v>
      </c>
      <c r="B211" s="1" t="s">
        <v>2520</v>
      </c>
      <c r="C211" s="1" t="s">
        <v>2521</v>
      </c>
      <c r="D211" s="11" t="s">
        <v>2046</v>
      </c>
      <c r="E211" s="10">
        <f>SUMIFS(IsQList,IsIList,Table_ExternalData_15[[#This Row],[item_key]],IsITypeList,Table_ExternalData_15[[#This Row],[IType]],IsDList,Table_ExternalData_15[[#Headers],[1]])</f>
        <v>1</v>
      </c>
      <c r="F211" s="10">
        <f>SUMIFS(IsQList,IsIList,Table_ExternalData_15[[#This Row],[item_key]],IsITypeList,Table_ExternalData_15[[#This Row],[IType]],IsDList,Table_ExternalData_15[[#Headers],[2]])</f>
        <v>0</v>
      </c>
      <c r="G211" s="10">
        <f>SUMIFS(IsQList,IsIList,Table_ExternalData_15[[#This Row],[item_key]],IsITypeList,Table_ExternalData_15[[#This Row],[IType]],IsDList,Table_ExternalData_15[[#Headers],[3]])</f>
        <v>0</v>
      </c>
      <c r="H211" s="10">
        <f>SUMIFS(IsQList,IsIList,Table_ExternalData_15[[#This Row],[item_key]],IsITypeList,Table_ExternalData_15[[#This Row],[IType]],IsDList,Table_ExternalData_15[[#Headers],[4]])</f>
        <v>70</v>
      </c>
      <c r="I211" s="10">
        <f>SUMIFS(IsQList,IsIList,Table_ExternalData_15[[#This Row],[item_key]],IsITypeList,Table_ExternalData_15[[#This Row],[IType]],IsDList,Table_ExternalData_15[[#Headers],[5]])</f>
        <v>0</v>
      </c>
      <c r="J211" s="10">
        <f>SUMIFS(IsQList,IsIList,Table_ExternalData_15[[#This Row],[item_key]],IsITypeList,Table_ExternalData_15[[#This Row],[IType]],IsDList,Table_ExternalData_15[[#Headers],[6]])</f>
        <v>23</v>
      </c>
      <c r="K211" s="10">
        <f>SUMIFS(IsQList,IsIList,Table_ExternalData_15[[#This Row],[item_key]],IsITypeList,Table_ExternalData_15[[#This Row],[IType]],IsDList,Table_ExternalData_15[[#Headers],[7]])</f>
        <v>0</v>
      </c>
      <c r="L211" s="10">
        <f>SUMIFS(IsQList,IsIList,Table_ExternalData_15[[#This Row],[item_key]],IsITypeList,Table_ExternalData_15[[#This Row],[IType]],IsDList,Table_ExternalData_15[[#Headers],[8]])</f>
        <v>0</v>
      </c>
      <c r="M211" s="10">
        <f>SUMIFS(IsQList,IsIList,Table_ExternalData_15[[#This Row],[item_key]],IsITypeList,Table_ExternalData_15[[#This Row],[IType]],IsDList,Table_ExternalData_15[[#Headers],[9]])</f>
        <v>0</v>
      </c>
      <c r="N211" s="10">
        <f>SUMIFS(IsQList,IsIList,Table_ExternalData_15[[#This Row],[item_key]],IsITypeList,Table_ExternalData_15[[#This Row],[IType]],IsDList,Table_ExternalData_15[[#Headers],[10]])</f>
        <v>0</v>
      </c>
      <c r="O211" s="10">
        <f>SUMIFS(IsQList,IsIList,Table_ExternalData_15[[#This Row],[item_key]],IsITypeList,Table_ExternalData_15[[#This Row],[IType]],IsDList,Table_ExternalData_15[[#Headers],[11]])</f>
        <v>0</v>
      </c>
      <c r="P211" s="10">
        <f>SUMIFS(IsQList,IsIList,Table_ExternalData_15[[#This Row],[item_key]],IsITypeList,Table_ExternalData_15[[#This Row],[IType]],IsDList,Table_ExternalData_15[[#Headers],[12]])</f>
        <v>0</v>
      </c>
      <c r="Q211" s="10">
        <f>SUMIFS(IsQList,IsIList,Table_ExternalData_15[[#This Row],[item_key]],IsITypeList,Table_ExternalData_15[[#This Row],[IType]],IsDList,Table_ExternalData_15[[#Headers],[13]])</f>
        <v>0</v>
      </c>
      <c r="R211" s="10">
        <f>SUMIFS(IsQList,IsIList,Table_ExternalData_15[[#This Row],[item_key]],IsITypeList,Table_ExternalData_15[[#This Row],[IType]],IsDList,Table_ExternalData_15[[#Headers],[14]])</f>
        <v>0</v>
      </c>
      <c r="S211" s="10">
        <f>SUMIFS(IsQList,IsIList,Table_ExternalData_15[[#This Row],[item_key]],IsITypeList,Table_ExternalData_15[[#This Row],[IType]],IsDList,Table_ExternalData_15[[#Headers],[15]])</f>
        <v>0</v>
      </c>
      <c r="T211" s="10">
        <f>SUMIFS(IsQList,IsIList,Table_ExternalData_15[[#This Row],[item_key]],IsITypeList,Table_ExternalData_15[[#This Row],[IType]],IsDList,Table_ExternalData_15[[#Headers],[16]])</f>
        <v>0</v>
      </c>
      <c r="U211" s="10">
        <f>SUMIFS(IsQList,IsIList,Table_ExternalData_15[[#This Row],[item_key]],IsITypeList,Table_ExternalData_15[[#This Row],[IType]],IsDList,Table_ExternalData_15[[#Headers],[17]])</f>
        <v>0</v>
      </c>
      <c r="V211" s="10">
        <f>SUMIFS(IsQList,IsIList,Table_ExternalData_15[[#This Row],[item_key]],IsITypeList,Table_ExternalData_15[[#This Row],[IType]],IsDList,Table_ExternalData_15[[#Headers],[18]])</f>
        <v>0</v>
      </c>
      <c r="W211" s="10">
        <f>SUMIFS(IsQList,IsIList,Table_ExternalData_15[[#This Row],[item_key]],IsITypeList,Table_ExternalData_15[[#This Row],[IType]],IsDList,Table_ExternalData_15[[#Headers],[19]])</f>
        <v>0</v>
      </c>
      <c r="X211" s="10">
        <f>SUMIFS(IsQList,IsIList,Table_ExternalData_15[[#This Row],[item_key]],IsITypeList,Table_ExternalData_15[[#This Row],[IType]],IsDList,Table_ExternalData_15[[#Headers],[20]])</f>
        <v>0</v>
      </c>
      <c r="Y211" s="10">
        <f>SUMIFS(IsQList,IsIList,Table_ExternalData_15[[#This Row],[item_key]],IsITypeList,Table_ExternalData_15[[#This Row],[IType]],IsDList,Table_ExternalData_15[[#Headers],[21]])</f>
        <v>0</v>
      </c>
      <c r="Z211" s="10">
        <f>SUMIFS(IsQList,IsIList,Table_ExternalData_15[[#This Row],[item_key]],IsITypeList,Table_ExternalData_15[[#This Row],[IType]],IsDList,Table_ExternalData_15[[#Headers],[22]])</f>
        <v>0</v>
      </c>
      <c r="AA211" s="10">
        <f>SUMIFS(IsQList,IsIList,Table_ExternalData_15[[#This Row],[item_key]],IsITypeList,Table_ExternalData_15[[#This Row],[IType]],IsDList,Table_ExternalData_15[[#Headers],[23]])</f>
        <v>0</v>
      </c>
      <c r="AB211" s="10">
        <f>SUMIFS(IsQList,IsIList,Table_ExternalData_15[[#This Row],[item_key]],IsITypeList,Table_ExternalData_15[[#This Row],[IType]],IsDList,Table_ExternalData_15[[#Headers],[24]])</f>
        <v>0</v>
      </c>
      <c r="AC211" s="10">
        <f>SUMIFS(IsQList,IsIList,Table_ExternalData_15[[#This Row],[item_key]],IsITypeList,Table_ExternalData_15[[#This Row],[IType]],IsDList,Table_ExternalData_15[[#Headers],[25]])</f>
        <v>0</v>
      </c>
      <c r="AD211" s="10">
        <f>SUMIFS(IsQList,IsIList,Table_ExternalData_15[[#This Row],[item_key]],IsITypeList,Table_ExternalData_15[[#This Row],[IType]],IsDList,Table_ExternalData_15[[#Headers],[26]])</f>
        <v>0</v>
      </c>
      <c r="AE211" s="10">
        <f>SUMIFS(IsQList,IsIList,Table_ExternalData_15[[#This Row],[item_key]],IsITypeList,Table_ExternalData_15[[#This Row],[IType]],IsDList,Table_ExternalData_15[[#Headers],[27]])</f>
        <v>0</v>
      </c>
      <c r="AF211" s="10">
        <f>SUMIFS(IsQList,IsIList,Table_ExternalData_15[[#This Row],[item_key]],IsITypeList,Table_ExternalData_15[[#This Row],[IType]],IsDList,Table_ExternalData_15[[#Headers],[28]])</f>
        <v>1</v>
      </c>
      <c r="AG211" s="10">
        <f>SUMIFS(IsQList,IsIList,Table_ExternalData_15[[#This Row],[item_key]],IsITypeList,Table_ExternalData_15[[#This Row],[IType]],IsDList,Table_ExternalData_15[[#Headers],[29]])</f>
        <v>76</v>
      </c>
      <c r="AH211" s="10">
        <f>SUMIFS(IsQList,IsIList,Table_ExternalData_15[[#This Row],[item_key]],IsITypeList,Table_ExternalData_15[[#This Row],[IType]],IsDList,Table_ExternalData_15[[#Headers],[30]])</f>
        <v>0</v>
      </c>
      <c r="AI211" s="10">
        <f>SUMIFS(IsQList,IsIList,Table_ExternalData_15[[#This Row],[item_key]],IsITypeList,Table_ExternalData_15[[#This Row],[IType]],IsDList,Table_ExternalData_15[[#Headers],[31]])</f>
        <v>10</v>
      </c>
      <c r="AJ211" s="10">
        <f>SUM(Table_ExternalData_15[[#This Row],[1]:[31]])</f>
        <v>181</v>
      </c>
    </row>
    <row r="212" spans="1:36">
      <c r="A212" s="1" t="s">
        <v>1764</v>
      </c>
      <c r="B212" s="1" t="s">
        <v>1877</v>
      </c>
      <c r="C212" s="1" t="s">
        <v>1878</v>
      </c>
      <c r="D212" s="11" t="s">
        <v>2046</v>
      </c>
      <c r="E212" s="10">
        <f>SUMIFS(IsQList,IsIList,Table_ExternalData_15[[#This Row],[item_key]],IsITypeList,Table_ExternalData_15[[#This Row],[IType]],IsDList,Table_ExternalData_15[[#Headers],[1]])</f>
        <v>1</v>
      </c>
      <c r="F212" s="10">
        <f>SUMIFS(IsQList,IsIList,Table_ExternalData_15[[#This Row],[item_key]],IsITypeList,Table_ExternalData_15[[#This Row],[IType]],IsDList,Table_ExternalData_15[[#Headers],[2]])</f>
        <v>0</v>
      </c>
      <c r="G212" s="10">
        <f>SUMIFS(IsQList,IsIList,Table_ExternalData_15[[#This Row],[item_key]],IsITypeList,Table_ExternalData_15[[#This Row],[IType]],IsDList,Table_ExternalData_15[[#Headers],[3]])</f>
        <v>0</v>
      </c>
      <c r="H212" s="10">
        <f>SUMIFS(IsQList,IsIList,Table_ExternalData_15[[#This Row],[item_key]],IsITypeList,Table_ExternalData_15[[#This Row],[IType]],IsDList,Table_ExternalData_15[[#Headers],[4]])</f>
        <v>70</v>
      </c>
      <c r="I212" s="10">
        <f>SUMIFS(IsQList,IsIList,Table_ExternalData_15[[#This Row],[item_key]],IsITypeList,Table_ExternalData_15[[#This Row],[IType]],IsDList,Table_ExternalData_15[[#Headers],[5]])</f>
        <v>0</v>
      </c>
      <c r="J212" s="10">
        <f>SUMIFS(IsQList,IsIList,Table_ExternalData_15[[#This Row],[item_key]],IsITypeList,Table_ExternalData_15[[#This Row],[IType]],IsDList,Table_ExternalData_15[[#Headers],[6]])</f>
        <v>23</v>
      </c>
      <c r="K212" s="10">
        <f>SUMIFS(IsQList,IsIList,Table_ExternalData_15[[#This Row],[item_key]],IsITypeList,Table_ExternalData_15[[#This Row],[IType]],IsDList,Table_ExternalData_15[[#Headers],[7]])</f>
        <v>0</v>
      </c>
      <c r="L212" s="10">
        <f>SUMIFS(IsQList,IsIList,Table_ExternalData_15[[#This Row],[item_key]],IsITypeList,Table_ExternalData_15[[#This Row],[IType]],IsDList,Table_ExternalData_15[[#Headers],[8]])</f>
        <v>0</v>
      </c>
      <c r="M212" s="10">
        <f>SUMIFS(IsQList,IsIList,Table_ExternalData_15[[#This Row],[item_key]],IsITypeList,Table_ExternalData_15[[#This Row],[IType]],IsDList,Table_ExternalData_15[[#Headers],[9]])</f>
        <v>0</v>
      </c>
      <c r="N212" s="10">
        <f>SUMIFS(IsQList,IsIList,Table_ExternalData_15[[#This Row],[item_key]],IsITypeList,Table_ExternalData_15[[#This Row],[IType]],IsDList,Table_ExternalData_15[[#Headers],[10]])</f>
        <v>0</v>
      </c>
      <c r="O212" s="10">
        <f>SUMIFS(IsQList,IsIList,Table_ExternalData_15[[#This Row],[item_key]],IsITypeList,Table_ExternalData_15[[#This Row],[IType]],IsDList,Table_ExternalData_15[[#Headers],[11]])</f>
        <v>0</v>
      </c>
      <c r="P212" s="10">
        <f>SUMIFS(IsQList,IsIList,Table_ExternalData_15[[#This Row],[item_key]],IsITypeList,Table_ExternalData_15[[#This Row],[IType]],IsDList,Table_ExternalData_15[[#Headers],[12]])</f>
        <v>0</v>
      </c>
      <c r="Q212" s="10">
        <f>SUMIFS(IsQList,IsIList,Table_ExternalData_15[[#This Row],[item_key]],IsITypeList,Table_ExternalData_15[[#This Row],[IType]],IsDList,Table_ExternalData_15[[#Headers],[13]])</f>
        <v>0</v>
      </c>
      <c r="R212" s="10">
        <f>SUMIFS(IsQList,IsIList,Table_ExternalData_15[[#This Row],[item_key]],IsITypeList,Table_ExternalData_15[[#This Row],[IType]],IsDList,Table_ExternalData_15[[#Headers],[14]])</f>
        <v>0</v>
      </c>
      <c r="S212" s="10">
        <f>SUMIFS(IsQList,IsIList,Table_ExternalData_15[[#This Row],[item_key]],IsITypeList,Table_ExternalData_15[[#This Row],[IType]],IsDList,Table_ExternalData_15[[#Headers],[15]])</f>
        <v>0</v>
      </c>
      <c r="T212" s="10">
        <f>SUMIFS(IsQList,IsIList,Table_ExternalData_15[[#This Row],[item_key]],IsITypeList,Table_ExternalData_15[[#This Row],[IType]],IsDList,Table_ExternalData_15[[#Headers],[16]])</f>
        <v>0</v>
      </c>
      <c r="U212" s="10">
        <f>SUMIFS(IsQList,IsIList,Table_ExternalData_15[[#This Row],[item_key]],IsITypeList,Table_ExternalData_15[[#This Row],[IType]],IsDList,Table_ExternalData_15[[#Headers],[17]])</f>
        <v>0</v>
      </c>
      <c r="V212" s="10">
        <f>SUMIFS(IsQList,IsIList,Table_ExternalData_15[[#This Row],[item_key]],IsITypeList,Table_ExternalData_15[[#This Row],[IType]],IsDList,Table_ExternalData_15[[#Headers],[18]])</f>
        <v>0</v>
      </c>
      <c r="W212" s="10">
        <f>SUMIFS(IsQList,IsIList,Table_ExternalData_15[[#This Row],[item_key]],IsITypeList,Table_ExternalData_15[[#This Row],[IType]],IsDList,Table_ExternalData_15[[#Headers],[19]])</f>
        <v>0</v>
      </c>
      <c r="X212" s="10">
        <f>SUMIFS(IsQList,IsIList,Table_ExternalData_15[[#This Row],[item_key]],IsITypeList,Table_ExternalData_15[[#This Row],[IType]],IsDList,Table_ExternalData_15[[#Headers],[20]])</f>
        <v>0</v>
      </c>
      <c r="Y212" s="10">
        <f>SUMIFS(IsQList,IsIList,Table_ExternalData_15[[#This Row],[item_key]],IsITypeList,Table_ExternalData_15[[#This Row],[IType]],IsDList,Table_ExternalData_15[[#Headers],[21]])</f>
        <v>0</v>
      </c>
      <c r="Z212" s="10">
        <f>SUMIFS(IsQList,IsIList,Table_ExternalData_15[[#This Row],[item_key]],IsITypeList,Table_ExternalData_15[[#This Row],[IType]],IsDList,Table_ExternalData_15[[#Headers],[22]])</f>
        <v>0</v>
      </c>
      <c r="AA212" s="10">
        <f>SUMIFS(IsQList,IsIList,Table_ExternalData_15[[#This Row],[item_key]],IsITypeList,Table_ExternalData_15[[#This Row],[IType]],IsDList,Table_ExternalData_15[[#Headers],[23]])</f>
        <v>0</v>
      </c>
      <c r="AB212" s="10">
        <f>SUMIFS(IsQList,IsIList,Table_ExternalData_15[[#This Row],[item_key]],IsITypeList,Table_ExternalData_15[[#This Row],[IType]],IsDList,Table_ExternalData_15[[#Headers],[24]])</f>
        <v>0</v>
      </c>
      <c r="AC212" s="10">
        <f>SUMIFS(IsQList,IsIList,Table_ExternalData_15[[#This Row],[item_key]],IsITypeList,Table_ExternalData_15[[#This Row],[IType]],IsDList,Table_ExternalData_15[[#Headers],[25]])</f>
        <v>0</v>
      </c>
      <c r="AD212" s="10">
        <f>SUMIFS(IsQList,IsIList,Table_ExternalData_15[[#This Row],[item_key]],IsITypeList,Table_ExternalData_15[[#This Row],[IType]],IsDList,Table_ExternalData_15[[#Headers],[26]])</f>
        <v>0</v>
      </c>
      <c r="AE212" s="10">
        <f>SUMIFS(IsQList,IsIList,Table_ExternalData_15[[#This Row],[item_key]],IsITypeList,Table_ExternalData_15[[#This Row],[IType]],IsDList,Table_ExternalData_15[[#Headers],[27]])</f>
        <v>0</v>
      </c>
      <c r="AF212" s="10">
        <f>SUMIFS(IsQList,IsIList,Table_ExternalData_15[[#This Row],[item_key]],IsITypeList,Table_ExternalData_15[[#This Row],[IType]],IsDList,Table_ExternalData_15[[#Headers],[28]])</f>
        <v>1</v>
      </c>
      <c r="AG212" s="10">
        <f>SUMIFS(IsQList,IsIList,Table_ExternalData_15[[#This Row],[item_key]],IsITypeList,Table_ExternalData_15[[#This Row],[IType]],IsDList,Table_ExternalData_15[[#Headers],[29]])</f>
        <v>76</v>
      </c>
      <c r="AH212" s="10">
        <f>SUMIFS(IsQList,IsIList,Table_ExternalData_15[[#This Row],[item_key]],IsITypeList,Table_ExternalData_15[[#This Row],[IType]],IsDList,Table_ExternalData_15[[#Headers],[30]])</f>
        <v>0</v>
      </c>
      <c r="AI212" s="10">
        <f>SUMIFS(IsQList,IsIList,Table_ExternalData_15[[#This Row],[item_key]],IsITypeList,Table_ExternalData_15[[#This Row],[IType]],IsDList,Table_ExternalData_15[[#Headers],[31]])</f>
        <v>10</v>
      </c>
      <c r="AJ212" s="10">
        <f>SUM(Table_ExternalData_15[[#This Row],[1]:[31]])</f>
        <v>181</v>
      </c>
    </row>
    <row r="213" spans="1:36">
      <c r="A213" s="1" t="s">
        <v>2126</v>
      </c>
      <c r="B213" s="1" t="s">
        <v>2522</v>
      </c>
      <c r="C213" s="1" t="s">
        <v>2523</v>
      </c>
      <c r="D213" s="11" t="s">
        <v>2046</v>
      </c>
      <c r="E213" s="10">
        <f>SUMIFS(IsQList,IsIList,Table_ExternalData_15[[#This Row],[item_key]],IsITypeList,Table_ExternalData_15[[#This Row],[IType]],IsDList,Table_ExternalData_15[[#Headers],[1]])</f>
        <v>1</v>
      </c>
      <c r="F213" s="10">
        <f>SUMIFS(IsQList,IsIList,Table_ExternalData_15[[#This Row],[item_key]],IsITypeList,Table_ExternalData_15[[#This Row],[IType]],IsDList,Table_ExternalData_15[[#Headers],[2]])</f>
        <v>0</v>
      </c>
      <c r="G213" s="10">
        <f>SUMIFS(IsQList,IsIList,Table_ExternalData_15[[#This Row],[item_key]],IsITypeList,Table_ExternalData_15[[#This Row],[IType]],IsDList,Table_ExternalData_15[[#Headers],[3]])</f>
        <v>0</v>
      </c>
      <c r="H213" s="10">
        <f>SUMIFS(IsQList,IsIList,Table_ExternalData_15[[#This Row],[item_key]],IsITypeList,Table_ExternalData_15[[#This Row],[IType]],IsDList,Table_ExternalData_15[[#Headers],[4]])</f>
        <v>70</v>
      </c>
      <c r="I213" s="10">
        <f>SUMIFS(IsQList,IsIList,Table_ExternalData_15[[#This Row],[item_key]],IsITypeList,Table_ExternalData_15[[#This Row],[IType]],IsDList,Table_ExternalData_15[[#Headers],[5]])</f>
        <v>0</v>
      </c>
      <c r="J213" s="10">
        <f>SUMIFS(IsQList,IsIList,Table_ExternalData_15[[#This Row],[item_key]],IsITypeList,Table_ExternalData_15[[#This Row],[IType]],IsDList,Table_ExternalData_15[[#Headers],[6]])</f>
        <v>23</v>
      </c>
      <c r="K213" s="10">
        <f>SUMIFS(IsQList,IsIList,Table_ExternalData_15[[#This Row],[item_key]],IsITypeList,Table_ExternalData_15[[#This Row],[IType]],IsDList,Table_ExternalData_15[[#Headers],[7]])</f>
        <v>0</v>
      </c>
      <c r="L213" s="10">
        <f>SUMIFS(IsQList,IsIList,Table_ExternalData_15[[#This Row],[item_key]],IsITypeList,Table_ExternalData_15[[#This Row],[IType]],IsDList,Table_ExternalData_15[[#Headers],[8]])</f>
        <v>0</v>
      </c>
      <c r="M213" s="10">
        <f>SUMIFS(IsQList,IsIList,Table_ExternalData_15[[#This Row],[item_key]],IsITypeList,Table_ExternalData_15[[#This Row],[IType]],IsDList,Table_ExternalData_15[[#Headers],[9]])</f>
        <v>0</v>
      </c>
      <c r="N213" s="10">
        <f>SUMIFS(IsQList,IsIList,Table_ExternalData_15[[#This Row],[item_key]],IsITypeList,Table_ExternalData_15[[#This Row],[IType]],IsDList,Table_ExternalData_15[[#Headers],[10]])</f>
        <v>0</v>
      </c>
      <c r="O213" s="10">
        <f>SUMIFS(IsQList,IsIList,Table_ExternalData_15[[#This Row],[item_key]],IsITypeList,Table_ExternalData_15[[#This Row],[IType]],IsDList,Table_ExternalData_15[[#Headers],[11]])</f>
        <v>0</v>
      </c>
      <c r="P213" s="10">
        <f>SUMIFS(IsQList,IsIList,Table_ExternalData_15[[#This Row],[item_key]],IsITypeList,Table_ExternalData_15[[#This Row],[IType]],IsDList,Table_ExternalData_15[[#Headers],[12]])</f>
        <v>0</v>
      </c>
      <c r="Q213" s="10">
        <f>SUMIFS(IsQList,IsIList,Table_ExternalData_15[[#This Row],[item_key]],IsITypeList,Table_ExternalData_15[[#This Row],[IType]],IsDList,Table_ExternalData_15[[#Headers],[13]])</f>
        <v>0</v>
      </c>
      <c r="R213" s="10">
        <f>SUMIFS(IsQList,IsIList,Table_ExternalData_15[[#This Row],[item_key]],IsITypeList,Table_ExternalData_15[[#This Row],[IType]],IsDList,Table_ExternalData_15[[#Headers],[14]])</f>
        <v>0</v>
      </c>
      <c r="S213" s="10">
        <f>SUMIFS(IsQList,IsIList,Table_ExternalData_15[[#This Row],[item_key]],IsITypeList,Table_ExternalData_15[[#This Row],[IType]],IsDList,Table_ExternalData_15[[#Headers],[15]])</f>
        <v>0</v>
      </c>
      <c r="T213" s="10">
        <f>SUMIFS(IsQList,IsIList,Table_ExternalData_15[[#This Row],[item_key]],IsITypeList,Table_ExternalData_15[[#This Row],[IType]],IsDList,Table_ExternalData_15[[#Headers],[16]])</f>
        <v>0</v>
      </c>
      <c r="U213" s="10">
        <f>SUMIFS(IsQList,IsIList,Table_ExternalData_15[[#This Row],[item_key]],IsITypeList,Table_ExternalData_15[[#This Row],[IType]],IsDList,Table_ExternalData_15[[#Headers],[17]])</f>
        <v>0</v>
      </c>
      <c r="V213" s="10">
        <f>SUMIFS(IsQList,IsIList,Table_ExternalData_15[[#This Row],[item_key]],IsITypeList,Table_ExternalData_15[[#This Row],[IType]],IsDList,Table_ExternalData_15[[#Headers],[18]])</f>
        <v>0</v>
      </c>
      <c r="W213" s="10">
        <f>SUMIFS(IsQList,IsIList,Table_ExternalData_15[[#This Row],[item_key]],IsITypeList,Table_ExternalData_15[[#This Row],[IType]],IsDList,Table_ExternalData_15[[#Headers],[19]])</f>
        <v>0</v>
      </c>
      <c r="X213" s="10">
        <f>SUMIFS(IsQList,IsIList,Table_ExternalData_15[[#This Row],[item_key]],IsITypeList,Table_ExternalData_15[[#This Row],[IType]],IsDList,Table_ExternalData_15[[#Headers],[20]])</f>
        <v>0</v>
      </c>
      <c r="Y213" s="10">
        <f>SUMIFS(IsQList,IsIList,Table_ExternalData_15[[#This Row],[item_key]],IsITypeList,Table_ExternalData_15[[#This Row],[IType]],IsDList,Table_ExternalData_15[[#Headers],[21]])</f>
        <v>0</v>
      </c>
      <c r="Z213" s="10">
        <f>SUMIFS(IsQList,IsIList,Table_ExternalData_15[[#This Row],[item_key]],IsITypeList,Table_ExternalData_15[[#This Row],[IType]],IsDList,Table_ExternalData_15[[#Headers],[22]])</f>
        <v>0</v>
      </c>
      <c r="AA213" s="10">
        <f>SUMIFS(IsQList,IsIList,Table_ExternalData_15[[#This Row],[item_key]],IsITypeList,Table_ExternalData_15[[#This Row],[IType]],IsDList,Table_ExternalData_15[[#Headers],[23]])</f>
        <v>0</v>
      </c>
      <c r="AB213" s="10">
        <f>SUMIFS(IsQList,IsIList,Table_ExternalData_15[[#This Row],[item_key]],IsITypeList,Table_ExternalData_15[[#This Row],[IType]],IsDList,Table_ExternalData_15[[#Headers],[24]])</f>
        <v>0</v>
      </c>
      <c r="AC213" s="10">
        <f>SUMIFS(IsQList,IsIList,Table_ExternalData_15[[#This Row],[item_key]],IsITypeList,Table_ExternalData_15[[#This Row],[IType]],IsDList,Table_ExternalData_15[[#Headers],[25]])</f>
        <v>0</v>
      </c>
      <c r="AD213" s="10">
        <f>SUMIFS(IsQList,IsIList,Table_ExternalData_15[[#This Row],[item_key]],IsITypeList,Table_ExternalData_15[[#This Row],[IType]],IsDList,Table_ExternalData_15[[#Headers],[26]])</f>
        <v>0</v>
      </c>
      <c r="AE213" s="10">
        <f>SUMIFS(IsQList,IsIList,Table_ExternalData_15[[#This Row],[item_key]],IsITypeList,Table_ExternalData_15[[#This Row],[IType]],IsDList,Table_ExternalData_15[[#Headers],[27]])</f>
        <v>0</v>
      </c>
      <c r="AF213" s="10">
        <f>SUMIFS(IsQList,IsIList,Table_ExternalData_15[[#This Row],[item_key]],IsITypeList,Table_ExternalData_15[[#This Row],[IType]],IsDList,Table_ExternalData_15[[#Headers],[28]])</f>
        <v>1</v>
      </c>
      <c r="AG213" s="10">
        <f>SUMIFS(IsQList,IsIList,Table_ExternalData_15[[#This Row],[item_key]],IsITypeList,Table_ExternalData_15[[#This Row],[IType]],IsDList,Table_ExternalData_15[[#Headers],[29]])</f>
        <v>76</v>
      </c>
      <c r="AH213" s="10">
        <f>SUMIFS(IsQList,IsIList,Table_ExternalData_15[[#This Row],[item_key]],IsITypeList,Table_ExternalData_15[[#This Row],[IType]],IsDList,Table_ExternalData_15[[#Headers],[30]])</f>
        <v>0</v>
      </c>
      <c r="AI213" s="10">
        <f>SUMIFS(IsQList,IsIList,Table_ExternalData_15[[#This Row],[item_key]],IsITypeList,Table_ExternalData_15[[#This Row],[IType]],IsDList,Table_ExternalData_15[[#Headers],[31]])</f>
        <v>10</v>
      </c>
      <c r="AJ213" s="10">
        <f>SUM(Table_ExternalData_15[[#This Row],[1]:[31]])</f>
        <v>181</v>
      </c>
    </row>
    <row r="214" spans="1:36">
      <c r="A214" s="1" t="s">
        <v>2349</v>
      </c>
      <c r="B214" s="1" t="s">
        <v>2524</v>
      </c>
      <c r="C214" s="1" t="s">
        <v>1947</v>
      </c>
      <c r="D214" s="11" t="s">
        <v>2046</v>
      </c>
      <c r="E214" s="10">
        <f>SUMIFS(IsQList,IsIList,Table_ExternalData_15[[#This Row],[item_key]],IsITypeList,Table_ExternalData_15[[#This Row],[IType]],IsDList,Table_ExternalData_15[[#Headers],[1]])</f>
        <v>0</v>
      </c>
      <c r="F214" s="10">
        <f>SUMIFS(IsQList,IsIList,Table_ExternalData_15[[#This Row],[item_key]],IsITypeList,Table_ExternalData_15[[#This Row],[IType]],IsDList,Table_ExternalData_15[[#Headers],[2]])</f>
        <v>0</v>
      </c>
      <c r="G214" s="10">
        <f>SUMIFS(IsQList,IsIList,Table_ExternalData_15[[#This Row],[item_key]],IsITypeList,Table_ExternalData_15[[#This Row],[IType]],IsDList,Table_ExternalData_15[[#Headers],[3]])</f>
        <v>0</v>
      </c>
      <c r="H214" s="10">
        <f>SUMIFS(IsQList,IsIList,Table_ExternalData_15[[#This Row],[item_key]],IsITypeList,Table_ExternalData_15[[#This Row],[IType]],IsDList,Table_ExternalData_15[[#Headers],[4]])</f>
        <v>55</v>
      </c>
      <c r="I214" s="10">
        <f>SUMIFS(IsQList,IsIList,Table_ExternalData_15[[#This Row],[item_key]],IsITypeList,Table_ExternalData_15[[#This Row],[IType]],IsDList,Table_ExternalData_15[[#Headers],[5]])</f>
        <v>0</v>
      </c>
      <c r="J214" s="10">
        <f>SUMIFS(IsQList,IsIList,Table_ExternalData_15[[#This Row],[item_key]],IsITypeList,Table_ExternalData_15[[#This Row],[IType]],IsDList,Table_ExternalData_15[[#Headers],[6]])</f>
        <v>60</v>
      </c>
      <c r="K214" s="10">
        <f>SUMIFS(IsQList,IsIList,Table_ExternalData_15[[#This Row],[item_key]],IsITypeList,Table_ExternalData_15[[#This Row],[IType]],IsDList,Table_ExternalData_15[[#Headers],[7]])</f>
        <v>0</v>
      </c>
      <c r="L214" s="10">
        <f>SUMIFS(IsQList,IsIList,Table_ExternalData_15[[#This Row],[item_key]],IsITypeList,Table_ExternalData_15[[#This Row],[IType]],IsDList,Table_ExternalData_15[[#Headers],[8]])</f>
        <v>0</v>
      </c>
      <c r="M214" s="10">
        <f>SUMIFS(IsQList,IsIList,Table_ExternalData_15[[#This Row],[item_key]],IsITypeList,Table_ExternalData_15[[#This Row],[IType]],IsDList,Table_ExternalData_15[[#Headers],[9]])</f>
        <v>0</v>
      </c>
      <c r="N214" s="10">
        <f>SUMIFS(IsQList,IsIList,Table_ExternalData_15[[#This Row],[item_key]],IsITypeList,Table_ExternalData_15[[#This Row],[IType]],IsDList,Table_ExternalData_15[[#Headers],[10]])</f>
        <v>0</v>
      </c>
      <c r="O214" s="10">
        <f>SUMIFS(IsQList,IsIList,Table_ExternalData_15[[#This Row],[item_key]],IsITypeList,Table_ExternalData_15[[#This Row],[IType]],IsDList,Table_ExternalData_15[[#Headers],[11]])</f>
        <v>0</v>
      </c>
      <c r="P214" s="10">
        <f>SUMIFS(IsQList,IsIList,Table_ExternalData_15[[#This Row],[item_key]],IsITypeList,Table_ExternalData_15[[#This Row],[IType]],IsDList,Table_ExternalData_15[[#Headers],[12]])</f>
        <v>0</v>
      </c>
      <c r="Q214" s="10">
        <f>SUMIFS(IsQList,IsIList,Table_ExternalData_15[[#This Row],[item_key]],IsITypeList,Table_ExternalData_15[[#This Row],[IType]],IsDList,Table_ExternalData_15[[#Headers],[13]])</f>
        <v>0</v>
      </c>
      <c r="R214" s="10">
        <f>SUMIFS(IsQList,IsIList,Table_ExternalData_15[[#This Row],[item_key]],IsITypeList,Table_ExternalData_15[[#This Row],[IType]],IsDList,Table_ExternalData_15[[#Headers],[14]])</f>
        <v>0</v>
      </c>
      <c r="S214" s="10">
        <f>SUMIFS(IsQList,IsIList,Table_ExternalData_15[[#This Row],[item_key]],IsITypeList,Table_ExternalData_15[[#This Row],[IType]],IsDList,Table_ExternalData_15[[#Headers],[15]])</f>
        <v>0</v>
      </c>
      <c r="T214" s="10">
        <f>SUMIFS(IsQList,IsIList,Table_ExternalData_15[[#This Row],[item_key]],IsITypeList,Table_ExternalData_15[[#This Row],[IType]],IsDList,Table_ExternalData_15[[#Headers],[16]])</f>
        <v>0</v>
      </c>
      <c r="U214" s="10">
        <f>SUMIFS(IsQList,IsIList,Table_ExternalData_15[[#This Row],[item_key]],IsITypeList,Table_ExternalData_15[[#This Row],[IType]],IsDList,Table_ExternalData_15[[#Headers],[17]])</f>
        <v>0</v>
      </c>
      <c r="V214" s="10">
        <f>SUMIFS(IsQList,IsIList,Table_ExternalData_15[[#This Row],[item_key]],IsITypeList,Table_ExternalData_15[[#This Row],[IType]],IsDList,Table_ExternalData_15[[#Headers],[18]])</f>
        <v>0</v>
      </c>
      <c r="W214" s="10">
        <f>SUMIFS(IsQList,IsIList,Table_ExternalData_15[[#This Row],[item_key]],IsITypeList,Table_ExternalData_15[[#This Row],[IType]],IsDList,Table_ExternalData_15[[#Headers],[19]])</f>
        <v>0</v>
      </c>
      <c r="X214" s="10">
        <f>SUMIFS(IsQList,IsIList,Table_ExternalData_15[[#This Row],[item_key]],IsITypeList,Table_ExternalData_15[[#This Row],[IType]],IsDList,Table_ExternalData_15[[#Headers],[20]])</f>
        <v>0</v>
      </c>
      <c r="Y214" s="10">
        <f>SUMIFS(IsQList,IsIList,Table_ExternalData_15[[#This Row],[item_key]],IsITypeList,Table_ExternalData_15[[#This Row],[IType]],IsDList,Table_ExternalData_15[[#Headers],[21]])</f>
        <v>0</v>
      </c>
      <c r="Z214" s="10">
        <f>SUMIFS(IsQList,IsIList,Table_ExternalData_15[[#This Row],[item_key]],IsITypeList,Table_ExternalData_15[[#This Row],[IType]],IsDList,Table_ExternalData_15[[#Headers],[22]])</f>
        <v>0</v>
      </c>
      <c r="AA214" s="10">
        <f>SUMIFS(IsQList,IsIList,Table_ExternalData_15[[#This Row],[item_key]],IsITypeList,Table_ExternalData_15[[#This Row],[IType]],IsDList,Table_ExternalData_15[[#Headers],[23]])</f>
        <v>0</v>
      </c>
      <c r="AB214" s="10">
        <f>SUMIFS(IsQList,IsIList,Table_ExternalData_15[[#This Row],[item_key]],IsITypeList,Table_ExternalData_15[[#This Row],[IType]],IsDList,Table_ExternalData_15[[#Headers],[24]])</f>
        <v>0</v>
      </c>
      <c r="AC214" s="10">
        <f>SUMIFS(IsQList,IsIList,Table_ExternalData_15[[#This Row],[item_key]],IsITypeList,Table_ExternalData_15[[#This Row],[IType]],IsDList,Table_ExternalData_15[[#Headers],[25]])</f>
        <v>0</v>
      </c>
      <c r="AD214" s="10">
        <f>SUMIFS(IsQList,IsIList,Table_ExternalData_15[[#This Row],[item_key]],IsITypeList,Table_ExternalData_15[[#This Row],[IType]],IsDList,Table_ExternalData_15[[#Headers],[26]])</f>
        <v>0</v>
      </c>
      <c r="AE214" s="10">
        <f>SUMIFS(IsQList,IsIList,Table_ExternalData_15[[#This Row],[item_key]],IsITypeList,Table_ExternalData_15[[#This Row],[IType]],IsDList,Table_ExternalData_15[[#Headers],[27]])</f>
        <v>0</v>
      </c>
      <c r="AF214" s="10">
        <f>SUMIFS(IsQList,IsIList,Table_ExternalData_15[[#This Row],[item_key]],IsITypeList,Table_ExternalData_15[[#This Row],[IType]],IsDList,Table_ExternalData_15[[#Headers],[28]])</f>
        <v>0</v>
      </c>
      <c r="AG214" s="10">
        <f>SUMIFS(IsQList,IsIList,Table_ExternalData_15[[#This Row],[item_key]],IsITypeList,Table_ExternalData_15[[#This Row],[IType]],IsDList,Table_ExternalData_15[[#Headers],[29]])</f>
        <v>0</v>
      </c>
      <c r="AH214" s="10">
        <f>SUMIFS(IsQList,IsIList,Table_ExternalData_15[[#This Row],[item_key]],IsITypeList,Table_ExternalData_15[[#This Row],[IType]],IsDList,Table_ExternalData_15[[#Headers],[30]])</f>
        <v>0</v>
      </c>
      <c r="AI214" s="10">
        <f>SUMIFS(IsQList,IsIList,Table_ExternalData_15[[#This Row],[item_key]],IsITypeList,Table_ExternalData_15[[#This Row],[IType]],IsDList,Table_ExternalData_15[[#Headers],[31]])</f>
        <v>25</v>
      </c>
      <c r="AJ214" s="10">
        <f>SUM(Table_ExternalData_15[[#This Row],[1]:[31]])</f>
        <v>140</v>
      </c>
    </row>
    <row r="215" spans="1:36">
      <c r="A215" s="1" t="s">
        <v>2127</v>
      </c>
      <c r="B215" s="1" t="s">
        <v>2525</v>
      </c>
      <c r="C215" s="1" t="s">
        <v>1947</v>
      </c>
      <c r="D215" s="11" t="s">
        <v>2046</v>
      </c>
      <c r="E215" s="10">
        <f>SUMIFS(IsQList,IsIList,Table_ExternalData_15[[#This Row],[item_key]],IsITypeList,Table_ExternalData_15[[#This Row],[IType]],IsDList,Table_ExternalData_15[[#Headers],[1]])</f>
        <v>1</v>
      </c>
      <c r="F215" s="10">
        <f>SUMIFS(IsQList,IsIList,Table_ExternalData_15[[#This Row],[item_key]],IsITypeList,Table_ExternalData_15[[#This Row],[IType]],IsDList,Table_ExternalData_15[[#Headers],[2]])</f>
        <v>0</v>
      </c>
      <c r="G215" s="10">
        <f>SUMIFS(IsQList,IsIList,Table_ExternalData_15[[#This Row],[item_key]],IsITypeList,Table_ExternalData_15[[#This Row],[IType]],IsDList,Table_ExternalData_15[[#Headers],[3]])</f>
        <v>0</v>
      </c>
      <c r="H215" s="10">
        <f>SUMIFS(IsQList,IsIList,Table_ExternalData_15[[#This Row],[item_key]],IsITypeList,Table_ExternalData_15[[#This Row],[IType]],IsDList,Table_ExternalData_15[[#Headers],[4]])</f>
        <v>70</v>
      </c>
      <c r="I215" s="10">
        <f>SUMIFS(IsQList,IsIList,Table_ExternalData_15[[#This Row],[item_key]],IsITypeList,Table_ExternalData_15[[#This Row],[IType]],IsDList,Table_ExternalData_15[[#Headers],[5]])</f>
        <v>0</v>
      </c>
      <c r="J215" s="10">
        <f>SUMIFS(IsQList,IsIList,Table_ExternalData_15[[#This Row],[item_key]],IsITypeList,Table_ExternalData_15[[#This Row],[IType]],IsDList,Table_ExternalData_15[[#Headers],[6]])</f>
        <v>23</v>
      </c>
      <c r="K215" s="10">
        <f>SUMIFS(IsQList,IsIList,Table_ExternalData_15[[#This Row],[item_key]],IsITypeList,Table_ExternalData_15[[#This Row],[IType]],IsDList,Table_ExternalData_15[[#Headers],[7]])</f>
        <v>0</v>
      </c>
      <c r="L215" s="10">
        <f>SUMIFS(IsQList,IsIList,Table_ExternalData_15[[#This Row],[item_key]],IsITypeList,Table_ExternalData_15[[#This Row],[IType]],IsDList,Table_ExternalData_15[[#Headers],[8]])</f>
        <v>0</v>
      </c>
      <c r="M215" s="10">
        <f>SUMIFS(IsQList,IsIList,Table_ExternalData_15[[#This Row],[item_key]],IsITypeList,Table_ExternalData_15[[#This Row],[IType]],IsDList,Table_ExternalData_15[[#Headers],[9]])</f>
        <v>0</v>
      </c>
      <c r="N215" s="10">
        <f>SUMIFS(IsQList,IsIList,Table_ExternalData_15[[#This Row],[item_key]],IsITypeList,Table_ExternalData_15[[#This Row],[IType]],IsDList,Table_ExternalData_15[[#Headers],[10]])</f>
        <v>0</v>
      </c>
      <c r="O215" s="10">
        <f>SUMIFS(IsQList,IsIList,Table_ExternalData_15[[#This Row],[item_key]],IsITypeList,Table_ExternalData_15[[#This Row],[IType]],IsDList,Table_ExternalData_15[[#Headers],[11]])</f>
        <v>0</v>
      </c>
      <c r="P215" s="10">
        <f>SUMIFS(IsQList,IsIList,Table_ExternalData_15[[#This Row],[item_key]],IsITypeList,Table_ExternalData_15[[#This Row],[IType]],IsDList,Table_ExternalData_15[[#Headers],[12]])</f>
        <v>0</v>
      </c>
      <c r="Q215" s="10">
        <f>SUMIFS(IsQList,IsIList,Table_ExternalData_15[[#This Row],[item_key]],IsITypeList,Table_ExternalData_15[[#This Row],[IType]],IsDList,Table_ExternalData_15[[#Headers],[13]])</f>
        <v>0</v>
      </c>
      <c r="R215" s="10">
        <f>SUMIFS(IsQList,IsIList,Table_ExternalData_15[[#This Row],[item_key]],IsITypeList,Table_ExternalData_15[[#This Row],[IType]],IsDList,Table_ExternalData_15[[#Headers],[14]])</f>
        <v>0</v>
      </c>
      <c r="S215" s="10">
        <f>SUMIFS(IsQList,IsIList,Table_ExternalData_15[[#This Row],[item_key]],IsITypeList,Table_ExternalData_15[[#This Row],[IType]],IsDList,Table_ExternalData_15[[#Headers],[15]])</f>
        <v>0</v>
      </c>
      <c r="T215" s="10">
        <f>SUMIFS(IsQList,IsIList,Table_ExternalData_15[[#This Row],[item_key]],IsITypeList,Table_ExternalData_15[[#This Row],[IType]],IsDList,Table_ExternalData_15[[#Headers],[16]])</f>
        <v>0</v>
      </c>
      <c r="U215" s="10">
        <f>SUMIFS(IsQList,IsIList,Table_ExternalData_15[[#This Row],[item_key]],IsITypeList,Table_ExternalData_15[[#This Row],[IType]],IsDList,Table_ExternalData_15[[#Headers],[17]])</f>
        <v>0</v>
      </c>
      <c r="V215" s="10">
        <f>SUMIFS(IsQList,IsIList,Table_ExternalData_15[[#This Row],[item_key]],IsITypeList,Table_ExternalData_15[[#This Row],[IType]],IsDList,Table_ExternalData_15[[#Headers],[18]])</f>
        <v>0</v>
      </c>
      <c r="W215" s="10">
        <f>SUMIFS(IsQList,IsIList,Table_ExternalData_15[[#This Row],[item_key]],IsITypeList,Table_ExternalData_15[[#This Row],[IType]],IsDList,Table_ExternalData_15[[#Headers],[19]])</f>
        <v>0</v>
      </c>
      <c r="X215" s="10">
        <f>SUMIFS(IsQList,IsIList,Table_ExternalData_15[[#This Row],[item_key]],IsITypeList,Table_ExternalData_15[[#This Row],[IType]],IsDList,Table_ExternalData_15[[#Headers],[20]])</f>
        <v>0</v>
      </c>
      <c r="Y215" s="10">
        <f>SUMIFS(IsQList,IsIList,Table_ExternalData_15[[#This Row],[item_key]],IsITypeList,Table_ExternalData_15[[#This Row],[IType]],IsDList,Table_ExternalData_15[[#Headers],[21]])</f>
        <v>0</v>
      </c>
      <c r="Z215" s="10">
        <f>SUMIFS(IsQList,IsIList,Table_ExternalData_15[[#This Row],[item_key]],IsITypeList,Table_ExternalData_15[[#This Row],[IType]],IsDList,Table_ExternalData_15[[#Headers],[22]])</f>
        <v>0</v>
      </c>
      <c r="AA215" s="10">
        <f>SUMIFS(IsQList,IsIList,Table_ExternalData_15[[#This Row],[item_key]],IsITypeList,Table_ExternalData_15[[#This Row],[IType]],IsDList,Table_ExternalData_15[[#Headers],[23]])</f>
        <v>0</v>
      </c>
      <c r="AB215" s="10">
        <f>SUMIFS(IsQList,IsIList,Table_ExternalData_15[[#This Row],[item_key]],IsITypeList,Table_ExternalData_15[[#This Row],[IType]],IsDList,Table_ExternalData_15[[#Headers],[24]])</f>
        <v>0</v>
      </c>
      <c r="AC215" s="10">
        <f>SUMIFS(IsQList,IsIList,Table_ExternalData_15[[#This Row],[item_key]],IsITypeList,Table_ExternalData_15[[#This Row],[IType]],IsDList,Table_ExternalData_15[[#Headers],[25]])</f>
        <v>0</v>
      </c>
      <c r="AD215" s="10">
        <f>SUMIFS(IsQList,IsIList,Table_ExternalData_15[[#This Row],[item_key]],IsITypeList,Table_ExternalData_15[[#This Row],[IType]],IsDList,Table_ExternalData_15[[#Headers],[26]])</f>
        <v>0</v>
      </c>
      <c r="AE215" s="10">
        <f>SUMIFS(IsQList,IsIList,Table_ExternalData_15[[#This Row],[item_key]],IsITypeList,Table_ExternalData_15[[#This Row],[IType]],IsDList,Table_ExternalData_15[[#Headers],[27]])</f>
        <v>0</v>
      </c>
      <c r="AF215" s="10">
        <f>SUMIFS(IsQList,IsIList,Table_ExternalData_15[[#This Row],[item_key]],IsITypeList,Table_ExternalData_15[[#This Row],[IType]],IsDList,Table_ExternalData_15[[#Headers],[28]])</f>
        <v>1</v>
      </c>
      <c r="AG215" s="10">
        <f>SUMIFS(IsQList,IsIList,Table_ExternalData_15[[#This Row],[item_key]],IsITypeList,Table_ExternalData_15[[#This Row],[IType]],IsDList,Table_ExternalData_15[[#Headers],[29]])</f>
        <v>76</v>
      </c>
      <c r="AH215" s="10">
        <f>SUMIFS(IsQList,IsIList,Table_ExternalData_15[[#This Row],[item_key]],IsITypeList,Table_ExternalData_15[[#This Row],[IType]],IsDList,Table_ExternalData_15[[#Headers],[30]])</f>
        <v>0</v>
      </c>
      <c r="AI215" s="10">
        <f>SUMIFS(IsQList,IsIList,Table_ExternalData_15[[#This Row],[item_key]],IsITypeList,Table_ExternalData_15[[#This Row],[IType]],IsDList,Table_ExternalData_15[[#Headers],[31]])</f>
        <v>10</v>
      </c>
      <c r="AJ215" s="10">
        <f>SUM(Table_ExternalData_15[[#This Row],[1]:[31]])</f>
        <v>181</v>
      </c>
    </row>
    <row r="216" spans="1:36">
      <c r="A216" s="1" t="s">
        <v>2128</v>
      </c>
      <c r="B216" s="1" t="s">
        <v>2526</v>
      </c>
      <c r="C216" s="1" t="s">
        <v>1949</v>
      </c>
      <c r="D216" s="11" t="s">
        <v>2046</v>
      </c>
      <c r="E216" s="10">
        <f>SUMIFS(IsQList,IsIList,Table_ExternalData_15[[#This Row],[item_key]],IsITypeList,Table_ExternalData_15[[#This Row],[IType]],IsDList,Table_ExternalData_15[[#Headers],[1]])</f>
        <v>1</v>
      </c>
      <c r="F216" s="10">
        <f>SUMIFS(IsQList,IsIList,Table_ExternalData_15[[#This Row],[item_key]],IsITypeList,Table_ExternalData_15[[#This Row],[IType]],IsDList,Table_ExternalData_15[[#Headers],[2]])</f>
        <v>0</v>
      </c>
      <c r="G216" s="10">
        <f>SUMIFS(IsQList,IsIList,Table_ExternalData_15[[#This Row],[item_key]],IsITypeList,Table_ExternalData_15[[#This Row],[IType]],IsDList,Table_ExternalData_15[[#Headers],[3]])</f>
        <v>0</v>
      </c>
      <c r="H216" s="10">
        <f>SUMIFS(IsQList,IsIList,Table_ExternalData_15[[#This Row],[item_key]],IsITypeList,Table_ExternalData_15[[#This Row],[IType]],IsDList,Table_ExternalData_15[[#Headers],[4]])</f>
        <v>70</v>
      </c>
      <c r="I216" s="10">
        <f>SUMIFS(IsQList,IsIList,Table_ExternalData_15[[#This Row],[item_key]],IsITypeList,Table_ExternalData_15[[#This Row],[IType]],IsDList,Table_ExternalData_15[[#Headers],[5]])</f>
        <v>0</v>
      </c>
      <c r="J216" s="10">
        <f>SUMIFS(IsQList,IsIList,Table_ExternalData_15[[#This Row],[item_key]],IsITypeList,Table_ExternalData_15[[#This Row],[IType]],IsDList,Table_ExternalData_15[[#Headers],[6]])</f>
        <v>23</v>
      </c>
      <c r="K216" s="10">
        <f>SUMIFS(IsQList,IsIList,Table_ExternalData_15[[#This Row],[item_key]],IsITypeList,Table_ExternalData_15[[#This Row],[IType]],IsDList,Table_ExternalData_15[[#Headers],[7]])</f>
        <v>0</v>
      </c>
      <c r="L216" s="10">
        <f>SUMIFS(IsQList,IsIList,Table_ExternalData_15[[#This Row],[item_key]],IsITypeList,Table_ExternalData_15[[#This Row],[IType]],IsDList,Table_ExternalData_15[[#Headers],[8]])</f>
        <v>0</v>
      </c>
      <c r="M216" s="10">
        <f>SUMIFS(IsQList,IsIList,Table_ExternalData_15[[#This Row],[item_key]],IsITypeList,Table_ExternalData_15[[#This Row],[IType]],IsDList,Table_ExternalData_15[[#Headers],[9]])</f>
        <v>0</v>
      </c>
      <c r="N216" s="10">
        <f>SUMIFS(IsQList,IsIList,Table_ExternalData_15[[#This Row],[item_key]],IsITypeList,Table_ExternalData_15[[#This Row],[IType]],IsDList,Table_ExternalData_15[[#Headers],[10]])</f>
        <v>0</v>
      </c>
      <c r="O216" s="10">
        <f>SUMIFS(IsQList,IsIList,Table_ExternalData_15[[#This Row],[item_key]],IsITypeList,Table_ExternalData_15[[#This Row],[IType]],IsDList,Table_ExternalData_15[[#Headers],[11]])</f>
        <v>0</v>
      </c>
      <c r="P216" s="10">
        <f>SUMIFS(IsQList,IsIList,Table_ExternalData_15[[#This Row],[item_key]],IsITypeList,Table_ExternalData_15[[#This Row],[IType]],IsDList,Table_ExternalData_15[[#Headers],[12]])</f>
        <v>0</v>
      </c>
      <c r="Q216" s="10">
        <f>SUMIFS(IsQList,IsIList,Table_ExternalData_15[[#This Row],[item_key]],IsITypeList,Table_ExternalData_15[[#This Row],[IType]],IsDList,Table_ExternalData_15[[#Headers],[13]])</f>
        <v>0</v>
      </c>
      <c r="R216" s="10">
        <f>SUMIFS(IsQList,IsIList,Table_ExternalData_15[[#This Row],[item_key]],IsITypeList,Table_ExternalData_15[[#This Row],[IType]],IsDList,Table_ExternalData_15[[#Headers],[14]])</f>
        <v>0</v>
      </c>
      <c r="S216" s="10">
        <f>SUMIFS(IsQList,IsIList,Table_ExternalData_15[[#This Row],[item_key]],IsITypeList,Table_ExternalData_15[[#This Row],[IType]],IsDList,Table_ExternalData_15[[#Headers],[15]])</f>
        <v>0</v>
      </c>
      <c r="T216" s="10">
        <f>SUMIFS(IsQList,IsIList,Table_ExternalData_15[[#This Row],[item_key]],IsITypeList,Table_ExternalData_15[[#This Row],[IType]],IsDList,Table_ExternalData_15[[#Headers],[16]])</f>
        <v>0</v>
      </c>
      <c r="U216" s="10">
        <f>SUMIFS(IsQList,IsIList,Table_ExternalData_15[[#This Row],[item_key]],IsITypeList,Table_ExternalData_15[[#This Row],[IType]],IsDList,Table_ExternalData_15[[#Headers],[17]])</f>
        <v>0</v>
      </c>
      <c r="V216" s="10">
        <f>SUMIFS(IsQList,IsIList,Table_ExternalData_15[[#This Row],[item_key]],IsITypeList,Table_ExternalData_15[[#This Row],[IType]],IsDList,Table_ExternalData_15[[#Headers],[18]])</f>
        <v>0</v>
      </c>
      <c r="W216" s="10">
        <f>SUMIFS(IsQList,IsIList,Table_ExternalData_15[[#This Row],[item_key]],IsITypeList,Table_ExternalData_15[[#This Row],[IType]],IsDList,Table_ExternalData_15[[#Headers],[19]])</f>
        <v>0</v>
      </c>
      <c r="X216" s="10">
        <f>SUMIFS(IsQList,IsIList,Table_ExternalData_15[[#This Row],[item_key]],IsITypeList,Table_ExternalData_15[[#This Row],[IType]],IsDList,Table_ExternalData_15[[#Headers],[20]])</f>
        <v>0</v>
      </c>
      <c r="Y216" s="10">
        <f>SUMIFS(IsQList,IsIList,Table_ExternalData_15[[#This Row],[item_key]],IsITypeList,Table_ExternalData_15[[#This Row],[IType]],IsDList,Table_ExternalData_15[[#Headers],[21]])</f>
        <v>0</v>
      </c>
      <c r="Z216" s="10">
        <f>SUMIFS(IsQList,IsIList,Table_ExternalData_15[[#This Row],[item_key]],IsITypeList,Table_ExternalData_15[[#This Row],[IType]],IsDList,Table_ExternalData_15[[#Headers],[22]])</f>
        <v>0</v>
      </c>
      <c r="AA216" s="10">
        <f>SUMIFS(IsQList,IsIList,Table_ExternalData_15[[#This Row],[item_key]],IsITypeList,Table_ExternalData_15[[#This Row],[IType]],IsDList,Table_ExternalData_15[[#Headers],[23]])</f>
        <v>0</v>
      </c>
      <c r="AB216" s="10">
        <f>SUMIFS(IsQList,IsIList,Table_ExternalData_15[[#This Row],[item_key]],IsITypeList,Table_ExternalData_15[[#This Row],[IType]],IsDList,Table_ExternalData_15[[#Headers],[24]])</f>
        <v>0</v>
      </c>
      <c r="AC216" s="10">
        <f>SUMIFS(IsQList,IsIList,Table_ExternalData_15[[#This Row],[item_key]],IsITypeList,Table_ExternalData_15[[#This Row],[IType]],IsDList,Table_ExternalData_15[[#Headers],[25]])</f>
        <v>0</v>
      </c>
      <c r="AD216" s="10">
        <f>SUMIFS(IsQList,IsIList,Table_ExternalData_15[[#This Row],[item_key]],IsITypeList,Table_ExternalData_15[[#This Row],[IType]],IsDList,Table_ExternalData_15[[#Headers],[26]])</f>
        <v>0</v>
      </c>
      <c r="AE216" s="10">
        <f>SUMIFS(IsQList,IsIList,Table_ExternalData_15[[#This Row],[item_key]],IsITypeList,Table_ExternalData_15[[#This Row],[IType]],IsDList,Table_ExternalData_15[[#Headers],[27]])</f>
        <v>0</v>
      </c>
      <c r="AF216" s="10">
        <f>SUMIFS(IsQList,IsIList,Table_ExternalData_15[[#This Row],[item_key]],IsITypeList,Table_ExternalData_15[[#This Row],[IType]],IsDList,Table_ExternalData_15[[#Headers],[28]])</f>
        <v>1</v>
      </c>
      <c r="AG216" s="10">
        <f>SUMIFS(IsQList,IsIList,Table_ExternalData_15[[#This Row],[item_key]],IsITypeList,Table_ExternalData_15[[#This Row],[IType]],IsDList,Table_ExternalData_15[[#Headers],[29]])</f>
        <v>76</v>
      </c>
      <c r="AH216" s="10">
        <f>SUMIFS(IsQList,IsIList,Table_ExternalData_15[[#This Row],[item_key]],IsITypeList,Table_ExternalData_15[[#This Row],[IType]],IsDList,Table_ExternalData_15[[#Headers],[30]])</f>
        <v>0</v>
      </c>
      <c r="AI216" s="10">
        <f>SUMIFS(IsQList,IsIList,Table_ExternalData_15[[#This Row],[item_key]],IsITypeList,Table_ExternalData_15[[#This Row],[IType]],IsDList,Table_ExternalData_15[[#Headers],[31]])</f>
        <v>10</v>
      </c>
      <c r="AJ216" s="10">
        <f>SUM(Table_ExternalData_15[[#This Row],[1]:[31]])</f>
        <v>181</v>
      </c>
    </row>
    <row r="217" spans="1:36">
      <c r="A217" s="1" t="s">
        <v>2129</v>
      </c>
      <c r="B217" s="1" t="s">
        <v>2527</v>
      </c>
      <c r="C217" s="1" t="s">
        <v>1949</v>
      </c>
      <c r="D217" s="11" t="s">
        <v>2046</v>
      </c>
      <c r="E217" s="10">
        <f>SUMIFS(IsQList,IsIList,Table_ExternalData_15[[#This Row],[item_key]],IsITypeList,Table_ExternalData_15[[#This Row],[IType]],IsDList,Table_ExternalData_15[[#Headers],[1]])</f>
        <v>1</v>
      </c>
      <c r="F217" s="10">
        <f>SUMIFS(IsQList,IsIList,Table_ExternalData_15[[#This Row],[item_key]],IsITypeList,Table_ExternalData_15[[#This Row],[IType]],IsDList,Table_ExternalData_15[[#Headers],[2]])</f>
        <v>0</v>
      </c>
      <c r="G217" s="10">
        <f>SUMIFS(IsQList,IsIList,Table_ExternalData_15[[#This Row],[item_key]],IsITypeList,Table_ExternalData_15[[#This Row],[IType]],IsDList,Table_ExternalData_15[[#Headers],[3]])</f>
        <v>0</v>
      </c>
      <c r="H217" s="10">
        <f>SUMIFS(IsQList,IsIList,Table_ExternalData_15[[#This Row],[item_key]],IsITypeList,Table_ExternalData_15[[#This Row],[IType]],IsDList,Table_ExternalData_15[[#Headers],[4]])</f>
        <v>70</v>
      </c>
      <c r="I217" s="10">
        <f>SUMIFS(IsQList,IsIList,Table_ExternalData_15[[#This Row],[item_key]],IsITypeList,Table_ExternalData_15[[#This Row],[IType]],IsDList,Table_ExternalData_15[[#Headers],[5]])</f>
        <v>0</v>
      </c>
      <c r="J217" s="10">
        <f>SUMIFS(IsQList,IsIList,Table_ExternalData_15[[#This Row],[item_key]],IsITypeList,Table_ExternalData_15[[#This Row],[IType]],IsDList,Table_ExternalData_15[[#Headers],[6]])</f>
        <v>23</v>
      </c>
      <c r="K217" s="10">
        <f>SUMIFS(IsQList,IsIList,Table_ExternalData_15[[#This Row],[item_key]],IsITypeList,Table_ExternalData_15[[#This Row],[IType]],IsDList,Table_ExternalData_15[[#Headers],[7]])</f>
        <v>0</v>
      </c>
      <c r="L217" s="10">
        <f>SUMIFS(IsQList,IsIList,Table_ExternalData_15[[#This Row],[item_key]],IsITypeList,Table_ExternalData_15[[#This Row],[IType]],IsDList,Table_ExternalData_15[[#Headers],[8]])</f>
        <v>0</v>
      </c>
      <c r="M217" s="10">
        <f>SUMIFS(IsQList,IsIList,Table_ExternalData_15[[#This Row],[item_key]],IsITypeList,Table_ExternalData_15[[#This Row],[IType]],IsDList,Table_ExternalData_15[[#Headers],[9]])</f>
        <v>0</v>
      </c>
      <c r="N217" s="10">
        <f>SUMIFS(IsQList,IsIList,Table_ExternalData_15[[#This Row],[item_key]],IsITypeList,Table_ExternalData_15[[#This Row],[IType]],IsDList,Table_ExternalData_15[[#Headers],[10]])</f>
        <v>0</v>
      </c>
      <c r="O217" s="10">
        <f>SUMIFS(IsQList,IsIList,Table_ExternalData_15[[#This Row],[item_key]],IsITypeList,Table_ExternalData_15[[#This Row],[IType]],IsDList,Table_ExternalData_15[[#Headers],[11]])</f>
        <v>0</v>
      </c>
      <c r="P217" s="10">
        <f>SUMIFS(IsQList,IsIList,Table_ExternalData_15[[#This Row],[item_key]],IsITypeList,Table_ExternalData_15[[#This Row],[IType]],IsDList,Table_ExternalData_15[[#Headers],[12]])</f>
        <v>0</v>
      </c>
      <c r="Q217" s="10">
        <f>SUMIFS(IsQList,IsIList,Table_ExternalData_15[[#This Row],[item_key]],IsITypeList,Table_ExternalData_15[[#This Row],[IType]],IsDList,Table_ExternalData_15[[#Headers],[13]])</f>
        <v>0</v>
      </c>
      <c r="R217" s="10">
        <f>SUMIFS(IsQList,IsIList,Table_ExternalData_15[[#This Row],[item_key]],IsITypeList,Table_ExternalData_15[[#This Row],[IType]],IsDList,Table_ExternalData_15[[#Headers],[14]])</f>
        <v>0</v>
      </c>
      <c r="S217" s="10">
        <f>SUMIFS(IsQList,IsIList,Table_ExternalData_15[[#This Row],[item_key]],IsITypeList,Table_ExternalData_15[[#This Row],[IType]],IsDList,Table_ExternalData_15[[#Headers],[15]])</f>
        <v>0</v>
      </c>
      <c r="T217" s="10">
        <f>SUMIFS(IsQList,IsIList,Table_ExternalData_15[[#This Row],[item_key]],IsITypeList,Table_ExternalData_15[[#This Row],[IType]],IsDList,Table_ExternalData_15[[#Headers],[16]])</f>
        <v>0</v>
      </c>
      <c r="U217" s="10">
        <f>SUMIFS(IsQList,IsIList,Table_ExternalData_15[[#This Row],[item_key]],IsITypeList,Table_ExternalData_15[[#This Row],[IType]],IsDList,Table_ExternalData_15[[#Headers],[17]])</f>
        <v>0</v>
      </c>
      <c r="V217" s="10">
        <f>SUMIFS(IsQList,IsIList,Table_ExternalData_15[[#This Row],[item_key]],IsITypeList,Table_ExternalData_15[[#This Row],[IType]],IsDList,Table_ExternalData_15[[#Headers],[18]])</f>
        <v>0</v>
      </c>
      <c r="W217" s="10">
        <f>SUMIFS(IsQList,IsIList,Table_ExternalData_15[[#This Row],[item_key]],IsITypeList,Table_ExternalData_15[[#This Row],[IType]],IsDList,Table_ExternalData_15[[#Headers],[19]])</f>
        <v>0</v>
      </c>
      <c r="X217" s="10">
        <f>SUMIFS(IsQList,IsIList,Table_ExternalData_15[[#This Row],[item_key]],IsITypeList,Table_ExternalData_15[[#This Row],[IType]],IsDList,Table_ExternalData_15[[#Headers],[20]])</f>
        <v>0</v>
      </c>
      <c r="Y217" s="10">
        <f>SUMIFS(IsQList,IsIList,Table_ExternalData_15[[#This Row],[item_key]],IsITypeList,Table_ExternalData_15[[#This Row],[IType]],IsDList,Table_ExternalData_15[[#Headers],[21]])</f>
        <v>0</v>
      </c>
      <c r="Z217" s="10">
        <f>SUMIFS(IsQList,IsIList,Table_ExternalData_15[[#This Row],[item_key]],IsITypeList,Table_ExternalData_15[[#This Row],[IType]],IsDList,Table_ExternalData_15[[#Headers],[22]])</f>
        <v>0</v>
      </c>
      <c r="AA217" s="10">
        <f>SUMIFS(IsQList,IsIList,Table_ExternalData_15[[#This Row],[item_key]],IsITypeList,Table_ExternalData_15[[#This Row],[IType]],IsDList,Table_ExternalData_15[[#Headers],[23]])</f>
        <v>0</v>
      </c>
      <c r="AB217" s="10">
        <f>SUMIFS(IsQList,IsIList,Table_ExternalData_15[[#This Row],[item_key]],IsITypeList,Table_ExternalData_15[[#This Row],[IType]],IsDList,Table_ExternalData_15[[#Headers],[24]])</f>
        <v>0</v>
      </c>
      <c r="AC217" s="10">
        <f>SUMIFS(IsQList,IsIList,Table_ExternalData_15[[#This Row],[item_key]],IsITypeList,Table_ExternalData_15[[#This Row],[IType]],IsDList,Table_ExternalData_15[[#Headers],[25]])</f>
        <v>0</v>
      </c>
      <c r="AD217" s="10">
        <f>SUMIFS(IsQList,IsIList,Table_ExternalData_15[[#This Row],[item_key]],IsITypeList,Table_ExternalData_15[[#This Row],[IType]],IsDList,Table_ExternalData_15[[#Headers],[26]])</f>
        <v>0</v>
      </c>
      <c r="AE217" s="10">
        <f>SUMIFS(IsQList,IsIList,Table_ExternalData_15[[#This Row],[item_key]],IsITypeList,Table_ExternalData_15[[#This Row],[IType]],IsDList,Table_ExternalData_15[[#Headers],[27]])</f>
        <v>0</v>
      </c>
      <c r="AF217" s="10">
        <f>SUMIFS(IsQList,IsIList,Table_ExternalData_15[[#This Row],[item_key]],IsITypeList,Table_ExternalData_15[[#This Row],[IType]],IsDList,Table_ExternalData_15[[#Headers],[28]])</f>
        <v>1</v>
      </c>
      <c r="AG217" s="10">
        <f>SUMIFS(IsQList,IsIList,Table_ExternalData_15[[#This Row],[item_key]],IsITypeList,Table_ExternalData_15[[#This Row],[IType]],IsDList,Table_ExternalData_15[[#Headers],[29]])</f>
        <v>76</v>
      </c>
      <c r="AH217" s="10">
        <f>SUMIFS(IsQList,IsIList,Table_ExternalData_15[[#This Row],[item_key]],IsITypeList,Table_ExternalData_15[[#This Row],[IType]],IsDList,Table_ExternalData_15[[#Headers],[30]])</f>
        <v>0</v>
      </c>
      <c r="AI217" s="10">
        <f>SUMIFS(IsQList,IsIList,Table_ExternalData_15[[#This Row],[item_key]],IsITypeList,Table_ExternalData_15[[#This Row],[IType]],IsDList,Table_ExternalData_15[[#Headers],[31]])</f>
        <v>10</v>
      </c>
      <c r="AJ217" s="10">
        <f>SUM(Table_ExternalData_15[[#This Row],[1]:[31]])</f>
        <v>181</v>
      </c>
    </row>
    <row r="218" spans="1:36">
      <c r="A218" s="1" t="s">
        <v>2130</v>
      </c>
      <c r="B218" s="1" t="s">
        <v>2528</v>
      </c>
      <c r="C218" s="1" t="s">
        <v>2529</v>
      </c>
      <c r="D218" s="11" t="s">
        <v>2046</v>
      </c>
      <c r="E218" s="10">
        <f>SUMIFS(IsQList,IsIList,Table_ExternalData_15[[#This Row],[item_key]],IsITypeList,Table_ExternalData_15[[#This Row],[IType]],IsDList,Table_ExternalData_15[[#Headers],[1]])</f>
        <v>1</v>
      </c>
      <c r="F218" s="10">
        <f>SUMIFS(IsQList,IsIList,Table_ExternalData_15[[#This Row],[item_key]],IsITypeList,Table_ExternalData_15[[#This Row],[IType]],IsDList,Table_ExternalData_15[[#Headers],[2]])</f>
        <v>0</v>
      </c>
      <c r="G218" s="10">
        <f>SUMIFS(IsQList,IsIList,Table_ExternalData_15[[#This Row],[item_key]],IsITypeList,Table_ExternalData_15[[#This Row],[IType]],IsDList,Table_ExternalData_15[[#Headers],[3]])</f>
        <v>0</v>
      </c>
      <c r="H218" s="10">
        <f>SUMIFS(IsQList,IsIList,Table_ExternalData_15[[#This Row],[item_key]],IsITypeList,Table_ExternalData_15[[#This Row],[IType]],IsDList,Table_ExternalData_15[[#Headers],[4]])</f>
        <v>70</v>
      </c>
      <c r="I218" s="10">
        <f>SUMIFS(IsQList,IsIList,Table_ExternalData_15[[#This Row],[item_key]],IsITypeList,Table_ExternalData_15[[#This Row],[IType]],IsDList,Table_ExternalData_15[[#Headers],[5]])</f>
        <v>0</v>
      </c>
      <c r="J218" s="10">
        <f>SUMIFS(IsQList,IsIList,Table_ExternalData_15[[#This Row],[item_key]],IsITypeList,Table_ExternalData_15[[#This Row],[IType]],IsDList,Table_ExternalData_15[[#Headers],[6]])</f>
        <v>23</v>
      </c>
      <c r="K218" s="10">
        <f>SUMIFS(IsQList,IsIList,Table_ExternalData_15[[#This Row],[item_key]],IsITypeList,Table_ExternalData_15[[#This Row],[IType]],IsDList,Table_ExternalData_15[[#Headers],[7]])</f>
        <v>0</v>
      </c>
      <c r="L218" s="10">
        <f>SUMIFS(IsQList,IsIList,Table_ExternalData_15[[#This Row],[item_key]],IsITypeList,Table_ExternalData_15[[#This Row],[IType]],IsDList,Table_ExternalData_15[[#Headers],[8]])</f>
        <v>0</v>
      </c>
      <c r="M218" s="10">
        <f>SUMIFS(IsQList,IsIList,Table_ExternalData_15[[#This Row],[item_key]],IsITypeList,Table_ExternalData_15[[#This Row],[IType]],IsDList,Table_ExternalData_15[[#Headers],[9]])</f>
        <v>0</v>
      </c>
      <c r="N218" s="10">
        <f>SUMIFS(IsQList,IsIList,Table_ExternalData_15[[#This Row],[item_key]],IsITypeList,Table_ExternalData_15[[#This Row],[IType]],IsDList,Table_ExternalData_15[[#Headers],[10]])</f>
        <v>0</v>
      </c>
      <c r="O218" s="10">
        <f>SUMIFS(IsQList,IsIList,Table_ExternalData_15[[#This Row],[item_key]],IsITypeList,Table_ExternalData_15[[#This Row],[IType]],IsDList,Table_ExternalData_15[[#Headers],[11]])</f>
        <v>0</v>
      </c>
      <c r="P218" s="10">
        <f>SUMIFS(IsQList,IsIList,Table_ExternalData_15[[#This Row],[item_key]],IsITypeList,Table_ExternalData_15[[#This Row],[IType]],IsDList,Table_ExternalData_15[[#Headers],[12]])</f>
        <v>0</v>
      </c>
      <c r="Q218" s="10">
        <f>SUMIFS(IsQList,IsIList,Table_ExternalData_15[[#This Row],[item_key]],IsITypeList,Table_ExternalData_15[[#This Row],[IType]],IsDList,Table_ExternalData_15[[#Headers],[13]])</f>
        <v>0</v>
      </c>
      <c r="R218" s="10">
        <f>SUMIFS(IsQList,IsIList,Table_ExternalData_15[[#This Row],[item_key]],IsITypeList,Table_ExternalData_15[[#This Row],[IType]],IsDList,Table_ExternalData_15[[#Headers],[14]])</f>
        <v>0</v>
      </c>
      <c r="S218" s="10">
        <f>SUMIFS(IsQList,IsIList,Table_ExternalData_15[[#This Row],[item_key]],IsITypeList,Table_ExternalData_15[[#This Row],[IType]],IsDList,Table_ExternalData_15[[#Headers],[15]])</f>
        <v>0</v>
      </c>
      <c r="T218" s="10">
        <f>SUMIFS(IsQList,IsIList,Table_ExternalData_15[[#This Row],[item_key]],IsITypeList,Table_ExternalData_15[[#This Row],[IType]],IsDList,Table_ExternalData_15[[#Headers],[16]])</f>
        <v>0</v>
      </c>
      <c r="U218" s="10">
        <f>SUMIFS(IsQList,IsIList,Table_ExternalData_15[[#This Row],[item_key]],IsITypeList,Table_ExternalData_15[[#This Row],[IType]],IsDList,Table_ExternalData_15[[#Headers],[17]])</f>
        <v>0</v>
      </c>
      <c r="V218" s="10">
        <f>SUMIFS(IsQList,IsIList,Table_ExternalData_15[[#This Row],[item_key]],IsITypeList,Table_ExternalData_15[[#This Row],[IType]],IsDList,Table_ExternalData_15[[#Headers],[18]])</f>
        <v>0</v>
      </c>
      <c r="W218" s="10">
        <f>SUMIFS(IsQList,IsIList,Table_ExternalData_15[[#This Row],[item_key]],IsITypeList,Table_ExternalData_15[[#This Row],[IType]],IsDList,Table_ExternalData_15[[#Headers],[19]])</f>
        <v>0</v>
      </c>
      <c r="X218" s="10">
        <f>SUMIFS(IsQList,IsIList,Table_ExternalData_15[[#This Row],[item_key]],IsITypeList,Table_ExternalData_15[[#This Row],[IType]],IsDList,Table_ExternalData_15[[#Headers],[20]])</f>
        <v>0</v>
      </c>
      <c r="Y218" s="10">
        <f>SUMIFS(IsQList,IsIList,Table_ExternalData_15[[#This Row],[item_key]],IsITypeList,Table_ExternalData_15[[#This Row],[IType]],IsDList,Table_ExternalData_15[[#Headers],[21]])</f>
        <v>0</v>
      </c>
      <c r="Z218" s="10">
        <f>SUMIFS(IsQList,IsIList,Table_ExternalData_15[[#This Row],[item_key]],IsITypeList,Table_ExternalData_15[[#This Row],[IType]],IsDList,Table_ExternalData_15[[#Headers],[22]])</f>
        <v>0</v>
      </c>
      <c r="AA218" s="10">
        <f>SUMIFS(IsQList,IsIList,Table_ExternalData_15[[#This Row],[item_key]],IsITypeList,Table_ExternalData_15[[#This Row],[IType]],IsDList,Table_ExternalData_15[[#Headers],[23]])</f>
        <v>0</v>
      </c>
      <c r="AB218" s="10">
        <f>SUMIFS(IsQList,IsIList,Table_ExternalData_15[[#This Row],[item_key]],IsITypeList,Table_ExternalData_15[[#This Row],[IType]],IsDList,Table_ExternalData_15[[#Headers],[24]])</f>
        <v>0</v>
      </c>
      <c r="AC218" s="10">
        <f>SUMIFS(IsQList,IsIList,Table_ExternalData_15[[#This Row],[item_key]],IsITypeList,Table_ExternalData_15[[#This Row],[IType]],IsDList,Table_ExternalData_15[[#Headers],[25]])</f>
        <v>0</v>
      </c>
      <c r="AD218" s="10">
        <f>SUMIFS(IsQList,IsIList,Table_ExternalData_15[[#This Row],[item_key]],IsITypeList,Table_ExternalData_15[[#This Row],[IType]],IsDList,Table_ExternalData_15[[#Headers],[26]])</f>
        <v>0</v>
      </c>
      <c r="AE218" s="10">
        <f>SUMIFS(IsQList,IsIList,Table_ExternalData_15[[#This Row],[item_key]],IsITypeList,Table_ExternalData_15[[#This Row],[IType]],IsDList,Table_ExternalData_15[[#Headers],[27]])</f>
        <v>0</v>
      </c>
      <c r="AF218" s="10">
        <f>SUMIFS(IsQList,IsIList,Table_ExternalData_15[[#This Row],[item_key]],IsITypeList,Table_ExternalData_15[[#This Row],[IType]],IsDList,Table_ExternalData_15[[#Headers],[28]])</f>
        <v>1</v>
      </c>
      <c r="AG218" s="10">
        <f>SUMIFS(IsQList,IsIList,Table_ExternalData_15[[#This Row],[item_key]],IsITypeList,Table_ExternalData_15[[#This Row],[IType]],IsDList,Table_ExternalData_15[[#Headers],[29]])</f>
        <v>76</v>
      </c>
      <c r="AH218" s="10">
        <f>SUMIFS(IsQList,IsIList,Table_ExternalData_15[[#This Row],[item_key]],IsITypeList,Table_ExternalData_15[[#This Row],[IType]],IsDList,Table_ExternalData_15[[#Headers],[30]])</f>
        <v>0</v>
      </c>
      <c r="AI218" s="10">
        <f>SUMIFS(IsQList,IsIList,Table_ExternalData_15[[#This Row],[item_key]],IsITypeList,Table_ExternalData_15[[#This Row],[IType]],IsDList,Table_ExternalData_15[[#Headers],[31]])</f>
        <v>10</v>
      </c>
      <c r="AJ218" s="10">
        <f>SUM(Table_ExternalData_15[[#This Row],[1]:[31]])</f>
        <v>181</v>
      </c>
    </row>
    <row r="219" spans="1:36">
      <c r="A219" s="1" t="s">
        <v>299</v>
      </c>
      <c r="B219" s="1" t="s">
        <v>602</v>
      </c>
      <c r="C219" s="1" t="s">
        <v>603</v>
      </c>
      <c r="D219" s="11" t="s">
        <v>2046</v>
      </c>
      <c r="E219" s="10">
        <f>SUMIFS(IsQList,IsIList,Table_ExternalData_15[[#This Row],[item_key]],IsITypeList,Table_ExternalData_15[[#This Row],[IType]],IsDList,Table_ExternalData_15[[#Headers],[1]])</f>
        <v>2</v>
      </c>
      <c r="F219" s="10">
        <f>SUMIFS(IsQList,IsIList,Table_ExternalData_15[[#This Row],[item_key]],IsITypeList,Table_ExternalData_15[[#This Row],[IType]],IsDList,Table_ExternalData_15[[#Headers],[2]])</f>
        <v>0</v>
      </c>
      <c r="G219" s="10">
        <f>SUMIFS(IsQList,IsIList,Table_ExternalData_15[[#This Row],[item_key]],IsITypeList,Table_ExternalData_15[[#This Row],[IType]],IsDList,Table_ExternalData_15[[#Headers],[3]])</f>
        <v>0</v>
      </c>
      <c r="H219" s="10">
        <f>SUMIFS(IsQList,IsIList,Table_ExternalData_15[[#This Row],[item_key]],IsITypeList,Table_ExternalData_15[[#This Row],[IType]],IsDList,Table_ExternalData_15[[#Headers],[4]])</f>
        <v>140</v>
      </c>
      <c r="I219" s="10">
        <f>SUMIFS(IsQList,IsIList,Table_ExternalData_15[[#This Row],[item_key]],IsITypeList,Table_ExternalData_15[[#This Row],[IType]],IsDList,Table_ExternalData_15[[#Headers],[5]])</f>
        <v>0</v>
      </c>
      <c r="J219" s="10">
        <f>SUMIFS(IsQList,IsIList,Table_ExternalData_15[[#This Row],[item_key]],IsITypeList,Table_ExternalData_15[[#This Row],[IType]],IsDList,Table_ExternalData_15[[#Headers],[6]])</f>
        <v>46</v>
      </c>
      <c r="K219" s="10">
        <f>SUMIFS(IsQList,IsIList,Table_ExternalData_15[[#This Row],[item_key]],IsITypeList,Table_ExternalData_15[[#This Row],[IType]],IsDList,Table_ExternalData_15[[#Headers],[7]])</f>
        <v>0</v>
      </c>
      <c r="L219" s="10">
        <f>SUMIFS(IsQList,IsIList,Table_ExternalData_15[[#This Row],[item_key]],IsITypeList,Table_ExternalData_15[[#This Row],[IType]],IsDList,Table_ExternalData_15[[#Headers],[8]])</f>
        <v>0</v>
      </c>
      <c r="M219" s="10">
        <f>SUMIFS(IsQList,IsIList,Table_ExternalData_15[[#This Row],[item_key]],IsITypeList,Table_ExternalData_15[[#This Row],[IType]],IsDList,Table_ExternalData_15[[#Headers],[9]])</f>
        <v>0</v>
      </c>
      <c r="N219" s="10">
        <f>SUMIFS(IsQList,IsIList,Table_ExternalData_15[[#This Row],[item_key]],IsITypeList,Table_ExternalData_15[[#This Row],[IType]],IsDList,Table_ExternalData_15[[#Headers],[10]])</f>
        <v>0</v>
      </c>
      <c r="O219" s="10">
        <f>SUMIFS(IsQList,IsIList,Table_ExternalData_15[[#This Row],[item_key]],IsITypeList,Table_ExternalData_15[[#This Row],[IType]],IsDList,Table_ExternalData_15[[#Headers],[11]])</f>
        <v>0</v>
      </c>
      <c r="P219" s="10">
        <f>SUMIFS(IsQList,IsIList,Table_ExternalData_15[[#This Row],[item_key]],IsITypeList,Table_ExternalData_15[[#This Row],[IType]],IsDList,Table_ExternalData_15[[#Headers],[12]])</f>
        <v>0</v>
      </c>
      <c r="Q219" s="10">
        <f>SUMIFS(IsQList,IsIList,Table_ExternalData_15[[#This Row],[item_key]],IsITypeList,Table_ExternalData_15[[#This Row],[IType]],IsDList,Table_ExternalData_15[[#Headers],[13]])</f>
        <v>0</v>
      </c>
      <c r="R219" s="10">
        <f>SUMIFS(IsQList,IsIList,Table_ExternalData_15[[#This Row],[item_key]],IsITypeList,Table_ExternalData_15[[#This Row],[IType]],IsDList,Table_ExternalData_15[[#Headers],[14]])</f>
        <v>0</v>
      </c>
      <c r="S219" s="10">
        <f>SUMIFS(IsQList,IsIList,Table_ExternalData_15[[#This Row],[item_key]],IsITypeList,Table_ExternalData_15[[#This Row],[IType]],IsDList,Table_ExternalData_15[[#Headers],[15]])</f>
        <v>0</v>
      </c>
      <c r="T219" s="10">
        <f>SUMIFS(IsQList,IsIList,Table_ExternalData_15[[#This Row],[item_key]],IsITypeList,Table_ExternalData_15[[#This Row],[IType]],IsDList,Table_ExternalData_15[[#Headers],[16]])</f>
        <v>0</v>
      </c>
      <c r="U219" s="10">
        <f>SUMIFS(IsQList,IsIList,Table_ExternalData_15[[#This Row],[item_key]],IsITypeList,Table_ExternalData_15[[#This Row],[IType]],IsDList,Table_ExternalData_15[[#Headers],[17]])</f>
        <v>0</v>
      </c>
      <c r="V219" s="10">
        <f>SUMIFS(IsQList,IsIList,Table_ExternalData_15[[#This Row],[item_key]],IsITypeList,Table_ExternalData_15[[#This Row],[IType]],IsDList,Table_ExternalData_15[[#Headers],[18]])</f>
        <v>0</v>
      </c>
      <c r="W219" s="10">
        <f>SUMIFS(IsQList,IsIList,Table_ExternalData_15[[#This Row],[item_key]],IsITypeList,Table_ExternalData_15[[#This Row],[IType]],IsDList,Table_ExternalData_15[[#Headers],[19]])</f>
        <v>0</v>
      </c>
      <c r="X219" s="10">
        <f>SUMIFS(IsQList,IsIList,Table_ExternalData_15[[#This Row],[item_key]],IsITypeList,Table_ExternalData_15[[#This Row],[IType]],IsDList,Table_ExternalData_15[[#Headers],[20]])</f>
        <v>0</v>
      </c>
      <c r="Y219" s="10">
        <f>SUMIFS(IsQList,IsIList,Table_ExternalData_15[[#This Row],[item_key]],IsITypeList,Table_ExternalData_15[[#This Row],[IType]],IsDList,Table_ExternalData_15[[#Headers],[21]])</f>
        <v>0</v>
      </c>
      <c r="Z219" s="10">
        <f>SUMIFS(IsQList,IsIList,Table_ExternalData_15[[#This Row],[item_key]],IsITypeList,Table_ExternalData_15[[#This Row],[IType]],IsDList,Table_ExternalData_15[[#Headers],[22]])</f>
        <v>0</v>
      </c>
      <c r="AA219" s="10">
        <f>SUMIFS(IsQList,IsIList,Table_ExternalData_15[[#This Row],[item_key]],IsITypeList,Table_ExternalData_15[[#This Row],[IType]],IsDList,Table_ExternalData_15[[#Headers],[23]])</f>
        <v>0</v>
      </c>
      <c r="AB219" s="10">
        <f>SUMIFS(IsQList,IsIList,Table_ExternalData_15[[#This Row],[item_key]],IsITypeList,Table_ExternalData_15[[#This Row],[IType]],IsDList,Table_ExternalData_15[[#Headers],[24]])</f>
        <v>0</v>
      </c>
      <c r="AC219" s="10">
        <f>SUMIFS(IsQList,IsIList,Table_ExternalData_15[[#This Row],[item_key]],IsITypeList,Table_ExternalData_15[[#This Row],[IType]],IsDList,Table_ExternalData_15[[#Headers],[25]])</f>
        <v>0</v>
      </c>
      <c r="AD219" s="10">
        <f>SUMIFS(IsQList,IsIList,Table_ExternalData_15[[#This Row],[item_key]],IsITypeList,Table_ExternalData_15[[#This Row],[IType]],IsDList,Table_ExternalData_15[[#Headers],[26]])</f>
        <v>0</v>
      </c>
      <c r="AE219" s="10">
        <f>SUMIFS(IsQList,IsIList,Table_ExternalData_15[[#This Row],[item_key]],IsITypeList,Table_ExternalData_15[[#This Row],[IType]],IsDList,Table_ExternalData_15[[#Headers],[27]])</f>
        <v>0</v>
      </c>
      <c r="AF219" s="10">
        <f>SUMIFS(IsQList,IsIList,Table_ExternalData_15[[#This Row],[item_key]],IsITypeList,Table_ExternalData_15[[#This Row],[IType]],IsDList,Table_ExternalData_15[[#Headers],[28]])</f>
        <v>2</v>
      </c>
      <c r="AG219" s="10">
        <f>SUMIFS(IsQList,IsIList,Table_ExternalData_15[[#This Row],[item_key]],IsITypeList,Table_ExternalData_15[[#This Row],[IType]],IsDList,Table_ExternalData_15[[#Headers],[29]])</f>
        <v>152</v>
      </c>
      <c r="AH219" s="10">
        <f>SUMIFS(IsQList,IsIList,Table_ExternalData_15[[#This Row],[item_key]],IsITypeList,Table_ExternalData_15[[#This Row],[IType]],IsDList,Table_ExternalData_15[[#Headers],[30]])</f>
        <v>0</v>
      </c>
      <c r="AI219" s="10">
        <f>SUMIFS(IsQList,IsIList,Table_ExternalData_15[[#This Row],[item_key]],IsITypeList,Table_ExternalData_15[[#This Row],[IType]],IsDList,Table_ExternalData_15[[#Headers],[31]])</f>
        <v>20</v>
      </c>
      <c r="AJ219" s="10">
        <f>SUM(Table_ExternalData_15[[#This Row],[1]:[31]])</f>
        <v>362</v>
      </c>
    </row>
    <row r="220" spans="1:36">
      <c r="A220" s="1" t="s">
        <v>1765</v>
      </c>
      <c r="B220" s="1" t="s">
        <v>1879</v>
      </c>
      <c r="C220" s="1" t="s">
        <v>1880</v>
      </c>
      <c r="D220" s="11" t="s">
        <v>2046</v>
      </c>
      <c r="E220" s="10">
        <f>SUMIFS(IsQList,IsIList,Table_ExternalData_15[[#This Row],[item_key]],IsITypeList,Table_ExternalData_15[[#This Row],[IType]],IsDList,Table_ExternalData_15[[#Headers],[1]])</f>
        <v>2</v>
      </c>
      <c r="F220" s="10">
        <f>SUMIFS(IsQList,IsIList,Table_ExternalData_15[[#This Row],[item_key]],IsITypeList,Table_ExternalData_15[[#This Row],[IType]],IsDList,Table_ExternalData_15[[#Headers],[2]])</f>
        <v>0</v>
      </c>
      <c r="G220" s="10">
        <f>SUMIFS(IsQList,IsIList,Table_ExternalData_15[[#This Row],[item_key]],IsITypeList,Table_ExternalData_15[[#This Row],[IType]],IsDList,Table_ExternalData_15[[#Headers],[3]])</f>
        <v>0</v>
      </c>
      <c r="H220" s="10">
        <f>SUMIFS(IsQList,IsIList,Table_ExternalData_15[[#This Row],[item_key]],IsITypeList,Table_ExternalData_15[[#This Row],[IType]],IsDList,Table_ExternalData_15[[#Headers],[4]])</f>
        <v>140</v>
      </c>
      <c r="I220" s="10">
        <f>SUMIFS(IsQList,IsIList,Table_ExternalData_15[[#This Row],[item_key]],IsITypeList,Table_ExternalData_15[[#This Row],[IType]],IsDList,Table_ExternalData_15[[#Headers],[5]])</f>
        <v>0</v>
      </c>
      <c r="J220" s="10">
        <f>SUMIFS(IsQList,IsIList,Table_ExternalData_15[[#This Row],[item_key]],IsITypeList,Table_ExternalData_15[[#This Row],[IType]],IsDList,Table_ExternalData_15[[#Headers],[6]])</f>
        <v>46</v>
      </c>
      <c r="K220" s="10">
        <f>SUMIFS(IsQList,IsIList,Table_ExternalData_15[[#This Row],[item_key]],IsITypeList,Table_ExternalData_15[[#This Row],[IType]],IsDList,Table_ExternalData_15[[#Headers],[7]])</f>
        <v>0</v>
      </c>
      <c r="L220" s="10">
        <f>SUMIFS(IsQList,IsIList,Table_ExternalData_15[[#This Row],[item_key]],IsITypeList,Table_ExternalData_15[[#This Row],[IType]],IsDList,Table_ExternalData_15[[#Headers],[8]])</f>
        <v>0</v>
      </c>
      <c r="M220" s="10">
        <f>SUMIFS(IsQList,IsIList,Table_ExternalData_15[[#This Row],[item_key]],IsITypeList,Table_ExternalData_15[[#This Row],[IType]],IsDList,Table_ExternalData_15[[#Headers],[9]])</f>
        <v>0</v>
      </c>
      <c r="N220" s="10">
        <f>SUMIFS(IsQList,IsIList,Table_ExternalData_15[[#This Row],[item_key]],IsITypeList,Table_ExternalData_15[[#This Row],[IType]],IsDList,Table_ExternalData_15[[#Headers],[10]])</f>
        <v>0</v>
      </c>
      <c r="O220" s="10">
        <f>SUMIFS(IsQList,IsIList,Table_ExternalData_15[[#This Row],[item_key]],IsITypeList,Table_ExternalData_15[[#This Row],[IType]],IsDList,Table_ExternalData_15[[#Headers],[11]])</f>
        <v>0</v>
      </c>
      <c r="P220" s="10">
        <f>SUMIFS(IsQList,IsIList,Table_ExternalData_15[[#This Row],[item_key]],IsITypeList,Table_ExternalData_15[[#This Row],[IType]],IsDList,Table_ExternalData_15[[#Headers],[12]])</f>
        <v>0</v>
      </c>
      <c r="Q220" s="10">
        <f>SUMIFS(IsQList,IsIList,Table_ExternalData_15[[#This Row],[item_key]],IsITypeList,Table_ExternalData_15[[#This Row],[IType]],IsDList,Table_ExternalData_15[[#Headers],[13]])</f>
        <v>0</v>
      </c>
      <c r="R220" s="10">
        <f>SUMIFS(IsQList,IsIList,Table_ExternalData_15[[#This Row],[item_key]],IsITypeList,Table_ExternalData_15[[#This Row],[IType]],IsDList,Table_ExternalData_15[[#Headers],[14]])</f>
        <v>0</v>
      </c>
      <c r="S220" s="10">
        <f>SUMIFS(IsQList,IsIList,Table_ExternalData_15[[#This Row],[item_key]],IsITypeList,Table_ExternalData_15[[#This Row],[IType]],IsDList,Table_ExternalData_15[[#Headers],[15]])</f>
        <v>0</v>
      </c>
      <c r="T220" s="10">
        <f>SUMIFS(IsQList,IsIList,Table_ExternalData_15[[#This Row],[item_key]],IsITypeList,Table_ExternalData_15[[#This Row],[IType]],IsDList,Table_ExternalData_15[[#Headers],[16]])</f>
        <v>0</v>
      </c>
      <c r="U220" s="10">
        <f>SUMIFS(IsQList,IsIList,Table_ExternalData_15[[#This Row],[item_key]],IsITypeList,Table_ExternalData_15[[#This Row],[IType]],IsDList,Table_ExternalData_15[[#Headers],[17]])</f>
        <v>0</v>
      </c>
      <c r="V220" s="10">
        <f>SUMIFS(IsQList,IsIList,Table_ExternalData_15[[#This Row],[item_key]],IsITypeList,Table_ExternalData_15[[#This Row],[IType]],IsDList,Table_ExternalData_15[[#Headers],[18]])</f>
        <v>0</v>
      </c>
      <c r="W220" s="10">
        <f>SUMIFS(IsQList,IsIList,Table_ExternalData_15[[#This Row],[item_key]],IsITypeList,Table_ExternalData_15[[#This Row],[IType]],IsDList,Table_ExternalData_15[[#Headers],[19]])</f>
        <v>0</v>
      </c>
      <c r="X220" s="10">
        <f>SUMIFS(IsQList,IsIList,Table_ExternalData_15[[#This Row],[item_key]],IsITypeList,Table_ExternalData_15[[#This Row],[IType]],IsDList,Table_ExternalData_15[[#Headers],[20]])</f>
        <v>0</v>
      </c>
      <c r="Y220" s="10">
        <f>SUMIFS(IsQList,IsIList,Table_ExternalData_15[[#This Row],[item_key]],IsITypeList,Table_ExternalData_15[[#This Row],[IType]],IsDList,Table_ExternalData_15[[#Headers],[21]])</f>
        <v>0</v>
      </c>
      <c r="Z220" s="10">
        <f>SUMIFS(IsQList,IsIList,Table_ExternalData_15[[#This Row],[item_key]],IsITypeList,Table_ExternalData_15[[#This Row],[IType]],IsDList,Table_ExternalData_15[[#Headers],[22]])</f>
        <v>0</v>
      </c>
      <c r="AA220" s="10">
        <f>SUMIFS(IsQList,IsIList,Table_ExternalData_15[[#This Row],[item_key]],IsITypeList,Table_ExternalData_15[[#This Row],[IType]],IsDList,Table_ExternalData_15[[#Headers],[23]])</f>
        <v>0</v>
      </c>
      <c r="AB220" s="10">
        <f>SUMIFS(IsQList,IsIList,Table_ExternalData_15[[#This Row],[item_key]],IsITypeList,Table_ExternalData_15[[#This Row],[IType]],IsDList,Table_ExternalData_15[[#Headers],[24]])</f>
        <v>0</v>
      </c>
      <c r="AC220" s="10">
        <f>SUMIFS(IsQList,IsIList,Table_ExternalData_15[[#This Row],[item_key]],IsITypeList,Table_ExternalData_15[[#This Row],[IType]],IsDList,Table_ExternalData_15[[#Headers],[25]])</f>
        <v>0</v>
      </c>
      <c r="AD220" s="10">
        <f>SUMIFS(IsQList,IsIList,Table_ExternalData_15[[#This Row],[item_key]],IsITypeList,Table_ExternalData_15[[#This Row],[IType]],IsDList,Table_ExternalData_15[[#Headers],[26]])</f>
        <v>0</v>
      </c>
      <c r="AE220" s="10">
        <f>SUMIFS(IsQList,IsIList,Table_ExternalData_15[[#This Row],[item_key]],IsITypeList,Table_ExternalData_15[[#This Row],[IType]],IsDList,Table_ExternalData_15[[#Headers],[27]])</f>
        <v>0</v>
      </c>
      <c r="AF220" s="10">
        <f>SUMIFS(IsQList,IsIList,Table_ExternalData_15[[#This Row],[item_key]],IsITypeList,Table_ExternalData_15[[#This Row],[IType]],IsDList,Table_ExternalData_15[[#Headers],[28]])</f>
        <v>2</v>
      </c>
      <c r="AG220" s="10">
        <f>SUMIFS(IsQList,IsIList,Table_ExternalData_15[[#This Row],[item_key]],IsITypeList,Table_ExternalData_15[[#This Row],[IType]],IsDList,Table_ExternalData_15[[#Headers],[29]])</f>
        <v>152</v>
      </c>
      <c r="AH220" s="10">
        <f>SUMIFS(IsQList,IsIList,Table_ExternalData_15[[#This Row],[item_key]],IsITypeList,Table_ExternalData_15[[#This Row],[IType]],IsDList,Table_ExternalData_15[[#Headers],[30]])</f>
        <v>0</v>
      </c>
      <c r="AI220" s="10">
        <f>SUMIFS(IsQList,IsIList,Table_ExternalData_15[[#This Row],[item_key]],IsITypeList,Table_ExternalData_15[[#This Row],[IType]],IsDList,Table_ExternalData_15[[#Headers],[31]])</f>
        <v>20</v>
      </c>
      <c r="AJ220" s="10">
        <f>SUM(Table_ExternalData_15[[#This Row],[1]:[31]])</f>
        <v>362</v>
      </c>
    </row>
    <row r="221" spans="1:36">
      <c r="A221" s="1" t="s">
        <v>1766</v>
      </c>
      <c r="B221" s="1" t="s">
        <v>1881</v>
      </c>
      <c r="C221" s="1" t="s">
        <v>1882</v>
      </c>
      <c r="D221" s="11" t="s">
        <v>2046</v>
      </c>
      <c r="E221" s="10">
        <f>SUMIFS(IsQList,IsIList,Table_ExternalData_15[[#This Row],[item_key]],IsITypeList,Table_ExternalData_15[[#This Row],[IType]],IsDList,Table_ExternalData_15[[#Headers],[1]])</f>
        <v>2</v>
      </c>
      <c r="F221" s="10">
        <f>SUMIFS(IsQList,IsIList,Table_ExternalData_15[[#This Row],[item_key]],IsITypeList,Table_ExternalData_15[[#This Row],[IType]],IsDList,Table_ExternalData_15[[#Headers],[2]])</f>
        <v>0</v>
      </c>
      <c r="G221" s="10">
        <f>SUMIFS(IsQList,IsIList,Table_ExternalData_15[[#This Row],[item_key]],IsITypeList,Table_ExternalData_15[[#This Row],[IType]],IsDList,Table_ExternalData_15[[#Headers],[3]])</f>
        <v>0</v>
      </c>
      <c r="H221" s="10">
        <f>SUMIFS(IsQList,IsIList,Table_ExternalData_15[[#This Row],[item_key]],IsITypeList,Table_ExternalData_15[[#This Row],[IType]],IsDList,Table_ExternalData_15[[#Headers],[4]])</f>
        <v>140</v>
      </c>
      <c r="I221" s="10">
        <f>SUMIFS(IsQList,IsIList,Table_ExternalData_15[[#This Row],[item_key]],IsITypeList,Table_ExternalData_15[[#This Row],[IType]],IsDList,Table_ExternalData_15[[#Headers],[5]])</f>
        <v>0</v>
      </c>
      <c r="J221" s="10">
        <f>SUMIFS(IsQList,IsIList,Table_ExternalData_15[[#This Row],[item_key]],IsITypeList,Table_ExternalData_15[[#This Row],[IType]],IsDList,Table_ExternalData_15[[#Headers],[6]])</f>
        <v>46</v>
      </c>
      <c r="K221" s="10">
        <f>SUMIFS(IsQList,IsIList,Table_ExternalData_15[[#This Row],[item_key]],IsITypeList,Table_ExternalData_15[[#This Row],[IType]],IsDList,Table_ExternalData_15[[#Headers],[7]])</f>
        <v>0</v>
      </c>
      <c r="L221" s="10">
        <f>SUMIFS(IsQList,IsIList,Table_ExternalData_15[[#This Row],[item_key]],IsITypeList,Table_ExternalData_15[[#This Row],[IType]],IsDList,Table_ExternalData_15[[#Headers],[8]])</f>
        <v>0</v>
      </c>
      <c r="M221" s="10">
        <f>SUMIFS(IsQList,IsIList,Table_ExternalData_15[[#This Row],[item_key]],IsITypeList,Table_ExternalData_15[[#This Row],[IType]],IsDList,Table_ExternalData_15[[#Headers],[9]])</f>
        <v>0</v>
      </c>
      <c r="N221" s="10">
        <f>SUMIFS(IsQList,IsIList,Table_ExternalData_15[[#This Row],[item_key]],IsITypeList,Table_ExternalData_15[[#This Row],[IType]],IsDList,Table_ExternalData_15[[#Headers],[10]])</f>
        <v>0</v>
      </c>
      <c r="O221" s="10">
        <f>SUMIFS(IsQList,IsIList,Table_ExternalData_15[[#This Row],[item_key]],IsITypeList,Table_ExternalData_15[[#This Row],[IType]],IsDList,Table_ExternalData_15[[#Headers],[11]])</f>
        <v>0</v>
      </c>
      <c r="P221" s="10">
        <f>SUMIFS(IsQList,IsIList,Table_ExternalData_15[[#This Row],[item_key]],IsITypeList,Table_ExternalData_15[[#This Row],[IType]],IsDList,Table_ExternalData_15[[#Headers],[12]])</f>
        <v>0</v>
      </c>
      <c r="Q221" s="10">
        <f>SUMIFS(IsQList,IsIList,Table_ExternalData_15[[#This Row],[item_key]],IsITypeList,Table_ExternalData_15[[#This Row],[IType]],IsDList,Table_ExternalData_15[[#Headers],[13]])</f>
        <v>0</v>
      </c>
      <c r="R221" s="10">
        <f>SUMIFS(IsQList,IsIList,Table_ExternalData_15[[#This Row],[item_key]],IsITypeList,Table_ExternalData_15[[#This Row],[IType]],IsDList,Table_ExternalData_15[[#Headers],[14]])</f>
        <v>0</v>
      </c>
      <c r="S221" s="10">
        <f>SUMIFS(IsQList,IsIList,Table_ExternalData_15[[#This Row],[item_key]],IsITypeList,Table_ExternalData_15[[#This Row],[IType]],IsDList,Table_ExternalData_15[[#Headers],[15]])</f>
        <v>0</v>
      </c>
      <c r="T221" s="10">
        <f>SUMIFS(IsQList,IsIList,Table_ExternalData_15[[#This Row],[item_key]],IsITypeList,Table_ExternalData_15[[#This Row],[IType]],IsDList,Table_ExternalData_15[[#Headers],[16]])</f>
        <v>0</v>
      </c>
      <c r="U221" s="10">
        <f>SUMIFS(IsQList,IsIList,Table_ExternalData_15[[#This Row],[item_key]],IsITypeList,Table_ExternalData_15[[#This Row],[IType]],IsDList,Table_ExternalData_15[[#Headers],[17]])</f>
        <v>0</v>
      </c>
      <c r="V221" s="10">
        <f>SUMIFS(IsQList,IsIList,Table_ExternalData_15[[#This Row],[item_key]],IsITypeList,Table_ExternalData_15[[#This Row],[IType]],IsDList,Table_ExternalData_15[[#Headers],[18]])</f>
        <v>0</v>
      </c>
      <c r="W221" s="10">
        <f>SUMIFS(IsQList,IsIList,Table_ExternalData_15[[#This Row],[item_key]],IsITypeList,Table_ExternalData_15[[#This Row],[IType]],IsDList,Table_ExternalData_15[[#Headers],[19]])</f>
        <v>0</v>
      </c>
      <c r="X221" s="10">
        <f>SUMIFS(IsQList,IsIList,Table_ExternalData_15[[#This Row],[item_key]],IsITypeList,Table_ExternalData_15[[#This Row],[IType]],IsDList,Table_ExternalData_15[[#Headers],[20]])</f>
        <v>0</v>
      </c>
      <c r="Y221" s="10">
        <f>SUMIFS(IsQList,IsIList,Table_ExternalData_15[[#This Row],[item_key]],IsITypeList,Table_ExternalData_15[[#This Row],[IType]],IsDList,Table_ExternalData_15[[#Headers],[21]])</f>
        <v>0</v>
      </c>
      <c r="Z221" s="10">
        <f>SUMIFS(IsQList,IsIList,Table_ExternalData_15[[#This Row],[item_key]],IsITypeList,Table_ExternalData_15[[#This Row],[IType]],IsDList,Table_ExternalData_15[[#Headers],[22]])</f>
        <v>0</v>
      </c>
      <c r="AA221" s="10">
        <f>SUMIFS(IsQList,IsIList,Table_ExternalData_15[[#This Row],[item_key]],IsITypeList,Table_ExternalData_15[[#This Row],[IType]],IsDList,Table_ExternalData_15[[#Headers],[23]])</f>
        <v>0</v>
      </c>
      <c r="AB221" s="10">
        <f>SUMIFS(IsQList,IsIList,Table_ExternalData_15[[#This Row],[item_key]],IsITypeList,Table_ExternalData_15[[#This Row],[IType]],IsDList,Table_ExternalData_15[[#Headers],[24]])</f>
        <v>0</v>
      </c>
      <c r="AC221" s="10">
        <f>SUMIFS(IsQList,IsIList,Table_ExternalData_15[[#This Row],[item_key]],IsITypeList,Table_ExternalData_15[[#This Row],[IType]],IsDList,Table_ExternalData_15[[#Headers],[25]])</f>
        <v>0</v>
      </c>
      <c r="AD221" s="10">
        <f>SUMIFS(IsQList,IsIList,Table_ExternalData_15[[#This Row],[item_key]],IsITypeList,Table_ExternalData_15[[#This Row],[IType]],IsDList,Table_ExternalData_15[[#Headers],[26]])</f>
        <v>0</v>
      </c>
      <c r="AE221" s="10">
        <f>SUMIFS(IsQList,IsIList,Table_ExternalData_15[[#This Row],[item_key]],IsITypeList,Table_ExternalData_15[[#This Row],[IType]],IsDList,Table_ExternalData_15[[#Headers],[27]])</f>
        <v>0</v>
      </c>
      <c r="AF221" s="10">
        <f>SUMIFS(IsQList,IsIList,Table_ExternalData_15[[#This Row],[item_key]],IsITypeList,Table_ExternalData_15[[#This Row],[IType]],IsDList,Table_ExternalData_15[[#Headers],[28]])</f>
        <v>2</v>
      </c>
      <c r="AG221" s="10">
        <f>SUMIFS(IsQList,IsIList,Table_ExternalData_15[[#This Row],[item_key]],IsITypeList,Table_ExternalData_15[[#This Row],[IType]],IsDList,Table_ExternalData_15[[#Headers],[29]])</f>
        <v>152</v>
      </c>
      <c r="AH221" s="10">
        <f>SUMIFS(IsQList,IsIList,Table_ExternalData_15[[#This Row],[item_key]],IsITypeList,Table_ExternalData_15[[#This Row],[IType]],IsDList,Table_ExternalData_15[[#Headers],[30]])</f>
        <v>0</v>
      </c>
      <c r="AI221" s="10">
        <f>SUMIFS(IsQList,IsIList,Table_ExternalData_15[[#This Row],[item_key]],IsITypeList,Table_ExternalData_15[[#This Row],[IType]],IsDList,Table_ExternalData_15[[#Headers],[31]])</f>
        <v>20</v>
      </c>
      <c r="AJ221" s="10">
        <f>SUM(Table_ExternalData_15[[#This Row],[1]:[31]])</f>
        <v>362</v>
      </c>
    </row>
    <row r="222" spans="1:36">
      <c r="A222" s="1" t="s">
        <v>366</v>
      </c>
      <c r="B222" s="1" t="s">
        <v>1563</v>
      </c>
      <c r="C222" s="1" t="s">
        <v>1564</v>
      </c>
      <c r="D222" s="11" t="s">
        <v>2004</v>
      </c>
      <c r="E222" s="10">
        <f>SUMIFS(IsQList,IsIList,Table_ExternalData_15[[#This Row],[item_key]],IsITypeList,Table_ExternalData_15[[#This Row],[IType]],IsDList,Table_ExternalData_15[[#Headers],[1]])</f>
        <v>0</v>
      </c>
      <c r="F222" s="10">
        <f>SUMIFS(IsQList,IsIList,Table_ExternalData_15[[#This Row],[item_key]],IsITypeList,Table_ExternalData_15[[#This Row],[IType]],IsDList,Table_ExternalData_15[[#Headers],[2]])</f>
        <v>0</v>
      </c>
      <c r="G222" s="10">
        <f>SUMIFS(IsQList,IsIList,Table_ExternalData_15[[#This Row],[item_key]],IsITypeList,Table_ExternalData_15[[#This Row],[IType]],IsDList,Table_ExternalData_15[[#Headers],[3]])</f>
        <v>0</v>
      </c>
      <c r="H222" s="10">
        <f>SUMIFS(IsQList,IsIList,Table_ExternalData_15[[#This Row],[item_key]],IsITypeList,Table_ExternalData_15[[#This Row],[IType]],IsDList,Table_ExternalData_15[[#Headers],[4]])</f>
        <v>0</v>
      </c>
      <c r="I222" s="10">
        <f>SUMIFS(IsQList,IsIList,Table_ExternalData_15[[#This Row],[item_key]],IsITypeList,Table_ExternalData_15[[#This Row],[IType]],IsDList,Table_ExternalData_15[[#Headers],[5]])</f>
        <v>0</v>
      </c>
      <c r="J222" s="10">
        <f>SUMIFS(IsQList,IsIList,Table_ExternalData_15[[#This Row],[item_key]],IsITypeList,Table_ExternalData_15[[#This Row],[IType]],IsDList,Table_ExternalData_15[[#Headers],[6]])</f>
        <v>0</v>
      </c>
      <c r="K222" s="10">
        <f>SUMIFS(IsQList,IsIList,Table_ExternalData_15[[#This Row],[item_key]],IsITypeList,Table_ExternalData_15[[#This Row],[IType]],IsDList,Table_ExternalData_15[[#Headers],[7]])</f>
        <v>0</v>
      </c>
      <c r="L222" s="10">
        <f>SUMIFS(IsQList,IsIList,Table_ExternalData_15[[#This Row],[item_key]],IsITypeList,Table_ExternalData_15[[#This Row],[IType]],IsDList,Table_ExternalData_15[[#Headers],[8]])</f>
        <v>0</v>
      </c>
      <c r="M222" s="10">
        <f>SUMIFS(IsQList,IsIList,Table_ExternalData_15[[#This Row],[item_key]],IsITypeList,Table_ExternalData_15[[#This Row],[IType]],IsDList,Table_ExternalData_15[[#Headers],[9]])</f>
        <v>0</v>
      </c>
      <c r="N222" s="10">
        <f>SUMIFS(IsQList,IsIList,Table_ExternalData_15[[#This Row],[item_key]],IsITypeList,Table_ExternalData_15[[#This Row],[IType]],IsDList,Table_ExternalData_15[[#Headers],[10]])</f>
        <v>0</v>
      </c>
      <c r="O222" s="10">
        <f>SUMIFS(IsQList,IsIList,Table_ExternalData_15[[#This Row],[item_key]],IsITypeList,Table_ExternalData_15[[#This Row],[IType]],IsDList,Table_ExternalData_15[[#Headers],[11]])</f>
        <v>0</v>
      </c>
      <c r="P222" s="10">
        <f>SUMIFS(IsQList,IsIList,Table_ExternalData_15[[#This Row],[item_key]],IsITypeList,Table_ExternalData_15[[#This Row],[IType]],IsDList,Table_ExternalData_15[[#Headers],[12]])</f>
        <v>0</v>
      </c>
      <c r="Q222" s="10">
        <f>SUMIFS(IsQList,IsIList,Table_ExternalData_15[[#This Row],[item_key]],IsITypeList,Table_ExternalData_15[[#This Row],[IType]],IsDList,Table_ExternalData_15[[#Headers],[13]])</f>
        <v>0</v>
      </c>
      <c r="R222" s="10">
        <f>SUMIFS(IsQList,IsIList,Table_ExternalData_15[[#This Row],[item_key]],IsITypeList,Table_ExternalData_15[[#This Row],[IType]],IsDList,Table_ExternalData_15[[#Headers],[14]])</f>
        <v>0</v>
      </c>
      <c r="S222" s="10">
        <f>SUMIFS(IsQList,IsIList,Table_ExternalData_15[[#This Row],[item_key]],IsITypeList,Table_ExternalData_15[[#This Row],[IType]],IsDList,Table_ExternalData_15[[#Headers],[15]])</f>
        <v>0</v>
      </c>
      <c r="T222" s="10">
        <f>SUMIFS(IsQList,IsIList,Table_ExternalData_15[[#This Row],[item_key]],IsITypeList,Table_ExternalData_15[[#This Row],[IType]],IsDList,Table_ExternalData_15[[#Headers],[16]])</f>
        <v>0</v>
      </c>
      <c r="U222" s="10">
        <f>SUMIFS(IsQList,IsIList,Table_ExternalData_15[[#This Row],[item_key]],IsITypeList,Table_ExternalData_15[[#This Row],[IType]],IsDList,Table_ExternalData_15[[#Headers],[17]])</f>
        <v>0</v>
      </c>
      <c r="V222" s="10">
        <f>SUMIFS(IsQList,IsIList,Table_ExternalData_15[[#This Row],[item_key]],IsITypeList,Table_ExternalData_15[[#This Row],[IType]],IsDList,Table_ExternalData_15[[#Headers],[18]])</f>
        <v>0</v>
      </c>
      <c r="W222" s="10">
        <f>SUMIFS(IsQList,IsIList,Table_ExternalData_15[[#This Row],[item_key]],IsITypeList,Table_ExternalData_15[[#This Row],[IType]],IsDList,Table_ExternalData_15[[#Headers],[19]])</f>
        <v>0</v>
      </c>
      <c r="X222" s="10">
        <f>SUMIFS(IsQList,IsIList,Table_ExternalData_15[[#This Row],[item_key]],IsITypeList,Table_ExternalData_15[[#This Row],[IType]],IsDList,Table_ExternalData_15[[#Headers],[20]])</f>
        <v>0</v>
      </c>
      <c r="Y222" s="10">
        <f>SUMIFS(IsQList,IsIList,Table_ExternalData_15[[#This Row],[item_key]],IsITypeList,Table_ExternalData_15[[#This Row],[IType]],IsDList,Table_ExternalData_15[[#Headers],[21]])</f>
        <v>0</v>
      </c>
      <c r="Z222" s="10">
        <f>SUMIFS(IsQList,IsIList,Table_ExternalData_15[[#This Row],[item_key]],IsITypeList,Table_ExternalData_15[[#This Row],[IType]],IsDList,Table_ExternalData_15[[#Headers],[22]])</f>
        <v>0</v>
      </c>
      <c r="AA222" s="10">
        <f>SUMIFS(IsQList,IsIList,Table_ExternalData_15[[#This Row],[item_key]],IsITypeList,Table_ExternalData_15[[#This Row],[IType]],IsDList,Table_ExternalData_15[[#Headers],[23]])</f>
        <v>0</v>
      </c>
      <c r="AB222" s="10">
        <f>SUMIFS(IsQList,IsIList,Table_ExternalData_15[[#This Row],[item_key]],IsITypeList,Table_ExternalData_15[[#This Row],[IType]],IsDList,Table_ExternalData_15[[#Headers],[24]])</f>
        <v>0</v>
      </c>
      <c r="AC222" s="10">
        <f>SUMIFS(IsQList,IsIList,Table_ExternalData_15[[#This Row],[item_key]],IsITypeList,Table_ExternalData_15[[#This Row],[IType]],IsDList,Table_ExternalData_15[[#Headers],[25]])</f>
        <v>0</v>
      </c>
      <c r="AD222" s="10">
        <f>SUMIFS(IsQList,IsIList,Table_ExternalData_15[[#This Row],[item_key]],IsITypeList,Table_ExternalData_15[[#This Row],[IType]],IsDList,Table_ExternalData_15[[#Headers],[26]])</f>
        <v>0</v>
      </c>
      <c r="AE222" s="10">
        <f>SUMIFS(IsQList,IsIList,Table_ExternalData_15[[#This Row],[item_key]],IsITypeList,Table_ExternalData_15[[#This Row],[IType]],IsDList,Table_ExternalData_15[[#Headers],[27]])</f>
        <v>0</v>
      </c>
      <c r="AF222" s="10">
        <f>SUMIFS(IsQList,IsIList,Table_ExternalData_15[[#This Row],[item_key]],IsITypeList,Table_ExternalData_15[[#This Row],[IType]],IsDList,Table_ExternalData_15[[#Headers],[28]])</f>
        <v>0</v>
      </c>
      <c r="AG222" s="10">
        <f>SUMIFS(IsQList,IsIList,Table_ExternalData_15[[#This Row],[item_key]],IsITypeList,Table_ExternalData_15[[#This Row],[IType]],IsDList,Table_ExternalData_15[[#Headers],[29]])</f>
        <v>0</v>
      </c>
      <c r="AH222" s="10">
        <f>SUMIFS(IsQList,IsIList,Table_ExternalData_15[[#This Row],[item_key]],IsITypeList,Table_ExternalData_15[[#This Row],[IType]],IsDList,Table_ExternalData_15[[#Headers],[30]])</f>
        <v>0</v>
      </c>
      <c r="AI222" s="10">
        <f>SUMIFS(IsQList,IsIList,Table_ExternalData_15[[#This Row],[item_key]],IsITypeList,Table_ExternalData_15[[#This Row],[IType]],IsDList,Table_ExternalData_15[[#Headers],[31]])</f>
        <v>0</v>
      </c>
      <c r="AJ222" s="10">
        <f>SUM(Table_ExternalData_15[[#This Row],[1]:[31]])</f>
        <v>0</v>
      </c>
    </row>
    <row r="223" spans="1:36">
      <c r="A223" s="1" t="s">
        <v>366</v>
      </c>
      <c r="B223" s="1" t="s">
        <v>1563</v>
      </c>
      <c r="C223" s="1" t="s">
        <v>1564</v>
      </c>
      <c r="D223" s="11" t="s">
        <v>2017</v>
      </c>
      <c r="E223" s="10">
        <f>SUMIFS(IsQList,IsIList,Table_ExternalData_15[[#This Row],[item_key]],IsITypeList,Table_ExternalData_15[[#This Row],[IType]],IsDList,Table_ExternalData_15[[#Headers],[1]])</f>
        <v>0</v>
      </c>
      <c r="F223" s="10">
        <f>SUMIFS(IsQList,IsIList,Table_ExternalData_15[[#This Row],[item_key]],IsITypeList,Table_ExternalData_15[[#This Row],[IType]],IsDList,Table_ExternalData_15[[#Headers],[2]])</f>
        <v>0</v>
      </c>
      <c r="G223" s="10">
        <f>SUMIFS(IsQList,IsIList,Table_ExternalData_15[[#This Row],[item_key]],IsITypeList,Table_ExternalData_15[[#This Row],[IType]],IsDList,Table_ExternalData_15[[#Headers],[3]])</f>
        <v>0</v>
      </c>
      <c r="H223" s="10">
        <f>SUMIFS(IsQList,IsIList,Table_ExternalData_15[[#This Row],[item_key]],IsITypeList,Table_ExternalData_15[[#This Row],[IType]],IsDList,Table_ExternalData_15[[#Headers],[4]])</f>
        <v>0</v>
      </c>
      <c r="I223" s="10">
        <f>SUMIFS(IsQList,IsIList,Table_ExternalData_15[[#This Row],[item_key]],IsITypeList,Table_ExternalData_15[[#This Row],[IType]],IsDList,Table_ExternalData_15[[#Headers],[5]])</f>
        <v>0</v>
      </c>
      <c r="J223" s="10">
        <f>SUMIFS(IsQList,IsIList,Table_ExternalData_15[[#This Row],[item_key]],IsITypeList,Table_ExternalData_15[[#This Row],[IType]],IsDList,Table_ExternalData_15[[#Headers],[6]])</f>
        <v>0</v>
      </c>
      <c r="K223" s="10">
        <f>SUMIFS(IsQList,IsIList,Table_ExternalData_15[[#This Row],[item_key]],IsITypeList,Table_ExternalData_15[[#This Row],[IType]],IsDList,Table_ExternalData_15[[#Headers],[7]])</f>
        <v>0</v>
      </c>
      <c r="L223" s="10">
        <f>SUMIFS(IsQList,IsIList,Table_ExternalData_15[[#This Row],[item_key]],IsITypeList,Table_ExternalData_15[[#This Row],[IType]],IsDList,Table_ExternalData_15[[#Headers],[8]])</f>
        <v>0</v>
      </c>
      <c r="M223" s="10">
        <f>SUMIFS(IsQList,IsIList,Table_ExternalData_15[[#This Row],[item_key]],IsITypeList,Table_ExternalData_15[[#This Row],[IType]],IsDList,Table_ExternalData_15[[#Headers],[9]])</f>
        <v>0</v>
      </c>
      <c r="N223" s="10">
        <f>SUMIFS(IsQList,IsIList,Table_ExternalData_15[[#This Row],[item_key]],IsITypeList,Table_ExternalData_15[[#This Row],[IType]],IsDList,Table_ExternalData_15[[#Headers],[10]])</f>
        <v>0</v>
      </c>
      <c r="O223" s="10">
        <f>SUMIFS(IsQList,IsIList,Table_ExternalData_15[[#This Row],[item_key]],IsITypeList,Table_ExternalData_15[[#This Row],[IType]],IsDList,Table_ExternalData_15[[#Headers],[11]])</f>
        <v>0</v>
      </c>
      <c r="P223" s="10">
        <f>SUMIFS(IsQList,IsIList,Table_ExternalData_15[[#This Row],[item_key]],IsITypeList,Table_ExternalData_15[[#This Row],[IType]],IsDList,Table_ExternalData_15[[#Headers],[12]])</f>
        <v>0</v>
      </c>
      <c r="Q223" s="10">
        <f>SUMIFS(IsQList,IsIList,Table_ExternalData_15[[#This Row],[item_key]],IsITypeList,Table_ExternalData_15[[#This Row],[IType]],IsDList,Table_ExternalData_15[[#Headers],[13]])</f>
        <v>0</v>
      </c>
      <c r="R223" s="10">
        <f>SUMIFS(IsQList,IsIList,Table_ExternalData_15[[#This Row],[item_key]],IsITypeList,Table_ExternalData_15[[#This Row],[IType]],IsDList,Table_ExternalData_15[[#Headers],[14]])</f>
        <v>0</v>
      </c>
      <c r="S223" s="10">
        <f>SUMIFS(IsQList,IsIList,Table_ExternalData_15[[#This Row],[item_key]],IsITypeList,Table_ExternalData_15[[#This Row],[IType]],IsDList,Table_ExternalData_15[[#Headers],[15]])</f>
        <v>0</v>
      </c>
      <c r="T223" s="10">
        <f>SUMIFS(IsQList,IsIList,Table_ExternalData_15[[#This Row],[item_key]],IsITypeList,Table_ExternalData_15[[#This Row],[IType]],IsDList,Table_ExternalData_15[[#Headers],[16]])</f>
        <v>0</v>
      </c>
      <c r="U223" s="10">
        <f>SUMIFS(IsQList,IsIList,Table_ExternalData_15[[#This Row],[item_key]],IsITypeList,Table_ExternalData_15[[#This Row],[IType]],IsDList,Table_ExternalData_15[[#Headers],[17]])</f>
        <v>0</v>
      </c>
      <c r="V223" s="10">
        <f>SUMIFS(IsQList,IsIList,Table_ExternalData_15[[#This Row],[item_key]],IsITypeList,Table_ExternalData_15[[#This Row],[IType]],IsDList,Table_ExternalData_15[[#Headers],[18]])</f>
        <v>0</v>
      </c>
      <c r="W223" s="10">
        <f>SUMIFS(IsQList,IsIList,Table_ExternalData_15[[#This Row],[item_key]],IsITypeList,Table_ExternalData_15[[#This Row],[IType]],IsDList,Table_ExternalData_15[[#Headers],[19]])</f>
        <v>0</v>
      </c>
      <c r="X223" s="10">
        <f>SUMIFS(IsQList,IsIList,Table_ExternalData_15[[#This Row],[item_key]],IsITypeList,Table_ExternalData_15[[#This Row],[IType]],IsDList,Table_ExternalData_15[[#Headers],[20]])</f>
        <v>0</v>
      </c>
      <c r="Y223" s="10">
        <f>SUMIFS(IsQList,IsIList,Table_ExternalData_15[[#This Row],[item_key]],IsITypeList,Table_ExternalData_15[[#This Row],[IType]],IsDList,Table_ExternalData_15[[#Headers],[21]])</f>
        <v>0</v>
      </c>
      <c r="Z223" s="10">
        <f>SUMIFS(IsQList,IsIList,Table_ExternalData_15[[#This Row],[item_key]],IsITypeList,Table_ExternalData_15[[#This Row],[IType]],IsDList,Table_ExternalData_15[[#Headers],[22]])</f>
        <v>0</v>
      </c>
      <c r="AA223" s="10">
        <f>SUMIFS(IsQList,IsIList,Table_ExternalData_15[[#This Row],[item_key]],IsITypeList,Table_ExternalData_15[[#This Row],[IType]],IsDList,Table_ExternalData_15[[#Headers],[23]])</f>
        <v>0</v>
      </c>
      <c r="AB223" s="10">
        <f>SUMIFS(IsQList,IsIList,Table_ExternalData_15[[#This Row],[item_key]],IsITypeList,Table_ExternalData_15[[#This Row],[IType]],IsDList,Table_ExternalData_15[[#Headers],[24]])</f>
        <v>0</v>
      </c>
      <c r="AC223" s="10">
        <f>SUMIFS(IsQList,IsIList,Table_ExternalData_15[[#This Row],[item_key]],IsITypeList,Table_ExternalData_15[[#This Row],[IType]],IsDList,Table_ExternalData_15[[#Headers],[25]])</f>
        <v>0</v>
      </c>
      <c r="AD223" s="10">
        <f>SUMIFS(IsQList,IsIList,Table_ExternalData_15[[#This Row],[item_key]],IsITypeList,Table_ExternalData_15[[#This Row],[IType]],IsDList,Table_ExternalData_15[[#Headers],[26]])</f>
        <v>0</v>
      </c>
      <c r="AE223" s="10">
        <f>SUMIFS(IsQList,IsIList,Table_ExternalData_15[[#This Row],[item_key]],IsITypeList,Table_ExternalData_15[[#This Row],[IType]],IsDList,Table_ExternalData_15[[#Headers],[27]])</f>
        <v>0</v>
      </c>
      <c r="AF223" s="10">
        <f>SUMIFS(IsQList,IsIList,Table_ExternalData_15[[#This Row],[item_key]],IsITypeList,Table_ExternalData_15[[#This Row],[IType]],IsDList,Table_ExternalData_15[[#Headers],[28]])</f>
        <v>0</v>
      </c>
      <c r="AG223" s="10">
        <f>SUMIFS(IsQList,IsIList,Table_ExternalData_15[[#This Row],[item_key]],IsITypeList,Table_ExternalData_15[[#This Row],[IType]],IsDList,Table_ExternalData_15[[#Headers],[29]])</f>
        <v>0</v>
      </c>
      <c r="AH223" s="10">
        <f>SUMIFS(IsQList,IsIList,Table_ExternalData_15[[#This Row],[item_key]],IsITypeList,Table_ExternalData_15[[#This Row],[IType]],IsDList,Table_ExternalData_15[[#Headers],[30]])</f>
        <v>0</v>
      </c>
      <c r="AI223" s="10">
        <f>SUMIFS(IsQList,IsIList,Table_ExternalData_15[[#This Row],[item_key]],IsITypeList,Table_ExternalData_15[[#This Row],[IType]],IsDList,Table_ExternalData_15[[#Headers],[31]])</f>
        <v>0</v>
      </c>
      <c r="AJ223" s="10">
        <f>SUM(Table_ExternalData_15[[#This Row],[1]:[31]])</f>
        <v>0</v>
      </c>
    </row>
    <row r="224" spans="1:36">
      <c r="A224" s="1" t="s">
        <v>1767</v>
      </c>
      <c r="B224" s="1" t="s">
        <v>1883</v>
      </c>
      <c r="C224" s="1" t="s">
        <v>1884</v>
      </c>
      <c r="D224" s="11" t="s">
        <v>2046</v>
      </c>
      <c r="E224" s="10">
        <f>SUMIFS(IsQList,IsIList,Table_ExternalData_15[[#This Row],[item_key]],IsITypeList,Table_ExternalData_15[[#This Row],[IType]],IsDList,Table_ExternalData_15[[#Headers],[1]])</f>
        <v>1</v>
      </c>
      <c r="F224" s="10">
        <f>SUMIFS(IsQList,IsIList,Table_ExternalData_15[[#This Row],[item_key]],IsITypeList,Table_ExternalData_15[[#This Row],[IType]],IsDList,Table_ExternalData_15[[#Headers],[2]])</f>
        <v>0</v>
      </c>
      <c r="G224" s="10">
        <f>SUMIFS(IsQList,IsIList,Table_ExternalData_15[[#This Row],[item_key]],IsITypeList,Table_ExternalData_15[[#This Row],[IType]],IsDList,Table_ExternalData_15[[#Headers],[3]])</f>
        <v>0</v>
      </c>
      <c r="H224" s="10">
        <f>SUMIFS(IsQList,IsIList,Table_ExternalData_15[[#This Row],[item_key]],IsITypeList,Table_ExternalData_15[[#This Row],[IType]],IsDList,Table_ExternalData_15[[#Headers],[4]])</f>
        <v>70</v>
      </c>
      <c r="I224" s="10">
        <f>SUMIFS(IsQList,IsIList,Table_ExternalData_15[[#This Row],[item_key]],IsITypeList,Table_ExternalData_15[[#This Row],[IType]],IsDList,Table_ExternalData_15[[#Headers],[5]])</f>
        <v>0</v>
      </c>
      <c r="J224" s="10">
        <f>SUMIFS(IsQList,IsIList,Table_ExternalData_15[[#This Row],[item_key]],IsITypeList,Table_ExternalData_15[[#This Row],[IType]],IsDList,Table_ExternalData_15[[#Headers],[6]])</f>
        <v>23</v>
      </c>
      <c r="K224" s="10">
        <f>SUMIFS(IsQList,IsIList,Table_ExternalData_15[[#This Row],[item_key]],IsITypeList,Table_ExternalData_15[[#This Row],[IType]],IsDList,Table_ExternalData_15[[#Headers],[7]])</f>
        <v>0</v>
      </c>
      <c r="L224" s="10">
        <f>SUMIFS(IsQList,IsIList,Table_ExternalData_15[[#This Row],[item_key]],IsITypeList,Table_ExternalData_15[[#This Row],[IType]],IsDList,Table_ExternalData_15[[#Headers],[8]])</f>
        <v>0</v>
      </c>
      <c r="M224" s="10">
        <f>SUMIFS(IsQList,IsIList,Table_ExternalData_15[[#This Row],[item_key]],IsITypeList,Table_ExternalData_15[[#This Row],[IType]],IsDList,Table_ExternalData_15[[#Headers],[9]])</f>
        <v>0</v>
      </c>
      <c r="N224" s="10">
        <f>SUMIFS(IsQList,IsIList,Table_ExternalData_15[[#This Row],[item_key]],IsITypeList,Table_ExternalData_15[[#This Row],[IType]],IsDList,Table_ExternalData_15[[#Headers],[10]])</f>
        <v>0</v>
      </c>
      <c r="O224" s="10">
        <f>SUMIFS(IsQList,IsIList,Table_ExternalData_15[[#This Row],[item_key]],IsITypeList,Table_ExternalData_15[[#This Row],[IType]],IsDList,Table_ExternalData_15[[#Headers],[11]])</f>
        <v>0</v>
      </c>
      <c r="P224" s="10">
        <f>SUMIFS(IsQList,IsIList,Table_ExternalData_15[[#This Row],[item_key]],IsITypeList,Table_ExternalData_15[[#This Row],[IType]],IsDList,Table_ExternalData_15[[#Headers],[12]])</f>
        <v>0</v>
      </c>
      <c r="Q224" s="10">
        <f>SUMIFS(IsQList,IsIList,Table_ExternalData_15[[#This Row],[item_key]],IsITypeList,Table_ExternalData_15[[#This Row],[IType]],IsDList,Table_ExternalData_15[[#Headers],[13]])</f>
        <v>0</v>
      </c>
      <c r="R224" s="10">
        <f>SUMIFS(IsQList,IsIList,Table_ExternalData_15[[#This Row],[item_key]],IsITypeList,Table_ExternalData_15[[#This Row],[IType]],IsDList,Table_ExternalData_15[[#Headers],[14]])</f>
        <v>0</v>
      </c>
      <c r="S224" s="10">
        <f>SUMIFS(IsQList,IsIList,Table_ExternalData_15[[#This Row],[item_key]],IsITypeList,Table_ExternalData_15[[#This Row],[IType]],IsDList,Table_ExternalData_15[[#Headers],[15]])</f>
        <v>0</v>
      </c>
      <c r="T224" s="10">
        <f>SUMIFS(IsQList,IsIList,Table_ExternalData_15[[#This Row],[item_key]],IsITypeList,Table_ExternalData_15[[#This Row],[IType]],IsDList,Table_ExternalData_15[[#Headers],[16]])</f>
        <v>0</v>
      </c>
      <c r="U224" s="10">
        <f>SUMIFS(IsQList,IsIList,Table_ExternalData_15[[#This Row],[item_key]],IsITypeList,Table_ExternalData_15[[#This Row],[IType]],IsDList,Table_ExternalData_15[[#Headers],[17]])</f>
        <v>0</v>
      </c>
      <c r="V224" s="10">
        <f>SUMIFS(IsQList,IsIList,Table_ExternalData_15[[#This Row],[item_key]],IsITypeList,Table_ExternalData_15[[#This Row],[IType]],IsDList,Table_ExternalData_15[[#Headers],[18]])</f>
        <v>0</v>
      </c>
      <c r="W224" s="10">
        <f>SUMIFS(IsQList,IsIList,Table_ExternalData_15[[#This Row],[item_key]],IsITypeList,Table_ExternalData_15[[#This Row],[IType]],IsDList,Table_ExternalData_15[[#Headers],[19]])</f>
        <v>0</v>
      </c>
      <c r="X224" s="10">
        <f>SUMIFS(IsQList,IsIList,Table_ExternalData_15[[#This Row],[item_key]],IsITypeList,Table_ExternalData_15[[#This Row],[IType]],IsDList,Table_ExternalData_15[[#Headers],[20]])</f>
        <v>0</v>
      </c>
      <c r="Y224" s="10">
        <f>SUMIFS(IsQList,IsIList,Table_ExternalData_15[[#This Row],[item_key]],IsITypeList,Table_ExternalData_15[[#This Row],[IType]],IsDList,Table_ExternalData_15[[#Headers],[21]])</f>
        <v>0</v>
      </c>
      <c r="Z224" s="10">
        <f>SUMIFS(IsQList,IsIList,Table_ExternalData_15[[#This Row],[item_key]],IsITypeList,Table_ExternalData_15[[#This Row],[IType]],IsDList,Table_ExternalData_15[[#Headers],[22]])</f>
        <v>0</v>
      </c>
      <c r="AA224" s="10">
        <f>SUMIFS(IsQList,IsIList,Table_ExternalData_15[[#This Row],[item_key]],IsITypeList,Table_ExternalData_15[[#This Row],[IType]],IsDList,Table_ExternalData_15[[#Headers],[23]])</f>
        <v>0</v>
      </c>
      <c r="AB224" s="10">
        <f>SUMIFS(IsQList,IsIList,Table_ExternalData_15[[#This Row],[item_key]],IsITypeList,Table_ExternalData_15[[#This Row],[IType]],IsDList,Table_ExternalData_15[[#Headers],[24]])</f>
        <v>0</v>
      </c>
      <c r="AC224" s="10">
        <f>SUMIFS(IsQList,IsIList,Table_ExternalData_15[[#This Row],[item_key]],IsITypeList,Table_ExternalData_15[[#This Row],[IType]],IsDList,Table_ExternalData_15[[#Headers],[25]])</f>
        <v>0</v>
      </c>
      <c r="AD224" s="10">
        <f>SUMIFS(IsQList,IsIList,Table_ExternalData_15[[#This Row],[item_key]],IsITypeList,Table_ExternalData_15[[#This Row],[IType]],IsDList,Table_ExternalData_15[[#Headers],[26]])</f>
        <v>0</v>
      </c>
      <c r="AE224" s="10">
        <f>SUMIFS(IsQList,IsIList,Table_ExternalData_15[[#This Row],[item_key]],IsITypeList,Table_ExternalData_15[[#This Row],[IType]],IsDList,Table_ExternalData_15[[#Headers],[27]])</f>
        <v>0</v>
      </c>
      <c r="AF224" s="10">
        <f>SUMIFS(IsQList,IsIList,Table_ExternalData_15[[#This Row],[item_key]],IsITypeList,Table_ExternalData_15[[#This Row],[IType]],IsDList,Table_ExternalData_15[[#Headers],[28]])</f>
        <v>1</v>
      </c>
      <c r="AG224" s="10">
        <f>SUMIFS(IsQList,IsIList,Table_ExternalData_15[[#This Row],[item_key]],IsITypeList,Table_ExternalData_15[[#This Row],[IType]],IsDList,Table_ExternalData_15[[#Headers],[29]])</f>
        <v>76</v>
      </c>
      <c r="AH224" s="10">
        <f>SUMIFS(IsQList,IsIList,Table_ExternalData_15[[#This Row],[item_key]],IsITypeList,Table_ExternalData_15[[#This Row],[IType]],IsDList,Table_ExternalData_15[[#Headers],[30]])</f>
        <v>0</v>
      </c>
      <c r="AI224" s="10">
        <f>SUMIFS(IsQList,IsIList,Table_ExternalData_15[[#This Row],[item_key]],IsITypeList,Table_ExternalData_15[[#This Row],[IType]],IsDList,Table_ExternalData_15[[#Headers],[31]])</f>
        <v>10</v>
      </c>
      <c r="AJ224" s="10">
        <f>SUM(Table_ExternalData_15[[#This Row],[1]:[31]])</f>
        <v>181</v>
      </c>
    </row>
    <row r="225" spans="1:36">
      <c r="A225" s="1" t="s">
        <v>1767</v>
      </c>
      <c r="B225" s="1" t="s">
        <v>1883</v>
      </c>
      <c r="C225" s="1" t="s">
        <v>1884</v>
      </c>
      <c r="D225" s="11" t="s">
        <v>2363</v>
      </c>
      <c r="E225" s="10">
        <f>SUMIFS(IsQList,IsIList,Table_ExternalData_15[[#This Row],[item_key]],IsITypeList,Table_ExternalData_15[[#This Row],[IType]],IsDList,Table_ExternalData_15[[#Headers],[1]])</f>
        <v>0</v>
      </c>
      <c r="F225" s="10">
        <f>SUMIFS(IsQList,IsIList,Table_ExternalData_15[[#This Row],[item_key]],IsITypeList,Table_ExternalData_15[[#This Row],[IType]],IsDList,Table_ExternalData_15[[#Headers],[2]])</f>
        <v>0</v>
      </c>
      <c r="G225" s="10">
        <f>SUMIFS(IsQList,IsIList,Table_ExternalData_15[[#This Row],[item_key]],IsITypeList,Table_ExternalData_15[[#This Row],[IType]],IsDList,Table_ExternalData_15[[#Headers],[3]])</f>
        <v>0</v>
      </c>
      <c r="H225" s="10">
        <f>SUMIFS(IsQList,IsIList,Table_ExternalData_15[[#This Row],[item_key]],IsITypeList,Table_ExternalData_15[[#This Row],[IType]],IsDList,Table_ExternalData_15[[#Headers],[4]])</f>
        <v>0</v>
      </c>
      <c r="I225" s="10">
        <f>SUMIFS(IsQList,IsIList,Table_ExternalData_15[[#This Row],[item_key]],IsITypeList,Table_ExternalData_15[[#This Row],[IType]],IsDList,Table_ExternalData_15[[#Headers],[5]])</f>
        <v>0</v>
      </c>
      <c r="J225" s="10">
        <f>SUMIFS(IsQList,IsIList,Table_ExternalData_15[[#This Row],[item_key]],IsITypeList,Table_ExternalData_15[[#This Row],[IType]],IsDList,Table_ExternalData_15[[#Headers],[6]])</f>
        <v>0</v>
      </c>
      <c r="K225" s="10">
        <f>SUMIFS(IsQList,IsIList,Table_ExternalData_15[[#This Row],[item_key]],IsITypeList,Table_ExternalData_15[[#This Row],[IType]],IsDList,Table_ExternalData_15[[#Headers],[7]])</f>
        <v>0</v>
      </c>
      <c r="L225" s="10">
        <f>SUMIFS(IsQList,IsIList,Table_ExternalData_15[[#This Row],[item_key]],IsITypeList,Table_ExternalData_15[[#This Row],[IType]],IsDList,Table_ExternalData_15[[#Headers],[8]])</f>
        <v>0</v>
      </c>
      <c r="M225" s="10">
        <f>SUMIFS(IsQList,IsIList,Table_ExternalData_15[[#This Row],[item_key]],IsITypeList,Table_ExternalData_15[[#This Row],[IType]],IsDList,Table_ExternalData_15[[#Headers],[9]])</f>
        <v>0</v>
      </c>
      <c r="N225" s="10">
        <f>SUMIFS(IsQList,IsIList,Table_ExternalData_15[[#This Row],[item_key]],IsITypeList,Table_ExternalData_15[[#This Row],[IType]],IsDList,Table_ExternalData_15[[#Headers],[10]])</f>
        <v>0</v>
      </c>
      <c r="O225" s="10">
        <f>SUMIFS(IsQList,IsIList,Table_ExternalData_15[[#This Row],[item_key]],IsITypeList,Table_ExternalData_15[[#This Row],[IType]],IsDList,Table_ExternalData_15[[#Headers],[11]])</f>
        <v>0</v>
      </c>
      <c r="P225" s="10">
        <f>SUMIFS(IsQList,IsIList,Table_ExternalData_15[[#This Row],[item_key]],IsITypeList,Table_ExternalData_15[[#This Row],[IType]],IsDList,Table_ExternalData_15[[#Headers],[12]])</f>
        <v>0</v>
      </c>
      <c r="Q225" s="10">
        <f>SUMIFS(IsQList,IsIList,Table_ExternalData_15[[#This Row],[item_key]],IsITypeList,Table_ExternalData_15[[#This Row],[IType]],IsDList,Table_ExternalData_15[[#Headers],[13]])</f>
        <v>0</v>
      </c>
      <c r="R225" s="10">
        <f>SUMIFS(IsQList,IsIList,Table_ExternalData_15[[#This Row],[item_key]],IsITypeList,Table_ExternalData_15[[#This Row],[IType]],IsDList,Table_ExternalData_15[[#Headers],[14]])</f>
        <v>0</v>
      </c>
      <c r="S225" s="10">
        <f>SUMIFS(IsQList,IsIList,Table_ExternalData_15[[#This Row],[item_key]],IsITypeList,Table_ExternalData_15[[#This Row],[IType]],IsDList,Table_ExternalData_15[[#Headers],[15]])</f>
        <v>0</v>
      </c>
      <c r="T225" s="10">
        <f>SUMIFS(IsQList,IsIList,Table_ExternalData_15[[#This Row],[item_key]],IsITypeList,Table_ExternalData_15[[#This Row],[IType]],IsDList,Table_ExternalData_15[[#Headers],[16]])</f>
        <v>0</v>
      </c>
      <c r="U225" s="10">
        <f>SUMIFS(IsQList,IsIList,Table_ExternalData_15[[#This Row],[item_key]],IsITypeList,Table_ExternalData_15[[#This Row],[IType]],IsDList,Table_ExternalData_15[[#Headers],[17]])</f>
        <v>0</v>
      </c>
      <c r="V225" s="10">
        <f>SUMIFS(IsQList,IsIList,Table_ExternalData_15[[#This Row],[item_key]],IsITypeList,Table_ExternalData_15[[#This Row],[IType]],IsDList,Table_ExternalData_15[[#Headers],[18]])</f>
        <v>0</v>
      </c>
      <c r="W225" s="10">
        <f>SUMIFS(IsQList,IsIList,Table_ExternalData_15[[#This Row],[item_key]],IsITypeList,Table_ExternalData_15[[#This Row],[IType]],IsDList,Table_ExternalData_15[[#Headers],[19]])</f>
        <v>0</v>
      </c>
      <c r="X225" s="10">
        <f>SUMIFS(IsQList,IsIList,Table_ExternalData_15[[#This Row],[item_key]],IsITypeList,Table_ExternalData_15[[#This Row],[IType]],IsDList,Table_ExternalData_15[[#Headers],[20]])</f>
        <v>0</v>
      </c>
      <c r="Y225" s="10">
        <f>SUMIFS(IsQList,IsIList,Table_ExternalData_15[[#This Row],[item_key]],IsITypeList,Table_ExternalData_15[[#This Row],[IType]],IsDList,Table_ExternalData_15[[#Headers],[21]])</f>
        <v>0</v>
      </c>
      <c r="Z225" s="10">
        <f>SUMIFS(IsQList,IsIList,Table_ExternalData_15[[#This Row],[item_key]],IsITypeList,Table_ExternalData_15[[#This Row],[IType]],IsDList,Table_ExternalData_15[[#Headers],[22]])</f>
        <v>0</v>
      </c>
      <c r="AA225" s="10">
        <f>SUMIFS(IsQList,IsIList,Table_ExternalData_15[[#This Row],[item_key]],IsITypeList,Table_ExternalData_15[[#This Row],[IType]],IsDList,Table_ExternalData_15[[#Headers],[23]])</f>
        <v>0</v>
      </c>
      <c r="AB225" s="10">
        <f>SUMIFS(IsQList,IsIList,Table_ExternalData_15[[#This Row],[item_key]],IsITypeList,Table_ExternalData_15[[#This Row],[IType]],IsDList,Table_ExternalData_15[[#Headers],[24]])</f>
        <v>0</v>
      </c>
      <c r="AC225" s="10">
        <f>SUMIFS(IsQList,IsIList,Table_ExternalData_15[[#This Row],[item_key]],IsITypeList,Table_ExternalData_15[[#This Row],[IType]],IsDList,Table_ExternalData_15[[#Headers],[25]])</f>
        <v>0</v>
      </c>
      <c r="AD225" s="10">
        <f>SUMIFS(IsQList,IsIList,Table_ExternalData_15[[#This Row],[item_key]],IsITypeList,Table_ExternalData_15[[#This Row],[IType]],IsDList,Table_ExternalData_15[[#Headers],[26]])</f>
        <v>0</v>
      </c>
      <c r="AE225" s="10">
        <f>SUMIFS(IsQList,IsIList,Table_ExternalData_15[[#This Row],[item_key]],IsITypeList,Table_ExternalData_15[[#This Row],[IType]],IsDList,Table_ExternalData_15[[#Headers],[27]])</f>
        <v>0</v>
      </c>
      <c r="AF225" s="10">
        <f>SUMIFS(IsQList,IsIList,Table_ExternalData_15[[#This Row],[item_key]],IsITypeList,Table_ExternalData_15[[#This Row],[IType]],IsDList,Table_ExternalData_15[[#Headers],[28]])</f>
        <v>0</v>
      </c>
      <c r="AG225" s="10">
        <f>SUMIFS(IsQList,IsIList,Table_ExternalData_15[[#This Row],[item_key]],IsITypeList,Table_ExternalData_15[[#This Row],[IType]],IsDList,Table_ExternalData_15[[#Headers],[29]])</f>
        <v>0</v>
      </c>
      <c r="AH225" s="10">
        <f>SUMIFS(IsQList,IsIList,Table_ExternalData_15[[#This Row],[item_key]],IsITypeList,Table_ExternalData_15[[#This Row],[IType]],IsDList,Table_ExternalData_15[[#Headers],[30]])</f>
        <v>0</v>
      </c>
      <c r="AI225" s="10">
        <f>SUMIFS(IsQList,IsIList,Table_ExternalData_15[[#This Row],[item_key]],IsITypeList,Table_ExternalData_15[[#This Row],[IType]],IsDList,Table_ExternalData_15[[#Headers],[31]])</f>
        <v>0</v>
      </c>
      <c r="AJ225" s="10">
        <f>SUM(Table_ExternalData_15[[#This Row],[1]:[31]])</f>
        <v>0</v>
      </c>
    </row>
    <row r="226" spans="1:36">
      <c r="A226" s="1" t="s">
        <v>1768</v>
      </c>
      <c r="B226" s="1" t="s">
        <v>1885</v>
      </c>
      <c r="C226" s="1" t="s">
        <v>1886</v>
      </c>
      <c r="D226" s="11" t="s">
        <v>2046</v>
      </c>
      <c r="E226" s="10">
        <f>SUMIFS(IsQList,IsIList,Table_ExternalData_15[[#This Row],[item_key]],IsITypeList,Table_ExternalData_15[[#This Row],[IType]],IsDList,Table_ExternalData_15[[#Headers],[1]])</f>
        <v>1</v>
      </c>
      <c r="F226" s="10">
        <f>SUMIFS(IsQList,IsIList,Table_ExternalData_15[[#This Row],[item_key]],IsITypeList,Table_ExternalData_15[[#This Row],[IType]],IsDList,Table_ExternalData_15[[#Headers],[2]])</f>
        <v>0</v>
      </c>
      <c r="G226" s="10">
        <f>SUMIFS(IsQList,IsIList,Table_ExternalData_15[[#This Row],[item_key]],IsITypeList,Table_ExternalData_15[[#This Row],[IType]],IsDList,Table_ExternalData_15[[#Headers],[3]])</f>
        <v>0</v>
      </c>
      <c r="H226" s="10">
        <f>SUMIFS(IsQList,IsIList,Table_ExternalData_15[[#This Row],[item_key]],IsITypeList,Table_ExternalData_15[[#This Row],[IType]],IsDList,Table_ExternalData_15[[#Headers],[4]])</f>
        <v>70</v>
      </c>
      <c r="I226" s="10">
        <f>SUMIFS(IsQList,IsIList,Table_ExternalData_15[[#This Row],[item_key]],IsITypeList,Table_ExternalData_15[[#This Row],[IType]],IsDList,Table_ExternalData_15[[#Headers],[5]])</f>
        <v>0</v>
      </c>
      <c r="J226" s="10">
        <f>SUMIFS(IsQList,IsIList,Table_ExternalData_15[[#This Row],[item_key]],IsITypeList,Table_ExternalData_15[[#This Row],[IType]],IsDList,Table_ExternalData_15[[#Headers],[6]])</f>
        <v>23</v>
      </c>
      <c r="K226" s="10">
        <f>SUMIFS(IsQList,IsIList,Table_ExternalData_15[[#This Row],[item_key]],IsITypeList,Table_ExternalData_15[[#This Row],[IType]],IsDList,Table_ExternalData_15[[#Headers],[7]])</f>
        <v>0</v>
      </c>
      <c r="L226" s="10">
        <f>SUMIFS(IsQList,IsIList,Table_ExternalData_15[[#This Row],[item_key]],IsITypeList,Table_ExternalData_15[[#This Row],[IType]],IsDList,Table_ExternalData_15[[#Headers],[8]])</f>
        <v>0</v>
      </c>
      <c r="M226" s="10">
        <f>SUMIFS(IsQList,IsIList,Table_ExternalData_15[[#This Row],[item_key]],IsITypeList,Table_ExternalData_15[[#This Row],[IType]],IsDList,Table_ExternalData_15[[#Headers],[9]])</f>
        <v>0</v>
      </c>
      <c r="N226" s="10">
        <f>SUMIFS(IsQList,IsIList,Table_ExternalData_15[[#This Row],[item_key]],IsITypeList,Table_ExternalData_15[[#This Row],[IType]],IsDList,Table_ExternalData_15[[#Headers],[10]])</f>
        <v>0</v>
      </c>
      <c r="O226" s="10">
        <f>SUMIFS(IsQList,IsIList,Table_ExternalData_15[[#This Row],[item_key]],IsITypeList,Table_ExternalData_15[[#This Row],[IType]],IsDList,Table_ExternalData_15[[#Headers],[11]])</f>
        <v>0</v>
      </c>
      <c r="P226" s="10">
        <f>SUMIFS(IsQList,IsIList,Table_ExternalData_15[[#This Row],[item_key]],IsITypeList,Table_ExternalData_15[[#This Row],[IType]],IsDList,Table_ExternalData_15[[#Headers],[12]])</f>
        <v>0</v>
      </c>
      <c r="Q226" s="10">
        <f>SUMIFS(IsQList,IsIList,Table_ExternalData_15[[#This Row],[item_key]],IsITypeList,Table_ExternalData_15[[#This Row],[IType]],IsDList,Table_ExternalData_15[[#Headers],[13]])</f>
        <v>0</v>
      </c>
      <c r="R226" s="10">
        <f>SUMIFS(IsQList,IsIList,Table_ExternalData_15[[#This Row],[item_key]],IsITypeList,Table_ExternalData_15[[#This Row],[IType]],IsDList,Table_ExternalData_15[[#Headers],[14]])</f>
        <v>0</v>
      </c>
      <c r="S226" s="10">
        <f>SUMIFS(IsQList,IsIList,Table_ExternalData_15[[#This Row],[item_key]],IsITypeList,Table_ExternalData_15[[#This Row],[IType]],IsDList,Table_ExternalData_15[[#Headers],[15]])</f>
        <v>0</v>
      </c>
      <c r="T226" s="10">
        <f>SUMIFS(IsQList,IsIList,Table_ExternalData_15[[#This Row],[item_key]],IsITypeList,Table_ExternalData_15[[#This Row],[IType]],IsDList,Table_ExternalData_15[[#Headers],[16]])</f>
        <v>0</v>
      </c>
      <c r="U226" s="10">
        <f>SUMIFS(IsQList,IsIList,Table_ExternalData_15[[#This Row],[item_key]],IsITypeList,Table_ExternalData_15[[#This Row],[IType]],IsDList,Table_ExternalData_15[[#Headers],[17]])</f>
        <v>0</v>
      </c>
      <c r="V226" s="10">
        <f>SUMIFS(IsQList,IsIList,Table_ExternalData_15[[#This Row],[item_key]],IsITypeList,Table_ExternalData_15[[#This Row],[IType]],IsDList,Table_ExternalData_15[[#Headers],[18]])</f>
        <v>0</v>
      </c>
      <c r="W226" s="10">
        <f>SUMIFS(IsQList,IsIList,Table_ExternalData_15[[#This Row],[item_key]],IsITypeList,Table_ExternalData_15[[#This Row],[IType]],IsDList,Table_ExternalData_15[[#Headers],[19]])</f>
        <v>0</v>
      </c>
      <c r="X226" s="10">
        <f>SUMIFS(IsQList,IsIList,Table_ExternalData_15[[#This Row],[item_key]],IsITypeList,Table_ExternalData_15[[#This Row],[IType]],IsDList,Table_ExternalData_15[[#Headers],[20]])</f>
        <v>0</v>
      </c>
      <c r="Y226" s="10">
        <f>SUMIFS(IsQList,IsIList,Table_ExternalData_15[[#This Row],[item_key]],IsITypeList,Table_ExternalData_15[[#This Row],[IType]],IsDList,Table_ExternalData_15[[#Headers],[21]])</f>
        <v>0</v>
      </c>
      <c r="Z226" s="10">
        <f>SUMIFS(IsQList,IsIList,Table_ExternalData_15[[#This Row],[item_key]],IsITypeList,Table_ExternalData_15[[#This Row],[IType]],IsDList,Table_ExternalData_15[[#Headers],[22]])</f>
        <v>0</v>
      </c>
      <c r="AA226" s="10">
        <f>SUMIFS(IsQList,IsIList,Table_ExternalData_15[[#This Row],[item_key]],IsITypeList,Table_ExternalData_15[[#This Row],[IType]],IsDList,Table_ExternalData_15[[#Headers],[23]])</f>
        <v>0</v>
      </c>
      <c r="AB226" s="10">
        <f>SUMIFS(IsQList,IsIList,Table_ExternalData_15[[#This Row],[item_key]],IsITypeList,Table_ExternalData_15[[#This Row],[IType]],IsDList,Table_ExternalData_15[[#Headers],[24]])</f>
        <v>0</v>
      </c>
      <c r="AC226" s="10">
        <f>SUMIFS(IsQList,IsIList,Table_ExternalData_15[[#This Row],[item_key]],IsITypeList,Table_ExternalData_15[[#This Row],[IType]],IsDList,Table_ExternalData_15[[#Headers],[25]])</f>
        <v>0</v>
      </c>
      <c r="AD226" s="10">
        <f>SUMIFS(IsQList,IsIList,Table_ExternalData_15[[#This Row],[item_key]],IsITypeList,Table_ExternalData_15[[#This Row],[IType]],IsDList,Table_ExternalData_15[[#Headers],[26]])</f>
        <v>0</v>
      </c>
      <c r="AE226" s="10">
        <f>SUMIFS(IsQList,IsIList,Table_ExternalData_15[[#This Row],[item_key]],IsITypeList,Table_ExternalData_15[[#This Row],[IType]],IsDList,Table_ExternalData_15[[#Headers],[27]])</f>
        <v>0</v>
      </c>
      <c r="AF226" s="10">
        <f>SUMIFS(IsQList,IsIList,Table_ExternalData_15[[#This Row],[item_key]],IsITypeList,Table_ExternalData_15[[#This Row],[IType]],IsDList,Table_ExternalData_15[[#Headers],[28]])</f>
        <v>1</v>
      </c>
      <c r="AG226" s="10">
        <f>SUMIFS(IsQList,IsIList,Table_ExternalData_15[[#This Row],[item_key]],IsITypeList,Table_ExternalData_15[[#This Row],[IType]],IsDList,Table_ExternalData_15[[#Headers],[29]])</f>
        <v>76</v>
      </c>
      <c r="AH226" s="10">
        <f>SUMIFS(IsQList,IsIList,Table_ExternalData_15[[#This Row],[item_key]],IsITypeList,Table_ExternalData_15[[#This Row],[IType]],IsDList,Table_ExternalData_15[[#Headers],[30]])</f>
        <v>0</v>
      </c>
      <c r="AI226" s="10">
        <f>SUMIFS(IsQList,IsIList,Table_ExternalData_15[[#This Row],[item_key]],IsITypeList,Table_ExternalData_15[[#This Row],[IType]],IsDList,Table_ExternalData_15[[#Headers],[31]])</f>
        <v>10</v>
      </c>
      <c r="AJ226" s="10">
        <f>SUM(Table_ExternalData_15[[#This Row],[1]:[31]])</f>
        <v>181</v>
      </c>
    </row>
    <row r="227" spans="1:36">
      <c r="A227" s="1" t="s">
        <v>1768</v>
      </c>
      <c r="B227" s="1" t="s">
        <v>1885</v>
      </c>
      <c r="C227" s="1" t="s">
        <v>1886</v>
      </c>
      <c r="D227" s="11" t="s">
        <v>2017</v>
      </c>
      <c r="E227" s="10">
        <f>SUMIFS(IsQList,IsIList,Table_ExternalData_15[[#This Row],[item_key]],IsITypeList,Table_ExternalData_15[[#This Row],[IType]],IsDList,Table_ExternalData_15[[#Headers],[1]])</f>
        <v>0</v>
      </c>
      <c r="F227" s="10">
        <f>SUMIFS(IsQList,IsIList,Table_ExternalData_15[[#This Row],[item_key]],IsITypeList,Table_ExternalData_15[[#This Row],[IType]],IsDList,Table_ExternalData_15[[#Headers],[2]])</f>
        <v>0</v>
      </c>
      <c r="G227" s="10">
        <f>SUMIFS(IsQList,IsIList,Table_ExternalData_15[[#This Row],[item_key]],IsITypeList,Table_ExternalData_15[[#This Row],[IType]],IsDList,Table_ExternalData_15[[#Headers],[3]])</f>
        <v>0</v>
      </c>
      <c r="H227" s="10">
        <f>SUMIFS(IsQList,IsIList,Table_ExternalData_15[[#This Row],[item_key]],IsITypeList,Table_ExternalData_15[[#This Row],[IType]],IsDList,Table_ExternalData_15[[#Headers],[4]])</f>
        <v>0</v>
      </c>
      <c r="I227" s="10">
        <f>SUMIFS(IsQList,IsIList,Table_ExternalData_15[[#This Row],[item_key]],IsITypeList,Table_ExternalData_15[[#This Row],[IType]],IsDList,Table_ExternalData_15[[#Headers],[5]])</f>
        <v>0</v>
      </c>
      <c r="J227" s="10">
        <f>SUMIFS(IsQList,IsIList,Table_ExternalData_15[[#This Row],[item_key]],IsITypeList,Table_ExternalData_15[[#This Row],[IType]],IsDList,Table_ExternalData_15[[#Headers],[6]])</f>
        <v>0</v>
      </c>
      <c r="K227" s="10">
        <f>SUMIFS(IsQList,IsIList,Table_ExternalData_15[[#This Row],[item_key]],IsITypeList,Table_ExternalData_15[[#This Row],[IType]],IsDList,Table_ExternalData_15[[#Headers],[7]])</f>
        <v>0</v>
      </c>
      <c r="L227" s="10">
        <f>SUMIFS(IsQList,IsIList,Table_ExternalData_15[[#This Row],[item_key]],IsITypeList,Table_ExternalData_15[[#This Row],[IType]],IsDList,Table_ExternalData_15[[#Headers],[8]])</f>
        <v>0</v>
      </c>
      <c r="M227" s="10">
        <f>SUMIFS(IsQList,IsIList,Table_ExternalData_15[[#This Row],[item_key]],IsITypeList,Table_ExternalData_15[[#This Row],[IType]],IsDList,Table_ExternalData_15[[#Headers],[9]])</f>
        <v>0</v>
      </c>
      <c r="N227" s="10">
        <f>SUMIFS(IsQList,IsIList,Table_ExternalData_15[[#This Row],[item_key]],IsITypeList,Table_ExternalData_15[[#This Row],[IType]],IsDList,Table_ExternalData_15[[#Headers],[10]])</f>
        <v>0</v>
      </c>
      <c r="O227" s="10">
        <f>SUMIFS(IsQList,IsIList,Table_ExternalData_15[[#This Row],[item_key]],IsITypeList,Table_ExternalData_15[[#This Row],[IType]],IsDList,Table_ExternalData_15[[#Headers],[11]])</f>
        <v>0</v>
      </c>
      <c r="P227" s="10">
        <f>SUMIFS(IsQList,IsIList,Table_ExternalData_15[[#This Row],[item_key]],IsITypeList,Table_ExternalData_15[[#This Row],[IType]],IsDList,Table_ExternalData_15[[#Headers],[12]])</f>
        <v>0</v>
      </c>
      <c r="Q227" s="10">
        <f>SUMIFS(IsQList,IsIList,Table_ExternalData_15[[#This Row],[item_key]],IsITypeList,Table_ExternalData_15[[#This Row],[IType]],IsDList,Table_ExternalData_15[[#Headers],[13]])</f>
        <v>0</v>
      </c>
      <c r="R227" s="10">
        <f>SUMIFS(IsQList,IsIList,Table_ExternalData_15[[#This Row],[item_key]],IsITypeList,Table_ExternalData_15[[#This Row],[IType]],IsDList,Table_ExternalData_15[[#Headers],[14]])</f>
        <v>0</v>
      </c>
      <c r="S227" s="10">
        <f>SUMIFS(IsQList,IsIList,Table_ExternalData_15[[#This Row],[item_key]],IsITypeList,Table_ExternalData_15[[#This Row],[IType]],IsDList,Table_ExternalData_15[[#Headers],[15]])</f>
        <v>0</v>
      </c>
      <c r="T227" s="10">
        <f>SUMIFS(IsQList,IsIList,Table_ExternalData_15[[#This Row],[item_key]],IsITypeList,Table_ExternalData_15[[#This Row],[IType]],IsDList,Table_ExternalData_15[[#Headers],[16]])</f>
        <v>0</v>
      </c>
      <c r="U227" s="10">
        <f>SUMIFS(IsQList,IsIList,Table_ExternalData_15[[#This Row],[item_key]],IsITypeList,Table_ExternalData_15[[#This Row],[IType]],IsDList,Table_ExternalData_15[[#Headers],[17]])</f>
        <v>0</v>
      </c>
      <c r="V227" s="10">
        <f>SUMIFS(IsQList,IsIList,Table_ExternalData_15[[#This Row],[item_key]],IsITypeList,Table_ExternalData_15[[#This Row],[IType]],IsDList,Table_ExternalData_15[[#Headers],[18]])</f>
        <v>0</v>
      </c>
      <c r="W227" s="10">
        <f>SUMIFS(IsQList,IsIList,Table_ExternalData_15[[#This Row],[item_key]],IsITypeList,Table_ExternalData_15[[#This Row],[IType]],IsDList,Table_ExternalData_15[[#Headers],[19]])</f>
        <v>0</v>
      </c>
      <c r="X227" s="10">
        <f>SUMIFS(IsQList,IsIList,Table_ExternalData_15[[#This Row],[item_key]],IsITypeList,Table_ExternalData_15[[#This Row],[IType]],IsDList,Table_ExternalData_15[[#Headers],[20]])</f>
        <v>0</v>
      </c>
      <c r="Y227" s="10">
        <f>SUMIFS(IsQList,IsIList,Table_ExternalData_15[[#This Row],[item_key]],IsITypeList,Table_ExternalData_15[[#This Row],[IType]],IsDList,Table_ExternalData_15[[#Headers],[21]])</f>
        <v>0</v>
      </c>
      <c r="Z227" s="10">
        <f>SUMIFS(IsQList,IsIList,Table_ExternalData_15[[#This Row],[item_key]],IsITypeList,Table_ExternalData_15[[#This Row],[IType]],IsDList,Table_ExternalData_15[[#Headers],[22]])</f>
        <v>0</v>
      </c>
      <c r="AA227" s="10">
        <f>SUMIFS(IsQList,IsIList,Table_ExternalData_15[[#This Row],[item_key]],IsITypeList,Table_ExternalData_15[[#This Row],[IType]],IsDList,Table_ExternalData_15[[#Headers],[23]])</f>
        <v>0</v>
      </c>
      <c r="AB227" s="10">
        <f>SUMIFS(IsQList,IsIList,Table_ExternalData_15[[#This Row],[item_key]],IsITypeList,Table_ExternalData_15[[#This Row],[IType]],IsDList,Table_ExternalData_15[[#Headers],[24]])</f>
        <v>0</v>
      </c>
      <c r="AC227" s="10">
        <f>SUMIFS(IsQList,IsIList,Table_ExternalData_15[[#This Row],[item_key]],IsITypeList,Table_ExternalData_15[[#This Row],[IType]],IsDList,Table_ExternalData_15[[#Headers],[25]])</f>
        <v>0</v>
      </c>
      <c r="AD227" s="10">
        <f>SUMIFS(IsQList,IsIList,Table_ExternalData_15[[#This Row],[item_key]],IsITypeList,Table_ExternalData_15[[#This Row],[IType]],IsDList,Table_ExternalData_15[[#Headers],[26]])</f>
        <v>0</v>
      </c>
      <c r="AE227" s="10">
        <f>SUMIFS(IsQList,IsIList,Table_ExternalData_15[[#This Row],[item_key]],IsITypeList,Table_ExternalData_15[[#This Row],[IType]],IsDList,Table_ExternalData_15[[#Headers],[27]])</f>
        <v>0</v>
      </c>
      <c r="AF227" s="10">
        <f>SUMIFS(IsQList,IsIList,Table_ExternalData_15[[#This Row],[item_key]],IsITypeList,Table_ExternalData_15[[#This Row],[IType]],IsDList,Table_ExternalData_15[[#Headers],[28]])</f>
        <v>0</v>
      </c>
      <c r="AG227" s="10">
        <f>SUMIFS(IsQList,IsIList,Table_ExternalData_15[[#This Row],[item_key]],IsITypeList,Table_ExternalData_15[[#This Row],[IType]],IsDList,Table_ExternalData_15[[#Headers],[29]])</f>
        <v>0</v>
      </c>
      <c r="AH227" s="10">
        <f>SUMIFS(IsQList,IsIList,Table_ExternalData_15[[#This Row],[item_key]],IsITypeList,Table_ExternalData_15[[#This Row],[IType]],IsDList,Table_ExternalData_15[[#Headers],[30]])</f>
        <v>0</v>
      </c>
      <c r="AI227" s="10">
        <f>SUMIFS(IsQList,IsIList,Table_ExternalData_15[[#This Row],[item_key]],IsITypeList,Table_ExternalData_15[[#This Row],[IType]],IsDList,Table_ExternalData_15[[#Headers],[31]])</f>
        <v>0</v>
      </c>
      <c r="AJ227" s="10">
        <f>SUM(Table_ExternalData_15[[#This Row],[1]:[31]])</f>
        <v>0</v>
      </c>
    </row>
    <row r="228" spans="1:36">
      <c r="A228" s="1" t="s">
        <v>2006</v>
      </c>
      <c r="B228" s="1" t="s">
        <v>2530</v>
      </c>
      <c r="C228" s="1" t="s">
        <v>2531</v>
      </c>
      <c r="D228" s="11" t="s">
        <v>2004</v>
      </c>
      <c r="E228" s="10">
        <f>SUMIFS(IsQList,IsIList,Table_ExternalData_15[[#This Row],[item_key]],IsITypeList,Table_ExternalData_15[[#This Row],[IType]],IsDList,Table_ExternalData_15[[#Headers],[1]])</f>
        <v>0</v>
      </c>
      <c r="F228" s="10">
        <f>SUMIFS(IsQList,IsIList,Table_ExternalData_15[[#This Row],[item_key]],IsITypeList,Table_ExternalData_15[[#This Row],[IType]],IsDList,Table_ExternalData_15[[#Headers],[2]])</f>
        <v>0</v>
      </c>
      <c r="G228" s="10">
        <f>SUMIFS(IsQList,IsIList,Table_ExternalData_15[[#This Row],[item_key]],IsITypeList,Table_ExternalData_15[[#This Row],[IType]],IsDList,Table_ExternalData_15[[#Headers],[3]])</f>
        <v>0</v>
      </c>
      <c r="H228" s="10">
        <f>SUMIFS(IsQList,IsIList,Table_ExternalData_15[[#This Row],[item_key]],IsITypeList,Table_ExternalData_15[[#This Row],[IType]],IsDList,Table_ExternalData_15[[#Headers],[4]])</f>
        <v>0</v>
      </c>
      <c r="I228" s="10">
        <f>SUMIFS(IsQList,IsIList,Table_ExternalData_15[[#This Row],[item_key]],IsITypeList,Table_ExternalData_15[[#This Row],[IType]],IsDList,Table_ExternalData_15[[#Headers],[5]])</f>
        <v>0</v>
      </c>
      <c r="J228" s="10">
        <f>SUMIFS(IsQList,IsIList,Table_ExternalData_15[[#This Row],[item_key]],IsITypeList,Table_ExternalData_15[[#This Row],[IType]],IsDList,Table_ExternalData_15[[#Headers],[6]])</f>
        <v>0</v>
      </c>
      <c r="K228" s="10">
        <f>SUMIFS(IsQList,IsIList,Table_ExternalData_15[[#This Row],[item_key]],IsITypeList,Table_ExternalData_15[[#This Row],[IType]],IsDList,Table_ExternalData_15[[#Headers],[7]])</f>
        <v>0</v>
      </c>
      <c r="L228" s="10">
        <f>SUMIFS(IsQList,IsIList,Table_ExternalData_15[[#This Row],[item_key]],IsITypeList,Table_ExternalData_15[[#This Row],[IType]],IsDList,Table_ExternalData_15[[#Headers],[8]])</f>
        <v>0</v>
      </c>
      <c r="M228" s="10">
        <f>SUMIFS(IsQList,IsIList,Table_ExternalData_15[[#This Row],[item_key]],IsITypeList,Table_ExternalData_15[[#This Row],[IType]],IsDList,Table_ExternalData_15[[#Headers],[9]])</f>
        <v>0</v>
      </c>
      <c r="N228" s="10">
        <f>SUMIFS(IsQList,IsIList,Table_ExternalData_15[[#This Row],[item_key]],IsITypeList,Table_ExternalData_15[[#This Row],[IType]],IsDList,Table_ExternalData_15[[#Headers],[10]])</f>
        <v>0</v>
      </c>
      <c r="O228" s="10">
        <f>SUMIFS(IsQList,IsIList,Table_ExternalData_15[[#This Row],[item_key]],IsITypeList,Table_ExternalData_15[[#This Row],[IType]],IsDList,Table_ExternalData_15[[#Headers],[11]])</f>
        <v>0</v>
      </c>
      <c r="P228" s="10">
        <f>SUMIFS(IsQList,IsIList,Table_ExternalData_15[[#This Row],[item_key]],IsITypeList,Table_ExternalData_15[[#This Row],[IType]],IsDList,Table_ExternalData_15[[#Headers],[12]])</f>
        <v>0</v>
      </c>
      <c r="Q228" s="10">
        <f>SUMIFS(IsQList,IsIList,Table_ExternalData_15[[#This Row],[item_key]],IsITypeList,Table_ExternalData_15[[#This Row],[IType]],IsDList,Table_ExternalData_15[[#Headers],[13]])</f>
        <v>0</v>
      </c>
      <c r="R228" s="10">
        <f>SUMIFS(IsQList,IsIList,Table_ExternalData_15[[#This Row],[item_key]],IsITypeList,Table_ExternalData_15[[#This Row],[IType]],IsDList,Table_ExternalData_15[[#Headers],[14]])</f>
        <v>0</v>
      </c>
      <c r="S228" s="10">
        <f>SUMIFS(IsQList,IsIList,Table_ExternalData_15[[#This Row],[item_key]],IsITypeList,Table_ExternalData_15[[#This Row],[IType]],IsDList,Table_ExternalData_15[[#Headers],[15]])</f>
        <v>0</v>
      </c>
      <c r="T228" s="10">
        <f>SUMIFS(IsQList,IsIList,Table_ExternalData_15[[#This Row],[item_key]],IsITypeList,Table_ExternalData_15[[#This Row],[IType]],IsDList,Table_ExternalData_15[[#Headers],[16]])</f>
        <v>0</v>
      </c>
      <c r="U228" s="10">
        <f>SUMIFS(IsQList,IsIList,Table_ExternalData_15[[#This Row],[item_key]],IsITypeList,Table_ExternalData_15[[#This Row],[IType]],IsDList,Table_ExternalData_15[[#Headers],[17]])</f>
        <v>0</v>
      </c>
      <c r="V228" s="10">
        <f>SUMIFS(IsQList,IsIList,Table_ExternalData_15[[#This Row],[item_key]],IsITypeList,Table_ExternalData_15[[#This Row],[IType]],IsDList,Table_ExternalData_15[[#Headers],[18]])</f>
        <v>0</v>
      </c>
      <c r="W228" s="10">
        <f>SUMIFS(IsQList,IsIList,Table_ExternalData_15[[#This Row],[item_key]],IsITypeList,Table_ExternalData_15[[#This Row],[IType]],IsDList,Table_ExternalData_15[[#Headers],[19]])</f>
        <v>0</v>
      </c>
      <c r="X228" s="10">
        <f>SUMIFS(IsQList,IsIList,Table_ExternalData_15[[#This Row],[item_key]],IsITypeList,Table_ExternalData_15[[#This Row],[IType]],IsDList,Table_ExternalData_15[[#Headers],[20]])</f>
        <v>0</v>
      </c>
      <c r="Y228" s="10">
        <f>SUMIFS(IsQList,IsIList,Table_ExternalData_15[[#This Row],[item_key]],IsITypeList,Table_ExternalData_15[[#This Row],[IType]],IsDList,Table_ExternalData_15[[#Headers],[21]])</f>
        <v>0</v>
      </c>
      <c r="Z228" s="10">
        <f>SUMIFS(IsQList,IsIList,Table_ExternalData_15[[#This Row],[item_key]],IsITypeList,Table_ExternalData_15[[#This Row],[IType]],IsDList,Table_ExternalData_15[[#Headers],[22]])</f>
        <v>0</v>
      </c>
      <c r="AA228" s="10">
        <f>SUMIFS(IsQList,IsIList,Table_ExternalData_15[[#This Row],[item_key]],IsITypeList,Table_ExternalData_15[[#This Row],[IType]],IsDList,Table_ExternalData_15[[#Headers],[23]])</f>
        <v>0</v>
      </c>
      <c r="AB228" s="10">
        <f>SUMIFS(IsQList,IsIList,Table_ExternalData_15[[#This Row],[item_key]],IsITypeList,Table_ExternalData_15[[#This Row],[IType]],IsDList,Table_ExternalData_15[[#Headers],[24]])</f>
        <v>0</v>
      </c>
      <c r="AC228" s="10">
        <f>SUMIFS(IsQList,IsIList,Table_ExternalData_15[[#This Row],[item_key]],IsITypeList,Table_ExternalData_15[[#This Row],[IType]],IsDList,Table_ExternalData_15[[#Headers],[25]])</f>
        <v>0</v>
      </c>
      <c r="AD228" s="10">
        <f>SUMIFS(IsQList,IsIList,Table_ExternalData_15[[#This Row],[item_key]],IsITypeList,Table_ExternalData_15[[#This Row],[IType]],IsDList,Table_ExternalData_15[[#Headers],[26]])</f>
        <v>0</v>
      </c>
      <c r="AE228" s="10">
        <f>SUMIFS(IsQList,IsIList,Table_ExternalData_15[[#This Row],[item_key]],IsITypeList,Table_ExternalData_15[[#This Row],[IType]],IsDList,Table_ExternalData_15[[#Headers],[27]])</f>
        <v>0</v>
      </c>
      <c r="AF228" s="10">
        <f>SUMIFS(IsQList,IsIList,Table_ExternalData_15[[#This Row],[item_key]],IsITypeList,Table_ExternalData_15[[#This Row],[IType]],IsDList,Table_ExternalData_15[[#Headers],[28]])</f>
        <v>0</v>
      </c>
      <c r="AG228" s="10">
        <f>SUMIFS(IsQList,IsIList,Table_ExternalData_15[[#This Row],[item_key]],IsITypeList,Table_ExternalData_15[[#This Row],[IType]],IsDList,Table_ExternalData_15[[#Headers],[29]])</f>
        <v>0</v>
      </c>
      <c r="AH228" s="10">
        <f>SUMIFS(IsQList,IsIList,Table_ExternalData_15[[#This Row],[item_key]],IsITypeList,Table_ExternalData_15[[#This Row],[IType]],IsDList,Table_ExternalData_15[[#Headers],[30]])</f>
        <v>0</v>
      </c>
      <c r="AI228" s="10">
        <f>SUMIFS(IsQList,IsIList,Table_ExternalData_15[[#This Row],[item_key]],IsITypeList,Table_ExternalData_15[[#This Row],[IType]],IsDList,Table_ExternalData_15[[#Headers],[31]])</f>
        <v>0</v>
      </c>
      <c r="AJ228" s="10">
        <f>SUM(Table_ExternalData_15[[#This Row],[1]:[31]])</f>
        <v>0</v>
      </c>
    </row>
    <row r="229" spans="1:36">
      <c r="A229" s="1" t="s">
        <v>189</v>
      </c>
      <c r="B229" s="1" t="s">
        <v>1207</v>
      </c>
      <c r="C229" s="1" t="s">
        <v>1208</v>
      </c>
      <c r="D229" s="11" t="s">
        <v>2046</v>
      </c>
      <c r="E229" s="10">
        <f>SUMIFS(IsQList,IsIList,Table_ExternalData_15[[#This Row],[item_key]],IsITypeList,Table_ExternalData_15[[#This Row],[IType]],IsDList,Table_ExternalData_15[[#Headers],[1]])</f>
        <v>2</v>
      </c>
      <c r="F229" s="10">
        <f>SUMIFS(IsQList,IsIList,Table_ExternalData_15[[#This Row],[item_key]],IsITypeList,Table_ExternalData_15[[#This Row],[IType]],IsDList,Table_ExternalData_15[[#Headers],[2]])</f>
        <v>0</v>
      </c>
      <c r="G229" s="10">
        <f>SUMIFS(IsQList,IsIList,Table_ExternalData_15[[#This Row],[item_key]],IsITypeList,Table_ExternalData_15[[#This Row],[IType]],IsDList,Table_ExternalData_15[[#Headers],[3]])</f>
        <v>0</v>
      </c>
      <c r="H229" s="10">
        <f>SUMIFS(IsQList,IsIList,Table_ExternalData_15[[#This Row],[item_key]],IsITypeList,Table_ExternalData_15[[#This Row],[IType]],IsDList,Table_ExternalData_15[[#Headers],[4]])</f>
        <v>140</v>
      </c>
      <c r="I229" s="10">
        <f>SUMIFS(IsQList,IsIList,Table_ExternalData_15[[#This Row],[item_key]],IsITypeList,Table_ExternalData_15[[#This Row],[IType]],IsDList,Table_ExternalData_15[[#Headers],[5]])</f>
        <v>0</v>
      </c>
      <c r="J229" s="10">
        <f>SUMIFS(IsQList,IsIList,Table_ExternalData_15[[#This Row],[item_key]],IsITypeList,Table_ExternalData_15[[#This Row],[IType]],IsDList,Table_ExternalData_15[[#Headers],[6]])</f>
        <v>46</v>
      </c>
      <c r="K229" s="10">
        <f>SUMIFS(IsQList,IsIList,Table_ExternalData_15[[#This Row],[item_key]],IsITypeList,Table_ExternalData_15[[#This Row],[IType]],IsDList,Table_ExternalData_15[[#Headers],[7]])</f>
        <v>0</v>
      </c>
      <c r="L229" s="10">
        <f>SUMIFS(IsQList,IsIList,Table_ExternalData_15[[#This Row],[item_key]],IsITypeList,Table_ExternalData_15[[#This Row],[IType]],IsDList,Table_ExternalData_15[[#Headers],[8]])</f>
        <v>0</v>
      </c>
      <c r="M229" s="10">
        <f>SUMIFS(IsQList,IsIList,Table_ExternalData_15[[#This Row],[item_key]],IsITypeList,Table_ExternalData_15[[#This Row],[IType]],IsDList,Table_ExternalData_15[[#Headers],[9]])</f>
        <v>0</v>
      </c>
      <c r="N229" s="10">
        <f>SUMIFS(IsQList,IsIList,Table_ExternalData_15[[#This Row],[item_key]],IsITypeList,Table_ExternalData_15[[#This Row],[IType]],IsDList,Table_ExternalData_15[[#Headers],[10]])</f>
        <v>0</v>
      </c>
      <c r="O229" s="10">
        <f>SUMIFS(IsQList,IsIList,Table_ExternalData_15[[#This Row],[item_key]],IsITypeList,Table_ExternalData_15[[#This Row],[IType]],IsDList,Table_ExternalData_15[[#Headers],[11]])</f>
        <v>0</v>
      </c>
      <c r="P229" s="10">
        <f>SUMIFS(IsQList,IsIList,Table_ExternalData_15[[#This Row],[item_key]],IsITypeList,Table_ExternalData_15[[#This Row],[IType]],IsDList,Table_ExternalData_15[[#Headers],[12]])</f>
        <v>0</v>
      </c>
      <c r="Q229" s="10">
        <f>SUMIFS(IsQList,IsIList,Table_ExternalData_15[[#This Row],[item_key]],IsITypeList,Table_ExternalData_15[[#This Row],[IType]],IsDList,Table_ExternalData_15[[#Headers],[13]])</f>
        <v>0</v>
      </c>
      <c r="R229" s="10">
        <f>SUMIFS(IsQList,IsIList,Table_ExternalData_15[[#This Row],[item_key]],IsITypeList,Table_ExternalData_15[[#This Row],[IType]],IsDList,Table_ExternalData_15[[#Headers],[14]])</f>
        <v>0</v>
      </c>
      <c r="S229" s="10">
        <f>SUMIFS(IsQList,IsIList,Table_ExternalData_15[[#This Row],[item_key]],IsITypeList,Table_ExternalData_15[[#This Row],[IType]],IsDList,Table_ExternalData_15[[#Headers],[15]])</f>
        <v>0</v>
      </c>
      <c r="T229" s="10">
        <f>SUMIFS(IsQList,IsIList,Table_ExternalData_15[[#This Row],[item_key]],IsITypeList,Table_ExternalData_15[[#This Row],[IType]],IsDList,Table_ExternalData_15[[#Headers],[16]])</f>
        <v>0</v>
      </c>
      <c r="U229" s="10">
        <f>SUMIFS(IsQList,IsIList,Table_ExternalData_15[[#This Row],[item_key]],IsITypeList,Table_ExternalData_15[[#This Row],[IType]],IsDList,Table_ExternalData_15[[#Headers],[17]])</f>
        <v>0</v>
      </c>
      <c r="V229" s="10">
        <f>SUMIFS(IsQList,IsIList,Table_ExternalData_15[[#This Row],[item_key]],IsITypeList,Table_ExternalData_15[[#This Row],[IType]],IsDList,Table_ExternalData_15[[#Headers],[18]])</f>
        <v>0</v>
      </c>
      <c r="W229" s="10">
        <f>SUMIFS(IsQList,IsIList,Table_ExternalData_15[[#This Row],[item_key]],IsITypeList,Table_ExternalData_15[[#This Row],[IType]],IsDList,Table_ExternalData_15[[#Headers],[19]])</f>
        <v>0</v>
      </c>
      <c r="X229" s="10">
        <f>SUMIFS(IsQList,IsIList,Table_ExternalData_15[[#This Row],[item_key]],IsITypeList,Table_ExternalData_15[[#This Row],[IType]],IsDList,Table_ExternalData_15[[#Headers],[20]])</f>
        <v>0</v>
      </c>
      <c r="Y229" s="10">
        <f>SUMIFS(IsQList,IsIList,Table_ExternalData_15[[#This Row],[item_key]],IsITypeList,Table_ExternalData_15[[#This Row],[IType]],IsDList,Table_ExternalData_15[[#Headers],[21]])</f>
        <v>0</v>
      </c>
      <c r="Z229" s="10">
        <f>SUMIFS(IsQList,IsIList,Table_ExternalData_15[[#This Row],[item_key]],IsITypeList,Table_ExternalData_15[[#This Row],[IType]],IsDList,Table_ExternalData_15[[#Headers],[22]])</f>
        <v>0</v>
      </c>
      <c r="AA229" s="10">
        <f>SUMIFS(IsQList,IsIList,Table_ExternalData_15[[#This Row],[item_key]],IsITypeList,Table_ExternalData_15[[#This Row],[IType]],IsDList,Table_ExternalData_15[[#Headers],[23]])</f>
        <v>0</v>
      </c>
      <c r="AB229" s="10">
        <f>SUMIFS(IsQList,IsIList,Table_ExternalData_15[[#This Row],[item_key]],IsITypeList,Table_ExternalData_15[[#This Row],[IType]],IsDList,Table_ExternalData_15[[#Headers],[24]])</f>
        <v>0</v>
      </c>
      <c r="AC229" s="10">
        <f>SUMIFS(IsQList,IsIList,Table_ExternalData_15[[#This Row],[item_key]],IsITypeList,Table_ExternalData_15[[#This Row],[IType]],IsDList,Table_ExternalData_15[[#Headers],[25]])</f>
        <v>0</v>
      </c>
      <c r="AD229" s="10">
        <f>SUMIFS(IsQList,IsIList,Table_ExternalData_15[[#This Row],[item_key]],IsITypeList,Table_ExternalData_15[[#This Row],[IType]],IsDList,Table_ExternalData_15[[#Headers],[26]])</f>
        <v>0</v>
      </c>
      <c r="AE229" s="10">
        <f>SUMIFS(IsQList,IsIList,Table_ExternalData_15[[#This Row],[item_key]],IsITypeList,Table_ExternalData_15[[#This Row],[IType]],IsDList,Table_ExternalData_15[[#Headers],[27]])</f>
        <v>0</v>
      </c>
      <c r="AF229" s="10">
        <f>SUMIFS(IsQList,IsIList,Table_ExternalData_15[[#This Row],[item_key]],IsITypeList,Table_ExternalData_15[[#This Row],[IType]],IsDList,Table_ExternalData_15[[#Headers],[28]])</f>
        <v>2</v>
      </c>
      <c r="AG229" s="10">
        <f>SUMIFS(IsQList,IsIList,Table_ExternalData_15[[#This Row],[item_key]],IsITypeList,Table_ExternalData_15[[#This Row],[IType]],IsDList,Table_ExternalData_15[[#Headers],[29]])</f>
        <v>152</v>
      </c>
      <c r="AH229" s="10">
        <f>SUMIFS(IsQList,IsIList,Table_ExternalData_15[[#This Row],[item_key]],IsITypeList,Table_ExternalData_15[[#This Row],[IType]],IsDList,Table_ExternalData_15[[#Headers],[30]])</f>
        <v>0</v>
      </c>
      <c r="AI229" s="10">
        <f>SUMIFS(IsQList,IsIList,Table_ExternalData_15[[#This Row],[item_key]],IsITypeList,Table_ExternalData_15[[#This Row],[IType]],IsDList,Table_ExternalData_15[[#Headers],[31]])</f>
        <v>20</v>
      </c>
      <c r="AJ229" s="10">
        <f>SUM(Table_ExternalData_15[[#This Row],[1]:[31]])</f>
        <v>362</v>
      </c>
    </row>
    <row r="230" spans="1:36">
      <c r="A230" s="1" t="s">
        <v>189</v>
      </c>
      <c r="B230" s="1" t="s">
        <v>1207</v>
      </c>
      <c r="C230" s="1" t="s">
        <v>1208</v>
      </c>
      <c r="D230" s="11" t="s">
        <v>2017</v>
      </c>
      <c r="E230" s="10">
        <f>SUMIFS(IsQList,IsIList,Table_ExternalData_15[[#This Row],[item_key]],IsITypeList,Table_ExternalData_15[[#This Row],[IType]],IsDList,Table_ExternalData_15[[#Headers],[1]])</f>
        <v>0</v>
      </c>
      <c r="F230" s="10">
        <f>SUMIFS(IsQList,IsIList,Table_ExternalData_15[[#This Row],[item_key]],IsITypeList,Table_ExternalData_15[[#This Row],[IType]],IsDList,Table_ExternalData_15[[#Headers],[2]])</f>
        <v>0</v>
      </c>
      <c r="G230" s="10">
        <f>SUMIFS(IsQList,IsIList,Table_ExternalData_15[[#This Row],[item_key]],IsITypeList,Table_ExternalData_15[[#This Row],[IType]],IsDList,Table_ExternalData_15[[#Headers],[3]])</f>
        <v>0</v>
      </c>
      <c r="H230" s="10">
        <f>SUMIFS(IsQList,IsIList,Table_ExternalData_15[[#This Row],[item_key]],IsITypeList,Table_ExternalData_15[[#This Row],[IType]],IsDList,Table_ExternalData_15[[#Headers],[4]])</f>
        <v>0</v>
      </c>
      <c r="I230" s="10">
        <f>SUMIFS(IsQList,IsIList,Table_ExternalData_15[[#This Row],[item_key]],IsITypeList,Table_ExternalData_15[[#This Row],[IType]],IsDList,Table_ExternalData_15[[#Headers],[5]])</f>
        <v>0</v>
      </c>
      <c r="J230" s="10">
        <f>SUMIFS(IsQList,IsIList,Table_ExternalData_15[[#This Row],[item_key]],IsITypeList,Table_ExternalData_15[[#This Row],[IType]],IsDList,Table_ExternalData_15[[#Headers],[6]])</f>
        <v>0</v>
      </c>
      <c r="K230" s="10">
        <f>SUMIFS(IsQList,IsIList,Table_ExternalData_15[[#This Row],[item_key]],IsITypeList,Table_ExternalData_15[[#This Row],[IType]],IsDList,Table_ExternalData_15[[#Headers],[7]])</f>
        <v>0</v>
      </c>
      <c r="L230" s="10">
        <f>SUMIFS(IsQList,IsIList,Table_ExternalData_15[[#This Row],[item_key]],IsITypeList,Table_ExternalData_15[[#This Row],[IType]],IsDList,Table_ExternalData_15[[#Headers],[8]])</f>
        <v>0</v>
      </c>
      <c r="M230" s="10">
        <f>SUMIFS(IsQList,IsIList,Table_ExternalData_15[[#This Row],[item_key]],IsITypeList,Table_ExternalData_15[[#This Row],[IType]],IsDList,Table_ExternalData_15[[#Headers],[9]])</f>
        <v>0</v>
      </c>
      <c r="N230" s="10">
        <f>SUMIFS(IsQList,IsIList,Table_ExternalData_15[[#This Row],[item_key]],IsITypeList,Table_ExternalData_15[[#This Row],[IType]],IsDList,Table_ExternalData_15[[#Headers],[10]])</f>
        <v>0</v>
      </c>
      <c r="O230" s="10">
        <f>SUMIFS(IsQList,IsIList,Table_ExternalData_15[[#This Row],[item_key]],IsITypeList,Table_ExternalData_15[[#This Row],[IType]],IsDList,Table_ExternalData_15[[#Headers],[11]])</f>
        <v>0</v>
      </c>
      <c r="P230" s="10">
        <f>SUMIFS(IsQList,IsIList,Table_ExternalData_15[[#This Row],[item_key]],IsITypeList,Table_ExternalData_15[[#This Row],[IType]],IsDList,Table_ExternalData_15[[#Headers],[12]])</f>
        <v>0</v>
      </c>
      <c r="Q230" s="10">
        <f>SUMIFS(IsQList,IsIList,Table_ExternalData_15[[#This Row],[item_key]],IsITypeList,Table_ExternalData_15[[#This Row],[IType]],IsDList,Table_ExternalData_15[[#Headers],[13]])</f>
        <v>0</v>
      </c>
      <c r="R230" s="10">
        <f>SUMIFS(IsQList,IsIList,Table_ExternalData_15[[#This Row],[item_key]],IsITypeList,Table_ExternalData_15[[#This Row],[IType]],IsDList,Table_ExternalData_15[[#Headers],[14]])</f>
        <v>0</v>
      </c>
      <c r="S230" s="10">
        <f>SUMIFS(IsQList,IsIList,Table_ExternalData_15[[#This Row],[item_key]],IsITypeList,Table_ExternalData_15[[#This Row],[IType]],IsDList,Table_ExternalData_15[[#Headers],[15]])</f>
        <v>0</v>
      </c>
      <c r="T230" s="10">
        <f>SUMIFS(IsQList,IsIList,Table_ExternalData_15[[#This Row],[item_key]],IsITypeList,Table_ExternalData_15[[#This Row],[IType]],IsDList,Table_ExternalData_15[[#Headers],[16]])</f>
        <v>0</v>
      </c>
      <c r="U230" s="10">
        <f>SUMIFS(IsQList,IsIList,Table_ExternalData_15[[#This Row],[item_key]],IsITypeList,Table_ExternalData_15[[#This Row],[IType]],IsDList,Table_ExternalData_15[[#Headers],[17]])</f>
        <v>0</v>
      </c>
      <c r="V230" s="10">
        <f>SUMIFS(IsQList,IsIList,Table_ExternalData_15[[#This Row],[item_key]],IsITypeList,Table_ExternalData_15[[#This Row],[IType]],IsDList,Table_ExternalData_15[[#Headers],[18]])</f>
        <v>0</v>
      </c>
      <c r="W230" s="10">
        <f>SUMIFS(IsQList,IsIList,Table_ExternalData_15[[#This Row],[item_key]],IsITypeList,Table_ExternalData_15[[#This Row],[IType]],IsDList,Table_ExternalData_15[[#Headers],[19]])</f>
        <v>0</v>
      </c>
      <c r="X230" s="10">
        <f>SUMIFS(IsQList,IsIList,Table_ExternalData_15[[#This Row],[item_key]],IsITypeList,Table_ExternalData_15[[#This Row],[IType]],IsDList,Table_ExternalData_15[[#Headers],[20]])</f>
        <v>0</v>
      </c>
      <c r="Y230" s="10">
        <f>SUMIFS(IsQList,IsIList,Table_ExternalData_15[[#This Row],[item_key]],IsITypeList,Table_ExternalData_15[[#This Row],[IType]],IsDList,Table_ExternalData_15[[#Headers],[21]])</f>
        <v>0</v>
      </c>
      <c r="Z230" s="10">
        <f>SUMIFS(IsQList,IsIList,Table_ExternalData_15[[#This Row],[item_key]],IsITypeList,Table_ExternalData_15[[#This Row],[IType]],IsDList,Table_ExternalData_15[[#Headers],[22]])</f>
        <v>0</v>
      </c>
      <c r="AA230" s="10">
        <f>SUMIFS(IsQList,IsIList,Table_ExternalData_15[[#This Row],[item_key]],IsITypeList,Table_ExternalData_15[[#This Row],[IType]],IsDList,Table_ExternalData_15[[#Headers],[23]])</f>
        <v>0</v>
      </c>
      <c r="AB230" s="10">
        <f>SUMIFS(IsQList,IsIList,Table_ExternalData_15[[#This Row],[item_key]],IsITypeList,Table_ExternalData_15[[#This Row],[IType]],IsDList,Table_ExternalData_15[[#Headers],[24]])</f>
        <v>0</v>
      </c>
      <c r="AC230" s="10">
        <f>SUMIFS(IsQList,IsIList,Table_ExternalData_15[[#This Row],[item_key]],IsITypeList,Table_ExternalData_15[[#This Row],[IType]],IsDList,Table_ExternalData_15[[#Headers],[25]])</f>
        <v>0</v>
      </c>
      <c r="AD230" s="10">
        <f>SUMIFS(IsQList,IsIList,Table_ExternalData_15[[#This Row],[item_key]],IsITypeList,Table_ExternalData_15[[#This Row],[IType]],IsDList,Table_ExternalData_15[[#Headers],[26]])</f>
        <v>0</v>
      </c>
      <c r="AE230" s="10">
        <f>SUMIFS(IsQList,IsIList,Table_ExternalData_15[[#This Row],[item_key]],IsITypeList,Table_ExternalData_15[[#This Row],[IType]],IsDList,Table_ExternalData_15[[#Headers],[27]])</f>
        <v>0</v>
      </c>
      <c r="AF230" s="10">
        <f>SUMIFS(IsQList,IsIList,Table_ExternalData_15[[#This Row],[item_key]],IsITypeList,Table_ExternalData_15[[#This Row],[IType]],IsDList,Table_ExternalData_15[[#Headers],[28]])</f>
        <v>0</v>
      </c>
      <c r="AG230" s="10">
        <f>SUMIFS(IsQList,IsIList,Table_ExternalData_15[[#This Row],[item_key]],IsITypeList,Table_ExternalData_15[[#This Row],[IType]],IsDList,Table_ExternalData_15[[#Headers],[29]])</f>
        <v>-5</v>
      </c>
      <c r="AH230" s="10">
        <f>SUMIFS(IsQList,IsIList,Table_ExternalData_15[[#This Row],[item_key]],IsITypeList,Table_ExternalData_15[[#This Row],[IType]],IsDList,Table_ExternalData_15[[#Headers],[30]])</f>
        <v>0</v>
      </c>
      <c r="AI230" s="10">
        <f>SUMIFS(IsQList,IsIList,Table_ExternalData_15[[#This Row],[item_key]],IsITypeList,Table_ExternalData_15[[#This Row],[IType]],IsDList,Table_ExternalData_15[[#Headers],[31]])</f>
        <v>0</v>
      </c>
      <c r="AJ230" s="10">
        <f>SUM(Table_ExternalData_15[[#This Row],[1]:[31]])</f>
        <v>-5</v>
      </c>
    </row>
    <row r="231" spans="1:36">
      <c r="A231" s="1" t="s">
        <v>368</v>
      </c>
      <c r="B231" s="1" t="s">
        <v>1353</v>
      </c>
      <c r="C231" s="1" t="s">
        <v>1354</v>
      </c>
      <c r="D231" s="11" t="s">
        <v>2004</v>
      </c>
      <c r="E231" s="10">
        <f>SUMIFS(IsQList,IsIList,Table_ExternalData_15[[#This Row],[item_key]],IsITypeList,Table_ExternalData_15[[#This Row],[IType]],IsDList,Table_ExternalData_15[[#Headers],[1]])</f>
        <v>0</v>
      </c>
      <c r="F231" s="10">
        <f>SUMIFS(IsQList,IsIList,Table_ExternalData_15[[#This Row],[item_key]],IsITypeList,Table_ExternalData_15[[#This Row],[IType]],IsDList,Table_ExternalData_15[[#Headers],[2]])</f>
        <v>0</v>
      </c>
      <c r="G231" s="10">
        <f>SUMIFS(IsQList,IsIList,Table_ExternalData_15[[#This Row],[item_key]],IsITypeList,Table_ExternalData_15[[#This Row],[IType]],IsDList,Table_ExternalData_15[[#Headers],[3]])</f>
        <v>0</v>
      </c>
      <c r="H231" s="10">
        <f>SUMIFS(IsQList,IsIList,Table_ExternalData_15[[#This Row],[item_key]],IsITypeList,Table_ExternalData_15[[#This Row],[IType]],IsDList,Table_ExternalData_15[[#Headers],[4]])</f>
        <v>0</v>
      </c>
      <c r="I231" s="10">
        <f>SUMIFS(IsQList,IsIList,Table_ExternalData_15[[#This Row],[item_key]],IsITypeList,Table_ExternalData_15[[#This Row],[IType]],IsDList,Table_ExternalData_15[[#Headers],[5]])</f>
        <v>0</v>
      </c>
      <c r="J231" s="10">
        <f>SUMIFS(IsQList,IsIList,Table_ExternalData_15[[#This Row],[item_key]],IsITypeList,Table_ExternalData_15[[#This Row],[IType]],IsDList,Table_ExternalData_15[[#Headers],[6]])</f>
        <v>0</v>
      </c>
      <c r="K231" s="10">
        <f>SUMIFS(IsQList,IsIList,Table_ExternalData_15[[#This Row],[item_key]],IsITypeList,Table_ExternalData_15[[#This Row],[IType]],IsDList,Table_ExternalData_15[[#Headers],[7]])</f>
        <v>0</v>
      </c>
      <c r="L231" s="10">
        <f>SUMIFS(IsQList,IsIList,Table_ExternalData_15[[#This Row],[item_key]],IsITypeList,Table_ExternalData_15[[#This Row],[IType]],IsDList,Table_ExternalData_15[[#Headers],[8]])</f>
        <v>0</v>
      </c>
      <c r="M231" s="10">
        <f>SUMIFS(IsQList,IsIList,Table_ExternalData_15[[#This Row],[item_key]],IsITypeList,Table_ExternalData_15[[#This Row],[IType]],IsDList,Table_ExternalData_15[[#Headers],[9]])</f>
        <v>0</v>
      </c>
      <c r="N231" s="10">
        <f>SUMIFS(IsQList,IsIList,Table_ExternalData_15[[#This Row],[item_key]],IsITypeList,Table_ExternalData_15[[#This Row],[IType]],IsDList,Table_ExternalData_15[[#Headers],[10]])</f>
        <v>0</v>
      </c>
      <c r="O231" s="10">
        <f>SUMIFS(IsQList,IsIList,Table_ExternalData_15[[#This Row],[item_key]],IsITypeList,Table_ExternalData_15[[#This Row],[IType]],IsDList,Table_ExternalData_15[[#Headers],[11]])</f>
        <v>0</v>
      </c>
      <c r="P231" s="10">
        <f>SUMIFS(IsQList,IsIList,Table_ExternalData_15[[#This Row],[item_key]],IsITypeList,Table_ExternalData_15[[#This Row],[IType]],IsDList,Table_ExternalData_15[[#Headers],[12]])</f>
        <v>0</v>
      </c>
      <c r="Q231" s="10">
        <f>SUMIFS(IsQList,IsIList,Table_ExternalData_15[[#This Row],[item_key]],IsITypeList,Table_ExternalData_15[[#This Row],[IType]],IsDList,Table_ExternalData_15[[#Headers],[13]])</f>
        <v>0</v>
      </c>
      <c r="R231" s="10">
        <f>SUMIFS(IsQList,IsIList,Table_ExternalData_15[[#This Row],[item_key]],IsITypeList,Table_ExternalData_15[[#This Row],[IType]],IsDList,Table_ExternalData_15[[#Headers],[14]])</f>
        <v>0</v>
      </c>
      <c r="S231" s="10">
        <f>SUMIFS(IsQList,IsIList,Table_ExternalData_15[[#This Row],[item_key]],IsITypeList,Table_ExternalData_15[[#This Row],[IType]],IsDList,Table_ExternalData_15[[#Headers],[15]])</f>
        <v>0</v>
      </c>
      <c r="T231" s="10">
        <f>SUMIFS(IsQList,IsIList,Table_ExternalData_15[[#This Row],[item_key]],IsITypeList,Table_ExternalData_15[[#This Row],[IType]],IsDList,Table_ExternalData_15[[#Headers],[16]])</f>
        <v>0</v>
      </c>
      <c r="U231" s="10">
        <f>SUMIFS(IsQList,IsIList,Table_ExternalData_15[[#This Row],[item_key]],IsITypeList,Table_ExternalData_15[[#This Row],[IType]],IsDList,Table_ExternalData_15[[#Headers],[17]])</f>
        <v>0</v>
      </c>
      <c r="V231" s="10">
        <f>SUMIFS(IsQList,IsIList,Table_ExternalData_15[[#This Row],[item_key]],IsITypeList,Table_ExternalData_15[[#This Row],[IType]],IsDList,Table_ExternalData_15[[#Headers],[18]])</f>
        <v>0</v>
      </c>
      <c r="W231" s="10">
        <f>SUMIFS(IsQList,IsIList,Table_ExternalData_15[[#This Row],[item_key]],IsITypeList,Table_ExternalData_15[[#This Row],[IType]],IsDList,Table_ExternalData_15[[#Headers],[19]])</f>
        <v>0</v>
      </c>
      <c r="X231" s="10">
        <f>SUMIFS(IsQList,IsIList,Table_ExternalData_15[[#This Row],[item_key]],IsITypeList,Table_ExternalData_15[[#This Row],[IType]],IsDList,Table_ExternalData_15[[#Headers],[20]])</f>
        <v>0</v>
      </c>
      <c r="Y231" s="10">
        <f>SUMIFS(IsQList,IsIList,Table_ExternalData_15[[#This Row],[item_key]],IsITypeList,Table_ExternalData_15[[#This Row],[IType]],IsDList,Table_ExternalData_15[[#Headers],[21]])</f>
        <v>0</v>
      </c>
      <c r="Z231" s="10">
        <f>SUMIFS(IsQList,IsIList,Table_ExternalData_15[[#This Row],[item_key]],IsITypeList,Table_ExternalData_15[[#This Row],[IType]],IsDList,Table_ExternalData_15[[#Headers],[22]])</f>
        <v>0</v>
      </c>
      <c r="AA231" s="10">
        <f>SUMIFS(IsQList,IsIList,Table_ExternalData_15[[#This Row],[item_key]],IsITypeList,Table_ExternalData_15[[#This Row],[IType]],IsDList,Table_ExternalData_15[[#Headers],[23]])</f>
        <v>0</v>
      </c>
      <c r="AB231" s="10">
        <f>SUMIFS(IsQList,IsIList,Table_ExternalData_15[[#This Row],[item_key]],IsITypeList,Table_ExternalData_15[[#This Row],[IType]],IsDList,Table_ExternalData_15[[#Headers],[24]])</f>
        <v>0</v>
      </c>
      <c r="AC231" s="10">
        <f>SUMIFS(IsQList,IsIList,Table_ExternalData_15[[#This Row],[item_key]],IsITypeList,Table_ExternalData_15[[#This Row],[IType]],IsDList,Table_ExternalData_15[[#Headers],[25]])</f>
        <v>0</v>
      </c>
      <c r="AD231" s="10">
        <f>SUMIFS(IsQList,IsIList,Table_ExternalData_15[[#This Row],[item_key]],IsITypeList,Table_ExternalData_15[[#This Row],[IType]],IsDList,Table_ExternalData_15[[#Headers],[26]])</f>
        <v>0</v>
      </c>
      <c r="AE231" s="10">
        <f>SUMIFS(IsQList,IsIList,Table_ExternalData_15[[#This Row],[item_key]],IsITypeList,Table_ExternalData_15[[#This Row],[IType]],IsDList,Table_ExternalData_15[[#Headers],[27]])</f>
        <v>0</v>
      </c>
      <c r="AF231" s="10">
        <f>SUMIFS(IsQList,IsIList,Table_ExternalData_15[[#This Row],[item_key]],IsITypeList,Table_ExternalData_15[[#This Row],[IType]],IsDList,Table_ExternalData_15[[#Headers],[28]])</f>
        <v>0</v>
      </c>
      <c r="AG231" s="10">
        <f>SUMIFS(IsQList,IsIList,Table_ExternalData_15[[#This Row],[item_key]],IsITypeList,Table_ExternalData_15[[#This Row],[IType]],IsDList,Table_ExternalData_15[[#Headers],[29]])</f>
        <v>10</v>
      </c>
      <c r="AH231" s="10">
        <f>SUMIFS(IsQList,IsIList,Table_ExternalData_15[[#This Row],[item_key]],IsITypeList,Table_ExternalData_15[[#This Row],[IType]],IsDList,Table_ExternalData_15[[#Headers],[30]])</f>
        <v>0</v>
      </c>
      <c r="AI231" s="10">
        <f>SUMIFS(IsQList,IsIList,Table_ExternalData_15[[#This Row],[item_key]],IsITypeList,Table_ExternalData_15[[#This Row],[IType]],IsDList,Table_ExternalData_15[[#Headers],[31]])</f>
        <v>0</v>
      </c>
      <c r="AJ231" s="10">
        <f>SUM(Table_ExternalData_15[[#This Row],[1]:[31]])</f>
        <v>10</v>
      </c>
    </row>
    <row r="232" spans="1:36">
      <c r="A232" s="1" t="s">
        <v>2131</v>
      </c>
      <c r="B232" s="1" t="s">
        <v>2532</v>
      </c>
      <c r="C232" s="1" t="s">
        <v>2533</v>
      </c>
      <c r="D232" s="11" t="s">
        <v>2046</v>
      </c>
      <c r="E232" s="10">
        <f>SUMIFS(IsQList,IsIList,Table_ExternalData_15[[#This Row],[item_key]],IsITypeList,Table_ExternalData_15[[#This Row],[IType]],IsDList,Table_ExternalData_15[[#Headers],[1]])</f>
        <v>2</v>
      </c>
      <c r="F232" s="10">
        <f>SUMIFS(IsQList,IsIList,Table_ExternalData_15[[#This Row],[item_key]],IsITypeList,Table_ExternalData_15[[#This Row],[IType]],IsDList,Table_ExternalData_15[[#Headers],[2]])</f>
        <v>0</v>
      </c>
      <c r="G232" s="10">
        <f>SUMIFS(IsQList,IsIList,Table_ExternalData_15[[#This Row],[item_key]],IsITypeList,Table_ExternalData_15[[#This Row],[IType]],IsDList,Table_ExternalData_15[[#Headers],[3]])</f>
        <v>0</v>
      </c>
      <c r="H232" s="10">
        <f>SUMIFS(IsQList,IsIList,Table_ExternalData_15[[#This Row],[item_key]],IsITypeList,Table_ExternalData_15[[#This Row],[IType]],IsDList,Table_ExternalData_15[[#Headers],[4]])</f>
        <v>140</v>
      </c>
      <c r="I232" s="10">
        <f>SUMIFS(IsQList,IsIList,Table_ExternalData_15[[#This Row],[item_key]],IsITypeList,Table_ExternalData_15[[#This Row],[IType]],IsDList,Table_ExternalData_15[[#Headers],[5]])</f>
        <v>0</v>
      </c>
      <c r="J232" s="10">
        <f>SUMIFS(IsQList,IsIList,Table_ExternalData_15[[#This Row],[item_key]],IsITypeList,Table_ExternalData_15[[#This Row],[IType]],IsDList,Table_ExternalData_15[[#Headers],[6]])</f>
        <v>46</v>
      </c>
      <c r="K232" s="10">
        <f>SUMIFS(IsQList,IsIList,Table_ExternalData_15[[#This Row],[item_key]],IsITypeList,Table_ExternalData_15[[#This Row],[IType]],IsDList,Table_ExternalData_15[[#Headers],[7]])</f>
        <v>0</v>
      </c>
      <c r="L232" s="10">
        <f>SUMIFS(IsQList,IsIList,Table_ExternalData_15[[#This Row],[item_key]],IsITypeList,Table_ExternalData_15[[#This Row],[IType]],IsDList,Table_ExternalData_15[[#Headers],[8]])</f>
        <v>0</v>
      </c>
      <c r="M232" s="10">
        <f>SUMIFS(IsQList,IsIList,Table_ExternalData_15[[#This Row],[item_key]],IsITypeList,Table_ExternalData_15[[#This Row],[IType]],IsDList,Table_ExternalData_15[[#Headers],[9]])</f>
        <v>0</v>
      </c>
      <c r="N232" s="10">
        <f>SUMIFS(IsQList,IsIList,Table_ExternalData_15[[#This Row],[item_key]],IsITypeList,Table_ExternalData_15[[#This Row],[IType]],IsDList,Table_ExternalData_15[[#Headers],[10]])</f>
        <v>0</v>
      </c>
      <c r="O232" s="10">
        <f>SUMIFS(IsQList,IsIList,Table_ExternalData_15[[#This Row],[item_key]],IsITypeList,Table_ExternalData_15[[#This Row],[IType]],IsDList,Table_ExternalData_15[[#Headers],[11]])</f>
        <v>0</v>
      </c>
      <c r="P232" s="10">
        <f>SUMIFS(IsQList,IsIList,Table_ExternalData_15[[#This Row],[item_key]],IsITypeList,Table_ExternalData_15[[#This Row],[IType]],IsDList,Table_ExternalData_15[[#Headers],[12]])</f>
        <v>0</v>
      </c>
      <c r="Q232" s="10">
        <f>SUMIFS(IsQList,IsIList,Table_ExternalData_15[[#This Row],[item_key]],IsITypeList,Table_ExternalData_15[[#This Row],[IType]],IsDList,Table_ExternalData_15[[#Headers],[13]])</f>
        <v>0</v>
      </c>
      <c r="R232" s="10">
        <f>SUMIFS(IsQList,IsIList,Table_ExternalData_15[[#This Row],[item_key]],IsITypeList,Table_ExternalData_15[[#This Row],[IType]],IsDList,Table_ExternalData_15[[#Headers],[14]])</f>
        <v>0</v>
      </c>
      <c r="S232" s="10">
        <f>SUMIFS(IsQList,IsIList,Table_ExternalData_15[[#This Row],[item_key]],IsITypeList,Table_ExternalData_15[[#This Row],[IType]],IsDList,Table_ExternalData_15[[#Headers],[15]])</f>
        <v>0</v>
      </c>
      <c r="T232" s="10">
        <f>SUMIFS(IsQList,IsIList,Table_ExternalData_15[[#This Row],[item_key]],IsITypeList,Table_ExternalData_15[[#This Row],[IType]],IsDList,Table_ExternalData_15[[#Headers],[16]])</f>
        <v>0</v>
      </c>
      <c r="U232" s="10">
        <f>SUMIFS(IsQList,IsIList,Table_ExternalData_15[[#This Row],[item_key]],IsITypeList,Table_ExternalData_15[[#This Row],[IType]],IsDList,Table_ExternalData_15[[#Headers],[17]])</f>
        <v>0</v>
      </c>
      <c r="V232" s="10">
        <f>SUMIFS(IsQList,IsIList,Table_ExternalData_15[[#This Row],[item_key]],IsITypeList,Table_ExternalData_15[[#This Row],[IType]],IsDList,Table_ExternalData_15[[#Headers],[18]])</f>
        <v>0</v>
      </c>
      <c r="W232" s="10">
        <f>SUMIFS(IsQList,IsIList,Table_ExternalData_15[[#This Row],[item_key]],IsITypeList,Table_ExternalData_15[[#This Row],[IType]],IsDList,Table_ExternalData_15[[#Headers],[19]])</f>
        <v>0</v>
      </c>
      <c r="X232" s="10">
        <f>SUMIFS(IsQList,IsIList,Table_ExternalData_15[[#This Row],[item_key]],IsITypeList,Table_ExternalData_15[[#This Row],[IType]],IsDList,Table_ExternalData_15[[#Headers],[20]])</f>
        <v>0</v>
      </c>
      <c r="Y232" s="10">
        <f>SUMIFS(IsQList,IsIList,Table_ExternalData_15[[#This Row],[item_key]],IsITypeList,Table_ExternalData_15[[#This Row],[IType]],IsDList,Table_ExternalData_15[[#Headers],[21]])</f>
        <v>0</v>
      </c>
      <c r="Z232" s="10">
        <f>SUMIFS(IsQList,IsIList,Table_ExternalData_15[[#This Row],[item_key]],IsITypeList,Table_ExternalData_15[[#This Row],[IType]],IsDList,Table_ExternalData_15[[#Headers],[22]])</f>
        <v>0</v>
      </c>
      <c r="AA232" s="10">
        <f>SUMIFS(IsQList,IsIList,Table_ExternalData_15[[#This Row],[item_key]],IsITypeList,Table_ExternalData_15[[#This Row],[IType]],IsDList,Table_ExternalData_15[[#Headers],[23]])</f>
        <v>0</v>
      </c>
      <c r="AB232" s="10">
        <f>SUMIFS(IsQList,IsIList,Table_ExternalData_15[[#This Row],[item_key]],IsITypeList,Table_ExternalData_15[[#This Row],[IType]],IsDList,Table_ExternalData_15[[#Headers],[24]])</f>
        <v>0</v>
      </c>
      <c r="AC232" s="10">
        <f>SUMIFS(IsQList,IsIList,Table_ExternalData_15[[#This Row],[item_key]],IsITypeList,Table_ExternalData_15[[#This Row],[IType]],IsDList,Table_ExternalData_15[[#Headers],[25]])</f>
        <v>0</v>
      </c>
      <c r="AD232" s="10">
        <f>SUMIFS(IsQList,IsIList,Table_ExternalData_15[[#This Row],[item_key]],IsITypeList,Table_ExternalData_15[[#This Row],[IType]],IsDList,Table_ExternalData_15[[#Headers],[26]])</f>
        <v>0</v>
      </c>
      <c r="AE232" s="10">
        <f>SUMIFS(IsQList,IsIList,Table_ExternalData_15[[#This Row],[item_key]],IsITypeList,Table_ExternalData_15[[#This Row],[IType]],IsDList,Table_ExternalData_15[[#Headers],[27]])</f>
        <v>0</v>
      </c>
      <c r="AF232" s="10">
        <f>SUMIFS(IsQList,IsIList,Table_ExternalData_15[[#This Row],[item_key]],IsITypeList,Table_ExternalData_15[[#This Row],[IType]],IsDList,Table_ExternalData_15[[#Headers],[28]])</f>
        <v>2</v>
      </c>
      <c r="AG232" s="10">
        <f>SUMIFS(IsQList,IsIList,Table_ExternalData_15[[#This Row],[item_key]],IsITypeList,Table_ExternalData_15[[#This Row],[IType]],IsDList,Table_ExternalData_15[[#Headers],[29]])</f>
        <v>152</v>
      </c>
      <c r="AH232" s="10">
        <f>SUMIFS(IsQList,IsIList,Table_ExternalData_15[[#This Row],[item_key]],IsITypeList,Table_ExternalData_15[[#This Row],[IType]],IsDList,Table_ExternalData_15[[#Headers],[30]])</f>
        <v>0</v>
      </c>
      <c r="AI232" s="10">
        <f>SUMIFS(IsQList,IsIList,Table_ExternalData_15[[#This Row],[item_key]],IsITypeList,Table_ExternalData_15[[#This Row],[IType]],IsDList,Table_ExternalData_15[[#Headers],[31]])</f>
        <v>20</v>
      </c>
      <c r="AJ232" s="10">
        <f>SUM(Table_ExternalData_15[[#This Row],[1]:[31]])</f>
        <v>362</v>
      </c>
    </row>
    <row r="233" spans="1:36">
      <c r="A233" s="1" t="s">
        <v>325</v>
      </c>
      <c r="B233" s="1" t="s">
        <v>1421</v>
      </c>
      <c r="C233" s="1" t="s">
        <v>1422</v>
      </c>
      <c r="D233" s="11" t="s">
        <v>2046</v>
      </c>
      <c r="E233" s="10">
        <f>SUMIFS(IsQList,IsIList,Table_ExternalData_15[[#This Row],[item_key]],IsITypeList,Table_ExternalData_15[[#This Row],[IType]],IsDList,Table_ExternalData_15[[#Headers],[1]])</f>
        <v>2</v>
      </c>
      <c r="F233" s="10">
        <f>SUMIFS(IsQList,IsIList,Table_ExternalData_15[[#This Row],[item_key]],IsITypeList,Table_ExternalData_15[[#This Row],[IType]],IsDList,Table_ExternalData_15[[#Headers],[2]])</f>
        <v>0</v>
      </c>
      <c r="G233" s="10">
        <f>SUMIFS(IsQList,IsIList,Table_ExternalData_15[[#This Row],[item_key]],IsITypeList,Table_ExternalData_15[[#This Row],[IType]],IsDList,Table_ExternalData_15[[#Headers],[3]])</f>
        <v>0</v>
      </c>
      <c r="H233" s="10">
        <f>SUMIFS(IsQList,IsIList,Table_ExternalData_15[[#This Row],[item_key]],IsITypeList,Table_ExternalData_15[[#This Row],[IType]],IsDList,Table_ExternalData_15[[#Headers],[4]])</f>
        <v>140</v>
      </c>
      <c r="I233" s="10">
        <f>SUMIFS(IsQList,IsIList,Table_ExternalData_15[[#This Row],[item_key]],IsITypeList,Table_ExternalData_15[[#This Row],[IType]],IsDList,Table_ExternalData_15[[#Headers],[5]])</f>
        <v>0</v>
      </c>
      <c r="J233" s="10">
        <f>SUMIFS(IsQList,IsIList,Table_ExternalData_15[[#This Row],[item_key]],IsITypeList,Table_ExternalData_15[[#This Row],[IType]],IsDList,Table_ExternalData_15[[#Headers],[6]])</f>
        <v>46</v>
      </c>
      <c r="K233" s="10">
        <f>SUMIFS(IsQList,IsIList,Table_ExternalData_15[[#This Row],[item_key]],IsITypeList,Table_ExternalData_15[[#This Row],[IType]],IsDList,Table_ExternalData_15[[#Headers],[7]])</f>
        <v>0</v>
      </c>
      <c r="L233" s="10">
        <f>SUMIFS(IsQList,IsIList,Table_ExternalData_15[[#This Row],[item_key]],IsITypeList,Table_ExternalData_15[[#This Row],[IType]],IsDList,Table_ExternalData_15[[#Headers],[8]])</f>
        <v>0</v>
      </c>
      <c r="M233" s="10">
        <f>SUMIFS(IsQList,IsIList,Table_ExternalData_15[[#This Row],[item_key]],IsITypeList,Table_ExternalData_15[[#This Row],[IType]],IsDList,Table_ExternalData_15[[#Headers],[9]])</f>
        <v>0</v>
      </c>
      <c r="N233" s="10">
        <f>SUMIFS(IsQList,IsIList,Table_ExternalData_15[[#This Row],[item_key]],IsITypeList,Table_ExternalData_15[[#This Row],[IType]],IsDList,Table_ExternalData_15[[#Headers],[10]])</f>
        <v>0</v>
      </c>
      <c r="O233" s="10">
        <f>SUMIFS(IsQList,IsIList,Table_ExternalData_15[[#This Row],[item_key]],IsITypeList,Table_ExternalData_15[[#This Row],[IType]],IsDList,Table_ExternalData_15[[#Headers],[11]])</f>
        <v>0</v>
      </c>
      <c r="P233" s="10">
        <f>SUMIFS(IsQList,IsIList,Table_ExternalData_15[[#This Row],[item_key]],IsITypeList,Table_ExternalData_15[[#This Row],[IType]],IsDList,Table_ExternalData_15[[#Headers],[12]])</f>
        <v>0</v>
      </c>
      <c r="Q233" s="10">
        <f>SUMIFS(IsQList,IsIList,Table_ExternalData_15[[#This Row],[item_key]],IsITypeList,Table_ExternalData_15[[#This Row],[IType]],IsDList,Table_ExternalData_15[[#Headers],[13]])</f>
        <v>0</v>
      </c>
      <c r="R233" s="10">
        <f>SUMIFS(IsQList,IsIList,Table_ExternalData_15[[#This Row],[item_key]],IsITypeList,Table_ExternalData_15[[#This Row],[IType]],IsDList,Table_ExternalData_15[[#Headers],[14]])</f>
        <v>0</v>
      </c>
      <c r="S233" s="10">
        <f>SUMIFS(IsQList,IsIList,Table_ExternalData_15[[#This Row],[item_key]],IsITypeList,Table_ExternalData_15[[#This Row],[IType]],IsDList,Table_ExternalData_15[[#Headers],[15]])</f>
        <v>0</v>
      </c>
      <c r="T233" s="10">
        <f>SUMIFS(IsQList,IsIList,Table_ExternalData_15[[#This Row],[item_key]],IsITypeList,Table_ExternalData_15[[#This Row],[IType]],IsDList,Table_ExternalData_15[[#Headers],[16]])</f>
        <v>0</v>
      </c>
      <c r="U233" s="10">
        <f>SUMIFS(IsQList,IsIList,Table_ExternalData_15[[#This Row],[item_key]],IsITypeList,Table_ExternalData_15[[#This Row],[IType]],IsDList,Table_ExternalData_15[[#Headers],[17]])</f>
        <v>0</v>
      </c>
      <c r="V233" s="10">
        <f>SUMIFS(IsQList,IsIList,Table_ExternalData_15[[#This Row],[item_key]],IsITypeList,Table_ExternalData_15[[#This Row],[IType]],IsDList,Table_ExternalData_15[[#Headers],[18]])</f>
        <v>0</v>
      </c>
      <c r="W233" s="10">
        <f>SUMIFS(IsQList,IsIList,Table_ExternalData_15[[#This Row],[item_key]],IsITypeList,Table_ExternalData_15[[#This Row],[IType]],IsDList,Table_ExternalData_15[[#Headers],[19]])</f>
        <v>0</v>
      </c>
      <c r="X233" s="10">
        <f>SUMIFS(IsQList,IsIList,Table_ExternalData_15[[#This Row],[item_key]],IsITypeList,Table_ExternalData_15[[#This Row],[IType]],IsDList,Table_ExternalData_15[[#Headers],[20]])</f>
        <v>0</v>
      </c>
      <c r="Y233" s="10">
        <f>SUMIFS(IsQList,IsIList,Table_ExternalData_15[[#This Row],[item_key]],IsITypeList,Table_ExternalData_15[[#This Row],[IType]],IsDList,Table_ExternalData_15[[#Headers],[21]])</f>
        <v>0</v>
      </c>
      <c r="Z233" s="10">
        <f>SUMIFS(IsQList,IsIList,Table_ExternalData_15[[#This Row],[item_key]],IsITypeList,Table_ExternalData_15[[#This Row],[IType]],IsDList,Table_ExternalData_15[[#Headers],[22]])</f>
        <v>0</v>
      </c>
      <c r="AA233" s="10">
        <f>SUMIFS(IsQList,IsIList,Table_ExternalData_15[[#This Row],[item_key]],IsITypeList,Table_ExternalData_15[[#This Row],[IType]],IsDList,Table_ExternalData_15[[#Headers],[23]])</f>
        <v>0</v>
      </c>
      <c r="AB233" s="10">
        <f>SUMIFS(IsQList,IsIList,Table_ExternalData_15[[#This Row],[item_key]],IsITypeList,Table_ExternalData_15[[#This Row],[IType]],IsDList,Table_ExternalData_15[[#Headers],[24]])</f>
        <v>0</v>
      </c>
      <c r="AC233" s="10">
        <f>SUMIFS(IsQList,IsIList,Table_ExternalData_15[[#This Row],[item_key]],IsITypeList,Table_ExternalData_15[[#This Row],[IType]],IsDList,Table_ExternalData_15[[#Headers],[25]])</f>
        <v>0</v>
      </c>
      <c r="AD233" s="10">
        <f>SUMIFS(IsQList,IsIList,Table_ExternalData_15[[#This Row],[item_key]],IsITypeList,Table_ExternalData_15[[#This Row],[IType]],IsDList,Table_ExternalData_15[[#Headers],[26]])</f>
        <v>0</v>
      </c>
      <c r="AE233" s="10">
        <f>SUMIFS(IsQList,IsIList,Table_ExternalData_15[[#This Row],[item_key]],IsITypeList,Table_ExternalData_15[[#This Row],[IType]],IsDList,Table_ExternalData_15[[#Headers],[27]])</f>
        <v>0</v>
      </c>
      <c r="AF233" s="10">
        <f>SUMIFS(IsQList,IsIList,Table_ExternalData_15[[#This Row],[item_key]],IsITypeList,Table_ExternalData_15[[#This Row],[IType]],IsDList,Table_ExternalData_15[[#Headers],[28]])</f>
        <v>2</v>
      </c>
      <c r="AG233" s="10">
        <f>SUMIFS(IsQList,IsIList,Table_ExternalData_15[[#This Row],[item_key]],IsITypeList,Table_ExternalData_15[[#This Row],[IType]],IsDList,Table_ExternalData_15[[#Headers],[29]])</f>
        <v>152</v>
      </c>
      <c r="AH233" s="10">
        <f>SUMIFS(IsQList,IsIList,Table_ExternalData_15[[#This Row],[item_key]],IsITypeList,Table_ExternalData_15[[#This Row],[IType]],IsDList,Table_ExternalData_15[[#Headers],[30]])</f>
        <v>0</v>
      </c>
      <c r="AI233" s="10">
        <f>SUMIFS(IsQList,IsIList,Table_ExternalData_15[[#This Row],[item_key]],IsITypeList,Table_ExternalData_15[[#This Row],[IType]],IsDList,Table_ExternalData_15[[#Headers],[31]])</f>
        <v>20</v>
      </c>
      <c r="AJ233" s="10">
        <f>SUM(Table_ExternalData_15[[#This Row],[1]:[31]])</f>
        <v>362</v>
      </c>
    </row>
    <row r="234" spans="1:36">
      <c r="A234" s="1" t="s">
        <v>2132</v>
      </c>
      <c r="B234" s="1" t="s">
        <v>2534</v>
      </c>
      <c r="C234" s="1" t="s">
        <v>2535</v>
      </c>
      <c r="D234" s="11" t="s">
        <v>2046</v>
      </c>
      <c r="E234" s="10">
        <f>SUMIFS(IsQList,IsIList,Table_ExternalData_15[[#This Row],[item_key]],IsITypeList,Table_ExternalData_15[[#This Row],[IType]],IsDList,Table_ExternalData_15[[#Headers],[1]])</f>
        <v>2</v>
      </c>
      <c r="F234" s="10">
        <f>SUMIFS(IsQList,IsIList,Table_ExternalData_15[[#This Row],[item_key]],IsITypeList,Table_ExternalData_15[[#This Row],[IType]],IsDList,Table_ExternalData_15[[#Headers],[2]])</f>
        <v>0</v>
      </c>
      <c r="G234" s="10">
        <f>SUMIFS(IsQList,IsIList,Table_ExternalData_15[[#This Row],[item_key]],IsITypeList,Table_ExternalData_15[[#This Row],[IType]],IsDList,Table_ExternalData_15[[#Headers],[3]])</f>
        <v>0</v>
      </c>
      <c r="H234" s="10">
        <f>SUMIFS(IsQList,IsIList,Table_ExternalData_15[[#This Row],[item_key]],IsITypeList,Table_ExternalData_15[[#This Row],[IType]],IsDList,Table_ExternalData_15[[#Headers],[4]])</f>
        <v>140</v>
      </c>
      <c r="I234" s="10">
        <f>SUMIFS(IsQList,IsIList,Table_ExternalData_15[[#This Row],[item_key]],IsITypeList,Table_ExternalData_15[[#This Row],[IType]],IsDList,Table_ExternalData_15[[#Headers],[5]])</f>
        <v>0</v>
      </c>
      <c r="J234" s="10">
        <f>SUMIFS(IsQList,IsIList,Table_ExternalData_15[[#This Row],[item_key]],IsITypeList,Table_ExternalData_15[[#This Row],[IType]],IsDList,Table_ExternalData_15[[#Headers],[6]])</f>
        <v>46</v>
      </c>
      <c r="K234" s="10">
        <f>SUMIFS(IsQList,IsIList,Table_ExternalData_15[[#This Row],[item_key]],IsITypeList,Table_ExternalData_15[[#This Row],[IType]],IsDList,Table_ExternalData_15[[#Headers],[7]])</f>
        <v>0</v>
      </c>
      <c r="L234" s="10">
        <f>SUMIFS(IsQList,IsIList,Table_ExternalData_15[[#This Row],[item_key]],IsITypeList,Table_ExternalData_15[[#This Row],[IType]],IsDList,Table_ExternalData_15[[#Headers],[8]])</f>
        <v>0</v>
      </c>
      <c r="M234" s="10">
        <f>SUMIFS(IsQList,IsIList,Table_ExternalData_15[[#This Row],[item_key]],IsITypeList,Table_ExternalData_15[[#This Row],[IType]],IsDList,Table_ExternalData_15[[#Headers],[9]])</f>
        <v>0</v>
      </c>
      <c r="N234" s="10">
        <f>SUMIFS(IsQList,IsIList,Table_ExternalData_15[[#This Row],[item_key]],IsITypeList,Table_ExternalData_15[[#This Row],[IType]],IsDList,Table_ExternalData_15[[#Headers],[10]])</f>
        <v>0</v>
      </c>
      <c r="O234" s="10">
        <f>SUMIFS(IsQList,IsIList,Table_ExternalData_15[[#This Row],[item_key]],IsITypeList,Table_ExternalData_15[[#This Row],[IType]],IsDList,Table_ExternalData_15[[#Headers],[11]])</f>
        <v>0</v>
      </c>
      <c r="P234" s="10">
        <f>SUMIFS(IsQList,IsIList,Table_ExternalData_15[[#This Row],[item_key]],IsITypeList,Table_ExternalData_15[[#This Row],[IType]],IsDList,Table_ExternalData_15[[#Headers],[12]])</f>
        <v>0</v>
      </c>
      <c r="Q234" s="10">
        <f>SUMIFS(IsQList,IsIList,Table_ExternalData_15[[#This Row],[item_key]],IsITypeList,Table_ExternalData_15[[#This Row],[IType]],IsDList,Table_ExternalData_15[[#Headers],[13]])</f>
        <v>0</v>
      </c>
      <c r="R234" s="10">
        <f>SUMIFS(IsQList,IsIList,Table_ExternalData_15[[#This Row],[item_key]],IsITypeList,Table_ExternalData_15[[#This Row],[IType]],IsDList,Table_ExternalData_15[[#Headers],[14]])</f>
        <v>0</v>
      </c>
      <c r="S234" s="10">
        <f>SUMIFS(IsQList,IsIList,Table_ExternalData_15[[#This Row],[item_key]],IsITypeList,Table_ExternalData_15[[#This Row],[IType]],IsDList,Table_ExternalData_15[[#Headers],[15]])</f>
        <v>0</v>
      </c>
      <c r="T234" s="10">
        <f>SUMIFS(IsQList,IsIList,Table_ExternalData_15[[#This Row],[item_key]],IsITypeList,Table_ExternalData_15[[#This Row],[IType]],IsDList,Table_ExternalData_15[[#Headers],[16]])</f>
        <v>0</v>
      </c>
      <c r="U234" s="10">
        <f>SUMIFS(IsQList,IsIList,Table_ExternalData_15[[#This Row],[item_key]],IsITypeList,Table_ExternalData_15[[#This Row],[IType]],IsDList,Table_ExternalData_15[[#Headers],[17]])</f>
        <v>0</v>
      </c>
      <c r="V234" s="10">
        <f>SUMIFS(IsQList,IsIList,Table_ExternalData_15[[#This Row],[item_key]],IsITypeList,Table_ExternalData_15[[#This Row],[IType]],IsDList,Table_ExternalData_15[[#Headers],[18]])</f>
        <v>0</v>
      </c>
      <c r="W234" s="10">
        <f>SUMIFS(IsQList,IsIList,Table_ExternalData_15[[#This Row],[item_key]],IsITypeList,Table_ExternalData_15[[#This Row],[IType]],IsDList,Table_ExternalData_15[[#Headers],[19]])</f>
        <v>0</v>
      </c>
      <c r="X234" s="10">
        <f>SUMIFS(IsQList,IsIList,Table_ExternalData_15[[#This Row],[item_key]],IsITypeList,Table_ExternalData_15[[#This Row],[IType]],IsDList,Table_ExternalData_15[[#Headers],[20]])</f>
        <v>0</v>
      </c>
      <c r="Y234" s="10">
        <f>SUMIFS(IsQList,IsIList,Table_ExternalData_15[[#This Row],[item_key]],IsITypeList,Table_ExternalData_15[[#This Row],[IType]],IsDList,Table_ExternalData_15[[#Headers],[21]])</f>
        <v>0</v>
      </c>
      <c r="Z234" s="10">
        <f>SUMIFS(IsQList,IsIList,Table_ExternalData_15[[#This Row],[item_key]],IsITypeList,Table_ExternalData_15[[#This Row],[IType]],IsDList,Table_ExternalData_15[[#Headers],[22]])</f>
        <v>0</v>
      </c>
      <c r="AA234" s="10">
        <f>SUMIFS(IsQList,IsIList,Table_ExternalData_15[[#This Row],[item_key]],IsITypeList,Table_ExternalData_15[[#This Row],[IType]],IsDList,Table_ExternalData_15[[#Headers],[23]])</f>
        <v>0</v>
      </c>
      <c r="AB234" s="10">
        <f>SUMIFS(IsQList,IsIList,Table_ExternalData_15[[#This Row],[item_key]],IsITypeList,Table_ExternalData_15[[#This Row],[IType]],IsDList,Table_ExternalData_15[[#Headers],[24]])</f>
        <v>0</v>
      </c>
      <c r="AC234" s="10">
        <f>SUMIFS(IsQList,IsIList,Table_ExternalData_15[[#This Row],[item_key]],IsITypeList,Table_ExternalData_15[[#This Row],[IType]],IsDList,Table_ExternalData_15[[#Headers],[25]])</f>
        <v>0</v>
      </c>
      <c r="AD234" s="10">
        <f>SUMIFS(IsQList,IsIList,Table_ExternalData_15[[#This Row],[item_key]],IsITypeList,Table_ExternalData_15[[#This Row],[IType]],IsDList,Table_ExternalData_15[[#Headers],[26]])</f>
        <v>0</v>
      </c>
      <c r="AE234" s="10">
        <f>SUMIFS(IsQList,IsIList,Table_ExternalData_15[[#This Row],[item_key]],IsITypeList,Table_ExternalData_15[[#This Row],[IType]],IsDList,Table_ExternalData_15[[#Headers],[27]])</f>
        <v>0</v>
      </c>
      <c r="AF234" s="10">
        <f>SUMIFS(IsQList,IsIList,Table_ExternalData_15[[#This Row],[item_key]],IsITypeList,Table_ExternalData_15[[#This Row],[IType]],IsDList,Table_ExternalData_15[[#Headers],[28]])</f>
        <v>2</v>
      </c>
      <c r="AG234" s="10">
        <f>SUMIFS(IsQList,IsIList,Table_ExternalData_15[[#This Row],[item_key]],IsITypeList,Table_ExternalData_15[[#This Row],[IType]],IsDList,Table_ExternalData_15[[#Headers],[29]])</f>
        <v>152</v>
      </c>
      <c r="AH234" s="10">
        <f>SUMIFS(IsQList,IsIList,Table_ExternalData_15[[#This Row],[item_key]],IsITypeList,Table_ExternalData_15[[#This Row],[IType]],IsDList,Table_ExternalData_15[[#Headers],[30]])</f>
        <v>0</v>
      </c>
      <c r="AI234" s="10">
        <f>SUMIFS(IsQList,IsIList,Table_ExternalData_15[[#This Row],[item_key]],IsITypeList,Table_ExternalData_15[[#This Row],[IType]],IsDList,Table_ExternalData_15[[#Headers],[31]])</f>
        <v>20</v>
      </c>
      <c r="AJ234" s="10">
        <f>SUM(Table_ExternalData_15[[#This Row],[1]:[31]])</f>
        <v>362</v>
      </c>
    </row>
    <row r="235" spans="1:36">
      <c r="A235" s="1" t="s">
        <v>2133</v>
      </c>
      <c r="B235" s="1" t="s">
        <v>2536</v>
      </c>
      <c r="C235" s="1" t="s">
        <v>2537</v>
      </c>
      <c r="D235" s="11" t="s">
        <v>2046</v>
      </c>
      <c r="E235" s="10">
        <f>SUMIFS(IsQList,IsIList,Table_ExternalData_15[[#This Row],[item_key]],IsITypeList,Table_ExternalData_15[[#This Row],[IType]],IsDList,Table_ExternalData_15[[#Headers],[1]])</f>
        <v>2</v>
      </c>
      <c r="F235" s="10">
        <f>SUMIFS(IsQList,IsIList,Table_ExternalData_15[[#This Row],[item_key]],IsITypeList,Table_ExternalData_15[[#This Row],[IType]],IsDList,Table_ExternalData_15[[#Headers],[2]])</f>
        <v>0</v>
      </c>
      <c r="G235" s="10">
        <f>SUMIFS(IsQList,IsIList,Table_ExternalData_15[[#This Row],[item_key]],IsITypeList,Table_ExternalData_15[[#This Row],[IType]],IsDList,Table_ExternalData_15[[#Headers],[3]])</f>
        <v>0</v>
      </c>
      <c r="H235" s="10">
        <f>SUMIFS(IsQList,IsIList,Table_ExternalData_15[[#This Row],[item_key]],IsITypeList,Table_ExternalData_15[[#This Row],[IType]],IsDList,Table_ExternalData_15[[#Headers],[4]])</f>
        <v>140</v>
      </c>
      <c r="I235" s="10">
        <f>SUMIFS(IsQList,IsIList,Table_ExternalData_15[[#This Row],[item_key]],IsITypeList,Table_ExternalData_15[[#This Row],[IType]],IsDList,Table_ExternalData_15[[#Headers],[5]])</f>
        <v>0</v>
      </c>
      <c r="J235" s="10">
        <f>SUMIFS(IsQList,IsIList,Table_ExternalData_15[[#This Row],[item_key]],IsITypeList,Table_ExternalData_15[[#This Row],[IType]],IsDList,Table_ExternalData_15[[#Headers],[6]])</f>
        <v>46</v>
      </c>
      <c r="K235" s="10">
        <f>SUMIFS(IsQList,IsIList,Table_ExternalData_15[[#This Row],[item_key]],IsITypeList,Table_ExternalData_15[[#This Row],[IType]],IsDList,Table_ExternalData_15[[#Headers],[7]])</f>
        <v>0</v>
      </c>
      <c r="L235" s="10">
        <f>SUMIFS(IsQList,IsIList,Table_ExternalData_15[[#This Row],[item_key]],IsITypeList,Table_ExternalData_15[[#This Row],[IType]],IsDList,Table_ExternalData_15[[#Headers],[8]])</f>
        <v>0</v>
      </c>
      <c r="M235" s="10">
        <f>SUMIFS(IsQList,IsIList,Table_ExternalData_15[[#This Row],[item_key]],IsITypeList,Table_ExternalData_15[[#This Row],[IType]],IsDList,Table_ExternalData_15[[#Headers],[9]])</f>
        <v>0</v>
      </c>
      <c r="N235" s="10">
        <f>SUMIFS(IsQList,IsIList,Table_ExternalData_15[[#This Row],[item_key]],IsITypeList,Table_ExternalData_15[[#This Row],[IType]],IsDList,Table_ExternalData_15[[#Headers],[10]])</f>
        <v>0</v>
      </c>
      <c r="O235" s="10">
        <f>SUMIFS(IsQList,IsIList,Table_ExternalData_15[[#This Row],[item_key]],IsITypeList,Table_ExternalData_15[[#This Row],[IType]],IsDList,Table_ExternalData_15[[#Headers],[11]])</f>
        <v>0</v>
      </c>
      <c r="P235" s="10">
        <f>SUMIFS(IsQList,IsIList,Table_ExternalData_15[[#This Row],[item_key]],IsITypeList,Table_ExternalData_15[[#This Row],[IType]],IsDList,Table_ExternalData_15[[#Headers],[12]])</f>
        <v>0</v>
      </c>
      <c r="Q235" s="10">
        <f>SUMIFS(IsQList,IsIList,Table_ExternalData_15[[#This Row],[item_key]],IsITypeList,Table_ExternalData_15[[#This Row],[IType]],IsDList,Table_ExternalData_15[[#Headers],[13]])</f>
        <v>0</v>
      </c>
      <c r="R235" s="10">
        <f>SUMIFS(IsQList,IsIList,Table_ExternalData_15[[#This Row],[item_key]],IsITypeList,Table_ExternalData_15[[#This Row],[IType]],IsDList,Table_ExternalData_15[[#Headers],[14]])</f>
        <v>0</v>
      </c>
      <c r="S235" s="10">
        <f>SUMIFS(IsQList,IsIList,Table_ExternalData_15[[#This Row],[item_key]],IsITypeList,Table_ExternalData_15[[#This Row],[IType]],IsDList,Table_ExternalData_15[[#Headers],[15]])</f>
        <v>0</v>
      </c>
      <c r="T235" s="10">
        <f>SUMIFS(IsQList,IsIList,Table_ExternalData_15[[#This Row],[item_key]],IsITypeList,Table_ExternalData_15[[#This Row],[IType]],IsDList,Table_ExternalData_15[[#Headers],[16]])</f>
        <v>0</v>
      </c>
      <c r="U235" s="10">
        <f>SUMIFS(IsQList,IsIList,Table_ExternalData_15[[#This Row],[item_key]],IsITypeList,Table_ExternalData_15[[#This Row],[IType]],IsDList,Table_ExternalData_15[[#Headers],[17]])</f>
        <v>0</v>
      </c>
      <c r="V235" s="10">
        <f>SUMIFS(IsQList,IsIList,Table_ExternalData_15[[#This Row],[item_key]],IsITypeList,Table_ExternalData_15[[#This Row],[IType]],IsDList,Table_ExternalData_15[[#Headers],[18]])</f>
        <v>0</v>
      </c>
      <c r="W235" s="10">
        <f>SUMIFS(IsQList,IsIList,Table_ExternalData_15[[#This Row],[item_key]],IsITypeList,Table_ExternalData_15[[#This Row],[IType]],IsDList,Table_ExternalData_15[[#Headers],[19]])</f>
        <v>0</v>
      </c>
      <c r="X235" s="10">
        <f>SUMIFS(IsQList,IsIList,Table_ExternalData_15[[#This Row],[item_key]],IsITypeList,Table_ExternalData_15[[#This Row],[IType]],IsDList,Table_ExternalData_15[[#Headers],[20]])</f>
        <v>0</v>
      </c>
      <c r="Y235" s="10">
        <f>SUMIFS(IsQList,IsIList,Table_ExternalData_15[[#This Row],[item_key]],IsITypeList,Table_ExternalData_15[[#This Row],[IType]],IsDList,Table_ExternalData_15[[#Headers],[21]])</f>
        <v>0</v>
      </c>
      <c r="Z235" s="10">
        <f>SUMIFS(IsQList,IsIList,Table_ExternalData_15[[#This Row],[item_key]],IsITypeList,Table_ExternalData_15[[#This Row],[IType]],IsDList,Table_ExternalData_15[[#Headers],[22]])</f>
        <v>0</v>
      </c>
      <c r="AA235" s="10">
        <f>SUMIFS(IsQList,IsIList,Table_ExternalData_15[[#This Row],[item_key]],IsITypeList,Table_ExternalData_15[[#This Row],[IType]],IsDList,Table_ExternalData_15[[#Headers],[23]])</f>
        <v>0</v>
      </c>
      <c r="AB235" s="10">
        <f>SUMIFS(IsQList,IsIList,Table_ExternalData_15[[#This Row],[item_key]],IsITypeList,Table_ExternalData_15[[#This Row],[IType]],IsDList,Table_ExternalData_15[[#Headers],[24]])</f>
        <v>0</v>
      </c>
      <c r="AC235" s="10">
        <f>SUMIFS(IsQList,IsIList,Table_ExternalData_15[[#This Row],[item_key]],IsITypeList,Table_ExternalData_15[[#This Row],[IType]],IsDList,Table_ExternalData_15[[#Headers],[25]])</f>
        <v>0</v>
      </c>
      <c r="AD235" s="10">
        <f>SUMIFS(IsQList,IsIList,Table_ExternalData_15[[#This Row],[item_key]],IsITypeList,Table_ExternalData_15[[#This Row],[IType]],IsDList,Table_ExternalData_15[[#Headers],[26]])</f>
        <v>0</v>
      </c>
      <c r="AE235" s="10">
        <f>SUMIFS(IsQList,IsIList,Table_ExternalData_15[[#This Row],[item_key]],IsITypeList,Table_ExternalData_15[[#This Row],[IType]],IsDList,Table_ExternalData_15[[#Headers],[27]])</f>
        <v>0</v>
      </c>
      <c r="AF235" s="10">
        <f>SUMIFS(IsQList,IsIList,Table_ExternalData_15[[#This Row],[item_key]],IsITypeList,Table_ExternalData_15[[#This Row],[IType]],IsDList,Table_ExternalData_15[[#Headers],[28]])</f>
        <v>2</v>
      </c>
      <c r="AG235" s="10">
        <f>SUMIFS(IsQList,IsIList,Table_ExternalData_15[[#This Row],[item_key]],IsITypeList,Table_ExternalData_15[[#This Row],[IType]],IsDList,Table_ExternalData_15[[#Headers],[29]])</f>
        <v>152</v>
      </c>
      <c r="AH235" s="10">
        <f>SUMIFS(IsQList,IsIList,Table_ExternalData_15[[#This Row],[item_key]],IsITypeList,Table_ExternalData_15[[#This Row],[IType]],IsDList,Table_ExternalData_15[[#Headers],[30]])</f>
        <v>0</v>
      </c>
      <c r="AI235" s="10">
        <f>SUMIFS(IsQList,IsIList,Table_ExternalData_15[[#This Row],[item_key]],IsITypeList,Table_ExternalData_15[[#This Row],[IType]],IsDList,Table_ExternalData_15[[#Headers],[31]])</f>
        <v>20</v>
      </c>
      <c r="AJ235" s="10">
        <f>SUM(Table_ExternalData_15[[#This Row],[1]:[31]])</f>
        <v>362</v>
      </c>
    </row>
    <row r="236" spans="1:36">
      <c r="A236" s="1" t="s">
        <v>2134</v>
      </c>
      <c r="B236" s="1" t="s">
        <v>2538</v>
      </c>
      <c r="C236" s="1" t="s">
        <v>2539</v>
      </c>
      <c r="D236" s="11" t="s">
        <v>2046</v>
      </c>
      <c r="E236" s="10">
        <f>SUMIFS(IsQList,IsIList,Table_ExternalData_15[[#This Row],[item_key]],IsITypeList,Table_ExternalData_15[[#This Row],[IType]],IsDList,Table_ExternalData_15[[#Headers],[1]])</f>
        <v>2</v>
      </c>
      <c r="F236" s="10">
        <f>SUMIFS(IsQList,IsIList,Table_ExternalData_15[[#This Row],[item_key]],IsITypeList,Table_ExternalData_15[[#This Row],[IType]],IsDList,Table_ExternalData_15[[#Headers],[2]])</f>
        <v>0</v>
      </c>
      <c r="G236" s="10">
        <f>SUMIFS(IsQList,IsIList,Table_ExternalData_15[[#This Row],[item_key]],IsITypeList,Table_ExternalData_15[[#This Row],[IType]],IsDList,Table_ExternalData_15[[#Headers],[3]])</f>
        <v>0</v>
      </c>
      <c r="H236" s="10">
        <f>SUMIFS(IsQList,IsIList,Table_ExternalData_15[[#This Row],[item_key]],IsITypeList,Table_ExternalData_15[[#This Row],[IType]],IsDList,Table_ExternalData_15[[#Headers],[4]])</f>
        <v>140</v>
      </c>
      <c r="I236" s="10">
        <f>SUMIFS(IsQList,IsIList,Table_ExternalData_15[[#This Row],[item_key]],IsITypeList,Table_ExternalData_15[[#This Row],[IType]],IsDList,Table_ExternalData_15[[#Headers],[5]])</f>
        <v>0</v>
      </c>
      <c r="J236" s="10">
        <f>SUMIFS(IsQList,IsIList,Table_ExternalData_15[[#This Row],[item_key]],IsITypeList,Table_ExternalData_15[[#This Row],[IType]],IsDList,Table_ExternalData_15[[#Headers],[6]])</f>
        <v>46</v>
      </c>
      <c r="K236" s="10">
        <f>SUMIFS(IsQList,IsIList,Table_ExternalData_15[[#This Row],[item_key]],IsITypeList,Table_ExternalData_15[[#This Row],[IType]],IsDList,Table_ExternalData_15[[#Headers],[7]])</f>
        <v>0</v>
      </c>
      <c r="L236" s="10">
        <f>SUMIFS(IsQList,IsIList,Table_ExternalData_15[[#This Row],[item_key]],IsITypeList,Table_ExternalData_15[[#This Row],[IType]],IsDList,Table_ExternalData_15[[#Headers],[8]])</f>
        <v>0</v>
      </c>
      <c r="M236" s="10">
        <f>SUMIFS(IsQList,IsIList,Table_ExternalData_15[[#This Row],[item_key]],IsITypeList,Table_ExternalData_15[[#This Row],[IType]],IsDList,Table_ExternalData_15[[#Headers],[9]])</f>
        <v>0</v>
      </c>
      <c r="N236" s="10">
        <f>SUMIFS(IsQList,IsIList,Table_ExternalData_15[[#This Row],[item_key]],IsITypeList,Table_ExternalData_15[[#This Row],[IType]],IsDList,Table_ExternalData_15[[#Headers],[10]])</f>
        <v>0</v>
      </c>
      <c r="O236" s="10">
        <f>SUMIFS(IsQList,IsIList,Table_ExternalData_15[[#This Row],[item_key]],IsITypeList,Table_ExternalData_15[[#This Row],[IType]],IsDList,Table_ExternalData_15[[#Headers],[11]])</f>
        <v>0</v>
      </c>
      <c r="P236" s="10">
        <f>SUMIFS(IsQList,IsIList,Table_ExternalData_15[[#This Row],[item_key]],IsITypeList,Table_ExternalData_15[[#This Row],[IType]],IsDList,Table_ExternalData_15[[#Headers],[12]])</f>
        <v>0</v>
      </c>
      <c r="Q236" s="10">
        <f>SUMIFS(IsQList,IsIList,Table_ExternalData_15[[#This Row],[item_key]],IsITypeList,Table_ExternalData_15[[#This Row],[IType]],IsDList,Table_ExternalData_15[[#Headers],[13]])</f>
        <v>0</v>
      </c>
      <c r="R236" s="10">
        <f>SUMIFS(IsQList,IsIList,Table_ExternalData_15[[#This Row],[item_key]],IsITypeList,Table_ExternalData_15[[#This Row],[IType]],IsDList,Table_ExternalData_15[[#Headers],[14]])</f>
        <v>0</v>
      </c>
      <c r="S236" s="10">
        <f>SUMIFS(IsQList,IsIList,Table_ExternalData_15[[#This Row],[item_key]],IsITypeList,Table_ExternalData_15[[#This Row],[IType]],IsDList,Table_ExternalData_15[[#Headers],[15]])</f>
        <v>0</v>
      </c>
      <c r="T236" s="10">
        <f>SUMIFS(IsQList,IsIList,Table_ExternalData_15[[#This Row],[item_key]],IsITypeList,Table_ExternalData_15[[#This Row],[IType]],IsDList,Table_ExternalData_15[[#Headers],[16]])</f>
        <v>0</v>
      </c>
      <c r="U236" s="10">
        <f>SUMIFS(IsQList,IsIList,Table_ExternalData_15[[#This Row],[item_key]],IsITypeList,Table_ExternalData_15[[#This Row],[IType]],IsDList,Table_ExternalData_15[[#Headers],[17]])</f>
        <v>0</v>
      </c>
      <c r="V236" s="10">
        <f>SUMIFS(IsQList,IsIList,Table_ExternalData_15[[#This Row],[item_key]],IsITypeList,Table_ExternalData_15[[#This Row],[IType]],IsDList,Table_ExternalData_15[[#Headers],[18]])</f>
        <v>0</v>
      </c>
      <c r="W236" s="10">
        <f>SUMIFS(IsQList,IsIList,Table_ExternalData_15[[#This Row],[item_key]],IsITypeList,Table_ExternalData_15[[#This Row],[IType]],IsDList,Table_ExternalData_15[[#Headers],[19]])</f>
        <v>0</v>
      </c>
      <c r="X236" s="10">
        <f>SUMIFS(IsQList,IsIList,Table_ExternalData_15[[#This Row],[item_key]],IsITypeList,Table_ExternalData_15[[#This Row],[IType]],IsDList,Table_ExternalData_15[[#Headers],[20]])</f>
        <v>0</v>
      </c>
      <c r="Y236" s="10">
        <f>SUMIFS(IsQList,IsIList,Table_ExternalData_15[[#This Row],[item_key]],IsITypeList,Table_ExternalData_15[[#This Row],[IType]],IsDList,Table_ExternalData_15[[#Headers],[21]])</f>
        <v>0</v>
      </c>
      <c r="Z236" s="10">
        <f>SUMIFS(IsQList,IsIList,Table_ExternalData_15[[#This Row],[item_key]],IsITypeList,Table_ExternalData_15[[#This Row],[IType]],IsDList,Table_ExternalData_15[[#Headers],[22]])</f>
        <v>0</v>
      </c>
      <c r="AA236" s="10">
        <f>SUMIFS(IsQList,IsIList,Table_ExternalData_15[[#This Row],[item_key]],IsITypeList,Table_ExternalData_15[[#This Row],[IType]],IsDList,Table_ExternalData_15[[#Headers],[23]])</f>
        <v>0</v>
      </c>
      <c r="AB236" s="10">
        <f>SUMIFS(IsQList,IsIList,Table_ExternalData_15[[#This Row],[item_key]],IsITypeList,Table_ExternalData_15[[#This Row],[IType]],IsDList,Table_ExternalData_15[[#Headers],[24]])</f>
        <v>0</v>
      </c>
      <c r="AC236" s="10">
        <f>SUMIFS(IsQList,IsIList,Table_ExternalData_15[[#This Row],[item_key]],IsITypeList,Table_ExternalData_15[[#This Row],[IType]],IsDList,Table_ExternalData_15[[#Headers],[25]])</f>
        <v>0</v>
      </c>
      <c r="AD236" s="10">
        <f>SUMIFS(IsQList,IsIList,Table_ExternalData_15[[#This Row],[item_key]],IsITypeList,Table_ExternalData_15[[#This Row],[IType]],IsDList,Table_ExternalData_15[[#Headers],[26]])</f>
        <v>0</v>
      </c>
      <c r="AE236" s="10">
        <f>SUMIFS(IsQList,IsIList,Table_ExternalData_15[[#This Row],[item_key]],IsITypeList,Table_ExternalData_15[[#This Row],[IType]],IsDList,Table_ExternalData_15[[#Headers],[27]])</f>
        <v>0</v>
      </c>
      <c r="AF236" s="10">
        <f>SUMIFS(IsQList,IsIList,Table_ExternalData_15[[#This Row],[item_key]],IsITypeList,Table_ExternalData_15[[#This Row],[IType]],IsDList,Table_ExternalData_15[[#Headers],[28]])</f>
        <v>2</v>
      </c>
      <c r="AG236" s="10">
        <f>SUMIFS(IsQList,IsIList,Table_ExternalData_15[[#This Row],[item_key]],IsITypeList,Table_ExternalData_15[[#This Row],[IType]],IsDList,Table_ExternalData_15[[#Headers],[29]])</f>
        <v>152</v>
      </c>
      <c r="AH236" s="10">
        <f>SUMIFS(IsQList,IsIList,Table_ExternalData_15[[#This Row],[item_key]],IsITypeList,Table_ExternalData_15[[#This Row],[IType]],IsDList,Table_ExternalData_15[[#Headers],[30]])</f>
        <v>0</v>
      </c>
      <c r="AI236" s="10">
        <f>SUMIFS(IsQList,IsIList,Table_ExternalData_15[[#This Row],[item_key]],IsITypeList,Table_ExternalData_15[[#This Row],[IType]],IsDList,Table_ExternalData_15[[#Headers],[31]])</f>
        <v>20</v>
      </c>
      <c r="AJ236" s="10">
        <f>SUM(Table_ExternalData_15[[#This Row],[1]:[31]])</f>
        <v>362</v>
      </c>
    </row>
    <row r="237" spans="1:36">
      <c r="A237" s="1" t="s">
        <v>2135</v>
      </c>
      <c r="B237" s="1" t="s">
        <v>2540</v>
      </c>
      <c r="C237" s="1" t="s">
        <v>2541</v>
      </c>
      <c r="D237" s="11" t="s">
        <v>2046</v>
      </c>
      <c r="E237" s="10">
        <f>SUMIFS(IsQList,IsIList,Table_ExternalData_15[[#This Row],[item_key]],IsITypeList,Table_ExternalData_15[[#This Row],[IType]],IsDList,Table_ExternalData_15[[#Headers],[1]])</f>
        <v>1</v>
      </c>
      <c r="F237" s="10">
        <f>SUMIFS(IsQList,IsIList,Table_ExternalData_15[[#This Row],[item_key]],IsITypeList,Table_ExternalData_15[[#This Row],[IType]],IsDList,Table_ExternalData_15[[#Headers],[2]])</f>
        <v>0</v>
      </c>
      <c r="G237" s="10">
        <f>SUMIFS(IsQList,IsIList,Table_ExternalData_15[[#This Row],[item_key]],IsITypeList,Table_ExternalData_15[[#This Row],[IType]],IsDList,Table_ExternalData_15[[#Headers],[3]])</f>
        <v>0</v>
      </c>
      <c r="H237" s="10">
        <f>SUMIFS(IsQList,IsIList,Table_ExternalData_15[[#This Row],[item_key]],IsITypeList,Table_ExternalData_15[[#This Row],[IType]],IsDList,Table_ExternalData_15[[#Headers],[4]])</f>
        <v>70</v>
      </c>
      <c r="I237" s="10">
        <f>SUMIFS(IsQList,IsIList,Table_ExternalData_15[[#This Row],[item_key]],IsITypeList,Table_ExternalData_15[[#This Row],[IType]],IsDList,Table_ExternalData_15[[#Headers],[5]])</f>
        <v>0</v>
      </c>
      <c r="J237" s="10">
        <f>SUMIFS(IsQList,IsIList,Table_ExternalData_15[[#This Row],[item_key]],IsITypeList,Table_ExternalData_15[[#This Row],[IType]],IsDList,Table_ExternalData_15[[#Headers],[6]])</f>
        <v>23</v>
      </c>
      <c r="K237" s="10">
        <f>SUMIFS(IsQList,IsIList,Table_ExternalData_15[[#This Row],[item_key]],IsITypeList,Table_ExternalData_15[[#This Row],[IType]],IsDList,Table_ExternalData_15[[#Headers],[7]])</f>
        <v>0</v>
      </c>
      <c r="L237" s="10">
        <f>SUMIFS(IsQList,IsIList,Table_ExternalData_15[[#This Row],[item_key]],IsITypeList,Table_ExternalData_15[[#This Row],[IType]],IsDList,Table_ExternalData_15[[#Headers],[8]])</f>
        <v>0</v>
      </c>
      <c r="M237" s="10">
        <f>SUMIFS(IsQList,IsIList,Table_ExternalData_15[[#This Row],[item_key]],IsITypeList,Table_ExternalData_15[[#This Row],[IType]],IsDList,Table_ExternalData_15[[#Headers],[9]])</f>
        <v>0</v>
      </c>
      <c r="N237" s="10">
        <f>SUMIFS(IsQList,IsIList,Table_ExternalData_15[[#This Row],[item_key]],IsITypeList,Table_ExternalData_15[[#This Row],[IType]],IsDList,Table_ExternalData_15[[#Headers],[10]])</f>
        <v>0</v>
      </c>
      <c r="O237" s="10">
        <f>SUMIFS(IsQList,IsIList,Table_ExternalData_15[[#This Row],[item_key]],IsITypeList,Table_ExternalData_15[[#This Row],[IType]],IsDList,Table_ExternalData_15[[#Headers],[11]])</f>
        <v>0</v>
      </c>
      <c r="P237" s="10">
        <f>SUMIFS(IsQList,IsIList,Table_ExternalData_15[[#This Row],[item_key]],IsITypeList,Table_ExternalData_15[[#This Row],[IType]],IsDList,Table_ExternalData_15[[#Headers],[12]])</f>
        <v>0</v>
      </c>
      <c r="Q237" s="10">
        <f>SUMIFS(IsQList,IsIList,Table_ExternalData_15[[#This Row],[item_key]],IsITypeList,Table_ExternalData_15[[#This Row],[IType]],IsDList,Table_ExternalData_15[[#Headers],[13]])</f>
        <v>0</v>
      </c>
      <c r="R237" s="10">
        <f>SUMIFS(IsQList,IsIList,Table_ExternalData_15[[#This Row],[item_key]],IsITypeList,Table_ExternalData_15[[#This Row],[IType]],IsDList,Table_ExternalData_15[[#Headers],[14]])</f>
        <v>0</v>
      </c>
      <c r="S237" s="10">
        <f>SUMIFS(IsQList,IsIList,Table_ExternalData_15[[#This Row],[item_key]],IsITypeList,Table_ExternalData_15[[#This Row],[IType]],IsDList,Table_ExternalData_15[[#Headers],[15]])</f>
        <v>0</v>
      </c>
      <c r="T237" s="10">
        <f>SUMIFS(IsQList,IsIList,Table_ExternalData_15[[#This Row],[item_key]],IsITypeList,Table_ExternalData_15[[#This Row],[IType]],IsDList,Table_ExternalData_15[[#Headers],[16]])</f>
        <v>0</v>
      </c>
      <c r="U237" s="10">
        <f>SUMIFS(IsQList,IsIList,Table_ExternalData_15[[#This Row],[item_key]],IsITypeList,Table_ExternalData_15[[#This Row],[IType]],IsDList,Table_ExternalData_15[[#Headers],[17]])</f>
        <v>0</v>
      </c>
      <c r="V237" s="10">
        <f>SUMIFS(IsQList,IsIList,Table_ExternalData_15[[#This Row],[item_key]],IsITypeList,Table_ExternalData_15[[#This Row],[IType]],IsDList,Table_ExternalData_15[[#Headers],[18]])</f>
        <v>0</v>
      </c>
      <c r="W237" s="10">
        <f>SUMIFS(IsQList,IsIList,Table_ExternalData_15[[#This Row],[item_key]],IsITypeList,Table_ExternalData_15[[#This Row],[IType]],IsDList,Table_ExternalData_15[[#Headers],[19]])</f>
        <v>0</v>
      </c>
      <c r="X237" s="10">
        <f>SUMIFS(IsQList,IsIList,Table_ExternalData_15[[#This Row],[item_key]],IsITypeList,Table_ExternalData_15[[#This Row],[IType]],IsDList,Table_ExternalData_15[[#Headers],[20]])</f>
        <v>0</v>
      </c>
      <c r="Y237" s="10">
        <f>SUMIFS(IsQList,IsIList,Table_ExternalData_15[[#This Row],[item_key]],IsITypeList,Table_ExternalData_15[[#This Row],[IType]],IsDList,Table_ExternalData_15[[#Headers],[21]])</f>
        <v>0</v>
      </c>
      <c r="Z237" s="10">
        <f>SUMIFS(IsQList,IsIList,Table_ExternalData_15[[#This Row],[item_key]],IsITypeList,Table_ExternalData_15[[#This Row],[IType]],IsDList,Table_ExternalData_15[[#Headers],[22]])</f>
        <v>0</v>
      </c>
      <c r="AA237" s="10">
        <f>SUMIFS(IsQList,IsIList,Table_ExternalData_15[[#This Row],[item_key]],IsITypeList,Table_ExternalData_15[[#This Row],[IType]],IsDList,Table_ExternalData_15[[#Headers],[23]])</f>
        <v>0</v>
      </c>
      <c r="AB237" s="10">
        <f>SUMIFS(IsQList,IsIList,Table_ExternalData_15[[#This Row],[item_key]],IsITypeList,Table_ExternalData_15[[#This Row],[IType]],IsDList,Table_ExternalData_15[[#Headers],[24]])</f>
        <v>0</v>
      </c>
      <c r="AC237" s="10">
        <f>SUMIFS(IsQList,IsIList,Table_ExternalData_15[[#This Row],[item_key]],IsITypeList,Table_ExternalData_15[[#This Row],[IType]],IsDList,Table_ExternalData_15[[#Headers],[25]])</f>
        <v>0</v>
      </c>
      <c r="AD237" s="10">
        <f>SUMIFS(IsQList,IsIList,Table_ExternalData_15[[#This Row],[item_key]],IsITypeList,Table_ExternalData_15[[#This Row],[IType]],IsDList,Table_ExternalData_15[[#Headers],[26]])</f>
        <v>0</v>
      </c>
      <c r="AE237" s="10">
        <f>SUMIFS(IsQList,IsIList,Table_ExternalData_15[[#This Row],[item_key]],IsITypeList,Table_ExternalData_15[[#This Row],[IType]],IsDList,Table_ExternalData_15[[#Headers],[27]])</f>
        <v>0</v>
      </c>
      <c r="AF237" s="10">
        <f>SUMIFS(IsQList,IsIList,Table_ExternalData_15[[#This Row],[item_key]],IsITypeList,Table_ExternalData_15[[#This Row],[IType]],IsDList,Table_ExternalData_15[[#Headers],[28]])</f>
        <v>1</v>
      </c>
      <c r="AG237" s="10">
        <f>SUMIFS(IsQList,IsIList,Table_ExternalData_15[[#This Row],[item_key]],IsITypeList,Table_ExternalData_15[[#This Row],[IType]],IsDList,Table_ExternalData_15[[#Headers],[29]])</f>
        <v>76</v>
      </c>
      <c r="AH237" s="10">
        <f>SUMIFS(IsQList,IsIList,Table_ExternalData_15[[#This Row],[item_key]],IsITypeList,Table_ExternalData_15[[#This Row],[IType]],IsDList,Table_ExternalData_15[[#Headers],[30]])</f>
        <v>0</v>
      </c>
      <c r="AI237" s="10">
        <f>SUMIFS(IsQList,IsIList,Table_ExternalData_15[[#This Row],[item_key]],IsITypeList,Table_ExternalData_15[[#This Row],[IType]],IsDList,Table_ExternalData_15[[#Headers],[31]])</f>
        <v>10</v>
      </c>
      <c r="AJ237" s="10">
        <f>SUM(Table_ExternalData_15[[#This Row],[1]:[31]])</f>
        <v>181</v>
      </c>
    </row>
    <row r="238" spans="1:36">
      <c r="A238" s="1" t="s">
        <v>313</v>
      </c>
      <c r="B238" s="1" t="s">
        <v>1423</v>
      </c>
      <c r="C238" s="1" t="s">
        <v>1424</v>
      </c>
      <c r="D238" s="11" t="s">
        <v>2046</v>
      </c>
      <c r="E238" s="10">
        <f>SUMIFS(IsQList,IsIList,Table_ExternalData_15[[#This Row],[item_key]],IsITypeList,Table_ExternalData_15[[#This Row],[IType]],IsDList,Table_ExternalData_15[[#Headers],[1]])</f>
        <v>3</v>
      </c>
      <c r="F238" s="10">
        <f>SUMIFS(IsQList,IsIList,Table_ExternalData_15[[#This Row],[item_key]],IsITypeList,Table_ExternalData_15[[#This Row],[IType]],IsDList,Table_ExternalData_15[[#Headers],[2]])</f>
        <v>0</v>
      </c>
      <c r="G238" s="10">
        <f>SUMIFS(IsQList,IsIList,Table_ExternalData_15[[#This Row],[item_key]],IsITypeList,Table_ExternalData_15[[#This Row],[IType]],IsDList,Table_ExternalData_15[[#Headers],[3]])</f>
        <v>0</v>
      </c>
      <c r="H238" s="10">
        <f>SUMIFS(IsQList,IsIList,Table_ExternalData_15[[#This Row],[item_key]],IsITypeList,Table_ExternalData_15[[#This Row],[IType]],IsDList,Table_ExternalData_15[[#Headers],[4]])</f>
        <v>210</v>
      </c>
      <c r="I238" s="10">
        <f>SUMIFS(IsQList,IsIList,Table_ExternalData_15[[#This Row],[item_key]],IsITypeList,Table_ExternalData_15[[#This Row],[IType]],IsDList,Table_ExternalData_15[[#Headers],[5]])</f>
        <v>0</v>
      </c>
      <c r="J238" s="10">
        <f>SUMIFS(IsQList,IsIList,Table_ExternalData_15[[#This Row],[item_key]],IsITypeList,Table_ExternalData_15[[#This Row],[IType]],IsDList,Table_ExternalData_15[[#Headers],[6]])</f>
        <v>69</v>
      </c>
      <c r="K238" s="10">
        <f>SUMIFS(IsQList,IsIList,Table_ExternalData_15[[#This Row],[item_key]],IsITypeList,Table_ExternalData_15[[#This Row],[IType]],IsDList,Table_ExternalData_15[[#Headers],[7]])</f>
        <v>0</v>
      </c>
      <c r="L238" s="10">
        <f>SUMIFS(IsQList,IsIList,Table_ExternalData_15[[#This Row],[item_key]],IsITypeList,Table_ExternalData_15[[#This Row],[IType]],IsDList,Table_ExternalData_15[[#Headers],[8]])</f>
        <v>0</v>
      </c>
      <c r="M238" s="10">
        <f>SUMIFS(IsQList,IsIList,Table_ExternalData_15[[#This Row],[item_key]],IsITypeList,Table_ExternalData_15[[#This Row],[IType]],IsDList,Table_ExternalData_15[[#Headers],[9]])</f>
        <v>0</v>
      </c>
      <c r="N238" s="10">
        <f>SUMIFS(IsQList,IsIList,Table_ExternalData_15[[#This Row],[item_key]],IsITypeList,Table_ExternalData_15[[#This Row],[IType]],IsDList,Table_ExternalData_15[[#Headers],[10]])</f>
        <v>0</v>
      </c>
      <c r="O238" s="10">
        <f>SUMIFS(IsQList,IsIList,Table_ExternalData_15[[#This Row],[item_key]],IsITypeList,Table_ExternalData_15[[#This Row],[IType]],IsDList,Table_ExternalData_15[[#Headers],[11]])</f>
        <v>0</v>
      </c>
      <c r="P238" s="10">
        <f>SUMIFS(IsQList,IsIList,Table_ExternalData_15[[#This Row],[item_key]],IsITypeList,Table_ExternalData_15[[#This Row],[IType]],IsDList,Table_ExternalData_15[[#Headers],[12]])</f>
        <v>0</v>
      </c>
      <c r="Q238" s="10">
        <f>SUMIFS(IsQList,IsIList,Table_ExternalData_15[[#This Row],[item_key]],IsITypeList,Table_ExternalData_15[[#This Row],[IType]],IsDList,Table_ExternalData_15[[#Headers],[13]])</f>
        <v>0</v>
      </c>
      <c r="R238" s="10">
        <f>SUMIFS(IsQList,IsIList,Table_ExternalData_15[[#This Row],[item_key]],IsITypeList,Table_ExternalData_15[[#This Row],[IType]],IsDList,Table_ExternalData_15[[#Headers],[14]])</f>
        <v>0</v>
      </c>
      <c r="S238" s="10">
        <f>SUMIFS(IsQList,IsIList,Table_ExternalData_15[[#This Row],[item_key]],IsITypeList,Table_ExternalData_15[[#This Row],[IType]],IsDList,Table_ExternalData_15[[#Headers],[15]])</f>
        <v>0</v>
      </c>
      <c r="T238" s="10">
        <f>SUMIFS(IsQList,IsIList,Table_ExternalData_15[[#This Row],[item_key]],IsITypeList,Table_ExternalData_15[[#This Row],[IType]],IsDList,Table_ExternalData_15[[#Headers],[16]])</f>
        <v>0</v>
      </c>
      <c r="U238" s="10">
        <f>SUMIFS(IsQList,IsIList,Table_ExternalData_15[[#This Row],[item_key]],IsITypeList,Table_ExternalData_15[[#This Row],[IType]],IsDList,Table_ExternalData_15[[#Headers],[17]])</f>
        <v>0</v>
      </c>
      <c r="V238" s="10">
        <f>SUMIFS(IsQList,IsIList,Table_ExternalData_15[[#This Row],[item_key]],IsITypeList,Table_ExternalData_15[[#This Row],[IType]],IsDList,Table_ExternalData_15[[#Headers],[18]])</f>
        <v>0</v>
      </c>
      <c r="W238" s="10">
        <f>SUMIFS(IsQList,IsIList,Table_ExternalData_15[[#This Row],[item_key]],IsITypeList,Table_ExternalData_15[[#This Row],[IType]],IsDList,Table_ExternalData_15[[#Headers],[19]])</f>
        <v>0</v>
      </c>
      <c r="X238" s="10">
        <f>SUMIFS(IsQList,IsIList,Table_ExternalData_15[[#This Row],[item_key]],IsITypeList,Table_ExternalData_15[[#This Row],[IType]],IsDList,Table_ExternalData_15[[#Headers],[20]])</f>
        <v>0</v>
      </c>
      <c r="Y238" s="10">
        <f>SUMIFS(IsQList,IsIList,Table_ExternalData_15[[#This Row],[item_key]],IsITypeList,Table_ExternalData_15[[#This Row],[IType]],IsDList,Table_ExternalData_15[[#Headers],[21]])</f>
        <v>0</v>
      </c>
      <c r="Z238" s="10">
        <f>SUMIFS(IsQList,IsIList,Table_ExternalData_15[[#This Row],[item_key]],IsITypeList,Table_ExternalData_15[[#This Row],[IType]],IsDList,Table_ExternalData_15[[#Headers],[22]])</f>
        <v>0</v>
      </c>
      <c r="AA238" s="10">
        <f>SUMIFS(IsQList,IsIList,Table_ExternalData_15[[#This Row],[item_key]],IsITypeList,Table_ExternalData_15[[#This Row],[IType]],IsDList,Table_ExternalData_15[[#Headers],[23]])</f>
        <v>0</v>
      </c>
      <c r="AB238" s="10">
        <f>SUMIFS(IsQList,IsIList,Table_ExternalData_15[[#This Row],[item_key]],IsITypeList,Table_ExternalData_15[[#This Row],[IType]],IsDList,Table_ExternalData_15[[#Headers],[24]])</f>
        <v>0</v>
      </c>
      <c r="AC238" s="10">
        <f>SUMIFS(IsQList,IsIList,Table_ExternalData_15[[#This Row],[item_key]],IsITypeList,Table_ExternalData_15[[#This Row],[IType]],IsDList,Table_ExternalData_15[[#Headers],[25]])</f>
        <v>0</v>
      </c>
      <c r="AD238" s="10">
        <f>SUMIFS(IsQList,IsIList,Table_ExternalData_15[[#This Row],[item_key]],IsITypeList,Table_ExternalData_15[[#This Row],[IType]],IsDList,Table_ExternalData_15[[#Headers],[26]])</f>
        <v>0</v>
      </c>
      <c r="AE238" s="10">
        <f>SUMIFS(IsQList,IsIList,Table_ExternalData_15[[#This Row],[item_key]],IsITypeList,Table_ExternalData_15[[#This Row],[IType]],IsDList,Table_ExternalData_15[[#Headers],[27]])</f>
        <v>0</v>
      </c>
      <c r="AF238" s="10">
        <f>SUMIFS(IsQList,IsIList,Table_ExternalData_15[[#This Row],[item_key]],IsITypeList,Table_ExternalData_15[[#This Row],[IType]],IsDList,Table_ExternalData_15[[#Headers],[28]])</f>
        <v>3</v>
      </c>
      <c r="AG238" s="10">
        <f>SUMIFS(IsQList,IsIList,Table_ExternalData_15[[#This Row],[item_key]],IsITypeList,Table_ExternalData_15[[#This Row],[IType]],IsDList,Table_ExternalData_15[[#Headers],[29]])</f>
        <v>228</v>
      </c>
      <c r="AH238" s="10">
        <f>SUMIFS(IsQList,IsIList,Table_ExternalData_15[[#This Row],[item_key]],IsITypeList,Table_ExternalData_15[[#This Row],[IType]],IsDList,Table_ExternalData_15[[#Headers],[30]])</f>
        <v>0</v>
      </c>
      <c r="AI238" s="10">
        <f>SUMIFS(IsQList,IsIList,Table_ExternalData_15[[#This Row],[item_key]],IsITypeList,Table_ExternalData_15[[#This Row],[IType]],IsDList,Table_ExternalData_15[[#Headers],[31]])</f>
        <v>30</v>
      </c>
      <c r="AJ238" s="10">
        <f>SUM(Table_ExternalData_15[[#This Row],[1]:[31]])</f>
        <v>543</v>
      </c>
    </row>
    <row r="239" spans="1:36">
      <c r="A239" s="1" t="s">
        <v>2136</v>
      </c>
      <c r="B239" s="1" t="s">
        <v>2542</v>
      </c>
      <c r="C239" s="1" t="s">
        <v>2543</v>
      </c>
      <c r="D239" s="11" t="s">
        <v>2046</v>
      </c>
      <c r="E239" s="10">
        <f>SUMIFS(IsQList,IsIList,Table_ExternalData_15[[#This Row],[item_key]],IsITypeList,Table_ExternalData_15[[#This Row],[IType]],IsDList,Table_ExternalData_15[[#Headers],[1]])</f>
        <v>3</v>
      </c>
      <c r="F239" s="10">
        <f>SUMIFS(IsQList,IsIList,Table_ExternalData_15[[#This Row],[item_key]],IsITypeList,Table_ExternalData_15[[#This Row],[IType]],IsDList,Table_ExternalData_15[[#Headers],[2]])</f>
        <v>0</v>
      </c>
      <c r="G239" s="10">
        <f>SUMIFS(IsQList,IsIList,Table_ExternalData_15[[#This Row],[item_key]],IsITypeList,Table_ExternalData_15[[#This Row],[IType]],IsDList,Table_ExternalData_15[[#Headers],[3]])</f>
        <v>0</v>
      </c>
      <c r="H239" s="10">
        <f>SUMIFS(IsQList,IsIList,Table_ExternalData_15[[#This Row],[item_key]],IsITypeList,Table_ExternalData_15[[#This Row],[IType]],IsDList,Table_ExternalData_15[[#Headers],[4]])</f>
        <v>210</v>
      </c>
      <c r="I239" s="10">
        <f>SUMIFS(IsQList,IsIList,Table_ExternalData_15[[#This Row],[item_key]],IsITypeList,Table_ExternalData_15[[#This Row],[IType]],IsDList,Table_ExternalData_15[[#Headers],[5]])</f>
        <v>0</v>
      </c>
      <c r="J239" s="10">
        <f>SUMIFS(IsQList,IsIList,Table_ExternalData_15[[#This Row],[item_key]],IsITypeList,Table_ExternalData_15[[#This Row],[IType]],IsDList,Table_ExternalData_15[[#Headers],[6]])</f>
        <v>69</v>
      </c>
      <c r="K239" s="10">
        <f>SUMIFS(IsQList,IsIList,Table_ExternalData_15[[#This Row],[item_key]],IsITypeList,Table_ExternalData_15[[#This Row],[IType]],IsDList,Table_ExternalData_15[[#Headers],[7]])</f>
        <v>0</v>
      </c>
      <c r="L239" s="10">
        <f>SUMIFS(IsQList,IsIList,Table_ExternalData_15[[#This Row],[item_key]],IsITypeList,Table_ExternalData_15[[#This Row],[IType]],IsDList,Table_ExternalData_15[[#Headers],[8]])</f>
        <v>0</v>
      </c>
      <c r="M239" s="10">
        <f>SUMIFS(IsQList,IsIList,Table_ExternalData_15[[#This Row],[item_key]],IsITypeList,Table_ExternalData_15[[#This Row],[IType]],IsDList,Table_ExternalData_15[[#Headers],[9]])</f>
        <v>0</v>
      </c>
      <c r="N239" s="10">
        <f>SUMIFS(IsQList,IsIList,Table_ExternalData_15[[#This Row],[item_key]],IsITypeList,Table_ExternalData_15[[#This Row],[IType]],IsDList,Table_ExternalData_15[[#Headers],[10]])</f>
        <v>0</v>
      </c>
      <c r="O239" s="10">
        <f>SUMIFS(IsQList,IsIList,Table_ExternalData_15[[#This Row],[item_key]],IsITypeList,Table_ExternalData_15[[#This Row],[IType]],IsDList,Table_ExternalData_15[[#Headers],[11]])</f>
        <v>0</v>
      </c>
      <c r="P239" s="10">
        <f>SUMIFS(IsQList,IsIList,Table_ExternalData_15[[#This Row],[item_key]],IsITypeList,Table_ExternalData_15[[#This Row],[IType]],IsDList,Table_ExternalData_15[[#Headers],[12]])</f>
        <v>0</v>
      </c>
      <c r="Q239" s="10">
        <f>SUMIFS(IsQList,IsIList,Table_ExternalData_15[[#This Row],[item_key]],IsITypeList,Table_ExternalData_15[[#This Row],[IType]],IsDList,Table_ExternalData_15[[#Headers],[13]])</f>
        <v>0</v>
      </c>
      <c r="R239" s="10">
        <f>SUMIFS(IsQList,IsIList,Table_ExternalData_15[[#This Row],[item_key]],IsITypeList,Table_ExternalData_15[[#This Row],[IType]],IsDList,Table_ExternalData_15[[#Headers],[14]])</f>
        <v>0</v>
      </c>
      <c r="S239" s="10">
        <f>SUMIFS(IsQList,IsIList,Table_ExternalData_15[[#This Row],[item_key]],IsITypeList,Table_ExternalData_15[[#This Row],[IType]],IsDList,Table_ExternalData_15[[#Headers],[15]])</f>
        <v>0</v>
      </c>
      <c r="T239" s="10">
        <f>SUMIFS(IsQList,IsIList,Table_ExternalData_15[[#This Row],[item_key]],IsITypeList,Table_ExternalData_15[[#This Row],[IType]],IsDList,Table_ExternalData_15[[#Headers],[16]])</f>
        <v>0</v>
      </c>
      <c r="U239" s="10">
        <f>SUMIFS(IsQList,IsIList,Table_ExternalData_15[[#This Row],[item_key]],IsITypeList,Table_ExternalData_15[[#This Row],[IType]],IsDList,Table_ExternalData_15[[#Headers],[17]])</f>
        <v>0</v>
      </c>
      <c r="V239" s="10">
        <f>SUMIFS(IsQList,IsIList,Table_ExternalData_15[[#This Row],[item_key]],IsITypeList,Table_ExternalData_15[[#This Row],[IType]],IsDList,Table_ExternalData_15[[#Headers],[18]])</f>
        <v>0</v>
      </c>
      <c r="W239" s="10">
        <f>SUMIFS(IsQList,IsIList,Table_ExternalData_15[[#This Row],[item_key]],IsITypeList,Table_ExternalData_15[[#This Row],[IType]],IsDList,Table_ExternalData_15[[#Headers],[19]])</f>
        <v>0</v>
      </c>
      <c r="X239" s="10">
        <f>SUMIFS(IsQList,IsIList,Table_ExternalData_15[[#This Row],[item_key]],IsITypeList,Table_ExternalData_15[[#This Row],[IType]],IsDList,Table_ExternalData_15[[#Headers],[20]])</f>
        <v>0</v>
      </c>
      <c r="Y239" s="10">
        <f>SUMIFS(IsQList,IsIList,Table_ExternalData_15[[#This Row],[item_key]],IsITypeList,Table_ExternalData_15[[#This Row],[IType]],IsDList,Table_ExternalData_15[[#Headers],[21]])</f>
        <v>0</v>
      </c>
      <c r="Z239" s="10">
        <f>SUMIFS(IsQList,IsIList,Table_ExternalData_15[[#This Row],[item_key]],IsITypeList,Table_ExternalData_15[[#This Row],[IType]],IsDList,Table_ExternalData_15[[#Headers],[22]])</f>
        <v>0</v>
      </c>
      <c r="AA239" s="10">
        <f>SUMIFS(IsQList,IsIList,Table_ExternalData_15[[#This Row],[item_key]],IsITypeList,Table_ExternalData_15[[#This Row],[IType]],IsDList,Table_ExternalData_15[[#Headers],[23]])</f>
        <v>0</v>
      </c>
      <c r="AB239" s="10">
        <f>SUMIFS(IsQList,IsIList,Table_ExternalData_15[[#This Row],[item_key]],IsITypeList,Table_ExternalData_15[[#This Row],[IType]],IsDList,Table_ExternalData_15[[#Headers],[24]])</f>
        <v>0</v>
      </c>
      <c r="AC239" s="10">
        <f>SUMIFS(IsQList,IsIList,Table_ExternalData_15[[#This Row],[item_key]],IsITypeList,Table_ExternalData_15[[#This Row],[IType]],IsDList,Table_ExternalData_15[[#Headers],[25]])</f>
        <v>0</v>
      </c>
      <c r="AD239" s="10">
        <f>SUMIFS(IsQList,IsIList,Table_ExternalData_15[[#This Row],[item_key]],IsITypeList,Table_ExternalData_15[[#This Row],[IType]],IsDList,Table_ExternalData_15[[#Headers],[26]])</f>
        <v>0</v>
      </c>
      <c r="AE239" s="10">
        <f>SUMIFS(IsQList,IsIList,Table_ExternalData_15[[#This Row],[item_key]],IsITypeList,Table_ExternalData_15[[#This Row],[IType]],IsDList,Table_ExternalData_15[[#Headers],[27]])</f>
        <v>0</v>
      </c>
      <c r="AF239" s="10">
        <f>SUMIFS(IsQList,IsIList,Table_ExternalData_15[[#This Row],[item_key]],IsITypeList,Table_ExternalData_15[[#This Row],[IType]],IsDList,Table_ExternalData_15[[#Headers],[28]])</f>
        <v>3</v>
      </c>
      <c r="AG239" s="10">
        <f>SUMIFS(IsQList,IsIList,Table_ExternalData_15[[#This Row],[item_key]],IsITypeList,Table_ExternalData_15[[#This Row],[IType]],IsDList,Table_ExternalData_15[[#Headers],[29]])</f>
        <v>228</v>
      </c>
      <c r="AH239" s="10">
        <f>SUMIFS(IsQList,IsIList,Table_ExternalData_15[[#This Row],[item_key]],IsITypeList,Table_ExternalData_15[[#This Row],[IType]],IsDList,Table_ExternalData_15[[#Headers],[30]])</f>
        <v>0</v>
      </c>
      <c r="AI239" s="10">
        <f>SUMIFS(IsQList,IsIList,Table_ExternalData_15[[#This Row],[item_key]],IsITypeList,Table_ExternalData_15[[#This Row],[IType]],IsDList,Table_ExternalData_15[[#Headers],[31]])</f>
        <v>30</v>
      </c>
      <c r="AJ239" s="10">
        <f>SUM(Table_ExternalData_15[[#This Row],[1]:[31]])</f>
        <v>543</v>
      </c>
    </row>
    <row r="240" spans="1:36">
      <c r="A240" s="1" t="s">
        <v>2137</v>
      </c>
      <c r="B240" s="1" t="s">
        <v>2544</v>
      </c>
      <c r="C240" s="1" t="s">
        <v>2545</v>
      </c>
      <c r="D240" s="11" t="s">
        <v>2046</v>
      </c>
      <c r="E240" s="10">
        <f>SUMIFS(IsQList,IsIList,Table_ExternalData_15[[#This Row],[item_key]],IsITypeList,Table_ExternalData_15[[#This Row],[IType]],IsDList,Table_ExternalData_15[[#Headers],[1]])</f>
        <v>2</v>
      </c>
      <c r="F240" s="10">
        <f>SUMIFS(IsQList,IsIList,Table_ExternalData_15[[#This Row],[item_key]],IsITypeList,Table_ExternalData_15[[#This Row],[IType]],IsDList,Table_ExternalData_15[[#Headers],[2]])</f>
        <v>0</v>
      </c>
      <c r="G240" s="10">
        <f>SUMIFS(IsQList,IsIList,Table_ExternalData_15[[#This Row],[item_key]],IsITypeList,Table_ExternalData_15[[#This Row],[IType]],IsDList,Table_ExternalData_15[[#Headers],[3]])</f>
        <v>0</v>
      </c>
      <c r="H240" s="10">
        <f>SUMIFS(IsQList,IsIList,Table_ExternalData_15[[#This Row],[item_key]],IsITypeList,Table_ExternalData_15[[#This Row],[IType]],IsDList,Table_ExternalData_15[[#Headers],[4]])</f>
        <v>140</v>
      </c>
      <c r="I240" s="10">
        <f>SUMIFS(IsQList,IsIList,Table_ExternalData_15[[#This Row],[item_key]],IsITypeList,Table_ExternalData_15[[#This Row],[IType]],IsDList,Table_ExternalData_15[[#Headers],[5]])</f>
        <v>0</v>
      </c>
      <c r="J240" s="10">
        <f>SUMIFS(IsQList,IsIList,Table_ExternalData_15[[#This Row],[item_key]],IsITypeList,Table_ExternalData_15[[#This Row],[IType]],IsDList,Table_ExternalData_15[[#Headers],[6]])</f>
        <v>46</v>
      </c>
      <c r="K240" s="10">
        <f>SUMIFS(IsQList,IsIList,Table_ExternalData_15[[#This Row],[item_key]],IsITypeList,Table_ExternalData_15[[#This Row],[IType]],IsDList,Table_ExternalData_15[[#Headers],[7]])</f>
        <v>0</v>
      </c>
      <c r="L240" s="10">
        <f>SUMIFS(IsQList,IsIList,Table_ExternalData_15[[#This Row],[item_key]],IsITypeList,Table_ExternalData_15[[#This Row],[IType]],IsDList,Table_ExternalData_15[[#Headers],[8]])</f>
        <v>0</v>
      </c>
      <c r="M240" s="10">
        <f>SUMIFS(IsQList,IsIList,Table_ExternalData_15[[#This Row],[item_key]],IsITypeList,Table_ExternalData_15[[#This Row],[IType]],IsDList,Table_ExternalData_15[[#Headers],[9]])</f>
        <v>0</v>
      </c>
      <c r="N240" s="10">
        <f>SUMIFS(IsQList,IsIList,Table_ExternalData_15[[#This Row],[item_key]],IsITypeList,Table_ExternalData_15[[#This Row],[IType]],IsDList,Table_ExternalData_15[[#Headers],[10]])</f>
        <v>0</v>
      </c>
      <c r="O240" s="10">
        <f>SUMIFS(IsQList,IsIList,Table_ExternalData_15[[#This Row],[item_key]],IsITypeList,Table_ExternalData_15[[#This Row],[IType]],IsDList,Table_ExternalData_15[[#Headers],[11]])</f>
        <v>0</v>
      </c>
      <c r="P240" s="10">
        <f>SUMIFS(IsQList,IsIList,Table_ExternalData_15[[#This Row],[item_key]],IsITypeList,Table_ExternalData_15[[#This Row],[IType]],IsDList,Table_ExternalData_15[[#Headers],[12]])</f>
        <v>0</v>
      </c>
      <c r="Q240" s="10">
        <f>SUMIFS(IsQList,IsIList,Table_ExternalData_15[[#This Row],[item_key]],IsITypeList,Table_ExternalData_15[[#This Row],[IType]],IsDList,Table_ExternalData_15[[#Headers],[13]])</f>
        <v>0</v>
      </c>
      <c r="R240" s="10">
        <f>SUMIFS(IsQList,IsIList,Table_ExternalData_15[[#This Row],[item_key]],IsITypeList,Table_ExternalData_15[[#This Row],[IType]],IsDList,Table_ExternalData_15[[#Headers],[14]])</f>
        <v>0</v>
      </c>
      <c r="S240" s="10">
        <f>SUMIFS(IsQList,IsIList,Table_ExternalData_15[[#This Row],[item_key]],IsITypeList,Table_ExternalData_15[[#This Row],[IType]],IsDList,Table_ExternalData_15[[#Headers],[15]])</f>
        <v>0</v>
      </c>
      <c r="T240" s="10">
        <f>SUMIFS(IsQList,IsIList,Table_ExternalData_15[[#This Row],[item_key]],IsITypeList,Table_ExternalData_15[[#This Row],[IType]],IsDList,Table_ExternalData_15[[#Headers],[16]])</f>
        <v>0</v>
      </c>
      <c r="U240" s="10">
        <f>SUMIFS(IsQList,IsIList,Table_ExternalData_15[[#This Row],[item_key]],IsITypeList,Table_ExternalData_15[[#This Row],[IType]],IsDList,Table_ExternalData_15[[#Headers],[17]])</f>
        <v>0</v>
      </c>
      <c r="V240" s="10">
        <f>SUMIFS(IsQList,IsIList,Table_ExternalData_15[[#This Row],[item_key]],IsITypeList,Table_ExternalData_15[[#This Row],[IType]],IsDList,Table_ExternalData_15[[#Headers],[18]])</f>
        <v>0</v>
      </c>
      <c r="W240" s="10">
        <f>SUMIFS(IsQList,IsIList,Table_ExternalData_15[[#This Row],[item_key]],IsITypeList,Table_ExternalData_15[[#This Row],[IType]],IsDList,Table_ExternalData_15[[#Headers],[19]])</f>
        <v>0</v>
      </c>
      <c r="X240" s="10">
        <f>SUMIFS(IsQList,IsIList,Table_ExternalData_15[[#This Row],[item_key]],IsITypeList,Table_ExternalData_15[[#This Row],[IType]],IsDList,Table_ExternalData_15[[#Headers],[20]])</f>
        <v>0</v>
      </c>
      <c r="Y240" s="10">
        <f>SUMIFS(IsQList,IsIList,Table_ExternalData_15[[#This Row],[item_key]],IsITypeList,Table_ExternalData_15[[#This Row],[IType]],IsDList,Table_ExternalData_15[[#Headers],[21]])</f>
        <v>0</v>
      </c>
      <c r="Z240" s="10">
        <f>SUMIFS(IsQList,IsIList,Table_ExternalData_15[[#This Row],[item_key]],IsITypeList,Table_ExternalData_15[[#This Row],[IType]],IsDList,Table_ExternalData_15[[#Headers],[22]])</f>
        <v>0</v>
      </c>
      <c r="AA240" s="10">
        <f>SUMIFS(IsQList,IsIList,Table_ExternalData_15[[#This Row],[item_key]],IsITypeList,Table_ExternalData_15[[#This Row],[IType]],IsDList,Table_ExternalData_15[[#Headers],[23]])</f>
        <v>0</v>
      </c>
      <c r="AB240" s="10">
        <f>SUMIFS(IsQList,IsIList,Table_ExternalData_15[[#This Row],[item_key]],IsITypeList,Table_ExternalData_15[[#This Row],[IType]],IsDList,Table_ExternalData_15[[#Headers],[24]])</f>
        <v>0</v>
      </c>
      <c r="AC240" s="10">
        <f>SUMIFS(IsQList,IsIList,Table_ExternalData_15[[#This Row],[item_key]],IsITypeList,Table_ExternalData_15[[#This Row],[IType]],IsDList,Table_ExternalData_15[[#Headers],[25]])</f>
        <v>0</v>
      </c>
      <c r="AD240" s="10">
        <f>SUMIFS(IsQList,IsIList,Table_ExternalData_15[[#This Row],[item_key]],IsITypeList,Table_ExternalData_15[[#This Row],[IType]],IsDList,Table_ExternalData_15[[#Headers],[26]])</f>
        <v>0</v>
      </c>
      <c r="AE240" s="10">
        <f>SUMIFS(IsQList,IsIList,Table_ExternalData_15[[#This Row],[item_key]],IsITypeList,Table_ExternalData_15[[#This Row],[IType]],IsDList,Table_ExternalData_15[[#Headers],[27]])</f>
        <v>0</v>
      </c>
      <c r="AF240" s="10">
        <f>SUMIFS(IsQList,IsIList,Table_ExternalData_15[[#This Row],[item_key]],IsITypeList,Table_ExternalData_15[[#This Row],[IType]],IsDList,Table_ExternalData_15[[#Headers],[28]])</f>
        <v>2</v>
      </c>
      <c r="AG240" s="10">
        <f>SUMIFS(IsQList,IsIList,Table_ExternalData_15[[#This Row],[item_key]],IsITypeList,Table_ExternalData_15[[#This Row],[IType]],IsDList,Table_ExternalData_15[[#Headers],[29]])</f>
        <v>152</v>
      </c>
      <c r="AH240" s="10">
        <f>SUMIFS(IsQList,IsIList,Table_ExternalData_15[[#This Row],[item_key]],IsITypeList,Table_ExternalData_15[[#This Row],[IType]],IsDList,Table_ExternalData_15[[#Headers],[30]])</f>
        <v>0</v>
      </c>
      <c r="AI240" s="10">
        <f>SUMIFS(IsQList,IsIList,Table_ExternalData_15[[#This Row],[item_key]],IsITypeList,Table_ExternalData_15[[#This Row],[IType]],IsDList,Table_ExternalData_15[[#Headers],[31]])</f>
        <v>20</v>
      </c>
      <c r="AJ240" s="10">
        <f>SUM(Table_ExternalData_15[[#This Row],[1]:[31]])</f>
        <v>362</v>
      </c>
    </row>
    <row r="241" spans="1:36">
      <c r="A241" s="1" t="s">
        <v>2138</v>
      </c>
      <c r="B241" s="1" t="s">
        <v>2546</v>
      </c>
      <c r="C241" s="1" t="s">
        <v>2545</v>
      </c>
      <c r="D241" s="11" t="s">
        <v>2046</v>
      </c>
      <c r="E241" s="10">
        <f>SUMIFS(IsQList,IsIList,Table_ExternalData_15[[#This Row],[item_key]],IsITypeList,Table_ExternalData_15[[#This Row],[IType]],IsDList,Table_ExternalData_15[[#Headers],[1]])</f>
        <v>1</v>
      </c>
      <c r="F241" s="10">
        <f>SUMIFS(IsQList,IsIList,Table_ExternalData_15[[#This Row],[item_key]],IsITypeList,Table_ExternalData_15[[#This Row],[IType]],IsDList,Table_ExternalData_15[[#Headers],[2]])</f>
        <v>0</v>
      </c>
      <c r="G241" s="10">
        <f>SUMIFS(IsQList,IsIList,Table_ExternalData_15[[#This Row],[item_key]],IsITypeList,Table_ExternalData_15[[#This Row],[IType]],IsDList,Table_ExternalData_15[[#Headers],[3]])</f>
        <v>0</v>
      </c>
      <c r="H241" s="10">
        <f>SUMIFS(IsQList,IsIList,Table_ExternalData_15[[#This Row],[item_key]],IsITypeList,Table_ExternalData_15[[#This Row],[IType]],IsDList,Table_ExternalData_15[[#Headers],[4]])</f>
        <v>70</v>
      </c>
      <c r="I241" s="10">
        <f>SUMIFS(IsQList,IsIList,Table_ExternalData_15[[#This Row],[item_key]],IsITypeList,Table_ExternalData_15[[#This Row],[IType]],IsDList,Table_ExternalData_15[[#Headers],[5]])</f>
        <v>0</v>
      </c>
      <c r="J241" s="10">
        <f>SUMIFS(IsQList,IsIList,Table_ExternalData_15[[#This Row],[item_key]],IsITypeList,Table_ExternalData_15[[#This Row],[IType]],IsDList,Table_ExternalData_15[[#Headers],[6]])</f>
        <v>23</v>
      </c>
      <c r="K241" s="10">
        <f>SUMIFS(IsQList,IsIList,Table_ExternalData_15[[#This Row],[item_key]],IsITypeList,Table_ExternalData_15[[#This Row],[IType]],IsDList,Table_ExternalData_15[[#Headers],[7]])</f>
        <v>0</v>
      </c>
      <c r="L241" s="10">
        <f>SUMIFS(IsQList,IsIList,Table_ExternalData_15[[#This Row],[item_key]],IsITypeList,Table_ExternalData_15[[#This Row],[IType]],IsDList,Table_ExternalData_15[[#Headers],[8]])</f>
        <v>0</v>
      </c>
      <c r="M241" s="10">
        <f>SUMIFS(IsQList,IsIList,Table_ExternalData_15[[#This Row],[item_key]],IsITypeList,Table_ExternalData_15[[#This Row],[IType]],IsDList,Table_ExternalData_15[[#Headers],[9]])</f>
        <v>0</v>
      </c>
      <c r="N241" s="10">
        <f>SUMIFS(IsQList,IsIList,Table_ExternalData_15[[#This Row],[item_key]],IsITypeList,Table_ExternalData_15[[#This Row],[IType]],IsDList,Table_ExternalData_15[[#Headers],[10]])</f>
        <v>0</v>
      </c>
      <c r="O241" s="10">
        <f>SUMIFS(IsQList,IsIList,Table_ExternalData_15[[#This Row],[item_key]],IsITypeList,Table_ExternalData_15[[#This Row],[IType]],IsDList,Table_ExternalData_15[[#Headers],[11]])</f>
        <v>0</v>
      </c>
      <c r="P241" s="10">
        <f>SUMIFS(IsQList,IsIList,Table_ExternalData_15[[#This Row],[item_key]],IsITypeList,Table_ExternalData_15[[#This Row],[IType]],IsDList,Table_ExternalData_15[[#Headers],[12]])</f>
        <v>0</v>
      </c>
      <c r="Q241" s="10">
        <f>SUMIFS(IsQList,IsIList,Table_ExternalData_15[[#This Row],[item_key]],IsITypeList,Table_ExternalData_15[[#This Row],[IType]],IsDList,Table_ExternalData_15[[#Headers],[13]])</f>
        <v>0</v>
      </c>
      <c r="R241" s="10">
        <f>SUMIFS(IsQList,IsIList,Table_ExternalData_15[[#This Row],[item_key]],IsITypeList,Table_ExternalData_15[[#This Row],[IType]],IsDList,Table_ExternalData_15[[#Headers],[14]])</f>
        <v>0</v>
      </c>
      <c r="S241" s="10">
        <f>SUMIFS(IsQList,IsIList,Table_ExternalData_15[[#This Row],[item_key]],IsITypeList,Table_ExternalData_15[[#This Row],[IType]],IsDList,Table_ExternalData_15[[#Headers],[15]])</f>
        <v>0</v>
      </c>
      <c r="T241" s="10">
        <f>SUMIFS(IsQList,IsIList,Table_ExternalData_15[[#This Row],[item_key]],IsITypeList,Table_ExternalData_15[[#This Row],[IType]],IsDList,Table_ExternalData_15[[#Headers],[16]])</f>
        <v>0</v>
      </c>
      <c r="U241" s="10">
        <f>SUMIFS(IsQList,IsIList,Table_ExternalData_15[[#This Row],[item_key]],IsITypeList,Table_ExternalData_15[[#This Row],[IType]],IsDList,Table_ExternalData_15[[#Headers],[17]])</f>
        <v>0</v>
      </c>
      <c r="V241" s="10">
        <f>SUMIFS(IsQList,IsIList,Table_ExternalData_15[[#This Row],[item_key]],IsITypeList,Table_ExternalData_15[[#This Row],[IType]],IsDList,Table_ExternalData_15[[#Headers],[18]])</f>
        <v>0</v>
      </c>
      <c r="W241" s="10">
        <f>SUMIFS(IsQList,IsIList,Table_ExternalData_15[[#This Row],[item_key]],IsITypeList,Table_ExternalData_15[[#This Row],[IType]],IsDList,Table_ExternalData_15[[#Headers],[19]])</f>
        <v>0</v>
      </c>
      <c r="X241" s="10">
        <f>SUMIFS(IsQList,IsIList,Table_ExternalData_15[[#This Row],[item_key]],IsITypeList,Table_ExternalData_15[[#This Row],[IType]],IsDList,Table_ExternalData_15[[#Headers],[20]])</f>
        <v>0</v>
      </c>
      <c r="Y241" s="10">
        <f>SUMIFS(IsQList,IsIList,Table_ExternalData_15[[#This Row],[item_key]],IsITypeList,Table_ExternalData_15[[#This Row],[IType]],IsDList,Table_ExternalData_15[[#Headers],[21]])</f>
        <v>0</v>
      </c>
      <c r="Z241" s="10">
        <f>SUMIFS(IsQList,IsIList,Table_ExternalData_15[[#This Row],[item_key]],IsITypeList,Table_ExternalData_15[[#This Row],[IType]],IsDList,Table_ExternalData_15[[#Headers],[22]])</f>
        <v>0</v>
      </c>
      <c r="AA241" s="10">
        <f>SUMIFS(IsQList,IsIList,Table_ExternalData_15[[#This Row],[item_key]],IsITypeList,Table_ExternalData_15[[#This Row],[IType]],IsDList,Table_ExternalData_15[[#Headers],[23]])</f>
        <v>0</v>
      </c>
      <c r="AB241" s="10">
        <f>SUMIFS(IsQList,IsIList,Table_ExternalData_15[[#This Row],[item_key]],IsITypeList,Table_ExternalData_15[[#This Row],[IType]],IsDList,Table_ExternalData_15[[#Headers],[24]])</f>
        <v>0</v>
      </c>
      <c r="AC241" s="10">
        <f>SUMIFS(IsQList,IsIList,Table_ExternalData_15[[#This Row],[item_key]],IsITypeList,Table_ExternalData_15[[#This Row],[IType]],IsDList,Table_ExternalData_15[[#Headers],[25]])</f>
        <v>0</v>
      </c>
      <c r="AD241" s="10">
        <f>SUMIFS(IsQList,IsIList,Table_ExternalData_15[[#This Row],[item_key]],IsITypeList,Table_ExternalData_15[[#This Row],[IType]],IsDList,Table_ExternalData_15[[#Headers],[26]])</f>
        <v>0</v>
      </c>
      <c r="AE241" s="10">
        <f>SUMIFS(IsQList,IsIList,Table_ExternalData_15[[#This Row],[item_key]],IsITypeList,Table_ExternalData_15[[#This Row],[IType]],IsDList,Table_ExternalData_15[[#Headers],[27]])</f>
        <v>0</v>
      </c>
      <c r="AF241" s="10">
        <f>SUMIFS(IsQList,IsIList,Table_ExternalData_15[[#This Row],[item_key]],IsITypeList,Table_ExternalData_15[[#This Row],[IType]],IsDList,Table_ExternalData_15[[#Headers],[28]])</f>
        <v>1</v>
      </c>
      <c r="AG241" s="10">
        <f>SUMIFS(IsQList,IsIList,Table_ExternalData_15[[#This Row],[item_key]],IsITypeList,Table_ExternalData_15[[#This Row],[IType]],IsDList,Table_ExternalData_15[[#Headers],[29]])</f>
        <v>76</v>
      </c>
      <c r="AH241" s="10">
        <f>SUMIFS(IsQList,IsIList,Table_ExternalData_15[[#This Row],[item_key]],IsITypeList,Table_ExternalData_15[[#This Row],[IType]],IsDList,Table_ExternalData_15[[#Headers],[30]])</f>
        <v>0</v>
      </c>
      <c r="AI241" s="10">
        <f>SUMIFS(IsQList,IsIList,Table_ExternalData_15[[#This Row],[item_key]],IsITypeList,Table_ExternalData_15[[#This Row],[IType]],IsDList,Table_ExternalData_15[[#Headers],[31]])</f>
        <v>10</v>
      </c>
      <c r="AJ241" s="10">
        <f>SUM(Table_ExternalData_15[[#This Row],[1]:[31]])</f>
        <v>181</v>
      </c>
    </row>
    <row r="242" spans="1:36">
      <c r="A242" s="1" t="s">
        <v>2139</v>
      </c>
      <c r="B242" s="1" t="s">
        <v>2547</v>
      </c>
      <c r="C242" s="1" t="s">
        <v>2548</v>
      </c>
      <c r="D242" s="11" t="s">
        <v>2046</v>
      </c>
      <c r="E242" s="10">
        <f>SUMIFS(IsQList,IsIList,Table_ExternalData_15[[#This Row],[item_key]],IsITypeList,Table_ExternalData_15[[#This Row],[IType]],IsDList,Table_ExternalData_15[[#Headers],[1]])</f>
        <v>2</v>
      </c>
      <c r="F242" s="10">
        <f>SUMIFS(IsQList,IsIList,Table_ExternalData_15[[#This Row],[item_key]],IsITypeList,Table_ExternalData_15[[#This Row],[IType]],IsDList,Table_ExternalData_15[[#Headers],[2]])</f>
        <v>0</v>
      </c>
      <c r="G242" s="10">
        <f>SUMIFS(IsQList,IsIList,Table_ExternalData_15[[#This Row],[item_key]],IsITypeList,Table_ExternalData_15[[#This Row],[IType]],IsDList,Table_ExternalData_15[[#Headers],[3]])</f>
        <v>0</v>
      </c>
      <c r="H242" s="10">
        <f>SUMIFS(IsQList,IsIList,Table_ExternalData_15[[#This Row],[item_key]],IsITypeList,Table_ExternalData_15[[#This Row],[IType]],IsDList,Table_ExternalData_15[[#Headers],[4]])</f>
        <v>140</v>
      </c>
      <c r="I242" s="10">
        <f>SUMIFS(IsQList,IsIList,Table_ExternalData_15[[#This Row],[item_key]],IsITypeList,Table_ExternalData_15[[#This Row],[IType]],IsDList,Table_ExternalData_15[[#Headers],[5]])</f>
        <v>0</v>
      </c>
      <c r="J242" s="10">
        <f>SUMIFS(IsQList,IsIList,Table_ExternalData_15[[#This Row],[item_key]],IsITypeList,Table_ExternalData_15[[#This Row],[IType]],IsDList,Table_ExternalData_15[[#Headers],[6]])</f>
        <v>46</v>
      </c>
      <c r="K242" s="10">
        <f>SUMIFS(IsQList,IsIList,Table_ExternalData_15[[#This Row],[item_key]],IsITypeList,Table_ExternalData_15[[#This Row],[IType]],IsDList,Table_ExternalData_15[[#Headers],[7]])</f>
        <v>0</v>
      </c>
      <c r="L242" s="10">
        <f>SUMIFS(IsQList,IsIList,Table_ExternalData_15[[#This Row],[item_key]],IsITypeList,Table_ExternalData_15[[#This Row],[IType]],IsDList,Table_ExternalData_15[[#Headers],[8]])</f>
        <v>0</v>
      </c>
      <c r="M242" s="10">
        <f>SUMIFS(IsQList,IsIList,Table_ExternalData_15[[#This Row],[item_key]],IsITypeList,Table_ExternalData_15[[#This Row],[IType]],IsDList,Table_ExternalData_15[[#Headers],[9]])</f>
        <v>0</v>
      </c>
      <c r="N242" s="10">
        <f>SUMIFS(IsQList,IsIList,Table_ExternalData_15[[#This Row],[item_key]],IsITypeList,Table_ExternalData_15[[#This Row],[IType]],IsDList,Table_ExternalData_15[[#Headers],[10]])</f>
        <v>0</v>
      </c>
      <c r="O242" s="10">
        <f>SUMIFS(IsQList,IsIList,Table_ExternalData_15[[#This Row],[item_key]],IsITypeList,Table_ExternalData_15[[#This Row],[IType]],IsDList,Table_ExternalData_15[[#Headers],[11]])</f>
        <v>0</v>
      </c>
      <c r="P242" s="10">
        <f>SUMIFS(IsQList,IsIList,Table_ExternalData_15[[#This Row],[item_key]],IsITypeList,Table_ExternalData_15[[#This Row],[IType]],IsDList,Table_ExternalData_15[[#Headers],[12]])</f>
        <v>0</v>
      </c>
      <c r="Q242" s="10">
        <f>SUMIFS(IsQList,IsIList,Table_ExternalData_15[[#This Row],[item_key]],IsITypeList,Table_ExternalData_15[[#This Row],[IType]],IsDList,Table_ExternalData_15[[#Headers],[13]])</f>
        <v>0</v>
      </c>
      <c r="R242" s="10">
        <f>SUMIFS(IsQList,IsIList,Table_ExternalData_15[[#This Row],[item_key]],IsITypeList,Table_ExternalData_15[[#This Row],[IType]],IsDList,Table_ExternalData_15[[#Headers],[14]])</f>
        <v>0</v>
      </c>
      <c r="S242" s="10">
        <f>SUMIFS(IsQList,IsIList,Table_ExternalData_15[[#This Row],[item_key]],IsITypeList,Table_ExternalData_15[[#This Row],[IType]],IsDList,Table_ExternalData_15[[#Headers],[15]])</f>
        <v>0</v>
      </c>
      <c r="T242" s="10">
        <f>SUMIFS(IsQList,IsIList,Table_ExternalData_15[[#This Row],[item_key]],IsITypeList,Table_ExternalData_15[[#This Row],[IType]],IsDList,Table_ExternalData_15[[#Headers],[16]])</f>
        <v>0</v>
      </c>
      <c r="U242" s="10">
        <f>SUMIFS(IsQList,IsIList,Table_ExternalData_15[[#This Row],[item_key]],IsITypeList,Table_ExternalData_15[[#This Row],[IType]],IsDList,Table_ExternalData_15[[#Headers],[17]])</f>
        <v>0</v>
      </c>
      <c r="V242" s="10">
        <f>SUMIFS(IsQList,IsIList,Table_ExternalData_15[[#This Row],[item_key]],IsITypeList,Table_ExternalData_15[[#This Row],[IType]],IsDList,Table_ExternalData_15[[#Headers],[18]])</f>
        <v>0</v>
      </c>
      <c r="W242" s="10">
        <f>SUMIFS(IsQList,IsIList,Table_ExternalData_15[[#This Row],[item_key]],IsITypeList,Table_ExternalData_15[[#This Row],[IType]],IsDList,Table_ExternalData_15[[#Headers],[19]])</f>
        <v>0</v>
      </c>
      <c r="X242" s="10">
        <f>SUMIFS(IsQList,IsIList,Table_ExternalData_15[[#This Row],[item_key]],IsITypeList,Table_ExternalData_15[[#This Row],[IType]],IsDList,Table_ExternalData_15[[#Headers],[20]])</f>
        <v>0</v>
      </c>
      <c r="Y242" s="10">
        <f>SUMIFS(IsQList,IsIList,Table_ExternalData_15[[#This Row],[item_key]],IsITypeList,Table_ExternalData_15[[#This Row],[IType]],IsDList,Table_ExternalData_15[[#Headers],[21]])</f>
        <v>0</v>
      </c>
      <c r="Z242" s="10">
        <f>SUMIFS(IsQList,IsIList,Table_ExternalData_15[[#This Row],[item_key]],IsITypeList,Table_ExternalData_15[[#This Row],[IType]],IsDList,Table_ExternalData_15[[#Headers],[22]])</f>
        <v>0</v>
      </c>
      <c r="AA242" s="10">
        <f>SUMIFS(IsQList,IsIList,Table_ExternalData_15[[#This Row],[item_key]],IsITypeList,Table_ExternalData_15[[#This Row],[IType]],IsDList,Table_ExternalData_15[[#Headers],[23]])</f>
        <v>0</v>
      </c>
      <c r="AB242" s="10">
        <f>SUMIFS(IsQList,IsIList,Table_ExternalData_15[[#This Row],[item_key]],IsITypeList,Table_ExternalData_15[[#This Row],[IType]],IsDList,Table_ExternalData_15[[#Headers],[24]])</f>
        <v>0</v>
      </c>
      <c r="AC242" s="10">
        <f>SUMIFS(IsQList,IsIList,Table_ExternalData_15[[#This Row],[item_key]],IsITypeList,Table_ExternalData_15[[#This Row],[IType]],IsDList,Table_ExternalData_15[[#Headers],[25]])</f>
        <v>0</v>
      </c>
      <c r="AD242" s="10">
        <f>SUMIFS(IsQList,IsIList,Table_ExternalData_15[[#This Row],[item_key]],IsITypeList,Table_ExternalData_15[[#This Row],[IType]],IsDList,Table_ExternalData_15[[#Headers],[26]])</f>
        <v>0</v>
      </c>
      <c r="AE242" s="10">
        <f>SUMIFS(IsQList,IsIList,Table_ExternalData_15[[#This Row],[item_key]],IsITypeList,Table_ExternalData_15[[#This Row],[IType]],IsDList,Table_ExternalData_15[[#Headers],[27]])</f>
        <v>0</v>
      </c>
      <c r="AF242" s="10">
        <f>SUMIFS(IsQList,IsIList,Table_ExternalData_15[[#This Row],[item_key]],IsITypeList,Table_ExternalData_15[[#This Row],[IType]],IsDList,Table_ExternalData_15[[#Headers],[28]])</f>
        <v>2</v>
      </c>
      <c r="AG242" s="10">
        <f>SUMIFS(IsQList,IsIList,Table_ExternalData_15[[#This Row],[item_key]],IsITypeList,Table_ExternalData_15[[#This Row],[IType]],IsDList,Table_ExternalData_15[[#Headers],[29]])</f>
        <v>152</v>
      </c>
      <c r="AH242" s="10">
        <f>SUMIFS(IsQList,IsIList,Table_ExternalData_15[[#This Row],[item_key]],IsITypeList,Table_ExternalData_15[[#This Row],[IType]],IsDList,Table_ExternalData_15[[#Headers],[30]])</f>
        <v>0</v>
      </c>
      <c r="AI242" s="10">
        <f>SUMIFS(IsQList,IsIList,Table_ExternalData_15[[#This Row],[item_key]],IsITypeList,Table_ExternalData_15[[#This Row],[IType]],IsDList,Table_ExternalData_15[[#Headers],[31]])</f>
        <v>20</v>
      </c>
      <c r="AJ242" s="10">
        <f>SUM(Table_ExternalData_15[[#This Row],[1]:[31]])</f>
        <v>362</v>
      </c>
    </row>
    <row r="243" spans="1:36">
      <c r="A243" s="1" t="s">
        <v>2140</v>
      </c>
      <c r="B243" s="1" t="s">
        <v>2549</v>
      </c>
      <c r="C243" s="1" t="s">
        <v>2550</v>
      </c>
      <c r="D243" s="11" t="s">
        <v>2046</v>
      </c>
      <c r="E243" s="10">
        <f>SUMIFS(IsQList,IsIList,Table_ExternalData_15[[#This Row],[item_key]],IsITypeList,Table_ExternalData_15[[#This Row],[IType]],IsDList,Table_ExternalData_15[[#Headers],[1]])</f>
        <v>2</v>
      </c>
      <c r="F243" s="10">
        <f>SUMIFS(IsQList,IsIList,Table_ExternalData_15[[#This Row],[item_key]],IsITypeList,Table_ExternalData_15[[#This Row],[IType]],IsDList,Table_ExternalData_15[[#Headers],[2]])</f>
        <v>0</v>
      </c>
      <c r="G243" s="10">
        <f>SUMIFS(IsQList,IsIList,Table_ExternalData_15[[#This Row],[item_key]],IsITypeList,Table_ExternalData_15[[#This Row],[IType]],IsDList,Table_ExternalData_15[[#Headers],[3]])</f>
        <v>0</v>
      </c>
      <c r="H243" s="10">
        <f>SUMIFS(IsQList,IsIList,Table_ExternalData_15[[#This Row],[item_key]],IsITypeList,Table_ExternalData_15[[#This Row],[IType]],IsDList,Table_ExternalData_15[[#Headers],[4]])</f>
        <v>140</v>
      </c>
      <c r="I243" s="10">
        <f>SUMIFS(IsQList,IsIList,Table_ExternalData_15[[#This Row],[item_key]],IsITypeList,Table_ExternalData_15[[#This Row],[IType]],IsDList,Table_ExternalData_15[[#Headers],[5]])</f>
        <v>0</v>
      </c>
      <c r="J243" s="10">
        <f>SUMIFS(IsQList,IsIList,Table_ExternalData_15[[#This Row],[item_key]],IsITypeList,Table_ExternalData_15[[#This Row],[IType]],IsDList,Table_ExternalData_15[[#Headers],[6]])</f>
        <v>46</v>
      </c>
      <c r="K243" s="10">
        <f>SUMIFS(IsQList,IsIList,Table_ExternalData_15[[#This Row],[item_key]],IsITypeList,Table_ExternalData_15[[#This Row],[IType]],IsDList,Table_ExternalData_15[[#Headers],[7]])</f>
        <v>0</v>
      </c>
      <c r="L243" s="10">
        <f>SUMIFS(IsQList,IsIList,Table_ExternalData_15[[#This Row],[item_key]],IsITypeList,Table_ExternalData_15[[#This Row],[IType]],IsDList,Table_ExternalData_15[[#Headers],[8]])</f>
        <v>0</v>
      </c>
      <c r="M243" s="10">
        <f>SUMIFS(IsQList,IsIList,Table_ExternalData_15[[#This Row],[item_key]],IsITypeList,Table_ExternalData_15[[#This Row],[IType]],IsDList,Table_ExternalData_15[[#Headers],[9]])</f>
        <v>0</v>
      </c>
      <c r="N243" s="10">
        <f>SUMIFS(IsQList,IsIList,Table_ExternalData_15[[#This Row],[item_key]],IsITypeList,Table_ExternalData_15[[#This Row],[IType]],IsDList,Table_ExternalData_15[[#Headers],[10]])</f>
        <v>0</v>
      </c>
      <c r="O243" s="10">
        <f>SUMIFS(IsQList,IsIList,Table_ExternalData_15[[#This Row],[item_key]],IsITypeList,Table_ExternalData_15[[#This Row],[IType]],IsDList,Table_ExternalData_15[[#Headers],[11]])</f>
        <v>0</v>
      </c>
      <c r="P243" s="10">
        <f>SUMIFS(IsQList,IsIList,Table_ExternalData_15[[#This Row],[item_key]],IsITypeList,Table_ExternalData_15[[#This Row],[IType]],IsDList,Table_ExternalData_15[[#Headers],[12]])</f>
        <v>0</v>
      </c>
      <c r="Q243" s="10">
        <f>SUMIFS(IsQList,IsIList,Table_ExternalData_15[[#This Row],[item_key]],IsITypeList,Table_ExternalData_15[[#This Row],[IType]],IsDList,Table_ExternalData_15[[#Headers],[13]])</f>
        <v>0</v>
      </c>
      <c r="R243" s="10">
        <f>SUMIFS(IsQList,IsIList,Table_ExternalData_15[[#This Row],[item_key]],IsITypeList,Table_ExternalData_15[[#This Row],[IType]],IsDList,Table_ExternalData_15[[#Headers],[14]])</f>
        <v>0</v>
      </c>
      <c r="S243" s="10">
        <f>SUMIFS(IsQList,IsIList,Table_ExternalData_15[[#This Row],[item_key]],IsITypeList,Table_ExternalData_15[[#This Row],[IType]],IsDList,Table_ExternalData_15[[#Headers],[15]])</f>
        <v>0</v>
      </c>
      <c r="T243" s="10">
        <f>SUMIFS(IsQList,IsIList,Table_ExternalData_15[[#This Row],[item_key]],IsITypeList,Table_ExternalData_15[[#This Row],[IType]],IsDList,Table_ExternalData_15[[#Headers],[16]])</f>
        <v>0</v>
      </c>
      <c r="U243" s="10">
        <f>SUMIFS(IsQList,IsIList,Table_ExternalData_15[[#This Row],[item_key]],IsITypeList,Table_ExternalData_15[[#This Row],[IType]],IsDList,Table_ExternalData_15[[#Headers],[17]])</f>
        <v>0</v>
      </c>
      <c r="V243" s="10">
        <f>SUMIFS(IsQList,IsIList,Table_ExternalData_15[[#This Row],[item_key]],IsITypeList,Table_ExternalData_15[[#This Row],[IType]],IsDList,Table_ExternalData_15[[#Headers],[18]])</f>
        <v>0</v>
      </c>
      <c r="W243" s="10">
        <f>SUMIFS(IsQList,IsIList,Table_ExternalData_15[[#This Row],[item_key]],IsITypeList,Table_ExternalData_15[[#This Row],[IType]],IsDList,Table_ExternalData_15[[#Headers],[19]])</f>
        <v>0</v>
      </c>
      <c r="X243" s="10">
        <f>SUMIFS(IsQList,IsIList,Table_ExternalData_15[[#This Row],[item_key]],IsITypeList,Table_ExternalData_15[[#This Row],[IType]],IsDList,Table_ExternalData_15[[#Headers],[20]])</f>
        <v>0</v>
      </c>
      <c r="Y243" s="10">
        <f>SUMIFS(IsQList,IsIList,Table_ExternalData_15[[#This Row],[item_key]],IsITypeList,Table_ExternalData_15[[#This Row],[IType]],IsDList,Table_ExternalData_15[[#Headers],[21]])</f>
        <v>0</v>
      </c>
      <c r="Z243" s="10">
        <f>SUMIFS(IsQList,IsIList,Table_ExternalData_15[[#This Row],[item_key]],IsITypeList,Table_ExternalData_15[[#This Row],[IType]],IsDList,Table_ExternalData_15[[#Headers],[22]])</f>
        <v>0</v>
      </c>
      <c r="AA243" s="10">
        <f>SUMIFS(IsQList,IsIList,Table_ExternalData_15[[#This Row],[item_key]],IsITypeList,Table_ExternalData_15[[#This Row],[IType]],IsDList,Table_ExternalData_15[[#Headers],[23]])</f>
        <v>0</v>
      </c>
      <c r="AB243" s="10">
        <f>SUMIFS(IsQList,IsIList,Table_ExternalData_15[[#This Row],[item_key]],IsITypeList,Table_ExternalData_15[[#This Row],[IType]],IsDList,Table_ExternalData_15[[#Headers],[24]])</f>
        <v>0</v>
      </c>
      <c r="AC243" s="10">
        <f>SUMIFS(IsQList,IsIList,Table_ExternalData_15[[#This Row],[item_key]],IsITypeList,Table_ExternalData_15[[#This Row],[IType]],IsDList,Table_ExternalData_15[[#Headers],[25]])</f>
        <v>0</v>
      </c>
      <c r="AD243" s="10">
        <f>SUMIFS(IsQList,IsIList,Table_ExternalData_15[[#This Row],[item_key]],IsITypeList,Table_ExternalData_15[[#This Row],[IType]],IsDList,Table_ExternalData_15[[#Headers],[26]])</f>
        <v>0</v>
      </c>
      <c r="AE243" s="10">
        <f>SUMIFS(IsQList,IsIList,Table_ExternalData_15[[#This Row],[item_key]],IsITypeList,Table_ExternalData_15[[#This Row],[IType]],IsDList,Table_ExternalData_15[[#Headers],[27]])</f>
        <v>0</v>
      </c>
      <c r="AF243" s="10">
        <f>SUMIFS(IsQList,IsIList,Table_ExternalData_15[[#This Row],[item_key]],IsITypeList,Table_ExternalData_15[[#This Row],[IType]],IsDList,Table_ExternalData_15[[#Headers],[28]])</f>
        <v>2</v>
      </c>
      <c r="AG243" s="10">
        <f>SUMIFS(IsQList,IsIList,Table_ExternalData_15[[#This Row],[item_key]],IsITypeList,Table_ExternalData_15[[#This Row],[IType]],IsDList,Table_ExternalData_15[[#Headers],[29]])</f>
        <v>152</v>
      </c>
      <c r="AH243" s="10">
        <f>SUMIFS(IsQList,IsIList,Table_ExternalData_15[[#This Row],[item_key]],IsITypeList,Table_ExternalData_15[[#This Row],[IType]],IsDList,Table_ExternalData_15[[#Headers],[30]])</f>
        <v>0</v>
      </c>
      <c r="AI243" s="10">
        <f>SUMIFS(IsQList,IsIList,Table_ExternalData_15[[#This Row],[item_key]],IsITypeList,Table_ExternalData_15[[#This Row],[IType]],IsDList,Table_ExternalData_15[[#Headers],[31]])</f>
        <v>20</v>
      </c>
      <c r="AJ243" s="10">
        <f>SUM(Table_ExternalData_15[[#This Row],[1]:[31]])</f>
        <v>362</v>
      </c>
    </row>
    <row r="244" spans="1:36">
      <c r="A244" s="1" t="s">
        <v>314</v>
      </c>
      <c r="B244" s="1" t="s">
        <v>1425</v>
      </c>
      <c r="C244" s="1" t="s">
        <v>1426</v>
      </c>
      <c r="D244" s="11" t="s">
        <v>2046</v>
      </c>
      <c r="E244" s="10">
        <f>SUMIFS(IsQList,IsIList,Table_ExternalData_15[[#This Row],[item_key]],IsITypeList,Table_ExternalData_15[[#This Row],[IType]],IsDList,Table_ExternalData_15[[#Headers],[1]])</f>
        <v>2</v>
      </c>
      <c r="F244" s="10">
        <f>SUMIFS(IsQList,IsIList,Table_ExternalData_15[[#This Row],[item_key]],IsITypeList,Table_ExternalData_15[[#This Row],[IType]],IsDList,Table_ExternalData_15[[#Headers],[2]])</f>
        <v>0</v>
      </c>
      <c r="G244" s="10">
        <f>SUMIFS(IsQList,IsIList,Table_ExternalData_15[[#This Row],[item_key]],IsITypeList,Table_ExternalData_15[[#This Row],[IType]],IsDList,Table_ExternalData_15[[#Headers],[3]])</f>
        <v>0</v>
      </c>
      <c r="H244" s="10">
        <f>SUMIFS(IsQList,IsIList,Table_ExternalData_15[[#This Row],[item_key]],IsITypeList,Table_ExternalData_15[[#This Row],[IType]],IsDList,Table_ExternalData_15[[#Headers],[4]])</f>
        <v>140</v>
      </c>
      <c r="I244" s="10">
        <f>SUMIFS(IsQList,IsIList,Table_ExternalData_15[[#This Row],[item_key]],IsITypeList,Table_ExternalData_15[[#This Row],[IType]],IsDList,Table_ExternalData_15[[#Headers],[5]])</f>
        <v>0</v>
      </c>
      <c r="J244" s="10">
        <f>SUMIFS(IsQList,IsIList,Table_ExternalData_15[[#This Row],[item_key]],IsITypeList,Table_ExternalData_15[[#This Row],[IType]],IsDList,Table_ExternalData_15[[#Headers],[6]])</f>
        <v>46</v>
      </c>
      <c r="K244" s="10">
        <f>SUMIFS(IsQList,IsIList,Table_ExternalData_15[[#This Row],[item_key]],IsITypeList,Table_ExternalData_15[[#This Row],[IType]],IsDList,Table_ExternalData_15[[#Headers],[7]])</f>
        <v>0</v>
      </c>
      <c r="L244" s="10">
        <f>SUMIFS(IsQList,IsIList,Table_ExternalData_15[[#This Row],[item_key]],IsITypeList,Table_ExternalData_15[[#This Row],[IType]],IsDList,Table_ExternalData_15[[#Headers],[8]])</f>
        <v>0</v>
      </c>
      <c r="M244" s="10">
        <f>SUMIFS(IsQList,IsIList,Table_ExternalData_15[[#This Row],[item_key]],IsITypeList,Table_ExternalData_15[[#This Row],[IType]],IsDList,Table_ExternalData_15[[#Headers],[9]])</f>
        <v>0</v>
      </c>
      <c r="N244" s="10">
        <f>SUMIFS(IsQList,IsIList,Table_ExternalData_15[[#This Row],[item_key]],IsITypeList,Table_ExternalData_15[[#This Row],[IType]],IsDList,Table_ExternalData_15[[#Headers],[10]])</f>
        <v>0</v>
      </c>
      <c r="O244" s="10">
        <f>SUMIFS(IsQList,IsIList,Table_ExternalData_15[[#This Row],[item_key]],IsITypeList,Table_ExternalData_15[[#This Row],[IType]],IsDList,Table_ExternalData_15[[#Headers],[11]])</f>
        <v>0</v>
      </c>
      <c r="P244" s="10">
        <f>SUMIFS(IsQList,IsIList,Table_ExternalData_15[[#This Row],[item_key]],IsITypeList,Table_ExternalData_15[[#This Row],[IType]],IsDList,Table_ExternalData_15[[#Headers],[12]])</f>
        <v>0</v>
      </c>
      <c r="Q244" s="10">
        <f>SUMIFS(IsQList,IsIList,Table_ExternalData_15[[#This Row],[item_key]],IsITypeList,Table_ExternalData_15[[#This Row],[IType]],IsDList,Table_ExternalData_15[[#Headers],[13]])</f>
        <v>0</v>
      </c>
      <c r="R244" s="10">
        <f>SUMIFS(IsQList,IsIList,Table_ExternalData_15[[#This Row],[item_key]],IsITypeList,Table_ExternalData_15[[#This Row],[IType]],IsDList,Table_ExternalData_15[[#Headers],[14]])</f>
        <v>0</v>
      </c>
      <c r="S244" s="10">
        <f>SUMIFS(IsQList,IsIList,Table_ExternalData_15[[#This Row],[item_key]],IsITypeList,Table_ExternalData_15[[#This Row],[IType]],IsDList,Table_ExternalData_15[[#Headers],[15]])</f>
        <v>0</v>
      </c>
      <c r="T244" s="10">
        <f>SUMIFS(IsQList,IsIList,Table_ExternalData_15[[#This Row],[item_key]],IsITypeList,Table_ExternalData_15[[#This Row],[IType]],IsDList,Table_ExternalData_15[[#Headers],[16]])</f>
        <v>0</v>
      </c>
      <c r="U244" s="10">
        <f>SUMIFS(IsQList,IsIList,Table_ExternalData_15[[#This Row],[item_key]],IsITypeList,Table_ExternalData_15[[#This Row],[IType]],IsDList,Table_ExternalData_15[[#Headers],[17]])</f>
        <v>0</v>
      </c>
      <c r="V244" s="10">
        <f>SUMIFS(IsQList,IsIList,Table_ExternalData_15[[#This Row],[item_key]],IsITypeList,Table_ExternalData_15[[#This Row],[IType]],IsDList,Table_ExternalData_15[[#Headers],[18]])</f>
        <v>0</v>
      </c>
      <c r="W244" s="10">
        <f>SUMIFS(IsQList,IsIList,Table_ExternalData_15[[#This Row],[item_key]],IsITypeList,Table_ExternalData_15[[#This Row],[IType]],IsDList,Table_ExternalData_15[[#Headers],[19]])</f>
        <v>0</v>
      </c>
      <c r="X244" s="10">
        <f>SUMIFS(IsQList,IsIList,Table_ExternalData_15[[#This Row],[item_key]],IsITypeList,Table_ExternalData_15[[#This Row],[IType]],IsDList,Table_ExternalData_15[[#Headers],[20]])</f>
        <v>0</v>
      </c>
      <c r="Y244" s="10">
        <f>SUMIFS(IsQList,IsIList,Table_ExternalData_15[[#This Row],[item_key]],IsITypeList,Table_ExternalData_15[[#This Row],[IType]],IsDList,Table_ExternalData_15[[#Headers],[21]])</f>
        <v>0</v>
      </c>
      <c r="Z244" s="10">
        <f>SUMIFS(IsQList,IsIList,Table_ExternalData_15[[#This Row],[item_key]],IsITypeList,Table_ExternalData_15[[#This Row],[IType]],IsDList,Table_ExternalData_15[[#Headers],[22]])</f>
        <v>0</v>
      </c>
      <c r="AA244" s="10">
        <f>SUMIFS(IsQList,IsIList,Table_ExternalData_15[[#This Row],[item_key]],IsITypeList,Table_ExternalData_15[[#This Row],[IType]],IsDList,Table_ExternalData_15[[#Headers],[23]])</f>
        <v>0</v>
      </c>
      <c r="AB244" s="10">
        <f>SUMIFS(IsQList,IsIList,Table_ExternalData_15[[#This Row],[item_key]],IsITypeList,Table_ExternalData_15[[#This Row],[IType]],IsDList,Table_ExternalData_15[[#Headers],[24]])</f>
        <v>0</v>
      </c>
      <c r="AC244" s="10">
        <f>SUMIFS(IsQList,IsIList,Table_ExternalData_15[[#This Row],[item_key]],IsITypeList,Table_ExternalData_15[[#This Row],[IType]],IsDList,Table_ExternalData_15[[#Headers],[25]])</f>
        <v>0</v>
      </c>
      <c r="AD244" s="10">
        <f>SUMIFS(IsQList,IsIList,Table_ExternalData_15[[#This Row],[item_key]],IsITypeList,Table_ExternalData_15[[#This Row],[IType]],IsDList,Table_ExternalData_15[[#Headers],[26]])</f>
        <v>0</v>
      </c>
      <c r="AE244" s="10">
        <f>SUMIFS(IsQList,IsIList,Table_ExternalData_15[[#This Row],[item_key]],IsITypeList,Table_ExternalData_15[[#This Row],[IType]],IsDList,Table_ExternalData_15[[#Headers],[27]])</f>
        <v>0</v>
      </c>
      <c r="AF244" s="10">
        <f>SUMIFS(IsQList,IsIList,Table_ExternalData_15[[#This Row],[item_key]],IsITypeList,Table_ExternalData_15[[#This Row],[IType]],IsDList,Table_ExternalData_15[[#Headers],[28]])</f>
        <v>2</v>
      </c>
      <c r="AG244" s="10">
        <f>SUMIFS(IsQList,IsIList,Table_ExternalData_15[[#This Row],[item_key]],IsITypeList,Table_ExternalData_15[[#This Row],[IType]],IsDList,Table_ExternalData_15[[#Headers],[29]])</f>
        <v>152</v>
      </c>
      <c r="AH244" s="10">
        <f>SUMIFS(IsQList,IsIList,Table_ExternalData_15[[#This Row],[item_key]],IsITypeList,Table_ExternalData_15[[#This Row],[IType]],IsDList,Table_ExternalData_15[[#Headers],[30]])</f>
        <v>0</v>
      </c>
      <c r="AI244" s="10">
        <f>SUMIFS(IsQList,IsIList,Table_ExternalData_15[[#This Row],[item_key]],IsITypeList,Table_ExternalData_15[[#This Row],[IType]],IsDList,Table_ExternalData_15[[#Headers],[31]])</f>
        <v>20</v>
      </c>
      <c r="AJ244" s="10">
        <f>SUM(Table_ExternalData_15[[#This Row],[1]:[31]])</f>
        <v>362</v>
      </c>
    </row>
    <row r="245" spans="1:36">
      <c r="A245" s="1" t="s">
        <v>2141</v>
      </c>
      <c r="B245" s="1" t="s">
        <v>2551</v>
      </c>
      <c r="C245" s="1" t="s">
        <v>1426</v>
      </c>
      <c r="D245" s="11" t="s">
        <v>2046</v>
      </c>
      <c r="E245" s="10">
        <f>SUMIFS(IsQList,IsIList,Table_ExternalData_15[[#This Row],[item_key]],IsITypeList,Table_ExternalData_15[[#This Row],[IType]],IsDList,Table_ExternalData_15[[#Headers],[1]])</f>
        <v>2</v>
      </c>
      <c r="F245" s="10">
        <f>SUMIFS(IsQList,IsIList,Table_ExternalData_15[[#This Row],[item_key]],IsITypeList,Table_ExternalData_15[[#This Row],[IType]],IsDList,Table_ExternalData_15[[#Headers],[2]])</f>
        <v>0</v>
      </c>
      <c r="G245" s="10">
        <f>SUMIFS(IsQList,IsIList,Table_ExternalData_15[[#This Row],[item_key]],IsITypeList,Table_ExternalData_15[[#This Row],[IType]],IsDList,Table_ExternalData_15[[#Headers],[3]])</f>
        <v>0</v>
      </c>
      <c r="H245" s="10">
        <f>SUMIFS(IsQList,IsIList,Table_ExternalData_15[[#This Row],[item_key]],IsITypeList,Table_ExternalData_15[[#This Row],[IType]],IsDList,Table_ExternalData_15[[#Headers],[4]])</f>
        <v>140</v>
      </c>
      <c r="I245" s="10">
        <f>SUMIFS(IsQList,IsIList,Table_ExternalData_15[[#This Row],[item_key]],IsITypeList,Table_ExternalData_15[[#This Row],[IType]],IsDList,Table_ExternalData_15[[#Headers],[5]])</f>
        <v>0</v>
      </c>
      <c r="J245" s="10">
        <f>SUMIFS(IsQList,IsIList,Table_ExternalData_15[[#This Row],[item_key]],IsITypeList,Table_ExternalData_15[[#This Row],[IType]],IsDList,Table_ExternalData_15[[#Headers],[6]])</f>
        <v>46</v>
      </c>
      <c r="K245" s="10">
        <f>SUMIFS(IsQList,IsIList,Table_ExternalData_15[[#This Row],[item_key]],IsITypeList,Table_ExternalData_15[[#This Row],[IType]],IsDList,Table_ExternalData_15[[#Headers],[7]])</f>
        <v>0</v>
      </c>
      <c r="L245" s="10">
        <f>SUMIFS(IsQList,IsIList,Table_ExternalData_15[[#This Row],[item_key]],IsITypeList,Table_ExternalData_15[[#This Row],[IType]],IsDList,Table_ExternalData_15[[#Headers],[8]])</f>
        <v>0</v>
      </c>
      <c r="M245" s="10">
        <f>SUMIFS(IsQList,IsIList,Table_ExternalData_15[[#This Row],[item_key]],IsITypeList,Table_ExternalData_15[[#This Row],[IType]],IsDList,Table_ExternalData_15[[#Headers],[9]])</f>
        <v>0</v>
      </c>
      <c r="N245" s="10">
        <f>SUMIFS(IsQList,IsIList,Table_ExternalData_15[[#This Row],[item_key]],IsITypeList,Table_ExternalData_15[[#This Row],[IType]],IsDList,Table_ExternalData_15[[#Headers],[10]])</f>
        <v>0</v>
      </c>
      <c r="O245" s="10">
        <f>SUMIFS(IsQList,IsIList,Table_ExternalData_15[[#This Row],[item_key]],IsITypeList,Table_ExternalData_15[[#This Row],[IType]],IsDList,Table_ExternalData_15[[#Headers],[11]])</f>
        <v>0</v>
      </c>
      <c r="P245" s="10">
        <f>SUMIFS(IsQList,IsIList,Table_ExternalData_15[[#This Row],[item_key]],IsITypeList,Table_ExternalData_15[[#This Row],[IType]],IsDList,Table_ExternalData_15[[#Headers],[12]])</f>
        <v>0</v>
      </c>
      <c r="Q245" s="10">
        <f>SUMIFS(IsQList,IsIList,Table_ExternalData_15[[#This Row],[item_key]],IsITypeList,Table_ExternalData_15[[#This Row],[IType]],IsDList,Table_ExternalData_15[[#Headers],[13]])</f>
        <v>0</v>
      </c>
      <c r="R245" s="10">
        <f>SUMIFS(IsQList,IsIList,Table_ExternalData_15[[#This Row],[item_key]],IsITypeList,Table_ExternalData_15[[#This Row],[IType]],IsDList,Table_ExternalData_15[[#Headers],[14]])</f>
        <v>0</v>
      </c>
      <c r="S245" s="10">
        <f>SUMIFS(IsQList,IsIList,Table_ExternalData_15[[#This Row],[item_key]],IsITypeList,Table_ExternalData_15[[#This Row],[IType]],IsDList,Table_ExternalData_15[[#Headers],[15]])</f>
        <v>0</v>
      </c>
      <c r="T245" s="10">
        <f>SUMIFS(IsQList,IsIList,Table_ExternalData_15[[#This Row],[item_key]],IsITypeList,Table_ExternalData_15[[#This Row],[IType]],IsDList,Table_ExternalData_15[[#Headers],[16]])</f>
        <v>0</v>
      </c>
      <c r="U245" s="10">
        <f>SUMIFS(IsQList,IsIList,Table_ExternalData_15[[#This Row],[item_key]],IsITypeList,Table_ExternalData_15[[#This Row],[IType]],IsDList,Table_ExternalData_15[[#Headers],[17]])</f>
        <v>0</v>
      </c>
      <c r="V245" s="10">
        <f>SUMIFS(IsQList,IsIList,Table_ExternalData_15[[#This Row],[item_key]],IsITypeList,Table_ExternalData_15[[#This Row],[IType]],IsDList,Table_ExternalData_15[[#Headers],[18]])</f>
        <v>0</v>
      </c>
      <c r="W245" s="10">
        <f>SUMIFS(IsQList,IsIList,Table_ExternalData_15[[#This Row],[item_key]],IsITypeList,Table_ExternalData_15[[#This Row],[IType]],IsDList,Table_ExternalData_15[[#Headers],[19]])</f>
        <v>0</v>
      </c>
      <c r="X245" s="10">
        <f>SUMIFS(IsQList,IsIList,Table_ExternalData_15[[#This Row],[item_key]],IsITypeList,Table_ExternalData_15[[#This Row],[IType]],IsDList,Table_ExternalData_15[[#Headers],[20]])</f>
        <v>0</v>
      </c>
      <c r="Y245" s="10">
        <f>SUMIFS(IsQList,IsIList,Table_ExternalData_15[[#This Row],[item_key]],IsITypeList,Table_ExternalData_15[[#This Row],[IType]],IsDList,Table_ExternalData_15[[#Headers],[21]])</f>
        <v>0</v>
      </c>
      <c r="Z245" s="10">
        <f>SUMIFS(IsQList,IsIList,Table_ExternalData_15[[#This Row],[item_key]],IsITypeList,Table_ExternalData_15[[#This Row],[IType]],IsDList,Table_ExternalData_15[[#Headers],[22]])</f>
        <v>0</v>
      </c>
      <c r="AA245" s="10">
        <f>SUMIFS(IsQList,IsIList,Table_ExternalData_15[[#This Row],[item_key]],IsITypeList,Table_ExternalData_15[[#This Row],[IType]],IsDList,Table_ExternalData_15[[#Headers],[23]])</f>
        <v>0</v>
      </c>
      <c r="AB245" s="10">
        <f>SUMIFS(IsQList,IsIList,Table_ExternalData_15[[#This Row],[item_key]],IsITypeList,Table_ExternalData_15[[#This Row],[IType]],IsDList,Table_ExternalData_15[[#Headers],[24]])</f>
        <v>0</v>
      </c>
      <c r="AC245" s="10">
        <f>SUMIFS(IsQList,IsIList,Table_ExternalData_15[[#This Row],[item_key]],IsITypeList,Table_ExternalData_15[[#This Row],[IType]],IsDList,Table_ExternalData_15[[#Headers],[25]])</f>
        <v>0</v>
      </c>
      <c r="AD245" s="10">
        <f>SUMIFS(IsQList,IsIList,Table_ExternalData_15[[#This Row],[item_key]],IsITypeList,Table_ExternalData_15[[#This Row],[IType]],IsDList,Table_ExternalData_15[[#Headers],[26]])</f>
        <v>0</v>
      </c>
      <c r="AE245" s="10">
        <f>SUMIFS(IsQList,IsIList,Table_ExternalData_15[[#This Row],[item_key]],IsITypeList,Table_ExternalData_15[[#This Row],[IType]],IsDList,Table_ExternalData_15[[#Headers],[27]])</f>
        <v>0</v>
      </c>
      <c r="AF245" s="10">
        <f>SUMIFS(IsQList,IsIList,Table_ExternalData_15[[#This Row],[item_key]],IsITypeList,Table_ExternalData_15[[#This Row],[IType]],IsDList,Table_ExternalData_15[[#Headers],[28]])</f>
        <v>2</v>
      </c>
      <c r="AG245" s="10">
        <f>SUMIFS(IsQList,IsIList,Table_ExternalData_15[[#This Row],[item_key]],IsITypeList,Table_ExternalData_15[[#This Row],[IType]],IsDList,Table_ExternalData_15[[#Headers],[29]])</f>
        <v>152</v>
      </c>
      <c r="AH245" s="10">
        <f>SUMIFS(IsQList,IsIList,Table_ExternalData_15[[#This Row],[item_key]],IsITypeList,Table_ExternalData_15[[#This Row],[IType]],IsDList,Table_ExternalData_15[[#Headers],[30]])</f>
        <v>0</v>
      </c>
      <c r="AI245" s="10">
        <f>SUMIFS(IsQList,IsIList,Table_ExternalData_15[[#This Row],[item_key]],IsITypeList,Table_ExternalData_15[[#This Row],[IType]],IsDList,Table_ExternalData_15[[#Headers],[31]])</f>
        <v>20</v>
      </c>
      <c r="AJ245" s="10">
        <f>SUM(Table_ExternalData_15[[#This Row],[1]:[31]])</f>
        <v>362</v>
      </c>
    </row>
    <row r="246" spans="1:36">
      <c r="A246" s="1" t="s">
        <v>1769</v>
      </c>
      <c r="B246" s="1" t="s">
        <v>1887</v>
      </c>
      <c r="C246" s="1" t="s">
        <v>1426</v>
      </c>
      <c r="D246" s="11" t="s">
        <v>2046</v>
      </c>
      <c r="E246" s="10">
        <f>SUMIFS(IsQList,IsIList,Table_ExternalData_15[[#This Row],[item_key]],IsITypeList,Table_ExternalData_15[[#This Row],[IType]],IsDList,Table_ExternalData_15[[#Headers],[1]])</f>
        <v>4</v>
      </c>
      <c r="F246" s="10">
        <f>SUMIFS(IsQList,IsIList,Table_ExternalData_15[[#This Row],[item_key]],IsITypeList,Table_ExternalData_15[[#This Row],[IType]],IsDList,Table_ExternalData_15[[#Headers],[2]])</f>
        <v>0</v>
      </c>
      <c r="G246" s="10">
        <f>SUMIFS(IsQList,IsIList,Table_ExternalData_15[[#This Row],[item_key]],IsITypeList,Table_ExternalData_15[[#This Row],[IType]],IsDList,Table_ExternalData_15[[#Headers],[3]])</f>
        <v>0</v>
      </c>
      <c r="H246" s="10">
        <f>SUMIFS(IsQList,IsIList,Table_ExternalData_15[[#This Row],[item_key]],IsITypeList,Table_ExternalData_15[[#This Row],[IType]],IsDList,Table_ExternalData_15[[#Headers],[4]])</f>
        <v>280</v>
      </c>
      <c r="I246" s="10">
        <f>SUMIFS(IsQList,IsIList,Table_ExternalData_15[[#This Row],[item_key]],IsITypeList,Table_ExternalData_15[[#This Row],[IType]],IsDList,Table_ExternalData_15[[#Headers],[5]])</f>
        <v>0</v>
      </c>
      <c r="J246" s="10">
        <f>SUMIFS(IsQList,IsIList,Table_ExternalData_15[[#This Row],[item_key]],IsITypeList,Table_ExternalData_15[[#This Row],[IType]],IsDList,Table_ExternalData_15[[#Headers],[6]])</f>
        <v>92</v>
      </c>
      <c r="K246" s="10">
        <f>SUMIFS(IsQList,IsIList,Table_ExternalData_15[[#This Row],[item_key]],IsITypeList,Table_ExternalData_15[[#This Row],[IType]],IsDList,Table_ExternalData_15[[#Headers],[7]])</f>
        <v>0</v>
      </c>
      <c r="L246" s="10">
        <f>SUMIFS(IsQList,IsIList,Table_ExternalData_15[[#This Row],[item_key]],IsITypeList,Table_ExternalData_15[[#This Row],[IType]],IsDList,Table_ExternalData_15[[#Headers],[8]])</f>
        <v>0</v>
      </c>
      <c r="M246" s="10">
        <f>SUMIFS(IsQList,IsIList,Table_ExternalData_15[[#This Row],[item_key]],IsITypeList,Table_ExternalData_15[[#This Row],[IType]],IsDList,Table_ExternalData_15[[#Headers],[9]])</f>
        <v>0</v>
      </c>
      <c r="N246" s="10">
        <f>SUMIFS(IsQList,IsIList,Table_ExternalData_15[[#This Row],[item_key]],IsITypeList,Table_ExternalData_15[[#This Row],[IType]],IsDList,Table_ExternalData_15[[#Headers],[10]])</f>
        <v>0</v>
      </c>
      <c r="O246" s="10">
        <f>SUMIFS(IsQList,IsIList,Table_ExternalData_15[[#This Row],[item_key]],IsITypeList,Table_ExternalData_15[[#This Row],[IType]],IsDList,Table_ExternalData_15[[#Headers],[11]])</f>
        <v>0</v>
      </c>
      <c r="P246" s="10">
        <f>SUMIFS(IsQList,IsIList,Table_ExternalData_15[[#This Row],[item_key]],IsITypeList,Table_ExternalData_15[[#This Row],[IType]],IsDList,Table_ExternalData_15[[#Headers],[12]])</f>
        <v>0</v>
      </c>
      <c r="Q246" s="10">
        <f>SUMIFS(IsQList,IsIList,Table_ExternalData_15[[#This Row],[item_key]],IsITypeList,Table_ExternalData_15[[#This Row],[IType]],IsDList,Table_ExternalData_15[[#Headers],[13]])</f>
        <v>0</v>
      </c>
      <c r="R246" s="10">
        <f>SUMIFS(IsQList,IsIList,Table_ExternalData_15[[#This Row],[item_key]],IsITypeList,Table_ExternalData_15[[#This Row],[IType]],IsDList,Table_ExternalData_15[[#Headers],[14]])</f>
        <v>0</v>
      </c>
      <c r="S246" s="10">
        <f>SUMIFS(IsQList,IsIList,Table_ExternalData_15[[#This Row],[item_key]],IsITypeList,Table_ExternalData_15[[#This Row],[IType]],IsDList,Table_ExternalData_15[[#Headers],[15]])</f>
        <v>0</v>
      </c>
      <c r="T246" s="10">
        <f>SUMIFS(IsQList,IsIList,Table_ExternalData_15[[#This Row],[item_key]],IsITypeList,Table_ExternalData_15[[#This Row],[IType]],IsDList,Table_ExternalData_15[[#Headers],[16]])</f>
        <v>0</v>
      </c>
      <c r="U246" s="10">
        <f>SUMIFS(IsQList,IsIList,Table_ExternalData_15[[#This Row],[item_key]],IsITypeList,Table_ExternalData_15[[#This Row],[IType]],IsDList,Table_ExternalData_15[[#Headers],[17]])</f>
        <v>0</v>
      </c>
      <c r="V246" s="10">
        <f>SUMIFS(IsQList,IsIList,Table_ExternalData_15[[#This Row],[item_key]],IsITypeList,Table_ExternalData_15[[#This Row],[IType]],IsDList,Table_ExternalData_15[[#Headers],[18]])</f>
        <v>0</v>
      </c>
      <c r="W246" s="10">
        <f>SUMIFS(IsQList,IsIList,Table_ExternalData_15[[#This Row],[item_key]],IsITypeList,Table_ExternalData_15[[#This Row],[IType]],IsDList,Table_ExternalData_15[[#Headers],[19]])</f>
        <v>0</v>
      </c>
      <c r="X246" s="10">
        <f>SUMIFS(IsQList,IsIList,Table_ExternalData_15[[#This Row],[item_key]],IsITypeList,Table_ExternalData_15[[#This Row],[IType]],IsDList,Table_ExternalData_15[[#Headers],[20]])</f>
        <v>0</v>
      </c>
      <c r="Y246" s="10">
        <f>SUMIFS(IsQList,IsIList,Table_ExternalData_15[[#This Row],[item_key]],IsITypeList,Table_ExternalData_15[[#This Row],[IType]],IsDList,Table_ExternalData_15[[#Headers],[21]])</f>
        <v>0</v>
      </c>
      <c r="Z246" s="10">
        <f>SUMIFS(IsQList,IsIList,Table_ExternalData_15[[#This Row],[item_key]],IsITypeList,Table_ExternalData_15[[#This Row],[IType]],IsDList,Table_ExternalData_15[[#Headers],[22]])</f>
        <v>0</v>
      </c>
      <c r="AA246" s="10">
        <f>SUMIFS(IsQList,IsIList,Table_ExternalData_15[[#This Row],[item_key]],IsITypeList,Table_ExternalData_15[[#This Row],[IType]],IsDList,Table_ExternalData_15[[#Headers],[23]])</f>
        <v>0</v>
      </c>
      <c r="AB246" s="10">
        <f>SUMIFS(IsQList,IsIList,Table_ExternalData_15[[#This Row],[item_key]],IsITypeList,Table_ExternalData_15[[#This Row],[IType]],IsDList,Table_ExternalData_15[[#Headers],[24]])</f>
        <v>0</v>
      </c>
      <c r="AC246" s="10">
        <f>SUMIFS(IsQList,IsIList,Table_ExternalData_15[[#This Row],[item_key]],IsITypeList,Table_ExternalData_15[[#This Row],[IType]],IsDList,Table_ExternalData_15[[#Headers],[25]])</f>
        <v>0</v>
      </c>
      <c r="AD246" s="10">
        <f>SUMIFS(IsQList,IsIList,Table_ExternalData_15[[#This Row],[item_key]],IsITypeList,Table_ExternalData_15[[#This Row],[IType]],IsDList,Table_ExternalData_15[[#Headers],[26]])</f>
        <v>0</v>
      </c>
      <c r="AE246" s="10">
        <f>SUMIFS(IsQList,IsIList,Table_ExternalData_15[[#This Row],[item_key]],IsITypeList,Table_ExternalData_15[[#This Row],[IType]],IsDList,Table_ExternalData_15[[#Headers],[27]])</f>
        <v>0</v>
      </c>
      <c r="AF246" s="10">
        <f>SUMIFS(IsQList,IsIList,Table_ExternalData_15[[#This Row],[item_key]],IsITypeList,Table_ExternalData_15[[#This Row],[IType]],IsDList,Table_ExternalData_15[[#Headers],[28]])</f>
        <v>4</v>
      </c>
      <c r="AG246" s="10">
        <f>SUMIFS(IsQList,IsIList,Table_ExternalData_15[[#This Row],[item_key]],IsITypeList,Table_ExternalData_15[[#This Row],[IType]],IsDList,Table_ExternalData_15[[#Headers],[29]])</f>
        <v>304</v>
      </c>
      <c r="AH246" s="10">
        <f>SUMIFS(IsQList,IsIList,Table_ExternalData_15[[#This Row],[item_key]],IsITypeList,Table_ExternalData_15[[#This Row],[IType]],IsDList,Table_ExternalData_15[[#Headers],[30]])</f>
        <v>0</v>
      </c>
      <c r="AI246" s="10">
        <f>SUMIFS(IsQList,IsIList,Table_ExternalData_15[[#This Row],[item_key]],IsITypeList,Table_ExternalData_15[[#This Row],[IType]],IsDList,Table_ExternalData_15[[#Headers],[31]])</f>
        <v>40</v>
      </c>
      <c r="AJ246" s="10">
        <f>SUM(Table_ExternalData_15[[#This Row],[1]:[31]])</f>
        <v>724</v>
      </c>
    </row>
    <row r="247" spans="1:36">
      <c r="A247" s="1" t="s">
        <v>2142</v>
      </c>
      <c r="B247" s="1" t="s">
        <v>2552</v>
      </c>
      <c r="C247" s="1" t="s">
        <v>2553</v>
      </c>
      <c r="D247" s="11" t="s">
        <v>2046</v>
      </c>
      <c r="E247" s="10">
        <f>SUMIFS(IsQList,IsIList,Table_ExternalData_15[[#This Row],[item_key]],IsITypeList,Table_ExternalData_15[[#This Row],[IType]],IsDList,Table_ExternalData_15[[#Headers],[1]])</f>
        <v>2</v>
      </c>
      <c r="F247" s="10">
        <f>SUMIFS(IsQList,IsIList,Table_ExternalData_15[[#This Row],[item_key]],IsITypeList,Table_ExternalData_15[[#This Row],[IType]],IsDList,Table_ExternalData_15[[#Headers],[2]])</f>
        <v>0</v>
      </c>
      <c r="G247" s="10">
        <f>SUMIFS(IsQList,IsIList,Table_ExternalData_15[[#This Row],[item_key]],IsITypeList,Table_ExternalData_15[[#This Row],[IType]],IsDList,Table_ExternalData_15[[#Headers],[3]])</f>
        <v>0</v>
      </c>
      <c r="H247" s="10">
        <f>SUMIFS(IsQList,IsIList,Table_ExternalData_15[[#This Row],[item_key]],IsITypeList,Table_ExternalData_15[[#This Row],[IType]],IsDList,Table_ExternalData_15[[#Headers],[4]])</f>
        <v>140</v>
      </c>
      <c r="I247" s="10">
        <f>SUMIFS(IsQList,IsIList,Table_ExternalData_15[[#This Row],[item_key]],IsITypeList,Table_ExternalData_15[[#This Row],[IType]],IsDList,Table_ExternalData_15[[#Headers],[5]])</f>
        <v>0</v>
      </c>
      <c r="J247" s="10">
        <f>SUMIFS(IsQList,IsIList,Table_ExternalData_15[[#This Row],[item_key]],IsITypeList,Table_ExternalData_15[[#This Row],[IType]],IsDList,Table_ExternalData_15[[#Headers],[6]])</f>
        <v>46</v>
      </c>
      <c r="K247" s="10">
        <f>SUMIFS(IsQList,IsIList,Table_ExternalData_15[[#This Row],[item_key]],IsITypeList,Table_ExternalData_15[[#This Row],[IType]],IsDList,Table_ExternalData_15[[#Headers],[7]])</f>
        <v>0</v>
      </c>
      <c r="L247" s="10">
        <f>SUMIFS(IsQList,IsIList,Table_ExternalData_15[[#This Row],[item_key]],IsITypeList,Table_ExternalData_15[[#This Row],[IType]],IsDList,Table_ExternalData_15[[#Headers],[8]])</f>
        <v>0</v>
      </c>
      <c r="M247" s="10">
        <f>SUMIFS(IsQList,IsIList,Table_ExternalData_15[[#This Row],[item_key]],IsITypeList,Table_ExternalData_15[[#This Row],[IType]],IsDList,Table_ExternalData_15[[#Headers],[9]])</f>
        <v>0</v>
      </c>
      <c r="N247" s="10">
        <f>SUMIFS(IsQList,IsIList,Table_ExternalData_15[[#This Row],[item_key]],IsITypeList,Table_ExternalData_15[[#This Row],[IType]],IsDList,Table_ExternalData_15[[#Headers],[10]])</f>
        <v>0</v>
      </c>
      <c r="O247" s="10">
        <f>SUMIFS(IsQList,IsIList,Table_ExternalData_15[[#This Row],[item_key]],IsITypeList,Table_ExternalData_15[[#This Row],[IType]],IsDList,Table_ExternalData_15[[#Headers],[11]])</f>
        <v>0</v>
      </c>
      <c r="P247" s="10">
        <f>SUMIFS(IsQList,IsIList,Table_ExternalData_15[[#This Row],[item_key]],IsITypeList,Table_ExternalData_15[[#This Row],[IType]],IsDList,Table_ExternalData_15[[#Headers],[12]])</f>
        <v>0</v>
      </c>
      <c r="Q247" s="10">
        <f>SUMIFS(IsQList,IsIList,Table_ExternalData_15[[#This Row],[item_key]],IsITypeList,Table_ExternalData_15[[#This Row],[IType]],IsDList,Table_ExternalData_15[[#Headers],[13]])</f>
        <v>0</v>
      </c>
      <c r="R247" s="10">
        <f>SUMIFS(IsQList,IsIList,Table_ExternalData_15[[#This Row],[item_key]],IsITypeList,Table_ExternalData_15[[#This Row],[IType]],IsDList,Table_ExternalData_15[[#Headers],[14]])</f>
        <v>0</v>
      </c>
      <c r="S247" s="10">
        <f>SUMIFS(IsQList,IsIList,Table_ExternalData_15[[#This Row],[item_key]],IsITypeList,Table_ExternalData_15[[#This Row],[IType]],IsDList,Table_ExternalData_15[[#Headers],[15]])</f>
        <v>0</v>
      </c>
      <c r="T247" s="10">
        <f>SUMIFS(IsQList,IsIList,Table_ExternalData_15[[#This Row],[item_key]],IsITypeList,Table_ExternalData_15[[#This Row],[IType]],IsDList,Table_ExternalData_15[[#Headers],[16]])</f>
        <v>0</v>
      </c>
      <c r="U247" s="10">
        <f>SUMIFS(IsQList,IsIList,Table_ExternalData_15[[#This Row],[item_key]],IsITypeList,Table_ExternalData_15[[#This Row],[IType]],IsDList,Table_ExternalData_15[[#Headers],[17]])</f>
        <v>0</v>
      </c>
      <c r="V247" s="10">
        <f>SUMIFS(IsQList,IsIList,Table_ExternalData_15[[#This Row],[item_key]],IsITypeList,Table_ExternalData_15[[#This Row],[IType]],IsDList,Table_ExternalData_15[[#Headers],[18]])</f>
        <v>0</v>
      </c>
      <c r="W247" s="10">
        <f>SUMIFS(IsQList,IsIList,Table_ExternalData_15[[#This Row],[item_key]],IsITypeList,Table_ExternalData_15[[#This Row],[IType]],IsDList,Table_ExternalData_15[[#Headers],[19]])</f>
        <v>0</v>
      </c>
      <c r="X247" s="10">
        <f>SUMIFS(IsQList,IsIList,Table_ExternalData_15[[#This Row],[item_key]],IsITypeList,Table_ExternalData_15[[#This Row],[IType]],IsDList,Table_ExternalData_15[[#Headers],[20]])</f>
        <v>0</v>
      </c>
      <c r="Y247" s="10">
        <f>SUMIFS(IsQList,IsIList,Table_ExternalData_15[[#This Row],[item_key]],IsITypeList,Table_ExternalData_15[[#This Row],[IType]],IsDList,Table_ExternalData_15[[#Headers],[21]])</f>
        <v>0</v>
      </c>
      <c r="Z247" s="10">
        <f>SUMIFS(IsQList,IsIList,Table_ExternalData_15[[#This Row],[item_key]],IsITypeList,Table_ExternalData_15[[#This Row],[IType]],IsDList,Table_ExternalData_15[[#Headers],[22]])</f>
        <v>0</v>
      </c>
      <c r="AA247" s="10">
        <f>SUMIFS(IsQList,IsIList,Table_ExternalData_15[[#This Row],[item_key]],IsITypeList,Table_ExternalData_15[[#This Row],[IType]],IsDList,Table_ExternalData_15[[#Headers],[23]])</f>
        <v>0</v>
      </c>
      <c r="AB247" s="10">
        <f>SUMIFS(IsQList,IsIList,Table_ExternalData_15[[#This Row],[item_key]],IsITypeList,Table_ExternalData_15[[#This Row],[IType]],IsDList,Table_ExternalData_15[[#Headers],[24]])</f>
        <v>0</v>
      </c>
      <c r="AC247" s="10">
        <f>SUMIFS(IsQList,IsIList,Table_ExternalData_15[[#This Row],[item_key]],IsITypeList,Table_ExternalData_15[[#This Row],[IType]],IsDList,Table_ExternalData_15[[#Headers],[25]])</f>
        <v>0</v>
      </c>
      <c r="AD247" s="10">
        <f>SUMIFS(IsQList,IsIList,Table_ExternalData_15[[#This Row],[item_key]],IsITypeList,Table_ExternalData_15[[#This Row],[IType]],IsDList,Table_ExternalData_15[[#Headers],[26]])</f>
        <v>0</v>
      </c>
      <c r="AE247" s="10">
        <f>SUMIFS(IsQList,IsIList,Table_ExternalData_15[[#This Row],[item_key]],IsITypeList,Table_ExternalData_15[[#This Row],[IType]],IsDList,Table_ExternalData_15[[#Headers],[27]])</f>
        <v>0</v>
      </c>
      <c r="AF247" s="10">
        <f>SUMIFS(IsQList,IsIList,Table_ExternalData_15[[#This Row],[item_key]],IsITypeList,Table_ExternalData_15[[#This Row],[IType]],IsDList,Table_ExternalData_15[[#Headers],[28]])</f>
        <v>2</v>
      </c>
      <c r="AG247" s="10">
        <f>SUMIFS(IsQList,IsIList,Table_ExternalData_15[[#This Row],[item_key]],IsITypeList,Table_ExternalData_15[[#This Row],[IType]],IsDList,Table_ExternalData_15[[#Headers],[29]])</f>
        <v>152</v>
      </c>
      <c r="AH247" s="10">
        <f>SUMIFS(IsQList,IsIList,Table_ExternalData_15[[#This Row],[item_key]],IsITypeList,Table_ExternalData_15[[#This Row],[IType]],IsDList,Table_ExternalData_15[[#Headers],[30]])</f>
        <v>0</v>
      </c>
      <c r="AI247" s="10">
        <f>SUMIFS(IsQList,IsIList,Table_ExternalData_15[[#This Row],[item_key]],IsITypeList,Table_ExternalData_15[[#This Row],[IType]],IsDList,Table_ExternalData_15[[#Headers],[31]])</f>
        <v>20</v>
      </c>
      <c r="AJ247" s="10">
        <f>SUM(Table_ExternalData_15[[#This Row],[1]:[31]])</f>
        <v>362</v>
      </c>
    </row>
    <row r="248" spans="1:36">
      <c r="A248" s="1" t="s">
        <v>2143</v>
      </c>
      <c r="B248" s="1" t="s">
        <v>2554</v>
      </c>
      <c r="C248" s="1" t="s">
        <v>2555</v>
      </c>
      <c r="D248" s="11" t="s">
        <v>2046</v>
      </c>
      <c r="E248" s="10">
        <f>SUMIFS(IsQList,IsIList,Table_ExternalData_15[[#This Row],[item_key]],IsITypeList,Table_ExternalData_15[[#This Row],[IType]],IsDList,Table_ExternalData_15[[#Headers],[1]])</f>
        <v>2</v>
      </c>
      <c r="F248" s="10">
        <f>SUMIFS(IsQList,IsIList,Table_ExternalData_15[[#This Row],[item_key]],IsITypeList,Table_ExternalData_15[[#This Row],[IType]],IsDList,Table_ExternalData_15[[#Headers],[2]])</f>
        <v>0</v>
      </c>
      <c r="G248" s="10">
        <f>SUMIFS(IsQList,IsIList,Table_ExternalData_15[[#This Row],[item_key]],IsITypeList,Table_ExternalData_15[[#This Row],[IType]],IsDList,Table_ExternalData_15[[#Headers],[3]])</f>
        <v>0</v>
      </c>
      <c r="H248" s="10">
        <f>SUMIFS(IsQList,IsIList,Table_ExternalData_15[[#This Row],[item_key]],IsITypeList,Table_ExternalData_15[[#This Row],[IType]],IsDList,Table_ExternalData_15[[#Headers],[4]])</f>
        <v>140</v>
      </c>
      <c r="I248" s="10">
        <f>SUMIFS(IsQList,IsIList,Table_ExternalData_15[[#This Row],[item_key]],IsITypeList,Table_ExternalData_15[[#This Row],[IType]],IsDList,Table_ExternalData_15[[#Headers],[5]])</f>
        <v>0</v>
      </c>
      <c r="J248" s="10">
        <f>SUMIFS(IsQList,IsIList,Table_ExternalData_15[[#This Row],[item_key]],IsITypeList,Table_ExternalData_15[[#This Row],[IType]],IsDList,Table_ExternalData_15[[#Headers],[6]])</f>
        <v>46</v>
      </c>
      <c r="K248" s="10">
        <f>SUMIFS(IsQList,IsIList,Table_ExternalData_15[[#This Row],[item_key]],IsITypeList,Table_ExternalData_15[[#This Row],[IType]],IsDList,Table_ExternalData_15[[#Headers],[7]])</f>
        <v>0</v>
      </c>
      <c r="L248" s="10">
        <f>SUMIFS(IsQList,IsIList,Table_ExternalData_15[[#This Row],[item_key]],IsITypeList,Table_ExternalData_15[[#This Row],[IType]],IsDList,Table_ExternalData_15[[#Headers],[8]])</f>
        <v>0</v>
      </c>
      <c r="M248" s="10">
        <f>SUMIFS(IsQList,IsIList,Table_ExternalData_15[[#This Row],[item_key]],IsITypeList,Table_ExternalData_15[[#This Row],[IType]],IsDList,Table_ExternalData_15[[#Headers],[9]])</f>
        <v>0</v>
      </c>
      <c r="N248" s="10">
        <f>SUMIFS(IsQList,IsIList,Table_ExternalData_15[[#This Row],[item_key]],IsITypeList,Table_ExternalData_15[[#This Row],[IType]],IsDList,Table_ExternalData_15[[#Headers],[10]])</f>
        <v>0</v>
      </c>
      <c r="O248" s="10">
        <f>SUMIFS(IsQList,IsIList,Table_ExternalData_15[[#This Row],[item_key]],IsITypeList,Table_ExternalData_15[[#This Row],[IType]],IsDList,Table_ExternalData_15[[#Headers],[11]])</f>
        <v>0</v>
      </c>
      <c r="P248" s="10">
        <f>SUMIFS(IsQList,IsIList,Table_ExternalData_15[[#This Row],[item_key]],IsITypeList,Table_ExternalData_15[[#This Row],[IType]],IsDList,Table_ExternalData_15[[#Headers],[12]])</f>
        <v>0</v>
      </c>
      <c r="Q248" s="10">
        <f>SUMIFS(IsQList,IsIList,Table_ExternalData_15[[#This Row],[item_key]],IsITypeList,Table_ExternalData_15[[#This Row],[IType]],IsDList,Table_ExternalData_15[[#Headers],[13]])</f>
        <v>0</v>
      </c>
      <c r="R248" s="10">
        <f>SUMIFS(IsQList,IsIList,Table_ExternalData_15[[#This Row],[item_key]],IsITypeList,Table_ExternalData_15[[#This Row],[IType]],IsDList,Table_ExternalData_15[[#Headers],[14]])</f>
        <v>0</v>
      </c>
      <c r="S248" s="10">
        <f>SUMIFS(IsQList,IsIList,Table_ExternalData_15[[#This Row],[item_key]],IsITypeList,Table_ExternalData_15[[#This Row],[IType]],IsDList,Table_ExternalData_15[[#Headers],[15]])</f>
        <v>0</v>
      </c>
      <c r="T248" s="10">
        <f>SUMIFS(IsQList,IsIList,Table_ExternalData_15[[#This Row],[item_key]],IsITypeList,Table_ExternalData_15[[#This Row],[IType]],IsDList,Table_ExternalData_15[[#Headers],[16]])</f>
        <v>0</v>
      </c>
      <c r="U248" s="10">
        <f>SUMIFS(IsQList,IsIList,Table_ExternalData_15[[#This Row],[item_key]],IsITypeList,Table_ExternalData_15[[#This Row],[IType]],IsDList,Table_ExternalData_15[[#Headers],[17]])</f>
        <v>0</v>
      </c>
      <c r="V248" s="10">
        <f>SUMIFS(IsQList,IsIList,Table_ExternalData_15[[#This Row],[item_key]],IsITypeList,Table_ExternalData_15[[#This Row],[IType]],IsDList,Table_ExternalData_15[[#Headers],[18]])</f>
        <v>0</v>
      </c>
      <c r="W248" s="10">
        <f>SUMIFS(IsQList,IsIList,Table_ExternalData_15[[#This Row],[item_key]],IsITypeList,Table_ExternalData_15[[#This Row],[IType]],IsDList,Table_ExternalData_15[[#Headers],[19]])</f>
        <v>0</v>
      </c>
      <c r="X248" s="10">
        <f>SUMIFS(IsQList,IsIList,Table_ExternalData_15[[#This Row],[item_key]],IsITypeList,Table_ExternalData_15[[#This Row],[IType]],IsDList,Table_ExternalData_15[[#Headers],[20]])</f>
        <v>0</v>
      </c>
      <c r="Y248" s="10">
        <f>SUMIFS(IsQList,IsIList,Table_ExternalData_15[[#This Row],[item_key]],IsITypeList,Table_ExternalData_15[[#This Row],[IType]],IsDList,Table_ExternalData_15[[#Headers],[21]])</f>
        <v>0</v>
      </c>
      <c r="Z248" s="10">
        <f>SUMIFS(IsQList,IsIList,Table_ExternalData_15[[#This Row],[item_key]],IsITypeList,Table_ExternalData_15[[#This Row],[IType]],IsDList,Table_ExternalData_15[[#Headers],[22]])</f>
        <v>0</v>
      </c>
      <c r="AA248" s="10">
        <f>SUMIFS(IsQList,IsIList,Table_ExternalData_15[[#This Row],[item_key]],IsITypeList,Table_ExternalData_15[[#This Row],[IType]],IsDList,Table_ExternalData_15[[#Headers],[23]])</f>
        <v>0</v>
      </c>
      <c r="AB248" s="10">
        <f>SUMIFS(IsQList,IsIList,Table_ExternalData_15[[#This Row],[item_key]],IsITypeList,Table_ExternalData_15[[#This Row],[IType]],IsDList,Table_ExternalData_15[[#Headers],[24]])</f>
        <v>0</v>
      </c>
      <c r="AC248" s="10">
        <f>SUMIFS(IsQList,IsIList,Table_ExternalData_15[[#This Row],[item_key]],IsITypeList,Table_ExternalData_15[[#This Row],[IType]],IsDList,Table_ExternalData_15[[#Headers],[25]])</f>
        <v>0</v>
      </c>
      <c r="AD248" s="10">
        <f>SUMIFS(IsQList,IsIList,Table_ExternalData_15[[#This Row],[item_key]],IsITypeList,Table_ExternalData_15[[#This Row],[IType]],IsDList,Table_ExternalData_15[[#Headers],[26]])</f>
        <v>0</v>
      </c>
      <c r="AE248" s="10">
        <f>SUMIFS(IsQList,IsIList,Table_ExternalData_15[[#This Row],[item_key]],IsITypeList,Table_ExternalData_15[[#This Row],[IType]],IsDList,Table_ExternalData_15[[#Headers],[27]])</f>
        <v>0</v>
      </c>
      <c r="AF248" s="10">
        <f>SUMIFS(IsQList,IsIList,Table_ExternalData_15[[#This Row],[item_key]],IsITypeList,Table_ExternalData_15[[#This Row],[IType]],IsDList,Table_ExternalData_15[[#Headers],[28]])</f>
        <v>2</v>
      </c>
      <c r="AG248" s="10">
        <f>SUMIFS(IsQList,IsIList,Table_ExternalData_15[[#This Row],[item_key]],IsITypeList,Table_ExternalData_15[[#This Row],[IType]],IsDList,Table_ExternalData_15[[#Headers],[29]])</f>
        <v>152</v>
      </c>
      <c r="AH248" s="10">
        <f>SUMIFS(IsQList,IsIList,Table_ExternalData_15[[#This Row],[item_key]],IsITypeList,Table_ExternalData_15[[#This Row],[IType]],IsDList,Table_ExternalData_15[[#Headers],[30]])</f>
        <v>0</v>
      </c>
      <c r="AI248" s="10">
        <f>SUMIFS(IsQList,IsIList,Table_ExternalData_15[[#This Row],[item_key]],IsITypeList,Table_ExternalData_15[[#This Row],[IType]],IsDList,Table_ExternalData_15[[#Headers],[31]])</f>
        <v>20</v>
      </c>
      <c r="AJ248" s="10">
        <f>SUM(Table_ExternalData_15[[#This Row],[1]:[31]])</f>
        <v>362</v>
      </c>
    </row>
    <row r="249" spans="1:36">
      <c r="A249" s="1" t="s">
        <v>2144</v>
      </c>
      <c r="B249" s="1" t="s">
        <v>2556</v>
      </c>
      <c r="C249" s="1" t="s">
        <v>2557</v>
      </c>
      <c r="D249" s="11" t="s">
        <v>2046</v>
      </c>
      <c r="E249" s="10">
        <f>SUMIFS(IsQList,IsIList,Table_ExternalData_15[[#This Row],[item_key]],IsITypeList,Table_ExternalData_15[[#This Row],[IType]],IsDList,Table_ExternalData_15[[#Headers],[1]])</f>
        <v>1</v>
      </c>
      <c r="F249" s="10">
        <f>SUMIFS(IsQList,IsIList,Table_ExternalData_15[[#This Row],[item_key]],IsITypeList,Table_ExternalData_15[[#This Row],[IType]],IsDList,Table_ExternalData_15[[#Headers],[2]])</f>
        <v>0</v>
      </c>
      <c r="G249" s="10">
        <f>SUMIFS(IsQList,IsIList,Table_ExternalData_15[[#This Row],[item_key]],IsITypeList,Table_ExternalData_15[[#This Row],[IType]],IsDList,Table_ExternalData_15[[#Headers],[3]])</f>
        <v>0</v>
      </c>
      <c r="H249" s="10">
        <f>SUMIFS(IsQList,IsIList,Table_ExternalData_15[[#This Row],[item_key]],IsITypeList,Table_ExternalData_15[[#This Row],[IType]],IsDList,Table_ExternalData_15[[#Headers],[4]])</f>
        <v>70</v>
      </c>
      <c r="I249" s="10">
        <f>SUMIFS(IsQList,IsIList,Table_ExternalData_15[[#This Row],[item_key]],IsITypeList,Table_ExternalData_15[[#This Row],[IType]],IsDList,Table_ExternalData_15[[#Headers],[5]])</f>
        <v>0</v>
      </c>
      <c r="J249" s="10">
        <f>SUMIFS(IsQList,IsIList,Table_ExternalData_15[[#This Row],[item_key]],IsITypeList,Table_ExternalData_15[[#This Row],[IType]],IsDList,Table_ExternalData_15[[#Headers],[6]])</f>
        <v>23</v>
      </c>
      <c r="K249" s="10">
        <f>SUMIFS(IsQList,IsIList,Table_ExternalData_15[[#This Row],[item_key]],IsITypeList,Table_ExternalData_15[[#This Row],[IType]],IsDList,Table_ExternalData_15[[#Headers],[7]])</f>
        <v>0</v>
      </c>
      <c r="L249" s="10">
        <f>SUMIFS(IsQList,IsIList,Table_ExternalData_15[[#This Row],[item_key]],IsITypeList,Table_ExternalData_15[[#This Row],[IType]],IsDList,Table_ExternalData_15[[#Headers],[8]])</f>
        <v>0</v>
      </c>
      <c r="M249" s="10">
        <f>SUMIFS(IsQList,IsIList,Table_ExternalData_15[[#This Row],[item_key]],IsITypeList,Table_ExternalData_15[[#This Row],[IType]],IsDList,Table_ExternalData_15[[#Headers],[9]])</f>
        <v>0</v>
      </c>
      <c r="N249" s="10">
        <f>SUMIFS(IsQList,IsIList,Table_ExternalData_15[[#This Row],[item_key]],IsITypeList,Table_ExternalData_15[[#This Row],[IType]],IsDList,Table_ExternalData_15[[#Headers],[10]])</f>
        <v>0</v>
      </c>
      <c r="O249" s="10">
        <f>SUMIFS(IsQList,IsIList,Table_ExternalData_15[[#This Row],[item_key]],IsITypeList,Table_ExternalData_15[[#This Row],[IType]],IsDList,Table_ExternalData_15[[#Headers],[11]])</f>
        <v>0</v>
      </c>
      <c r="P249" s="10">
        <f>SUMIFS(IsQList,IsIList,Table_ExternalData_15[[#This Row],[item_key]],IsITypeList,Table_ExternalData_15[[#This Row],[IType]],IsDList,Table_ExternalData_15[[#Headers],[12]])</f>
        <v>0</v>
      </c>
      <c r="Q249" s="10">
        <f>SUMIFS(IsQList,IsIList,Table_ExternalData_15[[#This Row],[item_key]],IsITypeList,Table_ExternalData_15[[#This Row],[IType]],IsDList,Table_ExternalData_15[[#Headers],[13]])</f>
        <v>0</v>
      </c>
      <c r="R249" s="10">
        <f>SUMIFS(IsQList,IsIList,Table_ExternalData_15[[#This Row],[item_key]],IsITypeList,Table_ExternalData_15[[#This Row],[IType]],IsDList,Table_ExternalData_15[[#Headers],[14]])</f>
        <v>0</v>
      </c>
      <c r="S249" s="10">
        <f>SUMIFS(IsQList,IsIList,Table_ExternalData_15[[#This Row],[item_key]],IsITypeList,Table_ExternalData_15[[#This Row],[IType]],IsDList,Table_ExternalData_15[[#Headers],[15]])</f>
        <v>0</v>
      </c>
      <c r="T249" s="10">
        <f>SUMIFS(IsQList,IsIList,Table_ExternalData_15[[#This Row],[item_key]],IsITypeList,Table_ExternalData_15[[#This Row],[IType]],IsDList,Table_ExternalData_15[[#Headers],[16]])</f>
        <v>0</v>
      </c>
      <c r="U249" s="10">
        <f>SUMIFS(IsQList,IsIList,Table_ExternalData_15[[#This Row],[item_key]],IsITypeList,Table_ExternalData_15[[#This Row],[IType]],IsDList,Table_ExternalData_15[[#Headers],[17]])</f>
        <v>0</v>
      </c>
      <c r="V249" s="10">
        <f>SUMIFS(IsQList,IsIList,Table_ExternalData_15[[#This Row],[item_key]],IsITypeList,Table_ExternalData_15[[#This Row],[IType]],IsDList,Table_ExternalData_15[[#Headers],[18]])</f>
        <v>0</v>
      </c>
      <c r="W249" s="10">
        <f>SUMIFS(IsQList,IsIList,Table_ExternalData_15[[#This Row],[item_key]],IsITypeList,Table_ExternalData_15[[#This Row],[IType]],IsDList,Table_ExternalData_15[[#Headers],[19]])</f>
        <v>0</v>
      </c>
      <c r="X249" s="10">
        <f>SUMIFS(IsQList,IsIList,Table_ExternalData_15[[#This Row],[item_key]],IsITypeList,Table_ExternalData_15[[#This Row],[IType]],IsDList,Table_ExternalData_15[[#Headers],[20]])</f>
        <v>0</v>
      </c>
      <c r="Y249" s="10">
        <f>SUMIFS(IsQList,IsIList,Table_ExternalData_15[[#This Row],[item_key]],IsITypeList,Table_ExternalData_15[[#This Row],[IType]],IsDList,Table_ExternalData_15[[#Headers],[21]])</f>
        <v>0</v>
      </c>
      <c r="Z249" s="10">
        <f>SUMIFS(IsQList,IsIList,Table_ExternalData_15[[#This Row],[item_key]],IsITypeList,Table_ExternalData_15[[#This Row],[IType]],IsDList,Table_ExternalData_15[[#Headers],[22]])</f>
        <v>0</v>
      </c>
      <c r="AA249" s="10">
        <f>SUMIFS(IsQList,IsIList,Table_ExternalData_15[[#This Row],[item_key]],IsITypeList,Table_ExternalData_15[[#This Row],[IType]],IsDList,Table_ExternalData_15[[#Headers],[23]])</f>
        <v>0</v>
      </c>
      <c r="AB249" s="10">
        <f>SUMIFS(IsQList,IsIList,Table_ExternalData_15[[#This Row],[item_key]],IsITypeList,Table_ExternalData_15[[#This Row],[IType]],IsDList,Table_ExternalData_15[[#Headers],[24]])</f>
        <v>0</v>
      </c>
      <c r="AC249" s="10">
        <f>SUMIFS(IsQList,IsIList,Table_ExternalData_15[[#This Row],[item_key]],IsITypeList,Table_ExternalData_15[[#This Row],[IType]],IsDList,Table_ExternalData_15[[#Headers],[25]])</f>
        <v>0</v>
      </c>
      <c r="AD249" s="10">
        <f>SUMIFS(IsQList,IsIList,Table_ExternalData_15[[#This Row],[item_key]],IsITypeList,Table_ExternalData_15[[#This Row],[IType]],IsDList,Table_ExternalData_15[[#Headers],[26]])</f>
        <v>0</v>
      </c>
      <c r="AE249" s="10">
        <f>SUMIFS(IsQList,IsIList,Table_ExternalData_15[[#This Row],[item_key]],IsITypeList,Table_ExternalData_15[[#This Row],[IType]],IsDList,Table_ExternalData_15[[#Headers],[27]])</f>
        <v>0</v>
      </c>
      <c r="AF249" s="10">
        <f>SUMIFS(IsQList,IsIList,Table_ExternalData_15[[#This Row],[item_key]],IsITypeList,Table_ExternalData_15[[#This Row],[IType]],IsDList,Table_ExternalData_15[[#Headers],[28]])</f>
        <v>1</v>
      </c>
      <c r="AG249" s="10">
        <f>SUMIFS(IsQList,IsIList,Table_ExternalData_15[[#This Row],[item_key]],IsITypeList,Table_ExternalData_15[[#This Row],[IType]],IsDList,Table_ExternalData_15[[#Headers],[29]])</f>
        <v>76</v>
      </c>
      <c r="AH249" s="10">
        <f>SUMIFS(IsQList,IsIList,Table_ExternalData_15[[#This Row],[item_key]],IsITypeList,Table_ExternalData_15[[#This Row],[IType]],IsDList,Table_ExternalData_15[[#Headers],[30]])</f>
        <v>0</v>
      </c>
      <c r="AI249" s="10">
        <f>SUMIFS(IsQList,IsIList,Table_ExternalData_15[[#This Row],[item_key]],IsITypeList,Table_ExternalData_15[[#This Row],[IType]],IsDList,Table_ExternalData_15[[#Headers],[31]])</f>
        <v>10</v>
      </c>
      <c r="AJ249" s="10">
        <f>SUM(Table_ExternalData_15[[#This Row],[1]:[31]])</f>
        <v>181</v>
      </c>
    </row>
    <row r="250" spans="1:36">
      <c r="A250" s="1" t="s">
        <v>2145</v>
      </c>
      <c r="B250" s="1" t="s">
        <v>2558</v>
      </c>
      <c r="C250" s="1" t="s">
        <v>2557</v>
      </c>
      <c r="D250" s="11" t="s">
        <v>2046</v>
      </c>
      <c r="E250" s="10">
        <f>SUMIFS(IsQList,IsIList,Table_ExternalData_15[[#This Row],[item_key]],IsITypeList,Table_ExternalData_15[[#This Row],[IType]],IsDList,Table_ExternalData_15[[#Headers],[1]])</f>
        <v>1</v>
      </c>
      <c r="F250" s="10">
        <f>SUMIFS(IsQList,IsIList,Table_ExternalData_15[[#This Row],[item_key]],IsITypeList,Table_ExternalData_15[[#This Row],[IType]],IsDList,Table_ExternalData_15[[#Headers],[2]])</f>
        <v>0</v>
      </c>
      <c r="G250" s="10">
        <f>SUMIFS(IsQList,IsIList,Table_ExternalData_15[[#This Row],[item_key]],IsITypeList,Table_ExternalData_15[[#This Row],[IType]],IsDList,Table_ExternalData_15[[#Headers],[3]])</f>
        <v>0</v>
      </c>
      <c r="H250" s="10">
        <f>SUMIFS(IsQList,IsIList,Table_ExternalData_15[[#This Row],[item_key]],IsITypeList,Table_ExternalData_15[[#This Row],[IType]],IsDList,Table_ExternalData_15[[#Headers],[4]])</f>
        <v>70</v>
      </c>
      <c r="I250" s="10">
        <f>SUMIFS(IsQList,IsIList,Table_ExternalData_15[[#This Row],[item_key]],IsITypeList,Table_ExternalData_15[[#This Row],[IType]],IsDList,Table_ExternalData_15[[#Headers],[5]])</f>
        <v>0</v>
      </c>
      <c r="J250" s="10">
        <f>SUMIFS(IsQList,IsIList,Table_ExternalData_15[[#This Row],[item_key]],IsITypeList,Table_ExternalData_15[[#This Row],[IType]],IsDList,Table_ExternalData_15[[#Headers],[6]])</f>
        <v>23</v>
      </c>
      <c r="K250" s="10">
        <f>SUMIFS(IsQList,IsIList,Table_ExternalData_15[[#This Row],[item_key]],IsITypeList,Table_ExternalData_15[[#This Row],[IType]],IsDList,Table_ExternalData_15[[#Headers],[7]])</f>
        <v>0</v>
      </c>
      <c r="L250" s="10">
        <f>SUMIFS(IsQList,IsIList,Table_ExternalData_15[[#This Row],[item_key]],IsITypeList,Table_ExternalData_15[[#This Row],[IType]],IsDList,Table_ExternalData_15[[#Headers],[8]])</f>
        <v>0</v>
      </c>
      <c r="M250" s="10">
        <f>SUMIFS(IsQList,IsIList,Table_ExternalData_15[[#This Row],[item_key]],IsITypeList,Table_ExternalData_15[[#This Row],[IType]],IsDList,Table_ExternalData_15[[#Headers],[9]])</f>
        <v>0</v>
      </c>
      <c r="N250" s="10">
        <f>SUMIFS(IsQList,IsIList,Table_ExternalData_15[[#This Row],[item_key]],IsITypeList,Table_ExternalData_15[[#This Row],[IType]],IsDList,Table_ExternalData_15[[#Headers],[10]])</f>
        <v>0</v>
      </c>
      <c r="O250" s="10">
        <f>SUMIFS(IsQList,IsIList,Table_ExternalData_15[[#This Row],[item_key]],IsITypeList,Table_ExternalData_15[[#This Row],[IType]],IsDList,Table_ExternalData_15[[#Headers],[11]])</f>
        <v>0</v>
      </c>
      <c r="P250" s="10">
        <f>SUMIFS(IsQList,IsIList,Table_ExternalData_15[[#This Row],[item_key]],IsITypeList,Table_ExternalData_15[[#This Row],[IType]],IsDList,Table_ExternalData_15[[#Headers],[12]])</f>
        <v>0</v>
      </c>
      <c r="Q250" s="10">
        <f>SUMIFS(IsQList,IsIList,Table_ExternalData_15[[#This Row],[item_key]],IsITypeList,Table_ExternalData_15[[#This Row],[IType]],IsDList,Table_ExternalData_15[[#Headers],[13]])</f>
        <v>0</v>
      </c>
      <c r="R250" s="10">
        <f>SUMIFS(IsQList,IsIList,Table_ExternalData_15[[#This Row],[item_key]],IsITypeList,Table_ExternalData_15[[#This Row],[IType]],IsDList,Table_ExternalData_15[[#Headers],[14]])</f>
        <v>0</v>
      </c>
      <c r="S250" s="10">
        <f>SUMIFS(IsQList,IsIList,Table_ExternalData_15[[#This Row],[item_key]],IsITypeList,Table_ExternalData_15[[#This Row],[IType]],IsDList,Table_ExternalData_15[[#Headers],[15]])</f>
        <v>0</v>
      </c>
      <c r="T250" s="10">
        <f>SUMIFS(IsQList,IsIList,Table_ExternalData_15[[#This Row],[item_key]],IsITypeList,Table_ExternalData_15[[#This Row],[IType]],IsDList,Table_ExternalData_15[[#Headers],[16]])</f>
        <v>0</v>
      </c>
      <c r="U250" s="10">
        <f>SUMIFS(IsQList,IsIList,Table_ExternalData_15[[#This Row],[item_key]],IsITypeList,Table_ExternalData_15[[#This Row],[IType]],IsDList,Table_ExternalData_15[[#Headers],[17]])</f>
        <v>0</v>
      </c>
      <c r="V250" s="10">
        <f>SUMIFS(IsQList,IsIList,Table_ExternalData_15[[#This Row],[item_key]],IsITypeList,Table_ExternalData_15[[#This Row],[IType]],IsDList,Table_ExternalData_15[[#Headers],[18]])</f>
        <v>0</v>
      </c>
      <c r="W250" s="10">
        <f>SUMIFS(IsQList,IsIList,Table_ExternalData_15[[#This Row],[item_key]],IsITypeList,Table_ExternalData_15[[#This Row],[IType]],IsDList,Table_ExternalData_15[[#Headers],[19]])</f>
        <v>0</v>
      </c>
      <c r="X250" s="10">
        <f>SUMIFS(IsQList,IsIList,Table_ExternalData_15[[#This Row],[item_key]],IsITypeList,Table_ExternalData_15[[#This Row],[IType]],IsDList,Table_ExternalData_15[[#Headers],[20]])</f>
        <v>0</v>
      </c>
      <c r="Y250" s="10">
        <f>SUMIFS(IsQList,IsIList,Table_ExternalData_15[[#This Row],[item_key]],IsITypeList,Table_ExternalData_15[[#This Row],[IType]],IsDList,Table_ExternalData_15[[#Headers],[21]])</f>
        <v>0</v>
      </c>
      <c r="Z250" s="10">
        <f>SUMIFS(IsQList,IsIList,Table_ExternalData_15[[#This Row],[item_key]],IsITypeList,Table_ExternalData_15[[#This Row],[IType]],IsDList,Table_ExternalData_15[[#Headers],[22]])</f>
        <v>0</v>
      </c>
      <c r="AA250" s="10">
        <f>SUMIFS(IsQList,IsIList,Table_ExternalData_15[[#This Row],[item_key]],IsITypeList,Table_ExternalData_15[[#This Row],[IType]],IsDList,Table_ExternalData_15[[#Headers],[23]])</f>
        <v>0</v>
      </c>
      <c r="AB250" s="10">
        <f>SUMIFS(IsQList,IsIList,Table_ExternalData_15[[#This Row],[item_key]],IsITypeList,Table_ExternalData_15[[#This Row],[IType]],IsDList,Table_ExternalData_15[[#Headers],[24]])</f>
        <v>0</v>
      </c>
      <c r="AC250" s="10">
        <f>SUMIFS(IsQList,IsIList,Table_ExternalData_15[[#This Row],[item_key]],IsITypeList,Table_ExternalData_15[[#This Row],[IType]],IsDList,Table_ExternalData_15[[#Headers],[25]])</f>
        <v>0</v>
      </c>
      <c r="AD250" s="10">
        <f>SUMIFS(IsQList,IsIList,Table_ExternalData_15[[#This Row],[item_key]],IsITypeList,Table_ExternalData_15[[#This Row],[IType]],IsDList,Table_ExternalData_15[[#Headers],[26]])</f>
        <v>0</v>
      </c>
      <c r="AE250" s="10">
        <f>SUMIFS(IsQList,IsIList,Table_ExternalData_15[[#This Row],[item_key]],IsITypeList,Table_ExternalData_15[[#This Row],[IType]],IsDList,Table_ExternalData_15[[#Headers],[27]])</f>
        <v>0</v>
      </c>
      <c r="AF250" s="10">
        <f>SUMIFS(IsQList,IsIList,Table_ExternalData_15[[#This Row],[item_key]],IsITypeList,Table_ExternalData_15[[#This Row],[IType]],IsDList,Table_ExternalData_15[[#Headers],[28]])</f>
        <v>1</v>
      </c>
      <c r="AG250" s="10">
        <f>SUMIFS(IsQList,IsIList,Table_ExternalData_15[[#This Row],[item_key]],IsITypeList,Table_ExternalData_15[[#This Row],[IType]],IsDList,Table_ExternalData_15[[#Headers],[29]])</f>
        <v>76</v>
      </c>
      <c r="AH250" s="10">
        <f>SUMIFS(IsQList,IsIList,Table_ExternalData_15[[#This Row],[item_key]],IsITypeList,Table_ExternalData_15[[#This Row],[IType]],IsDList,Table_ExternalData_15[[#Headers],[30]])</f>
        <v>0</v>
      </c>
      <c r="AI250" s="10">
        <f>SUMIFS(IsQList,IsIList,Table_ExternalData_15[[#This Row],[item_key]],IsITypeList,Table_ExternalData_15[[#This Row],[IType]],IsDList,Table_ExternalData_15[[#Headers],[31]])</f>
        <v>10</v>
      </c>
      <c r="AJ250" s="10">
        <f>SUM(Table_ExternalData_15[[#This Row],[1]:[31]])</f>
        <v>181</v>
      </c>
    </row>
    <row r="251" spans="1:36">
      <c r="A251" s="1" t="s">
        <v>1800</v>
      </c>
      <c r="B251" s="1" t="s">
        <v>1888</v>
      </c>
      <c r="C251" s="1" t="s">
        <v>1889</v>
      </c>
      <c r="D251" s="11" t="s">
        <v>2363</v>
      </c>
      <c r="E251" s="10">
        <f>SUMIFS(IsQList,IsIList,Table_ExternalData_15[[#This Row],[item_key]],IsITypeList,Table_ExternalData_15[[#This Row],[IType]],IsDList,Table_ExternalData_15[[#Headers],[1]])</f>
        <v>0</v>
      </c>
      <c r="F251" s="10">
        <f>SUMIFS(IsQList,IsIList,Table_ExternalData_15[[#This Row],[item_key]],IsITypeList,Table_ExternalData_15[[#This Row],[IType]],IsDList,Table_ExternalData_15[[#Headers],[2]])</f>
        <v>0</v>
      </c>
      <c r="G251" s="10">
        <f>SUMIFS(IsQList,IsIList,Table_ExternalData_15[[#This Row],[item_key]],IsITypeList,Table_ExternalData_15[[#This Row],[IType]],IsDList,Table_ExternalData_15[[#Headers],[3]])</f>
        <v>0</v>
      </c>
      <c r="H251" s="10">
        <f>SUMIFS(IsQList,IsIList,Table_ExternalData_15[[#This Row],[item_key]],IsITypeList,Table_ExternalData_15[[#This Row],[IType]],IsDList,Table_ExternalData_15[[#Headers],[4]])</f>
        <v>0</v>
      </c>
      <c r="I251" s="10">
        <f>SUMIFS(IsQList,IsIList,Table_ExternalData_15[[#This Row],[item_key]],IsITypeList,Table_ExternalData_15[[#This Row],[IType]],IsDList,Table_ExternalData_15[[#Headers],[5]])</f>
        <v>0</v>
      </c>
      <c r="J251" s="10">
        <f>SUMIFS(IsQList,IsIList,Table_ExternalData_15[[#This Row],[item_key]],IsITypeList,Table_ExternalData_15[[#This Row],[IType]],IsDList,Table_ExternalData_15[[#Headers],[6]])</f>
        <v>0</v>
      </c>
      <c r="K251" s="10">
        <f>SUMIFS(IsQList,IsIList,Table_ExternalData_15[[#This Row],[item_key]],IsITypeList,Table_ExternalData_15[[#This Row],[IType]],IsDList,Table_ExternalData_15[[#Headers],[7]])</f>
        <v>0</v>
      </c>
      <c r="L251" s="10">
        <f>SUMIFS(IsQList,IsIList,Table_ExternalData_15[[#This Row],[item_key]],IsITypeList,Table_ExternalData_15[[#This Row],[IType]],IsDList,Table_ExternalData_15[[#Headers],[8]])</f>
        <v>0</v>
      </c>
      <c r="M251" s="10">
        <f>SUMIFS(IsQList,IsIList,Table_ExternalData_15[[#This Row],[item_key]],IsITypeList,Table_ExternalData_15[[#This Row],[IType]],IsDList,Table_ExternalData_15[[#Headers],[9]])</f>
        <v>0</v>
      </c>
      <c r="N251" s="10">
        <f>SUMIFS(IsQList,IsIList,Table_ExternalData_15[[#This Row],[item_key]],IsITypeList,Table_ExternalData_15[[#This Row],[IType]],IsDList,Table_ExternalData_15[[#Headers],[10]])</f>
        <v>0</v>
      </c>
      <c r="O251" s="10">
        <f>SUMIFS(IsQList,IsIList,Table_ExternalData_15[[#This Row],[item_key]],IsITypeList,Table_ExternalData_15[[#This Row],[IType]],IsDList,Table_ExternalData_15[[#Headers],[11]])</f>
        <v>0</v>
      </c>
      <c r="P251" s="10">
        <f>SUMIFS(IsQList,IsIList,Table_ExternalData_15[[#This Row],[item_key]],IsITypeList,Table_ExternalData_15[[#This Row],[IType]],IsDList,Table_ExternalData_15[[#Headers],[12]])</f>
        <v>0</v>
      </c>
      <c r="Q251" s="10">
        <f>SUMIFS(IsQList,IsIList,Table_ExternalData_15[[#This Row],[item_key]],IsITypeList,Table_ExternalData_15[[#This Row],[IType]],IsDList,Table_ExternalData_15[[#Headers],[13]])</f>
        <v>0</v>
      </c>
      <c r="R251" s="10">
        <f>SUMIFS(IsQList,IsIList,Table_ExternalData_15[[#This Row],[item_key]],IsITypeList,Table_ExternalData_15[[#This Row],[IType]],IsDList,Table_ExternalData_15[[#Headers],[14]])</f>
        <v>0</v>
      </c>
      <c r="S251" s="10">
        <f>SUMIFS(IsQList,IsIList,Table_ExternalData_15[[#This Row],[item_key]],IsITypeList,Table_ExternalData_15[[#This Row],[IType]],IsDList,Table_ExternalData_15[[#Headers],[15]])</f>
        <v>0</v>
      </c>
      <c r="T251" s="10">
        <f>SUMIFS(IsQList,IsIList,Table_ExternalData_15[[#This Row],[item_key]],IsITypeList,Table_ExternalData_15[[#This Row],[IType]],IsDList,Table_ExternalData_15[[#Headers],[16]])</f>
        <v>0</v>
      </c>
      <c r="U251" s="10">
        <f>SUMIFS(IsQList,IsIList,Table_ExternalData_15[[#This Row],[item_key]],IsITypeList,Table_ExternalData_15[[#This Row],[IType]],IsDList,Table_ExternalData_15[[#Headers],[17]])</f>
        <v>0</v>
      </c>
      <c r="V251" s="10">
        <f>SUMIFS(IsQList,IsIList,Table_ExternalData_15[[#This Row],[item_key]],IsITypeList,Table_ExternalData_15[[#This Row],[IType]],IsDList,Table_ExternalData_15[[#Headers],[18]])</f>
        <v>0</v>
      </c>
      <c r="W251" s="10">
        <f>SUMIFS(IsQList,IsIList,Table_ExternalData_15[[#This Row],[item_key]],IsITypeList,Table_ExternalData_15[[#This Row],[IType]],IsDList,Table_ExternalData_15[[#Headers],[19]])</f>
        <v>0</v>
      </c>
      <c r="X251" s="10">
        <f>SUMIFS(IsQList,IsIList,Table_ExternalData_15[[#This Row],[item_key]],IsITypeList,Table_ExternalData_15[[#This Row],[IType]],IsDList,Table_ExternalData_15[[#Headers],[20]])</f>
        <v>0</v>
      </c>
      <c r="Y251" s="10">
        <f>SUMIFS(IsQList,IsIList,Table_ExternalData_15[[#This Row],[item_key]],IsITypeList,Table_ExternalData_15[[#This Row],[IType]],IsDList,Table_ExternalData_15[[#Headers],[21]])</f>
        <v>0</v>
      </c>
      <c r="Z251" s="10">
        <f>SUMIFS(IsQList,IsIList,Table_ExternalData_15[[#This Row],[item_key]],IsITypeList,Table_ExternalData_15[[#This Row],[IType]],IsDList,Table_ExternalData_15[[#Headers],[22]])</f>
        <v>0</v>
      </c>
      <c r="AA251" s="10">
        <f>SUMIFS(IsQList,IsIList,Table_ExternalData_15[[#This Row],[item_key]],IsITypeList,Table_ExternalData_15[[#This Row],[IType]],IsDList,Table_ExternalData_15[[#Headers],[23]])</f>
        <v>0</v>
      </c>
      <c r="AB251" s="10">
        <f>SUMIFS(IsQList,IsIList,Table_ExternalData_15[[#This Row],[item_key]],IsITypeList,Table_ExternalData_15[[#This Row],[IType]],IsDList,Table_ExternalData_15[[#Headers],[24]])</f>
        <v>0</v>
      </c>
      <c r="AC251" s="10">
        <f>SUMIFS(IsQList,IsIList,Table_ExternalData_15[[#This Row],[item_key]],IsITypeList,Table_ExternalData_15[[#This Row],[IType]],IsDList,Table_ExternalData_15[[#Headers],[25]])</f>
        <v>0</v>
      </c>
      <c r="AD251" s="10">
        <f>SUMIFS(IsQList,IsIList,Table_ExternalData_15[[#This Row],[item_key]],IsITypeList,Table_ExternalData_15[[#This Row],[IType]],IsDList,Table_ExternalData_15[[#Headers],[26]])</f>
        <v>0</v>
      </c>
      <c r="AE251" s="10">
        <f>SUMIFS(IsQList,IsIList,Table_ExternalData_15[[#This Row],[item_key]],IsITypeList,Table_ExternalData_15[[#This Row],[IType]],IsDList,Table_ExternalData_15[[#Headers],[27]])</f>
        <v>0</v>
      </c>
      <c r="AF251" s="10">
        <f>SUMIFS(IsQList,IsIList,Table_ExternalData_15[[#This Row],[item_key]],IsITypeList,Table_ExternalData_15[[#This Row],[IType]],IsDList,Table_ExternalData_15[[#Headers],[28]])</f>
        <v>0</v>
      </c>
      <c r="AG251" s="10">
        <f>SUMIFS(IsQList,IsIList,Table_ExternalData_15[[#This Row],[item_key]],IsITypeList,Table_ExternalData_15[[#This Row],[IType]],IsDList,Table_ExternalData_15[[#Headers],[29]])</f>
        <v>0</v>
      </c>
      <c r="AH251" s="10">
        <f>SUMIFS(IsQList,IsIList,Table_ExternalData_15[[#This Row],[item_key]],IsITypeList,Table_ExternalData_15[[#This Row],[IType]],IsDList,Table_ExternalData_15[[#Headers],[30]])</f>
        <v>0</v>
      </c>
      <c r="AI251" s="10">
        <f>SUMIFS(IsQList,IsIList,Table_ExternalData_15[[#This Row],[item_key]],IsITypeList,Table_ExternalData_15[[#This Row],[IType]],IsDList,Table_ExternalData_15[[#Headers],[31]])</f>
        <v>5000</v>
      </c>
      <c r="AJ251" s="10">
        <f>SUM(Table_ExternalData_15[[#This Row],[1]:[31]])</f>
        <v>5000</v>
      </c>
    </row>
    <row r="252" spans="1:36">
      <c r="A252" s="1" t="s">
        <v>1801</v>
      </c>
      <c r="B252" s="1" t="s">
        <v>1890</v>
      </c>
      <c r="C252" s="1" t="s">
        <v>1891</v>
      </c>
      <c r="D252" s="11" t="s">
        <v>2363</v>
      </c>
      <c r="E252" s="10">
        <f>SUMIFS(IsQList,IsIList,Table_ExternalData_15[[#This Row],[item_key]],IsITypeList,Table_ExternalData_15[[#This Row],[IType]],IsDList,Table_ExternalData_15[[#Headers],[1]])</f>
        <v>0</v>
      </c>
      <c r="F252" s="10">
        <f>SUMIFS(IsQList,IsIList,Table_ExternalData_15[[#This Row],[item_key]],IsITypeList,Table_ExternalData_15[[#This Row],[IType]],IsDList,Table_ExternalData_15[[#Headers],[2]])</f>
        <v>0</v>
      </c>
      <c r="G252" s="10">
        <f>SUMIFS(IsQList,IsIList,Table_ExternalData_15[[#This Row],[item_key]],IsITypeList,Table_ExternalData_15[[#This Row],[IType]],IsDList,Table_ExternalData_15[[#Headers],[3]])</f>
        <v>0</v>
      </c>
      <c r="H252" s="10">
        <f>SUMIFS(IsQList,IsIList,Table_ExternalData_15[[#This Row],[item_key]],IsITypeList,Table_ExternalData_15[[#This Row],[IType]],IsDList,Table_ExternalData_15[[#Headers],[4]])</f>
        <v>0</v>
      </c>
      <c r="I252" s="10">
        <f>SUMIFS(IsQList,IsIList,Table_ExternalData_15[[#This Row],[item_key]],IsITypeList,Table_ExternalData_15[[#This Row],[IType]],IsDList,Table_ExternalData_15[[#Headers],[5]])</f>
        <v>0</v>
      </c>
      <c r="J252" s="10">
        <f>SUMIFS(IsQList,IsIList,Table_ExternalData_15[[#This Row],[item_key]],IsITypeList,Table_ExternalData_15[[#This Row],[IType]],IsDList,Table_ExternalData_15[[#Headers],[6]])</f>
        <v>0</v>
      </c>
      <c r="K252" s="10">
        <f>SUMIFS(IsQList,IsIList,Table_ExternalData_15[[#This Row],[item_key]],IsITypeList,Table_ExternalData_15[[#This Row],[IType]],IsDList,Table_ExternalData_15[[#Headers],[7]])</f>
        <v>0</v>
      </c>
      <c r="L252" s="10">
        <f>SUMIFS(IsQList,IsIList,Table_ExternalData_15[[#This Row],[item_key]],IsITypeList,Table_ExternalData_15[[#This Row],[IType]],IsDList,Table_ExternalData_15[[#Headers],[8]])</f>
        <v>0</v>
      </c>
      <c r="M252" s="10">
        <f>SUMIFS(IsQList,IsIList,Table_ExternalData_15[[#This Row],[item_key]],IsITypeList,Table_ExternalData_15[[#This Row],[IType]],IsDList,Table_ExternalData_15[[#Headers],[9]])</f>
        <v>0</v>
      </c>
      <c r="N252" s="10">
        <f>SUMIFS(IsQList,IsIList,Table_ExternalData_15[[#This Row],[item_key]],IsITypeList,Table_ExternalData_15[[#This Row],[IType]],IsDList,Table_ExternalData_15[[#Headers],[10]])</f>
        <v>0</v>
      </c>
      <c r="O252" s="10">
        <f>SUMIFS(IsQList,IsIList,Table_ExternalData_15[[#This Row],[item_key]],IsITypeList,Table_ExternalData_15[[#This Row],[IType]],IsDList,Table_ExternalData_15[[#Headers],[11]])</f>
        <v>0</v>
      </c>
      <c r="P252" s="10">
        <f>SUMIFS(IsQList,IsIList,Table_ExternalData_15[[#This Row],[item_key]],IsITypeList,Table_ExternalData_15[[#This Row],[IType]],IsDList,Table_ExternalData_15[[#Headers],[12]])</f>
        <v>0</v>
      </c>
      <c r="Q252" s="10">
        <f>SUMIFS(IsQList,IsIList,Table_ExternalData_15[[#This Row],[item_key]],IsITypeList,Table_ExternalData_15[[#This Row],[IType]],IsDList,Table_ExternalData_15[[#Headers],[13]])</f>
        <v>0</v>
      </c>
      <c r="R252" s="10">
        <f>SUMIFS(IsQList,IsIList,Table_ExternalData_15[[#This Row],[item_key]],IsITypeList,Table_ExternalData_15[[#This Row],[IType]],IsDList,Table_ExternalData_15[[#Headers],[14]])</f>
        <v>0</v>
      </c>
      <c r="S252" s="10">
        <f>SUMIFS(IsQList,IsIList,Table_ExternalData_15[[#This Row],[item_key]],IsITypeList,Table_ExternalData_15[[#This Row],[IType]],IsDList,Table_ExternalData_15[[#Headers],[15]])</f>
        <v>0</v>
      </c>
      <c r="T252" s="10">
        <f>SUMIFS(IsQList,IsIList,Table_ExternalData_15[[#This Row],[item_key]],IsITypeList,Table_ExternalData_15[[#This Row],[IType]],IsDList,Table_ExternalData_15[[#Headers],[16]])</f>
        <v>0</v>
      </c>
      <c r="U252" s="10">
        <f>SUMIFS(IsQList,IsIList,Table_ExternalData_15[[#This Row],[item_key]],IsITypeList,Table_ExternalData_15[[#This Row],[IType]],IsDList,Table_ExternalData_15[[#Headers],[17]])</f>
        <v>0</v>
      </c>
      <c r="V252" s="10">
        <f>SUMIFS(IsQList,IsIList,Table_ExternalData_15[[#This Row],[item_key]],IsITypeList,Table_ExternalData_15[[#This Row],[IType]],IsDList,Table_ExternalData_15[[#Headers],[18]])</f>
        <v>0</v>
      </c>
      <c r="W252" s="10">
        <f>SUMIFS(IsQList,IsIList,Table_ExternalData_15[[#This Row],[item_key]],IsITypeList,Table_ExternalData_15[[#This Row],[IType]],IsDList,Table_ExternalData_15[[#Headers],[19]])</f>
        <v>0</v>
      </c>
      <c r="X252" s="10">
        <f>SUMIFS(IsQList,IsIList,Table_ExternalData_15[[#This Row],[item_key]],IsITypeList,Table_ExternalData_15[[#This Row],[IType]],IsDList,Table_ExternalData_15[[#Headers],[20]])</f>
        <v>0</v>
      </c>
      <c r="Y252" s="10">
        <f>SUMIFS(IsQList,IsIList,Table_ExternalData_15[[#This Row],[item_key]],IsITypeList,Table_ExternalData_15[[#This Row],[IType]],IsDList,Table_ExternalData_15[[#Headers],[21]])</f>
        <v>0</v>
      </c>
      <c r="Z252" s="10">
        <f>SUMIFS(IsQList,IsIList,Table_ExternalData_15[[#This Row],[item_key]],IsITypeList,Table_ExternalData_15[[#This Row],[IType]],IsDList,Table_ExternalData_15[[#Headers],[22]])</f>
        <v>0</v>
      </c>
      <c r="AA252" s="10">
        <f>SUMIFS(IsQList,IsIList,Table_ExternalData_15[[#This Row],[item_key]],IsITypeList,Table_ExternalData_15[[#This Row],[IType]],IsDList,Table_ExternalData_15[[#Headers],[23]])</f>
        <v>0</v>
      </c>
      <c r="AB252" s="10">
        <f>SUMIFS(IsQList,IsIList,Table_ExternalData_15[[#This Row],[item_key]],IsITypeList,Table_ExternalData_15[[#This Row],[IType]],IsDList,Table_ExternalData_15[[#Headers],[24]])</f>
        <v>0</v>
      </c>
      <c r="AC252" s="10">
        <f>SUMIFS(IsQList,IsIList,Table_ExternalData_15[[#This Row],[item_key]],IsITypeList,Table_ExternalData_15[[#This Row],[IType]],IsDList,Table_ExternalData_15[[#Headers],[25]])</f>
        <v>0</v>
      </c>
      <c r="AD252" s="10">
        <f>SUMIFS(IsQList,IsIList,Table_ExternalData_15[[#This Row],[item_key]],IsITypeList,Table_ExternalData_15[[#This Row],[IType]],IsDList,Table_ExternalData_15[[#Headers],[26]])</f>
        <v>0</v>
      </c>
      <c r="AE252" s="10">
        <f>SUMIFS(IsQList,IsIList,Table_ExternalData_15[[#This Row],[item_key]],IsITypeList,Table_ExternalData_15[[#This Row],[IType]],IsDList,Table_ExternalData_15[[#Headers],[27]])</f>
        <v>0</v>
      </c>
      <c r="AF252" s="10">
        <f>SUMIFS(IsQList,IsIList,Table_ExternalData_15[[#This Row],[item_key]],IsITypeList,Table_ExternalData_15[[#This Row],[IType]],IsDList,Table_ExternalData_15[[#Headers],[28]])</f>
        <v>0</v>
      </c>
      <c r="AG252" s="10">
        <f>SUMIFS(IsQList,IsIList,Table_ExternalData_15[[#This Row],[item_key]],IsITypeList,Table_ExternalData_15[[#This Row],[IType]],IsDList,Table_ExternalData_15[[#Headers],[29]])</f>
        <v>0</v>
      </c>
      <c r="AH252" s="10">
        <f>SUMIFS(IsQList,IsIList,Table_ExternalData_15[[#This Row],[item_key]],IsITypeList,Table_ExternalData_15[[#This Row],[IType]],IsDList,Table_ExternalData_15[[#Headers],[30]])</f>
        <v>0</v>
      </c>
      <c r="AI252" s="10">
        <f>SUMIFS(IsQList,IsIList,Table_ExternalData_15[[#This Row],[item_key]],IsITypeList,Table_ExternalData_15[[#This Row],[IType]],IsDList,Table_ExternalData_15[[#Headers],[31]])</f>
        <v>5000</v>
      </c>
      <c r="AJ252" s="10">
        <f>SUM(Table_ExternalData_15[[#This Row],[1]:[31]])</f>
        <v>5000</v>
      </c>
    </row>
    <row r="253" spans="1:36">
      <c r="A253" s="1" t="s">
        <v>2146</v>
      </c>
      <c r="B253" s="1" t="s">
        <v>2559</v>
      </c>
      <c r="C253" s="1" t="s">
        <v>1108</v>
      </c>
      <c r="D253" s="11" t="s">
        <v>2046</v>
      </c>
      <c r="E253" s="10">
        <f>SUMIFS(IsQList,IsIList,Table_ExternalData_15[[#This Row],[item_key]],IsITypeList,Table_ExternalData_15[[#This Row],[IType]],IsDList,Table_ExternalData_15[[#Headers],[1]])</f>
        <v>1</v>
      </c>
      <c r="F253" s="10">
        <f>SUMIFS(IsQList,IsIList,Table_ExternalData_15[[#This Row],[item_key]],IsITypeList,Table_ExternalData_15[[#This Row],[IType]],IsDList,Table_ExternalData_15[[#Headers],[2]])</f>
        <v>0</v>
      </c>
      <c r="G253" s="10">
        <f>SUMIFS(IsQList,IsIList,Table_ExternalData_15[[#This Row],[item_key]],IsITypeList,Table_ExternalData_15[[#This Row],[IType]],IsDList,Table_ExternalData_15[[#Headers],[3]])</f>
        <v>0</v>
      </c>
      <c r="H253" s="10">
        <f>SUMIFS(IsQList,IsIList,Table_ExternalData_15[[#This Row],[item_key]],IsITypeList,Table_ExternalData_15[[#This Row],[IType]],IsDList,Table_ExternalData_15[[#Headers],[4]])</f>
        <v>70</v>
      </c>
      <c r="I253" s="10">
        <f>SUMIFS(IsQList,IsIList,Table_ExternalData_15[[#This Row],[item_key]],IsITypeList,Table_ExternalData_15[[#This Row],[IType]],IsDList,Table_ExternalData_15[[#Headers],[5]])</f>
        <v>0</v>
      </c>
      <c r="J253" s="10">
        <f>SUMIFS(IsQList,IsIList,Table_ExternalData_15[[#This Row],[item_key]],IsITypeList,Table_ExternalData_15[[#This Row],[IType]],IsDList,Table_ExternalData_15[[#Headers],[6]])</f>
        <v>23</v>
      </c>
      <c r="K253" s="10">
        <f>SUMIFS(IsQList,IsIList,Table_ExternalData_15[[#This Row],[item_key]],IsITypeList,Table_ExternalData_15[[#This Row],[IType]],IsDList,Table_ExternalData_15[[#Headers],[7]])</f>
        <v>0</v>
      </c>
      <c r="L253" s="10">
        <f>SUMIFS(IsQList,IsIList,Table_ExternalData_15[[#This Row],[item_key]],IsITypeList,Table_ExternalData_15[[#This Row],[IType]],IsDList,Table_ExternalData_15[[#Headers],[8]])</f>
        <v>0</v>
      </c>
      <c r="M253" s="10">
        <f>SUMIFS(IsQList,IsIList,Table_ExternalData_15[[#This Row],[item_key]],IsITypeList,Table_ExternalData_15[[#This Row],[IType]],IsDList,Table_ExternalData_15[[#Headers],[9]])</f>
        <v>0</v>
      </c>
      <c r="N253" s="10">
        <f>SUMIFS(IsQList,IsIList,Table_ExternalData_15[[#This Row],[item_key]],IsITypeList,Table_ExternalData_15[[#This Row],[IType]],IsDList,Table_ExternalData_15[[#Headers],[10]])</f>
        <v>0</v>
      </c>
      <c r="O253" s="10">
        <f>SUMIFS(IsQList,IsIList,Table_ExternalData_15[[#This Row],[item_key]],IsITypeList,Table_ExternalData_15[[#This Row],[IType]],IsDList,Table_ExternalData_15[[#Headers],[11]])</f>
        <v>0</v>
      </c>
      <c r="P253" s="10">
        <f>SUMIFS(IsQList,IsIList,Table_ExternalData_15[[#This Row],[item_key]],IsITypeList,Table_ExternalData_15[[#This Row],[IType]],IsDList,Table_ExternalData_15[[#Headers],[12]])</f>
        <v>0</v>
      </c>
      <c r="Q253" s="10">
        <f>SUMIFS(IsQList,IsIList,Table_ExternalData_15[[#This Row],[item_key]],IsITypeList,Table_ExternalData_15[[#This Row],[IType]],IsDList,Table_ExternalData_15[[#Headers],[13]])</f>
        <v>0</v>
      </c>
      <c r="R253" s="10">
        <f>SUMIFS(IsQList,IsIList,Table_ExternalData_15[[#This Row],[item_key]],IsITypeList,Table_ExternalData_15[[#This Row],[IType]],IsDList,Table_ExternalData_15[[#Headers],[14]])</f>
        <v>0</v>
      </c>
      <c r="S253" s="10">
        <f>SUMIFS(IsQList,IsIList,Table_ExternalData_15[[#This Row],[item_key]],IsITypeList,Table_ExternalData_15[[#This Row],[IType]],IsDList,Table_ExternalData_15[[#Headers],[15]])</f>
        <v>0</v>
      </c>
      <c r="T253" s="10">
        <f>SUMIFS(IsQList,IsIList,Table_ExternalData_15[[#This Row],[item_key]],IsITypeList,Table_ExternalData_15[[#This Row],[IType]],IsDList,Table_ExternalData_15[[#Headers],[16]])</f>
        <v>0</v>
      </c>
      <c r="U253" s="10">
        <f>SUMIFS(IsQList,IsIList,Table_ExternalData_15[[#This Row],[item_key]],IsITypeList,Table_ExternalData_15[[#This Row],[IType]],IsDList,Table_ExternalData_15[[#Headers],[17]])</f>
        <v>0</v>
      </c>
      <c r="V253" s="10">
        <f>SUMIFS(IsQList,IsIList,Table_ExternalData_15[[#This Row],[item_key]],IsITypeList,Table_ExternalData_15[[#This Row],[IType]],IsDList,Table_ExternalData_15[[#Headers],[18]])</f>
        <v>0</v>
      </c>
      <c r="W253" s="10">
        <f>SUMIFS(IsQList,IsIList,Table_ExternalData_15[[#This Row],[item_key]],IsITypeList,Table_ExternalData_15[[#This Row],[IType]],IsDList,Table_ExternalData_15[[#Headers],[19]])</f>
        <v>0</v>
      </c>
      <c r="X253" s="10">
        <f>SUMIFS(IsQList,IsIList,Table_ExternalData_15[[#This Row],[item_key]],IsITypeList,Table_ExternalData_15[[#This Row],[IType]],IsDList,Table_ExternalData_15[[#Headers],[20]])</f>
        <v>0</v>
      </c>
      <c r="Y253" s="10">
        <f>SUMIFS(IsQList,IsIList,Table_ExternalData_15[[#This Row],[item_key]],IsITypeList,Table_ExternalData_15[[#This Row],[IType]],IsDList,Table_ExternalData_15[[#Headers],[21]])</f>
        <v>0</v>
      </c>
      <c r="Z253" s="10">
        <f>SUMIFS(IsQList,IsIList,Table_ExternalData_15[[#This Row],[item_key]],IsITypeList,Table_ExternalData_15[[#This Row],[IType]],IsDList,Table_ExternalData_15[[#Headers],[22]])</f>
        <v>0</v>
      </c>
      <c r="AA253" s="10">
        <f>SUMIFS(IsQList,IsIList,Table_ExternalData_15[[#This Row],[item_key]],IsITypeList,Table_ExternalData_15[[#This Row],[IType]],IsDList,Table_ExternalData_15[[#Headers],[23]])</f>
        <v>0</v>
      </c>
      <c r="AB253" s="10">
        <f>SUMIFS(IsQList,IsIList,Table_ExternalData_15[[#This Row],[item_key]],IsITypeList,Table_ExternalData_15[[#This Row],[IType]],IsDList,Table_ExternalData_15[[#Headers],[24]])</f>
        <v>0</v>
      </c>
      <c r="AC253" s="10">
        <f>SUMIFS(IsQList,IsIList,Table_ExternalData_15[[#This Row],[item_key]],IsITypeList,Table_ExternalData_15[[#This Row],[IType]],IsDList,Table_ExternalData_15[[#Headers],[25]])</f>
        <v>0</v>
      </c>
      <c r="AD253" s="10">
        <f>SUMIFS(IsQList,IsIList,Table_ExternalData_15[[#This Row],[item_key]],IsITypeList,Table_ExternalData_15[[#This Row],[IType]],IsDList,Table_ExternalData_15[[#Headers],[26]])</f>
        <v>0</v>
      </c>
      <c r="AE253" s="10">
        <f>SUMIFS(IsQList,IsIList,Table_ExternalData_15[[#This Row],[item_key]],IsITypeList,Table_ExternalData_15[[#This Row],[IType]],IsDList,Table_ExternalData_15[[#Headers],[27]])</f>
        <v>0</v>
      </c>
      <c r="AF253" s="10">
        <f>SUMIFS(IsQList,IsIList,Table_ExternalData_15[[#This Row],[item_key]],IsITypeList,Table_ExternalData_15[[#This Row],[IType]],IsDList,Table_ExternalData_15[[#Headers],[28]])</f>
        <v>1</v>
      </c>
      <c r="AG253" s="10">
        <f>SUMIFS(IsQList,IsIList,Table_ExternalData_15[[#This Row],[item_key]],IsITypeList,Table_ExternalData_15[[#This Row],[IType]],IsDList,Table_ExternalData_15[[#Headers],[29]])</f>
        <v>76</v>
      </c>
      <c r="AH253" s="10">
        <f>SUMIFS(IsQList,IsIList,Table_ExternalData_15[[#This Row],[item_key]],IsITypeList,Table_ExternalData_15[[#This Row],[IType]],IsDList,Table_ExternalData_15[[#Headers],[30]])</f>
        <v>0</v>
      </c>
      <c r="AI253" s="10">
        <f>SUMIFS(IsQList,IsIList,Table_ExternalData_15[[#This Row],[item_key]],IsITypeList,Table_ExternalData_15[[#This Row],[IType]],IsDList,Table_ExternalData_15[[#Headers],[31]])</f>
        <v>10</v>
      </c>
      <c r="AJ253" s="10">
        <f>SUM(Table_ExternalData_15[[#This Row],[1]:[31]])</f>
        <v>181</v>
      </c>
    </row>
    <row r="254" spans="1:36">
      <c r="A254" s="1" t="s">
        <v>1770</v>
      </c>
      <c r="B254" s="1" t="s">
        <v>1892</v>
      </c>
      <c r="C254" s="1" t="s">
        <v>1893</v>
      </c>
      <c r="D254" s="11" t="s">
        <v>2046</v>
      </c>
      <c r="E254" s="10">
        <f>SUMIFS(IsQList,IsIList,Table_ExternalData_15[[#This Row],[item_key]],IsITypeList,Table_ExternalData_15[[#This Row],[IType]],IsDList,Table_ExternalData_15[[#Headers],[1]])</f>
        <v>1</v>
      </c>
      <c r="F254" s="10">
        <f>SUMIFS(IsQList,IsIList,Table_ExternalData_15[[#This Row],[item_key]],IsITypeList,Table_ExternalData_15[[#This Row],[IType]],IsDList,Table_ExternalData_15[[#Headers],[2]])</f>
        <v>0</v>
      </c>
      <c r="G254" s="10">
        <f>SUMIFS(IsQList,IsIList,Table_ExternalData_15[[#This Row],[item_key]],IsITypeList,Table_ExternalData_15[[#This Row],[IType]],IsDList,Table_ExternalData_15[[#Headers],[3]])</f>
        <v>0</v>
      </c>
      <c r="H254" s="10">
        <f>SUMIFS(IsQList,IsIList,Table_ExternalData_15[[#This Row],[item_key]],IsITypeList,Table_ExternalData_15[[#This Row],[IType]],IsDList,Table_ExternalData_15[[#Headers],[4]])</f>
        <v>70</v>
      </c>
      <c r="I254" s="10">
        <f>SUMIFS(IsQList,IsIList,Table_ExternalData_15[[#This Row],[item_key]],IsITypeList,Table_ExternalData_15[[#This Row],[IType]],IsDList,Table_ExternalData_15[[#Headers],[5]])</f>
        <v>0</v>
      </c>
      <c r="J254" s="10">
        <f>SUMIFS(IsQList,IsIList,Table_ExternalData_15[[#This Row],[item_key]],IsITypeList,Table_ExternalData_15[[#This Row],[IType]],IsDList,Table_ExternalData_15[[#Headers],[6]])</f>
        <v>23</v>
      </c>
      <c r="K254" s="10">
        <f>SUMIFS(IsQList,IsIList,Table_ExternalData_15[[#This Row],[item_key]],IsITypeList,Table_ExternalData_15[[#This Row],[IType]],IsDList,Table_ExternalData_15[[#Headers],[7]])</f>
        <v>0</v>
      </c>
      <c r="L254" s="10">
        <f>SUMIFS(IsQList,IsIList,Table_ExternalData_15[[#This Row],[item_key]],IsITypeList,Table_ExternalData_15[[#This Row],[IType]],IsDList,Table_ExternalData_15[[#Headers],[8]])</f>
        <v>0</v>
      </c>
      <c r="M254" s="10">
        <f>SUMIFS(IsQList,IsIList,Table_ExternalData_15[[#This Row],[item_key]],IsITypeList,Table_ExternalData_15[[#This Row],[IType]],IsDList,Table_ExternalData_15[[#Headers],[9]])</f>
        <v>0</v>
      </c>
      <c r="N254" s="10">
        <f>SUMIFS(IsQList,IsIList,Table_ExternalData_15[[#This Row],[item_key]],IsITypeList,Table_ExternalData_15[[#This Row],[IType]],IsDList,Table_ExternalData_15[[#Headers],[10]])</f>
        <v>0</v>
      </c>
      <c r="O254" s="10">
        <f>SUMIFS(IsQList,IsIList,Table_ExternalData_15[[#This Row],[item_key]],IsITypeList,Table_ExternalData_15[[#This Row],[IType]],IsDList,Table_ExternalData_15[[#Headers],[11]])</f>
        <v>0</v>
      </c>
      <c r="P254" s="10">
        <f>SUMIFS(IsQList,IsIList,Table_ExternalData_15[[#This Row],[item_key]],IsITypeList,Table_ExternalData_15[[#This Row],[IType]],IsDList,Table_ExternalData_15[[#Headers],[12]])</f>
        <v>0</v>
      </c>
      <c r="Q254" s="10">
        <f>SUMIFS(IsQList,IsIList,Table_ExternalData_15[[#This Row],[item_key]],IsITypeList,Table_ExternalData_15[[#This Row],[IType]],IsDList,Table_ExternalData_15[[#Headers],[13]])</f>
        <v>0</v>
      </c>
      <c r="R254" s="10">
        <f>SUMIFS(IsQList,IsIList,Table_ExternalData_15[[#This Row],[item_key]],IsITypeList,Table_ExternalData_15[[#This Row],[IType]],IsDList,Table_ExternalData_15[[#Headers],[14]])</f>
        <v>0</v>
      </c>
      <c r="S254" s="10">
        <f>SUMIFS(IsQList,IsIList,Table_ExternalData_15[[#This Row],[item_key]],IsITypeList,Table_ExternalData_15[[#This Row],[IType]],IsDList,Table_ExternalData_15[[#Headers],[15]])</f>
        <v>0</v>
      </c>
      <c r="T254" s="10">
        <f>SUMIFS(IsQList,IsIList,Table_ExternalData_15[[#This Row],[item_key]],IsITypeList,Table_ExternalData_15[[#This Row],[IType]],IsDList,Table_ExternalData_15[[#Headers],[16]])</f>
        <v>0</v>
      </c>
      <c r="U254" s="10">
        <f>SUMIFS(IsQList,IsIList,Table_ExternalData_15[[#This Row],[item_key]],IsITypeList,Table_ExternalData_15[[#This Row],[IType]],IsDList,Table_ExternalData_15[[#Headers],[17]])</f>
        <v>0</v>
      </c>
      <c r="V254" s="10">
        <f>SUMIFS(IsQList,IsIList,Table_ExternalData_15[[#This Row],[item_key]],IsITypeList,Table_ExternalData_15[[#This Row],[IType]],IsDList,Table_ExternalData_15[[#Headers],[18]])</f>
        <v>0</v>
      </c>
      <c r="W254" s="10">
        <f>SUMIFS(IsQList,IsIList,Table_ExternalData_15[[#This Row],[item_key]],IsITypeList,Table_ExternalData_15[[#This Row],[IType]],IsDList,Table_ExternalData_15[[#Headers],[19]])</f>
        <v>0</v>
      </c>
      <c r="X254" s="10">
        <f>SUMIFS(IsQList,IsIList,Table_ExternalData_15[[#This Row],[item_key]],IsITypeList,Table_ExternalData_15[[#This Row],[IType]],IsDList,Table_ExternalData_15[[#Headers],[20]])</f>
        <v>0</v>
      </c>
      <c r="Y254" s="10">
        <f>SUMIFS(IsQList,IsIList,Table_ExternalData_15[[#This Row],[item_key]],IsITypeList,Table_ExternalData_15[[#This Row],[IType]],IsDList,Table_ExternalData_15[[#Headers],[21]])</f>
        <v>0</v>
      </c>
      <c r="Z254" s="10">
        <f>SUMIFS(IsQList,IsIList,Table_ExternalData_15[[#This Row],[item_key]],IsITypeList,Table_ExternalData_15[[#This Row],[IType]],IsDList,Table_ExternalData_15[[#Headers],[22]])</f>
        <v>0</v>
      </c>
      <c r="AA254" s="10">
        <f>SUMIFS(IsQList,IsIList,Table_ExternalData_15[[#This Row],[item_key]],IsITypeList,Table_ExternalData_15[[#This Row],[IType]],IsDList,Table_ExternalData_15[[#Headers],[23]])</f>
        <v>0</v>
      </c>
      <c r="AB254" s="10">
        <f>SUMIFS(IsQList,IsIList,Table_ExternalData_15[[#This Row],[item_key]],IsITypeList,Table_ExternalData_15[[#This Row],[IType]],IsDList,Table_ExternalData_15[[#Headers],[24]])</f>
        <v>0</v>
      </c>
      <c r="AC254" s="10">
        <f>SUMIFS(IsQList,IsIList,Table_ExternalData_15[[#This Row],[item_key]],IsITypeList,Table_ExternalData_15[[#This Row],[IType]],IsDList,Table_ExternalData_15[[#Headers],[25]])</f>
        <v>0</v>
      </c>
      <c r="AD254" s="10">
        <f>SUMIFS(IsQList,IsIList,Table_ExternalData_15[[#This Row],[item_key]],IsITypeList,Table_ExternalData_15[[#This Row],[IType]],IsDList,Table_ExternalData_15[[#Headers],[26]])</f>
        <v>0</v>
      </c>
      <c r="AE254" s="10">
        <f>SUMIFS(IsQList,IsIList,Table_ExternalData_15[[#This Row],[item_key]],IsITypeList,Table_ExternalData_15[[#This Row],[IType]],IsDList,Table_ExternalData_15[[#Headers],[27]])</f>
        <v>0</v>
      </c>
      <c r="AF254" s="10">
        <f>SUMIFS(IsQList,IsIList,Table_ExternalData_15[[#This Row],[item_key]],IsITypeList,Table_ExternalData_15[[#This Row],[IType]],IsDList,Table_ExternalData_15[[#Headers],[28]])</f>
        <v>1</v>
      </c>
      <c r="AG254" s="10">
        <f>SUMIFS(IsQList,IsIList,Table_ExternalData_15[[#This Row],[item_key]],IsITypeList,Table_ExternalData_15[[#This Row],[IType]],IsDList,Table_ExternalData_15[[#Headers],[29]])</f>
        <v>76</v>
      </c>
      <c r="AH254" s="10">
        <f>SUMIFS(IsQList,IsIList,Table_ExternalData_15[[#This Row],[item_key]],IsITypeList,Table_ExternalData_15[[#This Row],[IType]],IsDList,Table_ExternalData_15[[#Headers],[30]])</f>
        <v>0</v>
      </c>
      <c r="AI254" s="10">
        <f>SUMIFS(IsQList,IsIList,Table_ExternalData_15[[#This Row],[item_key]],IsITypeList,Table_ExternalData_15[[#This Row],[IType]],IsDList,Table_ExternalData_15[[#Headers],[31]])</f>
        <v>10</v>
      </c>
      <c r="AJ254" s="10">
        <f>SUM(Table_ExternalData_15[[#This Row],[1]:[31]])</f>
        <v>181</v>
      </c>
    </row>
    <row r="255" spans="1:36">
      <c r="A255" s="1" t="s">
        <v>1771</v>
      </c>
      <c r="B255" s="1" t="s">
        <v>1894</v>
      </c>
      <c r="C255" s="1" t="s">
        <v>1893</v>
      </c>
      <c r="D255" s="11" t="s">
        <v>2046</v>
      </c>
      <c r="E255" s="10">
        <f>SUMIFS(IsQList,IsIList,Table_ExternalData_15[[#This Row],[item_key]],IsITypeList,Table_ExternalData_15[[#This Row],[IType]],IsDList,Table_ExternalData_15[[#Headers],[1]])</f>
        <v>1</v>
      </c>
      <c r="F255" s="10">
        <f>SUMIFS(IsQList,IsIList,Table_ExternalData_15[[#This Row],[item_key]],IsITypeList,Table_ExternalData_15[[#This Row],[IType]],IsDList,Table_ExternalData_15[[#Headers],[2]])</f>
        <v>0</v>
      </c>
      <c r="G255" s="10">
        <f>SUMIFS(IsQList,IsIList,Table_ExternalData_15[[#This Row],[item_key]],IsITypeList,Table_ExternalData_15[[#This Row],[IType]],IsDList,Table_ExternalData_15[[#Headers],[3]])</f>
        <v>0</v>
      </c>
      <c r="H255" s="10">
        <f>SUMIFS(IsQList,IsIList,Table_ExternalData_15[[#This Row],[item_key]],IsITypeList,Table_ExternalData_15[[#This Row],[IType]],IsDList,Table_ExternalData_15[[#Headers],[4]])</f>
        <v>70</v>
      </c>
      <c r="I255" s="10">
        <f>SUMIFS(IsQList,IsIList,Table_ExternalData_15[[#This Row],[item_key]],IsITypeList,Table_ExternalData_15[[#This Row],[IType]],IsDList,Table_ExternalData_15[[#Headers],[5]])</f>
        <v>0</v>
      </c>
      <c r="J255" s="10">
        <f>SUMIFS(IsQList,IsIList,Table_ExternalData_15[[#This Row],[item_key]],IsITypeList,Table_ExternalData_15[[#This Row],[IType]],IsDList,Table_ExternalData_15[[#Headers],[6]])</f>
        <v>23</v>
      </c>
      <c r="K255" s="10">
        <f>SUMIFS(IsQList,IsIList,Table_ExternalData_15[[#This Row],[item_key]],IsITypeList,Table_ExternalData_15[[#This Row],[IType]],IsDList,Table_ExternalData_15[[#Headers],[7]])</f>
        <v>0</v>
      </c>
      <c r="L255" s="10">
        <f>SUMIFS(IsQList,IsIList,Table_ExternalData_15[[#This Row],[item_key]],IsITypeList,Table_ExternalData_15[[#This Row],[IType]],IsDList,Table_ExternalData_15[[#Headers],[8]])</f>
        <v>0</v>
      </c>
      <c r="M255" s="10">
        <f>SUMIFS(IsQList,IsIList,Table_ExternalData_15[[#This Row],[item_key]],IsITypeList,Table_ExternalData_15[[#This Row],[IType]],IsDList,Table_ExternalData_15[[#Headers],[9]])</f>
        <v>0</v>
      </c>
      <c r="N255" s="10">
        <f>SUMIFS(IsQList,IsIList,Table_ExternalData_15[[#This Row],[item_key]],IsITypeList,Table_ExternalData_15[[#This Row],[IType]],IsDList,Table_ExternalData_15[[#Headers],[10]])</f>
        <v>0</v>
      </c>
      <c r="O255" s="10">
        <f>SUMIFS(IsQList,IsIList,Table_ExternalData_15[[#This Row],[item_key]],IsITypeList,Table_ExternalData_15[[#This Row],[IType]],IsDList,Table_ExternalData_15[[#Headers],[11]])</f>
        <v>0</v>
      </c>
      <c r="P255" s="10">
        <f>SUMIFS(IsQList,IsIList,Table_ExternalData_15[[#This Row],[item_key]],IsITypeList,Table_ExternalData_15[[#This Row],[IType]],IsDList,Table_ExternalData_15[[#Headers],[12]])</f>
        <v>0</v>
      </c>
      <c r="Q255" s="10">
        <f>SUMIFS(IsQList,IsIList,Table_ExternalData_15[[#This Row],[item_key]],IsITypeList,Table_ExternalData_15[[#This Row],[IType]],IsDList,Table_ExternalData_15[[#Headers],[13]])</f>
        <v>0</v>
      </c>
      <c r="R255" s="10">
        <f>SUMIFS(IsQList,IsIList,Table_ExternalData_15[[#This Row],[item_key]],IsITypeList,Table_ExternalData_15[[#This Row],[IType]],IsDList,Table_ExternalData_15[[#Headers],[14]])</f>
        <v>0</v>
      </c>
      <c r="S255" s="10">
        <f>SUMIFS(IsQList,IsIList,Table_ExternalData_15[[#This Row],[item_key]],IsITypeList,Table_ExternalData_15[[#This Row],[IType]],IsDList,Table_ExternalData_15[[#Headers],[15]])</f>
        <v>0</v>
      </c>
      <c r="T255" s="10">
        <f>SUMIFS(IsQList,IsIList,Table_ExternalData_15[[#This Row],[item_key]],IsITypeList,Table_ExternalData_15[[#This Row],[IType]],IsDList,Table_ExternalData_15[[#Headers],[16]])</f>
        <v>0</v>
      </c>
      <c r="U255" s="10">
        <f>SUMIFS(IsQList,IsIList,Table_ExternalData_15[[#This Row],[item_key]],IsITypeList,Table_ExternalData_15[[#This Row],[IType]],IsDList,Table_ExternalData_15[[#Headers],[17]])</f>
        <v>0</v>
      </c>
      <c r="V255" s="10">
        <f>SUMIFS(IsQList,IsIList,Table_ExternalData_15[[#This Row],[item_key]],IsITypeList,Table_ExternalData_15[[#This Row],[IType]],IsDList,Table_ExternalData_15[[#Headers],[18]])</f>
        <v>0</v>
      </c>
      <c r="W255" s="10">
        <f>SUMIFS(IsQList,IsIList,Table_ExternalData_15[[#This Row],[item_key]],IsITypeList,Table_ExternalData_15[[#This Row],[IType]],IsDList,Table_ExternalData_15[[#Headers],[19]])</f>
        <v>0</v>
      </c>
      <c r="X255" s="10">
        <f>SUMIFS(IsQList,IsIList,Table_ExternalData_15[[#This Row],[item_key]],IsITypeList,Table_ExternalData_15[[#This Row],[IType]],IsDList,Table_ExternalData_15[[#Headers],[20]])</f>
        <v>0</v>
      </c>
      <c r="Y255" s="10">
        <f>SUMIFS(IsQList,IsIList,Table_ExternalData_15[[#This Row],[item_key]],IsITypeList,Table_ExternalData_15[[#This Row],[IType]],IsDList,Table_ExternalData_15[[#Headers],[21]])</f>
        <v>0</v>
      </c>
      <c r="Z255" s="10">
        <f>SUMIFS(IsQList,IsIList,Table_ExternalData_15[[#This Row],[item_key]],IsITypeList,Table_ExternalData_15[[#This Row],[IType]],IsDList,Table_ExternalData_15[[#Headers],[22]])</f>
        <v>0</v>
      </c>
      <c r="AA255" s="10">
        <f>SUMIFS(IsQList,IsIList,Table_ExternalData_15[[#This Row],[item_key]],IsITypeList,Table_ExternalData_15[[#This Row],[IType]],IsDList,Table_ExternalData_15[[#Headers],[23]])</f>
        <v>0</v>
      </c>
      <c r="AB255" s="10">
        <f>SUMIFS(IsQList,IsIList,Table_ExternalData_15[[#This Row],[item_key]],IsITypeList,Table_ExternalData_15[[#This Row],[IType]],IsDList,Table_ExternalData_15[[#Headers],[24]])</f>
        <v>0</v>
      </c>
      <c r="AC255" s="10">
        <f>SUMIFS(IsQList,IsIList,Table_ExternalData_15[[#This Row],[item_key]],IsITypeList,Table_ExternalData_15[[#This Row],[IType]],IsDList,Table_ExternalData_15[[#Headers],[25]])</f>
        <v>0</v>
      </c>
      <c r="AD255" s="10">
        <f>SUMIFS(IsQList,IsIList,Table_ExternalData_15[[#This Row],[item_key]],IsITypeList,Table_ExternalData_15[[#This Row],[IType]],IsDList,Table_ExternalData_15[[#Headers],[26]])</f>
        <v>0</v>
      </c>
      <c r="AE255" s="10">
        <f>SUMIFS(IsQList,IsIList,Table_ExternalData_15[[#This Row],[item_key]],IsITypeList,Table_ExternalData_15[[#This Row],[IType]],IsDList,Table_ExternalData_15[[#Headers],[27]])</f>
        <v>0</v>
      </c>
      <c r="AF255" s="10">
        <f>SUMIFS(IsQList,IsIList,Table_ExternalData_15[[#This Row],[item_key]],IsITypeList,Table_ExternalData_15[[#This Row],[IType]],IsDList,Table_ExternalData_15[[#Headers],[28]])</f>
        <v>1</v>
      </c>
      <c r="AG255" s="10">
        <f>SUMIFS(IsQList,IsIList,Table_ExternalData_15[[#This Row],[item_key]],IsITypeList,Table_ExternalData_15[[#This Row],[IType]],IsDList,Table_ExternalData_15[[#Headers],[29]])</f>
        <v>76</v>
      </c>
      <c r="AH255" s="10">
        <f>SUMIFS(IsQList,IsIList,Table_ExternalData_15[[#This Row],[item_key]],IsITypeList,Table_ExternalData_15[[#This Row],[IType]],IsDList,Table_ExternalData_15[[#Headers],[30]])</f>
        <v>0</v>
      </c>
      <c r="AI255" s="10">
        <f>SUMIFS(IsQList,IsIList,Table_ExternalData_15[[#This Row],[item_key]],IsITypeList,Table_ExternalData_15[[#This Row],[IType]],IsDList,Table_ExternalData_15[[#Headers],[31]])</f>
        <v>10</v>
      </c>
      <c r="AJ255" s="10">
        <f>SUM(Table_ExternalData_15[[#This Row],[1]:[31]])</f>
        <v>181</v>
      </c>
    </row>
    <row r="256" spans="1:36">
      <c r="A256" s="1" t="s">
        <v>1802</v>
      </c>
      <c r="B256" s="1" t="s">
        <v>1902</v>
      </c>
      <c r="C256" s="1" t="s">
        <v>1903</v>
      </c>
      <c r="D256" s="11" t="s">
        <v>2363</v>
      </c>
      <c r="E256" s="10">
        <f>SUMIFS(IsQList,IsIList,Table_ExternalData_15[[#This Row],[item_key]],IsITypeList,Table_ExternalData_15[[#This Row],[IType]],IsDList,Table_ExternalData_15[[#Headers],[1]])</f>
        <v>0</v>
      </c>
      <c r="F256" s="10">
        <f>SUMIFS(IsQList,IsIList,Table_ExternalData_15[[#This Row],[item_key]],IsITypeList,Table_ExternalData_15[[#This Row],[IType]],IsDList,Table_ExternalData_15[[#Headers],[2]])</f>
        <v>0</v>
      </c>
      <c r="G256" s="10">
        <f>SUMIFS(IsQList,IsIList,Table_ExternalData_15[[#This Row],[item_key]],IsITypeList,Table_ExternalData_15[[#This Row],[IType]],IsDList,Table_ExternalData_15[[#Headers],[3]])</f>
        <v>0</v>
      </c>
      <c r="H256" s="10">
        <f>SUMIFS(IsQList,IsIList,Table_ExternalData_15[[#This Row],[item_key]],IsITypeList,Table_ExternalData_15[[#This Row],[IType]],IsDList,Table_ExternalData_15[[#Headers],[4]])</f>
        <v>0</v>
      </c>
      <c r="I256" s="10">
        <f>SUMIFS(IsQList,IsIList,Table_ExternalData_15[[#This Row],[item_key]],IsITypeList,Table_ExternalData_15[[#This Row],[IType]],IsDList,Table_ExternalData_15[[#Headers],[5]])</f>
        <v>0</v>
      </c>
      <c r="J256" s="10">
        <f>SUMIFS(IsQList,IsIList,Table_ExternalData_15[[#This Row],[item_key]],IsITypeList,Table_ExternalData_15[[#This Row],[IType]],IsDList,Table_ExternalData_15[[#Headers],[6]])</f>
        <v>0</v>
      </c>
      <c r="K256" s="10">
        <f>SUMIFS(IsQList,IsIList,Table_ExternalData_15[[#This Row],[item_key]],IsITypeList,Table_ExternalData_15[[#This Row],[IType]],IsDList,Table_ExternalData_15[[#Headers],[7]])</f>
        <v>0</v>
      </c>
      <c r="L256" s="10">
        <f>SUMIFS(IsQList,IsIList,Table_ExternalData_15[[#This Row],[item_key]],IsITypeList,Table_ExternalData_15[[#This Row],[IType]],IsDList,Table_ExternalData_15[[#Headers],[8]])</f>
        <v>0</v>
      </c>
      <c r="M256" s="10">
        <f>SUMIFS(IsQList,IsIList,Table_ExternalData_15[[#This Row],[item_key]],IsITypeList,Table_ExternalData_15[[#This Row],[IType]],IsDList,Table_ExternalData_15[[#Headers],[9]])</f>
        <v>0</v>
      </c>
      <c r="N256" s="10">
        <f>SUMIFS(IsQList,IsIList,Table_ExternalData_15[[#This Row],[item_key]],IsITypeList,Table_ExternalData_15[[#This Row],[IType]],IsDList,Table_ExternalData_15[[#Headers],[10]])</f>
        <v>0</v>
      </c>
      <c r="O256" s="10">
        <f>SUMIFS(IsQList,IsIList,Table_ExternalData_15[[#This Row],[item_key]],IsITypeList,Table_ExternalData_15[[#This Row],[IType]],IsDList,Table_ExternalData_15[[#Headers],[11]])</f>
        <v>0</v>
      </c>
      <c r="P256" s="10">
        <f>SUMIFS(IsQList,IsIList,Table_ExternalData_15[[#This Row],[item_key]],IsITypeList,Table_ExternalData_15[[#This Row],[IType]],IsDList,Table_ExternalData_15[[#Headers],[12]])</f>
        <v>0</v>
      </c>
      <c r="Q256" s="10">
        <f>SUMIFS(IsQList,IsIList,Table_ExternalData_15[[#This Row],[item_key]],IsITypeList,Table_ExternalData_15[[#This Row],[IType]],IsDList,Table_ExternalData_15[[#Headers],[13]])</f>
        <v>0</v>
      </c>
      <c r="R256" s="10">
        <f>SUMIFS(IsQList,IsIList,Table_ExternalData_15[[#This Row],[item_key]],IsITypeList,Table_ExternalData_15[[#This Row],[IType]],IsDList,Table_ExternalData_15[[#Headers],[14]])</f>
        <v>0</v>
      </c>
      <c r="S256" s="10">
        <f>SUMIFS(IsQList,IsIList,Table_ExternalData_15[[#This Row],[item_key]],IsITypeList,Table_ExternalData_15[[#This Row],[IType]],IsDList,Table_ExternalData_15[[#Headers],[15]])</f>
        <v>0</v>
      </c>
      <c r="T256" s="10">
        <f>SUMIFS(IsQList,IsIList,Table_ExternalData_15[[#This Row],[item_key]],IsITypeList,Table_ExternalData_15[[#This Row],[IType]],IsDList,Table_ExternalData_15[[#Headers],[16]])</f>
        <v>0</v>
      </c>
      <c r="U256" s="10">
        <f>SUMIFS(IsQList,IsIList,Table_ExternalData_15[[#This Row],[item_key]],IsITypeList,Table_ExternalData_15[[#This Row],[IType]],IsDList,Table_ExternalData_15[[#Headers],[17]])</f>
        <v>0</v>
      </c>
      <c r="V256" s="10">
        <f>SUMIFS(IsQList,IsIList,Table_ExternalData_15[[#This Row],[item_key]],IsITypeList,Table_ExternalData_15[[#This Row],[IType]],IsDList,Table_ExternalData_15[[#Headers],[18]])</f>
        <v>0</v>
      </c>
      <c r="W256" s="10">
        <f>SUMIFS(IsQList,IsIList,Table_ExternalData_15[[#This Row],[item_key]],IsITypeList,Table_ExternalData_15[[#This Row],[IType]],IsDList,Table_ExternalData_15[[#Headers],[19]])</f>
        <v>0</v>
      </c>
      <c r="X256" s="10">
        <f>SUMIFS(IsQList,IsIList,Table_ExternalData_15[[#This Row],[item_key]],IsITypeList,Table_ExternalData_15[[#This Row],[IType]],IsDList,Table_ExternalData_15[[#Headers],[20]])</f>
        <v>0</v>
      </c>
      <c r="Y256" s="10">
        <f>SUMIFS(IsQList,IsIList,Table_ExternalData_15[[#This Row],[item_key]],IsITypeList,Table_ExternalData_15[[#This Row],[IType]],IsDList,Table_ExternalData_15[[#Headers],[21]])</f>
        <v>0</v>
      </c>
      <c r="Z256" s="10">
        <f>SUMIFS(IsQList,IsIList,Table_ExternalData_15[[#This Row],[item_key]],IsITypeList,Table_ExternalData_15[[#This Row],[IType]],IsDList,Table_ExternalData_15[[#Headers],[22]])</f>
        <v>0</v>
      </c>
      <c r="AA256" s="10">
        <f>SUMIFS(IsQList,IsIList,Table_ExternalData_15[[#This Row],[item_key]],IsITypeList,Table_ExternalData_15[[#This Row],[IType]],IsDList,Table_ExternalData_15[[#Headers],[23]])</f>
        <v>0</v>
      </c>
      <c r="AB256" s="10">
        <f>SUMIFS(IsQList,IsIList,Table_ExternalData_15[[#This Row],[item_key]],IsITypeList,Table_ExternalData_15[[#This Row],[IType]],IsDList,Table_ExternalData_15[[#Headers],[24]])</f>
        <v>0</v>
      </c>
      <c r="AC256" s="10">
        <f>SUMIFS(IsQList,IsIList,Table_ExternalData_15[[#This Row],[item_key]],IsITypeList,Table_ExternalData_15[[#This Row],[IType]],IsDList,Table_ExternalData_15[[#Headers],[25]])</f>
        <v>0</v>
      </c>
      <c r="AD256" s="10">
        <f>SUMIFS(IsQList,IsIList,Table_ExternalData_15[[#This Row],[item_key]],IsITypeList,Table_ExternalData_15[[#This Row],[IType]],IsDList,Table_ExternalData_15[[#Headers],[26]])</f>
        <v>0</v>
      </c>
      <c r="AE256" s="10">
        <f>SUMIFS(IsQList,IsIList,Table_ExternalData_15[[#This Row],[item_key]],IsITypeList,Table_ExternalData_15[[#This Row],[IType]],IsDList,Table_ExternalData_15[[#Headers],[27]])</f>
        <v>0</v>
      </c>
      <c r="AF256" s="10">
        <f>SUMIFS(IsQList,IsIList,Table_ExternalData_15[[#This Row],[item_key]],IsITypeList,Table_ExternalData_15[[#This Row],[IType]],IsDList,Table_ExternalData_15[[#Headers],[28]])</f>
        <v>0</v>
      </c>
      <c r="AG256" s="10">
        <f>SUMIFS(IsQList,IsIList,Table_ExternalData_15[[#This Row],[item_key]],IsITypeList,Table_ExternalData_15[[#This Row],[IType]],IsDList,Table_ExternalData_15[[#Headers],[29]])</f>
        <v>0</v>
      </c>
      <c r="AH256" s="10">
        <f>SUMIFS(IsQList,IsIList,Table_ExternalData_15[[#This Row],[item_key]],IsITypeList,Table_ExternalData_15[[#This Row],[IType]],IsDList,Table_ExternalData_15[[#Headers],[30]])</f>
        <v>0</v>
      </c>
      <c r="AI256" s="10">
        <f>SUMIFS(IsQList,IsIList,Table_ExternalData_15[[#This Row],[item_key]],IsITypeList,Table_ExternalData_15[[#This Row],[IType]],IsDList,Table_ExternalData_15[[#Headers],[31]])</f>
        <v>5000</v>
      </c>
      <c r="AJ256" s="10">
        <f>SUM(Table_ExternalData_15[[#This Row],[1]:[31]])</f>
        <v>5000</v>
      </c>
    </row>
    <row r="257" spans="1:36">
      <c r="A257" s="1" t="s">
        <v>1776</v>
      </c>
      <c r="B257" s="1" t="s">
        <v>1904</v>
      </c>
      <c r="C257" s="1" t="s">
        <v>1905</v>
      </c>
      <c r="D257" s="11" t="s">
        <v>2046</v>
      </c>
      <c r="E257" s="10">
        <f>SUMIFS(IsQList,IsIList,Table_ExternalData_15[[#This Row],[item_key]],IsITypeList,Table_ExternalData_15[[#This Row],[IType]],IsDList,Table_ExternalData_15[[#Headers],[1]])</f>
        <v>2</v>
      </c>
      <c r="F257" s="10">
        <f>SUMIFS(IsQList,IsIList,Table_ExternalData_15[[#This Row],[item_key]],IsITypeList,Table_ExternalData_15[[#This Row],[IType]],IsDList,Table_ExternalData_15[[#Headers],[2]])</f>
        <v>0</v>
      </c>
      <c r="G257" s="10">
        <f>SUMIFS(IsQList,IsIList,Table_ExternalData_15[[#This Row],[item_key]],IsITypeList,Table_ExternalData_15[[#This Row],[IType]],IsDList,Table_ExternalData_15[[#Headers],[3]])</f>
        <v>0</v>
      </c>
      <c r="H257" s="10">
        <f>SUMIFS(IsQList,IsIList,Table_ExternalData_15[[#This Row],[item_key]],IsITypeList,Table_ExternalData_15[[#This Row],[IType]],IsDList,Table_ExternalData_15[[#Headers],[4]])</f>
        <v>140</v>
      </c>
      <c r="I257" s="10">
        <f>SUMIFS(IsQList,IsIList,Table_ExternalData_15[[#This Row],[item_key]],IsITypeList,Table_ExternalData_15[[#This Row],[IType]],IsDList,Table_ExternalData_15[[#Headers],[5]])</f>
        <v>0</v>
      </c>
      <c r="J257" s="10">
        <f>SUMIFS(IsQList,IsIList,Table_ExternalData_15[[#This Row],[item_key]],IsITypeList,Table_ExternalData_15[[#This Row],[IType]],IsDList,Table_ExternalData_15[[#Headers],[6]])</f>
        <v>46</v>
      </c>
      <c r="K257" s="10">
        <f>SUMIFS(IsQList,IsIList,Table_ExternalData_15[[#This Row],[item_key]],IsITypeList,Table_ExternalData_15[[#This Row],[IType]],IsDList,Table_ExternalData_15[[#Headers],[7]])</f>
        <v>0</v>
      </c>
      <c r="L257" s="10">
        <f>SUMIFS(IsQList,IsIList,Table_ExternalData_15[[#This Row],[item_key]],IsITypeList,Table_ExternalData_15[[#This Row],[IType]],IsDList,Table_ExternalData_15[[#Headers],[8]])</f>
        <v>0</v>
      </c>
      <c r="M257" s="10">
        <f>SUMIFS(IsQList,IsIList,Table_ExternalData_15[[#This Row],[item_key]],IsITypeList,Table_ExternalData_15[[#This Row],[IType]],IsDList,Table_ExternalData_15[[#Headers],[9]])</f>
        <v>0</v>
      </c>
      <c r="N257" s="10">
        <f>SUMIFS(IsQList,IsIList,Table_ExternalData_15[[#This Row],[item_key]],IsITypeList,Table_ExternalData_15[[#This Row],[IType]],IsDList,Table_ExternalData_15[[#Headers],[10]])</f>
        <v>0</v>
      </c>
      <c r="O257" s="10">
        <f>SUMIFS(IsQList,IsIList,Table_ExternalData_15[[#This Row],[item_key]],IsITypeList,Table_ExternalData_15[[#This Row],[IType]],IsDList,Table_ExternalData_15[[#Headers],[11]])</f>
        <v>0</v>
      </c>
      <c r="P257" s="10">
        <f>SUMIFS(IsQList,IsIList,Table_ExternalData_15[[#This Row],[item_key]],IsITypeList,Table_ExternalData_15[[#This Row],[IType]],IsDList,Table_ExternalData_15[[#Headers],[12]])</f>
        <v>0</v>
      </c>
      <c r="Q257" s="10">
        <f>SUMIFS(IsQList,IsIList,Table_ExternalData_15[[#This Row],[item_key]],IsITypeList,Table_ExternalData_15[[#This Row],[IType]],IsDList,Table_ExternalData_15[[#Headers],[13]])</f>
        <v>0</v>
      </c>
      <c r="R257" s="10">
        <f>SUMIFS(IsQList,IsIList,Table_ExternalData_15[[#This Row],[item_key]],IsITypeList,Table_ExternalData_15[[#This Row],[IType]],IsDList,Table_ExternalData_15[[#Headers],[14]])</f>
        <v>0</v>
      </c>
      <c r="S257" s="10">
        <f>SUMIFS(IsQList,IsIList,Table_ExternalData_15[[#This Row],[item_key]],IsITypeList,Table_ExternalData_15[[#This Row],[IType]],IsDList,Table_ExternalData_15[[#Headers],[15]])</f>
        <v>0</v>
      </c>
      <c r="T257" s="10">
        <f>SUMIFS(IsQList,IsIList,Table_ExternalData_15[[#This Row],[item_key]],IsITypeList,Table_ExternalData_15[[#This Row],[IType]],IsDList,Table_ExternalData_15[[#Headers],[16]])</f>
        <v>0</v>
      </c>
      <c r="U257" s="10">
        <f>SUMIFS(IsQList,IsIList,Table_ExternalData_15[[#This Row],[item_key]],IsITypeList,Table_ExternalData_15[[#This Row],[IType]],IsDList,Table_ExternalData_15[[#Headers],[17]])</f>
        <v>0</v>
      </c>
      <c r="V257" s="10">
        <f>SUMIFS(IsQList,IsIList,Table_ExternalData_15[[#This Row],[item_key]],IsITypeList,Table_ExternalData_15[[#This Row],[IType]],IsDList,Table_ExternalData_15[[#Headers],[18]])</f>
        <v>0</v>
      </c>
      <c r="W257" s="10">
        <f>SUMIFS(IsQList,IsIList,Table_ExternalData_15[[#This Row],[item_key]],IsITypeList,Table_ExternalData_15[[#This Row],[IType]],IsDList,Table_ExternalData_15[[#Headers],[19]])</f>
        <v>0</v>
      </c>
      <c r="X257" s="10">
        <f>SUMIFS(IsQList,IsIList,Table_ExternalData_15[[#This Row],[item_key]],IsITypeList,Table_ExternalData_15[[#This Row],[IType]],IsDList,Table_ExternalData_15[[#Headers],[20]])</f>
        <v>0</v>
      </c>
      <c r="Y257" s="10">
        <f>SUMIFS(IsQList,IsIList,Table_ExternalData_15[[#This Row],[item_key]],IsITypeList,Table_ExternalData_15[[#This Row],[IType]],IsDList,Table_ExternalData_15[[#Headers],[21]])</f>
        <v>0</v>
      </c>
      <c r="Z257" s="10">
        <f>SUMIFS(IsQList,IsIList,Table_ExternalData_15[[#This Row],[item_key]],IsITypeList,Table_ExternalData_15[[#This Row],[IType]],IsDList,Table_ExternalData_15[[#Headers],[22]])</f>
        <v>0</v>
      </c>
      <c r="AA257" s="10">
        <f>SUMIFS(IsQList,IsIList,Table_ExternalData_15[[#This Row],[item_key]],IsITypeList,Table_ExternalData_15[[#This Row],[IType]],IsDList,Table_ExternalData_15[[#Headers],[23]])</f>
        <v>0</v>
      </c>
      <c r="AB257" s="10">
        <f>SUMIFS(IsQList,IsIList,Table_ExternalData_15[[#This Row],[item_key]],IsITypeList,Table_ExternalData_15[[#This Row],[IType]],IsDList,Table_ExternalData_15[[#Headers],[24]])</f>
        <v>0</v>
      </c>
      <c r="AC257" s="10">
        <f>SUMIFS(IsQList,IsIList,Table_ExternalData_15[[#This Row],[item_key]],IsITypeList,Table_ExternalData_15[[#This Row],[IType]],IsDList,Table_ExternalData_15[[#Headers],[25]])</f>
        <v>0</v>
      </c>
      <c r="AD257" s="10">
        <f>SUMIFS(IsQList,IsIList,Table_ExternalData_15[[#This Row],[item_key]],IsITypeList,Table_ExternalData_15[[#This Row],[IType]],IsDList,Table_ExternalData_15[[#Headers],[26]])</f>
        <v>0</v>
      </c>
      <c r="AE257" s="10">
        <f>SUMIFS(IsQList,IsIList,Table_ExternalData_15[[#This Row],[item_key]],IsITypeList,Table_ExternalData_15[[#This Row],[IType]],IsDList,Table_ExternalData_15[[#Headers],[27]])</f>
        <v>0</v>
      </c>
      <c r="AF257" s="10">
        <f>SUMIFS(IsQList,IsIList,Table_ExternalData_15[[#This Row],[item_key]],IsITypeList,Table_ExternalData_15[[#This Row],[IType]],IsDList,Table_ExternalData_15[[#Headers],[28]])</f>
        <v>2</v>
      </c>
      <c r="AG257" s="10">
        <f>SUMIFS(IsQList,IsIList,Table_ExternalData_15[[#This Row],[item_key]],IsITypeList,Table_ExternalData_15[[#This Row],[IType]],IsDList,Table_ExternalData_15[[#Headers],[29]])</f>
        <v>152</v>
      </c>
      <c r="AH257" s="10">
        <f>SUMIFS(IsQList,IsIList,Table_ExternalData_15[[#This Row],[item_key]],IsITypeList,Table_ExternalData_15[[#This Row],[IType]],IsDList,Table_ExternalData_15[[#Headers],[30]])</f>
        <v>0</v>
      </c>
      <c r="AI257" s="10">
        <f>SUMIFS(IsQList,IsIList,Table_ExternalData_15[[#This Row],[item_key]],IsITypeList,Table_ExternalData_15[[#This Row],[IType]],IsDList,Table_ExternalData_15[[#Headers],[31]])</f>
        <v>20</v>
      </c>
      <c r="AJ257" s="10">
        <f>SUM(Table_ExternalData_15[[#This Row],[1]:[31]])</f>
        <v>362</v>
      </c>
    </row>
    <row r="258" spans="1:36">
      <c r="A258" s="1" t="s">
        <v>1776</v>
      </c>
      <c r="B258" s="1" t="s">
        <v>1904</v>
      </c>
      <c r="C258" s="1" t="s">
        <v>1905</v>
      </c>
      <c r="D258" s="11" t="s">
        <v>2363</v>
      </c>
      <c r="E258" s="10">
        <f>SUMIFS(IsQList,IsIList,Table_ExternalData_15[[#This Row],[item_key]],IsITypeList,Table_ExternalData_15[[#This Row],[IType]],IsDList,Table_ExternalData_15[[#Headers],[1]])</f>
        <v>0</v>
      </c>
      <c r="F258" s="10">
        <f>SUMIFS(IsQList,IsIList,Table_ExternalData_15[[#This Row],[item_key]],IsITypeList,Table_ExternalData_15[[#This Row],[IType]],IsDList,Table_ExternalData_15[[#Headers],[2]])</f>
        <v>0</v>
      </c>
      <c r="G258" s="10">
        <f>SUMIFS(IsQList,IsIList,Table_ExternalData_15[[#This Row],[item_key]],IsITypeList,Table_ExternalData_15[[#This Row],[IType]],IsDList,Table_ExternalData_15[[#Headers],[3]])</f>
        <v>0</v>
      </c>
      <c r="H258" s="10">
        <f>SUMIFS(IsQList,IsIList,Table_ExternalData_15[[#This Row],[item_key]],IsITypeList,Table_ExternalData_15[[#This Row],[IType]],IsDList,Table_ExternalData_15[[#Headers],[4]])</f>
        <v>0</v>
      </c>
      <c r="I258" s="10">
        <f>SUMIFS(IsQList,IsIList,Table_ExternalData_15[[#This Row],[item_key]],IsITypeList,Table_ExternalData_15[[#This Row],[IType]],IsDList,Table_ExternalData_15[[#Headers],[5]])</f>
        <v>0</v>
      </c>
      <c r="J258" s="10">
        <f>SUMIFS(IsQList,IsIList,Table_ExternalData_15[[#This Row],[item_key]],IsITypeList,Table_ExternalData_15[[#This Row],[IType]],IsDList,Table_ExternalData_15[[#Headers],[6]])</f>
        <v>0</v>
      </c>
      <c r="K258" s="10">
        <f>SUMIFS(IsQList,IsIList,Table_ExternalData_15[[#This Row],[item_key]],IsITypeList,Table_ExternalData_15[[#This Row],[IType]],IsDList,Table_ExternalData_15[[#Headers],[7]])</f>
        <v>0</v>
      </c>
      <c r="L258" s="10">
        <f>SUMIFS(IsQList,IsIList,Table_ExternalData_15[[#This Row],[item_key]],IsITypeList,Table_ExternalData_15[[#This Row],[IType]],IsDList,Table_ExternalData_15[[#Headers],[8]])</f>
        <v>0</v>
      </c>
      <c r="M258" s="10">
        <f>SUMIFS(IsQList,IsIList,Table_ExternalData_15[[#This Row],[item_key]],IsITypeList,Table_ExternalData_15[[#This Row],[IType]],IsDList,Table_ExternalData_15[[#Headers],[9]])</f>
        <v>0</v>
      </c>
      <c r="N258" s="10">
        <f>SUMIFS(IsQList,IsIList,Table_ExternalData_15[[#This Row],[item_key]],IsITypeList,Table_ExternalData_15[[#This Row],[IType]],IsDList,Table_ExternalData_15[[#Headers],[10]])</f>
        <v>0</v>
      </c>
      <c r="O258" s="10">
        <f>SUMIFS(IsQList,IsIList,Table_ExternalData_15[[#This Row],[item_key]],IsITypeList,Table_ExternalData_15[[#This Row],[IType]],IsDList,Table_ExternalData_15[[#Headers],[11]])</f>
        <v>0</v>
      </c>
      <c r="P258" s="10">
        <f>SUMIFS(IsQList,IsIList,Table_ExternalData_15[[#This Row],[item_key]],IsITypeList,Table_ExternalData_15[[#This Row],[IType]],IsDList,Table_ExternalData_15[[#Headers],[12]])</f>
        <v>0</v>
      </c>
      <c r="Q258" s="10">
        <f>SUMIFS(IsQList,IsIList,Table_ExternalData_15[[#This Row],[item_key]],IsITypeList,Table_ExternalData_15[[#This Row],[IType]],IsDList,Table_ExternalData_15[[#Headers],[13]])</f>
        <v>0</v>
      </c>
      <c r="R258" s="10">
        <f>SUMIFS(IsQList,IsIList,Table_ExternalData_15[[#This Row],[item_key]],IsITypeList,Table_ExternalData_15[[#This Row],[IType]],IsDList,Table_ExternalData_15[[#Headers],[14]])</f>
        <v>0</v>
      </c>
      <c r="S258" s="10">
        <f>SUMIFS(IsQList,IsIList,Table_ExternalData_15[[#This Row],[item_key]],IsITypeList,Table_ExternalData_15[[#This Row],[IType]],IsDList,Table_ExternalData_15[[#Headers],[15]])</f>
        <v>0</v>
      </c>
      <c r="T258" s="10">
        <f>SUMIFS(IsQList,IsIList,Table_ExternalData_15[[#This Row],[item_key]],IsITypeList,Table_ExternalData_15[[#This Row],[IType]],IsDList,Table_ExternalData_15[[#Headers],[16]])</f>
        <v>0</v>
      </c>
      <c r="U258" s="10">
        <f>SUMIFS(IsQList,IsIList,Table_ExternalData_15[[#This Row],[item_key]],IsITypeList,Table_ExternalData_15[[#This Row],[IType]],IsDList,Table_ExternalData_15[[#Headers],[17]])</f>
        <v>0</v>
      </c>
      <c r="V258" s="10">
        <f>SUMIFS(IsQList,IsIList,Table_ExternalData_15[[#This Row],[item_key]],IsITypeList,Table_ExternalData_15[[#This Row],[IType]],IsDList,Table_ExternalData_15[[#Headers],[18]])</f>
        <v>0</v>
      </c>
      <c r="W258" s="10">
        <f>SUMIFS(IsQList,IsIList,Table_ExternalData_15[[#This Row],[item_key]],IsITypeList,Table_ExternalData_15[[#This Row],[IType]],IsDList,Table_ExternalData_15[[#Headers],[19]])</f>
        <v>0</v>
      </c>
      <c r="X258" s="10">
        <f>SUMIFS(IsQList,IsIList,Table_ExternalData_15[[#This Row],[item_key]],IsITypeList,Table_ExternalData_15[[#This Row],[IType]],IsDList,Table_ExternalData_15[[#Headers],[20]])</f>
        <v>0</v>
      </c>
      <c r="Y258" s="10">
        <f>SUMIFS(IsQList,IsIList,Table_ExternalData_15[[#This Row],[item_key]],IsITypeList,Table_ExternalData_15[[#This Row],[IType]],IsDList,Table_ExternalData_15[[#Headers],[21]])</f>
        <v>0</v>
      </c>
      <c r="Z258" s="10">
        <f>SUMIFS(IsQList,IsIList,Table_ExternalData_15[[#This Row],[item_key]],IsITypeList,Table_ExternalData_15[[#This Row],[IType]],IsDList,Table_ExternalData_15[[#Headers],[22]])</f>
        <v>0</v>
      </c>
      <c r="AA258" s="10">
        <f>SUMIFS(IsQList,IsIList,Table_ExternalData_15[[#This Row],[item_key]],IsITypeList,Table_ExternalData_15[[#This Row],[IType]],IsDList,Table_ExternalData_15[[#Headers],[23]])</f>
        <v>0</v>
      </c>
      <c r="AB258" s="10">
        <f>SUMIFS(IsQList,IsIList,Table_ExternalData_15[[#This Row],[item_key]],IsITypeList,Table_ExternalData_15[[#This Row],[IType]],IsDList,Table_ExternalData_15[[#Headers],[24]])</f>
        <v>0</v>
      </c>
      <c r="AC258" s="10">
        <f>SUMIFS(IsQList,IsIList,Table_ExternalData_15[[#This Row],[item_key]],IsITypeList,Table_ExternalData_15[[#This Row],[IType]],IsDList,Table_ExternalData_15[[#Headers],[25]])</f>
        <v>0</v>
      </c>
      <c r="AD258" s="10">
        <f>SUMIFS(IsQList,IsIList,Table_ExternalData_15[[#This Row],[item_key]],IsITypeList,Table_ExternalData_15[[#This Row],[IType]],IsDList,Table_ExternalData_15[[#Headers],[26]])</f>
        <v>0</v>
      </c>
      <c r="AE258" s="10">
        <f>SUMIFS(IsQList,IsIList,Table_ExternalData_15[[#This Row],[item_key]],IsITypeList,Table_ExternalData_15[[#This Row],[IType]],IsDList,Table_ExternalData_15[[#Headers],[27]])</f>
        <v>0</v>
      </c>
      <c r="AF258" s="10">
        <f>SUMIFS(IsQList,IsIList,Table_ExternalData_15[[#This Row],[item_key]],IsITypeList,Table_ExternalData_15[[#This Row],[IType]],IsDList,Table_ExternalData_15[[#Headers],[28]])</f>
        <v>0</v>
      </c>
      <c r="AG258" s="10">
        <f>SUMIFS(IsQList,IsIList,Table_ExternalData_15[[#This Row],[item_key]],IsITypeList,Table_ExternalData_15[[#This Row],[IType]],IsDList,Table_ExternalData_15[[#Headers],[29]])</f>
        <v>0</v>
      </c>
      <c r="AH258" s="10">
        <f>SUMIFS(IsQList,IsIList,Table_ExternalData_15[[#This Row],[item_key]],IsITypeList,Table_ExternalData_15[[#This Row],[IType]],IsDList,Table_ExternalData_15[[#Headers],[30]])</f>
        <v>0</v>
      </c>
      <c r="AI258" s="10">
        <f>SUMIFS(IsQList,IsIList,Table_ExternalData_15[[#This Row],[item_key]],IsITypeList,Table_ExternalData_15[[#This Row],[IType]],IsDList,Table_ExternalData_15[[#Headers],[31]])</f>
        <v>0</v>
      </c>
      <c r="AJ258" s="10">
        <f>SUM(Table_ExternalData_15[[#This Row],[1]:[31]])</f>
        <v>0</v>
      </c>
    </row>
    <row r="259" spans="1:36">
      <c r="A259" s="1" t="s">
        <v>1777</v>
      </c>
      <c r="B259" s="1" t="s">
        <v>1906</v>
      </c>
      <c r="C259" s="1" t="s">
        <v>1907</v>
      </c>
      <c r="D259" s="11" t="s">
        <v>2046</v>
      </c>
      <c r="E259" s="10">
        <f>SUMIFS(IsQList,IsIList,Table_ExternalData_15[[#This Row],[item_key]],IsITypeList,Table_ExternalData_15[[#This Row],[IType]],IsDList,Table_ExternalData_15[[#Headers],[1]])</f>
        <v>2</v>
      </c>
      <c r="F259" s="10">
        <f>SUMIFS(IsQList,IsIList,Table_ExternalData_15[[#This Row],[item_key]],IsITypeList,Table_ExternalData_15[[#This Row],[IType]],IsDList,Table_ExternalData_15[[#Headers],[2]])</f>
        <v>0</v>
      </c>
      <c r="G259" s="10">
        <f>SUMIFS(IsQList,IsIList,Table_ExternalData_15[[#This Row],[item_key]],IsITypeList,Table_ExternalData_15[[#This Row],[IType]],IsDList,Table_ExternalData_15[[#Headers],[3]])</f>
        <v>0</v>
      </c>
      <c r="H259" s="10">
        <f>SUMIFS(IsQList,IsIList,Table_ExternalData_15[[#This Row],[item_key]],IsITypeList,Table_ExternalData_15[[#This Row],[IType]],IsDList,Table_ExternalData_15[[#Headers],[4]])</f>
        <v>140</v>
      </c>
      <c r="I259" s="10">
        <f>SUMIFS(IsQList,IsIList,Table_ExternalData_15[[#This Row],[item_key]],IsITypeList,Table_ExternalData_15[[#This Row],[IType]],IsDList,Table_ExternalData_15[[#Headers],[5]])</f>
        <v>0</v>
      </c>
      <c r="J259" s="10">
        <f>SUMIFS(IsQList,IsIList,Table_ExternalData_15[[#This Row],[item_key]],IsITypeList,Table_ExternalData_15[[#This Row],[IType]],IsDList,Table_ExternalData_15[[#Headers],[6]])</f>
        <v>46</v>
      </c>
      <c r="K259" s="10">
        <f>SUMIFS(IsQList,IsIList,Table_ExternalData_15[[#This Row],[item_key]],IsITypeList,Table_ExternalData_15[[#This Row],[IType]],IsDList,Table_ExternalData_15[[#Headers],[7]])</f>
        <v>0</v>
      </c>
      <c r="L259" s="10">
        <f>SUMIFS(IsQList,IsIList,Table_ExternalData_15[[#This Row],[item_key]],IsITypeList,Table_ExternalData_15[[#This Row],[IType]],IsDList,Table_ExternalData_15[[#Headers],[8]])</f>
        <v>0</v>
      </c>
      <c r="M259" s="10">
        <f>SUMIFS(IsQList,IsIList,Table_ExternalData_15[[#This Row],[item_key]],IsITypeList,Table_ExternalData_15[[#This Row],[IType]],IsDList,Table_ExternalData_15[[#Headers],[9]])</f>
        <v>0</v>
      </c>
      <c r="N259" s="10">
        <f>SUMIFS(IsQList,IsIList,Table_ExternalData_15[[#This Row],[item_key]],IsITypeList,Table_ExternalData_15[[#This Row],[IType]],IsDList,Table_ExternalData_15[[#Headers],[10]])</f>
        <v>0</v>
      </c>
      <c r="O259" s="10">
        <f>SUMIFS(IsQList,IsIList,Table_ExternalData_15[[#This Row],[item_key]],IsITypeList,Table_ExternalData_15[[#This Row],[IType]],IsDList,Table_ExternalData_15[[#Headers],[11]])</f>
        <v>0</v>
      </c>
      <c r="P259" s="10">
        <f>SUMIFS(IsQList,IsIList,Table_ExternalData_15[[#This Row],[item_key]],IsITypeList,Table_ExternalData_15[[#This Row],[IType]],IsDList,Table_ExternalData_15[[#Headers],[12]])</f>
        <v>0</v>
      </c>
      <c r="Q259" s="10">
        <f>SUMIFS(IsQList,IsIList,Table_ExternalData_15[[#This Row],[item_key]],IsITypeList,Table_ExternalData_15[[#This Row],[IType]],IsDList,Table_ExternalData_15[[#Headers],[13]])</f>
        <v>0</v>
      </c>
      <c r="R259" s="10">
        <f>SUMIFS(IsQList,IsIList,Table_ExternalData_15[[#This Row],[item_key]],IsITypeList,Table_ExternalData_15[[#This Row],[IType]],IsDList,Table_ExternalData_15[[#Headers],[14]])</f>
        <v>0</v>
      </c>
      <c r="S259" s="10">
        <f>SUMIFS(IsQList,IsIList,Table_ExternalData_15[[#This Row],[item_key]],IsITypeList,Table_ExternalData_15[[#This Row],[IType]],IsDList,Table_ExternalData_15[[#Headers],[15]])</f>
        <v>0</v>
      </c>
      <c r="T259" s="10">
        <f>SUMIFS(IsQList,IsIList,Table_ExternalData_15[[#This Row],[item_key]],IsITypeList,Table_ExternalData_15[[#This Row],[IType]],IsDList,Table_ExternalData_15[[#Headers],[16]])</f>
        <v>0</v>
      </c>
      <c r="U259" s="10">
        <f>SUMIFS(IsQList,IsIList,Table_ExternalData_15[[#This Row],[item_key]],IsITypeList,Table_ExternalData_15[[#This Row],[IType]],IsDList,Table_ExternalData_15[[#Headers],[17]])</f>
        <v>0</v>
      </c>
      <c r="V259" s="10">
        <f>SUMIFS(IsQList,IsIList,Table_ExternalData_15[[#This Row],[item_key]],IsITypeList,Table_ExternalData_15[[#This Row],[IType]],IsDList,Table_ExternalData_15[[#Headers],[18]])</f>
        <v>0</v>
      </c>
      <c r="W259" s="10">
        <f>SUMIFS(IsQList,IsIList,Table_ExternalData_15[[#This Row],[item_key]],IsITypeList,Table_ExternalData_15[[#This Row],[IType]],IsDList,Table_ExternalData_15[[#Headers],[19]])</f>
        <v>0</v>
      </c>
      <c r="X259" s="10">
        <f>SUMIFS(IsQList,IsIList,Table_ExternalData_15[[#This Row],[item_key]],IsITypeList,Table_ExternalData_15[[#This Row],[IType]],IsDList,Table_ExternalData_15[[#Headers],[20]])</f>
        <v>0</v>
      </c>
      <c r="Y259" s="10">
        <f>SUMIFS(IsQList,IsIList,Table_ExternalData_15[[#This Row],[item_key]],IsITypeList,Table_ExternalData_15[[#This Row],[IType]],IsDList,Table_ExternalData_15[[#Headers],[21]])</f>
        <v>0</v>
      </c>
      <c r="Z259" s="10">
        <f>SUMIFS(IsQList,IsIList,Table_ExternalData_15[[#This Row],[item_key]],IsITypeList,Table_ExternalData_15[[#This Row],[IType]],IsDList,Table_ExternalData_15[[#Headers],[22]])</f>
        <v>0</v>
      </c>
      <c r="AA259" s="10">
        <f>SUMIFS(IsQList,IsIList,Table_ExternalData_15[[#This Row],[item_key]],IsITypeList,Table_ExternalData_15[[#This Row],[IType]],IsDList,Table_ExternalData_15[[#Headers],[23]])</f>
        <v>0</v>
      </c>
      <c r="AB259" s="10">
        <f>SUMIFS(IsQList,IsIList,Table_ExternalData_15[[#This Row],[item_key]],IsITypeList,Table_ExternalData_15[[#This Row],[IType]],IsDList,Table_ExternalData_15[[#Headers],[24]])</f>
        <v>0</v>
      </c>
      <c r="AC259" s="10">
        <f>SUMIFS(IsQList,IsIList,Table_ExternalData_15[[#This Row],[item_key]],IsITypeList,Table_ExternalData_15[[#This Row],[IType]],IsDList,Table_ExternalData_15[[#Headers],[25]])</f>
        <v>0</v>
      </c>
      <c r="AD259" s="10">
        <f>SUMIFS(IsQList,IsIList,Table_ExternalData_15[[#This Row],[item_key]],IsITypeList,Table_ExternalData_15[[#This Row],[IType]],IsDList,Table_ExternalData_15[[#Headers],[26]])</f>
        <v>0</v>
      </c>
      <c r="AE259" s="10">
        <f>SUMIFS(IsQList,IsIList,Table_ExternalData_15[[#This Row],[item_key]],IsITypeList,Table_ExternalData_15[[#This Row],[IType]],IsDList,Table_ExternalData_15[[#Headers],[27]])</f>
        <v>0</v>
      </c>
      <c r="AF259" s="10">
        <f>SUMIFS(IsQList,IsIList,Table_ExternalData_15[[#This Row],[item_key]],IsITypeList,Table_ExternalData_15[[#This Row],[IType]],IsDList,Table_ExternalData_15[[#Headers],[28]])</f>
        <v>2</v>
      </c>
      <c r="AG259" s="10">
        <f>SUMIFS(IsQList,IsIList,Table_ExternalData_15[[#This Row],[item_key]],IsITypeList,Table_ExternalData_15[[#This Row],[IType]],IsDList,Table_ExternalData_15[[#Headers],[29]])</f>
        <v>152</v>
      </c>
      <c r="AH259" s="10">
        <f>SUMIFS(IsQList,IsIList,Table_ExternalData_15[[#This Row],[item_key]],IsITypeList,Table_ExternalData_15[[#This Row],[IType]],IsDList,Table_ExternalData_15[[#Headers],[30]])</f>
        <v>0</v>
      </c>
      <c r="AI259" s="10">
        <f>SUMIFS(IsQList,IsIList,Table_ExternalData_15[[#This Row],[item_key]],IsITypeList,Table_ExternalData_15[[#This Row],[IType]],IsDList,Table_ExternalData_15[[#Headers],[31]])</f>
        <v>20</v>
      </c>
      <c r="AJ259" s="10">
        <f>SUM(Table_ExternalData_15[[#This Row],[1]:[31]])</f>
        <v>362</v>
      </c>
    </row>
    <row r="260" spans="1:36">
      <c r="A260" s="1" t="s">
        <v>1724</v>
      </c>
      <c r="B260" s="1" t="s">
        <v>1908</v>
      </c>
      <c r="C260" s="1" t="s">
        <v>1909</v>
      </c>
      <c r="D260" s="11" t="s">
        <v>2046</v>
      </c>
      <c r="E260" s="10">
        <f>SUMIFS(IsQList,IsIList,Table_ExternalData_15[[#This Row],[item_key]],IsITypeList,Table_ExternalData_15[[#This Row],[IType]],IsDList,Table_ExternalData_15[[#Headers],[1]])</f>
        <v>1</v>
      </c>
      <c r="F260" s="10">
        <f>SUMIFS(IsQList,IsIList,Table_ExternalData_15[[#This Row],[item_key]],IsITypeList,Table_ExternalData_15[[#This Row],[IType]],IsDList,Table_ExternalData_15[[#Headers],[2]])</f>
        <v>0</v>
      </c>
      <c r="G260" s="10">
        <f>SUMIFS(IsQList,IsIList,Table_ExternalData_15[[#This Row],[item_key]],IsITypeList,Table_ExternalData_15[[#This Row],[IType]],IsDList,Table_ExternalData_15[[#Headers],[3]])</f>
        <v>0</v>
      </c>
      <c r="H260" s="10">
        <f>SUMIFS(IsQList,IsIList,Table_ExternalData_15[[#This Row],[item_key]],IsITypeList,Table_ExternalData_15[[#This Row],[IType]],IsDList,Table_ExternalData_15[[#Headers],[4]])</f>
        <v>70</v>
      </c>
      <c r="I260" s="10">
        <f>SUMIFS(IsQList,IsIList,Table_ExternalData_15[[#This Row],[item_key]],IsITypeList,Table_ExternalData_15[[#This Row],[IType]],IsDList,Table_ExternalData_15[[#Headers],[5]])</f>
        <v>0</v>
      </c>
      <c r="J260" s="10">
        <f>SUMIFS(IsQList,IsIList,Table_ExternalData_15[[#This Row],[item_key]],IsITypeList,Table_ExternalData_15[[#This Row],[IType]],IsDList,Table_ExternalData_15[[#Headers],[6]])</f>
        <v>23</v>
      </c>
      <c r="K260" s="10">
        <f>SUMIFS(IsQList,IsIList,Table_ExternalData_15[[#This Row],[item_key]],IsITypeList,Table_ExternalData_15[[#This Row],[IType]],IsDList,Table_ExternalData_15[[#Headers],[7]])</f>
        <v>0</v>
      </c>
      <c r="L260" s="10">
        <f>SUMIFS(IsQList,IsIList,Table_ExternalData_15[[#This Row],[item_key]],IsITypeList,Table_ExternalData_15[[#This Row],[IType]],IsDList,Table_ExternalData_15[[#Headers],[8]])</f>
        <v>0</v>
      </c>
      <c r="M260" s="10">
        <f>SUMIFS(IsQList,IsIList,Table_ExternalData_15[[#This Row],[item_key]],IsITypeList,Table_ExternalData_15[[#This Row],[IType]],IsDList,Table_ExternalData_15[[#Headers],[9]])</f>
        <v>0</v>
      </c>
      <c r="N260" s="10">
        <f>SUMIFS(IsQList,IsIList,Table_ExternalData_15[[#This Row],[item_key]],IsITypeList,Table_ExternalData_15[[#This Row],[IType]],IsDList,Table_ExternalData_15[[#Headers],[10]])</f>
        <v>0</v>
      </c>
      <c r="O260" s="10">
        <f>SUMIFS(IsQList,IsIList,Table_ExternalData_15[[#This Row],[item_key]],IsITypeList,Table_ExternalData_15[[#This Row],[IType]],IsDList,Table_ExternalData_15[[#Headers],[11]])</f>
        <v>0</v>
      </c>
      <c r="P260" s="10">
        <f>SUMIFS(IsQList,IsIList,Table_ExternalData_15[[#This Row],[item_key]],IsITypeList,Table_ExternalData_15[[#This Row],[IType]],IsDList,Table_ExternalData_15[[#Headers],[12]])</f>
        <v>0</v>
      </c>
      <c r="Q260" s="10">
        <f>SUMIFS(IsQList,IsIList,Table_ExternalData_15[[#This Row],[item_key]],IsITypeList,Table_ExternalData_15[[#This Row],[IType]],IsDList,Table_ExternalData_15[[#Headers],[13]])</f>
        <v>0</v>
      </c>
      <c r="R260" s="10">
        <f>SUMIFS(IsQList,IsIList,Table_ExternalData_15[[#This Row],[item_key]],IsITypeList,Table_ExternalData_15[[#This Row],[IType]],IsDList,Table_ExternalData_15[[#Headers],[14]])</f>
        <v>0</v>
      </c>
      <c r="S260" s="10">
        <f>SUMIFS(IsQList,IsIList,Table_ExternalData_15[[#This Row],[item_key]],IsITypeList,Table_ExternalData_15[[#This Row],[IType]],IsDList,Table_ExternalData_15[[#Headers],[15]])</f>
        <v>0</v>
      </c>
      <c r="T260" s="10">
        <f>SUMIFS(IsQList,IsIList,Table_ExternalData_15[[#This Row],[item_key]],IsITypeList,Table_ExternalData_15[[#This Row],[IType]],IsDList,Table_ExternalData_15[[#Headers],[16]])</f>
        <v>0</v>
      </c>
      <c r="U260" s="10">
        <f>SUMIFS(IsQList,IsIList,Table_ExternalData_15[[#This Row],[item_key]],IsITypeList,Table_ExternalData_15[[#This Row],[IType]],IsDList,Table_ExternalData_15[[#Headers],[17]])</f>
        <v>0</v>
      </c>
      <c r="V260" s="10">
        <f>SUMIFS(IsQList,IsIList,Table_ExternalData_15[[#This Row],[item_key]],IsITypeList,Table_ExternalData_15[[#This Row],[IType]],IsDList,Table_ExternalData_15[[#Headers],[18]])</f>
        <v>0</v>
      </c>
      <c r="W260" s="10">
        <f>SUMIFS(IsQList,IsIList,Table_ExternalData_15[[#This Row],[item_key]],IsITypeList,Table_ExternalData_15[[#This Row],[IType]],IsDList,Table_ExternalData_15[[#Headers],[19]])</f>
        <v>0</v>
      </c>
      <c r="X260" s="10">
        <f>SUMIFS(IsQList,IsIList,Table_ExternalData_15[[#This Row],[item_key]],IsITypeList,Table_ExternalData_15[[#This Row],[IType]],IsDList,Table_ExternalData_15[[#Headers],[20]])</f>
        <v>0</v>
      </c>
      <c r="Y260" s="10">
        <f>SUMIFS(IsQList,IsIList,Table_ExternalData_15[[#This Row],[item_key]],IsITypeList,Table_ExternalData_15[[#This Row],[IType]],IsDList,Table_ExternalData_15[[#Headers],[21]])</f>
        <v>0</v>
      </c>
      <c r="Z260" s="10">
        <f>SUMIFS(IsQList,IsIList,Table_ExternalData_15[[#This Row],[item_key]],IsITypeList,Table_ExternalData_15[[#This Row],[IType]],IsDList,Table_ExternalData_15[[#Headers],[22]])</f>
        <v>0</v>
      </c>
      <c r="AA260" s="10">
        <f>SUMIFS(IsQList,IsIList,Table_ExternalData_15[[#This Row],[item_key]],IsITypeList,Table_ExternalData_15[[#This Row],[IType]],IsDList,Table_ExternalData_15[[#Headers],[23]])</f>
        <v>0</v>
      </c>
      <c r="AB260" s="10">
        <f>SUMIFS(IsQList,IsIList,Table_ExternalData_15[[#This Row],[item_key]],IsITypeList,Table_ExternalData_15[[#This Row],[IType]],IsDList,Table_ExternalData_15[[#Headers],[24]])</f>
        <v>0</v>
      </c>
      <c r="AC260" s="10">
        <f>SUMIFS(IsQList,IsIList,Table_ExternalData_15[[#This Row],[item_key]],IsITypeList,Table_ExternalData_15[[#This Row],[IType]],IsDList,Table_ExternalData_15[[#Headers],[25]])</f>
        <v>0</v>
      </c>
      <c r="AD260" s="10">
        <f>SUMIFS(IsQList,IsIList,Table_ExternalData_15[[#This Row],[item_key]],IsITypeList,Table_ExternalData_15[[#This Row],[IType]],IsDList,Table_ExternalData_15[[#Headers],[26]])</f>
        <v>0</v>
      </c>
      <c r="AE260" s="10">
        <f>SUMIFS(IsQList,IsIList,Table_ExternalData_15[[#This Row],[item_key]],IsITypeList,Table_ExternalData_15[[#This Row],[IType]],IsDList,Table_ExternalData_15[[#Headers],[27]])</f>
        <v>0</v>
      </c>
      <c r="AF260" s="10">
        <f>SUMIFS(IsQList,IsIList,Table_ExternalData_15[[#This Row],[item_key]],IsITypeList,Table_ExternalData_15[[#This Row],[IType]],IsDList,Table_ExternalData_15[[#Headers],[28]])</f>
        <v>1</v>
      </c>
      <c r="AG260" s="10">
        <f>SUMIFS(IsQList,IsIList,Table_ExternalData_15[[#This Row],[item_key]],IsITypeList,Table_ExternalData_15[[#This Row],[IType]],IsDList,Table_ExternalData_15[[#Headers],[29]])</f>
        <v>76</v>
      </c>
      <c r="AH260" s="10">
        <f>SUMIFS(IsQList,IsIList,Table_ExternalData_15[[#This Row],[item_key]],IsITypeList,Table_ExternalData_15[[#This Row],[IType]],IsDList,Table_ExternalData_15[[#Headers],[30]])</f>
        <v>0</v>
      </c>
      <c r="AI260" s="10">
        <f>SUMIFS(IsQList,IsIList,Table_ExternalData_15[[#This Row],[item_key]],IsITypeList,Table_ExternalData_15[[#This Row],[IType]],IsDList,Table_ExternalData_15[[#Headers],[31]])</f>
        <v>10</v>
      </c>
      <c r="AJ260" s="10">
        <f>SUM(Table_ExternalData_15[[#This Row],[1]:[31]])</f>
        <v>181</v>
      </c>
    </row>
    <row r="261" spans="1:36">
      <c r="A261" s="1" t="s">
        <v>97</v>
      </c>
      <c r="B261" s="1" t="s">
        <v>1220</v>
      </c>
      <c r="C261" s="1" t="s">
        <v>1221</v>
      </c>
      <c r="D261" s="11" t="s">
        <v>2046</v>
      </c>
      <c r="E261" s="10">
        <f>SUMIFS(IsQList,IsIList,Table_ExternalData_15[[#This Row],[item_key]],IsITypeList,Table_ExternalData_15[[#This Row],[IType]],IsDList,Table_ExternalData_15[[#Headers],[1]])</f>
        <v>1</v>
      </c>
      <c r="F261" s="10">
        <f>SUMIFS(IsQList,IsIList,Table_ExternalData_15[[#This Row],[item_key]],IsITypeList,Table_ExternalData_15[[#This Row],[IType]],IsDList,Table_ExternalData_15[[#Headers],[2]])</f>
        <v>0</v>
      </c>
      <c r="G261" s="10">
        <f>SUMIFS(IsQList,IsIList,Table_ExternalData_15[[#This Row],[item_key]],IsITypeList,Table_ExternalData_15[[#This Row],[IType]],IsDList,Table_ExternalData_15[[#Headers],[3]])</f>
        <v>0</v>
      </c>
      <c r="H261" s="10">
        <f>SUMIFS(IsQList,IsIList,Table_ExternalData_15[[#This Row],[item_key]],IsITypeList,Table_ExternalData_15[[#This Row],[IType]],IsDList,Table_ExternalData_15[[#Headers],[4]])</f>
        <v>70</v>
      </c>
      <c r="I261" s="10">
        <f>SUMIFS(IsQList,IsIList,Table_ExternalData_15[[#This Row],[item_key]],IsITypeList,Table_ExternalData_15[[#This Row],[IType]],IsDList,Table_ExternalData_15[[#Headers],[5]])</f>
        <v>0</v>
      </c>
      <c r="J261" s="10">
        <f>SUMIFS(IsQList,IsIList,Table_ExternalData_15[[#This Row],[item_key]],IsITypeList,Table_ExternalData_15[[#This Row],[IType]],IsDList,Table_ExternalData_15[[#Headers],[6]])</f>
        <v>23</v>
      </c>
      <c r="K261" s="10">
        <f>SUMIFS(IsQList,IsIList,Table_ExternalData_15[[#This Row],[item_key]],IsITypeList,Table_ExternalData_15[[#This Row],[IType]],IsDList,Table_ExternalData_15[[#Headers],[7]])</f>
        <v>0</v>
      </c>
      <c r="L261" s="10">
        <f>SUMIFS(IsQList,IsIList,Table_ExternalData_15[[#This Row],[item_key]],IsITypeList,Table_ExternalData_15[[#This Row],[IType]],IsDList,Table_ExternalData_15[[#Headers],[8]])</f>
        <v>0</v>
      </c>
      <c r="M261" s="10">
        <f>SUMIFS(IsQList,IsIList,Table_ExternalData_15[[#This Row],[item_key]],IsITypeList,Table_ExternalData_15[[#This Row],[IType]],IsDList,Table_ExternalData_15[[#Headers],[9]])</f>
        <v>0</v>
      </c>
      <c r="N261" s="10">
        <f>SUMIFS(IsQList,IsIList,Table_ExternalData_15[[#This Row],[item_key]],IsITypeList,Table_ExternalData_15[[#This Row],[IType]],IsDList,Table_ExternalData_15[[#Headers],[10]])</f>
        <v>0</v>
      </c>
      <c r="O261" s="10">
        <f>SUMIFS(IsQList,IsIList,Table_ExternalData_15[[#This Row],[item_key]],IsITypeList,Table_ExternalData_15[[#This Row],[IType]],IsDList,Table_ExternalData_15[[#Headers],[11]])</f>
        <v>0</v>
      </c>
      <c r="P261" s="10">
        <f>SUMIFS(IsQList,IsIList,Table_ExternalData_15[[#This Row],[item_key]],IsITypeList,Table_ExternalData_15[[#This Row],[IType]],IsDList,Table_ExternalData_15[[#Headers],[12]])</f>
        <v>0</v>
      </c>
      <c r="Q261" s="10">
        <f>SUMIFS(IsQList,IsIList,Table_ExternalData_15[[#This Row],[item_key]],IsITypeList,Table_ExternalData_15[[#This Row],[IType]],IsDList,Table_ExternalData_15[[#Headers],[13]])</f>
        <v>0</v>
      </c>
      <c r="R261" s="10">
        <f>SUMIFS(IsQList,IsIList,Table_ExternalData_15[[#This Row],[item_key]],IsITypeList,Table_ExternalData_15[[#This Row],[IType]],IsDList,Table_ExternalData_15[[#Headers],[14]])</f>
        <v>0</v>
      </c>
      <c r="S261" s="10">
        <f>SUMIFS(IsQList,IsIList,Table_ExternalData_15[[#This Row],[item_key]],IsITypeList,Table_ExternalData_15[[#This Row],[IType]],IsDList,Table_ExternalData_15[[#Headers],[15]])</f>
        <v>0</v>
      </c>
      <c r="T261" s="10">
        <f>SUMIFS(IsQList,IsIList,Table_ExternalData_15[[#This Row],[item_key]],IsITypeList,Table_ExternalData_15[[#This Row],[IType]],IsDList,Table_ExternalData_15[[#Headers],[16]])</f>
        <v>0</v>
      </c>
      <c r="U261" s="10">
        <f>SUMIFS(IsQList,IsIList,Table_ExternalData_15[[#This Row],[item_key]],IsITypeList,Table_ExternalData_15[[#This Row],[IType]],IsDList,Table_ExternalData_15[[#Headers],[17]])</f>
        <v>0</v>
      </c>
      <c r="V261" s="10">
        <f>SUMIFS(IsQList,IsIList,Table_ExternalData_15[[#This Row],[item_key]],IsITypeList,Table_ExternalData_15[[#This Row],[IType]],IsDList,Table_ExternalData_15[[#Headers],[18]])</f>
        <v>0</v>
      </c>
      <c r="W261" s="10">
        <f>SUMIFS(IsQList,IsIList,Table_ExternalData_15[[#This Row],[item_key]],IsITypeList,Table_ExternalData_15[[#This Row],[IType]],IsDList,Table_ExternalData_15[[#Headers],[19]])</f>
        <v>0</v>
      </c>
      <c r="X261" s="10">
        <f>SUMIFS(IsQList,IsIList,Table_ExternalData_15[[#This Row],[item_key]],IsITypeList,Table_ExternalData_15[[#This Row],[IType]],IsDList,Table_ExternalData_15[[#Headers],[20]])</f>
        <v>0</v>
      </c>
      <c r="Y261" s="10">
        <f>SUMIFS(IsQList,IsIList,Table_ExternalData_15[[#This Row],[item_key]],IsITypeList,Table_ExternalData_15[[#This Row],[IType]],IsDList,Table_ExternalData_15[[#Headers],[21]])</f>
        <v>0</v>
      </c>
      <c r="Z261" s="10">
        <f>SUMIFS(IsQList,IsIList,Table_ExternalData_15[[#This Row],[item_key]],IsITypeList,Table_ExternalData_15[[#This Row],[IType]],IsDList,Table_ExternalData_15[[#Headers],[22]])</f>
        <v>0</v>
      </c>
      <c r="AA261" s="10">
        <f>SUMIFS(IsQList,IsIList,Table_ExternalData_15[[#This Row],[item_key]],IsITypeList,Table_ExternalData_15[[#This Row],[IType]],IsDList,Table_ExternalData_15[[#Headers],[23]])</f>
        <v>0</v>
      </c>
      <c r="AB261" s="10">
        <f>SUMIFS(IsQList,IsIList,Table_ExternalData_15[[#This Row],[item_key]],IsITypeList,Table_ExternalData_15[[#This Row],[IType]],IsDList,Table_ExternalData_15[[#Headers],[24]])</f>
        <v>0</v>
      </c>
      <c r="AC261" s="10">
        <f>SUMIFS(IsQList,IsIList,Table_ExternalData_15[[#This Row],[item_key]],IsITypeList,Table_ExternalData_15[[#This Row],[IType]],IsDList,Table_ExternalData_15[[#Headers],[25]])</f>
        <v>0</v>
      </c>
      <c r="AD261" s="10">
        <f>SUMIFS(IsQList,IsIList,Table_ExternalData_15[[#This Row],[item_key]],IsITypeList,Table_ExternalData_15[[#This Row],[IType]],IsDList,Table_ExternalData_15[[#Headers],[26]])</f>
        <v>0</v>
      </c>
      <c r="AE261" s="10">
        <f>SUMIFS(IsQList,IsIList,Table_ExternalData_15[[#This Row],[item_key]],IsITypeList,Table_ExternalData_15[[#This Row],[IType]],IsDList,Table_ExternalData_15[[#Headers],[27]])</f>
        <v>0</v>
      </c>
      <c r="AF261" s="10">
        <f>SUMIFS(IsQList,IsIList,Table_ExternalData_15[[#This Row],[item_key]],IsITypeList,Table_ExternalData_15[[#This Row],[IType]],IsDList,Table_ExternalData_15[[#Headers],[28]])</f>
        <v>1</v>
      </c>
      <c r="AG261" s="10">
        <f>SUMIFS(IsQList,IsIList,Table_ExternalData_15[[#This Row],[item_key]],IsITypeList,Table_ExternalData_15[[#This Row],[IType]],IsDList,Table_ExternalData_15[[#Headers],[29]])</f>
        <v>76</v>
      </c>
      <c r="AH261" s="10">
        <f>SUMIFS(IsQList,IsIList,Table_ExternalData_15[[#This Row],[item_key]],IsITypeList,Table_ExternalData_15[[#This Row],[IType]],IsDList,Table_ExternalData_15[[#Headers],[30]])</f>
        <v>0</v>
      </c>
      <c r="AI261" s="10">
        <f>SUMIFS(IsQList,IsIList,Table_ExternalData_15[[#This Row],[item_key]],IsITypeList,Table_ExternalData_15[[#This Row],[IType]],IsDList,Table_ExternalData_15[[#Headers],[31]])</f>
        <v>10</v>
      </c>
      <c r="AJ261" s="10">
        <f>SUM(Table_ExternalData_15[[#This Row],[1]:[31]])</f>
        <v>181</v>
      </c>
    </row>
    <row r="262" spans="1:36">
      <c r="A262" s="1" t="s">
        <v>97</v>
      </c>
      <c r="B262" s="1" t="s">
        <v>1220</v>
      </c>
      <c r="C262" s="1" t="s">
        <v>1221</v>
      </c>
      <c r="D262" s="11" t="s">
        <v>2017</v>
      </c>
      <c r="E262" s="10">
        <f>SUMIFS(IsQList,IsIList,Table_ExternalData_15[[#This Row],[item_key]],IsITypeList,Table_ExternalData_15[[#This Row],[IType]],IsDList,Table_ExternalData_15[[#Headers],[1]])</f>
        <v>0</v>
      </c>
      <c r="F262" s="10">
        <f>SUMIFS(IsQList,IsIList,Table_ExternalData_15[[#This Row],[item_key]],IsITypeList,Table_ExternalData_15[[#This Row],[IType]],IsDList,Table_ExternalData_15[[#Headers],[2]])</f>
        <v>0</v>
      </c>
      <c r="G262" s="10">
        <f>SUMIFS(IsQList,IsIList,Table_ExternalData_15[[#This Row],[item_key]],IsITypeList,Table_ExternalData_15[[#This Row],[IType]],IsDList,Table_ExternalData_15[[#Headers],[3]])</f>
        <v>0</v>
      </c>
      <c r="H262" s="10">
        <f>SUMIFS(IsQList,IsIList,Table_ExternalData_15[[#This Row],[item_key]],IsITypeList,Table_ExternalData_15[[#This Row],[IType]],IsDList,Table_ExternalData_15[[#Headers],[4]])</f>
        <v>0</v>
      </c>
      <c r="I262" s="10">
        <f>SUMIFS(IsQList,IsIList,Table_ExternalData_15[[#This Row],[item_key]],IsITypeList,Table_ExternalData_15[[#This Row],[IType]],IsDList,Table_ExternalData_15[[#Headers],[5]])</f>
        <v>0</v>
      </c>
      <c r="J262" s="10">
        <f>SUMIFS(IsQList,IsIList,Table_ExternalData_15[[#This Row],[item_key]],IsITypeList,Table_ExternalData_15[[#This Row],[IType]],IsDList,Table_ExternalData_15[[#Headers],[6]])</f>
        <v>0</v>
      </c>
      <c r="K262" s="10">
        <f>SUMIFS(IsQList,IsIList,Table_ExternalData_15[[#This Row],[item_key]],IsITypeList,Table_ExternalData_15[[#This Row],[IType]],IsDList,Table_ExternalData_15[[#Headers],[7]])</f>
        <v>0</v>
      </c>
      <c r="L262" s="10">
        <f>SUMIFS(IsQList,IsIList,Table_ExternalData_15[[#This Row],[item_key]],IsITypeList,Table_ExternalData_15[[#This Row],[IType]],IsDList,Table_ExternalData_15[[#Headers],[8]])</f>
        <v>0</v>
      </c>
      <c r="M262" s="10">
        <f>SUMIFS(IsQList,IsIList,Table_ExternalData_15[[#This Row],[item_key]],IsITypeList,Table_ExternalData_15[[#This Row],[IType]],IsDList,Table_ExternalData_15[[#Headers],[9]])</f>
        <v>0</v>
      </c>
      <c r="N262" s="10">
        <f>SUMIFS(IsQList,IsIList,Table_ExternalData_15[[#This Row],[item_key]],IsITypeList,Table_ExternalData_15[[#This Row],[IType]],IsDList,Table_ExternalData_15[[#Headers],[10]])</f>
        <v>0</v>
      </c>
      <c r="O262" s="10">
        <f>SUMIFS(IsQList,IsIList,Table_ExternalData_15[[#This Row],[item_key]],IsITypeList,Table_ExternalData_15[[#This Row],[IType]],IsDList,Table_ExternalData_15[[#Headers],[11]])</f>
        <v>0</v>
      </c>
      <c r="P262" s="10">
        <f>SUMIFS(IsQList,IsIList,Table_ExternalData_15[[#This Row],[item_key]],IsITypeList,Table_ExternalData_15[[#This Row],[IType]],IsDList,Table_ExternalData_15[[#Headers],[12]])</f>
        <v>0</v>
      </c>
      <c r="Q262" s="10">
        <f>SUMIFS(IsQList,IsIList,Table_ExternalData_15[[#This Row],[item_key]],IsITypeList,Table_ExternalData_15[[#This Row],[IType]],IsDList,Table_ExternalData_15[[#Headers],[13]])</f>
        <v>0</v>
      </c>
      <c r="R262" s="10">
        <f>SUMIFS(IsQList,IsIList,Table_ExternalData_15[[#This Row],[item_key]],IsITypeList,Table_ExternalData_15[[#This Row],[IType]],IsDList,Table_ExternalData_15[[#Headers],[14]])</f>
        <v>0</v>
      </c>
      <c r="S262" s="10">
        <f>SUMIFS(IsQList,IsIList,Table_ExternalData_15[[#This Row],[item_key]],IsITypeList,Table_ExternalData_15[[#This Row],[IType]],IsDList,Table_ExternalData_15[[#Headers],[15]])</f>
        <v>0</v>
      </c>
      <c r="T262" s="10">
        <f>SUMIFS(IsQList,IsIList,Table_ExternalData_15[[#This Row],[item_key]],IsITypeList,Table_ExternalData_15[[#This Row],[IType]],IsDList,Table_ExternalData_15[[#Headers],[16]])</f>
        <v>0</v>
      </c>
      <c r="U262" s="10">
        <f>SUMIFS(IsQList,IsIList,Table_ExternalData_15[[#This Row],[item_key]],IsITypeList,Table_ExternalData_15[[#This Row],[IType]],IsDList,Table_ExternalData_15[[#Headers],[17]])</f>
        <v>0</v>
      </c>
      <c r="V262" s="10">
        <f>SUMIFS(IsQList,IsIList,Table_ExternalData_15[[#This Row],[item_key]],IsITypeList,Table_ExternalData_15[[#This Row],[IType]],IsDList,Table_ExternalData_15[[#Headers],[18]])</f>
        <v>0</v>
      </c>
      <c r="W262" s="10">
        <f>SUMIFS(IsQList,IsIList,Table_ExternalData_15[[#This Row],[item_key]],IsITypeList,Table_ExternalData_15[[#This Row],[IType]],IsDList,Table_ExternalData_15[[#Headers],[19]])</f>
        <v>0</v>
      </c>
      <c r="X262" s="10">
        <f>SUMIFS(IsQList,IsIList,Table_ExternalData_15[[#This Row],[item_key]],IsITypeList,Table_ExternalData_15[[#This Row],[IType]],IsDList,Table_ExternalData_15[[#Headers],[20]])</f>
        <v>0</v>
      </c>
      <c r="Y262" s="10">
        <f>SUMIFS(IsQList,IsIList,Table_ExternalData_15[[#This Row],[item_key]],IsITypeList,Table_ExternalData_15[[#This Row],[IType]],IsDList,Table_ExternalData_15[[#Headers],[21]])</f>
        <v>0</v>
      </c>
      <c r="Z262" s="10">
        <f>SUMIFS(IsQList,IsIList,Table_ExternalData_15[[#This Row],[item_key]],IsITypeList,Table_ExternalData_15[[#This Row],[IType]],IsDList,Table_ExternalData_15[[#Headers],[22]])</f>
        <v>0</v>
      </c>
      <c r="AA262" s="10">
        <f>SUMIFS(IsQList,IsIList,Table_ExternalData_15[[#This Row],[item_key]],IsITypeList,Table_ExternalData_15[[#This Row],[IType]],IsDList,Table_ExternalData_15[[#Headers],[23]])</f>
        <v>0</v>
      </c>
      <c r="AB262" s="10">
        <f>SUMIFS(IsQList,IsIList,Table_ExternalData_15[[#This Row],[item_key]],IsITypeList,Table_ExternalData_15[[#This Row],[IType]],IsDList,Table_ExternalData_15[[#Headers],[24]])</f>
        <v>0</v>
      </c>
      <c r="AC262" s="10">
        <f>SUMIFS(IsQList,IsIList,Table_ExternalData_15[[#This Row],[item_key]],IsITypeList,Table_ExternalData_15[[#This Row],[IType]],IsDList,Table_ExternalData_15[[#Headers],[25]])</f>
        <v>0</v>
      </c>
      <c r="AD262" s="10">
        <f>SUMIFS(IsQList,IsIList,Table_ExternalData_15[[#This Row],[item_key]],IsITypeList,Table_ExternalData_15[[#This Row],[IType]],IsDList,Table_ExternalData_15[[#Headers],[26]])</f>
        <v>0</v>
      </c>
      <c r="AE262" s="10">
        <f>SUMIFS(IsQList,IsIList,Table_ExternalData_15[[#This Row],[item_key]],IsITypeList,Table_ExternalData_15[[#This Row],[IType]],IsDList,Table_ExternalData_15[[#Headers],[27]])</f>
        <v>-14</v>
      </c>
      <c r="AF262" s="10">
        <f>SUMIFS(IsQList,IsIList,Table_ExternalData_15[[#This Row],[item_key]],IsITypeList,Table_ExternalData_15[[#This Row],[IType]],IsDList,Table_ExternalData_15[[#Headers],[28]])</f>
        <v>0</v>
      </c>
      <c r="AG262" s="10">
        <f>SUMIFS(IsQList,IsIList,Table_ExternalData_15[[#This Row],[item_key]],IsITypeList,Table_ExternalData_15[[#This Row],[IType]],IsDList,Table_ExternalData_15[[#Headers],[29]])</f>
        <v>0</v>
      </c>
      <c r="AH262" s="10">
        <f>SUMIFS(IsQList,IsIList,Table_ExternalData_15[[#This Row],[item_key]],IsITypeList,Table_ExternalData_15[[#This Row],[IType]],IsDList,Table_ExternalData_15[[#Headers],[30]])</f>
        <v>0</v>
      </c>
      <c r="AI262" s="10">
        <f>SUMIFS(IsQList,IsIList,Table_ExternalData_15[[#This Row],[item_key]],IsITypeList,Table_ExternalData_15[[#This Row],[IType]],IsDList,Table_ExternalData_15[[#Headers],[31]])</f>
        <v>0</v>
      </c>
      <c r="AJ262" s="10">
        <f>SUM(Table_ExternalData_15[[#This Row],[1]:[31]])</f>
        <v>-14</v>
      </c>
    </row>
    <row r="263" spans="1:36">
      <c r="A263" s="1" t="s">
        <v>1719</v>
      </c>
      <c r="B263" s="1" t="s">
        <v>1910</v>
      </c>
      <c r="C263" s="1" t="s">
        <v>1911</v>
      </c>
      <c r="D263" s="11" t="s">
        <v>2046</v>
      </c>
      <c r="E263" s="10">
        <f>SUMIFS(IsQList,IsIList,Table_ExternalData_15[[#This Row],[item_key]],IsITypeList,Table_ExternalData_15[[#This Row],[IType]],IsDList,Table_ExternalData_15[[#Headers],[1]])</f>
        <v>1</v>
      </c>
      <c r="F263" s="10">
        <f>SUMIFS(IsQList,IsIList,Table_ExternalData_15[[#This Row],[item_key]],IsITypeList,Table_ExternalData_15[[#This Row],[IType]],IsDList,Table_ExternalData_15[[#Headers],[2]])</f>
        <v>0</v>
      </c>
      <c r="G263" s="10">
        <f>SUMIFS(IsQList,IsIList,Table_ExternalData_15[[#This Row],[item_key]],IsITypeList,Table_ExternalData_15[[#This Row],[IType]],IsDList,Table_ExternalData_15[[#Headers],[3]])</f>
        <v>0</v>
      </c>
      <c r="H263" s="10">
        <f>SUMIFS(IsQList,IsIList,Table_ExternalData_15[[#This Row],[item_key]],IsITypeList,Table_ExternalData_15[[#This Row],[IType]],IsDList,Table_ExternalData_15[[#Headers],[4]])</f>
        <v>70</v>
      </c>
      <c r="I263" s="10">
        <f>SUMIFS(IsQList,IsIList,Table_ExternalData_15[[#This Row],[item_key]],IsITypeList,Table_ExternalData_15[[#This Row],[IType]],IsDList,Table_ExternalData_15[[#Headers],[5]])</f>
        <v>0</v>
      </c>
      <c r="J263" s="10">
        <f>SUMIFS(IsQList,IsIList,Table_ExternalData_15[[#This Row],[item_key]],IsITypeList,Table_ExternalData_15[[#This Row],[IType]],IsDList,Table_ExternalData_15[[#Headers],[6]])</f>
        <v>23</v>
      </c>
      <c r="K263" s="10">
        <f>SUMIFS(IsQList,IsIList,Table_ExternalData_15[[#This Row],[item_key]],IsITypeList,Table_ExternalData_15[[#This Row],[IType]],IsDList,Table_ExternalData_15[[#Headers],[7]])</f>
        <v>0</v>
      </c>
      <c r="L263" s="10">
        <f>SUMIFS(IsQList,IsIList,Table_ExternalData_15[[#This Row],[item_key]],IsITypeList,Table_ExternalData_15[[#This Row],[IType]],IsDList,Table_ExternalData_15[[#Headers],[8]])</f>
        <v>0</v>
      </c>
      <c r="M263" s="10">
        <f>SUMIFS(IsQList,IsIList,Table_ExternalData_15[[#This Row],[item_key]],IsITypeList,Table_ExternalData_15[[#This Row],[IType]],IsDList,Table_ExternalData_15[[#Headers],[9]])</f>
        <v>0</v>
      </c>
      <c r="N263" s="10">
        <f>SUMIFS(IsQList,IsIList,Table_ExternalData_15[[#This Row],[item_key]],IsITypeList,Table_ExternalData_15[[#This Row],[IType]],IsDList,Table_ExternalData_15[[#Headers],[10]])</f>
        <v>0</v>
      </c>
      <c r="O263" s="10">
        <f>SUMIFS(IsQList,IsIList,Table_ExternalData_15[[#This Row],[item_key]],IsITypeList,Table_ExternalData_15[[#This Row],[IType]],IsDList,Table_ExternalData_15[[#Headers],[11]])</f>
        <v>0</v>
      </c>
      <c r="P263" s="10">
        <f>SUMIFS(IsQList,IsIList,Table_ExternalData_15[[#This Row],[item_key]],IsITypeList,Table_ExternalData_15[[#This Row],[IType]],IsDList,Table_ExternalData_15[[#Headers],[12]])</f>
        <v>0</v>
      </c>
      <c r="Q263" s="10">
        <f>SUMIFS(IsQList,IsIList,Table_ExternalData_15[[#This Row],[item_key]],IsITypeList,Table_ExternalData_15[[#This Row],[IType]],IsDList,Table_ExternalData_15[[#Headers],[13]])</f>
        <v>0</v>
      </c>
      <c r="R263" s="10">
        <f>SUMIFS(IsQList,IsIList,Table_ExternalData_15[[#This Row],[item_key]],IsITypeList,Table_ExternalData_15[[#This Row],[IType]],IsDList,Table_ExternalData_15[[#Headers],[14]])</f>
        <v>0</v>
      </c>
      <c r="S263" s="10">
        <f>SUMIFS(IsQList,IsIList,Table_ExternalData_15[[#This Row],[item_key]],IsITypeList,Table_ExternalData_15[[#This Row],[IType]],IsDList,Table_ExternalData_15[[#Headers],[15]])</f>
        <v>0</v>
      </c>
      <c r="T263" s="10">
        <f>SUMIFS(IsQList,IsIList,Table_ExternalData_15[[#This Row],[item_key]],IsITypeList,Table_ExternalData_15[[#This Row],[IType]],IsDList,Table_ExternalData_15[[#Headers],[16]])</f>
        <v>0</v>
      </c>
      <c r="U263" s="10">
        <f>SUMIFS(IsQList,IsIList,Table_ExternalData_15[[#This Row],[item_key]],IsITypeList,Table_ExternalData_15[[#This Row],[IType]],IsDList,Table_ExternalData_15[[#Headers],[17]])</f>
        <v>0</v>
      </c>
      <c r="V263" s="10">
        <f>SUMIFS(IsQList,IsIList,Table_ExternalData_15[[#This Row],[item_key]],IsITypeList,Table_ExternalData_15[[#This Row],[IType]],IsDList,Table_ExternalData_15[[#Headers],[18]])</f>
        <v>0</v>
      </c>
      <c r="W263" s="10">
        <f>SUMIFS(IsQList,IsIList,Table_ExternalData_15[[#This Row],[item_key]],IsITypeList,Table_ExternalData_15[[#This Row],[IType]],IsDList,Table_ExternalData_15[[#Headers],[19]])</f>
        <v>0</v>
      </c>
      <c r="X263" s="10">
        <f>SUMIFS(IsQList,IsIList,Table_ExternalData_15[[#This Row],[item_key]],IsITypeList,Table_ExternalData_15[[#This Row],[IType]],IsDList,Table_ExternalData_15[[#Headers],[20]])</f>
        <v>0</v>
      </c>
      <c r="Y263" s="10">
        <f>SUMIFS(IsQList,IsIList,Table_ExternalData_15[[#This Row],[item_key]],IsITypeList,Table_ExternalData_15[[#This Row],[IType]],IsDList,Table_ExternalData_15[[#Headers],[21]])</f>
        <v>0</v>
      </c>
      <c r="Z263" s="10">
        <f>SUMIFS(IsQList,IsIList,Table_ExternalData_15[[#This Row],[item_key]],IsITypeList,Table_ExternalData_15[[#This Row],[IType]],IsDList,Table_ExternalData_15[[#Headers],[22]])</f>
        <v>0</v>
      </c>
      <c r="AA263" s="10">
        <f>SUMIFS(IsQList,IsIList,Table_ExternalData_15[[#This Row],[item_key]],IsITypeList,Table_ExternalData_15[[#This Row],[IType]],IsDList,Table_ExternalData_15[[#Headers],[23]])</f>
        <v>0</v>
      </c>
      <c r="AB263" s="10">
        <f>SUMIFS(IsQList,IsIList,Table_ExternalData_15[[#This Row],[item_key]],IsITypeList,Table_ExternalData_15[[#This Row],[IType]],IsDList,Table_ExternalData_15[[#Headers],[24]])</f>
        <v>0</v>
      </c>
      <c r="AC263" s="10">
        <f>SUMIFS(IsQList,IsIList,Table_ExternalData_15[[#This Row],[item_key]],IsITypeList,Table_ExternalData_15[[#This Row],[IType]],IsDList,Table_ExternalData_15[[#Headers],[25]])</f>
        <v>0</v>
      </c>
      <c r="AD263" s="10">
        <f>SUMIFS(IsQList,IsIList,Table_ExternalData_15[[#This Row],[item_key]],IsITypeList,Table_ExternalData_15[[#This Row],[IType]],IsDList,Table_ExternalData_15[[#Headers],[26]])</f>
        <v>0</v>
      </c>
      <c r="AE263" s="10">
        <f>SUMIFS(IsQList,IsIList,Table_ExternalData_15[[#This Row],[item_key]],IsITypeList,Table_ExternalData_15[[#This Row],[IType]],IsDList,Table_ExternalData_15[[#Headers],[27]])</f>
        <v>0</v>
      </c>
      <c r="AF263" s="10">
        <f>SUMIFS(IsQList,IsIList,Table_ExternalData_15[[#This Row],[item_key]],IsITypeList,Table_ExternalData_15[[#This Row],[IType]],IsDList,Table_ExternalData_15[[#Headers],[28]])</f>
        <v>1</v>
      </c>
      <c r="AG263" s="10">
        <f>SUMIFS(IsQList,IsIList,Table_ExternalData_15[[#This Row],[item_key]],IsITypeList,Table_ExternalData_15[[#This Row],[IType]],IsDList,Table_ExternalData_15[[#Headers],[29]])</f>
        <v>76</v>
      </c>
      <c r="AH263" s="10">
        <f>SUMIFS(IsQList,IsIList,Table_ExternalData_15[[#This Row],[item_key]],IsITypeList,Table_ExternalData_15[[#This Row],[IType]],IsDList,Table_ExternalData_15[[#Headers],[30]])</f>
        <v>0</v>
      </c>
      <c r="AI263" s="10">
        <f>SUMIFS(IsQList,IsIList,Table_ExternalData_15[[#This Row],[item_key]],IsITypeList,Table_ExternalData_15[[#This Row],[IType]],IsDList,Table_ExternalData_15[[#Headers],[31]])</f>
        <v>10</v>
      </c>
      <c r="AJ263" s="10">
        <f>SUM(Table_ExternalData_15[[#This Row],[1]:[31]])</f>
        <v>181</v>
      </c>
    </row>
    <row r="264" spans="1:36">
      <c r="A264" s="1" t="s">
        <v>2147</v>
      </c>
      <c r="B264" s="1" t="s">
        <v>2560</v>
      </c>
      <c r="C264" s="1" t="s">
        <v>2561</v>
      </c>
      <c r="D264" s="11" t="s">
        <v>2046</v>
      </c>
      <c r="E264" s="10">
        <f>SUMIFS(IsQList,IsIList,Table_ExternalData_15[[#This Row],[item_key]],IsITypeList,Table_ExternalData_15[[#This Row],[IType]],IsDList,Table_ExternalData_15[[#Headers],[1]])</f>
        <v>1</v>
      </c>
      <c r="F264" s="10">
        <f>SUMIFS(IsQList,IsIList,Table_ExternalData_15[[#This Row],[item_key]],IsITypeList,Table_ExternalData_15[[#This Row],[IType]],IsDList,Table_ExternalData_15[[#Headers],[2]])</f>
        <v>0</v>
      </c>
      <c r="G264" s="10">
        <f>SUMIFS(IsQList,IsIList,Table_ExternalData_15[[#This Row],[item_key]],IsITypeList,Table_ExternalData_15[[#This Row],[IType]],IsDList,Table_ExternalData_15[[#Headers],[3]])</f>
        <v>0</v>
      </c>
      <c r="H264" s="10">
        <f>SUMIFS(IsQList,IsIList,Table_ExternalData_15[[#This Row],[item_key]],IsITypeList,Table_ExternalData_15[[#This Row],[IType]],IsDList,Table_ExternalData_15[[#Headers],[4]])</f>
        <v>70</v>
      </c>
      <c r="I264" s="10">
        <f>SUMIFS(IsQList,IsIList,Table_ExternalData_15[[#This Row],[item_key]],IsITypeList,Table_ExternalData_15[[#This Row],[IType]],IsDList,Table_ExternalData_15[[#Headers],[5]])</f>
        <v>0</v>
      </c>
      <c r="J264" s="10">
        <f>SUMIFS(IsQList,IsIList,Table_ExternalData_15[[#This Row],[item_key]],IsITypeList,Table_ExternalData_15[[#This Row],[IType]],IsDList,Table_ExternalData_15[[#Headers],[6]])</f>
        <v>23</v>
      </c>
      <c r="K264" s="10">
        <f>SUMIFS(IsQList,IsIList,Table_ExternalData_15[[#This Row],[item_key]],IsITypeList,Table_ExternalData_15[[#This Row],[IType]],IsDList,Table_ExternalData_15[[#Headers],[7]])</f>
        <v>0</v>
      </c>
      <c r="L264" s="10">
        <f>SUMIFS(IsQList,IsIList,Table_ExternalData_15[[#This Row],[item_key]],IsITypeList,Table_ExternalData_15[[#This Row],[IType]],IsDList,Table_ExternalData_15[[#Headers],[8]])</f>
        <v>0</v>
      </c>
      <c r="M264" s="10">
        <f>SUMIFS(IsQList,IsIList,Table_ExternalData_15[[#This Row],[item_key]],IsITypeList,Table_ExternalData_15[[#This Row],[IType]],IsDList,Table_ExternalData_15[[#Headers],[9]])</f>
        <v>0</v>
      </c>
      <c r="N264" s="10">
        <f>SUMIFS(IsQList,IsIList,Table_ExternalData_15[[#This Row],[item_key]],IsITypeList,Table_ExternalData_15[[#This Row],[IType]],IsDList,Table_ExternalData_15[[#Headers],[10]])</f>
        <v>0</v>
      </c>
      <c r="O264" s="10">
        <f>SUMIFS(IsQList,IsIList,Table_ExternalData_15[[#This Row],[item_key]],IsITypeList,Table_ExternalData_15[[#This Row],[IType]],IsDList,Table_ExternalData_15[[#Headers],[11]])</f>
        <v>0</v>
      </c>
      <c r="P264" s="10">
        <f>SUMIFS(IsQList,IsIList,Table_ExternalData_15[[#This Row],[item_key]],IsITypeList,Table_ExternalData_15[[#This Row],[IType]],IsDList,Table_ExternalData_15[[#Headers],[12]])</f>
        <v>0</v>
      </c>
      <c r="Q264" s="10">
        <f>SUMIFS(IsQList,IsIList,Table_ExternalData_15[[#This Row],[item_key]],IsITypeList,Table_ExternalData_15[[#This Row],[IType]],IsDList,Table_ExternalData_15[[#Headers],[13]])</f>
        <v>0</v>
      </c>
      <c r="R264" s="10">
        <f>SUMIFS(IsQList,IsIList,Table_ExternalData_15[[#This Row],[item_key]],IsITypeList,Table_ExternalData_15[[#This Row],[IType]],IsDList,Table_ExternalData_15[[#Headers],[14]])</f>
        <v>0</v>
      </c>
      <c r="S264" s="10">
        <f>SUMIFS(IsQList,IsIList,Table_ExternalData_15[[#This Row],[item_key]],IsITypeList,Table_ExternalData_15[[#This Row],[IType]],IsDList,Table_ExternalData_15[[#Headers],[15]])</f>
        <v>0</v>
      </c>
      <c r="T264" s="10">
        <f>SUMIFS(IsQList,IsIList,Table_ExternalData_15[[#This Row],[item_key]],IsITypeList,Table_ExternalData_15[[#This Row],[IType]],IsDList,Table_ExternalData_15[[#Headers],[16]])</f>
        <v>0</v>
      </c>
      <c r="U264" s="10">
        <f>SUMIFS(IsQList,IsIList,Table_ExternalData_15[[#This Row],[item_key]],IsITypeList,Table_ExternalData_15[[#This Row],[IType]],IsDList,Table_ExternalData_15[[#Headers],[17]])</f>
        <v>0</v>
      </c>
      <c r="V264" s="10">
        <f>SUMIFS(IsQList,IsIList,Table_ExternalData_15[[#This Row],[item_key]],IsITypeList,Table_ExternalData_15[[#This Row],[IType]],IsDList,Table_ExternalData_15[[#Headers],[18]])</f>
        <v>0</v>
      </c>
      <c r="W264" s="10">
        <f>SUMIFS(IsQList,IsIList,Table_ExternalData_15[[#This Row],[item_key]],IsITypeList,Table_ExternalData_15[[#This Row],[IType]],IsDList,Table_ExternalData_15[[#Headers],[19]])</f>
        <v>0</v>
      </c>
      <c r="X264" s="10">
        <f>SUMIFS(IsQList,IsIList,Table_ExternalData_15[[#This Row],[item_key]],IsITypeList,Table_ExternalData_15[[#This Row],[IType]],IsDList,Table_ExternalData_15[[#Headers],[20]])</f>
        <v>0</v>
      </c>
      <c r="Y264" s="10">
        <f>SUMIFS(IsQList,IsIList,Table_ExternalData_15[[#This Row],[item_key]],IsITypeList,Table_ExternalData_15[[#This Row],[IType]],IsDList,Table_ExternalData_15[[#Headers],[21]])</f>
        <v>0</v>
      </c>
      <c r="Z264" s="10">
        <f>SUMIFS(IsQList,IsIList,Table_ExternalData_15[[#This Row],[item_key]],IsITypeList,Table_ExternalData_15[[#This Row],[IType]],IsDList,Table_ExternalData_15[[#Headers],[22]])</f>
        <v>0</v>
      </c>
      <c r="AA264" s="10">
        <f>SUMIFS(IsQList,IsIList,Table_ExternalData_15[[#This Row],[item_key]],IsITypeList,Table_ExternalData_15[[#This Row],[IType]],IsDList,Table_ExternalData_15[[#Headers],[23]])</f>
        <v>0</v>
      </c>
      <c r="AB264" s="10">
        <f>SUMIFS(IsQList,IsIList,Table_ExternalData_15[[#This Row],[item_key]],IsITypeList,Table_ExternalData_15[[#This Row],[IType]],IsDList,Table_ExternalData_15[[#Headers],[24]])</f>
        <v>0</v>
      </c>
      <c r="AC264" s="10">
        <f>SUMIFS(IsQList,IsIList,Table_ExternalData_15[[#This Row],[item_key]],IsITypeList,Table_ExternalData_15[[#This Row],[IType]],IsDList,Table_ExternalData_15[[#Headers],[25]])</f>
        <v>0</v>
      </c>
      <c r="AD264" s="10">
        <f>SUMIFS(IsQList,IsIList,Table_ExternalData_15[[#This Row],[item_key]],IsITypeList,Table_ExternalData_15[[#This Row],[IType]],IsDList,Table_ExternalData_15[[#Headers],[26]])</f>
        <v>0</v>
      </c>
      <c r="AE264" s="10">
        <f>SUMIFS(IsQList,IsIList,Table_ExternalData_15[[#This Row],[item_key]],IsITypeList,Table_ExternalData_15[[#This Row],[IType]],IsDList,Table_ExternalData_15[[#Headers],[27]])</f>
        <v>0</v>
      </c>
      <c r="AF264" s="10">
        <f>SUMIFS(IsQList,IsIList,Table_ExternalData_15[[#This Row],[item_key]],IsITypeList,Table_ExternalData_15[[#This Row],[IType]],IsDList,Table_ExternalData_15[[#Headers],[28]])</f>
        <v>1</v>
      </c>
      <c r="AG264" s="10">
        <f>SUMIFS(IsQList,IsIList,Table_ExternalData_15[[#This Row],[item_key]],IsITypeList,Table_ExternalData_15[[#This Row],[IType]],IsDList,Table_ExternalData_15[[#Headers],[29]])</f>
        <v>76</v>
      </c>
      <c r="AH264" s="10">
        <f>SUMIFS(IsQList,IsIList,Table_ExternalData_15[[#This Row],[item_key]],IsITypeList,Table_ExternalData_15[[#This Row],[IType]],IsDList,Table_ExternalData_15[[#Headers],[30]])</f>
        <v>0</v>
      </c>
      <c r="AI264" s="10">
        <f>SUMIFS(IsQList,IsIList,Table_ExternalData_15[[#This Row],[item_key]],IsITypeList,Table_ExternalData_15[[#This Row],[IType]],IsDList,Table_ExternalData_15[[#Headers],[31]])</f>
        <v>10</v>
      </c>
      <c r="AJ264" s="10">
        <f>SUM(Table_ExternalData_15[[#This Row],[1]:[31]])</f>
        <v>181</v>
      </c>
    </row>
    <row r="265" spans="1:36">
      <c r="A265" s="1" t="s">
        <v>499</v>
      </c>
      <c r="B265" s="1" t="s">
        <v>835</v>
      </c>
      <c r="C265" s="1" t="s">
        <v>836</v>
      </c>
      <c r="D265" s="11" t="s">
        <v>2046</v>
      </c>
      <c r="E265" s="10">
        <f>SUMIFS(IsQList,IsIList,Table_ExternalData_15[[#This Row],[item_key]],IsITypeList,Table_ExternalData_15[[#This Row],[IType]],IsDList,Table_ExternalData_15[[#Headers],[1]])</f>
        <v>1</v>
      </c>
      <c r="F265" s="10">
        <f>SUMIFS(IsQList,IsIList,Table_ExternalData_15[[#This Row],[item_key]],IsITypeList,Table_ExternalData_15[[#This Row],[IType]],IsDList,Table_ExternalData_15[[#Headers],[2]])</f>
        <v>0</v>
      </c>
      <c r="G265" s="10">
        <f>SUMIFS(IsQList,IsIList,Table_ExternalData_15[[#This Row],[item_key]],IsITypeList,Table_ExternalData_15[[#This Row],[IType]],IsDList,Table_ExternalData_15[[#Headers],[3]])</f>
        <v>0</v>
      </c>
      <c r="H265" s="10">
        <f>SUMIFS(IsQList,IsIList,Table_ExternalData_15[[#This Row],[item_key]],IsITypeList,Table_ExternalData_15[[#This Row],[IType]],IsDList,Table_ExternalData_15[[#Headers],[4]])</f>
        <v>70</v>
      </c>
      <c r="I265" s="10">
        <f>SUMIFS(IsQList,IsIList,Table_ExternalData_15[[#This Row],[item_key]],IsITypeList,Table_ExternalData_15[[#This Row],[IType]],IsDList,Table_ExternalData_15[[#Headers],[5]])</f>
        <v>0</v>
      </c>
      <c r="J265" s="10">
        <f>SUMIFS(IsQList,IsIList,Table_ExternalData_15[[#This Row],[item_key]],IsITypeList,Table_ExternalData_15[[#This Row],[IType]],IsDList,Table_ExternalData_15[[#Headers],[6]])</f>
        <v>23</v>
      </c>
      <c r="K265" s="10">
        <f>SUMIFS(IsQList,IsIList,Table_ExternalData_15[[#This Row],[item_key]],IsITypeList,Table_ExternalData_15[[#This Row],[IType]],IsDList,Table_ExternalData_15[[#Headers],[7]])</f>
        <v>0</v>
      </c>
      <c r="L265" s="10">
        <f>SUMIFS(IsQList,IsIList,Table_ExternalData_15[[#This Row],[item_key]],IsITypeList,Table_ExternalData_15[[#This Row],[IType]],IsDList,Table_ExternalData_15[[#Headers],[8]])</f>
        <v>0</v>
      </c>
      <c r="M265" s="10">
        <f>SUMIFS(IsQList,IsIList,Table_ExternalData_15[[#This Row],[item_key]],IsITypeList,Table_ExternalData_15[[#This Row],[IType]],IsDList,Table_ExternalData_15[[#Headers],[9]])</f>
        <v>0</v>
      </c>
      <c r="N265" s="10">
        <f>SUMIFS(IsQList,IsIList,Table_ExternalData_15[[#This Row],[item_key]],IsITypeList,Table_ExternalData_15[[#This Row],[IType]],IsDList,Table_ExternalData_15[[#Headers],[10]])</f>
        <v>0</v>
      </c>
      <c r="O265" s="10">
        <f>SUMIFS(IsQList,IsIList,Table_ExternalData_15[[#This Row],[item_key]],IsITypeList,Table_ExternalData_15[[#This Row],[IType]],IsDList,Table_ExternalData_15[[#Headers],[11]])</f>
        <v>0</v>
      </c>
      <c r="P265" s="10">
        <f>SUMIFS(IsQList,IsIList,Table_ExternalData_15[[#This Row],[item_key]],IsITypeList,Table_ExternalData_15[[#This Row],[IType]],IsDList,Table_ExternalData_15[[#Headers],[12]])</f>
        <v>0</v>
      </c>
      <c r="Q265" s="10">
        <f>SUMIFS(IsQList,IsIList,Table_ExternalData_15[[#This Row],[item_key]],IsITypeList,Table_ExternalData_15[[#This Row],[IType]],IsDList,Table_ExternalData_15[[#Headers],[13]])</f>
        <v>0</v>
      </c>
      <c r="R265" s="10">
        <f>SUMIFS(IsQList,IsIList,Table_ExternalData_15[[#This Row],[item_key]],IsITypeList,Table_ExternalData_15[[#This Row],[IType]],IsDList,Table_ExternalData_15[[#Headers],[14]])</f>
        <v>0</v>
      </c>
      <c r="S265" s="10">
        <f>SUMIFS(IsQList,IsIList,Table_ExternalData_15[[#This Row],[item_key]],IsITypeList,Table_ExternalData_15[[#This Row],[IType]],IsDList,Table_ExternalData_15[[#Headers],[15]])</f>
        <v>0</v>
      </c>
      <c r="T265" s="10">
        <f>SUMIFS(IsQList,IsIList,Table_ExternalData_15[[#This Row],[item_key]],IsITypeList,Table_ExternalData_15[[#This Row],[IType]],IsDList,Table_ExternalData_15[[#Headers],[16]])</f>
        <v>0</v>
      </c>
      <c r="U265" s="10">
        <f>SUMIFS(IsQList,IsIList,Table_ExternalData_15[[#This Row],[item_key]],IsITypeList,Table_ExternalData_15[[#This Row],[IType]],IsDList,Table_ExternalData_15[[#Headers],[17]])</f>
        <v>0</v>
      </c>
      <c r="V265" s="10">
        <f>SUMIFS(IsQList,IsIList,Table_ExternalData_15[[#This Row],[item_key]],IsITypeList,Table_ExternalData_15[[#This Row],[IType]],IsDList,Table_ExternalData_15[[#Headers],[18]])</f>
        <v>0</v>
      </c>
      <c r="W265" s="10">
        <f>SUMIFS(IsQList,IsIList,Table_ExternalData_15[[#This Row],[item_key]],IsITypeList,Table_ExternalData_15[[#This Row],[IType]],IsDList,Table_ExternalData_15[[#Headers],[19]])</f>
        <v>0</v>
      </c>
      <c r="X265" s="10">
        <f>SUMIFS(IsQList,IsIList,Table_ExternalData_15[[#This Row],[item_key]],IsITypeList,Table_ExternalData_15[[#This Row],[IType]],IsDList,Table_ExternalData_15[[#Headers],[20]])</f>
        <v>0</v>
      </c>
      <c r="Y265" s="10">
        <f>SUMIFS(IsQList,IsIList,Table_ExternalData_15[[#This Row],[item_key]],IsITypeList,Table_ExternalData_15[[#This Row],[IType]],IsDList,Table_ExternalData_15[[#Headers],[21]])</f>
        <v>0</v>
      </c>
      <c r="Z265" s="10">
        <f>SUMIFS(IsQList,IsIList,Table_ExternalData_15[[#This Row],[item_key]],IsITypeList,Table_ExternalData_15[[#This Row],[IType]],IsDList,Table_ExternalData_15[[#Headers],[22]])</f>
        <v>0</v>
      </c>
      <c r="AA265" s="10">
        <f>SUMIFS(IsQList,IsIList,Table_ExternalData_15[[#This Row],[item_key]],IsITypeList,Table_ExternalData_15[[#This Row],[IType]],IsDList,Table_ExternalData_15[[#Headers],[23]])</f>
        <v>0</v>
      </c>
      <c r="AB265" s="10">
        <f>SUMIFS(IsQList,IsIList,Table_ExternalData_15[[#This Row],[item_key]],IsITypeList,Table_ExternalData_15[[#This Row],[IType]],IsDList,Table_ExternalData_15[[#Headers],[24]])</f>
        <v>0</v>
      </c>
      <c r="AC265" s="10">
        <f>SUMIFS(IsQList,IsIList,Table_ExternalData_15[[#This Row],[item_key]],IsITypeList,Table_ExternalData_15[[#This Row],[IType]],IsDList,Table_ExternalData_15[[#Headers],[25]])</f>
        <v>0</v>
      </c>
      <c r="AD265" s="10">
        <f>SUMIFS(IsQList,IsIList,Table_ExternalData_15[[#This Row],[item_key]],IsITypeList,Table_ExternalData_15[[#This Row],[IType]],IsDList,Table_ExternalData_15[[#Headers],[26]])</f>
        <v>0</v>
      </c>
      <c r="AE265" s="10">
        <f>SUMIFS(IsQList,IsIList,Table_ExternalData_15[[#This Row],[item_key]],IsITypeList,Table_ExternalData_15[[#This Row],[IType]],IsDList,Table_ExternalData_15[[#Headers],[27]])</f>
        <v>0</v>
      </c>
      <c r="AF265" s="10">
        <f>SUMIFS(IsQList,IsIList,Table_ExternalData_15[[#This Row],[item_key]],IsITypeList,Table_ExternalData_15[[#This Row],[IType]],IsDList,Table_ExternalData_15[[#Headers],[28]])</f>
        <v>1</v>
      </c>
      <c r="AG265" s="10">
        <f>SUMIFS(IsQList,IsIList,Table_ExternalData_15[[#This Row],[item_key]],IsITypeList,Table_ExternalData_15[[#This Row],[IType]],IsDList,Table_ExternalData_15[[#Headers],[29]])</f>
        <v>76</v>
      </c>
      <c r="AH265" s="10">
        <f>SUMIFS(IsQList,IsIList,Table_ExternalData_15[[#This Row],[item_key]],IsITypeList,Table_ExternalData_15[[#This Row],[IType]],IsDList,Table_ExternalData_15[[#Headers],[30]])</f>
        <v>0</v>
      </c>
      <c r="AI265" s="10">
        <f>SUMIFS(IsQList,IsIList,Table_ExternalData_15[[#This Row],[item_key]],IsITypeList,Table_ExternalData_15[[#This Row],[IType]],IsDList,Table_ExternalData_15[[#Headers],[31]])</f>
        <v>10</v>
      </c>
      <c r="AJ265" s="10">
        <f>SUM(Table_ExternalData_15[[#This Row],[1]:[31]])</f>
        <v>181</v>
      </c>
    </row>
    <row r="266" spans="1:36">
      <c r="A266" s="1" t="s">
        <v>480</v>
      </c>
      <c r="B266" s="1" t="s">
        <v>607</v>
      </c>
      <c r="C266" s="1" t="s">
        <v>608</v>
      </c>
      <c r="D266" s="11" t="s">
        <v>2046</v>
      </c>
      <c r="E266" s="10">
        <f>SUMIFS(IsQList,IsIList,Table_ExternalData_15[[#This Row],[item_key]],IsITypeList,Table_ExternalData_15[[#This Row],[IType]],IsDList,Table_ExternalData_15[[#Headers],[1]])</f>
        <v>1</v>
      </c>
      <c r="F266" s="10">
        <f>SUMIFS(IsQList,IsIList,Table_ExternalData_15[[#This Row],[item_key]],IsITypeList,Table_ExternalData_15[[#This Row],[IType]],IsDList,Table_ExternalData_15[[#Headers],[2]])</f>
        <v>0</v>
      </c>
      <c r="G266" s="10">
        <f>SUMIFS(IsQList,IsIList,Table_ExternalData_15[[#This Row],[item_key]],IsITypeList,Table_ExternalData_15[[#This Row],[IType]],IsDList,Table_ExternalData_15[[#Headers],[3]])</f>
        <v>0</v>
      </c>
      <c r="H266" s="10">
        <f>SUMIFS(IsQList,IsIList,Table_ExternalData_15[[#This Row],[item_key]],IsITypeList,Table_ExternalData_15[[#This Row],[IType]],IsDList,Table_ExternalData_15[[#Headers],[4]])</f>
        <v>70</v>
      </c>
      <c r="I266" s="10">
        <f>SUMIFS(IsQList,IsIList,Table_ExternalData_15[[#This Row],[item_key]],IsITypeList,Table_ExternalData_15[[#This Row],[IType]],IsDList,Table_ExternalData_15[[#Headers],[5]])</f>
        <v>0</v>
      </c>
      <c r="J266" s="10">
        <f>SUMIFS(IsQList,IsIList,Table_ExternalData_15[[#This Row],[item_key]],IsITypeList,Table_ExternalData_15[[#This Row],[IType]],IsDList,Table_ExternalData_15[[#Headers],[6]])</f>
        <v>23</v>
      </c>
      <c r="K266" s="10">
        <f>SUMIFS(IsQList,IsIList,Table_ExternalData_15[[#This Row],[item_key]],IsITypeList,Table_ExternalData_15[[#This Row],[IType]],IsDList,Table_ExternalData_15[[#Headers],[7]])</f>
        <v>0</v>
      </c>
      <c r="L266" s="10">
        <f>SUMIFS(IsQList,IsIList,Table_ExternalData_15[[#This Row],[item_key]],IsITypeList,Table_ExternalData_15[[#This Row],[IType]],IsDList,Table_ExternalData_15[[#Headers],[8]])</f>
        <v>0</v>
      </c>
      <c r="M266" s="10">
        <f>SUMIFS(IsQList,IsIList,Table_ExternalData_15[[#This Row],[item_key]],IsITypeList,Table_ExternalData_15[[#This Row],[IType]],IsDList,Table_ExternalData_15[[#Headers],[9]])</f>
        <v>0</v>
      </c>
      <c r="N266" s="10">
        <f>SUMIFS(IsQList,IsIList,Table_ExternalData_15[[#This Row],[item_key]],IsITypeList,Table_ExternalData_15[[#This Row],[IType]],IsDList,Table_ExternalData_15[[#Headers],[10]])</f>
        <v>0</v>
      </c>
      <c r="O266" s="10">
        <f>SUMIFS(IsQList,IsIList,Table_ExternalData_15[[#This Row],[item_key]],IsITypeList,Table_ExternalData_15[[#This Row],[IType]],IsDList,Table_ExternalData_15[[#Headers],[11]])</f>
        <v>0</v>
      </c>
      <c r="P266" s="10">
        <f>SUMIFS(IsQList,IsIList,Table_ExternalData_15[[#This Row],[item_key]],IsITypeList,Table_ExternalData_15[[#This Row],[IType]],IsDList,Table_ExternalData_15[[#Headers],[12]])</f>
        <v>0</v>
      </c>
      <c r="Q266" s="10">
        <f>SUMIFS(IsQList,IsIList,Table_ExternalData_15[[#This Row],[item_key]],IsITypeList,Table_ExternalData_15[[#This Row],[IType]],IsDList,Table_ExternalData_15[[#Headers],[13]])</f>
        <v>0</v>
      </c>
      <c r="R266" s="10">
        <f>SUMIFS(IsQList,IsIList,Table_ExternalData_15[[#This Row],[item_key]],IsITypeList,Table_ExternalData_15[[#This Row],[IType]],IsDList,Table_ExternalData_15[[#Headers],[14]])</f>
        <v>0</v>
      </c>
      <c r="S266" s="10">
        <f>SUMIFS(IsQList,IsIList,Table_ExternalData_15[[#This Row],[item_key]],IsITypeList,Table_ExternalData_15[[#This Row],[IType]],IsDList,Table_ExternalData_15[[#Headers],[15]])</f>
        <v>0</v>
      </c>
      <c r="T266" s="10">
        <f>SUMIFS(IsQList,IsIList,Table_ExternalData_15[[#This Row],[item_key]],IsITypeList,Table_ExternalData_15[[#This Row],[IType]],IsDList,Table_ExternalData_15[[#Headers],[16]])</f>
        <v>0</v>
      </c>
      <c r="U266" s="10">
        <f>SUMIFS(IsQList,IsIList,Table_ExternalData_15[[#This Row],[item_key]],IsITypeList,Table_ExternalData_15[[#This Row],[IType]],IsDList,Table_ExternalData_15[[#Headers],[17]])</f>
        <v>0</v>
      </c>
      <c r="V266" s="10">
        <f>SUMIFS(IsQList,IsIList,Table_ExternalData_15[[#This Row],[item_key]],IsITypeList,Table_ExternalData_15[[#This Row],[IType]],IsDList,Table_ExternalData_15[[#Headers],[18]])</f>
        <v>0</v>
      </c>
      <c r="W266" s="10">
        <f>SUMIFS(IsQList,IsIList,Table_ExternalData_15[[#This Row],[item_key]],IsITypeList,Table_ExternalData_15[[#This Row],[IType]],IsDList,Table_ExternalData_15[[#Headers],[19]])</f>
        <v>0</v>
      </c>
      <c r="X266" s="10">
        <f>SUMIFS(IsQList,IsIList,Table_ExternalData_15[[#This Row],[item_key]],IsITypeList,Table_ExternalData_15[[#This Row],[IType]],IsDList,Table_ExternalData_15[[#Headers],[20]])</f>
        <v>0</v>
      </c>
      <c r="Y266" s="10">
        <f>SUMIFS(IsQList,IsIList,Table_ExternalData_15[[#This Row],[item_key]],IsITypeList,Table_ExternalData_15[[#This Row],[IType]],IsDList,Table_ExternalData_15[[#Headers],[21]])</f>
        <v>0</v>
      </c>
      <c r="Z266" s="10">
        <f>SUMIFS(IsQList,IsIList,Table_ExternalData_15[[#This Row],[item_key]],IsITypeList,Table_ExternalData_15[[#This Row],[IType]],IsDList,Table_ExternalData_15[[#Headers],[22]])</f>
        <v>0</v>
      </c>
      <c r="AA266" s="10">
        <f>SUMIFS(IsQList,IsIList,Table_ExternalData_15[[#This Row],[item_key]],IsITypeList,Table_ExternalData_15[[#This Row],[IType]],IsDList,Table_ExternalData_15[[#Headers],[23]])</f>
        <v>0</v>
      </c>
      <c r="AB266" s="10">
        <f>SUMIFS(IsQList,IsIList,Table_ExternalData_15[[#This Row],[item_key]],IsITypeList,Table_ExternalData_15[[#This Row],[IType]],IsDList,Table_ExternalData_15[[#Headers],[24]])</f>
        <v>0</v>
      </c>
      <c r="AC266" s="10">
        <f>SUMIFS(IsQList,IsIList,Table_ExternalData_15[[#This Row],[item_key]],IsITypeList,Table_ExternalData_15[[#This Row],[IType]],IsDList,Table_ExternalData_15[[#Headers],[25]])</f>
        <v>0</v>
      </c>
      <c r="AD266" s="10">
        <f>SUMIFS(IsQList,IsIList,Table_ExternalData_15[[#This Row],[item_key]],IsITypeList,Table_ExternalData_15[[#This Row],[IType]],IsDList,Table_ExternalData_15[[#Headers],[26]])</f>
        <v>0</v>
      </c>
      <c r="AE266" s="10">
        <f>SUMIFS(IsQList,IsIList,Table_ExternalData_15[[#This Row],[item_key]],IsITypeList,Table_ExternalData_15[[#This Row],[IType]],IsDList,Table_ExternalData_15[[#Headers],[27]])</f>
        <v>0</v>
      </c>
      <c r="AF266" s="10">
        <f>SUMIFS(IsQList,IsIList,Table_ExternalData_15[[#This Row],[item_key]],IsITypeList,Table_ExternalData_15[[#This Row],[IType]],IsDList,Table_ExternalData_15[[#Headers],[28]])</f>
        <v>1</v>
      </c>
      <c r="AG266" s="10">
        <f>SUMIFS(IsQList,IsIList,Table_ExternalData_15[[#This Row],[item_key]],IsITypeList,Table_ExternalData_15[[#This Row],[IType]],IsDList,Table_ExternalData_15[[#Headers],[29]])</f>
        <v>76</v>
      </c>
      <c r="AH266" s="10">
        <f>SUMIFS(IsQList,IsIList,Table_ExternalData_15[[#This Row],[item_key]],IsITypeList,Table_ExternalData_15[[#This Row],[IType]],IsDList,Table_ExternalData_15[[#Headers],[30]])</f>
        <v>0</v>
      </c>
      <c r="AI266" s="10">
        <f>SUMIFS(IsQList,IsIList,Table_ExternalData_15[[#This Row],[item_key]],IsITypeList,Table_ExternalData_15[[#This Row],[IType]],IsDList,Table_ExternalData_15[[#Headers],[31]])</f>
        <v>10</v>
      </c>
      <c r="AJ266" s="10">
        <f>SUM(Table_ExternalData_15[[#This Row],[1]:[31]])</f>
        <v>181</v>
      </c>
    </row>
    <row r="267" spans="1:36">
      <c r="A267" s="1" t="s">
        <v>197</v>
      </c>
      <c r="B267" s="1" t="s">
        <v>898</v>
      </c>
      <c r="C267" s="1" t="s">
        <v>899</v>
      </c>
      <c r="D267" s="11" t="s">
        <v>2046</v>
      </c>
      <c r="E267" s="10">
        <f>SUMIFS(IsQList,IsIList,Table_ExternalData_15[[#This Row],[item_key]],IsITypeList,Table_ExternalData_15[[#This Row],[IType]],IsDList,Table_ExternalData_15[[#Headers],[1]])</f>
        <v>1</v>
      </c>
      <c r="F267" s="10">
        <f>SUMIFS(IsQList,IsIList,Table_ExternalData_15[[#This Row],[item_key]],IsITypeList,Table_ExternalData_15[[#This Row],[IType]],IsDList,Table_ExternalData_15[[#Headers],[2]])</f>
        <v>0</v>
      </c>
      <c r="G267" s="10">
        <f>SUMIFS(IsQList,IsIList,Table_ExternalData_15[[#This Row],[item_key]],IsITypeList,Table_ExternalData_15[[#This Row],[IType]],IsDList,Table_ExternalData_15[[#Headers],[3]])</f>
        <v>0</v>
      </c>
      <c r="H267" s="10">
        <f>SUMIFS(IsQList,IsIList,Table_ExternalData_15[[#This Row],[item_key]],IsITypeList,Table_ExternalData_15[[#This Row],[IType]],IsDList,Table_ExternalData_15[[#Headers],[4]])</f>
        <v>70</v>
      </c>
      <c r="I267" s="10">
        <f>SUMIFS(IsQList,IsIList,Table_ExternalData_15[[#This Row],[item_key]],IsITypeList,Table_ExternalData_15[[#This Row],[IType]],IsDList,Table_ExternalData_15[[#Headers],[5]])</f>
        <v>0</v>
      </c>
      <c r="J267" s="10">
        <f>SUMIFS(IsQList,IsIList,Table_ExternalData_15[[#This Row],[item_key]],IsITypeList,Table_ExternalData_15[[#This Row],[IType]],IsDList,Table_ExternalData_15[[#Headers],[6]])</f>
        <v>23</v>
      </c>
      <c r="K267" s="10">
        <f>SUMIFS(IsQList,IsIList,Table_ExternalData_15[[#This Row],[item_key]],IsITypeList,Table_ExternalData_15[[#This Row],[IType]],IsDList,Table_ExternalData_15[[#Headers],[7]])</f>
        <v>0</v>
      </c>
      <c r="L267" s="10">
        <f>SUMIFS(IsQList,IsIList,Table_ExternalData_15[[#This Row],[item_key]],IsITypeList,Table_ExternalData_15[[#This Row],[IType]],IsDList,Table_ExternalData_15[[#Headers],[8]])</f>
        <v>0</v>
      </c>
      <c r="M267" s="10">
        <f>SUMIFS(IsQList,IsIList,Table_ExternalData_15[[#This Row],[item_key]],IsITypeList,Table_ExternalData_15[[#This Row],[IType]],IsDList,Table_ExternalData_15[[#Headers],[9]])</f>
        <v>0</v>
      </c>
      <c r="N267" s="10">
        <f>SUMIFS(IsQList,IsIList,Table_ExternalData_15[[#This Row],[item_key]],IsITypeList,Table_ExternalData_15[[#This Row],[IType]],IsDList,Table_ExternalData_15[[#Headers],[10]])</f>
        <v>0</v>
      </c>
      <c r="O267" s="10">
        <f>SUMIFS(IsQList,IsIList,Table_ExternalData_15[[#This Row],[item_key]],IsITypeList,Table_ExternalData_15[[#This Row],[IType]],IsDList,Table_ExternalData_15[[#Headers],[11]])</f>
        <v>0</v>
      </c>
      <c r="P267" s="10">
        <f>SUMIFS(IsQList,IsIList,Table_ExternalData_15[[#This Row],[item_key]],IsITypeList,Table_ExternalData_15[[#This Row],[IType]],IsDList,Table_ExternalData_15[[#Headers],[12]])</f>
        <v>0</v>
      </c>
      <c r="Q267" s="10">
        <f>SUMIFS(IsQList,IsIList,Table_ExternalData_15[[#This Row],[item_key]],IsITypeList,Table_ExternalData_15[[#This Row],[IType]],IsDList,Table_ExternalData_15[[#Headers],[13]])</f>
        <v>0</v>
      </c>
      <c r="R267" s="10">
        <f>SUMIFS(IsQList,IsIList,Table_ExternalData_15[[#This Row],[item_key]],IsITypeList,Table_ExternalData_15[[#This Row],[IType]],IsDList,Table_ExternalData_15[[#Headers],[14]])</f>
        <v>0</v>
      </c>
      <c r="S267" s="10">
        <f>SUMIFS(IsQList,IsIList,Table_ExternalData_15[[#This Row],[item_key]],IsITypeList,Table_ExternalData_15[[#This Row],[IType]],IsDList,Table_ExternalData_15[[#Headers],[15]])</f>
        <v>0</v>
      </c>
      <c r="T267" s="10">
        <f>SUMIFS(IsQList,IsIList,Table_ExternalData_15[[#This Row],[item_key]],IsITypeList,Table_ExternalData_15[[#This Row],[IType]],IsDList,Table_ExternalData_15[[#Headers],[16]])</f>
        <v>0</v>
      </c>
      <c r="U267" s="10">
        <f>SUMIFS(IsQList,IsIList,Table_ExternalData_15[[#This Row],[item_key]],IsITypeList,Table_ExternalData_15[[#This Row],[IType]],IsDList,Table_ExternalData_15[[#Headers],[17]])</f>
        <v>0</v>
      </c>
      <c r="V267" s="10">
        <f>SUMIFS(IsQList,IsIList,Table_ExternalData_15[[#This Row],[item_key]],IsITypeList,Table_ExternalData_15[[#This Row],[IType]],IsDList,Table_ExternalData_15[[#Headers],[18]])</f>
        <v>0</v>
      </c>
      <c r="W267" s="10">
        <f>SUMIFS(IsQList,IsIList,Table_ExternalData_15[[#This Row],[item_key]],IsITypeList,Table_ExternalData_15[[#This Row],[IType]],IsDList,Table_ExternalData_15[[#Headers],[19]])</f>
        <v>0</v>
      </c>
      <c r="X267" s="10">
        <f>SUMIFS(IsQList,IsIList,Table_ExternalData_15[[#This Row],[item_key]],IsITypeList,Table_ExternalData_15[[#This Row],[IType]],IsDList,Table_ExternalData_15[[#Headers],[20]])</f>
        <v>0</v>
      </c>
      <c r="Y267" s="10">
        <f>SUMIFS(IsQList,IsIList,Table_ExternalData_15[[#This Row],[item_key]],IsITypeList,Table_ExternalData_15[[#This Row],[IType]],IsDList,Table_ExternalData_15[[#Headers],[21]])</f>
        <v>0</v>
      </c>
      <c r="Z267" s="10">
        <f>SUMIFS(IsQList,IsIList,Table_ExternalData_15[[#This Row],[item_key]],IsITypeList,Table_ExternalData_15[[#This Row],[IType]],IsDList,Table_ExternalData_15[[#Headers],[22]])</f>
        <v>0</v>
      </c>
      <c r="AA267" s="10">
        <f>SUMIFS(IsQList,IsIList,Table_ExternalData_15[[#This Row],[item_key]],IsITypeList,Table_ExternalData_15[[#This Row],[IType]],IsDList,Table_ExternalData_15[[#Headers],[23]])</f>
        <v>0</v>
      </c>
      <c r="AB267" s="10">
        <f>SUMIFS(IsQList,IsIList,Table_ExternalData_15[[#This Row],[item_key]],IsITypeList,Table_ExternalData_15[[#This Row],[IType]],IsDList,Table_ExternalData_15[[#Headers],[24]])</f>
        <v>0</v>
      </c>
      <c r="AC267" s="10">
        <f>SUMIFS(IsQList,IsIList,Table_ExternalData_15[[#This Row],[item_key]],IsITypeList,Table_ExternalData_15[[#This Row],[IType]],IsDList,Table_ExternalData_15[[#Headers],[25]])</f>
        <v>0</v>
      </c>
      <c r="AD267" s="10">
        <f>SUMIFS(IsQList,IsIList,Table_ExternalData_15[[#This Row],[item_key]],IsITypeList,Table_ExternalData_15[[#This Row],[IType]],IsDList,Table_ExternalData_15[[#Headers],[26]])</f>
        <v>0</v>
      </c>
      <c r="AE267" s="10">
        <f>SUMIFS(IsQList,IsIList,Table_ExternalData_15[[#This Row],[item_key]],IsITypeList,Table_ExternalData_15[[#This Row],[IType]],IsDList,Table_ExternalData_15[[#Headers],[27]])</f>
        <v>0</v>
      </c>
      <c r="AF267" s="10">
        <f>SUMIFS(IsQList,IsIList,Table_ExternalData_15[[#This Row],[item_key]],IsITypeList,Table_ExternalData_15[[#This Row],[IType]],IsDList,Table_ExternalData_15[[#Headers],[28]])</f>
        <v>1</v>
      </c>
      <c r="AG267" s="10">
        <f>SUMIFS(IsQList,IsIList,Table_ExternalData_15[[#This Row],[item_key]],IsITypeList,Table_ExternalData_15[[#This Row],[IType]],IsDList,Table_ExternalData_15[[#Headers],[29]])</f>
        <v>76</v>
      </c>
      <c r="AH267" s="10">
        <f>SUMIFS(IsQList,IsIList,Table_ExternalData_15[[#This Row],[item_key]],IsITypeList,Table_ExternalData_15[[#This Row],[IType]],IsDList,Table_ExternalData_15[[#Headers],[30]])</f>
        <v>0</v>
      </c>
      <c r="AI267" s="10">
        <f>SUMIFS(IsQList,IsIList,Table_ExternalData_15[[#This Row],[item_key]],IsITypeList,Table_ExternalData_15[[#This Row],[IType]],IsDList,Table_ExternalData_15[[#Headers],[31]])</f>
        <v>10</v>
      </c>
      <c r="AJ267" s="10">
        <f>SUM(Table_ExternalData_15[[#This Row],[1]:[31]])</f>
        <v>181</v>
      </c>
    </row>
    <row r="268" spans="1:36">
      <c r="A268" s="1" t="s">
        <v>500</v>
      </c>
      <c r="B268" s="1" t="s">
        <v>900</v>
      </c>
      <c r="C268" s="1" t="s">
        <v>899</v>
      </c>
      <c r="D268" s="11" t="s">
        <v>2046</v>
      </c>
      <c r="E268" s="10">
        <f>SUMIFS(IsQList,IsIList,Table_ExternalData_15[[#This Row],[item_key]],IsITypeList,Table_ExternalData_15[[#This Row],[IType]],IsDList,Table_ExternalData_15[[#Headers],[1]])</f>
        <v>1</v>
      </c>
      <c r="F268" s="10">
        <f>SUMIFS(IsQList,IsIList,Table_ExternalData_15[[#This Row],[item_key]],IsITypeList,Table_ExternalData_15[[#This Row],[IType]],IsDList,Table_ExternalData_15[[#Headers],[2]])</f>
        <v>0</v>
      </c>
      <c r="G268" s="10">
        <f>SUMIFS(IsQList,IsIList,Table_ExternalData_15[[#This Row],[item_key]],IsITypeList,Table_ExternalData_15[[#This Row],[IType]],IsDList,Table_ExternalData_15[[#Headers],[3]])</f>
        <v>0</v>
      </c>
      <c r="H268" s="10">
        <f>SUMIFS(IsQList,IsIList,Table_ExternalData_15[[#This Row],[item_key]],IsITypeList,Table_ExternalData_15[[#This Row],[IType]],IsDList,Table_ExternalData_15[[#Headers],[4]])</f>
        <v>70</v>
      </c>
      <c r="I268" s="10">
        <f>SUMIFS(IsQList,IsIList,Table_ExternalData_15[[#This Row],[item_key]],IsITypeList,Table_ExternalData_15[[#This Row],[IType]],IsDList,Table_ExternalData_15[[#Headers],[5]])</f>
        <v>0</v>
      </c>
      <c r="J268" s="10">
        <f>SUMIFS(IsQList,IsIList,Table_ExternalData_15[[#This Row],[item_key]],IsITypeList,Table_ExternalData_15[[#This Row],[IType]],IsDList,Table_ExternalData_15[[#Headers],[6]])</f>
        <v>23</v>
      </c>
      <c r="K268" s="10">
        <f>SUMIFS(IsQList,IsIList,Table_ExternalData_15[[#This Row],[item_key]],IsITypeList,Table_ExternalData_15[[#This Row],[IType]],IsDList,Table_ExternalData_15[[#Headers],[7]])</f>
        <v>0</v>
      </c>
      <c r="L268" s="10">
        <f>SUMIFS(IsQList,IsIList,Table_ExternalData_15[[#This Row],[item_key]],IsITypeList,Table_ExternalData_15[[#This Row],[IType]],IsDList,Table_ExternalData_15[[#Headers],[8]])</f>
        <v>0</v>
      </c>
      <c r="M268" s="10">
        <f>SUMIFS(IsQList,IsIList,Table_ExternalData_15[[#This Row],[item_key]],IsITypeList,Table_ExternalData_15[[#This Row],[IType]],IsDList,Table_ExternalData_15[[#Headers],[9]])</f>
        <v>0</v>
      </c>
      <c r="N268" s="10">
        <f>SUMIFS(IsQList,IsIList,Table_ExternalData_15[[#This Row],[item_key]],IsITypeList,Table_ExternalData_15[[#This Row],[IType]],IsDList,Table_ExternalData_15[[#Headers],[10]])</f>
        <v>0</v>
      </c>
      <c r="O268" s="10">
        <f>SUMIFS(IsQList,IsIList,Table_ExternalData_15[[#This Row],[item_key]],IsITypeList,Table_ExternalData_15[[#This Row],[IType]],IsDList,Table_ExternalData_15[[#Headers],[11]])</f>
        <v>0</v>
      </c>
      <c r="P268" s="10">
        <f>SUMIFS(IsQList,IsIList,Table_ExternalData_15[[#This Row],[item_key]],IsITypeList,Table_ExternalData_15[[#This Row],[IType]],IsDList,Table_ExternalData_15[[#Headers],[12]])</f>
        <v>0</v>
      </c>
      <c r="Q268" s="10">
        <f>SUMIFS(IsQList,IsIList,Table_ExternalData_15[[#This Row],[item_key]],IsITypeList,Table_ExternalData_15[[#This Row],[IType]],IsDList,Table_ExternalData_15[[#Headers],[13]])</f>
        <v>0</v>
      </c>
      <c r="R268" s="10">
        <f>SUMIFS(IsQList,IsIList,Table_ExternalData_15[[#This Row],[item_key]],IsITypeList,Table_ExternalData_15[[#This Row],[IType]],IsDList,Table_ExternalData_15[[#Headers],[14]])</f>
        <v>0</v>
      </c>
      <c r="S268" s="10">
        <f>SUMIFS(IsQList,IsIList,Table_ExternalData_15[[#This Row],[item_key]],IsITypeList,Table_ExternalData_15[[#This Row],[IType]],IsDList,Table_ExternalData_15[[#Headers],[15]])</f>
        <v>0</v>
      </c>
      <c r="T268" s="10">
        <f>SUMIFS(IsQList,IsIList,Table_ExternalData_15[[#This Row],[item_key]],IsITypeList,Table_ExternalData_15[[#This Row],[IType]],IsDList,Table_ExternalData_15[[#Headers],[16]])</f>
        <v>0</v>
      </c>
      <c r="U268" s="10">
        <f>SUMIFS(IsQList,IsIList,Table_ExternalData_15[[#This Row],[item_key]],IsITypeList,Table_ExternalData_15[[#This Row],[IType]],IsDList,Table_ExternalData_15[[#Headers],[17]])</f>
        <v>0</v>
      </c>
      <c r="V268" s="10">
        <f>SUMIFS(IsQList,IsIList,Table_ExternalData_15[[#This Row],[item_key]],IsITypeList,Table_ExternalData_15[[#This Row],[IType]],IsDList,Table_ExternalData_15[[#Headers],[18]])</f>
        <v>0</v>
      </c>
      <c r="W268" s="10">
        <f>SUMIFS(IsQList,IsIList,Table_ExternalData_15[[#This Row],[item_key]],IsITypeList,Table_ExternalData_15[[#This Row],[IType]],IsDList,Table_ExternalData_15[[#Headers],[19]])</f>
        <v>0</v>
      </c>
      <c r="X268" s="10">
        <f>SUMIFS(IsQList,IsIList,Table_ExternalData_15[[#This Row],[item_key]],IsITypeList,Table_ExternalData_15[[#This Row],[IType]],IsDList,Table_ExternalData_15[[#Headers],[20]])</f>
        <v>0</v>
      </c>
      <c r="Y268" s="10">
        <f>SUMIFS(IsQList,IsIList,Table_ExternalData_15[[#This Row],[item_key]],IsITypeList,Table_ExternalData_15[[#This Row],[IType]],IsDList,Table_ExternalData_15[[#Headers],[21]])</f>
        <v>0</v>
      </c>
      <c r="Z268" s="10">
        <f>SUMIFS(IsQList,IsIList,Table_ExternalData_15[[#This Row],[item_key]],IsITypeList,Table_ExternalData_15[[#This Row],[IType]],IsDList,Table_ExternalData_15[[#Headers],[22]])</f>
        <v>0</v>
      </c>
      <c r="AA268" s="10">
        <f>SUMIFS(IsQList,IsIList,Table_ExternalData_15[[#This Row],[item_key]],IsITypeList,Table_ExternalData_15[[#This Row],[IType]],IsDList,Table_ExternalData_15[[#Headers],[23]])</f>
        <v>0</v>
      </c>
      <c r="AB268" s="10">
        <f>SUMIFS(IsQList,IsIList,Table_ExternalData_15[[#This Row],[item_key]],IsITypeList,Table_ExternalData_15[[#This Row],[IType]],IsDList,Table_ExternalData_15[[#Headers],[24]])</f>
        <v>0</v>
      </c>
      <c r="AC268" s="10">
        <f>SUMIFS(IsQList,IsIList,Table_ExternalData_15[[#This Row],[item_key]],IsITypeList,Table_ExternalData_15[[#This Row],[IType]],IsDList,Table_ExternalData_15[[#Headers],[25]])</f>
        <v>0</v>
      </c>
      <c r="AD268" s="10">
        <f>SUMIFS(IsQList,IsIList,Table_ExternalData_15[[#This Row],[item_key]],IsITypeList,Table_ExternalData_15[[#This Row],[IType]],IsDList,Table_ExternalData_15[[#Headers],[26]])</f>
        <v>0</v>
      </c>
      <c r="AE268" s="10">
        <f>SUMIFS(IsQList,IsIList,Table_ExternalData_15[[#This Row],[item_key]],IsITypeList,Table_ExternalData_15[[#This Row],[IType]],IsDList,Table_ExternalData_15[[#Headers],[27]])</f>
        <v>0</v>
      </c>
      <c r="AF268" s="10">
        <f>SUMIFS(IsQList,IsIList,Table_ExternalData_15[[#This Row],[item_key]],IsITypeList,Table_ExternalData_15[[#This Row],[IType]],IsDList,Table_ExternalData_15[[#Headers],[28]])</f>
        <v>1</v>
      </c>
      <c r="AG268" s="10">
        <f>SUMIFS(IsQList,IsIList,Table_ExternalData_15[[#This Row],[item_key]],IsITypeList,Table_ExternalData_15[[#This Row],[IType]],IsDList,Table_ExternalData_15[[#Headers],[29]])</f>
        <v>76</v>
      </c>
      <c r="AH268" s="10">
        <f>SUMIFS(IsQList,IsIList,Table_ExternalData_15[[#This Row],[item_key]],IsITypeList,Table_ExternalData_15[[#This Row],[IType]],IsDList,Table_ExternalData_15[[#Headers],[30]])</f>
        <v>0</v>
      </c>
      <c r="AI268" s="10">
        <f>SUMIFS(IsQList,IsIList,Table_ExternalData_15[[#This Row],[item_key]],IsITypeList,Table_ExternalData_15[[#This Row],[IType]],IsDList,Table_ExternalData_15[[#Headers],[31]])</f>
        <v>10</v>
      </c>
      <c r="AJ268" s="10">
        <f>SUM(Table_ExternalData_15[[#This Row],[1]:[31]])</f>
        <v>181</v>
      </c>
    </row>
    <row r="269" spans="1:36">
      <c r="A269" s="1" t="s">
        <v>1778</v>
      </c>
      <c r="B269" s="1" t="s">
        <v>1912</v>
      </c>
      <c r="C269" s="1" t="s">
        <v>1913</v>
      </c>
      <c r="D269" s="11" t="s">
        <v>2046</v>
      </c>
      <c r="E269" s="10">
        <f>SUMIFS(IsQList,IsIList,Table_ExternalData_15[[#This Row],[item_key]],IsITypeList,Table_ExternalData_15[[#This Row],[IType]],IsDList,Table_ExternalData_15[[#Headers],[1]])</f>
        <v>2</v>
      </c>
      <c r="F269" s="10">
        <f>SUMIFS(IsQList,IsIList,Table_ExternalData_15[[#This Row],[item_key]],IsITypeList,Table_ExternalData_15[[#This Row],[IType]],IsDList,Table_ExternalData_15[[#Headers],[2]])</f>
        <v>0</v>
      </c>
      <c r="G269" s="10">
        <f>SUMIFS(IsQList,IsIList,Table_ExternalData_15[[#This Row],[item_key]],IsITypeList,Table_ExternalData_15[[#This Row],[IType]],IsDList,Table_ExternalData_15[[#Headers],[3]])</f>
        <v>0</v>
      </c>
      <c r="H269" s="10">
        <f>SUMIFS(IsQList,IsIList,Table_ExternalData_15[[#This Row],[item_key]],IsITypeList,Table_ExternalData_15[[#This Row],[IType]],IsDList,Table_ExternalData_15[[#Headers],[4]])</f>
        <v>140</v>
      </c>
      <c r="I269" s="10">
        <f>SUMIFS(IsQList,IsIList,Table_ExternalData_15[[#This Row],[item_key]],IsITypeList,Table_ExternalData_15[[#This Row],[IType]],IsDList,Table_ExternalData_15[[#Headers],[5]])</f>
        <v>0</v>
      </c>
      <c r="J269" s="10">
        <f>SUMIFS(IsQList,IsIList,Table_ExternalData_15[[#This Row],[item_key]],IsITypeList,Table_ExternalData_15[[#This Row],[IType]],IsDList,Table_ExternalData_15[[#Headers],[6]])</f>
        <v>46</v>
      </c>
      <c r="K269" s="10">
        <f>SUMIFS(IsQList,IsIList,Table_ExternalData_15[[#This Row],[item_key]],IsITypeList,Table_ExternalData_15[[#This Row],[IType]],IsDList,Table_ExternalData_15[[#Headers],[7]])</f>
        <v>0</v>
      </c>
      <c r="L269" s="10">
        <f>SUMIFS(IsQList,IsIList,Table_ExternalData_15[[#This Row],[item_key]],IsITypeList,Table_ExternalData_15[[#This Row],[IType]],IsDList,Table_ExternalData_15[[#Headers],[8]])</f>
        <v>0</v>
      </c>
      <c r="M269" s="10">
        <f>SUMIFS(IsQList,IsIList,Table_ExternalData_15[[#This Row],[item_key]],IsITypeList,Table_ExternalData_15[[#This Row],[IType]],IsDList,Table_ExternalData_15[[#Headers],[9]])</f>
        <v>0</v>
      </c>
      <c r="N269" s="10">
        <f>SUMIFS(IsQList,IsIList,Table_ExternalData_15[[#This Row],[item_key]],IsITypeList,Table_ExternalData_15[[#This Row],[IType]],IsDList,Table_ExternalData_15[[#Headers],[10]])</f>
        <v>0</v>
      </c>
      <c r="O269" s="10">
        <f>SUMIFS(IsQList,IsIList,Table_ExternalData_15[[#This Row],[item_key]],IsITypeList,Table_ExternalData_15[[#This Row],[IType]],IsDList,Table_ExternalData_15[[#Headers],[11]])</f>
        <v>0</v>
      </c>
      <c r="P269" s="10">
        <f>SUMIFS(IsQList,IsIList,Table_ExternalData_15[[#This Row],[item_key]],IsITypeList,Table_ExternalData_15[[#This Row],[IType]],IsDList,Table_ExternalData_15[[#Headers],[12]])</f>
        <v>0</v>
      </c>
      <c r="Q269" s="10">
        <f>SUMIFS(IsQList,IsIList,Table_ExternalData_15[[#This Row],[item_key]],IsITypeList,Table_ExternalData_15[[#This Row],[IType]],IsDList,Table_ExternalData_15[[#Headers],[13]])</f>
        <v>0</v>
      </c>
      <c r="R269" s="10">
        <f>SUMIFS(IsQList,IsIList,Table_ExternalData_15[[#This Row],[item_key]],IsITypeList,Table_ExternalData_15[[#This Row],[IType]],IsDList,Table_ExternalData_15[[#Headers],[14]])</f>
        <v>0</v>
      </c>
      <c r="S269" s="10">
        <f>SUMIFS(IsQList,IsIList,Table_ExternalData_15[[#This Row],[item_key]],IsITypeList,Table_ExternalData_15[[#This Row],[IType]],IsDList,Table_ExternalData_15[[#Headers],[15]])</f>
        <v>0</v>
      </c>
      <c r="T269" s="10">
        <f>SUMIFS(IsQList,IsIList,Table_ExternalData_15[[#This Row],[item_key]],IsITypeList,Table_ExternalData_15[[#This Row],[IType]],IsDList,Table_ExternalData_15[[#Headers],[16]])</f>
        <v>0</v>
      </c>
      <c r="U269" s="10">
        <f>SUMIFS(IsQList,IsIList,Table_ExternalData_15[[#This Row],[item_key]],IsITypeList,Table_ExternalData_15[[#This Row],[IType]],IsDList,Table_ExternalData_15[[#Headers],[17]])</f>
        <v>0</v>
      </c>
      <c r="V269" s="10">
        <f>SUMIFS(IsQList,IsIList,Table_ExternalData_15[[#This Row],[item_key]],IsITypeList,Table_ExternalData_15[[#This Row],[IType]],IsDList,Table_ExternalData_15[[#Headers],[18]])</f>
        <v>0</v>
      </c>
      <c r="W269" s="10">
        <f>SUMIFS(IsQList,IsIList,Table_ExternalData_15[[#This Row],[item_key]],IsITypeList,Table_ExternalData_15[[#This Row],[IType]],IsDList,Table_ExternalData_15[[#Headers],[19]])</f>
        <v>0</v>
      </c>
      <c r="X269" s="10">
        <f>SUMIFS(IsQList,IsIList,Table_ExternalData_15[[#This Row],[item_key]],IsITypeList,Table_ExternalData_15[[#This Row],[IType]],IsDList,Table_ExternalData_15[[#Headers],[20]])</f>
        <v>0</v>
      </c>
      <c r="Y269" s="10">
        <f>SUMIFS(IsQList,IsIList,Table_ExternalData_15[[#This Row],[item_key]],IsITypeList,Table_ExternalData_15[[#This Row],[IType]],IsDList,Table_ExternalData_15[[#Headers],[21]])</f>
        <v>0</v>
      </c>
      <c r="Z269" s="10">
        <f>SUMIFS(IsQList,IsIList,Table_ExternalData_15[[#This Row],[item_key]],IsITypeList,Table_ExternalData_15[[#This Row],[IType]],IsDList,Table_ExternalData_15[[#Headers],[22]])</f>
        <v>0</v>
      </c>
      <c r="AA269" s="10">
        <f>SUMIFS(IsQList,IsIList,Table_ExternalData_15[[#This Row],[item_key]],IsITypeList,Table_ExternalData_15[[#This Row],[IType]],IsDList,Table_ExternalData_15[[#Headers],[23]])</f>
        <v>0</v>
      </c>
      <c r="AB269" s="10">
        <f>SUMIFS(IsQList,IsIList,Table_ExternalData_15[[#This Row],[item_key]],IsITypeList,Table_ExternalData_15[[#This Row],[IType]],IsDList,Table_ExternalData_15[[#Headers],[24]])</f>
        <v>0</v>
      </c>
      <c r="AC269" s="10">
        <f>SUMIFS(IsQList,IsIList,Table_ExternalData_15[[#This Row],[item_key]],IsITypeList,Table_ExternalData_15[[#This Row],[IType]],IsDList,Table_ExternalData_15[[#Headers],[25]])</f>
        <v>0</v>
      </c>
      <c r="AD269" s="10">
        <f>SUMIFS(IsQList,IsIList,Table_ExternalData_15[[#This Row],[item_key]],IsITypeList,Table_ExternalData_15[[#This Row],[IType]],IsDList,Table_ExternalData_15[[#Headers],[26]])</f>
        <v>0</v>
      </c>
      <c r="AE269" s="10">
        <f>SUMIFS(IsQList,IsIList,Table_ExternalData_15[[#This Row],[item_key]],IsITypeList,Table_ExternalData_15[[#This Row],[IType]],IsDList,Table_ExternalData_15[[#Headers],[27]])</f>
        <v>0</v>
      </c>
      <c r="AF269" s="10">
        <f>SUMIFS(IsQList,IsIList,Table_ExternalData_15[[#This Row],[item_key]],IsITypeList,Table_ExternalData_15[[#This Row],[IType]],IsDList,Table_ExternalData_15[[#Headers],[28]])</f>
        <v>2</v>
      </c>
      <c r="AG269" s="10">
        <f>SUMIFS(IsQList,IsIList,Table_ExternalData_15[[#This Row],[item_key]],IsITypeList,Table_ExternalData_15[[#This Row],[IType]],IsDList,Table_ExternalData_15[[#Headers],[29]])</f>
        <v>152</v>
      </c>
      <c r="AH269" s="10">
        <f>SUMIFS(IsQList,IsIList,Table_ExternalData_15[[#This Row],[item_key]],IsITypeList,Table_ExternalData_15[[#This Row],[IType]],IsDList,Table_ExternalData_15[[#Headers],[30]])</f>
        <v>0</v>
      </c>
      <c r="AI269" s="10">
        <f>SUMIFS(IsQList,IsIList,Table_ExternalData_15[[#This Row],[item_key]],IsITypeList,Table_ExternalData_15[[#This Row],[IType]],IsDList,Table_ExternalData_15[[#Headers],[31]])</f>
        <v>20</v>
      </c>
      <c r="AJ269" s="10">
        <f>SUM(Table_ExternalData_15[[#This Row],[1]:[31]])</f>
        <v>362</v>
      </c>
    </row>
    <row r="270" spans="1:36">
      <c r="A270" s="1" t="s">
        <v>2148</v>
      </c>
      <c r="B270" s="1" t="s">
        <v>2562</v>
      </c>
      <c r="C270" s="1" t="s">
        <v>2563</v>
      </c>
      <c r="D270" s="11" t="s">
        <v>2046</v>
      </c>
      <c r="E270" s="10">
        <f>SUMIFS(IsQList,IsIList,Table_ExternalData_15[[#This Row],[item_key]],IsITypeList,Table_ExternalData_15[[#This Row],[IType]],IsDList,Table_ExternalData_15[[#Headers],[1]])</f>
        <v>1</v>
      </c>
      <c r="F270" s="10">
        <f>SUMIFS(IsQList,IsIList,Table_ExternalData_15[[#This Row],[item_key]],IsITypeList,Table_ExternalData_15[[#This Row],[IType]],IsDList,Table_ExternalData_15[[#Headers],[2]])</f>
        <v>0</v>
      </c>
      <c r="G270" s="10">
        <f>SUMIFS(IsQList,IsIList,Table_ExternalData_15[[#This Row],[item_key]],IsITypeList,Table_ExternalData_15[[#This Row],[IType]],IsDList,Table_ExternalData_15[[#Headers],[3]])</f>
        <v>0</v>
      </c>
      <c r="H270" s="10">
        <f>SUMIFS(IsQList,IsIList,Table_ExternalData_15[[#This Row],[item_key]],IsITypeList,Table_ExternalData_15[[#This Row],[IType]],IsDList,Table_ExternalData_15[[#Headers],[4]])</f>
        <v>70</v>
      </c>
      <c r="I270" s="10">
        <f>SUMIFS(IsQList,IsIList,Table_ExternalData_15[[#This Row],[item_key]],IsITypeList,Table_ExternalData_15[[#This Row],[IType]],IsDList,Table_ExternalData_15[[#Headers],[5]])</f>
        <v>0</v>
      </c>
      <c r="J270" s="10">
        <f>SUMIFS(IsQList,IsIList,Table_ExternalData_15[[#This Row],[item_key]],IsITypeList,Table_ExternalData_15[[#This Row],[IType]],IsDList,Table_ExternalData_15[[#Headers],[6]])</f>
        <v>23</v>
      </c>
      <c r="K270" s="10">
        <f>SUMIFS(IsQList,IsIList,Table_ExternalData_15[[#This Row],[item_key]],IsITypeList,Table_ExternalData_15[[#This Row],[IType]],IsDList,Table_ExternalData_15[[#Headers],[7]])</f>
        <v>0</v>
      </c>
      <c r="L270" s="10">
        <f>SUMIFS(IsQList,IsIList,Table_ExternalData_15[[#This Row],[item_key]],IsITypeList,Table_ExternalData_15[[#This Row],[IType]],IsDList,Table_ExternalData_15[[#Headers],[8]])</f>
        <v>0</v>
      </c>
      <c r="M270" s="10">
        <f>SUMIFS(IsQList,IsIList,Table_ExternalData_15[[#This Row],[item_key]],IsITypeList,Table_ExternalData_15[[#This Row],[IType]],IsDList,Table_ExternalData_15[[#Headers],[9]])</f>
        <v>0</v>
      </c>
      <c r="N270" s="10">
        <f>SUMIFS(IsQList,IsIList,Table_ExternalData_15[[#This Row],[item_key]],IsITypeList,Table_ExternalData_15[[#This Row],[IType]],IsDList,Table_ExternalData_15[[#Headers],[10]])</f>
        <v>0</v>
      </c>
      <c r="O270" s="10">
        <f>SUMIFS(IsQList,IsIList,Table_ExternalData_15[[#This Row],[item_key]],IsITypeList,Table_ExternalData_15[[#This Row],[IType]],IsDList,Table_ExternalData_15[[#Headers],[11]])</f>
        <v>0</v>
      </c>
      <c r="P270" s="10">
        <f>SUMIFS(IsQList,IsIList,Table_ExternalData_15[[#This Row],[item_key]],IsITypeList,Table_ExternalData_15[[#This Row],[IType]],IsDList,Table_ExternalData_15[[#Headers],[12]])</f>
        <v>0</v>
      </c>
      <c r="Q270" s="10">
        <f>SUMIFS(IsQList,IsIList,Table_ExternalData_15[[#This Row],[item_key]],IsITypeList,Table_ExternalData_15[[#This Row],[IType]],IsDList,Table_ExternalData_15[[#Headers],[13]])</f>
        <v>0</v>
      </c>
      <c r="R270" s="10">
        <f>SUMIFS(IsQList,IsIList,Table_ExternalData_15[[#This Row],[item_key]],IsITypeList,Table_ExternalData_15[[#This Row],[IType]],IsDList,Table_ExternalData_15[[#Headers],[14]])</f>
        <v>0</v>
      </c>
      <c r="S270" s="10">
        <f>SUMIFS(IsQList,IsIList,Table_ExternalData_15[[#This Row],[item_key]],IsITypeList,Table_ExternalData_15[[#This Row],[IType]],IsDList,Table_ExternalData_15[[#Headers],[15]])</f>
        <v>0</v>
      </c>
      <c r="T270" s="10">
        <f>SUMIFS(IsQList,IsIList,Table_ExternalData_15[[#This Row],[item_key]],IsITypeList,Table_ExternalData_15[[#This Row],[IType]],IsDList,Table_ExternalData_15[[#Headers],[16]])</f>
        <v>0</v>
      </c>
      <c r="U270" s="10">
        <f>SUMIFS(IsQList,IsIList,Table_ExternalData_15[[#This Row],[item_key]],IsITypeList,Table_ExternalData_15[[#This Row],[IType]],IsDList,Table_ExternalData_15[[#Headers],[17]])</f>
        <v>0</v>
      </c>
      <c r="V270" s="10">
        <f>SUMIFS(IsQList,IsIList,Table_ExternalData_15[[#This Row],[item_key]],IsITypeList,Table_ExternalData_15[[#This Row],[IType]],IsDList,Table_ExternalData_15[[#Headers],[18]])</f>
        <v>0</v>
      </c>
      <c r="W270" s="10">
        <f>SUMIFS(IsQList,IsIList,Table_ExternalData_15[[#This Row],[item_key]],IsITypeList,Table_ExternalData_15[[#This Row],[IType]],IsDList,Table_ExternalData_15[[#Headers],[19]])</f>
        <v>0</v>
      </c>
      <c r="X270" s="10">
        <f>SUMIFS(IsQList,IsIList,Table_ExternalData_15[[#This Row],[item_key]],IsITypeList,Table_ExternalData_15[[#This Row],[IType]],IsDList,Table_ExternalData_15[[#Headers],[20]])</f>
        <v>0</v>
      </c>
      <c r="Y270" s="10">
        <f>SUMIFS(IsQList,IsIList,Table_ExternalData_15[[#This Row],[item_key]],IsITypeList,Table_ExternalData_15[[#This Row],[IType]],IsDList,Table_ExternalData_15[[#Headers],[21]])</f>
        <v>0</v>
      </c>
      <c r="Z270" s="10">
        <f>SUMIFS(IsQList,IsIList,Table_ExternalData_15[[#This Row],[item_key]],IsITypeList,Table_ExternalData_15[[#This Row],[IType]],IsDList,Table_ExternalData_15[[#Headers],[22]])</f>
        <v>0</v>
      </c>
      <c r="AA270" s="10">
        <f>SUMIFS(IsQList,IsIList,Table_ExternalData_15[[#This Row],[item_key]],IsITypeList,Table_ExternalData_15[[#This Row],[IType]],IsDList,Table_ExternalData_15[[#Headers],[23]])</f>
        <v>0</v>
      </c>
      <c r="AB270" s="10">
        <f>SUMIFS(IsQList,IsIList,Table_ExternalData_15[[#This Row],[item_key]],IsITypeList,Table_ExternalData_15[[#This Row],[IType]],IsDList,Table_ExternalData_15[[#Headers],[24]])</f>
        <v>0</v>
      </c>
      <c r="AC270" s="10">
        <f>SUMIFS(IsQList,IsIList,Table_ExternalData_15[[#This Row],[item_key]],IsITypeList,Table_ExternalData_15[[#This Row],[IType]],IsDList,Table_ExternalData_15[[#Headers],[25]])</f>
        <v>0</v>
      </c>
      <c r="AD270" s="10">
        <f>SUMIFS(IsQList,IsIList,Table_ExternalData_15[[#This Row],[item_key]],IsITypeList,Table_ExternalData_15[[#This Row],[IType]],IsDList,Table_ExternalData_15[[#Headers],[26]])</f>
        <v>0</v>
      </c>
      <c r="AE270" s="10">
        <f>SUMIFS(IsQList,IsIList,Table_ExternalData_15[[#This Row],[item_key]],IsITypeList,Table_ExternalData_15[[#This Row],[IType]],IsDList,Table_ExternalData_15[[#Headers],[27]])</f>
        <v>0</v>
      </c>
      <c r="AF270" s="10">
        <f>SUMIFS(IsQList,IsIList,Table_ExternalData_15[[#This Row],[item_key]],IsITypeList,Table_ExternalData_15[[#This Row],[IType]],IsDList,Table_ExternalData_15[[#Headers],[28]])</f>
        <v>1</v>
      </c>
      <c r="AG270" s="10">
        <f>SUMIFS(IsQList,IsIList,Table_ExternalData_15[[#This Row],[item_key]],IsITypeList,Table_ExternalData_15[[#This Row],[IType]],IsDList,Table_ExternalData_15[[#Headers],[29]])</f>
        <v>76</v>
      </c>
      <c r="AH270" s="10">
        <f>SUMIFS(IsQList,IsIList,Table_ExternalData_15[[#This Row],[item_key]],IsITypeList,Table_ExternalData_15[[#This Row],[IType]],IsDList,Table_ExternalData_15[[#Headers],[30]])</f>
        <v>0</v>
      </c>
      <c r="AI270" s="10">
        <f>SUMIFS(IsQList,IsIList,Table_ExternalData_15[[#This Row],[item_key]],IsITypeList,Table_ExternalData_15[[#This Row],[IType]],IsDList,Table_ExternalData_15[[#Headers],[31]])</f>
        <v>10</v>
      </c>
      <c r="AJ270" s="10">
        <f>SUM(Table_ExternalData_15[[#This Row],[1]:[31]])</f>
        <v>181</v>
      </c>
    </row>
    <row r="271" spans="1:36">
      <c r="A271" s="1" t="s">
        <v>2149</v>
      </c>
      <c r="B271" s="1" t="s">
        <v>2564</v>
      </c>
      <c r="C271" s="1" t="s">
        <v>2563</v>
      </c>
      <c r="D271" s="11" t="s">
        <v>2046</v>
      </c>
      <c r="E271" s="10">
        <f>SUMIFS(IsQList,IsIList,Table_ExternalData_15[[#This Row],[item_key]],IsITypeList,Table_ExternalData_15[[#This Row],[IType]],IsDList,Table_ExternalData_15[[#Headers],[1]])</f>
        <v>1</v>
      </c>
      <c r="F271" s="10">
        <f>SUMIFS(IsQList,IsIList,Table_ExternalData_15[[#This Row],[item_key]],IsITypeList,Table_ExternalData_15[[#This Row],[IType]],IsDList,Table_ExternalData_15[[#Headers],[2]])</f>
        <v>0</v>
      </c>
      <c r="G271" s="10">
        <f>SUMIFS(IsQList,IsIList,Table_ExternalData_15[[#This Row],[item_key]],IsITypeList,Table_ExternalData_15[[#This Row],[IType]],IsDList,Table_ExternalData_15[[#Headers],[3]])</f>
        <v>0</v>
      </c>
      <c r="H271" s="10">
        <f>SUMIFS(IsQList,IsIList,Table_ExternalData_15[[#This Row],[item_key]],IsITypeList,Table_ExternalData_15[[#This Row],[IType]],IsDList,Table_ExternalData_15[[#Headers],[4]])</f>
        <v>70</v>
      </c>
      <c r="I271" s="10">
        <f>SUMIFS(IsQList,IsIList,Table_ExternalData_15[[#This Row],[item_key]],IsITypeList,Table_ExternalData_15[[#This Row],[IType]],IsDList,Table_ExternalData_15[[#Headers],[5]])</f>
        <v>0</v>
      </c>
      <c r="J271" s="10">
        <f>SUMIFS(IsQList,IsIList,Table_ExternalData_15[[#This Row],[item_key]],IsITypeList,Table_ExternalData_15[[#This Row],[IType]],IsDList,Table_ExternalData_15[[#Headers],[6]])</f>
        <v>23</v>
      </c>
      <c r="K271" s="10">
        <f>SUMIFS(IsQList,IsIList,Table_ExternalData_15[[#This Row],[item_key]],IsITypeList,Table_ExternalData_15[[#This Row],[IType]],IsDList,Table_ExternalData_15[[#Headers],[7]])</f>
        <v>0</v>
      </c>
      <c r="L271" s="10">
        <f>SUMIFS(IsQList,IsIList,Table_ExternalData_15[[#This Row],[item_key]],IsITypeList,Table_ExternalData_15[[#This Row],[IType]],IsDList,Table_ExternalData_15[[#Headers],[8]])</f>
        <v>0</v>
      </c>
      <c r="M271" s="10">
        <f>SUMIFS(IsQList,IsIList,Table_ExternalData_15[[#This Row],[item_key]],IsITypeList,Table_ExternalData_15[[#This Row],[IType]],IsDList,Table_ExternalData_15[[#Headers],[9]])</f>
        <v>0</v>
      </c>
      <c r="N271" s="10">
        <f>SUMIFS(IsQList,IsIList,Table_ExternalData_15[[#This Row],[item_key]],IsITypeList,Table_ExternalData_15[[#This Row],[IType]],IsDList,Table_ExternalData_15[[#Headers],[10]])</f>
        <v>0</v>
      </c>
      <c r="O271" s="10">
        <f>SUMIFS(IsQList,IsIList,Table_ExternalData_15[[#This Row],[item_key]],IsITypeList,Table_ExternalData_15[[#This Row],[IType]],IsDList,Table_ExternalData_15[[#Headers],[11]])</f>
        <v>0</v>
      </c>
      <c r="P271" s="10">
        <f>SUMIFS(IsQList,IsIList,Table_ExternalData_15[[#This Row],[item_key]],IsITypeList,Table_ExternalData_15[[#This Row],[IType]],IsDList,Table_ExternalData_15[[#Headers],[12]])</f>
        <v>0</v>
      </c>
      <c r="Q271" s="10">
        <f>SUMIFS(IsQList,IsIList,Table_ExternalData_15[[#This Row],[item_key]],IsITypeList,Table_ExternalData_15[[#This Row],[IType]],IsDList,Table_ExternalData_15[[#Headers],[13]])</f>
        <v>0</v>
      </c>
      <c r="R271" s="10">
        <f>SUMIFS(IsQList,IsIList,Table_ExternalData_15[[#This Row],[item_key]],IsITypeList,Table_ExternalData_15[[#This Row],[IType]],IsDList,Table_ExternalData_15[[#Headers],[14]])</f>
        <v>0</v>
      </c>
      <c r="S271" s="10">
        <f>SUMIFS(IsQList,IsIList,Table_ExternalData_15[[#This Row],[item_key]],IsITypeList,Table_ExternalData_15[[#This Row],[IType]],IsDList,Table_ExternalData_15[[#Headers],[15]])</f>
        <v>0</v>
      </c>
      <c r="T271" s="10">
        <f>SUMIFS(IsQList,IsIList,Table_ExternalData_15[[#This Row],[item_key]],IsITypeList,Table_ExternalData_15[[#This Row],[IType]],IsDList,Table_ExternalData_15[[#Headers],[16]])</f>
        <v>0</v>
      </c>
      <c r="U271" s="10">
        <f>SUMIFS(IsQList,IsIList,Table_ExternalData_15[[#This Row],[item_key]],IsITypeList,Table_ExternalData_15[[#This Row],[IType]],IsDList,Table_ExternalData_15[[#Headers],[17]])</f>
        <v>0</v>
      </c>
      <c r="V271" s="10">
        <f>SUMIFS(IsQList,IsIList,Table_ExternalData_15[[#This Row],[item_key]],IsITypeList,Table_ExternalData_15[[#This Row],[IType]],IsDList,Table_ExternalData_15[[#Headers],[18]])</f>
        <v>0</v>
      </c>
      <c r="W271" s="10">
        <f>SUMIFS(IsQList,IsIList,Table_ExternalData_15[[#This Row],[item_key]],IsITypeList,Table_ExternalData_15[[#This Row],[IType]],IsDList,Table_ExternalData_15[[#Headers],[19]])</f>
        <v>0</v>
      </c>
      <c r="X271" s="10">
        <f>SUMIFS(IsQList,IsIList,Table_ExternalData_15[[#This Row],[item_key]],IsITypeList,Table_ExternalData_15[[#This Row],[IType]],IsDList,Table_ExternalData_15[[#Headers],[20]])</f>
        <v>0</v>
      </c>
      <c r="Y271" s="10">
        <f>SUMIFS(IsQList,IsIList,Table_ExternalData_15[[#This Row],[item_key]],IsITypeList,Table_ExternalData_15[[#This Row],[IType]],IsDList,Table_ExternalData_15[[#Headers],[21]])</f>
        <v>0</v>
      </c>
      <c r="Z271" s="10">
        <f>SUMIFS(IsQList,IsIList,Table_ExternalData_15[[#This Row],[item_key]],IsITypeList,Table_ExternalData_15[[#This Row],[IType]],IsDList,Table_ExternalData_15[[#Headers],[22]])</f>
        <v>0</v>
      </c>
      <c r="AA271" s="10">
        <f>SUMIFS(IsQList,IsIList,Table_ExternalData_15[[#This Row],[item_key]],IsITypeList,Table_ExternalData_15[[#This Row],[IType]],IsDList,Table_ExternalData_15[[#Headers],[23]])</f>
        <v>0</v>
      </c>
      <c r="AB271" s="10">
        <f>SUMIFS(IsQList,IsIList,Table_ExternalData_15[[#This Row],[item_key]],IsITypeList,Table_ExternalData_15[[#This Row],[IType]],IsDList,Table_ExternalData_15[[#Headers],[24]])</f>
        <v>0</v>
      </c>
      <c r="AC271" s="10">
        <f>SUMIFS(IsQList,IsIList,Table_ExternalData_15[[#This Row],[item_key]],IsITypeList,Table_ExternalData_15[[#This Row],[IType]],IsDList,Table_ExternalData_15[[#Headers],[25]])</f>
        <v>0</v>
      </c>
      <c r="AD271" s="10">
        <f>SUMIFS(IsQList,IsIList,Table_ExternalData_15[[#This Row],[item_key]],IsITypeList,Table_ExternalData_15[[#This Row],[IType]],IsDList,Table_ExternalData_15[[#Headers],[26]])</f>
        <v>0</v>
      </c>
      <c r="AE271" s="10">
        <f>SUMIFS(IsQList,IsIList,Table_ExternalData_15[[#This Row],[item_key]],IsITypeList,Table_ExternalData_15[[#This Row],[IType]],IsDList,Table_ExternalData_15[[#Headers],[27]])</f>
        <v>0</v>
      </c>
      <c r="AF271" s="10">
        <f>SUMIFS(IsQList,IsIList,Table_ExternalData_15[[#This Row],[item_key]],IsITypeList,Table_ExternalData_15[[#This Row],[IType]],IsDList,Table_ExternalData_15[[#Headers],[28]])</f>
        <v>1</v>
      </c>
      <c r="AG271" s="10">
        <f>SUMIFS(IsQList,IsIList,Table_ExternalData_15[[#This Row],[item_key]],IsITypeList,Table_ExternalData_15[[#This Row],[IType]],IsDList,Table_ExternalData_15[[#Headers],[29]])</f>
        <v>76</v>
      </c>
      <c r="AH271" s="10">
        <f>SUMIFS(IsQList,IsIList,Table_ExternalData_15[[#This Row],[item_key]],IsITypeList,Table_ExternalData_15[[#This Row],[IType]],IsDList,Table_ExternalData_15[[#Headers],[30]])</f>
        <v>0</v>
      </c>
      <c r="AI271" s="10">
        <f>SUMIFS(IsQList,IsIList,Table_ExternalData_15[[#This Row],[item_key]],IsITypeList,Table_ExternalData_15[[#This Row],[IType]],IsDList,Table_ExternalData_15[[#Headers],[31]])</f>
        <v>10</v>
      </c>
      <c r="AJ271" s="10">
        <f>SUM(Table_ExternalData_15[[#This Row],[1]:[31]])</f>
        <v>181</v>
      </c>
    </row>
    <row r="272" spans="1:36">
      <c r="A272" s="1" t="s">
        <v>418</v>
      </c>
      <c r="B272" s="1" t="s">
        <v>1182</v>
      </c>
      <c r="C272" s="1" t="s">
        <v>1087</v>
      </c>
      <c r="D272" s="11" t="s">
        <v>2046</v>
      </c>
      <c r="E272" s="10">
        <f>SUMIFS(IsQList,IsIList,Table_ExternalData_15[[#This Row],[item_key]],IsITypeList,Table_ExternalData_15[[#This Row],[IType]],IsDList,Table_ExternalData_15[[#Headers],[1]])</f>
        <v>1</v>
      </c>
      <c r="F272" s="10">
        <f>SUMIFS(IsQList,IsIList,Table_ExternalData_15[[#This Row],[item_key]],IsITypeList,Table_ExternalData_15[[#This Row],[IType]],IsDList,Table_ExternalData_15[[#Headers],[2]])</f>
        <v>0</v>
      </c>
      <c r="G272" s="10">
        <f>SUMIFS(IsQList,IsIList,Table_ExternalData_15[[#This Row],[item_key]],IsITypeList,Table_ExternalData_15[[#This Row],[IType]],IsDList,Table_ExternalData_15[[#Headers],[3]])</f>
        <v>0</v>
      </c>
      <c r="H272" s="10">
        <f>SUMIFS(IsQList,IsIList,Table_ExternalData_15[[#This Row],[item_key]],IsITypeList,Table_ExternalData_15[[#This Row],[IType]],IsDList,Table_ExternalData_15[[#Headers],[4]])</f>
        <v>70</v>
      </c>
      <c r="I272" s="10">
        <f>SUMIFS(IsQList,IsIList,Table_ExternalData_15[[#This Row],[item_key]],IsITypeList,Table_ExternalData_15[[#This Row],[IType]],IsDList,Table_ExternalData_15[[#Headers],[5]])</f>
        <v>0</v>
      </c>
      <c r="J272" s="10">
        <f>SUMIFS(IsQList,IsIList,Table_ExternalData_15[[#This Row],[item_key]],IsITypeList,Table_ExternalData_15[[#This Row],[IType]],IsDList,Table_ExternalData_15[[#Headers],[6]])</f>
        <v>23</v>
      </c>
      <c r="K272" s="10">
        <f>SUMIFS(IsQList,IsIList,Table_ExternalData_15[[#This Row],[item_key]],IsITypeList,Table_ExternalData_15[[#This Row],[IType]],IsDList,Table_ExternalData_15[[#Headers],[7]])</f>
        <v>0</v>
      </c>
      <c r="L272" s="10">
        <f>SUMIFS(IsQList,IsIList,Table_ExternalData_15[[#This Row],[item_key]],IsITypeList,Table_ExternalData_15[[#This Row],[IType]],IsDList,Table_ExternalData_15[[#Headers],[8]])</f>
        <v>0</v>
      </c>
      <c r="M272" s="10">
        <f>SUMIFS(IsQList,IsIList,Table_ExternalData_15[[#This Row],[item_key]],IsITypeList,Table_ExternalData_15[[#This Row],[IType]],IsDList,Table_ExternalData_15[[#Headers],[9]])</f>
        <v>0</v>
      </c>
      <c r="N272" s="10">
        <f>SUMIFS(IsQList,IsIList,Table_ExternalData_15[[#This Row],[item_key]],IsITypeList,Table_ExternalData_15[[#This Row],[IType]],IsDList,Table_ExternalData_15[[#Headers],[10]])</f>
        <v>0</v>
      </c>
      <c r="O272" s="10">
        <f>SUMIFS(IsQList,IsIList,Table_ExternalData_15[[#This Row],[item_key]],IsITypeList,Table_ExternalData_15[[#This Row],[IType]],IsDList,Table_ExternalData_15[[#Headers],[11]])</f>
        <v>0</v>
      </c>
      <c r="P272" s="10">
        <f>SUMIFS(IsQList,IsIList,Table_ExternalData_15[[#This Row],[item_key]],IsITypeList,Table_ExternalData_15[[#This Row],[IType]],IsDList,Table_ExternalData_15[[#Headers],[12]])</f>
        <v>0</v>
      </c>
      <c r="Q272" s="10">
        <f>SUMIFS(IsQList,IsIList,Table_ExternalData_15[[#This Row],[item_key]],IsITypeList,Table_ExternalData_15[[#This Row],[IType]],IsDList,Table_ExternalData_15[[#Headers],[13]])</f>
        <v>0</v>
      </c>
      <c r="R272" s="10">
        <f>SUMIFS(IsQList,IsIList,Table_ExternalData_15[[#This Row],[item_key]],IsITypeList,Table_ExternalData_15[[#This Row],[IType]],IsDList,Table_ExternalData_15[[#Headers],[14]])</f>
        <v>0</v>
      </c>
      <c r="S272" s="10">
        <f>SUMIFS(IsQList,IsIList,Table_ExternalData_15[[#This Row],[item_key]],IsITypeList,Table_ExternalData_15[[#This Row],[IType]],IsDList,Table_ExternalData_15[[#Headers],[15]])</f>
        <v>0</v>
      </c>
      <c r="T272" s="10">
        <f>SUMIFS(IsQList,IsIList,Table_ExternalData_15[[#This Row],[item_key]],IsITypeList,Table_ExternalData_15[[#This Row],[IType]],IsDList,Table_ExternalData_15[[#Headers],[16]])</f>
        <v>0</v>
      </c>
      <c r="U272" s="10">
        <f>SUMIFS(IsQList,IsIList,Table_ExternalData_15[[#This Row],[item_key]],IsITypeList,Table_ExternalData_15[[#This Row],[IType]],IsDList,Table_ExternalData_15[[#Headers],[17]])</f>
        <v>0</v>
      </c>
      <c r="V272" s="10">
        <f>SUMIFS(IsQList,IsIList,Table_ExternalData_15[[#This Row],[item_key]],IsITypeList,Table_ExternalData_15[[#This Row],[IType]],IsDList,Table_ExternalData_15[[#Headers],[18]])</f>
        <v>0</v>
      </c>
      <c r="W272" s="10">
        <f>SUMIFS(IsQList,IsIList,Table_ExternalData_15[[#This Row],[item_key]],IsITypeList,Table_ExternalData_15[[#This Row],[IType]],IsDList,Table_ExternalData_15[[#Headers],[19]])</f>
        <v>0</v>
      </c>
      <c r="X272" s="10">
        <f>SUMIFS(IsQList,IsIList,Table_ExternalData_15[[#This Row],[item_key]],IsITypeList,Table_ExternalData_15[[#This Row],[IType]],IsDList,Table_ExternalData_15[[#Headers],[20]])</f>
        <v>0</v>
      </c>
      <c r="Y272" s="10">
        <f>SUMIFS(IsQList,IsIList,Table_ExternalData_15[[#This Row],[item_key]],IsITypeList,Table_ExternalData_15[[#This Row],[IType]],IsDList,Table_ExternalData_15[[#Headers],[21]])</f>
        <v>0</v>
      </c>
      <c r="Z272" s="10">
        <f>SUMIFS(IsQList,IsIList,Table_ExternalData_15[[#This Row],[item_key]],IsITypeList,Table_ExternalData_15[[#This Row],[IType]],IsDList,Table_ExternalData_15[[#Headers],[22]])</f>
        <v>0</v>
      </c>
      <c r="AA272" s="10">
        <f>SUMIFS(IsQList,IsIList,Table_ExternalData_15[[#This Row],[item_key]],IsITypeList,Table_ExternalData_15[[#This Row],[IType]],IsDList,Table_ExternalData_15[[#Headers],[23]])</f>
        <v>0</v>
      </c>
      <c r="AB272" s="10">
        <f>SUMIFS(IsQList,IsIList,Table_ExternalData_15[[#This Row],[item_key]],IsITypeList,Table_ExternalData_15[[#This Row],[IType]],IsDList,Table_ExternalData_15[[#Headers],[24]])</f>
        <v>0</v>
      </c>
      <c r="AC272" s="10">
        <f>SUMIFS(IsQList,IsIList,Table_ExternalData_15[[#This Row],[item_key]],IsITypeList,Table_ExternalData_15[[#This Row],[IType]],IsDList,Table_ExternalData_15[[#Headers],[25]])</f>
        <v>0</v>
      </c>
      <c r="AD272" s="10">
        <f>SUMIFS(IsQList,IsIList,Table_ExternalData_15[[#This Row],[item_key]],IsITypeList,Table_ExternalData_15[[#This Row],[IType]],IsDList,Table_ExternalData_15[[#Headers],[26]])</f>
        <v>0</v>
      </c>
      <c r="AE272" s="10">
        <f>SUMIFS(IsQList,IsIList,Table_ExternalData_15[[#This Row],[item_key]],IsITypeList,Table_ExternalData_15[[#This Row],[IType]],IsDList,Table_ExternalData_15[[#Headers],[27]])</f>
        <v>0</v>
      </c>
      <c r="AF272" s="10">
        <f>SUMIFS(IsQList,IsIList,Table_ExternalData_15[[#This Row],[item_key]],IsITypeList,Table_ExternalData_15[[#This Row],[IType]],IsDList,Table_ExternalData_15[[#Headers],[28]])</f>
        <v>1</v>
      </c>
      <c r="AG272" s="10">
        <f>SUMIFS(IsQList,IsIList,Table_ExternalData_15[[#This Row],[item_key]],IsITypeList,Table_ExternalData_15[[#This Row],[IType]],IsDList,Table_ExternalData_15[[#Headers],[29]])</f>
        <v>76</v>
      </c>
      <c r="AH272" s="10">
        <f>SUMIFS(IsQList,IsIList,Table_ExternalData_15[[#This Row],[item_key]],IsITypeList,Table_ExternalData_15[[#This Row],[IType]],IsDList,Table_ExternalData_15[[#Headers],[30]])</f>
        <v>0</v>
      </c>
      <c r="AI272" s="10">
        <f>SUMIFS(IsQList,IsIList,Table_ExternalData_15[[#This Row],[item_key]],IsITypeList,Table_ExternalData_15[[#This Row],[IType]],IsDList,Table_ExternalData_15[[#Headers],[31]])</f>
        <v>10</v>
      </c>
      <c r="AJ272" s="10">
        <f>SUM(Table_ExternalData_15[[#This Row],[1]:[31]])</f>
        <v>181</v>
      </c>
    </row>
    <row r="273" spans="1:36">
      <c r="A273" s="1" t="s">
        <v>2150</v>
      </c>
      <c r="B273" s="1" t="s">
        <v>2565</v>
      </c>
      <c r="C273" s="1" t="s">
        <v>1087</v>
      </c>
      <c r="D273" s="11" t="s">
        <v>2046</v>
      </c>
      <c r="E273" s="10">
        <f>SUMIFS(IsQList,IsIList,Table_ExternalData_15[[#This Row],[item_key]],IsITypeList,Table_ExternalData_15[[#This Row],[IType]],IsDList,Table_ExternalData_15[[#Headers],[1]])</f>
        <v>1</v>
      </c>
      <c r="F273" s="10">
        <f>SUMIFS(IsQList,IsIList,Table_ExternalData_15[[#This Row],[item_key]],IsITypeList,Table_ExternalData_15[[#This Row],[IType]],IsDList,Table_ExternalData_15[[#Headers],[2]])</f>
        <v>0</v>
      </c>
      <c r="G273" s="10">
        <f>SUMIFS(IsQList,IsIList,Table_ExternalData_15[[#This Row],[item_key]],IsITypeList,Table_ExternalData_15[[#This Row],[IType]],IsDList,Table_ExternalData_15[[#Headers],[3]])</f>
        <v>0</v>
      </c>
      <c r="H273" s="10">
        <f>SUMIFS(IsQList,IsIList,Table_ExternalData_15[[#This Row],[item_key]],IsITypeList,Table_ExternalData_15[[#This Row],[IType]],IsDList,Table_ExternalData_15[[#Headers],[4]])</f>
        <v>70</v>
      </c>
      <c r="I273" s="10">
        <f>SUMIFS(IsQList,IsIList,Table_ExternalData_15[[#This Row],[item_key]],IsITypeList,Table_ExternalData_15[[#This Row],[IType]],IsDList,Table_ExternalData_15[[#Headers],[5]])</f>
        <v>0</v>
      </c>
      <c r="J273" s="10">
        <f>SUMIFS(IsQList,IsIList,Table_ExternalData_15[[#This Row],[item_key]],IsITypeList,Table_ExternalData_15[[#This Row],[IType]],IsDList,Table_ExternalData_15[[#Headers],[6]])</f>
        <v>23</v>
      </c>
      <c r="K273" s="10">
        <f>SUMIFS(IsQList,IsIList,Table_ExternalData_15[[#This Row],[item_key]],IsITypeList,Table_ExternalData_15[[#This Row],[IType]],IsDList,Table_ExternalData_15[[#Headers],[7]])</f>
        <v>0</v>
      </c>
      <c r="L273" s="10">
        <f>SUMIFS(IsQList,IsIList,Table_ExternalData_15[[#This Row],[item_key]],IsITypeList,Table_ExternalData_15[[#This Row],[IType]],IsDList,Table_ExternalData_15[[#Headers],[8]])</f>
        <v>0</v>
      </c>
      <c r="M273" s="10">
        <f>SUMIFS(IsQList,IsIList,Table_ExternalData_15[[#This Row],[item_key]],IsITypeList,Table_ExternalData_15[[#This Row],[IType]],IsDList,Table_ExternalData_15[[#Headers],[9]])</f>
        <v>0</v>
      </c>
      <c r="N273" s="10">
        <f>SUMIFS(IsQList,IsIList,Table_ExternalData_15[[#This Row],[item_key]],IsITypeList,Table_ExternalData_15[[#This Row],[IType]],IsDList,Table_ExternalData_15[[#Headers],[10]])</f>
        <v>0</v>
      </c>
      <c r="O273" s="10">
        <f>SUMIFS(IsQList,IsIList,Table_ExternalData_15[[#This Row],[item_key]],IsITypeList,Table_ExternalData_15[[#This Row],[IType]],IsDList,Table_ExternalData_15[[#Headers],[11]])</f>
        <v>0</v>
      </c>
      <c r="P273" s="10">
        <f>SUMIFS(IsQList,IsIList,Table_ExternalData_15[[#This Row],[item_key]],IsITypeList,Table_ExternalData_15[[#This Row],[IType]],IsDList,Table_ExternalData_15[[#Headers],[12]])</f>
        <v>0</v>
      </c>
      <c r="Q273" s="10">
        <f>SUMIFS(IsQList,IsIList,Table_ExternalData_15[[#This Row],[item_key]],IsITypeList,Table_ExternalData_15[[#This Row],[IType]],IsDList,Table_ExternalData_15[[#Headers],[13]])</f>
        <v>0</v>
      </c>
      <c r="R273" s="10">
        <f>SUMIFS(IsQList,IsIList,Table_ExternalData_15[[#This Row],[item_key]],IsITypeList,Table_ExternalData_15[[#This Row],[IType]],IsDList,Table_ExternalData_15[[#Headers],[14]])</f>
        <v>0</v>
      </c>
      <c r="S273" s="10">
        <f>SUMIFS(IsQList,IsIList,Table_ExternalData_15[[#This Row],[item_key]],IsITypeList,Table_ExternalData_15[[#This Row],[IType]],IsDList,Table_ExternalData_15[[#Headers],[15]])</f>
        <v>0</v>
      </c>
      <c r="T273" s="10">
        <f>SUMIFS(IsQList,IsIList,Table_ExternalData_15[[#This Row],[item_key]],IsITypeList,Table_ExternalData_15[[#This Row],[IType]],IsDList,Table_ExternalData_15[[#Headers],[16]])</f>
        <v>0</v>
      </c>
      <c r="U273" s="10">
        <f>SUMIFS(IsQList,IsIList,Table_ExternalData_15[[#This Row],[item_key]],IsITypeList,Table_ExternalData_15[[#This Row],[IType]],IsDList,Table_ExternalData_15[[#Headers],[17]])</f>
        <v>0</v>
      </c>
      <c r="V273" s="10">
        <f>SUMIFS(IsQList,IsIList,Table_ExternalData_15[[#This Row],[item_key]],IsITypeList,Table_ExternalData_15[[#This Row],[IType]],IsDList,Table_ExternalData_15[[#Headers],[18]])</f>
        <v>0</v>
      </c>
      <c r="W273" s="10">
        <f>SUMIFS(IsQList,IsIList,Table_ExternalData_15[[#This Row],[item_key]],IsITypeList,Table_ExternalData_15[[#This Row],[IType]],IsDList,Table_ExternalData_15[[#Headers],[19]])</f>
        <v>0</v>
      </c>
      <c r="X273" s="10">
        <f>SUMIFS(IsQList,IsIList,Table_ExternalData_15[[#This Row],[item_key]],IsITypeList,Table_ExternalData_15[[#This Row],[IType]],IsDList,Table_ExternalData_15[[#Headers],[20]])</f>
        <v>0</v>
      </c>
      <c r="Y273" s="10">
        <f>SUMIFS(IsQList,IsIList,Table_ExternalData_15[[#This Row],[item_key]],IsITypeList,Table_ExternalData_15[[#This Row],[IType]],IsDList,Table_ExternalData_15[[#Headers],[21]])</f>
        <v>0</v>
      </c>
      <c r="Z273" s="10">
        <f>SUMIFS(IsQList,IsIList,Table_ExternalData_15[[#This Row],[item_key]],IsITypeList,Table_ExternalData_15[[#This Row],[IType]],IsDList,Table_ExternalData_15[[#Headers],[22]])</f>
        <v>0</v>
      </c>
      <c r="AA273" s="10">
        <f>SUMIFS(IsQList,IsIList,Table_ExternalData_15[[#This Row],[item_key]],IsITypeList,Table_ExternalData_15[[#This Row],[IType]],IsDList,Table_ExternalData_15[[#Headers],[23]])</f>
        <v>0</v>
      </c>
      <c r="AB273" s="10">
        <f>SUMIFS(IsQList,IsIList,Table_ExternalData_15[[#This Row],[item_key]],IsITypeList,Table_ExternalData_15[[#This Row],[IType]],IsDList,Table_ExternalData_15[[#Headers],[24]])</f>
        <v>0</v>
      </c>
      <c r="AC273" s="10">
        <f>SUMIFS(IsQList,IsIList,Table_ExternalData_15[[#This Row],[item_key]],IsITypeList,Table_ExternalData_15[[#This Row],[IType]],IsDList,Table_ExternalData_15[[#Headers],[25]])</f>
        <v>0</v>
      </c>
      <c r="AD273" s="10">
        <f>SUMIFS(IsQList,IsIList,Table_ExternalData_15[[#This Row],[item_key]],IsITypeList,Table_ExternalData_15[[#This Row],[IType]],IsDList,Table_ExternalData_15[[#Headers],[26]])</f>
        <v>0</v>
      </c>
      <c r="AE273" s="10">
        <f>SUMIFS(IsQList,IsIList,Table_ExternalData_15[[#This Row],[item_key]],IsITypeList,Table_ExternalData_15[[#This Row],[IType]],IsDList,Table_ExternalData_15[[#Headers],[27]])</f>
        <v>0</v>
      </c>
      <c r="AF273" s="10">
        <f>SUMIFS(IsQList,IsIList,Table_ExternalData_15[[#This Row],[item_key]],IsITypeList,Table_ExternalData_15[[#This Row],[IType]],IsDList,Table_ExternalData_15[[#Headers],[28]])</f>
        <v>1</v>
      </c>
      <c r="AG273" s="10">
        <f>SUMIFS(IsQList,IsIList,Table_ExternalData_15[[#This Row],[item_key]],IsITypeList,Table_ExternalData_15[[#This Row],[IType]],IsDList,Table_ExternalData_15[[#Headers],[29]])</f>
        <v>76</v>
      </c>
      <c r="AH273" s="10">
        <f>SUMIFS(IsQList,IsIList,Table_ExternalData_15[[#This Row],[item_key]],IsITypeList,Table_ExternalData_15[[#This Row],[IType]],IsDList,Table_ExternalData_15[[#Headers],[30]])</f>
        <v>0</v>
      </c>
      <c r="AI273" s="10">
        <f>SUMIFS(IsQList,IsIList,Table_ExternalData_15[[#This Row],[item_key]],IsITypeList,Table_ExternalData_15[[#This Row],[IType]],IsDList,Table_ExternalData_15[[#Headers],[31]])</f>
        <v>10</v>
      </c>
      <c r="AJ273" s="10">
        <f>SUM(Table_ExternalData_15[[#This Row],[1]:[31]])</f>
        <v>181</v>
      </c>
    </row>
    <row r="274" spans="1:36">
      <c r="A274" s="1" t="s">
        <v>419</v>
      </c>
      <c r="B274" s="1" t="s">
        <v>1183</v>
      </c>
      <c r="C274" s="1" t="s">
        <v>1087</v>
      </c>
      <c r="D274" s="11" t="s">
        <v>2004</v>
      </c>
      <c r="E274" s="10">
        <f>SUMIFS(IsQList,IsIList,Table_ExternalData_15[[#This Row],[item_key]],IsITypeList,Table_ExternalData_15[[#This Row],[IType]],IsDList,Table_ExternalData_15[[#Headers],[1]])</f>
        <v>0</v>
      </c>
      <c r="F274" s="10">
        <f>SUMIFS(IsQList,IsIList,Table_ExternalData_15[[#This Row],[item_key]],IsITypeList,Table_ExternalData_15[[#This Row],[IType]],IsDList,Table_ExternalData_15[[#Headers],[2]])</f>
        <v>0</v>
      </c>
      <c r="G274" s="10">
        <f>SUMIFS(IsQList,IsIList,Table_ExternalData_15[[#This Row],[item_key]],IsITypeList,Table_ExternalData_15[[#This Row],[IType]],IsDList,Table_ExternalData_15[[#Headers],[3]])</f>
        <v>0</v>
      </c>
      <c r="H274" s="10">
        <f>SUMIFS(IsQList,IsIList,Table_ExternalData_15[[#This Row],[item_key]],IsITypeList,Table_ExternalData_15[[#This Row],[IType]],IsDList,Table_ExternalData_15[[#Headers],[4]])</f>
        <v>0</v>
      </c>
      <c r="I274" s="10">
        <f>SUMIFS(IsQList,IsIList,Table_ExternalData_15[[#This Row],[item_key]],IsITypeList,Table_ExternalData_15[[#This Row],[IType]],IsDList,Table_ExternalData_15[[#Headers],[5]])</f>
        <v>0</v>
      </c>
      <c r="J274" s="10">
        <f>SUMIFS(IsQList,IsIList,Table_ExternalData_15[[#This Row],[item_key]],IsITypeList,Table_ExternalData_15[[#This Row],[IType]],IsDList,Table_ExternalData_15[[#Headers],[6]])</f>
        <v>0</v>
      </c>
      <c r="K274" s="10">
        <f>SUMIFS(IsQList,IsIList,Table_ExternalData_15[[#This Row],[item_key]],IsITypeList,Table_ExternalData_15[[#This Row],[IType]],IsDList,Table_ExternalData_15[[#Headers],[7]])</f>
        <v>0</v>
      </c>
      <c r="L274" s="10">
        <f>SUMIFS(IsQList,IsIList,Table_ExternalData_15[[#This Row],[item_key]],IsITypeList,Table_ExternalData_15[[#This Row],[IType]],IsDList,Table_ExternalData_15[[#Headers],[8]])</f>
        <v>0</v>
      </c>
      <c r="M274" s="10">
        <f>SUMIFS(IsQList,IsIList,Table_ExternalData_15[[#This Row],[item_key]],IsITypeList,Table_ExternalData_15[[#This Row],[IType]],IsDList,Table_ExternalData_15[[#Headers],[9]])</f>
        <v>0</v>
      </c>
      <c r="N274" s="10">
        <f>SUMIFS(IsQList,IsIList,Table_ExternalData_15[[#This Row],[item_key]],IsITypeList,Table_ExternalData_15[[#This Row],[IType]],IsDList,Table_ExternalData_15[[#Headers],[10]])</f>
        <v>0</v>
      </c>
      <c r="O274" s="10">
        <f>SUMIFS(IsQList,IsIList,Table_ExternalData_15[[#This Row],[item_key]],IsITypeList,Table_ExternalData_15[[#This Row],[IType]],IsDList,Table_ExternalData_15[[#Headers],[11]])</f>
        <v>0</v>
      </c>
      <c r="P274" s="10">
        <f>SUMIFS(IsQList,IsIList,Table_ExternalData_15[[#This Row],[item_key]],IsITypeList,Table_ExternalData_15[[#This Row],[IType]],IsDList,Table_ExternalData_15[[#Headers],[12]])</f>
        <v>0</v>
      </c>
      <c r="Q274" s="10">
        <f>SUMIFS(IsQList,IsIList,Table_ExternalData_15[[#This Row],[item_key]],IsITypeList,Table_ExternalData_15[[#This Row],[IType]],IsDList,Table_ExternalData_15[[#Headers],[13]])</f>
        <v>0</v>
      </c>
      <c r="R274" s="10">
        <f>SUMIFS(IsQList,IsIList,Table_ExternalData_15[[#This Row],[item_key]],IsITypeList,Table_ExternalData_15[[#This Row],[IType]],IsDList,Table_ExternalData_15[[#Headers],[14]])</f>
        <v>0</v>
      </c>
      <c r="S274" s="10">
        <f>SUMIFS(IsQList,IsIList,Table_ExternalData_15[[#This Row],[item_key]],IsITypeList,Table_ExternalData_15[[#This Row],[IType]],IsDList,Table_ExternalData_15[[#Headers],[15]])</f>
        <v>0</v>
      </c>
      <c r="T274" s="10">
        <f>SUMIFS(IsQList,IsIList,Table_ExternalData_15[[#This Row],[item_key]],IsITypeList,Table_ExternalData_15[[#This Row],[IType]],IsDList,Table_ExternalData_15[[#Headers],[16]])</f>
        <v>0</v>
      </c>
      <c r="U274" s="10">
        <f>SUMIFS(IsQList,IsIList,Table_ExternalData_15[[#This Row],[item_key]],IsITypeList,Table_ExternalData_15[[#This Row],[IType]],IsDList,Table_ExternalData_15[[#Headers],[17]])</f>
        <v>0</v>
      </c>
      <c r="V274" s="10">
        <f>SUMIFS(IsQList,IsIList,Table_ExternalData_15[[#This Row],[item_key]],IsITypeList,Table_ExternalData_15[[#This Row],[IType]],IsDList,Table_ExternalData_15[[#Headers],[18]])</f>
        <v>0</v>
      </c>
      <c r="W274" s="10">
        <f>SUMIFS(IsQList,IsIList,Table_ExternalData_15[[#This Row],[item_key]],IsITypeList,Table_ExternalData_15[[#This Row],[IType]],IsDList,Table_ExternalData_15[[#Headers],[19]])</f>
        <v>0</v>
      </c>
      <c r="X274" s="10">
        <f>SUMIFS(IsQList,IsIList,Table_ExternalData_15[[#This Row],[item_key]],IsITypeList,Table_ExternalData_15[[#This Row],[IType]],IsDList,Table_ExternalData_15[[#Headers],[20]])</f>
        <v>0</v>
      </c>
      <c r="Y274" s="10">
        <f>SUMIFS(IsQList,IsIList,Table_ExternalData_15[[#This Row],[item_key]],IsITypeList,Table_ExternalData_15[[#This Row],[IType]],IsDList,Table_ExternalData_15[[#Headers],[21]])</f>
        <v>0</v>
      </c>
      <c r="Z274" s="10">
        <f>SUMIFS(IsQList,IsIList,Table_ExternalData_15[[#This Row],[item_key]],IsITypeList,Table_ExternalData_15[[#This Row],[IType]],IsDList,Table_ExternalData_15[[#Headers],[22]])</f>
        <v>0</v>
      </c>
      <c r="AA274" s="10">
        <f>SUMIFS(IsQList,IsIList,Table_ExternalData_15[[#This Row],[item_key]],IsITypeList,Table_ExternalData_15[[#This Row],[IType]],IsDList,Table_ExternalData_15[[#Headers],[23]])</f>
        <v>0</v>
      </c>
      <c r="AB274" s="10">
        <f>SUMIFS(IsQList,IsIList,Table_ExternalData_15[[#This Row],[item_key]],IsITypeList,Table_ExternalData_15[[#This Row],[IType]],IsDList,Table_ExternalData_15[[#Headers],[24]])</f>
        <v>0</v>
      </c>
      <c r="AC274" s="10">
        <f>SUMIFS(IsQList,IsIList,Table_ExternalData_15[[#This Row],[item_key]],IsITypeList,Table_ExternalData_15[[#This Row],[IType]],IsDList,Table_ExternalData_15[[#Headers],[25]])</f>
        <v>0</v>
      </c>
      <c r="AD274" s="10">
        <f>SUMIFS(IsQList,IsIList,Table_ExternalData_15[[#This Row],[item_key]],IsITypeList,Table_ExternalData_15[[#This Row],[IType]],IsDList,Table_ExternalData_15[[#Headers],[26]])</f>
        <v>0</v>
      </c>
      <c r="AE274" s="10">
        <f>SUMIFS(IsQList,IsIList,Table_ExternalData_15[[#This Row],[item_key]],IsITypeList,Table_ExternalData_15[[#This Row],[IType]],IsDList,Table_ExternalData_15[[#Headers],[27]])</f>
        <v>0</v>
      </c>
      <c r="AF274" s="10">
        <f>SUMIFS(IsQList,IsIList,Table_ExternalData_15[[#This Row],[item_key]],IsITypeList,Table_ExternalData_15[[#This Row],[IType]],IsDList,Table_ExternalData_15[[#Headers],[28]])</f>
        <v>0</v>
      </c>
      <c r="AG274" s="10">
        <f>SUMIFS(IsQList,IsIList,Table_ExternalData_15[[#This Row],[item_key]],IsITypeList,Table_ExternalData_15[[#This Row],[IType]],IsDList,Table_ExternalData_15[[#Headers],[29]])</f>
        <v>0</v>
      </c>
      <c r="AH274" s="10">
        <f>SUMIFS(IsQList,IsIList,Table_ExternalData_15[[#This Row],[item_key]],IsITypeList,Table_ExternalData_15[[#This Row],[IType]],IsDList,Table_ExternalData_15[[#Headers],[30]])</f>
        <v>0</v>
      </c>
      <c r="AI274" s="10">
        <f>SUMIFS(IsQList,IsIList,Table_ExternalData_15[[#This Row],[item_key]],IsITypeList,Table_ExternalData_15[[#This Row],[IType]],IsDList,Table_ExternalData_15[[#Headers],[31]])</f>
        <v>0</v>
      </c>
      <c r="AJ274" s="10">
        <f>SUM(Table_ExternalData_15[[#This Row],[1]:[31]])</f>
        <v>0</v>
      </c>
    </row>
    <row r="275" spans="1:36">
      <c r="A275" s="1" t="s">
        <v>419</v>
      </c>
      <c r="B275" s="1" t="s">
        <v>1183</v>
      </c>
      <c r="C275" s="1" t="s">
        <v>1087</v>
      </c>
      <c r="D275" s="11" t="s">
        <v>2046</v>
      </c>
      <c r="E275" s="10">
        <f>SUMIFS(IsQList,IsIList,Table_ExternalData_15[[#This Row],[item_key]],IsITypeList,Table_ExternalData_15[[#This Row],[IType]],IsDList,Table_ExternalData_15[[#Headers],[1]])</f>
        <v>1</v>
      </c>
      <c r="F275" s="10">
        <f>SUMIFS(IsQList,IsIList,Table_ExternalData_15[[#This Row],[item_key]],IsITypeList,Table_ExternalData_15[[#This Row],[IType]],IsDList,Table_ExternalData_15[[#Headers],[2]])</f>
        <v>0</v>
      </c>
      <c r="G275" s="10">
        <f>SUMIFS(IsQList,IsIList,Table_ExternalData_15[[#This Row],[item_key]],IsITypeList,Table_ExternalData_15[[#This Row],[IType]],IsDList,Table_ExternalData_15[[#Headers],[3]])</f>
        <v>0</v>
      </c>
      <c r="H275" s="10">
        <f>SUMIFS(IsQList,IsIList,Table_ExternalData_15[[#This Row],[item_key]],IsITypeList,Table_ExternalData_15[[#This Row],[IType]],IsDList,Table_ExternalData_15[[#Headers],[4]])</f>
        <v>70</v>
      </c>
      <c r="I275" s="10">
        <f>SUMIFS(IsQList,IsIList,Table_ExternalData_15[[#This Row],[item_key]],IsITypeList,Table_ExternalData_15[[#This Row],[IType]],IsDList,Table_ExternalData_15[[#Headers],[5]])</f>
        <v>0</v>
      </c>
      <c r="J275" s="10">
        <f>SUMIFS(IsQList,IsIList,Table_ExternalData_15[[#This Row],[item_key]],IsITypeList,Table_ExternalData_15[[#This Row],[IType]],IsDList,Table_ExternalData_15[[#Headers],[6]])</f>
        <v>23</v>
      </c>
      <c r="K275" s="10">
        <f>SUMIFS(IsQList,IsIList,Table_ExternalData_15[[#This Row],[item_key]],IsITypeList,Table_ExternalData_15[[#This Row],[IType]],IsDList,Table_ExternalData_15[[#Headers],[7]])</f>
        <v>0</v>
      </c>
      <c r="L275" s="10">
        <f>SUMIFS(IsQList,IsIList,Table_ExternalData_15[[#This Row],[item_key]],IsITypeList,Table_ExternalData_15[[#This Row],[IType]],IsDList,Table_ExternalData_15[[#Headers],[8]])</f>
        <v>0</v>
      </c>
      <c r="M275" s="10">
        <f>SUMIFS(IsQList,IsIList,Table_ExternalData_15[[#This Row],[item_key]],IsITypeList,Table_ExternalData_15[[#This Row],[IType]],IsDList,Table_ExternalData_15[[#Headers],[9]])</f>
        <v>0</v>
      </c>
      <c r="N275" s="10">
        <f>SUMIFS(IsQList,IsIList,Table_ExternalData_15[[#This Row],[item_key]],IsITypeList,Table_ExternalData_15[[#This Row],[IType]],IsDList,Table_ExternalData_15[[#Headers],[10]])</f>
        <v>0</v>
      </c>
      <c r="O275" s="10">
        <f>SUMIFS(IsQList,IsIList,Table_ExternalData_15[[#This Row],[item_key]],IsITypeList,Table_ExternalData_15[[#This Row],[IType]],IsDList,Table_ExternalData_15[[#Headers],[11]])</f>
        <v>0</v>
      </c>
      <c r="P275" s="10">
        <f>SUMIFS(IsQList,IsIList,Table_ExternalData_15[[#This Row],[item_key]],IsITypeList,Table_ExternalData_15[[#This Row],[IType]],IsDList,Table_ExternalData_15[[#Headers],[12]])</f>
        <v>0</v>
      </c>
      <c r="Q275" s="10">
        <f>SUMIFS(IsQList,IsIList,Table_ExternalData_15[[#This Row],[item_key]],IsITypeList,Table_ExternalData_15[[#This Row],[IType]],IsDList,Table_ExternalData_15[[#Headers],[13]])</f>
        <v>0</v>
      </c>
      <c r="R275" s="10">
        <f>SUMIFS(IsQList,IsIList,Table_ExternalData_15[[#This Row],[item_key]],IsITypeList,Table_ExternalData_15[[#This Row],[IType]],IsDList,Table_ExternalData_15[[#Headers],[14]])</f>
        <v>0</v>
      </c>
      <c r="S275" s="10">
        <f>SUMIFS(IsQList,IsIList,Table_ExternalData_15[[#This Row],[item_key]],IsITypeList,Table_ExternalData_15[[#This Row],[IType]],IsDList,Table_ExternalData_15[[#Headers],[15]])</f>
        <v>0</v>
      </c>
      <c r="T275" s="10">
        <f>SUMIFS(IsQList,IsIList,Table_ExternalData_15[[#This Row],[item_key]],IsITypeList,Table_ExternalData_15[[#This Row],[IType]],IsDList,Table_ExternalData_15[[#Headers],[16]])</f>
        <v>0</v>
      </c>
      <c r="U275" s="10">
        <f>SUMIFS(IsQList,IsIList,Table_ExternalData_15[[#This Row],[item_key]],IsITypeList,Table_ExternalData_15[[#This Row],[IType]],IsDList,Table_ExternalData_15[[#Headers],[17]])</f>
        <v>0</v>
      </c>
      <c r="V275" s="10">
        <f>SUMIFS(IsQList,IsIList,Table_ExternalData_15[[#This Row],[item_key]],IsITypeList,Table_ExternalData_15[[#This Row],[IType]],IsDList,Table_ExternalData_15[[#Headers],[18]])</f>
        <v>0</v>
      </c>
      <c r="W275" s="10">
        <f>SUMIFS(IsQList,IsIList,Table_ExternalData_15[[#This Row],[item_key]],IsITypeList,Table_ExternalData_15[[#This Row],[IType]],IsDList,Table_ExternalData_15[[#Headers],[19]])</f>
        <v>0</v>
      </c>
      <c r="X275" s="10">
        <f>SUMIFS(IsQList,IsIList,Table_ExternalData_15[[#This Row],[item_key]],IsITypeList,Table_ExternalData_15[[#This Row],[IType]],IsDList,Table_ExternalData_15[[#Headers],[20]])</f>
        <v>0</v>
      </c>
      <c r="Y275" s="10">
        <f>SUMIFS(IsQList,IsIList,Table_ExternalData_15[[#This Row],[item_key]],IsITypeList,Table_ExternalData_15[[#This Row],[IType]],IsDList,Table_ExternalData_15[[#Headers],[21]])</f>
        <v>0</v>
      </c>
      <c r="Z275" s="10">
        <f>SUMIFS(IsQList,IsIList,Table_ExternalData_15[[#This Row],[item_key]],IsITypeList,Table_ExternalData_15[[#This Row],[IType]],IsDList,Table_ExternalData_15[[#Headers],[22]])</f>
        <v>0</v>
      </c>
      <c r="AA275" s="10">
        <f>SUMIFS(IsQList,IsIList,Table_ExternalData_15[[#This Row],[item_key]],IsITypeList,Table_ExternalData_15[[#This Row],[IType]],IsDList,Table_ExternalData_15[[#Headers],[23]])</f>
        <v>0</v>
      </c>
      <c r="AB275" s="10">
        <f>SUMIFS(IsQList,IsIList,Table_ExternalData_15[[#This Row],[item_key]],IsITypeList,Table_ExternalData_15[[#This Row],[IType]],IsDList,Table_ExternalData_15[[#Headers],[24]])</f>
        <v>0</v>
      </c>
      <c r="AC275" s="10">
        <f>SUMIFS(IsQList,IsIList,Table_ExternalData_15[[#This Row],[item_key]],IsITypeList,Table_ExternalData_15[[#This Row],[IType]],IsDList,Table_ExternalData_15[[#Headers],[25]])</f>
        <v>0</v>
      </c>
      <c r="AD275" s="10">
        <f>SUMIFS(IsQList,IsIList,Table_ExternalData_15[[#This Row],[item_key]],IsITypeList,Table_ExternalData_15[[#This Row],[IType]],IsDList,Table_ExternalData_15[[#Headers],[26]])</f>
        <v>0</v>
      </c>
      <c r="AE275" s="10">
        <f>SUMIFS(IsQList,IsIList,Table_ExternalData_15[[#This Row],[item_key]],IsITypeList,Table_ExternalData_15[[#This Row],[IType]],IsDList,Table_ExternalData_15[[#Headers],[27]])</f>
        <v>0</v>
      </c>
      <c r="AF275" s="10">
        <f>SUMIFS(IsQList,IsIList,Table_ExternalData_15[[#This Row],[item_key]],IsITypeList,Table_ExternalData_15[[#This Row],[IType]],IsDList,Table_ExternalData_15[[#Headers],[28]])</f>
        <v>1</v>
      </c>
      <c r="AG275" s="10">
        <f>SUMIFS(IsQList,IsIList,Table_ExternalData_15[[#This Row],[item_key]],IsITypeList,Table_ExternalData_15[[#This Row],[IType]],IsDList,Table_ExternalData_15[[#Headers],[29]])</f>
        <v>76</v>
      </c>
      <c r="AH275" s="10">
        <f>SUMIFS(IsQList,IsIList,Table_ExternalData_15[[#This Row],[item_key]],IsITypeList,Table_ExternalData_15[[#This Row],[IType]],IsDList,Table_ExternalData_15[[#Headers],[30]])</f>
        <v>0</v>
      </c>
      <c r="AI275" s="10">
        <f>SUMIFS(IsQList,IsIList,Table_ExternalData_15[[#This Row],[item_key]],IsITypeList,Table_ExternalData_15[[#This Row],[IType]],IsDList,Table_ExternalData_15[[#Headers],[31]])</f>
        <v>10</v>
      </c>
      <c r="AJ275" s="10">
        <f>SUM(Table_ExternalData_15[[#This Row],[1]:[31]])</f>
        <v>181</v>
      </c>
    </row>
    <row r="276" spans="1:36">
      <c r="A276" s="1" t="s">
        <v>2151</v>
      </c>
      <c r="B276" s="1" t="s">
        <v>2566</v>
      </c>
      <c r="C276" s="1" t="s">
        <v>1179</v>
      </c>
      <c r="D276" s="11" t="s">
        <v>2046</v>
      </c>
      <c r="E276" s="10">
        <f>SUMIFS(IsQList,IsIList,Table_ExternalData_15[[#This Row],[item_key]],IsITypeList,Table_ExternalData_15[[#This Row],[IType]],IsDList,Table_ExternalData_15[[#Headers],[1]])</f>
        <v>1</v>
      </c>
      <c r="F276" s="10">
        <f>SUMIFS(IsQList,IsIList,Table_ExternalData_15[[#This Row],[item_key]],IsITypeList,Table_ExternalData_15[[#This Row],[IType]],IsDList,Table_ExternalData_15[[#Headers],[2]])</f>
        <v>0</v>
      </c>
      <c r="G276" s="10">
        <f>SUMIFS(IsQList,IsIList,Table_ExternalData_15[[#This Row],[item_key]],IsITypeList,Table_ExternalData_15[[#This Row],[IType]],IsDList,Table_ExternalData_15[[#Headers],[3]])</f>
        <v>0</v>
      </c>
      <c r="H276" s="10">
        <f>SUMIFS(IsQList,IsIList,Table_ExternalData_15[[#This Row],[item_key]],IsITypeList,Table_ExternalData_15[[#This Row],[IType]],IsDList,Table_ExternalData_15[[#Headers],[4]])</f>
        <v>70</v>
      </c>
      <c r="I276" s="10">
        <f>SUMIFS(IsQList,IsIList,Table_ExternalData_15[[#This Row],[item_key]],IsITypeList,Table_ExternalData_15[[#This Row],[IType]],IsDList,Table_ExternalData_15[[#Headers],[5]])</f>
        <v>0</v>
      </c>
      <c r="J276" s="10">
        <f>SUMIFS(IsQList,IsIList,Table_ExternalData_15[[#This Row],[item_key]],IsITypeList,Table_ExternalData_15[[#This Row],[IType]],IsDList,Table_ExternalData_15[[#Headers],[6]])</f>
        <v>23</v>
      </c>
      <c r="K276" s="10">
        <f>SUMIFS(IsQList,IsIList,Table_ExternalData_15[[#This Row],[item_key]],IsITypeList,Table_ExternalData_15[[#This Row],[IType]],IsDList,Table_ExternalData_15[[#Headers],[7]])</f>
        <v>0</v>
      </c>
      <c r="L276" s="10">
        <f>SUMIFS(IsQList,IsIList,Table_ExternalData_15[[#This Row],[item_key]],IsITypeList,Table_ExternalData_15[[#This Row],[IType]],IsDList,Table_ExternalData_15[[#Headers],[8]])</f>
        <v>0</v>
      </c>
      <c r="M276" s="10">
        <f>SUMIFS(IsQList,IsIList,Table_ExternalData_15[[#This Row],[item_key]],IsITypeList,Table_ExternalData_15[[#This Row],[IType]],IsDList,Table_ExternalData_15[[#Headers],[9]])</f>
        <v>0</v>
      </c>
      <c r="N276" s="10">
        <f>SUMIFS(IsQList,IsIList,Table_ExternalData_15[[#This Row],[item_key]],IsITypeList,Table_ExternalData_15[[#This Row],[IType]],IsDList,Table_ExternalData_15[[#Headers],[10]])</f>
        <v>0</v>
      </c>
      <c r="O276" s="10">
        <f>SUMIFS(IsQList,IsIList,Table_ExternalData_15[[#This Row],[item_key]],IsITypeList,Table_ExternalData_15[[#This Row],[IType]],IsDList,Table_ExternalData_15[[#Headers],[11]])</f>
        <v>0</v>
      </c>
      <c r="P276" s="10">
        <f>SUMIFS(IsQList,IsIList,Table_ExternalData_15[[#This Row],[item_key]],IsITypeList,Table_ExternalData_15[[#This Row],[IType]],IsDList,Table_ExternalData_15[[#Headers],[12]])</f>
        <v>0</v>
      </c>
      <c r="Q276" s="10">
        <f>SUMIFS(IsQList,IsIList,Table_ExternalData_15[[#This Row],[item_key]],IsITypeList,Table_ExternalData_15[[#This Row],[IType]],IsDList,Table_ExternalData_15[[#Headers],[13]])</f>
        <v>0</v>
      </c>
      <c r="R276" s="10">
        <f>SUMIFS(IsQList,IsIList,Table_ExternalData_15[[#This Row],[item_key]],IsITypeList,Table_ExternalData_15[[#This Row],[IType]],IsDList,Table_ExternalData_15[[#Headers],[14]])</f>
        <v>0</v>
      </c>
      <c r="S276" s="10">
        <f>SUMIFS(IsQList,IsIList,Table_ExternalData_15[[#This Row],[item_key]],IsITypeList,Table_ExternalData_15[[#This Row],[IType]],IsDList,Table_ExternalData_15[[#Headers],[15]])</f>
        <v>0</v>
      </c>
      <c r="T276" s="10">
        <f>SUMIFS(IsQList,IsIList,Table_ExternalData_15[[#This Row],[item_key]],IsITypeList,Table_ExternalData_15[[#This Row],[IType]],IsDList,Table_ExternalData_15[[#Headers],[16]])</f>
        <v>0</v>
      </c>
      <c r="U276" s="10">
        <f>SUMIFS(IsQList,IsIList,Table_ExternalData_15[[#This Row],[item_key]],IsITypeList,Table_ExternalData_15[[#This Row],[IType]],IsDList,Table_ExternalData_15[[#Headers],[17]])</f>
        <v>0</v>
      </c>
      <c r="V276" s="10">
        <f>SUMIFS(IsQList,IsIList,Table_ExternalData_15[[#This Row],[item_key]],IsITypeList,Table_ExternalData_15[[#This Row],[IType]],IsDList,Table_ExternalData_15[[#Headers],[18]])</f>
        <v>0</v>
      </c>
      <c r="W276" s="10">
        <f>SUMIFS(IsQList,IsIList,Table_ExternalData_15[[#This Row],[item_key]],IsITypeList,Table_ExternalData_15[[#This Row],[IType]],IsDList,Table_ExternalData_15[[#Headers],[19]])</f>
        <v>0</v>
      </c>
      <c r="X276" s="10">
        <f>SUMIFS(IsQList,IsIList,Table_ExternalData_15[[#This Row],[item_key]],IsITypeList,Table_ExternalData_15[[#This Row],[IType]],IsDList,Table_ExternalData_15[[#Headers],[20]])</f>
        <v>0</v>
      </c>
      <c r="Y276" s="10">
        <f>SUMIFS(IsQList,IsIList,Table_ExternalData_15[[#This Row],[item_key]],IsITypeList,Table_ExternalData_15[[#This Row],[IType]],IsDList,Table_ExternalData_15[[#Headers],[21]])</f>
        <v>0</v>
      </c>
      <c r="Z276" s="10">
        <f>SUMIFS(IsQList,IsIList,Table_ExternalData_15[[#This Row],[item_key]],IsITypeList,Table_ExternalData_15[[#This Row],[IType]],IsDList,Table_ExternalData_15[[#Headers],[22]])</f>
        <v>0</v>
      </c>
      <c r="AA276" s="10">
        <f>SUMIFS(IsQList,IsIList,Table_ExternalData_15[[#This Row],[item_key]],IsITypeList,Table_ExternalData_15[[#This Row],[IType]],IsDList,Table_ExternalData_15[[#Headers],[23]])</f>
        <v>0</v>
      </c>
      <c r="AB276" s="10">
        <f>SUMIFS(IsQList,IsIList,Table_ExternalData_15[[#This Row],[item_key]],IsITypeList,Table_ExternalData_15[[#This Row],[IType]],IsDList,Table_ExternalData_15[[#Headers],[24]])</f>
        <v>0</v>
      </c>
      <c r="AC276" s="10">
        <f>SUMIFS(IsQList,IsIList,Table_ExternalData_15[[#This Row],[item_key]],IsITypeList,Table_ExternalData_15[[#This Row],[IType]],IsDList,Table_ExternalData_15[[#Headers],[25]])</f>
        <v>0</v>
      </c>
      <c r="AD276" s="10">
        <f>SUMIFS(IsQList,IsIList,Table_ExternalData_15[[#This Row],[item_key]],IsITypeList,Table_ExternalData_15[[#This Row],[IType]],IsDList,Table_ExternalData_15[[#Headers],[26]])</f>
        <v>0</v>
      </c>
      <c r="AE276" s="10">
        <f>SUMIFS(IsQList,IsIList,Table_ExternalData_15[[#This Row],[item_key]],IsITypeList,Table_ExternalData_15[[#This Row],[IType]],IsDList,Table_ExternalData_15[[#Headers],[27]])</f>
        <v>0</v>
      </c>
      <c r="AF276" s="10">
        <f>SUMIFS(IsQList,IsIList,Table_ExternalData_15[[#This Row],[item_key]],IsITypeList,Table_ExternalData_15[[#This Row],[IType]],IsDList,Table_ExternalData_15[[#Headers],[28]])</f>
        <v>1</v>
      </c>
      <c r="AG276" s="10">
        <f>SUMIFS(IsQList,IsIList,Table_ExternalData_15[[#This Row],[item_key]],IsITypeList,Table_ExternalData_15[[#This Row],[IType]],IsDList,Table_ExternalData_15[[#Headers],[29]])</f>
        <v>76</v>
      </c>
      <c r="AH276" s="10">
        <f>SUMIFS(IsQList,IsIList,Table_ExternalData_15[[#This Row],[item_key]],IsITypeList,Table_ExternalData_15[[#This Row],[IType]],IsDList,Table_ExternalData_15[[#Headers],[30]])</f>
        <v>0</v>
      </c>
      <c r="AI276" s="10">
        <f>SUMIFS(IsQList,IsIList,Table_ExternalData_15[[#This Row],[item_key]],IsITypeList,Table_ExternalData_15[[#This Row],[IType]],IsDList,Table_ExternalData_15[[#Headers],[31]])</f>
        <v>10</v>
      </c>
      <c r="AJ276" s="10">
        <f>SUM(Table_ExternalData_15[[#This Row],[1]:[31]])</f>
        <v>181</v>
      </c>
    </row>
    <row r="277" spans="1:36">
      <c r="A277" s="1" t="s">
        <v>145</v>
      </c>
      <c r="B277" s="1" t="s">
        <v>1178</v>
      </c>
      <c r="C277" s="1" t="s">
        <v>1179</v>
      </c>
      <c r="D277" s="11" t="s">
        <v>2046</v>
      </c>
      <c r="E277" s="10">
        <f>SUMIFS(IsQList,IsIList,Table_ExternalData_15[[#This Row],[item_key]],IsITypeList,Table_ExternalData_15[[#This Row],[IType]],IsDList,Table_ExternalData_15[[#Headers],[1]])</f>
        <v>1</v>
      </c>
      <c r="F277" s="10">
        <f>SUMIFS(IsQList,IsIList,Table_ExternalData_15[[#This Row],[item_key]],IsITypeList,Table_ExternalData_15[[#This Row],[IType]],IsDList,Table_ExternalData_15[[#Headers],[2]])</f>
        <v>0</v>
      </c>
      <c r="G277" s="10">
        <f>SUMIFS(IsQList,IsIList,Table_ExternalData_15[[#This Row],[item_key]],IsITypeList,Table_ExternalData_15[[#This Row],[IType]],IsDList,Table_ExternalData_15[[#Headers],[3]])</f>
        <v>0</v>
      </c>
      <c r="H277" s="10">
        <f>SUMIFS(IsQList,IsIList,Table_ExternalData_15[[#This Row],[item_key]],IsITypeList,Table_ExternalData_15[[#This Row],[IType]],IsDList,Table_ExternalData_15[[#Headers],[4]])</f>
        <v>70</v>
      </c>
      <c r="I277" s="10">
        <f>SUMIFS(IsQList,IsIList,Table_ExternalData_15[[#This Row],[item_key]],IsITypeList,Table_ExternalData_15[[#This Row],[IType]],IsDList,Table_ExternalData_15[[#Headers],[5]])</f>
        <v>0</v>
      </c>
      <c r="J277" s="10">
        <f>SUMIFS(IsQList,IsIList,Table_ExternalData_15[[#This Row],[item_key]],IsITypeList,Table_ExternalData_15[[#This Row],[IType]],IsDList,Table_ExternalData_15[[#Headers],[6]])</f>
        <v>23</v>
      </c>
      <c r="K277" s="10">
        <f>SUMIFS(IsQList,IsIList,Table_ExternalData_15[[#This Row],[item_key]],IsITypeList,Table_ExternalData_15[[#This Row],[IType]],IsDList,Table_ExternalData_15[[#Headers],[7]])</f>
        <v>0</v>
      </c>
      <c r="L277" s="10">
        <f>SUMIFS(IsQList,IsIList,Table_ExternalData_15[[#This Row],[item_key]],IsITypeList,Table_ExternalData_15[[#This Row],[IType]],IsDList,Table_ExternalData_15[[#Headers],[8]])</f>
        <v>0</v>
      </c>
      <c r="M277" s="10">
        <f>SUMIFS(IsQList,IsIList,Table_ExternalData_15[[#This Row],[item_key]],IsITypeList,Table_ExternalData_15[[#This Row],[IType]],IsDList,Table_ExternalData_15[[#Headers],[9]])</f>
        <v>0</v>
      </c>
      <c r="N277" s="10">
        <f>SUMIFS(IsQList,IsIList,Table_ExternalData_15[[#This Row],[item_key]],IsITypeList,Table_ExternalData_15[[#This Row],[IType]],IsDList,Table_ExternalData_15[[#Headers],[10]])</f>
        <v>0</v>
      </c>
      <c r="O277" s="10">
        <f>SUMIFS(IsQList,IsIList,Table_ExternalData_15[[#This Row],[item_key]],IsITypeList,Table_ExternalData_15[[#This Row],[IType]],IsDList,Table_ExternalData_15[[#Headers],[11]])</f>
        <v>0</v>
      </c>
      <c r="P277" s="10">
        <f>SUMIFS(IsQList,IsIList,Table_ExternalData_15[[#This Row],[item_key]],IsITypeList,Table_ExternalData_15[[#This Row],[IType]],IsDList,Table_ExternalData_15[[#Headers],[12]])</f>
        <v>0</v>
      </c>
      <c r="Q277" s="10">
        <f>SUMIFS(IsQList,IsIList,Table_ExternalData_15[[#This Row],[item_key]],IsITypeList,Table_ExternalData_15[[#This Row],[IType]],IsDList,Table_ExternalData_15[[#Headers],[13]])</f>
        <v>0</v>
      </c>
      <c r="R277" s="10">
        <f>SUMIFS(IsQList,IsIList,Table_ExternalData_15[[#This Row],[item_key]],IsITypeList,Table_ExternalData_15[[#This Row],[IType]],IsDList,Table_ExternalData_15[[#Headers],[14]])</f>
        <v>0</v>
      </c>
      <c r="S277" s="10">
        <f>SUMIFS(IsQList,IsIList,Table_ExternalData_15[[#This Row],[item_key]],IsITypeList,Table_ExternalData_15[[#This Row],[IType]],IsDList,Table_ExternalData_15[[#Headers],[15]])</f>
        <v>0</v>
      </c>
      <c r="T277" s="10">
        <f>SUMIFS(IsQList,IsIList,Table_ExternalData_15[[#This Row],[item_key]],IsITypeList,Table_ExternalData_15[[#This Row],[IType]],IsDList,Table_ExternalData_15[[#Headers],[16]])</f>
        <v>0</v>
      </c>
      <c r="U277" s="10">
        <f>SUMIFS(IsQList,IsIList,Table_ExternalData_15[[#This Row],[item_key]],IsITypeList,Table_ExternalData_15[[#This Row],[IType]],IsDList,Table_ExternalData_15[[#Headers],[17]])</f>
        <v>0</v>
      </c>
      <c r="V277" s="10">
        <f>SUMIFS(IsQList,IsIList,Table_ExternalData_15[[#This Row],[item_key]],IsITypeList,Table_ExternalData_15[[#This Row],[IType]],IsDList,Table_ExternalData_15[[#Headers],[18]])</f>
        <v>0</v>
      </c>
      <c r="W277" s="10">
        <f>SUMIFS(IsQList,IsIList,Table_ExternalData_15[[#This Row],[item_key]],IsITypeList,Table_ExternalData_15[[#This Row],[IType]],IsDList,Table_ExternalData_15[[#Headers],[19]])</f>
        <v>0</v>
      </c>
      <c r="X277" s="10">
        <f>SUMIFS(IsQList,IsIList,Table_ExternalData_15[[#This Row],[item_key]],IsITypeList,Table_ExternalData_15[[#This Row],[IType]],IsDList,Table_ExternalData_15[[#Headers],[20]])</f>
        <v>0</v>
      </c>
      <c r="Y277" s="10">
        <f>SUMIFS(IsQList,IsIList,Table_ExternalData_15[[#This Row],[item_key]],IsITypeList,Table_ExternalData_15[[#This Row],[IType]],IsDList,Table_ExternalData_15[[#Headers],[21]])</f>
        <v>0</v>
      </c>
      <c r="Z277" s="10">
        <f>SUMIFS(IsQList,IsIList,Table_ExternalData_15[[#This Row],[item_key]],IsITypeList,Table_ExternalData_15[[#This Row],[IType]],IsDList,Table_ExternalData_15[[#Headers],[22]])</f>
        <v>0</v>
      </c>
      <c r="AA277" s="10">
        <f>SUMIFS(IsQList,IsIList,Table_ExternalData_15[[#This Row],[item_key]],IsITypeList,Table_ExternalData_15[[#This Row],[IType]],IsDList,Table_ExternalData_15[[#Headers],[23]])</f>
        <v>0</v>
      </c>
      <c r="AB277" s="10">
        <f>SUMIFS(IsQList,IsIList,Table_ExternalData_15[[#This Row],[item_key]],IsITypeList,Table_ExternalData_15[[#This Row],[IType]],IsDList,Table_ExternalData_15[[#Headers],[24]])</f>
        <v>0</v>
      </c>
      <c r="AC277" s="10">
        <f>SUMIFS(IsQList,IsIList,Table_ExternalData_15[[#This Row],[item_key]],IsITypeList,Table_ExternalData_15[[#This Row],[IType]],IsDList,Table_ExternalData_15[[#Headers],[25]])</f>
        <v>0</v>
      </c>
      <c r="AD277" s="10">
        <f>SUMIFS(IsQList,IsIList,Table_ExternalData_15[[#This Row],[item_key]],IsITypeList,Table_ExternalData_15[[#This Row],[IType]],IsDList,Table_ExternalData_15[[#Headers],[26]])</f>
        <v>0</v>
      </c>
      <c r="AE277" s="10">
        <f>SUMIFS(IsQList,IsIList,Table_ExternalData_15[[#This Row],[item_key]],IsITypeList,Table_ExternalData_15[[#This Row],[IType]],IsDList,Table_ExternalData_15[[#Headers],[27]])</f>
        <v>0</v>
      </c>
      <c r="AF277" s="10">
        <f>SUMIFS(IsQList,IsIList,Table_ExternalData_15[[#This Row],[item_key]],IsITypeList,Table_ExternalData_15[[#This Row],[IType]],IsDList,Table_ExternalData_15[[#Headers],[28]])</f>
        <v>1</v>
      </c>
      <c r="AG277" s="10">
        <f>SUMIFS(IsQList,IsIList,Table_ExternalData_15[[#This Row],[item_key]],IsITypeList,Table_ExternalData_15[[#This Row],[IType]],IsDList,Table_ExternalData_15[[#Headers],[29]])</f>
        <v>76</v>
      </c>
      <c r="AH277" s="10">
        <f>SUMIFS(IsQList,IsIList,Table_ExternalData_15[[#This Row],[item_key]],IsITypeList,Table_ExternalData_15[[#This Row],[IType]],IsDList,Table_ExternalData_15[[#Headers],[30]])</f>
        <v>0</v>
      </c>
      <c r="AI277" s="10">
        <f>SUMIFS(IsQList,IsIList,Table_ExternalData_15[[#This Row],[item_key]],IsITypeList,Table_ExternalData_15[[#This Row],[IType]],IsDList,Table_ExternalData_15[[#Headers],[31]])</f>
        <v>10</v>
      </c>
      <c r="AJ277" s="10">
        <f>SUM(Table_ExternalData_15[[#This Row],[1]:[31]])</f>
        <v>181</v>
      </c>
    </row>
    <row r="278" spans="1:36">
      <c r="A278" s="1" t="s">
        <v>146</v>
      </c>
      <c r="B278" s="1" t="s">
        <v>1180</v>
      </c>
      <c r="C278" s="1" t="s">
        <v>1179</v>
      </c>
      <c r="D278" s="11" t="s">
        <v>2046</v>
      </c>
      <c r="E278" s="10">
        <f>SUMIFS(IsQList,IsIList,Table_ExternalData_15[[#This Row],[item_key]],IsITypeList,Table_ExternalData_15[[#This Row],[IType]],IsDList,Table_ExternalData_15[[#Headers],[1]])</f>
        <v>1</v>
      </c>
      <c r="F278" s="10">
        <f>SUMIFS(IsQList,IsIList,Table_ExternalData_15[[#This Row],[item_key]],IsITypeList,Table_ExternalData_15[[#This Row],[IType]],IsDList,Table_ExternalData_15[[#Headers],[2]])</f>
        <v>0</v>
      </c>
      <c r="G278" s="10">
        <f>SUMIFS(IsQList,IsIList,Table_ExternalData_15[[#This Row],[item_key]],IsITypeList,Table_ExternalData_15[[#This Row],[IType]],IsDList,Table_ExternalData_15[[#Headers],[3]])</f>
        <v>0</v>
      </c>
      <c r="H278" s="10">
        <f>SUMIFS(IsQList,IsIList,Table_ExternalData_15[[#This Row],[item_key]],IsITypeList,Table_ExternalData_15[[#This Row],[IType]],IsDList,Table_ExternalData_15[[#Headers],[4]])</f>
        <v>70</v>
      </c>
      <c r="I278" s="10">
        <f>SUMIFS(IsQList,IsIList,Table_ExternalData_15[[#This Row],[item_key]],IsITypeList,Table_ExternalData_15[[#This Row],[IType]],IsDList,Table_ExternalData_15[[#Headers],[5]])</f>
        <v>0</v>
      </c>
      <c r="J278" s="10">
        <f>SUMIFS(IsQList,IsIList,Table_ExternalData_15[[#This Row],[item_key]],IsITypeList,Table_ExternalData_15[[#This Row],[IType]],IsDList,Table_ExternalData_15[[#Headers],[6]])</f>
        <v>23</v>
      </c>
      <c r="K278" s="10">
        <f>SUMIFS(IsQList,IsIList,Table_ExternalData_15[[#This Row],[item_key]],IsITypeList,Table_ExternalData_15[[#This Row],[IType]],IsDList,Table_ExternalData_15[[#Headers],[7]])</f>
        <v>0</v>
      </c>
      <c r="L278" s="10">
        <f>SUMIFS(IsQList,IsIList,Table_ExternalData_15[[#This Row],[item_key]],IsITypeList,Table_ExternalData_15[[#This Row],[IType]],IsDList,Table_ExternalData_15[[#Headers],[8]])</f>
        <v>0</v>
      </c>
      <c r="M278" s="10">
        <f>SUMIFS(IsQList,IsIList,Table_ExternalData_15[[#This Row],[item_key]],IsITypeList,Table_ExternalData_15[[#This Row],[IType]],IsDList,Table_ExternalData_15[[#Headers],[9]])</f>
        <v>0</v>
      </c>
      <c r="N278" s="10">
        <f>SUMIFS(IsQList,IsIList,Table_ExternalData_15[[#This Row],[item_key]],IsITypeList,Table_ExternalData_15[[#This Row],[IType]],IsDList,Table_ExternalData_15[[#Headers],[10]])</f>
        <v>0</v>
      </c>
      <c r="O278" s="10">
        <f>SUMIFS(IsQList,IsIList,Table_ExternalData_15[[#This Row],[item_key]],IsITypeList,Table_ExternalData_15[[#This Row],[IType]],IsDList,Table_ExternalData_15[[#Headers],[11]])</f>
        <v>0</v>
      </c>
      <c r="P278" s="10">
        <f>SUMIFS(IsQList,IsIList,Table_ExternalData_15[[#This Row],[item_key]],IsITypeList,Table_ExternalData_15[[#This Row],[IType]],IsDList,Table_ExternalData_15[[#Headers],[12]])</f>
        <v>0</v>
      </c>
      <c r="Q278" s="10">
        <f>SUMIFS(IsQList,IsIList,Table_ExternalData_15[[#This Row],[item_key]],IsITypeList,Table_ExternalData_15[[#This Row],[IType]],IsDList,Table_ExternalData_15[[#Headers],[13]])</f>
        <v>0</v>
      </c>
      <c r="R278" s="10">
        <f>SUMIFS(IsQList,IsIList,Table_ExternalData_15[[#This Row],[item_key]],IsITypeList,Table_ExternalData_15[[#This Row],[IType]],IsDList,Table_ExternalData_15[[#Headers],[14]])</f>
        <v>0</v>
      </c>
      <c r="S278" s="10">
        <f>SUMIFS(IsQList,IsIList,Table_ExternalData_15[[#This Row],[item_key]],IsITypeList,Table_ExternalData_15[[#This Row],[IType]],IsDList,Table_ExternalData_15[[#Headers],[15]])</f>
        <v>0</v>
      </c>
      <c r="T278" s="10">
        <f>SUMIFS(IsQList,IsIList,Table_ExternalData_15[[#This Row],[item_key]],IsITypeList,Table_ExternalData_15[[#This Row],[IType]],IsDList,Table_ExternalData_15[[#Headers],[16]])</f>
        <v>0</v>
      </c>
      <c r="U278" s="10">
        <f>SUMIFS(IsQList,IsIList,Table_ExternalData_15[[#This Row],[item_key]],IsITypeList,Table_ExternalData_15[[#This Row],[IType]],IsDList,Table_ExternalData_15[[#Headers],[17]])</f>
        <v>0</v>
      </c>
      <c r="V278" s="10">
        <f>SUMIFS(IsQList,IsIList,Table_ExternalData_15[[#This Row],[item_key]],IsITypeList,Table_ExternalData_15[[#This Row],[IType]],IsDList,Table_ExternalData_15[[#Headers],[18]])</f>
        <v>0</v>
      </c>
      <c r="W278" s="10">
        <f>SUMIFS(IsQList,IsIList,Table_ExternalData_15[[#This Row],[item_key]],IsITypeList,Table_ExternalData_15[[#This Row],[IType]],IsDList,Table_ExternalData_15[[#Headers],[19]])</f>
        <v>0</v>
      </c>
      <c r="X278" s="10">
        <f>SUMIFS(IsQList,IsIList,Table_ExternalData_15[[#This Row],[item_key]],IsITypeList,Table_ExternalData_15[[#This Row],[IType]],IsDList,Table_ExternalData_15[[#Headers],[20]])</f>
        <v>0</v>
      </c>
      <c r="Y278" s="10">
        <f>SUMIFS(IsQList,IsIList,Table_ExternalData_15[[#This Row],[item_key]],IsITypeList,Table_ExternalData_15[[#This Row],[IType]],IsDList,Table_ExternalData_15[[#Headers],[21]])</f>
        <v>0</v>
      </c>
      <c r="Z278" s="10">
        <f>SUMIFS(IsQList,IsIList,Table_ExternalData_15[[#This Row],[item_key]],IsITypeList,Table_ExternalData_15[[#This Row],[IType]],IsDList,Table_ExternalData_15[[#Headers],[22]])</f>
        <v>0</v>
      </c>
      <c r="AA278" s="10">
        <f>SUMIFS(IsQList,IsIList,Table_ExternalData_15[[#This Row],[item_key]],IsITypeList,Table_ExternalData_15[[#This Row],[IType]],IsDList,Table_ExternalData_15[[#Headers],[23]])</f>
        <v>0</v>
      </c>
      <c r="AB278" s="10">
        <f>SUMIFS(IsQList,IsIList,Table_ExternalData_15[[#This Row],[item_key]],IsITypeList,Table_ExternalData_15[[#This Row],[IType]],IsDList,Table_ExternalData_15[[#Headers],[24]])</f>
        <v>0</v>
      </c>
      <c r="AC278" s="10">
        <f>SUMIFS(IsQList,IsIList,Table_ExternalData_15[[#This Row],[item_key]],IsITypeList,Table_ExternalData_15[[#This Row],[IType]],IsDList,Table_ExternalData_15[[#Headers],[25]])</f>
        <v>0</v>
      </c>
      <c r="AD278" s="10">
        <f>SUMIFS(IsQList,IsIList,Table_ExternalData_15[[#This Row],[item_key]],IsITypeList,Table_ExternalData_15[[#This Row],[IType]],IsDList,Table_ExternalData_15[[#Headers],[26]])</f>
        <v>0</v>
      </c>
      <c r="AE278" s="10">
        <f>SUMIFS(IsQList,IsIList,Table_ExternalData_15[[#This Row],[item_key]],IsITypeList,Table_ExternalData_15[[#This Row],[IType]],IsDList,Table_ExternalData_15[[#Headers],[27]])</f>
        <v>0</v>
      </c>
      <c r="AF278" s="10">
        <f>SUMIFS(IsQList,IsIList,Table_ExternalData_15[[#This Row],[item_key]],IsITypeList,Table_ExternalData_15[[#This Row],[IType]],IsDList,Table_ExternalData_15[[#Headers],[28]])</f>
        <v>1</v>
      </c>
      <c r="AG278" s="10">
        <f>SUMIFS(IsQList,IsIList,Table_ExternalData_15[[#This Row],[item_key]],IsITypeList,Table_ExternalData_15[[#This Row],[IType]],IsDList,Table_ExternalData_15[[#Headers],[29]])</f>
        <v>76</v>
      </c>
      <c r="AH278" s="10">
        <f>SUMIFS(IsQList,IsIList,Table_ExternalData_15[[#This Row],[item_key]],IsITypeList,Table_ExternalData_15[[#This Row],[IType]],IsDList,Table_ExternalData_15[[#Headers],[30]])</f>
        <v>0</v>
      </c>
      <c r="AI278" s="10">
        <f>SUMIFS(IsQList,IsIList,Table_ExternalData_15[[#This Row],[item_key]],IsITypeList,Table_ExternalData_15[[#This Row],[IType]],IsDList,Table_ExternalData_15[[#Headers],[31]])</f>
        <v>10</v>
      </c>
      <c r="AJ278" s="10">
        <f>SUM(Table_ExternalData_15[[#This Row],[1]:[31]])</f>
        <v>181</v>
      </c>
    </row>
    <row r="279" spans="1:36">
      <c r="A279" s="1" t="s">
        <v>146</v>
      </c>
      <c r="B279" s="1" t="s">
        <v>1180</v>
      </c>
      <c r="C279" s="1" t="s">
        <v>1179</v>
      </c>
      <c r="D279" s="11" t="s">
        <v>2017</v>
      </c>
      <c r="E279" s="10">
        <f>SUMIFS(IsQList,IsIList,Table_ExternalData_15[[#This Row],[item_key]],IsITypeList,Table_ExternalData_15[[#This Row],[IType]],IsDList,Table_ExternalData_15[[#Headers],[1]])</f>
        <v>0</v>
      </c>
      <c r="F279" s="10">
        <f>SUMIFS(IsQList,IsIList,Table_ExternalData_15[[#This Row],[item_key]],IsITypeList,Table_ExternalData_15[[#This Row],[IType]],IsDList,Table_ExternalData_15[[#Headers],[2]])</f>
        <v>0</v>
      </c>
      <c r="G279" s="10">
        <f>SUMIFS(IsQList,IsIList,Table_ExternalData_15[[#This Row],[item_key]],IsITypeList,Table_ExternalData_15[[#This Row],[IType]],IsDList,Table_ExternalData_15[[#Headers],[3]])</f>
        <v>0</v>
      </c>
      <c r="H279" s="10">
        <f>SUMIFS(IsQList,IsIList,Table_ExternalData_15[[#This Row],[item_key]],IsITypeList,Table_ExternalData_15[[#This Row],[IType]],IsDList,Table_ExternalData_15[[#Headers],[4]])</f>
        <v>0</v>
      </c>
      <c r="I279" s="10">
        <f>SUMIFS(IsQList,IsIList,Table_ExternalData_15[[#This Row],[item_key]],IsITypeList,Table_ExternalData_15[[#This Row],[IType]],IsDList,Table_ExternalData_15[[#Headers],[5]])</f>
        <v>0</v>
      </c>
      <c r="J279" s="10">
        <f>SUMIFS(IsQList,IsIList,Table_ExternalData_15[[#This Row],[item_key]],IsITypeList,Table_ExternalData_15[[#This Row],[IType]],IsDList,Table_ExternalData_15[[#Headers],[6]])</f>
        <v>0</v>
      </c>
      <c r="K279" s="10">
        <f>SUMIFS(IsQList,IsIList,Table_ExternalData_15[[#This Row],[item_key]],IsITypeList,Table_ExternalData_15[[#This Row],[IType]],IsDList,Table_ExternalData_15[[#Headers],[7]])</f>
        <v>0</v>
      </c>
      <c r="L279" s="10">
        <f>SUMIFS(IsQList,IsIList,Table_ExternalData_15[[#This Row],[item_key]],IsITypeList,Table_ExternalData_15[[#This Row],[IType]],IsDList,Table_ExternalData_15[[#Headers],[8]])</f>
        <v>0</v>
      </c>
      <c r="M279" s="10">
        <f>SUMIFS(IsQList,IsIList,Table_ExternalData_15[[#This Row],[item_key]],IsITypeList,Table_ExternalData_15[[#This Row],[IType]],IsDList,Table_ExternalData_15[[#Headers],[9]])</f>
        <v>0</v>
      </c>
      <c r="N279" s="10">
        <f>SUMIFS(IsQList,IsIList,Table_ExternalData_15[[#This Row],[item_key]],IsITypeList,Table_ExternalData_15[[#This Row],[IType]],IsDList,Table_ExternalData_15[[#Headers],[10]])</f>
        <v>0</v>
      </c>
      <c r="O279" s="10">
        <f>SUMIFS(IsQList,IsIList,Table_ExternalData_15[[#This Row],[item_key]],IsITypeList,Table_ExternalData_15[[#This Row],[IType]],IsDList,Table_ExternalData_15[[#Headers],[11]])</f>
        <v>0</v>
      </c>
      <c r="P279" s="10">
        <f>SUMIFS(IsQList,IsIList,Table_ExternalData_15[[#This Row],[item_key]],IsITypeList,Table_ExternalData_15[[#This Row],[IType]],IsDList,Table_ExternalData_15[[#Headers],[12]])</f>
        <v>0</v>
      </c>
      <c r="Q279" s="10">
        <f>SUMIFS(IsQList,IsIList,Table_ExternalData_15[[#This Row],[item_key]],IsITypeList,Table_ExternalData_15[[#This Row],[IType]],IsDList,Table_ExternalData_15[[#Headers],[13]])</f>
        <v>0</v>
      </c>
      <c r="R279" s="10">
        <f>SUMIFS(IsQList,IsIList,Table_ExternalData_15[[#This Row],[item_key]],IsITypeList,Table_ExternalData_15[[#This Row],[IType]],IsDList,Table_ExternalData_15[[#Headers],[14]])</f>
        <v>0</v>
      </c>
      <c r="S279" s="10">
        <f>SUMIFS(IsQList,IsIList,Table_ExternalData_15[[#This Row],[item_key]],IsITypeList,Table_ExternalData_15[[#This Row],[IType]],IsDList,Table_ExternalData_15[[#Headers],[15]])</f>
        <v>0</v>
      </c>
      <c r="T279" s="10">
        <f>SUMIFS(IsQList,IsIList,Table_ExternalData_15[[#This Row],[item_key]],IsITypeList,Table_ExternalData_15[[#This Row],[IType]],IsDList,Table_ExternalData_15[[#Headers],[16]])</f>
        <v>0</v>
      </c>
      <c r="U279" s="10">
        <f>SUMIFS(IsQList,IsIList,Table_ExternalData_15[[#This Row],[item_key]],IsITypeList,Table_ExternalData_15[[#This Row],[IType]],IsDList,Table_ExternalData_15[[#Headers],[17]])</f>
        <v>0</v>
      </c>
      <c r="V279" s="10">
        <f>SUMIFS(IsQList,IsIList,Table_ExternalData_15[[#This Row],[item_key]],IsITypeList,Table_ExternalData_15[[#This Row],[IType]],IsDList,Table_ExternalData_15[[#Headers],[18]])</f>
        <v>0</v>
      </c>
      <c r="W279" s="10">
        <f>SUMIFS(IsQList,IsIList,Table_ExternalData_15[[#This Row],[item_key]],IsITypeList,Table_ExternalData_15[[#This Row],[IType]],IsDList,Table_ExternalData_15[[#Headers],[19]])</f>
        <v>0</v>
      </c>
      <c r="X279" s="10">
        <f>SUMIFS(IsQList,IsIList,Table_ExternalData_15[[#This Row],[item_key]],IsITypeList,Table_ExternalData_15[[#This Row],[IType]],IsDList,Table_ExternalData_15[[#Headers],[20]])</f>
        <v>0</v>
      </c>
      <c r="Y279" s="10">
        <f>SUMIFS(IsQList,IsIList,Table_ExternalData_15[[#This Row],[item_key]],IsITypeList,Table_ExternalData_15[[#This Row],[IType]],IsDList,Table_ExternalData_15[[#Headers],[21]])</f>
        <v>0</v>
      </c>
      <c r="Z279" s="10">
        <f>SUMIFS(IsQList,IsIList,Table_ExternalData_15[[#This Row],[item_key]],IsITypeList,Table_ExternalData_15[[#This Row],[IType]],IsDList,Table_ExternalData_15[[#Headers],[22]])</f>
        <v>0</v>
      </c>
      <c r="AA279" s="10">
        <f>SUMIFS(IsQList,IsIList,Table_ExternalData_15[[#This Row],[item_key]],IsITypeList,Table_ExternalData_15[[#This Row],[IType]],IsDList,Table_ExternalData_15[[#Headers],[23]])</f>
        <v>0</v>
      </c>
      <c r="AB279" s="10">
        <f>SUMIFS(IsQList,IsIList,Table_ExternalData_15[[#This Row],[item_key]],IsITypeList,Table_ExternalData_15[[#This Row],[IType]],IsDList,Table_ExternalData_15[[#Headers],[24]])</f>
        <v>0</v>
      </c>
      <c r="AC279" s="10">
        <f>SUMIFS(IsQList,IsIList,Table_ExternalData_15[[#This Row],[item_key]],IsITypeList,Table_ExternalData_15[[#This Row],[IType]],IsDList,Table_ExternalData_15[[#Headers],[25]])</f>
        <v>0</v>
      </c>
      <c r="AD279" s="10">
        <f>SUMIFS(IsQList,IsIList,Table_ExternalData_15[[#This Row],[item_key]],IsITypeList,Table_ExternalData_15[[#This Row],[IType]],IsDList,Table_ExternalData_15[[#Headers],[26]])</f>
        <v>0</v>
      </c>
      <c r="AE279" s="10">
        <f>SUMIFS(IsQList,IsIList,Table_ExternalData_15[[#This Row],[item_key]],IsITypeList,Table_ExternalData_15[[#This Row],[IType]],IsDList,Table_ExternalData_15[[#Headers],[27]])</f>
        <v>0</v>
      </c>
      <c r="AF279" s="10">
        <f>SUMIFS(IsQList,IsIList,Table_ExternalData_15[[#This Row],[item_key]],IsITypeList,Table_ExternalData_15[[#This Row],[IType]],IsDList,Table_ExternalData_15[[#Headers],[28]])</f>
        <v>0</v>
      </c>
      <c r="AG279" s="10">
        <f>SUMIFS(IsQList,IsIList,Table_ExternalData_15[[#This Row],[item_key]],IsITypeList,Table_ExternalData_15[[#This Row],[IType]],IsDList,Table_ExternalData_15[[#Headers],[29]])</f>
        <v>0</v>
      </c>
      <c r="AH279" s="10">
        <f>SUMIFS(IsQList,IsIList,Table_ExternalData_15[[#This Row],[item_key]],IsITypeList,Table_ExternalData_15[[#This Row],[IType]],IsDList,Table_ExternalData_15[[#Headers],[30]])</f>
        <v>0</v>
      </c>
      <c r="AI279" s="10">
        <f>SUMIFS(IsQList,IsIList,Table_ExternalData_15[[#This Row],[item_key]],IsITypeList,Table_ExternalData_15[[#This Row],[IType]],IsDList,Table_ExternalData_15[[#Headers],[31]])</f>
        <v>0</v>
      </c>
      <c r="AJ279" s="10">
        <f>SUM(Table_ExternalData_15[[#This Row],[1]:[31]])</f>
        <v>0</v>
      </c>
    </row>
    <row r="280" spans="1:36">
      <c r="A280" s="1" t="s">
        <v>2152</v>
      </c>
      <c r="B280" s="1" t="s">
        <v>2567</v>
      </c>
      <c r="C280" s="1" t="s">
        <v>2568</v>
      </c>
      <c r="D280" s="11" t="s">
        <v>2046</v>
      </c>
      <c r="E280" s="10">
        <f>SUMIFS(IsQList,IsIList,Table_ExternalData_15[[#This Row],[item_key]],IsITypeList,Table_ExternalData_15[[#This Row],[IType]],IsDList,Table_ExternalData_15[[#Headers],[1]])</f>
        <v>1</v>
      </c>
      <c r="F280" s="10">
        <f>SUMIFS(IsQList,IsIList,Table_ExternalData_15[[#This Row],[item_key]],IsITypeList,Table_ExternalData_15[[#This Row],[IType]],IsDList,Table_ExternalData_15[[#Headers],[2]])</f>
        <v>0</v>
      </c>
      <c r="G280" s="10">
        <f>SUMIFS(IsQList,IsIList,Table_ExternalData_15[[#This Row],[item_key]],IsITypeList,Table_ExternalData_15[[#This Row],[IType]],IsDList,Table_ExternalData_15[[#Headers],[3]])</f>
        <v>0</v>
      </c>
      <c r="H280" s="10">
        <f>SUMIFS(IsQList,IsIList,Table_ExternalData_15[[#This Row],[item_key]],IsITypeList,Table_ExternalData_15[[#This Row],[IType]],IsDList,Table_ExternalData_15[[#Headers],[4]])</f>
        <v>70</v>
      </c>
      <c r="I280" s="10">
        <f>SUMIFS(IsQList,IsIList,Table_ExternalData_15[[#This Row],[item_key]],IsITypeList,Table_ExternalData_15[[#This Row],[IType]],IsDList,Table_ExternalData_15[[#Headers],[5]])</f>
        <v>0</v>
      </c>
      <c r="J280" s="10">
        <f>SUMIFS(IsQList,IsIList,Table_ExternalData_15[[#This Row],[item_key]],IsITypeList,Table_ExternalData_15[[#This Row],[IType]],IsDList,Table_ExternalData_15[[#Headers],[6]])</f>
        <v>23</v>
      </c>
      <c r="K280" s="10">
        <f>SUMIFS(IsQList,IsIList,Table_ExternalData_15[[#This Row],[item_key]],IsITypeList,Table_ExternalData_15[[#This Row],[IType]],IsDList,Table_ExternalData_15[[#Headers],[7]])</f>
        <v>0</v>
      </c>
      <c r="L280" s="10">
        <f>SUMIFS(IsQList,IsIList,Table_ExternalData_15[[#This Row],[item_key]],IsITypeList,Table_ExternalData_15[[#This Row],[IType]],IsDList,Table_ExternalData_15[[#Headers],[8]])</f>
        <v>0</v>
      </c>
      <c r="M280" s="10">
        <f>SUMIFS(IsQList,IsIList,Table_ExternalData_15[[#This Row],[item_key]],IsITypeList,Table_ExternalData_15[[#This Row],[IType]],IsDList,Table_ExternalData_15[[#Headers],[9]])</f>
        <v>0</v>
      </c>
      <c r="N280" s="10">
        <f>SUMIFS(IsQList,IsIList,Table_ExternalData_15[[#This Row],[item_key]],IsITypeList,Table_ExternalData_15[[#This Row],[IType]],IsDList,Table_ExternalData_15[[#Headers],[10]])</f>
        <v>0</v>
      </c>
      <c r="O280" s="10">
        <f>SUMIFS(IsQList,IsIList,Table_ExternalData_15[[#This Row],[item_key]],IsITypeList,Table_ExternalData_15[[#This Row],[IType]],IsDList,Table_ExternalData_15[[#Headers],[11]])</f>
        <v>0</v>
      </c>
      <c r="P280" s="10">
        <f>SUMIFS(IsQList,IsIList,Table_ExternalData_15[[#This Row],[item_key]],IsITypeList,Table_ExternalData_15[[#This Row],[IType]],IsDList,Table_ExternalData_15[[#Headers],[12]])</f>
        <v>0</v>
      </c>
      <c r="Q280" s="10">
        <f>SUMIFS(IsQList,IsIList,Table_ExternalData_15[[#This Row],[item_key]],IsITypeList,Table_ExternalData_15[[#This Row],[IType]],IsDList,Table_ExternalData_15[[#Headers],[13]])</f>
        <v>0</v>
      </c>
      <c r="R280" s="10">
        <f>SUMIFS(IsQList,IsIList,Table_ExternalData_15[[#This Row],[item_key]],IsITypeList,Table_ExternalData_15[[#This Row],[IType]],IsDList,Table_ExternalData_15[[#Headers],[14]])</f>
        <v>0</v>
      </c>
      <c r="S280" s="10">
        <f>SUMIFS(IsQList,IsIList,Table_ExternalData_15[[#This Row],[item_key]],IsITypeList,Table_ExternalData_15[[#This Row],[IType]],IsDList,Table_ExternalData_15[[#Headers],[15]])</f>
        <v>0</v>
      </c>
      <c r="T280" s="10">
        <f>SUMIFS(IsQList,IsIList,Table_ExternalData_15[[#This Row],[item_key]],IsITypeList,Table_ExternalData_15[[#This Row],[IType]],IsDList,Table_ExternalData_15[[#Headers],[16]])</f>
        <v>0</v>
      </c>
      <c r="U280" s="10">
        <f>SUMIFS(IsQList,IsIList,Table_ExternalData_15[[#This Row],[item_key]],IsITypeList,Table_ExternalData_15[[#This Row],[IType]],IsDList,Table_ExternalData_15[[#Headers],[17]])</f>
        <v>0</v>
      </c>
      <c r="V280" s="10">
        <f>SUMIFS(IsQList,IsIList,Table_ExternalData_15[[#This Row],[item_key]],IsITypeList,Table_ExternalData_15[[#This Row],[IType]],IsDList,Table_ExternalData_15[[#Headers],[18]])</f>
        <v>0</v>
      </c>
      <c r="W280" s="10">
        <f>SUMIFS(IsQList,IsIList,Table_ExternalData_15[[#This Row],[item_key]],IsITypeList,Table_ExternalData_15[[#This Row],[IType]],IsDList,Table_ExternalData_15[[#Headers],[19]])</f>
        <v>0</v>
      </c>
      <c r="X280" s="10">
        <f>SUMIFS(IsQList,IsIList,Table_ExternalData_15[[#This Row],[item_key]],IsITypeList,Table_ExternalData_15[[#This Row],[IType]],IsDList,Table_ExternalData_15[[#Headers],[20]])</f>
        <v>0</v>
      </c>
      <c r="Y280" s="10">
        <f>SUMIFS(IsQList,IsIList,Table_ExternalData_15[[#This Row],[item_key]],IsITypeList,Table_ExternalData_15[[#This Row],[IType]],IsDList,Table_ExternalData_15[[#Headers],[21]])</f>
        <v>0</v>
      </c>
      <c r="Z280" s="10">
        <f>SUMIFS(IsQList,IsIList,Table_ExternalData_15[[#This Row],[item_key]],IsITypeList,Table_ExternalData_15[[#This Row],[IType]],IsDList,Table_ExternalData_15[[#Headers],[22]])</f>
        <v>0</v>
      </c>
      <c r="AA280" s="10">
        <f>SUMIFS(IsQList,IsIList,Table_ExternalData_15[[#This Row],[item_key]],IsITypeList,Table_ExternalData_15[[#This Row],[IType]],IsDList,Table_ExternalData_15[[#Headers],[23]])</f>
        <v>0</v>
      </c>
      <c r="AB280" s="10">
        <f>SUMIFS(IsQList,IsIList,Table_ExternalData_15[[#This Row],[item_key]],IsITypeList,Table_ExternalData_15[[#This Row],[IType]],IsDList,Table_ExternalData_15[[#Headers],[24]])</f>
        <v>0</v>
      </c>
      <c r="AC280" s="10">
        <f>SUMIFS(IsQList,IsIList,Table_ExternalData_15[[#This Row],[item_key]],IsITypeList,Table_ExternalData_15[[#This Row],[IType]],IsDList,Table_ExternalData_15[[#Headers],[25]])</f>
        <v>0</v>
      </c>
      <c r="AD280" s="10">
        <f>SUMIFS(IsQList,IsIList,Table_ExternalData_15[[#This Row],[item_key]],IsITypeList,Table_ExternalData_15[[#This Row],[IType]],IsDList,Table_ExternalData_15[[#Headers],[26]])</f>
        <v>0</v>
      </c>
      <c r="AE280" s="10">
        <f>SUMIFS(IsQList,IsIList,Table_ExternalData_15[[#This Row],[item_key]],IsITypeList,Table_ExternalData_15[[#This Row],[IType]],IsDList,Table_ExternalData_15[[#Headers],[27]])</f>
        <v>0</v>
      </c>
      <c r="AF280" s="10">
        <f>SUMIFS(IsQList,IsIList,Table_ExternalData_15[[#This Row],[item_key]],IsITypeList,Table_ExternalData_15[[#This Row],[IType]],IsDList,Table_ExternalData_15[[#Headers],[28]])</f>
        <v>1</v>
      </c>
      <c r="AG280" s="10">
        <f>SUMIFS(IsQList,IsIList,Table_ExternalData_15[[#This Row],[item_key]],IsITypeList,Table_ExternalData_15[[#This Row],[IType]],IsDList,Table_ExternalData_15[[#Headers],[29]])</f>
        <v>76</v>
      </c>
      <c r="AH280" s="10">
        <f>SUMIFS(IsQList,IsIList,Table_ExternalData_15[[#This Row],[item_key]],IsITypeList,Table_ExternalData_15[[#This Row],[IType]],IsDList,Table_ExternalData_15[[#Headers],[30]])</f>
        <v>0</v>
      </c>
      <c r="AI280" s="10">
        <f>SUMIFS(IsQList,IsIList,Table_ExternalData_15[[#This Row],[item_key]],IsITypeList,Table_ExternalData_15[[#This Row],[IType]],IsDList,Table_ExternalData_15[[#Headers],[31]])</f>
        <v>10</v>
      </c>
      <c r="AJ280" s="10">
        <f>SUM(Table_ExternalData_15[[#This Row],[1]:[31]])</f>
        <v>181</v>
      </c>
    </row>
    <row r="281" spans="1:36">
      <c r="A281" s="1" t="s">
        <v>99</v>
      </c>
      <c r="B281" s="1" t="s">
        <v>901</v>
      </c>
      <c r="C281" s="1" t="s">
        <v>902</v>
      </c>
      <c r="D281" s="11" t="s">
        <v>2046</v>
      </c>
      <c r="E281" s="10">
        <f>SUMIFS(IsQList,IsIList,Table_ExternalData_15[[#This Row],[item_key]],IsITypeList,Table_ExternalData_15[[#This Row],[IType]],IsDList,Table_ExternalData_15[[#Headers],[1]])</f>
        <v>1</v>
      </c>
      <c r="F281" s="10">
        <f>SUMIFS(IsQList,IsIList,Table_ExternalData_15[[#This Row],[item_key]],IsITypeList,Table_ExternalData_15[[#This Row],[IType]],IsDList,Table_ExternalData_15[[#Headers],[2]])</f>
        <v>0</v>
      </c>
      <c r="G281" s="10">
        <f>SUMIFS(IsQList,IsIList,Table_ExternalData_15[[#This Row],[item_key]],IsITypeList,Table_ExternalData_15[[#This Row],[IType]],IsDList,Table_ExternalData_15[[#Headers],[3]])</f>
        <v>0</v>
      </c>
      <c r="H281" s="10">
        <f>SUMIFS(IsQList,IsIList,Table_ExternalData_15[[#This Row],[item_key]],IsITypeList,Table_ExternalData_15[[#This Row],[IType]],IsDList,Table_ExternalData_15[[#Headers],[4]])</f>
        <v>70</v>
      </c>
      <c r="I281" s="10">
        <f>SUMIFS(IsQList,IsIList,Table_ExternalData_15[[#This Row],[item_key]],IsITypeList,Table_ExternalData_15[[#This Row],[IType]],IsDList,Table_ExternalData_15[[#Headers],[5]])</f>
        <v>0</v>
      </c>
      <c r="J281" s="10">
        <f>SUMIFS(IsQList,IsIList,Table_ExternalData_15[[#This Row],[item_key]],IsITypeList,Table_ExternalData_15[[#This Row],[IType]],IsDList,Table_ExternalData_15[[#Headers],[6]])</f>
        <v>23</v>
      </c>
      <c r="K281" s="10">
        <f>SUMIFS(IsQList,IsIList,Table_ExternalData_15[[#This Row],[item_key]],IsITypeList,Table_ExternalData_15[[#This Row],[IType]],IsDList,Table_ExternalData_15[[#Headers],[7]])</f>
        <v>0</v>
      </c>
      <c r="L281" s="10">
        <f>SUMIFS(IsQList,IsIList,Table_ExternalData_15[[#This Row],[item_key]],IsITypeList,Table_ExternalData_15[[#This Row],[IType]],IsDList,Table_ExternalData_15[[#Headers],[8]])</f>
        <v>0</v>
      </c>
      <c r="M281" s="10">
        <f>SUMIFS(IsQList,IsIList,Table_ExternalData_15[[#This Row],[item_key]],IsITypeList,Table_ExternalData_15[[#This Row],[IType]],IsDList,Table_ExternalData_15[[#Headers],[9]])</f>
        <v>0</v>
      </c>
      <c r="N281" s="10">
        <f>SUMIFS(IsQList,IsIList,Table_ExternalData_15[[#This Row],[item_key]],IsITypeList,Table_ExternalData_15[[#This Row],[IType]],IsDList,Table_ExternalData_15[[#Headers],[10]])</f>
        <v>0</v>
      </c>
      <c r="O281" s="10">
        <f>SUMIFS(IsQList,IsIList,Table_ExternalData_15[[#This Row],[item_key]],IsITypeList,Table_ExternalData_15[[#This Row],[IType]],IsDList,Table_ExternalData_15[[#Headers],[11]])</f>
        <v>0</v>
      </c>
      <c r="P281" s="10">
        <f>SUMIFS(IsQList,IsIList,Table_ExternalData_15[[#This Row],[item_key]],IsITypeList,Table_ExternalData_15[[#This Row],[IType]],IsDList,Table_ExternalData_15[[#Headers],[12]])</f>
        <v>0</v>
      </c>
      <c r="Q281" s="10">
        <f>SUMIFS(IsQList,IsIList,Table_ExternalData_15[[#This Row],[item_key]],IsITypeList,Table_ExternalData_15[[#This Row],[IType]],IsDList,Table_ExternalData_15[[#Headers],[13]])</f>
        <v>0</v>
      </c>
      <c r="R281" s="10">
        <f>SUMIFS(IsQList,IsIList,Table_ExternalData_15[[#This Row],[item_key]],IsITypeList,Table_ExternalData_15[[#This Row],[IType]],IsDList,Table_ExternalData_15[[#Headers],[14]])</f>
        <v>0</v>
      </c>
      <c r="S281" s="10">
        <f>SUMIFS(IsQList,IsIList,Table_ExternalData_15[[#This Row],[item_key]],IsITypeList,Table_ExternalData_15[[#This Row],[IType]],IsDList,Table_ExternalData_15[[#Headers],[15]])</f>
        <v>0</v>
      </c>
      <c r="T281" s="10">
        <f>SUMIFS(IsQList,IsIList,Table_ExternalData_15[[#This Row],[item_key]],IsITypeList,Table_ExternalData_15[[#This Row],[IType]],IsDList,Table_ExternalData_15[[#Headers],[16]])</f>
        <v>0</v>
      </c>
      <c r="U281" s="10">
        <f>SUMIFS(IsQList,IsIList,Table_ExternalData_15[[#This Row],[item_key]],IsITypeList,Table_ExternalData_15[[#This Row],[IType]],IsDList,Table_ExternalData_15[[#Headers],[17]])</f>
        <v>0</v>
      </c>
      <c r="V281" s="10">
        <f>SUMIFS(IsQList,IsIList,Table_ExternalData_15[[#This Row],[item_key]],IsITypeList,Table_ExternalData_15[[#This Row],[IType]],IsDList,Table_ExternalData_15[[#Headers],[18]])</f>
        <v>0</v>
      </c>
      <c r="W281" s="10">
        <f>SUMIFS(IsQList,IsIList,Table_ExternalData_15[[#This Row],[item_key]],IsITypeList,Table_ExternalData_15[[#This Row],[IType]],IsDList,Table_ExternalData_15[[#Headers],[19]])</f>
        <v>0</v>
      </c>
      <c r="X281" s="10">
        <f>SUMIFS(IsQList,IsIList,Table_ExternalData_15[[#This Row],[item_key]],IsITypeList,Table_ExternalData_15[[#This Row],[IType]],IsDList,Table_ExternalData_15[[#Headers],[20]])</f>
        <v>0</v>
      </c>
      <c r="Y281" s="10">
        <f>SUMIFS(IsQList,IsIList,Table_ExternalData_15[[#This Row],[item_key]],IsITypeList,Table_ExternalData_15[[#This Row],[IType]],IsDList,Table_ExternalData_15[[#Headers],[21]])</f>
        <v>0</v>
      </c>
      <c r="Z281" s="10">
        <f>SUMIFS(IsQList,IsIList,Table_ExternalData_15[[#This Row],[item_key]],IsITypeList,Table_ExternalData_15[[#This Row],[IType]],IsDList,Table_ExternalData_15[[#Headers],[22]])</f>
        <v>0</v>
      </c>
      <c r="AA281" s="10">
        <f>SUMIFS(IsQList,IsIList,Table_ExternalData_15[[#This Row],[item_key]],IsITypeList,Table_ExternalData_15[[#This Row],[IType]],IsDList,Table_ExternalData_15[[#Headers],[23]])</f>
        <v>0</v>
      </c>
      <c r="AB281" s="10">
        <f>SUMIFS(IsQList,IsIList,Table_ExternalData_15[[#This Row],[item_key]],IsITypeList,Table_ExternalData_15[[#This Row],[IType]],IsDList,Table_ExternalData_15[[#Headers],[24]])</f>
        <v>0</v>
      </c>
      <c r="AC281" s="10">
        <f>SUMIFS(IsQList,IsIList,Table_ExternalData_15[[#This Row],[item_key]],IsITypeList,Table_ExternalData_15[[#This Row],[IType]],IsDList,Table_ExternalData_15[[#Headers],[25]])</f>
        <v>0</v>
      </c>
      <c r="AD281" s="10">
        <f>SUMIFS(IsQList,IsIList,Table_ExternalData_15[[#This Row],[item_key]],IsITypeList,Table_ExternalData_15[[#This Row],[IType]],IsDList,Table_ExternalData_15[[#Headers],[26]])</f>
        <v>0</v>
      </c>
      <c r="AE281" s="10">
        <f>SUMIFS(IsQList,IsIList,Table_ExternalData_15[[#This Row],[item_key]],IsITypeList,Table_ExternalData_15[[#This Row],[IType]],IsDList,Table_ExternalData_15[[#Headers],[27]])</f>
        <v>0</v>
      </c>
      <c r="AF281" s="10">
        <f>SUMIFS(IsQList,IsIList,Table_ExternalData_15[[#This Row],[item_key]],IsITypeList,Table_ExternalData_15[[#This Row],[IType]],IsDList,Table_ExternalData_15[[#Headers],[28]])</f>
        <v>1</v>
      </c>
      <c r="AG281" s="10">
        <f>SUMIFS(IsQList,IsIList,Table_ExternalData_15[[#This Row],[item_key]],IsITypeList,Table_ExternalData_15[[#This Row],[IType]],IsDList,Table_ExternalData_15[[#Headers],[29]])</f>
        <v>76</v>
      </c>
      <c r="AH281" s="10">
        <f>SUMIFS(IsQList,IsIList,Table_ExternalData_15[[#This Row],[item_key]],IsITypeList,Table_ExternalData_15[[#This Row],[IType]],IsDList,Table_ExternalData_15[[#Headers],[30]])</f>
        <v>0</v>
      </c>
      <c r="AI281" s="10">
        <f>SUMIFS(IsQList,IsIList,Table_ExternalData_15[[#This Row],[item_key]],IsITypeList,Table_ExternalData_15[[#This Row],[IType]],IsDList,Table_ExternalData_15[[#Headers],[31]])</f>
        <v>10</v>
      </c>
      <c r="AJ281" s="10">
        <f>SUM(Table_ExternalData_15[[#This Row],[1]:[31]])</f>
        <v>181</v>
      </c>
    </row>
    <row r="282" spans="1:36">
      <c r="A282" s="1" t="s">
        <v>529</v>
      </c>
      <c r="B282" s="1" t="s">
        <v>903</v>
      </c>
      <c r="C282" s="1" t="s">
        <v>904</v>
      </c>
      <c r="D282" s="11" t="s">
        <v>2004</v>
      </c>
      <c r="E282" s="10">
        <f>SUMIFS(IsQList,IsIList,Table_ExternalData_15[[#This Row],[item_key]],IsITypeList,Table_ExternalData_15[[#This Row],[IType]],IsDList,Table_ExternalData_15[[#Headers],[1]])</f>
        <v>0</v>
      </c>
      <c r="F282" s="10">
        <f>SUMIFS(IsQList,IsIList,Table_ExternalData_15[[#This Row],[item_key]],IsITypeList,Table_ExternalData_15[[#This Row],[IType]],IsDList,Table_ExternalData_15[[#Headers],[2]])</f>
        <v>0</v>
      </c>
      <c r="G282" s="10">
        <f>SUMIFS(IsQList,IsIList,Table_ExternalData_15[[#This Row],[item_key]],IsITypeList,Table_ExternalData_15[[#This Row],[IType]],IsDList,Table_ExternalData_15[[#Headers],[3]])</f>
        <v>0</v>
      </c>
      <c r="H282" s="10">
        <f>SUMIFS(IsQList,IsIList,Table_ExternalData_15[[#This Row],[item_key]],IsITypeList,Table_ExternalData_15[[#This Row],[IType]],IsDList,Table_ExternalData_15[[#Headers],[4]])</f>
        <v>0</v>
      </c>
      <c r="I282" s="10">
        <f>SUMIFS(IsQList,IsIList,Table_ExternalData_15[[#This Row],[item_key]],IsITypeList,Table_ExternalData_15[[#This Row],[IType]],IsDList,Table_ExternalData_15[[#Headers],[5]])</f>
        <v>0</v>
      </c>
      <c r="J282" s="10">
        <f>SUMIFS(IsQList,IsIList,Table_ExternalData_15[[#This Row],[item_key]],IsITypeList,Table_ExternalData_15[[#This Row],[IType]],IsDList,Table_ExternalData_15[[#Headers],[6]])</f>
        <v>0</v>
      </c>
      <c r="K282" s="10">
        <f>SUMIFS(IsQList,IsIList,Table_ExternalData_15[[#This Row],[item_key]],IsITypeList,Table_ExternalData_15[[#This Row],[IType]],IsDList,Table_ExternalData_15[[#Headers],[7]])</f>
        <v>0</v>
      </c>
      <c r="L282" s="10">
        <f>SUMIFS(IsQList,IsIList,Table_ExternalData_15[[#This Row],[item_key]],IsITypeList,Table_ExternalData_15[[#This Row],[IType]],IsDList,Table_ExternalData_15[[#Headers],[8]])</f>
        <v>0</v>
      </c>
      <c r="M282" s="10">
        <f>SUMIFS(IsQList,IsIList,Table_ExternalData_15[[#This Row],[item_key]],IsITypeList,Table_ExternalData_15[[#This Row],[IType]],IsDList,Table_ExternalData_15[[#Headers],[9]])</f>
        <v>0</v>
      </c>
      <c r="N282" s="10">
        <f>SUMIFS(IsQList,IsIList,Table_ExternalData_15[[#This Row],[item_key]],IsITypeList,Table_ExternalData_15[[#This Row],[IType]],IsDList,Table_ExternalData_15[[#Headers],[10]])</f>
        <v>0</v>
      </c>
      <c r="O282" s="10">
        <f>SUMIFS(IsQList,IsIList,Table_ExternalData_15[[#This Row],[item_key]],IsITypeList,Table_ExternalData_15[[#This Row],[IType]],IsDList,Table_ExternalData_15[[#Headers],[11]])</f>
        <v>0</v>
      </c>
      <c r="P282" s="10">
        <f>SUMIFS(IsQList,IsIList,Table_ExternalData_15[[#This Row],[item_key]],IsITypeList,Table_ExternalData_15[[#This Row],[IType]],IsDList,Table_ExternalData_15[[#Headers],[12]])</f>
        <v>0</v>
      </c>
      <c r="Q282" s="10">
        <f>SUMIFS(IsQList,IsIList,Table_ExternalData_15[[#This Row],[item_key]],IsITypeList,Table_ExternalData_15[[#This Row],[IType]],IsDList,Table_ExternalData_15[[#Headers],[13]])</f>
        <v>0</v>
      </c>
      <c r="R282" s="10">
        <f>SUMIFS(IsQList,IsIList,Table_ExternalData_15[[#This Row],[item_key]],IsITypeList,Table_ExternalData_15[[#This Row],[IType]],IsDList,Table_ExternalData_15[[#Headers],[14]])</f>
        <v>0</v>
      </c>
      <c r="S282" s="10">
        <f>SUMIFS(IsQList,IsIList,Table_ExternalData_15[[#This Row],[item_key]],IsITypeList,Table_ExternalData_15[[#This Row],[IType]],IsDList,Table_ExternalData_15[[#Headers],[15]])</f>
        <v>0</v>
      </c>
      <c r="T282" s="10">
        <f>SUMIFS(IsQList,IsIList,Table_ExternalData_15[[#This Row],[item_key]],IsITypeList,Table_ExternalData_15[[#This Row],[IType]],IsDList,Table_ExternalData_15[[#Headers],[16]])</f>
        <v>0</v>
      </c>
      <c r="U282" s="10">
        <f>SUMIFS(IsQList,IsIList,Table_ExternalData_15[[#This Row],[item_key]],IsITypeList,Table_ExternalData_15[[#This Row],[IType]],IsDList,Table_ExternalData_15[[#Headers],[17]])</f>
        <v>0</v>
      </c>
      <c r="V282" s="10">
        <f>SUMIFS(IsQList,IsIList,Table_ExternalData_15[[#This Row],[item_key]],IsITypeList,Table_ExternalData_15[[#This Row],[IType]],IsDList,Table_ExternalData_15[[#Headers],[18]])</f>
        <v>0</v>
      </c>
      <c r="W282" s="10">
        <f>SUMIFS(IsQList,IsIList,Table_ExternalData_15[[#This Row],[item_key]],IsITypeList,Table_ExternalData_15[[#This Row],[IType]],IsDList,Table_ExternalData_15[[#Headers],[19]])</f>
        <v>0</v>
      </c>
      <c r="X282" s="10">
        <f>SUMIFS(IsQList,IsIList,Table_ExternalData_15[[#This Row],[item_key]],IsITypeList,Table_ExternalData_15[[#This Row],[IType]],IsDList,Table_ExternalData_15[[#Headers],[20]])</f>
        <v>0</v>
      </c>
      <c r="Y282" s="10">
        <f>SUMIFS(IsQList,IsIList,Table_ExternalData_15[[#This Row],[item_key]],IsITypeList,Table_ExternalData_15[[#This Row],[IType]],IsDList,Table_ExternalData_15[[#Headers],[21]])</f>
        <v>0</v>
      </c>
      <c r="Z282" s="10">
        <f>SUMIFS(IsQList,IsIList,Table_ExternalData_15[[#This Row],[item_key]],IsITypeList,Table_ExternalData_15[[#This Row],[IType]],IsDList,Table_ExternalData_15[[#Headers],[22]])</f>
        <v>0</v>
      </c>
      <c r="AA282" s="10">
        <f>SUMIFS(IsQList,IsIList,Table_ExternalData_15[[#This Row],[item_key]],IsITypeList,Table_ExternalData_15[[#This Row],[IType]],IsDList,Table_ExternalData_15[[#Headers],[23]])</f>
        <v>0</v>
      </c>
      <c r="AB282" s="10">
        <f>SUMIFS(IsQList,IsIList,Table_ExternalData_15[[#This Row],[item_key]],IsITypeList,Table_ExternalData_15[[#This Row],[IType]],IsDList,Table_ExternalData_15[[#Headers],[24]])</f>
        <v>0</v>
      </c>
      <c r="AC282" s="10">
        <f>SUMIFS(IsQList,IsIList,Table_ExternalData_15[[#This Row],[item_key]],IsITypeList,Table_ExternalData_15[[#This Row],[IType]],IsDList,Table_ExternalData_15[[#Headers],[25]])</f>
        <v>0</v>
      </c>
      <c r="AD282" s="10">
        <f>SUMIFS(IsQList,IsIList,Table_ExternalData_15[[#This Row],[item_key]],IsITypeList,Table_ExternalData_15[[#This Row],[IType]],IsDList,Table_ExternalData_15[[#Headers],[26]])</f>
        <v>0</v>
      </c>
      <c r="AE282" s="10">
        <f>SUMIFS(IsQList,IsIList,Table_ExternalData_15[[#This Row],[item_key]],IsITypeList,Table_ExternalData_15[[#This Row],[IType]],IsDList,Table_ExternalData_15[[#Headers],[27]])</f>
        <v>0</v>
      </c>
      <c r="AF282" s="10">
        <f>SUMIFS(IsQList,IsIList,Table_ExternalData_15[[#This Row],[item_key]],IsITypeList,Table_ExternalData_15[[#This Row],[IType]],IsDList,Table_ExternalData_15[[#Headers],[28]])</f>
        <v>0</v>
      </c>
      <c r="AG282" s="10">
        <f>SUMIFS(IsQList,IsIList,Table_ExternalData_15[[#This Row],[item_key]],IsITypeList,Table_ExternalData_15[[#This Row],[IType]],IsDList,Table_ExternalData_15[[#Headers],[29]])</f>
        <v>0</v>
      </c>
      <c r="AH282" s="10">
        <f>SUMIFS(IsQList,IsIList,Table_ExternalData_15[[#This Row],[item_key]],IsITypeList,Table_ExternalData_15[[#This Row],[IType]],IsDList,Table_ExternalData_15[[#Headers],[30]])</f>
        <v>0</v>
      </c>
      <c r="AI282" s="10">
        <f>SUMIFS(IsQList,IsIList,Table_ExternalData_15[[#This Row],[item_key]],IsITypeList,Table_ExternalData_15[[#This Row],[IType]],IsDList,Table_ExternalData_15[[#Headers],[31]])</f>
        <v>0</v>
      </c>
      <c r="AJ282" s="10">
        <f>SUM(Table_ExternalData_15[[#This Row],[1]:[31]])</f>
        <v>0</v>
      </c>
    </row>
    <row r="283" spans="1:36">
      <c r="A283" s="1" t="s">
        <v>529</v>
      </c>
      <c r="B283" s="1" t="s">
        <v>903</v>
      </c>
      <c r="C283" s="1" t="s">
        <v>904</v>
      </c>
      <c r="D283" s="11" t="s">
        <v>2046</v>
      </c>
      <c r="E283" s="10">
        <f>SUMIFS(IsQList,IsIList,Table_ExternalData_15[[#This Row],[item_key]],IsITypeList,Table_ExternalData_15[[#This Row],[IType]],IsDList,Table_ExternalData_15[[#Headers],[1]])</f>
        <v>1</v>
      </c>
      <c r="F283" s="10">
        <f>SUMIFS(IsQList,IsIList,Table_ExternalData_15[[#This Row],[item_key]],IsITypeList,Table_ExternalData_15[[#This Row],[IType]],IsDList,Table_ExternalData_15[[#Headers],[2]])</f>
        <v>0</v>
      </c>
      <c r="G283" s="10">
        <f>SUMIFS(IsQList,IsIList,Table_ExternalData_15[[#This Row],[item_key]],IsITypeList,Table_ExternalData_15[[#This Row],[IType]],IsDList,Table_ExternalData_15[[#Headers],[3]])</f>
        <v>0</v>
      </c>
      <c r="H283" s="10">
        <f>SUMIFS(IsQList,IsIList,Table_ExternalData_15[[#This Row],[item_key]],IsITypeList,Table_ExternalData_15[[#This Row],[IType]],IsDList,Table_ExternalData_15[[#Headers],[4]])</f>
        <v>70</v>
      </c>
      <c r="I283" s="10">
        <f>SUMIFS(IsQList,IsIList,Table_ExternalData_15[[#This Row],[item_key]],IsITypeList,Table_ExternalData_15[[#This Row],[IType]],IsDList,Table_ExternalData_15[[#Headers],[5]])</f>
        <v>0</v>
      </c>
      <c r="J283" s="10">
        <f>SUMIFS(IsQList,IsIList,Table_ExternalData_15[[#This Row],[item_key]],IsITypeList,Table_ExternalData_15[[#This Row],[IType]],IsDList,Table_ExternalData_15[[#Headers],[6]])</f>
        <v>23</v>
      </c>
      <c r="K283" s="10">
        <f>SUMIFS(IsQList,IsIList,Table_ExternalData_15[[#This Row],[item_key]],IsITypeList,Table_ExternalData_15[[#This Row],[IType]],IsDList,Table_ExternalData_15[[#Headers],[7]])</f>
        <v>0</v>
      </c>
      <c r="L283" s="10">
        <f>SUMIFS(IsQList,IsIList,Table_ExternalData_15[[#This Row],[item_key]],IsITypeList,Table_ExternalData_15[[#This Row],[IType]],IsDList,Table_ExternalData_15[[#Headers],[8]])</f>
        <v>0</v>
      </c>
      <c r="M283" s="10">
        <f>SUMIFS(IsQList,IsIList,Table_ExternalData_15[[#This Row],[item_key]],IsITypeList,Table_ExternalData_15[[#This Row],[IType]],IsDList,Table_ExternalData_15[[#Headers],[9]])</f>
        <v>0</v>
      </c>
      <c r="N283" s="10">
        <f>SUMIFS(IsQList,IsIList,Table_ExternalData_15[[#This Row],[item_key]],IsITypeList,Table_ExternalData_15[[#This Row],[IType]],IsDList,Table_ExternalData_15[[#Headers],[10]])</f>
        <v>0</v>
      </c>
      <c r="O283" s="10">
        <f>SUMIFS(IsQList,IsIList,Table_ExternalData_15[[#This Row],[item_key]],IsITypeList,Table_ExternalData_15[[#This Row],[IType]],IsDList,Table_ExternalData_15[[#Headers],[11]])</f>
        <v>0</v>
      </c>
      <c r="P283" s="10">
        <f>SUMIFS(IsQList,IsIList,Table_ExternalData_15[[#This Row],[item_key]],IsITypeList,Table_ExternalData_15[[#This Row],[IType]],IsDList,Table_ExternalData_15[[#Headers],[12]])</f>
        <v>0</v>
      </c>
      <c r="Q283" s="10">
        <f>SUMIFS(IsQList,IsIList,Table_ExternalData_15[[#This Row],[item_key]],IsITypeList,Table_ExternalData_15[[#This Row],[IType]],IsDList,Table_ExternalData_15[[#Headers],[13]])</f>
        <v>0</v>
      </c>
      <c r="R283" s="10">
        <f>SUMIFS(IsQList,IsIList,Table_ExternalData_15[[#This Row],[item_key]],IsITypeList,Table_ExternalData_15[[#This Row],[IType]],IsDList,Table_ExternalData_15[[#Headers],[14]])</f>
        <v>0</v>
      </c>
      <c r="S283" s="10">
        <f>SUMIFS(IsQList,IsIList,Table_ExternalData_15[[#This Row],[item_key]],IsITypeList,Table_ExternalData_15[[#This Row],[IType]],IsDList,Table_ExternalData_15[[#Headers],[15]])</f>
        <v>0</v>
      </c>
      <c r="T283" s="10">
        <f>SUMIFS(IsQList,IsIList,Table_ExternalData_15[[#This Row],[item_key]],IsITypeList,Table_ExternalData_15[[#This Row],[IType]],IsDList,Table_ExternalData_15[[#Headers],[16]])</f>
        <v>0</v>
      </c>
      <c r="U283" s="10">
        <f>SUMIFS(IsQList,IsIList,Table_ExternalData_15[[#This Row],[item_key]],IsITypeList,Table_ExternalData_15[[#This Row],[IType]],IsDList,Table_ExternalData_15[[#Headers],[17]])</f>
        <v>0</v>
      </c>
      <c r="V283" s="10">
        <f>SUMIFS(IsQList,IsIList,Table_ExternalData_15[[#This Row],[item_key]],IsITypeList,Table_ExternalData_15[[#This Row],[IType]],IsDList,Table_ExternalData_15[[#Headers],[18]])</f>
        <v>0</v>
      </c>
      <c r="W283" s="10">
        <f>SUMIFS(IsQList,IsIList,Table_ExternalData_15[[#This Row],[item_key]],IsITypeList,Table_ExternalData_15[[#This Row],[IType]],IsDList,Table_ExternalData_15[[#Headers],[19]])</f>
        <v>0</v>
      </c>
      <c r="X283" s="10">
        <f>SUMIFS(IsQList,IsIList,Table_ExternalData_15[[#This Row],[item_key]],IsITypeList,Table_ExternalData_15[[#This Row],[IType]],IsDList,Table_ExternalData_15[[#Headers],[20]])</f>
        <v>0</v>
      </c>
      <c r="Y283" s="10">
        <f>SUMIFS(IsQList,IsIList,Table_ExternalData_15[[#This Row],[item_key]],IsITypeList,Table_ExternalData_15[[#This Row],[IType]],IsDList,Table_ExternalData_15[[#Headers],[21]])</f>
        <v>0</v>
      </c>
      <c r="Z283" s="10">
        <f>SUMIFS(IsQList,IsIList,Table_ExternalData_15[[#This Row],[item_key]],IsITypeList,Table_ExternalData_15[[#This Row],[IType]],IsDList,Table_ExternalData_15[[#Headers],[22]])</f>
        <v>0</v>
      </c>
      <c r="AA283" s="10">
        <f>SUMIFS(IsQList,IsIList,Table_ExternalData_15[[#This Row],[item_key]],IsITypeList,Table_ExternalData_15[[#This Row],[IType]],IsDList,Table_ExternalData_15[[#Headers],[23]])</f>
        <v>0</v>
      </c>
      <c r="AB283" s="10">
        <f>SUMIFS(IsQList,IsIList,Table_ExternalData_15[[#This Row],[item_key]],IsITypeList,Table_ExternalData_15[[#This Row],[IType]],IsDList,Table_ExternalData_15[[#Headers],[24]])</f>
        <v>0</v>
      </c>
      <c r="AC283" s="10">
        <f>SUMIFS(IsQList,IsIList,Table_ExternalData_15[[#This Row],[item_key]],IsITypeList,Table_ExternalData_15[[#This Row],[IType]],IsDList,Table_ExternalData_15[[#Headers],[25]])</f>
        <v>0</v>
      </c>
      <c r="AD283" s="10">
        <f>SUMIFS(IsQList,IsIList,Table_ExternalData_15[[#This Row],[item_key]],IsITypeList,Table_ExternalData_15[[#This Row],[IType]],IsDList,Table_ExternalData_15[[#Headers],[26]])</f>
        <v>0</v>
      </c>
      <c r="AE283" s="10">
        <f>SUMIFS(IsQList,IsIList,Table_ExternalData_15[[#This Row],[item_key]],IsITypeList,Table_ExternalData_15[[#This Row],[IType]],IsDList,Table_ExternalData_15[[#Headers],[27]])</f>
        <v>0</v>
      </c>
      <c r="AF283" s="10">
        <f>SUMIFS(IsQList,IsIList,Table_ExternalData_15[[#This Row],[item_key]],IsITypeList,Table_ExternalData_15[[#This Row],[IType]],IsDList,Table_ExternalData_15[[#Headers],[28]])</f>
        <v>1</v>
      </c>
      <c r="AG283" s="10">
        <f>SUMIFS(IsQList,IsIList,Table_ExternalData_15[[#This Row],[item_key]],IsITypeList,Table_ExternalData_15[[#This Row],[IType]],IsDList,Table_ExternalData_15[[#Headers],[29]])</f>
        <v>76</v>
      </c>
      <c r="AH283" s="10">
        <f>SUMIFS(IsQList,IsIList,Table_ExternalData_15[[#This Row],[item_key]],IsITypeList,Table_ExternalData_15[[#This Row],[IType]],IsDList,Table_ExternalData_15[[#Headers],[30]])</f>
        <v>0</v>
      </c>
      <c r="AI283" s="10">
        <f>SUMIFS(IsQList,IsIList,Table_ExternalData_15[[#This Row],[item_key]],IsITypeList,Table_ExternalData_15[[#This Row],[IType]],IsDList,Table_ExternalData_15[[#Headers],[31]])</f>
        <v>10</v>
      </c>
      <c r="AJ283" s="10">
        <f>SUM(Table_ExternalData_15[[#This Row],[1]:[31]])</f>
        <v>181</v>
      </c>
    </row>
    <row r="284" spans="1:36">
      <c r="A284" s="1" t="s">
        <v>2153</v>
      </c>
      <c r="B284" s="1" t="s">
        <v>2569</v>
      </c>
      <c r="C284" s="1" t="s">
        <v>2570</v>
      </c>
      <c r="D284" s="11" t="s">
        <v>2046</v>
      </c>
      <c r="E284" s="10">
        <f>SUMIFS(IsQList,IsIList,Table_ExternalData_15[[#This Row],[item_key]],IsITypeList,Table_ExternalData_15[[#This Row],[IType]],IsDList,Table_ExternalData_15[[#Headers],[1]])</f>
        <v>1</v>
      </c>
      <c r="F284" s="10">
        <f>SUMIFS(IsQList,IsIList,Table_ExternalData_15[[#This Row],[item_key]],IsITypeList,Table_ExternalData_15[[#This Row],[IType]],IsDList,Table_ExternalData_15[[#Headers],[2]])</f>
        <v>0</v>
      </c>
      <c r="G284" s="10">
        <f>SUMIFS(IsQList,IsIList,Table_ExternalData_15[[#This Row],[item_key]],IsITypeList,Table_ExternalData_15[[#This Row],[IType]],IsDList,Table_ExternalData_15[[#Headers],[3]])</f>
        <v>0</v>
      </c>
      <c r="H284" s="10">
        <f>SUMIFS(IsQList,IsIList,Table_ExternalData_15[[#This Row],[item_key]],IsITypeList,Table_ExternalData_15[[#This Row],[IType]],IsDList,Table_ExternalData_15[[#Headers],[4]])</f>
        <v>70</v>
      </c>
      <c r="I284" s="10">
        <f>SUMIFS(IsQList,IsIList,Table_ExternalData_15[[#This Row],[item_key]],IsITypeList,Table_ExternalData_15[[#This Row],[IType]],IsDList,Table_ExternalData_15[[#Headers],[5]])</f>
        <v>0</v>
      </c>
      <c r="J284" s="10">
        <f>SUMIFS(IsQList,IsIList,Table_ExternalData_15[[#This Row],[item_key]],IsITypeList,Table_ExternalData_15[[#This Row],[IType]],IsDList,Table_ExternalData_15[[#Headers],[6]])</f>
        <v>23</v>
      </c>
      <c r="K284" s="10">
        <f>SUMIFS(IsQList,IsIList,Table_ExternalData_15[[#This Row],[item_key]],IsITypeList,Table_ExternalData_15[[#This Row],[IType]],IsDList,Table_ExternalData_15[[#Headers],[7]])</f>
        <v>0</v>
      </c>
      <c r="L284" s="10">
        <f>SUMIFS(IsQList,IsIList,Table_ExternalData_15[[#This Row],[item_key]],IsITypeList,Table_ExternalData_15[[#This Row],[IType]],IsDList,Table_ExternalData_15[[#Headers],[8]])</f>
        <v>0</v>
      </c>
      <c r="M284" s="10">
        <f>SUMIFS(IsQList,IsIList,Table_ExternalData_15[[#This Row],[item_key]],IsITypeList,Table_ExternalData_15[[#This Row],[IType]],IsDList,Table_ExternalData_15[[#Headers],[9]])</f>
        <v>0</v>
      </c>
      <c r="N284" s="10">
        <f>SUMIFS(IsQList,IsIList,Table_ExternalData_15[[#This Row],[item_key]],IsITypeList,Table_ExternalData_15[[#This Row],[IType]],IsDList,Table_ExternalData_15[[#Headers],[10]])</f>
        <v>0</v>
      </c>
      <c r="O284" s="10">
        <f>SUMIFS(IsQList,IsIList,Table_ExternalData_15[[#This Row],[item_key]],IsITypeList,Table_ExternalData_15[[#This Row],[IType]],IsDList,Table_ExternalData_15[[#Headers],[11]])</f>
        <v>0</v>
      </c>
      <c r="P284" s="10">
        <f>SUMIFS(IsQList,IsIList,Table_ExternalData_15[[#This Row],[item_key]],IsITypeList,Table_ExternalData_15[[#This Row],[IType]],IsDList,Table_ExternalData_15[[#Headers],[12]])</f>
        <v>0</v>
      </c>
      <c r="Q284" s="10">
        <f>SUMIFS(IsQList,IsIList,Table_ExternalData_15[[#This Row],[item_key]],IsITypeList,Table_ExternalData_15[[#This Row],[IType]],IsDList,Table_ExternalData_15[[#Headers],[13]])</f>
        <v>0</v>
      </c>
      <c r="R284" s="10">
        <f>SUMIFS(IsQList,IsIList,Table_ExternalData_15[[#This Row],[item_key]],IsITypeList,Table_ExternalData_15[[#This Row],[IType]],IsDList,Table_ExternalData_15[[#Headers],[14]])</f>
        <v>0</v>
      </c>
      <c r="S284" s="10">
        <f>SUMIFS(IsQList,IsIList,Table_ExternalData_15[[#This Row],[item_key]],IsITypeList,Table_ExternalData_15[[#This Row],[IType]],IsDList,Table_ExternalData_15[[#Headers],[15]])</f>
        <v>0</v>
      </c>
      <c r="T284" s="10">
        <f>SUMIFS(IsQList,IsIList,Table_ExternalData_15[[#This Row],[item_key]],IsITypeList,Table_ExternalData_15[[#This Row],[IType]],IsDList,Table_ExternalData_15[[#Headers],[16]])</f>
        <v>0</v>
      </c>
      <c r="U284" s="10">
        <f>SUMIFS(IsQList,IsIList,Table_ExternalData_15[[#This Row],[item_key]],IsITypeList,Table_ExternalData_15[[#This Row],[IType]],IsDList,Table_ExternalData_15[[#Headers],[17]])</f>
        <v>0</v>
      </c>
      <c r="V284" s="10">
        <f>SUMIFS(IsQList,IsIList,Table_ExternalData_15[[#This Row],[item_key]],IsITypeList,Table_ExternalData_15[[#This Row],[IType]],IsDList,Table_ExternalData_15[[#Headers],[18]])</f>
        <v>0</v>
      </c>
      <c r="W284" s="10">
        <f>SUMIFS(IsQList,IsIList,Table_ExternalData_15[[#This Row],[item_key]],IsITypeList,Table_ExternalData_15[[#This Row],[IType]],IsDList,Table_ExternalData_15[[#Headers],[19]])</f>
        <v>0</v>
      </c>
      <c r="X284" s="10">
        <f>SUMIFS(IsQList,IsIList,Table_ExternalData_15[[#This Row],[item_key]],IsITypeList,Table_ExternalData_15[[#This Row],[IType]],IsDList,Table_ExternalData_15[[#Headers],[20]])</f>
        <v>0</v>
      </c>
      <c r="Y284" s="10">
        <f>SUMIFS(IsQList,IsIList,Table_ExternalData_15[[#This Row],[item_key]],IsITypeList,Table_ExternalData_15[[#This Row],[IType]],IsDList,Table_ExternalData_15[[#Headers],[21]])</f>
        <v>0</v>
      </c>
      <c r="Z284" s="10">
        <f>SUMIFS(IsQList,IsIList,Table_ExternalData_15[[#This Row],[item_key]],IsITypeList,Table_ExternalData_15[[#This Row],[IType]],IsDList,Table_ExternalData_15[[#Headers],[22]])</f>
        <v>0</v>
      </c>
      <c r="AA284" s="10">
        <f>SUMIFS(IsQList,IsIList,Table_ExternalData_15[[#This Row],[item_key]],IsITypeList,Table_ExternalData_15[[#This Row],[IType]],IsDList,Table_ExternalData_15[[#Headers],[23]])</f>
        <v>0</v>
      </c>
      <c r="AB284" s="10">
        <f>SUMIFS(IsQList,IsIList,Table_ExternalData_15[[#This Row],[item_key]],IsITypeList,Table_ExternalData_15[[#This Row],[IType]],IsDList,Table_ExternalData_15[[#Headers],[24]])</f>
        <v>0</v>
      </c>
      <c r="AC284" s="10">
        <f>SUMIFS(IsQList,IsIList,Table_ExternalData_15[[#This Row],[item_key]],IsITypeList,Table_ExternalData_15[[#This Row],[IType]],IsDList,Table_ExternalData_15[[#Headers],[25]])</f>
        <v>0</v>
      </c>
      <c r="AD284" s="10">
        <f>SUMIFS(IsQList,IsIList,Table_ExternalData_15[[#This Row],[item_key]],IsITypeList,Table_ExternalData_15[[#This Row],[IType]],IsDList,Table_ExternalData_15[[#Headers],[26]])</f>
        <v>0</v>
      </c>
      <c r="AE284" s="10">
        <f>SUMIFS(IsQList,IsIList,Table_ExternalData_15[[#This Row],[item_key]],IsITypeList,Table_ExternalData_15[[#This Row],[IType]],IsDList,Table_ExternalData_15[[#Headers],[27]])</f>
        <v>0</v>
      </c>
      <c r="AF284" s="10">
        <f>SUMIFS(IsQList,IsIList,Table_ExternalData_15[[#This Row],[item_key]],IsITypeList,Table_ExternalData_15[[#This Row],[IType]],IsDList,Table_ExternalData_15[[#Headers],[28]])</f>
        <v>1</v>
      </c>
      <c r="AG284" s="10">
        <f>SUMIFS(IsQList,IsIList,Table_ExternalData_15[[#This Row],[item_key]],IsITypeList,Table_ExternalData_15[[#This Row],[IType]],IsDList,Table_ExternalData_15[[#Headers],[29]])</f>
        <v>76</v>
      </c>
      <c r="AH284" s="10">
        <f>SUMIFS(IsQList,IsIList,Table_ExternalData_15[[#This Row],[item_key]],IsITypeList,Table_ExternalData_15[[#This Row],[IType]],IsDList,Table_ExternalData_15[[#Headers],[30]])</f>
        <v>0</v>
      </c>
      <c r="AI284" s="10">
        <f>SUMIFS(IsQList,IsIList,Table_ExternalData_15[[#This Row],[item_key]],IsITypeList,Table_ExternalData_15[[#This Row],[IType]],IsDList,Table_ExternalData_15[[#Headers],[31]])</f>
        <v>10</v>
      </c>
      <c r="AJ284" s="10">
        <f>SUM(Table_ExternalData_15[[#This Row],[1]:[31]])</f>
        <v>181</v>
      </c>
    </row>
    <row r="285" spans="1:36">
      <c r="A285" s="1" t="s">
        <v>315</v>
      </c>
      <c r="B285" s="1" t="s">
        <v>1158</v>
      </c>
      <c r="C285" s="1" t="s">
        <v>1159</v>
      </c>
      <c r="D285" s="11" t="s">
        <v>2046</v>
      </c>
      <c r="E285" s="10">
        <f>SUMIFS(IsQList,IsIList,Table_ExternalData_15[[#This Row],[item_key]],IsITypeList,Table_ExternalData_15[[#This Row],[IType]],IsDList,Table_ExternalData_15[[#Headers],[1]])</f>
        <v>1</v>
      </c>
      <c r="F285" s="10">
        <f>SUMIFS(IsQList,IsIList,Table_ExternalData_15[[#This Row],[item_key]],IsITypeList,Table_ExternalData_15[[#This Row],[IType]],IsDList,Table_ExternalData_15[[#Headers],[2]])</f>
        <v>0</v>
      </c>
      <c r="G285" s="10">
        <f>SUMIFS(IsQList,IsIList,Table_ExternalData_15[[#This Row],[item_key]],IsITypeList,Table_ExternalData_15[[#This Row],[IType]],IsDList,Table_ExternalData_15[[#Headers],[3]])</f>
        <v>0</v>
      </c>
      <c r="H285" s="10">
        <f>SUMIFS(IsQList,IsIList,Table_ExternalData_15[[#This Row],[item_key]],IsITypeList,Table_ExternalData_15[[#This Row],[IType]],IsDList,Table_ExternalData_15[[#Headers],[4]])</f>
        <v>70</v>
      </c>
      <c r="I285" s="10">
        <f>SUMIFS(IsQList,IsIList,Table_ExternalData_15[[#This Row],[item_key]],IsITypeList,Table_ExternalData_15[[#This Row],[IType]],IsDList,Table_ExternalData_15[[#Headers],[5]])</f>
        <v>0</v>
      </c>
      <c r="J285" s="10">
        <f>SUMIFS(IsQList,IsIList,Table_ExternalData_15[[#This Row],[item_key]],IsITypeList,Table_ExternalData_15[[#This Row],[IType]],IsDList,Table_ExternalData_15[[#Headers],[6]])</f>
        <v>23</v>
      </c>
      <c r="K285" s="10">
        <f>SUMIFS(IsQList,IsIList,Table_ExternalData_15[[#This Row],[item_key]],IsITypeList,Table_ExternalData_15[[#This Row],[IType]],IsDList,Table_ExternalData_15[[#Headers],[7]])</f>
        <v>0</v>
      </c>
      <c r="L285" s="10">
        <f>SUMIFS(IsQList,IsIList,Table_ExternalData_15[[#This Row],[item_key]],IsITypeList,Table_ExternalData_15[[#This Row],[IType]],IsDList,Table_ExternalData_15[[#Headers],[8]])</f>
        <v>0</v>
      </c>
      <c r="M285" s="10">
        <f>SUMIFS(IsQList,IsIList,Table_ExternalData_15[[#This Row],[item_key]],IsITypeList,Table_ExternalData_15[[#This Row],[IType]],IsDList,Table_ExternalData_15[[#Headers],[9]])</f>
        <v>0</v>
      </c>
      <c r="N285" s="10">
        <f>SUMIFS(IsQList,IsIList,Table_ExternalData_15[[#This Row],[item_key]],IsITypeList,Table_ExternalData_15[[#This Row],[IType]],IsDList,Table_ExternalData_15[[#Headers],[10]])</f>
        <v>0</v>
      </c>
      <c r="O285" s="10">
        <f>SUMIFS(IsQList,IsIList,Table_ExternalData_15[[#This Row],[item_key]],IsITypeList,Table_ExternalData_15[[#This Row],[IType]],IsDList,Table_ExternalData_15[[#Headers],[11]])</f>
        <v>0</v>
      </c>
      <c r="P285" s="10">
        <f>SUMIFS(IsQList,IsIList,Table_ExternalData_15[[#This Row],[item_key]],IsITypeList,Table_ExternalData_15[[#This Row],[IType]],IsDList,Table_ExternalData_15[[#Headers],[12]])</f>
        <v>0</v>
      </c>
      <c r="Q285" s="10">
        <f>SUMIFS(IsQList,IsIList,Table_ExternalData_15[[#This Row],[item_key]],IsITypeList,Table_ExternalData_15[[#This Row],[IType]],IsDList,Table_ExternalData_15[[#Headers],[13]])</f>
        <v>0</v>
      </c>
      <c r="R285" s="10">
        <f>SUMIFS(IsQList,IsIList,Table_ExternalData_15[[#This Row],[item_key]],IsITypeList,Table_ExternalData_15[[#This Row],[IType]],IsDList,Table_ExternalData_15[[#Headers],[14]])</f>
        <v>0</v>
      </c>
      <c r="S285" s="10">
        <f>SUMIFS(IsQList,IsIList,Table_ExternalData_15[[#This Row],[item_key]],IsITypeList,Table_ExternalData_15[[#This Row],[IType]],IsDList,Table_ExternalData_15[[#Headers],[15]])</f>
        <v>0</v>
      </c>
      <c r="T285" s="10">
        <f>SUMIFS(IsQList,IsIList,Table_ExternalData_15[[#This Row],[item_key]],IsITypeList,Table_ExternalData_15[[#This Row],[IType]],IsDList,Table_ExternalData_15[[#Headers],[16]])</f>
        <v>0</v>
      </c>
      <c r="U285" s="10">
        <f>SUMIFS(IsQList,IsIList,Table_ExternalData_15[[#This Row],[item_key]],IsITypeList,Table_ExternalData_15[[#This Row],[IType]],IsDList,Table_ExternalData_15[[#Headers],[17]])</f>
        <v>0</v>
      </c>
      <c r="V285" s="10">
        <f>SUMIFS(IsQList,IsIList,Table_ExternalData_15[[#This Row],[item_key]],IsITypeList,Table_ExternalData_15[[#This Row],[IType]],IsDList,Table_ExternalData_15[[#Headers],[18]])</f>
        <v>0</v>
      </c>
      <c r="W285" s="10">
        <f>SUMIFS(IsQList,IsIList,Table_ExternalData_15[[#This Row],[item_key]],IsITypeList,Table_ExternalData_15[[#This Row],[IType]],IsDList,Table_ExternalData_15[[#Headers],[19]])</f>
        <v>0</v>
      </c>
      <c r="X285" s="10">
        <f>SUMIFS(IsQList,IsIList,Table_ExternalData_15[[#This Row],[item_key]],IsITypeList,Table_ExternalData_15[[#This Row],[IType]],IsDList,Table_ExternalData_15[[#Headers],[20]])</f>
        <v>0</v>
      </c>
      <c r="Y285" s="10">
        <f>SUMIFS(IsQList,IsIList,Table_ExternalData_15[[#This Row],[item_key]],IsITypeList,Table_ExternalData_15[[#This Row],[IType]],IsDList,Table_ExternalData_15[[#Headers],[21]])</f>
        <v>0</v>
      </c>
      <c r="Z285" s="10">
        <f>SUMIFS(IsQList,IsIList,Table_ExternalData_15[[#This Row],[item_key]],IsITypeList,Table_ExternalData_15[[#This Row],[IType]],IsDList,Table_ExternalData_15[[#Headers],[22]])</f>
        <v>0</v>
      </c>
      <c r="AA285" s="10">
        <f>SUMIFS(IsQList,IsIList,Table_ExternalData_15[[#This Row],[item_key]],IsITypeList,Table_ExternalData_15[[#This Row],[IType]],IsDList,Table_ExternalData_15[[#Headers],[23]])</f>
        <v>0</v>
      </c>
      <c r="AB285" s="10">
        <f>SUMIFS(IsQList,IsIList,Table_ExternalData_15[[#This Row],[item_key]],IsITypeList,Table_ExternalData_15[[#This Row],[IType]],IsDList,Table_ExternalData_15[[#Headers],[24]])</f>
        <v>0</v>
      </c>
      <c r="AC285" s="10">
        <f>SUMIFS(IsQList,IsIList,Table_ExternalData_15[[#This Row],[item_key]],IsITypeList,Table_ExternalData_15[[#This Row],[IType]],IsDList,Table_ExternalData_15[[#Headers],[25]])</f>
        <v>0</v>
      </c>
      <c r="AD285" s="10">
        <f>SUMIFS(IsQList,IsIList,Table_ExternalData_15[[#This Row],[item_key]],IsITypeList,Table_ExternalData_15[[#This Row],[IType]],IsDList,Table_ExternalData_15[[#Headers],[26]])</f>
        <v>0</v>
      </c>
      <c r="AE285" s="10">
        <f>SUMIFS(IsQList,IsIList,Table_ExternalData_15[[#This Row],[item_key]],IsITypeList,Table_ExternalData_15[[#This Row],[IType]],IsDList,Table_ExternalData_15[[#Headers],[27]])</f>
        <v>0</v>
      </c>
      <c r="AF285" s="10">
        <f>SUMIFS(IsQList,IsIList,Table_ExternalData_15[[#This Row],[item_key]],IsITypeList,Table_ExternalData_15[[#This Row],[IType]],IsDList,Table_ExternalData_15[[#Headers],[28]])</f>
        <v>1</v>
      </c>
      <c r="AG285" s="10">
        <f>SUMIFS(IsQList,IsIList,Table_ExternalData_15[[#This Row],[item_key]],IsITypeList,Table_ExternalData_15[[#This Row],[IType]],IsDList,Table_ExternalData_15[[#Headers],[29]])</f>
        <v>76</v>
      </c>
      <c r="AH285" s="10">
        <f>SUMIFS(IsQList,IsIList,Table_ExternalData_15[[#This Row],[item_key]],IsITypeList,Table_ExternalData_15[[#This Row],[IType]],IsDList,Table_ExternalData_15[[#Headers],[30]])</f>
        <v>0</v>
      </c>
      <c r="AI285" s="10">
        <f>SUMIFS(IsQList,IsIList,Table_ExternalData_15[[#This Row],[item_key]],IsITypeList,Table_ExternalData_15[[#This Row],[IType]],IsDList,Table_ExternalData_15[[#Headers],[31]])</f>
        <v>10</v>
      </c>
      <c r="AJ285" s="10">
        <f>SUM(Table_ExternalData_15[[#This Row],[1]:[31]])</f>
        <v>181</v>
      </c>
    </row>
    <row r="286" spans="1:36">
      <c r="A286" s="1" t="s">
        <v>483</v>
      </c>
      <c r="B286" s="1" t="s">
        <v>1160</v>
      </c>
      <c r="C286" s="1" t="s">
        <v>873</v>
      </c>
      <c r="D286" s="11" t="s">
        <v>2046</v>
      </c>
      <c r="E286" s="10">
        <f>SUMIFS(IsQList,IsIList,Table_ExternalData_15[[#This Row],[item_key]],IsITypeList,Table_ExternalData_15[[#This Row],[IType]],IsDList,Table_ExternalData_15[[#Headers],[1]])</f>
        <v>1</v>
      </c>
      <c r="F286" s="10">
        <f>SUMIFS(IsQList,IsIList,Table_ExternalData_15[[#This Row],[item_key]],IsITypeList,Table_ExternalData_15[[#This Row],[IType]],IsDList,Table_ExternalData_15[[#Headers],[2]])</f>
        <v>0</v>
      </c>
      <c r="G286" s="10">
        <f>SUMIFS(IsQList,IsIList,Table_ExternalData_15[[#This Row],[item_key]],IsITypeList,Table_ExternalData_15[[#This Row],[IType]],IsDList,Table_ExternalData_15[[#Headers],[3]])</f>
        <v>0</v>
      </c>
      <c r="H286" s="10">
        <f>SUMIFS(IsQList,IsIList,Table_ExternalData_15[[#This Row],[item_key]],IsITypeList,Table_ExternalData_15[[#This Row],[IType]],IsDList,Table_ExternalData_15[[#Headers],[4]])</f>
        <v>70</v>
      </c>
      <c r="I286" s="10">
        <f>SUMIFS(IsQList,IsIList,Table_ExternalData_15[[#This Row],[item_key]],IsITypeList,Table_ExternalData_15[[#This Row],[IType]],IsDList,Table_ExternalData_15[[#Headers],[5]])</f>
        <v>0</v>
      </c>
      <c r="J286" s="10">
        <f>SUMIFS(IsQList,IsIList,Table_ExternalData_15[[#This Row],[item_key]],IsITypeList,Table_ExternalData_15[[#This Row],[IType]],IsDList,Table_ExternalData_15[[#Headers],[6]])</f>
        <v>23</v>
      </c>
      <c r="K286" s="10">
        <f>SUMIFS(IsQList,IsIList,Table_ExternalData_15[[#This Row],[item_key]],IsITypeList,Table_ExternalData_15[[#This Row],[IType]],IsDList,Table_ExternalData_15[[#Headers],[7]])</f>
        <v>0</v>
      </c>
      <c r="L286" s="10">
        <f>SUMIFS(IsQList,IsIList,Table_ExternalData_15[[#This Row],[item_key]],IsITypeList,Table_ExternalData_15[[#This Row],[IType]],IsDList,Table_ExternalData_15[[#Headers],[8]])</f>
        <v>0</v>
      </c>
      <c r="M286" s="10">
        <f>SUMIFS(IsQList,IsIList,Table_ExternalData_15[[#This Row],[item_key]],IsITypeList,Table_ExternalData_15[[#This Row],[IType]],IsDList,Table_ExternalData_15[[#Headers],[9]])</f>
        <v>0</v>
      </c>
      <c r="N286" s="10">
        <f>SUMIFS(IsQList,IsIList,Table_ExternalData_15[[#This Row],[item_key]],IsITypeList,Table_ExternalData_15[[#This Row],[IType]],IsDList,Table_ExternalData_15[[#Headers],[10]])</f>
        <v>0</v>
      </c>
      <c r="O286" s="10">
        <f>SUMIFS(IsQList,IsIList,Table_ExternalData_15[[#This Row],[item_key]],IsITypeList,Table_ExternalData_15[[#This Row],[IType]],IsDList,Table_ExternalData_15[[#Headers],[11]])</f>
        <v>0</v>
      </c>
      <c r="P286" s="10">
        <f>SUMIFS(IsQList,IsIList,Table_ExternalData_15[[#This Row],[item_key]],IsITypeList,Table_ExternalData_15[[#This Row],[IType]],IsDList,Table_ExternalData_15[[#Headers],[12]])</f>
        <v>0</v>
      </c>
      <c r="Q286" s="10">
        <f>SUMIFS(IsQList,IsIList,Table_ExternalData_15[[#This Row],[item_key]],IsITypeList,Table_ExternalData_15[[#This Row],[IType]],IsDList,Table_ExternalData_15[[#Headers],[13]])</f>
        <v>0</v>
      </c>
      <c r="R286" s="10">
        <f>SUMIFS(IsQList,IsIList,Table_ExternalData_15[[#This Row],[item_key]],IsITypeList,Table_ExternalData_15[[#This Row],[IType]],IsDList,Table_ExternalData_15[[#Headers],[14]])</f>
        <v>0</v>
      </c>
      <c r="S286" s="10">
        <f>SUMIFS(IsQList,IsIList,Table_ExternalData_15[[#This Row],[item_key]],IsITypeList,Table_ExternalData_15[[#This Row],[IType]],IsDList,Table_ExternalData_15[[#Headers],[15]])</f>
        <v>0</v>
      </c>
      <c r="T286" s="10">
        <f>SUMIFS(IsQList,IsIList,Table_ExternalData_15[[#This Row],[item_key]],IsITypeList,Table_ExternalData_15[[#This Row],[IType]],IsDList,Table_ExternalData_15[[#Headers],[16]])</f>
        <v>0</v>
      </c>
      <c r="U286" s="10">
        <f>SUMIFS(IsQList,IsIList,Table_ExternalData_15[[#This Row],[item_key]],IsITypeList,Table_ExternalData_15[[#This Row],[IType]],IsDList,Table_ExternalData_15[[#Headers],[17]])</f>
        <v>0</v>
      </c>
      <c r="V286" s="10">
        <f>SUMIFS(IsQList,IsIList,Table_ExternalData_15[[#This Row],[item_key]],IsITypeList,Table_ExternalData_15[[#This Row],[IType]],IsDList,Table_ExternalData_15[[#Headers],[18]])</f>
        <v>0</v>
      </c>
      <c r="W286" s="10">
        <f>SUMIFS(IsQList,IsIList,Table_ExternalData_15[[#This Row],[item_key]],IsITypeList,Table_ExternalData_15[[#This Row],[IType]],IsDList,Table_ExternalData_15[[#Headers],[19]])</f>
        <v>0</v>
      </c>
      <c r="X286" s="10">
        <f>SUMIFS(IsQList,IsIList,Table_ExternalData_15[[#This Row],[item_key]],IsITypeList,Table_ExternalData_15[[#This Row],[IType]],IsDList,Table_ExternalData_15[[#Headers],[20]])</f>
        <v>0</v>
      </c>
      <c r="Y286" s="10">
        <f>SUMIFS(IsQList,IsIList,Table_ExternalData_15[[#This Row],[item_key]],IsITypeList,Table_ExternalData_15[[#This Row],[IType]],IsDList,Table_ExternalData_15[[#Headers],[21]])</f>
        <v>0</v>
      </c>
      <c r="Z286" s="10">
        <f>SUMIFS(IsQList,IsIList,Table_ExternalData_15[[#This Row],[item_key]],IsITypeList,Table_ExternalData_15[[#This Row],[IType]],IsDList,Table_ExternalData_15[[#Headers],[22]])</f>
        <v>0</v>
      </c>
      <c r="AA286" s="10">
        <f>SUMIFS(IsQList,IsIList,Table_ExternalData_15[[#This Row],[item_key]],IsITypeList,Table_ExternalData_15[[#This Row],[IType]],IsDList,Table_ExternalData_15[[#Headers],[23]])</f>
        <v>0</v>
      </c>
      <c r="AB286" s="10">
        <f>SUMIFS(IsQList,IsIList,Table_ExternalData_15[[#This Row],[item_key]],IsITypeList,Table_ExternalData_15[[#This Row],[IType]],IsDList,Table_ExternalData_15[[#Headers],[24]])</f>
        <v>0</v>
      </c>
      <c r="AC286" s="10">
        <f>SUMIFS(IsQList,IsIList,Table_ExternalData_15[[#This Row],[item_key]],IsITypeList,Table_ExternalData_15[[#This Row],[IType]],IsDList,Table_ExternalData_15[[#Headers],[25]])</f>
        <v>0</v>
      </c>
      <c r="AD286" s="10">
        <f>SUMIFS(IsQList,IsIList,Table_ExternalData_15[[#This Row],[item_key]],IsITypeList,Table_ExternalData_15[[#This Row],[IType]],IsDList,Table_ExternalData_15[[#Headers],[26]])</f>
        <v>0</v>
      </c>
      <c r="AE286" s="10">
        <f>SUMIFS(IsQList,IsIList,Table_ExternalData_15[[#This Row],[item_key]],IsITypeList,Table_ExternalData_15[[#This Row],[IType]],IsDList,Table_ExternalData_15[[#Headers],[27]])</f>
        <v>0</v>
      </c>
      <c r="AF286" s="10">
        <f>SUMIFS(IsQList,IsIList,Table_ExternalData_15[[#This Row],[item_key]],IsITypeList,Table_ExternalData_15[[#This Row],[IType]],IsDList,Table_ExternalData_15[[#Headers],[28]])</f>
        <v>1</v>
      </c>
      <c r="AG286" s="10">
        <f>SUMIFS(IsQList,IsIList,Table_ExternalData_15[[#This Row],[item_key]],IsITypeList,Table_ExternalData_15[[#This Row],[IType]],IsDList,Table_ExternalData_15[[#Headers],[29]])</f>
        <v>76</v>
      </c>
      <c r="AH286" s="10">
        <f>SUMIFS(IsQList,IsIList,Table_ExternalData_15[[#This Row],[item_key]],IsITypeList,Table_ExternalData_15[[#This Row],[IType]],IsDList,Table_ExternalData_15[[#Headers],[30]])</f>
        <v>0</v>
      </c>
      <c r="AI286" s="10">
        <f>SUMIFS(IsQList,IsIList,Table_ExternalData_15[[#This Row],[item_key]],IsITypeList,Table_ExternalData_15[[#This Row],[IType]],IsDList,Table_ExternalData_15[[#Headers],[31]])</f>
        <v>10</v>
      </c>
      <c r="AJ286" s="10">
        <f>SUM(Table_ExternalData_15[[#This Row],[1]:[31]])</f>
        <v>181</v>
      </c>
    </row>
    <row r="287" spans="1:36">
      <c r="A287" s="1" t="s">
        <v>1779</v>
      </c>
      <c r="B287" s="1" t="s">
        <v>1914</v>
      </c>
      <c r="C287" s="1" t="s">
        <v>1915</v>
      </c>
      <c r="D287" s="11" t="s">
        <v>2017</v>
      </c>
      <c r="E287" s="10">
        <f>SUMIFS(IsQList,IsIList,Table_ExternalData_15[[#This Row],[item_key]],IsITypeList,Table_ExternalData_15[[#This Row],[IType]],IsDList,Table_ExternalData_15[[#Headers],[1]])</f>
        <v>0</v>
      </c>
      <c r="F287" s="10">
        <f>SUMIFS(IsQList,IsIList,Table_ExternalData_15[[#This Row],[item_key]],IsITypeList,Table_ExternalData_15[[#This Row],[IType]],IsDList,Table_ExternalData_15[[#Headers],[2]])</f>
        <v>0</v>
      </c>
      <c r="G287" s="10">
        <f>SUMIFS(IsQList,IsIList,Table_ExternalData_15[[#This Row],[item_key]],IsITypeList,Table_ExternalData_15[[#This Row],[IType]],IsDList,Table_ExternalData_15[[#Headers],[3]])</f>
        <v>0</v>
      </c>
      <c r="H287" s="10">
        <f>SUMIFS(IsQList,IsIList,Table_ExternalData_15[[#This Row],[item_key]],IsITypeList,Table_ExternalData_15[[#This Row],[IType]],IsDList,Table_ExternalData_15[[#Headers],[4]])</f>
        <v>0</v>
      </c>
      <c r="I287" s="10">
        <f>SUMIFS(IsQList,IsIList,Table_ExternalData_15[[#This Row],[item_key]],IsITypeList,Table_ExternalData_15[[#This Row],[IType]],IsDList,Table_ExternalData_15[[#Headers],[5]])</f>
        <v>0</v>
      </c>
      <c r="J287" s="10">
        <f>SUMIFS(IsQList,IsIList,Table_ExternalData_15[[#This Row],[item_key]],IsITypeList,Table_ExternalData_15[[#This Row],[IType]],IsDList,Table_ExternalData_15[[#Headers],[6]])</f>
        <v>0</v>
      </c>
      <c r="K287" s="10">
        <f>SUMIFS(IsQList,IsIList,Table_ExternalData_15[[#This Row],[item_key]],IsITypeList,Table_ExternalData_15[[#This Row],[IType]],IsDList,Table_ExternalData_15[[#Headers],[7]])</f>
        <v>0</v>
      </c>
      <c r="L287" s="10">
        <f>SUMIFS(IsQList,IsIList,Table_ExternalData_15[[#This Row],[item_key]],IsITypeList,Table_ExternalData_15[[#This Row],[IType]],IsDList,Table_ExternalData_15[[#Headers],[8]])</f>
        <v>0</v>
      </c>
      <c r="M287" s="10">
        <f>SUMIFS(IsQList,IsIList,Table_ExternalData_15[[#This Row],[item_key]],IsITypeList,Table_ExternalData_15[[#This Row],[IType]],IsDList,Table_ExternalData_15[[#Headers],[9]])</f>
        <v>0</v>
      </c>
      <c r="N287" s="10">
        <f>SUMIFS(IsQList,IsIList,Table_ExternalData_15[[#This Row],[item_key]],IsITypeList,Table_ExternalData_15[[#This Row],[IType]],IsDList,Table_ExternalData_15[[#Headers],[10]])</f>
        <v>0</v>
      </c>
      <c r="O287" s="10">
        <f>SUMIFS(IsQList,IsIList,Table_ExternalData_15[[#This Row],[item_key]],IsITypeList,Table_ExternalData_15[[#This Row],[IType]],IsDList,Table_ExternalData_15[[#Headers],[11]])</f>
        <v>0</v>
      </c>
      <c r="P287" s="10">
        <f>SUMIFS(IsQList,IsIList,Table_ExternalData_15[[#This Row],[item_key]],IsITypeList,Table_ExternalData_15[[#This Row],[IType]],IsDList,Table_ExternalData_15[[#Headers],[12]])</f>
        <v>0</v>
      </c>
      <c r="Q287" s="10">
        <f>SUMIFS(IsQList,IsIList,Table_ExternalData_15[[#This Row],[item_key]],IsITypeList,Table_ExternalData_15[[#This Row],[IType]],IsDList,Table_ExternalData_15[[#Headers],[13]])</f>
        <v>0</v>
      </c>
      <c r="R287" s="10">
        <f>SUMIFS(IsQList,IsIList,Table_ExternalData_15[[#This Row],[item_key]],IsITypeList,Table_ExternalData_15[[#This Row],[IType]],IsDList,Table_ExternalData_15[[#Headers],[14]])</f>
        <v>0</v>
      </c>
      <c r="S287" s="10">
        <f>SUMIFS(IsQList,IsIList,Table_ExternalData_15[[#This Row],[item_key]],IsITypeList,Table_ExternalData_15[[#This Row],[IType]],IsDList,Table_ExternalData_15[[#Headers],[15]])</f>
        <v>0</v>
      </c>
      <c r="T287" s="10">
        <f>SUMIFS(IsQList,IsIList,Table_ExternalData_15[[#This Row],[item_key]],IsITypeList,Table_ExternalData_15[[#This Row],[IType]],IsDList,Table_ExternalData_15[[#Headers],[16]])</f>
        <v>0</v>
      </c>
      <c r="U287" s="10">
        <f>SUMIFS(IsQList,IsIList,Table_ExternalData_15[[#This Row],[item_key]],IsITypeList,Table_ExternalData_15[[#This Row],[IType]],IsDList,Table_ExternalData_15[[#Headers],[17]])</f>
        <v>0</v>
      </c>
      <c r="V287" s="10">
        <f>SUMIFS(IsQList,IsIList,Table_ExternalData_15[[#This Row],[item_key]],IsITypeList,Table_ExternalData_15[[#This Row],[IType]],IsDList,Table_ExternalData_15[[#Headers],[18]])</f>
        <v>0</v>
      </c>
      <c r="W287" s="10">
        <f>SUMIFS(IsQList,IsIList,Table_ExternalData_15[[#This Row],[item_key]],IsITypeList,Table_ExternalData_15[[#This Row],[IType]],IsDList,Table_ExternalData_15[[#Headers],[19]])</f>
        <v>0</v>
      </c>
      <c r="X287" s="10">
        <f>SUMIFS(IsQList,IsIList,Table_ExternalData_15[[#This Row],[item_key]],IsITypeList,Table_ExternalData_15[[#This Row],[IType]],IsDList,Table_ExternalData_15[[#Headers],[20]])</f>
        <v>0</v>
      </c>
      <c r="Y287" s="10">
        <f>SUMIFS(IsQList,IsIList,Table_ExternalData_15[[#This Row],[item_key]],IsITypeList,Table_ExternalData_15[[#This Row],[IType]],IsDList,Table_ExternalData_15[[#Headers],[21]])</f>
        <v>0</v>
      </c>
      <c r="Z287" s="10">
        <f>SUMIFS(IsQList,IsIList,Table_ExternalData_15[[#This Row],[item_key]],IsITypeList,Table_ExternalData_15[[#This Row],[IType]],IsDList,Table_ExternalData_15[[#Headers],[22]])</f>
        <v>0</v>
      </c>
      <c r="AA287" s="10">
        <f>SUMIFS(IsQList,IsIList,Table_ExternalData_15[[#This Row],[item_key]],IsITypeList,Table_ExternalData_15[[#This Row],[IType]],IsDList,Table_ExternalData_15[[#Headers],[23]])</f>
        <v>0</v>
      </c>
      <c r="AB287" s="10">
        <f>SUMIFS(IsQList,IsIList,Table_ExternalData_15[[#This Row],[item_key]],IsITypeList,Table_ExternalData_15[[#This Row],[IType]],IsDList,Table_ExternalData_15[[#Headers],[24]])</f>
        <v>0</v>
      </c>
      <c r="AC287" s="10">
        <f>SUMIFS(IsQList,IsIList,Table_ExternalData_15[[#This Row],[item_key]],IsITypeList,Table_ExternalData_15[[#This Row],[IType]],IsDList,Table_ExternalData_15[[#Headers],[25]])</f>
        <v>0</v>
      </c>
      <c r="AD287" s="10">
        <f>SUMIFS(IsQList,IsIList,Table_ExternalData_15[[#This Row],[item_key]],IsITypeList,Table_ExternalData_15[[#This Row],[IType]],IsDList,Table_ExternalData_15[[#Headers],[26]])</f>
        <v>0</v>
      </c>
      <c r="AE287" s="10">
        <f>SUMIFS(IsQList,IsIList,Table_ExternalData_15[[#This Row],[item_key]],IsITypeList,Table_ExternalData_15[[#This Row],[IType]],IsDList,Table_ExternalData_15[[#Headers],[27]])</f>
        <v>0</v>
      </c>
      <c r="AF287" s="10">
        <f>SUMIFS(IsQList,IsIList,Table_ExternalData_15[[#This Row],[item_key]],IsITypeList,Table_ExternalData_15[[#This Row],[IType]],IsDList,Table_ExternalData_15[[#Headers],[28]])</f>
        <v>0</v>
      </c>
      <c r="AG287" s="10">
        <f>SUMIFS(IsQList,IsIList,Table_ExternalData_15[[#This Row],[item_key]],IsITypeList,Table_ExternalData_15[[#This Row],[IType]],IsDList,Table_ExternalData_15[[#Headers],[29]])</f>
        <v>0</v>
      </c>
      <c r="AH287" s="10">
        <f>SUMIFS(IsQList,IsIList,Table_ExternalData_15[[#This Row],[item_key]],IsITypeList,Table_ExternalData_15[[#This Row],[IType]],IsDList,Table_ExternalData_15[[#Headers],[30]])</f>
        <v>0</v>
      </c>
      <c r="AI287" s="10">
        <f>SUMIFS(IsQList,IsIList,Table_ExternalData_15[[#This Row],[item_key]],IsITypeList,Table_ExternalData_15[[#This Row],[IType]],IsDList,Table_ExternalData_15[[#Headers],[31]])</f>
        <v>0</v>
      </c>
      <c r="AJ287" s="10">
        <f>SUM(Table_ExternalData_15[[#This Row],[1]:[31]])</f>
        <v>0</v>
      </c>
    </row>
    <row r="288" spans="1:36">
      <c r="A288" s="1" t="s">
        <v>1779</v>
      </c>
      <c r="B288" s="1" t="s">
        <v>1914</v>
      </c>
      <c r="C288" s="1" t="s">
        <v>1915</v>
      </c>
      <c r="D288" s="11" t="s">
        <v>2363</v>
      </c>
      <c r="E288" s="10">
        <f>SUMIFS(IsQList,IsIList,Table_ExternalData_15[[#This Row],[item_key]],IsITypeList,Table_ExternalData_15[[#This Row],[IType]],IsDList,Table_ExternalData_15[[#Headers],[1]])</f>
        <v>0</v>
      </c>
      <c r="F288" s="10">
        <f>SUMIFS(IsQList,IsIList,Table_ExternalData_15[[#This Row],[item_key]],IsITypeList,Table_ExternalData_15[[#This Row],[IType]],IsDList,Table_ExternalData_15[[#Headers],[2]])</f>
        <v>0</v>
      </c>
      <c r="G288" s="10">
        <f>SUMIFS(IsQList,IsIList,Table_ExternalData_15[[#This Row],[item_key]],IsITypeList,Table_ExternalData_15[[#This Row],[IType]],IsDList,Table_ExternalData_15[[#Headers],[3]])</f>
        <v>0</v>
      </c>
      <c r="H288" s="10">
        <f>SUMIFS(IsQList,IsIList,Table_ExternalData_15[[#This Row],[item_key]],IsITypeList,Table_ExternalData_15[[#This Row],[IType]],IsDList,Table_ExternalData_15[[#Headers],[4]])</f>
        <v>0</v>
      </c>
      <c r="I288" s="10">
        <f>SUMIFS(IsQList,IsIList,Table_ExternalData_15[[#This Row],[item_key]],IsITypeList,Table_ExternalData_15[[#This Row],[IType]],IsDList,Table_ExternalData_15[[#Headers],[5]])</f>
        <v>0</v>
      </c>
      <c r="J288" s="10">
        <f>SUMIFS(IsQList,IsIList,Table_ExternalData_15[[#This Row],[item_key]],IsITypeList,Table_ExternalData_15[[#This Row],[IType]],IsDList,Table_ExternalData_15[[#Headers],[6]])</f>
        <v>0</v>
      </c>
      <c r="K288" s="10">
        <f>SUMIFS(IsQList,IsIList,Table_ExternalData_15[[#This Row],[item_key]],IsITypeList,Table_ExternalData_15[[#This Row],[IType]],IsDList,Table_ExternalData_15[[#Headers],[7]])</f>
        <v>0</v>
      </c>
      <c r="L288" s="10">
        <f>SUMIFS(IsQList,IsIList,Table_ExternalData_15[[#This Row],[item_key]],IsITypeList,Table_ExternalData_15[[#This Row],[IType]],IsDList,Table_ExternalData_15[[#Headers],[8]])</f>
        <v>0</v>
      </c>
      <c r="M288" s="10">
        <f>SUMIFS(IsQList,IsIList,Table_ExternalData_15[[#This Row],[item_key]],IsITypeList,Table_ExternalData_15[[#This Row],[IType]],IsDList,Table_ExternalData_15[[#Headers],[9]])</f>
        <v>0</v>
      </c>
      <c r="N288" s="10">
        <f>SUMIFS(IsQList,IsIList,Table_ExternalData_15[[#This Row],[item_key]],IsITypeList,Table_ExternalData_15[[#This Row],[IType]],IsDList,Table_ExternalData_15[[#Headers],[10]])</f>
        <v>0</v>
      </c>
      <c r="O288" s="10">
        <f>SUMIFS(IsQList,IsIList,Table_ExternalData_15[[#This Row],[item_key]],IsITypeList,Table_ExternalData_15[[#This Row],[IType]],IsDList,Table_ExternalData_15[[#Headers],[11]])</f>
        <v>0</v>
      </c>
      <c r="P288" s="10">
        <f>SUMIFS(IsQList,IsIList,Table_ExternalData_15[[#This Row],[item_key]],IsITypeList,Table_ExternalData_15[[#This Row],[IType]],IsDList,Table_ExternalData_15[[#Headers],[12]])</f>
        <v>0</v>
      </c>
      <c r="Q288" s="10">
        <f>SUMIFS(IsQList,IsIList,Table_ExternalData_15[[#This Row],[item_key]],IsITypeList,Table_ExternalData_15[[#This Row],[IType]],IsDList,Table_ExternalData_15[[#Headers],[13]])</f>
        <v>0</v>
      </c>
      <c r="R288" s="10">
        <f>SUMIFS(IsQList,IsIList,Table_ExternalData_15[[#This Row],[item_key]],IsITypeList,Table_ExternalData_15[[#This Row],[IType]],IsDList,Table_ExternalData_15[[#Headers],[14]])</f>
        <v>0</v>
      </c>
      <c r="S288" s="10">
        <f>SUMIFS(IsQList,IsIList,Table_ExternalData_15[[#This Row],[item_key]],IsITypeList,Table_ExternalData_15[[#This Row],[IType]],IsDList,Table_ExternalData_15[[#Headers],[15]])</f>
        <v>0</v>
      </c>
      <c r="T288" s="10">
        <f>SUMIFS(IsQList,IsIList,Table_ExternalData_15[[#This Row],[item_key]],IsITypeList,Table_ExternalData_15[[#This Row],[IType]],IsDList,Table_ExternalData_15[[#Headers],[16]])</f>
        <v>0</v>
      </c>
      <c r="U288" s="10">
        <f>SUMIFS(IsQList,IsIList,Table_ExternalData_15[[#This Row],[item_key]],IsITypeList,Table_ExternalData_15[[#This Row],[IType]],IsDList,Table_ExternalData_15[[#Headers],[17]])</f>
        <v>0</v>
      </c>
      <c r="V288" s="10">
        <f>SUMIFS(IsQList,IsIList,Table_ExternalData_15[[#This Row],[item_key]],IsITypeList,Table_ExternalData_15[[#This Row],[IType]],IsDList,Table_ExternalData_15[[#Headers],[18]])</f>
        <v>0</v>
      </c>
      <c r="W288" s="10">
        <f>SUMIFS(IsQList,IsIList,Table_ExternalData_15[[#This Row],[item_key]],IsITypeList,Table_ExternalData_15[[#This Row],[IType]],IsDList,Table_ExternalData_15[[#Headers],[19]])</f>
        <v>0</v>
      </c>
      <c r="X288" s="10">
        <f>SUMIFS(IsQList,IsIList,Table_ExternalData_15[[#This Row],[item_key]],IsITypeList,Table_ExternalData_15[[#This Row],[IType]],IsDList,Table_ExternalData_15[[#Headers],[20]])</f>
        <v>0</v>
      </c>
      <c r="Y288" s="10">
        <f>SUMIFS(IsQList,IsIList,Table_ExternalData_15[[#This Row],[item_key]],IsITypeList,Table_ExternalData_15[[#This Row],[IType]],IsDList,Table_ExternalData_15[[#Headers],[21]])</f>
        <v>0</v>
      </c>
      <c r="Z288" s="10">
        <f>SUMIFS(IsQList,IsIList,Table_ExternalData_15[[#This Row],[item_key]],IsITypeList,Table_ExternalData_15[[#This Row],[IType]],IsDList,Table_ExternalData_15[[#Headers],[22]])</f>
        <v>0</v>
      </c>
      <c r="AA288" s="10">
        <f>SUMIFS(IsQList,IsIList,Table_ExternalData_15[[#This Row],[item_key]],IsITypeList,Table_ExternalData_15[[#This Row],[IType]],IsDList,Table_ExternalData_15[[#Headers],[23]])</f>
        <v>0</v>
      </c>
      <c r="AB288" s="10">
        <f>SUMIFS(IsQList,IsIList,Table_ExternalData_15[[#This Row],[item_key]],IsITypeList,Table_ExternalData_15[[#This Row],[IType]],IsDList,Table_ExternalData_15[[#Headers],[24]])</f>
        <v>0</v>
      </c>
      <c r="AC288" s="10">
        <f>SUMIFS(IsQList,IsIList,Table_ExternalData_15[[#This Row],[item_key]],IsITypeList,Table_ExternalData_15[[#This Row],[IType]],IsDList,Table_ExternalData_15[[#Headers],[25]])</f>
        <v>0</v>
      </c>
      <c r="AD288" s="10">
        <f>SUMIFS(IsQList,IsIList,Table_ExternalData_15[[#This Row],[item_key]],IsITypeList,Table_ExternalData_15[[#This Row],[IType]],IsDList,Table_ExternalData_15[[#Headers],[26]])</f>
        <v>0</v>
      </c>
      <c r="AE288" s="10">
        <f>SUMIFS(IsQList,IsIList,Table_ExternalData_15[[#This Row],[item_key]],IsITypeList,Table_ExternalData_15[[#This Row],[IType]],IsDList,Table_ExternalData_15[[#Headers],[27]])</f>
        <v>0</v>
      </c>
      <c r="AF288" s="10">
        <f>SUMIFS(IsQList,IsIList,Table_ExternalData_15[[#This Row],[item_key]],IsITypeList,Table_ExternalData_15[[#This Row],[IType]],IsDList,Table_ExternalData_15[[#Headers],[28]])</f>
        <v>0</v>
      </c>
      <c r="AG288" s="10">
        <f>SUMIFS(IsQList,IsIList,Table_ExternalData_15[[#This Row],[item_key]],IsITypeList,Table_ExternalData_15[[#This Row],[IType]],IsDList,Table_ExternalData_15[[#Headers],[29]])</f>
        <v>0</v>
      </c>
      <c r="AH288" s="10">
        <f>SUMIFS(IsQList,IsIList,Table_ExternalData_15[[#This Row],[item_key]],IsITypeList,Table_ExternalData_15[[#This Row],[IType]],IsDList,Table_ExternalData_15[[#Headers],[30]])</f>
        <v>0</v>
      </c>
      <c r="AI288" s="10">
        <f>SUMIFS(IsQList,IsIList,Table_ExternalData_15[[#This Row],[item_key]],IsITypeList,Table_ExternalData_15[[#This Row],[IType]],IsDList,Table_ExternalData_15[[#Headers],[31]])</f>
        <v>0</v>
      </c>
      <c r="AJ288" s="10">
        <f>SUM(Table_ExternalData_15[[#This Row],[1]:[31]])</f>
        <v>0</v>
      </c>
    </row>
    <row r="289" spans="1:36">
      <c r="A289" s="1" t="s">
        <v>2154</v>
      </c>
      <c r="B289" s="1" t="s">
        <v>2571</v>
      </c>
      <c r="C289" s="1" t="s">
        <v>2572</v>
      </c>
      <c r="D289" s="11" t="s">
        <v>2046</v>
      </c>
      <c r="E289" s="10">
        <f>SUMIFS(IsQList,IsIList,Table_ExternalData_15[[#This Row],[item_key]],IsITypeList,Table_ExternalData_15[[#This Row],[IType]],IsDList,Table_ExternalData_15[[#Headers],[1]])</f>
        <v>1</v>
      </c>
      <c r="F289" s="10">
        <f>SUMIFS(IsQList,IsIList,Table_ExternalData_15[[#This Row],[item_key]],IsITypeList,Table_ExternalData_15[[#This Row],[IType]],IsDList,Table_ExternalData_15[[#Headers],[2]])</f>
        <v>0</v>
      </c>
      <c r="G289" s="10">
        <f>SUMIFS(IsQList,IsIList,Table_ExternalData_15[[#This Row],[item_key]],IsITypeList,Table_ExternalData_15[[#This Row],[IType]],IsDList,Table_ExternalData_15[[#Headers],[3]])</f>
        <v>0</v>
      </c>
      <c r="H289" s="10">
        <f>SUMIFS(IsQList,IsIList,Table_ExternalData_15[[#This Row],[item_key]],IsITypeList,Table_ExternalData_15[[#This Row],[IType]],IsDList,Table_ExternalData_15[[#Headers],[4]])</f>
        <v>70</v>
      </c>
      <c r="I289" s="10">
        <f>SUMIFS(IsQList,IsIList,Table_ExternalData_15[[#This Row],[item_key]],IsITypeList,Table_ExternalData_15[[#This Row],[IType]],IsDList,Table_ExternalData_15[[#Headers],[5]])</f>
        <v>0</v>
      </c>
      <c r="J289" s="10">
        <f>SUMIFS(IsQList,IsIList,Table_ExternalData_15[[#This Row],[item_key]],IsITypeList,Table_ExternalData_15[[#This Row],[IType]],IsDList,Table_ExternalData_15[[#Headers],[6]])</f>
        <v>23</v>
      </c>
      <c r="K289" s="10">
        <f>SUMIFS(IsQList,IsIList,Table_ExternalData_15[[#This Row],[item_key]],IsITypeList,Table_ExternalData_15[[#This Row],[IType]],IsDList,Table_ExternalData_15[[#Headers],[7]])</f>
        <v>0</v>
      </c>
      <c r="L289" s="10">
        <f>SUMIFS(IsQList,IsIList,Table_ExternalData_15[[#This Row],[item_key]],IsITypeList,Table_ExternalData_15[[#This Row],[IType]],IsDList,Table_ExternalData_15[[#Headers],[8]])</f>
        <v>0</v>
      </c>
      <c r="M289" s="10">
        <f>SUMIFS(IsQList,IsIList,Table_ExternalData_15[[#This Row],[item_key]],IsITypeList,Table_ExternalData_15[[#This Row],[IType]],IsDList,Table_ExternalData_15[[#Headers],[9]])</f>
        <v>0</v>
      </c>
      <c r="N289" s="10">
        <f>SUMIFS(IsQList,IsIList,Table_ExternalData_15[[#This Row],[item_key]],IsITypeList,Table_ExternalData_15[[#This Row],[IType]],IsDList,Table_ExternalData_15[[#Headers],[10]])</f>
        <v>0</v>
      </c>
      <c r="O289" s="10">
        <f>SUMIFS(IsQList,IsIList,Table_ExternalData_15[[#This Row],[item_key]],IsITypeList,Table_ExternalData_15[[#This Row],[IType]],IsDList,Table_ExternalData_15[[#Headers],[11]])</f>
        <v>0</v>
      </c>
      <c r="P289" s="10">
        <f>SUMIFS(IsQList,IsIList,Table_ExternalData_15[[#This Row],[item_key]],IsITypeList,Table_ExternalData_15[[#This Row],[IType]],IsDList,Table_ExternalData_15[[#Headers],[12]])</f>
        <v>0</v>
      </c>
      <c r="Q289" s="10">
        <f>SUMIFS(IsQList,IsIList,Table_ExternalData_15[[#This Row],[item_key]],IsITypeList,Table_ExternalData_15[[#This Row],[IType]],IsDList,Table_ExternalData_15[[#Headers],[13]])</f>
        <v>0</v>
      </c>
      <c r="R289" s="10">
        <f>SUMIFS(IsQList,IsIList,Table_ExternalData_15[[#This Row],[item_key]],IsITypeList,Table_ExternalData_15[[#This Row],[IType]],IsDList,Table_ExternalData_15[[#Headers],[14]])</f>
        <v>0</v>
      </c>
      <c r="S289" s="10">
        <f>SUMIFS(IsQList,IsIList,Table_ExternalData_15[[#This Row],[item_key]],IsITypeList,Table_ExternalData_15[[#This Row],[IType]],IsDList,Table_ExternalData_15[[#Headers],[15]])</f>
        <v>0</v>
      </c>
      <c r="T289" s="10">
        <f>SUMIFS(IsQList,IsIList,Table_ExternalData_15[[#This Row],[item_key]],IsITypeList,Table_ExternalData_15[[#This Row],[IType]],IsDList,Table_ExternalData_15[[#Headers],[16]])</f>
        <v>0</v>
      </c>
      <c r="U289" s="10">
        <f>SUMIFS(IsQList,IsIList,Table_ExternalData_15[[#This Row],[item_key]],IsITypeList,Table_ExternalData_15[[#This Row],[IType]],IsDList,Table_ExternalData_15[[#Headers],[17]])</f>
        <v>0</v>
      </c>
      <c r="V289" s="10">
        <f>SUMIFS(IsQList,IsIList,Table_ExternalData_15[[#This Row],[item_key]],IsITypeList,Table_ExternalData_15[[#This Row],[IType]],IsDList,Table_ExternalData_15[[#Headers],[18]])</f>
        <v>0</v>
      </c>
      <c r="W289" s="10">
        <f>SUMIFS(IsQList,IsIList,Table_ExternalData_15[[#This Row],[item_key]],IsITypeList,Table_ExternalData_15[[#This Row],[IType]],IsDList,Table_ExternalData_15[[#Headers],[19]])</f>
        <v>0</v>
      </c>
      <c r="X289" s="10">
        <f>SUMIFS(IsQList,IsIList,Table_ExternalData_15[[#This Row],[item_key]],IsITypeList,Table_ExternalData_15[[#This Row],[IType]],IsDList,Table_ExternalData_15[[#Headers],[20]])</f>
        <v>0</v>
      </c>
      <c r="Y289" s="10">
        <f>SUMIFS(IsQList,IsIList,Table_ExternalData_15[[#This Row],[item_key]],IsITypeList,Table_ExternalData_15[[#This Row],[IType]],IsDList,Table_ExternalData_15[[#Headers],[21]])</f>
        <v>0</v>
      </c>
      <c r="Z289" s="10">
        <f>SUMIFS(IsQList,IsIList,Table_ExternalData_15[[#This Row],[item_key]],IsITypeList,Table_ExternalData_15[[#This Row],[IType]],IsDList,Table_ExternalData_15[[#Headers],[22]])</f>
        <v>0</v>
      </c>
      <c r="AA289" s="10">
        <f>SUMIFS(IsQList,IsIList,Table_ExternalData_15[[#This Row],[item_key]],IsITypeList,Table_ExternalData_15[[#This Row],[IType]],IsDList,Table_ExternalData_15[[#Headers],[23]])</f>
        <v>0</v>
      </c>
      <c r="AB289" s="10">
        <f>SUMIFS(IsQList,IsIList,Table_ExternalData_15[[#This Row],[item_key]],IsITypeList,Table_ExternalData_15[[#This Row],[IType]],IsDList,Table_ExternalData_15[[#Headers],[24]])</f>
        <v>0</v>
      </c>
      <c r="AC289" s="10">
        <f>SUMIFS(IsQList,IsIList,Table_ExternalData_15[[#This Row],[item_key]],IsITypeList,Table_ExternalData_15[[#This Row],[IType]],IsDList,Table_ExternalData_15[[#Headers],[25]])</f>
        <v>0</v>
      </c>
      <c r="AD289" s="10">
        <f>SUMIFS(IsQList,IsIList,Table_ExternalData_15[[#This Row],[item_key]],IsITypeList,Table_ExternalData_15[[#This Row],[IType]],IsDList,Table_ExternalData_15[[#Headers],[26]])</f>
        <v>0</v>
      </c>
      <c r="AE289" s="10">
        <f>SUMIFS(IsQList,IsIList,Table_ExternalData_15[[#This Row],[item_key]],IsITypeList,Table_ExternalData_15[[#This Row],[IType]],IsDList,Table_ExternalData_15[[#Headers],[27]])</f>
        <v>0</v>
      </c>
      <c r="AF289" s="10">
        <f>SUMIFS(IsQList,IsIList,Table_ExternalData_15[[#This Row],[item_key]],IsITypeList,Table_ExternalData_15[[#This Row],[IType]],IsDList,Table_ExternalData_15[[#Headers],[28]])</f>
        <v>1</v>
      </c>
      <c r="AG289" s="10">
        <f>SUMIFS(IsQList,IsIList,Table_ExternalData_15[[#This Row],[item_key]],IsITypeList,Table_ExternalData_15[[#This Row],[IType]],IsDList,Table_ExternalData_15[[#Headers],[29]])</f>
        <v>76</v>
      </c>
      <c r="AH289" s="10">
        <f>SUMIFS(IsQList,IsIList,Table_ExternalData_15[[#This Row],[item_key]],IsITypeList,Table_ExternalData_15[[#This Row],[IType]],IsDList,Table_ExternalData_15[[#Headers],[30]])</f>
        <v>0</v>
      </c>
      <c r="AI289" s="10">
        <f>SUMIFS(IsQList,IsIList,Table_ExternalData_15[[#This Row],[item_key]],IsITypeList,Table_ExternalData_15[[#This Row],[IType]],IsDList,Table_ExternalData_15[[#Headers],[31]])</f>
        <v>10</v>
      </c>
      <c r="AJ289" s="10">
        <f>SUM(Table_ExternalData_15[[#This Row],[1]:[31]])</f>
        <v>181</v>
      </c>
    </row>
    <row r="290" spans="1:36">
      <c r="A290" s="1" t="s">
        <v>2155</v>
      </c>
      <c r="B290" s="1" t="s">
        <v>2573</v>
      </c>
      <c r="C290" s="1" t="s">
        <v>2574</v>
      </c>
      <c r="D290" s="11" t="s">
        <v>2046</v>
      </c>
      <c r="E290" s="10">
        <f>SUMIFS(IsQList,IsIList,Table_ExternalData_15[[#This Row],[item_key]],IsITypeList,Table_ExternalData_15[[#This Row],[IType]],IsDList,Table_ExternalData_15[[#Headers],[1]])</f>
        <v>1</v>
      </c>
      <c r="F290" s="10">
        <f>SUMIFS(IsQList,IsIList,Table_ExternalData_15[[#This Row],[item_key]],IsITypeList,Table_ExternalData_15[[#This Row],[IType]],IsDList,Table_ExternalData_15[[#Headers],[2]])</f>
        <v>0</v>
      </c>
      <c r="G290" s="10">
        <f>SUMIFS(IsQList,IsIList,Table_ExternalData_15[[#This Row],[item_key]],IsITypeList,Table_ExternalData_15[[#This Row],[IType]],IsDList,Table_ExternalData_15[[#Headers],[3]])</f>
        <v>0</v>
      </c>
      <c r="H290" s="10">
        <f>SUMIFS(IsQList,IsIList,Table_ExternalData_15[[#This Row],[item_key]],IsITypeList,Table_ExternalData_15[[#This Row],[IType]],IsDList,Table_ExternalData_15[[#Headers],[4]])</f>
        <v>70</v>
      </c>
      <c r="I290" s="10">
        <f>SUMIFS(IsQList,IsIList,Table_ExternalData_15[[#This Row],[item_key]],IsITypeList,Table_ExternalData_15[[#This Row],[IType]],IsDList,Table_ExternalData_15[[#Headers],[5]])</f>
        <v>0</v>
      </c>
      <c r="J290" s="10">
        <f>SUMIFS(IsQList,IsIList,Table_ExternalData_15[[#This Row],[item_key]],IsITypeList,Table_ExternalData_15[[#This Row],[IType]],IsDList,Table_ExternalData_15[[#Headers],[6]])</f>
        <v>23</v>
      </c>
      <c r="K290" s="10">
        <f>SUMIFS(IsQList,IsIList,Table_ExternalData_15[[#This Row],[item_key]],IsITypeList,Table_ExternalData_15[[#This Row],[IType]],IsDList,Table_ExternalData_15[[#Headers],[7]])</f>
        <v>0</v>
      </c>
      <c r="L290" s="10">
        <f>SUMIFS(IsQList,IsIList,Table_ExternalData_15[[#This Row],[item_key]],IsITypeList,Table_ExternalData_15[[#This Row],[IType]],IsDList,Table_ExternalData_15[[#Headers],[8]])</f>
        <v>0</v>
      </c>
      <c r="M290" s="10">
        <f>SUMIFS(IsQList,IsIList,Table_ExternalData_15[[#This Row],[item_key]],IsITypeList,Table_ExternalData_15[[#This Row],[IType]],IsDList,Table_ExternalData_15[[#Headers],[9]])</f>
        <v>0</v>
      </c>
      <c r="N290" s="10">
        <f>SUMIFS(IsQList,IsIList,Table_ExternalData_15[[#This Row],[item_key]],IsITypeList,Table_ExternalData_15[[#This Row],[IType]],IsDList,Table_ExternalData_15[[#Headers],[10]])</f>
        <v>0</v>
      </c>
      <c r="O290" s="10">
        <f>SUMIFS(IsQList,IsIList,Table_ExternalData_15[[#This Row],[item_key]],IsITypeList,Table_ExternalData_15[[#This Row],[IType]],IsDList,Table_ExternalData_15[[#Headers],[11]])</f>
        <v>0</v>
      </c>
      <c r="P290" s="10">
        <f>SUMIFS(IsQList,IsIList,Table_ExternalData_15[[#This Row],[item_key]],IsITypeList,Table_ExternalData_15[[#This Row],[IType]],IsDList,Table_ExternalData_15[[#Headers],[12]])</f>
        <v>0</v>
      </c>
      <c r="Q290" s="10">
        <f>SUMIFS(IsQList,IsIList,Table_ExternalData_15[[#This Row],[item_key]],IsITypeList,Table_ExternalData_15[[#This Row],[IType]],IsDList,Table_ExternalData_15[[#Headers],[13]])</f>
        <v>0</v>
      </c>
      <c r="R290" s="10">
        <f>SUMIFS(IsQList,IsIList,Table_ExternalData_15[[#This Row],[item_key]],IsITypeList,Table_ExternalData_15[[#This Row],[IType]],IsDList,Table_ExternalData_15[[#Headers],[14]])</f>
        <v>0</v>
      </c>
      <c r="S290" s="10">
        <f>SUMIFS(IsQList,IsIList,Table_ExternalData_15[[#This Row],[item_key]],IsITypeList,Table_ExternalData_15[[#This Row],[IType]],IsDList,Table_ExternalData_15[[#Headers],[15]])</f>
        <v>0</v>
      </c>
      <c r="T290" s="10">
        <f>SUMIFS(IsQList,IsIList,Table_ExternalData_15[[#This Row],[item_key]],IsITypeList,Table_ExternalData_15[[#This Row],[IType]],IsDList,Table_ExternalData_15[[#Headers],[16]])</f>
        <v>0</v>
      </c>
      <c r="U290" s="10">
        <f>SUMIFS(IsQList,IsIList,Table_ExternalData_15[[#This Row],[item_key]],IsITypeList,Table_ExternalData_15[[#This Row],[IType]],IsDList,Table_ExternalData_15[[#Headers],[17]])</f>
        <v>0</v>
      </c>
      <c r="V290" s="10">
        <f>SUMIFS(IsQList,IsIList,Table_ExternalData_15[[#This Row],[item_key]],IsITypeList,Table_ExternalData_15[[#This Row],[IType]],IsDList,Table_ExternalData_15[[#Headers],[18]])</f>
        <v>0</v>
      </c>
      <c r="W290" s="10">
        <f>SUMIFS(IsQList,IsIList,Table_ExternalData_15[[#This Row],[item_key]],IsITypeList,Table_ExternalData_15[[#This Row],[IType]],IsDList,Table_ExternalData_15[[#Headers],[19]])</f>
        <v>0</v>
      </c>
      <c r="X290" s="10">
        <f>SUMIFS(IsQList,IsIList,Table_ExternalData_15[[#This Row],[item_key]],IsITypeList,Table_ExternalData_15[[#This Row],[IType]],IsDList,Table_ExternalData_15[[#Headers],[20]])</f>
        <v>0</v>
      </c>
      <c r="Y290" s="10">
        <f>SUMIFS(IsQList,IsIList,Table_ExternalData_15[[#This Row],[item_key]],IsITypeList,Table_ExternalData_15[[#This Row],[IType]],IsDList,Table_ExternalData_15[[#Headers],[21]])</f>
        <v>0</v>
      </c>
      <c r="Z290" s="10">
        <f>SUMIFS(IsQList,IsIList,Table_ExternalData_15[[#This Row],[item_key]],IsITypeList,Table_ExternalData_15[[#This Row],[IType]],IsDList,Table_ExternalData_15[[#Headers],[22]])</f>
        <v>0</v>
      </c>
      <c r="AA290" s="10">
        <f>SUMIFS(IsQList,IsIList,Table_ExternalData_15[[#This Row],[item_key]],IsITypeList,Table_ExternalData_15[[#This Row],[IType]],IsDList,Table_ExternalData_15[[#Headers],[23]])</f>
        <v>0</v>
      </c>
      <c r="AB290" s="10">
        <f>SUMIFS(IsQList,IsIList,Table_ExternalData_15[[#This Row],[item_key]],IsITypeList,Table_ExternalData_15[[#This Row],[IType]],IsDList,Table_ExternalData_15[[#Headers],[24]])</f>
        <v>0</v>
      </c>
      <c r="AC290" s="10">
        <f>SUMIFS(IsQList,IsIList,Table_ExternalData_15[[#This Row],[item_key]],IsITypeList,Table_ExternalData_15[[#This Row],[IType]],IsDList,Table_ExternalData_15[[#Headers],[25]])</f>
        <v>0</v>
      </c>
      <c r="AD290" s="10">
        <f>SUMIFS(IsQList,IsIList,Table_ExternalData_15[[#This Row],[item_key]],IsITypeList,Table_ExternalData_15[[#This Row],[IType]],IsDList,Table_ExternalData_15[[#Headers],[26]])</f>
        <v>0</v>
      </c>
      <c r="AE290" s="10">
        <f>SUMIFS(IsQList,IsIList,Table_ExternalData_15[[#This Row],[item_key]],IsITypeList,Table_ExternalData_15[[#This Row],[IType]],IsDList,Table_ExternalData_15[[#Headers],[27]])</f>
        <v>0</v>
      </c>
      <c r="AF290" s="10">
        <f>SUMIFS(IsQList,IsIList,Table_ExternalData_15[[#This Row],[item_key]],IsITypeList,Table_ExternalData_15[[#This Row],[IType]],IsDList,Table_ExternalData_15[[#Headers],[28]])</f>
        <v>1</v>
      </c>
      <c r="AG290" s="10">
        <f>SUMIFS(IsQList,IsIList,Table_ExternalData_15[[#This Row],[item_key]],IsITypeList,Table_ExternalData_15[[#This Row],[IType]],IsDList,Table_ExternalData_15[[#Headers],[29]])</f>
        <v>76</v>
      </c>
      <c r="AH290" s="10">
        <f>SUMIFS(IsQList,IsIList,Table_ExternalData_15[[#This Row],[item_key]],IsITypeList,Table_ExternalData_15[[#This Row],[IType]],IsDList,Table_ExternalData_15[[#Headers],[30]])</f>
        <v>0</v>
      </c>
      <c r="AI290" s="10">
        <f>SUMIFS(IsQList,IsIList,Table_ExternalData_15[[#This Row],[item_key]],IsITypeList,Table_ExternalData_15[[#This Row],[IType]],IsDList,Table_ExternalData_15[[#Headers],[31]])</f>
        <v>10</v>
      </c>
      <c r="AJ290" s="10">
        <f>SUM(Table_ExternalData_15[[#This Row],[1]:[31]])</f>
        <v>181</v>
      </c>
    </row>
    <row r="291" spans="1:36">
      <c r="A291" s="1" t="s">
        <v>2156</v>
      </c>
      <c r="B291" s="1" t="s">
        <v>2560</v>
      </c>
      <c r="C291" s="1" t="s">
        <v>2561</v>
      </c>
      <c r="D291" s="11" t="s">
        <v>2046</v>
      </c>
      <c r="E291" s="10">
        <f>SUMIFS(IsQList,IsIList,Table_ExternalData_15[[#This Row],[item_key]],IsITypeList,Table_ExternalData_15[[#This Row],[IType]],IsDList,Table_ExternalData_15[[#Headers],[1]])</f>
        <v>1</v>
      </c>
      <c r="F291" s="10">
        <f>SUMIFS(IsQList,IsIList,Table_ExternalData_15[[#This Row],[item_key]],IsITypeList,Table_ExternalData_15[[#This Row],[IType]],IsDList,Table_ExternalData_15[[#Headers],[2]])</f>
        <v>0</v>
      </c>
      <c r="G291" s="10">
        <f>SUMIFS(IsQList,IsIList,Table_ExternalData_15[[#This Row],[item_key]],IsITypeList,Table_ExternalData_15[[#This Row],[IType]],IsDList,Table_ExternalData_15[[#Headers],[3]])</f>
        <v>0</v>
      </c>
      <c r="H291" s="10">
        <f>SUMIFS(IsQList,IsIList,Table_ExternalData_15[[#This Row],[item_key]],IsITypeList,Table_ExternalData_15[[#This Row],[IType]],IsDList,Table_ExternalData_15[[#Headers],[4]])</f>
        <v>70</v>
      </c>
      <c r="I291" s="10">
        <f>SUMIFS(IsQList,IsIList,Table_ExternalData_15[[#This Row],[item_key]],IsITypeList,Table_ExternalData_15[[#This Row],[IType]],IsDList,Table_ExternalData_15[[#Headers],[5]])</f>
        <v>0</v>
      </c>
      <c r="J291" s="10">
        <f>SUMIFS(IsQList,IsIList,Table_ExternalData_15[[#This Row],[item_key]],IsITypeList,Table_ExternalData_15[[#This Row],[IType]],IsDList,Table_ExternalData_15[[#Headers],[6]])</f>
        <v>23</v>
      </c>
      <c r="K291" s="10">
        <f>SUMIFS(IsQList,IsIList,Table_ExternalData_15[[#This Row],[item_key]],IsITypeList,Table_ExternalData_15[[#This Row],[IType]],IsDList,Table_ExternalData_15[[#Headers],[7]])</f>
        <v>0</v>
      </c>
      <c r="L291" s="10">
        <f>SUMIFS(IsQList,IsIList,Table_ExternalData_15[[#This Row],[item_key]],IsITypeList,Table_ExternalData_15[[#This Row],[IType]],IsDList,Table_ExternalData_15[[#Headers],[8]])</f>
        <v>0</v>
      </c>
      <c r="M291" s="10">
        <f>SUMIFS(IsQList,IsIList,Table_ExternalData_15[[#This Row],[item_key]],IsITypeList,Table_ExternalData_15[[#This Row],[IType]],IsDList,Table_ExternalData_15[[#Headers],[9]])</f>
        <v>0</v>
      </c>
      <c r="N291" s="10">
        <f>SUMIFS(IsQList,IsIList,Table_ExternalData_15[[#This Row],[item_key]],IsITypeList,Table_ExternalData_15[[#This Row],[IType]],IsDList,Table_ExternalData_15[[#Headers],[10]])</f>
        <v>0</v>
      </c>
      <c r="O291" s="10">
        <f>SUMIFS(IsQList,IsIList,Table_ExternalData_15[[#This Row],[item_key]],IsITypeList,Table_ExternalData_15[[#This Row],[IType]],IsDList,Table_ExternalData_15[[#Headers],[11]])</f>
        <v>0</v>
      </c>
      <c r="P291" s="10">
        <f>SUMIFS(IsQList,IsIList,Table_ExternalData_15[[#This Row],[item_key]],IsITypeList,Table_ExternalData_15[[#This Row],[IType]],IsDList,Table_ExternalData_15[[#Headers],[12]])</f>
        <v>0</v>
      </c>
      <c r="Q291" s="10">
        <f>SUMIFS(IsQList,IsIList,Table_ExternalData_15[[#This Row],[item_key]],IsITypeList,Table_ExternalData_15[[#This Row],[IType]],IsDList,Table_ExternalData_15[[#Headers],[13]])</f>
        <v>0</v>
      </c>
      <c r="R291" s="10">
        <f>SUMIFS(IsQList,IsIList,Table_ExternalData_15[[#This Row],[item_key]],IsITypeList,Table_ExternalData_15[[#This Row],[IType]],IsDList,Table_ExternalData_15[[#Headers],[14]])</f>
        <v>0</v>
      </c>
      <c r="S291" s="10">
        <f>SUMIFS(IsQList,IsIList,Table_ExternalData_15[[#This Row],[item_key]],IsITypeList,Table_ExternalData_15[[#This Row],[IType]],IsDList,Table_ExternalData_15[[#Headers],[15]])</f>
        <v>0</v>
      </c>
      <c r="T291" s="10">
        <f>SUMIFS(IsQList,IsIList,Table_ExternalData_15[[#This Row],[item_key]],IsITypeList,Table_ExternalData_15[[#This Row],[IType]],IsDList,Table_ExternalData_15[[#Headers],[16]])</f>
        <v>0</v>
      </c>
      <c r="U291" s="10">
        <f>SUMIFS(IsQList,IsIList,Table_ExternalData_15[[#This Row],[item_key]],IsITypeList,Table_ExternalData_15[[#This Row],[IType]],IsDList,Table_ExternalData_15[[#Headers],[17]])</f>
        <v>0</v>
      </c>
      <c r="V291" s="10">
        <f>SUMIFS(IsQList,IsIList,Table_ExternalData_15[[#This Row],[item_key]],IsITypeList,Table_ExternalData_15[[#This Row],[IType]],IsDList,Table_ExternalData_15[[#Headers],[18]])</f>
        <v>0</v>
      </c>
      <c r="W291" s="10">
        <f>SUMIFS(IsQList,IsIList,Table_ExternalData_15[[#This Row],[item_key]],IsITypeList,Table_ExternalData_15[[#This Row],[IType]],IsDList,Table_ExternalData_15[[#Headers],[19]])</f>
        <v>0</v>
      </c>
      <c r="X291" s="10">
        <f>SUMIFS(IsQList,IsIList,Table_ExternalData_15[[#This Row],[item_key]],IsITypeList,Table_ExternalData_15[[#This Row],[IType]],IsDList,Table_ExternalData_15[[#Headers],[20]])</f>
        <v>0</v>
      </c>
      <c r="Y291" s="10">
        <f>SUMIFS(IsQList,IsIList,Table_ExternalData_15[[#This Row],[item_key]],IsITypeList,Table_ExternalData_15[[#This Row],[IType]],IsDList,Table_ExternalData_15[[#Headers],[21]])</f>
        <v>0</v>
      </c>
      <c r="Z291" s="10">
        <f>SUMIFS(IsQList,IsIList,Table_ExternalData_15[[#This Row],[item_key]],IsITypeList,Table_ExternalData_15[[#This Row],[IType]],IsDList,Table_ExternalData_15[[#Headers],[22]])</f>
        <v>0</v>
      </c>
      <c r="AA291" s="10">
        <f>SUMIFS(IsQList,IsIList,Table_ExternalData_15[[#This Row],[item_key]],IsITypeList,Table_ExternalData_15[[#This Row],[IType]],IsDList,Table_ExternalData_15[[#Headers],[23]])</f>
        <v>0</v>
      </c>
      <c r="AB291" s="10">
        <f>SUMIFS(IsQList,IsIList,Table_ExternalData_15[[#This Row],[item_key]],IsITypeList,Table_ExternalData_15[[#This Row],[IType]],IsDList,Table_ExternalData_15[[#Headers],[24]])</f>
        <v>0</v>
      </c>
      <c r="AC291" s="10">
        <f>SUMIFS(IsQList,IsIList,Table_ExternalData_15[[#This Row],[item_key]],IsITypeList,Table_ExternalData_15[[#This Row],[IType]],IsDList,Table_ExternalData_15[[#Headers],[25]])</f>
        <v>0</v>
      </c>
      <c r="AD291" s="10">
        <f>SUMIFS(IsQList,IsIList,Table_ExternalData_15[[#This Row],[item_key]],IsITypeList,Table_ExternalData_15[[#This Row],[IType]],IsDList,Table_ExternalData_15[[#Headers],[26]])</f>
        <v>0</v>
      </c>
      <c r="AE291" s="10">
        <f>SUMIFS(IsQList,IsIList,Table_ExternalData_15[[#This Row],[item_key]],IsITypeList,Table_ExternalData_15[[#This Row],[IType]],IsDList,Table_ExternalData_15[[#Headers],[27]])</f>
        <v>0</v>
      </c>
      <c r="AF291" s="10">
        <f>SUMIFS(IsQList,IsIList,Table_ExternalData_15[[#This Row],[item_key]],IsITypeList,Table_ExternalData_15[[#This Row],[IType]],IsDList,Table_ExternalData_15[[#Headers],[28]])</f>
        <v>1</v>
      </c>
      <c r="AG291" s="10">
        <f>SUMIFS(IsQList,IsIList,Table_ExternalData_15[[#This Row],[item_key]],IsITypeList,Table_ExternalData_15[[#This Row],[IType]],IsDList,Table_ExternalData_15[[#Headers],[29]])</f>
        <v>76</v>
      </c>
      <c r="AH291" s="10">
        <f>SUMIFS(IsQList,IsIList,Table_ExternalData_15[[#This Row],[item_key]],IsITypeList,Table_ExternalData_15[[#This Row],[IType]],IsDList,Table_ExternalData_15[[#Headers],[30]])</f>
        <v>0</v>
      </c>
      <c r="AI291" s="10">
        <f>SUMIFS(IsQList,IsIList,Table_ExternalData_15[[#This Row],[item_key]],IsITypeList,Table_ExternalData_15[[#This Row],[IType]],IsDList,Table_ExternalData_15[[#Headers],[31]])</f>
        <v>10</v>
      </c>
      <c r="AJ291" s="10">
        <f>SUM(Table_ExternalData_15[[#This Row],[1]:[31]])</f>
        <v>181</v>
      </c>
    </row>
    <row r="292" spans="1:36">
      <c r="A292" s="1" t="s">
        <v>148</v>
      </c>
      <c r="B292" s="1" t="s">
        <v>676</v>
      </c>
      <c r="C292" s="1" t="s">
        <v>677</v>
      </c>
      <c r="D292" s="11" t="s">
        <v>2046</v>
      </c>
      <c r="E292" s="10">
        <f>SUMIFS(IsQList,IsIList,Table_ExternalData_15[[#This Row],[item_key]],IsITypeList,Table_ExternalData_15[[#This Row],[IType]],IsDList,Table_ExternalData_15[[#Headers],[1]])</f>
        <v>1</v>
      </c>
      <c r="F292" s="10">
        <f>SUMIFS(IsQList,IsIList,Table_ExternalData_15[[#This Row],[item_key]],IsITypeList,Table_ExternalData_15[[#This Row],[IType]],IsDList,Table_ExternalData_15[[#Headers],[2]])</f>
        <v>0</v>
      </c>
      <c r="G292" s="10">
        <f>SUMIFS(IsQList,IsIList,Table_ExternalData_15[[#This Row],[item_key]],IsITypeList,Table_ExternalData_15[[#This Row],[IType]],IsDList,Table_ExternalData_15[[#Headers],[3]])</f>
        <v>0</v>
      </c>
      <c r="H292" s="10">
        <f>SUMIFS(IsQList,IsIList,Table_ExternalData_15[[#This Row],[item_key]],IsITypeList,Table_ExternalData_15[[#This Row],[IType]],IsDList,Table_ExternalData_15[[#Headers],[4]])</f>
        <v>70</v>
      </c>
      <c r="I292" s="10">
        <f>SUMIFS(IsQList,IsIList,Table_ExternalData_15[[#This Row],[item_key]],IsITypeList,Table_ExternalData_15[[#This Row],[IType]],IsDList,Table_ExternalData_15[[#Headers],[5]])</f>
        <v>0</v>
      </c>
      <c r="J292" s="10">
        <f>SUMIFS(IsQList,IsIList,Table_ExternalData_15[[#This Row],[item_key]],IsITypeList,Table_ExternalData_15[[#This Row],[IType]],IsDList,Table_ExternalData_15[[#Headers],[6]])</f>
        <v>23</v>
      </c>
      <c r="K292" s="10">
        <f>SUMIFS(IsQList,IsIList,Table_ExternalData_15[[#This Row],[item_key]],IsITypeList,Table_ExternalData_15[[#This Row],[IType]],IsDList,Table_ExternalData_15[[#Headers],[7]])</f>
        <v>0</v>
      </c>
      <c r="L292" s="10">
        <f>SUMIFS(IsQList,IsIList,Table_ExternalData_15[[#This Row],[item_key]],IsITypeList,Table_ExternalData_15[[#This Row],[IType]],IsDList,Table_ExternalData_15[[#Headers],[8]])</f>
        <v>0</v>
      </c>
      <c r="M292" s="10">
        <f>SUMIFS(IsQList,IsIList,Table_ExternalData_15[[#This Row],[item_key]],IsITypeList,Table_ExternalData_15[[#This Row],[IType]],IsDList,Table_ExternalData_15[[#Headers],[9]])</f>
        <v>0</v>
      </c>
      <c r="N292" s="10">
        <f>SUMIFS(IsQList,IsIList,Table_ExternalData_15[[#This Row],[item_key]],IsITypeList,Table_ExternalData_15[[#This Row],[IType]],IsDList,Table_ExternalData_15[[#Headers],[10]])</f>
        <v>0</v>
      </c>
      <c r="O292" s="10">
        <f>SUMIFS(IsQList,IsIList,Table_ExternalData_15[[#This Row],[item_key]],IsITypeList,Table_ExternalData_15[[#This Row],[IType]],IsDList,Table_ExternalData_15[[#Headers],[11]])</f>
        <v>0</v>
      </c>
      <c r="P292" s="10">
        <f>SUMIFS(IsQList,IsIList,Table_ExternalData_15[[#This Row],[item_key]],IsITypeList,Table_ExternalData_15[[#This Row],[IType]],IsDList,Table_ExternalData_15[[#Headers],[12]])</f>
        <v>0</v>
      </c>
      <c r="Q292" s="10">
        <f>SUMIFS(IsQList,IsIList,Table_ExternalData_15[[#This Row],[item_key]],IsITypeList,Table_ExternalData_15[[#This Row],[IType]],IsDList,Table_ExternalData_15[[#Headers],[13]])</f>
        <v>0</v>
      </c>
      <c r="R292" s="10">
        <f>SUMIFS(IsQList,IsIList,Table_ExternalData_15[[#This Row],[item_key]],IsITypeList,Table_ExternalData_15[[#This Row],[IType]],IsDList,Table_ExternalData_15[[#Headers],[14]])</f>
        <v>0</v>
      </c>
      <c r="S292" s="10">
        <f>SUMIFS(IsQList,IsIList,Table_ExternalData_15[[#This Row],[item_key]],IsITypeList,Table_ExternalData_15[[#This Row],[IType]],IsDList,Table_ExternalData_15[[#Headers],[15]])</f>
        <v>0</v>
      </c>
      <c r="T292" s="10">
        <f>SUMIFS(IsQList,IsIList,Table_ExternalData_15[[#This Row],[item_key]],IsITypeList,Table_ExternalData_15[[#This Row],[IType]],IsDList,Table_ExternalData_15[[#Headers],[16]])</f>
        <v>0</v>
      </c>
      <c r="U292" s="10">
        <f>SUMIFS(IsQList,IsIList,Table_ExternalData_15[[#This Row],[item_key]],IsITypeList,Table_ExternalData_15[[#This Row],[IType]],IsDList,Table_ExternalData_15[[#Headers],[17]])</f>
        <v>0</v>
      </c>
      <c r="V292" s="10">
        <f>SUMIFS(IsQList,IsIList,Table_ExternalData_15[[#This Row],[item_key]],IsITypeList,Table_ExternalData_15[[#This Row],[IType]],IsDList,Table_ExternalData_15[[#Headers],[18]])</f>
        <v>0</v>
      </c>
      <c r="W292" s="10">
        <f>SUMIFS(IsQList,IsIList,Table_ExternalData_15[[#This Row],[item_key]],IsITypeList,Table_ExternalData_15[[#This Row],[IType]],IsDList,Table_ExternalData_15[[#Headers],[19]])</f>
        <v>0</v>
      </c>
      <c r="X292" s="10">
        <f>SUMIFS(IsQList,IsIList,Table_ExternalData_15[[#This Row],[item_key]],IsITypeList,Table_ExternalData_15[[#This Row],[IType]],IsDList,Table_ExternalData_15[[#Headers],[20]])</f>
        <v>0</v>
      </c>
      <c r="Y292" s="10">
        <f>SUMIFS(IsQList,IsIList,Table_ExternalData_15[[#This Row],[item_key]],IsITypeList,Table_ExternalData_15[[#This Row],[IType]],IsDList,Table_ExternalData_15[[#Headers],[21]])</f>
        <v>0</v>
      </c>
      <c r="Z292" s="10">
        <f>SUMIFS(IsQList,IsIList,Table_ExternalData_15[[#This Row],[item_key]],IsITypeList,Table_ExternalData_15[[#This Row],[IType]],IsDList,Table_ExternalData_15[[#Headers],[22]])</f>
        <v>0</v>
      </c>
      <c r="AA292" s="10">
        <f>SUMIFS(IsQList,IsIList,Table_ExternalData_15[[#This Row],[item_key]],IsITypeList,Table_ExternalData_15[[#This Row],[IType]],IsDList,Table_ExternalData_15[[#Headers],[23]])</f>
        <v>0</v>
      </c>
      <c r="AB292" s="10">
        <f>SUMIFS(IsQList,IsIList,Table_ExternalData_15[[#This Row],[item_key]],IsITypeList,Table_ExternalData_15[[#This Row],[IType]],IsDList,Table_ExternalData_15[[#Headers],[24]])</f>
        <v>0</v>
      </c>
      <c r="AC292" s="10">
        <f>SUMIFS(IsQList,IsIList,Table_ExternalData_15[[#This Row],[item_key]],IsITypeList,Table_ExternalData_15[[#This Row],[IType]],IsDList,Table_ExternalData_15[[#Headers],[25]])</f>
        <v>0</v>
      </c>
      <c r="AD292" s="10">
        <f>SUMIFS(IsQList,IsIList,Table_ExternalData_15[[#This Row],[item_key]],IsITypeList,Table_ExternalData_15[[#This Row],[IType]],IsDList,Table_ExternalData_15[[#Headers],[26]])</f>
        <v>0</v>
      </c>
      <c r="AE292" s="10">
        <f>SUMIFS(IsQList,IsIList,Table_ExternalData_15[[#This Row],[item_key]],IsITypeList,Table_ExternalData_15[[#This Row],[IType]],IsDList,Table_ExternalData_15[[#Headers],[27]])</f>
        <v>0</v>
      </c>
      <c r="AF292" s="10">
        <f>SUMIFS(IsQList,IsIList,Table_ExternalData_15[[#This Row],[item_key]],IsITypeList,Table_ExternalData_15[[#This Row],[IType]],IsDList,Table_ExternalData_15[[#Headers],[28]])</f>
        <v>1</v>
      </c>
      <c r="AG292" s="10">
        <f>SUMIFS(IsQList,IsIList,Table_ExternalData_15[[#This Row],[item_key]],IsITypeList,Table_ExternalData_15[[#This Row],[IType]],IsDList,Table_ExternalData_15[[#Headers],[29]])</f>
        <v>76</v>
      </c>
      <c r="AH292" s="10">
        <f>SUMIFS(IsQList,IsIList,Table_ExternalData_15[[#This Row],[item_key]],IsITypeList,Table_ExternalData_15[[#This Row],[IType]],IsDList,Table_ExternalData_15[[#Headers],[30]])</f>
        <v>0</v>
      </c>
      <c r="AI292" s="10">
        <f>SUMIFS(IsQList,IsIList,Table_ExternalData_15[[#This Row],[item_key]],IsITypeList,Table_ExternalData_15[[#This Row],[IType]],IsDList,Table_ExternalData_15[[#Headers],[31]])</f>
        <v>10</v>
      </c>
      <c r="AJ292" s="10">
        <f>SUM(Table_ExternalData_15[[#This Row],[1]:[31]])</f>
        <v>181</v>
      </c>
    </row>
    <row r="293" spans="1:36">
      <c r="A293" s="1" t="s">
        <v>2228</v>
      </c>
      <c r="B293" s="1" t="s">
        <v>2575</v>
      </c>
      <c r="C293" s="1" t="s">
        <v>2576</v>
      </c>
      <c r="D293" s="11" t="s">
        <v>2046</v>
      </c>
      <c r="E293" s="10">
        <f>SUMIFS(IsQList,IsIList,Table_ExternalData_15[[#This Row],[item_key]],IsITypeList,Table_ExternalData_15[[#This Row],[IType]],IsDList,Table_ExternalData_15[[#Headers],[1]])</f>
        <v>0</v>
      </c>
      <c r="F293" s="10">
        <f>SUMIFS(IsQList,IsIList,Table_ExternalData_15[[#This Row],[item_key]],IsITypeList,Table_ExternalData_15[[#This Row],[IType]],IsDList,Table_ExternalData_15[[#Headers],[2]])</f>
        <v>0</v>
      </c>
      <c r="G293" s="10">
        <f>SUMIFS(IsQList,IsIList,Table_ExternalData_15[[#This Row],[item_key]],IsITypeList,Table_ExternalData_15[[#This Row],[IType]],IsDList,Table_ExternalData_15[[#Headers],[3]])</f>
        <v>0</v>
      </c>
      <c r="H293" s="10">
        <f>SUMIFS(IsQList,IsIList,Table_ExternalData_15[[#This Row],[item_key]],IsITypeList,Table_ExternalData_15[[#This Row],[IType]],IsDList,Table_ExternalData_15[[#Headers],[4]])</f>
        <v>0</v>
      </c>
      <c r="I293" s="10">
        <f>SUMIFS(IsQList,IsIList,Table_ExternalData_15[[#This Row],[item_key]],IsITypeList,Table_ExternalData_15[[#This Row],[IType]],IsDList,Table_ExternalData_15[[#Headers],[5]])</f>
        <v>0</v>
      </c>
      <c r="J293" s="10">
        <f>SUMIFS(IsQList,IsIList,Table_ExternalData_15[[#This Row],[item_key]],IsITypeList,Table_ExternalData_15[[#This Row],[IType]],IsDList,Table_ExternalData_15[[#Headers],[6]])</f>
        <v>0</v>
      </c>
      <c r="K293" s="10">
        <f>SUMIFS(IsQList,IsIList,Table_ExternalData_15[[#This Row],[item_key]],IsITypeList,Table_ExternalData_15[[#This Row],[IType]],IsDList,Table_ExternalData_15[[#Headers],[7]])</f>
        <v>0</v>
      </c>
      <c r="L293" s="10">
        <f>SUMIFS(IsQList,IsIList,Table_ExternalData_15[[#This Row],[item_key]],IsITypeList,Table_ExternalData_15[[#This Row],[IType]],IsDList,Table_ExternalData_15[[#Headers],[8]])</f>
        <v>0</v>
      </c>
      <c r="M293" s="10">
        <f>SUMIFS(IsQList,IsIList,Table_ExternalData_15[[#This Row],[item_key]],IsITypeList,Table_ExternalData_15[[#This Row],[IType]],IsDList,Table_ExternalData_15[[#Headers],[9]])</f>
        <v>0</v>
      </c>
      <c r="N293" s="10">
        <f>SUMIFS(IsQList,IsIList,Table_ExternalData_15[[#This Row],[item_key]],IsITypeList,Table_ExternalData_15[[#This Row],[IType]],IsDList,Table_ExternalData_15[[#Headers],[10]])</f>
        <v>0</v>
      </c>
      <c r="O293" s="10">
        <f>SUMIFS(IsQList,IsIList,Table_ExternalData_15[[#This Row],[item_key]],IsITypeList,Table_ExternalData_15[[#This Row],[IType]],IsDList,Table_ExternalData_15[[#Headers],[11]])</f>
        <v>0</v>
      </c>
      <c r="P293" s="10">
        <f>SUMIFS(IsQList,IsIList,Table_ExternalData_15[[#This Row],[item_key]],IsITypeList,Table_ExternalData_15[[#This Row],[IType]],IsDList,Table_ExternalData_15[[#Headers],[12]])</f>
        <v>0</v>
      </c>
      <c r="Q293" s="10">
        <f>SUMIFS(IsQList,IsIList,Table_ExternalData_15[[#This Row],[item_key]],IsITypeList,Table_ExternalData_15[[#This Row],[IType]],IsDList,Table_ExternalData_15[[#Headers],[13]])</f>
        <v>0</v>
      </c>
      <c r="R293" s="10">
        <f>SUMIFS(IsQList,IsIList,Table_ExternalData_15[[#This Row],[item_key]],IsITypeList,Table_ExternalData_15[[#This Row],[IType]],IsDList,Table_ExternalData_15[[#Headers],[14]])</f>
        <v>0</v>
      </c>
      <c r="S293" s="10">
        <f>SUMIFS(IsQList,IsIList,Table_ExternalData_15[[#This Row],[item_key]],IsITypeList,Table_ExternalData_15[[#This Row],[IType]],IsDList,Table_ExternalData_15[[#Headers],[15]])</f>
        <v>0</v>
      </c>
      <c r="T293" s="10">
        <f>SUMIFS(IsQList,IsIList,Table_ExternalData_15[[#This Row],[item_key]],IsITypeList,Table_ExternalData_15[[#This Row],[IType]],IsDList,Table_ExternalData_15[[#Headers],[16]])</f>
        <v>0</v>
      </c>
      <c r="U293" s="10">
        <f>SUMIFS(IsQList,IsIList,Table_ExternalData_15[[#This Row],[item_key]],IsITypeList,Table_ExternalData_15[[#This Row],[IType]],IsDList,Table_ExternalData_15[[#Headers],[17]])</f>
        <v>0</v>
      </c>
      <c r="V293" s="10">
        <f>SUMIFS(IsQList,IsIList,Table_ExternalData_15[[#This Row],[item_key]],IsITypeList,Table_ExternalData_15[[#This Row],[IType]],IsDList,Table_ExternalData_15[[#Headers],[18]])</f>
        <v>0</v>
      </c>
      <c r="W293" s="10">
        <f>SUMIFS(IsQList,IsIList,Table_ExternalData_15[[#This Row],[item_key]],IsITypeList,Table_ExternalData_15[[#This Row],[IType]],IsDList,Table_ExternalData_15[[#Headers],[19]])</f>
        <v>0</v>
      </c>
      <c r="X293" s="10">
        <f>SUMIFS(IsQList,IsIList,Table_ExternalData_15[[#This Row],[item_key]],IsITypeList,Table_ExternalData_15[[#This Row],[IType]],IsDList,Table_ExternalData_15[[#Headers],[20]])</f>
        <v>0</v>
      </c>
      <c r="Y293" s="10">
        <f>SUMIFS(IsQList,IsIList,Table_ExternalData_15[[#This Row],[item_key]],IsITypeList,Table_ExternalData_15[[#This Row],[IType]],IsDList,Table_ExternalData_15[[#Headers],[21]])</f>
        <v>0</v>
      </c>
      <c r="Z293" s="10">
        <f>SUMIFS(IsQList,IsIList,Table_ExternalData_15[[#This Row],[item_key]],IsITypeList,Table_ExternalData_15[[#This Row],[IType]],IsDList,Table_ExternalData_15[[#Headers],[22]])</f>
        <v>0</v>
      </c>
      <c r="AA293" s="10">
        <f>SUMIFS(IsQList,IsIList,Table_ExternalData_15[[#This Row],[item_key]],IsITypeList,Table_ExternalData_15[[#This Row],[IType]],IsDList,Table_ExternalData_15[[#Headers],[23]])</f>
        <v>0</v>
      </c>
      <c r="AB293" s="10">
        <f>SUMIFS(IsQList,IsIList,Table_ExternalData_15[[#This Row],[item_key]],IsITypeList,Table_ExternalData_15[[#This Row],[IType]],IsDList,Table_ExternalData_15[[#Headers],[24]])</f>
        <v>0</v>
      </c>
      <c r="AC293" s="10">
        <f>SUMIFS(IsQList,IsIList,Table_ExternalData_15[[#This Row],[item_key]],IsITypeList,Table_ExternalData_15[[#This Row],[IType]],IsDList,Table_ExternalData_15[[#Headers],[25]])</f>
        <v>0</v>
      </c>
      <c r="AD293" s="10">
        <f>SUMIFS(IsQList,IsIList,Table_ExternalData_15[[#This Row],[item_key]],IsITypeList,Table_ExternalData_15[[#This Row],[IType]],IsDList,Table_ExternalData_15[[#Headers],[26]])</f>
        <v>0</v>
      </c>
      <c r="AE293" s="10">
        <f>SUMIFS(IsQList,IsIList,Table_ExternalData_15[[#This Row],[item_key]],IsITypeList,Table_ExternalData_15[[#This Row],[IType]],IsDList,Table_ExternalData_15[[#Headers],[27]])</f>
        <v>0</v>
      </c>
      <c r="AF293" s="10">
        <f>SUMIFS(IsQList,IsIList,Table_ExternalData_15[[#This Row],[item_key]],IsITypeList,Table_ExternalData_15[[#This Row],[IType]],IsDList,Table_ExternalData_15[[#Headers],[28]])</f>
        <v>0</v>
      </c>
      <c r="AG293" s="10">
        <f>SUMIFS(IsQList,IsIList,Table_ExternalData_15[[#This Row],[item_key]],IsITypeList,Table_ExternalData_15[[#This Row],[IType]],IsDList,Table_ExternalData_15[[#Headers],[29]])</f>
        <v>0</v>
      </c>
      <c r="AH293" s="10">
        <f>SUMIFS(IsQList,IsIList,Table_ExternalData_15[[#This Row],[item_key]],IsITypeList,Table_ExternalData_15[[#This Row],[IType]],IsDList,Table_ExternalData_15[[#Headers],[30]])</f>
        <v>0</v>
      </c>
      <c r="AI293" s="10">
        <f>SUMIFS(IsQList,IsIList,Table_ExternalData_15[[#This Row],[item_key]],IsITypeList,Table_ExternalData_15[[#This Row],[IType]],IsDList,Table_ExternalData_15[[#Headers],[31]])</f>
        <v>0</v>
      </c>
      <c r="AJ293" s="10">
        <f>SUM(Table_ExternalData_15[[#This Row],[1]:[31]])</f>
        <v>0</v>
      </c>
    </row>
    <row r="294" spans="1:36">
      <c r="A294" s="1" t="s">
        <v>572</v>
      </c>
      <c r="B294" s="1" t="s">
        <v>1328</v>
      </c>
      <c r="C294" s="1" t="s">
        <v>1329</v>
      </c>
      <c r="D294" s="11" t="s">
        <v>2046</v>
      </c>
      <c r="E294" s="10">
        <f>SUMIFS(IsQList,IsIList,Table_ExternalData_15[[#This Row],[item_key]],IsITypeList,Table_ExternalData_15[[#This Row],[IType]],IsDList,Table_ExternalData_15[[#Headers],[1]])</f>
        <v>1</v>
      </c>
      <c r="F294" s="10">
        <f>SUMIFS(IsQList,IsIList,Table_ExternalData_15[[#This Row],[item_key]],IsITypeList,Table_ExternalData_15[[#This Row],[IType]],IsDList,Table_ExternalData_15[[#Headers],[2]])</f>
        <v>0</v>
      </c>
      <c r="G294" s="10">
        <f>SUMIFS(IsQList,IsIList,Table_ExternalData_15[[#This Row],[item_key]],IsITypeList,Table_ExternalData_15[[#This Row],[IType]],IsDList,Table_ExternalData_15[[#Headers],[3]])</f>
        <v>0</v>
      </c>
      <c r="H294" s="10">
        <f>SUMIFS(IsQList,IsIList,Table_ExternalData_15[[#This Row],[item_key]],IsITypeList,Table_ExternalData_15[[#This Row],[IType]],IsDList,Table_ExternalData_15[[#Headers],[4]])</f>
        <v>70</v>
      </c>
      <c r="I294" s="10">
        <f>SUMIFS(IsQList,IsIList,Table_ExternalData_15[[#This Row],[item_key]],IsITypeList,Table_ExternalData_15[[#This Row],[IType]],IsDList,Table_ExternalData_15[[#Headers],[5]])</f>
        <v>0</v>
      </c>
      <c r="J294" s="10">
        <f>SUMIFS(IsQList,IsIList,Table_ExternalData_15[[#This Row],[item_key]],IsITypeList,Table_ExternalData_15[[#This Row],[IType]],IsDList,Table_ExternalData_15[[#Headers],[6]])</f>
        <v>23</v>
      </c>
      <c r="K294" s="10">
        <f>SUMIFS(IsQList,IsIList,Table_ExternalData_15[[#This Row],[item_key]],IsITypeList,Table_ExternalData_15[[#This Row],[IType]],IsDList,Table_ExternalData_15[[#Headers],[7]])</f>
        <v>0</v>
      </c>
      <c r="L294" s="10">
        <f>SUMIFS(IsQList,IsIList,Table_ExternalData_15[[#This Row],[item_key]],IsITypeList,Table_ExternalData_15[[#This Row],[IType]],IsDList,Table_ExternalData_15[[#Headers],[8]])</f>
        <v>0</v>
      </c>
      <c r="M294" s="10">
        <f>SUMIFS(IsQList,IsIList,Table_ExternalData_15[[#This Row],[item_key]],IsITypeList,Table_ExternalData_15[[#This Row],[IType]],IsDList,Table_ExternalData_15[[#Headers],[9]])</f>
        <v>0</v>
      </c>
      <c r="N294" s="10">
        <f>SUMIFS(IsQList,IsIList,Table_ExternalData_15[[#This Row],[item_key]],IsITypeList,Table_ExternalData_15[[#This Row],[IType]],IsDList,Table_ExternalData_15[[#Headers],[10]])</f>
        <v>0</v>
      </c>
      <c r="O294" s="10">
        <f>SUMIFS(IsQList,IsIList,Table_ExternalData_15[[#This Row],[item_key]],IsITypeList,Table_ExternalData_15[[#This Row],[IType]],IsDList,Table_ExternalData_15[[#Headers],[11]])</f>
        <v>0</v>
      </c>
      <c r="P294" s="10">
        <f>SUMIFS(IsQList,IsIList,Table_ExternalData_15[[#This Row],[item_key]],IsITypeList,Table_ExternalData_15[[#This Row],[IType]],IsDList,Table_ExternalData_15[[#Headers],[12]])</f>
        <v>0</v>
      </c>
      <c r="Q294" s="10">
        <f>SUMIFS(IsQList,IsIList,Table_ExternalData_15[[#This Row],[item_key]],IsITypeList,Table_ExternalData_15[[#This Row],[IType]],IsDList,Table_ExternalData_15[[#Headers],[13]])</f>
        <v>0</v>
      </c>
      <c r="R294" s="10">
        <f>SUMIFS(IsQList,IsIList,Table_ExternalData_15[[#This Row],[item_key]],IsITypeList,Table_ExternalData_15[[#This Row],[IType]],IsDList,Table_ExternalData_15[[#Headers],[14]])</f>
        <v>0</v>
      </c>
      <c r="S294" s="10">
        <f>SUMIFS(IsQList,IsIList,Table_ExternalData_15[[#This Row],[item_key]],IsITypeList,Table_ExternalData_15[[#This Row],[IType]],IsDList,Table_ExternalData_15[[#Headers],[15]])</f>
        <v>0</v>
      </c>
      <c r="T294" s="10">
        <f>SUMIFS(IsQList,IsIList,Table_ExternalData_15[[#This Row],[item_key]],IsITypeList,Table_ExternalData_15[[#This Row],[IType]],IsDList,Table_ExternalData_15[[#Headers],[16]])</f>
        <v>0</v>
      </c>
      <c r="U294" s="10">
        <f>SUMIFS(IsQList,IsIList,Table_ExternalData_15[[#This Row],[item_key]],IsITypeList,Table_ExternalData_15[[#This Row],[IType]],IsDList,Table_ExternalData_15[[#Headers],[17]])</f>
        <v>0</v>
      </c>
      <c r="V294" s="10">
        <f>SUMIFS(IsQList,IsIList,Table_ExternalData_15[[#This Row],[item_key]],IsITypeList,Table_ExternalData_15[[#This Row],[IType]],IsDList,Table_ExternalData_15[[#Headers],[18]])</f>
        <v>0</v>
      </c>
      <c r="W294" s="10">
        <f>SUMIFS(IsQList,IsIList,Table_ExternalData_15[[#This Row],[item_key]],IsITypeList,Table_ExternalData_15[[#This Row],[IType]],IsDList,Table_ExternalData_15[[#Headers],[19]])</f>
        <v>0</v>
      </c>
      <c r="X294" s="10">
        <f>SUMIFS(IsQList,IsIList,Table_ExternalData_15[[#This Row],[item_key]],IsITypeList,Table_ExternalData_15[[#This Row],[IType]],IsDList,Table_ExternalData_15[[#Headers],[20]])</f>
        <v>0</v>
      </c>
      <c r="Y294" s="10">
        <f>SUMIFS(IsQList,IsIList,Table_ExternalData_15[[#This Row],[item_key]],IsITypeList,Table_ExternalData_15[[#This Row],[IType]],IsDList,Table_ExternalData_15[[#Headers],[21]])</f>
        <v>0</v>
      </c>
      <c r="Z294" s="10">
        <f>SUMIFS(IsQList,IsIList,Table_ExternalData_15[[#This Row],[item_key]],IsITypeList,Table_ExternalData_15[[#This Row],[IType]],IsDList,Table_ExternalData_15[[#Headers],[22]])</f>
        <v>0</v>
      </c>
      <c r="AA294" s="10">
        <f>SUMIFS(IsQList,IsIList,Table_ExternalData_15[[#This Row],[item_key]],IsITypeList,Table_ExternalData_15[[#This Row],[IType]],IsDList,Table_ExternalData_15[[#Headers],[23]])</f>
        <v>0</v>
      </c>
      <c r="AB294" s="10">
        <f>SUMIFS(IsQList,IsIList,Table_ExternalData_15[[#This Row],[item_key]],IsITypeList,Table_ExternalData_15[[#This Row],[IType]],IsDList,Table_ExternalData_15[[#Headers],[24]])</f>
        <v>0</v>
      </c>
      <c r="AC294" s="10">
        <f>SUMIFS(IsQList,IsIList,Table_ExternalData_15[[#This Row],[item_key]],IsITypeList,Table_ExternalData_15[[#This Row],[IType]],IsDList,Table_ExternalData_15[[#Headers],[25]])</f>
        <v>0</v>
      </c>
      <c r="AD294" s="10">
        <f>SUMIFS(IsQList,IsIList,Table_ExternalData_15[[#This Row],[item_key]],IsITypeList,Table_ExternalData_15[[#This Row],[IType]],IsDList,Table_ExternalData_15[[#Headers],[26]])</f>
        <v>0</v>
      </c>
      <c r="AE294" s="10">
        <f>SUMIFS(IsQList,IsIList,Table_ExternalData_15[[#This Row],[item_key]],IsITypeList,Table_ExternalData_15[[#This Row],[IType]],IsDList,Table_ExternalData_15[[#Headers],[27]])</f>
        <v>0</v>
      </c>
      <c r="AF294" s="10">
        <f>SUMIFS(IsQList,IsIList,Table_ExternalData_15[[#This Row],[item_key]],IsITypeList,Table_ExternalData_15[[#This Row],[IType]],IsDList,Table_ExternalData_15[[#Headers],[28]])</f>
        <v>1</v>
      </c>
      <c r="AG294" s="10">
        <f>SUMIFS(IsQList,IsIList,Table_ExternalData_15[[#This Row],[item_key]],IsITypeList,Table_ExternalData_15[[#This Row],[IType]],IsDList,Table_ExternalData_15[[#Headers],[29]])</f>
        <v>76</v>
      </c>
      <c r="AH294" s="10">
        <f>SUMIFS(IsQList,IsIList,Table_ExternalData_15[[#This Row],[item_key]],IsITypeList,Table_ExternalData_15[[#This Row],[IType]],IsDList,Table_ExternalData_15[[#Headers],[30]])</f>
        <v>0</v>
      </c>
      <c r="AI294" s="10">
        <f>SUMIFS(IsQList,IsIList,Table_ExternalData_15[[#This Row],[item_key]],IsITypeList,Table_ExternalData_15[[#This Row],[IType]],IsDList,Table_ExternalData_15[[#Headers],[31]])</f>
        <v>10</v>
      </c>
      <c r="AJ294" s="10">
        <f>SUM(Table_ExternalData_15[[#This Row],[1]:[31]])</f>
        <v>181</v>
      </c>
    </row>
    <row r="295" spans="1:36">
      <c r="A295" s="1" t="s">
        <v>2157</v>
      </c>
      <c r="B295" s="1" t="s">
        <v>2577</v>
      </c>
      <c r="C295" s="1" t="s">
        <v>2578</v>
      </c>
      <c r="D295" s="11" t="s">
        <v>2046</v>
      </c>
      <c r="E295" s="10">
        <f>SUMIFS(IsQList,IsIList,Table_ExternalData_15[[#This Row],[item_key]],IsITypeList,Table_ExternalData_15[[#This Row],[IType]],IsDList,Table_ExternalData_15[[#Headers],[1]])</f>
        <v>1</v>
      </c>
      <c r="F295" s="10">
        <f>SUMIFS(IsQList,IsIList,Table_ExternalData_15[[#This Row],[item_key]],IsITypeList,Table_ExternalData_15[[#This Row],[IType]],IsDList,Table_ExternalData_15[[#Headers],[2]])</f>
        <v>0</v>
      </c>
      <c r="G295" s="10">
        <f>SUMIFS(IsQList,IsIList,Table_ExternalData_15[[#This Row],[item_key]],IsITypeList,Table_ExternalData_15[[#This Row],[IType]],IsDList,Table_ExternalData_15[[#Headers],[3]])</f>
        <v>0</v>
      </c>
      <c r="H295" s="10">
        <f>SUMIFS(IsQList,IsIList,Table_ExternalData_15[[#This Row],[item_key]],IsITypeList,Table_ExternalData_15[[#This Row],[IType]],IsDList,Table_ExternalData_15[[#Headers],[4]])</f>
        <v>70</v>
      </c>
      <c r="I295" s="10">
        <f>SUMIFS(IsQList,IsIList,Table_ExternalData_15[[#This Row],[item_key]],IsITypeList,Table_ExternalData_15[[#This Row],[IType]],IsDList,Table_ExternalData_15[[#Headers],[5]])</f>
        <v>0</v>
      </c>
      <c r="J295" s="10">
        <f>SUMIFS(IsQList,IsIList,Table_ExternalData_15[[#This Row],[item_key]],IsITypeList,Table_ExternalData_15[[#This Row],[IType]],IsDList,Table_ExternalData_15[[#Headers],[6]])</f>
        <v>23</v>
      </c>
      <c r="K295" s="10">
        <f>SUMIFS(IsQList,IsIList,Table_ExternalData_15[[#This Row],[item_key]],IsITypeList,Table_ExternalData_15[[#This Row],[IType]],IsDList,Table_ExternalData_15[[#Headers],[7]])</f>
        <v>0</v>
      </c>
      <c r="L295" s="10">
        <f>SUMIFS(IsQList,IsIList,Table_ExternalData_15[[#This Row],[item_key]],IsITypeList,Table_ExternalData_15[[#This Row],[IType]],IsDList,Table_ExternalData_15[[#Headers],[8]])</f>
        <v>0</v>
      </c>
      <c r="M295" s="10">
        <f>SUMIFS(IsQList,IsIList,Table_ExternalData_15[[#This Row],[item_key]],IsITypeList,Table_ExternalData_15[[#This Row],[IType]],IsDList,Table_ExternalData_15[[#Headers],[9]])</f>
        <v>0</v>
      </c>
      <c r="N295" s="10">
        <f>SUMIFS(IsQList,IsIList,Table_ExternalData_15[[#This Row],[item_key]],IsITypeList,Table_ExternalData_15[[#This Row],[IType]],IsDList,Table_ExternalData_15[[#Headers],[10]])</f>
        <v>0</v>
      </c>
      <c r="O295" s="10">
        <f>SUMIFS(IsQList,IsIList,Table_ExternalData_15[[#This Row],[item_key]],IsITypeList,Table_ExternalData_15[[#This Row],[IType]],IsDList,Table_ExternalData_15[[#Headers],[11]])</f>
        <v>0</v>
      </c>
      <c r="P295" s="10">
        <f>SUMIFS(IsQList,IsIList,Table_ExternalData_15[[#This Row],[item_key]],IsITypeList,Table_ExternalData_15[[#This Row],[IType]],IsDList,Table_ExternalData_15[[#Headers],[12]])</f>
        <v>0</v>
      </c>
      <c r="Q295" s="10">
        <f>SUMIFS(IsQList,IsIList,Table_ExternalData_15[[#This Row],[item_key]],IsITypeList,Table_ExternalData_15[[#This Row],[IType]],IsDList,Table_ExternalData_15[[#Headers],[13]])</f>
        <v>0</v>
      </c>
      <c r="R295" s="10">
        <f>SUMIFS(IsQList,IsIList,Table_ExternalData_15[[#This Row],[item_key]],IsITypeList,Table_ExternalData_15[[#This Row],[IType]],IsDList,Table_ExternalData_15[[#Headers],[14]])</f>
        <v>0</v>
      </c>
      <c r="S295" s="10">
        <f>SUMIFS(IsQList,IsIList,Table_ExternalData_15[[#This Row],[item_key]],IsITypeList,Table_ExternalData_15[[#This Row],[IType]],IsDList,Table_ExternalData_15[[#Headers],[15]])</f>
        <v>0</v>
      </c>
      <c r="T295" s="10">
        <f>SUMIFS(IsQList,IsIList,Table_ExternalData_15[[#This Row],[item_key]],IsITypeList,Table_ExternalData_15[[#This Row],[IType]],IsDList,Table_ExternalData_15[[#Headers],[16]])</f>
        <v>0</v>
      </c>
      <c r="U295" s="10">
        <f>SUMIFS(IsQList,IsIList,Table_ExternalData_15[[#This Row],[item_key]],IsITypeList,Table_ExternalData_15[[#This Row],[IType]],IsDList,Table_ExternalData_15[[#Headers],[17]])</f>
        <v>0</v>
      </c>
      <c r="V295" s="10">
        <f>SUMIFS(IsQList,IsIList,Table_ExternalData_15[[#This Row],[item_key]],IsITypeList,Table_ExternalData_15[[#This Row],[IType]],IsDList,Table_ExternalData_15[[#Headers],[18]])</f>
        <v>0</v>
      </c>
      <c r="W295" s="10">
        <f>SUMIFS(IsQList,IsIList,Table_ExternalData_15[[#This Row],[item_key]],IsITypeList,Table_ExternalData_15[[#This Row],[IType]],IsDList,Table_ExternalData_15[[#Headers],[19]])</f>
        <v>0</v>
      </c>
      <c r="X295" s="10">
        <f>SUMIFS(IsQList,IsIList,Table_ExternalData_15[[#This Row],[item_key]],IsITypeList,Table_ExternalData_15[[#This Row],[IType]],IsDList,Table_ExternalData_15[[#Headers],[20]])</f>
        <v>0</v>
      </c>
      <c r="Y295" s="10">
        <f>SUMIFS(IsQList,IsIList,Table_ExternalData_15[[#This Row],[item_key]],IsITypeList,Table_ExternalData_15[[#This Row],[IType]],IsDList,Table_ExternalData_15[[#Headers],[21]])</f>
        <v>0</v>
      </c>
      <c r="Z295" s="10">
        <f>SUMIFS(IsQList,IsIList,Table_ExternalData_15[[#This Row],[item_key]],IsITypeList,Table_ExternalData_15[[#This Row],[IType]],IsDList,Table_ExternalData_15[[#Headers],[22]])</f>
        <v>0</v>
      </c>
      <c r="AA295" s="10">
        <f>SUMIFS(IsQList,IsIList,Table_ExternalData_15[[#This Row],[item_key]],IsITypeList,Table_ExternalData_15[[#This Row],[IType]],IsDList,Table_ExternalData_15[[#Headers],[23]])</f>
        <v>0</v>
      </c>
      <c r="AB295" s="10">
        <f>SUMIFS(IsQList,IsIList,Table_ExternalData_15[[#This Row],[item_key]],IsITypeList,Table_ExternalData_15[[#This Row],[IType]],IsDList,Table_ExternalData_15[[#Headers],[24]])</f>
        <v>0</v>
      </c>
      <c r="AC295" s="10">
        <f>SUMIFS(IsQList,IsIList,Table_ExternalData_15[[#This Row],[item_key]],IsITypeList,Table_ExternalData_15[[#This Row],[IType]],IsDList,Table_ExternalData_15[[#Headers],[25]])</f>
        <v>0</v>
      </c>
      <c r="AD295" s="10">
        <f>SUMIFS(IsQList,IsIList,Table_ExternalData_15[[#This Row],[item_key]],IsITypeList,Table_ExternalData_15[[#This Row],[IType]],IsDList,Table_ExternalData_15[[#Headers],[26]])</f>
        <v>0</v>
      </c>
      <c r="AE295" s="10">
        <f>SUMIFS(IsQList,IsIList,Table_ExternalData_15[[#This Row],[item_key]],IsITypeList,Table_ExternalData_15[[#This Row],[IType]],IsDList,Table_ExternalData_15[[#Headers],[27]])</f>
        <v>0</v>
      </c>
      <c r="AF295" s="10">
        <f>SUMIFS(IsQList,IsIList,Table_ExternalData_15[[#This Row],[item_key]],IsITypeList,Table_ExternalData_15[[#This Row],[IType]],IsDList,Table_ExternalData_15[[#Headers],[28]])</f>
        <v>1</v>
      </c>
      <c r="AG295" s="10">
        <f>SUMIFS(IsQList,IsIList,Table_ExternalData_15[[#This Row],[item_key]],IsITypeList,Table_ExternalData_15[[#This Row],[IType]],IsDList,Table_ExternalData_15[[#Headers],[29]])</f>
        <v>76</v>
      </c>
      <c r="AH295" s="10">
        <f>SUMIFS(IsQList,IsIList,Table_ExternalData_15[[#This Row],[item_key]],IsITypeList,Table_ExternalData_15[[#This Row],[IType]],IsDList,Table_ExternalData_15[[#Headers],[30]])</f>
        <v>0</v>
      </c>
      <c r="AI295" s="10">
        <f>SUMIFS(IsQList,IsIList,Table_ExternalData_15[[#This Row],[item_key]],IsITypeList,Table_ExternalData_15[[#This Row],[IType]],IsDList,Table_ExternalData_15[[#Headers],[31]])</f>
        <v>10</v>
      </c>
      <c r="AJ295" s="10">
        <f>SUM(Table_ExternalData_15[[#This Row],[1]:[31]])</f>
        <v>181</v>
      </c>
    </row>
    <row r="296" spans="1:36">
      <c r="A296" s="1" t="s">
        <v>2158</v>
      </c>
      <c r="B296" s="1" t="s">
        <v>2579</v>
      </c>
      <c r="C296" s="1" t="s">
        <v>2580</v>
      </c>
      <c r="D296" s="11" t="s">
        <v>2046</v>
      </c>
      <c r="E296" s="10">
        <f>SUMIFS(IsQList,IsIList,Table_ExternalData_15[[#This Row],[item_key]],IsITypeList,Table_ExternalData_15[[#This Row],[IType]],IsDList,Table_ExternalData_15[[#Headers],[1]])</f>
        <v>1</v>
      </c>
      <c r="F296" s="10">
        <f>SUMIFS(IsQList,IsIList,Table_ExternalData_15[[#This Row],[item_key]],IsITypeList,Table_ExternalData_15[[#This Row],[IType]],IsDList,Table_ExternalData_15[[#Headers],[2]])</f>
        <v>0</v>
      </c>
      <c r="G296" s="10">
        <f>SUMIFS(IsQList,IsIList,Table_ExternalData_15[[#This Row],[item_key]],IsITypeList,Table_ExternalData_15[[#This Row],[IType]],IsDList,Table_ExternalData_15[[#Headers],[3]])</f>
        <v>0</v>
      </c>
      <c r="H296" s="10">
        <f>SUMIFS(IsQList,IsIList,Table_ExternalData_15[[#This Row],[item_key]],IsITypeList,Table_ExternalData_15[[#This Row],[IType]],IsDList,Table_ExternalData_15[[#Headers],[4]])</f>
        <v>70</v>
      </c>
      <c r="I296" s="10">
        <f>SUMIFS(IsQList,IsIList,Table_ExternalData_15[[#This Row],[item_key]],IsITypeList,Table_ExternalData_15[[#This Row],[IType]],IsDList,Table_ExternalData_15[[#Headers],[5]])</f>
        <v>0</v>
      </c>
      <c r="J296" s="10">
        <f>SUMIFS(IsQList,IsIList,Table_ExternalData_15[[#This Row],[item_key]],IsITypeList,Table_ExternalData_15[[#This Row],[IType]],IsDList,Table_ExternalData_15[[#Headers],[6]])</f>
        <v>23</v>
      </c>
      <c r="K296" s="10">
        <f>SUMIFS(IsQList,IsIList,Table_ExternalData_15[[#This Row],[item_key]],IsITypeList,Table_ExternalData_15[[#This Row],[IType]],IsDList,Table_ExternalData_15[[#Headers],[7]])</f>
        <v>0</v>
      </c>
      <c r="L296" s="10">
        <f>SUMIFS(IsQList,IsIList,Table_ExternalData_15[[#This Row],[item_key]],IsITypeList,Table_ExternalData_15[[#This Row],[IType]],IsDList,Table_ExternalData_15[[#Headers],[8]])</f>
        <v>0</v>
      </c>
      <c r="M296" s="10">
        <f>SUMIFS(IsQList,IsIList,Table_ExternalData_15[[#This Row],[item_key]],IsITypeList,Table_ExternalData_15[[#This Row],[IType]],IsDList,Table_ExternalData_15[[#Headers],[9]])</f>
        <v>0</v>
      </c>
      <c r="N296" s="10">
        <f>SUMIFS(IsQList,IsIList,Table_ExternalData_15[[#This Row],[item_key]],IsITypeList,Table_ExternalData_15[[#This Row],[IType]],IsDList,Table_ExternalData_15[[#Headers],[10]])</f>
        <v>0</v>
      </c>
      <c r="O296" s="10">
        <f>SUMIFS(IsQList,IsIList,Table_ExternalData_15[[#This Row],[item_key]],IsITypeList,Table_ExternalData_15[[#This Row],[IType]],IsDList,Table_ExternalData_15[[#Headers],[11]])</f>
        <v>0</v>
      </c>
      <c r="P296" s="10">
        <f>SUMIFS(IsQList,IsIList,Table_ExternalData_15[[#This Row],[item_key]],IsITypeList,Table_ExternalData_15[[#This Row],[IType]],IsDList,Table_ExternalData_15[[#Headers],[12]])</f>
        <v>0</v>
      </c>
      <c r="Q296" s="10">
        <f>SUMIFS(IsQList,IsIList,Table_ExternalData_15[[#This Row],[item_key]],IsITypeList,Table_ExternalData_15[[#This Row],[IType]],IsDList,Table_ExternalData_15[[#Headers],[13]])</f>
        <v>0</v>
      </c>
      <c r="R296" s="10">
        <f>SUMIFS(IsQList,IsIList,Table_ExternalData_15[[#This Row],[item_key]],IsITypeList,Table_ExternalData_15[[#This Row],[IType]],IsDList,Table_ExternalData_15[[#Headers],[14]])</f>
        <v>0</v>
      </c>
      <c r="S296" s="10">
        <f>SUMIFS(IsQList,IsIList,Table_ExternalData_15[[#This Row],[item_key]],IsITypeList,Table_ExternalData_15[[#This Row],[IType]],IsDList,Table_ExternalData_15[[#Headers],[15]])</f>
        <v>0</v>
      </c>
      <c r="T296" s="10">
        <f>SUMIFS(IsQList,IsIList,Table_ExternalData_15[[#This Row],[item_key]],IsITypeList,Table_ExternalData_15[[#This Row],[IType]],IsDList,Table_ExternalData_15[[#Headers],[16]])</f>
        <v>0</v>
      </c>
      <c r="U296" s="10">
        <f>SUMIFS(IsQList,IsIList,Table_ExternalData_15[[#This Row],[item_key]],IsITypeList,Table_ExternalData_15[[#This Row],[IType]],IsDList,Table_ExternalData_15[[#Headers],[17]])</f>
        <v>0</v>
      </c>
      <c r="V296" s="10">
        <f>SUMIFS(IsQList,IsIList,Table_ExternalData_15[[#This Row],[item_key]],IsITypeList,Table_ExternalData_15[[#This Row],[IType]],IsDList,Table_ExternalData_15[[#Headers],[18]])</f>
        <v>0</v>
      </c>
      <c r="W296" s="10">
        <f>SUMIFS(IsQList,IsIList,Table_ExternalData_15[[#This Row],[item_key]],IsITypeList,Table_ExternalData_15[[#This Row],[IType]],IsDList,Table_ExternalData_15[[#Headers],[19]])</f>
        <v>0</v>
      </c>
      <c r="X296" s="10">
        <f>SUMIFS(IsQList,IsIList,Table_ExternalData_15[[#This Row],[item_key]],IsITypeList,Table_ExternalData_15[[#This Row],[IType]],IsDList,Table_ExternalData_15[[#Headers],[20]])</f>
        <v>0</v>
      </c>
      <c r="Y296" s="10">
        <f>SUMIFS(IsQList,IsIList,Table_ExternalData_15[[#This Row],[item_key]],IsITypeList,Table_ExternalData_15[[#This Row],[IType]],IsDList,Table_ExternalData_15[[#Headers],[21]])</f>
        <v>0</v>
      </c>
      <c r="Z296" s="10">
        <f>SUMIFS(IsQList,IsIList,Table_ExternalData_15[[#This Row],[item_key]],IsITypeList,Table_ExternalData_15[[#This Row],[IType]],IsDList,Table_ExternalData_15[[#Headers],[22]])</f>
        <v>0</v>
      </c>
      <c r="AA296" s="10">
        <f>SUMIFS(IsQList,IsIList,Table_ExternalData_15[[#This Row],[item_key]],IsITypeList,Table_ExternalData_15[[#This Row],[IType]],IsDList,Table_ExternalData_15[[#Headers],[23]])</f>
        <v>0</v>
      </c>
      <c r="AB296" s="10">
        <f>SUMIFS(IsQList,IsIList,Table_ExternalData_15[[#This Row],[item_key]],IsITypeList,Table_ExternalData_15[[#This Row],[IType]],IsDList,Table_ExternalData_15[[#Headers],[24]])</f>
        <v>0</v>
      </c>
      <c r="AC296" s="10">
        <f>SUMIFS(IsQList,IsIList,Table_ExternalData_15[[#This Row],[item_key]],IsITypeList,Table_ExternalData_15[[#This Row],[IType]],IsDList,Table_ExternalData_15[[#Headers],[25]])</f>
        <v>0</v>
      </c>
      <c r="AD296" s="10">
        <f>SUMIFS(IsQList,IsIList,Table_ExternalData_15[[#This Row],[item_key]],IsITypeList,Table_ExternalData_15[[#This Row],[IType]],IsDList,Table_ExternalData_15[[#Headers],[26]])</f>
        <v>0</v>
      </c>
      <c r="AE296" s="10">
        <f>SUMIFS(IsQList,IsIList,Table_ExternalData_15[[#This Row],[item_key]],IsITypeList,Table_ExternalData_15[[#This Row],[IType]],IsDList,Table_ExternalData_15[[#Headers],[27]])</f>
        <v>0</v>
      </c>
      <c r="AF296" s="10">
        <f>SUMIFS(IsQList,IsIList,Table_ExternalData_15[[#This Row],[item_key]],IsITypeList,Table_ExternalData_15[[#This Row],[IType]],IsDList,Table_ExternalData_15[[#Headers],[28]])</f>
        <v>1</v>
      </c>
      <c r="AG296" s="10">
        <f>SUMIFS(IsQList,IsIList,Table_ExternalData_15[[#This Row],[item_key]],IsITypeList,Table_ExternalData_15[[#This Row],[IType]],IsDList,Table_ExternalData_15[[#Headers],[29]])</f>
        <v>76</v>
      </c>
      <c r="AH296" s="10">
        <f>SUMIFS(IsQList,IsIList,Table_ExternalData_15[[#This Row],[item_key]],IsITypeList,Table_ExternalData_15[[#This Row],[IType]],IsDList,Table_ExternalData_15[[#Headers],[30]])</f>
        <v>0</v>
      </c>
      <c r="AI296" s="10">
        <f>SUMIFS(IsQList,IsIList,Table_ExternalData_15[[#This Row],[item_key]],IsITypeList,Table_ExternalData_15[[#This Row],[IType]],IsDList,Table_ExternalData_15[[#Headers],[31]])</f>
        <v>10</v>
      </c>
      <c r="AJ296" s="10">
        <f>SUM(Table_ExternalData_15[[#This Row],[1]:[31]])</f>
        <v>181</v>
      </c>
    </row>
    <row r="297" spans="1:36">
      <c r="A297" s="1" t="s">
        <v>2159</v>
      </c>
      <c r="B297" s="1" t="s">
        <v>2581</v>
      </c>
      <c r="C297" s="1" t="s">
        <v>2582</v>
      </c>
      <c r="D297" s="11" t="s">
        <v>2046</v>
      </c>
      <c r="E297" s="10">
        <f>SUMIFS(IsQList,IsIList,Table_ExternalData_15[[#This Row],[item_key]],IsITypeList,Table_ExternalData_15[[#This Row],[IType]],IsDList,Table_ExternalData_15[[#Headers],[1]])</f>
        <v>1</v>
      </c>
      <c r="F297" s="10">
        <f>SUMIFS(IsQList,IsIList,Table_ExternalData_15[[#This Row],[item_key]],IsITypeList,Table_ExternalData_15[[#This Row],[IType]],IsDList,Table_ExternalData_15[[#Headers],[2]])</f>
        <v>0</v>
      </c>
      <c r="G297" s="10">
        <f>SUMIFS(IsQList,IsIList,Table_ExternalData_15[[#This Row],[item_key]],IsITypeList,Table_ExternalData_15[[#This Row],[IType]],IsDList,Table_ExternalData_15[[#Headers],[3]])</f>
        <v>0</v>
      </c>
      <c r="H297" s="10">
        <f>SUMIFS(IsQList,IsIList,Table_ExternalData_15[[#This Row],[item_key]],IsITypeList,Table_ExternalData_15[[#This Row],[IType]],IsDList,Table_ExternalData_15[[#Headers],[4]])</f>
        <v>70</v>
      </c>
      <c r="I297" s="10">
        <f>SUMIFS(IsQList,IsIList,Table_ExternalData_15[[#This Row],[item_key]],IsITypeList,Table_ExternalData_15[[#This Row],[IType]],IsDList,Table_ExternalData_15[[#Headers],[5]])</f>
        <v>0</v>
      </c>
      <c r="J297" s="10">
        <f>SUMIFS(IsQList,IsIList,Table_ExternalData_15[[#This Row],[item_key]],IsITypeList,Table_ExternalData_15[[#This Row],[IType]],IsDList,Table_ExternalData_15[[#Headers],[6]])</f>
        <v>23</v>
      </c>
      <c r="K297" s="10">
        <f>SUMIFS(IsQList,IsIList,Table_ExternalData_15[[#This Row],[item_key]],IsITypeList,Table_ExternalData_15[[#This Row],[IType]],IsDList,Table_ExternalData_15[[#Headers],[7]])</f>
        <v>0</v>
      </c>
      <c r="L297" s="10">
        <f>SUMIFS(IsQList,IsIList,Table_ExternalData_15[[#This Row],[item_key]],IsITypeList,Table_ExternalData_15[[#This Row],[IType]],IsDList,Table_ExternalData_15[[#Headers],[8]])</f>
        <v>0</v>
      </c>
      <c r="M297" s="10">
        <f>SUMIFS(IsQList,IsIList,Table_ExternalData_15[[#This Row],[item_key]],IsITypeList,Table_ExternalData_15[[#This Row],[IType]],IsDList,Table_ExternalData_15[[#Headers],[9]])</f>
        <v>0</v>
      </c>
      <c r="N297" s="10">
        <f>SUMIFS(IsQList,IsIList,Table_ExternalData_15[[#This Row],[item_key]],IsITypeList,Table_ExternalData_15[[#This Row],[IType]],IsDList,Table_ExternalData_15[[#Headers],[10]])</f>
        <v>0</v>
      </c>
      <c r="O297" s="10">
        <f>SUMIFS(IsQList,IsIList,Table_ExternalData_15[[#This Row],[item_key]],IsITypeList,Table_ExternalData_15[[#This Row],[IType]],IsDList,Table_ExternalData_15[[#Headers],[11]])</f>
        <v>0</v>
      </c>
      <c r="P297" s="10">
        <f>SUMIFS(IsQList,IsIList,Table_ExternalData_15[[#This Row],[item_key]],IsITypeList,Table_ExternalData_15[[#This Row],[IType]],IsDList,Table_ExternalData_15[[#Headers],[12]])</f>
        <v>0</v>
      </c>
      <c r="Q297" s="10">
        <f>SUMIFS(IsQList,IsIList,Table_ExternalData_15[[#This Row],[item_key]],IsITypeList,Table_ExternalData_15[[#This Row],[IType]],IsDList,Table_ExternalData_15[[#Headers],[13]])</f>
        <v>0</v>
      </c>
      <c r="R297" s="10">
        <f>SUMIFS(IsQList,IsIList,Table_ExternalData_15[[#This Row],[item_key]],IsITypeList,Table_ExternalData_15[[#This Row],[IType]],IsDList,Table_ExternalData_15[[#Headers],[14]])</f>
        <v>0</v>
      </c>
      <c r="S297" s="10">
        <f>SUMIFS(IsQList,IsIList,Table_ExternalData_15[[#This Row],[item_key]],IsITypeList,Table_ExternalData_15[[#This Row],[IType]],IsDList,Table_ExternalData_15[[#Headers],[15]])</f>
        <v>0</v>
      </c>
      <c r="T297" s="10">
        <f>SUMIFS(IsQList,IsIList,Table_ExternalData_15[[#This Row],[item_key]],IsITypeList,Table_ExternalData_15[[#This Row],[IType]],IsDList,Table_ExternalData_15[[#Headers],[16]])</f>
        <v>0</v>
      </c>
      <c r="U297" s="10">
        <f>SUMIFS(IsQList,IsIList,Table_ExternalData_15[[#This Row],[item_key]],IsITypeList,Table_ExternalData_15[[#This Row],[IType]],IsDList,Table_ExternalData_15[[#Headers],[17]])</f>
        <v>0</v>
      </c>
      <c r="V297" s="10">
        <f>SUMIFS(IsQList,IsIList,Table_ExternalData_15[[#This Row],[item_key]],IsITypeList,Table_ExternalData_15[[#This Row],[IType]],IsDList,Table_ExternalData_15[[#Headers],[18]])</f>
        <v>0</v>
      </c>
      <c r="W297" s="10">
        <f>SUMIFS(IsQList,IsIList,Table_ExternalData_15[[#This Row],[item_key]],IsITypeList,Table_ExternalData_15[[#This Row],[IType]],IsDList,Table_ExternalData_15[[#Headers],[19]])</f>
        <v>0</v>
      </c>
      <c r="X297" s="10">
        <f>SUMIFS(IsQList,IsIList,Table_ExternalData_15[[#This Row],[item_key]],IsITypeList,Table_ExternalData_15[[#This Row],[IType]],IsDList,Table_ExternalData_15[[#Headers],[20]])</f>
        <v>0</v>
      </c>
      <c r="Y297" s="10">
        <f>SUMIFS(IsQList,IsIList,Table_ExternalData_15[[#This Row],[item_key]],IsITypeList,Table_ExternalData_15[[#This Row],[IType]],IsDList,Table_ExternalData_15[[#Headers],[21]])</f>
        <v>0</v>
      </c>
      <c r="Z297" s="10">
        <f>SUMIFS(IsQList,IsIList,Table_ExternalData_15[[#This Row],[item_key]],IsITypeList,Table_ExternalData_15[[#This Row],[IType]],IsDList,Table_ExternalData_15[[#Headers],[22]])</f>
        <v>0</v>
      </c>
      <c r="AA297" s="10">
        <f>SUMIFS(IsQList,IsIList,Table_ExternalData_15[[#This Row],[item_key]],IsITypeList,Table_ExternalData_15[[#This Row],[IType]],IsDList,Table_ExternalData_15[[#Headers],[23]])</f>
        <v>0</v>
      </c>
      <c r="AB297" s="10">
        <f>SUMIFS(IsQList,IsIList,Table_ExternalData_15[[#This Row],[item_key]],IsITypeList,Table_ExternalData_15[[#This Row],[IType]],IsDList,Table_ExternalData_15[[#Headers],[24]])</f>
        <v>0</v>
      </c>
      <c r="AC297" s="10">
        <f>SUMIFS(IsQList,IsIList,Table_ExternalData_15[[#This Row],[item_key]],IsITypeList,Table_ExternalData_15[[#This Row],[IType]],IsDList,Table_ExternalData_15[[#Headers],[25]])</f>
        <v>0</v>
      </c>
      <c r="AD297" s="10">
        <f>SUMIFS(IsQList,IsIList,Table_ExternalData_15[[#This Row],[item_key]],IsITypeList,Table_ExternalData_15[[#This Row],[IType]],IsDList,Table_ExternalData_15[[#Headers],[26]])</f>
        <v>0</v>
      </c>
      <c r="AE297" s="10">
        <f>SUMIFS(IsQList,IsIList,Table_ExternalData_15[[#This Row],[item_key]],IsITypeList,Table_ExternalData_15[[#This Row],[IType]],IsDList,Table_ExternalData_15[[#Headers],[27]])</f>
        <v>0</v>
      </c>
      <c r="AF297" s="10">
        <f>SUMIFS(IsQList,IsIList,Table_ExternalData_15[[#This Row],[item_key]],IsITypeList,Table_ExternalData_15[[#This Row],[IType]],IsDList,Table_ExternalData_15[[#Headers],[28]])</f>
        <v>1</v>
      </c>
      <c r="AG297" s="10">
        <f>SUMIFS(IsQList,IsIList,Table_ExternalData_15[[#This Row],[item_key]],IsITypeList,Table_ExternalData_15[[#This Row],[IType]],IsDList,Table_ExternalData_15[[#Headers],[29]])</f>
        <v>76</v>
      </c>
      <c r="AH297" s="10">
        <f>SUMIFS(IsQList,IsIList,Table_ExternalData_15[[#This Row],[item_key]],IsITypeList,Table_ExternalData_15[[#This Row],[IType]],IsDList,Table_ExternalData_15[[#Headers],[30]])</f>
        <v>0</v>
      </c>
      <c r="AI297" s="10">
        <f>SUMIFS(IsQList,IsIList,Table_ExternalData_15[[#This Row],[item_key]],IsITypeList,Table_ExternalData_15[[#This Row],[IType]],IsDList,Table_ExternalData_15[[#Headers],[31]])</f>
        <v>10</v>
      </c>
      <c r="AJ297" s="10">
        <f>SUM(Table_ExternalData_15[[#This Row],[1]:[31]])</f>
        <v>181</v>
      </c>
    </row>
    <row r="298" spans="1:36">
      <c r="A298" s="1" t="s">
        <v>2160</v>
      </c>
      <c r="B298" s="1" t="s">
        <v>2583</v>
      </c>
      <c r="C298" s="1" t="s">
        <v>714</v>
      </c>
      <c r="D298" s="11" t="s">
        <v>2046</v>
      </c>
      <c r="E298" s="10">
        <f>SUMIFS(IsQList,IsIList,Table_ExternalData_15[[#This Row],[item_key]],IsITypeList,Table_ExternalData_15[[#This Row],[IType]],IsDList,Table_ExternalData_15[[#Headers],[1]])</f>
        <v>2</v>
      </c>
      <c r="F298" s="10">
        <f>SUMIFS(IsQList,IsIList,Table_ExternalData_15[[#This Row],[item_key]],IsITypeList,Table_ExternalData_15[[#This Row],[IType]],IsDList,Table_ExternalData_15[[#Headers],[2]])</f>
        <v>0</v>
      </c>
      <c r="G298" s="10">
        <f>SUMIFS(IsQList,IsIList,Table_ExternalData_15[[#This Row],[item_key]],IsITypeList,Table_ExternalData_15[[#This Row],[IType]],IsDList,Table_ExternalData_15[[#Headers],[3]])</f>
        <v>0</v>
      </c>
      <c r="H298" s="10">
        <f>SUMIFS(IsQList,IsIList,Table_ExternalData_15[[#This Row],[item_key]],IsITypeList,Table_ExternalData_15[[#This Row],[IType]],IsDList,Table_ExternalData_15[[#Headers],[4]])</f>
        <v>140</v>
      </c>
      <c r="I298" s="10">
        <f>SUMIFS(IsQList,IsIList,Table_ExternalData_15[[#This Row],[item_key]],IsITypeList,Table_ExternalData_15[[#This Row],[IType]],IsDList,Table_ExternalData_15[[#Headers],[5]])</f>
        <v>0</v>
      </c>
      <c r="J298" s="10">
        <f>SUMIFS(IsQList,IsIList,Table_ExternalData_15[[#This Row],[item_key]],IsITypeList,Table_ExternalData_15[[#This Row],[IType]],IsDList,Table_ExternalData_15[[#Headers],[6]])</f>
        <v>46</v>
      </c>
      <c r="K298" s="10">
        <f>SUMIFS(IsQList,IsIList,Table_ExternalData_15[[#This Row],[item_key]],IsITypeList,Table_ExternalData_15[[#This Row],[IType]],IsDList,Table_ExternalData_15[[#Headers],[7]])</f>
        <v>0</v>
      </c>
      <c r="L298" s="10">
        <f>SUMIFS(IsQList,IsIList,Table_ExternalData_15[[#This Row],[item_key]],IsITypeList,Table_ExternalData_15[[#This Row],[IType]],IsDList,Table_ExternalData_15[[#Headers],[8]])</f>
        <v>0</v>
      </c>
      <c r="M298" s="10">
        <f>SUMIFS(IsQList,IsIList,Table_ExternalData_15[[#This Row],[item_key]],IsITypeList,Table_ExternalData_15[[#This Row],[IType]],IsDList,Table_ExternalData_15[[#Headers],[9]])</f>
        <v>0</v>
      </c>
      <c r="N298" s="10">
        <f>SUMIFS(IsQList,IsIList,Table_ExternalData_15[[#This Row],[item_key]],IsITypeList,Table_ExternalData_15[[#This Row],[IType]],IsDList,Table_ExternalData_15[[#Headers],[10]])</f>
        <v>0</v>
      </c>
      <c r="O298" s="10">
        <f>SUMIFS(IsQList,IsIList,Table_ExternalData_15[[#This Row],[item_key]],IsITypeList,Table_ExternalData_15[[#This Row],[IType]],IsDList,Table_ExternalData_15[[#Headers],[11]])</f>
        <v>0</v>
      </c>
      <c r="P298" s="10">
        <f>SUMIFS(IsQList,IsIList,Table_ExternalData_15[[#This Row],[item_key]],IsITypeList,Table_ExternalData_15[[#This Row],[IType]],IsDList,Table_ExternalData_15[[#Headers],[12]])</f>
        <v>0</v>
      </c>
      <c r="Q298" s="10">
        <f>SUMIFS(IsQList,IsIList,Table_ExternalData_15[[#This Row],[item_key]],IsITypeList,Table_ExternalData_15[[#This Row],[IType]],IsDList,Table_ExternalData_15[[#Headers],[13]])</f>
        <v>0</v>
      </c>
      <c r="R298" s="10">
        <f>SUMIFS(IsQList,IsIList,Table_ExternalData_15[[#This Row],[item_key]],IsITypeList,Table_ExternalData_15[[#This Row],[IType]],IsDList,Table_ExternalData_15[[#Headers],[14]])</f>
        <v>0</v>
      </c>
      <c r="S298" s="10">
        <f>SUMIFS(IsQList,IsIList,Table_ExternalData_15[[#This Row],[item_key]],IsITypeList,Table_ExternalData_15[[#This Row],[IType]],IsDList,Table_ExternalData_15[[#Headers],[15]])</f>
        <v>0</v>
      </c>
      <c r="T298" s="10">
        <f>SUMIFS(IsQList,IsIList,Table_ExternalData_15[[#This Row],[item_key]],IsITypeList,Table_ExternalData_15[[#This Row],[IType]],IsDList,Table_ExternalData_15[[#Headers],[16]])</f>
        <v>0</v>
      </c>
      <c r="U298" s="10">
        <f>SUMIFS(IsQList,IsIList,Table_ExternalData_15[[#This Row],[item_key]],IsITypeList,Table_ExternalData_15[[#This Row],[IType]],IsDList,Table_ExternalData_15[[#Headers],[17]])</f>
        <v>0</v>
      </c>
      <c r="V298" s="10">
        <f>SUMIFS(IsQList,IsIList,Table_ExternalData_15[[#This Row],[item_key]],IsITypeList,Table_ExternalData_15[[#This Row],[IType]],IsDList,Table_ExternalData_15[[#Headers],[18]])</f>
        <v>0</v>
      </c>
      <c r="W298" s="10">
        <f>SUMIFS(IsQList,IsIList,Table_ExternalData_15[[#This Row],[item_key]],IsITypeList,Table_ExternalData_15[[#This Row],[IType]],IsDList,Table_ExternalData_15[[#Headers],[19]])</f>
        <v>0</v>
      </c>
      <c r="X298" s="10">
        <f>SUMIFS(IsQList,IsIList,Table_ExternalData_15[[#This Row],[item_key]],IsITypeList,Table_ExternalData_15[[#This Row],[IType]],IsDList,Table_ExternalData_15[[#Headers],[20]])</f>
        <v>0</v>
      </c>
      <c r="Y298" s="10">
        <f>SUMIFS(IsQList,IsIList,Table_ExternalData_15[[#This Row],[item_key]],IsITypeList,Table_ExternalData_15[[#This Row],[IType]],IsDList,Table_ExternalData_15[[#Headers],[21]])</f>
        <v>0</v>
      </c>
      <c r="Z298" s="10">
        <f>SUMIFS(IsQList,IsIList,Table_ExternalData_15[[#This Row],[item_key]],IsITypeList,Table_ExternalData_15[[#This Row],[IType]],IsDList,Table_ExternalData_15[[#Headers],[22]])</f>
        <v>0</v>
      </c>
      <c r="AA298" s="10">
        <f>SUMIFS(IsQList,IsIList,Table_ExternalData_15[[#This Row],[item_key]],IsITypeList,Table_ExternalData_15[[#This Row],[IType]],IsDList,Table_ExternalData_15[[#Headers],[23]])</f>
        <v>0</v>
      </c>
      <c r="AB298" s="10">
        <f>SUMIFS(IsQList,IsIList,Table_ExternalData_15[[#This Row],[item_key]],IsITypeList,Table_ExternalData_15[[#This Row],[IType]],IsDList,Table_ExternalData_15[[#Headers],[24]])</f>
        <v>0</v>
      </c>
      <c r="AC298" s="10">
        <f>SUMIFS(IsQList,IsIList,Table_ExternalData_15[[#This Row],[item_key]],IsITypeList,Table_ExternalData_15[[#This Row],[IType]],IsDList,Table_ExternalData_15[[#Headers],[25]])</f>
        <v>0</v>
      </c>
      <c r="AD298" s="10">
        <f>SUMIFS(IsQList,IsIList,Table_ExternalData_15[[#This Row],[item_key]],IsITypeList,Table_ExternalData_15[[#This Row],[IType]],IsDList,Table_ExternalData_15[[#Headers],[26]])</f>
        <v>0</v>
      </c>
      <c r="AE298" s="10">
        <f>SUMIFS(IsQList,IsIList,Table_ExternalData_15[[#This Row],[item_key]],IsITypeList,Table_ExternalData_15[[#This Row],[IType]],IsDList,Table_ExternalData_15[[#Headers],[27]])</f>
        <v>0</v>
      </c>
      <c r="AF298" s="10">
        <f>SUMIFS(IsQList,IsIList,Table_ExternalData_15[[#This Row],[item_key]],IsITypeList,Table_ExternalData_15[[#This Row],[IType]],IsDList,Table_ExternalData_15[[#Headers],[28]])</f>
        <v>2</v>
      </c>
      <c r="AG298" s="10">
        <f>SUMIFS(IsQList,IsIList,Table_ExternalData_15[[#This Row],[item_key]],IsITypeList,Table_ExternalData_15[[#This Row],[IType]],IsDList,Table_ExternalData_15[[#Headers],[29]])</f>
        <v>152</v>
      </c>
      <c r="AH298" s="10">
        <f>SUMIFS(IsQList,IsIList,Table_ExternalData_15[[#This Row],[item_key]],IsITypeList,Table_ExternalData_15[[#This Row],[IType]],IsDList,Table_ExternalData_15[[#Headers],[30]])</f>
        <v>0</v>
      </c>
      <c r="AI298" s="10">
        <f>SUMIFS(IsQList,IsIList,Table_ExternalData_15[[#This Row],[item_key]],IsITypeList,Table_ExternalData_15[[#This Row],[IType]],IsDList,Table_ExternalData_15[[#Headers],[31]])</f>
        <v>20</v>
      </c>
      <c r="AJ298" s="10">
        <f>SUM(Table_ExternalData_15[[#This Row],[1]:[31]])</f>
        <v>362</v>
      </c>
    </row>
    <row r="299" spans="1:36">
      <c r="A299" s="1" t="s">
        <v>48</v>
      </c>
      <c r="B299" s="1" t="s">
        <v>1303</v>
      </c>
      <c r="C299" s="1" t="s">
        <v>714</v>
      </c>
      <c r="D299" s="11" t="s">
        <v>2046</v>
      </c>
      <c r="E299" s="10">
        <f>SUMIFS(IsQList,IsIList,Table_ExternalData_15[[#This Row],[item_key]],IsITypeList,Table_ExternalData_15[[#This Row],[IType]],IsDList,Table_ExternalData_15[[#Headers],[1]])</f>
        <v>1</v>
      </c>
      <c r="F299" s="10">
        <f>SUMIFS(IsQList,IsIList,Table_ExternalData_15[[#This Row],[item_key]],IsITypeList,Table_ExternalData_15[[#This Row],[IType]],IsDList,Table_ExternalData_15[[#Headers],[2]])</f>
        <v>0</v>
      </c>
      <c r="G299" s="10">
        <f>SUMIFS(IsQList,IsIList,Table_ExternalData_15[[#This Row],[item_key]],IsITypeList,Table_ExternalData_15[[#This Row],[IType]],IsDList,Table_ExternalData_15[[#Headers],[3]])</f>
        <v>0</v>
      </c>
      <c r="H299" s="10">
        <f>SUMIFS(IsQList,IsIList,Table_ExternalData_15[[#This Row],[item_key]],IsITypeList,Table_ExternalData_15[[#This Row],[IType]],IsDList,Table_ExternalData_15[[#Headers],[4]])</f>
        <v>70</v>
      </c>
      <c r="I299" s="10">
        <f>SUMIFS(IsQList,IsIList,Table_ExternalData_15[[#This Row],[item_key]],IsITypeList,Table_ExternalData_15[[#This Row],[IType]],IsDList,Table_ExternalData_15[[#Headers],[5]])</f>
        <v>0</v>
      </c>
      <c r="J299" s="10">
        <f>SUMIFS(IsQList,IsIList,Table_ExternalData_15[[#This Row],[item_key]],IsITypeList,Table_ExternalData_15[[#This Row],[IType]],IsDList,Table_ExternalData_15[[#Headers],[6]])</f>
        <v>23</v>
      </c>
      <c r="K299" s="10">
        <f>SUMIFS(IsQList,IsIList,Table_ExternalData_15[[#This Row],[item_key]],IsITypeList,Table_ExternalData_15[[#This Row],[IType]],IsDList,Table_ExternalData_15[[#Headers],[7]])</f>
        <v>0</v>
      </c>
      <c r="L299" s="10">
        <f>SUMIFS(IsQList,IsIList,Table_ExternalData_15[[#This Row],[item_key]],IsITypeList,Table_ExternalData_15[[#This Row],[IType]],IsDList,Table_ExternalData_15[[#Headers],[8]])</f>
        <v>0</v>
      </c>
      <c r="M299" s="10">
        <f>SUMIFS(IsQList,IsIList,Table_ExternalData_15[[#This Row],[item_key]],IsITypeList,Table_ExternalData_15[[#This Row],[IType]],IsDList,Table_ExternalData_15[[#Headers],[9]])</f>
        <v>0</v>
      </c>
      <c r="N299" s="10">
        <f>SUMIFS(IsQList,IsIList,Table_ExternalData_15[[#This Row],[item_key]],IsITypeList,Table_ExternalData_15[[#This Row],[IType]],IsDList,Table_ExternalData_15[[#Headers],[10]])</f>
        <v>0</v>
      </c>
      <c r="O299" s="10">
        <f>SUMIFS(IsQList,IsIList,Table_ExternalData_15[[#This Row],[item_key]],IsITypeList,Table_ExternalData_15[[#This Row],[IType]],IsDList,Table_ExternalData_15[[#Headers],[11]])</f>
        <v>0</v>
      </c>
      <c r="P299" s="10">
        <f>SUMIFS(IsQList,IsIList,Table_ExternalData_15[[#This Row],[item_key]],IsITypeList,Table_ExternalData_15[[#This Row],[IType]],IsDList,Table_ExternalData_15[[#Headers],[12]])</f>
        <v>0</v>
      </c>
      <c r="Q299" s="10">
        <f>SUMIFS(IsQList,IsIList,Table_ExternalData_15[[#This Row],[item_key]],IsITypeList,Table_ExternalData_15[[#This Row],[IType]],IsDList,Table_ExternalData_15[[#Headers],[13]])</f>
        <v>0</v>
      </c>
      <c r="R299" s="10">
        <f>SUMIFS(IsQList,IsIList,Table_ExternalData_15[[#This Row],[item_key]],IsITypeList,Table_ExternalData_15[[#This Row],[IType]],IsDList,Table_ExternalData_15[[#Headers],[14]])</f>
        <v>0</v>
      </c>
      <c r="S299" s="10">
        <f>SUMIFS(IsQList,IsIList,Table_ExternalData_15[[#This Row],[item_key]],IsITypeList,Table_ExternalData_15[[#This Row],[IType]],IsDList,Table_ExternalData_15[[#Headers],[15]])</f>
        <v>0</v>
      </c>
      <c r="T299" s="10">
        <f>SUMIFS(IsQList,IsIList,Table_ExternalData_15[[#This Row],[item_key]],IsITypeList,Table_ExternalData_15[[#This Row],[IType]],IsDList,Table_ExternalData_15[[#Headers],[16]])</f>
        <v>0</v>
      </c>
      <c r="U299" s="10">
        <f>SUMIFS(IsQList,IsIList,Table_ExternalData_15[[#This Row],[item_key]],IsITypeList,Table_ExternalData_15[[#This Row],[IType]],IsDList,Table_ExternalData_15[[#Headers],[17]])</f>
        <v>0</v>
      </c>
      <c r="V299" s="10">
        <f>SUMIFS(IsQList,IsIList,Table_ExternalData_15[[#This Row],[item_key]],IsITypeList,Table_ExternalData_15[[#This Row],[IType]],IsDList,Table_ExternalData_15[[#Headers],[18]])</f>
        <v>0</v>
      </c>
      <c r="W299" s="10">
        <f>SUMIFS(IsQList,IsIList,Table_ExternalData_15[[#This Row],[item_key]],IsITypeList,Table_ExternalData_15[[#This Row],[IType]],IsDList,Table_ExternalData_15[[#Headers],[19]])</f>
        <v>0</v>
      </c>
      <c r="X299" s="10">
        <f>SUMIFS(IsQList,IsIList,Table_ExternalData_15[[#This Row],[item_key]],IsITypeList,Table_ExternalData_15[[#This Row],[IType]],IsDList,Table_ExternalData_15[[#Headers],[20]])</f>
        <v>0</v>
      </c>
      <c r="Y299" s="10">
        <f>SUMIFS(IsQList,IsIList,Table_ExternalData_15[[#This Row],[item_key]],IsITypeList,Table_ExternalData_15[[#This Row],[IType]],IsDList,Table_ExternalData_15[[#Headers],[21]])</f>
        <v>0</v>
      </c>
      <c r="Z299" s="10">
        <f>SUMIFS(IsQList,IsIList,Table_ExternalData_15[[#This Row],[item_key]],IsITypeList,Table_ExternalData_15[[#This Row],[IType]],IsDList,Table_ExternalData_15[[#Headers],[22]])</f>
        <v>0</v>
      </c>
      <c r="AA299" s="10">
        <f>SUMIFS(IsQList,IsIList,Table_ExternalData_15[[#This Row],[item_key]],IsITypeList,Table_ExternalData_15[[#This Row],[IType]],IsDList,Table_ExternalData_15[[#Headers],[23]])</f>
        <v>0</v>
      </c>
      <c r="AB299" s="10">
        <f>SUMIFS(IsQList,IsIList,Table_ExternalData_15[[#This Row],[item_key]],IsITypeList,Table_ExternalData_15[[#This Row],[IType]],IsDList,Table_ExternalData_15[[#Headers],[24]])</f>
        <v>0</v>
      </c>
      <c r="AC299" s="10">
        <f>SUMIFS(IsQList,IsIList,Table_ExternalData_15[[#This Row],[item_key]],IsITypeList,Table_ExternalData_15[[#This Row],[IType]],IsDList,Table_ExternalData_15[[#Headers],[25]])</f>
        <v>0</v>
      </c>
      <c r="AD299" s="10">
        <f>SUMIFS(IsQList,IsIList,Table_ExternalData_15[[#This Row],[item_key]],IsITypeList,Table_ExternalData_15[[#This Row],[IType]],IsDList,Table_ExternalData_15[[#Headers],[26]])</f>
        <v>0</v>
      </c>
      <c r="AE299" s="10">
        <f>SUMIFS(IsQList,IsIList,Table_ExternalData_15[[#This Row],[item_key]],IsITypeList,Table_ExternalData_15[[#This Row],[IType]],IsDList,Table_ExternalData_15[[#Headers],[27]])</f>
        <v>0</v>
      </c>
      <c r="AF299" s="10">
        <f>SUMIFS(IsQList,IsIList,Table_ExternalData_15[[#This Row],[item_key]],IsITypeList,Table_ExternalData_15[[#This Row],[IType]],IsDList,Table_ExternalData_15[[#Headers],[28]])</f>
        <v>1</v>
      </c>
      <c r="AG299" s="10">
        <f>SUMIFS(IsQList,IsIList,Table_ExternalData_15[[#This Row],[item_key]],IsITypeList,Table_ExternalData_15[[#This Row],[IType]],IsDList,Table_ExternalData_15[[#Headers],[29]])</f>
        <v>76</v>
      </c>
      <c r="AH299" s="10">
        <f>SUMIFS(IsQList,IsIList,Table_ExternalData_15[[#This Row],[item_key]],IsITypeList,Table_ExternalData_15[[#This Row],[IType]],IsDList,Table_ExternalData_15[[#Headers],[30]])</f>
        <v>0</v>
      </c>
      <c r="AI299" s="10">
        <f>SUMIFS(IsQList,IsIList,Table_ExternalData_15[[#This Row],[item_key]],IsITypeList,Table_ExternalData_15[[#This Row],[IType]],IsDList,Table_ExternalData_15[[#Headers],[31]])</f>
        <v>10</v>
      </c>
      <c r="AJ299" s="10">
        <f>SUM(Table_ExternalData_15[[#This Row],[1]:[31]])</f>
        <v>181</v>
      </c>
    </row>
    <row r="300" spans="1:36">
      <c r="A300" s="1" t="s">
        <v>1780</v>
      </c>
      <c r="B300" s="1" t="s">
        <v>1916</v>
      </c>
      <c r="C300" s="1" t="s">
        <v>714</v>
      </c>
      <c r="D300" s="11" t="s">
        <v>2046</v>
      </c>
      <c r="E300" s="10">
        <f>SUMIFS(IsQList,IsIList,Table_ExternalData_15[[#This Row],[item_key]],IsITypeList,Table_ExternalData_15[[#This Row],[IType]],IsDList,Table_ExternalData_15[[#Headers],[1]])</f>
        <v>4</v>
      </c>
      <c r="F300" s="10">
        <f>SUMIFS(IsQList,IsIList,Table_ExternalData_15[[#This Row],[item_key]],IsITypeList,Table_ExternalData_15[[#This Row],[IType]],IsDList,Table_ExternalData_15[[#Headers],[2]])</f>
        <v>0</v>
      </c>
      <c r="G300" s="10">
        <f>SUMIFS(IsQList,IsIList,Table_ExternalData_15[[#This Row],[item_key]],IsITypeList,Table_ExternalData_15[[#This Row],[IType]],IsDList,Table_ExternalData_15[[#Headers],[3]])</f>
        <v>0</v>
      </c>
      <c r="H300" s="10">
        <f>SUMIFS(IsQList,IsIList,Table_ExternalData_15[[#This Row],[item_key]],IsITypeList,Table_ExternalData_15[[#This Row],[IType]],IsDList,Table_ExternalData_15[[#Headers],[4]])</f>
        <v>280</v>
      </c>
      <c r="I300" s="10">
        <f>SUMIFS(IsQList,IsIList,Table_ExternalData_15[[#This Row],[item_key]],IsITypeList,Table_ExternalData_15[[#This Row],[IType]],IsDList,Table_ExternalData_15[[#Headers],[5]])</f>
        <v>0</v>
      </c>
      <c r="J300" s="10">
        <f>SUMIFS(IsQList,IsIList,Table_ExternalData_15[[#This Row],[item_key]],IsITypeList,Table_ExternalData_15[[#This Row],[IType]],IsDList,Table_ExternalData_15[[#Headers],[6]])</f>
        <v>92</v>
      </c>
      <c r="K300" s="10">
        <f>SUMIFS(IsQList,IsIList,Table_ExternalData_15[[#This Row],[item_key]],IsITypeList,Table_ExternalData_15[[#This Row],[IType]],IsDList,Table_ExternalData_15[[#Headers],[7]])</f>
        <v>0</v>
      </c>
      <c r="L300" s="10">
        <f>SUMIFS(IsQList,IsIList,Table_ExternalData_15[[#This Row],[item_key]],IsITypeList,Table_ExternalData_15[[#This Row],[IType]],IsDList,Table_ExternalData_15[[#Headers],[8]])</f>
        <v>0</v>
      </c>
      <c r="M300" s="10">
        <f>SUMIFS(IsQList,IsIList,Table_ExternalData_15[[#This Row],[item_key]],IsITypeList,Table_ExternalData_15[[#This Row],[IType]],IsDList,Table_ExternalData_15[[#Headers],[9]])</f>
        <v>0</v>
      </c>
      <c r="N300" s="10">
        <f>SUMIFS(IsQList,IsIList,Table_ExternalData_15[[#This Row],[item_key]],IsITypeList,Table_ExternalData_15[[#This Row],[IType]],IsDList,Table_ExternalData_15[[#Headers],[10]])</f>
        <v>0</v>
      </c>
      <c r="O300" s="10">
        <f>SUMIFS(IsQList,IsIList,Table_ExternalData_15[[#This Row],[item_key]],IsITypeList,Table_ExternalData_15[[#This Row],[IType]],IsDList,Table_ExternalData_15[[#Headers],[11]])</f>
        <v>0</v>
      </c>
      <c r="P300" s="10">
        <f>SUMIFS(IsQList,IsIList,Table_ExternalData_15[[#This Row],[item_key]],IsITypeList,Table_ExternalData_15[[#This Row],[IType]],IsDList,Table_ExternalData_15[[#Headers],[12]])</f>
        <v>0</v>
      </c>
      <c r="Q300" s="10">
        <f>SUMIFS(IsQList,IsIList,Table_ExternalData_15[[#This Row],[item_key]],IsITypeList,Table_ExternalData_15[[#This Row],[IType]],IsDList,Table_ExternalData_15[[#Headers],[13]])</f>
        <v>0</v>
      </c>
      <c r="R300" s="10">
        <f>SUMIFS(IsQList,IsIList,Table_ExternalData_15[[#This Row],[item_key]],IsITypeList,Table_ExternalData_15[[#This Row],[IType]],IsDList,Table_ExternalData_15[[#Headers],[14]])</f>
        <v>0</v>
      </c>
      <c r="S300" s="10">
        <f>SUMIFS(IsQList,IsIList,Table_ExternalData_15[[#This Row],[item_key]],IsITypeList,Table_ExternalData_15[[#This Row],[IType]],IsDList,Table_ExternalData_15[[#Headers],[15]])</f>
        <v>0</v>
      </c>
      <c r="T300" s="10">
        <f>SUMIFS(IsQList,IsIList,Table_ExternalData_15[[#This Row],[item_key]],IsITypeList,Table_ExternalData_15[[#This Row],[IType]],IsDList,Table_ExternalData_15[[#Headers],[16]])</f>
        <v>0</v>
      </c>
      <c r="U300" s="10">
        <f>SUMIFS(IsQList,IsIList,Table_ExternalData_15[[#This Row],[item_key]],IsITypeList,Table_ExternalData_15[[#This Row],[IType]],IsDList,Table_ExternalData_15[[#Headers],[17]])</f>
        <v>0</v>
      </c>
      <c r="V300" s="10">
        <f>SUMIFS(IsQList,IsIList,Table_ExternalData_15[[#This Row],[item_key]],IsITypeList,Table_ExternalData_15[[#This Row],[IType]],IsDList,Table_ExternalData_15[[#Headers],[18]])</f>
        <v>0</v>
      </c>
      <c r="W300" s="10">
        <f>SUMIFS(IsQList,IsIList,Table_ExternalData_15[[#This Row],[item_key]],IsITypeList,Table_ExternalData_15[[#This Row],[IType]],IsDList,Table_ExternalData_15[[#Headers],[19]])</f>
        <v>0</v>
      </c>
      <c r="X300" s="10">
        <f>SUMIFS(IsQList,IsIList,Table_ExternalData_15[[#This Row],[item_key]],IsITypeList,Table_ExternalData_15[[#This Row],[IType]],IsDList,Table_ExternalData_15[[#Headers],[20]])</f>
        <v>0</v>
      </c>
      <c r="Y300" s="10">
        <f>SUMIFS(IsQList,IsIList,Table_ExternalData_15[[#This Row],[item_key]],IsITypeList,Table_ExternalData_15[[#This Row],[IType]],IsDList,Table_ExternalData_15[[#Headers],[21]])</f>
        <v>0</v>
      </c>
      <c r="Z300" s="10">
        <f>SUMIFS(IsQList,IsIList,Table_ExternalData_15[[#This Row],[item_key]],IsITypeList,Table_ExternalData_15[[#This Row],[IType]],IsDList,Table_ExternalData_15[[#Headers],[22]])</f>
        <v>0</v>
      </c>
      <c r="AA300" s="10">
        <f>SUMIFS(IsQList,IsIList,Table_ExternalData_15[[#This Row],[item_key]],IsITypeList,Table_ExternalData_15[[#This Row],[IType]],IsDList,Table_ExternalData_15[[#Headers],[23]])</f>
        <v>0</v>
      </c>
      <c r="AB300" s="10">
        <f>SUMIFS(IsQList,IsIList,Table_ExternalData_15[[#This Row],[item_key]],IsITypeList,Table_ExternalData_15[[#This Row],[IType]],IsDList,Table_ExternalData_15[[#Headers],[24]])</f>
        <v>0</v>
      </c>
      <c r="AC300" s="10">
        <f>SUMIFS(IsQList,IsIList,Table_ExternalData_15[[#This Row],[item_key]],IsITypeList,Table_ExternalData_15[[#This Row],[IType]],IsDList,Table_ExternalData_15[[#Headers],[25]])</f>
        <v>0</v>
      </c>
      <c r="AD300" s="10">
        <f>SUMIFS(IsQList,IsIList,Table_ExternalData_15[[#This Row],[item_key]],IsITypeList,Table_ExternalData_15[[#This Row],[IType]],IsDList,Table_ExternalData_15[[#Headers],[26]])</f>
        <v>0</v>
      </c>
      <c r="AE300" s="10">
        <f>SUMIFS(IsQList,IsIList,Table_ExternalData_15[[#This Row],[item_key]],IsITypeList,Table_ExternalData_15[[#This Row],[IType]],IsDList,Table_ExternalData_15[[#Headers],[27]])</f>
        <v>0</v>
      </c>
      <c r="AF300" s="10">
        <f>SUMIFS(IsQList,IsIList,Table_ExternalData_15[[#This Row],[item_key]],IsITypeList,Table_ExternalData_15[[#This Row],[IType]],IsDList,Table_ExternalData_15[[#Headers],[28]])</f>
        <v>4</v>
      </c>
      <c r="AG300" s="10">
        <f>SUMIFS(IsQList,IsIList,Table_ExternalData_15[[#This Row],[item_key]],IsITypeList,Table_ExternalData_15[[#This Row],[IType]],IsDList,Table_ExternalData_15[[#Headers],[29]])</f>
        <v>304</v>
      </c>
      <c r="AH300" s="10">
        <f>SUMIFS(IsQList,IsIList,Table_ExternalData_15[[#This Row],[item_key]],IsITypeList,Table_ExternalData_15[[#This Row],[IType]],IsDList,Table_ExternalData_15[[#Headers],[30]])</f>
        <v>0</v>
      </c>
      <c r="AI300" s="10">
        <f>SUMIFS(IsQList,IsIList,Table_ExternalData_15[[#This Row],[item_key]],IsITypeList,Table_ExternalData_15[[#This Row],[IType]],IsDList,Table_ExternalData_15[[#Headers],[31]])</f>
        <v>40</v>
      </c>
      <c r="AJ300" s="10">
        <f>SUM(Table_ExternalData_15[[#This Row],[1]:[31]])</f>
        <v>724</v>
      </c>
    </row>
    <row r="301" spans="1:36">
      <c r="A301" s="1" t="s">
        <v>2161</v>
      </c>
      <c r="B301" s="1" t="s">
        <v>2584</v>
      </c>
      <c r="C301" s="1" t="s">
        <v>714</v>
      </c>
      <c r="D301" s="11" t="s">
        <v>2046</v>
      </c>
      <c r="E301" s="10">
        <f>SUMIFS(IsQList,IsIList,Table_ExternalData_15[[#This Row],[item_key]],IsITypeList,Table_ExternalData_15[[#This Row],[IType]],IsDList,Table_ExternalData_15[[#Headers],[1]])</f>
        <v>1</v>
      </c>
      <c r="F301" s="10">
        <f>SUMIFS(IsQList,IsIList,Table_ExternalData_15[[#This Row],[item_key]],IsITypeList,Table_ExternalData_15[[#This Row],[IType]],IsDList,Table_ExternalData_15[[#Headers],[2]])</f>
        <v>0</v>
      </c>
      <c r="G301" s="10">
        <f>SUMIFS(IsQList,IsIList,Table_ExternalData_15[[#This Row],[item_key]],IsITypeList,Table_ExternalData_15[[#This Row],[IType]],IsDList,Table_ExternalData_15[[#Headers],[3]])</f>
        <v>0</v>
      </c>
      <c r="H301" s="10">
        <f>SUMIFS(IsQList,IsIList,Table_ExternalData_15[[#This Row],[item_key]],IsITypeList,Table_ExternalData_15[[#This Row],[IType]],IsDList,Table_ExternalData_15[[#Headers],[4]])</f>
        <v>70</v>
      </c>
      <c r="I301" s="10">
        <f>SUMIFS(IsQList,IsIList,Table_ExternalData_15[[#This Row],[item_key]],IsITypeList,Table_ExternalData_15[[#This Row],[IType]],IsDList,Table_ExternalData_15[[#Headers],[5]])</f>
        <v>0</v>
      </c>
      <c r="J301" s="10">
        <f>SUMIFS(IsQList,IsIList,Table_ExternalData_15[[#This Row],[item_key]],IsITypeList,Table_ExternalData_15[[#This Row],[IType]],IsDList,Table_ExternalData_15[[#Headers],[6]])</f>
        <v>23</v>
      </c>
      <c r="K301" s="10">
        <f>SUMIFS(IsQList,IsIList,Table_ExternalData_15[[#This Row],[item_key]],IsITypeList,Table_ExternalData_15[[#This Row],[IType]],IsDList,Table_ExternalData_15[[#Headers],[7]])</f>
        <v>0</v>
      </c>
      <c r="L301" s="10">
        <f>SUMIFS(IsQList,IsIList,Table_ExternalData_15[[#This Row],[item_key]],IsITypeList,Table_ExternalData_15[[#This Row],[IType]],IsDList,Table_ExternalData_15[[#Headers],[8]])</f>
        <v>0</v>
      </c>
      <c r="M301" s="10">
        <f>SUMIFS(IsQList,IsIList,Table_ExternalData_15[[#This Row],[item_key]],IsITypeList,Table_ExternalData_15[[#This Row],[IType]],IsDList,Table_ExternalData_15[[#Headers],[9]])</f>
        <v>0</v>
      </c>
      <c r="N301" s="10">
        <f>SUMIFS(IsQList,IsIList,Table_ExternalData_15[[#This Row],[item_key]],IsITypeList,Table_ExternalData_15[[#This Row],[IType]],IsDList,Table_ExternalData_15[[#Headers],[10]])</f>
        <v>0</v>
      </c>
      <c r="O301" s="10">
        <f>SUMIFS(IsQList,IsIList,Table_ExternalData_15[[#This Row],[item_key]],IsITypeList,Table_ExternalData_15[[#This Row],[IType]],IsDList,Table_ExternalData_15[[#Headers],[11]])</f>
        <v>0</v>
      </c>
      <c r="P301" s="10">
        <f>SUMIFS(IsQList,IsIList,Table_ExternalData_15[[#This Row],[item_key]],IsITypeList,Table_ExternalData_15[[#This Row],[IType]],IsDList,Table_ExternalData_15[[#Headers],[12]])</f>
        <v>0</v>
      </c>
      <c r="Q301" s="10">
        <f>SUMIFS(IsQList,IsIList,Table_ExternalData_15[[#This Row],[item_key]],IsITypeList,Table_ExternalData_15[[#This Row],[IType]],IsDList,Table_ExternalData_15[[#Headers],[13]])</f>
        <v>0</v>
      </c>
      <c r="R301" s="10">
        <f>SUMIFS(IsQList,IsIList,Table_ExternalData_15[[#This Row],[item_key]],IsITypeList,Table_ExternalData_15[[#This Row],[IType]],IsDList,Table_ExternalData_15[[#Headers],[14]])</f>
        <v>0</v>
      </c>
      <c r="S301" s="10">
        <f>SUMIFS(IsQList,IsIList,Table_ExternalData_15[[#This Row],[item_key]],IsITypeList,Table_ExternalData_15[[#This Row],[IType]],IsDList,Table_ExternalData_15[[#Headers],[15]])</f>
        <v>0</v>
      </c>
      <c r="T301" s="10">
        <f>SUMIFS(IsQList,IsIList,Table_ExternalData_15[[#This Row],[item_key]],IsITypeList,Table_ExternalData_15[[#This Row],[IType]],IsDList,Table_ExternalData_15[[#Headers],[16]])</f>
        <v>0</v>
      </c>
      <c r="U301" s="10">
        <f>SUMIFS(IsQList,IsIList,Table_ExternalData_15[[#This Row],[item_key]],IsITypeList,Table_ExternalData_15[[#This Row],[IType]],IsDList,Table_ExternalData_15[[#Headers],[17]])</f>
        <v>0</v>
      </c>
      <c r="V301" s="10">
        <f>SUMIFS(IsQList,IsIList,Table_ExternalData_15[[#This Row],[item_key]],IsITypeList,Table_ExternalData_15[[#This Row],[IType]],IsDList,Table_ExternalData_15[[#Headers],[18]])</f>
        <v>0</v>
      </c>
      <c r="W301" s="10">
        <f>SUMIFS(IsQList,IsIList,Table_ExternalData_15[[#This Row],[item_key]],IsITypeList,Table_ExternalData_15[[#This Row],[IType]],IsDList,Table_ExternalData_15[[#Headers],[19]])</f>
        <v>0</v>
      </c>
      <c r="X301" s="10">
        <f>SUMIFS(IsQList,IsIList,Table_ExternalData_15[[#This Row],[item_key]],IsITypeList,Table_ExternalData_15[[#This Row],[IType]],IsDList,Table_ExternalData_15[[#Headers],[20]])</f>
        <v>0</v>
      </c>
      <c r="Y301" s="10">
        <f>SUMIFS(IsQList,IsIList,Table_ExternalData_15[[#This Row],[item_key]],IsITypeList,Table_ExternalData_15[[#This Row],[IType]],IsDList,Table_ExternalData_15[[#Headers],[21]])</f>
        <v>0</v>
      </c>
      <c r="Z301" s="10">
        <f>SUMIFS(IsQList,IsIList,Table_ExternalData_15[[#This Row],[item_key]],IsITypeList,Table_ExternalData_15[[#This Row],[IType]],IsDList,Table_ExternalData_15[[#Headers],[22]])</f>
        <v>0</v>
      </c>
      <c r="AA301" s="10">
        <f>SUMIFS(IsQList,IsIList,Table_ExternalData_15[[#This Row],[item_key]],IsITypeList,Table_ExternalData_15[[#This Row],[IType]],IsDList,Table_ExternalData_15[[#Headers],[23]])</f>
        <v>0</v>
      </c>
      <c r="AB301" s="10">
        <f>SUMIFS(IsQList,IsIList,Table_ExternalData_15[[#This Row],[item_key]],IsITypeList,Table_ExternalData_15[[#This Row],[IType]],IsDList,Table_ExternalData_15[[#Headers],[24]])</f>
        <v>0</v>
      </c>
      <c r="AC301" s="10">
        <f>SUMIFS(IsQList,IsIList,Table_ExternalData_15[[#This Row],[item_key]],IsITypeList,Table_ExternalData_15[[#This Row],[IType]],IsDList,Table_ExternalData_15[[#Headers],[25]])</f>
        <v>0</v>
      </c>
      <c r="AD301" s="10">
        <f>SUMIFS(IsQList,IsIList,Table_ExternalData_15[[#This Row],[item_key]],IsITypeList,Table_ExternalData_15[[#This Row],[IType]],IsDList,Table_ExternalData_15[[#Headers],[26]])</f>
        <v>0</v>
      </c>
      <c r="AE301" s="10">
        <f>SUMIFS(IsQList,IsIList,Table_ExternalData_15[[#This Row],[item_key]],IsITypeList,Table_ExternalData_15[[#This Row],[IType]],IsDList,Table_ExternalData_15[[#Headers],[27]])</f>
        <v>0</v>
      </c>
      <c r="AF301" s="10">
        <f>SUMIFS(IsQList,IsIList,Table_ExternalData_15[[#This Row],[item_key]],IsITypeList,Table_ExternalData_15[[#This Row],[IType]],IsDList,Table_ExternalData_15[[#Headers],[28]])</f>
        <v>1</v>
      </c>
      <c r="AG301" s="10">
        <f>SUMIFS(IsQList,IsIList,Table_ExternalData_15[[#This Row],[item_key]],IsITypeList,Table_ExternalData_15[[#This Row],[IType]],IsDList,Table_ExternalData_15[[#Headers],[29]])</f>
        <v>76</v>
      </c>
      <c r="AH301" s="10">
        <f>SUMIFS(IsQList,IsIList,Table_ExternalData_15[[#This Row],[item_key]],IsITypeList,Table_ExternalData_15[[#This Row],[IType]],IsDList,Table_ExternalData_15[[#Headers],[30]])</f>
        <v>0</v>
      </c>
      <c r="AI301" s="10">
        <f>SUMIFS(IsQList,IsIList,Table_ExternalData_15[[#This Row],[item_key]],IsITypeList,Table_ExternalData_15[[#This Row],[IType]],IsDList,Table_ExternalData_15[[#Headers],[31]])</f>
        <v>10</v>
      </c>
      <c r="AJ301" s="10">
        <f>SUM(Table_ExternalData_15[[#This Row],[1]:[31]])</f>
        <v>181</v>
      </c>
    </row>
    <row r="302" spans="1:36">
      <c r="A302" s="1" t="s">
        <v>49</v>
      </c>
      <c r="B302" s="1" t="s">
        <v>1304</v>
      </c>
      <c r="C302" s="1" t="s">
        <v>714</v>
      </c>
      <c r="D302" s="11" t="s">
        <v>2046</v>
      </c>
      <c r="E302" s="10">
        <f>SUMIFS(IsQList,IsIList,Table_ExternalData_15[[#This Row],[item_key]],IsITypeList,Table_ExternalData_15[[#This Row],[IType]],IsDList,Table_ExternalData_15[[#Headers],[1]])</f>
        <v>1</v>
      </c>
      <c r="F302" s="10">
        <f>SUMIFS(IsQList,IsIList,Table_ExternalData_15[[#This Row],[item_key]],IsITypeList,Table_ExternalData_15[[#This Row],[IType]],IsDList,Table_ExternalData_15[[#Headers],[2]])</f>
        <v>0</v>
      </c>
      <c r="G302" s="10">
        <f>SUMIFS(IsQList,IsIList,Table_ExternalData_15[[#This Row],[item_key]],IsITypeList,Table_ExternalData_15[[#This Row],[IType]],IsDList,Table_ExternalData_15[[#Headers],[3]])</f>
        <v>0</v>
      </c>
      <c r="H302" s="10">
        <f>SUMIFS(IsQList,IsIList,Table_ExternalData_15[[#This Row],[item_key]],IsITypeList,Table_ExternalData_15[[#This Row],[IType]],IsDList,Table_ExternalData_15[[#Headers],[4]])</f>
        <v>70</v>
      </c>
      <c r="I302" s="10">
        <f>SUMIFS(IsQList,IsIList,Table_ExternalData_15[[#This Row],[item_key]],IsITypeList,Table_ExternalData_15[[#This Row],[IType]],IsDList,Table_ExternalData_15[[#Headers],[5]])</f>
        <v>0</v>
      </c>
      <c r="J302" s="10">
        <f>SUMIFS(IsQList,IsIList,Table_ExternalData_15[[#This Row],[item_key]],IsITypeList,Table_ExternalData_15[[#This Row],[IType]],IsDList,Table_ExternalData_15[[#Headers],[6]])</f>
        <v>23</v>
      </c>
      <c r="K302" s="10">
        <f>SUMIFS(IsQList,IsIList,Table_ExternalData_15[[#This Row],[item_key]],IsITypeList,Table_ExternalData_15[[#This Row],[IType]],IsDList,Table_ExternalData_15[[#Headers],[7]])</f>
        <v>0</v>
      </c>
      <c r="L302" s="10">
        <f>SUMIFS(IsQList,IsIList,Table_ExternalData_15[[#This Row],[item_key]],IsITypeList,Table_ExternalData_15[[#This Row],[IType]],IsDList,Table_ExternalData_15[[#Headers],[8]])</f>
        <v>0</v>
      </c>
      <c r="M302" s="10">
        <f>SUMIFS(IsQList,IsIList,Table_ExternalData_15[[#This Row],[item_key]],IsITypeList,Table_ExternalData_15[[#This Row],[IType]],IsDList,Table_ExternalData_15[[#Headers],[9]])</f>
        <v>0</v>
      </c>
      <c r="N302" s="10">
        <f>SUMIFS(IsQList,IsIList,Table_ExternalData_15[[#This Row],[item_key]],IsITypeList,Table_ExternalData_15[[#This Row],[IType]],IsDList,Table_ExternalData_15[[#Headers],[10]])</f>
        <v>0</v>
      </c>
      <c r="O302" s="10">
        <f>SUMIFS(IsQList,IsIList,Table_ExternalData_15[[#This Row],[item_key]],IsITypeList,Table_ExternalData_15[[#This Row],[IType]],IsDList,Table_ExternalData_15[[#Headers],[11]])</f>
        <v>0</v>
      </c>
      <c r="P302" s="10">
        <f>SUMIFS(IsQList,IsIList,Table_ExternalData_15[[#This Row],[item_key]],IsITypeList,Table_ExternalData_15[[#This Row],[IType]],IsDList,Table_ExternalData_15[[#Headers],[12]])</f>
        <v>0</v>
      </c>
      <c r="Q302" s="10">
        <f>SUMIFS(IsQList,IsIList,Table_ExternalData_15[[#This Row],[item_key]],IsITypeList,Table_ExternalData_15[[#This Row],[IType]],IsDList,Table_ExternalData_15[[#Headers],[13]])</f>
        <v>0</v>
      </c>
      <c r="R302" s="10">
        <f>SUMIFS(IsQList,IsIList,Table_ExternalData_15[[#This Row],[item_key]],IsITypeList,Table_ExternalData_15[[#This Row],[IType]],IsDList,Table_ExternalData_15[[#Headers],[14]])</f>
        <v>0</v>
      </c>
      <c r="S302" s="10">
        <f>SUMIFS(IsQList,IsIList,Table_ExternalData_15[[#This Row],[item_key]],IsITypeList,Table_ExternalData_15[[#This Row],[IType]],IsDList,Table_ExternalData_15[[#Headers],[15]])</f>
        <v>0</v>
      </c>
      <c r="T302" s="10">
        <f>SUMIFS(IsQList,IsIList,Table_ExternalData_15[[#This Row],[item_key]],IsITypeList,Table_ExternalData_15[[#This Row],[IType]],IsDList,Table_ExternalData_15[[#Headers],[16]])</f>
        <v>0</v>
      </c>
      <c r="U302" s="10">
        <f>SUMIFS(IsQList,IsIList,Table_ExternalData_15[[#This Row],[item_key]],IsITypeList,Table_ExternalData_15[[#This Row],[IType]],IsDList,Table_ExternalData_15[[#Headers],[17]])</f>
        <v>0</v>
      </c>
      <c r="V302" s="10">
        <f>SUMIFS(IsQList,IsIList,Table_ExternalData_15[[#This Row],[item_key]],IsITypeList,Table_ExternalData_15[[#This Row],[IType]],IsDList,Table_ExternalData_15[[#Headers],[18]])</f>
        <v>0</v>
      </c>
      <c r="W302" s="10">
        <f>SUMIFS(IsQList,IsIList,Table_ExternalData_15[[#This Row],[item_key]],IsITypeList,Table_ExternalData_15[[#This Row],[IType]],IsDList,Table_ExternalData_15[[#Headers],[19]])</f>
        <v>0</v>
      </c>
      <c r="X302" s="10">
        <f>SUMIFS(IsQList,IsIList,Table_ExternalData_15[[#This Row],[item_key]],IsITypeList,Table_ExternalData_15[[#This Row],[IType]],IsDList,Table_ExternalData_15[[#Headers],[20]])</f>
        <v>0</v>
      </c>
      <c r="Y302" s="10">
        <f>SUMIFS(IsQList,IsIList,Table_ExternalData_15[[#This Row],[item_key]],IsITypeList,Table_ExternalData_15[[#This Row],[IType]],IsDList,Table_ExternalData_15[[#Headers],[21]])</f>
        <v>0</v>
      </c>
      <c r="Z302" s="10">
        <f>SUMIFS(IsQList,IsIList,Table_ExternalData_15[[#This Row],[item_key]],IsITypeList,Table_ExternalData_15[[#This Row],[IType]],IsDList,Table_ExternalData_15[[#Headers],[22]])</f>
        <v>0</v>
      </c>
      <c r="AA302" s="10">
        <f>SUMIFS(IsQList,IsIList,Table_ExternalData_15[[#This Row],[item_key]],IsITypeList,Table_ExternalData_15[[#This Row],[IType]],IsDList,Table_ExternalData_15[[#Headers],[23]])</f>
        <v>0</v>
      </c>
      <c r="AB302" s="10">
        <f>SUMIFS(IsQList,IsIList,Table_ExternalData_15[[#This Row],[item_key]],IsITypeList,Table_ExternalData_15[[#This Row],[IType]],IsDList,Table_ExternalData_15[[#Headers],[24]])</f>
        <v>0</v>
      </c>
      <c r="AC302" s="10">
        <f>SUMIFS(IsQList,IsIList,Table_ExternalData_15[[#This Row],[item_key]],IsITypeList,Table_ExternalData_15[[#This Row],[IType]],IsDList,Table_ExternalData_15[[#Headers],[25]])</f>
        <v>0</v>
      </c>
      <c r="AD302" s="10">
        <f>SUMIFS(IsQList,IsIList,Table_ExternalData_15[[#This Row],[item_key]],IsITypeList,Table_ExternalData_15[[#This Row],[IType]],IsDList,Table_ExternalData_15[[#Headers],[26]])</f>
        <v>0</v>
      </c>
      <c r="AE302" s="10">
        <f>SUMIFS(IsQList,IsIList,Table_ExternalData_15[[#This Row],[item_key]],IsITypeList,Table_ExternalData_15[[#This Row],[IType]],IsDList,Table_ExternalData_15[[#Headers],[27]])</f>
        <v>0</v>
      </c>
      <c r="AF302" s="10">
        <f>SUMIFS(IsQList,IsIList,Table_ExternalData_15[[#This Row],[item_key]],IsITypeList,Table_ExternalData_15[[#This Row],[IType]],IsDList,Table_ExternalData_15[[#Headers],[28]])</f>
        <v>1</v>
      </c>
      <c r="AG302" s="10">
        <f>SUMIFS(IsQList,IsIList,Table_ExternalData_15[[#This Row],[item_key]],IsITypeList,Table_ExternalData_15[[#This Row],[IType]],IsDList,Table_ExternalData_15[[#Headers],[29]])</f>
        <v>76</v>
      </c>
      <c r="AH302" s="10">
        <f>SUMIFS(IsQList,IsIList,Table_ExternalData_15[[#This Row],[item_key]],IsITypeList,Table_ExternalData_15[[#This Row],[IType]],IsDList,Table_ExternalData_15[[#Headers],[30]])</f>
        <v>0</v>
      </c>
      <c r="AI302" s="10">
        <f>SUMIFS(IsQList,IsIList,Table_ExternalData_15[[#This Row],[item_key]],IsITypeList,Table_ExternalData_15[[#This Row],[IType]],IsDList,Table_ExternalData_15[[#Headers],[31]])</f>
        <v>10</v>
      </c>
      <c r="AJ302" s="10">
        <f>SUM(Table_ExternalData_15[[#This Row],[1]:[31]])</f>
        <v>181</v>
      </c>
    </row>
    <row r="303" spans="1:36">
      <c r="A303" s="1" t="s">
        <v>50</v>
      </c>
      <c r="B303" s="1" t="s">
        <v>1305</v>
      </c>
      <c r="C303" s="1" t="s">
        <v>714</v>
      </c>
      <c r="D303" s="11" t="s">
        <v>2046</v>
      </c>
      <c r="E303" s="10">
        <f>SUMIFS(IsQList,IsIList,Table_ExternalData_15[[#This Row],[item_key]],IsITypeList,Table_ExternalData_15[[#This Row],[IType]],IsDList,Table_ExternalData_15[[#Headers],[1]])</f>
        <v>1</v>
      </c>
      <c r="F303" s="10">
        <f>SUMIFS(IsQList,IsIList,Table_ExternalData_15[[#This Row],[item_key]],IsITypeList,Table_ExternalData_15[[#This Row],[IType]],IsDList,Table_ExternalData_15[[#Headers],[2]])</f>
        <v>0</v>
      </c>
      <c r="G303" s="10">
        <f>SUMIFS(IsQList,IsIList,Table_ExternalData_15[[#This Row],[item_key]],IsITypeList,Table_ExternalData_15[[#This Row],[IType]],IsDList,Table_ExternalData_15[[#Headers],[3]])</f>
        <v>0</v>
      </c>
      <c r="H303" s="10">
        <f>SUMIFS(IsQList,IsIList,Table_ExternalData_15[[#This Row],[item_key]],IsITypeList,Table_ExternalData_15[[#This Row],[IType]],IsDList,Table_ExternalData_15[[#Headers],[4]])</f>
        <v>70</v>
      </c>
      <c r="I303" s="10">
        <f>SUMIFS(IsQList,IsIList,Table_ExternalData_15[[#This Row],[item_key]],IsITypeList,Table_ExternalData_15[[#This Row],[IType]],IsDList,Table_ExternalData_15[[#Headers],[5]])</f>
        <v>0</v>
      </c>
      <c r="J303" s="10">
        <f>SUMIFS(IsQList,IsIList,Table_ExternalData_15[[#This Row],[item_key]],IsITypeList,Table_ExternalData_15[[#This Row],[IType]],IsDList,Table_ExternalData_15[[#Headers],[6]])</f>
        <v>23</v>
      </c>
      <c r="K303" s="10">
        <f>SUMIFS(IsQList,IsIList,Table_ExternalData_15[[#This Row],[item_key]],IsITypeList,Table_ExternalData_15[[#This Row],[IType]],IsDList,Table_ExternalData_15[[#Headers],[7]])</f>
        <v>0</v>
      </c>
      <c r="L303" s="10">
        <f>SUMIFS(IsQList,IsIList,Table_ExternalData_15[[#This Row],[item_key]],IsITypeList,Table_ExternalData_15[[#This Row],[IType]],IsDList,Table_ExternalData_15[[#Headers],[8]])</f>
        <v>0</v>
      </c>
      <c r="M303" s="10">
        <f>SUMIFS(IsQList,IsIList,Table_ExternalData_15[[#This Row],[item_key]],IsITypeList,Table_ExternalData_15[[#This Row],[IType]],IsDList,Table_ExternalData_15[[#Headers],[9]])</f>
        <v>0</v>
      </c>
      <c r="N303" s="10">
        <f>SUMIFS(IsQList,IsIList,Table_ExternalData_15[[#This Row],[item_key]],IsITypeList,Table_ExternalData_15[[#This Row],[IType]],IsDList,Table_ExternalData_15[[#Headers],[10]])</f>
        <v>0</v>
      </c>
      <c r="O303" s="10">
        <f>SUMIFS(IsQList,IsIList,Table_ExternalData_15[[#This Row],[item_key]],IsITypeList,Table_ExternalData_15[[#This Row],[IType]],IsDList,Table_ExternalData_15[[#Headers],[11]])</f>
        <v>0</v>
      </c>
      <c r="P303" s="10">
        <f>SUMIFS(IsQList,IsIList,Table_ExternalData_15[[#This Row],[item_key]],IsITypeList,Table_ExternalData_15[[#This Row],[IType]],IsDList,Table_ExternalData_15[[#Headers],[12]])</f>
        <v>0</v>
      </c>
      <c r="Q303" s="10">
        <f>SUMIFS(IsQList,IsIList,Table_ExternalData_15[[#This Row],[item_key]],IsITypeList,Table_ExternalData_15[[#This Row],[IType]],IsDList,Table_ExternalData_15[[#Headers],[13]])</f>
        <v>0</v>
      </c>
      <c r="R303" s="10">
        <f>SUMIFS(IsQList,IsIList,Table_ExternalData_15[[#This Row],[item_key]],IsITypeList,Table_ExternalData_15[[#This Row],[IType]],IsDList,Table_ExternalData_15[[#Headers],[14]])</f>
        <v>0</v>
      </c>
      <c r="S303" s="10">
        <f>SUMIFS(IsQList,IsIList,Table_ExternalData_15[[#This Row],[item_key]],IsITypeList,Table_ExternalData_15[[#This Row],[IType]],IsDList,Table_ExternalData_15[[#Headers],[15]])</f>
        <v>0</v>
      </c>
      <c r="T303" s="10">
        <f>SUMIFS(IsQList,IsIList,Table_ExternalData_15[[#This Row],[item_key]],IsITypeList,Table_ExternalData_15[[#This Row],[IType]],IsDList,Table_ExternalData_15[[#Headers],[16]])</f>
        <v>0</v>
      </c>
      <c r="U303" s="10">
        <f>SUMIFS(IsQList,IsIList,Table_ExternalData_15[[#This Row],[item_key]],IsITypeList,Table_ExternalData_15[[#This Row],[IType]],IsDList,Table_ExternalData_15[[#Headers],[17]])</f>
        <v>0</v>
      </c>
      <c r="V303" s="10">
        <f>SUMIFS(IsQList,IsIList,Table_ExternalData_15[[#This Row],[item_key]],IsITypeList,Table_ExternalData_15[[#This Row],[IType]],IsDList,Table_ExternalData_15[[#Headers],[18]])</f>
        <v>0</v>
      </c>
      <c r="W303" s="10">
        <f>SUMIFS(IsQList,IsIList,Table_ExternalData_15[[#This Row],[item_key]],IsITypeList,Table_ExternalData_15[[#This Row],[IType]],IsDList,Table_ExternalData_15[[#Headers],[19]])</f>
        <v>0</v>
      </c>
      <c r="X303" s="10">
        <f>SUMIFS(IsQList,IsIList,Table_ExternalData_15[[#This Row],[item_key]],IsITypeList,Table_ExternalData_15[[#This Row],[IType]],IsDList,Table_ExternalData_15[[#Headers],[20]])</f>
        <v>0</v>
      </c>
      <c r="Y303" s="10">
        <f>SUMIFS(IsQList,IsIList,Table_ExternalData_15[[#This Row],[item_key]],IsITypeList,Table_ExternalData_15[[#This Row],[IType]],IsDList,Table_ExternalData_15[[#Headers],[21]])</f>
        <v>0</v>
      </c>
      <c r="Z303" s="10">
        <f>SUMIFS(IsQList,IsIList,Table_ExternalData_15[[#This Row],[item_key]],IsITypeList,Table_ExternalData_15[[#This Row],[IType]],IsDList,Table_ExternalData_15[[#Headers],[22]])</f>
        <v>0</v>
      </c>
      <c r="AA303" s="10">
        <f>SUMIFS(IsQList,IsIList,Table_ExternalData_15[[#This Row],[item_key]],IsITypeList,Table_ExternalData_15[[#This Row],[IType]],IsDList,Table_ExternalData_15[[#Headers],[23]])</f>
        <v>0</v>
      </c>
      <c r="AB303" s="10">
        <f>SUMIFS(IsQList,IsIList,Table_ExternalData_15[[#This Row],[item_key]],IsITypeList,Table_ExternalData_15[[#This Row],[IType]],IsDList,Table_ExternalData_15[[#Headers],[24]])</f>
        <v>0</v>
      </c>
      <c r="AC303" s="10">
        <f>SUMIFS(IsQList,IsIList,Table_ExternalData_15[[#This Row],[item_key]],IsITypeList,Table_ExternalData_15[[#This Row],[IType]],IsDList,Table_ExternalData_15[[#Headers],[25]])</f>
        <v>0</v>
      </c>
      <c r="AD303" s="10">
        <f>SUMIFS(IsQList,IsIList,Table_ExternalData_15[[#This Row],[item_key]],IsITypeList,Table_ExternalData_15[[#This Row],[IType]],IsDList,Table_ExternalData_15[[#Headers],[26]])</f>
        <v>0</v>
      </c>
      <c r="AE303" s="10">
        <f>SUMIFS(IsQList,IsIList,Table_ExternalData_15[[#This Row],[item_key]],IsITypeList,Table_ExternalData_15[[#This Row],[IType]],IsDList,Table_ExternalData_15[[#Headers],[27]])</f>
        <v>0</v>
      </c>
      <c r="AF303" s="10">
        <f>SUMIFS(IsQList,IsIList,Table_ExternalData_15[[#This Row],[item_key]],IsITypeList,Table_ExternalData_15[[#This Row],[IType]],IsDList,Table_ExternalData_15[[#Headers],[28]])</f>
        <v>1</v>
      </c>
      <c r="AG303" s="10">
        <f>SUMIFS(IsQList,IsIList,Table_ExternalData_15[[#This Row],[item_key]],IsITypeList,Table_ExternalData_15[[#This Row],[IType]],IsDList,Table_ExternalData_15[[#Headers],[29]])</f>
        <v>76</v>
      </c>
      <c r="AH303" s="10">
        <f>SUMIFS(IsQList,IsIList,Table_ExternalData_15[[#This Row],[item_key]],IsITypeList,Table_ExternalData_15[[#This Row],[IType]],IsDList,Table_ExternalData_15[[#Headers],[30]])</f>
        <v>0</v>
      </c>
      <c r="AI303" s="10">
        <f>SUMIFS(IsQList,IsIList,Table_ExternalData_15[[#This Row],[item_key]],IsITypeList,Table_ExternalData_15[[#This Row],[IType]],IsDList,Table_ExternalData_15[[#Headers],[31]])</f>
        <v>10</v>
      </c>
      <c r="AJ303" s="10">
        <f>SUM(Table_ExternalData_15[[#This Row],[1]:[31]])</f>
        <v>181</v>
      </c>
    </row>
    <row r="304" spans="1:36">
      <c r="A304" s="1" t="s">
        <v>2162</v>
      </c>
      <c r="B304" s="1" t="s">
        <v>2585</v>
      </c>
      <c r="C304" s="1" t="s">
        <v>714</v>
      </c>
      <c r="D304" s="11" t="s">
        <v>2046</v>
      </c>
      <c r="E304" s="10">
        <f>SUMIFS(IsQList,IsIList,Table_ExternalData_15[[#This Row],[item_key]],IsITypeList,Table_ExternalData_15[[#This Row],[IType]],IsDList,Table_ExternalData_15[[#Headers],[1]])</f>
        <v>2</v>
      </c>
      <c r="F304" s="10">
        <f>SUMIFS(IsQList,IsIList,Table_ExternalData_15[[#This Row],[item_key]],IsITypeList,Table_ExternalData_15[[#This Row],[IType]],IsDList,Table_ExternalData_15[[#Headers],[2]])</f>
        <v>0</v>
      </c>
      <c r="G304" s="10">
        <f>SUMIFS(IsQList,IsIList,Table_ExternalData_15[[#This Row],[item_key]],IsITypeList,Table_ExternalData_15[[#This Row],[IType]],IsDList,Table_ExternalData_15[[#Headers],[3]])</f>
        <v>0</v>
      </c>
      <c r="H304" s="10">
        <f>SUMIFS(IsQList,IsIList,Table_ExternalData_15[[#This Row],[item_key]],IsITypeList,Table_ExternalData_15[[#This Row],[IType]],IsDList,Table_ExternalData_15[[#Headers],[4]])</f>
        <v>140</v>
      </c>
      <c r="I304" s="10">
        <f>SUMIFS(IsQList,IsIList,Table_ExternalData_15[[#This Row],[item_key]],IsITypeList,Table_ExternalData_15[[#This Row],[IType]],IsDList,Table_ExternalData_15[[#Headers],[5]])</f>
        <v>0</v>
      </c>
      <c r="J304" s="10">
        <f>SUMIFS(IsQList,IsIList,Table_ExternalData_15[[#This Row],[item_key]],IsITypeList,Table_ExternalData_15[[#This Row],[IType]],IsDList,Table_ExternalData_15[[#Headers],[6]])</f>
        <v>46</v>
      </c>
      <c r="K304" s="10">
        <f>SUMIFS(IsQList,IsIList,Table_ExternalData_15[[#This Row],[item_key]],IsITypeList,Table_ExternalData_15[[#This Row],[IType]],IsDList,Table_ExternalData_15[[#Headers],[7]])</f>
        <v>0</v>
      </c>
      <c r="L304" s="10">
        <f>SUMIFS(IsQList,IsIList,Table_ExternalData_15[[#This Row],[item_key]],IsITypeList,Table_ExternalData_15[[#This Row],[IType]],IsDList,Table_ExternalData_15[[#Headers],[8]])</f>
        <v>0</v>
      </c>
      <c r="M304" s="10">
        <f>SUMIFS(IsQList,IsIList,Table_ExternalData_15[[#This Row],[item_key]],IsITypeList,Table_ExternalData_15[[#This Row],[IType]],IsDList,Table_ExternalData_15[[#Headers],[9]])</f>
        <v>0</v>
      </c>
      <c r="N304" s="10">
        <f>SUMIFS(IsQList,IsIList,Table_ExternalData_15[[#This Row],[item_key]],IsITypeList,Table_ExternalData_15[[#This Row],[IType]],IsDList,Table_ExternalData_15[[#Headers],[10]])</f>
        <v>0</v>
      </c>
      <c r="O304" s="10">
        <f>SUMIFS(IsQList,IsIList,Table_ExternalData_15[[#This Row],[item_key]],IsITypeList,Table_ExternalData_15[[#This Row],[IType]],IsDList,Table_ExternalData_15[[#Headers],[11]])</f>
        <v>0</v>
      </c>
      <c r="P304" s="10">
        <f>SUMIFS(IsQList,IsIList,Table_ExternalData_15[[#This Row],[item_key]],IsITypeList,Table_ExternalData_15[[#This Row],[IType]],IsDList,Table_ExternalData_15[[#Headers],[12]])</f>
        <v>0</v>
      </c>
      <c r="Q304" s="10">
        <f>SUMIFS(IsQList,IsIList,Table_ExternalData_15[[#This Row],[item_key]],IsITypeList,Table_ExternalData_15[[#This Row],[IType]],IsDList,Table_ExternalData_15[[#Headers],[13]])</f>
        <v>0</v>
      </c>
      <c r="R304" s="10">
        <f>SUMIFS(IsQList,IsIList,Table_ExternalData_15[[#This Row],[item_key]],IsITypeList,Table_ExternalData_15[[#This Row],[IType]],IsDList,Table_ExternalData_15[[#Headers],[14]])</f>
        <v>0</v>
      </c>
      <c r="S304" s="10">
        <f>SUMIFS(IsQList,IsIList,Table_ExternalData_15[[#This Row],[item_key]],IsITypeList,Table_ExternalData_15[[#This Row],[IType]],IsDList,Table_ExternalData_15[[#Headers],[15]])</f>
        <v>0</v>
      </c>
      <c r="T304" s="10">
        <f>SUMIFS(IsQList,IsIList,Table_ExternalData_15[[#This Row],[item_key]],IsITypeList,Table_ExternalData_15[[#This Row],[IType]],IsDList,Table_ExternalData_15[[#Headers],[16]])</f>
        <v>0</v>
      </c>
      <c r="U304" s="10">
        <f>SUMIFS(IsQList,IsIList,Table_ExternalData_15[[#This Row],[item_key]],IsITypeList,Table_ExternalData_15[[#This Row],[IType]],IsDList,Table_ExternalData_15[[#Headers],[17]])</f>
        <v>0</v>
      </c>
      <c r="V304" s="10">
        <f>SUMIFS(IsQList,IsIList,Table_ExternalData_15[[#This Row],[item_key]],IsITypeList,Table_ExternalData_15[[#This Row],[IType]],IsDList,Table_ExternalData_15[[#Headers],[18]])</f>
        <v>0</v>
      </c>
      <c r="W304" s="10">
        <f>SUMIFS(IsQList,IsIList,Table_ExternalData_15[[#This Row],[item_key]],IsITypeList,Table_ExternalData_15[[#This Row],[IType]],IsDList,Table_ExternalData_15[[#Headers],[19]])</f>
        <v>0</v>
      </c>
      <c r="X304" s="10">
        <f>SUMIFS(IsQList,IsIList,Table_ExternalData_15[[#This Row],[item_key]],IsITypeList,Table_ExternalData_15[[#This Row],[IType]],IsDList,Table_ExternalData_15[[#Headers],[20]])</f>
        <v>0</v>
      </c>
      <c r="Y304" s="10">
        <f>SUMIFS(IsQList,IsIList,Table_ExternalData_15[[#This Row],[item_key]],IsITypeList,Table_ExternalData_15[[#This Row],[IType]],IsDList,Table_ExternalData_15[[#Headers],[21]])</f>
        <v>0</v>
      </c>
      <c r="Z304" s="10">
        <f>SUMIFS(IsQList,IsIList,Table_ExternalData_15[[#This Row],[item_key]],IsITypeList,Table_ExternalData_15[[#This Row],[IType]],IsDList,Table_ExternalData_15[[#Headers],[22]])</f>
        <v>0</v>
      </c>
      <c r="AA304" s="10">
        <f>SUMIFS(IsQList,IsIList,Table_ExternalData_15[[#This Row],[item_key]],IsITypeList,Table_ExternalData_15[[#This Row],[IType]],IsDList,Table_ExternalData_15[[#Headers],[23]])</f>
        <v>0</v>
      </c>
      <c r="AB304" s="10">
        <f>SUMIFS(IsQList,IsIList,Table_ExternalData_15[[#This Row],[item_key]],IsITypeList,Table_ExternalData_15[[#This Row],[IType]],IsDList,Table_ExternalData_15[[#Headers],[24]])</f>
        <v>0</v>
      </c>
      <c r="AC304" s="10">
        <f>SUMIFS(IsQList,IsIList,Table_ExternalData_15[[#This Row],[item_key]],IsITypeList,Table_ExternalData_15[[#This Row],[IType]],IsDList,Table_ExternalData_15[[#Headers],[25]])</f>
        <v>0</v>
      </c>
      <c r="AD304" s="10">
        <f>SUMIFS(IsQList,IsIList,Table_ExternalData_15[[#This Row],[item_key]],IsITypeList,Table_ExternalData_15[[#This Row],[IType]],IsDList,Table_ExternalData_15[[#Headers],[26]])</f>
        <v>0</v>
      </c>
      <c r="AE304" s="10">
        <f>SUMIFS(IsQList,IsIList,Table_ExternalData_15[[#This Row],[item_key]],IsITypeList,Table_ExternalData_15[[#This Row],[IType]],IsDList,Table_ExternalData_15[[#Headers],[27]])</f>
        <v>0</v>
      </c>
      <c r="AF304" s="10">
        <f>SUMIFS(IsQList,IsIList,Table_ExternalData_15[[#This Row],[item_key]],IsITypeList,Table_ExternalData_15[[#This Row],[IType]],IsDList,Table_ExternalData_15[[#Headers],[28]])</f>
        <v>2</v>
      </c>
      <c r="AG304" s="10">
        <f>SUMIFS(IsQList,IsIList,Table_ExternalData_15[[#This Row],[item_key]],IsITypeList,Table_ExternalData_15[[#This Row],[IType]],IsDList,Table_ExternalData_15[[#Headers],[29]])</f>
        <v>152</v>
      </c>
      <c r="AH304" s="10">
        <f>SUMIFS(IsQList,IsIList,Table_ExternalData_15[[#This Row],[item_key]],IsITypeList,Table_ExternalData_15[[#This Row],[IType]],IsDList,Table_ExternalData_15[[#Headers],[30]])</f>
        <v>0</v>
      </c>
      <c r="AI304" s="10">
        <f>SUMIFS(IsQList,IsIList,Table_ExternalData_15[[#This Row],[item_key]],IsITypeList,Table_ExternalData_15[[#This Row],[IType]],IsDList,Table_ExternalData_15[[#Headers],[31]])</f>
        <v>20</v>
      </c>
      <c r="AJ304" s="10">
        <f>SUM(Table_ExternalData_15[[#This Row],[1]:[31]])</f>
        <v>362</v>
      </c>
    </row>
    <row r="305" spans="1:36">
      <c r="A305" s="1" t="s">
        <v>52</v>
      </c>
      <c r="B305" s="1" t="s">
        <v>1307</v>
      </c>
      <c r="C305" s="1" t="s">
        <v>714</v>
      </c>
      <c r="D305" s="11" t="s">
        <v>2046</v>
      </c>
      <c r="E305" s="10">
        <f>SUMIFS(IsQList,IsIList,Table_ExternalData_15[[#This Row],[item_key]],IsITypeList,Table_ExternalData_15[[#This Row],[IType]],IsDList,Table_ExternalData_15[[#Headers],[1]])</f>
        <v>1</v>
      </c>
      <c r="F305" s="10">
        <f>SUMIFS(IsQList,IsIList,Table_ExternalData_15[[#This Row],[item_key]],IsITypeList,Table_ExternalData_15[[#This Row],[IType]],IsDList,Table_ExternalData_15[[#Headers],[2]])</f>
        <v>0</v>
      </c>
      <c r="G305" s="10">
        <f>SUMIFS(IsQList,IsIList,Table_ExternalData_15[[#This Row],[item_key]],IsITypeList,Table_ExternalData_15[[#This Row],[IType]],IsDList,Table_ExternalData_15[[#Headers],[3]])</f>
        <v>0</v>
      </c>
      <c r="H305" s="10">
        <f>SUMIFS(IsQList,IsIList,Table_ExternalData_15[[#This Row],[item_key]],IsITypeList,Table_ExternalData_15[[#This Row],[IType]],IsDList,Table_ExternalData_15[[#Headers],[4]])</f>
        <v>70</v>
      </c>
      <c r="I305" s="10">
        <f>SUMIFS(IsQList,IsIList,Table_ExternalData_15[[#This Row],[item_key]],IsITypeList,Table_ExternalData_15[[#This Row],[IType]],IsDList,Table_ExternalData_15[[#Headers],[5]])</f>
        <v>0</v>
      </c>
      <c r="J305" s="10">
        <f>SUMIFS(IsQList,IsIList,Table_ExternalData_15[[#This Row],[item_key]],IsITypeList,Table_ExternalData_15[[#This Row],[IType]],IsDList,Table_ExternalData_15[[#Headers],[6]])</f>
        <v>23</v>
      </c>
      <c r="K305" s="10">
        <f>SUMIFS(IsQList,IsIList,Table_ExternalData_15[[#This Row],[item_key]],IsITypeList,Table_ExternalData_15[[#This Row],[IType]],IsDList,Table_ExternalData_15[[#Headers],[7]])</f>
        <v>0</v>
      </c>
      <c r="L305" s="10">
        <f>SUMIFS(IsQList,IsIList,Table_ExternalData_15[[#This Row],[item_key]],IsITypeList,Table_ExternalData_15[[#This Row],[IType]],IsDList,Table_ExternalData_15[[#Headers],[8]])</f>
        <v>0</v>
      </c>
      <c r="M305" s="10">
        <f>SUMIFS(IsQList,IsIList,Table_ExternalData_15[[#This Row],[item_key]],IsITypeList,Table_ExternalData_15[[#This Row],[IType]],IsDList,Table_ExternalData_15[[#Headers],[9]])</f>
        <v>0</v>
      </c>
      <c r="N305" s="10">
        <f>SUMIFS(IsQList,IsIList,Table_ExternalData_15[[#This Row],[item_key]],IsITypeList,Table_ExternalData_15[[#This Row],[IType]],IsDList,Table_ExternalData_15[[#Headers],[10]])</f>
        <v>0</v>
      </c>
      <c r="O305" s="10">
        <f>SUMIFS(IsQList,IsIList,Table_ExternalData_15[[#This Row],[item_key]],IsITypeList,Table_ExternalData_15[[#This Row],[IType]],IsDList,Table_ExternalData_15[[#Headers],[11]])</f>
        <v>0</v>
      </c>
      <c r="P305" s="10">
        <f>SUMIFS(IsQList,IsIList,Table_ExternalData_15[[#This Row],[item_key]],IsITypeList,Table_ExternalData_15[[#This Row],[IType]],IsDList,Table_ExternalData_15[[#Headers],[12]])</f>
        <v>0</v>
      </c>
      <c r="Q305" s="10">
        <f>SUMIFS(IsQList,IsIList,Table_ExternalData_15[[#This Row],[item_key]],IsITypeList,Table_ExternalData_15[[#This Row],[IType]],IsDList,Table_ExternalData_15[[#Headers],[13]])</f>
        <v>0</v>
      </c>
      <c r="R305" s="10">
        <f>SUMIFS(IsQList,IsIList,Table_ExternalData_15[[#This Row],[item_key]],IsITypeList,Table_ExternalData_15[[#This Row],[IType]],IsDList,Table_ExternalData_15[[#Headers],[14]])</f>
        <v>0</v>
      </c>
      <c r="S305" s="10">
        <f>SUMIFS(IsQList,IsIList,Table_ExternalData_15[[#This Row],[item_key]],IsITypeList,Table_ExternalData_15[[#This Row],[IType]],IsDList,Table_ExternalData_15[[#Headers],[15]])</f>
        <v>0</v>
      </c>
      <c r="T305" s="10">
        <f>SUMIFS(IsQList,IsIList,Table_ExternalData_15[[#This Row],[item_key]],IsITypeList,Table_ExternalData_15[[#This Row],[IType]],IsDList,Table_ExternalData_15[[#Headers],[16]])</f>
        <v>0</v>
      </c>
      <c r="U305" s="10">
        <f>SUMIFS(IsQList,IsIList,Table_ExternalData_15[[#This Row],[item_key]],IsITypeList,Table_ExternalData_15[[#This Row],[IType]],IsDList,Table_ExternalData_15[[#Headers],[17]])</f>
        <v>0</v>
      </c>
      <c r="V305" s="10">
        <f>SUMIFS(IsQList,IsIList,Table_ExternalData_15[[#This Row],[item_key]],IsITypeList,Table_ExternalData_15[[#This Row],[IType]],IsDList,Table_ExternalData_15[[#Headers],[18]])</f>
        <v>0</v>
      </c>
      <c r="W305" s="10">
        <f>SUMIFS(IsQList,IsIList,Table_ExternalData_15[[#This Row],[item_key]],IsITypeList,Table_ExternalData_15[[#This Row],[IType]],IsDList,Table_ExternalData_15[[#Headers],[19]])</f>
        <v>0</v>
      </c>
      <c r="X305" s="10">
        <f>SUMIFS(IsQList,IsIList,Table_ExternalData_15[[#This Row],[item_key]],IsITypeList,Table_ExternalData_15[[#This Row],[IType]],IsDList,Table_ExternalData_15[[#Headers],[20]])</f>
        <v>0</v>
      </c>
      <c r="Y305" s="10">
        <f>SUMIFS(IsQList,IsIList,Table_ExternalData_15[[#This Row],[item_key]],IsITypeList,Table_ExternalData_15[[#This Row],[IType]],IsDList,Table_ExternalData_15[[#Headers],[21]])</f>
        <v>0</v>
      </c>
      <c r="Z305" s="10">
        <f>SUMIFS(IsQList,IsIList,Table_ExternalData_15[[#This Row],[item_key]],IsITypeList,Table_ExternalData_15[[#This Row],[IType]],IsDList,Table_ExternalData_15[[#Headers],[22]])</f>
        <v>0</v>
      </c>
      <c r="AA305" s="10">
        <f>SUMIFS(IsQList,IsIList,Table_ExternalData_15[[#This Row],[item_key]],IsITypeList,Table_ExternalData_15[[#This Row],[IType]],IsDList,Table_ExternalData_15[[#Headers],[23]])</f>
        <v>0</v>
      </c>
      <c r="AB305" s="10">
        <f>SUMIFS(IsQList,IsIList,Table_ExternalData_15[[#This Row],[item_key]],IsITypeList,Table_ExternalData_15[[#This Row],[IType]],IsDList,Table_ExternalData_15[[#Headers],[24]])</f>
        <v>0</v>
      </c>
      <c r="AC305" s="10">
        <f>SUMIFS(IsQList,IsIList,Table_ExternalData_15[[#This Row],[item_key]],IsITypeList,Table_ExternalData_15[[#This Row],[IType]],IsDList,Table_ExternalData_15[[#Headers],[25]])</f>
        <v>0</v>
      </c>
      <c r="AD305" s="10">
        <f>SUMIFS(IsQList,IsIList,Table_ExternalData_15[[#This Row],[item_key]],IsITypeList,Table_ExternalData_15[[#This Row],[IType]],IsDList,Table_ExternalData_15[[#Headers],[26]])</f>
        <v>0</v>
      </c>
      <c r="AE305" s="10">
        <f>SUMIFS(IsQList,IsIList,Table_ExternalData_15[[#This Row],[item_key]],IsITypeList,Table_ExternalData_15[[#This Row],[IType]],IsDList,Table_ExternalData_15[[#Headers],[27]])</f>
        <v>0</v>
      </c>
      <c r="AF305" s="10">
        <f>SUMIFS(IsQList,IsIList,Table_ExternalData_15[[#This Row],[item_key]],IsITypeList,Table_ExternalData_15[[#This Row],[IType]],IsDList,Table_ExternalData_15[[#Headers],[28]])</f>
        <v>1</v>
      </c>
      <c r="AG305" s="10">
        <f>SUMIFS(IsQList,IsIList,Table_ExternalData_15[[#This Row],[item_key]],IsITypeList,Table_ExternalData_15[[#This Row],[IType]],IsDList,Table_ExternalData_15[[#Headers],[29]])</f>
        <v>76</v>
      </c>
      <c r="AH305" s="10">
        <f>SUMIFS(IsQList,IsIList,Table_ExternalData_15[[#This Row],[item_key]],IsITypeList,Table_ExternalData_15[[#This Row],[IType]],IsDList,Table_ExternalData_15[[#Headers],[30]])</f>
        <v>0</v>
      </c>
      <c r="AI305" s="10">
        <f>SUMIFS(IsQList,IsIList,Table_ExternalData_15[[#This Row],[item_key]],IsITypeList,Table_ExternalData_15[[#This Row],[IType]],IsDList,Table_ExternalData_15[[#Headers],[31]])</f>
        <v>10</v>
      </c>
      <c r="AJ305" s="10">
        <f>SUM(Table_ExternalData_15[[#This Row],[1]:[31]])</f>
        <v>181</v>
      </c>
    </row>
    <row r="306" spans="1:36">
      <c r="A306" s="1" t="s">
        <v>2163</v>
      </c>
      <c r="B306" s="1" t="s">
        <v>2586</v>
      </c>
      <c r="C306" s="1" t="s">
        <v>714</v>
      </c>
      <c r="D306" s="11" t="s">
        <v>2046</v>
      </c>
      <c r="E306" s="10">
        <f>SUMIFS(IsQList,IsIList,Table_ExternalData_15[[#This Row],[item_key]],IsITypeList,Table_ExternalData_15[[#This Row],[IType]],IsDList,Table_ExternalData_15[[#Headers],[1]])</f>
        <v>1</v>
      </c>
      <c r="F306" s="10">
        <f>SUMIFS(IsQList,IsIList,Table_ExternalData_15[[#This Row],[item_key]],IsITypeList,Table_ExternalData_15[[#This Row],[IType]],IsDList,Table_ExternalData_15[[#Headers],[2]])</f>
        <v>0</v>
      </c>
      <c r="G306" s="10">
        <f>SUMIFS(IsQList,IsIList,Table_ExternalData_15[[#This Row],[item_key]],IsITypeList,Table_ExternalData_15[[#This Row],[IType]],IsDList,Table_ExternalData_15[[#Headers],[3]])</f>
        <v>0</v>
      </c>
      <c r="H306" s="10">
        <f>SUMIFS(IsQList,IsIList,Table_ExternalData_15[[#This Row],[item_key]],IsITypeList,Table_ExternalData_15[[#This Row],[IType]],IsDList,Table_ExternalData_15[[#Headers],[4]])</f>
        <v>70</v>
      </c>
      <c r="I306" s="10">
        <f>SUMIFS(IsQList,IsIList,Table_ExternalData_15[[#This Row],[item_key]],IsITypeList,Table_ExternalData_15[[#This Row],[IType]],IsDList,Table_ExternalData_15[[#Headers],[5]])</f>
        <v>0</v>
      </c>
      <c r="J306" s="10">
        <f>SUMIFS(IsQList,IsIList,Table_ExternalData_15[[#This Row],[item_key]],IsITypeList,Table_ExternalData_15[[#This Row],[IType]],IsDList,Table_ExternalData_15[[#Headers],[6]])</f>
        <v>23</v>
      </c>
      <c r="K306" s="10">
        <f>SUMIFS(IsQList,IsIList,Table_ExternalData_15[[#This Row],[item_key]],IsITypeList,Table_ExternalData_15[[#This Row],[IType]],IsDList,Table_ExternalData_15[[#Headers],[7]])</f>
        <v>0</v>
      </c>
      <c r="L306" s="10">
        <f>SUMIFS(IsQList,IsIList,Table_ExternalData_15[[#This Row],[item_key]],IsITypeList,Table_ExternalData_15[[#This Row],[IType]],IsDList,Table_ExternalData_15[[#Headers],[8]])</f>
        <v>0</v>
      </c>
      <c r="M306" s="10">
        <f>SUMIFS(IsQList,IsIList,Table_ExternalData_15[[#This Row],[item_key]],IsITypeList,Table_ExternalData_15[[#This Row],[IType]],IsDList,Table_ExternalData_15[[#Headers],[9]])</f>
        <v>0</v>
      </c>
      <c r="N306" s="10">
        <f>SUMIFS(IsQList,IsIList,Table_ExternalData_15[[#This Row],[item_key]],IsITypeList,Table_ExternalData_15[[#This Row],[IType]],IsDList,Table_ExternalData_15[[#Headers],[10]])</f>
        <v>0</v>
      </c>
      <c r="O306" s="10">
        <f>SUMIFS(IsQList,IsIList,Table_ExternalData_15[[#This Row],[item_key]],IsITypeList,Table_ExternalData_15[[#This Row],[IType]],IsDList,Table_ExternalData_15[[#Headers],[11]])</f>
        <v>0</v>
      </c>
      <c r="P306" s="10">
        <f>SUMIFS(IsQList,IsIList,Table_ExternalData_15[[#This Row],[item_key]],IsITypeList,Table_ExternalData_15[[#This Row],[IType]],IsDList,Table_ExternalData_15[[#Headers],[12]])</f>
        <v>0</v>
      </c>
      <c r="Q306" s="10">
        <f>SUMIFS(IsQList,IsIList,Table_ExternalData_15[[#This Row],[item_key]],IsITypeList,Table_ExternalData_15[[#This Row],[IType]],IsDList,Table_ExternalData_15[[#Headers],[13]])</f>
        <v>0</v>
      </c>
      <c r="R306" s="10">
        <f>SUMIFS(IsQList,IsIList,Table_ExternalData_15[[#This Row],[item_key]],IsITypeList,Table_ExternalData_15[[#This Row],[IType]],IsDList,Table_ExternalData_15[[#Headers],[14]])</f>
        <v>0</v>
      </c>
      <c r="S306" s="10">
        <f>SUMIFS(IsQList,IsIList,Table_ExternalData_15[[#This Row],[item_key]],IsITypeList,Table_ExternalData_15[[#This Row],[IType]],IsDList,Table_ExternalData_15[[#Headers],[15]])</f>
        <v>0</v>
      </c>
      <c r="T306" s="10">
        <f>SUMIFS(IsQList,IsIList,Table_ExternalData_15[[#This Row],[item_key]],IsITypeList,Table_ExternalData_15[[#This Row],[IType]],IsDList,Table_ExternalData_15[[#Headers],[16]])</f>
        <v>0</v>
      </c>
      <c r="U306" s="10">
        <f>SUMIFS(IsQList,IsIList,Table_ExternalData_15[[#This Row],[item_key]],IsITypeList,Table_ExternalData_15[[#This Row],[IType]],IsDList,Table_ExternalData_15[[#Headers],[17]])</f>
        <v>0</v>
      </c>
      <c r="V306" s="10">
        <f>SUMIFS(IsQList,IsIList,Table_ExternalData_15[[#This Row],[item_key]],IsITypeList,Table_ExternalData_15[[#This Row],[IType]],IsDList,Table_ExternalData_15[[#Headers],[18]])</f>
        <v>0</v>
      </c>
      <c r="W306" s="10">
        <f>SUMIFS(IsQList,IsIList,Table_ExternalData_15[[#This Row],[item_key]],IsITypeList,Table_ExternalData_15[[#This Row],[IType]],IsDList,Table_ExternalData_15[[#Headers],[19]])</f>
        <v>0</v>
      </c>
      <c r="X306" s="10">
        <f>SUMIFS(IsQList,IsIList,Table_ExternalData_15[[#This Row],[item_key]],IsITypeList,Table_ExternalData_15[[#This Row],[IType]],IsDList,Table_ExternalData_15[[#Headers],[20]])</f>
        <v>0</v>
      </c>
      <c r="Y306" s="10">
        <f>SUMIFS(IsQList,IsIList,Table_ExternalData_15[[#This Row],[item_key]],IsITypeList,Table_ExternalData_15[[#This Row],[IType]],IsDList,Table_ExternalData_15[[#Headers],[21]])</f>
        <v>0</v>
      </c>
      <c r="Z306" s="10">
        <f>SUMIFS(IsQList,IsIList,Table_ExternalData_15[[#This Row],[item_key]],IsITypeList,Table_ExternalData_15[[#This Row],[IType]],IsDList,Table_ExternalData_15[[#Headers],[22]])</f>
        <v>0</v>
      </c>
      <c r="AA306" s="10">
        <f>SUMIFS(IsQList,IsIList,Table_ExternalData_15[[#This Row],[item_key]],IsITypeList,Table_ExternalData_15[[#This Row],[IType]],IsDList,Table_ExternalData_15[[#Headers],[23]])</f>
        <v>0</v>
      </c>
      <c r="AB306" s="10">
        <f>SUMIFS(IsQList,IsIList,Table_ExternalData_15[[#This Row],[item_key]],IsITypeList,Table_ExternalData_15[[#This Row],[IType]],IsDList,Table_ExternalData_15[[#Headers],[24]])</f>
        <v>0</v>
      </c>
      <c r="AC306" s="10">
        <f>SUMIFS(IsQList,IsIList,Table_ExternalData_15[[#This Row],[item_key]],IsITypeList,Table_ExternalData_15[[#This Row],[IType]],IsDList,Table_ExternalData_15[[#Headers],[25]])</f>
        <v>0</v>
      </c>
      <c r="AD306" s="10">
        <f>SUMIFS(IsQList,IsIList,Table_ExternalData_15[[#This Row],[item_key]],IsITypeList,Table_ExternalData_15[[#This Row],[IType]],IsDList,Table_ExternalData_15[[#Headers],[26]])</f>
        <v>0</v>
      </c>
      <c r="AE306" s="10">
        <f>SUMIFS(IsQList,IsIList,Table_ExternalData_15[[#This Row],[item_key]],IsITypeList,Table_ExternalData_15[[#This Row],[IType]],IsDList,Table_ExternalData_15[[#Headers],[27]])</f>
        <v>0</v>
      </c>
      <c r="AF306" s="10">
        <f>SUMIFS(IsQList,IsIList,Table_ExternalData_15[[#This Row],[item_key]],IsITypeList,Table_ExternalData_15[[#This Row],[IType]],IsDList,Table_ExternalData_15[[#Headers],[28]])</f>
        <v>1</v>
      </c>
      <c r="AG306" s="10">
        <f>SUMIFS(IsQList,IsIList,Table_ExternalData_15[[#This Row],[item_key]],IsITypeList,Table_ExternalData_15[[#This Row],[IType]],IsDList,Table_ExternalData_15[[#Headers],[29]])</f>
        <v>76</v>
      </c>
      <c r="AH306" s="10">
        <f>SUMIFS(IsQList,IsIList,Table_ExternalData_15[[#This Row],[item_key]],IsITypeList,Table_ExternalData_15[[#This Row],[IType]],IsDList,Table_ExternalData_15[[#Headers],[30]])</f>
        <v>0</v>
      </c>
      <c r="AI306" s="10">
        <f>SUMIFS(IsQList,IsIList,Table_ExternalData_15[[#This Row],[item_key]],IsITypeList,Table_ExternalData_15[[#This Row],[IType]],IsDList,Table_ExternalData_15[[#Headers],[31]])</f>
        <v>10</v>
      </c>
      <c r="AJ306" s="10">
        <f>SUM(Table_ExternalData_15[[#This Row],[1]:[31]])</f>
        <v>181</v>
      </c>
    </row>
    <row r="307" spans="1:36">
      <c r="A307" s="1" t="s">
        <v>2164</v>
      </c>
      <c r="B307" s="1" t="s">
        <v>2587</v>
      </c>
      <c r="C307" s="1" t="s">
        <v>714</v>
      </c>
      <c r="D307" s="11" t="s">
        <v>2046</v>
      </c>
      <c r="E307" s="10">
        <f>SUMIFS(IsQList,IsIList,Table_ExternalData_15[[#This Row],[item_key]],IsITypeList,Table_ExternalData_15[[#This Row],[IType]],IsDList,Table_ExternalData_15[[#Headers],[1]])</f>
        <v>4</v>
      </c>
      <c r="F307" s="10">
        <f>SUMIFS(IsQList,IsIList,Table_ExternalData_15[[#This Row],[item_key]],IsITypeList,Table_ExternalData_15[[#This Row],[IType]],IsDList,Table_ExternalData_15[[#Headers],[2]])</f>
        <v>0</v>
      </c>
      <c r="G307" s="10">
        <f>SUMIFS(IsQList,IsIList,Table_ExternalData_15[[#This Row],[item_key]],IsITypeList,Table_ExternalData_15[[#This Row],[IType]],IsDList,Table_ExternalData_15[[#Headers],[3]])</f>
        <v>0</v>
      </c>
      <c r="H307" s="10">
        <f>SUMIFS(IsQList,IsIList,Table_ExternalData_15[[#This Row],[item_key]],IsITypeList,Table_ExternalData_15[[#This Row],[IType]],IsDList,Table_ExternalData_15[[#Headers],[4]])</f>
        <v>280</v>
      </c>
      <c r="I307" s="10">
        <f>SUMIFS(IsQList,IsIList,Table_ExternalData_15[[#This Row],[item_key]],IsITypeList,Table_ExternalData_15[[#This Row],[IType]],IsDList,Table_ExternalData_15[[#Headers],[5]])</f>
        <v>0</v>
      </c>
      <c r="J307" s="10">
        <f>SUMIFS(IsQList,IsIList,Table_ExternalData_15[[#This Row],[item_key]],IsITypeList,Table_ExternalData_15[[#This Row],[IType]],IsDList,Table_ExternalData_15[[#Headers],[6]])</f>
        <v>92</v>
      </c>
      <c r="K307" s="10">
        <f>SUMIFS(IsQList,IsIList,Table_ExternalData_15[[#This Row],[item_key]],IsITypeList,Table_ExternalData_15[[#This Row],[IType]],IsDList,Table_ExternalData_15[[#Headers],[7]])</f>
        <v>0</v>
      </c>
      <c r="L307" s="10">
        <f>SUMIFS(IsQList,IsIList,Table_ExternalData_15[[#This Row],[item_key]],IsITypeList,Table_ExternalData_15[[#This Row],[IType]],IsDList,Table_ExternalData_15[[#Headers],[8]])</f>
        <v>0</v>
      </c>
      <c r="M307" s="10">
        <f>SUMIFS(IsQList,IsIList,Table_ExternalData_15[[#This Row],[item_key]],IsITypeList,Table_ExternalData_15[[#This Row],[IType]],IsDList,Table_ExternalData_15[[#Headers],[9]])</f>
        <v>0</v>
      </c>
      <c r="N307" s="10">
        <f>SUMIFS(IsQList,IsIList,Table_ExternalData_15[[#This Row],[item_key]],IsITypeList,Table_ExternalData_15[[#This Row],[IType]],IsDList,Table_ExternalData_15[[#Headers],[10]])</f>
        <v>0</v>
      </c>
      <c r="O307" s="10">
        <f>SUMIFS(IsQList,IsIList,Table_ExternalData_15[[#This Row],[item_key]],IsITypeList,Table_ExternalData_15[[#This Row],[IType]],IsDList,Table_ExternalData_15[[#Headers],[11]])</f>
        <v>0</v>
      </c>
      <c r="P307" s="10">
        <f>SUMIFS(IsQList,IsIList,Table_ExternalData_15[[#This Row],[item_key]],IsITypeList,Table_ExternalData_15[[#This Row],[IType]],IsDList,Table_ExternalData_15[[#Headers],[12]])</f>
        <v>0</v>
      </c>
      <c r="Q307" s="10">
        <f>SUMIFS(IsQList,IsIList,Table_ExternalData_15[[#This Row],[item_key]],IsITypeList,Table_ExternalData_15[[#This Row],[IType]],IsDList,Table_ExternalData_15[[#Headers],[13]])</f>
        <v>0</v>
      </c>
      <c r="R307" s="10">
        <f>SUMIFS(IsQList,IsIList,Table_ExternalData_15[[#This Row],[item_key]],IsITypeList,Table_ExternalData_15[[#This Row],[IType]],IsDList,Table_ExternalData_15[[#Headers],[14]])</f>
        <v>0</v>
      </c>
      <c r="S307" s="10">
        <f>SUMIFS(IsQList,IsIList,Table_ExternalData_15[[#This Row],[item_key]],IsITypeList,Table_ExternalData_15[[#This Row],[IType]],IsDList,Table_ExternalData_15[[#Headers],[15]])</f>
        <v>0</v>
      </c>
      <c r="T307" s="10">
        <f>SUMIFS(IsQList,IsIList,Table_ExternalData_15[[#This Row],[item_key]],IsITypeList,Table_ExternalData_15[[#This Row],[IType]],IsDList,Table_ExternalData_15[[#Headers],[16]])</f>
        <v>0</v>
      </c>
      <c r="U307" s="10">
        <f>SUMIFS(IsQList,IsIList,Table_ExternalData_15[[#This Row],[item_key]],IsITypeList,Table_ExternalData_15[[#This Row],[IType]],IsDList,Table_ExternalData_15[[#Headers],[17]])</f>
        <v>0</v>
      </c>
      <c r="V307" s="10">
        <f>SUMIFS(IsQList,IsIList,Table_ExternalData_15[[#This Row],[item_key]],IsITypeList,Table_ExternalData_15[[#This Row],[IType]],IsDList,Table_ExternalData_15[[#Headers],[18]])</f>
        <v>0</v>
      </c>
      <c r="W307" s="10">
        <f>SUMIFS(IsQList,IsIList,Table_ExternalData_15[[#This Row],[item_key]],IsITypeList,Table_ExternalData_15[[#This Row],[IType]],IsDList,Table_ExternalData_15[[#Headers],[19]])</f>
        <v>0</v>
      </c>
      <c r="X307" s="10">
        <f>SUMIFS(IsQList,IsIList,Table_ExternalData_15[[#This Row],[item_key]],IsITypeList,Table_ExternalData_15[[#This Row],[IType]],IsDList,Table_ExternalData_15[[#Headers],[20]])</f>
        <v>0</v>
      </c>
      <c r="Y307" s="10">
        <f>SUMIFS(IsQList,IsIList,Table_ExternalData_15[[#This Row],[item_key]],IsITypeList,Table_ExternalData_15[[#This Row],[IType]],IsDList,Table_ExternalData_15[[#Headers],[21]])</f>
        <v>0</v>
      </c>
      <c r="Z307" s="10">
        <f>SUMIFS(IsQList,IsIList,Table_ExternalData_15[[#This Row],[item_key]],IsITypeList,Table_ExternalData_15[[#This Row],[IType]],IsDList,Table_ExternalData_15[[#Headers],[22]])</f>
        <v>0</v>
      </c>
      <c r="AA307" s="10">
        <f>SUMIFS(IsQList,IsIList,Table_ExternalData_15[[#This Row],[item_key]],IsITypeList,Table_ExternalData_15[[#This Row],[IType]],IsDList,Table_ExternalData_15[[#Headers],[23]])</f>
        <v>0</v>
      </c>
      <c r="AB307" s="10">
        <f>SUMIFS(IsQList,IsIList,Table_ExternalData_15[[#This Row],[item_key]],IsITypeList,Table_ExternalData_15[[#This Row],[IType]],IsDList,Table_ExternalData_15[[#Headers],[24]])</f>
        <v>0</v>
      </c>
      <c r="AC307" s="10">
        <f>SUMIFS(IsQList,IsIList,Table_ExternalData_15[[#This Row],[item_key]],IsITypeList,Table_ExternalData_15[[#This Row],[IType]],IsDList,Table_ExternalData_15[[#Headers],[25]])</f>
        <v>0</v>
      </c>
      <c r="AD307" s="10">
        <f>SUMIFS(IsQList,IsIList,Table_ExternalData_15[[#This Row],[item_key]],IsITypeList,Table_ExternalData_15[[#This Row],[IType]],IsDList,Table_ExternalData_15[[#Headers],[26]])</f>
        <v>0</v>
      </c>
      <c r="AE307" s="10">
        <f>SUMIFS(IsQList,IsIList,Table_ExternalData_15[[#This Row],[item_key]],IsITypeList,Table_ExternalData_15[[#This Row],[IType]],IsDList,Table_ExternalData_15[[#Headers],[27]])</f>
        <v>0</v>
      </c>
      <c r="AF307" s="10">
        <f>SUMIFS(IsQList,IsIList,Table_ExternalData_15[[#This Row],[item_key]],IsITypeList,Table_ExternalData_15[[#This Row],[IType]],IsDList,Table_ExternalData_15[[#Headers],[28]])</f>
        <v>4</v>
      </c>
      <c r="AG307" s="10">
        <f>SUMIFS(IsQList,IsIList,Table_ExternalData_15[[#This Row],[item_key]],IsITypeList,Table_ExternalData_15[[#This Row],[IType]],IsDList,Table_ExternalData_15[[#Headers],[29]])</f>
        <v>304</v>
      </c>
      <c r="AH307" s="10">
        <f>SUMIFS(IsQList,IsIList,Table_ExternalData_15[[#This Row],[item_key]],IsITypeList,Table_ExternalData_15[[#This Row],[IType]],IsDList,Table_ExternalData_15[[#Headers],[30]])</f>
        <v>0</v>
      </c>
      <c r="AI307" s="10">
        <f>SUMIFS(IsQList,IsIList,Table_ExternalData_15[[#This Row],[item_key]],IsITypeList,Table_ExternalData_15[[#This Row],[IType]],IsDList,Table_ExternalData_15[[#Headers],[31]])</f>
        <v>40</v>
      </c>
      <c r="AJ307" s="10">
        <f>SUM(Table_ExternalData_15[[#This Row],[1]:[31]])</f>
        <v>724</v>
      </c>
    </row>
    <row r="308" spans="1:36">
      <c r="A308" s="1" t="s">
        <v>2165</v>
      </c>
      <c r="B308" s="1" t="s">
        <v>2588</v>
      </c>
      <c r="C308" s="1" t="s">
        <v>714</v>
      </c>
      <c r="D308" s="11" t="s">
        <v>2046</v>
      </c>
      <c r="E308" s="10">
        <f>SUMIFS(IsQList,IsIList,Table_ExternalData_15[[#This Row],[item_key]],IsITypeList,Table_ExternalData_15[[#This Row],[IType]],IsDList,Table_ExternalData_15[[#Headers],[1]])</f>
        <v>2</v>
      </c>
      <c r="F308" s="10">
        <f>SUMIFS(IsQList,IsIList,Table_ExternalData_15[[#This Row],[item_key]],IsITypeList,Table_ExternalData_15[[#This Row],[IType]],IsDList,Table_ExternalData_15[[#Headers],[2]])</f>
        <v>0</v>
      </c>
      <c r="G308" s="10">
        <f>SUMIFS(IsQList,IsIList,Table_ExternalData_15[[#This Row],[item_key]],IsITypeList,Table_ExternalData_15[[#This Row],[IType]],IsDList,Table_ExternalData_15[[#Headers],[3]])</f>
        <v>0</v>
      </c>
      <c r="H308" s="10">
        <f>SUMIFS(IsQList,IsIList,Table_ExternalData_15[[#This Row],[item_key]],IsITypeList,Table_ExternalData_15[[#This Row],[IType]],IsDList,Table_ExternalData_15[[#Headers],[4]])</f>
        <v>140</v>
      </c>
      <c r="I308" s="10">
        <f>SUMIFS(IsQList,IsIList,Table_ExternalData_15[[#This Row],[item_key]],IsITypeList,Table_ExternalData_15[[#This Row],[IType]],IsDList,Table_ExternalData_15[[#Headers],[5]])</f>
        <v>0</v>
      </c>
      <c r="J308" s="10">
        <f>SUMIFS(IsQList,IsIList,Table_ExternalData_15[[#This Row],[item_key]],IsITypeList,Table_ExternalData_15[[#This Row],[IType]],IsDList,Table_ExternalData_15[[#Headers],[6]])</f>
        <v>46</v>
      </c>
      <c r="K308" s="10">
        <f>SUMIFS(IsQList,IsIList,Table_ExternalData_15[[#This Row],[item_key]],IsITypeList,Table_ExternalData_15[[#This Row],[IType]],IsDList,Table_ExternalData_15[[#Headers],[7]])</f>
        <v>0</v>
      </c>
      <c r="L308" s="10">
        <f>SUMIFS(IsQList,IsIList,Table_ExternalData_15[[#This Row],[item_key]],IsITypeList,Table_ExternalData_15[[#This Row],[IType]],IsDList,Table_ExternalData_15[[#Headers],[8]])</f>
        <v>0</v>
      </c>
      <c r="M308" s="10">
        <f>SUMIFS(IsQList,IsIList,Table_ExternalData_15[[#This Row],[item_key]],IsITypeList,Table_ExternalData_15[[#This Row],[IType]],IsDList,Table_ExternalData_15[[#Headers],[9]])</f>
        <v>0</v>
      </c>
      <c r="N308" s="10">
        <f>SUMIFS(IsQList,IsIList,Table_ExternalData_15[[#This Row],[item_key]],IsITypeList,Table_ExternalData_15[[#This Row],[IType]],IsDList,Table_ExternalData_15[[#Headers],[10]])</f>
        <v>0</v>
      </c>
      <c r="O308" s="10">
        <f>SUMIFS(IsQList,IsIList,Table_ExternalData_15[[#This Row],[item_key]],IsITypeList,Table_ExternalData_15[[#This Row],[IType]],IsDList,Table_ExternalData_15[[#Headers],[11]])</f>
        <v>0</v>
      </c>
      <c r="P308" s="10">
        <f>SUMIFS(IsQList,IsIList,Table_ExternalData_15[[#This Row],[item_key]],IsITypeList,Table_ExternalData_15[[#This Row],[IType]],IsDList,Table_ExternalData_15[[#Headers],[12]])</f>
        <v>0</v>
      </c>
      <c r="Q308" s="10">
        <f>SUMIFS(IsQList,IsIList,Table_ExternalData_15[[#This Row],[item_key]],IsITypeList,Table_ExternalData_15[[#This Row],[IType]],IsDList,Table_ExternalData_15[[#Headers],[13]])</f>
        <v>0</v>
      </c>
      <c r="R308" s="10">
        <f>SUMIFS(IsQList,IsIList,Table_ExternalData_15[[#This Row],[item_key]],IsITypeList,Table_ExternalData_15[[#This Row],[IType]],IsDList,Table_ExternalData_15[[#Headers],[14]])</f>
        <v>0</v>
      </c>
      <c r="S308" s="10">
        <f>SUMIFS(IsQList,IsIList,Table_ExternalData_15[[#This Row],[item_key]],IsITypeList,Table_ExternalData_15[[#This Row],[IType]],IsDList,Table_ExternalData_15[[#Headers],[15]])</f>
        <v>0</v>
      </c>
      <c r="T308" s="10">
        <f>SUMIFS(IsQList,IsIList,Table_ExternalData_15[[#This Row],[item_key]],IsITypeList,Table_ExternalData_15[[#This Row],[IType]],IsDList,Table_ExternalData_15[[#Headers],[16]])</f>
        <v>0</v>
      </c>
      <c r="U308" s="10">
        <f>SUMIFS(IsQList,IsIList,Table_ExternalData_15[[#This Row],[item_key]],IsITypeList,Table_ExternalData_15[[#This Row],[IType]],IsDList,Table_ExternalData_15[[#Headers],[17]])</f>
        <v>0</v>
      </c>
      <c r="V308" s="10">
        <f>SUMIFS(IsQList,IsIList,Table_ExternalData_15[[#This Row],[item_key]],IsITypeList,Table_ExternalData_15[[#This Row],[IType]],IsDList,Table_ExternalData_15[[#Headers],[18]])</f>
        <v>0</v>
      </c>
      <c r="W308" s="10">
        <f>SUMIFS(IsQList,IsIList,Table_ExternalData_15[[#This Row],[item_key]],IsITypeList,Table_ExternalData_15[[#This Row],[IType]],IsDList,Table_ExternalData_15[[#Headers],[19]])</f>
        <v>0</v>
      </c>
      <c r="X308" s="10">
        <f>SUMIFS(IsQList,IsIList,Table_ExternalData_15[[#This Row],[item_key]],IsITypeList,Table_ExternalData_15[[#This Row],[IType]],IsDList,Table_ExternalData_15[[#Headers],[20]])</f>
        <v>0</v>
      </c>
      <c r="Y308" s="10">
        <f>SUMIFS(IsQList,IsIList,Table_ExternalData_15[[#This Row],[item_key]],IsITypeList,Table_ExternalData_15[[#This Row],[IType]],IsDList,Table_ExternalData_15[[#Headers],[21]])</f>
        <v>0</v>
      </c>
      <c r="Z308" s="10">
        <f>SUMIFS(IsQList,IsIList,Table_ExternalData_15[[#This Row],[item_key]],IsITypeList,Table_ExternalData_15[[#This Row],[IType]],IsDList,Table_ExternalData_15[[#Headers],[22]])</f>
        <v>0</v>
      </c>
      <c r="AA308" s="10">
        <f>SUMIFS(IsQList,IsIList,Table_ExternalData_15[[#This Row],[item_key]],IsITypeList,Table_ExternalData_15[[#This Row],[IType]],IsDList,Table_ExternalData_15[[#Headers],[23]])</f>
        <v>0</v>
      </c>
      <c r="AB308" s="10">
        <f>SUMIFS(IsQList,IsIList,Table_ExternalData_15[[#This Row],[item_key]],IsITypeList,Table_ExternalData_15[[#This Row],[IType]],IsDList,Table_ExternalData_15[[#Headers],[24]])</f>
        <v>0</v>
      </c>
      <c r="AC308" s="10">
        <f>SUMIFS(IsQList,IsIList,Table_ExternalData_15[[#This Row],[item_key]],IsITypeList,Table_ExternalData_15[[#This Row],[IType]],IsDList,Table_ExternalData_15[[#Headers],[25]])</f>
        <v>0</v>
      </c>
      <c r="AD308" s="10">
        <f>SUMIFS(IsQList,IsIList,Table_ExternalData_15[[#This Row],[item_key]],IsITypeList,Table_ExternalData_15[[#This Row],[IType]],IsDList,Table_ExternalData_15[[#Headers],[26]])</f>
        <v>0</v>
      </c>
      <c r="AE308" s="10">
        <f>SUMIFS(IsQList,IsIList,Table_ExternalData_15[[#This Row],[item_key]],IsITypeList,Table_ExternalData_15[[#This Row],[IType]],IsDList,Table_ExternalData_15[[#Headers],[27]])</f>
        <v>0</v>
      </c>
      <c r="AF308" s="10">
        <f>SUMIFS(IsQList,IsIList,Table_ExternalData_15[[#This Row],[item_key]],IsITypeList,Table_ExternalData_15[[#This Row],[IType]],IsDList,Table_ExternalData_15[[#Headers],[28]])</f>
        <v>2</v>
      </c>
      <c r="AG308" s="10">
        <f>SUMIFS(IsQList,IsIList,Table_ExternalData_15[[#This Row],[item_key]],IsITypeList,Table_ExternalData_15[[#This Row],[IType]],IsDList,Table_ExternalData_15[[#Headers],[29]])</f>
        <v>152</v>
      </c>
      <c r="AH308" s="10">
        <f>SUMIFS(IsQList,IsIList,Table_ExternalData_15[[#This Row],[item_key]],IsITypeList,Table_ExternalData_15[[#This Row],[IType]],IsDList,Table_ExternalData_15[[#Headers],[30]])</f>
        <v>0</v>
      </c>
      <c r="AI308" s="10">
        <f>SUMIFS(IsQList,IsIList,Table_ExternalData_15[[#This Row],[item_key]],IsITypeList,Table_ExternalData_15[[#This Row],[IType]],IsDList,Table_ExternalData_15[[#Headers],[31]])</f>
        <v>20</v>
      </c>
      <c r="AJ308" s="10">
        <f>SUM(Table_ExternalData_15[[#This Row],[1]:[31]])</f>
        <v>362</v>
      </c>
    </row>
    <row r="309" spans="1:36">
      <c r="A309" s="1" t="s">
        <v>2166</v>
      </c>
      <c r="B309" s="1" t="s">
        <v>2589</v>
      </c>
      <c r="C309" s="1" t="s">
        <v>714</v>
      </c>
      <c r="D309" s="11" t="s">
        <v>2046</v>
      </c>
      <c r="E309" s="10">
        <f>SUMIFS(IsQList,IsIList,Table_ExternalData_15[[#This Row],[item_key]],IsITypeList,Table_ExternalData_15[[#This Row],[IType]],IsDList,Table_ExternalData_15[[#Headers],[1]])</f>
        <v>2</v>
      </c>
      <c r="F309" s="10">
        <f>SUMIFS(IsQList,IsIList,Table_ExternalData_15[[#This Row],[item_key]],IsITypeList,Table_ExternalData_15[[#This Row],[IType]],IsDList,Table_ExternalData_15[[#Headers],[2]])</f>
        <v>0</v>
      </c>
      <c r="G309" s="10">
        <f>SUMIFS(IsQList,IsIList,Table_ExternalData_15[[#This Row],[item_key]],IsITypeList,Table_ExternalData_15[[#This Row],[IType]],IsDList,Table_ExternalData_15[[#Headers],[3]])</f>
        <v>0</v>
      </c>
      <c r="H309" s="10">
        <f>SUMIFS(IsQList,IsIList,Table_ExternalData_15[[#This Row],[item_key]],IsITypeList,Table_ExternalData_15[[#This Row],[IType]],IsDList,Table_ExternalData_15[[#Headers],[4]])</f>
        <v>140</v>
      </c>
      <c r="I309" s="10">
        <f>SUMIFS(IsQList,IsIList,Table_ExternalData_15[[#This Row],[item_key]],IsITypeList,Table_ExternalData_15[[#This Row],[IType]],IsDList,Table_ExternalData_15[[#Headers],[5]])</f>
        <v>0</v>
      </c>
      <c r="J309" s="10">
        <f>SUMIFS(IsQList,IsIList,Table_ExternalData_15[[#This Row],[item_key]],IsITypeList,Table_ExternalData_15[[#This Row],[IType]],IsDList,Table_ExternalData_15[[#Headers],[6]])</f>
        <v>46</v>
      </c>
      <c r="K309" s="10">
        <f>SUMIFS(IsQList,IsIList,Table_ExternalData_15[[#This Row],[item_key]],IsITypeList,Table_ExternalData_15[[#This Row],[IType]],IsDList,Table_ExternalData_15[[#Headers],[7]])</f>
        <v>0</v>
      </c>
      <c r="L309" s="10">
        <f>SUMIFS(IsQList,IsIList,Table_ExternalData_15[[#This Row],[item_key]],IsITypeList,Table_ExternalData_15[[#This Row],[IType]],IsDList,Table_ExternalData_15[[#Headers],[8]])</f>
        <v>0</v>
      </c>
      <c r="M309" s="10">
        <f>SUMIFS(IsQList,IsIList,Table_ExternalData_15[[#This Row],[item_key]],IsITypeList,Table_ExternalData_15[[#This Row],[IType]],IsDList,Table_ExternalData_15[[#Headers],[9]])</f>
        <v>0</v>
      </c>
      <c r="N309" s="10">
        <f>SUMIFS(IsQList,IsIList,Table_ExternalData_15[[#This Row],[item_key]],IsITypeList,Table_ExternalData_15[[#This Row],[IType]],IsDList,Table_ExternalData_15[[#Headers],[10]])</f>
        <v>0</v>
      </c>
      <c r="O309" s="10">
        <f>SUMIFS(IsQList,IsIList,Table_ExternalData_15[[#This Row],[item_key]],IsITypeList,Table_ExternalData_15[[#This Row],[IType]],IsDList,Table_ExternalData_15[[#Headers],[11]])</f>
        <v>0</v>
      </c>
      <c r="P309" s="10">
        <f>SUMIFS(IsQList,IsIList,Table_ExternalData_15[[#This Row],[item_key]],IsITypeList,Table_ExternalData_15[[#This Row],[IType]],IsDList,Table_ExternalData_15[[#Headers],[12]])</f>
        <v>0</v>
      </c>
      <c r="Q309" s="10">
        <f>SUMIFS(IsQList,IsIList,Table_ExternalData_15[[#This Row],[item_key]],IsITypeList,Table_ExternalData_15[[#This Row],[IType]],IsDList,Table_ExternalData_15[[#Headers],[13]])</f>
        <v>0</v>
      </c>
      <c r="R309" s="10">
        <f>SUMIFS(IsQList,IsIList,Table_ExternalData_15[[#This Row],[item_key]],IsITypeList,Table_ExternalData_15[[#This Row],[IType]],IsDList,Table_ExternalData_15[[#Headers],[14]])</f>
        <v>0</v>
      </c>
      <c r="S309" s="10">
        <f>SUMIFS(IsQList,IsIList,Table_ExternalData_15[[#This Row],[item_key]],IsITypeList,Table_ExternalData_15[[#This Row],[IType]],IsDList,Table_ExternalData_15[[#Headers],[15]])</f>
        <v>0</v>
      </c>
      <c r="T309" s="10">
        <f>SUMIFS(IsQList,IsIList,Table_ExternalData_15[[#This Row],[item_key]],IsITypeList,Table_ExternalData_15[[#This Row],[IType]],IsDList,Table_ExternalData_15[[#Headers],[16]])</f>
        <v>0</v>
      </c>
      <c r="U309" s="10">
        <f>SUMIFS(IsQList,IsIList,Table_ExternalData_15[[#This Row],[item_key]],IsITypeList,Table_ExternalData_15[[#This Row],[IType]],IsDList,Table_ExternalData_15[[#Headers],[17]])</f>
        <v>0</v>
      </c>
      <c r="V309" s="10">
        <f>SUMIFS(IsQList,IsIList,Table_ExternalData_15[[#This Row],[item_key]],IsITypeList,Table_ExternalData_15[[#This Row],[IType]],IsDList,Table_ExternalData_15[[#Headers],[18]])</f>
        <v>0</v>
      </c>
      <c r="W309" s="10">
        <f>SUMIFS(IsQList,IsIList,Table_ExternalData_15[[#This Row],[item_key]],IsITypeList,Table_ExternalData_15[[#This Row],[IType]],IsDList,Table_ExternalData_15[[#Headers],[19]])</f>
        <v>0</v>
      </c>
      <c r="X309" s="10">
        <f>SUMIFS(IsQList,IsIList,Table_ExternalData_15[[#This Row],[item_key]],IsITypeList,Table_ExternalData_15[[#This Row],[IType]],IsDList,Table_ExternalData_15[[#Headers],[20]])</f>
        <v>0</v>
      </c>
      <c r="Y309" s="10">
        <f>SUMIFS(IsQList,IsIList,Table_ExternalData_15[[#This Row],[item_key]],IsITypeList,Table_ExternalData_15[[#This Row],[IType]],IsDList,Table_ExternalData_15[[#Headers],[21]])</f>
        <v>0</v>
      </c>
      <c r="Z309" s="10">
        <f>SUMIFS(IsQList,IsIList,Table_ExternalData_15[[#This Row],[item_key]],IsITypeList,Table_ExternalData_15[[#This Row],[IType]],IsDList,Table_ExternalData_15[[#Headers],[22]])</f>
        <v>0</v>
      </c>
      <c r="AA309" s="10">
        <f>SUMIFS(IsQList,IsIList,Table_ExternalData_15[[#This Row],[item_key]],IsITypeList,Table_ExternalData_15[[#This Row],[IType]],IsDList,Table_ExternalData_15[[#Headers],[23]])</f>
        <v>0</v>
      </c>
      <c r="AB309" s="10">
        <f>SUMIFS(IsQList,IsIList,Table_ExternalData_15[[#This Row],[item_key]],IsITypeList,Table_ExternalData_15[[#This Row],[IType]],IsDList,Table_ExternalData_15[[#Headers],[24]])</f>
        <v>0</v>
      </c>
      <c r="AC309" s="10">
        <f>SUMIFS(IsQList,IsIList,Table_ExternalData_15[[#This Row],[item_key]],IsITypeList,Table_ExternalData_15[[#This Row],[IType]],IsDList,Table_ExternalData_15[[#Headers],[25]])</f>
        <v>0</v>
      </c>
      <c r="AD309" s="10">
        <f>SUMIFS(IsQList,IsIList,Table_ExternalData_15[[#This Row],[item_key]],IsITypeList,Table_ExternalData_15[[#This Row],[IType]],IsDList,Table_ExternalData_15[[#Headers],[26]])</f>
        <v>0</v>
      </c>
      <c r="AE309" s="10">
        <f>SUMIFS(IsQList,IsIList,Table_ExternalData_15[[#This Row],[item_key]],IsITypeList,Table_ExternalData_15[[#This Row],[IType]],IsDList,Table_ExternalData_15[[#Headers],[27]])</f>
        <v>0</v>
      </c>
      <c r="AF309" s="10">
        <f>SUMIFS(IsQList,IsIList,Table_ExternalData_15[[#This Row],[item_key]],IsITypeList,Table_ExternalData_15[[#This Row],[IType]],IsDList,Table_ExternalData_15[[#Headers],[28]])</f>
        <v>2</v>
      </c>
      <c r="AG309" s="10">
        <f>SUMIFS(IsQList,IsIList,Table_ExternalData_15[[#This Row],[item_key]],IsITypeList,Table_ExternalData_15[[#This Row],[IType]],IsDList,Table_ExternalData_15[[#Headers],[29]])</f>
        <v>152</v>
      </c>
      <c r="AH309" s="10">
        <f>SUMIFS(IsQList,IsIList,Table_ExternalData_15[[#This Row],[item_key]],IsITypeList,Table_ExternalData_15[[#This Row],[IType]],IsDList,Table_ExternalData_15[[#Headers],[30]])</f>
        <v>0</v>
      </c>
      <c r="AI309" s="10">
        <f>SUMIFS(IsQList,IsIList,Table_ExternalData_15[[#This Row],[item_key]],IsITypeList,Table_ExternalData_15[[#This Row],[IType]],IsDList,Table_ExternalData_15[[#Headers],[31]])</f>
        <v>20</v>
      </c>
      <c r="AJ309" s="10">
        <f>SUM(Table_ExternalData_15[[#This Row],[1]:[31]])</f>
        <v>362</v>
      </c>
    </row>
    <row r="310" spans="1:36">
      <c r="A310" s="1" t="s">
        <v>2167</v>
      </c>
      <c r="B310" s="1" t="s">
        <v>2590</v>
      </c>
      <c r="C310" s="1" t="s">
        <v>714</v>
      </c>
      <c r="D310" s="11" t="s">
        <v>2046</v>
      </c>
      <c r="E310" s="10">
        <f>SUMIFS(IsQList,IsIList,Table_ExternalData_15[[#This Row],[item_key]],IsITypeList,Table_ExternalData_15[[#This Row],[IType]],IsDList,Table_ExternalData_15[[#Headers],[1]])</f>
        <v>4</v>
      </c>
      <c r="F310" s="10">
        <f>SUMIFS(IsQList,IsIList,Table_ExternalData_15[[#This Row],[item_key]],IsITypeList,Table_ExternalData_15[[#This Row],[IType]],IsDList,Table_ExternalData_15[[#Headers],[2]])</f>
        <v>0</v>
      </c>
      <c r="G310" s="10">
        <f>SUMIFS(IsQList,IsIList,Table_ExternalData_15[[#This Row],[item_key]],IsITypeList,Table_ExternalData_15[[#This Row],[IType]],IsDList,Table_ExternalData_15[[#Headers],[3]])</f>
        <v>0</v>
      </c>
      <c r="H310" s="10">
        <f>SUMIFS(IsQList,IsIList,Table_ExternalData_15[[#This Row],[item_key]],IsITypeList,Table_ExternalData_15[[#This Row],[IType]],IsDList,Table_ExternalData_15[[#Headers],[4]])</f>
        <v>280</v>
      </c>
      <c r="I310" s="10">
        <f>SUMIFS(IsQList,IsIList,Table_ExternalData_15[[#This Row],[item_key]],IsITypeList,Table_ExternalData_15[[#This Row],[IType]],IsDList,Table_ExternalData_15[[#Headers],[5]])</f>
        <v>0</v>
      </c>
      <c r="J310" s="10">
        <f>SUMIFS(IsQList,IsIList,Table_ExternalData_15[[#This Row],[item_key]],IsITypeList,Table_ExternalData_15[[#This Row],[IType]],IsDList,Table_ExternalData_15[[#Headers],[6]])</f>
        <v>92</v>
      </c>
      <c r="K310" s="10">
        <f>SUMIFS(IsQList,IsIList,Table_ExternalData_15[[#This Row],[item_key]],IsITypeList,Table_ExternalData_15[[#This Row],[IType]],IsDList,Table_ExternalData_15[[#Headers],[7]])</f>
        <v>0</v>
      </c>
      <c r="L310" s="10">
        <f>SUMIFS(IsQList,IsIList,Table_ExternalData_15[[#This Row],[item_key]],IsITypeList,Table_ExternalData_15[[#This Row],[IType]],IsDList,Table_ExternalData_15[[#Headers],[8]])</f>
        <v>0</v>
      </c>
      <c r="M310" s="10">
        <f>SUMIFS(IsQList,IsIList,Table_ExternalData_15[[#This Row],[item_key]],IsITypeList,Table_ExternalData_15[[#This Row],[IType]],IsDList,Table_ExternalData_15[[#Headers],[9]])</f>
        <v>0</v>
      </c>
      <c r="N310" s="10">
        <f>SUMIFS(IsQList,IsIList,Table_ExternalData_15[[#This Row],[item_key]],IsITypeList,Table_ExternalData_15[[#This Row],[IType]],IsDList,Table_ExternalData_15[[#Headers],[10]])</f>
        <v>0</v>
      </c>
      <c r="O310" s="10">
        <f>SUMIFS(IsQList,IsIList,Table_ExternalData_15[[#This Row],[item_key]],IsITypeList,Table_ExternalData_15[[#This Row],[IType]],IsDList,Table_ExternalData_15[[#Headers],[11]])</f>
        <v>0</v>
      </c>
      <c r="P310" s="10">
        <f>SUMIFS(IsQList,IsIList,Table_ExternalData_15[[#This Row],[item_key]],IsITypeList,Table_ExternalData_15[[#This Row],[IType]],IsDList,Table_ExternalData_15[[#Headers],[12]])</f>
        <v>0</v>
      </c>
      <c r="Q310" s="10">
        <f>SUMIFS(IsQList,IsIList,Table_ExternalData_15[[#This Row],[item_key]],IsITypeList,Table_ExternalData_15[[#This Row],[IType]],IsDList,Table_ExternalData_15[[#Headers],[13]])</f>
        <v>0</v>
      </c>
      <c r="R310" s="10">
        <f>SUMIFS(IsQList,IsIList,Table_ExternalData_15[[#This Row],[item_key]],IsITypeList,Table_ExternalData_15[[#This Row],[IType]],IsDList,Table_ExternalData_15[[#Headers],[14]])</f>
        <v>0</v>
      </c>
      <c r="S310" s="10">
        <f>SUMIFS(IsQList,IsIList,Table_ExternalData_15[[#This Row],[item_key]],IsITypeList,Table_ExternalData_15[[#This Row],[IType]],IsDList,Table_ExternalData_15[[#Headers],[15]])</f>
        <v>0</v>
      </c>
      <c r="T310" s="10">
        <f>SUMIFS(IsQList,IsIList,Table_ExternalData_15[[#This Row],[item_key]],IsITypeList,Table_ExternalData_15[[#This Row],[IType]],IsDList,Table_ExternalData_15[[#Headers],[16]])</f>
        <v>0</v>
      </c>
      <c r="U310" s="10">
        <f>SUMIFS(IsQList,IsIList,Table_ExternalData_15[[#This Row],[item_key]],IsITypeList,Table_ExternalData_15[[#This Row],[IType]],IsDList,Table_ExternalData_15[[#Headers],[17]])</f>
        <v>0</v>
      </c>
      <c r="V310" s="10">
        <f>SUMIFS(IsQList,IsIList,Table_ExternalData_15[[#This Row],[item_key]],IsITypeList,Table_ExternalData_15[[#This Row],[IType]],IsDList,Table_ExternalData_15[[#Headers],[18]])</f>
        <v>0</v>
      </c>
      <c r="W310" s="10">
        <f>SUMIFS(IsQList,IsIList,Table_ExternalData_15[[#This Row],[item_key]],IsITypeList,Table_ExternalData_15[[#This Row],[IType]],IsDList,Table_ExternalData_15[[#Headers],[19]])</f>
        <v>0</v>
      </c>
      <c r="X310" s="10">
        <f>SUMIFS(IsQList,IsIList,Table_ExternalData_15[[#This Row],[item_key]],IsITypeList,Table_ExternalData_15[[#This Row],[IType]],IsDList,Table_ExternalData_15[[#Headers],[20]])</f>
        <v>0</v>
      </c>
      <c r="Y310" s="10">
        <f>SUMIFS(IsQList,IsIList,Table_ExternalData_15[[#This Row],[item_key]],IsITypeList,Table_ExternalData_15[[#This Row],[IType]],IsDList,Table_ExternalData_15[[#Headers],[21]])</f>
        <v>0</v>
      </c>
      <c r="Z310" s="10">
        <f>SUMIFS(IsQList,IsIList,Table_ExternalData_15[[#This Row],[item_key]],IsITypeList,Table_ExternalData_15[[#This Row],[IType]],IsDList,Table_ExternalData_15[[#Headers],[22]])</f>
        <v>0</v>
      </c>
      <c r="AA310" s="10">
        <f>SUMIFS(IsQList,IsIList,Table_ExternalData_15[[#This Row],[item_key]],IsITypeList,Table_ExternalData_15[[#This Row],[IType]],IsDList,Table_ExternalData_15[[#Headers],[23]])</f>
        <v>0</v>
      </c>
      <c r="AB310" s="10">
        <f>SUMIFS(IsQList,IsIList,Table_ExternalData_15[[#This Row],[item_key]],IsITypeList,Table_ExternalData_15[[#This Row],[IType]],IsDList,Table_ExternalData_15[[#Headers],[24]])</f>
        <v>0</v>
      </c>
      <c r="AC310" s="10">
        <f>SUMIFS(IsQList,IsIList,Table_ExternalData_15[[#This Row],[item_key]],IsITypeList,Table_ExternalData_15[[#This Row],[IType]],IsDList,Table_ExternalData_15[[#Headers],[25]])</f>
        <v>0</v>
      </c>
      <c r="AD310" s="10">
        <f>SUMIFS(IsQList,IsIList,Table_ExternalData_15[[#This Row],[item_key]],IsITypeList,Table_ExternalData_15[[#This Row],[IType]],IsDList,Table_ExternalData_15[[#Headers],[26]])</f>
        <v>0</v>
      </c>
      <c r="AE310" s="10">
        <f>SUMIFS(IsQList,IsIList,Table_ExternalData_15[[#This Row],[item_key]],IsITypeList,Table_ExternalData_15[[#This Row],[IType]],IsDList,Table_ExternalData_15[[#Headers],[27]])</f>
        <v>0</v>
      </c>
      <c r="AF310" s="10">
        <f>SUMIFS(IsQList,IsIList,Table_ExternalData_15[[#This Row],[item_key]],IsITypeList,Table_ExternalData_15[[#This Row],[IType]],IsDList,Table_ExternalData_15[[#Headers],[28]])</f>
        <v>4</v>
      </c>
      <c r="AG310" s="10">
        <f>SUMIFS(IsQList,IsIList,Table_ExternalData_15[[#This Row],[item_key]],IsITypeList,Table_ExternalData_15[[#This Row],[IType]],IsDList,Table_ExternalData_15[[#Headers],[29]])</f>
        <v>304</v>
      </c>
      <c r="AH310" s="10">
        <f>SUMIFS(IsQList,IsIList,Table_ExternalData_15[[#This Row],[item_key]],IsITypeList,Table_ExternalData_15[[#This Row],[IType]],IsDList,Table_ExternalData_15[[#Headers],[30]])</f>
        <v>0</v>
      </c>
      <c r="AI310" s="10">
        <f>SUMIFS(IsQList,IsIList,Table_ExternalData_15[[#This Row],[item_key]],IsITypeList,Table_ExternalData_15[[#This Row],[IType]],IsDList,Table_ExternalData_15[[#Headers],[31]])</f>
        <v>40</v>
      </c>
      <c r="AJ310" s="10">
        <f>SUM(Table_ExternalData_15[[#This Row],[1]:[31]])</f>
        <v>724</v>
      </c>
    </row>
    <row r="311" spans="1:36">
      <c r="A311" s="1" t="s">
        <v>2168</v>
      </c>
      <c r="B311" s="1" t="s">
        <v>2591</v>
      </c>
      <c r="C311" s="1" t="s">
        <v>714</v>
      </c>
      <c r="D311" s="11" t="s">
        <v>2046</v>
      </c>
      <c r="E311" s="10">
        <f>SUMIFS(IsQList,IsIList,Table_ExternalData_15[[#This Row],[item_key]],IsITypeList,Table_ExternalData_15[[#This Row],[IType]],IsDList,Table_ExternalData_15[[#Headers],[1]])</f>
        <v>2</v>
      </c>
      <c r="F311" s="10">
        <f>SUMIFS(IsQList,IsIList,Table_ExternalData_15[[#This Row],[item_key]],IsITypeList,Table_ExternalData_15[[#This Row],[IType]],IsDList,Table_ExternalData_15[[#Headers],[2]])</f>
        <v>0</v>
      </c>
      <c r="G311" s="10">
        <f>SUMIFS(IsQList,IsIList,Table_ExternalData_15[[#This Row],[item_key]],IsITypeList,Table_ExternalData_15[[#This Row],[IType]],IsDList,Table_ExternalData_15[[#Headers],[3]])</f>
        <v>0</v>
      </c>
      <c r="H311" s="10">
        <f>SUMIFS(IsQList,IsIList,Table_ExternalData_15[[#This Row],[item_key]],IsITypeList,Table_ExternalData_15[[#This Row],[IType]],IsDList,Table_ExternalData_15[[#Headers],[4]])</f>
        <v>140</v>
      </c>
      <c r="I311" s="10">
        <f>SUMIFS(IsQList,IsIList,Table_ExternalData_15[[#This Row],[item_key]],IsITypeList,Table_ExternalData_15[[#This Row],[IType]],IsDList,Table_ExternalData_15[[#Headers],[5]])</f>
        <v>0</v>
      </c>
      <c r="J311" s="10">
        <f>SUMIFS(IsQList,IsIList,Table_ExternalData_15[[#This Row],[item_key]],IsITypeList,Table_ExternalData_15[[#This Row],[IType]],IsDList,Table_ExternalData_15[[#Headers],[6]])</f>
        <v>46</v>
      </c>
      <c r="K311" s="10">
        <f>SUMIFS(IsQList,IsIList,Table_ExternalData_15[[#This Row],[item_key]],IsITypeList,Table_ExternalData_15[[#This Row],[IType]],IsDList,Table_ExternalData_15[[#Headers],[7]])</f>
        <v>0</v>
      </c>
      <c r="L311" s="10">
        <f>SUMIFS(IsQList,IsIList,Table_ExternalData_15[[#This Row],[item_key]],IsITypeList,Table_ExternalData_15[[#This Row],[IType]],IsDList,Table_ExternalData_15[[#Headers],[8]])</f>
        <v>0</v>
      </c>
      <c r="M311" s="10">
        <f>SUMIFS(IsQList,IsIList,Table_ExternalData_15[[#This Row],[item_key]],IsITypeList,Table_ExternalData_15[[#This Row],[IType]],IsDList,Table_ExternalData_15[[#Headers],[9]])</f>
        <v>0</v>
      </c>
      <c r="N311" s="10">
        <f>SUMIFS(IsQList,IsIList,Table_ExternalData_15[[#This Row],[item_key]],IsITypeList,Table_ExternalData_15[[#This Row],[IType]],IsDList,Table_ExternalData_15[[#Headers],[10]])</f>
        <v>0</v>
      </c>
      <c r="O311" s="10">
        <f>SUMIFS(IsQList,IsIList,Table_ExternalData_15[[#This Row],[item_key]],IsITypeList,Table_ExternalData_15[[#This Row],[IType]],IsDList,Table_ExternalData_15[[#Headers],[11]])</f>
        <v>0</v>
      </c>
      <c r="P311" s="10">
        <f>SUMIFS(IsQList,IsIList,Table_ExternalData_15[[#This Row],[item_key]],IsITypeList,Table_ExternalData_15[[#This Row],[IType]],IsDList,Table_ExternalData_15[[#Headers],[12]])</f>
        <v>0</v>
      </c>
      <c r="Q311" s="10">
        <f>SUMIFS(IsQList,IsIList,Table_ExternalData_15[[#This Row],[item_key]],IsITypeList,Table_ExternalData_15[[#This Row],[IType]],IsDList,Table_ExternalData_15[[#Headers],[13]])</f>
        <v>0</v>
      </c>
      <c r="R311" s="10">
        <f>SUMIFS(IsQList,IsIList,Table_ExternalData_15[[#This Row],[item_key]],IsITypeList,Table_ExternalData_15[[#This Row],[IType]],IsDList,Table_ExternalData_15[[#Headers],[14]])</f>
        <v>0</v>
      </c>
      <c r="S311" s="10">
        <f>SUMIFS(IsQList,IsIList,Table_ExternalData_15[[#This Row],[item_key]],IsITypeList,Table_ExternalData_15[[#This Row],[IType]],IsDList,Table_ExternalData_15[[#Headers],[15]])</f>
        <v>0</v>
      </c>
      <c r="T311" s="10">
        <f>SUMIFS(IsQList,IsIList,Table_ExternalData_15[[#This Row],[item_key]],IsITypeList,Table_ExternalData_15[[#This Row],[IType]],IsDList,Table_ExternalData_15[[#Headers],[16]])</f>
        <v>0</v>
      </c>
      <c r="U311" s="10">
        <f>SUMIFS(IsQList,IsIList,Table_ExternalData_15[[#This Row],[item_key]],IsITypeList,Table_ExternalData_15[[#This Row],[IType]],IsDList,Table_ExternalData_15[[#Headers],[17]])</f>
        <v>0</v>
      </c>
      <c r="V311" s="10">
        <f>SUMIFS(IsQList,IsIList,Table_ExternalData_15[[#This Row],[item_key]],IsITypeList,Table_ExternalData_15[[#This Row],[IType]],IsDList,Table_ExternalData_15[[#Headers],[18]])</f>
        <v>0</v>
      </c>
      <c r="W311" s="10">
        <f>SUMIFS(IsQList,IsIList,Table_ExternalData_15[[#This Row],[item_key]],IsITypeList,Table_ExternalData_15[[#This Row],[IType]],IsDList,Table_ExternalData_15[[#Headers],[19]])</f>
        <v>0</v>
      </c>
      <c r="X311" s="10">
        <f>SUMIFS(IsQList,IsIList,Table_ExternalData_15[[#This Row],[item_key]],IsITypeList,Table_ExternalData_15[[#This Row],[IType]],IsDList,Table_ExternalData_15[[#Headers],[20]])</f>
        <v>0</v>
      </c>
      <c r="Y311" s="10">
        <f>SUMIFS(IsQList,IsIList,Table_ExternalData_15[[#This Row],[item_key]],IsITypeList,Table_ExternalData_15[[#This Row],[IType]],IsDList,Table_ExternalData_15[[#Headers],[21]])</f>
        <v>0</v>
      </c>
      <c r="Z311" s="10">
        <f>SUMIFS(IsQList,IsIList,Table_ExternalData_15[[#This Row],[item_key]],IsITypeList,Table_ExternalData_15[[#This Row],[IType]],IsDList,Table_ExternalData_15[[#Headers],[22]])</f>
        <v>0</v>
      </c>
      <c r="AA311" s="10">
        <f>SUMIFS(IsQList,IsIList,Table_ExternalData_15[[#This Row],[item_key]],IsITypeList,Table_ExternalData_15[[#This Row],[IType]],IsDList,Table_ExternalData_15[[#Headers],[23]])</f>
        <v>0</v>
      </c>
      <c r="AB311" s="10">
        <f>SUMIFS(IsQList,IsIList,Table_ExternalData_15[[#This Row],[item_key]],IsITypeList,Table_ExternalData_15[[#This Row],[IType]],IsDList,Table_ExternalData_15[[#Headers],[24]])</f>
        <v>0</v>
      </c>
      <c r="AC311" s="10">
        <f>SUMIFS(IsQList,IsIList,Table_ExternalData_15[[#This Row],[item_key]],IsITypeList,Table_ExternalData_15[[#This Row],[IType]],IsDList,Table_ExternalData_15[[#Headers],[25]])</f>
        <v>0</v>
      </c>
      <c r="AD311" s="10">
        <f>SUMIFS(IsQList,IsIList,Table_ExternalData_15[[#This Row],[item_key]],IsITypeList,Table_ExternalData_15[[#This Row],[IType]],IsDList,Table_ExternalData_15[[#Headers],[26]])</f>
        <v>0</v>
      </c>
      <c r="AE311" s="10">
        <f>SUMIFS(IsQList,IsIList,Table_ExternalData_15[[#This Row],[item_key]],IsITypeList,Table_ExternalData_15[[#This Row],[IType]],IsDList,Table_ExternalData_15[[#Headers],[27]])</f>
        <v>0</v>
      </c>
      <c r="AF311" s="10">
        <f>SUMIFS(IsQList,IsIList,Table_ExternalData_15[[#This Row],[item_key]],IsITypeList,Table_ExternalData_15[[#This Row],[IType]],IsDList,Table_ExternalData_15[[#Headers],[28]])</f>
        <v>2</v>
      </c>
      <c r="AG311" s="10">
        <f>SUMIFS(IsQList,IsIList,Table_ExternalData_15[[#This Row],[item_key]],IsITypeList,Table_ExternalData_15[[#This Row],[IType]],IsDList,Table_ExternalData_15[[#Headers],[29]])</f>
        <v>152</v>
      </c>
      <c r="AH311" s="10">
        <f>SUMIFS(IsQList,IsIList,Table_ExternalData_15[[#This Row],[item_key]],IsITypeList,Table_ExternalData_15[[#This Row],[IType]],IsDList,Table_ExternalData_15[[#Headers],[30]])</f>
        <v>0</v>
      </c>
      <c r="AI311" s="10">
        <f>SUMIFS(IsQList,IsIList,Table_ExternalData_15[[#This Row],[item_key]],IsITypeList,Table_ExternalData_15[[#This Row],[IType]],IsDList,Table_ExternalData_15[[#Headers],[31]])</f>
        <v>20</v>
      </c>
      <c r="AJ311" s="10">
        <f>SUM(Table_ExternalData_15[[#This Row],[1]:[31]])</f>
        <v>362</v>
      </c>
    </row>
    <row r="312" spans="1:36">
      <c r="A312" s="1" t="s">
        <v>2169</v>
      </c>
      <c r="B312" s="1" t="s">
        <v>2592</v>
      </c>
      <c r="C312" s="1" t="s">
        <v>714</v>
      </c>
      <c r="D312" s="11" t="s">
        <v>2046</v>
      </c>
      <c r="E312" s="10">
        <f>SUMIFS(IsQList,IsIList,Table_ExternalData_15[[#This Row],[item_key]],IsITypeList,Table_ExternalData_15[[#This Row],[IType]],IsDList,Table_ExternalData_15[[#Headers],[1]])</f>
        <v>2</v>
      </c>
      <c r="F312" s="10">
        <f>SUMIFS(IsQList,IsIList,Table_ExternalData_15[[#This Row],[item_key]],IsITypeList,Table_ExternalData_15[[#This Row],[IType]],IsDList,Table_ExternalData_15[[#Headers],[2]])</f>
        <v>0</v>
      </c>
      <c r="G312" s="10">
        <f>SUMIFS(IsQList,IsIList,Table_ExternalData_15[[#This Row],[item_key]],IsITypeList,Table_ExternalData_15[[#This Row],[IType]],IsDList,Table_ExternalData_15[[#Headers],[3]])</f>
        <v>0</v>
      </c>
      <c r="H312" s="10">
        <f>SUMIFS(IsQList,IsIList,Table_ExternalData_15[[#This Row],[item_key]],IsITypeList,Table_ExternalData_15[[#This Row],[IType]],IsDList,Table_ExternalData_15[[#Headers],[4]])</f>
        <v>140</v>
      </c>
      <c r="I312" s="10">
        <f>SUMIFS(IsQList,IsIList,Table_ExternalData_15[[#This Row],[item_key]],IsITypeList,Table_ExternalData_15[[#This Row],[IType]],IsDList,Table_ExternalData_15[[#Headers],[5]])</f>
        <v>0</v>
      </c>
      <c r="J312" s="10">
        <f>SUMIFS(IsQList,IsIList,Table_ExternalData_15[[#This Row],[item_key]],IsITypeList,Table_ExternalData_15[[#This Row],[IType]],IsDList,Table_ExternalData_15[[#Headers],[6]])</f>
        <v>46</v>
      </c>
      <c r="K312" s="10">
        <f>SUMIFS(IsQList,IsIList,Table_ExternalData_15[[#This Row],[item_key]],IsITypeList,Table_ExternalData_15[[#This Row],[IType]],IsDList,Table_ExternalData_15[[#Headers],[7]])</f>
        <v>0</v>
      </c>
      <c r="L312" s="10">
        <f>SUMIFS(IsQList,IsIList,Table_ExternalData_15[[#This Row],[item_key]],IsITypeList,Table_ExternalData_15[[#This Row],[IType]],IsDList,Table_ExternalData_15[[#Headers],[8]])</f>
        <v>0</v>
      </c>
      <c r="M312" s="10">
        <f>SUMIFS(IsQList,IsIList,Table_ExternalData_15[[#This Row],[item_key]],IsITypeList,Table_ExternalData_15[[#This Row],[IType]],IsDList,Table_ExternalData_15[[#Headers],[9]])</f>
        <v>0</v>
      </c>
      <c r="N312" s="10">
        <f>SUMIFS(IsQList,IsIList,Table_ExternalData_15[[#This Row],[item_key]],IsITypeList,Table_ExternalData_15[[#This Row],[IType]],IsDList,Table_ExternalData_15[[#Headers],[10]])</f>
        <v>0</v>
      </c>
      <c r="O312" s="10">
        <f>SUMIFS(IsQList,IsIList,Table_ExternalData_15[[#This Row],[item_key]],IsITypeList,Table_ExternalData_15[[#This Row],[IType]],IsDList,Table_ExternalData_15[[#Headers],[11]])</f>
        <v>0</v>
      </c>
      <c r="P312" s="10">
        <f>SUMIFS(IsQList,IsIList,Table_ExternalData_15[[#This Row],[item_key]],IsITypeList,Table_ExternalData_15[[#This Row],[IType]],IsDList,Table_ExternalData_15[[#Headers],[12]])</f>
        <v>0</v>
      </c>
      <c r="Q312" s="10">
        <f>SUMIFS(IsQList,IsIList,Table_ExternalData_15[[#This Row],[item_key]],IsITypeList,Table_ExternalData_15[[#This Row],[IType]],IsDList,Table_ExternalData_15[[#Headers],[13]])</f>
        <v>0</v>
      </c>
      <c r="R312" s="10">
        <f>SUMIFS(IsQList,IsIList,Table_ExternalData_15[[#This Row],[item_key]],IsITypeList,Table_ExternalData_15[[#This Row],[IType]],IsDList,Table_ExternalData_15[[#Headers],[14]])</f>
        <v>0</v>
      </c>
      <c r="S312" s="10">
        <f>SUMIFS(IsQList,IsIList,Table_ExternalData_15[[#This Row],[item_key]],IsITypeList,Table_ExternalData_15[[#This Row],[IType]],IsDList,Table_ExternalData_15[[#Headers],[15]])</f>
        <v>0</v>
      </c>
      <c r="T312" s="10">
        <f>SUMIFS(IsQList,IsIList,Table_ExternalData_15[[#This Row],[item_key]],IsITypeList,Table_ExternalData_15[[#This Row],[IType]],IsDList,Table_ExternalData_15[[#Headers],[16]])</f>
        <v>0</v>
      </c>
      <c r="U312" s="10">
        <f>SUMIFS(IsQList,IsIList,Table_ExternalData_15[[#This Row],[item_key]],IsITypeList,Table_ExternalData_15[[#This Row],[IType]],IsDList,Table_ExternalData_15[[#Headers],[17]])</f>
        <v>0</v>
      </c>
      <c r="V312" s="10">
        <f>SUMIFS(IsQList,IsIList,Table_ExternalData_15[[#This Row],[item_key]],IsITypeList,Table_ExternalData_15[[#This Row],[IType]],IsDList,Table_ExternalData_15[[#Headers],[18]])</f>
        <v>0</v>
      </c>
      <c r="W312" s="10">
        <f>SUMIFS(IsQList,IsIList,Table_ExternalData_15[[#This Row],[item_key]],IsITypeList,Table_ExternalData_15[[#This Row],[IType]],IsDList,Table_ExternalData_15[[#Headers],[19]])</f>
        <v>0</v>
      </c>
      <c r="X312" s="10">
        <f>SUMIFS(IsQList,IsIList,Table_ExternalData_15[[#This Row],[item_key]],IsITypeList,Table_ExternalData_15[[#This Row],[IType]],IsDList,Table_ExternalData_15[[#Headers],[20]])</f>
        <v>0</v>
      </c>
      <c r="Y312" s="10">
        <f>SUMIFS(IsQList,IsIList,Table_ExternalData_15[[#This Row],[item_key]],IsITypeList,Table_ExternalData_15[[#This Row],[IType]],IsDList,Table_ExternalData_15[[#Headers],[21]])</f>
        <v>0</v>
      </c>
      <c r="Z312" s="10">
        <f>SUMIFS(IsQList,IsIList,Table_ExternalData_15[[#This Row],[item_key]],IsITypeList,Table_ExternalData_15[[#This Row],[IType]],IsDList,Table_ExternalData_15[[#Headers],[22]])</f>
        <v>0</v>
      </c>
      <c r="AA312" s="10">
        <f>SUMIFS(IsQList,IsIList,Table_ExternalData_15[[#This Row],[item_key]],IsITypeList,Table_ExternalData_15[[#This Row],[IType]],IsDList,Table_ExternalData_15[[#Headers],[23]])</f>
        <v>0</v>
      </c>
      <c r="AB312" s="10">
        <f>SUMIFS(IsQList,IsIList,Table_ExternalData_15[[#This Row],[item_key]],IsITypeList,Table_ExternalData_15[[#This Row],[IType]],IsDList,Table_ExternalData_15[[#Headers],[24]])</f>
        <v>0</v>
      </c>
      <c r="AC312" s="10">
        <f>SUMIFS(IsQList,IsIList,Table_ExternalData_15[[#This Row],[item_key]],IsITypeList,Table_ExternalData_15[[#This Row],[IType]],IsDList,Table_ExternalData_15[[#Headers],[25]])</f>
        <v>0</v>
      </c>
      <c r="AD312" s="10">
        <f>SUMIFS(IsQList,IsIList,Table_ExternalData_15[[#This Row],[item_key]],IsITypeList,Table_ExternalData_15[[#This Row],[IType]],IsDList,Table_ExternalData_15[[#Headers],[26]])</f>
        <v>0</v>
      </c>
      <c r="AE312" s="10">
        <f>SUMIFS(IsQList,IsIList,Table_ExternalData_15[[#This Row],[item_key]],IsITypeList,Table_ExternalData_15[[#This Row],[IType]],IsDList,Table_ExternalData_15[[#Headers],[27]])</f>
        <v>0</v>
      </c>
      <c r="AF312" s="10">
        <f>SUMIFS(IsQList,IsIList,Table_ExternalData_15[[#This Row],[item_key]],IsITypeList,Table_ExternalData_15[[#This Row],[IType]],IsDList,Table_ExternalData_15[[#Headers],[28]])</f>
        <v>2</v>
      </c>
      <c r="AG312" s="10">
        <f>SUMIFS(IsQList,IsIList,Table_ExternalData_15[[#This Row],[item_key]],IsITypeList,Table_ExternalData_15[[#This Row],[IType]],IsDList,Table_ExternalData_15[[#Headers],[29]])</f>
        <v>152</v>
      </c>
      <c r="AH312" s="10">
        <f>SUMIFS(IsQList,IsIList,Table_ExternalData_15[[#This Row],[item_key]],IsITypeList,Table_ExternalData_15[[#This Row],[IType]],IsDList,Table_ExternalData_15[[#Headers],[30]])</f>
        <v>0</v>
      </c>
      <c r="AI312" s="10">
        <f>SUMIFS(IsQList,IsIList,Table_ExternalData_15[[#This Row],[item_key]],IsITypeList,Table_ExternalData_15[[#This Row],[IType]],IsDList,Table_ExternalData_15[[#Headers],[31]])</f>
        <v>20</v>
      </c>
      <c r="AJ312" s="10">
        <f>SUM(Table_ExternalData_15[[#This Row],[1]:[31]])</f>
        <v>362</v>
      </c>
    </row>
    <row r="313" spans="1:36">
      <c r="A313" s="1" t="s">
        <v>2170</v>
      </c>
      <c r="B313" s="1" t="s">
        <v>2593</v>
      </c>
      <c r="C313" s="1" t="s">
        <v>714</v>
      </c>
      <c r="D313" s="11" t="s">
        <v>2046</v>
      </c>
      <c r="E313" s="10">
        <f>SUMIFS(IsQList,IsIList,Table_ExternalData_15[[#This Row],[item_key]],IsITypeList,Table_ExternalData_15[[#This Row],[IType]],IsDList,Table_ExternalData_15[[#Headers],[1]])</f>
        <v>4</v>
      </c>
      <c r="F313" s="10">
        <f>SUMIFS(IsQList,IsIList,Table_ExternalData_15[[#This Row],[item_key]],IsITypeList,Table_ExternalData_15[[#This Row],[IType]],IsDList,Table_ExternalData_15[[#Headers],[2]])</f>
        <v>0</v>
      </c>
      <c r="G313" s="10">
        <f>SUMIFS(IsQList,IsIList,Table_ExternalData_15[[#This Row],[item_key]],IsITypeList,Table_ExternalData_15[[#This Row],[IType]],IsDList,Table_ExternalData_15[[#Headers],[3]])</f>
        <v>0</v>
      </c>
      <c r="H313" s="10">
        <f>SUMIFS(IsQList,IsIList,Table_ExternalData_15[[#This Row],[item_key]],IsITypeList,Table_ExternalData_15[[#This Row],[IType]],IsDList,Table_ExternalData_15[[#Headers],[4]])</f>
        <v>280</v>
      </c>
      <c r="I313" s="10">
        <f>SUMIFS(IsQList,IsIList,Table_ExternalData_15[[#This Row],[item_key]],IsITypeList,Table_ExternalData_15[[#This Row],[IType]],IsDList,Table_ExternalData_15[[#Headers],[5]])</f>
        <v>0</v>
      </c>
      <c r="J313" s="10">
        <f>SUMIFS(IsQList,IsIList,Table_ExternalData_15[[#This Row],[item_key]],IsITypeList,Table_ExternalData_15[[#This Row],[IType]],IsDList,Table_ExternalData_15[[#Headers],[6]])</f>
        <v>92</v>
      </c>
      <c r="K313" s="10">
        <f>SUMIFS(IsQList,IsIList,Table_ExternalData_15[[#This Row],[item_key]],IsITypeList,Table_ExternalData_15[[#This Row],[IType]],IsDList,Table_ExternalData_15[[#Headers],[7]])</f>
        <v>0</v>
      </c>
      <c r="L313" s="10">
        <f>SUMIFS(IsQList,IsIList,Table_ExternalData_15[[#This Row],[item_key]],IsITypeList,Table_ExternalData_15[[#This Row],[IType]],IsDList,Table_ExternalData_15[[#Headers],[8]])</f>
        <v>0</v>
      </c>
      <c r="M313" s="10">
        <f>SUMIFS(IsQList,IsIList,Table_ExternalData_15[[#This Row],[item_key]],IsITypeList,Table_ExternalData_15[[#This Row],[IType]],IsDList,Table_ExternalData_15[[#Headers],[9]])</f>
        <v>0</v>
      </c>
      <c r="N313" s="10">
        <f>SUMIFS(IsQList,IsIList,Table_ExternalData_15[[#This Row],[item_key]],IsITypeList,Table_ExternalData_15[[#This Row],[IType]],IsDList,Table_ExternalData_15[[#Headers],[10]])</f>
        <v>0</v>
      </c>
      <c r="O313" s="10">
        <f>SUMIFS(IsQList,IsIList,Table_ExternalData_15[[#This Row],[item_key]],IsITypeList,Table_ExternalData_15[[#This Row],[IType]],IsDList,Table_ExternalData_15[[#Headers],[11]])</f>
        <v>0</v>
      </c>
      <c r="P313" s="10">
        <f>SUMIFS(IsQList,IsIList,Table_ExternalData_15[[#This Row],[item_key]],IsITypeList,Table_ExternalData_15[[#This Row],[IType]],IsDList,Table_ExternalData_15[[#Headers],[12]])</f>
        <v>0</v>
      </c>
      <c r="Q313" s="10">
        <f>SUMIFS(IsQList,IsIList,Table_ExternalData_15[[#This Row],[item_key]],IsITypeList,Table_ExternalData_15[[#This Row],[IType]],IsDList,Table_ExternalData_15[[#Headers],[13]])</f>
        <v>0</v>
      </c>
      <c r="R313" s="10">
        <f>SUMIFS(IsQList,IsIList,Table_ExternalData_15[[#This Row],[item_key]],IsITypeList,Table_ExternalData_15[[#This Row],[IType]],IsDList,Table_ExternalData_15[[#Headers],[14]])</f>
        <v>0</v>
      </c>
      <c r="S313" s="10">
        <f>SUMIFS(IsQList,IsIList,Table_ExternalData_15[[#This Row],[item_key]],IsITypeList,Table_ExternalData_15[[#This Row],[IType]],IsDList,Table_ExternalData_15[[#Headers],[15]])</f>
        <v>0</v>
      </c>
      <c r="T313" s="10">
        <f>SUMIFS(IsQList,IsIList,Table_ExternalData_15[[#This Row],[item_key]],IsITypeList,Table_ExternalData_15[[#This Row],[IType]],IsDList,Table_ExternalData_15[[#Headers],[16]])</f>
        <v>0</v>
      </c>
      <c r="U313" s="10">
        <f>SUMIFS(IsQList,IsIList,Table_ExternalData_15[[#This Row],[item_key]],IsITypeList,Table_ExternalData_15[[#This Row],[IType]],IsDList,Table_ExternalData_15[[#Headers],[17]])</f>
        <v>0</v>
      </c>
      <c r="V313" s="10">
        <f>SUMIFS(IsQList,IsIList,Table_ExternalData_15[[#This Row],[item_key]],IsITypeList,Table_ExternalData_15[[#This Row],[IType]],IsDList,Table_ExternalData_15[[#Headers],[18]])</f>
        <v>0</v>
      </c>
      <c r="W313" s="10">
        <f>SUMIFS(IsQList,IsIList,Table_ExternalData_15[[#This Row],[item_key]],IsITypeList,Table_ExternalData_15[[#This Row],[IType]],IsDList,Table_ExternalData_15[[#Headers],[19]])</f>
        <v>0</v>
      </c>
      <c r="X313" s="10">
        <f>SUMIFS(IsQList,IsIList,Table_ExternalData_15[[#This Row],[item_key]],IsITypeList,Table_ExternalData_15[[#This Row],[IType]],IsDList,Table_ExternalData_15[[#Headers],[20]])</f>
        <v>0</v>
      </c>
      <c r="Y313" s="10">
        <f>SUMIFS(IsQList,IsIList,Table_ExternalData_15[[#This Row],[item_key]],IsITypeList,Table_ExternalData_15[[#This Row],[IType]],IsDList,Table_ExternalData_15[[#Headers],[21]])</f>
        <v>0</v>
      </c>
      <c r="Z313" s="10">
        <f>SUMIFS(IsQList,IsIList,Table_ExternalData_15[[#This Row],[item_key]],IsITypeList,Table_ExternalData_15[[#This Row],[IType]],IsDList,Table_ExternalData_15[[#Headers],[22]])</f>
        <v>0</v>
      </c>
      <c r="AA313" s="10">
        <f>SUMIFS(IsQList,IsIList,Table_ExternalData_15[[#This Row],[item_key]],IsITypeList,Table_ExternalData_15[[#This Row],[IType]],IsDList,Table_ExternalData_15[[#Headers],[23]])</f>
        <v>0</v>
      </c>
      <c r="AB313" s="10">
        <f>SUMIFS(IsQList,IsIList,Table_ExternalData_15[[#This Row],[item_key]],IsITypeList,Table_ExternalData_15[[#This Row],[IType]],IsDList,Table_ExternalData_15[[#Headers],[24]])</f>
        <v>0</v>
      </c>
      <c r="AC313" s="10">
        <f>SUMIFS(IsQList,IsIList,Table_ExternalData_15[[#This Row],[item_key]],IsITypeList,Table_ExternalData_15[[#This Row],[IType]],IsDList,Table_ExternalData_15[[#Headers],[25]])</f>
        <v>0</v>
      </c>
      <c r="AD313" s="10">
        <f>SUMIFS(IsQList,IsIList,Table_ExternalData_15[[#This Row],[item_key]],IsITypeList,Table_ExternalData_15[[#This Row],[IType]],IsDList,Table_ExternalData_15[[#Headers],[26]])</f>
        <v>0</v>
      </c>
      <c r="AE313" s="10">
        <f>SUMIFS(IsQList,IsIList,Table_ExternalData_15[[#This Row],[item_key]],IsITypeList,Table_ExternalData_15[[#This Row],[IType]],IsDList,Table_ExternalData_15[[#Headers],[27]])</f>
        <v>0</v>
      </c>
      <c r="AF313" s="10">
        <f>SUMIFS(IsQList,IsIList,Table_ExternalData_15[[#This Row],[item_key]],IsITypeList,Table_ExternalData_15[[#This Row],[IType]],IsDList,Table_ExternalData_15[[#Headers],[28]])</f>
        <v>4</v>
      </c>
      <c r="AG313" s="10">
        <f>SUMIFS(IsQList,IsIList,Table_ExternalData_15[[#This Row],[item_key]],IsITypeList,Table_ExternalData_15[[#This Row],[IType]],IsDList,Table_ExternalData_15[[#Headers],[29]])</f>
        <v>304</v>
      </c>
      <c r="AH313" s="10">
        <f>SUMIFS(IsQList,IsIList,Table_ExternalData_15[[#This Row],[item_key]],IsITypeList,Table_ExternalData_15[[#This Row],[IType]],IsDList,Table_ExternalData_15[[#Headers],[30]])</f>
        <v>0</v>
      </c>
      <c r="AI313" s="10">
        <f>SUMIFS(IsQList,IsIList,Table_ExternalData_15[[#This Row],[item_key]],IsITypeList,Table_ExternalData_15[[#This Row],[IType]],IsDList,Table_ExternalData_15[[#Headers],[31]])</f>
        <v>40</v>
      </c>
      <c r="AJ313" s="10">
        <f>SUM(Table_ExternalData_15[[#This Row],[1]:[31]])</f>
        <v>724</v>
      </c>
    </row>
    <row r="314" spans="1:36">
      <c r="A314" s="1" t="s">
        <v>2171</v>
      </c>
      <c r="B314" s="1" t="s">
        <v>2594</v>
      </c>
      <c r="C314" s="1" t="s">
        <v>2595</v>
      </c>
      <c r="D314" s="11" t="s">
        <v>2046</v>
      </c>
      <c r="E314" s="10">
        <f>SUMIFS(IsQList,IsIList,Table_ExternalData_15[[#This Row],[item_key]],IsITypeList,Table_ExternalData_15[[#This Row],[IType]],IsDList,Table_ExternalData_15[[#Headers],[1]])</f>
        <v>2</v>
      </c>
      <c r="F314" s="10">
        <f>SUMIFS(IsQList,IsIList,Table_ExternalData_15[[#This Row],[item_key]],IsITypeList,Table_ExternalData_15[[#This Row],[IType]],IsDList,Table_ExternalData_15[[#Headers],[2]])</f>
        <v>0</v>
      </c>
      <c r="G314" s="10">
        <f>SUMIFS(IsQList,IsIList,Table_ExternalData_15[[#This Row],[item_key]],IsITypeList,Table_ExternalData_15[[#This Row],[IType]],IsDList,Table_ExternalData_15[[#Headers],[3]])</f>
        <v>0</v>
      </c>
      <c r="H314" s="10">
        <f>SUMIFS(IsQList,IsIList,Table_ExternalData_15[[#This Row],[item_key]],IsITypeList,Table_ExternalData_15[[#This Row],[IType]],IsDList,Table_ExternalData_15[[#Headers],[4]])</f>
        <v>140</v>
      </c>
      <c r="I314" s="10">
        <f>SUMIFS(IsQList,IsIList,Table_ExternalData_15[[#This Row],[item_key]],IsITypeList,Table_ExternalData_15[[#This Row],[IType]],IsDList,Table_ExternalData_15[[#Headers],[5]])</f>
        <v>0</v>
      </c>
      <c r="J314" s="10">
        <f>SUMIFS(IsQList,IsIList,Table_ExternalData_15[[#This Row],[item_key]],IsITypeList,Table_ExternalData_15[[#This Row],[IType]],IsDList,Table_ExternalData_15[[#Headers],[6]])</f>
        <v>46</v>
      </c>
      <c r="K314" s="10">
        <f>SUMIFS(IsQList,IsIList,Table_ExternalData_15[[#This Row],[item_key]],IsITypeList,Table_ExternalData_15[[#This Row],[IType]],IsDList,Table_ExternalData_15[[#Headers],[7]])</f>
        <v>0</v>
      </c>
      <c r="L314" s="10">
        <f>SUMIFS(IsQList,IsIList,Table_ExternalData_15[[#This Row],[item_key]],IsITypeList,Table_ExternalData_15[[#This Row],[IType]],IsDList,Table_ExternalData_15[[#Headers],[8]])</f>
        <v>0</v>
      </c>
      <c r="M314" s="10">
        <f>SUMIFS(IsQList,IsIList,Table_ExternalData_15[[#This Row],[item_key]],IsITypeList,Table_ExternalData_15[[#This Row],[IType]],IsDList,Table_ExternalData_15[[#Headers],[9]])</f>
        <v>0</v>
      </c>
      <c r="N314" s="10">
        <f>SUMIFS(IsQList,IsIList,Table_ExternalData_15[[#This Row],[item_key]],IsITypeList,Table_ExternalData_15[[#This Row],[IType]],IsDList,Table_ExternalData_15[[#Headers],[10]])</f>
        <v>0</v>
      </c>
      <c r="O314" s="10">
        <f>SUMIFS(IsQList,IsIList,Table_ExternalData_15[[#This Row],[item_key]],IsITypeList,Table_ExternalData_15[[#This Row],[IType]],IsDList,Table_ExternalData_15[[#Headers],[11]])</f>
        <v>0</v>
      </c>
      <c r="P314" s="10">
        <f>SUMIFS(IsQList,IsIList,Table_ExternalData_15[[#This Row],[item_key]],IsITypeList,Table_ExternalData_15[[#This Row],[IType]],IsDList,Table_ExternalData_15[[#Headers],[12]])</f>
        <v>0</v>
      </c>
      <c r="Q314" s="10">
        <f>SUMIFS(IsQList,IsIList,Table_ExternalData_15[[#This Row],[item_key]],IsITypeList,Table_ExternalData_15[[#This Row],[IType]],IsDList,Table_ExternalData_15[[#Headers],[13]])</f>
        <v>0</v>
      </c>
      <c r="R314" s="10">
        <f>SUMIFS(IsQList,IsIList,Table_ExternalData_15[[#This Row],[item_key]],IsITypeList,Table_ExternalData_15[[#This Row],[IType]],IsDList,Table_ExternalData_15[[#Headers],[14]])</f>
        <v>0</v>
      </c>
      <c r="S314" s="10">
        <f>SUMIFS(IsQList,IsIList,Table_ExternalData_15[[#This Row],[item_key]],IsITypeList,Table_ExternalData_15[[#This Row],[IType]],IsDList,Table_ExternalData_15[[#Headers],[15]])</f>
        <v>0</v>
      </c>
      <c r="T314" s="10">
        <f>SUMIFS(IsQList,IsIList,Table_ExternalData_15[[#This Row],[item_key]],IsITypeList,Table_ExternalData_15[[#This Row],[IType]],IsDList,Table_ExternalData_15[[#Headers],[16]])</f>
        <v>0</v>
      </c>
      <c r="U314" s="10">
        <f>SUMIFS(IsQList,IsIList,Table_ExternalData_15[[#This Row],[item_key]],IsITypeList,Table_ExternalData_15[[#This Row],[IType]],IsDList,Table_ExternalData_15[[#Headers],[17]])</f>
        <v>0</v>
      </c>
      <c r="V314" s="10">
        <f>SUMIFS(IsQList,IsIList,Table_ExternalData_15[[#This Row],[item_key]],IsITypeList,Table_ExternalData_15[[#This Row],[IType]],IsDList,Table_ExternalData_15[[#Headers],[18]])</f>
        <v>0</v>
      </c>
      <c r="W314" s="10">
        <f>SUMIFS(IsQList,IsIList,Table_ExternalData_15[[#This Row],[item_key]],IsITypeList,Table_ExternalData_15[[#This Row],[IType]],IsDList,Table_ExternalData_15[[#Headers],[19]])</f>
        <v>0</v>
      </c>
      <c r="X314" s="10">
        <f>SUMIFS(IsQList,IsIList,Table_ExternalData_15[[#This Row],[item_key]],IsITypeList,Table_ExternalData_15[[#This Row],[IType]],IsDList,Table_ExternalData_15[[#Headers],[20]])</f>
        <v>0</v>
      </c>
      <c r="Y314" s="10">
        <f>SUMIFS(IsQList,IsIList,Table_ExternalData_15[[#This Row],[item_key]],IsITypeList,Table_ExternalData_15[[#This Row],[IType]],IsDList,Table_ExternalData_15[[#Headers],[21]])</f>
        <v>0</v>
      </c>
      <c r="Z314" s="10">
        <f>SUMIFS(IsQList,IsIList,Table_ExternalData_15[[#This Row],[item_key]],IsITypeList,Table_ExternalData_15[[#This Row],[IType]],IsDList,Table_ExternalData_15[[#Headers],[22]])</f>
        <v>0</v>
      </c>
      <c r="AA314" s="10">
        <f>SUMIFS(IsQList,IsIList,Table_ExternalData_15[[#This Row],[item_key]],IsITypeList,Table_ExternalData_15[[#This Row],[IType]],IsDList,Table_ExternalData_15[[#Headers],[23]])</f>
        <v>0</v>
      </c>
      <c r="AB314" s="10">
        <f>SUMIFS(IsQList,IsIList,Table_ExternalData_15[[#This Row],[item_key]],IsITypeList,Table_ExternalData_15[[#This Row],[IType]],IsDList,Table_ExternalData_15[[#Headers],[24]])</f>
        <v>0</v>
      </c>
      <c r="AC314" s="10">
        <f>SUMIFS(IsQList,IsIList,Table_ExternalData_15[[#This Row],[item_key]],IsITypeList,Table_ExternalData_15[[#This Row],[IType]],IsDList,Table_ExternalData_15[[#Headers],[25]])</f>
        <v>0</v>
      </c>
      <c r="AD314" s="10">
        <f>SUMIFS(IsQList,IsIList,Table_ExternalData_15[[#This Row],[item_key]],IsITypeList,Table_ExternalData_15[[#This Row],[IType]],IsDList,Table_ExternalData_15[[#Headers],[26]])</f>
        <v>0</v>
      </c>
      <c r="AE314" s="10">
        <f>SUMIFS(IsQList,IsIList,Table_ExternalData_15[[#This Row],[item_key]],IsITypeList,Table_ExternalData_15[[#This Row],[IType]],IsDList,Table_ExternalData_15[[#Headers],[27]])</f>
        <v>0</v>
      </c>
      <c r="AF314" s="10">
        <f>SUMIFS(IsQList,IsIList,Table_ExternalData_15[[#This Row],[item_key]],IsITypeList,Table_ExternalData_15[[#This Row],[IType]],IsDList,Table_ExternalData_15[[#Headers],[28]])</f>
        <v>2</v>
      </c>
      <c r="AG314" s="10">
        <f>SUMIFS(IsQList,IsIList,Table_ExternalData_15[[#This Row],[item_key]],IsITypeList,Table_ExternalData_15[[#This Row],[IType]],IsDList,Table_ExternalData_15[[#Headers],[29]])</f>
        <v>152</v>
      </c>
      <c r="AH314" s="10">
        <f>SUMIFS(IsQList,IsIList,Table_ExternalData_15[[#This Row],[item_key]],IsITypeList,Table_ExternalData_15[[#This Row],[IType]],IsDList,Table_ExternalData_15[[#Headers],[30]])</f>
        <v>0</v>
      </c>
      <c r="AI314" s="10">
        <f>SUMIFS(IsQList,IsIList,Table_ExternalData_15[[#This Row],[item_key]],IsITypeList,Table_ExternalData_15[[#This Row],[IType]],IsDList,Table_ExternalData_15[[#Headers],[31]])</f>
        <v>20</v>
      </c>
      <c r="AJ314" s="10">
        <f>SUM(Table_ExternalData_15[[#This Row],[1]:[31]])</f>
        <v>362</v>
      </c>
    </row>
    <row r="315" spans="1:36">
      <c r="A315" s="1" t="s">
        <v>2025</v>
      </c>
      <c r="B315" s="1" t="s">
        <v>2596</v>
      </c>
      <c r="C315" s="1" t="s">
        <v>2597</v>
      </c>
      <c r="D315" s="11" t="s">
        <v>2017</v>
      </c>
      <c r="E315" s="10">
        <f>SUMIFS(IsQList,IsIList,Table_ExternalData_15[[#This Row],[item_key]],IsITypeList,Table_ExternalData_15[[#This Row],[IType]],IsDList,Table_ExternalData_15[[#Headers],[1]])</f>
        <v>0</v>
      </c>
      <c r="F315" s="10">
        <f>SUMIFS(IsQList,IsIList,Table_ExternalData_15[[#This Row],[item_key]],IsITypeList,Table_ExternalData_15[[#This Row],[IType]],IsDList,Table_ExternalData_15[[#Headers],[2]])</f>
        <v>0</v>
      </c>
      <c r="G315" s="10">
        <f>SUMIFS(IsQList,IsIList,Table_ExternalData_15[[#This Row],[item_key]],IsITypeList,Table_ExternalData_15[[#This Row],[IType]],IsDList,Table_ExternalData_15[[#Headers],[3]])</f>
        <v>0</v>
      </c>
      <c r="H315" s="10">
        <f>SUMIFS(IsQList,IsIList,Table_ExternalData_15[[#This Row],[item_key]],IsITypeList,Table_ExternalData_15[[#This Row],[IType]],IsDList,Table_ExternalData_15[[#Headers],[4]])</f>
        <v>0</v>
      </c>
      <c r="I315" s="10">
        <f>SUMIFS(IsQList,IsIList,Table_ExternalData_15[[#This Row],[item_key]],IsITypeList,Table_ExternalData_15[[#This Row],[IType]],IsDList,Table_ExternalData_15[[#Headers],[5]])</f>
        <v>0</v>
      </c>
      <c r="J315" s="10">
        <f>SUMIFS(IsQList,IsIList,Table_ExternalData_15[[#This Row],[item_key]],IsITypeList,Table_ExternalData_15[[#This Row],[IType]],IsDList,Table_ExternalData_15[[#Headers],[6]])</f>
        <v>0</v>
      </c>
      <c r="K315" s="10">
        <f>SUMIFS(IsQList,IsIList,Table_ExternalData_15[[#This Row],[item_key]],IsITypeList,Table_ExternalData_15[[#This Row],[IType]],IsDList,Table_ExternalData_15[[#Headers],[7]])</f>
        <v>0</v>
      </c>
      <c r="L315" s="10">
        <f>SUMIFS(IsQList,IsIList,Table_ExternalData_15[[#This Row],[item_key]],IsITypeList,Table_ExternalData_15[[#This Row],[IType]],IsDList,Table_ExternalData_15[[#Headers],[8]])</f>
        <v>0</v>
      </c>
      <c r="M315" s="10">
        <f>SUMIFS(IsQList,IsIList,Table_ExternalData_15[[#This Row],[item_key]],IsITypeList,Table_ExternalData_15[[#This Row],[IType]],IsDList,Table_ExternalData_15[[#Headers],[9]])</f>
        <v>0</v>
      </c>
      <c r="N315" s="10">
        <f>SUMIFS(IsQList,IsIList,Table_ExternalData_15[[#This Row],[item_key]],IsITypeList,Table_ExternalData_15[[#This Row],[IType]],IsDList,Table_ExternalData_15[[#Headers],[10]])</f>
        <v>0</v>
      </c>
      <c r="O315" s="10">
        <f>SUMIFS(IsQList,IsIList,Table_ExternalData_15[[#This Row],[item_key]],IsITypeList,Table_ExternalData_15[[#This Row],[IType]],IsDList,Table_ExternalData_15[[#Headers],[11]])</f>
        <v>0</v>
      </c>
      <c r="P315" s="10">
        <f>SUMIFS(IsQList,IsIList,Table_ExternalData_15[[#This Row],[item_key]],IsITypeList,Table_ExternalData_15[[#This Row],[IType]],IsDList,Table_ExternalData_15[[#Headers],[12]])</f>
        <v>0</v>
      </c>
      <c r="Q315" s="10">
        <f>SUMIFS(IsQList,IsIList,Table_ExternalData_15[[#This Row],[item_key]],IsITypeList,Table_ExternalData_15[[#This Row],[IType]],IsDList,Table_ExternalData_15[[#Headers],[13]])</f>
        <v>0</v>
      </c>
      <c r="R315" s="10">
        <f>SUMIFS(IsQList,IsIList,Table_ExternalData_15[[#This Row],[item_key]],IsITypeList,Table_ExternalData_15[[#This Row],[IType]],IsDList,Table_ExternalData_15[[#Headers],[14]])</f>
        <v>0</v>
      </c>
      <c r="S315" s="10">
        <f>SUMIFS(IsQList,IsIList,Table_ExternalData_15[[#This Row],[item_key]],IsITypeList,Table_ExternalData_15[[#This Row],[IType]],IsDList,Table_ExternalData_15[[#Headers],[15]])</f>
        <v>0</v>
      </c>
      <c r="T315" s="10">
        <f>SUMIFS(IsQList,IsIList,Table_ExternalData_15[[#This Row],[item_key]],IsITypeList,Table_ExternalData_15[[#This Row],[IType]],IsDList,Table_ExternalData_15[[#Headers],[16]])</f>
        <v>0</v>
      </c>
      <c r="U315" s="10">
        <f>SUMIFS(IsQList,IsIList,Table_ExternalData_15[[#This Row],[item_key]],IsITypeList,Table_ExternalData_15[[#This Row],[IType]],IsDList,Table_ExternalData_15[[#Headers],[17]])</f>
        <v>0</v>
      </c>
      <c r="V315" s="10">
        <f>SUMIFS(IsQList,IsIList,Table_ExternalData_15[[#This Row],[item_key]],IsITypeList,Table_ExternalData_15[[#This Row],[IType]],IsDList,Table_ExternalData_15[[#Headers],[18]])</f>
        <v>0</v>
      </c>
      <c r="W315" s="10">
        <f>SUMIFS(IsQList,IsIList,Table_ExternalData_15[[#This Row],[item_key]],IsITypeList,Table_ExternalData_15[[#This Row],[IType]],IsDList,Table_ExternalData_15[[#Headers],[19]])</f>
        <v>0</v>
      </c>
      <c r="X315" s="10">
        <f>SUMIFS(IsQList,IsIList,Table_ExternalData_15[[#This Row],[item_key]],IsITypeList,Table_ExternalData_15[[#This Row],[IType]],IsDList,Table_ExternalData_15[[#Headers],[20]])</f>
        <v>0</v>
      </c>
      <c r="Y315" s="10">
        <f>SUMIFS(IsQList,IsIList,Table_ExternalData_15[[#This Row],[item_key]],IsITypeList,Table_ExternalData_15[[#This Row],[IType]],IsDList,Table_ExternalData_15[[#Headers],[21]])</f>
        <v>0</v>
      </c>
      <c r="Z315" s="10">
        <f>SUMIFS(IsQList,IsIList,Table_ExternalData_15[[#This Row],[item_key]],IsITypeList,Table_ExternalData_15[[#This Row],[IType]],IsDList,Table_ExternalData_15[[#Headers],[22]])</f>
        <v>0</v>
      </c>
      <c r="AA315" s="10">
        <f>SUMIFS(IsQList,IsIList,Table_ExternalData_15[[#This Row],[item_key]],IsITypeList,Table_ExternalData_15[[#This Row],[IType]],IsDList,Table_ExternalData_15[[#Headers],[23]])</f>
        <v>0</v>
      </c>
      <c r="AB315" s="10">
        <f>SUMIFS(IsQList,IsIList,Table_ExternalData_15[[#This Row],[item_key]],IsITypeList,Table_ExternalData_15[[#This Row],[IType]],IsDList,Table_ExternalData_15[[#Headers],[24]])</f>
        <v>0</v>
      </c>
      <c r="AC315" s="10">
        <f>SUMIFS(IsQList,IsIList,Table_ExternalData_15[[#This Row],[item_key]],IsITypeList,Table_ExternalData_15[[#This Row],[IType]],IsDList,Table_ExternalData_15[[#Headers],[25]])</f>
        <v>0</v>
      </c>
      <c r="AD315" s="10">
        <f>SUMIFS(IsQList,IsIList,Table_ExternalData_15[[#This Row],[item_key]],IsITypeList,Table_ExternalData_15[[#This Row],[IType]],IsDList,Table_ExternalData_15[[#Headers],[26]])</f>
        <v>0</v>
      </c>
      <c r="AE315" s="10">
        <f>SUMIFS(IsQList,IsIList,Table_ExternalData_15[[#This Row],[item_key]],IsITypeList,Table_ExternalData_15[[#This Row],[IType]],IsDList,Table_ExternalData_15[[#Headers],[27]])</f>
        <v>0</v>
      </c>
      <c r="AF315" s="10">
        <f>SUMIFS(IsQList,IsIList,Table_ExternalData_15[[#This Row],[item_key]],IsITypeList,Table_ExternalData_15[[#This Row],[IType]],IsDList,Table_ExternalData_15[[#Headers],[28]])</f>
        <v>0</v>
      </c>
      <c r="AG315" s="10">
        <f>SUMIFS(IsQList,IsIList,Table_ExternalData_15[[#This Row],[item_key]],IsITypeList,Table_ExternalData_15[[#This Row],[IType]],IsDList,Table_ExternalData_15[[#Headers],[29]])</f>
        <v>0</v>
      </c>
      <c r="AH315" s="10">
        <f>SUMIFS(IsQList,IsIList,Table_ExternalData_15[[#This Row],[item_key]],IsITypeList,Table_ExternalData_15[[#This Row],[IType]],IsDList,Table_ExternalData_15[[#Headers],[30]])</f>
        <v>0</v>
      </c>
      <c r="AI315" s="10">
        <f>SUMIFS(IsQList,IsIList,Table_ExternalData_15[[#This Row],[item_key]],IsITypeList,Table_ExternalData_15[[#This Row],[IType]],IsDList,Table_ExternalData_15[[#Headers],[31]])</f>
        <v>0</v>
      </c>
      <c r="AJ315" s="10">
        <f>SUM(Table_ExternalData_15[[#This Row],[1]:[31]])</f>
        <v>0</v>
      </c>
    </row>
    <row r="316" spans="1:36">
      <c r="A316" s="1" t="s">
        <v>484</v>
      </c>
      <c r="B316" s="1" t="s">
        <v>609</v>
      </c>
      <c r="C316" s="1" t="s">
        <v>610</v>
      </c>
      <c r="D316" s="11" t="s">
        <v>2046</v>
      </c>
      <c r="E316" s="10">
        <f>SUMIFS(IsQList,IsIList,Table_ExternalData_15[[#This Row],[item_key]],IsITypeList,Table_ExternalData_15[[#This Row],[IType]],IsDList,Table_ExternalData_15[[#Headers],[1]])</f>
        <v>1</v>
      </c>
      <c r="F316" s="10">
        <f>SUMIFS(IsQList,IsIList,Table_ExternalData_15[[#This Row],[item_key]],IsITypeList,Table_ExternalData_15[[#This Row],[IType]],IsDList,Table_ExternalData_15[[#Headers],[2]])</f>
        <v>0</v>
      </c>
      <c r="G316" s="10">
        <f>SUMIFS(IsQList,IsIList,Table_ExternalData_15[[#This Row],[item_key]],IsITypeList,Table_ExternalData_15[[#This Row],[IType]],IsDList,Table_ExternalData_15[[#Headers],[3]])</f>
        <v>0</v>
      </c>
      <c r="H316" s="10">
        <f>SUMIFS(IsQList,IsIList,Table_ExternalData_15[[#This Row],[item_key]],IsITypeList,Table_ExternalData_15[[#This Row],[IType]],IsDList,Table_ExternalData_15[[#Headers],[4]])</f>
        <v>70</v>
      </c>
      <c r="I316" s="10">
        <f>SUMIFS(IsQList,IsIList,Table_ExternalData_15[[#This Row],[item_key]],IsITypeList,Table_ExternalData_15[[#This Row],[IType]],IsDList,Table_ExternalData_15[[#Headers],[5]])</f>
        <v>0</v>
      </c>
      <c r="J316" s="10">
        <f>SUMIFS(IsQList,IsIList,Table_ExternalData_15[[#This Row],[item_key]],IsITypeList,Table_ExternalData_15[[#This Row],[IType]],IsDList,Table_ExternalData_15[[#Headers],[6]])</f>
        <v>23</v>
      </c>
      <c r="K316" s="10">
        <f>SUMIFS(IsQList,IsIList,Table_ExternalData_15[[#This Row],[item_key]],IsITypeList,Table_ExternalData_15[[#This Row],[IType]],IsDList,Table_ExternalData_15[[#Headers],[7]])</f>
        <v>0</v>
      </c>
      <c r="L316" s="10">
        <f>SUMIFS(IsQList,IsIList,Table_ExternalData_15[[#This Row],[item_key]],IsITypeList,Table_ExternalData_15[[#This Row],[IType]],IsDList,Table_ExternalData_15[[#Headers],[8]])</f>
        <v>0</v>
      </c>
      <c r="M316" s="10">
        <f>SUMIFS(IsQList,IsIList,Table_ExternalData_15[[#This Row],[item_key]],IsITypeList,Table_ExternalData_15[[#This Row],[IType]],IsDList,Table_ExternalData_15[[#Headers],[9]])</f>
        <v>0</v>
      </c>
      <c r="N316" s="10">
        <f>SUMIFS(IsQList,IsIList,Table_ExternalData_15[[#This Row],[item_key]],IsITypeList,Table_ExternalData_15[[#This Row],[IType]],IsDList,Table_ExternalData_15[[#Headers],[10]])</f>
        <v>0</v>
      </c>
      <c r="O316" s="10">
        <f>SUMIFS(IsQList,IsIList,Table_ExternalData_15[[#This Row],[item_key]],IsITypeList,Table_ExternalData_15[[#This Row],[IType]],IsDList,Table_ExternalData_15[[#Headers],[11]])</f>
        <v>0</v>
      </c>
      <c r="P316" s="10">
        <f>SUMIFS(IsQList,IsIList,Table_ExternalData_15[[#This Row],[item_key]],IsITypeList,Table_ExternalData_15[[#This Row],[IType]],IsDList,Table_ExternalData_15[[#Headers],[12]])</f>
        <v>0</v>
      </c>
      <c r="Q316" s="10">
        <f>SUMIFS(IsQList,IsIList,Table_ExternalData_15[[#This Row],[item_key]],IsITypeList,Table_ExternalData_15[[#This Row],[IType]],IsDList,Table_ExternalData_15[[#Headers],[13]])</f>
        <v>0</v>
      </c>
      <c r="R316" s="10">
        <f>SUMIFS(IsQList,IsIList,Table_ExternalData_15[[#This Row],[item_key]],IsITypeList,Table_ExternalData_15[[#This Row],[IType]],IsDList,Table_ExternalData_15[[#Headers],[14]])</f>
        <v>0</v>
      </c>
      <c r="S316" s="10">
        <f>SUMIFS(IsQList,IsIList,Table_ExternalData_15[[#This Row],[item_key]],IsITypeList,Table_ExternalData_15[[#This Row],[IType]],IsDList,Table_ExternalData_15[[#Headers],[15]])</f>
        <v>0</v>
      </c>
      <c r="T316" s="10">
        <f>SUMIFS(IsQList,IsIList,Table_ExternalData_15[[#This Row],[item_key]],IsITypeList,Table_ExternalData_15[[#This Row],[IType]],IsDList,Table_ExternalData_15[[#Headers],[16]])</f>
        <v>0</v>
      </c>
      <c r="U316" s="10">
        <f>SUMIFS(IsQList,IsIList,Table_ExternalData_15[[#This Row],[item_key]],IsITypeList,Table_ExternalData_15[[#This Row],[IType]],IsDList,Table_ExternalData_15[[#Headers],[17]])</f>
        <v>0</v>
      </c>
      <c r="V316" s="10">
        <f>SUMIFS(IsQList,IsIList,Table_ExternalData_15[[#This Row],[item_key]],IsITypeList,Table_ExternalData_15[[#This Row],[IType]],IsDList,Table_ExternalData_15[[#Headers],[18]])</f>
        <v>0</v>
      </c>
      <c r="W316" s="10">
        <f>SUMIFS(IsQList,IsIList,Table_ExternalData_15[[#This Row],[item_key]],IsITypeList,Table_ExternalData_15[[#This Row],[IType]],IsDList,Table_ExternalData_15[[#Headers],[19]])</f>
        <v>0</v>
      </c>
      <c r="X316" s="10">
        <f>SUMIFS(IsQList,IsIList,Table_ExternalData_15[[#This Row],[item_key]],IsITypeList,Table_ExternalData_15[[#This Row],[IType]],IsDList,Table_ExternalData_15[[#Headers],[20]])</f>
        <v>0</v>
      </c>
      <c r="Y316" s="10">
        <f>SUMIFS(IsQList,IsIList,Table_ExternalData_15[[#This Row],[item_key]],IsITypeList,Table_ExternalData_15[[#This Row],[IType]],IsDList,Table_ExternalData_15[[#Headers],[21]])</f>
        <v>0</v>
      </c>
      <c r="Z316" s="10">
        <f>SUMIFS(IsQList,IsIList,Table_ExternalData_15[[#This Row],[item_key]],IsITypeList,Table_ExternalData_15[[#This Row],[IType]],IsDList,Table_ExternalData_15[[#Headers],[22]])</f>
        <v>0</v>
      </c>
      <c r="AA316" s="10">
        <f>SUMIFS(IsQList,IsIList,Table_ExternalData_15[[#This Row],[item_key]],IsITypeList,Table_ExternalData_15[[#This Row],[IType]],IsDList,Table_ExternalData_15[[#Headers],[23]])</f>
        <v>0</v>
      </c>
      <c r="AB316" s="10">
        <f>SUMIFS(IsQList,IsIList,Table_ExternalData_15[[#This Row],[item_key]],IsITypeList,Table_ExternalData_15[[#This Row],[IType]],IsDList,Table_ExternalData_15[[#Headers],[24]])</f>
        <v>0</v>
      </c>
      <c r="AC316" s="10">
        <f>SUMIFS(IsQList,IsIList,Table_ExternalData_15[[#This Row],[item_key]],IsITypeList,Table_ExternalData_15[[#This Row],[IType]],IsDList,Table_ExternalData_15[[#Headers],[25]])</f>
        <v>0</v>
      </c>
      <c r="AD316" s="10">
        <f>SUMIFS(IsQList,IsIList,Table_ExternalData_15[[#This Row],[item_key]],IsITypeList,Table_ExternalData_15[[#This Row],[IType]],IsDList,Table_ExternalData_15[[#Headers],[26]])</f>
        <v>0</v>
      </c>
      <c r="AE316" s="10">
        <f>SUMIFS(IsQList,IsIList,Table_ExternalData_15[[#This Row],[item_key]],IsITypeList,Table_ExternalData_15[[#This Row],[IType]],IsDList,Table_ExternalData_15[[#Headers],[27]])</f>
        <v>0</v>
      </c>
      <c r="AF316" s="10">
        <f>SUMIFS(IsQList,IsIList,Table_ExternalData_15[[#This Row],[item_key]],IsITypeList,Table_ExternalData_15[[#This Row],[IType]],IsDList,Table_ExternalData_15[[#Headers],[28]])</f>
        <v>1</v>
      </c>
      <c r="AG316" s="10">
        <f>SUMIFS(IsQList,IsIList,Table_ExternalData_15[[#This Row],[item_key]],IsITypeList,Table_ExternalData_15[[#This Row],[IType]],IsDList,Table_ExternalData_15[[#Headers],[29]])</f>
        <v>76</v>
      </c>
      <c r="AH316" s="10">
        <f>SUMIFS(IsQList,IsIList,Table_ExternalData_15[[#This Row],[item_key]],IsITypeList,Table_ExternalData_15[[#This Row],[IType]],IsDList,Table_ExternalData_15[[#Headers],[30]])</f>
        <v>0</v>
      </c>
      <c r="AI316" s="10">
        <f>SUMIFS(IsQList,IsIList,Table_ExternalData_15[[#This Row],[item_key]],IsITypeList,Table_ExternalData_15[[#This Row],[IType]],IsDList,Table_ExternalData_15[[#Headers],[31]])</f>
        <v>10</v>
      </c>
      <c r="AJ316" s="10">
        <f>SUM(Table_ExternalData_15[[#This Row],[1]:[31]])</f>
        <v>181</v>
      </c>
    </row>
    <row r="317" spans="1:36">
      <c r="A317" s="1" t="s">
        <v>1781</v>
      </c>
      <c r="B317" s="1" t="s">
        <v>1917</v>
      </c>
      <c r="C317" s="1" t="s">
        <v>1918</v>
      </c>
      <c r="D317" s="11" t="s">
        <v>2046</v>
      </c>
      <c r="E317" s="10">
        <f>SUMIFS(IsQList,IsIList,Table_ExternalData_15[[#This Row],[item_key]],IsITypeList,Table_ExternalData_15[[#This Row],[IType]],IsDList,Table_ExternalData_15[[#Headers],[1]])</f>
        <v>1</v>
      </c>
      <c r="F317" s="10">
        <f>SUMIFS(IsQList,IsIList,Table_ExternalData_15[[#This Row],[item_key]],IsITypeList,Table_ExternalData_15[[#This Row],[IType]],IsDList,Table_ExternalData_15[[#Headers],[2]])</f>
        <v>0</v>
      </c>
      <c r="G317" s="10">
        <f>SUMIFS(IsQList,IsIList,Table_ExternalData_15[[#This Row],[item_key]],IsITypeList,Table_ExternalData_15[[#This Row],[IType]],IsDList,Table_ExternalData_15[[#Headers],[3]])</f>
        <v>0</v>
      </c>
      <c r="H317" s="10">
        <f>SUMIFS(IsQList,IsIList,Table_ExternalData_15[[#This Row],[item_key]],IsITypeList,Table_ExternalData_15[[#This Row],[IType]],IsDList,Table_ExternalData_15[[#Headers],[4]])</f>
        <v>70</v>
      </c>
      <c r="I317" s="10">
        <f>SUMIFS(IsQList,IsIList,Table_ExternalData_15[[#This Row],[item_key]],IsITypeList,Table_ExternalData_15[[#This Row],[IType]],IsDList,Table_ExternalData_15[[#Headers],[5]])</f>
        <v>0</v>
      </c>
      <c r="J317" s="10">
        <f>SUMIFS(IsQList,IsIList,Table_ExternalData_15[[#This Row],[item_key]],IsITypeList,Table_ExternalData_15[[#This Row],[IType]],IsDList,Table_ExternalData_15[[#Headers],[6]])</f>
        <v>23</v>
      </c>
      <c r="K317" s="10">
        <f>SUMIFS(IsQList,IsIList,Table_ExternalData_15[[#This Row],[item_key]],IsITypeList,Table_ExternalData_15[[#This Row],[IType]],IsDList,Table_ExternalData_15[[#Headers],[7]])</f>
        <v>0</v>
      </c>
      <c r="L317" s="10">
        <f>SUMIFS(IsQList,IsIList,Table_ExternalData_15[[#This Row],[item_key]],IsITypeList,Table_ExternalData_15[[#This Row],[IType]],IsDList,Table_ExternalData_15[[#Headers],[8]])</f>
        <v>0</v>
      </c>
      <c r="M317" s="10">
        <f>SUMIFS(IsQList,IsIList,Table_ExternalData_15[[#This Row],[item_key]],IsITypeList,Table_ExternalData_15[[#This Row],[IType]],IsDList,Table_ExternalData_15[[#Headers],[9]])</f>
        <v>0</v>
      </c>
      <c r="N317" s="10">
        <f>SUMIFS(IsQList,IsIList,Table_ExternalData_15[[#This Row],[item_key]],IsITypeList,Table_ExternalData_15[[#This Row],[IType]],IsDList,Table_ExternalData_15[[#Headers],[10]])</f>
        <v>0</v>
      </c>
      <c r="O317" s="10">
        <f>SUMIFS(IsQList,IsIList,Table_ExternalData_15[[#This Row],[item_key]],IsITypeList,Table_ExternalData_15[[#This Row],[IType]],IsDList,Table_ExternalData_15[[#Headers],[11]])</f>
        <v>0</v>
      </c>
      <c r="P317" s="10">
        <f>SUMIFS(IsQList,IsIList,Table_ExternalData_15[[#This Row],[item_key]],IsITypeList,Table_ExternalData_15[[#This Row],[IType]],IsDList,Table_ExternalData_15[[#Headers],[12]])</f>
        <v>0</v>
      </c>
      <c r="Q317" s="10">
        <f>SUMIFS(IsQList,IsIList,Table_ExternalData_15[[#This Row],[item_key]],IsITypeList,Table_ExternalData_15[[#This Row],[IType]],IsDList,Table_ExternalData_15[[#Headers],[13]])</f>
        <v>0</v>
      </c>
      <c r="R317" s="10">
        <f>SUMIFS(IsQList,IsIList,Table_ExternalData_15[[#This Row],[item_key]],IsITypeList,Table_ExternalData_15[[#This Row],[IType]],IsDList,Table_ExternalData_15[[#Headers],[14]])</f>
        <v>0</v>
      </c>
      <c r="S317" s="10">
        <f>SUMIFS(IsQList,IsIList,Table_ExternalData_15[[#This Row],[item_key]],IsITypeList,Table_ExternalData_15[[#This Row],[IType]],IsDList,Table_ExternalData_15[[#Headers],[15]])</f>
        <v>0</v>
      </c>
      <c r="T317" s="10">
        <f>SUMIFS(IsQList,IsIList,Table_ExternalData_15[[#This Row],[item_key]],IsITypeList,Table_ExternalData_15[[#This Row],[IType]],IsDList,Table_ExternalData_15[[#Headers],[16]])</f>
        <v>0</v>
      </c>
      <c r="U317" s="10">
        <f>SUMIFS(IsQList,IsIList,Table_ExternalData_15[[#This Row],[item_key]],IsITypeList,Table_ExternalData_15[[#This Row],[IType]],IsDList,Table_ExternalData_15[[#Headers],[17]])</f>
        <v>0</v>
      </c>
      <c r="V317" s="10">
        <f>SUMIFS(IsQList,IsIList,Table_ExternalData_15[[#This Row],[item_key]],IsITypeList,Table_ExternalData_15[[#This Row],[IType]],IsDList,Table_ExternalData_15[[#Headers],[18]])</f>
        <v>0</v>
      </c>
      <c r="W317" s="10">
        <f>SUMIFS(IsQList,IsIList,Table_ExternalData_15[[#This Row],[item_key]],IsITypeList,Table_ExternalData_15[[#This Row],[IType]],IsDList,Table_ExternalData_15[[#Headers],[19]])</f>
        <v>0</v>
      </c>
      <c r="X317" s="10">
        <f>SUMIFS(IsQList,IsIList,Table_ExternalData_15[[#This Row],[item_key]],IsITypeList,Table_ExternalData_15[[#This Row],[IType]],IsDList,Table_ExternalData_15[[#Headers],[20]])</f>
        <v>0</v>
      </c>
      <c r="Y317" s="10">
        <f>SUMIFS(IsQList,IsIList,Table_ExternalData_15[[#This Row],[item_key]],IsITypeList,Table_ExternalData_15[[#This Row],[IType]],IsDList,Table_ExternalData_15[[#Headers],[21]])</f>
        <v>0</v>
      </c>
      <c r="Z317" s="10">
        <f>SUMIFS(IsQList,IsIList,Table_ExternalData_15[[#This Row],[item_key]],IsITypeList,Table_ExternalData_15[[#This Row],[IType]],IsDList,Table_ExternalData_15[[#Headers],[22]])</f>
        <v>0</v>
      </c>
      <c r="AA317" s="10">
        <f>SUMIFS(IsQList,IsIList,Table_ExternalData_15[[#This Row],[item_key]],IsITypeList,Table_ExternalData_15[[#This Row],[IType]],IsDList,Table_ExternalData_15[[#Headers],[23]])</f>
        <v>0</v>
      </c>
      <c r="AB317" s="10">
        <f>SUMIFS(IsQList,IsIList,Table_ExternalData_15[[#This Row],[item_key]],IsITypeList,Table_ExternalData_15[[#This Row],[IType]],IsDList,Table_ExternalData_15[[#Headers],[24]])</f>
        <v>0</v>
      </c>
      <c r="AC317" s="10">
        <f>SUMIFS(IsQList,IsIList,Table_ExternalData_15[[#This Row],[item_key]],IsITypeList,Table_ExternalData_15[[#This Row],[IType]],IsDList,Table_ExternalData_15[[#Headers],[25]])</f>
        <v>0</v>
      </c>
      <c r="AD317" s="10">
        <f>SUMIFS(IsQList,IsIList,Table_ExternalData_15[[#This Row],[item_key]],IsITypeList,Table_ExternalData_15[[#This Row],[IType]],IsDList,Table_ExternalData_15[[#Headers],[26]])</f>
        <v>0</v>
      </c>
      <c r="AE317" s="10">
        <f>SUMIFS(IsQList,IsIList,Table_ExternalData_15[[#This Row],[item_key]],IsITypeList,Table_ExternalData_15[[#This Row],[IType]],IsDList,Table_ExternalData_15[[#Headers],[27]])</f>
        <v>0</v>
      </c>
      <c r="AF317" s="10">
        <f>SUMIFS(IsQList,IsIList,Table_ExternalData_15[[#This Row],[item_key]],IsITypeList,Table_ExternalData_15[[#This Row],[IType]],IsDList,Table_ExternalData_15[[#Headers],[28]])</f>
        <v>1</v>
      </c>
      <c r="AG317" s="10">
        <f>SUMIFS(IsQList,IsIList,Table_ExternalData_15[[#This Row],[item_key]],IsITypeList,Table_ExternalData_15[[#This Row],[IType]],IsDList,Table_ExternalData_15[[#Headers],[29]])</f>
        <v>76</v>
      </c>
      <c r="AH317" s="10">
        <f>SUMIFS(IsQList,IsIList,Table_ExternalData_15[[#This Row],[item_key]],IsITypeList,Table_ExternalData_15[[#This Row],[IType]],IsDList,Table_ExternalData_15[[#Headers],[30]])</f>
        <v>0</v>
      </c>
      <c r="AI317" s="10">
        <f>SUMIFS(IsQList,IsIList,Table_ExternalData_15[[#This Row],[item_key]],IsITypeList,Table_ExternalData_15[[#This Row],[IType]],IsDList,Table_ExternalData_15[[#Headers],[31]])</f>
        <v>10</v>
      </c>
      <c r="AJ317" s="10">
        <f>SUM(Table_ExternalData_15[[#This Row],[1]:[31]])</f>
        <v>181</v>
      </c>
    </row>
    <row r="318" spans="1:36">
      <c r="A318" s="1" t="s">
        <v>54</v>
      </c>
      <c r="B318" s="1" t="s">
        <v>1373</v>
      </c>
      <c r="C318" s="1" t="s">
        <v>1374</v>
      </c>
      <c r="D318" s="11" t="s">
        <v>2046</v>
      </c>
      <c r="E318" s="10">
        <f>SUMIFS(IsQList,IsIList,Table_ExternalData_15[[#This Row],[item_key]],IsITypeList,Table_ExternalData_15[[#This Row],[IType]],IsDList,Table_ExternalData_15[[#Headers],[1]])</f>
        <v>1</v>
      </c>
      <c r="F318" s="10">
        <f>SUMIFS(IsQList,IsIList,Table_ExternalData_15[[#This Row],[item_key]],IsITypeList,Table_ExternalData_15[[#This Row],[IType]],IsDList,Table_ExternalData_15[[#Headers],[2]])</f>
        <v>0</v>
      </c>
      <c r="G318" s="10">
        <f>SUMIFS(IsQList,IsIList,Table_ExternalData_15[[#This Row],[item_key]],IsITypeList,Table_ExternalData_15[[#This Row],[IType]],IsDList,Table_ExternalData_15[[#Headers],[3]])</f>
        <v>0</v>
      </c>
      <c r="H318" s="10">
        <f>SUMIFS(IsQList,IsIList,Table_ExternalData_15[[#This Row],[item_key]],IsITypeList,Table_ExternalData_15[[#This Row],[IType]],IsDList,Table_ExternalData_15[[#Headers],[4]])</f>
        <v>70</v>
      </c>
      <c r="I318" s="10">
        <f>SUMIFS(IsQList,IsIList,Table_ExternalData_15[[#This Row],[item_key]],IsITypeList,Table_ExternalData_15[[#This Row],[IType]],IsDList,Table_ExternalData_15[[#Headers],[5]])</f>
        <v>0</v>
      </c>
      <c r="J318" s="10">
        <f>SUMIFS(IsQList,IsIList,Table_ExternalData_15[[#This Row],[item_key]],IsITypeList,Table_ExternalData_15[[#This Row],[IType]],IsDList,Table_ExternalData_15[[#Headers],[6]])</f>
        <v>23</v>
      </c>
      <c r="K318" s="10">
        <f>SUMIFS(IsQList,IsIList,Table_ExternalData_15[[#This Row],[item_key]],IsITypeList,Table_ExternalData_15[[#This Row],[IType]],IsDList,Table_ExternalData_15[[#Headers],[7]])</f>
        <v>0</v>
      </c>
      <c r="L318" s="10">
        <f>SUMIFS(IsQList,IsIList,Table_ExternalData_15[[#This Row],[item_key]],IsITypeList,Table_ExternalData_15[[#This Row],[IType]],IsDList,Table_ExternalData_15[[#Headers],[8]])</f>
        <v>0</v>
      </c>
      <c r="M318" s="10">
        <f>SUMIFS(IsQList,IsIList,Table_ExternalData_15[[#This Row],[item_key]],IsITypeList,Table_ExternalData_15[[#This Row],[IType]],IsDList,Table_ExternalData_15[[#Headers],[9]])</f>
        <v>0</v>
      </c>
      <c r="N318" s="10">
        <f>SUMIFS(IsQList,IsIList,Table_ExternalData_15[[#This Row],[item_key]],IsITypeList,Table_ExternalData_15[[#This Row],[IType]],IsDList,Table_ExternalData_15[[#Headers],[10]])</f>
        <v>0</v>
      </c>
      <c r="O318" s="10">
        <f>SUMIFS(IsQList,IsIList,Table_ExternalData_15[[#This Row],[item_key]],IsITypeList,Table_ExternalData_15[[#This Row],[IType]],IsDList,Table_ExternalData_15[[#Headers],[11]])</f>
        <v>0</v>
      </c>
      <c r="P318" s="10">
        <f>SUMIFS(IsQList,IsIList,Table_ExternalData_15[[#This Row],[item_key]],IsITypeList,Table_ExternalData_15[[#This Row],[IType]],IsDList,Table_ExternalData_15[[#Headers],[12]])</f>
        <v>0</v>
      </c>
      <c r="Q318" s="10">
        <f>SUMIFS(IsQList,IsIList,Table_ExternalData_15[[#This Row],[item_key]],IsITypeList,Table_ExternalData_15[[#This Row],[IType]],IsDList,Table_ExternalData_15[[#Headers],[13]])</f>
        <v>0</v>
      </c>
      <c r="R318" s="10">
        <f>SUMIFS(IsQList,IsIList,Table_ExternalData_15[[#This Row],[item_key]],IsITypeList,Table_ExternalData_15[[#This Row],[IType]],IsDList,Table_ExternalData_15[[#Headers],[14]])</f>
        <v>0</v>
      </c>
      <c r="S318" s="10">
        <f>SUMIFS(IsQList,IsIList,Table_ExternalData_15[[#This Row],[item_key]],IsITypeList,Table_ExternalData_15[[#This Row],[IType]],IsDList,Table_ExternalData_15[[#Headers],[15]])</f>
        <v>0</v>
      </c>
      <c r="T318" s="10">
        <f>SUMIFS(IsQList,IsIList,Table_ExternalData_15[[#This Row],[item_key]],IsITypeList,Table_ExternalData_15[[#This Row],[IType]],IsDList,Table_ExternalData_15[[#Headers],[16]])</f>
        <v>0</v>
      </c>
      <c r="U318" s="10">
        <f>SUMIFS(IsQList,IsIList,Table_ExternalData_15[[#This Row],[item_key]],IsITypeList,Table_ExternalData_15[[#This Row],[IType]],IsDList,Table_ExternalData_15[[#Headers],[17]])</f>
        <v>0</v>
      </c>
      <c r="V318" s="10">
        <f>SUMIFS(IsQList,IsIList,Table_ExternalData_15[[#This Row],[item_key]],IsITypeList,Table_ExternalData_15[[#This Row],[IType]],IsDList,Table_ExternalData_15[[#Headers],[18]])</f>
        <v>0</v>
      </c>
      <c r="W318" s="10">
        <f>SUMIFS(IsQList,IsIList,Table_ExternalData_15[[#This Row],[item_key]],IsITypeList,Table_ExternalData_15[[#This Row],[IType]],IsDList,Table_ExternalData_15[[#Headers],[19]])</f>
        <v>0</v>
      </c>
      <c r="X318" s="10">
        <f>SUMIFS(IsQList,IsIList,Table_ExternalData_15[[#This Row],[item_key]],IsITypeList,Table_ExternalData_15[[#This Row],[IType]],IsDList,Table_ExternalData_15[[#Headers],[20]])</f>
        <v>0</v>
      </c>
      <c r="Y318" s="10">
        <f>SUMIFS(IsQList,IsIList,Table_ExternalData_15[[#This Row],[item_key]],IsITypeList,Table_ExternalData_15[[#This Row],[IType]],IsDList,Table_ExternalData_15[[#Headers],[21]])</f>
        <v>0</v>
      </c>
      <c r="Z318" s="10">
        <f>SUMIFS(IsQList,IsIList,Table_ExternalData_15[[#This Row],[item_key]],IsITypeList,Table_ExternalData_15[[#This Row],[IType]],IsDList,Table_ExternalData_15[[#Headers],[22]])</f>
        <v>0</v>
      </c>
      <c r="AA318" s="10">
        <f>SUMIFS(IsQList,IsIList,Table_ExternalData_15[[#This Row],[item_key]],IsITypeList,Table_ExternalData_15[[#This Row],[IType]],IsDList,Table_ExternalData_15[[#Headers],[23]])</f>
        <v>0</v>
      </c>
      <c r="AB318" s="10">
        <f>SUMIFS(IsQList,IsIList,Table_ExternalData_15[[#This Row],[item_key]],IsITypeList,Table_ExternalData_15[[#This Row],[IType]],IsDList,Table_ExternalData_15[[#Headers],[24]])</f>
        <v>0</v>
      </c>
      <c r="AC318" s="10">
        <f>SUMIFS(IsQList,IsIList,Table_ExternalData_15[[#This Row],[item_key]],IsITypeList,Table_ExternalData_15[[#This Row],[IType]],IsDList,Table_ExternalData_15[[#Headers],[25]])</f>
        <v>0</v>
      </c>
      <c r="AD318" s="10">
        <f>SUMIFS(IsQList,IsIList,Table_ExternalData_15[[#This Row],[item_key]],IsITypeList,Table_ExternalData_15[[#This Row],[IType]],IsDList,Table_ExternalData_15[[#Headers],[26]])</f>
        <v>0</v>
      </c>
      <c r="AE318" s="10">
        <f>SUMIFS(IsQList,IsIList,Table_ExternalData_15[[#This Row],[item_key]],IsITypeList,Table_ExternalData_15[[#This Row],[IType]],IsDList,Table_ExternalData_15[[#Headers],[27]])</f>
        <v>0</v>
      </c>
      <c r="AF318" s="10">
        <f>SUMIFS(IsQList,IsIList,Table_ExternalData_15[[#This Row],[item_key]],IsITypeList,Table_ExternalData_15[[#This Row],[IType]],IsDList,Table_ExternalData_15[[#Headers],[28]])</f>
        <v>1</v>
      </c>
      <c r="AG318" s="10">
        <f>SUMIFS(IsQList,IsIList,Table_ExternalData_15[[#This Row],[item_key]],IsITypeList,Table_ExternalData_15[[#This Row],[IType]],IsDList,Table_ExternalData_15[[#Headers],[29]])</f>
        <v>76</v>
      </c>
      <c r="AH318" s="10">
        <f>SUMIFS(IsQList,IsIList,Table_ExternalData_15[[#This Row],[item_key]],IsITypeList,Table_ExternalData_15[[#This Row],[IType]],IsDList,Table_ExternalData_15[[#Headers],[30]])</f>
        <v>0</v>
      </c>
      <c r="AI318" s="10">
        <f>SUMIFS(IsQList,IsIList,Table_ExternalData_15[[#This Row],[item_key]],IsITypeList,Table_ExternalData_15[[#This Row],[IType]],IsDList,Table_ExternalData_15[[#Headers],[31]])</f>
        <v>10</v>
      </c>
      <c r="AJ318" s="10">
        <f>SUM(Table_ExternalData_15[[#This Row],[1]:[31]])</f>
        <v>181</v>
      </c>
    </row>
    <row r="319" spans="1:36">
      <c r="A319" s="1" t="s">
        <v>190</v>
      </c>
      <c r="B319" s="1" t="s">
        <v>1139</v>
      </c>
      <c r="C319" s="1" t="s">
        <v>1140</v>
      </c>
      <c r="D319" s="11" t="s">
        <v>2046</v>
      </c>
      <c r="E319" s="10">
        <f>SUMIFS(IsQList,IsIList,Table_ExternalData_15[[#This Row],[item_key]],IsITypeList,Table_ExternalData_15[[#This Row],[IType]],IsDList,Table_ExternalData_15[[#Headers],[1]])</f>
        <v>1</v>
      </c>
      <c r="F319" s="10">
        <f>SUMIFS(IsQList,IsIList,Table_ExternalData_15[[#This Row],[item_key]],IsITypeList,Table_ExternalData_15[[#This Row],[IType]],IsDList,Table_ExternalData_15[[#Headers],[2]])</f>
        <v>0</v>
      </c>
      <c r="G319" s="10">
        <f>SUMIFS(IsQList,IsIList,Table_ExternalData_15[[#This Row],[item_key]],IsITypeList,Table_ExternalData_15[[#This Row],[IType]],IsDList,Table_ExternalData_15[[#Headers],[3]])</f>
        <v>0</v>
      </c>
      <c r="H319" s="10">
        <f>SUMIFS(IsQList,IsIList,Table_ExternalData_15[[#This Row],[item_key]],IsITypeList,Table_ExternalData_15[[#This Row],[IType]],IsDList,Table_ExternalData_15[[#Headers],[4]])</f>
        <v>70</v>
      </c>
      <c r="I319" s="10">
        <f>SUMIFS(IsQList,IsIList,Table_ExternalData_15[[#This Row],[item_key]],IsITypeList,Table_ExternalData_15[[#This Row],[IType]],IsDList,Table_ExternalData_15[[#Headers],[5]])</f>
        <v>0</v>
      </c>
      <c r="J319" s="10">
        <f>SUMIFS(IsQList,IsIList,Table_ExternalData_15[[#This Row],[item_key]],IsITypeList,Table_ExternalData_15[[#This Row],[IType]],IsDList,Table_ExternalData_15[[#Headers],[6]])</f>
        <v>23</v>
      </c>
      <c r="K319" s="10">
        <f>SUMIFS(IsQList,IsIList,Table_ExternalData_15[[#This Row],[item_key]],IsITypeList,Table_ExternalData_15[[#This Row],[IType]],IsDList,Table_ExternalData_15[[#Headers],[7]])</f>
        <v>0</v>
      </c>
      <c r="L319" s="10">
        <f>SUMIFS(IsQList,IsIList,Table_ExternalData_15[[#This Row],[item_key]],IsITypeList,Table_ExternalData_15[[#This Row],[IType]],IsDList,Table_ExternalData_15[[#Headers],[8]])</f>
        <v>0</v>
      </c>
      <c r="M319" s="10">
        <f>SUMIFS(IsQList,IsIList,Table_ExternalData_15[[#This Row],[item_key]],IsITypeList,Table_ExternalData_15[[#This Row],[IType]],IsDList,Table_ExternalData_15[[#Headers],[9]])</f>
        <v>0</v>
      </c>
      <c r="N319" s="10">
        <f>SUMIFS(IsQList,IsIList,Table_ExternalData_15[[#This Row],[item_key]],IsITypeList,Table_ExternalData_15[[#This Row],[IType]],IsDList,Table_ExternalData_15[[#Headers],[10]])</f>
        <v>0</v>
      </c>
      <c r="O319" s="10">
        <f>SUMIFS(IsQList,IsIList,Table_ExternalData_15[[#This Row],[item_key]],IsITypeList,Table_ExternalData_15[[#This Row],[IType]],IsDList,Table_ExternalData_15[[#Headers],[11]])</f>
        <v>0</v>
      </c>
      <c r="P319" s="10">
        <f>SUMIFS(IsQList,IsIList,Table_ExternalData_15[[#This Row],[item_key]],IsITypeList,Table_ExternalData_15[[#This Row],[IType]],IsDList,Table_ExternalData_15[[#Headers],[12]])</f>
        <v>0</v>
      </c>
      <c r="Q319" s="10">
        <f>SUMIFS(IsQList,IsIList,Table_ExternalData_15[[#This Row],[item_key]],IsITypeList,Table_ExternalData_15[[#This Row],[IType]],IsDList,Table_ExternalData_15[[#Headers],[13]])</f>
        <v>0</v>
      </c>
      <c r="R319" s="10">
        <f>SUMIFS(IsQList,IsIList,Table_ExternalData_15[[#This Row],[item_key]],IsITypeList,Table_ExternalData_15[[#This Row],[IType]],IsDList,Table_ExternalData_15[[#Headers],[14]])</f>
        <v>0</v>
      </c>
      <c r="S319" s="10">
        <f>SUMIFS(IsQList,IsIList,Table_ExternalData_15[[#This Row],[item_key]],IsITypeList,Table_ExternalData_15[[#This Row],[IType]],IsDList,Table_ExternalData_15[[#Headers],[15]])</f>
        <v>0</v>
      </c>
      <c r="T319" s="10">
        <f>SUMIFS(IsQList,IsIList,Table_ExternalData_15[[#This Row],[item_key]],IsITypeList,Table_ExternalData_15[[#This Row],[IType]],IsDList,Table_ExternalData_15[[#Headers],[16]])</f>
        <v>0</v>
      </c>
      <c r="U319" s="10">
        <f>SUMIFS(IsQList,IsIList,Table_ExternalData_15[[#This Row],[item_key]],IsITypeList,Table_ExternalData_15[[#This Row],[IType]],IsDList,Table_ExternalData_15[[#Headers],[17]])</f>
        <v>0</v>
      </c>
      <c r="V319" s="10">
        <f>SUMIFS(IsQList,IsIList,Table_ExternalData_15[[#This Row],[item_key]],IsITypeList,Table_ExternalData_15[[#This Row],[IType]],IsDList,Table_ExternalData_15[[#Headers],[18]])</f>
        <v>0</v>
      </c>
      <c r="W319" s="10">
        <f>SUMIFS(IsQList,IsIList,Table_ExternalData_15[[#This Row],[item_key]],IsITypeList,Table_ExternalData_15[[#This Row],[IType]],IsDList,Table_ExternalData_15[[#Headers],[19]])</f>
        <v>0</v>
      </c>
      <c r="X319" s="10">
        <f>SUMIFS(IsQList,IsIList,Table_ExternalData_15[[#This Row],[item_key]],IsITypeList,Table_ExternalData_15[[#This Row],[IType]],IsDList,Table_ExternalData_15[[#Headers],[20]])</f>
        <v>0</v>
      </c>
      <c r="Y319" s="10">
        <f>SUMIFS(IsQList,IsIList,Table_ExternalData_15[[#This Row],[item_key]],IsITypeList,Table_ExternalData_15[[#This Row],[IType]],IsDList,Table_ExternalData_15[[#Headers],[21]])</f>
        <v>0</v>
      </c>
      <c r="Z319" s="10">
        <f>SUMIFS(IsQList,IsIList,Table_ExternalData_15[[#This Row],[item_key]],IsITypeList,Table_ExternalData_15[[#This Row],[IType]],IsDList,Table_ExternalData_15[[#Headers],[22]])</f>
        <v>0</v>
      </c>
      <c r="AA319" s="10">
        <f>SUMIFS(IsQList,IsIList,Table_ExternalData_15[[#This Row],[item_key]],IsITypeList,Table_ExternalData_15[[#This Row],[IType]],IsDList,Table_ExternalData_15[[#Headers],[23]])</f>
        <v>0</v>
      </c>
      <c r="AB319" s="10">
        <f>SUMIFS(IsQList,IsIList,Table_ExternalData_15[[#This Row],[item_key]],IsITypeList,Table_ExternalData_15[[#This Row],[IType]],IsDList,Table_ExternalData_15[[#Headers],[24]])</f>
        <v>0</v>
      </c>
      <c r="AC319" s="10">
        <f>SUMIFS(IsQList,IsIList,Table_ExternalData_15[[#This Row],[item_key]],IsITypeList,Table_ExternalData_15[[#This Row],[IType]],IsDList,Table_ExternalData_15[[#Headers],[25]])</f>
        <v>0</v>
      </c>
      <c r="AD319" s="10">
        <f>SUMIFS(IsQList,IsIList,Table_ExternalData_15[[#This Row],[item_key]],IsITypeList,Table_ExternalData_15[[#This Row],[IType]],IsDList,Table_ExternalData_15[[#Headers],[26]])</f>
        <v>0</v>
      </c>
      <c r="AE319" s="10">
        <f>SUMIFS(IsQList,IsIList,Table_ExternalData_15[[#This Row],[item_key]],IsITypeList,Table_ExternalData_15[[#This Row],[IType]],IsDList,Table_ExternalData_15[[#Headers],[27]])</f>
        <v>0</v>
      </c>
      <c r="AF319" s="10">
        <f>SUMIFS(IsQList,IsIList,Table_ExternalData_15[[#This Row],[item_key]],IsITypeList,Table_ExternalData_15[[#This Row],[IType]],IsDList,Table_ExternalData_15[[#Headers],[28]])</f>
        <v>1</v>
      </c>
      <c r="AG319" s="10">
        <f>SUMIFS(IsQList,IsIList,Table_ExternalData_15[[#This Row],[item_key]],IsITypeList,Table_ExternalData_15[[#This Row],[IType]],IsDList,Table_ExternalData_15[[#Headers],[29]])</f>
        <v>76</v>
      </c>
      <c r="AH319" s="10">
        <f>SUMIFS(IsQList,IsIList,Table_ExternalData_15[[#This Row],[item_key]],IsITypeList,Table_ExternalData_15[[#This Row],[IType]],IsDList,Table_ExternalData_15[[#Headers],[30]])</f>
        <v>0</v>
      </c>
      <c r="AI319" s="10">
        <f>SUMIFS(IsQList,IsIList,Table_ExternalData_15[[#This Row],[item_key]],IsITypeList,Table_ExternalData_15[[#This Row],[IType]],IsDList,Table_ExternalData_15[[#Headers],[31]])</f>
        <v>10</v>
      </c>
      <c r="AJ319" s="10">
        <f>SUM(Table_ExternalData_15[[#This Row],[1]:[31]])</f>
        <v>181</v>
      </c>
    </row>
    <row r="320" spans="1:36">
      <c r="A320" s="1" t="s">
        <v>2362</v>
      </c>
      <c r="B320" s="1" t="s">
        <v>2598</v>
      </c>
      <c r="C320" s="1" t="s">
        <v>854</v>
      </c>
      <c r="D320" s="11" t="s">
        <v>2363</v>
      </c>
      <c r="E320" s="10">
        <f>SUMIFS(IsQList,IsIList,Table_ExternalData_15[[#This Row],[item_key]],IsITypeList,Table_ExternalData_15[[#This Row],[IType]],IsDList,Table_ExternalData_15[[#Headers],[1]])</f>
        <v>300</v>
      </c>
      <c r="F320" s="10">
        <f>SUMIFS(IsQList,IsIList,Table_ExternalData_15[[#This Row],[item_key]],IsITypeList,Table_ExternalData_15[[#This Row],[IType]],IsDList,Table_ExternalData_15[[#Headers],[2]])</f>
        <v>0</v>
      </c>
      <c r="G320" s="10">
        <f>SUMIFS(IsQList,IsIList,Table_ExternalData_15[[#This Row],[item_key]],IsITypeList,Table_ExternalData_15[[#This Row],[IType]],IsDList,Table_ExternalData_15[[#Headers],[3]])</f>
        <v>0</v>
      </c>
      <c r="H320" s="10">
        <f>SUMIFS(IsQList,IsIList,Table_ExternalData_15[[#This Row],[item_key]],IsITypeList,Table_ExternalData_15[[#This Row],[IType]],IsDList,Table_ExternalData_15[[#Headers],[4]])</f>
        <v>0</v>
      </c>
      <c r="I320" s="10">
        <f>SUMIFS(IsQList,IsIList,Table_ExternalData_15[[#This Row],[item_key]],IsITypeList,Table_ExternalData_15[[#This Row],[IType]],IsDList,Table_ExternalData_15[[#Headers],[5]])</f>
        <v>0</v>
      </c>
      <c r="J320" s="10">
        <f>SUMIFS(IsQList,IsIList,Table_ExternalData_15[[#This Row],[item_key]],IsITypeList,Table_ExternalData_15[[#This Row],[IType]],IsDList,Table_ExternalData_15[[#Headers],[6]])</f>
        <v>0</v>
      </c>
      <c r="K320" s="10">
        <f>SUMIFS(IsQList,IsIList,Table_ExternalData_15[[#This Row],[item_key]],IsITypeList,Table_ExternalData_15[[#This Row],[IType]],IsDList,Table_ExternalData_15[[#Headers],[7]])</f>
        <v>0</v>
      </c>
      <c r="L320" s="10">
        <f>SUMIFS(IsQList,IsIList,Table_ExternalData_15[[#This Row],[item_key]],IsITypeList,Table_ExternalData_15[[#This Row],[IType]],IsDList,Table_ExternalData_15[[#Headers],[8]])</f>
        <v>0</v>
      </c>
      <c r="M320" s="10">
        <f>SUMIFS(IsQList,IsIList,Table_ExternalData_15[[#This Row],[item_key]],IsITypeList,Table_ExternalData_15[[#This Row],[IType]],IsDList,Table_ExternalData_15[[#Headers],[9]])</f>
        <v>0</v>
      </c>
      <c r="N320" s="10">
        <f>SUMIFS(IsQList,IsIList,Table_ExternalData_15[[#This Row],[item_key]],IsITypeList,Table_ExternalData_15[[#This Row],[IType]],IsDList,Table_ExternalData_15[[#Headers],[10]])</f>
        <v>0</v>
      </c>
      <c r="O320" s="10">
        <f>SUMIFS(IsQList,IsIList,Table_ExternalData_15[[#This Row],[item_key]],IsITypeList,Table_ExternalData_15[[#This Row],[IType]],IsDList,Table_ExternalData_15[[#Headers],[11]])</f>
        <v>0</v>
      </c>
      <c r="P320" s="10">
        <f>SUMIFS(IsQList,IsIList,Table_ExternalData_15[[#This Row],[item_key]],IsITypeList,Table_ExternalData_15[[#This Row],[IType]],IsDList,Table_ExternalData_15[[#Headers],[12]])</f>
        <v>0</v>
      </c>
      <c r="Q320" s="10">
        <f>SUMIFS(IsQList,IsIList,Table_ExternalData_15[[#This Row],[item_key]],IsITypeList,Table_ExternalData_15[[#This Row],[IType]],IsDList,Table_ExternalData_15[[#Headers],[13]])</f>
        <v>0</v>
      </c>
      <c r="R320" s="10">
        <f>SUMIFS(IsQList,IsIList,Table_ExternalData_15[[#This Row],[item_key]],IsITypeList,Table_ExternalData_15[[#This Row],[IType]],IsDList,Table_ExternalData_15[[#Headers],[14]])</f>
        <v>0</v>
      </c>
      <c r="S320" s="10">
        <f>SUMIFS(IsQList,IsIList,Table_ExternalData_15[[#This Row],[item_key]],IsITypeList,Table_ExternalData_15[[#This Row],[IType]],IsDList,Table_ExternalData_15[[#Headers],[15]])</f>
        <v>0</v>
      </c>
      <c r="T320" s="10">
        <f>SUMIFS(IsQList,IsIList,Table_ExternalData_15[[#This Row],[item_key]],IsITypeList,Table_ExternalData_15[[#This Row],[IType]],IsDList,Table_ExternalData_15[[#Headers],[16]])</f>
        <v>0</v>
      </c>
      <c r="U320" s="10">
        <f>SUMIFS(IsQList,IsIList,Table_ExternalData_15[[#This Row],[item_key]],IsITypeList,Table_ExternalData_15[[#This Row],[IType]],IsDList,Table_ExternalData_15[[#Headers],[17]])</f>
        <v>0</v>
      </c>
      <c r="V320" s="10">
        <f>SUMIFS(IsQList,IsIList,Table_ExternalData_15[[#This Row],[item_key]],IsITypeList,Table_ExternalData_15[[#This Row],[IType]],IsDList,Table_ExternalData_15[[#Headers],[18]])</f>
        <v>0</v>
      </c>
      <c r="W320" s="10">
        <f>SUMIFS(IsQList,IsIList,Table_ExternalData_15[[#This Row],[item_key]],IsITypeList,Table_ExternalData_15[[#This Row],[IType]],IsDList,Table_ExternalData_15[[#Headers],[19]])</f>
        <v>0</v>
      </c>
      <c r="X320" s="10">
        <f>SUMIFS(IsQList,IsIList,Table_ExternalData_15[[#This Row],[item_key]],IsITypeList,Table_ExternalData_15[[#This Row],[IType]],IsDList,Table_ExternalData_15[[#Headers],[20]])</f>
        <v>0</v>
      </c>
      <c r="Y320" s="10">
        <f>SUMIFS(IsQList,IsIList,Table_ExternalData_15[[#This Row],[item_key]],IsITypeList,Table_ExternalData_15[[#This Row],[IType]],IsDList,Table_ExternalData_15[[#Headers],[21]])</f>
        <v>0</v>
      </c>
      <c r="Z320" s="10">
        <f>SUMIFS(IsQList,IsIList,Table_ExternalData_15[[#This Row],[item_key]],IsITypeList,Table_ExternalData_15[[#This Row],[IType]],IsDList,Table_ExternalData_15[[#Headers],[22]])</f>
        <v>0</v>
      </c>
      <c r="AA320" s="10">
        <f>SUMIFS(IsQList,IsIList,Table_ExternalData_15[[#This Row],[item_key]],IsITypeList,Table_ExternalData_15[[#This Row],[IType]],IsDList,Table_ExternalData_15[[#Headers],[23]])</f>
        <v>0</v>
      </c>
      <c r="AB320" s="10">
        <f>SUMIFS(IsQList,IsIList,Table_ExternalData_15[[#This Row],[item_key]],IsITypeList,Table_ExternalData_15[[#This Row],[IType]],IsDList,Table_ExternalData_15[[#Headers],[24]])</f>
        <v>0</v>
      </c>
      <c r="AC320" s="10">
        <f>SUMIFS(IsQList,IsIList,Table_ExternalData_15[[#This Row],[item_key]],IsITypeList,Table_ExternalData_15[[#This Row],[IType]],IsDList,Table_ExternalData_15[[#Headers],[25]])</f>
        <v>0</v>
      </c>
      <c r="AD320" s="10">
        <f>SUMIFS(IsQList,IsIList,Table_ExternalData_15[[#This Row],[item_key]],IsITypeList,Table_ExternalData_15[[#This Row],[IType]],IsDList,Table_ExternalData_15[[#Headers],[26]])</f>
        <v>0</v>
      </c>
      <c r="AE320" s="10">
        <f>SUMIFS(IsQList,IsIList,Table_ExternalData_15[[#This Row],[item_key]],IsITypeList,Table_ExternalData_15[[#This Row],[IType]],IsDList,Table_ExternalData_15[[#Headers],[27]])</f>
        <v>0</v>
      </c>
      <c r="AF320" s="10">
        <f>SUMIFS(IsQList,IsIList,Table_ExternalData_15[[#This Row],[item_key]],IsITypeList,Table_ExternalData_15[[#This Row],[IType]],IsDList,Table_ExternalData_15[[#Headers],[28]])</f>
        <v>0</v>
      </c>
      <c r="AG320" s="10">
        <f>SUMIFS(IsQList,IsIList,Table_ExternalData_15[[#This Row],[item_key]],IsITypeList,Table_ExternalData_15[[#This Row],[IType]],IsDList,Table_ExternalData_15[[#Headers],[29]])</f>
        <v>0</v>
      </c>
      <c r="AH320" s="10">
        <f>SUMIFS(IsQList,IsIList,Table_ExternalData_15[[#This Row],[item_key]],IsITypeList,Table_ExternalData_15[[#This Row],[IType]],IsDList,Table_ExternalData_15[[#Headers],[30]])</f>
        <v>400</v>
      </c>
      <c r="AI320" s="10">
        <f>SUMIFS(IsQList,IsIList,Table_ExternalData_15[[#This Row],[item_key]],IsITypeList,Table_ExternalData_15[[#This Row],[IType]],IsDList,Table_ExternalData_15[[#Headers],[31]])</f>
        <v>560</v>
      </c>
      <c r="AJ320" s="10">
        <f>SUM(Table_ExternalData_15[[#This Row],[1]:[31]])</f>
        <v>1260</v>
      </c>
    </row>
    <row r="321" spans="1:36">
      <c r="A321" s="1" t="s">
        <v>1725</v>
      </c>
      <c r="B321" s="1" t="s">
        <v>1919</v>
      </c>
      <c r="C321" s="1" t="s">
        <v>1920</v>
      </c>
      <c r="D321" s="11" t="s">
        <v>2046</v>
      </c>
      <c r="E321" s="10">
        <f>SUMIFS(IsQList,IsIList,Table_ExternalData_15[[#This Row],[item_key]],IsITypeList,Table_ExternalData_15[[#This Row],[IType]],IsDList,Table_ExternalData_15[[#Headers],[1]])</f>
        <v>1</v>
      </c>
      <c r="F321" s="10">
        <f>SUMIFS(IsQList,IsIList,Table_ExternalData_15[[#This Row],[item_key]],IsITypeList,Table_ExternalData_15[[#This Row],[IType]],IsDList,Table_ExternalData_15[[#Headers],[2]])</f>
        <v>0</v>
      </c>
      <c r="G321" s="10">
        <f>SUMIFS(IsQList,IsIList,Table_ExternalData_15[[#This Row],[item_key]],IsITypeList,Table_ExternalData_15[[#This Row],[IType]],IsDList,Table_ExternalData_15[[#Headers],[3]])</f>
        <v>0</v>
      </c>
      <c r="H321" s="10">
        <f>SUMIFS(IsQList,IsIList,Table_ExternalData_15[[#This Row],[item_key]],IsITypeList,Table_ExternalData_15[[#This Row],[IType]],IsDList,Table_ExternalData_15[[#Headers],[4]])</f>
        <v>70</v>
      </c>
      <c r="I321" s="10">
        <f>SUMIFS(IsQList,IsIList,Table_ExternalData_15[[#This Row],[item_key]],IsITypeList,Table_ExternalData_15[[#This Row],[IType]],IsDList,Table_ExternalData_15[[#Headers],[5]])</f>
        <v>0</v>
      </c>
      <c r="J321" s="10">
        <f>SUMIFS(IsQList,IsIList,Table_ExternalData_15[[#This Row],[item_key]],IsITypeList,Table_ExternalData_15[[#This Row],[IType]],IsDList,Table_ExternalData_15[[#Headers],[6]])</f>
        <v>23</v>
      </c>
      <c r="K321" s="10">
        <f>SUMIFS(IsQList,IsIList,Table_ExternalData_15[[#This Row],[item_key]],IsITypeList,Table_ExternalData_15[[#This Row],[IType]],IsDList,Table_ExternalData_15[[#Headers],[7]])</f>
        <v>0</v>
      </c>
      <c r="L321" s="10">
        <f>SUMIFS(IsQList,IsIList,Table_ExternalData_15[[#This Row],[item_key]],IsITypeList,Table_ExternalData_15[[#This Row],[IType]],IsDList,Table_ExternalData_15[[#Headers],[8]])</f>
        <v>0</v>
      </c>
      <c r="M321" s="10">
        <f>SUMIFS(IsQList,IsIList,Table_ExternalData_15[[#This Row],[item_key]],IsITypeList,Table_ExternalData_15[[#This Row],[IType]],IsDList,Table_ExternalData_15[[#Headers],[9]])</f>
        <v>0</v>
      </c>
      <c r="N321" s="10">
        <f>SUMIFS(IsQList,IsIList,Table_ExternalData_15[[#This Row],[item_key]],IsITypeList,Table_ExternalData_15[[#This Row],[IType]],IsDList,Table_ExternalData_15[[#Headers],[10]])</f>
        <v>0</v>
      </c>
      <c r="O321" s="10">
        <f>SUMIFS(IsQList,IsIList,Table_ExternalData_15[[#This Row],[item_key]],IsITypeList,Table_ExternalData_15[[#This Row],[IType]],IsDList,Table_ExternalData_15[[#Headers],[11]])</f>
        <v>0</v>
      </c>
      <c r="P321" s="10">
        <f>SUMIFS(IsQList,IsIList,Table_ExternalData_15[[#This Row],[item_key]],IsITypeList,Table_ExternalData_15[[#This Row],[IType]],IsDList,Table_ExternalData_15[[#Headers],[12]])</f>
        <v>0</v>
      </c>
      <c r="Q321" s="10">
        <f>SUMIFS(IsQList,IsIList,Table_ExternalData_15[[#This Row],[item_key]],IsITypeList,Table_ExternalData_15[[#This Row],[IType]],IsDList,Table_ExternalData_15[[#Headers],[13]])</f>
        <v>0</v>
      </c>
      <c r="R321" s="10">
        <f>SUMIFS(IsQList,IsIList,Table_ExternalData_15[[#This Row],[item_key]],IsITypeList,Table_ExternalData_15[[#This Row],[IType]],IsDList,Table_ExternalData_15[[#Headers],[14]])</f>
        <v>0</v>
      </c>
      <c r="S321" s="10">
        <f>SUMIFS(IsQList,IsIList,Table_ExternalData_15[[#This Row],[item_key]],IsITypeList,Table_ExternalData_15[[#This Row],[IType]],IsDList,Table_ExternalData_15[[#Headers],[15]])</f>
        <v>0</v>
      </c>
      <c r="T321" s="10">
        <f>SUMIFS(IsQList,IsIList,Table_ExternalData_15[[#This Row],[item_key]],IsITypeList,Table_ExternalData_15[[#This Row],[IType]],IsDList,Table_ExternalData_15[[#Headers],[16]])</f>
        <v>0</v>
      </c>
      <c r="U321" s="10">
        <f>SUMIFS(IsQList,IsIList,Table_ExternalData_15[[#This Row],[item_key]],IsITypeList,Table_ExternalData_15[[#This Row],[IType]],IsDList,Table_ExternalData_15[[#Headers],[17]])</f>
        <v>0</v>
      </c>
      <c r="V321" s="10">
        <f>SUMIFS(IsQList,IsIList,Table_ExternalData_15[[#This Row],[item_key]],IsITypeList,Table_ExternalData_15[[#This Row],[IType]],IsDList,Table_ExternalData_15[[#Headers],[18]])</f>
        <v>0</v>
      </c>
      <c r="W321" s="10">
        <f>SUMIFS(IsQList,IsIList,Table_ExternalData_15[[#This Row],[item_key]],IsITypeList,Table_ExternalData_15[[#This Row],[IType]],IsDList,Table_ExternalData_15[[#Headers],[19]])</f>
        <v>0</v>
      </c>
      <c r="X321" s="10">
        <f>SUMIFS(IsQList,IsIList,Table_ExternalData_15[[#This Row],[item_key]],IsITypeList,Table_ExternalData_15[[#This Row],[IType]],IsDList,Table_ExternalData_15[[#Headers],[20]])</f>
        <v>0</v>
      </c>
      <c r="Y321" s="10">
        <f>SUMIFS(IsQList,IsIList,Table_ExternalData_15[[#This Row],[item_key]],IsITypeList,Table_ExternalData_15[[#This Row],[IType]],IsDList,Table_ExternalData_15[[#Headers],[21]])</f>
        <v>0</v>
      </c>
      <c r="Z321" s="10">
        <f>SUMIFS(IsQList,IsIList,Table_ExternalData_15[[#This Row],[item_key]],IsITypeList,Table_ExternalData_15[[#This Row],[IType]],IsDList,Table_ExternalData_15[[#Headers],[22]])</f>
        <v>0</v>
      </c>
      <c r="AA321" s="10">
        <f>SUMIFS(IsQList,IsIList,Table_ExternalData_15[[#This Row],[item_key]],IsITypeList,Table_ExternalData_15[[#This Row],[IType]],IsDList,Table_ExternalData_15[[#Headers],[23]])</f>
        <v>0</v>
      </c>
      <c r="AB321" s="10">
        <f>SUMIFS(IsQList,IsIList,Table_ExternalData_15[[#This Row],[item_key]],IsITypeList,Table_ExternalData_15[[#This Row],[IType]],IsDList,Table_ExternalData_15[[#Headers],[24]])</f>
        <v>0</v>
      </c>
      <c r="AC321" s="10">
        <f>SUMIFS(IsQList,IsIList,Table_ExternalData_15[[#This Row],[item_key]],IsITypeList,Table_ExternalData_15[[#This Row],[IType]],IsDList,Table_ExternalData_15[[#Headers],[25]])</f>
        <v>0</v>
      </c>
      <c r="AD321" s="10">
        <f>SUMIFS(IsQList,IsIList,Table_ExternalData_15[[#This Row],[item_key]],IsITypeList,Table_ExternalData_15[[#This Row],[IType]],IsDList,Table_ExternalData_15[[#Headers],[26]])</f>
        <v>0</v>
      </c>
      <c r="AE321" s="10">
        <f>SUMIFS(IsQList,IsIList,Table_ExternalData_15[[#This Row],[item_key]],IsITypeList,Table_ExternalData_15[[#This Row],[IType]],IsDList,Table_ExternalData_15[[#Headers],[27]])</f>
        <v>0</v>
      </c>
      <c r="AF321" s="10">
        <f>SUMIFS(IsQList,IsIList,Table_ExternalData_15[[#This Row],[item_key]],IsITypeList,Table_ExternalData_15[[#This Row],[IType]],IsDList,Table_ExternalData_15[[#Headers],[28]])</f>
        <v>1</v>
      </c>
      <c r="AG321" s="10">
        <f>SUMIFS(IsQList,IsIList,Table_ExternalData_15[[#This Row],[item_key]],IsITypeList,Table_ExternalData_15[[#This Row],[IType]],IsDList,Table_ExternalData_15[[#Headers],[29]])</f>
        <v>76</v>
      </c>
      <c r="AH321" s="10">
        <f>SUMIFS(IsQList,IsIList,Table_ExternalData_15[[#This Row],[item_key]],IsITypeList,Table_ExternalData_15[[#This Row],[IType]],IsDList,Table_ExternalData_15[[#Headers],[30]])</f>
        <v>0</v>
      </c>
      <c r="AI321" s="10">
        <f>SUMIFS(IsQList,IsIList,Table_ExternalData_15[[#This Row],[item_key]],IsITypeList,Table_ExternalData_15[[#This Row],[IType]],IsDList,Table_ExternalData_15[[#Headers],[31]])</f>
        <v>10</v>
      </c>
      <c r="AJ321" s="10">
        <f>SUM(Table_ExternalData_15[[#This Row],[1]:[31]])</f>
        <v>181</v>
      </c>
    </row>
    <row r="322" spans="1:36">
      <c r="A322" s="1" t="s">
        <v>540</v>
      </c>
      <c r="B322" s="1" t="s">
        <v>616</v>
      </c>
      <c r="C322" s="1" t="s">
        <v>617</v>
      </c>
      <c r="D322" s="11" t="s">
        <v>2046</v>
      </c>
      <c r="E322" s="10">
        <f>SUMIFS(IsQList,IsIList,Table_ExternalData_15[[#This Row],[item_key]],IsITypeList,Table_ExternalData_15[[#This Row],[IType]],IsDList,Table_ExternalData_15[[#Headers],[1]])</f>
        <v>1</v>
      </c>
      <c r="F322" s="10">
        <f>SUMIFS(IsQList,IsIList,Table_ExternalData_15[[#This Row],[item_key]],IsITypeList,Table_ExternalData_15[[#This Row],[IType]],IsDList,Table_ExternalData_15[[#Headers],[2]])</f>
        <v>0</v>
      </c>
      <c r="G322" s="10">
        <f>SUMIFS(IsQList,IsIList,Table_ExternalData_15[[#This Row],[item_key]],IsITypeList,Table_ExternalData_15[[#This Row],[IType]],IsDList,Table_ExternalData_15[[#Headers],[3]])</f>
        <v>0</v>
      </c>
      <c r="H322" s="10">
        <f>SUMIFS(IsQList,IsIList,Table_ExternalData_15[[#This Row],[item_key]],IsITypeList,Table_ExternalData_15[[#This Row],[IType]],IsDList,Table_ExternalData_15[[#Headers],[4]])</f>
        <v>70</v>
      </c>
      <c r="I322" s="10">
        <f>SUMIFS(IsQList,IsIList,Table_ExternalData_15[[#This Row],[item_key]],IsITypeList,Table_ExternalData_15[[#This Row],[IType]],IsDList,Table_ExternalData_15[[#Headers],[5]])</f>
        <v>0</v>
      </c>
      <c r="J322" s="10">
        <f>SUMIFS(IsQList,IsIList,Table_ExternalData_15[[#This Row],[item_key]],IsITypeList,Table_ExternalData_15[[#This Row],[IType]],IsDList,Table_ExternalData_15[[#Headers],[6]])</f>
        <v>23</v>
      </c>
      <c r="K322" s="10">
        <f>SUMIFS(IsQList,IsIList,Table_ExternalData_15[[#This Row],[item_key]],IsITypeList,Table_ExternalData_15[[#This Row],[IType]],IsDList,Table_ExternalData_15[[#Headers],[7]])</f>
        <v>0</v>
      </c>
      <c r="L322" s="10">
        <f>SUMIFS(IsQList,IsIList,Table_ExternalData_15[[#This Row],[item_key]],IsITypeList,Table_ExternalData_15[[#This Row],[IType]],IsDList,Table_ExternalData_15[[#Headers],[8]])</f>
        <v>0</v>
      </c>
      <c r="M322" s="10">
        <f>SUMIFS(IsQList,IsIList,Table_ExternalData_15[[#This Row],[item_key]],IsITypeList,Table_ExternalData_15[[#This Row],[IType]],IsDList,Table_ExternalData_15[[#Headers],[9]])</f>
        <v>0</v>
      </c>
      <c r="N322" s="10">
        <f>SUMIFS(IsQList,IsIList,Table_ExternalData_15[[#This Row],[item_key]],IsITypeList,Table_ExternalData_15[[#This Row],[IType]],IsDList,Table_ExternalData_15[[#Headers],[10]])</f>
        <v>0</v>
      </c>
      <c r="O322" s="10">
        <f>SUMIFS(IsQList,IsIList,Table_ExternalData_15[[#This Row],[item_key]],IsITypeList,Table_ExternalData_15[[#This Row],[IType]],IsDList,Table_ExternalData_15[[#Headers],[11]])</f>
        <v>0</v>
      </c>
      <c r="P322" s="10">
        <f>SUMIFS(IsQList,IsIList,Table_ExternalData_15[[#This Row],[item_key]],IsITypeList,Table_ExternalData_15[[#This Row],[IType]],IsDList,Table_ExternalData_15[[#Headers],[12]])</f>
        <v>0</v>
      </c>
      <c r="Q322" s="10">
        <f>SUMIFS(IsQList,IsIList,Table_ExternalData_15[[#This Row],[item_key]],IsITypeList,Table_ExternalData_15[[#This Row],[IType]],IsDList,Table_ExternalData_15[[#Headers],[13]])</f>
        <v>0</v>
      </c>
      <c r="R322" s="10">
        <f>SUMIFS(IsQList,IsIList,Table_ExternalData_15[[#This Row],[item_key]],IsITypeList,Table_ExternalData_15[[#This Row],[IType]],IsDList,Table_ExternalData_15[[#Headers],[14]])</f>
        <v>0</v>
      </c>
      <c r="S322" s="10">
        <f>SUMIFS(IsQList,IsIList,Table_ExternalData_15[[#This Row],[item_key]],IsITypeList,Table_ExternalData_15[[#This Row],[IType]],IsDList,Table_ExternalData_15[[#Headers],[15]])</f>
        <v>0</v>
      </c>
      <c r="T322" s="10">
        <f>SUMIFS(IsQList,IsIList,Table_ExternalData_15[[#This Row],[item_key]],IsITypeList,Table_ExternalData_15[[#This Row],[IType]],IsDList,Table_ExternalData_15[[#Headers],[16]])</f>
        <v>0</v>
      </c>
      <c r="U322" s="10">
        <f>SUMIFS(IsQList,IsIList,Table_ExternalData_15[[#This Row],[item_key]],IsITypeList,Table_ExternalData_15[[#This Row],[IType]],IsDList,Table_ExternalData_15[[#Headers],[17]])</f>
        <v>0</v>
      </c>
      <c r="V322" s="10">
        <f>SUMIFS(IsQList,IsIList,Table_ExternalData_15[[#This Row],[item_key]],IsITypeList,Table_ExternalData_15[[#This Row],[IType]],IsDList,Table_ExternalData_15[[#Headers],[18]])</f>
        <v>0</v>
      </c>
      <c r="W322" s="10">
        <f>SUMIFS(IsQList,IsIList,Table_ExternalData_15[[#This Row],[item_key]],IsITypeList,Table_ExternalData_15[[#This Row],[IType]],IsDList,Table_ExternalData_15[[#Headers],[19]])</f>
        <v>0</v>
      </c>
      <c r="X322" s="10">
        <f>SUMIFS(IsQList,IsIList,Table_ExternalData_15[[#This Row],[item_key]],IsITypeList,Table_ExternalData_15[[#This Row],[IType]],IsDList,Table_ExternalData_15[[#Headers],[20]])</f>
        <v>0</v>
      </c>
      <c r="Y322" s="10">
        <f>SUMIFS(IsQList,IsIList,Table_ExternalData_15[[#This Row],[item_key]],IsITypeList,Table_ExternalData_15[[#This Row],[IType]],IsDList,Table_ExternalData_15[[#Headers],[21]])</f>
        <v>0</v>
      </c>
      <c r="Z322" s="10">
        <f>SUMIFS(IsQList,IsIList,Table_ExternalData_15[[#This Row],[item_key]],IsITypeList,Table_ExternalData_15[[#This Row],[IType]],IsDList,Table_ExternalData_15[[#Headers],[22]])</f>
        <v>0</v>
      </c>
      <c r="AA322" s="10">
        <f>SUMIFS(IsQList,IsIList,Table_ExternalData_15[[#This Row],[item_key]],IsITypeList,Table_ExternalData_15[[#This Row],[IType]],IsDList,Table_ExternalData_15[[#Headers],[23]])</f>
        <v>0</v>
      </c>
      <c r="AB322" s="10">
        <f>SUMIFS(IsQList,IsIList,Table_ExternalData_15[[#This Row],[item_key]],IsITypeList,Table_ExternalData_15[[#This Row],[IType]],IsDList,Table_ExternalData_15[[#Headers],[24]])</f>
        <v>0</v>
      </c>
      <c r="AC322" s="10">
        <f>SUMIFS(IsQList,IsIList,Table_ExternalData_15[[#This Row],[item_key]],IsITypeList,Table_ExternalData_15[[#This Row],[IType]],IsDList,Table_ExternalData_15[[#Headers],[25]])</f>
        <v>0</v>
      </c>
      <c r="AD322" s="10">
        <f>SUMIFS(IsQList,IsIList,Table_ExternalData_15[[#This Row],[item_key]],IsITypeList,Table_ExternalData_15[[#This Row],[IType]],IsDList,Table_ExternalData_15[[#Headers],[26]])</f>
        <v>0</v>
      </c>
      <c r="AE322" s="10">
        <f>SUMIFS(IsQList,IsIList,Table_ExternalData_15[[#This Row],[item_key]],IsITypeList,Table_ExternalData_15[[#This Row],[IType]],IsDList,Table_ExternalData_15[[#Headers],[27]])</f>
        <v>0</v>
      </c>
      <c r="AF322" s="10">
        <f>SUMIFS(IsQList,IsIList,Table_ExternalData_15[[#This Row],[item_key]],IsITypeList,Table_ExternalData_15[[#This Row],[IType]],IsDList,Table_ExternalData_15[[#Headers],[28]])</f>
        <v>1</v>
      </c>
      <c r="AG322" s="10">
        <f>SUMIFS(IsQList,IsIList,Table_ExternalData_15[[#This Row],[item_key]],IsITypeList,Table_ExternalData_15[[#This Row],[IType]],IsDList,Table_ExternalData_15[[#Headers],[29]])</f>
        <v>76</v>
      </c>
      <c r="AH322" s="10">
        <f>SUMIFS(IsQList,IsIList,Table_ExternalData_15[[#This Row],[item_key]],IsITypeList,Table_ExternalData_15[[#This Row],[IType]],IsDList,Table_ExternalData_15[[#Headers],[30]])</f>
        <v>0</v>
      </c>
      <c r="AI322" s="10">
        <f>SUMIFS(IsQList,IsIList,Table_ExternalData_15[[#This Row],[item_key]],IsITypeList,Table_ExternalData_15[[#This Row],[IType]],IsDList,Table_ExternalData_15[[#Headers],[31]])</f>
        <v>10</v>
      </c>
      <c r="AJ322" s="10">
        <f>SUM(Table_ExternalData_15[[#This Row],[1]:[31]])</f>
        <v>181</v>
      </c>
    </row>
    <row r="323" spans="1:36">
      <c r="A323" s="1" t="s">
        <v>1782</v>
      </c>
      <c r="B323" s="1" t="s">
        <v>1921</v>
      </c>
      <c r="C323" s="1" t="s">
        <v>1922</v>
      </c>
      <c r="D323" s="11" t="s">
        <v>2046</v>
      </c>
      <c r="E323" s="10">
        <f>SUMIFS(IsQList,IsIList,Table_ExternalData_15[[#This Row],[item_key]],IsITypeList,Table_ExternalData_15[[#This Row],[IType]],IsDList,Table_ExternalData_15[[#Headers],[1]])</f>
        <v>1</v>
      </c>
      <c r="F323" s="10">
        <f>SUMIFS(IsQList,IsIList,Table_ExternalData_15[[#This Row],[item_key]],IsITypeList,Table_ExternalData_15[[#This Row],[IType]],IsDList,Table_ExternalData_15[[#Headers],[2]])</f>
        <v>0</v>
      </c>
      <c r="G323" s="10">
        <f>SUMIFS(IsQList,IsIList,Table_ExternalData_15[[#This Row],[item_key]],IsITypeList,Table_ExternalData_15[[#This Row],[IType]],IsDList,Table_ExternalData_15[[#Headers],[3]])</f>
        <v>0</v>
      </c>
      <c r="H323" s="10">
        <f>SUMIFS(IsQList,IsIList,Table_ExternalData_15[[#This Row],[item_key]],IsITypeList,Table_ExternalData_15[[#This Row],[IType]],IsDList,Table_ExternalData_15[[#Headers],[4]])</f>
        <v>70</v>
      </c>
      <c r="I323" s="10">
        <f>SUMIFS(IsQList,IsIList,Table_ExternalData_15[[#This Row],[item_key]],IsITypeList,Table_ExternalData_15[[#This Row],[IType]],IsDList,Table_ExternalData_15[[#Headers],[5]])</f>
        <v>0</v>
      </c>
      <c r="J323" s="10">
        <f>SUMIFS(IsQList,IsIList,Table_ExternalData_15[[#This Row],[item_key]],IsITypeList,Table_ExternalData_15[[#This Row],[IType]],IsDList,Table_ExternalData_15[[#Headers],[6]])</f>
        <v>23</v>
      </c>
      <c r="K323" s="10">
        <f>SUMIFS(IsQList,IsIList,Table_ExternalData_15[[#This Row],[item_key]],IsITypeList,Table_ExternalData_15[[#This Row],[IType]],IsDList,Table_ExternalData_15[[#Headers],[7]])</f>
        <v>0</v>
      </c>
      <c r="L323" s="10">
        <f>SUMIFS(IsQList,IsIList,Table_ExternalData_15[[#This Row],[item_key]],IsITypeList,Table_ExternalData_15[[#This Row],[IType]],IsDList,Table_ExternalData_15[[#Headers],[8]])</f>
        <v>0</v>
      </c>
      <c r="M323" s="10">
        <f>SUMIFS(IsQList,IsIList,Table_ExternalData_15[[#This Row],[item_key]],IsITypeList,Table_ExternalData_15[[#This Row],[IType]],IsDList,Table_ExternalData_15[[#Headers],[9]])</f>
        <v>0</v>
      </c>
      <c r="N323" s="10">
        <f>SUMIFS(IsQList,IsIList,Table_ExternalData_15[[#This Row],[item_key]],IsITypeList,Table_ExternalData_15[[#This Row],[IType]],IsDList,Table_ExternalData_15[[#Headers],[10]])</f>
        <v>0</v>
      </c>
      <c r="O323" s="10">
        <f>SUMIFS(IsQList,IsIList,Table_ExternalData_15[[#This Row],[item_key]],IsITypeList,Table_ExternalData_15[[#This Row],[IType]],IsDList,Table_ExternalData_15[[#Headers],[11]])</f>
        <v>0</v>
      </c>
      <c r="P323" s="10">
        <f>SUMIFS(IsQList,IsIList,Table_ExternalData_15[[#This Row],[item_key]],IsITypeList,Table_ExternalData_15[[#This Row],[IType]],IsDList,Table_ExternalData_15[[#Headers],[12]])</f>
        <v>0</v>
      </c>
      <c r="Q323" s="10">
        <f>SUMIFS(IsQList,IsIList,Table_ExternalData_15[[#This Row],[item_key]],IsITypeList,Table_ExternalData_15[[#This Row],[IType]],IsDList,Table_ExternalData_15[[#Headers],[13]])</f>
        <v>0</v>
      </c>
      <c r="R323" s="10">
        <f>SUMIFS(IsQList,IsIList,Table_ExternalData_15[[#This Row],[item_key]],IsITypeList,Table_ExternalData_15[[#This Row],[IType]],IsDList,Table_ExternalData_15[[#Headers],[14]])</f>
        <v>0</v>
      </c>
      <c r="S323" s="10">
        <f>SUMIFS(IsQList,IsIList,Table_ExternalData_15[[#This Row],[item_key]],IsITypeList,Table_ExternalData_15[[#This Row],[IType]],IsDList,Table_ExternalData_15[[#Headers],[15]])</f>
        <v>0</v>
      </c>
      <c r="T323" s="10">
        <f>SUMIFS(IsQList,IsIList,Table_ExternalData_15[[#This Row],[item_key]],IsITypeList,Table_ExternalData_15[[#This Row],[IType]],IsDList,Table_ExternalData_15[[#Headers],[16]])</f>
        <v>0</v>
      </c>
      <c r="U323" s="10">
        <f>SUMIFS(IsQList,IsIList,Table_ExternalData_15[[#This Row],[item_key]],IsITypeList,Table_ExternalData_15[[#This Row],[IType]],IsDList,Table_ExternalData_15[[#Headers],[17]])</f>
        <v>0</v>
      </c>
      <c r="V323" s="10">
        <f>SUMIFS(IsQList,IsIList,Table_ExternalData_15[[#This Row],[item_key]],IsITypeList,Table_ExternalData_15[[#This Row],[IType]],IsDList,Table_ExternalData_15[[#Headers],[18]])</f>
        <v>0</v>
      </c>
      <c r="W323" s="10">
        <f>SUMIFS(IsQList,IsIList,Table_ExternalData_15[[#This Row],[item_key]],IsITypeList,Table_ExternalData_15[[#This Row],[IType]],IsDList,Table_ExternalData_15[[#Headers],[19]])</f>
        <v>0</v>
      </c>
      <c r="X323" s="10">
        <f>SUMIFS(IsQList,IsIList,Table_ExternalData_15[[#This Row],[item_key]],IsITypeList,Table_ExternalData_15[[#This Row],[IType]],IsDList,Table_ExternalData_15[[#Headers],[20]])</f>
        <v>0</v>
      </c>
      <c r="Y323" s="10">
        <f>SUMIFS(IsQList,IsIList,Table_ExternalData_15[[#This Row],[item_key]],IsITypeList,Table_ExternalData_15[[#This Row],[IType]],IsDList,Table_ExternalData_15[[#Headers],[21]])</f>
        <v>0</v>
      </c>
      <c r="Z323" s="10">
        <f>SUMIFS(IsQList,IsIList,Table_ExternalData_15[[#This Row],[item_key]],IsITypeList,Table_ExternalData_15[[#This Row],[IType]],IsDList,Table_ExternalData_15[[#Headers],[22]])</f>
        <v>0</v>
      </c>
      <c r="AA323" s="10">
        <f>SUMIFS(IsQList,IsIList,Table_ExternalData_15[[#This Row],[item_key]],IsITypeList,Table_ExternalData_15[[#This Row],[IType]],IsDList,Table_ExternalData_15[[#Headers],[23]])</f>
        <v>0</v>
      </c>
      <c r="AB323" s="10">
        <f>SUMIFS(IsQList,IsIList,Table_ExternalData_15[[#This Row],[item_key]],IsITypeList,Table_ExternalData_15[[#This Row],[IType]],IsDList,Table_ExternalData_15[[#Headers],[24]])</f>
        <v>0</v>
      </c>
      <c r="AC323" s="10">
        <f>SUMIFS(IsQList,IsIList,Table_ExternalData_15[[#This Row],[item_key]],IsITypeList,Table_ExternalData_15[[#This Row],[IType]],IsDList,Table_ExternalData_15[[#Headers],[25]])</f>
        <v>0</v>
      </c>
      <c r="AD323" s="10">
        <f>SUMIFS(IsQList,IsIList,Table_ExternalData_15[[#This Row],[item_key]],IsITypeList,Table_ExternalData_15[[#This Row],[IType]],IsDList,Table_ExternalData_15[[#Headers],[26]])</f>
        <v>0</v>
      </c>
      <c r="AE323" s="10">
        <f>SUMIFS(IsQList,IsIList,Table_ExternalData_15[[#This Row],[item_key]],IsITypeList,Table_ExternalData_15[[#This Row],[IType]],IsDList,Table_ExternalData_15[[#Headers],[27]])</f>
        <v>0</v>
      </c>
      <c r="AF323" s="10">
        <f>SUMIFS(IsQList,IsIList,Table_ExternalData_15[[#This Row],[item_key]],IsITypeList,Table_ExternalData_15[[#This Row],[IType]],IsDList,Table_ExternalData_15[[#Headers],[28]])</f>
        <v>1</v>
      </c>
      <c r="AG323" s="10">
        <f>SUMIFS(IsQList,IsIList,Table_ExternalData_15[[#This Row],[item_key]],IsITypeList,Table_ExternalData_15[[#This Row],[IType]],IsDList,Table_ExternalData_15[[#Headers],[29]])</f>
        <v>76</v>
      </c>
      <c r="AH323" s="10">
        <f>SUMIFS(IsQList,IsIList,Table_ExternalData_15[[#This Row],[item_key]],IsITypeList,Table_ExternalData_15[[#This Row],[IType]],IsDList,Table_ExternalData_15[[#Headers],[30]])</f>
        <v>0</v>
      </c>
      <c r="AI323" s="10">
        <f>SUMIFS(IsQList,IsIList,Table_ExternalData_15[[#This Row],[item_key]],IsITypeList,Table_ExternalData_15[[#This Row],[IType]],IsDList,Table_ExternalData_15[[#Headers],[31]])</f>
        <v>10</v>
      </c>
      <c r="AJ323" s="10">
        <f>SUM(Table_ExternalData_15[[#This Row],[1]:[31]])</f>
        <v>181</v>
      </c>
    </row>
    <row r="324" spans="1:36">
      <c r="A324" s="1" t="s">
        <v>1782</v>
      </c>
      <c r="B324" s="1" t="s">
        <v>1921</v>
      </c>
      <c r="C324" s="1" t="s">
        <v>1922</v>
      </c>
      <c r="D324" s="11" t="s">
        <v>2017</v>
      </c>
      <c r="E324" s="10">
        <f>SUMIFS(IsQList,IsIList,Table_ExternalData_15[[#This Row],[item_key]],IsITypeList,Table_ExternalData_15[[#This Row],[IType]],IsDList,Table_ExternalData_15[[#Headers],[1]])</f>
        <v>0</v>
      </c>
      <c r="F324" s="10">
        <f>SUMIFS(IsQList,IsIList,Table_ExternalData_15[[#This Row],[item_key]],IsITypeList,Table_ExternalData_15[[#This Row],[IType]],IsDList,Table_ExternalData_15[[#Headers],[2]])</f>
        <v>0</v>
      </c>
      <c r="G324" s="10">
        <f>SUMIFS(IsQList,IsIList,Table_ExternalData_15[[#This Row],[item_key]],IsITypeList,Table_ExternalData_15[[#This Row],[IType]],IsDList,Table_ExternalData_15[[#Headers],[3]])</f>
        <v>0</v>
      </c>
      <c r="H324" s="10">
        <f>SUMIFS(IsQList,IsIList,Table_ExternalData_15[[#This Row],[item_key]],IsITypeList,Table_ExternalData_15[[#This Row],[IType]],IsDList,Table_ExternalData_15[[#Headers],[4]])</f>
        <v>0</v>
      </c>
      <c r="I324" s="10">
        <f>SUMIFS(IsQList,IsIList,Table_ExternalData_15[[#This Row],[item_key]],IsITypeList,Table_ExternalData_15[[#This Row],[IType]],IsDList,Table_ExternalData_15[[#Headers],[5]])</f>
        <v>0</v>
      </c>
      <c r="J324" s="10">
        <f>SUMIFS(IsQList,IsIList,Table_ExternalData_15[[#This Row],[item_key]],IsITypeList,Table_ExternalData_15[[#This Row],[IType]],IsDList,Table_ExternalData_15[[#Headers],[6]])</f>
        <v>0</v>
      </c>
      <c r="K324" s="10">
        <f>SUMIFS(IsQList,IsIList,Table_ExternalData_15[[#This Row],[item_key]],IsITypeList,Table_ExternalData_15[[#This Row],[IType]],IsDList,Table_ExternalData_15[[#Headers],[7]])</f>
        <v>0</v>
      </c>
      <c r="L324" s="10">
        <f>SUMIFS(IsQList,IsIList,Table_ExternalData_15[[#This Row],[item_key]],IsITypeList,Table_ExternalData_15[[#This Row],[IType]],IsDList,Table_ExternalData_15[[#Headers],[8]])</f>
        <v>0</v>
      </c>
      <c r="M324" s="10">
        <f>SUMIFS(IsQList,IsIList,Table_ExternalData_15[[#This Row],[item_key]],IsITypeList,Table_ExternalData_15[[#This Row],[IType]],IsDList,Table_ExternalData_15[[#Headers],[9]])</f>
        <v>0</v>
      </c>
      <c r="N324" s="10">
        <f>SUMIFS(IsQList,IsIList,Table_ExternalData_15[[#This Row],[item_key]],IsITypeList,Table_ExternalData_15[[#This Row],[IType]],IsDList,Table_ExternalData_15[[#Headers],[10]])</f>
        <v>0</v>
      </c>
      <c r="O324" s="10">
        <f>SUMIFS(IsQList,IsIList,Table_ExternalData_15[[#This Row],[item_key]],IsITypeList,Table_ExternalData_15[[#This Row],[IType]],IsDList,Table_ExternalData_15[[#Headers],[11]])</f>
        <v>0</v>
      </c>
      <c r="P324" s="10">
        <f>SUMIFS(IsQList,IsIList,Table_ExternalData_15[[#This Row],[item_key]],IsITypeList,Table_ExternalData_15[[#This Row],[IType]],IsDList,Table_ExternalData_15[[#Headers],[12]])</f>
        <v>0</v>
      </c>
      <c r="Q324" s="10">
        <f>SUMIFS(IsQList,IsIList,Table_ExternalData_15[[#This Row],[item_key]],IsITypeList,Table_ExternalData_15[[#This Row],[IType]],IsDList,Table_ExternalData_15[[#Headers],[13]])</f>
        <v>0</v>
      </c>
      <c r="R324" s="10">
        <f>SUMIFS(IsQList,IsIList,Table_ExternalData_15[[#This Row],[item_key]],IsITypeList,Table_ExternalData_15[[#This Row],[IType]],IsDList,Table_ExternalData_15[[#Headers],[14]])</f>
        <v>0</v>
      </c>
      <c r="S324" s="10">
        <f>SUMIFS(IsQList,IsIList,Table_ExternalData_15[[#This Row],[item_key]],IsITypeList,Table_ExternalData_15[[#This Row],[IType]],IsDList,Table_ExternalData_15[[#Headers],[15]])</f>
        <v>0</v>
      </c>
      <c r="T324" s="10">
        <f>SUMIFS(IsQList,IsIList,Table_ExternalData_15[[#This Row],[item_key]],IsITypeList,Table_ExternalData_15[[#This Row],[IType]],IsDList,Table_ExternalData_15[[#Headers],[16]])</f>
        <v>0</v>
      </c>
      <c r="U324" s="10">
        <f>SUMIFS(IsQList,IsIList,Table_ExternalData_15[[#This Row],[item_key]],IsITypeList,Table_ExternalData_15[[#This Row],[IType]],IsDList,Table_ExternalData_15[[#Headers],[17]])</f>
        <v>0</v>
      </c>
      <c r="V324" s="10">
        <f>SUMIFS(IsQList,IsIList,Table_ExternalData_15[[#This Row],[item_key]],IsITypeList,Table_ExternalData_15[[#This Row],[IType]],IsDList,Table_ExternalData_15[[#Headers],[18]])</f>
        <v>0</v>
      </c>
      <c r="W324" s="10">
        <f>SUMIFS(IsQList,IsIList,Table_ExternalData_15[[#This Row],[item_key]],IsITypeList,Table_ExternalData_15[[#This Row],[IType]],IsDList,Table_ExternalData_15[[#Headers],[19]])</f>
        <v>0</v>
      </c>
      <c r="X324" s="10">
        <f>SUMIFS(IsQList,IsIList,Table_ExternalData_15[[#This Row],[item_key]],IsITypeList,Table_ExternalData_15[[#This Row],[IType]],IsDList,Table_ExternalData_15[[#Headers],[20]])</f>
        <v>0</v>
      </c>
      <c r="Y324" s="10">
        <f>SUMIFS(IsQList,IsIList,Table_ExternalData_15[[#This Row],[item_key]],IsITypeList,Table_ExternalData_15[[#This Row],[IType]],IsDList,Table_ExternalData_15[[#Headers],[21]])</f>
        <v>0</v>
      </c>
      <c r="Z324" s="10">
        <f>SUMIFS(IsQList,IsIList,Table_ExternalData_15[[#This Row],[item_key]],IsITypeList,Table_ExternalData_15[[#This Row],[IType]],IsDList,Table_ExternalData_15[[#Headers],[22]])</f>
        <v>0</v>
      </c>
      <c r="AA324" s="10">
        <f>SUMIFS(IsQList,IsIList,Table_ExternalData_15[[#This Row],[item_key]],IsITypeList,Table_ExternalData_15[[#This Row],[IType]],IsDList,Table_ExternalData_15[[#Headers],[23]])</f>
        <v>0</v>
      </c>
      <c r="AB324" s="10">
        <f>SUMIFS(IsQList,IsIList,Table_ExternalData_15[[#This Row],[item_key]],IsITypeList,Table_ExternalData_15[[#This Row],[IType]],IsDList,Table_ExternalData_15[[#Headers],[24]])</f>
        <v>0</v>
      </c>
      <c r="AC324" s="10">
        <f>SUMIFS(IsQList,IsIList,Table_ExternalData_15[[#This Row],[item_key]],IsITypeList,Table_ExternalData_15[[#This Row],[IType]],IsDList,Table_ExternalData_15[[#Headers],[25]])</f>
        <v>0</v>
      </c>
      <c r="AD324" s="10">
        <f>SUMIFS(IsQList,IsIList,Table_ExternalData_15[[#This Row],[item_key]],IsITypeList,Table_ExternalData_15[[#This Row],[IType]],IsDList,Table_ExternalData_15[[#Headers],[26]])</f>
        <v>0</v>
      </c>
      <c r="AE324" s="10">
        <f>SUMIFS(IsQList,IsIList,Table_ExternalData_15[[#This Row],[item_key]],IsITypeList,Table_ExternalData_15[[#This Row],[IType]],IsDList,Table_ExternalData_15[[#Headers],[27]])</f>
        <v>0</v>
      </c>
      <c r="AF324" s="10">
        <f>SUMIFS(IsQList,IsIList,Table_ExternalData_15[[#This Row],[item_key]],IsITypeList,Table_ExternalData_15[[#This Row],[IType]],IsDList,Table_ExternalData_15[[#Headers],[28]])</f>
        <v>0</v>
      </c>
      <c r="AG324" s="10">
        <f>SUMIFS(IsQList,IsIList,Table_ExternalData_15[[#This Row],[item_key]],IsITypeList,Table_ExternalData_15[[#This Row],[IType]],IsDList,Table_ExternalData_15[[#Headers],[29]])</f>
        <v>0</v>
      </c>
      <c r="AH324" s="10">
        <f>SUMIFS(IsQList,IsIList,Table_ExternalData_15[[#This Row],[item_key]],IsITypeList,Table_ExternalData_15[[#This Row],[IType]],IsDList,Table_ExternalData_15[[#Headers],[30]])</f>
        <v>0</v>
      </c>
      <c r="AI324" s="10">
        <f>SUMIFS(IsQList,IsIList,Table_ExternalData_15[[#This Row],[item_key]],IsITypeList,Table_ExternalData_15[[#This Row],[IType]],IsDList,Table_ExternalData_15[[#Headers],[31]])</f>
        <v>0</v>
      </c>
      <c r="AJ324" s="10">
        <f>SUM(Table_ExternalData_15[[#This Row],[1]:[31]])</f>
        <v>0</v>
      </c>
    </row>
    <row r="325" spans="1:36">
      <c r="A325" s="1" t="s">
        <v>149</v>
      </c>
      <c r="B325" s="1" t="s">
        <v>905</v>
      </c>
      <c r="C325" s="1" t="s">
        <v>906</v>
      </c>
      <c r="D325" s="11" t="s">
        <v>2046</v>
      </c>
      <c r="E325" s="10">
        <f>SUMIFS(IsQList,IsIList,Table_ExternalData_15[[#This Row],[item_key]],IsITypeList,Table_ExternalData_15[[#This Row],[IType]],IsDList,Table_ExternalData_15[[#Headers],[1]])</f>
        <v>1</v>
      </c>
      <c r="F325" s="10">
        <f>SUMIFS(IsQList,IsIList,Table_ExternalData_15[[#This Row],[item_key]],IsITypeList,Table_ExternalData_15[[#This Row],[IType]],IsDList,Table_ExternalData_15[[#Headers],[2]])</f>
        <v>0</v>
      </c>
      <c r="G325" s="10">
        <f>SUMIFS(IsQList,IsIList,Table_ExternalData_15[[#This Row],[item_key]],IsITypeList,Table_ExternalData_15[[#This Row],[IType]],IsDList,Table_ExternalData_15[[#Headers],[3]])</f>
        <v>0</v>
      </c>
      <c r="H325" s="10">
        <f>SUMIFS(IsQList,IsIList,Table_ExternalData_15[[#This Row],[item_key]],IsITypeList,Table_ExternalData_15[[#This Row],[IType]],IsDList,Table_ExternalData_15[[#Headers],[4]])</f>
        <v>70</v>
      </c>
      <c r="I325" s="10">
        <f>SUMIFS(IsQList,IsIList,Table_ExternalData_15[[#This Row],[item_key]],IsITypeList,Table_ExternalData_15[[#This Row],[IType]],IsDList,Table_ExternalData_15[[#Headers],[5]])</f>
        <v>0</v>
      </c>
      <c r="J325" s="10">
        <f>SUMIFS(IsQList,IsIList,Table_ExternalData_15[[#This Row],[item_key]],IsITypeList,Table_ExternalData_15[[#This Row],[IType]],IsDList,Table_ExternalData_15[[#Headers],[6]])</f>
        <v>23</v>
      </c>
      <c r="K325" s="10">
        <f>SUMIFS(IsQList,IsIList,Table_ExternalData_15[[#This Row],[item_key]],IsITypeList,Table_ExternalData_15[[#This Row],[IType]],IsDList,Table_ExternalData_15[[#Headers],[7]])</f>
        <v>0</v>
      </c>
      <c r="L325" s="10">
        <f>SUMIFS(IsQList,IsIList,Table_ExternalData_15[[#This Row],[item_key]],IsITypeList,Table_ExternalData_15[[#This Row],[IType]],IsDList,Table_ExternalData_15[[#Headers],[8]])</f>
        <v>0</v>
      </c>
      <c r="M325" s="10">
        <f>SUMIFS(IsQList,IsIList,Table_ExternalData_15[[#This Row],[item_key]],IsITypeList,Table_ExternalData_15[[#This Row],[IType]],IsDList,Table_ExternalData_15[[#Headers],[9]])</f>
        <v>0</v>
      </c>
      <c r="N325" s="10">
        <f>SUMIFS(IsQList,IsIList,Table_ExternalData_15[[#This Row],[item_key]],IsITypeList,Table_ExternalData_15[[#This Row],[IType]],IsDList,Table_ExternalData_15[[#Headers],[10]])</f>
        <v>0</v>
      </c>
      <c r="O325" s="10">
        <f>SUMIFS(IsQList,IsIList,Table_ExternalData_15[[#This Row],[item_key]],IsITypeList,Table_ExternalData_15[[#This Row],[IType]],IsDList,Table_ExternalData_15[[#Headers],[11]])</f>
        <v>0</v>
      </c>
      <c r="P325" s="10">
        <f>SUMIFS(IsQList,IsIList,Table_ExternalData_15[[#This Row],[item_key]],IsITypeList,Table_ExternalData_15[[#This Row],[IType]],IsDList,Table_ExternalData_15[[#Headers],[12]])</f>
        <v>0</v>
      </c>
      <c r="Q325" s="10">
        <f>SUMIFS(IsQList,IsIList,Table_ExternalData_15[[#This Row],[item_key]],IsITypeList,Table_ExternalData_15[[#This Row],[IType]],IsDList,Table_ExternalData_15[[#Headers],[13]])</f>
        <v>0</v>
      </c>
      <c r="R325" s="10">
        <f>SUMIFS(IsQList,IsIList,Table_ExternalData_15[[#This Row],[item_key]],IsITypeList,Table_ExternalData_15[[#This Row],[IType]],IsDList,Table_ExternalData_15[[#Headers],[14]])</f>
        <v>0</v>
      </c>
      <c r="S325" s="10">
        <f>SUMIFS(IsQList,IsIList,Table_ExternalData_15[[#This Row],[item_key]],IsITypeList,Table_ExternalData_15[[#This Row],[IType]],IsDList,Table_ExternalData_15[[#Headers],[15]])</f>
        <v>0</v>
      </c>
      <c r="T325" s="10">
        <f>SUMIFS(IsQList,IsIList,Table_ExternalData_15[[#This Row],[item_key]],IsITypeList,Table_ExternalData_15[[#This Row],[IType]],IsDList,Table_ExternalData_15[[#Headers],[16]])</f>
        <v>0</v>
      </c>
      <c r="U325" s="10">
        <f>SUMIFS(IsQList,IsIList,Table_ExternalData_15[[#This Row],[item_key]],IsITypeList,Table_ExternalData_15[[#This Row],[IType]],IsDList,Table_ExternalData_15[[#Headers],[17]])</f>
        <v>0</v>
      </c>
      <c r="V325" s="10">
        <f>SUMIFS(IsQList,IsIList,Table_ExternalData_15[[#This Row],[item_key]],IsITypeList,Table_ExternalData_15[[#This Row],[IType]],IsDList,Table_ExternalData_15[[#Headers],[18]])</f>
        <v>0</v>
      </c>
      <c r="W325" s="10">
        <f>SUMIFS(IsQList,IsIList,Table_ExternalData_15[[#This Row],[item_key]],IsITypeList,Table_ExternalData_15[[#This Row],[IType]],IsDList,Table_ExternalData_15[[#Headers],[19]])</f>
        <v>0</v>
      </c>
      <c r="X325" s="10">
        <f>SUMIFS(IsQList,IsIList,Table_ExternalData_15[[#This Row],[item_key]],IsITypeList,Table_ExternalData_15[[#This Row],[IType]],IsDList,Table_ExternalData_15[[#Headers],[20]])</f>
        <v>0</v>
      </c>
      <c r="Y325" s="10">
        <f>SUMIFS(IsQList,IsIList,Table_ExternalData_15[[#This Row],[item_key]],IsITypeList,Table_ExternalData_15[[#This Row],[IType]],IsDList,Table_ExternalData_15[[#Headers],[21]])</f>
        <v>0</v>
      </c>
      <c r="Z325" s="10">
        <f>SUMIFS(IsQList,IsIList,Table_ExternalData_15[[#This Row],[item_key]],IsITypeList,Table_ExternalData_15[[#This Row],[IType]],IsDList,Table_ExternalData_15[[#Headers],[22]])</f>
        <v>0</v>
      </c>
      <c r="AA325" s="10">
        <f>SUMIFS(IsQList,IsIList,Table_ExternalData_15[[#This Row],[item_key]],IsITypeList,Table_ExternalData_15[[#This Row],[IType]],IsDList,Table_ExternalData_15[[#Headers],[23]])</f>
        <v>0</v>
      </c>
      <c r="AB325" s="10">
        <f>SUMIFS(IsQList,IsIList,Table_ExternalData_15[[#This Row],[item_key]],IsITypeList,Table_ExternalData_15[[#This Row],[IType]],IsDList,Table_ExternalData_15[[#Headers],[24]])</f>
        <v>0</v>
      </c>
      <c r="AC325" s="10">
        <f>SUMIFS(IsQList,IsIList,Table_ExternalData_15[[#This Row],[item_key]],IsITypeList,Table_ExternalData_15[[#This Row],[IType]],IsDList,Table_ExternalData_15[[#Headers],[25]])</f>
        <v>0</v>
      </c>
      <c r="AD325" s="10">
        <f>SUMIFS(IsQList,IsIList,Table_ExternalData_15[[#This Row],[item_key]],IsITypeList,Table_ExternalData_15[[#This Row],[IType]],IsDList,Table_ExternalData_15[[#Headers],[26]])</f>
        <v>0</v>
      </c>
      <c r="AE325" s="10">
        <f>SUMIFS(IsQList,IsIList,Table_ExternalData_15[[#This Row],[item_key]],IsITypeList,Table_ExternalData_15[[#This Row],[IType]],IsDList,Table_ExternalData_15[[#Headers],[27]])</f>
        <v>0</v>
      </c>
      <c r="AF325" s="10">
        <f>SUMIFS(IsQList,IsIList,Table_ExternalData_15[[#This Row],[item_key]],IsITypeList,Table_ExternalData_15[[#This Row],[IType]],IsDList,Table_ExternalData_15[[#Headers],[28]])</f>
        <v>1</v>
      </c>
      <c r="AG325" s="10">
        <f>SUMIFS(IsQList,IsIList,Table_ExternalData_15[[#This Row],[item_key]],IsITypeList,Table_ExternalData_15[[#This Row],[IType]],IsDList,Table_ExternalData_15[[#Headers],[29]])</f>
        <v>76</v>
      </c>
      <c r="AH325" s="10">
        <f>SUMIFS(IsQList,IsIList,Table_ExternalData_15[[#This Row],[item_key]],IsITypeList,Table_ExternalData_15[[#This Row],[IType]],IsDList,Table_ExternalData_15[[#Headers],[30]])</f>
        <v>0</v>
      </c>
      <c r="AI325" s="10">
        <f>SUMIFS(IsQList,IsIList,Table_ExternalData_15[[#This Row],[item_key]],IsITypeList,Table_ExternalData_15[[#This Row],[IType]],IsDList,Table_ExternalData_15[[#Headers],[31]])</f>
        <v>10</v>
      </c>
      <c r="AJ325" s="10">
        <f>SUM(Table_ExternalData_15[[#This Row],[1]:[31]])</f>
        <v>181</v>
      </c>
    </row>
    <row r="326" spans="1:36">
      <c r="A326" s="1" t="s">
        <v>1803</v>
      </c>
      <c r="B326" s="1" t="s">
        <v>1923</v>
      </c>
      <c r="C326" s="1" t="s">
        <v>1924</v>
      </c>
      <c r="D326" s="11" t="s">
        <v>2046</v>
      </c>
      <c r="E326" s="10">
        <f>SUMIFS(IsQList,IsIList,Table_ExternalData_15[[#This Row],[item_key]],IsITypeList,Table_ExternalData_15[[#This Row],[IType]],IsDList,Table_ExternalData_15[[#Headers],[1]])</f>
        <v>1</v>
      </c>
      <c r="F326" s="10">
        <f>SUMIFS(IsQList,IsIList,Table_ExternalData_15[[#This Row],[item_key]],IsITypeList,Table_ExternalData_15[[#This Row],[IType]],IsDList,Table_ExternalData_15[[#Headers],[2]])</f>
        <v>0</v>
      </c>
      <c r="G326" s="10">
        <f>SUMIFS(IsQList,IsIList,Table_ExternalData_15[[#This Row],[item_key]],IsITypeList,Table_ExternalData_15[[#This Row],[IType]],IsDList,Table_ExternalData_15[[#Headers],[3]])</f>
        <v>0</v>
      </c>
      <c r="H326" s="10">
        <f>SUMIFS(IsQList,IsIList,Table_ExternalData_15[[#This Row],[item_key]],IsITypeList,Table_ExternalData_15[[#This Row],[IType]],IsDList,Table_ExternalData_15[[#Headers],[4]])</f>
        <v>70</v>
      </c>
      <c r="I326" s="10">
        <f>SUMIFS(IsQList,IsIList,Table_ExternalData_15[[#This Row],[item_key]],IsITypeList,Table_ExternalData_15[[#This Row],[IType]],IsDList,Table_ExternalData_15[[#Headers],[5]])</f>
        <v>0</v>
      </c>
      <c r="J326" s="10">
        <f>SUMIFS(IsQList,IsIList,Table_ExternalData_15[[#This Row],[item_key]],IsITypeList,Table_ExternalData_15[[#This Row],[IType]],IsDList,Table_ExternalData_15[[#Headers],[6]])</f>
        <v>23</v>
      </c>
      <c r="K326" s="10">
        <f>SUMIFS(IsQList,IsIList,Table_ExternalData_15[[#This Row],[item_key]],IsITypeList,Table_ExternalData_15[[#This Row],[IType]],IsDList,Table_ExternalData_15[[#Headers],[7]])</f>
        <v>0</v>
      </c>
      <c r="L326" s="10">
        <f>SUMIFS(IsQList,IsIList,Table_ExternalData_15[[#This Row],[item_key]],IsITypeList,Table_ExternalData_15[[#This Row],[IType]],IsDList,Table_ExternalData_15[[#Headers],[8]])</f>
        <v>0</v>
      </c>
      <c r="M326" s="10">
        <f>SUMIFS(IsQList,IsIList,Table_ExternalData_15[[#This Row],[item_key]],IsITypeList,Table_ExternalData_15[[#This Row],[IType]],IsDList,Table_ExternalData_15[[#Headers],[9]])</f>
        <v>0</v>
      </c>
      <c r="N326" s="10">
        <f>SUMIFS(IsQList,IsIList,Table_ExternalData_15[[#This Row],[item_key]],IsITypeList,Table_ExternalData_15[[#This Row],[IType]],IsDList,Table_ExternalData_15[[#Headers],[10]])</f>
        <v>0</v>
      </c>
      <c r="O326" s="10">
        <f>SUMIFS(IsQList,IsIList,Table_ExternalData_15[[#This Row],[item_key]],IsITypeList,Table_ExternalData_15[[#This Row],[IType]],IsDList,Table_ExternalData_15[[#Headers],[11]])</f>
        <v>0</v>
      </c>
      <c r="P326" s="10">
        <f>SUMIFS(IsQList,IsIList,Table_ExternalData_15[[#This Row],[item_key]],IsITypeList,Table_ExternalData_15[[#This Row],[IType]],IsDList,Table_ExternalData_15[[#Headers],[12]])</f>
        <v>0</v>
      </c>
      <c r="Q326" s="10">
        <f>SUMIFS(IsQList,IsIList,Table_ExternalData_15[[#This Row],[item_key]],IsITypeList,Table_ExternalData_15[[#This Row],[IType]],IsDList,Table_ExternalData_15[[#Headers],[13]])</f>
        <v>0</v>
      </c>
      <c r="R326" s="10">
        <f>SUMIFS(IsQList,IsIList,Table_ExternalData_15[[#This Row],[item_key]],IsITypeList,Table_ExternalData_15[[#This Row],[IType]],IsDList,Table_ExternalData_15[[#Headers],[14]])</f>
        <v>0</v>
      </c>
      <c r="S326" s="10">
        <f>SUMIFS(IsQList,IsIList,Table_ExternalData_15[[#This Row],[item_key]],IsITypeList,Table_ExternalData_15[[#This Row],[IType]],IsDList,Table_ExternalData_15[[#Headers],[15]])</f>
        <v>0</v>
      </c>
      <c r="T326" s="10">
        <f>SUMIFS(IsQList,IsIList,Table_ExternalData_15[[#This Row],[item_key]],IsITypeList,Table_ExternalData_15[[#This Row],[IType]],IsDList,Table_ExternalData_15[[#Headers],[16]])</f>
        <v>0</v>
      </c>
      <c r="U326" s="10">
        <f>SUMIFS(IsQList,IsIList,Table_ExternalData_15[[#This Row],[item_key]],IsITypeList,Table_ExternalData_15[[#This Row],[IType]],IsDList,Table_ExternalData_15[[#Headers],[17]])</f>
        <v>0</v>
      </c>
      <c r="V326" s="10">
        <f>SUMIFS(IsQList,IsIList,Table_ExternalData_15[[#This Row],[item_key]],IsITypeList,Table_ExternalData_15[[#This Row],[IType]],IsDList,Table_ExternalData_15[[#Headers],[18]])</f>
        <v>0</v>
      </c>
      <c r="W326" s="10">
        <f>SUMIFS(IsQList,IsIList,Table_ExternalData_15[[#This Row],[item_key]],IsITypeList,Table_ExternalData_15[[#This Row],[IType]],IsDList,Table_ExternalData_15[[#Headers],[19]])</f>
        <v>0</v>
      </c>
      <c r="X326" s="10">
        <f>SUMIFS(IsQList,IsIList,Table_ExternalData_15[[#This Row],[item_key]],IsITypeList,Table_ExternalData_15[[#This Row],[IType]],IsDList,Table_ExternalData_15[[#Headers],[20]])</f>
        <v>0</v>
      </c>
      <c r="Y326" s="10">
        <f>SUMIFS(IsQList,IsIList,Table_ExternalData_15[[#This Row],[item_key]],IsITypeList,Table_ExternalData_15[[#This Row],[IType]],IsDList,Table_ExternalData_15[[#Headers],[21]])</f>
        <v>0</v>
      </c>
      <c r="Z326" s="10">
        <f>SUMIFS(IsQList,IsIList,Table_ExternalData_15[[#This Row],[item_key]],IsITypeList,Table_ExternalData_15[[#This Row],[IType]],IsDList,Table_ExternalData_15[[#Headers],[22]])</f>
        <v>0</v>
      </c>
      <c r="AA326" s="10">
        <f>SUMIFS(IsQList,IsIList,Table_ExternalData_15[[#This Row],[item_key]],IsITypeList,Table_ExternalData_15[[#This Row],[IType]],IsDList,Table_ExternalData_15[[#Headers],[23]])</f>
        <v>0</v>
      </c>
      <c r="AB326" s="10">
        <f>SUMIFS(IsQList,IsIList,Table_ExternalData_15[[#This Row],[item_key]],IsITypeList,Table_ExternalData_15[[#This Row],[IType]],IsDList,Table_ExternalData_15[[#Headers],[24]])</f>
        <v>0</v>
      </c>
      <c r="AC326" s="10">
        <f>SUMIFS(IsQList,IsIList,Table_ExternalData_15[[#This Row],[item_key]],IsITypeList,Table_ExternalData_15[[#This Row],[IType]],IsDList,Table_ExternalData_15[[#Headers],[25]])</f>
        <v>0</v>
      </c>
      <c r="AD326" s="10">
        <f>SUMIFS(IsQList,IsIList,Table_ExternalData_15[[#This Row],[item_key]],IsITypeList,Table_ExternalData_15[[#This Row],[IType]],IsDList,Table_ExternalData_15[[#Headers],[26]])</f>
        <v>0</v>
      </c>
      <c r="AE326" s="10">
        <f>SUMIFS(IsQList,IsIList,Table_ExternalData_15[[#This Row],[item_key]],IsITypeList,Table_ExternalData_15[[#This Row],[IType]],IsDList,Table_ExternalData_15[[#Headers],[27]])</f>
        <v>0</v>
      </c>
      <c r="AF326" s="10">
        <f>SUMIFS(IsQList,IsIList,Table_ExternalData_15[[#This Row],[item_key]],IsITypeList,Table_ExternalData_15[[#This Row],[IType]],IsDList,Table_ExternalData_15[[#Headers],[28]])</f>
        <v>1</v>
      </c>
      <c r="AG326" s="10">
        <f>SUMIFS(IsQList,IsIList,Table_ExternalData_15[[#This Row],[item_key]],IsITypeList,Table_ExternalData_15[[#This Row],[IType]],IsDList,Table_ExternalData_15[[#Headers],[29]])</f>
        <v>76</v>
      </c>
      <c r="AH326" s="10">
        <f>SUMIFS(IsQList,IsIList,Table_ExternalData_15[[#This Row],[item_key]],IsITypeList,Table_ExternalData_15[[#This Row],[IType]],IsDList,Table_ExternalData_15[[#Headers],[30]])</f>
        <v>0</v>
      </c>
      <c r="AI326" s="10">
        <f>SUMIFS(IsQList,IsIList,Table_ExternalData_15[[#This Row],[item_key]],IsITypeList,Table_ExternalData_15[[#This Row],[IType]],IsDList,Table_ExternalData_15[[#Headers],[31]])</f>
        <v>10</v>
      </c>
      <c r="AJ326" s="10">
        <f>SUM(Table_ExternalData_15[[#This Row],[1]:[31]])</f>
        <v>181</v>
      </c>
    </row>
    <row r="327" spans="1:36">
      <c r="A327" s="1" t="s">
        <v>1803</v>
      </c>
      <c r="B327" s="1" t="s">
        <v>1923</v>
      </c>
      <c r="C327" s="1" t="s">
        <v>1924</v>
      </c>
      <c r="D327" s="11" t="s">
        <v>2017</v>
      </c>
      <c r="E327" s="10">
        <f>SUMIFS(IsQList,IsIList,Table_ExternalData_15[[#This Row],[item_key]],IsITypeList,Table_ExternalData_15[[#This Row],[IType]],IsDList,Table_ExternalData_15[[#Headers],[1]])</f>
        <v>0</v>
      </c>
      <c r="F327" s="10">
        <f>SUMIFS(IsQList,IsIList,Table_ExternalData_15[[#This Row],[item_key]],IsITypeList,Table_ExternalData_15[[#This Row],[IType]],IsDList,Table_ExternalData_15[[#Headers],[2]])</f>
        <v>0</v>
      </c>
      <c r="G327" s="10">
        <f>SUMIFS(IsQList,IsIList,Table_ExternalData_15[[#This Row],[item_key]],IsITypeList,Table_ExternalData_15[[#This Row],[IType]],IsDList,Table_ExternalData_15[[#Headers],[3]])</f>
        <v>0</v>
      </c>
      <c r="H327" s="10">
        <f>SUMIFS(IsQList,IsIList,Table_ExternalData_15[[#This Row],[item_key]],IsITypeList,Table_ExternalData_15[[#This Row],[IType]],IsDList,Table_ExternalData_15[[#Headers],[4]])</f>
        <v>0</v>
      </c>
      <c r="I327" s="10">
        <f>SUMIFS(IsQList,IsIList,Table_ExternalData_15[[#This Row],[item_key]],IsITypeList,Table_ExternalData_15[[#This Row],[IType]],IsDList,Table_ExternalData_15[[#Headers],[5]])</f>
        <v>0</v>
      </c>
      <c r="J327" s="10">
        <f>SUMIFS(IsQList,IsIList,Table_ExternalData_15[[#This Row],[item_key]],IsITypeList,Table_ExternalData_15[[#This Row],[IType]],IsDList,Table_ExternalData_15[[#Headers],[6]])</f>
        <v>0</v>
      </c>
      <c r="K327" s="10">
        <f>SUMIFS(IsQList,IsIList,Table_ExternalData_15[[#This Row],[item_key]],IsITypeList,Table_ExternalData_15[[#This Row],[IType]],IsDList,Table_ExternalData_15[[#Headers],[7]])</f>
        <v>0</v>
      </c>
      <c r="L327" s="10">
        <f>SUMIFS(IsQList,IsIList,Table_ExternalData_15[[#This Row],[item_key]],IsITypeList,Table_ExternalData_15[[#This Row],[IType]],IsDList,Table_ExternalData_15[[#Headers],[8]])</f>
        <v>0</v>
      </c>
      <c r="M327" s="10">
        <f>SUMIFS(IsQList,IsIList,Table_ExternalData_15[[#This Row],[item_key]],IsITypeList,Table_ExternalData_15[[#This Row],[IType]],IsDList,Table_ExternalData_15[[#Headers],[9]])</f>
        <v>0</v>
      </c>
      <c r="N327" s="10">
        <f>SUMIFS(IsQList,IsIList,Table_ExternalData_15[[#This Row],[item_key]],IsITypeList,Table_ExternalData_15[[#This Row],[IType]],IsDList,Table_ExternalData_15[[#Headers],[10]])</f>
        <v>0</v>
      </c>
      <c r="O327" s="10">
        <f>SUMIFS(IsQList,IsIList,Table_ExternalData_15[[#This Row],[item_key]],IsITypeList,Table_ExternalData_15[[#This Row],[IType]],IsDList,Table_ExternalData_15[[#Headers],[11]])</f>
        <v>0</v>
      </c>
      <c r="P327" s="10">
        <f>SUMIFS(IsQList,IsIList,Table_ExternalData_15[[#This Row],[item_key]],IsITypeList,Table_ExternalData_15[[#This Row],[IType]],IsDList,Table_ExternalData_15[[#Headers],[12]])</f>
        <v>0</v>
      </c>
      <c r="Q327" s="10">
        <f>SUMIFS(IsQList,IsIList,Table_ExternalData_15[[#This Row],[item_key]],IsITypeList,Table_ExternalData_15[[#This Row],[IType]],IsDList,Table_ExternalData_15[[#Headers],[13]])</f>
        <v>0</v>
      </c>
      <c r="R327" s="10">
        <f>SUMIFS(IsQList,IsIList,Table_ExternalData_15[[#This Row],[item_key]],IsITypeList,Table_ExternalData_15[[#This Row],[IType]],IsDList,Table_ExternalData_15[[#Headers],[14]])</f>
        <v>0</v>
      </c>
      <c r="S327" s="10">
        <f>SUMIFS(IsQList,IsIList,Table_ExternalData_15[[#This Row],[item_key]],IsITypeList,Table_ExternalData_15[[#This Row],[IType]],IsDList,Table_ExternalData_15[[#Headers],[15]])</f>
        <v>0</v>
      </c>
      <c r="T327" s="10">
        <f>SUMIFS(IsQList,IsIList,Table_ExternalData_15[[#This Row],[item_key]],IsITypeList,Table_ExternalData_15[[#This Row],[IType]],IsDList,Table_ExternalData_15[[#Headers],[16]])</f>
        <v>0</v>
      </c>
      <c r="U327" s="10">
        <f>SUMIFS(IsQList,IsIList,Table_ExternalData_15[[#This Row],[item_key]],IsITypeList,Table_ExternalData_15[[#This Row],[IType]],IsDList,Table_ExternalData_15[[#Headers],[17]])</f>
        <v>0</v>
      </c>
      <c r="V327" s="10">
        <f>SUMIFS(IsQList,IsIList,Table_ExternalData_15[[#This Row],[item_key]],IsITypeList,Table_ExternalData_15[[#This Row],[IType]],IsDList,Table_ExternalData_15[[#Headers],[18]])</f>
        <v>0</v>
      </c>
      <c r="W327" s="10">
        <f>SUMIFS(IsQList,IsIList,Table_ExternalData_15[[#This Row],[item_key]],IsITypeList,Table_ExternalData_15[[#This Row],[IType]],IsDList,Table_ExternalData_15[[#Headers],[19]])</f>
        <v>0</v>
      </c>
      <c r="X327" s="10">
        <f>SUMIFS(IsQList,IsIList,Table_ExternalData_15[[#This Row],[item_key]],IsITypeList,Table_ExternalData_15[[#This Row],[IType]],IsDList,Table_ExternalData_15[[#Headers],[20]])</f>
        <v>0</v>
      </c>
      <c r="Y327" s="10">
        <f>SUMIFS(IsQList,IsIList,Table_ExternalData_15[[#This Row],[item_key]],IsITypeList,Table_ExternalData_15[[#This Row],[IType]],IsDList,Table_ExternalData_15[[#Headers],[21]])</f>
        <v>0</v>
      </c>
      <c r="Z327" s="10">
        <f>SUMIFS(IsQList,IsIList,Table_ExternalData_15[[#This Row],[item_key]],IsITypeList,Table_ExternalData_15[[#This Row],[IType]],IsDList,Table_ExternalData_15[[#Headers],[22]])</f>
        <v>0</v>
      </c>
      <c r="AA327" s="10">
        <f>SUMIFS(IsQList,IsIList,Table_ExternalData_15[[#This Row],[item_key]],IsITypeList,Table_ExternalData_15[[#This Row],[IType]],IsDList,Table_ExternalData_15[[#Headers],[23]])</f>
        <v>0</v>
      </c>
      <c r="AB327" s="10">
        <f>SUMIFS(IsQList,IsIList,Table_ExternalData_15[[#This Row],[item_key]],IsITypeList,Table_ExternalData_15[[#This Row],[IType]],IsDList,Table_ExternalData_15[[#Headers],[24]])</f>
        <v>0</v>
      </c>
      <c r="AC327" s="10">
        <f>SUMIFS(IsQList,IsIList,Table_ExternalData_15[[#This Row],[item_key]],IsITypeList,Table_ExternalData_15[[#This Row],[IType]],IsDList,Table_ExternalData_15[[#Headers],[25]])</f>
        <v>0</v>
      </c>
      <c r="AD327" s="10">
        <f>SUMIFS(IsQList,IsIList,Table_ExternalData_15[[#This Row],[item_key]],IsITypeList,Table_ExternalData_15[[#This Row],[IType]],IsDList,Table_ExternalData_15[[#Headers],[26]])</f>
        <v>0</v>
      </c>
      <c r="AE327" s="10">
        <f>SUMIFS(IsQList,IsIList,Table_ExternalData_15[[#This Row],[item_key]],IsITypeList,Table_ExternalData_15[[#This Row],[IType]],IsDList,Table_ExternalData_15[[#Headers],[27]])</f>
        <v>0</v>
      </c>
      <c r="AF327" s="10">
        <f>SUMIFS(IsQList,IsIList,Table_ExternalData_15[[#This Row],[item_key]],IsITypeList,Table_ExternalData_15[[#This Row],[IType]],IsDList,Table_ExternalData_15[[#Headers],[28]])</f>
        <v>0</v>
      </c>
      <c r="AG327" s="10">
        <f>SUMIFS(IsQList,IsIList,Table_ExternalData_15[[#This Row],[item_key]],IsITypeList,Table_ExternalData_15[[#This Row],[IType]],IsDList,Table_ExternalData_15[[#Headers],[29]])</f>
        <v>0</v>
      </c>
      <c r="AH327" s="10">
        <f>SUMIFS(IsQList,IsIList,Table_ExternalData_15[[#This Row],[item_key]],IsITypeList,Table_ExternalData_15[[#This Row],[IType]],IsDList,Table_ExternalData_15[[#Headers],[30]])</f>
        <v>0</v>
      </c>
      <c r="AI327" s="10">
        <f>SUMIFS(IsQList,IsIList,Table_ExternalData_15[[#This Row],[item_key]],IsITypeList,Table_ExternalData_15[[#This Row],[IType]],IsDList,Table_ExternalData_15[[#Headers],[31]])</f>
        <v>0</v>
      </c>
      <c r="AJ327" s="10">
        <f>SUM(Table_ExternalData_15[[#This Row],[1]:[31]])</f>
        <v>0</v>
      </c>
    </row>
    <row r="328" spans="1:36">
      <c r="A328" s="1" t="s">
        <v>1803</v>
      </c>
      <c r="B328" s="1" t="s">
        <v>1923</v>
      </c>
      <c r="C328" s="1" t="s">
        <v>1924</v>
      </c>
      <c r="D328" s="11" t="s">
        <v>2363</v>
      </c>
      <c r="E328" s="10">
        <f>SUMIFS(IsQList,IsIList,Table_ExternalData_15[[#This Row],[item_key]],IsITypeList,Table_ExternalData_15[[#This Row],[IType]],IsDList,Table_ExternalData_15[[#Headers],[1]])</f>
        <v>0</v>
      </c>
      <c r="F328" s="10">
        <f>SUMIFS(IsQList,IsIList,Table_ExternalData_15[[#This Row],[item_key]],IsITypeList,Table_ExternalData_15[[#This Row],[IType]],IsDList,Table_ExternalData_15[[#Headers],[2]])</f>
        <v>0</v>
      </c>
      <c r="G328" s="10">
        <f>SUMIFS(IsQList,IsIList,Table_ExternalData_15[[#This Row],[item_key]],IsITypeList,Table_ExternalData_15[[#This Row],[IType]],IsDList,Table_ExternalData_15[[#Headers],[3]])</f>
        <v>0</v>
      </c>
      <c r="H328" s="10">
        <f>SUMIFS(IsQList,IsIList,Table_ExternalData_15[[#This Row],[item_key]],IsITypeList,Table_ExternalData_15[[#This Row],[IType]],IsDList,Table_ExternalData_15[[#Headers],[4]])</f>
        <v>0</v>
      </c>
      <c r="I328" s="10">
        <f>SUMIFS(IsQList,IsIList,Table_ExternalData_15[[#This Row],[item_key]],IsITypeList,Table_ExternalData_15[[#This Row],[IType]],IsDList,Table_ExternalData_15[[#Headers],[5]])</f>
        <v>0</v>
      </c>
      <c r="J328" s="10">
        <f>SUMIFS(IsQList,IsIList,Table_ExternalData_15[[#This Row],[item_key]],IsITypeList,Table_ExternalData_15[[#This Row],[IType]],IsDList,Table_ExternalData_15[[#Headers],[6]])</f>
        <v>0</v>
      </c>
      <c r="K328" s="10">
        <f>SUMIFS(IsQList,IsIList,Table_ExternalData_15[[#This Row],[item_key]],IsITypeList,Table_ExternalData_15[[#This Row],[IType]],IsDList,Table_ExternalData_15[[#Headers],[7]])</f>
        <v>0</v>
      </c>
      <c r="L328" s="10">
        <f>SUMIFS(IsQList,IsIList,Table_ExternalData_15[[#This Row],[item_key]],IsITypeList,Table_ExternalData_15[[#This Row],[IType]],IsDList,Table_ExternalData_15[[#Headers],[8]])</f>
        <v>0</v>
      </c>
      <c r="M328" s="10">
        <f>SUMIFS(IsQList,IsIList,Table_ExternalData_15[[#This Row],[item_key]],IsITypeList,Table_ExternalData_15[[#This Row],[IType]],IsDList,Table_ExternalData_15[[#Headers],[9]])</f>
        <v>0</v>
      </c>
      <c r="N328" s="10">
        <f>SUMIFS(IsQList,IsIList,Table_ExternalData_15[[#This Row],[item_key]],IsITypeList,Table_ExternalData_15[[#This Row],[IType]],IsDList,Table_ExternalData_15[[#Headers],[10]])</f>
        <v>0</v>
      </c>
      <c r="O328" s="10">
        <f>SUMIFS(IsQList,IsIList,Table_ExternalData_15[[#This Row],[item_key]],IsITypeList,Table_ExternalData_15[[#This Row],[IType]],IsDList,Table_ExternalData_15[[#Headers],[11]])</f>
        <v>0</v>
      </c>
      <c r="P328" s="10">
        <f>SUMIFS(IsQList,IsIList,Table_ExternalData_15[[#This Row],[item_key]],IsITypeList,Table_ExternalData_15[[#This Row],[IType]],IsDList,Table_ExternalData_15[[#Headers],[12]])</f>
        <v>0</v>
      </c>
      <c r="Q328" s="10">
        <f>SUMIFS(IsQList,IsIList,Table_ExternalData_15[[#This Row],[item_key]],IsITypeList,Table_ExternalData_15[[#This Row],[IType]],IsDList,Table_ExternalData_15[[#Headers],[13]])</f>
        <v>0</v>
      </c>
      <c r="R328" s="10">
        <f>SUMIFS(IsQList,IsIList,Table_ExternalData_15[[#This Row],[item_key]],IsITypeList,Table_ExternalData_15[[#This Row],[IType]],IsDList,Table_ExternalData_15[[#Headers],[14]])</f>
        <v>0</v>
      </c>
      <c r="S328" s="10">
        <f>SUMIFS(IsQList,IsIList,Table_ExternalData_15[[#This Row],[item_key]],IsITypeList,Table_ExternalData_15[[#This Row],[IType]],IsDList,Table_ExternalData_15[[#Headers],[15]])</f>
        <v>0</v>
      </c>
      <c r="T328" s="10">
        <f>SUMIFS(IsQList,IsIList,Table_ExternalData_15[[#This Row],[item_key]],IsITypeList,Table_ExternalData_15[[#This Row],[IType]],IsDList,Table_ExternalData_15[[#Headers],[16]])</f>
        <v>0</v>
      </c>
      <c r="U328" s="10">
        <f>SUMIFS(IsQList,IsIList,Table_ExternalData_15[[#This Row],[item_key]],IsITypeList,Table_ExternalData_15[[#This Row],[IType]],IsDList,Table_ExternalData_15[[#Headers],[17]])</f>
        <v>0</v>
      </c>
      <c r="V328" s="10">
        <f>SUMIFS(IsQList,IsIList,Table_ExternalData_15[[#This Row],[item_key]],IsITypeList,Table_ExternalData_15[[#This Row],[IType]],IsDList,Table_ExternalData_15[[#Headers],[18]])</f>
        <v>0</v>
      </c>
      <c r="W328" s="10">
        <f>SUMIFS(IsQList,IsIList,Table_ExternalData_15[[#This Row],[item_key]],IsITypeList,Table_ExternalData_15[[#This Row],[IType]],IsDList,Table_ExternalData_15[[#Headers],[19]])</f>
        <v>0</v>
      </c>
      <c r="X328" s="10">
        <f>SUMIFS(IsQList,IsIList,Table_ExternalData_15[[#This Row],[item_key]],IsITypeList,Table_ExternalData_15[[#This Row],[IType]],IsDList,Table_ExternalData_15[[#Headers],[20]])</f>
        <v>0</v>
      </c>
      <c r="Y328" s="10">
        <f>SUMIFS(IsQList,IsIList,Table_ExternalData_15[[#This Row],[item_key]],IsITypeList,Table_ExternalData_15[[#This Row],[IType]],IsDList,Table_ExternalData_15[[#Headers],[21]])</f>
        <v>0</v>
      </c>
      <c r="Z328" s="10">
        <f>SUMIFS(IsQList,IsIList,Table_ExternalData_15[[#This Row],[item_key]],IsITypeList,Table_ExternalData_15[[#This Row],[IType]],IsDList,Table_ExternalData_15[[#Headers],[22]])</f>
        <v>0</v>
      </c>
      <c r="AA328" s="10">
        <f>SUMIFS(IsQList,IsIList,Table_ExternalData_15[[#This Row],[item_key]],IsITypeList,Table_ExternalData_15[[#This Row],[IType]],IsDList,Table_ExternalData_15[[#Headers],[23]])</f>
        <v>0</v>
      </c>
      <c r="AB328" s="10">
        <f>SUMIFS(IsQList,IsIList,Table_ExternalData_15[[#This Row],[item_key]],IsITypeList,Table_ExternalData_15[[#This Row],[IType]],IsDList,Table_ExternalData_15[[#Headers],[24]])</f>
        <v>0</v>
      </c>
      <c r="AC328" s="10">
        <f>SUMIFS(IsQList,IsIList,Table_ExternalData_15[[#This Row],[item_key]],IsITypeList,Table_ExternalData_15[[#This Row],[IType]],IsDList,Table_ExternalData_15[[#Headers],[25]])</f>
        <v>0</v>
      </c>
      <c r="AD328" s="10">
        <f>SUMIFS(IsQList,IsIList,Table_ExternalData_15[[#This Row],[item_key]],IsITypeList,Table_ExternalData_15[[#This Row],[IType]],IsDList,Table_ExternalData_15[[#Headers],[26]])</f>
        <v>0</v>
      </c>
      <c r="AE328" s="10">
        <f>SUMIFS(IsQList,IsIList,Table_ExternalData_15[[#This Row],[item_key]],IsITypeList,Table_ExternalData_15[[#This Row],[IType]],IsDList,Table_ExternalData_15[[#Headers],[27]])</f>
        <v>0</v>
      </c>
      <c r="AF328" s="10">
        <f>SUMIFS(IsQList,IsIList,Table_ExternalData_15[[#This Row],[item_key]],IsITypeList,Table_ExternalData_15[[#This Row],[IType]],IsDList,Table_ExternalData_15[[#Headers],[28]])</f>
        <v>0</v>
      </c>
      <c r="AG328" s="10">
        <f>SUMIFS(IsQList,IsIList,Table_ExternalData_15[[#This Row],[item_key]],IsITypeList,Table_ExternalData_15[[#This Row],[IType]],IsDList,Table_ExternalData_15[[#Headers],[29]])</f>
        <v>0</v>
      </c>
      <c r="AH328" s="10">
        <f>SUMIFS(IsQList,IsIList,Table_ExternalData_15[[#This Row],[item_key]],IsITypeList,Table_ExternalData_15[[#This Row],[IType]],IsDList,Table_ExternalData_15[[#Headers],[30]])</f>
        <v>0</v>
      </c>
      <c r="AI328" s="10">
        <f>SUMIFS(IsQList,IsIList,Table_ExternalData_15[[#This Row],[item_key]],IsITypeList,Table_ExternalData_15[[#This Row],[IType]],IsDList,Table_ExternalData_15[[#Headers],[31]])</f>
        <v>0</v>
      </c>
      <c r="AJ328" s="10">
        <f>SUM(Table_ExternalData_15[[#This Row],[1]:[31]])</f>
        <v>0</v>
      </c>
    </row>
    <row r="329" spans="1:36">
      <c r="A329" s="1" t="s">
        <v>2354</v>
      </c>
      <c r="B329" s="1" t="s">
        <v>2599</v>
      </c>
      <c r="C329" s="1" t="s">
        <v>1625</v>
      </c>
      <c r="D329" s="11" t="s">
        <v>2046</v>
      </c>
      <c r="E329" s="10">
        <f>SUMIFS(IsQList,IsIList,Table_ExternalData_15[[#This Row],[item_key]],IsITypeList,Table_ExternalData_15[[#This Row],[IType]],IsDList,Table_ExternalData_15[[#Headers],[1]])</f>
        <v>0</v>
      </c>
      <c r="F329" s="10">
        <f>SUMIFS(IsQList,IsIList,Table_ExternalData_15[[#This Row],[item_key]],IsITypeList,Table_ExternalData_15[[#This Row],[IType]],IsDList,Table_ExternalData_15[[#Headers],[2]])</f>
        <v>0</v>
      </c>
      <c r="G329" s="10">
        <f>SUMIFS(IsQList,IsIList,Table_ExternalData_15[[#This Row],[item_key]],IsITypeList,Table_ExternalData_15[[#This Row],[IType]],IsDList,Table_ExternalData_15[[#Headers],[3]])</f>
        <v>0</v>
      </c>
      <c r="H329" s="10">
        <f>SUMIFS(IsQList,IsIList,Table_ExternalData_15[[#This Row],[item_key]],IsITypeList,Table_ExternalData_15[[#This Row],[IType]],IsDList,Table_ExternalData_15[[#Headers],[4]])</f>
        <v>0</v>
      </c>
      <c r="I329" s="10">
        <f>SUMIFS(IsQList,IsIList,Table_ExternalData_15[[#This Row],[item_key]],IsITypeList,Table_ExternalData_15[[#This Row],[IType]],IsDList,Table_ExternalData_15[[#Headers],[5]])</f>
        <v>0</v>
      </c>
      <c r="J329" s="10">
        <f>SUMIFS(IsQList,IsIList,Table_ExternalData_15[[#This Row],[item_key]],IsITypeList,Table_ExternalData_15[[#This Row],[IType]],IsDList,Table_ExternalData_15[[#Headers],[6]])</f>
        <v>0</v>
      </c>
      <c r="K329" s="10">
        <f>SUMIFS(IsQList,IsIList,Table_ExternalData_15[[#This Row],[item_key]],IsITypeList,Table_ExternalData_15[[#This Row],[IType]],IsDList,Table_ExternalData_15[[#Headers],[7]])</f>
        <v>0</v>
      </c>
      <c r="L329" s="10">
        <f>SUMIFS(IsQList,IsIList,Table_ExternalData_15[[#This Row],[item_key]],IsITypeList,Table_ExternalData_15[[#This Row],[IType]],IsDList,Table_ExternalData_15[[#Headers],[8]])</f>
        <v>63</v>
      </c>
      <c r="M329" s="10">
        <f>SUMIFS(IsQList,IsIList,Table_ExternalData_15[[#This Row],[item_key]],IsITypeList,Table_ExternalData_15[[#This Row],[IType]],IsDList,Table_ExternalData_15[[#Headers],[9]])</f>
        <v>50</v>
      </c>
      <c r="N329" s="10">
        <f>SUMIFS(IsQList,IsIList,Table_ExternalData_15[[#This Row],[item_key]],IsITypeList,Table_ExternalData_15[[#This Row],[IType]],IsDList,Table_ExternalData_15[[#Headers],[10]])</f>
        <v>0</v>
      </c>
      <c r="O329" s="10">
        <f>SUMIFS(IsQList,IsIList,Table_ExternalData_15[[#This Row],[item_key]],IsITypeList,Table_ExternalData_15[[#This Row],[IType]],IsDList,Table_ExternalData_15[[#Headers],[11]])</f>
        <v>0</v>
      </c>
      <c r="P329" s="10">
        <f>SUMIFS(IsQList,IsIList,Table_ExternalData_15[[#This Row],[item_key]],IsITypeList,Table_ExternalData_15[[#This Row],[IType]],IsDList,Table_ExternalData_15[[#Headers],[12]])</f>
        <v>0</v>
      </c>
      <c r="Q329" s="10">
        <f>SUMIFS(IsQList,IsIList,Table_ExternalData_15[[#This Row],[item_key]],IsITypeList,Table_ExternalData_15[[#This Row],[IType]],IsDList,Table_ExternalData_15[[#Headers],[13]])</f>
        <v>0</v>
      </c>
      <c r="R329" s="10">
        <f>SUMIFS(IsQList,IsIList,Table_ExternalData_15[[#This Row],[item_key]],IsITypeList,Table_ExternalData_15[[#This Row],[IType]],IsDList,Table_ExternalData_15[[#Headers],[14]])</f>
        <v>0</v>
      </c>
      <c r="S329" s="10">
        <f>SUMIFS(IsQList,IsIList,Table_ExternalData_15[[#This Row],[item_key]],IsITypeList,Table_ExternalData_15[[#This Row],[IType]],IsDList,Table_ExternalData_15[[#Headers],[15]])</f>
        <v>0</v>
      </c>
      <c r="T329" s="10">
        <f>SUMIFS(IsQList,IsIList,Table_ExternalData_15[[#This Row],[item_key]],IsITypeList,Table_ExternalData_15[[#This Row],[IType]],IsDList,Table_ExternalData_15[[#Headers],[16]])</f>
        <v>0</v>
      </c>
      <c r="U329" s="10">
        <f>SUMIFS(IsQList,IsIList,Table_ExternalData_15[[#This Row],[item_key]],IsITypeList,Table_ExternalData_15[[#This Row],[IType]],IsDList,Table_ExternalData_15[[#Headers],[17]])</f>
        <v>0</v>
      </c>
      <c r="V329" s="10">
        <f>SUMIFS(IsQList,IsIList,Table_ExternalData_15[[#This Row],[item_key]],IsITypeList,Table_ExternalData_15[[#This Row],[IType]],IsDList,Table_ExternalData_15[[#Headers],[18]])</f>
        <v>0</v>
      </c>
      <c r="W329" s="10">
        <f>SUMIFS(IsQList,IsIList,Table_ExternalData_15[[#This Row],[item_key]],IsITypeList,Table_ExternalData_15[[#This Row],[IType]],IsDList,Table_ExternalData_15[[#Headers],[19]])</f>
        <v>0</v>
      </c>
      <c r="X329" s="10">
        <f>SUMIFS(IsQList,IsIList,Table_ExternalData_15[[#This Row],[item_key]],IsITypeList,Table_ExternalData_15[[#This Row],[IType]],IsDList,Table_ExternalData_15[[#Headers],[20]])</f>
        <v>0</v>
      </c>
      <c r="Y329" s="10">
        <f>SUMIFS(IsQList,IsIList,Table_ExternalData_15[[#This Row],[item_key]],IsITypeList,Table_ExternalData_15[[#This Row],[IType]],IsDList,Table_ExternalData_15[[#Headers],[21]])</f>
        <v>0</v>
      </c>
      <c r="Z329" s="10">
        <f>SUMIFS(IsQList,IsIList,Table_ExternalData_15[[#This Row],[item_key]],IsITypeList,Table_ExternalData_15[[#This Row],[IType]],IsDList,Table_ExternalData_15[[#Headers],[22]])</f>
        <v>0</v>
      </c>
      <c r="AA329" s="10">
        <f>SUMIFS(IsQList,IsIList,Table_ExternalData_15[[#This Row],[item_key]],IsITypeList,Table_ExternalData_15[[#This Row],[IType]],IsDList,Table_ExternalData_15[[#Headers],[23]])</f>
        <v>0</v>
      </c>
      <c r="AB329" s="10">
        <f>SUMIFS(IsQList,IsIList,Table_ExternalData_15[[#This Row],[item_key]],IsITypeList,Table_ExternalData_15[[#This Row],[IType]],IsDList,Table_ExternalData_15[[#Headers],[24]])</f>
        <v>0</v>
      </c>
      <c r="AC329" s="10">
        <f>SUMIFS(IsQList,IsIList,Table_ExternalData_15[[#This Row],[item_key]],IsITypeList,Table_ExternalData_15[[#This Row],[IType]],IsDList,Table_ExternalData_15[[#Headers],[25]])</f>
        <v>0</v>
      </c>
      <c r="AD329" s="10">
        <f>SUMIFS(IsQList,IsIList,Table_ExternalData_15[[#This Row],[item_key]],IsITypeList,Table_ExternalData_15[[#This Row],[IType]],IsDList,Table_ExternalData_15[[#Headers],[26]])</f>
        <v>0</v>
      </c>
      <c r="AE329" s="10">
        <f>SUMIFS(IsQList,IsIList,Table_ExternalData_15[[#This Row],[item_key]],IsITypeList,Table_ExternalData_15[[#This Row],[IType]],IsDList,Table_ExternalData_15[[#Headers],[27]])</f>
        <v>0</v>
      </c>
      <c r="AF329" s="10">
        <f>SUMIFS(IsQList,IsIList,Table_ExternalData_15[[#This Row],[item_key]],IsITypeList,Table_ExternalData_15[[#This Row],[IType]],IsDList,Table_ExternalData_15[[#Headers],[28]])</f>
        <v>26</v>
      </c>
      <c r="AG329" s="10">
        <f>SUMIFS(IsQList,IsIList,Table_ExternalData_15[[#This Row],[item_key]],IsITypeList,Table_ExternalData_15[[#This Row],[IType]],IsDList,Table_ExternalData_15[[#Headers],[29]])</f>
        <v>0</v>
      </c>
      <c r="AH329" s="10">
        <f>SUMIFS(IsQList,IsIList,Table_ExternalData_15[[#This Row],[item_key]],IsITypeList,Table_ExternalData_15[[#This Row],[IType]],IsDList,Table_ExternalData_15[[#Headers],[30]])</f>
        <v>0</v>
      </c>
      <c r="AI329" s="10">
        <f>SUMIFS(IsQList,IsIList,Table_ExternalData_15[[#This Row],[item_key]],IsITypeList,Table_ExternalData_15[[#This Row],[IType]],IsDList,Table_ExternalData_15[[#Headers],[31]])</f>
        <v>130</v>
      </c>
      <c r="AJ329" s="10">
        <f>SUM(Table_ExternalData_15[[#This Row],[1]:[31]])</f>
        <v>269</v>
      </c>
    </row>
    <row r="330" spans="1:36">
      <c r="A330" s="1" t="s">
        <v>466</v>
      </c>
      <c r="B330" s="1" t="s">
        <v>837</v>
      </c>
      <c r="C330" s="1" t="s">
        <v>838</v>
      </c>
      <c r="D330" s="11" t="s">
        <v>2046</v>
      </c>
      <c r="E330" s="10">
        <f>SUMIFS(IsQList,IsIList,Table_ExternalData_15[[#This Row],[item_key]],IsITypeList,Table_ExternalData_15[[#This Row],[IType]],IsDList,Table_ExternalData_15[[#Headers],[1]])</f>
        <v>1</v>
      </c>
      <c r="F330" s="10">
        <f>SUMIFS(IsQList,IsIList,Table_ExternalData_15[[#This Row],[item_key]],IsITypeList,Table_ExternalData_15[[#This Row],[IType]],IsDList,Table_ExternalData_15[[#Headers],[2]])</f>
        <v>0</v>
      </c>
      <c r="G330" s="10">
        <f>SUMIFS(IsQList,IsIList,Table_ExternalData_15[[#This Row],[item_key]],IsITypeList,Table_ExternalData_15[[#This Row],[IType]],IsDList,Table_ExternalData_15[[#Headers],[3]])</f>
        <v>0</v>
      </c>
      <c r="H330" s="10">
        <f>SUMIFS(IsQList,IsIList,Table_ExternalData_15[[#This Row],[item_key]],IsITypeList,Table_ExternalData_15[[#This Row],[IType]],IsDList,Table_ExternalData_15[[#Headers],[4]])</f>
        <v>70</v>
      </c>
      <c r="I330" s="10">
        <f>SUMIFS(IsQList,IsIList,Table_ExternalData_15[[#This Row],[item_key]],IsITypeList,Table_ExternalData_15[[#This Row],[IType]],IsDList,Table_ExternalData_15[[#Headers],[5]])</f>
        <v>0</v>
      </c>
      <c r="J330" s="10">
        <f>SUMIFS(IsQList,IsIList,Table_ExternalData_15[[#This Row],[item_key]],IsITypeList,Table_ExternalData_15[[#This Row],[IType]],IsDList,Table_ExternalData_15[[#Headers],[6]])</f>
        <v>23</v>
      </c>
      <c r="K330" s="10">
        <f>SUMIFS(IsQList,IsIList,Table_ExternalData_15[[#This Row],[item_key]],IsITypeList,Table_ExternalData_15[[#This Row],[IType]],IsDList,Table_ExternalData_15[[#Headers],[7]])</f>
        <v>0</v>
      </c>
      <c r="L330" s="10">
        <f>SUMIFS(IsQList,IsIList,Table_ExternalData_15[[#This Row],[item_key]],IsITypeList,Table_ExternalData_15[[#This Row],[IType]],IsDList,Table_ExternalData_15[[#Headers],[8]])</f>
        <v>0</v>
      </c>
      <c r="M330" s="10">
        <f>SUMIFS(IsQList,IsIList,Table_ExternalData_15[[#This Row],[item_key]],IsITypeList,Table_ExternalData_15[[#This Row],[IType]],IsDList,Table_ExternalData_15[[#Headers],[9]])</f>
        <v>0</v>
      </c>
      <c r="N330" s="10">
        <f>SUMIFS(IsQList,IsIList,Table_ExternalData_15[[#This Row],[item_key]],IsITypeList,Table_ExternalData_15[[#This Row],[IType]],IsDList,Table_ExternalData_15[[#Headers],[10]])</f>
        <v>0</v>
      </c>
      <c r="O330" s="10">
        <f>SUMIFS(IsQList,IsIList,Table_ExternalData_15[[#This Row],[item_key]],IsITypeList,Table_ExternalData_15[[#This Row],[IType]],IsDList,Table_ExternalData_15[[#Headers],[11]])</f>
        <v>0</v>
      </c>
      <c r="P330" s="10">
        <f>SUMIFS(IsQList,IsIList,Table_ExternalData_15[[#This Row],[item_key]],IsITypeList,Table_ExternalData_15[[#This Row],[IType]],IsDList,Table_ExternalData_15[[#Headers],[12]])</f>
        <v>0</v>
      </c>
      <c r="Q330" s="10">
        <f>SUMIFS(IsQList,IsIList,Table_ExternalData_15[[#This Row],[item_key]],IsITypeList,Table_ExternalData_15[[#This Row],[IType]],IsDList,Table_ExternalData_15[[#Headers],[13]])</f>
        <v>0</v>
      </c>
      <c r="R330" s="10">
        <f>SUMIFS(IsQList,IsIList,Table_ExternalData_15[[#This Row],[item_key]],IsITypeList,Table_ExternalData_15[[#This Row],[IType]],IsDList,Table_ExternalData_15[[#Headers],[14]])</f>
        <v>0</v>
      </c>
      <c r="S330" s="10">
        <f>SUMIFS(IsQList,IsIList,Table_ExternalData_15[[#This Row],[item_key]],IsITypeList,Table_ExternalData_15[[#This Row],[IType]],IsDList,Table_ExternalData_15[[#Headers],[15]])</f>
        <v>0</v>
      </c>
      <c r="T330" s="10">
        <f>SUMIFS(IsQList,IsIList,Table_ExternalData_15[[#This Row],[item_key]],IsITypeList,Table_ExternalData_15[[#This Row],[IType]],IsDList,Table_ExternalData_15[[#Headers],[16]])</f>
        <v>0</v>
      </c>
      <c r="U330" s="10">
        <f>SUMIFS(IsQList,IsIList,Table_ExternalData_15[[#This Row],[item_key]],IsITypeList,Table_ExternalData_15[[#This Row],[IType]],IsDList,Table_ExternalData_15[[#Headers],[17]])</f>
        <v>0</v>
      </c>
      <c r="V330" s="10">
        <f>SUMIFS(IsQList,IsIList,Table_ExternalData_15[[#This Row],[item_key]],IsITypeList,Table_ExternalData_15[[#This Row],[IType]],IsDList,Table_ExternalData_15[[#Headers],[18]])</f>
        <v>0</v>
      </c>
      <c r="W330" s="10">
        <f>SUMIFS(IsQList,IsIList,Table_ExternalData_15[[#This Row],[item_key]],IsITypeList,Table_ExternalData_15[[#This Row],[IType]],IsDList,Table_ExternalData_15[[#Headers],[19]])</f>
        <v>0</v>
      </c>
      <c r="X330" s="10">
        <f>SUMIFS(IsQList,IsIList,Table_ExternalData_15[[#This Row],[item_key]],IsITypeList,Table_ExternalData_15[[#This Row],[IType]],IsDList,Table_ExternalData_15[[#Headers],[20]])</f>
        <v>0</v>
      </c>
      <c r="Y330" s="10">
        <f>SUMIFS(IsQList,IsIList,Table_ExternalData_15[[#This Row],[item_key]],IsITypeList,Table_ExternalData_15[[#This Row],[IType]],IsDList,Table_ExternalData_15[[#Headers],[21]])</f>
        <v>0</v>
      </c>
      <c r="Z330" s="10">
        <f>SUMIFS(IsQList,IsIList,Table_ExternalData_15[[#This Row],[item_key]],IsITypeList,Table_ExternalData_15[[#This Row],[IType]],IsDList,Table_ExternalData_15[[#Headers],[22]])</f>
        <v>0</v>
      </c>
      <c r="AA330" s="10">
        <f>SUMIFS(IsQList,IsIList,Table_ExternalData_15[[#This Row],[item_key]],IsITypeList,Table_ExternalData_15[[#This Row],[IType]],IsDList,Table_ExternalData_15[[#Headers],[23]])</f>
        <v>0</v>
      </c>
      <c r="AB330" s="10">
        <f>SUMIFS(IsQList,IsIList,Table_ExternalData_15[[#This Row],[item_key]],IsITypeList,Table_ExternalData_15[[#This Row],[IType]],IsDList,Table_ExternalData_15[[#Headers],[24]])</f>
        <v>0</v>
      </c>
      <c r="AC330" s="10">
        <f>SUMIFS(IsQList,IsIList,Table_ExternalData_15[[#This Row],[item_key]],IsITypeList,Table_ExternalData_15[[#This Row],[IType]],IsDList,Table_ExternalData_15[[#Headers],[25]])</f>
        <v>0</v>
      </c>
      <c r="AD330" s="10">
        <f>SUMIFS(IsQList,IsIList,Table_ExternalData_15[[#This Row],[item_key]],IsITypeList,Table_ExternalData_15[[#This Row],[IType]],IsDList,Table_ExternalData_15[[#Headers],[26]])</f>
        <v>0</v>
      </c>
      <c r="AE330" s="10">
        <f>SUMIFS(IsQList,IsIList,Table_ExternalData_15[[#This Row],[item_key]],IsITypeList,Table_ExternalData_15[[#This Row],[IType]],IsDList,Table_ExternalData_15[[#Headers],[27]])</f>
        <v>0</v>
      </c>
      <c r="AF330" s="10">
        <f>SUMIFS(IsQList,IsIList,Table_ExternalData_15[[#This Row],[item_key]],IsITypeList,Table_ExternalData_15[[#This Row],[IType]],IsDList,Table_ExternalData_15[[#Headers],[28]])</f>
        <v>1</v>
      </c>
      <c r="AG330" s="10">
        <f>SUMIFS(IsQList,IsIList,Table_ExternalData_15[[#This Row],[item_key]],IsITypeList,Table_ExternalData_15[[#This Row],[IType]],IsDList,Table_ExternalData_15[[#Headers],[29]])</f>
        <v>76</v>
      </c>
      <c r="AH330" s="10">
        <f>SUMIFS(IsQList,IsIList,Table_ExternalData_15[[#This Row],[item_key]],IsITypeList,Table_ExternalData_15[[#This Row],[IType]],IsDList,Table_ExternalData_15[[#Headers],[30]])</f>
        <v>0</v>
      </c>
      <c r="AI330" s="10">
        <f>SUMIFS(IsQList,IsIList,Table_ExternalData_15[[#This Row],[item_key]],IsITypeList,Table_ExternalData_15[[#This Row],[IType]],IsDList,Table_ExternalData_15[[#Headers],[31]])</f>
        <v>10</v>
      </c>
      <c r="AJ330" s="10">
        <f>SUM(Table_ExternalData_15[[#This Row],[1]:[31]])</f>
        <v>181</v>
      </c>
    </row>
    <row r="331" spans="1:36">
      <c r="A331" s="1" t="s">
        <v>2026</v>
      </c>
      <c r="B331" s="1" t="s">
        <v>2600</v>
      </c>
      <c r="C331" s="1" t="s">
        <v>2601</v>
      </c>
      <c r="D331" s="11" t="s">
        <v>2046</v>
      </c>
      <c r="E331" s="10">
        <f>SUMIFS(IsQList,IsIList,Table_ExternalData_15[[#This Row],[item_key]],IsITypeList,Table_ExternalData_15[[#This Row],[IType]],IsDList,Table_ExternalData_15[[#Headers],[1]])</f>
        <v>1</v>
      </c>
      <c r="F331" s="10">
        <f>SUMIFS(IsQList,IsIList,Table_ExternalData_15[[#This Row],[item_key]],IsITypeList,Table_ExternalData_15[[#This Row],[IType]],IsDList,Table_ExternalData_15[[#Headers],[2]])</f>
        <v>5</v>
      </c>
      <c r="G331" s="10">
        <f>SUMIFS(IsQList,IsIList,Table_ExternalData_15[[#This Row],[item_key]],IsITypeList,Table_ExternalData_15[[#This Row],[IType]],IsDList,Table_ExternalData_15[[#Headers],[3]])</f>
        <v>0</v>
      </c>
      <c r="H331" s="10">
        <f>SUMIFS(IsQList,IsIList,Table_ExternalData_15[[#This Row],[item_key]],IsITypeList,Table_ExternalData_15[[#This Row],[IType]],IsDList,Table_ExternalData_15[[#Headers],[4]])</f>
        <v>70</v>
      </c>
      <c r="I331" s="10">
        <f>SUMIFS(IsQList,IsIList,Table_ExternalData_15[[#This Row],[item_key]],IsITypeList,Table_ExternalData_15[[#This Row],[IType]],IsDList,Table_ExternalData_15[[#Headers],[5]])</f>
        <v>0</v>
      </c>
      <c r="J331" s="10">
        <f>SUMIFS(IsQList,IsIList,Table_ExternalData_15[[#This Row],[item_key]],IsITypeList,Table_ExternalData_15[[#This Row],[IType]],IsDList,Table_ExternalData_15[[#Headers],[6]])</f>
        <v>23</v>
      </c>
      <c r="K331" s="10">
        <f>SUMIFS(IsQList,IsIList,Table_ExternalData_15[[#This Row],[item_key]],IsITypeList,Table_ExternalData_15[[#This Row],[IType]],IsDList,Table_ExternalData_15[[#Headers],[7]])</f>
        <v>0</v>
      </c>
      <c r="L331" s="10">
        <f>SUMIFS(IsQList,IsIList,Table_ExternalData_15[[#This Row],[item_key]],IsITypeList,Table_ExternalData_15[[#This Row],[IType]],IsDList,Table_ExternalData_15[[#Headers],[8]])</f>
        <v>0</v>
      </c>
      <c r="M331" s="10">
        <f>SUMIFS(IsQList,IsIList,Table_ExternalData_15[[#This Row],[item_key]],IsITypeList,Table_ExternalData_15[[#This Row],[IType]],IsDList,Table_ExternalData_15[[#Headers],[9]])</f>
        <v>387</v>
      </c>
      <c r="N331" s="10">
        <f>SUMIFS(IsQList,IsIList,Table_ExternalData_15[[#This Row],[item_key]],IsITypeList,Table_ExternalData_15[[#This Row],[IType]],IsDList,Table_ExternalData_15[[#Headers],[10]])</f>
        <v>0</v>
      </c>
      <c r="O331" s="10">
        <f>SUMIFS(IsQList,IsIList,Table_ExternalData_15[[#This Row],[item_key]],IsITypeList,Table_ExternalData_15[[#This Row],[IType]],IsDList,Table_ExternalData_15[[#Headers],[11]])</f>
        <v>0</v>
      </c>
      <c r="P331" s="10">
        <f>SUMIFS(IsQList,IsIList,Table_ExternalData_15[[#This Row],[item_key]],IsITypeList,Table_ExternalData_15[[#This Row],[IType]],IsDList,Table_ExternalData_15[[#Headers],[12]])</f>
        <v>0</v>
      </c>
      <c r="Q331" s="10">
        <f>SUMIFS(IsQList,IsIList,Table_ExternalData_15[[#This Row],[item_key]],IsITypeList,Table_ExternalData_15[[#This Row],[IType]],IsDList,Table_ExternalData_15[[#Headers],[13]])</f>
        <v>0</v>
      </c>
      <c r="R331" s="10">
        <f>SUMIFS(IsQList,IsIList,Table_ExternalData_15[[#This Row],[item_key]],IsITypeList,Table_ExternalData_15[[#This Row],[IType]],IsDList,Table_ExternalData_15[[#Headers],[14]])</f>
        <v>0</v>
      </c>
      <c r="S331" s="10">
        <f>SUMIFS(IsQList,IsIList,Table_ExternalData_15[[#This Row],[item_key]],IsITypeList,Table_ExternalData_15[[#This Row],[IType]],IsDList,Table_ExternalData_15[[#Headers],[15]])</f>
        <v>0</v>
      </c>
      <c r="T331" s="10">
        <f>SUMIFS(IsQList,IsIList,Table_ExternalData_15[[#This Row],[item_key]],IsITypeList,Table_ExternalData_15[[#This Row],[IType]],IsDList,Table_ExternalData_15[[#Headers],[16]])</f>
        <v>170</v>
      </c>
      <c r="U331" s="10">
        <f>SUMIFS(IsQList,IsIList,Table_ExternalData_15[[#This Row],[item_key]],IsITypeList,Table_ExternalData_15[[#This Row],[IType]],IsDList,Table_ExternalData_15[[#Headers],[17]])</f>
        <v>0</v>
      </c>
      <c r="V331" s="10">
        <f>SUMIFS(IsQList,IsIList,Table_ExternalData_15[[#This Row],[item_key]],IsITypeList,Table_ExternalData_15[[#This Row],[IType]],IsDList,Table_ExternalData_15[[#Headers],[18]])</f>
        <v>0</v>
      </c>
      <c r="W331" s="10">
        <f>SUMIFS(IsQList,IsIList,Table_ExternalData_15[[#This Row],[item_key]],IsITypeList,Table_ExternalData_15[[#This Row],[IType]],IsDList,Table_ExternalData_15[[#Headers],[19]])</f>
        <v>0</v>
      </c>
      <c r="X331" s="10">
        <f>SUMIFS(IsQList,IsIList,Table_ExternalData_15[[#This Row],[item_key]],IsITypeList,Table_ExternalData_15[[#This Row],[IType]],IsDList,Table_ExternalData_15[[#Headers],[20]])</f>
        <v>0</v>
      </c>
      <c r="Y331" s="10">
        <f>SUMIFS(IsQList,IsIList,Table_ExternalData_15[[#This Row],[item_key]],IsITypeList,Table_ExternalData_15[[#This Row],[IType]],IsDList,Table_ExternalData_15[[#Headers],[21]])</f>
        <v>0</v>
      </c>
      <c r="Z331" s="10">
        <f>SUMIFS(IsQList,IsIList,Table_ExternalData_15[[#This Row],[item_key]],IsITypeList,Table_ExternalData_15[[#This Row],[IType]],IsDList,Table_ExternalData_15[[#Headers],[22]])</f>
        <v>0</v>
      </c>
      <c r="AA331" s="10">
        <f>SUMIFS(IsQList,IsIList,Table_ExternalData_15[[#This Row],[item_key]],IsITypeList,Table_ExternalData_15[[#This Row],[IType]],IsDList,Table_ExternalData_15[[#Headers],[23]])</f>
        <v>0</v>
      </c>
      <c r="AB331" s="10">
        <f>SUMIFS(IsQList,IsIList,Table_ExternalData_15[[#This Row],[item_key]],IsITypeList,Table_ExternalData_15[[#This Row],[IType]],IsDList,Table_ExternalData_15[[#Headers],[24]])</f>
        <v>0</v>
      </c>
      <c r="AC331" s="10">
        <f>SUMIFS(IsQList,IsIList,Table_ExternalData_15[[#This Row],[item_key]],IsITypeList,Table_ExternalData_15[[#This Row],[IType]],IsDList,Table_ExternalData_15[[#Headers],[25]])</f>
        <v>0</v>
      </c>
      <c r="AD331" s="10">
        <f>SUMIFS(IsQList,IsIList,Table_ExternalData_15[[#This Row],[item_key]],IsITypeList,Table_ExternalData_15[[#This Row],[IType]],IsDList,Table_ExternalData_15[[#Headers],[26]])</f>
        <v>0</v>
      </c>
      <c r="AE331" s="10">
        <f>SUMIFS(IsQList,IsIList,Table_ExternalData_15[[#This Row],[item_key]],IsITypeList,Table_ExternalData_15[[#This Row],[IType]],IsDList,Table_ExternalData_15[[#Headers],[27]])</f>
        <v>0</v>
      </c>
      <c r="AF331" s="10">
        <f>SUMIFS(IsQList,IsIList,Table_ExternalData_15[[#This Row],[item_key]],IsITypeList,Table_ExternalData_15[[#This Row],[IType]],IsDList,Table_ExternalData_15[[#Headers],[28]])</f>
        <v>1</v>
      </c>
      <c r="AG331" s="10">
        <f>SUMIFS(IsQList,IsIList,Table_ExternalData_15[[#This Row],[item_key]],IsITypeList,Table_ExternalData_15[[#This Row],[IType]],IsDList,Table_ExternalData_15[[#Headers],[29]])</f>
        <v>76</v>
      </c>
      <c r="AH331" s="10">
        <f>SUMIFS(IsQList,IsIList,Table_ExternalData_15[[#This Row],[item_key]],IsITypeList,Table_ExternalData_15[[#This Row],[IType]],IsDList,Table_ExternalData_15[[#Headers],[30]])</f>
        <v>0</v>
      </c>
      <c r="AI331" s="10">
        <f>SUMIFS(IsQList,IsIList,Table_ExternalData_15[[#This Row],[item_key]],IsITypeList,Table_ExternalData_15[[#This Row],[IType]],IsDList,Table_ExternalData_15[[#Headers],[31]])</f>
        <v>10</v>
      </c>
      <c r="AJ331" s="10">
        <f>SUM(Table_ExternalData_15[[#This Row],[1]:[31]])</f>
        <v>743</v>
      </c>
    </row>
    <row r="332" spans="1:36">
      <c r="A332" s="1" t="s">
        <v>2026</v>
      </c>
      <c r="B332" s="1" t="s">
        <v>2600</v>
      </c>
      <c r="C332" s="1" t="s">
        <v>2601</v>
      </c>
      <c r="D332" s="11" t="s">
        <v>2017</v>
      </c>
      <c r="E332" s="10">
        <f>SUMIFS(IsQList,IsIList,Table_ExternalData_15[[#This Row],[item_key]],IsITypeList,Table_ExternalData_15[[#This Row],[IType]],IsDList,Table_ExternalData_15[[#Headers],[1]])</f>
        <v>0</v>
      </c>
      <c r="F332" s="10">
        <f>SUMIFS(IsQList,IsIList,Table_ExternalData_15[[#This Row],[item_key]],IsITypeList,Table_ExternalData_15[[#This Row],[IType]],IsDList,Table_ExternalData_15[[#Headers],[2]])</f>
        <v>0</v>
      </c>
      <c r="G332" s="10">
        <f>SUMIFS(IsQList,IsIList,Table_ExternalData_15[[#This Row],[item_key]],IsITypeList,Table_ExternalData_15[[#This Row],[IType]],IsDList,Table_ExternalData_15[[#Headers],[3]])</f>
        <v>0</v>
      </c>
      <c r="H332" s="10">
        <f>SUMIFS(IsQList,IsIList,Table_ExternalData_15[[#This Row],[item_key]],IsITypeList,Table_ExternalData_15[[#This Row],[IType]],IsDList,Table_ExternalData_15[[#Headers],[4]])</f>
        <v>0</v>
      </c>
      <c r="I332" s="10">
        <f>SUMIFS(IsQList,IsIList,Table_ExternalData_15[[#This Row],[item_key]],IsITypeList,Table_ExternalData_15[[#This Row],[IType]],IsDList,Table_ExternalData_15[[#Headers],[5]])</f>
        <v>0</v>
      </c>
      <c r="J332" s="10">
        <f>SUMIFS(IsQList,IsIList,Table_ExternalData_15[[#This Row],[item_key]],IsITypeList,Table_ExternalData_15[[#This Row],[IType]],IsDList,Table_ExternalData_15[[#Headers],[6]])</f>
        <v>0</v>
      </c>
      <c r="K332" s="10">
        <f>SUMIFS(IsQList,IsIList,Table_ExternalData_15[[#This Row],[item_key]],IsITypeList,Table_ExternalData_15[[#This Row],[IType]],IsDList,Table_ExternalData_15[[#Headers],[7]])</f>
        <v>0</v>
      </c>
      <c r="L332" s="10">
        <f>SUMIFS(IsQList,IsIList,Table_ExternalData_15[[#This Row],[item_key]],IsITypeList,Table_ExternalData_15[[#This Row],[IType]],IsDList,Table_ExternalData_15[[#Headers],[8]])</f>
        <v>0</v>
      </c>
      <c r="M332" s="10">
        <f>SUMIFS(IsQList,IsIList,Table_ExternalData_15[[#This Row],[item_key]],IsITypeList,Table_ExternalData_15[[#This Row],[IType]],IsDList,Table_ExternalData_15[[#Headers],[9]])</f>
        <v>0</v>
      </c>
      <c r="N332" s="10">
        <f>SUMIFS(IsQList,IsIList,Table_ExternalData_15[[#This Row],[item_key]],IsITypeList,Table_ExternalData_15[[#This Row],[IType]],IsDList,Table_ExternalData_15[[#Headers],[10]])</f>
        <v>0</v>
      </c>
      <c r="O332" s="10">
        <f>SUMIFS(IsQList,IsIList,Table_ExternalData_15[[#This Row],[item_key]],IsITypeList,Table_ExternalData_15[[#This Row],[IType]],IsDList,Table_ExternalData_15[[#Headers],[11]])</f>
        <v>0</v>
      </c>
      <c r="P332" s="10">
        <f>SUMIFS(IsQList,IsIList,Table_ExternalData_15[[#This Row],[item_key]],IsITypeList,Table_ExternalData_15[[#This Row],[IType]],IsDList,Table_ExternalData_15[[#Headers],[12]])</f>
        <v>0</v>
      </c>
      <c r="Q332" s="10">
        <f>SUMIFS(IsQList,IsIList,Table_ExternalData_15[[#This Row],[item_key]],IsITypeList,Table_ExternalData_15[[#This Row],[IType]],IsDList,Table_ExternalData_15[[#Headers],[13]])</f>
        <v>0</v>
      </c>
      <c r="R332" s="10">
        <f>SUMIFS(IsQList,IsIList,Table_ExternalData_15[[#This Row],[item_key]],IsITypeList,Table_ExternalData_15[[#This Row],[IType]],IsDList,Table_ExternalData_15[[#Headers],[14]])</f>
        <v>0</v>
      </c>
      <c r="S332" s="10">
        <f>SUMIFS(IsQList,IsIList,Table_ExternalData_15[[#This Row],[item_key]],IsITypeList,Table_ExternalData_15[[#This Row],[IType]],IsDList,Table_ExternalData_15[[#Headers],[15]])</f>
        <v>0</v>
      </c>
      <c r="T332" s="10">
        <f>SUMIFS(IsQList,IsIList,Table_ExternalData_15[[#This Row],[item_key]],IsITypeList,Table_ExternalData_15[[#This Row],[IType]],IsDList,Table_ExternalData_15[[#Headers],[16]])</f>
        <v>0</v>
      </c>
      <c r="U332" s="10">
        <f>SUMIFS(IsQList,IsIList,Table_ExternalData_15[[#This Row],[item_key]],IsITypeList,Table_ExternalData_15[[#This Row],[IType]],IsDList,Table_ExternalData_15[[#Headers],[17]])</f>
        <v>0</v>
      </c>
      <c r="V332" s="10">
        <f>SUMIFS(IsQList,IsIList,Table_ExternalData_15[[#This Row],[item_key]],IsITypeList,Table_ExternalData_15[[#This Row],[IType]],IsDList,Table_ExternalData_15[[#Headers],[18]])</f>
        <v>0</v>
      </c>
      <c r="W332" s="10">
        <f>SUMIFS(IsQList,IsIList,Table_ExternalData_15[[#This Row],[item_key]],IsITypeList,Table_ExternalData_15[[#This Row],[IType]],IsDList,Table_ExternalData_15[[#Headers],[19]])</f>
        <v>0</v>
      </c>
      <c r="X332" s="10">
        <f>SUMIFS(IsQList,IsIList,Table_ExternalData_15[[#This Row],[item_key]],IsITypeList,Table_ExternalData_15[[#This Row],[IType]],IsDList,Table_ExternalData_15[[#Headers],[20]])</f>
        <v>0</v>
      </c>
      <c r="Y332" s="10">
        <f>SUMIFS(IsQList,IsIList,Table_ExternalData_15[[#This Row],[item_key]],IsITypeList,Table_ExternalData_15[[#This Row],[IType]],IsDList,Table_ExternalData_15[[#Headers],[21]])</f>
        <v>0</v>
      </c>
      <c r="Z332" s="10">
        <f>SUMIFS(IsQList,IsIList,Table_ExternalData_15[[#This Row],[item_key]],IsITypeList,Table_ExternalData_15[[#This Row],[IType]],IsDList,Table_ExternalData_15[[#Headers],[22]])</f>
        <v>0</v>
      </c>
      <c r="AA332" s="10">
        <f>SUMIFS(IsQList,IsIList,Table_ExternalData_15[[#This Row],[item_key]],IsITypeList,Table_ExternalData_15[[#This Row],[IType]],IsDList,Table_ExternalData_15[[#Headers],[23]])</f>
        <v>0</v>
      </c>
      <c r="AB332" s="10">
        <f>SUMIFS(IsQList,IsIList,Table_ExternalData_15[[#This Row],[item_key]],IsITypeList,Table_ExternalData_15[[#This Row],[IType]],IsDList,Table_ExternalData_15[[#Headers],[24]])</f>
        <v>0</v>
      </c>
      <c r="AC332" s="10">
        <f>SUMIFS(IsQList,IsIList,Table_ExternalData_15[[#This Row],[item_key]],IsITypeList,Table_ExternalData_15[[#This Row],[IType]],IsDList,Table_ExternalData_15[[#Headers],[25]])</f>
        <v>0</v>
      </c>
      <c r="AD332" s="10">
        <f>SUMIFS(IsQList,IsIList,Table_ExternalData_15[[#This Row],[item_key]],IsITypeList,Table_ExternalData_15[[#This Row],[IType]],IsDList,Table_ExternalData_15[[#Headers],[26]])</f>
        <v>0</v>
      </c>
      <c r="AE332" s="10">
        <f>SUMIFS(IsQList,IsIList,Table_ExternalData_15[[#This Row],[item_key]],IsITypeList,Table_ExternalData_15[[#This Row],[IType]],IsDList,Table_ExternalData_15[[#Headers],[27]])</f>
        <v>0</v>
      </c>
      <c r="AF332" s="10">
        <f>SUMIFS(IsQList,IsIList,Table_ExternalData_15[[#This Row],[item_key]],IsITypeList,Table_ExternalData_15[[#This Row],[IType]],IsDList,Table_ExternalData_15[[#Headers],[28]])</f>
        <v>0</v>
      </c>
      <c r="AG332" s="10">
        <f>SUMIFS(IsQList,IsIList,Table_ExternalData_15[[#This Row],[item_key]],IsITypeList,Table_ExternalData_15[[#This Row],[IType]],IsDList,Table_ExternalData_15[[#Headers],[29]])</f>
        <v>0</v>
      </c>
      <c r="AH332" s="10">
        <f>SUMIFS(IsQList,IsIList,Table_ExternalData_15[[#This Row],[item_key]],IsITypeList,Table_ExternalData_15[[#This Row],[IType]],IsDList,Table_ExternalData_15[[#Headers],[30]])</f>
        <v>0</v>
      </c>
      <c r="AI332" s="10">
        <f>SUMIFS(IsQList,IsIList,Table_ExternalData_15[[#This Row],[item_key]],IsITypeList,Table_ExternalData_15[[#This Row],[IType]],IsDList,Table_ExternalData_15[[#Headers],[31]])</f>
        <v>0</v>
      </c>
      <c r="AJ332" s="10">
        <f>SUM(Table_ExternalData_15[[#This Row],[1]:[31]])</f>
        <v>0</v>
      </c>
    </row>
    <row r="333" spans="1:36">
      <c r="A333" s="1" t="s">
        <v>1708</v>
      </c>
      <c r="B333" s="1" t="s">
        <v>1813</v>
      </c>
      <c r="C333" s="1" t="s">
        <v>1814</v>
      </c>
      <c r="D333" s="11" t="s">
        <v>2046</v>
      </c>
      <c r="E333" s="10">
        <f>SUMIFS(IsQList,IsIList,Table_ExternalData_15[[#This Row],[item_key]],IsITypeList,Table_ExternalData_15[[#This Row],[IType]],IsDList,Table_ExternalData_15[[#Headers],[1]])</f>
        <v>1</v>
      </c>
      <c r="F333" s="10">
        <f>SUMIFS(IsQList,IsIList,Table_ExternalData_15[[#This Row],[item_key]],IsITypeList,Table_ExternalData_15[[#This Row],[IType]],IsDList,Table_ExternalData_15[[#Headers],[2]])</f>
        <v>5</v>
      </c>
      <c r="G333" s="10">
        <f>SUMIFS(IsQList,IsIList,Table_ExternalData_15[[#This Row],[item_key]],IsITypeList,Table_ExternalData_15[[#This Row],[IType]],IsDList,Table_ExternalData_15[[#Headers],[3]])</f>
        <v>0</v>
      </c>
      <c r="H333" s="10">
        <f>SUMIFS(IsQList,IsIList,Table_ExternalData_15[[#This Row],[item_key]],IsITypeList,Table_ExternalData_15[[#This Row],[IType]],IsDList,Table_ExternalData_15[[#Headers],[4]])</f>
        <v>70</v>
      </c>
      <c r="I333" s="10">
        <f>SUMIFS(IsQList,IsIList,Table_ExternalData_15[[#This Row],[item_key]],IsITypeList,Table_ExternalData_15[[#This Row],[IType]],IsDList,Table_ExternalData_15[[#Headers],[5]])</f>
        <v>0</v>
      </c>
      <c r="J333" s="10">
        <f>SUMIFS(IsQList,IsIList,Table_ExternalData_15[[#This Row],[item_key]],IsITypeList,Table_ExternalData_15[[#This Row],[IType]],IsDList,Table_ExternalData_15[[#Headers],[6]])</f>
        <v>23</v>
      </c>
      <c r="K333" s="10">
        <f>SUMIFS(IsQList,IsIList,Table_ExternalData_15[[#This Row],[item_key]],IsITypeList,Table_ExternalData_15[[#This Row],[IType]],IsDList,Table_ExternalData_15[[#Headers],[7]])</f>
        <v>0</v>
      </c>
      <c r="L333" s="10">
        <f>SUMIFS(IsQList,IsIList,Table_ExternalData_15[[#This Row],[item_key]],IsITypeList,Table_ExternalData_15[[#This Row],[IType]],IsDList,Table_ExternalData_15[[#Headers],[8]])</f>
        <v>0</v>
      </c>
      <c r="M333" s="10">
        <f>SUMIFS(IsQList,IsIList,Table_ExternalData_15[[#This Row],[item_key]],IsITypeList,Table_ExternalData_15[[#This Row],[IType]],IsDList,Table_ExternalData_15[[#Headers],[9]])</f>
        <v>387</v>
      </c>
      <c r="N333" s="10">
        <f>SUMIFS(IsQList,IsIList,Table_ExternalData_15[[#This Row],[item_key]],IsITypeList,Table_ExternalData_15[[#This Row],[IType]],IsDList,Table_ExternalData_15[[#Headers],[10]])</f>
        <v>0</v>
      </c>
      <c r="O333" s="10">
        <f>SUMIFS(IsQList,IsIList,Table_ExternalData_15[[#This Row],[item_key]],IsITypeList,Table_ExternalData_15[[#This Row],[IType]],IsDList,Table_ExternalData_15[[#Headers],[11]])</f>
        <v>0</v>
      </c>
      <c r="P333" s="10">
        <f>SUMIFS(IsQList,IsIList,Table_ExternalData_15[[#This Row],[item_key]],IsITypeList,Table_ExternalData_15[[#This Row],[IType]],IsDList,Table_ExternalData_15[[#Headers],[12]])</f>
        <v>0</v>
      </c>
      <c r="Q333" s="10">
        <f>SUMIFS(IsQList,IsIList,Table_ExternalData_15[[#This Row],[item_key]],IsITypeList,Table_ExternalData_15[[#This Row],[IType]],IsDList,Table_ExternalData_15[[#Headers],[13]])</f>
        <v>0</v>
      </c>
      <c r="R333" s="10">
        <f>SUMIFS(IsQList,IsIList,Table_ExternalData_15[[#This Row],[item_key]],IsITypeList,Table_ExternalData_15[[#This Row],[IType]],IsDList,Table_ExternalData_15[[#Headers],[14]])</f>
        <v>0</v>
      </c>
      <c r="S333" s="10">
        <f>SUMIFS(IsQList,IsIList,Table_ExternalData_15[[#This Row],[item_key]],IsITypeList,Table_ExternalData_15[[#This Row],[IType]],IsDList,Table_ExternalData_15[[#Headers],[15]])</f>
        <v>0</v>
      </c>
      <c r="T333" s="10">
        <f>SUMIFS(IsQList,IsIList,Table_ExternalData_15[[#This Row],[item_key]],IsITypeList,Table_ExternalData_15[[#This Row],[IType]],IsDList,Table_ExternalData_15[[#Headers],[16]])</f>
        <v>170</v>
      </c>
      <c r="U333" s="10">
        <f>SUMIFS(IsQList,IsIList,Table_ExternalData_15[[#This Row],[item_key]],IsITypeList,Table_ExternalData_15[[#This Row],[IType]],IsDList,Table_ExternalData_15[[#Headers],[17]])</f>
        <v>0</v>
      </c>
      <c r="V333" s="10">
        <f>SUMIFS(IsQList,IsIList,Table_ExternalData_15[[#This Row],[item_key]],IsITypeList,Table_ExternalData_15[[#This Row],[IType]],IsDList,Table_ExternalData_15[[#Headers],[18]])</f>
        <v>0</v>
      </c>
      <c r="W333" s="10">
        <f>SUMIFS(IsQList,IsIList,Table_ExternalData_15[[#This Row],[item_key]],IsITypeList,Table_ExternalData_15[[#This Row],[IType]],IsDList,Table_ExternalData_15[[#Headers],[19]])</f>
        <v>0</v>
      </c>
      <c r="X333" s="10">
        <f>SUMIFS(IsQList,IsIList,Table_ExternalData_15[[#This Row],[item_key]],IsITypeList,Table_ExternalData_15[[#This Row],[IType]],IsDList,Table_ExternalData_15[[#Headers],[20]])</f>
        <v>0</v>
      </c>
      <c r="Y333" s="10">
        <f>SUMIFS(IsQList,IsIList,Table_ExternalData_15[[#This Row],[item_key]],IsITypeList,Table_ExternalData_15[[#This Row],[IType]],IsDList,Table_ExternalData_15[[#Headers],[21]])</f>
        <v>0</v>
      </c>
      <c r="Z333" s="10">
        <f>SUMIFS(IsQList,IsIList,Table_ExternalData_15[[#This Row],[item_key]],IsITypeList,Table_ExternalData_15[[#This Row],[IType]],IsDList,Table_ExternalData_15[[#Headers],[22]])</f>
        <v>0</v>
      </c>
      <c r="AA333" s="10">
        <f>SUMIFS(IsQList,IsIList,Table_ExternalData_15[[#This Row],[item_key]],IsITypeList,Table_ExternalData_15[[#This Row],[IType]],IsDList,Table_ExternalData_15[[#Headers],[23]])</f>
        <v>0</v>
      </c>
      <c r="AB333" s="10">
        <f>SUMIFS(IsQList,IsIList,Table_ExternalData_15[[#This Row],[item_key]],IsITypeList,Table_ExternalData_15[[#This Row],[IType]],IsDList,Table_ExternalData_15[[#Headers],[24]])</f>
        <v>0</v>
      </c>
      <c r="AC333" s="10">
        <f>SUMIFS(IsQList,IsIList,Table_ExternalData_15[[#This Row],[item_key]],IsITypeList,Table_ExternalData_15[[#This Row],[IType]],IsDList,Table_ExternalData_15[[#Headers],[25]])</f>
        <v>0</v>
      </c>
      <c r="AD333" s="10">
        <f>SUMIFS(IsQList,IsIList,Table_ExternalData_15[[#This Row],[item_key]],IsITypeList,Table_ExternalData_15[[#This Row],[IType]],IsDList,Table_ExternalData_15[[#Headers],[26]])</f>
        <v>0</v>
      </c>
      <c r="AE333" s="10">
        <f>SUMIFS(IsQList,IsIList,Table_ExternalData_15[[#This Row],[item_key]],IsITypeList,Table_ExternalData_15[[#This Row],[IType]],IsDList,Table_ExternalData_15[[#Headers],[27]])</f>
        <v>0</v>
      </c>
      <c r="AF333" s="10">
        <f>SUMIFS(IsQList,IsIList,Table_ExternalData_15[[#This Row],[item_key]],IsITypeList,Table_ExternalData_15[[#This Row],[IType]],IsDList,Table_ExternalData_15[[#Headers],[28]])</f>
        <v>1</v>
      </c>
      <c r="AG333" s="10">
        <f>SUMIFS(IsQList,IsIList,Table_ExternalData_15[[#This Row],[item_key]],IsITypeList,Table_ExternalData_15[[#This Row],[IType]],IsDList,Table_ExternalData_15[[#Headers],[29]])</f>
        <v>76</v>
      </c>
      <c r="AH333" s="10">
        <f>SUMIFS(IsQList,IsIList,Table_ExternalData_15[[#This Row],[item_key]],IsITypeList,Table_ExternalData_15[[#This Row],[IType]],IsDList,Table_ExternalData_15[[#Headers],[30]])</f>
        <v>0</v>
      </c>
      <c r="AI333" s="10">
        <f>SUMIFS(IsQList,IsIList,Table_ExternalData_15[[#This Row],[item_key]],IsITypeList,Table_ExternalData_15[[#This Row],[IType]],IsDList,Table_ExternalData_15[[#Headers],[31]])</f>
        <v>10</v>
      </c>
      <c r="AJ333" s="10">
        <f>SUM(Table_ExternalData_15[[#This Row],[1]:[31]])</f>
        <v>743</v>
      </c>
    </row>
    <row r="334" spans="1:36">
      <c r="A334" s="1" t="s">
        <v>150</v>
      </c>
      <c r="B334" s="1" t="s">
        <v>593</v>
      </c>
      <c r="C334" s="1" t="s">
        <v>594</v>
      </c>
      <c r="D334" s="11" t="s">
        <v>2046</v>
      </c>
      <c r="E334" s="10">
        <f>SUMIFS(IsQList,IsIList,Table_ExternalData_15[[#This Row],[item_key]],IsITypeList,Table_ExternalData_15[[#This Row],[IType]],IsDList,Table_ExternalData_15[[#Headers],[1]])</f>
        <v>1</v>
      </c>
      <c r="F334" s="10">
        <f>SUMIFS(IsQList,IsIList,Table_ExternalData_15[[#This Row],[item_key]],IsITypeList,Table_ExternalData_15[[#This Row],[IType]],IsDList,Table_ExternalData_15[[#Headers],[2]])</f>
        <v>0</v>
      </c>
      <c r="G334" s="10">
        <f>SUMIFS(IsQList,IsIList,Table_ExternalData_15[[#This Row],[item_key]],IsITypeList,Table_ExternalData_15[[#This Row],[IType]],IsDList,Table_ExternalData_15[[#Headers],[3]])</f>
        <v>0</v>
      </c>
      <c r="H334" s="10">
        <f>SUMIFS(IsQList,IsIList,Table_ExternalData_15[[#This Row],[item_key]],IsITypeList,Table_ExternalData_15[[#This Row],[IType]],IsDList,Table_ExternalData_15[[#Headers],[4]])</f>
        <v>70</v>
      </c>
      <c r="I334" s="10">
        <f>SUMIFS(IsQList,IsIList,Table_ExternalData_15[[#This Row],[item_key]],IsITypeList,Table_ExternalData_15[[#This Row],[IType]],IsDList,Table_ExternalData_15[[#Headers],[5]])</f>
        <v>0</v>
      </c>
      <c r="J334" s="10">
        <f>SUMIFS(IsQList,IsIList,Table_ExternalData_15[[#This Row],[item_key]],IsITypeList,Table_ExternalData_15[[#This Row],[IType]],IsDList,Table_ExternalData_15[[#Headers],[6]])</f>
        <v>23</v>
      </c>
      <c r="K334" s="10">
        <f>SUMIFS(IsQList,IsIList,Table_ExternalData_15[[#This Row],[item_key]],IsITypeList,Table_ExternalData_15[[#This Row],[IType]],IsDList,Table_ExternalData_15[[#Headers],[7]])</f>
        <v>0</v>
      </c>
      <c r="L334" s="10">
        <f>SUMIFS(IsQList,IsIList,Table_ExternalData_15[[#This Row],[item_key]],IsITypeList,Table_ExternalData_15[[#This Row],[IType]],IsDList,Table_ExternalData_15[[#Headers],[8]])</f>
        <v>0</v>
      </c>
      <c r="M334" s="10">
        <f>SUMIFS(IsQList,IsIList,Table_ExternalData_15[[#This Row],[item_key]],IsITypeList,Table_ExternalData_15[[#This Row],[IType]],IsDList,Table_ExternalData_15[[#Headers],[9]])</f>
        <v>0</v>
      </c>
      <c r="N334" s="10">
        <f>SUMIFS(IsQList,IsIList,Table_ExternalData_15[[#This Row],[item_key]],IsITypeList,Table_ExternalData_15[[#This Row],[IType]],IsDList,Table_ExternalData_15[[#Headers],[10]])</f>
        <v>0</v>
      </c>
      <c r="O334" s="10">
        <f>SUMIFS(IsQList,IsIList,Table_ExternalData_15[[#This Row],[item_key]],IsITypeList,Table_ExternalData_15[[#This Row],[IType]],IsDList,Table_ExternalData_15[[#Headers],[11]])</f>
        <v>0</v>
      </c>
      <c r="P334" s="10">
        <f>SUMIFS(IsQList,IsIList,Table_ExternalData_15[[#This Row],[item_key]],IsITypeList,Table_ExternalData_15[[#This Row],[IType]],IsDList,Table_ExternalData_15[[#Headers],[12]])</f>
        <v>0</v>
      </c>
      <c r="Q334" s="10">
        <f>SUMIFS(IsQList,IsIList,Table_ExternalData_15[[#This Row],[item_key]],IsITypeList,Table_ExternalData_15[[#This Row],[IType]],IsDList,Table_ExternalData_15[[#Headers],[13]])</f>
        <v>0</v>
      </c>
      <c r="R334" s="10">
        <f>SUMIFS(IsQList,IsIList,Table_ExternalData_15[[#This Row],[item_key]],IsITypeList,Table_ExternalData_15[[#This Row],[IType]],IsDList,Table_ExternalData_15[[#Headers],[14]])</f>
        <v>0</v>
      </c>
      <c r="S334" s="10">
        <f>SUMIFS(IsQList,IsIList,Table_ExternalData_15[[#This Row],[item_key]],IsITypeList,Table_ExternalData_15[[#This Row],[IType]],IsDList,Table_ExternalData_15[[#Headers],[15]])</f>
        <v>0</v>
      </c>
      <c r="T334" s="10">
        <f>SUMIFS(IsQList,IsIList,Table_ExternalData_15[[#This Row],[item_key]],IsITypeList,Table_ExternalData_15[[#This Row],[IType]],IsDList,Table_ExternalData_15[[#Headers],[16]])</f>
        <v>0</v>
      </c>
      <c r="U334" s="10">
        <f>SUMIFS(IsQList,IsIList,Table_ExternalData_15[[#This Row],[item_key]],IsITypeList,Table_ExternalData_15[[#This Row],[IType]],IsDList,Table_ExternalData_15[[#Headers],[17]])</f>
        <v>0</v>
      </c>
      <c r="V334" s="10">
        <f>SUMIFS(IsQList,IsIList,Table_ExternalData_15[[#This Row],[item_key]],IsITypeList,Table_ExternalData_15[[#This Row],[IType]],IsDList,Table_ExternalData_15[[#Headers],[18]])</f>
        <v>0</v>
      </c>
      <c r="W334" s="10">
        <f>SUMIFS(IsQList,IsIList,Table_ExternalData_15[[#This Row],[item_key]],IsITypeList,Table_ExternalData_15[[#This Row],[IType]],IsDList,Table_ExternalData_15[[#Headers],[19]])</f>
        <v>0</v>
      </c>
      <c r="X334" s="10">
        <f>SUMIFS(IsQList,IsIList,Table_ExternalData_15[[#This Row],[item_key]],IsITypeList,Table_ExternalData_15[[#This Row],[IType]],IsDList,Table_ExternalData_15[[#Headers],[20]])</f>
        <v>0</v>
      </c>
      <c r="Y334" s="10">
        <f>SUMIFS(IsQList,IsIList,Table_ExternalData_15[[#This Row],[item_key]],IsITypeList,Table_ExternalData_15[[#This Row],[IType]],IsDList,Table_ExternalData_15[[#Headers],[21]])</f>
        <v>0</v>
      </c>
      <c r="Z334" s="10">
        <f>SUMIFS(IsQList,IsIList,Table_ExternalData_15[[#This Row],[item_key]],IsITypeList,Table_ExternalData_15[[#This Row],[IType]],IsDList,Table_ExternalData_15[[#Headers],[22]])</f>
        <v>0</v>
      </c>
      <c r="AA334" s="10">
        <f>SUMIFS(IsQList,IsIList,Table_ExternalData_15[[#This Row],[item_key]],IsITypeList,Table_ExternalData_15[[#This Row],[IType]],IsDList,Table_ExternalData_15[[#Headers],[23]])</f>
        <v>0</v>
      </c>
      <c r="AB334" s="10">
        <f>SUMIFS(IsQList,IsIList,Table_ExternalData_15[[#This Row],[item_key]],IsITypeList,Table_ExternalData_15[[#This Row],[IType]],IsDList,Table_ExternalData_15[[#Headers],[24]])</f>
        <v>0</v>
      </c>
      <c r="AC334" s="10">
        <f>SUMIFS(IsQList,IsIList,Table_ExternalData_15[[#This Row],[item_key]],IsITypeList,Table_ExternalData_15[[#This Row],[IType]],IsDList,Table_ExternalData_15[[#Headers],[25]])</f>
        <v>0</v>
      </c>
      <c r="AD334" s="10">
        <f>SUMIFS(IsQList,IsIList,Table_ExternalData_15[[#This Row],[item_key]],IsITypeList,Table_ExternalData_15[[#This Row],[IType]],IsDList,Table_ExternalData_15[[#Headers],[26]])</f>
        <v>0</v>
      </c>
      <c r="AE334" s="10">
        <f>SUMIFS(IsQList,IsIList,Table_ExternalData_15[[#This Row],[item_key]],IsITypeList,Table_ExternalData_15[[#This Row],[IType]],IsDList,Table_ExternalData_15[[#Headers],[27]])</f>
        <v>0</v>
      </c>
      <c r="AF334" s="10">
        <f>SUMIFS(IsQList,IsIList,Table_ExternalData_15[[#This Row],[item_key]],IsITypeList,Table_ExternalData_15[[#This Row],[IType]],IsDList,Table_ExternalData_15[[#Headers],[28]])</f>
        <v>1</v>
      </c>
      <c r="AG334" s="10">
        <f>SUMIFS(IsQList,IsIList,Table_ExternalData_15[[#This Row],[item_key]],IsITypeList,Table_ExternalData_15[[#This Row],[IType]],IsDList,Table_ExternalData_15[[#Headers],[29]])</f>
        <v>76</v>
      </c>
      <c r="AH334" s="10">
        <f>SUMIFS(IsQList,IsIList,Table_ExternalData_15[[#This Row],[item_key]],IsITypeList,Table_ExternalData_15[[#This Row],[IType]],IsDList,Table_ExternalData_15[[#Headers],[30]])</f>
        <v>0</v>
      </c>
      <c r="AI334" s="10">
        <f>SUMIFS(IsQList,IsIList,Table_ExternalData_15[[#This Row],[item_key]],IsITypeList,Table_ExternalData_15[[#This Row],[IType]],IsDList,Table_ExternalData_15[[#Headers],[31]])</f>
        <v>10</v>
      </c>
      <c r="AJ334" s="10">
        <f>SUM(Table_ExternalData_15[[#This Row],[1]:[31]])</f>
        <v>181</v>
      </c>
    </row>
    <row r="335" spans="1:36">
      <c r="A335" s="1" t="s">
        <v>150</v>
      </c>
      <c r="B335" s="1" t="s">
        <v>593</v>
      </c>
      <c r="C335" s="1" t="s">
        <v>594</v>
      </c>
      <c r="D335" s="11" t="s">
        <v>2017</v>
      </c>
      <c r="E335" s="10">
        <f>SUMIFS(IsQList,IsIList,Table_ExternalData_15[[#This Row],[item_key]],IsITypeList,Table_ExternalData_15[[#This Row],[IType]],IsDList,Table_ExternalData_15[[#Headers],[1]])</f>
        <v>0</v>
      </c>
      <c r="F335" s="10">
        <f>SUMIFS(IsQList,IsIList,Table_ExternalData_15[[#This Row],[item_key]],IsITypeList,Table_ExternalData_15[[#This Row],[IType]],IsDList,Table_ExternalData_15[[#Headers],[2]])</f>
        <v>0</v>
      </c>
      <c r="G335" s="10">
        <f>SUMIFS(IsQList,IsIList,Table_ExternalData_15[[#This Row],[item_key]],IsITypeList,Table_ExternalData_15[[#This Row],[IType]],IsDList,Table_ExternalData_15[[#Headers],[3]])</f>
        <v>0</v>
      </c>
      <c r="H335" s="10">
        <f>SUMIFS(IsQList,IsIList,Table_ExternalData_15[[#This Row],[item_key]],IsITypeList,Table_ExternalData_15[[#This Row],[IType]],IsDList,Table_ExternalData_15[[#Headers],[4]])</f>
        <v>0</v>
      </c>
      <c r="I335" s="10">
        <f>SUMIFS(IsQList,IsIList,Table_ExternalData_15[[#This Row],[item_key]],IsITypeList,Table_ExternalData_15[[#This Row],[IType]],IsDList,Table_ExternalData_15[[#Headers],[5]])</f>
        <v>0</v>
      </c>
      <c r="J335" s="10">
        <f>SUMIFS(IsQList,IsIList,Table_ExternalData_15[[#This Row],[item_key]],IsITypeList,Table_ExternalData_15[[#This Row],[IType]],IsDList,Table_ExternalData_15[[#Headers],[6]])</f>
        <v>0</v>
      </c>
      <c r="K335" s="10">
        <f>SUMIFS(IsQList,IsIList,Table_ExternalData_15[[#This Row],[item_key]],IsITypeList,Table_ExternalData_15[[#This Row],[IType]],IsDList,Table_ExternalData_15[[#Headers],[7]])</f>
        <v>0</v>
      </c>
      <c r="L335" s="10">
        <f>SUMIFS(IsQList,IsIList,Table_ExternalData_15[[#This Row],[item_key]],IsITypeList,Table_ExternalData_15[[#This Row],[IType]],IsDList,Table_ExternalData_15[[#Headers],[8]])</f>
        <v>0</v>
      </c>
      <c r="M335" s="10">
        <f>SUMIFS(IsQList,IsIList,Table_ExternalData_15[[#This Row],[item_key]],IsITypeList,Table_ExternalData_15[[#This Row],[IType]],IsDList,Table_ExternalData_15[[#Headers],[9]])</f>
        <v>0</v>
      </c>
      <c r="N335" s="10">
        <f>SUMIFS(IsQList,IsIList,Table_ExternalData_15[[#This Row],[item_key]],IsITypeList,Table_ExternalData_15[[#This Row],[IType]],IsDList,Table_ExternalData_15[[#Headers],[10]])</f>
        <v>0</v>
      </c>
      <c r="O335" s="10">
        <f>SUMIFS(IsQList,IsIList,Table_ExternalData_15[[#This Row],[item_key]],IsITypeList,Table_ExternalData_15[[#This Row],[IType]],IsDList,Table_ExternalData_15[[#Headers],[11]])</f>
        <v>0</v>
      </c>
      <c r="P335" s="10">
        <f>SUMIFS(IsQList,IsIList,Table_ExternalData_15[[#This Row],[item_key]],IsITypeList,Table_ExternalData_15[[#This Row],[IType]],IsDList,Table_ExternalData_15[[#Headers],[12]])</f>
        <v>0</v>
      </c>
      <c r="Q335" s="10">
        <f>SUMIFS(IsQList,IsIList,Table_ExternalData_15[[#This Row],[item_key]],IsITypeList,Table_ExternalData_15[[#This Row],[IType]],IsDList,Table_ExternalData_15[[#Headers],[13]])</f>
        <v>0</v>
      </c>
      <c r="R335" s="10">
        <f>SUMIFS(IsQList,IsIList,Table_ExternalData_15[[#This Row],[item_key]],IsITypeList,Table_ExternalData_15[[#This Row],[IType]],IsDList,Table_ExternalData_15[[#Headers],[14]])</f>
        <v>0</v>
      </c>
      <c r="S335" s="10">
        <f>SUMIFS(IsQList,IsIList,Table_ExternalData_15[[#This Row],[item_key]],IsITypeList,Table_ExternalData_15[[#This Row],[IType]],IsDList,Table_ExternalData_15[[#Headers],[15]])</f>
        <v>0</v>
      </c>
      <c r="T335" s="10">
        <f>SUMIFS(IsQList,IsIList,Table_ExternalData_15[[#This Row],[item_key]],IsITypeList,Table_ExternalData_15[[#This Row],[IType]],IsDList,Table_ExternalData_15[[#Headers],[16]])</f>
        <v>0</v>
      </c>
      <c r="U335" s="10">
        <f>SUMIFS(IsQList,IsIList,Table_ExternalData_15[[#This Row],[item_key]],IsITypeList,Table_ExternalData_15[[#This Row],[IType]],IsDList,Table_ExternalData_15[[#Headers],[17]])</f>
        <v>0</v>
      </c>
      <c r="V335" s="10">
        <f>SUMIFS(IsQList,IsIList,Table_ExternalData_15[[#This Row],[item_key]],IsITypeList,Table_ExternalData_15[[#This Row],[IType]],IsDList,Table_ExternalData_15[[#Headers],[18]])</f>
        <v>0</v>
      </c>
      <c r="W335" s="10">
        <f>SUMIFS(IsQList,IsIList,Table_ExternalData_15[[#This Row],[item_key]],IsITypeList,Table_ExternalData_15[[#This Row],[IType]],IsDList,Table_ExternalData_15[[#Headers],[19]])</f>
        <v>0</v>
      </c>
      <c r="X335" s="10">
        <f>SUMIFS(IsQList,IsIList,Table_ExternalData_15[[#This Row],[item_key]],IsITypeList,Table_ExternalData_15[[#This Row],[IType]],IsDList,Table_ExternalData_15[[#Headers],[20]])</f>
        <v>0</v>
      </c>
      <c r="Y335" s="10">
        <f>SUMIFS(IsQList,IsIList,Table_ExternalData_15[[#This Row],[item_key]],IsITypeList,Table_ExternalData_15[[#This Row],[IType]],IsDList,Table_ExternalData_15[[#Headers],[21]])</f>
        <v>0</v>
      </c>
      <c r="Z335" s="10">
        <f>SUMIFS(IsQList,IsIList,Table_ExternalData_15[[#This Row],[item_key]],IsITypeList,Table_ExternalData_15[[#This Row],[IType]],IsDList,Table_ExternalData_15[[#Headers],[22]])</f>
        <v>0</v>
      </c>
      <c r="AA335" s="10">
        <f>SUMIFS(IsQList,IsIList,Table_ExternalData_15[[#This Row],[item_key]],IsITypeList,Table_ExternalData_15[[#This Row],[IType]],IsDList,Table_ExternalData_15[[#Headers],[23]])</f>
        <v>0</v>
      </c>
      <c r="AB335" s="10">
        <f>SUMIFS(IsQList,IsIList,Table_ExternalData_15[[#This Row],[item_key]],IsITypeList,Table_ExternalData_15[[#This Row],[IType]],IsDList,Table_ExternalData_15[[#Headers],[24]])</f>
        <v>0</v>
      </c>
      <c r="AC335" s="10">
        <f>SUMIFS(IsQList,IsIList,Table_ExternalData_15[[#This Row],[item_key]],IsITypeList,Table_ExternalData_15[[#This Row],[IType]],IsDList,Table_ExternalData_15[[#Headers],[25]])</f>
        <v>0</v>
      </c>
      <c r="AD335" s="10">
        <f>SUMIFS(IsQList,IsIList,Table_ExternalData_15[[#This Row],[item_key]],IsITypeList,Table_ExternalData_15[[#This Row],[IType]],IsDList,Table_ExternalData_15[[#Headers],[26]])</f>
        <v>0</v>
      </c>
      <c r="AE335" s="10">
        <f>SUMIFS(IsQList,IsIList,Table_ExternalData_15[[#This Row],[item_key]],IsITypeList,Table_ExternalData_15[[#This Row],[IType]],IsDList,Table_ExternalData_15[[#Headers],[27]])</f>
        <v>0</v>
      </c>
      <c r="AF335" s="10">
        <f>SUMIFS(IsQList,IsIList,Table_ExternalData_15[[#This Row],[item_key]],IsITypeList,Table_ExternalData_15[[#This Row],[IType]],IsDList,Table_ExternalData_15[[#Headers],[28]])</f>
        <v>0</v>
      </c>
      <c r="AG335" s="10">
        <f>SUMIFS(IsQList,IsIList,Table_ExternalData_15[[#This Row],[item_key]],IsITypeList,Table_ExternalData_15[[#This Row],[IType]],IsDList,Table_ExternalData_15[[#Headers],[29]])</f>
        <v>-4</v>
      </c>
      <c r="AH335" s="10">
        <f>SUMIFS(IsQList,IsIList,Table_ExternalData_15[[#This Row],[item_key]],IsITypeList,Table_ExternalData_15[[#This Row],[IType]],IsDList,Table_ExternalData_15[[#Headers],[30]])</f>
        <v>0</v>
      </c>
      <c r="AI335" s="10">
        <f>SUMIFS(IsQList,IsIList,Table_ExternalData_15[[#This Row],[item_key]],IsITypeList,Table_ExternalData_15[[#This Row],[IType]],IsDList,Table_ExternalData_15[[#Headers],[31]])</f>
        <v>0</v>
      </c>
      <c r="AJ335" s="10">
        <f>SUM(Table_ExternalData_15[[#This Row],[1]:[31]])</f>
        <v>-4</v>
      </c>
    </row>
    <row r="336" spans="1:36">
      <c r="A336" s="1" t="s">
        <v>151</v>
      </c>
      <c r="B336" s="1" t="s">
        <v>671</v>
      </c>
      <c r="C336" s="1" t="s">
        <v>672</v>
      </c>
      <c r="D336" s="11" t="s">
        <v>2046</v>
      </c>
      <c r="E336" s="10">
        <f>SUMIFS(IsQList,IsIList,Table_ExternalData_15[[#This Row],[item_key]],IsITypeList,Table_ExternalData_15[[#This Row],[IType]],IsDList,Table_ExternalData_15[[#Headers],[1]])</f>
        <v>1</v>
      </c>
      <c r="F336" s="10">
        <f>SUMIFS(IsQList,IsIList,Table_ExternalData_15[[#This Row],[item_key]],IsITypeList,Table_ExternalData_15[[#This Row],[IType]],IsDList,Table_ExternalData_15[[#Headers],[2]])</f>
        <v>0</v>
      </c>
      <c r="G336" s="10">
        <f>SUMIFS(IsQList,IsIList,Table_ExternalData_15[[#This Row],[item_key]],IsITypeList,Table_ExternalData_15[[#This Row],[IType]],IsDList,Table_ExternalData_15[[#Headers],[3]])</f>
        <v>0</v>
      </c>
      <c r="H336" s="10">
        <f>SUMIFS(IsQList,IsIList,Table_ExternalData_15[[#This Row],[item_key]],IsITypeList,Table_ExternalData_15[[#This Row],[IType]],IsDList,Table_ExternalData_15[[#Headers],[4]])</f>
        <v>70</v>
      </c>
      <c r="I336" s="10">
        <f>SUMIFS(IsQList,IsIList,Table_ExternalData_15[[#This Row],[item_key]],IsITypeList,Table_ExternalData_15[[#This Row],[IType]],IsDList,Table_ExternalData_15[[#Headers],[5]])</f>
        <v>0</v>
      </c>
      <c r="J336" s="10">
        <f>SUMIFS(IsQList,IsIList,Table_ExternalData_15[[#This Row],[item_key]],IsITypeList,Table_ExternalData_15[[#This Row],[IType]],IsDList,Table_ExternalData_15[[#Headers],[6]])</f>
        <v>23</v>
      </c>
      <c r="K336" s="10">
        <f>SUMIFS(IsQList,IsIList,Table_ExternalData_15[[#This Row],[item_key]],IsITypeList,Table_ExternalData_15[[#This Row],[IType]],IsDList,Table_ExternalData_15[[#Headers],[7]])</f>
        <v>0</v>
      </c>
      <c r="L336" s="10">
        <f>SUMIFS(IsQList,IsIList,Table_ExternalData_15[[#This Row],[item_key]],IsITypeList,Table_ExternalData_15[[#This Row],[IType]],IsDList,Table_ExternalData_15[[#Headers],[8]])</f>
        <v>0</v>
      </c>
      <c r="M336" s="10">
        <f>SUMIFS(IsQList,IsIList,Table_ExternalData_15[[#This Row],[item_key]],IsITypeList,Table_ExternalData_15[[#This Row],[IType]],IsDList,Table_ExternalData_15[[#Headers],[9]])</f>
        <v>0</v>
      </c>
      <c r="N336" s="10">
        <f>SUMIFS(IsQList,IsIList,Table_ExternalData_15[[#This Row],[item_key]],IsITypeList,Table_ExternalData_15[[#This Row],[IType]],IsDList,Table_ExternalData_15[[#Headers],[10]])</f>
        <v>0</v>
      </c>
      <c r="O336" s="10">
        <f>SUMIFS(IsQList,IsIList,Table_ExternalData_15[[#This Row],[item_key]],IsITypeList,Table_ExternalData_15[[#This Row],[IType]],IsDList,Table_ExternalData_15[[#Headers],[11]])</f>
        <v>0</v>
      </c>
      <c r="P336" s="10">
        <f>SUMIFS(IsQList,IsIList,Table_ExternalData_15[[#This Row],[item_key]],IsITypeList,Table_ExternalData_15[[#This Row],[IType]],IsDList,Table_ExternalData_15[[#Headers],[12]])</f>
        <v>0</v>
      </c>
      <c r="Q336" s="10">
        <f>SUMIFS(IsQList,IsIList,Table_ExternalData_15[[#This Row],[item_key]],IsITypeList,Table_ExternalData_15[[#This Row],[IType]],IsDList,Table_ExternalData_15[[#Headers],[13]])</f>
        <v>0</v>
      </c>
      <c r="R336" s="10">
        <f>SUMIFS(IsQList,IsIList,Table_ExternalData_15[[#This Row],[item_key]],IsITypeList,Table_ExternalData_15[[#This Row],[IType]],IsDList,Table_ExternalData_15[[#Headers],[14]])</f>
        <v>0</v>
      </c>
      <c r="S336" s="10">
        <f>SUMIFS(IsQList,IsIList,Table_ExternalData_15[[#This Row],[item_key]],IsITypeList,Table_ExternalData_15[[#This Row],[IType]],IsDList,Table_ExternalData_15[[#Headers],[15]])</f>
        <v>0</v>
      </c>
      <c r="T336" s="10">
        <f>SUMIFS(IsQList,IsIList,Table_ExternalData_15[[#This Row],[item_key]],IsITypeList,Table_ExternalData_15[[#This Row],[IType]],IsDList,Table_ExternalData_15[[#Headers],[16]])</f>
        <v>0</v>
      </c>
      <c r="U336" s="10">
        <f>SUMIFS(IsQList,IsIList,Table_ExternalData_15[[#This Row],[item_key]],IsITypeList,Table_ExternalData_15[[#This Row],[IType]],IsDList,Table_ExternalData_15[[#Headers],[17]])</f>
        <v>0</v>
      </c>
      <c r="V336" s="10">
        <f>SUMIFS(IsQList,IsIList,Table_ExternalData_15[[#This Row],[item_key]],IsITypeList,Table_ExternalData_15[[#This Row],[IType]],IsDList,Table_ExternalData_15[[#Headers],[18]])</f>
        <v>0</v>
      </c>
      <c r="W336" s="10">
        <f>SUMIFS(IsQList,IsIList,Table_ExternalData_15[[#This Row],[item_key]],IsITypeList,Table_ExternalData_15[[#This Row],[IType]],IsDList,Table_ExternalData_15[[#Headers],[19]])</f>
        <v>0</v>
      </c>
      <c r="X336" s="10">
        <f>SUMIFS(IsQList,IsIList,Table_ExternalData_15[[#This Row],[item_key]],IsITypeList,Table_ExternalData_15[[#This Row],[IType]],IsDList,Table_ExternalData_15[[#Headers],[20]])</f>
        <v>0</v>
      </c>
      <c r="Y336" s="10">
        <f>SUMIFS(IsQList,IsIList,Table_ExternalData_15[[#This Row],[item_key]],IsITypeList,Table_ExternalData_15[[#This Row],[IType]],IsDList,Table_ExternalData_15[[#Headers],[21]])</f>
        <v>0</v>
      </c>
      <c r="Z336" s="10">
        <f>SUMIFS(IsQList,IsIList,Table_ExternalData_15[[#This Row],[item_key]],IsITypeList,Table_ExternalData_15[[#This Row],[IType]],IsDList,Table_ExternalData_15[[#Headers],[22]])</f>
        <v>0</v>
      </c>
      <c r="AA336" s="10">
        <f>SUMIFS(IsQList,IsIList,Table_ExternalData_15[[#This Row],[item_key]],IsITypeList,Table_ExternalData_15[[#This Row],[IType]],IsDList,Table_ExternalData_15[[#Headers],[23]])</f>
        <v>0</v>
      </c>
      <c r="AB336" s="10">
        <f>SUMIFS(IsQList,IsIList,Table_ExternalData_15[[#This Row],[item_key]],IsITypeList,Table_ExternalData_15[[#This Row],[IType]],IsDList,Table_ExternalData_15[[#Headers],[24]])</f>
        <v>0</v>
      </c>
      <c r="AC336" s="10">
        <f>SUMIFS(IsQList,IsIList,Table_ExternalData_15[[#This Row],[item_key]],IsITypeList,Table_ExternalData_15[[#This Row],[IType]],IsDList,Table_ExternalData_15[[#Headers],[25]])</f>
        <v>0</v>
      </c>
      <c r="AD336" s="10">
        <f>SUMIFS(IsQList,IsIList,Table_ExternalData_15[[#This Row],[item_key]],IsITypeList,Table_ExternalData_15[[#This Row],[IType]],IsDList,Table_ExternalData_15[[#Headers],[26]])</f>
        <v>0</v>
      </c>
      <c r="AE336" s="10">
        <f>SUMIFS(IsQList,IsIList,Table_ExternalData_15[[#This Row],[item_key]],IsITypeList,Table_ExternalData_15[[#This Row],[IType]],IsDList,Table_ExternalData_15[[#Headers],[27]])</f>
        <v>0</v>
      </c>
      <c r="AF336" s="10">
        <f>SUMIFS(IsQList,IsIList,Table_ExternalData_15[[#This Row],[item_key]],IsITypeList,Table_ExternalData_15[[#This Row],[IType]],IsDList,Table_ExternalData_15[[#Headers],[28]])</f>
        <v>1</v>
      </c>
      <c r="AG336" s="10">
        <f>SUMIFS(IsQList,IsIList,Table_ExternalData_15[[#This Row],[item_key]],IsITypeList,Table_ExternalData_15[[#This Row],[IType]],IsDList,Table_ExternalData_15[[#Headers],[29]])</f>
        <v>76</v>
      </c>
      <c r="AH336" s="10">
        <f>SUMIFS(IsQList,IsIList,Table_ExternalData_15[[#This Row],[item_key]],IsITypeList,Table_ExternalData_15[[#This Row],[IType]],IsDList,Table_ExternalData_15[[#Headers],[30]])</f>
        <v>0</v>
      </c>
      <c r="AI336" s="10">
        <f>SUMIFS(IsQList,IsIList,Table_ExternalData_15[[#This Row],[item_key]],IsITypeList,Table_ExternalData_15[[#This Row],[IType]],IsDList,Table_ExternalData_15[[#Headers],[31]])</f>
        <v>10</v>
      </c>
      <c r="AJ336" s="10">
        <f>SUM(Table_ExternalData_15[[#This Row],[1]:[31]])</f>
        <v>181</v>
      </c>
    </row>
    <row r="337" spans="1:36">
      <c r="A337" s="1" t="s">
        <v>2172</v>
      </c>
      <c r="B337" s="1" t="s">
        <v>2602</v>
      </c>
      <c r="C337" s="1" t="s">
        <v>1076</v>
      </c>
      <c r="D337" s="11" t="s">
        <v>2046</v>
      </c>
      <c r="E337" s="10">
        <f>SUMIFS(IsQList,IsIList,Table_ExternalData_15[[#This Row],[item_key]],IsITypeList,Table_ExternalData_15[[#This Row],[IType]],IsDList,Table_ExternalData_15[[#Headers],[1]])</f>
        <v>1</v>
      </c>
      <c r="F337" s="10">
        <f>SUMIFS(IsQList,IsIList,Table_ExternalData_15[[#This Row],[item_key]],IsITypeList,Table_ExternalData_15[[#This Row],[IType]],IsDList,Table_ExternalData_15[[#Headers],[2]])</f>
        <v>0</v>
      </c>
      <c r="G337" s="10">
        <f>SUMIFS(IsQList,IsIList,Table_ExternalData_15[[#This Row],[item_key]],IsITypeList,Table_ExternalData_15[[#This Row],[IType]],IsDList,Table_ExternalData_15[[#Headers],[3]])</f>
        <v>0</v>
      </c>
      <c r="H337" s="10">
        <f>SUMIFS(IsQList,IsIList,Table_ExternalData_15[[#This Row],[item_key]],IsITypeList,Table_ExternalData_15[[#This Row],[IType]],IsDList,Table_ExternalData_15[[#Headers],[4]])</f>
        <v>70</v>
      </c>
      <c r="I337" s="10">
        <f>SUMIFS(IsQList,IsIList,Table_ExternalData_15[[#This Row],[item_key]],IsITypeList,Table_ExternalData_15[[#This Row],[IType]],IsDList,Table_ExternalData_15[[#Headers],[5]])</f>
        <v>0</v>
      </c>
      <c r="J337" s="10">
        <f>SUMIFS(IsQList,IsIList,Table_ExternalData_15[[#This Row],[item_key]],IsITypeList,Table_ExternalData_15[[#This Row],[IType]],IsDList,Table_ExternalData_15[[#Headers],[6]])</f>
        <v>23</v>
      </c>
      <c r="K337" s="10">
        <f>SUMIFS(IsQList,IsIList,Table_ExternalData_15[[#This Row],[item_key]],IsITypeList,Table_ExternalData_15[[#This Row],[IType]],IsDList,Table_ExternalData_15[[#Headers],[7]])</f>
        <v>0</v>
      </c>
      <c r="L337" s="10">
        <f>SUMIFS(IsQList,IsIList,Table_ExternalData_15[[#This Row],[item_key]],IsITypeList,Table_ExternalData_15[[#This Row],[IType]],IsDList,Table_ExternalData_15[[#Headers],[8]])</f>
        <v>0</v>
      </c>
      <c r="M337" s="10">
        <f>SUMIFS(IsQList,IsIList,Table_ExternalData_15[[#This Row],[item_key]],IsITypeList,Table_ExternalData_15[[#This Row],[IType]],IsDList,Table_ExternalData_15[[#Headers],[9]])</f>
        <v>0</v>
      </c>
      <c r="N337" s="10">
        <f>SUMIFS(IsQList,IsIList,Table_ExternalData_15[[#This Row],[item_key]],IsITypeList,Table_ExternalData_15[[#This Row],[IType]],IsDList,Table_ExternalData_15[[#Headers],[10]])</f>
        <v>0</v>
      </c>
      <c r="O337" s="10">
        <f>SUMIFS(IsQList,IsIList,Table_ExternalData_15[[#This Row],[item_key]],IsITypeList,Table_ExternalData_15[[#This Row],[IType]],IsDList,Table_ExternalData_15[[#Headers],[11]])</f>
        <v>0</v>
      </c>
      <c r="P337" s="10">
        <f>SUMIFS(IsQList,IsIList,Table_ExternalData_15[[#This Row],[item_key]],IsITypeList,Table_ExternalData_15[[#This Row],[IType]],IsDList,Table_ExternalData_15[[#Headers],[12]])</f>
        <v>0</v>
      </c>
      <c r="Q337" s="10">
        <f>SUMIFS(IsQList,IsIList,Table_ExternalData_15[[#This Row],[item_key]],IsITypeList,Table_ExternalData_15[[#This Row],[IType]],IsDList,Table_ExternalData_15[[#Headers],[13]])</f>
        <v>0</v>
      </c>
      <c r="R337" s="10">
        <f>SUMIFS(IsQList,IsIList,Table_ExternalData_15[[#This Row],[item_key]],IsITypeList,Table_ExternalData_15[[#This Row],[IType]],IsDList,Table_ExternalData_15[[#Headers],[14]])</f>
        <v>0</v>
      </c>
      <c r="S337" s="10">
        <f>SUMIFS(IsQList,IsIList,Table_ExternalData_15[[#This Row],[item_key]],IsITypeList,Table_ExternalData_15[[#This Row],[IType]],IsDList,Table_ExternalData_15[[#Headers],[15]])</f>
        <v>0</v>
      </c>
      <c r="T337" s="10">
        <f>SUMIFS(IsQList,IsIList,Table_ExternalData_15[[#This Row],[item_key]],IsITypeList,Table_ExternalData_15[[#This Row],[IType]],IsDList,Table_ExternalData_15[[#Headers],[16]])</f>
        <v>0</v>
      </c>
      <c r="U337" s="10">
        <f>SUMIFS(IsQList,IsIList,Table_ExternalData_15[[#This Row],[item_key]],IsITypeList,Table_ExternalData_15[[#This Row],[IType]],IsDList,Table_ExternalData_15[[#Headers],[17]])</f>
        <v>0</v>
      </c>
      <c r="V337" s="10">
        <f>SUMIFS(IsQList,IsIList,Table_ExternalData_15[[#This Row],[item_key]],IsITypeList,Table_ExternalData_15[[#This Row],[IType]],IsDList,Table_ExternalData_15[[#Headers],[18]])</f>
        <v>0</v>
      </c>
      <c r="W337" s="10">
        <f>SUMIFS(IsQList,IsIList,Table_ExternalData_15[[#This Row],[item_key]],IsITypeList,Table_ExternalData_15[[#This Row],[IType]],IsDList,Table_ExternalData_15[[#Headers],[19]])</f>
        <v>0</v>
      </c>
      <c r="X337" s="10">
        <f>SUMIFS(IsQList,IsIList,Table_ExternalData_15[[#This Row],[item_key]],IsITypeList,Table_ExternalData_15[[#This Row],[IType]],IsDList,Table_ExternalData_15[[#Headers],[20]])</f>
        <v>0</v>
      </c>
      <c r="Y337" s="10">
        <f>SUMIFS(IsQList,IsIList,Table_ExternalData_15[[#This Row],[item_key]],IsITypeList,Table_ExternalData_15[[#This Row],[IType]],IsDList,Table_ExternalData_15[[#Headers],[21]])</f>
        <v>0</v>
      </c>
      <c r="Z337" s="10">
        <f>SUMIFS(IsQList,IsIList,Table_ExternalData_15[[#This Row],[item_key]],IsITypeList,Table_ExternalData_15[[#This Row],[IType]],IsDList,Table_ExternalData_15[[#Headers],[22]])</f>
        <v>0</v>
      </c>
      <c r="AA337" s="10">
        <f>SUMIFS(IsQList,IsIList,Table_ExternalData_15[[#This Row],[item_key]],IsITypeList,Table_ExternalData_15[[#This Row],[IType]],IsDList,Table_ExternalData_15[[#Headers],[23]])</f>
        <v>0</v>
      </c>
      <c r="AB337" s="10">
        <f>SUMIFS(IsQList,IsIList,Table_ExternalData_15[[#This Row],[item_key]],IsITypeList,Table_ExternalData_15[[#This Row],[IType]],IsDList,Table_ExternalData_15[[#Headers],[24]])</f>
        <v>0</v>
      </c>
      <c r="AC337" s="10">
        <f>SUMIFS(IsQList,IsIList,Table_ExternalData_15[[#This Row],[item_key]],IsITypeList,Table_ExternalData_15[[#This Row],[IType]],IsDList,Table_ExternalData_15[[#Headers],[25]])</f>
        <v>0</v>
      </c>
      <c r="AD337" s="10">
        <f>SUMIFS(IsQList,IsIList,Table_ExternalData_15[[#This Row],[item_key]],IsITypeList,Table_ExternalData_15[[#This Row],[IType]],IsDList,Table_ExternalData_15[[#Headers],[26]])</f>
        <v>0</v>
      </c>
      <c r="AE337" s="10">
        <f>SUMIFS(IsQList,IsIList,Table_ExternalData_15[[#This Row],[item_key]],IsITypeList,Table_ExternalData_15[[#This Row],[IType]],IsDList,Table_ExternalData_15[[#Headers],[27]])</f>
        <v>0</v>
      </c>
      <c r="AF337" s="10">
        <f>SUMIFS(IsQList,IsIList,Table_ExternalData_15[[#This Row],[item_key]],IsITypeList,Table_ExternalData_15[[#This Row],[IType]],IsDList,Table_ExternalData_15[[#Headers],[28]])</f>
        <v>1</v>
      </c>
      <c r="AG337" s="10">
        <f>SUMIFS(IsQList,IsIList,Table_ExternalData_15[[#This Row],[item_key]],IsITypeList,Table_ExternalData_15[[#This Row],[IType]],IsDList,Table_ExternalData_15[[#Headers],[29]])</f>
        <v>76</v>
      </c>
      <c r="AH337" s="10">
        <f>SUMIFS(IsQList,IsIList,Table_ExternalData_15[[#This Row],[item_key]],IsITypeList,Table_ExternalData_15[[#This Row],[IType]],IsDList,Table_ExternalData_15[[#Headers],[30]])</f>
        <v>0</v>
      </c>
      <c r="AI337" s="10">
        <f>SUMIFS(IsQList,IsIList,Table_ExternalData_15[[#This Row],[item_key]],IsITypeList,Table_ExternalData_15[[#This Row],[IType]],IsDList,Table_ExternalData_15[[#Headers],[31]])</f>
        <v>10</v>
      </c>
      <c r="AJ337" s="10">
        <f>SUM(Table_ExternalData_15[[#This Row],[1]:[31]])</f>
        <v>181</v>
      </c>
    </row>
    <row r="338" spans="1:36">
      <c r="A338" s="1" t="s">
        <v>2173</v>
      </c>
      <c r="B338" s="1" t="s">
        <v>2603</v>
      </c>
      <c r="C338" s="1" t="s">
        <v>2604</v>
      </c>
      <c r="D338" s="11" t="s">
        <v>2046</v>
      </c>
      <c r="E338" s="10">
        <f>SUMIFS(IsQList,IsIList,Table_ExternalData_15[[#This Row],[item_key]],IsITypeList,Table_ExternalData_15[[#This Row],[IType]],IsDList,Table_ExternalData_15[[#Headers],[1]])</f>
        <v>1</v>
      </c>
      <c r="F338" s="10">
        <f>SUMIFS(IsQList,IsIList,Table_ExternalData_15[[#This Row],[item_key]],IsITypeList,Table_ExternalData_15[[#This Row],[IType]],IsDList,Table_ExternalData_15[[#Headers],[2]])</f>
        <v>0</v>
      </c>
      <c r="G338" s="10">
        <f>SUMIFS(IsQList,IsIList,Table_ExternalData_15[[#This Row],[item_key]],IsITypeList,Table_ExternalData_15[[#This Row],[IType]],IsDList,Table_ExternalData_15[[#Headers],[3]])</f>
        <v>0</v>
      </c>
      <c r="H338" s="10">
        <f>SUMIFS(IsQList,IsIList,Table_ExternalData_15[[#This Row],[item_key]],IsITypeList,Table_ExternalData_15[[#This Row],[IType]],IsDList,Table_ExternalData_15[[#Headers],[4]])</f>
        <v>70</v>
      </c>
      <c r="I338" s="10">
        <f>SUMIFS(IsQList,IsIList,Table_ExternalData_15[[#This Row],[item_key]],IsITypeList,Table_ExternalData_15[[#This Row],[IType]],IsDList,Table_ExternalData_15[[#Headers],[5]])</f>
        <v>0</v>
      </c>
      <c r="J338" s="10">
        <f>SUMIFS(IsQList,IsIList,Table_ExternalData_15[[#This Row],[item_key]],IsITypeList,Table_ExternalData_15[[#This Row],[IType]],IsDList,Table_ExternalData_15[[#Headers],[6]])</f>
        <v>23</v>
      </c>
      <c r="K338" s="10">
        <f>SUMIFS(IsQList,IsIList,Table_ExternalData_15[[#This Row],[item_key]],IsITypeList,Table_ExternalData_15[[#This Row],[IType]],IsDList,Table_ExternalData_15[[#Headers],[7]])</f>
        <v>0</v>
      </c>
      <c r="L338" s="10">
        <f>SUMIFS(IsQList,IsIList,Table_ExternalData_15[[#This Row],[item_key]],IsITypeList,Table_ExternalData_15[[#This Row],[IType]],IsDList,Table_ExternalData_15[[#Headers],[8]])</f>
        <v>0</v>
      </c>
      <c r="M338" s="10">
        <f>SUMIFS(IsQList,IsIList,Table_ExternalData_15[[#This Row],[item_key]],IsITypeList,Table_ExternalData_15[[#This Row],[IType]],IsDList,Table_ExternalData_15[[#Headers],[9]])</f>
        <v>0</v>
      </c>
      <c r="N338" s="10">
        <f>SUMIFS(IsQList,IsIList,Table_ExternalData_15[[#This Row],[item_key]],IsITypeList,Table_ExternalData_15[[#This Row],[IType]],IsDList,Table_ExternalData_15[[#Headers],[10]])</f>
        <v>0</v>
      </c>
      <c r="O338" s="10">
        <f>SUMIFS(IsQList,IsIList,Table_ExternalData_15[[#This Row],[item_key]],IsITypeList,Table_ExternalData_15[[#This Row],[IType]],IsDList,Table_ExternalData_15[[#Headers],[11]])</f>
        <v>0</v>
      </c>
      <c r="P338" s="10">
        <f>SUMIFS(IsQList,IsIList,Table_ExternalData_15[[#This Row],[item_key]],IsITypeList,Table_ExternalData_15[[#This Row],[IType]],IsDList,Table_ExternalData_15[[#Headers],[12]])</f>
        <v>0</v>
      </c>
      <c r="Q338" s="10">
        <f>SUMIFS(IsQList,IsIList,Table_ExternalData_15[[#This Row],[item_key]],IsITypeList,Table_ExternalData_15[[#This Row],[IType]],IsDList,Table_ExternalData_15[[#Headers],[13]])</f>
        <v>0</v>
      </c>
      <c r="R338" s="10">
        <f>SUMIFS(IsQList,IsIList,Table_ExternalData_15[[#This Row],[item_key]],IsITypeList,Table_ExternalData_15[[#This Row],[IType]],IsDList,Table_ExternalData_15[[#Headers],[14]])</f>
        <v>0</v>
      </c>
      <c r="S338" s="10">
        <f>SUMIFS(IsQList,IsIList,Table_ExternalData_15[[#This Row],[item_key]],IsITypeList,Table_ExternalData_15[[#This Row],[IType]],IsDList,Table_ExternalData_15[[#Headers],[15]])</f>
        <v>0</v>
      </c>
      <c r="T338" s="10">
        <f>SUMIFS(IsQList,IsIList,Table_ExternalData_15[[#This Row],[item_key]],IsITypeList,Table_ExternalData_15[[#This Row],[IType]],IsDList,Table_ExternalData_15[[#Headers],[16]])</f>
        <v>0</v>
      </c>
      <c r="U338" s="10">
        <f>SUMIFS(IsQList,IsIList,Table_ExternalData_15[[#This Row],[item_key]],IsITypeList,Table_ExternalData_15[[#This Row],[IType]],IsDList,Table_ExternalData_15[[#Headers],[17]])</f>
        <v>0</v>
      </c>
      <c r="V338" s="10">
        <f>SUMIFS(IsQList,IsIList,Table_ExternalData_15[[#This Row],[item_key]],IsITypeList,Table_ExternalData_15[[#This Row],[IType]],IsDList,Table_ExternalData_15[[#Headers],[18]])</f>
        <v>0</v>
      </c>
      <c r="W338" s="10">
        <f>SUMIFS(IsQList,IsIList,Table_ExternalData_15[[#This Row],[item_key]],IsITypeList,Table_ExternalData_15[[#This Row],[IType]],IsDList,Table_ExternalData_15[[#Headers],[19]])</f>
        <v>0</v>
      </c>
      <c r="X338" s="10">
        <f>SUMIFS(IsQList,IsIList,Table_ExternalData_15[[#This Row],[item_key]],IsITypeList,Table_ExternalData_15[[#This Row],[IType]],IsDList,Table_ExternalData_15[[#Headers],[20]])</f>
        <v>0</v>
      </c>
      <c r="Y338" s="10">
        <f>SUMIFS(IsQList,IsIList,Table_ExternalData_15[[#This Row],[item_key]],IsITypeList,Table_ExternalData_15[[#This Row],[IType]],IsDList,Table_ExternalData_15[[#Headers],[21]])</f>
        <v>0</v>
      </c>
      <c r="Z338" s="10">
        <f>SUMIFS(IsQList,IsIList,Table_ExternalData_15[[#This Row],[item_key]],IsITypeList,Table_ExternalData_15[[#This Row],[IType]],IsDList,Table_ExternalData_15[[#Headers],[22]])</f>
        <v>0</v>
      </c>
      <c r="AA338" s="10">
        <f>SUMIFS(IsQList,IsIList,Table_ExternalData_15[[#This Row],[item_key]],IsITypeList,Table_ExternalData_15[[#This Row],[IType]],IsDList,Table_ExternalData_15[[#Headers],[23]])</f>
        <v>0</v>
      </c>
      <c r="AB338" s="10">
        <f>SUMIFS(IsQList,IsIList,Table_ExternalData_15[[#This Row],[item_key]],IsITypeList,Table_ExternalData_15[[#This Row],[IType]],IsDList,Table_ExternalData_15[[#Headers],[24]])</f>
        <v>0</v>
      </c>
      <c r="AC338" s="10">
        <f>SUMIFS(IsQList,IsIList,Table_ExternalData_15[[#This Row],[item_key]],IsITypeList,Table_ExternalData_15[[#This Row],[IType]],IsDList,Table_ExternalData_15[[#Headers],[25]])</f>
        <v>0</v>
      </c>
      <c r="AD338" s="10">
        <f>SUMIFS(IsQList,IsIList,Table_ExternalData_15[[#This Row],[item_key]],IsITypeList,Table_ExternalData_15[[#This Row],[IType]],IsDList,Table_ExternalData_15[[#Headers],[26]])</f>
        <v>0</v>
      </c>
      <c r="AE338" s="10">
        <f>SUMIFS(IsQList,IsIList,Table_ExternalData_15[[#This Row],[item_key]],IsITypeList,Table_ExternalData_15[[#This Row],[IType]],IsDList,Table_ExternalData_15[[#Headers],[27]])</f>
        <v>0</v>
      </c>
      <c r="AF338" s="10">
        <f>SUMIFS(IsQList,IsIList,Table_ExternalData_15[[#This Row],[item_key]],IsITypeList,Table_ExternalData_15[[#This Row],[IType]],IsDList,Table_ExternalData_15[[#Headers],[28]])</f>
        <v>1</v>
      </c>
      <c r="AG338" s="10">
        <f>SUMIFS(IsQList,IsIList,Table_ExternalData_15[[#This Row],[item_key]],IsITypeList,Table_ExternalData_15[[#This Row],[IType]],IsDList,Table_ExternalData_15[[#Headers],[29]])</f>
        <v>76</v>
      </c>
      <c r="AH338" s="10">
        <f>SUMIFS(IsQList,IsIList,Table_ExternalData_15[[#This Row],[item_key]],IsITypeList,Table_ExternalData_15[[#This Row],[IType]],IsDList,Table_ExternalData_15[[#Headers],[30]])</f>
        <v>0</v>
      </c>
      <c r="AI338" s="10">
        <f>SUMIFS(IsQList,IsIList,Table_ExternalData_15[[#This Row],[item_key]],IsITypeList,Table_ExternalData_15[[#This Row],[IType]],IsDList,Table_ExternalData_15[[#Headers],[31]])</f>
        <v>10</v>
      </c>
      <c r="AJ338" s="10">
        <f>SUM(Table_ExternalData_15[[#This Row],[1]:[31]])</f>
        <v>181</v>
      </c>
    </row>
    <row r="339" spans="1:36">
      <c r="A339" s="1" t="s">
        <v>541</v>
      </c>
      <c r="B339" s="1" t="s">
        <v>1256</v>
      </c>
      <c r="C339" s="1" t="s">
        <v>1257</v>
      </c>
      <c r="D339" s="11" t="s">
        <v>2046</v>
      </c>
      <c r="E339" s="10">
        <f>SUMIFS(IsQList,IsIList,Table_ExternalData_15[[#This Row],[item_key]],IsITypeList,Table_ExternalData_15[[#This Row],[IType]],IsDList,Table_ExternalData_15[[#Headers],[1]])</f>
        <v>1</v>
      </c>
      <c r="F339" s="10">
        <f>SUMIFS(IsQList,IsIList,Table_ExternalData_15[[#This Row],[item_key]],IsITypeList,Table_ExternalData_15[[#This Row],[IType]],IsDList,Table_ExternalData_15[[#Headers],[2]])</f>
        <v>0</v>
      </c>
      <c r="G339" s="10">
        <f>SUMIFS(IsQList,IsIList,Table_ExternalData_15[[#This Row],[item_key]],IsITypeList,Table_ExternalData_15[[#This Row],[IType]],IsDList,Table_ExternalData_15[[#Headers],[3]])</f>
        <v>0</v>
      </c>
      <c r="H339" s="10">
        <f>SUMIFS(IsQList,IsIList,Table_ExternalData_15[[#This Row],[item_key]],IsITypeList,Table_ExternalData_15[[#This Row],[IType]],IsDList,Table_ExternalData_15[[#Headers],[4]])</f>
        <v>70</v>
      </c>
      <c r="I339" s="10">
        <f>SUMIFS(IsQList,IsIList,Table_ExternalData_15[[#This Row],[item_key]],IsITypeList,Table_ExternalData_15[[#This Row],[IType]],IsDList,Table_ExternalData_15[[#Headers],[5]])</f>
        <v>0</v>
      </c>
      <c r="J339" s="10">
        <f>SUMIFS(IsQList,IsIList,Table_ExternalData_15[[#This Row],[item_key]],IsITypeList,Table_ExternalData_15[[#This Row],[IType]],IsDList,Table_ExternalData_15[[#Headers],[6]])</f>
        <v>23</v>
      </c>
      <c r="K339" s="10">
        <f>SUMIFS(IsQList,IsIList,Table_ExternalData_15[[#This Row],[item_key]],IsITypeList,Table_ExternalData_15[[#This Row],[IType]],IsDList,Table_ExternalData_15[[#Headers],[7]])</f>
        <v>0</v>
      </c>
      <c r="L339" s="10">
        <f>SUMIFS(IsQList,IsIList,Table_ExternalData_15[[#This Row],[item_key]],IsITypeList,Table_ExternalData_15[[#This Row],[IType]],IsDList,Table_ExternalData_15[[#Headers],[8]])</f>
        <v>0</v>
      </c>
      <c r="M339" s="10">
        <f>SUMIFS(IsQList,IsIList,Table_ExternalData_15[[#This Row],[item_key]],IsITypeList,Table_ExternalData_15[[#This Row],[IType]],IsDList,Table_ExternalData_15[[#Headers],[9]])</f>
        <v>0</v>
      </c>
      <c r="N339" s="10">
        <f>SUMIFS(IsQList,IsIList,Table_ExternalData_15[[#This Row],[item_key]],IsITypeList,Table_ExternalData_15[[#This Row],[IType]],IsDList,Table_ExternalData_15[[#Headers],[10]])</f>
        <v>0</v>
      </c>
      <c r="O339" s="10">
        <f>SUMIFS(IsQList,IsIList,Table_ExternalData_15[[#This Row],[item_key]],IsITypeList,Table_ExternalData_15[[#This Row],[IType]],IsDList,Table_ExternalData_15[[#Headers],[11]])</f>
        <v>0</v>
      </c>
      <c r="P339" s="10">
        <f>SUMIFS(IsQList,IsIList,Table_ExternalData_15[[#This Row],[item_key]],IsITypeList,Table_ExternalData_15[[#This Row],[IType]],IsDList,Table_ExternalData_15[[#Headers],[12]])</f>
        <v>0</v>
      </c>
      <c r="Q339" s="10">
        <f>SUMIFS(IsQList,IsIList,Table_ExternalData_15[[#This Row],[item_key]],IsITypeList,Table_ExternalData_15[[#This Row],[IType]],IsDList,Table_ExternalData_15[[#Headers],[13]])</f>
        <v>0</v>
      </c>
      <c r="R339" s="10">
        <f>SUMIFS(IsQList,IsIList,Table_ExternalData_15[[#This Row],[item_key]],IsITypeList,Table_ExternalData_15[[#This Row],[IType]],IsDList,Table_ExternalData_15[[#Headers],[14]])</f>
        <v>0</v>
      </c>
      <c r="S339" s="10">
        <f>SUMIFS(IsQList,IsIList,Table_ExternalData_15[[#This Row],[item_key]],IsITypeList,Table_ExternalData_15[[#This Row],[IType]],IsDList,Table_ExternalData_15[[#Headers],[15]])</f>
        <v>0</v>
      </c>
      <c r="T339" s="10">
        <f>SUMIFS(IsQList,IsIList,Table_ExternalData_15[[#This Row],[item_key]],IsITypeList,Table_ExternalData_15[[#This Row],[IType]],IsDList,Table_ExternalData_15[[#Headers],[16]])</f>
        <v>52</v>
      </c>
      <c r="U339" s="10">
        <f>SUMIFS(IsQList,IsIList,Table_ExternalData_15[[#This Row],[item_key]],IsITypeList,Table_ExternalData_15[[#This Row],[IType]],IsDList,Table_ExternalData_15[[#Headers],[17]])</f>
        <v>0</v>
      </c>
      <c r="V339" s="10">
        <f>SUMIFS(IsQList,IsIList,Table_ExternalData_15[[#This Row],[item_key]],IsITypeList,Table_ExternalData_15[[#This Row],[IType]],IsDList,Table_ExternalData_15[[#Headers],[18]])</f>
        <v>0</v>
      </c>
      <c r="W339" s="10">
        <f>SUMIFS(IsQList,IsIList,Table_ExternalData_15[[#This Row],[item_key]],IsITypeList,Table_ExternalData_15[[#This Row],[IType]],IsDList,Table_ExternalData_15[[#Headers],[19]])</f>
        <v>0</v>
      </c>
      <c r="X339" s="10">
        <f>SUMIFS(IsQList,IsIList,Table_ExternalData_15[[#This Row],[item_key]],IsITypeList,Table_ExternalData_15[[#This Row],[IType]],IsDList,Table_ExternalData_15[[#Headers],[20]])</f>
        <v>0</v>
      </c>
      <c r="Y339" s="10">
        <f>SUMIFS(IsQList,IsIList,Table_ExternalData_15[[#This Row],[item_key]],IsITypeList,Table_ExternalData_15[[#This Row],[IType]],IsDList,Table_ExternalData_15[[#Headers],[21]])</f>
        <v>0</v>
      </c>
      <c r="Z339" s="10">
        <f>SUMIFS(IsQList,IsIList,Table_ExternalData_15[[#This Row],[item_key]],IsITypeList,Table_ExternalData_15[[#This Row],[IType]],IsDList,Table_ExternalData_15[[#Headers],[22]])</f>
        <v>0</v>
      </c>
      <c r="AA339" s="10">
        <f>SUMIFS(IsQList,IsIList,Table_ExternalData_15[[#This Row],[item_key]],IsITypeList,Table_ExternalData_15[[#This Row],[IType]],IsDList,Table_ExternalData_15[[#Headers],[23]])</f>
        <v>0</v>
      </c>
      <c r="AB339" s="10">
        <f>SUMIFS(IsQList,IsIList,Table_ExternalData_15[[#This Row],[item_key]],IsITypeList,Table_ExternalData_15[[#This Row],[IType]],IsDList,Table_ExternalData_15[[#Headers],[24]])</f>
        <v>0</v>
      </c>
      <c r="AC339" s="10">
        <f>SUMIFS(IsQList,IsIList,Table_ExternalData_15[[#This Row],[item_key]],IsITypeList,Table_ExternalData_15[[#This Row],[IType]],IsDList,Table_ExternalData_15[[#Headers],[25]])</f>
        <v>0</v>
      </c>
      <c r="AD339" s="10">
        <f>SUMIFS(IsQList,IsIList,Table_ExternalData_15[[#This Row],[item_key]],IsITypeList,Table_ExternalData_15[[#This Row],[IType]],IsDList,Table_ExternalData_15[[#Headers],[26]])</f>
        <v>0</v>
      </c>
      <c r="AE339" s="10">
        <f>SUMIFS(IsQList,IsIList,Table_ExternalData_15[[#This Row],[item_key]],IsITypeList,Table_ExternalData_15[[#This Row],[IType]],IsDList,Table_ExternalData_15[[#Headers],[27]])</f>
        <v>0</v>
      </c>
      <c r="AF339" s="10">
        <f>SUMIFS(IsQList,IsIList,Table_ExternalData_15[[#This Row],[item_key]],IsITypeList,Table_ExternalData_15[[#This Row],[IType]],IsDList,Table_ExternalData_15[[#Headers],[28]])</f>
        <v>1</v>
      </c>
      <c r="AG339" s="10">
        <f>SUMIFS(IsQList,IsIList,Table_ExternalData_15[[#This Row],[item_key]],IsITypeList,Table_ExternalData_15[[#This Row],[IType]],IsDList,Table_ExternalData_15[[#Headers],[29]])</f>
        <v>76</v>
      </c>
      <c r="AH339" s="10">
        <f>SUMIFS(IsQList,IsIList,Table_ExternalData_15[[#This Row],[item_key]],IsITypeList,Table_ExternalData_15[[#This Row],[IType]],IsDList,Table_ExternalData_15[[#Headers],[30]])</f>
        <v>0</v>
      </c>
      <c r="AI339" s="10">
        <f>SUMIFS(IsQList,IsIList,Table_ExternalData_15[[#This Row],[item_key]],IsITypeList,Table_ExternalData_15[[#This Row],[IType]],IsDList,Table_ExternalData_15[[#Headers],[31]])</f>
        <v>10</v>
      </c>
      <c r="AJ339" s="10">
        <f>SUM(Table_ExternalData_15[[#This Row],[1]:[31]])</f>
        <v>233</v>
      </c>
    </row>
    <row r="340" spans="1:36">
      <c r="A340" s="1" t="s">
        <v>541</v>
      </c>
      <c r="B340" s="1" t="s">
        <v>1256</v>
      </c>
      <c r="C340" s="1" t="s">
        <v>1257</v>
      </c>
      <c r="D340" s="11" t="s">
        <v>2017</v>
      </c>
      <c r="E340" s="10">
        <f>SUMIFS(IsQList,IsIList,Table_ExternalData_15[[#This Row],[item_key]],IsITypeList,Table_ExternalData_15[[#This Row],[IType]],IsDList,Table_ExternalData_15[[#Headers],[1]])</f>
        <v>-1</v>
      </c>
      <c r="F340" s="10">
        <f>SUMIFS(IsQList,IsIList,Table_ExternalData_15[[#This Row],[item_key]],IsITypeList,Table_ExternalData_15[[#This Row],[IType]],IsDList,Table_ExternalData_15[[#Headers],[2]])</f>
        <v>0</v>
      </c>
      <c r="G340" s="10">
        <f>SUMIFS(IsQList,IsIList,Table_ExternalData_15[[#This Row],[item_key]],IsITypeList,Table_ExternalData_15[[#This Row],[IType]],IsDList,Table_ExternalData_15[[#Headers],[3]])</f>
        <v>0</v>
      </c>
      <c r="H340" s="10">
        <f>SUMIFS(IsQList,IsIList,Table_ExternalData_15[[#This Row],[item_key]],IsITypeList,Table_ExternalData_15[[#This Row],[IType]],IsDList,Table_ExternalData_15[[#Headers],[4]])</f>
        <v>0</v>
      </c>
      <c r="I340" s="10">
        <f>SUMIFS(IsQList,IsIList,Table_ExternalData_15[[#This Row],[item_key]],IsITypeList,Table_ExternalData_15[[#This Row],[IType]],IsDList,Table_ExternalData_15[[#Headers],[5]])</f>
        <v>0</v>
      </c>
      <c r="J340" s="10">
        <f>SUMIFS(IsQList,IsIList,Table_ExternalData_15[[#This Row],[item_key]],IsITypeList,Table_ExternalData_15[[#This Row],[IType]],IsDList,Table_ExternalData_15[[#Headers],[6]])</f>
        <v>0</v>
      </c>
      <c r="K340" s="10">
        <f>SUMIFS(IsQList,IsIList,Table_ExternalData_15[[#This Row],[item_key]],IsITypeList,Table_ExternalData_15[[#This Row],[IType]],IsDList,Table_ExternalData_15[[#Headers],[7]])</f>
        <v>0</v>
      </c>
      <c r="L340" s="10">
        <f>SUMIFS(IsQList,IsIList,Table_ExternalData_15[[#This Row],[item_key]],IsITypeList,Table_ExternalData_15[[#This Row],[IType]],IsDList,Table_ExternalData_15[[#Headers],[8]])</f>
        <v>0</v>
      </c>
      <c r="M340" s="10">
        <f>SUMIFS(IsQList,IsIList,Table_ExternalData_15[[#This Row],[item_key]],IsITypeList,Table_ExternalData_15[[#This Row],[IType]],IsDList,Table_ExternalData_15[[#Headers],[9]])</f>
        <v>0</v>
      </c>
      <c r="N340" s="10">
        <f>SUMIFS(IsQList,IsIList,Table_ExternalData_15[[#This Row],[item_key]],IsITypeList,Table_ExternalData_15[[#This Row],[IType]],IsDList,Table_ExternalData_15[[#Headers],[10]])</f>
        <v>0</v>
      </c>
      <c r="O340" s="10">
        <f>SUMIFS(IsQList,IsIList,Table_ExternalData_15[[#This Row],[item_key]],IsITypeList,Table_ExternalData_15[[#This Row],[IType]],IsDList,Table_ExternalData_15[[#Headers],[11]])</f>
        <v>0</v>
      </c>
      <c r="P340" s="10">
        <f>SUMIFS(IsQList,IsIList,Table_ExternalData_15[[#This Row],[item_key]],IsITypeList,Table_ExternalData_15[[#This Row],[IType]],IsDList,Table_ExternalData_15[[#Headers],[12]])</f>
        <v>0</v>
      </c>
      <c r="Q340" s="10">
        <f>SUMIFS(IsQList,IsIList,Table_ExternalData_15[[#This Row],[item_key]],IsITypeList,Table_ExternalData_15[[#This Row],[IType]],IsDList,Table_ExternalData_15[[#Headers],[13]])</f>
        <v>0</v>
      </c>
      <c r="R340" s="10">
        <f>SUMIFS(IsQList,IsIList,Table_ExternalData_15[[#This Row],[item_key]],IsITypeList,Table_ExternalData_15[[#This Row],[IType]],IsDList,Table_ExternalData_15[[#Headers],[14]])</f>
        <v>-2</v>
      </c>
      <c r="S340" s="10">
        <f>SUMIFS(IsQList,IsIList,Table_ExternalData_15[[#This Row],[item_key]],IsITypeList,Table_ExternalData_15[[#This Row],[IType]],IsDList,Table_ExternalData_15[[#Headers],[15]])</f>
        <v>0</v>
      </c>
      <c r="T340" s="10">
        <f>SUMIFS(IsQList,IsIList,Table_ExternalData_15[[#This Row],[item_key]],IsITypeList,Table_ExternalData_15[[#This Row],[IType]],IsDList,Table_ExternalData_15[[#Headers],[16]])</f>
        <v>0</v>
      </c>
      <c r="U340" s="10">
        <f>SUMIFS(IsQList,IsIList,Table_ExternalData_15[[#This Row],[item_key]],IsITypeList,Table_ExternalData_15[[#This Row],[IType]],IsDList,Table_ExternalData_15[[#Headers],[17]])</f>
        <v>0</v>
      </c>
      <c r="V340" s="10">
        <f>SUMIFS(IsQList,IsIList,Table_ExternalData_15[[#This Row],[item_key]],IsITypeList,Table_ExternalData_15[[#This Row],[IType]],IsDList,Table_ExternalData_15[[#Headers],[18]])</f>
        <v>0</v>
      </c>
      <c r="W340" s="10">
        <f>SUMIFS(IsQList,IsIList,Table_ExternalData_15[[#This Row],[item_key]],IsITypeList,Table_ExternalData_15[[#This Row],[IType]],IsDList,Table_ExternalData_15[[#Headers],[19]])</f>
        <v>0</v>
      </c>
      <c r="X340" s="10">
        <f>SUMIFS(IsQList,IsIList,Table_ExternalData_15[[#This Row],[item_key]],IsITypeList,Table_ExternalData_15[[#This Row],[IType]],IsDList,Table_ExternalData_15[[#Headers],[20]])</f>
        <v>0</v>
      </c>
      <c r="Y340" s="10">
        <f>SUMIFS(IsQList,IsIList,Table_ExternalData_15[[#This Row],[item_key]],IsITypeList,Table_ExternalData_15[[#This Row],[IType]],IsDList,Table_ExternalData_15[[#Headers],[21]])</f>
        <v>0</v>
      </c>
      <c r="Z340" s="10">
        <f>SUMIFS(IsQList,IsIList,Table_ExternalData_15[[#This Row],[item_key]],IsITypeList,Table_ExternalData_15[[#This Row],[IType]],IsDList,Table_ExternalData_15[[#Headers],[22]])</f>
        <v>0</v>
      </c>
      <c r="AA340" s="10">
        <f>SUMIFS(IsQList,IsIList,Table_ExternalData_15[[#This Row],[item_key]],IsITypeList,Table_ExternalData_15[[#This Row],[IType]],IsDList,Table_ExternalData_15[[#Headers],[23]])</f>
        <v>0</v>
      </c>
      <c r="AB340" s="10">
        <f>SUMIFS(IsQList,IsIList,Table_ExternalData_15[[#This Row],[item_key]],IsITypeList,Table_ExternalData_15[[#This Row],[IType]],IsDList,Table_ExternalData_15[[#Headers],[24]])</f>
        <v>0</v>
      </c>
      <c r="AC340" s="10">
        <f>SUMIFS(IsQList,IsIList,Table_ExternalData_15[[#This Row],[item_key]],IsITypeList,Table_ExternalData_15[[#This Row],[IType]],IsDList,Table_ExternalData_15[[#Headers],[25]])</f>
        <v>0</v>
      </c>
      <c r="AD340" s="10">
        <f>SUMIFS(IsQList,IsIList,Table_ExternalData_15[[#This Row],[item_key]],IsITypeList,Table_ExternalData_15[[#This Row],[IType]],IsDList,Table_ExternalData_15[[#Headers],[26]])</f>
        <v>0</v>
      </c>
      <c r="AE340" s="10">
        <f>SUMIFS(IsQList,IsIList,Table_ExternalData_15[[#This Row],[item_key]],IsITypeList,Table_ExternalData_15[[#This Row],[IType]],IsDList,Table_ExternalData_15[[#Headers],[27]])</f>
        <v>0</v>
      </c>
      <c r="AF340" s="10">
        <f>SUMIFS(IsQList,IsIList,Table_ExternalData_15[[#This Row],[item_key]],IsITypeList,Table_ExternalData_15[[#This Row],[IType]],IsDList,Table_ExternalData_15[[#Headers],[28]])</f>
        <v>0</v>
      </c>
      <c r="AG340" s="10">
        <f>SUMIFS(IsQList,IsIList,Table_ExternalData_15[[#This Row],[item_key]],IsITypeList,Table_ExternalData_15[[#This Row],[IType]],IsDList,Table_ExternalData_15[[#Headers],[29]])</f>
        <v>0</v>
      </c>
      <c r="AH340" s="10">
        <f>SUMIFS(IsQList,IsIList,Table_ExternalData_15[[#This Row],[item_key]],IsITypeList,Table_ExternalData_15[[#This Row],[IType]],IsDList,Table_ExternalData_15[[#Headers],[30]])</f>
        <v>0</v>
      </c>
      <c r="AI340" s="10">
        <f>SUMIFS(IsQList,IsIList,Table_ExternalData_15[[#This Row],[item_key]],IsITypeList,Table_ExternalData_15[[#This Row],[IType]],IsDList,Table_ExternalData_15[[#Headers],[31]])</f>
        <v>0</v>
      </c>
      <c r="AJ340" s="10">
        <f>SUM(Table_ExternalData_15[[#This Row],[1]:[31]])</f>
        <v>-3</v>
      </c>
    </row>
    <row r="341" spans="1:36">
      <c r="A341" s="1" t="s">
        <v>2174</v>
      </c>
      <c r="B341" s="1" t="s">
        <v>2605</v>
      </c>
      <c r="C341" s="1" t="s">
        <v>2606</v>
      </c>
      <c r="D341" s="11" t="s">
        <v>2046</v>
      </c>
      <c r="E341" s="10">
        <f>SUMIFS(IsQList,IsIList,Table_ExternalData_15[[#This Row],[item_key]],IsITypeList,Table_ExternalData_15[[#This Row],[IType]],IsDList,Table_ExternalData_15[[#Headers],[1]])</f>
        <v>1</v>
      </c>
      <c r="F341" s="10">
        <f>SUMIFS(IsQList,IsIList,Table_ExternalData_15[[#This Row],[item_key]],IsITypeList,Table_ExternalData_15[[#This Row],[IType]],IsDList,Table_ExternalData_15[[#Headers],[2]])</f>
        <v>0</v>
      </c>
      <c r="G341" s="10">
        <f>SUMIFS(IsQList,IsIList,Table_ExternalData_15[[#This Row],[item_key]],IsITypeList,Table_ExternalData_15[[#This Row],[IType]],IsDList,Table_ExternalData_15[[#Headers],[3]])</f>
        <v>0</v>
      </c>
      <c r="H341" s="10">
        <f>SUMIFS(IsQList,IsIList,Table_ExternalData_15[[#This Row],[item_key]],IsITypeList,Table_ExternalData_15[[#This Row],[IType]],IsDList,Table_ExternalData_15[[#Headers],[4]])</f>
        <v>70</v>
      </c>
      <c r="I341" s="10">
        <f>SUMIFS(IsQList,IsIList,Table_ExternalData_15[[#This Row],[item_key]],IsITypeList,Table_ExternalData_15[[#This Row],[IType]],IsDList,Table_ExternalData_15[[#Headers],[5]])</f>
        <v>0</v>
      </c>
      <c r="J341" s="10">
        <f>SUMIFS(IsQList,IsIList,Table_ExternalData_15[[#This Row],[item_key]],IsITypeList,Table_ExternalData_15[[#This Row],[IType]],IsDList,Table_ExternalData_15[[#Headers],[6]])</f>
        <v>23</v>
      </c>
      <c r="K341" s="10">
        <f>SUMIFS(IsQList,IsIList,Table_ExternalData_15[[#This Row],[item_key]],IsITypeList,Table_ExternalData_15[[#This Row],[IType]],IsDList,Table_ExternalData_15[[#Headers],[7]])</f>
        <v>0</v>
      </c>
      <c r="L341" s="10">
        <f>SUMIFS(IsQList,IsIList,Table_ExternalData_15[[#This Row],[item_key]],IsITypeList,Table_ExternalData_15[[#This Row],[IType]],IsDList,Table_ExternalData_15[[#Headers],[8]])</f>
        <v>0</v>
      </c>
      <c r="M341" s="10">
        <f>SUMIFS(IsQList,IsIList,Table_ExternalData_15[[#This Row],[item_key]],IsITypeList,Table_ExternalData_15[[#This Row],[IType]],IsDList,Table_ExternalData_15[[#Headers],[9]])</f>
        <v>0</v>
      </c>
      <c r="N341" s="10">
        <f>SUMIFS(IsQList,IsIList,Table_ExternalData_15[[#This Row],[item_key]],IsITypeList,Table_ExternalData_15[[#This Row],[IType]],IsDList,Table_ExternalData_15[[#Headers],[10]])</f>
        <v>0</v>
      </c>
      <c r="O341" s="10">
        <f>SUMIFS(IsQList,IsIList,Table_ExternalData_15[[#This Row],[item_key]],IsITypeList,Table_ExternalData_15[[#This Row],[IType]],IsDList,Table_ExternalData_15[[#Headers],[11]])</f>
        <v>0</v>
      </c>
      <c r="P341" s="10">
        <f>SUMIFS(IsQList,IsIList,Table_ExternalData_15[[#This Row],[item_key]],IsITypeList,Table_ExternalData_15[[#This Row],[IType]],IsDList,Table_ExternalData_15[[#Headers],[12]])</f>
        <v>0</v>
      </c>
      <c r="Q341" s="10">
        <f>SUMIFS(IsQList,IsIList,Table_ExternalData_15[[#This Row],[item_key]],IsITypeList,Table_ExternalData_15[[#This Row],[IType]],IsDList,Table_ExternalData_15[[#Headers],[13]])</f>
        <v>0</v>
      </c>
      <c r="R341" s="10">
        <f>SUMIFS(IsQList,IsIList,Table_ExternalData_15[[#This Row],[item_key]],IsITypeList,Table_ExternalData_15[[#This Row],[IType]],IsDList,Table_ExternalData_15[[#Headers],[14]])</f>
        <v>0</v>
      </c>
      <c r="S341" s="10">
        <f>SUMIFS(IsQList,IsIList,Table_ExternalData_15[[#This Row],[item_key]],IsITypeList,Table_ExternalData_15[[#This Row],[IType]],IsDList,Table_ExternalData_15[[#Headers],[15]])</f>
        <v>0</v>
      </c>
      <c r="T341" s="10">
        <f>SUMIFS(IsQList,IsIList,Table_ExternalData_15[[#This Row],[item_key]],IsITypeList,Table_ExternalData_15[[#This Row],[IType]],IsDList,Table_ExternalData_15[[#Headers],[16]])</f>
        <v>12</v>
      </c>
      <c r="U341" s="10">
        <f>SUMIFS(IsQList,IsIList,Table_ExternalData_15[[#This Row],[item_key]],IsITypeList,Table_ExternalData_15[[#This Row],[IType]],IsDList,Table_ExternalData_15[[#Headers],[17]])</f>
        <v>0</v>
      </c>
      <c r="V341" s="10">
        <f>SUMIFS(IsQList,IsIList,Table_ExternalData_15[[#This Row],[item_key]],IsITypeList,Table_ExternalData_15[[#This Row],[IType]],IsDList,Table_ExternalData_15[[#Headers],[18]])</f>
        <v>0</v>
      </c>
      <c r="W341" s="10">
        <f>SUMIFS(IsQList,IsIList,Table_ExternalData_15[[#This Row],[item_key]],IsITypeList,Table_ExternalData_15[[#This Row],[IType]],IsDList,Table_ExternalData_15[[#Headers],[19]])</f>
        <v>0</v>
      </c>
      <c r="X341" s="10">
        <f>SUMIFS(IsQList,IsIList,Table_ExternalData_15[[#This Row],[item_key]],IsITypeList,Table_ExternalData_15[[#This Row],[IType]],IsDList,Table_ExternalData_15[[#Headers],[20]])</f>
        <v>0</v>
      </c>
      <c r="Y341" s="10">
        <f>SUMIFS(IsQList,IsIList,Table_ExternalData_15[[#This Row],[item_key]],IsITypeList,Table_ExternalData_15[[#This Row],[IType]],IsDList,Table_ExternalData_15[[#Headers],[21]])</f>
        <v>0</v>
      </c>
      <c r="Z341" s="10">
        <f>SUMIFS(IsQList,IsIList,Table_ExternalData_15[[#This Row],[item_key]],IsITypeList,Table_ExternalData_15[[#This Row],[IType]],IsDList,Table_ExternalData_15[[#Headers],[22]])</f>
        <v>0</v>
      </c>
      <c r="AA341" s="10">
        <f>SUMIFS(IsQList,IsIList,Table_ExternalData_15[[#This Row],[item_key]],IsITypeList,Table_ExternalData_15[[#This Row],[IType]],IsDList,Table_ExternalData_15[[#Headers],[23]])</f>
        <v>0</v>
      </c>
      <c r="AB341" s="10">
        <f>SUMIFS(IsQList,IsIList,Table_ExternalData_15[[#This Row],[item_key]],IsITypeList,Table_ExternalData_15[[#This Row],[IType]],IsDList,Table_ExternalData_15[[#Headers],[24]])</f>
        <v>0</v>
      </c>
      <c r="AC341" s="10">
        <f>SUMIFS(IsQList,IsIList,Table_ExternalData_15[[#This Row],[item_key]],IsITypeList,Table_ExternalData_15[[#This Row],[IType]],IsDList,Table_ExternalData_15[[#Headers],[25]])</f>
        <v>0</v>
      </c>
      <c r="AD341" s="10">
        <f>SUMIFS(IsQList,IsIList,Table_ExternalData_15[[#This Row],[item_key]],IsITypeList,Table_ExternalData_15[[#This Row],[IType]],IsDList,Table_ExternalData_15[[#Headers],[26]])</f>
        <v>0</v>
      </c>
      <c r="AE341" s="10">
        <f>SUMIFS(IsQList,IsIList,Table_ExternalData_15[[#This Row],[item_key]],IsITypeList,Table_ExternalData_15[[#This Row],[IType]],IsDList,Table_ExternalData_15[[#Headers],[27]])</f>
        <v>0</v>
      </c>
      <c r="AF341" s="10">
        <f>SUMIFS(IsQList,IsIList,Table_ExternalData_15[[#This Row],[item_key]],IsITypeList,Table_ExternalData_15[[#This Row],[IType]],IsDList,Table_ExternalData_15[[#Headers],[28]])</f>
        <v>1</v>
      </c>
      <c r="AG341" s="10">
        <f>SUMIFS(IsQList,IsIList,Table_ExternalData_15[[#This Row],[item_key]],IsITypeList,Table_ExternalData_15[[#This Row],[IType]],IsDList,Table_ExternalData_15[[#Headers],[29]])</f>
        <v>76</v>
      </c>
      <c r="AH341" s="10">
        <f>SUMIFS(IsQList,IsIList,Table_ExternalData_15[[#This Row],[item_key]],IsITypeList,Table_ExternalData_15[[#This Row],[IType]],IsDList,Table_ExternalData_15[[#Headers],[30]])</f>
        <v>0</v>
      </c>
      <c r="AI341" s="10">
        <f>SUMIFS(IsQList,IsIList,Table_ExternalData_15[[#This Row],[item_key]],IsITypeList,Table_ExternalData_15[[#This Row],[IType]],IsDList,Table_ExternalData_15[[#Headers],[31]])</f>
        <v>10</v>
      </c>
      <c r="AJ341" s="10">
        <f>SUM(Table_ExternalData_15[[#This Row],[1]:[31]])</f>
        <v>193</v>
      </c>
    </row>
    <row r="342" spans="1:36">
      <c r="A342" s="1" t="s">
        <v>542</v>
      </c>
      <c r="B342" s="1" t="s">
        <v>1258</v>
      </c>
      <c r="C342" s="1" t="s">
        <v>1259</v>
      </c>
      <c r="D342" s="11" t="s">
        <v>2046</v>
      </c>
      <c r="E342" s="10">
        <f>SUMIFS(IsQList,IsIList,Table_ExternalData_15[[#This Row],[item_key]],IsITypeList,Table_ExternalData_15[[#This Row],[IType]],IsDList,Table_ExternalData_15[[#Headers],[1]])</f>
        <v>1</v>
      </c>
      <c r="F342" s="10">
        <f>SUMIFS(IsQList,IsIList,Table_ExternalData_15[[#This Row],[item_key]],IsITypeList,Table_ExternalData_15[[#This Row],[IType]],IsDList,Table_ExternalData_15[[#Headers],[2]])</f>
        <v>0</v>
      </c>
      <c r="G342" s="10">
        <f>SUMIFS(IsQList,IsIList,Table_ExternalData_15[[#This Row],[item_key]],IsITypeList,Table_ExternalData_15[[#This Row],[IType]],IsDList,Table_ExternalData_15[[#Headers],[3]])</f>
        <v>0</v>
      </c>
      <c r="H342" s="10">
        <f>SUMIFS(IsQList,IsIList,Table_ExternalData_15[[#This Row],[item_key]],IsITypeList,Table_ExternalData_15[[#This Row],[IType]],IsDList,Table_ExternalData_15[[#Headers],[4]])</f>
        <v>70</v>
      </c>
      <c r="I342" s="10">
        <f>SUMIFS(IsQList,IsIList,Table_ExternalData_15[[#This Row],[item_key]],IsITypeList,Table_ExternalData_15[[#This Row],[IType]],IsDList,Table_ExternalData_15[[#Headers],[5]])</f>
        <v>0</v>
      </c>
      <c r="J342" s="10">
        <f>SUMIFS(IsQList,IsIList,Table_ExternalData_15[[#This Row],[item_key]],IsITypeList,Table_ExternalData_15[[#This Row],[IType]],IsDList,Table_ExternalData_15[[#Headers],[6]])</f>
        <v>23</v>
      </c>
      <c r="K342" s="10">
        <f>SUMIFS(IsQList,IsIList,Table_ExternalData_15[[#This Row],[item_key]],IsITypeList,Table_ExternalData_15[[#This Row],[IType]],IsDList,Table_ExternalData_15[[#Headers],[7]])</f>
        <v>0</v>
      </c>
      <c r="L342" s="10">
        <f>SUMIFS(IsQList,IsIList,Table_ExternalData_15[[#This Row],[item_key]],IsITypeList,Table_ExternalData_15[[#This Row],[IType]],IsDList,Table_ExternalData_15[[#Headers],[8]])</f>
        <v>0</v>
      </c>
      <c r="M342" s="10">
        <f>SUMIFS(IsQList,IsIList,Table_ExternalData_15[[#This Row],[item_key]],IsITypeList,Table_ExternalData_15[[#This Row],[IType]],IsDList,Table_ExternalData_15[[#Headers],[9]])</f>
        <v>0</v>
      </c>
      <c r="N342" s="10">
        <f>SUMIFS(IsQList,IsIList,Table_ExternalData_15[[#This Row],[item_key]],IsITypeList,Table_ExternalData_15[[#This Row],[IType]],IsDList,Table_ExternalData_15[[#Headers],[10]])</f>
        <v>0</v>
      </c>
      <c r="O342" s="10">
        <f>SUMIFS(IsQList,IsIList,Table_ExternalData_15[[#This Row],[item_key]],IsITypeList,Table_ExternalData_15[[#This Row],[IType]],IsDList,Table_ExternalData_15[[#Headers],[11]])</f>
        <v>0</v>
      </c>
      <c r="P342" s="10">
        <f>SUMIFS(IsQList,IsIList,Table_ExternalData_15[[#This Row],[item_key]],IsITypeList,Table_ExternalData_15[[#This Row],[IType]],IsDList,Table_ExternalData_15[[#Headers],[12]])</f>
        <v>0</v>
      </c>
      <c r="Q342" s="10">
        <f>SUMIFS(IsQList,IsIList,Table_ExternalData_15[[#This Row],[item_key]],IsITypeList,Table_ExternalData_15[[#This Row],[IType]],IsDList,Table_ExternalData_15[[#Headers],[13]])</f>
        <v>0</v>
      </c>
      <c r="R342" s="10">
        <f>SUMIFS(IsQList,IsIList,Table_ExternalData_15[[#This Row],[item_key]],IsITypeList,Table_ExternalData_15[[#This Row],[IType]],IsDList,Table_ExternalData_15[[#Headers],[14]])</f>
        <v>0</v>
      </c>
      <c r="S342" s="10">
        <f>SUMIFS(IsQList,IsIList,Table_ExternalData_15[[#This Row],[item_key]],IsITypeList,Table_ExternalData_15[[#This Row],[IType]],IsDList,Table_ExternalData_15[[#Headers],[15]])</f>
        <v>0</v>
      </c>
      <c r="T342" s="10">
        <f>SUMIFS(IsQList,IsIList,Table_ExternalData_15[[#This Row],[item_key]],IsITypeList,Table_ExternalData_15[[#This Row],[IType]],IsDList,Table_ExternalData_15[[#Headers],[16]])</f>
        <v>12</v>
      </c>
      <c r="U342" s="10">
        <f>SUMIFS(IsQList,IsIList,Table_ExternalData_15[[#This Row],[item_key]],IsITypeList,Table_ExternalData_15[[#This Row],[IType]],IsDList,Table_ExternalData_15[[#Headers],[17]])</f>
        <v>0</v>
      </c>
      <c r="V342" s="10">
        <f>SUMIFS(IsQList,IsIList,Table_ExternalData_15[[#This Row],[item_key]],IsITypeList,Table_ExternalData_15[[#This Row],[IType]],IsDList,Table_ExternalData_15[[#Headers],[18]])</f>
        <v>0</v>
      </c>
      <c r="W342" s="10">
        <f>SUMIFS(IsQList,IsIList,Table_ExternalData_15[[#This Row],[item_key]],IsITypeList,Table_ExternalData_15[[#This Row],[IType]],IsDList,Table_ExternalData_15[[#Headers],[19]])</f>
        <v>0</v>
      </c>
      <c r="X342" s="10">
        <f>SUMIFS(IsQList,IsIList,Table_ExternalData_15[[#This Row],[item_key]],IsITypeList,Table_ExternalData_15[[#This Row],[IType]],IsDList,Table_ExternalData_15[[#Headers],[20]])</f>
        <v>0</v>
      </c>
      <c r="Y342" s="10">
        <f>SUMIFS(IsQList,IsIList,Table_ExternalData_15[[#This Row],[item_key]],IsITypeList,Table_ExternalData_15[[#This Row],[IType]],IsDList,Table_ExternalData_15[[#Headers],[21]])</f>
        <v>0</v>
      </c>
      <c r="Z342" s="10">
        <f>SUMIFS(IsQList,IsIList,Table_ExternalData_15[[#This Row],[item_key]],IsITypeList,Table_ExternalData_15[[#This Row],[IType]],IsDList,Table_ExternalData_15[[#Headers],[22]])</f>
        <v>0</v>
      </c>
      <c r="AA342" s="10">
        <f>SUMIFS(IsQList,IsIList,Table_ExternalData_15[[#This Row],[item_key]],IsITypeList,Table_ExternalData_15[[#This Row],[IType]],IsDList,Table_ExternalData_15[[#Headers],[23]])</f>
        <v>0</v>
      </c>
      <c r="AB342" s="10">
        <f>SUMIFS(IsQList,IsIList,Table_ExternalData_15[[#This Row],[item_key]],IsITypeList,Table_ExternalData_15[[#This Row],[IType]],IsDList,Table_ExternalData_15[[#Headers],[24]])</f>
        <v>0</v>
      </c>
      <c r="AC342" s="10">
        <f>SUMIFS(IsQList,IsIList,Table_ExternalData_15[[#This Row],[item_key]],IsITypeList,Table_ExternalData_15[[#This Row],[IType]],IsDList,Table_ExternalData_15[[#Headers],[25]])</f>
        <v>0</v>
      </c>
      <c r="AD342" s="10">
        <f>SUMIFS(IsQList,IsIList,Table_ExternalData_15[[#This Row],[item_key]],IsITypeList,Table_ExternalData_15[[#This Row],[IType]],IsDList,Table_ExternalData_15[[#Headers],[26]])</f>
        <v>0</v>
      </c>
      <c r="AE342" s="10">
        <f>SUMIFS(IsQList,IsIList,Table_ExternalData_15[[#This Row],[item_key]],IsITypeList,Table_ExternalData_15[[#This Row],[IType]],IsDList,Table_ExternalData_15[[#Headers],[27]])</f>
        <v>0</v>
      </c>
      <c r="AF342" s="10">
        <f>SUMIFS(IsQList,IsIList,Table_ExternalData_15[[#This Row],[item_key]],IsITypeList,Table_ExternalData_15[[#This Row],[IType]],IsDList,Table_ExternalData_15[[#Headers],[28]])</f>
        <v>1</v>
      </c>
      <c r="AG342" s="10">
        <f>SUMIFS(IsQList,IsIList,Table_ExternalData_15[[#This Row],[item_key]],IsITypeList,Table_ExternalData_15[[#This Row],[IType]],IsDList,Table_ExternalData_15[[#Headers],[29]])</f>
        <v>76</v>
      </c>
      <c r="AH342" s="10">
        <f>SUMIFS(IsQList,IsIList,Table_ExternalData_15[[#This Row],[item_key]],IsITypeList,Table_ExternalData_15[[#This Row],[IType]],IsDList,Table_ExternalData_15[[#Headers],[30]])</f>
        <v>0</v>
      </c>
      <c r="AI342" s="10">
        <f>SUMIFS(IsQList,IsIList,Table_ExternalData_15[[#This Row],[item_key]],IsITypeList,Table_ExternalData_15[[#This Row],[IType]],IsDList,Table_ExternalData_15[[#Headers],[31]])</f>
        <v>10</v>
      </c>
      <c r="AJ342" s="10">
        <f>SUM(Table_ExternalData_15[[#This Row],[1]:[31]])</f>
        <v>193</v>
      </c>
    </row>
    <row r="343" spans="1:36">
      <c r="A343" s="1" t="s">
        <v>542</v>
      </c>
      <c r="B343" s="1" t="s">
        <v>1258</v>
      </c>
      <c r="C343" s="1" t="s">
        <v>1259</v>
      </c>
      <c r="D343" s="11" t="s">
        <v>2017</v>
      </c>
      <c r="E343" s="10">
        <f>SUMIFS(IsQList,IsIList,Table_ExternalData_15[[#This Row],[item_key]],IsITypeList,Table_ExternalData_15[[#This Row],[IType]],IsDList,Table_ExternalData_15[[#Headers],[1]])</f>
        <v>0</v>
      </c>
      <c r="F343" s="10">
        <f>SUMIFS(IsQList,IsIList,Table_ExternalData_15[[#This Row],[item_key]],IsITypeList,Table_ExternalData_15[[#This Row],[IType]],IsDList,Table_ExternalData_15[[#Headers],[2]])</f>
        <v>0</v>
      </c>
      <c r="G343" s="10">
        <f>SUMIFS(IsQList,IsIList,Table_ExternalData_15[[#This Row],[item_key]],IsITypeList,Table_ExternalData_15[[#This Row],[IType]],IsDList,Table_ExternalData_15[[#Headers],[3]])</f>
        <v>0</v>
      </c>
      <c r="H343" s="10">
        <f>SUMIFS(IsQList,IsIList,Table_ExternalData_15[[#This Row],[item_key]],IsITypeList,Table_ExternalData_15[[#This Row],[IType]],IsDList,Table_ExternalData_15[[#Headers],[4]])</f>
        <v>0</v>
      </c>
      <c r="I343" s="10">
        <f>SUMIFS(IsQList,IsIList,Table_ExternalData_15[[#This Row],[item_key]],IsITypeList,Table_ExternalData_15[[#This Row],[IType]],IsDList,Table_ExternalData_15[[#Headers],[5]])</f>
        <v>0</v>
      </c>
      <c r="J343" s="10">
        <f>SUMIFS(IsQList,IsIList,Table_ExternalData_15[[#This Row],[item_key]],IsITypeList,Table_ExternalData_15[[#This Row],[IType]],IsDList,Table_ExternalData_15[[#Headers],[6]])</f>
        <v>0</v>
      </c>
      <c r="K343" s="10">
        <f>SUMIFS(IsQList,IsIList,Table_ExternalData_15[[#This Row],[item_key]],IsITypeList,Table_ExternalData_15[[#This Row],[IType]],IsDList,Table_ExternalData_15[[#Headers],[7]])</f>
        <v>0</v>
      </c>
      <c r="L343" s="10">
        <f>SUMIFS(IsQList,IsIList,Table_ExternalData_15[[#This Row],[item_key]],IsITypeList,Table_ExternalData_15[[#This Row],[IType]],IsDList,Table_ExternalData_15[[#Headers],[8]])</f>
        <v>0</v>
      </c>
      <c r="M343" s="10">
        <f>SUMIFS(IsQList,IsIList,Table_ExternalData_15[[#This Row],[item_key]],IsITypeList,Table_ExternalData_15[[#This Row],[IType]],IsDList,Table_ExternalData_15[[#Headers],[9]])</f>
        <v>0</v>
      </c>
      <c r="N343" s="10">
        <f>SUMIFS(IsQList,IsIList,Table_ExternalData_15[[#This Row],[item_key]],IsITypeList,Table_ExternalData_15[[#This Row],[IType]],IsDList,Table_ExternalData_15[[#Headers],[10]])</f>
        <v>0</v>
      </c>
      <c r="O343" s="10">
        <f>SUMIFS(IsQList,IsIList,Table_ExternalData_15[[#This Row],[item_key]],IsITypeList,Table_ExternalData_15[[#This Row],[IType]],IsDList,Table_ExternalData_15[[#Headers],[11]])</f>
        <v>0</v>
      </c>
      <c r="P343" s="10">
        <f>SUMIFS(IsQList,IsIList,Table_ExternalData_15[[#This Row],[item_key]],IsITypeList,Table_ExternalData_15[[#This Row],[IType]],IsDList,Table_ExternalData_15[[#Headers],[12]])</f>
        <v>0</v>
      </c>
      <c r="Q343" s="10">
        <f>SUMIFS(IsQList,IsIList,Table_ExternalData_15[[#This Row],[item_key]],IsITypeList,Table_ExternalData_15[[#This Row],[IType]],IsDList,Table_ExternalData_15[[#Headers],[13]])</f>
        <v>0</v>
      </c>
      <c r="R343" s="10">
        <f>SUMIFS(IsQList,IsIList,Table_ExternalData_15[[#This Row],[item_key]],IsITypeList,Table_ExternalData_15[[#This Row],[IType]],IsDList,Table_ExternalData_15[[#Headers],[14]])</f>
        <v>-2</v>
      </c>
      <c r="S343" s="10">
        <f>SUMIFS(IsQList,IsIList,Table_ExternalData_15[[#This Row],[item_key]],IsITypeList,Table_ExternalData_15[[#This Row],[IType]],IsDList,Table_ExternalData_15[[#Headers],[15]])</f>
        <v>0</v>
      </c>
      <c r="T343" s="10">
        <f>SUMIFS(IsQList,IsIList,Table_ExternalData_15[[#This Row],[item_key]],IsITypeList,Table_ExternalData_15[[#This Row],[IType]],IsDList,Table_ExternalData_15[[#Headers],[16]])</f>
        <v>0</v>
      </c>
      <c r="U343" s="10">
        <f>SUMIFS(IsQList,IsIList,Table_ExternalData_15[[#This Row],[item_key]],IsITypeList,Table_ExternalData_15[[#This Row],[IType]],IsDList,Table_ExternalData_15[[#Headers],[17]])</f>
        <v>0</v>
      </c>
      <c r="V343" s="10">
        <f>SUMIFS(IsQList,IsIList,Table_ExternalData_15[[#This Row],[item_key]],IsITypeList,Table_ExternalData_15[[#This Row],[IType]],IsDList,Table_ExternalData_15[[#Headers],[18]])</f>
        <v>0</v>
      </c>
      <c r="W343" s="10">
        <f>SUMIFS(IsQList,IsIList,Table_ExternalData_15[[#This Row],[item_key]],IsITypeList,Table_ExternalData_15[[#This Row],[IType]],IsDList,Table_ExternalData_15[[#Headers],[19]])</f>
        <v>0</v>
      </c>
      <c r="X343" s="10">
        <f>SUMIFS(IsQList,IsIList,Table_ExternalData_15[[#This Row],[item_key]],IsITypeList,Table_ExternalData_15[[#This Row],[IType]],IsDList,Table_ExternalData_15[[#Headers],[20]])</f>
        <v>0</v>
      </c>
      <c r="Y343" s="10">
        <f>SUMIFS(IsQList,IsIList,Table_ExternalData_15[[#This Row],[item_key]],IsITypeList,Table_ExternalData_15[[#This Row],[IType]],IsDList,Table_ExternalData_15[[#Headers],[21]])</f>
        <v>0</v>
      </c>
      <c r="Z343" s="10">
        <f>SUMIFS(IsQList,IsIList,Table_ExternalData_15[[#This Row],[item_key]],IsITypeList,Table_ExternalData_15[[#This Row],[IType]],IsDList,Table_ExternalData_15[[#Headers],[22]])</f>
        <v>0</v>
      </c>
      <c r="AA343" s="10">
        <f>SUMIFS(IsQList,IsIList,Table_ExternalData_15[[#This Row],[item_key]],IsITypeList,Table_ExternalData_15[[#This Row],[IType]],IsDList,Table_ExternalData_15[[#Headers],[23]])</f>
        <v>0</v>
      </c>
      <c r="AB343" s="10">
        <f>SUMIFS(IsQList,IsIList,Table_ExternalData_15[[#This Row],[item_key]],IsITypeList,Table_ExternalData_15[[#This Row],[IType]],IsDList,Table_ExternalData_15[[#Headers],[24]])</f>
        <v>0</v>
      </c>
      <c r="AC343" s="10">
        <f>SUMIFS(IsQList,IsIList,Table_ExternalData_15[[#This Row],[item_key]],IsITypeList,Table_ExternalData_15[[#This Row],[IType]],IsDList,Table_ExternalData_15[[#Headers],[25]])</f>
        <v>0</v>
      </c>
      <c r="AD343" s="10">
        <f>SUMIFS(IsQList,IsIList,Table_ExternalData_15[[#This Row],[item_key]],IsITypeList,Table_ExternalData_15[[#This Row],[IType]],IsDList,Table_ExternalData_15[[#Headers],[26]])</f>
        <v>0</v>
      </c>
      <c r="AE343" s="10">
        <f>SUMIFS(IsQList,IsIList,Table_ExternalData_15[[#This Row],[item_key]],IsITypeList,Table_ExternalData_15[[#This Row],[IType]],IsDList,Table_ExternalData_15[[#Headers],[27]])</f>
        <v>0</v>
      </c>
      <c r="AF343" s="10">
        <f>SUMIFS(IsQList,IsIList,Table_ExternalData_15[[#This Row],[item_key]],IsITypeList,Table_ExternalData_15[[#This Row],[IType]],IsDList,Table_ExternalData_15[[#Headers],[28]])</f>
        <v>0</v>
      </c>
      <c r="AG343" s="10">
        <f>SUMIFS(IsQList,IsIList,Table_ExternalData_15[[#This Row],[item_key]],IsITypeList,Table_ExternalData_15[[#This Row],[IType]],IsDList,Table_ExternalData_15[[#Headers],[29]])</f>
        <v>0</v>
      </c>
      <c r="AH343" s="10">
        <f>SUMIFS(IsQList,IsIList,Table_ExternalData_15[[#This Row],[item_key]],IsITypeList,Table_ExternalData_15[[#This Row],[IType]],IsDList,Table_ExternalData_15[[#Headers],[30]])</f>
        <v>0</v>
      </c>
      <c r="AI343" s="10">
        <f>SUMIFS(IsQList,IsIList,Table_ExternalData_15[[#This Row],[item_key]],IsITypeList,Table_ExternalData_15[[#This Row],[IType]],IsDList,Table_ExternalData_15[[#Headers],[31]])</f>
        <v>0</v>
      </c>
      <c r="AJ343" s="10">
        <f>SUM(Table_ExternalData_15[[#This Row],[1]:[31]])</f>
        <v>-2</v>
      </c>
    </row>
    <row r="344" spans="1:36">
      <c r="A344" s="1" t="s">
        <v>388</v>
      </c>
      <c r="B344" s="1" t="s">
        <v>1260</v>
      </c>
      <c r="C344" s="1" t="s">
        <v>1261</v>
      </c>
      <c r="D344" s="11" t="s">
        <v>2046</v>
      </c>
      <c r="E344" s="10">
        <f>SUMIFS(IsQList,IsIList,Table_ExternalData_15[[#This Row],[item_key]],IsITypeList,Table_ExternalData_15[[#This Row],[IType]],IsDList,Table_ExternalData_15[[#Headers],[1]])</f>
        <v>1</v>
      </c>
      <c r="F344" s="10">
        <f>SUMIFS(IsQList,IsIList,Table_ExternalData_15[[#This Row],[item_key]],IsITypeList,Table_ExternalData_15[[#This Row],[IType]],IsDList,Table_ExternalData_15[[#Headers],[2]])</f>
        <v>0</v>
      </c>
      <c r="G344" s="10">
        <f>SUMIFS(IsQList,IsIList,Table_ExternalData_15[[#This Row],[item_key]],IsITypeList,Table_ExternalData_15[[#This Row],[IType]],IsDList,Table_ExternalData_15[[#Headers],[3]])</f>
        <v>0</v>
      </c>
      <c r="H344" s="10">
        <f>SUMIFS(IsQList,IsIList,Table_ExternalData_15[[#This Row],[item_key]],IsITypeList,Table_ExternalData_15[[#This Row],[IType]],IsDList,Table_ExternalData_15[[#Headers],[4]])</f>
        <v>70</v>
      </c>
      <c r="I344" s="10">
        <f>SUMIFS(IsQList,IsIList,Table_ExternalData_15[[#This Row],[item_key]],IsITypeList,Table_ExternalData_15[[#This Row],[IType]],IsDList,Table_ExternalData_15[[#Headers],[5]])</f>
        <v>0</v>
      </c>
      <c r="J344" s="10">
        <f>SUMIFS(IsQList,IsIList,Table_ExternalData_15[[#This Row],[item_key]],IsITypeList,Table_ExternalData_15[[#This Row],[IType]],IsDList,Table_ExternalData_15[[#Headers],[6]])</f>
        <v>23</v>
      </c>
      <c r="K344" s="10">
        <f>SUMIFS(IsQList,IsIList,Table_ExternalData_15[[#This Row],[item_key]],IsITypeList,Table_ExternalData_15[[#This Row],[IType]],IsDList,Table_ExternalData_15[[#Headers],[7]])</f>
        <v>0</v>
      </c>
      <c r="L344" s="10">
        <f>SUMIFS(IsQList,IsIList,Table_ExternalData_15[[#This Row],[item_key]],IsITypeList,Table_ExternalData_15[[#This Row],[IType]],IsDList,Table_ExternalData_15[[#Headers],[8]])</f>
        <v>0</v>
      </c>
      <c r="M344" s="10">
        <f>SUMIFS(IsQList,IsIList,Table_ExternalData_15[[#This Row],[item_key]],IsITypeList,Table_ExternalData_15[[#This Row],[IType]],IsDList,Table_ExternalData_15[[#Headers],[9]])</f>
        <v>0</v>
      </c>
      <c r="N344" s="10">
        <f>SUMIFS(IsQList,IsIList,Table_ExternalData_15[[#This Row],[item_key]],IsITypeList,Table_ExternalData_15[[#This Row],[IType]],IsDList,Table_ExternalData_15[[#Headers],[10]])</f>
        <v>0</v>
      </c>
      <c r="O344" s="10">
        <f>SUMIFS(IsQList,IsIList,Table_ExternalData_15[[#This Row],[item_key]],IsITypeList,Table_ExternalData_15[[#This Row],[IType]],IsDList,Table_ExternalData_15[[#Headers],[11]])</f>
        <v>0</v>
      </c>
      <c r="P344" s="10">
        <f>SUMIFS(IsQList,IsIList,Table_ExternalData_15[[#This Row],[item_key]],IsITypeList,Table_ExternalData_15[[#This Row],[IType]],IsDList,Table_ExternalData_15[[#Headers],[12]])</f>
        <v>0</v>
      </c>
      <c r="Q344" s="10">
        <f>SUMIFS(IsQList,IsIList,Table_ExternalData_15[[#This Row],[item_key]],IsITypeList,Table_ExternalData_15[[#This Row],[IType]],IsDList,Table_ExternalData_15[[#Headers],[13]])</f>
        <v>0</v>
      </c>
      <c r="R344" s="10">
        <f>SUMIFS(IsQList,IsIList,Table_ExternalData_15[[#This Row],[item_key]],IsITypeList,Table_ExternalData_15[[#This Row],[IType]],IsDList,Table_ExternalData_15[[#Headers],[14]])</f>
        <v>0</v>
      </c>
      <c r="S344" s="10">
        <f>SUMIFS(IsQList,IsIList,Table_ExternalData_15[[#This Row],[item_key]],IsITypeList,Table_ExternalData_15[[#This Row],[IType]],IsDList,Table_ExternalData_15[[#Headers],[15]])</f>
        <v>0</v>
      </c>
      <c r="T344" s="10">
        <f>SUMIFS(IsQList,IsIList,Table_ExternalData_15[[#This Row],[item_key]],IsITypeList,Table_ExternalData_15[[#This Row],[IType]],IsDList,Table_ExternalData_15[[#Headers],[16]])</f>
        <v>52</v>
      </c>
      <c r="U344" s="10">
        <f>SUMIFS(IsQList,IsIList,Table_ExternalData_15[[#This Row],[item_key]],IsITypeList,Table_ExternalData_15[[#This Row],[IType]],IsDList,Table_ExternalData_15[[#Headers],[17]])</f>
        <v>0</v>
      </c>
      <c r="V344" s="10">
        <f>SUMIFS(IsQList,IsIList,Table_ExternalData_15[[#This Row],[item_key]],IsITypeList,Table_ExternalData_15[[#This Row],[IType]],IsDList,Table_ExternalData_15[[#Headers],[18]])</f>
        <v>0</v>
      </c>
      <c r="W344" s="10">
        <f>SUMIFS(IsQList,IsIList,Table_ExternalData_15[[#This Row],[item_key]],IsITypeList,Table_ExternalData_15[[#This Row],[IType]],IsDList,Table_ExternalData_15[[#Headers],[19]])</f>
        <v>0</v>
      </c>
      <c r="X344" s="10">
        <f>SUMIFS(IsQList,IsIList,Table_ExternalData_15[[#This Row],[item_key]],IsITypeList,Table_ExternalData_15[[#This Row],[IType]],IsDList,Table_ExternalData_15[[#Headers],[20]])</f>
        <v>0</v>
      </c>
      <c r="Y344" s="10">
        <f>SUMIFS(IsQList,IsIList,Table_ExternalData_15[[#This Row],[item_key]],IsITypeList,Table_ExternalData_15[[#This Row],[IType]],IsDList,Table_ExternalData_15[[#Headers],[21]])</f>
        <v>0</v>
      </c>
      <c r="Z344" s="10">
        <f>SUMIFS(IsQList,IsIList,Table_ExternalData_15[[#This Row],[item_key]],IsITypeList,Table_ExternalData_15[[#This Row],[IType]],IsDList,Table_ExternalData_15[[#Headers],[22]])</f>
        <v>0</v>
      </c>
      <c r="AA344" s="10">
        <f>SUMIFS(IsQList,IsIList,Table_ExternalData_15[[#This Row],[item_key]],IsITypeList,Table_ExternalData_15[[#This Row],[IType]],IsDList,Table_ExternalData_15[[#Headers],[23]])</f>
        <v>0</v>
      </c>
      <c r="AB344" s="10">
        <f>SUMIFS(IsQList,IsIList,Table_ExternalData_15[[#This Row],[item_key]],IsITypeList,Table_ExternalData_15[[#This Row],[IType]],IsDList,Table_ExternalData_15[[#Headers],[24]])</f>
        <v>0</v>
      </c>
      <c r="AC344" s="10">
        <f>SUMIFS(IsQList,IsIList,Table_ExternalData_15[[#This Row],[item_key]],IsITypeList,Table_ExternalData_15[[#This Row],[IType]],IsDList,Table_ExternalData_15[[#Headers],[25]])</f>
        <v>0</v>
      </c>
      <c r="AD344" s="10">
        <f>SUMIFS(IsQList,IsIList,Table_ExternalData_15[[#This Row],[item_key]],IsITypeList,Table_ExternalData_15[[#This Row],[IType]],IsDList,Table_ExternalData_15[[#Headers],[26]])</f>
        <v>0</v>
      </c>
      <c r="AE344" s="10">
        <f>SUMIFS(IsQList,IsIList,Table_ExternalData_15[[#This Row],[item_key]],IsITypeList,Table_ExternalData_15[[#This Row],[IType]],IsDList,Table_ExternalData_15[[#Headers],[27]])</f>
        <v>0</v>
      </c>
      <c r="AF344" s="10">
        <f>SUMIFS(IsQList,IsIList,Table_ExternalData_15[[#This Row],[item_key]],IsITypeList,Table_ExternalData_15[[#This Row],[IType]],IsDList,Table_ExternalData_15[[#Headers],[28]])</f>
        <v>1</v>
      </c>
      <c r="AG344" s="10">
        <f>SUMIFS(IsQList,IsIList,Table_ExternalData_15[[#This Row],[item_key]],IsITypeList,Table_ExternalData_15[[#This Row],[IType]],IsDList,Table_ExternalData_15[[#Headers],[29]])</f>
        <v>76</v>
      </c>
      <c r="AH344" s="10">
        <f>SUMIFS(IsQList,IsIList,Table_ExternalData_15[[#This Row],[item_key]],IsITypeList,Table_ExternalData_15[[#This Row],[IType]],IsDList,Table_ExternalData_15[[#Headers],[30]])</f>
        <v>0</v>
      </c>
      <c r="AI344" s="10">
        <f>SUMIFS(IsQList,IsIList,Table_ExternalData_15[[#This Row],[item_key]],IsITypeList,Table_ExternalData_15[[#This Row],[IType]],IsDList,Table_ExternalData_15[[#Headers],[31]])</f>
        <v>10</v>
      </c>
      <c r="AJ344" s="10">
        <f>SUM(Table_ExternalData_15[[#This Row],[1]:[31]])</f>
        <v>233</v>
      </c>
    </row>
    <row r="345" spans="1:36">
      <c r="A345" s="1" t="s">
        <v>388</v>
      </c>
      <c r="B345" s="1" t="s">
        <v>1260</v>
      </c>
      <c r="C345" s="1" t="s">
        <v>1261</v>
      </c>
      <c r="D345" s="11" t="s">
        <v>2017</v>
      </c>
      <c r="E345" s="10">
        <f>SUMIFS(IsQList,IsIList,Table_ExternalData_15[[#This Row],[item_key]],IsITypeList,Table_ExternalData_15[[#This Row],[IType]],IsDList,Table_ExternalData_15[[#Headers],[1]])</f>
        <v>-1</v>
      </c>
      <c r="F345" s="10">
        <f>SUMIFS(IsQList,IsIList,Table_ExternalData_15[[#This Row],[item_key]],IsITypeList,Table_ExternalData_15[[#This Row],[IType]],IsDList,Table_ExternalData_15[[#Headers],[2]])</f>
        <v>0</v>
      </c>
      <c r="G345" s="10">
        <f>SUMIFS(IsQList,IsIList,Table_ExternalData_15[[#This Row],[item_key]],IsITypeList,Table_ExternalData_15[[#This Row],[IType]],IsDList,Table_ExternalData_15[[#Headers],[3]])</f>
        <v>0</v>
      </c>
      <c r="H345" s="10">
        <f>SUMIFS(IsQList,IsIList,Table_ExternalData_15[[#This Row],[item_key]],IsITypeList,Table_ExternalData_15[[#This Row],[IType]],IsDList,Table_ExternalData_15[[#Headers],[4]])</f>
        <v>0</v>
      </c>
      <c r="I345" s="10">
        <f>SUMIFS(IsQList,IsIList,Table_ExternalData_15[[#This Row],[item_key]],IsITypeList,Table_ExternalData_15[[#This Row],[IType]],IsDList,Table_ExternalData_15[[#Headers],[5]])</f>
        <v>0</v>
      </c>
      <c r="J345" s="10">
        <f>SUMIFS(IsQList,IsIList,Table_ExternalData_15[[#This Row],[item_key]],IsITypeList,Table_ExternalData_15[[#This Row],[IType]],IsDList,Table_ExternalData_15[[#Headers],[6]])</f>
        <v>0</v>
      </c>
      <c r="K345" s="10">
        <f>SUMIFS(IsQList,IsIList,Table_ExternalData_15[[#This Row],[item_key]],IsITypeList,Table_ExternalData_15[[#This Row],[IType]],IsDList,Table_ExternalData_15[[#Headers],[7]])</f>
        <v>0</v>
      </c>
      <c r="L345" s="10">
        <f>SUMIFS(IsQList,IsIList,Table_ExternalData_15[[#This Row],[item_key]],IsITypeList,Table_ExternalData_15[[#This Row],[IType]],IsDList,Table_ExternalData_15[[#Headers],[8]])</f>
        <v>0</v>
      </c>
      <c r="M345" s="10">
        <f>SUMIFS(IsQList,IsIList,Table_ExternalData_15[[#This Row],[item_key]],IsITypeList,Table_ExternalData_15[[#This Row],[IType]],IsDList,Table_ExternalData_15[[#Headers],[9]])</f>
        <v>0</v>
      </c>
      <c r="N345" s="10">
        <f>SUMIFS(IsQList,IsIList,Table_ExternalData_15[[#This Row],[item_key]],IsITypeList,Table_ExternalData_15[[#This Row],[IType]],IsDList,Table_ExternalData_15[[#Headers],[10]])</f>
        <v>0</v>
      </c>
      <c r="O345" s="10">
        <f>SUMIFS(IsQList,IsIList,Table_ExternalData_15[[#This Row],[item_key]],IsITypeList,Table_ExternalData_15[[#This Row],[IType]],IsDList,Table_ExternalData_15[[#Headers],[11]])</f>
        <v>0</v>
      </c>
      <c r="P345" s="10">
        <f>SUMIFS(IsQList,IsIList,Table_ExternalData_15[[#This Row],[item_key]],IsITypeList,Table_ExternalData_15[[#This Row],[IType]],IsDList,Table_ExternalData_15[[#Headers],[12]])</f>
        <v>0</v>
      </c>
      <c r="Q345" s="10">
        <f>SUMIFS(IsQList,IsIList,Table_ExternalData_15[[#This Row],[item_key]],IsITypeList,Table_ExternalData_15[[#This Row],[IType]],IsDList,Table_ExternalData_15[[#Headers],[13]])</f>
        <v>0</v>
      </c>
      <c r="R345" s="10">
        <f>SUMIFS(IsQList,IsIList,Table_ExternalData_15[[#This Row],[item_key]],IsITypeList,Table_ExternalData_15[[#This Row],[IType]],IsDList,Table_ExternalData_15[[#Headers],[14]])</f>
        <v>0</v>
      </c>
      <c r="S345" s="10">
        <f>SUMIFS(IsQList,IsIList,Table_ExternalData_15[[#This Row],[item_key]],IsITypeList,Table_ExternalData_15[[#This Row],[IType]],IsDList,Table_ExternalData_15[[#Headers],[15]])</f>
        <v>0</v>
      </c>
      <c r="T345" s="10">
        <f>SUMIFS(IsQList,IsIList,Table_ExternalData_15[[#This Row],[item_key]],IsITypeList,Table_ExternalData_15[[#This Row],[IType]],IsDList,Table_ExternalData_15[[#Headers],[16]])</f>
        <v>0</v>
      </c>
      <c r="U345" s="10">
        <f>SUMIFS(IsQList,IsIList,Table_ExternalData_15[[#This Row],[item_key]],IsITypeList,Table_ExternalData_15[[#This Row],[IType]],IsDList,Table_ExternalData_15[[#Headers],[17]])</f>
        <v>0</v>
      </c>
      <c r="V345" s="10">
        <f>SUMIFS(IsQList,IsIList,Table_ExternalData_15[[#This Row],[item_key]],IsITypeList,Table_ExternalData_15[[#This Row],[IType]],IsDList,Table_ExternalData_15[[#Headers],[18]])</f>
        <v>0</v>
      </c>
      <c r="W345" s="10">
        <f>SUMIFS(IsQList,IsIList,Table_ExternalData_15[[#This Row],[item_key]],IsITypeList,Table_ExternalData_15[[#This Row],[IType]],IsDList,Table_ExternalData_15[[#Headers],[19]])</f>
        <v>0</v>
      </c>
      <c r="X345" s="10">
        <f>SUMIFS(IsQList,IsIList,Table_ExternalData_15[[#This Row],[item_key]],IsITypeList,Table_ExternalData_15[[#This Row],[IType]],IsDList,Table_ExternalData_15[[#Headers],[20]])</f>
        <v>0</v>
      </c>
      <c r="Y345" s="10">
        <f>SUMIFS(IsQList,IsIList,Table_ExternalData_15[[#This Row],[item_key]],IsITypeList,Table_ExternalData_15[[#This Row],[IType]],IsDList,Table_ExternalData_15[[#Headers],[21]])</f>
        <v>0</v>
      </c>
      <c r="Z345" s="10">
        <f>SUMIFS(IsQList,IsIList,Table_ExternalData_15[[#This Row],[item_key]],IsITypeList,Table_ExternalData_15[[#This Row],[IType]],IsDList,Table_ExternalData_15[[#Headers],[22]])</f>
        <v>0</v>
      </c>
      <c r="AA345" s="10">
        <f>SUMIFS(IsQList,IsIList,Table_ExternalData_15[[#This Row],[item_key]],IsITypeList,Table_ExternalData_15[[#This Row],[IType]],IsDList,Table_ExternalData_15[[#Headers],[23]])</f>
        <v>0</v>
      </c>
      <c r="AB345" s="10">
        <f>SUMIFS(IsQList,IsIList,Table_ExternalData_15[[#This Row],[item_key]],IsITypeList,Table_ExternalData_15[[#This Row],[IType]],IsDList,Table_ExternalData_15[[#Headers],[24]])</f>
        <v>0</v>
      </c>
      <c r="AC345" s="10">
        <f>SUMIFS(IsQList,IsIList,Table_ExternalData_15[[#This Row],[item_key]],IsITypeList,Table_ExternalData_15[[#This Row],[IType]],IsDList,Table_ExternalData_15[[#Headers],[25]])</f>
        <v>0</v>
      </c>
      <c r="AD345" s="10">
        <f>SUMIFS(IsQList,IsIList,Table_ExternalData_15[[#This Row],[item_key]],IsITypeList,Table_ExternalData_15[[#This Row],[IType]],IsDList,Table_ExternalData_15[[#Headers],[26]])</f>
        <v>0</v>
      </c>
      <c r="AE345" s="10">
        <f>SUMIFS(IsQList,IsIList,Table_ExternalData_15[[#This Row],[item_key]],IsITypeList,Table_ExternalData_15[[#This Row],[IType]],IsDList,Table_ExternalData_15[[#Headers],[27]])</f>
        <v>0</v>
      </c>
      <c r="AF345" s="10">
        <f>SUMIFS(IsQList,IsIList,Table_ExternalData_15[[#This Row],[item_key]],IsITypeList,Table_ExternalData_15[[#This Row],[IType]],IsDList,Table_ExternalData_15[[#Headers],[28]])</f>
        <v>0</v>
      </c>
      <c r="AG345" s="10">
        <f>SUMIFS(IsQList,IsIList,Table_ExternalData_15[[#This Row],[item_key]],IsITypeList,Table_ExternalData_15[[#This Row],[IType]],IsDList,Table_ExternalData_15[[#Headers],[29]])</f>
        <v>0</v>
      </c>
      <c r="AH345" s="10">
        <f>SUMIFS(IsQList,IsIList,Table_ExternalData_15[[#This Row],[item_key]],IsITypeList,Table_ExternalData_15[[#This Row],[IType]],IsDList,Table_ExternalData_15[[#Headers],[30]])</f>
        <v>0</v>
      </c>
      <c r="AI345" s="10">
        <f>SUMIFS(IsQList,IsIList,Table_ExternalData_15[[#This Row],[item_key]],IsITypeList,Table_ExternalData_15[[#This Row],[IType]],IsDList,Table_ExternalData_15[[#Headers],[31]])</f>
        <v>0</v>
      </c>
      <c r="AJ345" s="10">
        <f>SUM(Table_ExternalData_15[[#This Row],[1]:[31]])</f>
        <v>-1</v>
      </c>
    </row>
    <row r="346" spans="1:36">
      <c r="A346" s="1" t="s">
        <v>389</v>
      </c>
      <c r="B346" s="1" t="s">
        <v>1262</v>
      </c>
      <c r="C346" s="1" t="s">
        <v>1263</v>
      </c>
      <c r="D346" s="11" t="s">
        <v>2046</v>
      </c>
      <c r="E346" s="10">
        <f>SUMIFS(IsQList,IsIList,Table_ExternalData_15[[#This Row],[item_key]],IsITypeList,Table_ExternalData_15[[#This Row],[IType]],IsDList,Table_ExternalData_15[[#Headers],[1]])</f>
        <v>1</v>
      </c>
      <c r="F346" s="10">
        <f>SUMIFS(IsQList,IsIList,Table_ExternalData_15[[#This Row],[item_key]],IsITypeList,Table_ExternalData_15[[#This Row],[IType]],IsDList,Table_ExternalData_15[[#Headers],[2]])</f>
        <v>0</v>
      </c>
      <c r="G346" s="10">
        <f>SUMIFS(IsQList,IsIList,Table_ExternalData_15[[#This Row],[item_key]],IsITypeList,Table_ExternalData_15[[#This Row],[IType]],IsDList,Table_ExternalData_15[[#Headers],[3]])</f>
        <v>0</v>
      </c>
      <c r="H346" s="10">
        <f>SUMIFS(IsQList,IsIList,Table_ExternalData_15[[#This Row],[item_key]],IsITypeList,Table_ExternalData_15[[#This Row],[IType]],IsDList,Table_ExternalData_15[[#Headers],[4]])</f>
        <v>70</v>
      </c>
      <c r="I346" s="10">
        <f>SUMIFS(IsQList,IsIList,Table_ExternalData_15[[#This Row],[item_key]],IsITypeList,Table_ExternalData_15[[#This Row],[IType]],IsDList,Table_ExternalData_15[[#Headers],[5]])</f>
        <v>0</v>
      </c>
      <c r="J346" s="10">
        <f>SUMIFS(IsQList,IsIList,Table_ExternalData_15[[#This Row],[item_key]],IsITypeList,Table_ExternalData_15[[#This Row],[IType]],IsDList,Table_ExternalData_15[[#Headers],[6]])</f>
        <v>23</v>
      </c>
      <c r="K346" s="10">
        <f>SUMIFS(IsQList,IsIList,Table_ExternalData_15[[#This Row],[item_key]],IsITypeList,Table_ExternalData_15[[#This Row],[IType]],IsDList,Table_ExternalData_15[[#Headers],[7]])</f>
        <v>0</v>
      </c>
      <c r="L346" s="10">
        <f>SUMIFS(IsQList,IsIList,Table_ExternalData_15[[#This Row],[item_key]],IsITypeList,Table_ExternalData_15[[#This Row],[IType]],IsDList,Table_ExternalData_15[[#Headers],[8]])</f>
        <v>0</v>
      </c>
      <c r="M346" s="10">
        <f>SUMIFS(IsQList,IsIList,Table_ExternalData_15[[#This Row],[item_key]],IsITypeList,Table_ExternalData_15[[#This Row],[IType]],IsDList,Table_ExternalData_15[[#Headers],[9]])</f>
        <v>0</v>
      </c>
      <c r="N346" s="10">
        <f>SUMIFS(IsQList,IsIList,Table_ExternalData_15[[#This Row],[item_key]],IsITypeList,Table_ExternalData_15[[#This Row],[IType]],IsDList,Table_ExternalData_15[[#Headers],[10]])</f>
        <v>0</v>
      </c>
      <c r="O346" s="10">
        <f>SUMIFS(IsQList,IsIList,Table_ExternalData_15[[#This Row],[item_key]],IsITypeList,Table_ExternalData_15[[#This Row],[IType]],IsDList,Table_ExternalData_15[[#Headers],[11]])</f>
        <v>0</v>
      </c>
      <c r="P346" s="10">
        <f>SUMIFS(IsQList,IsIList,Table_ExternalData_15[[#This Row],[item_key]],IsITypeList,Table_ExternalData_15[[#This Row],[IType]],IsDList,Table_ExternalData_15[[#Headers],[12]])</f>
        <v>0</v>
      </c>
      <c r="Q346" s="10">
        <f>SUMIFS(IsQList,IsIList,Table_ExternalData_15[[#This Row],[item_key]],IsITypeList,Table_ExternalData_15[[#This Row],[IType]],IsDList,Table_ExternalData_15[[#Headers],[13]])</f>
        <v>0</v>
      </c>
      <c r="R346" s="10">
        <f>SUMIFS(IsQList,IsIList,Table_ExternalData_15[[#This Row],[item_key]],IsITypeList,Table_ExternalData_15[[#This Row],[IType]],IsDList,Table_ExternalData_15[[#Headers],[14]])</f>
        <v>0</v>
      </c>
      <c r="S346" s="10">
        <f>SUMIFS(IsQList,IsIList,Table_ExternalData_15[[#This Row],[item_key]],IsITypeList,Table_ExternalData_15[[#This Row],[IType]],IsDList,Table_ExternalData_15[[#Headers],[15]])</f>
        <v>0</v>
      </c>
      <c r="T346" s="10">
        <f>SUMIFS(IsQList,IsIList,Table_ExternalData_15[[#This Row],[item_key]],IsITypeList,Table_ExternalData_15[[#This Row],[IType]],IsDList,Table_ExternalData_15[[#Headers],[16]])</f>
        <v>12</v>
      </c>
      <c r="U346" s="10">
        <f>SUMIFS(IsQList,IsIList,Table_ExternalData_15[[#This Row],[item_key]],IsITypeList,Table_ExternalData_15[[#This Row],[IType]],IsDList,Table_ExternalData_15[[#Headers],[17]])</f>
        <v>0</v>
      </c>
      <c r="V346" s="10">
        <f>SUMIFS(IsQList,IsIList,Table_ExternalData_15[[#This Row],[item_key]],IsITypeList,Table_ExternalData_15[[#This Row],[IType]],IsDList,Table_ExternalData_15[[#Headers],[18]])</f>
        <v>0</v>
      </c>
      <c r="W346" s="10">
        <f>SUMIFS(IsQList,IsIList,Table_ExternalData_15[[#This Row],[item_key]],IsITypeList,Table_ExternalData_15[[#This Row],[IType]],IsDList,Table_ExternalData_15[[#Headers],[19]])</f>
        <v>0</v>
      </c>
      <c r="X346" s="10">
        <f>SUMIFS(IsQList,IsIList,Table_ExternalData_15[[#This Row],[item_key]],IsITypeList,Table_ExternalData_15[[#This Row],[IType]],IsDList,Table_ExternalData_15[[#Headers],[20]])</f>
        <v>0</v>
      </c>
      <c r="Y346" s="10">
        <f>SUMIFS(IsQList,IsIList,Table_ExternalData_15[[#This Row],[item_key]],IsITypeList,Table_ExternalData_15[[#This Row],[IType]],IsDList,Table_ExternalData_15[[#Headers],[21]])</f>
        <v>0</v>
      </c>
      <c r="Z346" s="10">
        <f>SUMIFS(IsQList,IsIList,Table_ExternalData_15[[#This Row],[item_key]],IsITypeList,Table_ExternalData_15[[#This Row],[IType]],IsDList,Table_ExternalData_15[[#Headers],[22]])</f>
        <v>0</v>
      </c>
      <c r="AA346" s="10">
        <f>SUMIFS(IsQList,IsIList,Table_ExternalData_15[[#This Row],[item_key]],IsITypeList,Table_ExternalData_15[[#This Row],[IType]],IsDList,Table_ExternalData_15[[#Headers],[23]])</f>
        <v>0</v>
      </c>
      <c r="AB346" s="10">
        <f>SUMIFS(IsQList,IsIList,Table_ExternalData_15[[#This Row],[item_key]],IsITypeList,Table_ExternalData_15[[#This Row],[IType]],IsDList,Table_ExternalData_15[[#Headers],[24]])</f>
        <v>0</v>
      </c>
      <c r="AC346" s="10">
        <f>SUMIFS(IsQList,IsIList,Table_ExternalData_15[[#This Row],[item_key]],IsITypeList,Table_ExternalData_15[[#This Row],[IType]],IsDList,Table_ExternalData_15[[#Headers],[25]])</f>
        <v>0</v>
      </c>
      <c r="AD346" s="10">
        <f>SUMIFS(IsQList,IsIList,Table_ExternalData_15[[#This Row],[item_key]],IsITypeList,Table_ExternalData_15[[#This Row],[IType]],IsDList,Table_ExternalData_15[[#Headers],[26]])</f>
        <v>0</v>
      </c>
      <c r="AE346" s="10">
        <f>SUMIFS(IsQList,IsIList,Table_ExternalData_15[[#This Row],[item_key]],IsITypeList,Table_ExternalData_15[[#This Row],[IType]],IsDList,Table_ExternalData_15[[#Headers],[27]])</f>
        <v>0</v>
      </c>
      <c r="AF346" s="10">
        <f>SUMIFS(IsQList,IsIList,Table_ExternalData_15[[#This Row],[item_key]],IsITypeList,Table_ExternalData_15[[#This Row],[IType]],IsDList,Table_ExternalData_15[[#Headers],[28]])</f>
        <v>1</v>
      </c>
      <c r="AG346" s="10">
        <f>SUMIFS(IsQList,IsIList,Table_ExternalData_15[[#This Row],[item_key]],IsITypeList,Table_ExternalData_15[[#This Row],[IType]],IsDList,Table_ExternalData_15[[#Headers],[29]])</f>
        <v>76</v>
      </c>
      <c r="AH346" s="10">
        <f>SUMIFS(IsQList,IsIList,Table_ExternalData_15[[#This Row],[item_key]],IsITypeList,Table_ExternalData_15[[#This Row],[IType]],IsDList,Table_ExternalData_15[[#Headers],[30]])</f>
        <v>0</v>
      </c>
      <c r="AI346" s="10">
        <f>SUMIFS(IsQList,IsIList,Table_ExternalData_15[[#This Row],[item_key]],IsITypeList,Table_ExternalData_15[[#This Row],[IType]],IsDList,Table_ExternalData_15[[#Headers],[31]])</f>
        <v>10</v>
      </c>
      <c r="AJ346" s="10">
        <f>SUM(Table_ExternalData_15[[#This Row],[1]:[31]])</f>
        <v>193</v>
      </c>
    </row>
    <row r="347" spans="1:36">
      <c r="A347" s="1" t="s">
        <v>389</v>
      </c>
      <c r="B347" s="1" t="s">
        <v>1262</v>
      </c>
      <c r="C347" s="1" t="s">
        <v>1263</v>
      </c>
      <c r="D347" s="11" t="s">
        <v>2017</v>
      </c>
      <c r="E347" s="10">
        <f>SUMIFS(IsQList,IsIList,Table_ExternalData_15[[#This Row],[item_key]],IsITypeList,Table_ExternalData_15[[#This Row],[IType]],IsDList,Table_ExternalData_15[[#Headers],[1]])</f>
        <v>0</v>
      </c>
      <c r="F347" s="10">
        <f>SUMIFS(IsQList,IsIList,Table_ExternalData_15[[#This Row],[item_key]],IsITypeList,Table_ExternalData_15[[#This Row],[IType]],IsDList,Table_ExternalData_15[[#Headers],[2]])</f>
        <v>0</v>
      </c>
      <c r="G347" s="10">
        <f>SUMIFS(IsQList,IsIList,Table_ExternalData_15[[#This Row],[item_key]],IsITypeList,Table_ExternalData_15[[#This Row],[IType]],IsDList,Table_ExternalData_15[[#Headers],[3]])</f>
        <v>0</v>
      </c>
      <c r="H347" s="10">
        <f>SUMIFS(IsQList,IsIList,Table_ExternalData_15[[#This Row],[item_key]],IsITypeList,Table_ExternalData_15[[#This Row],[IType]],IsDList,Table_ExternalData_15[[#Headers],[4]])</f>
        <v>0</v>
      </c>
      <c r="I347" s="10">
        <f>SUMIFS(IsQList,IsIList,Table_ExternalData_15[[#This Row],[item_key]],IsITypeList,Table_ExternalData_15[[#This Row],[IType]],IsDList,Table_ExternalData_15[[#Headers],[5]])</f>
        <v>0</v>
      </c>
      <c r="J347" s="10">
        <f>SUMIFS(IsQList,IsIList,Table_ExternalData_15[[#This Row],[item_key]],IsITypeList,Table_ExternalData_15[[#This Row],[IType]],IsDList,Table_ExternalData_15[[#Headers],[6]])</f>
        <v>0</v>
      </c>
      <c r="K347" s="10">
        <f>SUMIFS(IsQList,IsIList,Table_ExternalData_15[[#This Row],[item_key]],IsITypeList,Table_ExternalData_15[[#This Row],[IType]],IsDList,Table_ExternalData_15[[#Headers],[7]])</f>
        <v>0</v>
      </c>
      <c r="L347" s="10">
        <f>SUMIFS(IsQList,IsIList,Table_ExternalData_15[[#This Row],[item_key]],IsITypeList,Table_ExternalData_15[[#This Row],[IType]],IsDList,Table_ExternalData_15[[#Headers],[8]])</f>
        <v>0</v>
      </c>
      <c r="M347" s="10">
        <f>SUMIFS(IsQList,IsIList,Table_ExternalData_15[[#This Row],[item_key]],IsITypeList,Table_ExternalData_15[[#This Row],[IType]],IsDList,Table_ExternalData_15[[#Headers],[9]])</f>
        <v>0</v>
      </c>
      <c r="N347" s="10">
        <f>SUMIFS(IsQList,IsIList,Table_ExternalData_15[[#This Row],[item_key]],IsITypeList,Table_ExternalData_15[[#This Row],[IType]],IsDList,Table_ExternalData_15[[#Headers],[10]])</f>
        <v>0</v>
      </c>
      <c r="O347" s="10">
        <f>SUMIFS(IsQList,IsIList,Table_ExternalData_15[[#This Row],[item_key]],IsITypeList,Table_ExternalData_15[[#This Row],[IType]],IsDList,Table_ExternalData_15[[#Headers],[11]])</f>
        <v>0</v>
      </c>
      <c r="P347" s="10">
        <f>SUMIFS(IsQList,IsIList,Table_ExternalData_15[[#This Row],[item_key]],IsITypeList,Table_ExternalData_15[[#This Row],[IType]],IsDList,Table_ExternalData_15[[#Headers],[12]])</f>
        <v>0</v>
      </c>
      <c r="Q347" s="10">
        <f>SUMIFS(IsQList,IsIList,Table_ExternalData_15[[#This Row],[item_key]],IsITypeList,Table_ExternalData_15[[#This Row],[IType]],IsDList,Table_ExternalData_15[[#Headers],[13]])</f>
        <v>0</v>
      </c>
      <c r="R347" s="10">
        <f>SUMIFS(IsQList,IsIList,Table_ExternalData_15[[#This Row],[item_key]],IsITypeList,Table_ExternalData_15[[#This Row],[IType]],IsDList,Table_ExternalData_15[[#Headers],[14]])</f>
        <v>-2</v>
      </c>
      <c r="S347" s="10">
        <f>SUMIFS(IsQList,IsIList,Table_ExternalData_15[[#This Row],[item_key]],IsITypeList,Table_ExternalData_15[[#This Row],[IType]],IsDList,Table_ExternalData_15[[#Headers],[15]])</f>
        <v>0</v>
      </c>
      <c r="T347" s="10">
        <f>SUMIFS(IsQList,IsIList,Table_ExternalData_15[[#This Row],[item_key]],IsITypeList,Table_ExternalData_15[[#This Row],[IType]],IsDList,Table_ExternalData_15[[#Headers],[16]])</f>
        <v>0</v>
      </c>
      <c r="U347" s="10">
        <f>SUMIFS(IsQList,IsIList,Table_ExternalData_15[[#This Row],[item_key]],IsITypeList,Table_ExternalData_15[[#This Row],[IType]],IsDList,Table_ExternalData_15[[#Headers],[17]])</f>
        <v>0</v>
      </c>
      <c r="V347" s="10">
        <f>SUMIFS(IsQList,IsIList,Table_ExternalData_15[[#This Row],[item_key]],IsITypeList,Table_ExternalData_15[[#This Row],[IType]],IsDList,Table_ExternalData_15[[#Headers],[18]])</f>
        <v>0</v>
      </c>
      <c r="W347" s="10">
        <f>SUMIFS(IsQList,IsIList,Table_ExternalData_15[[#This Row],[item_key]],IsITypeList,Table_ExternalData_15[[#This Row],[IType]],IsDList,Table_ExternalData_15[[#Headers],[19]])</f>
        <v>0</v>
      </c>
      <c r="X347" s="10">
        <f>SUMIFS(IsQList,IsIList,Table_ExternalData_15[[#This Row],[item_key]],IsITypeList,Table_ExternalData_15[[#This Row],[IType]],IsDList,Table_ExternalData_15[[#Headers],[20]])</f>
        <v>0</v>
      </c>
      <c r="Y347" s="10">
        <f>SUMIFS(IsQList,IsIList,Table_ExternalData_15[[#This Row],[item_key]],IsITypeList,Table_ExternalData_15[[#This Row],[IType]],IsDList,Table_ExternalData_15[[#Headers],[21]])</f>
        <v>0</v>
      </c>
      <c r="Z347" s="10">
        <f>SUMIFS(IsQList,IsIList,Table_ExternalData_15[[#This Row],[item_key]],IsITypeList,Table_ExternalData_15[[#This Row],[IType]],IsDList,Table_ExternalData_15[[#Headers],[22]])</f>
        <v>0</v>
      </c>
      <c r="AA347" s="10">
        <f>SUMIFS(IsQList,IsIList,Table_ExternalData_15[[#This Row],[item_key]],IsITypeList,Table_ExternalData_15[[#This Row],[IType]],IsDList,Table_ExternalData_15[[#Headers],[23]])</f>
        <v>0</v>
      </c>
      <c r="AB347" s="10">
        <f>SUMIFS(IsQList,IsIList,Table_ExternalData_15[[#This Row],[item_key]],IsITypeList,Table_ExternalData_15[[#This Row],[IType]],IsDList,Table_ExternalData_15[[#Headers],[24]])</f>
        <v>0</v>
      </c>
      <c r="AC347" s="10">
        <f>SUMIFS(IsQList,IsIList,Table_ExternalData_15[[#This Row],[item_key]],IsITypeList,Table_ExternalData_15[[#This Row],[IType]],IsDList,Table_ExternalData_15[[#Headers],[25]])</f>
        <v>0</v>
      </c>
      <c r="AD347" s="10">
        <f>SUMIFS(IsQList,IsIList,Table_ExternalData_15[[#This Row],[item_key]],IsITypeList,Table_ExternalData_15[[#This Row],[IType]],IsDList,Table_ExternalData_15[[#Headers],[26]])</f>
        <v>0</v>
      </c>
      <c r="AE347" s="10">
        <f>SUMIFS(IsQList,IsIList,Table_ExternalData_15[[#This Row],[item_key]],IsITypeList,Table_ExternalData_15[[#This Row],[IType]],IsDList,Table_ExternalData_15[[#Headers],[27]])</f>
        <v>0</v>
      </c>
      <c r="AF347" s="10">
        <f>SUMIFS(IsQList,IsIList,Table_ExternalData_15[[#This Row],[item_key]],IsITypeList,Table_ExternalData_15[[#This Row],[IType]],IsDList,Table_ExternalData_15[[#Headers],[28]])</f>
        <v>0</v>
      </c>
      <c r="AG347" s="10">
        <f>SUMIFS(IsQList,IsIList,Table_ExternalData_15[[#This Row],[item_key]],IsITypeList,Table_ExternalData_15[[#This Row],[IType]],IsDList,Table_ExternalData_15[[#Headers],[29]])</f>
        <v>0</v>
      </c>
      <c r="AH347" s="10">
        <f>SUMIFS(IsQList,IsIList,Table_ExternalData_15[[#This Row],[item_key]],IsITypeList,Table_ExternalData_15[[#This Row],[IType]],IsDList,Table_ExternalData_15[[#Headers],[30]])</f>
        <v>0</v>
      </c>
      <c r="AI347" s="10">
        <f>SUMIFS(IsQList,IsIList,Table_ExternalData_15[[#This Row],[item_key]],IsITypeList,Table_ExternalData_15[[#This Row],[IType]],IsDList,Table_ExternalData_15[[#Headers],[31]])</f>
        <v>0</v>
      </c>
      <c r="AJ347" s="10">
        <f>SUM(Table_ExternalData_15[[#This Row],[1]:[31]])</f>
        <v>-2</v>
      </c>
    </row>
    <row r="348" spans="1:36">
      <c r="A348" s="1" t="s">
        <v>2175</v>
      </c>
      <c r="B348" s="1" t="s">
        <v>2607</v>
      </c>
      <c r="C348" s="1" t="s">
        <v>2442</v>
      </c>
      <c r="D348" s="11" t="s">
        <v>2046</v>
      </c>
      <c r="E348" s="10">
        <f>SUMIFS(IsQList,IsIList,Table_ExternalData_15[[#This Row],[item_key]],IsITypeList,Table_ExternalData_15[[#This Row],[IType]],IsDList,Table_ExternalData_15[[#Headers],[1]])</f>
        <v>2</v>
      </c>
      <c r="F348" s="10">
        <f>SUMIFS(IsQList,IsIList,Table_ExternalData_15[[#This Row],[item_key]],IsITypeList,Table_ExternalData_15[[#This Row],[IType]],IsDList,Table_ExternalData_15[[#Headers],[2]])</f>
        <v>0</v>
      </c>
      <c r="G348" s="10">
        <f>SUMIFS(IsQList,IsIList,Table_ExternalData_15[[#This Row],[item_key]],IsITypeList,Table_ExternalData_15[[#This Row],[IType]],IsDList,Table_ExternalData_15[[#Headers],[3]])</f>
        <v>0</v>
      </c>
      <c r="H348" s="10">
        <f>SUMIFS(IsQList,IsIList,Table_ExternalData_15[[#This Row],[item_key]],IsITypeList,Table_ExternalData_15[[#This Row],[IType]],IsDList,Table_ExternalData_15[[#Headers],[4]])</f>
        <v>140</v>
      </c>
      <c r="I348" s="10">
        <f>SUMIFS(IsQList,IsIList,Table_ExternalData_15[[#This Row],[item_key]],IsITypeList,Table_ExternalData_15[[#This Row],[IType]],IsDList,Table_ExternalData_15[[#Headers],[5]])</f>
        <v>0</v>
      </c>
      <c r="J348" s="10">
        <f>SUMIFS(IsQList,IsIList,Table_ExternalData_15[[#This Row],[item_key]],IsITypeList,Table_ExternalData_15[[#This Row],[IType]],IsDList,Table_ExternalData_15[[#Headers],[6]])</f>
        <v>46</v>
      </c>
      <c r="K348" s="10">
        <f>SUMIFS(IsQList,IsIList,Table_ExternalData_15[[#This Row],[item_key]],IsITypeList,Table_ExternalData_15[[#This Row],[IType]],IsDList,Table_ExternalData_15[[#Headers],[7]])</f>
        <v>0</v>
      </c>
      <c r="L348" s="10">
        <f>SUMIFS(IsQList,IsIList,Table_ExternalData_15[[#This Row],[item_key]],IsITypeList,Table_ExternalData_15[[#This Row],[IType]],IsDList,Table_ExternalData_15[[#Headers],[8]])</f>
        <v>0</v>
      </c>
      <c r="M348" s="10">
        <f>SUMIFS(IsQList,IsIList,Table_ExternalData_15[[#This Row],[item_key]],IsITypeList,Table_ExternalData_15[[#This Row],[IType]],IsDList,Table_ExternalData_15[[#Headers],[9]])</f>
        <v>0</v>
      </c>
      <c r="N348" s="10">
        <f>SUMIFS(IsQList,IsIList,Table_ExternalData_15[[#This Row],[item_key]],IsITypeList,Table_ExternalData_15[[#This Row],[IType]],IsDList,Table_ExternalData_15[[#Headers],[10]])</f>
        <v>0</v>
      </c>
      <c r="O348" s="10">
        <f>SUMIFS(IsQList,IsIList,Table_ExternalData_15[[#This Row],[item_key]],IsITypeList,Table_ExternalData_15[[#This Row],[IType]],IsDList,Table_ExternalData_15[[#Headers],[11]])</f>
        <v>0</v>
      </c>
      <c r="P348" s="10">
        <f>SUMIFS(IsQList,IsIList,Table_ExternalData_15[[#This Row],[item_key]],IsITypeList,Table_ExternalData_15[[#This Row],[IType]],IsDList,Table_ExternalData_15[[#Headers],[12]])</f>
        <v>0</v>
      </c>
      <c r="Q348" s="10">
        <f>SUMIFS(IsQList,IsIList,Table_ExternalData_15[[#This Row],[item_key]],IsITypeList,Table_ExternalData_15[[#This Row],[IType]],IsDList,Table_ExternalData_15[[#Headers],[13]])</f>
        <v>0</v>
      </c>
      <c r="R348" s="10">
        <f>SUMIFS(IsQList,IsIList,Table_ExternalData_15[[#This Row],[item_key]],IsITypeList,Table_ExternalData_15[[#This Row],[IType]],IsDList,Table_ExternalData_15[[#Headers],[14]])</f>
        <v>0</v>
      </c>
      <c r="S348" s="10">
        <f>SUMIFS(IsQList,IsIList,Table_ExternalData_15[[#This Row],[item_key]],IsITypeList,Table_ExternalData_15[[#This Row],[IType]],IsDList,Table_ExternalData_15[[#Headers],[15]])</f>
        <v>0</v>
      </c>
      <c r="T348" s="10">
        <f>SUMIFS(IsQList,IsIList,Table_ExternalData_15[[#This Row],[item_key]],IsITypeList,Table_ExternalData_15[[#This Row],[IType]],IsDList,Table_ExternalData_15[[#Headers],[16]])</f>
        <v>0</v>
      </c>
      <c r="U348" s="10">
        <f>SUMIFS(IsQList,IsIList,Table_ExternalData_15[[#This Row],[item_key]],IsITypeList,Table_ExternalData_15[[#This Row],[IType]],IsDList,Table_ExternalData_15[[#Headers],[17]])</f>
        <v>0</v>
      </c>
      <c r="V348" s="10">
        <f>SUMIFS(IsQList,IsIList,Table_ExternalData_15[[#This Row],[item_key]],IsITypeList,Table_ExternalData_15[[#This Row],[IType]],IsDList,Table_ExternalData_15[[#Headers],[18]])</f>
        <v>0</v>
      </c>
      <c r="W348" s="10">
        <f>SUMIFS(IsQList,IsIList,Table_ExternalData_15[[#This Row],[item_key]],IsITypeList,Table_ExternalData_15[[#This Row],[IType]],IsDList,Table_ExternalData_15[[#Headers],[19]])</f>
        <v>0</v>
      </c>
      <c r="X348" s="10">
        <f>SUMIFS(IsQList,IsIList,Table_ExternalData_15[[#This Row],[item_key]],IsITypeList,Table_ExternalData_15[[#This Row],[IType]],IsDList,Table_ExternalData_15[[#Headers],[20]])</f>
        <v>0</v>
      </c>
      <c r="Y348" s="10">
        <f>SUMIFS(IsQList,IsIList,Table_ExternalData_15[[#This Row],[item_key]],IsITypeList,Table_ExternalData_15[[#This Row],[IType]],IsDList,Table_ExternalData_15[[#Headers],[21]])</f>
        <v>0</v>
      </c>
      <c r="Z348" s="10">
        <f>SUMIFS(IsQList,IsIList,Table_ExternalData_15[[#This Row],[item_key]],IsITypeList,Table_ExternalData_15[[#This Row],[IType]],IsDList,Table_ExternalData_15[[#Headers],[22]])</f>
        <v>0</v>
      </c>
      <c r="AA348" s="10">
        <f>SUMIFS(IsQList,IsIList,Table_ExternalData_15[[#This Row],[item_key]],IsITypeList,Table_ExternalData_15[[#This Row],[IType]],IsDList,Table_ExternalData_15[[#Headers],[23]])</f>
        <v>0</v>
      </c>
      <c r="AB348" s="10">
        <f>SUMIFS(IsQList,IsIList,Table_ExternalData_15[[#This Row],[item_key]],IsITypeList,Table_ExternalData_15[[#This Row],[IType]],IsDList,Table_ExternalData_15[[#Headers],[24]])</f>
        <v>0</v>
      </c>
      <c r="AC348" s="10">
        <f>SUMIFS(IsQList,IsIList,Table_ExternalData_15[[#This Row],[item_key]],IsITypeList,Table_ExternalData_15[[#This Row],[IType]],IsDList,Table_ExternalData_15[[#Headers],[25]])</f>
        <v>0</v>
      </c>
      <c r="AD348" s="10">
        <f>SUMIFS(IsQList,IsIList,Table_ExternalData_15[[#This Row],[item_key]],IsITypeList,Table_ExternalData_15[[#This Row],[IType]],IsDList,Table_ExternalData_15[[#Headers],[26]])</f>
        <v>0</v>
      </c>
      <c r="AE348" s="10">
        <f>SUMIFS(IsQList,IsIList,Table_ExternalData_15[[#This Row],[item_key]],IsITypeList,Table_ExternalData_15[[#This Row],[IType]],IsDList,Table_ExternalData_15[[#Headers],[27]])</f>
        <v>0</v>
      </c>
      <c r="AF348" s="10">
        <f>SUMIFS(IsQList,IsIList,Table_ExternalData_15[[#This Row],[item_key]],IsITypeList,Table_ExternalData_15[[#This Row],[IType]],IsDList,Table_ExternalData_15[[#Headers],[28]])</f>
        <v>2</v>
      </c>
      <c r="AG348" s="10">
        <f>SUMIFS(IsQList,IsIList,Table_ExternalData_15[[#This Row],[item_key]],IsITypeList,Table_ExternalData_15[[#This Row],[IType]],IsDList,Table_ExternalData_15[[#Headers],[29]])</f>
        <v>152</v>
      </c>
      <c r="AH348" s="10">
        <f>SUMIFS(IsQList,IsIList,Table_ExternalData_15[[#This Row],[item_key]],IsITypeList,Table_ExternalData_15[[#This Row],[IType]],IsDList,Table_ExternalData_15[[#Headers],[30]])</f>
        <v>0</v>
      </c>
      <c r="AI348" s="10">
        <f>SUMIFS(IsQList,IsIList,Table_ExternalData_15[[#This Row],[item_key]],IsITypeList,Table_ExternalData_15[[#This Row],[IType]],IsDList,Table_ExternalData_15[[#Headers],[31]])</f>
        <v>20</v>
      </c>
      <c r="AJ348" s="10">
        <f>SUM(Table_ExternalData_15[[#This Row],[1]:[31]])</f>
        <v>362</v>
      </c>
    </row>
    <row r="349" spans="1:36">
      <c r="A349" s="1" t="s">
        <v>2176</v>
      </c>
      <c r="B349" s="1" t="s">
        <v>2608</v>
      </c>
      <c r="C349" s="1" t="s">
        <v>2609</v>
      </c>
      <c r="D349" s="11" t="s">
        <v>2046</v>
      </c>
      <c r="E349" s="10">
        <f>SUMIFS(IsQList,IsIList,Table_ExternalData_15[[#This Row],[item_key]],IsITypeList,Table_ExternalData_15[[#This Row],[IType]],IsDList,Table_ExternalData_15[[#Headers],[1]])</f>
        <v>1</v>
      </c>
      <c r="F349" s="10">
        <f>SUMIFS(IsQList,IsIList,Table_ExternalData_15[[#This Row],[item_key]],IsITypeList,Table_ExternalData_15[[#This Row],[IType]],IsDList,Table_ExternalData_15[[#Headers],[2]])</f>
        <v>0</v>
      </c>
      <c r="G349" s="10">
        <f>SUMIFS(IsQList,IsIList,Table_ExternalData_15[[#This Row],[item_key]],IsITypeList,Table_ExternalData_15[[#This Row],[IType]],IsDList,Table_ExternalData_15[[#Headers],[3]])</f>
        <v>0</v>
      </c>
      <c r="H349" s="10">
        <f>SUMIFS(IsQList,IsIList,Table_ExternalData_15[[#This Row],[item_key]],IsITypeList,Table_ExternalData_15[[#This Row],[IType]],IsDList,Table_ExternalData_15[[#Headers],[4]])</f>
        <v>70</v>
      </c>
      <c r="I349" s="10">
        <f>SUMIFS(IsQList,IsIList,Table_ExternalData_15[[#This Row],[item_key]],IsITypeList,Table_ExternalData_15[[#This Row],[IType]],IsDList,Table_ExternalData_15[[#Headers],[5]])</f>
        <v>0</v>
      </c>
      <c r="J349" s="10">
        <f>SUMIFS(IsQList,IsIList,Table_ExternalData_15[[#This Row],[item_key]],IsITypeList,Table_ExternalData_15[[#This Row],[IType]],IsDList,Table_ExternalData_15[[#Headers],[6]])</f>
        <v>23</v>
      </c>
      <c r="K349" s="10">
        <f>SUMIFS(IsQList,IsIList,Table_ExternalData_15[[#This Row],[item_key]],IsITypeList,Table_ExternalData_15[[#This Row],[IType]],IsDList,Table_ExternalData_15[[#Headers],[7]])</f>
        <v>0</v>
      </c>
      <c r="L349" s="10">
        <f>SUMIFS(IsQList,IsIList,Table_ExternalData_15[[#This Row],[item_key]],IsITypeList,Table_ExternalData_15[[#This Row],[IType]],IsDList,Table_ExternalData_15[[#Headers],[8]])</f>
        <v>0</v>
      </c>
      <c r="M349" s="10">
        <f>SUMIFS(IsQList,IsIList,Table_ExternalData_15[[#This Row],[item_key]],IsITypeList,Table_ExternalData_15[[#This Row],[IType]],IsDList,Table_ExternalData_15[[#Headers],[9]])</f>
        <v>0</v>
      </c>
      <c r="N349" s="10">
        <f>SUMIFS(IsQList,IsIList,Table_ExternalData_15[[#This Row],[item_key]],IsITypeList,Table_ExternalData_15[[#This Row],[IType]],IsDList,Table_ExternalData_15[[#Headers],[10]])</f>
        <v>0</v>
      </c>
      <c r="O349" s="10">
        <f>SUMIFS(IsQList,IsIList,Table_ExternalData_15[[#This Row],[item_key]],IsITypeList,Table_ExternalData_15[[#This Row],[IType]],IsDList,Table_ExternalData_15[[#Headers],[11]])</f>
        <v>0</v>
      </c>
      <c r="P349" s="10">
        <f>SUMIFS(IsQList,IsIList,Table_ExternalData_15[[#This Row],[item_key]],IsITypeList,Table_ExternalData_15[[#This Row],[IType]],IsDList,Table_ExternalData_15[[#Headers],[12]])</f>
        <v>0</v>
      </c>
      <c r="Q349" s="10">
        <f>SUMIFS(IsQList,IsIList,Table_ExternalData_15[[#This Row],[item_key]],IsITypeList,Table_ExternalData_15[[#This Row],[IType]],IsDList,Table_ExternalData_15[[#Headers],[13]])</f>
        <v>0</v>
      </c>
      <c r="R349" s="10">
        <f>SUMIFS(IsQList,IsIList,Table_ExternalData_15[[#This Row],[item_key]],IsITypeList,Table_ExternalData_15[[#This Row],[IType]],IsDList,Table_ExternalData_15[[#Headers],[14]])</f>
        <v>0</v>
      </c>
      <c r="S349" s="10">
        <f>SUMIFS(IsQList,IsIList,Table_ExternalData_15[[#This Row],[item_key]],IsITypeList,Table_ExternalData_15[[#This Row],[IType]],IsDList,Table_ExternalData_15[[#Headers],[15]])</f>
        <v>0</v>
      </c>
      <c r="T349" s="10">
        <f>SUMIFS(IsQList,IsIList,Table_ExternalData_15[[#This Row],[item_key]],IsITypeList,Table_ExternalData_15[[#This Row],[IType]],IsDList,Table_ExternalData_15[[#Headers],[16]])</f>
        <v>0</v>
      </c>
      <c r="U349" s="10">
        <f>SUMIFS(IsQList,IsIList,Table_ExternalData_15[[#This Row],[item_key]],IsITypeList,Table_ExternalData_15[[#This Row],[IType]],IsDList,Table_ExternalData_15[[#Headers],[17]])</f>
        <v>0</v>
      </c>
      <c r="V349" s="10">
        <f>SUMIFS(IsQList,IsIList,Table_ExternalData_15[[#This Row],[item_key]],IsITypeList,Table_ExternalData_15[[#This Row],[IType]],IsDList,Table_ExternalData_15[[#Headers],[18]])</f>
        <v>0</v>
      </c>
      <c r="W349" s="10">
        <f>SUMIFS(IsQList,IsIList,Table_ExternalData_15[[#This Row],[item_key]],IsITypeList,Table_ExternalData_15[[#This Row],[IType]],IsDList,Table_ExternalData_15[[#Headers],[19]])</f>
        <v>0</v>
      </c>
      <c r="X349" s="10">
        <f>SUMIFS(IsQList,IsIList,Table_ExternalData_15[[#This Row],[item_key]],IsITypeList,Table_ExternalData_15[[#This Row],[IType]],IsDList,Table_ExternalData_15[[#Headers],[20]])</f>
        <v>0</v>
      </c>
      <c r="Y349" s="10">
        <f>SUMIFS(IsQList,IsIList,Table_ExternalData_15[[#This Row],[item_key]],IsITypeList,Table_ExternalData_15[[#This Row],[IType]],IsDList,Table_ExternalData_15[[#Headers],[21]])</f>
        <v>0</v>
      </c>
      <c r="Z349" s="10">
        <f>SUMIFS(IsQList,IsIList,Table_ExternalData_15[[#This Row],[item_key]],IsITypeList,Table_ExternalData_15[[#This Row],[IType]],IsDList,Table_ExternalData_15[[#Headers],[22]])</f>
        <v>0</v>
      </c>
      <c r="AA349" s="10">
        <f>SUMIFS(IsQList,IsIList,Table_ExternalData_15[[#This Row],[item_key]],IsITypeList,Table_ExternalData_15[[#This Row],[IType]],IsDList,Table_ExternalData_15[[#Headers],[23]])</f>
        <v>0</v>
      </c>
      <c r="AB349" s="10">
        <f>SUMIFS(IsQList,IsIList,Table_ExternalData_15[[#This Row],[item_key]],IsITypeList,Table_ExternalData_15[[#This Row],[IType]],IsDList,Table_ExternalData_15[[#Headers],[24]])</f>
        <v>0</v>
      </c>
      <c r="AC349" s="10">
        <f>SUMIFS(IsQList,IsIList,Table_ExternalData_15[[#This Row],[item_key]],IsITypeList,Table_ExternalData_15[[#This Row],[IType]],IsDList,Table_ExternalData_15[[#Headers],[25]])</f>
        <v>0</v>
      </c>
      <c r="AD349" s="10">
        <f>SUMIFS(IsQList,IsIList,Table_ExternalData_15[[#This Row],[item_key]],IsITypeList,Table_ExternalData_15[[#This Row],[IType]],IsDList,Table_ExternalData_15[[#Headers],[26]])</f>
        <v>0</v>
      </c>
      <c r="AE349" s="10">
        <f>SUMIFS(IsQList,IsIList,Table_ExternalData_15[[#This Row],[item_key]],IsITypeList,Table_ExternalData_15[[#This Row],[IType]],IsDList,Table_ExternalData_15[[#Headers],[27]])</f>
        <v>0</v>
      </c>
      <c r="AF349" s="10">
        <f>SUMIFS(IsQList,IsIList,Table_ExternalData_15[[#This Row],[item_key]],IsITypeList,Table_ExternalData_15[[#This Row],[IType]],IsDList,Table_ExternalData_15[[#Headers],[28]])</f>
        <v>1</v>
      </c>
      <c r="AG349" s="10">
        <f>SUMIFS(IsQList,IsIList,Table_ExternalData_15[[#This Row],[item_key]],IsITypeList,Table_ExternalData_15[[#This Row],[IType]],IsDList,Table_ExternalData_15[[#Headers],[29]])</f>
        <v>76</v>
      </c>
      <c r="AH349" s="10">
        <f>SUMIFS(IsQList,IsIList,Table_ExternalData_15[[#This Row],[item_key]],IsITypeList,Table_ExternalData_15[[#This Row],[IType]],IsDList,Table_ExternalData_15[[#Headers],[30]])</f>
        <v>0</v>
      </c>
      <c r="AI349" s="10">
        <f>SUMIFS(IsQList,IsIList,Table_ExternalData_15[[#This Row],[item_key]],IsITypeList,Table_ExternalData_15[[#This Row],[IType]],IsDList,Table_ExternalData_15[[#Headers],[31]])</f>
        <v>10</v>
      </c>
      <c r="AJ349" s="10">
        <f>SUM(Table_ExternalData_15[[#This Row],[1]:[31]])</f>
        <v>181</v>
      </c>
    </row>
    <row r="350" spans="1:36">
      <c r="A350" s="1" t="s">
        <v>6</v>
      </c>
      <c r="B350" s="1" t="s">
        <v>1264</v>
      </c>
      <c r="C350" s="1" t="s">
        <v>1265</v>
      </c>
      <c r="D350" s="11" t="s">
        <v>2046</v>
      </c>
      <c r="E350" s="10">
        <f>SUMIFS(IsQList,IsIList,Table_ExternalData_15[[#This Row],[item_key]],IsITypeList,Table_ExternalData_15[[#This Row],[IType]],IsDList,Table_ExternalData_15[[#Headers],[1]])</f>
        <v>1</v>
      </c>
      <c r="F350" s="10">
        <f>SUMIFS(IsQList,IsIList,Table_ExternalData_15[[#This Row],[item_key]],IsITypeList,Table_ExternalData_15[[#This Row],[IType]],IsDList,Table_ExternalData_15[[#Headers],[2]])</f>
        <v>0</v>
      </c>
      <c r="G350" s="10">
        <f>SUMIFS(IsQList,IsIList,Table_ExternalData_15[[#This Row],[item_key]],IsITypeList,Table_ExternalData_15[[#This Row],[IType]],IsDList,Table_ExternalData_15[[#Headers],[3]])</f>
        <v>0</v>
      </c>
      <c r="H350" s="10">
        <f>SUMIFS(IsQList,IsIList,Table_ExternalData_15[[#This Row],[item_key]],IsITypeList,Table_ExternalData_15[[#This Row],[IType]],IsDList,Table_ExternalData_15[[#Headers],[4]])</f>
        <v>70</v>
      </c>
      <c r="I350" s="10">
        <f>SUMIFS(IsQList,IsIList,Table_ExternalData_15[[#This Row],[item_key]],IsITypeList,Table_ExternalData_15[[#This Row],[IType]],IsDList,Table_ExternalData_15[[#Headers],[5]])</f>
        <v>0</v>
      </c>
      <c r="J350" s="10">
        <f>SUMIFS(IsQList,IsIList,Table_ExternalData_15[[#This Row],[item_key]],IsITypeList,Table_ExternalData_15[[#This Row],[IType]],IsDList,Table_ExternalData_15[[#Headers],[6]])</f>
        <v>23</v>
      </c>
      <c r="K350" s="10">
        <f>SUMIFS(IsQList,IsIList,Table_ExternalData_15[[#This Row],[item_key]],IsITypeList,Table_ExternalData_15[[#This Row],[IType]],IsDList,Table_ExternalData_15[[#Headers],[7]])</f>
        <v>0</v>
      </c>
      <c r="L350" s="10">
        <f>SUMIFS(IsQList,IsIList,Table_ExternalData_15[[#This Row],[item_key]],IsITypeList,Table_ExternalData_15[[#This Row],[IType]],IsDList,Table_ExternalData_15[[#Headers],[8]])</f>
        <v>0</v>
      </c>
      <c r="M350" s="10">
        <f>SUMIFS(IsQList,IsIList,Table_ExternalData_15[[#This Row],[item_key]],IsITypeList,Table_ExternalData_15[[#This Row],[IType]],IsDList,Table_ExternalData_15[[#Headers],[9]])</f>
        <v>0</v>
      </c>
      <c r="N350" s="10">
        <f>SUMIFS(IsQList,IsIList,Table_ExternalData_15[[#This Row],[item_key]],IsITypeList,Table_ExternalData_15[[#This Row],[IType]],IsDList,Table_ExternalData_15[[#Headers],[10]])</f>
        <v>0</v>
      </c>
      <c r="O350" s="10">
        <f>SUMIFS(IsQList,IsIList,Table_ExternalData_15[[#This Row],[item_key]],IsITypeList,Table_ExternalData_15[[#This Row],[IType]],IsDList,Table_ExternalData_15[[#Headers],[11]])</f>
        <v>0</v>
      </c>
      <c r="P350" s="10">
        <f>SUMIFS(IsQList,IsIList,Table_ExternalData_15[[#This Row],[item_key]],IsITypeList,Table_ExternalData_15[[#This Row],[IType]],IsDList,Table_ExternalData_15[[#Headers],[12]])</f>
        <v>0</v>
      </c>
      <c r="Q350" s="10">
        <f>SUMIFS(IsQList,IsIList,Table_ExternalData_15[[#This Row],[item_key]],IsITypeList,Table_ExternalData_15[[#This Row],[IType]],IsDList,Table_ExternalData_15[[#Headers],[13]])</f>
        <v>0</v>
      </c>
      <c r="R350" s="10">
        <f>SUMIFS(IsQList,IsIList,Table_ExternalData_15[[#This Row],[item_key]],IsITypeList,Table_ExternalData_15[[#This Row],[IType]],IsDList,Table_ExternalData_15[[#Headers],[14]])</f>
        <v>0</v>
      </c>
      <c r="S350" s="10">
        <f>SUMIFS(IsQList,IsIList,Table_ExternalData_15[[#This Row],[item_key]],IsITypeList,Table_ExternalData_15[[#This Row],[IType]],IsDList,Table_ExternalData_15[[#Headers],[15]])</f>
        <v>0</v>
      </c>
      <c r="T350" s="10">
        <f>SUMIFS(IsQList,IsIList,Table_ExternalData_15[[#This Row],[item_key]],IsITypeList,Table_ExternalData_15[[#This Row],[IType]],IsDList,Table_ExternalData_15[[#Headers],[16]])</f>
        <v>0</v>
      </c>
      <c r="U350" s="10">
        <f>SUMIFS(IsQList,IsIList,Table_ExternalData_15[[#This Row],[item_key]],IsITypeList,Table_ExternalData_15[[#This Row],[IType]],IsDList,Table_ExternalData_15[[#Headers],[17]])</f>
        <v>0</v>
      </c>
      <c r="V350" s="10">
        <f>SUMIFS(IsQList,IsIList,Table_ExternalData_15[[#This Row],[item_key]],IsITypeList,Table_ExternalData_15[[#This Row],[IType]],IsDList,Table_ExternalData_15[[#Headers],[18]])</f>
        <v>0</v>
      </c>
      <c r="W350" s="10">
        <f>SUMIFS(IsQList,IsIList,Table_ExternalData_15[[#This Row],[item_key]],IsITypeList,Table_ExternalData_15[[#This Row],[IType]],IsDList,Table_ExternalData_15[[#Headers],[19]])</f>
        <v>0</v>
      </c>
      <c r="X350" s="10">
        <f>SUMIFS(IsQList,IsIList,Table_ExternalData_15[[#This Row],[item_key]],IsITypeList,Table_ExternalData_15[[#This Row],[IType]],IsDList,Table_ExternalData_15[[#Headers],[20]])</f>
        <v>0</v>
      </c>
      <c r="Y350" s="10">
        <f>SUMIFS(IsQList,IsIList,Table_ExternalData_15[[#This Row],[item_key]],IsITypeList,Table_ExternalData_15[[#This Row],[IType]],IsDList,Table_ExternalData_15[[#Headers],[21]])</f>
        <v>0</v>
      </c>
      <c r="Z350" s="10">
        <f>SUMIFS(IsQList,IsIList,Table_ExternalData_15[[#This Row],[item_key]],IsITypeList,Table_ExternalData_15[[#This Row],[IType]],IsDList,Table_ExternalData_15[[#Headers],[22]])</f>
        <v>0</v>
      </c>
      <c r="AA350" s="10">
        <f>SUMIFS(IsQList,IsIList,Table_ExternalData_15[[#This Row],[item_key]],IsITypeList,Table_ExternalData_15[[#This Row],[IType]],IsDList,Table_ExternalData_15[[#Headers],[23]])</f>
        <v>0</v>
      </c>
      <c r="AB350" s="10">
        <f>SUMIFS(IsQList,IsIList,Table_ExternalData_15[[#This Row],[item_key]],IsITypeList,Table_ExternalData_15[[#This Row],[IType]],IsDList,Table_ExternalData_15[[#Headers],[24]])</f>
        <v>0</v>
      </c>
      <c r="AC350" s="10">
        <f>SUMIFS(IsQList,IsIList,Table_ExternalData_15[[#This Row],[item_key]],IsITypeList,Table_ExternalData_15[[#This Row],[IType]],IsDList,Table_ExternalData_15[[#Headers],[25]])</f>
        <v>0</v>
      </c>
      <c r="AD350" s="10">
        <f>SUMIFS(IsQList,IsIList,Table_ExternalData_15[[#This Row],[item_key]],IsITypeList,Table_ExternalData_15[[#This Row],[IType]],IsDList,Table_ExternalData_15[[#Headers],[26]])</f>
        <v>0</v>
      </c>
      <c r="AE350" s="10">
        <f>SUMIFS(IsQList,IsIList,Table_ExternalData_15[[#This Row],[item_key]],IsITypeList,Table_ExternalData_15[[#This Row],[IType]],IsDList,Table_ExternalData_15[[#Headers],[27]])</f>
        <v>0</v>
      </c>
      <c r="AF350" s="10">
        <f>SUMIFS(IsQList,IsIList,Table_ExternalData_15[[#This Row],[item_key]],IsITypeList,Table_ExternalData_15[[#This Row],[IType]],IsDList,Table_ExternalData_15[[#Headers],[28]])</f>
        <v>1</v>
      </c>
      <c r="AG350" s="10">
        <f>SUMIFS(IsQList,IsIList,Table_ExternalData_15[[#This Row],[item_key]],IsITypeList,Table_ExternalData_15[[#This Row],[IType]],IsDList,Table_ExternalData_15[[#Headers],[29]])</f>
        <v>76</v>
      </c>
      <c r="AH350" s="10">
        <f>SUMIFS(IsQList,IsIList,Table_ExternalData_15[[#This Row],[item_key]],IsITypeList,Table_ExternalData_15[[#This Row],[IType]],IsDList,Table_ExternalData_15[[#Headers],[30]])</f>
        <v>0</v>
      </c>
      <c r="AI350" s="10">
        <f>SUMIFS(IsQList,IsIList,Table_ExternalData_15[[#This Row],[item_key]],IsITypeList,Table_ExternalData_15[[#This Row],[IType]],IsDList,Table_ExternalData_15[[#Headers],[31]])</f>
        <v>10</v>
      </c>
      <c r="AJ350" s="10">
        <f>SUM(Table_ExternalData_15[[#This Row],[1]:[31]])</f>
        <v>181</v>
      </c>
    </row>
    <row r="351" spans="1:36">
      <c r="A351" s="1" t="s">
        <v>6</v>
      </c>
      <c r="B351" s="1" t="s">
        <v>1264</v>
      </c>
      <c r="C351" s="1" t="s">
        <v>1265</v>
      </c>
      <c r="D351" s="11" t="s">
        <v>2017</v>
      </c>
      <c r="E351" s="10">
        <f>SUMIFS(IsQList,IsIList,Table_ExternalData_15[[#This Row],[item_key]],IsITypeList,Table_ExternalData_15[[#This Row],[IType]],IsDList,Table_ExternalData_15[[#Headers],[1]])</f>
        <v>0</v>
      </c>
      <c r="F351" s="10">
        <f>SUMIFS(IsQList,IsIList,Table_ExternalData_15[[#This Row],[item_key]],IsITypeList,Table_ExternalData_15[[#This Row],[IType]],IsDList,Table_ExternalData_15[[#Headers],[2]])</f>
        <v>0</v>
      </c>
      <c r="G351" s="10">
        <f>SUMIFS(IsQList,IsIList,Table_ExternalData_15[[#This Row],[item_key]],IsITypeList,Table_ExternalData_15[[#This Row],[IType]],IsDList,Table_ExternalData_15[[#Headers],[3]])</f>
        <v>0</v>
      </c>
      <c r="H351" s="10">
        <f>SUMIFS(IsQList,IsIList,Table_ExternalData_15[[#This Row],[item_key]],IsITypeList,Table_ExternalData_15[[#This Row],[IType]],IsDList,Table_ExternalData_15[[#Headers],[4]])</f>
        <v>0</v>
      </c>
      <c r="I351" s="10">
        <f>SUMIFS(IsQList,IsIList,Table_ExternalData_15[[#This Row],[item_key]],IsITypeList,Table_ExternalData_15[[#This Row],[IType]],IsDList,Table_ExternalData_15[[#Headers],[5]])</f>
        <v>0</v>
      </c>
      <c r="J351" s="10">
        <f>SUMIFS(IsQList,IsIList,Table_ExternalData_15[[#This Row],[item_key]],IsITypeList,Table_ExternalData_15[[#This Row],[IType]],IsDList,Table_ExternalData_15[[#Headers],[6]])</f>
        <v>0</v>
      </c>
      <c r="K351" s="10">
        <f>SUMIFS(IsQList,IsIList,Table_ExternalData_15[[#This Row],[item_key]],IsITypeList,Table_ExternalData_15[[#This Row],[IType]],IsDList,Table_ExternalData_15[[#Headers],[7]])</f>
        <v>0</v>
      </c>
      <c r="L351" s="10">
        <f>SUMIFS(IsQList,IsIList,Table_ExternalData_15[[#This Row],[item_key]],IsITypeList,Table_ExternalData_15[[#This Row],[IType]],IsDList,Table_ExternalData_15[[#Headers],[8]])</f>
        <v>0</v>
      </c>
      <c r="M351" s="10">
        <f>SUMIFS(IsQList,IsIList,Table_ExternalData_15[[#This Row],[item_key]],IsITypeList,Table_ExternalData_15[[#This Row],[IType]],IsDList,Table_ExternalData_15[[#Headers],[9]])</f>
        <v>0</v>
      </c>
      <c r="N351" s="10">
        <f>SUMIFS(IsQList,IsIList,Table_ExternalData_15[[#This Row],[item_key]],IsITypeList,Table_ExternalData_15[[#This Row],[IType]],IsDList,Table_ExternalData_15[[#Headers],[10]])</f>
        <v>0</v>
      </c>
      <c r="O351" s="10">
        <f>SUMIFS(IsQList,IsIList,Table_ExternalData_15[[#This Row],[item_key]],IsITypeList,Table_ExternalData_15[[#This Row],[IType]],IsDList,Table_ExternalData_15[[#Headers],[11]])</f>
        <v>0</v>
      </c>
      <c r="P351" s="10">
        <f>SUMIFS(IsQList,IsIList,Table_ExternalData_15[[#This Row],[item_key]],IsITypeList,Table_ExternalData_15[[#This Row],[IType]],IsDList,Table_ExternalData_15[[#Headers],[12]])</f>
        <v>0</v>
      </c>
      <c r="Q351" s="10">
        <f>SUMIFS(IsQList,IsIList,Table_ExternalData_15[[#This Row],[item_key]],IsITypeList,Table_ExternalData_15[[#This Row],[IType]],IsDList,Table_ExternalData_15[[#Headers],[13]])</f>
        <v>0</v>
      </c>
      <c r="R351" s="10">
        <f>SUMIFS(IsQList,IsIList,Table_ExternalData_15[[#This Row],[item_key]],IsITypeList,Table_ExternalData_15[[#This Row],[IType]],IsDList,Table_ExternalData_15[[#Headers],[14]])</f>
        <v>0</v>
      </c>
      <c r="S351" s="10">
        <f>SUMIFS(IsQList,IsIList,Table_ExternalData_15[[#This Row],[item_key]],IsITypeList,Table_ExternalData_15[[#This Row],[IType]],IsDList,Table_ExternalData_15[[#Headers],[15]])</f>
        <v>0</v>
      </c>
      <c r="T351" s="10">
        <f>SUMIFS(IsQList,IsIList,Table_ExternalData_15[[#This Row],[item_key]],IsITypeList,Table_ExternalData_15[[#This Row],[IType]],IsDList,Table_ExternalData_15[[#Headers],[16]])</f>
        <v>0</v>
      </c>
      <c r="U351" s="10">
        <f>SUMIFS(IsQList,IsIList,Table_ExternalData_15[[#This Row],[item_key]],IsITypeList,Table_ExternalData_15[[#This Row],[IType]],IsDList,Table_ExternalData_15[[#Headers],[17]])</f>
        <v>0</v>
      </c>
      <c r="V351" s="10">
        <f>SUMIFS(IsQList,IsIList,Table_ExternalData_15[[#This Row],[item_key]],IsITypeList,Table_ExternalData_15[[#This Row],[IType]],IsDList,Table_ExternalData_15[[#Headers],[18]])</f>
        <v>0</v>
      </c>
      <c r="W351" s="10">
        <f>SUMIFS(IsQList,IsIList,Table_ExternalData_15[[#This Row],[item_key]],IsITypeList,Table_ExternalData_15[[#This Row],[IType]],IsDList,Table_ExternalData_15[[#Headers],[19]])</f>
        <v>0</v>
      </c>
      <c r="X351" s="10">
        <f>SUMIFS(IsQList,IsIList,Table_ExternalData_15[[#This Row],[item_key]],IsITypeList,Table_ExternalData_15[[#This Row],[IType]],IsDList,Table_ExternalData_15[[#Headers],[20]])</f>
        <v>0</v>
      </c>
      <c r="Y351" s="10">
        <f>SUMIFS(IsQList,IsIList,Table_ExternalData_15[[#This Row],[item_key]],IsITypeList,Table_ExternalData_15[[#This Row],[IType]],IsDList,Table_ExternalData_15[[#Headers],[21]])</f>
        <v>0</v>
      </c>
      <c r="Z351" s="10">
        <f>SUMIFS(IsQList,IsIList,Table_ExternalData_15[[#This Row],[item_key]],IsITypeList,Table_ExternalData_15[[#This Row],[IType]],IsDList,Table_ExternalData_15[[#Headers],[22]])</f>
        <v>0</v>
      </c>
      <c r="AA351" s="10">
        <f>SUMIFS(IsQList,IsIList,Table_ExternalData_15[[#This Row],[item_key]],IsITypeList,Table_ExternalData_15[[#This Row],[IType]],IsDList,Table_ExternalData_15[[#Headers],[23]])</f>
        <v>0</v>
      </c>
      <c r="AB351" s="10">
        <f>SUMIFS(IsQList,IsIList,Table_ExternalData_15[[#This Row],[item_key]],IsITypeList,Table_ExternalData_15[[#This Row],[IType]],IsDList,Table_ExternalData_15[[#Headers],[24]])</f>
        <v>0</v>
      </c>
      <c r="AC351" s="10">
        <f>SUMIFS(IsQList,IsIList,Table_ExternalData_15[[#This Row],[item_key]],IsITypeList,Table_ExternalData_15[[#This Row],[IType]],IsDList,Table_ExternalData_15[[#Headers],[25]])</f>
        <v>0</v>
      </c>
      <c r="AD351" s="10">
        <f>SUMIFS(IsQList,IsIList,Table_ExternalData_15[[#This Row],[item_key]],IsITypeList,Table_ExternalData_15[[#This Row],[IType]],IsDList,Table_ExternalData_15[[#Headers],[26]])</f>
        <v>0</v>
      </c>
      <c r="AE351" s="10">
        <f>SUMIFS(IsQList,IsIList,Table_ExternalData_15[[#This Row],[item_key]],IsITypeList,Table_ExternalData_15[[#This Row],[IType]],IsDList,Table_ExternalData_15[[#Headers],[27]])</f>
        <v>0</v>
      </c>
      <c r="AF351" s="10">
        <f>SUMIFS(IsQList,IsIList,Table_ExternalData_15[[#This Row],[item_key]],IsITypeList,Table_ExternalData_15[[#This Row],[IType]],IsDList,Table_ExternalData_15[[#Headers],[28]])</f>
        <v>0</v>
      </c>
      <c r="AG351" s="10">
        <f>SUMIFS(IsQList,IsIList,Table_ExternalData_15[[#This Row],[item_key]],IsITypeList,Table_ExternalData_15[[#This Row],[IType]],IsDList,Table_ExternalData_15[[#Headers],[29]])</f>
        <v>0</v>
      </c>
      <c r="AH351" s="10">
        <f>SUMIFS(IsQList,IsIList,Table_ExternalData_15[[#This Row],[item_key]],IsITypeList,Table_ExternalData_15[[#This Row],[IType]],IsDList,Table_ExternalData_15[[#Headers],[30]])</f>
        <v>0</v>
      </c>
      <c r="AI351" s="10">
        <f>SUMIFS(IsQList,IsIList,Table_ExternalData_15[[#This Row],[item_key]],IsITypeList,Table_ExternalData_15[[#This Row],[IType]],IsDList,Table_ExternalData_15[[#Headers],[31]])</f>
        <v>0</v>
      </c>
      <c r="AJ351" s="10">
        <f>SUM(Table_ExternalData_15[[#This Row],[1]:[31]])</f>
        <v>0</v>
      </c>
    </row>
    <row r="352" spans="1:36">
      <c r="A352" s="1" t="s">
        <v>55</v>
      </c>
      <c r="B352" s="1" t="s">
        <v>1266</v>
      </c>
      <c r="C352" s="1" t="s">
        <v>1267</v>
      </c>
      <c r="D352" s="11" t="s">
        <v>2046</v>
      </c>
      <c r="E352" s="10">
        <f>SUMIFS(IsQList,IsIList,Table_ExternalData_15[[#This Row],[item_key]],IsITypeList,Table_ExternalData_15[[#This Row],[IType]],IsDList,Table_ExternalData_15[[#Headers],[1]])</f>
        <v>1</v>
      </c>
      <c r="F352" s="10">
        <f>SUMIFS(IsQList,IsIList,Table_ExternalData_15[[#This Row],[item_key]],IsITypeList,Table_ExternalData_15[[#This Row],[IType]],IsDList,Table_ExternalData_15[[#Headers],[2]])</f>
        <v>0</v>
      </c>
      <c r="G352" s="10">
        <f>SUMIFS(IsQList,IsIList,Table_ExternalData_15[[#This Row],[item_key]],IsITypeList,Table_ExternalData_15[[#This Row],[IType]],IsDList,Table_ExternalData_15[[#Headers],[3]])</f>
        <v>0</v>
      </c>
      <c r="H352" s="10">
        <f>SUMIFS(IsQList,IsIList,Table_ExternalData_15[[#This Row],[item_key]],IsITypeList,Table_ExternalData_15[[#This Row],[IType]],IsDList,Table_ExternalData_15[[#Headers],[4]])</f>
        <v>70</v>
      </c>
      <c r="I352" s="10">
        <f>SUMIFS(IsQList,IsIList,Table_ExternalData_15[[#This Row],[item_key]],IsITypeList,Table_ExternalData_15[[#This Row],[IType]],IsDList,Table_ExternalData_15[[#Headers],[5]])</f>
        <v>0</v>
      </c>
      <c r="J352" s="10">
        <f>SUMIFS(IsQList,IsIList,Table_ExternalData_15[[#This Row],[item_key]],IsITypeList,Table_ExternalData_15[[#This Row],[IType]],IsDList,Table_ExternalData_15[[#Headers],[6]])</f>
        <v>23</v>
      </c>
      <c r="K352" s="10">
        <f>SUMIFS(IsQList,IsIList,Table_ExternalData_15[[#This Row],[item_key]],IsITypeList,Table_ExternalData_15[[#This Row],[IType]],IsDList,Table_ExternalData_15[[#Headers],[7]])</f>
        <v>0</v>
      </c>
      <c r="L352" s="10">
        <f>SUMIFS(IsQList,IsIList,Table_ExternalData_15[[#This Row],[item_key]],IsITypeList,Table_ExternalData_15[[#This Row],[IType]],IsDList,Table_ExternalData_15[[#Headers],[8]])</f>
        <v>0</v>
      </c>
      <c r="M352" s="10">
        <f>SUMIFS(IsQList,IsIList,Table_ExternalData_15[[#This Row],[item_key]],IsITypeList,Table_ExternalData_15[[#This Row],[IType]],IsDList,Table_ExternalData_15[[#Headers],[9]])</f>
        <v>0</v>
      </c>
      <c r="N352" s="10">
        <f>SUMIFS(IsQList,IsIList,Table_ExternalData_15[[#This Row],[item_key]],IsITypeList,Table_ExternalData_15[[#This Row],[IType]],IsDList,Table_ExternalData_15[[#Headers],[10]])</f>
        <v>0</v>
      </c>
      <c r="O352" s="10">
        <f>SUMIFS(IsQList,IsIList,Table_ExternalData_15[[#This Row],[item_key]],IsITypeList,Table_ExternalData_15[[#This Row],[IType]],IsDList,Table_ExternalData_15[[#Headers],[11]])</f>
        <v>0</v>
      </c>
      <c r="P352" s="10">
        <f>SUMIFS(IsQList,IsIList,Table_ExternalData_15[[#This Row],[item_key]],IsITypeList,Table_ExternalData_15[[#This Row],[IType]],IsDList,Table_ExternalData_15[[#Headers],[12]])</f>
        <v>0</v>
      </c>
      <c r="Q352" s="10">
        <f>SUMIFS(IsQList,IsIList,Table_ExternalData_15[[#This Row],[item_key]],IsITypeList,Table_ExternalData_15[[#This Row],[IType]],IsDList,Table_ExternalData_15[[#Headers],[13]])</f>
        <v>0</v>
      </c>
      <c r="R352" s="10">
        <f>SUMIFS(IsQList,IsIList,Table_ExternalData_15[[#This Row],[item_key]],IsITypeList,Table_ExternalData_15[[#This Row],[IType]],IsDList,Table_ExternalData_15[[#Headers],[14]])</f>
        <v>0</v>
      </c>
      <c r="S352" s="10">
        <f>SUMIFS(IsQList,IsIList,Table_ExternalData_15[[#This Row],[item_key]],IsITypeList,Table_ExternalData_15[[#This Row],[IType]],IsDList,Table_ExternalData_15[[#Headers],[15]])</f>
        <v>0</v>
      </c>
      <c r="T352" s="10">
        <f>SUMIFS(IsQList,IsIList,Table_ExternalData_15[[#This Row],[item_key]],IsITypeList,Table_ExternalData_15[[#This Row],[IType]],IsDList,Table_ExternalData_15[[#Headers],[16]])</f>
        <v>0</v>
      </c>
      <c r="U352" s="10">
        <f>SUMIFS(IsQList,IsIList,Table_ExternalData_15[[#This Row],[item_key]],IsITypeList,Table_ExternalData_15[[#This Row],[IType]],IsDList,Table_ExternalData_15[[#Headers],[17]])</f>
        <v>0</v>
      </c>
      <c r="V352" s="10">
        <f>SUMIFS(IsQList,IsIList,Table_ExternalData_15[[#This Row],[item_key]],IsITypeList,Table_ExternalData_15[[#This Row],[IType]],IsDList,Table_ExternalData_15[[#Headers],[18]])</f>
        <v>0</v>
      </c>
      <c r="W352" s="10">
        <f>SUMIFS(IsQList,IsIList,Table_ExternalData_15[[#This Row],[item_key]],IsITypeList,Table_ExternalData_15[[#This Row],[IType]],IsDList,Table_ExternalData_15[[#Headers],[19]])</f>
        <v>0</v>
      </c>
      <c r="X352" s="10">
        <f>SUMIFS(IsQList,IsIList,Table_ExternalData_15[[#This Row],[item_key]],IsITypeList,Table_ExternalData_15[[#This Row],[IType]],IsDList,Table_ExternalData_15[[#Headers],[20]])</f>
        <v>0</v>
      </c>
      <c r="Y352" s="10">
        <f>SUMIFS(IsQList,IsIList,Table_ExternalData_15[[#This Row],[item_key]],IsITypeList,Table_ExternalData_15[[#This Row],[IType]],IsDList,Table_ExternalData_15[[#Headers],[21]])</f>
        <v>0</v>
      </c>
      <c r="Z352" s="10">
        <f>SUMIFS(IsQList,IsIList,Table_ExternalData_15[[#This Row],[item_key]],IsITypeList,Table_ExternalData_15[[#This Row],[IType]],IsDList,Table_ExternalData_15[[#Headers],[22]])</f>
        <v>0</v>
      </c>
      <c r="AA352" s="10">
        <f>SUMIFS(IsQList,IsIList,Table_ExternalData_15[[#This Row],[item_key]],IsITypeList,Table_ExternalData_15[[#This Row],[IType]],IsDList,Table_ExternalData_15[[#Headers],[23]])</f>
        <v>0</v>
      </c>
      <c r="AB352" s="10">
        <f>SUMIFS(IsQList,IsIList,Table_ExternalData_15[[#This Row],[item_key]],IsITypeList,Table_ExternalData_15[[#This Row],[IType]],IsDList,Table_ExternalData_15[[#Headers],[24]])</f>
        <v>0</v>
      </c>
      <c r="AC352" s="10">
        <f>SUMIFS(IsQList,IsIList,Table_ExternalData_15[[#This Row],[item_key]],IsITypeList,Table_ExternalData_15[[#This Row],[IType]],IsDList,Table_ExternalData_15[[#Headers],[25]])</f>
        <v>0</v>
      </c>
      <c r="AD352" s="10">
        <f>SUMIFS(IsQList,IsIList,Table_ExternalData_15[[#This Row],[item_key]],IsITypeList,Table_ExternalData_15[[#This Row],[IType]],IsDList,Table_ExternalData_15[[#Headers],[26]])</f>
        <v>0</v>
      </c>
      <c r="AE352" s="10">
        <f>SUMIFS(IsQList,IsIList,Table_ExternalData_15[[#This Row],[item_key]],IsITypeList,Table_ExternalData_15[[#This Row],[IType]],IsDList,Table_ExternalData_15[[#Headers],[27]])</f>
        <v>0</v>
      </c>
      <c r="AF352" s="10">
        <f>SUMIFS(IsQList,IsIList,Table_ExternalData_15[[#This Row],[item_key]],IsITypeList,Table_ExternalData_15[[#This Row],[IType]],IsDList,Table_ExternalData_15[[#Headers],[28]])</f>
        <v>1</v>
      </c>
      <c r="AG352" s="10">
        <f>SUMIFS(IsQList,IsIList,Table_ExternalData_15[[#This Row],[item_key]],IsITypeList,Table_ExternalData_15[[#This Row],[IType]],IsDList,Table_ExternalData_15[[#Headers],[29]])</f>
        <v>76</v>
      </c>
      <c r="AH352" s="10">
        <f>SUMIFS(IsQList,IsIList,Table_ExternalData_15[[#This Row],[item_key]],IsITypeList,Table_ExternalData_15[[#This Row],[IType]],IsDList,Table_ExternalData_15[[#Headers],[30]])</f>
        <v>0</v>
      </c>
      <c r="AI352" s="10">
        <f>SUMIFS(IsQList,IsIList,Table_ExternalData_15[[#This Row],[item_key]],IsITypeList,Table_ExternalData_15[[#This Row],[IType]],IsDList,Table_ExternalData_15[[#Headers],[31]])</f>
        <v>10</v>
      </c>
      <c r="AJ352" s="10">
        <f>SUM(Table_ExternalData_15[[#This Row],[1]:[31]])</f>
        <v>181</v>
      </c>
    </row>
    <row r="353" spans="1:36">
      <c r="A353" s="1" t="s">
        <v>450</v>
      </c>
      <c r="B353" s="1" t="s">
        <v>875</v>
      </c>
      <c r="C353" s="1" t="s">
        <v>876</v>
      </c>
      <c r="D353" s="11" t="s">
        <v>2046</v>
      </c>
      <c r="E353" s="10">
        <f>SUMIFS(IsQList,IsIList,Table_ExternalData_15[[#This Row],[item_key]],IsITypeList,Table_ExternalData_15[[#This Row],[IType]],IsDList,Table_ExternalData_15[[#Headers],[1]])</f>
        <v>1</v>
      </c>
      <c r="F353" s="10">
        <f>SUMIFS(IsQList,IsIList,Table_ExternalData_15[[#This Row],[item_key]],IsITypeList,Table_ExternalData_15[[#This Row],[IType]],IsDList,Table_ExternalData_15[[#Headers],[2]])</f>
        <v>0</v>
      </c>
      <c r="G353" s="10">
        <f>SUMIFS(IsQList,IsIList,Table_ExternalData_15[[#This Row],[item_key]],IsITypeList,Table_ExternalData_15[[#This Row],[IType]],IsDList,Table_ExternalData_15[[#Headers],[3]])</f>
        <v>0</v>
      </c>
      <c r="H353" s="10">
        <f>SUMIFS(IsQList,IsIList,Table_ExternalData_15[[#This Row],[item_key]],IsITypeList,Table_ExternalData_15[[#This Row],[IType]],IsDList,Table_ExternalData_15[[#Headers],[4]])</f>
        <v>70</v>
      </c>
      <c r="I353" s="10">
        <f>SUMIFS(IsQList,IsIList,Table_ExternalData_15[[#This Row],[item_key]],IsITypeList,Table_ExternalData_15[[#This Row],[IType]],IsDList,Table_ExternalData_15[[#Headers],[5]])</f>
        <v>0</v>
      </c>
      <c r="J353" s="10">
        <f>SUMIFS(IsQList,IsIList,Table_ExternalData_15[[#This Row],[item_key]],IsITypeList,Table_ExternalData_15[[#This Row],[IType]],IsDList,Table_ExternalData_15[[#Headers],[6]])</f>
        <v>23</v>
      </c>
      <c r="K353" s="10">
        <f>SUMIFS(IsQList,IsIList,Table_ExternalData_15[[#This Row],[item_key]],IsITypeList,Table_ExternalData_15[[#This Row],[IType]],IsDList,Table_ExternalData_15[[#Headers],[7]])</f>
        <v>0</v>
      </c>
      <c r="L353" s="10">
        <f>SUMIFS(IsQList,IsIList,Table_ExternalData_15[[#This Row],[item_key]],IsITypeList,Table_ExternalData_15[[#This Row],[IType]],IsDList,Table_ExternalData_15[[#Headers],[8]])</f>
        <v>0</v>
      </c>
      <c r="M353" s="10">
        <f>SUMIFS(IsQList,IsIList,Table_ExternalData_15[[#This Row],[item_key]],IsITypeList,Table_ExternalData_15[[#This Row],[IType]],IsDList,Table_ExternalData_15[[#Headers],[9]])</f>
        <v>0</v>
      </c>
      <c r="N353" s="10">
        <f>SUMIFS(IsQList,IsIList,Table_ExternalData_15[[#This Row],[item_key]],IsITypeList,Table_ExternalData_15[[#This Row],[IType]],IsDList,Table_ExternalData_15[[#Headers],[10]])</f>
        <v>0</v>
      </c>
      <c r="O353" s="10">
        <f>SUMIFS(IsQList,IsIList,Table_ExternalData_15[[#This Row],[item_key]],IsITypeList,Table_ExternalData_15[[#This Row],[IType]],IsDList,Table_ExternalData_15[[#Headers],[11]])</f>
        <v>0</v>
      </c>
      <c r="P353" s="10">
        <f>SUMIFS(IsQList,IsIList,Table_ExternalData_15[[#This Row],[item_key]],IsITypeList,Table_ExternalData_15[[#This Row],[IType]],IsDList,Table_ExternalData_15[[#Headers],[12]])</f>
        <v>0</v>
      </c>
      <c r="Q353" s="10">
        <f>SUMIFS(IsQList,IsIList,Table_ExternalData_15[[#This Row],[item_key]],IsITypeList,Table_ExternalData_15[[#This Row],[IType]],IsDList,Table_ExternalData_15[[#Headers],[13]])</f>
        <v>0</v>
      </c>
      <c r="R353" s="10">
        <f>SUMIFS(IsQList,IsIList,Table_ExternalData_15[[#This Row],[item_key]],IsITypeList,Table_ExternalData_15[[#This Row],[IType]],IsDList,Table_ExternalData_15[[#Headers],[14]])</f>
        <v>0</v>
      </c>
      <c r="S353" s="10">
        <f>SUMIFS(IsQList,IsIList,Table_ExternalData_15[[#This Row],[item_key]],IsITypeList,Table_ExternalData_15[[#This Row],[IType]],IsDList,Table_ExternalData_15[[#Headers],[15]])</f>
        <v>0</v>
      </c>
      <c r="T353" s="10">
        <f>SUMIFS(IsQList,IsIList,Table_ExternalData_15[[#This Row],[item_key]],IsITypeList,Table_ExternalData_15[[#This Row],[IType]],IsDList,Table_ExternalData_15[[#Headers],[16]])</f>
        <v>0</v>
      </c>
      <c r="U353" s="10">
        <f>SUMIFS(IsQList,IsIList,Table_ExternalData_15[[#This Row],[item_key]],IsITypeList,Table_ExternalData_15[[#This Row],[IType]],IsDList,Table_ExternalData_15[[#Headers],[17]])</f>
        <v>0</v>
      </c>
      <c r="V353" s="10">
        <f>SUMIFS(IsQList,IsIList,Table_ExternalData_15[[#This Row],[item_key]],IsITypeList,Table_ExternalData_15[[#This Row],[IType]],IsDList,Table_ExternalData_15[[#Headers],[18]])</f>
        <v>0</v>
      </c>
      <c r="W353" s="10">
        <f>SUMIFS(IsQList,IsIList,Table_ExternalData_15[[#This Row],[item_key]],IsITypeList,Table_ExternalData_15[[#This Row],[IType]],IsDList,Table_ExternalData_15[[#Headers],[19]])</f>
        <v>0</v>
      </c>
      <c r="X353" s="10">
        <f>SUMIFS(IsQList,IsIList,Table_ExternalData_15[[#This Row],[item_key]],IsITypeList,Table_ExternalData_15[[#This Row],[IType]],IsDList,Table_ExternalData_15[[#Headers],[20]])</f>
        <v>0</v>
      </c>
      <c r="Y353" s="10">
        <f>SUMIFS(IsQList,IsIList,Table_ExternalData_15[[#This Row],[item_key]],IsITypeList,Table_ExternalData_15[[#This Row],[IType]],IsDList,Table_ExternalData_15[[#Headers],[21]])</f>
        <v>0</v>
      </c>
      <c r="Z353" s="10">
        <f>SUMIFS(IsQList,IsIList,Table_ExternalData_15[[#This Row],[item_key]],IsITypeList,Table_ExternalData_15[[#This Row],[IType]],IsDList,Table_ExternalData_15[[#Headers],[22]])</f>
        <v>0</v>
      </c>
      <c r="AA353" s="10">
        <f>SUMIFS(IsQList,IsIList,Table_ExternalData_15[[#This Row],[item_key]],IsITypeList,Table_ExternalData_15[[#This Row],[IType]],IsDList,Table_ExternalData_15[[#Headers],[23]])</f>
        <v>0</v>
      </c>
      <c r="AB353" s="10">
        <f>SUMIFS(IsQList,IsIList,Table_ExternalData_15[[#This Row],[item_key]],IsITypeList,Table_ExternalData_15[[#This Row],[IType]],IsDList,Table_ExternalData_15[[#Headers],[24]])</f>
        <v>0</v>
      </c>
      <c r="AC353" s="10">
        <f>SUMIFS(IsQList,IsIList,Table_ExternalData_15[[#This Row],[item_key]],IsITypeList,Table_ExternalData_15[[#This Row],[IType]],IsDList,Table_ExternalData_15[[#Headers],[25]])</f>
        <v>0</v>
      </c>
      <c r="AD353" s="10">
        <f>SUMIFS(IsQList,IsIList,Table_ExternalData_15[[#This Row],[item_key]],IsITypeList,Table_ExternalData_15[[#This Row],[IType]],IsDList,Table_ExternalData_15[[#Headers],[26]])</f>
        <v>0</v>
      </c>
      <c r="AE353" s="10">
        <f>SUMIFS(IsQList,IsIList,Table_ExternalData_15[[#This Row],[item_key]],IsITypeList,Table_ExternalData_15[[#This Row],[IType]],IsDList,Table_ExternalData_15[[#Headers],[27]])</f>
        <v>0</v>
      </c>
      <c r="AF353" s="10">
        <f>SUMIFS(IsQList,IsIList,Table_ExternalData_15[[#This Row],[item_key]],IsITypeList,Table_ExternalData_15[[#This Row],[IType]],IsDList,Table_ExternalData_15[[#Headers],[28]])</f>
        <v>1</v>
      </c>
      <c r="AG353" s="10">
        <f>SUMIFS(IsQList,IsIList,Table_ExternalData_15[[#This Row],[item_key]],IsITypeList,Table_ExternalData_15[[#This Row],[IType]],IsDList,Table_ExternalData_15[[#Headers],[29]])</f>
        <v>76</v>
      </c>
      <c r="AH353" s="10">
        <f>SUMIFS(IsQList,IsIList,Table_ExternalData_15[[#This Row],[item_key]],IsITypeList,Table_ExternalData_15[[#This Row],[IType]],IsDList,Table_ExternalData_15[[#Headers],[30]])</f>
        <v>0</v>
      </c>
      <c r="AI353" s="10">
        <f>SUMIFS(IsQList,IsIList,Table_ExternalData_15[[#This Row],[item_key]],IsITypeList,Table_ExternalData_15[[#This Row],[IType]],IsDList,Table_ExternalData_15[[#Headers],[31]])</f>
        <v>10</v>
      </c>
      <c r="AJ353" s="10">
        <f>SUM(Table_ExternalData_15[[#This Row],[1]:[31]])</f>
        <v>181</v>
      </c>
    </row>
    <row r="354" spans="1:36">
      <c r="A354" s="1" t="s">
        <v>2177</v>
      </c>
      <c r="B354" s="1" t="s">
        <v>2610</v>
      </c>
      <c r="C354" s="1" t="s">
        <v>2557</v>
      </c>
      <c r="D354" s="11" t="s">
        <v>2046</v>
      </c>
      <c r="E354" s="10">
        <f>SUMIFS(IsQList,IsIList,Table_ExternalData_15[[#This Row],[item_key]],IsITypeList,Table_ExternalData_15[[#This Row],[IType]],IsDList,Table_ExternalData_15[[#Headers],[1]])</f>
        <v>1</v>
      </c>
      <c r="F354" s="10">
        <f>SUMIFS(IsQList,IsIList,Table_ExternalData_15[[#This Row],[item_key]],IsITypeList,Table_ExternalData_15[[#This Row],[IType]],IsDList,Table_ExternalData_15[[#Headers],[2]])</f>
        <v>0</v>
      </c>
      <c r="G354" s="10">
        <f>SUMIFS(IsQList,IsIList,Table_ExternalData_15[[#This Row],[item_key]],IsITypeList,Table_ExternalData_15[[#This Row],[IType]],IsDList,Table_ExternalData_15[[#Headers],[3]])</f>
        <v>0</v>
      </c>
      <c r="H354" s="10">
        <f>SUMIFS(IsQList,IsIList,Table_ExternalData_15[[#This Row],[item_key]],IsITypeList,Table_ExternalData_15[[#This Row],[IType]],IsDList,Table_ExternalData_15[[#Headers],[4]])</f>
        <v>70</v>
      </c>
      <c r="I354" s="10">
        <f>SUMIFS(IsQList,IsIList,Table_ExternalData_15[[#This Row],[item_key]],IsITypeList,Table_ExternalData_15[[#This Row],[IType]],IsDList,Table_ExternalData_15[[#Headers],[5]])</f>
        <v>0</v>
      </c>
      <c r="J354" s="10">
        <f>SUMIFS(IsQList,IsIList,Table_ExternalData_15[[#This Row],[item_key]],IsITypeList,Table_ExternalData_15[[#This Row],[IType]],IsDList,Table_ExternalData_15[[#Headers],[6]])</f>
        <v>23</v>
      </c>
      <c r="K354" s="10">
        <f>SUMIFS(IsQList,IsIList,Table_ExternalData_15[[#This Row],[item_key]],IsITypeList,Table_ExternalData_15[[#This Row],[IType]],IsDList,Table_ExternalData_15[[#Headers],[7]])</f>
        <v>0</v>
      </c>
      <c r="L354" s="10">
        <f>SUMIFS(IsQList,IsIList,Table_ExternalData_15[[#This Row],[item_key]],IsITypeList,Table_ExternalData_15[[#This Row],[IType]],IsDList,Table_ExternalData_15[[#Headers],[8]])</f>
        <v>0</v>
      </c>
      <c r="M354" s="10">
        <f>SUMIFS(IsQList,IsIList,Table_ExternalData_15[[#This Row],[item_key]],IsITypeList,Table_ExternalData_15[[#This Row],[IType]],IsDList,Table_ExternalData_15[[#Headers],[9]])</f>
        <v>0</v>
      </c>
      <c r="N354" s="10">
        <f>SUMIFS(IsQList,IsIList,Table_ExternalData_15[[#This Row],[item_key]],IsITypeList,Table_ExternalData_15[[#This Row],[IType]],IsDList,Table_ExternalData_15[[#Headers],[10]])</f>
        <v>0</v>
      </c>
      <c r="O354" s="10">
        <f>SUMIFS(IsQList,IsIList,Table_ExternalData_15[[#This Row],[item_key]],IsITypeList,Table_ExternalData_15[[#This Row],[IType]],IsDList,Table_ExternalData_15[[#Headers],[11]])</f>
        <v>0</v>
      </c>
      <c r="P354" s="10">
        <f>SUMIFS(IsQList,IsIList,Table_ExternalData_15[[#This Row],[item_key]],IsITypeList,Table_ExternalData_15[[#This Row],[IType]],IsDList,Table_ExternalData_15[[#Headers],[12]])</f>
        <v>0</v>
      </c>
      <c r="Q354" s="10">
        <f>SUMIFS(IsQList,IsIList,Table_ExternalData_15[[#This Row],[item_key]],IsITypeList,Table_ExternalData_15[[#This Row],[IType]],IsDList,Table_ExternalData_15[[#Headers],[13]])</f>
        <v>0</v>
      </c>
      <c r="R354" s="10">
        <f>SUMIFS(IsQList,IsIList,Table_ExternalData_15[[#This Row],[item_key]],IsITypeList,Table_ExternalData_15[[#This Row],[IType]],IsDList,Table_ExternalData_15[[#Headers],[14]])</f>
        <v>0</v>
      </c>
      <c r="S354" s="10">
        <f>SUMIFS(IsQList,IsIList,Table_ExternalData_15[[#This Row],[item_key]],IsITypeList,Table_ExternalData_15[[#This Row],[IType]],IsDList,Table_ExternalData_15[[#Headers],[15]])</f>
        <v>0</v>
      </c>
      <c r="T354" s="10">
        <f>SUMIFS(IsQList,IsIList,Table_ExternalData_15[[#This Row],[item_key]],IsITypeList,Table_ExternalData_15[[#This Row],[IType]],IsDList,Table_ExternalData_15[[#Headers],[16]])</f>
        <v>0</v>
      </c>
      <c r="U354" s="10">
        <f>SUMIFS(IsQList,IsIList,Table_ExternalData_15[[#This Row],[item_key]],IsITypeList,Table_ExternalData_15[[#This Row],[IType]],IsDList,Table_ExternalData_15[[#Headers],[17]])</f>
        <v>0</v>
      </c>
      <c r="V354" s="10">
        <f>SUMIFS(IsQList,IsIList,Table_ExternalData_15[[#This Row],[item_key]],IsITypeList,Table_ExternalData_15[[#This Row],[IType]],IsDList,Table_ExternalData_15[[#Headers],[18]])</f>
        <v>0</v>
      </c>
      <c r="W354" s="10">
        <f>SUMIFS(IsQList,IsIList,Table_ExternalData_15[[#This Row],[item_key]],IsITypeList,Table_ExternalData_15[[#This Row],[IType]],IsDList,Table_ExternalData_15[[#Headers],[19]])</f>
        <v>0</v>
      </c>
      <c r="X354" s="10">
        <f>SUMIFS(IsQList,IsIList,Table_ExternalData_15[[#This Row],[item_key]],IsITypeList,Table_ExternalData_15[[#This Row],[IType]],IsDList,Table_ExternalData_15[[#Headers],[20]])</f>
        <v>0</v>
      </c>
      <c r="Y354" s="10">
        <f>SUMIFS(IsQList,IsIList,Table_ExternalData_15[[#This Row],[item_key]],IsITypeList,Table_ExternalData_15[[#This Row],[IType]],IsDList,Table_ExternalData_15[[#Headers],[21]])</f>
        <v>0</v>
      </c>
      <c r="Z354" s="10">
        <f>SUMIFS(IsQList,IsIList,Table_ExternalData_15[[#This Row],[item_key]],IsITypeList,Table_ExternalData_15[[#This Row],[IType]],IsDList,Table_ExternalData_15[[#Headers],[22]])</f>
        <v>0</v>
      </c>
      <c r="AA354" s="10">
        <f>SUMIFS(IsQList,IsIList,Table_ExternalData_15[[#This Row],[item_key]],IsITypeList,Table_ExternalData_15[[#This Row],[IType]],IsDList,Table_ExternalData_15[[#Headers],[23]])</f>
        <v>0</v>
      </c>
      <c r="AB354" s="10">
        <f>SUMIFS(IsQList,IsIList,Table_ExternalData_15[[#This Row],[item_key]],IsITypeList,Table_ExternalData_15[[#This Row],[IType]],IsDList,Table_ExternalData_15[[#Headers],[24]])</f>
        <v>0</v>
      </c>
      <c r="AC354" s="10">
        <f>SUMIFS(IsQList,IsIList,Table_ExternalData_15[[#This Row],[item_key]],IsITypeList,Table_ExternalData_15[[#This Row],[IType]],IsDList,Table_ExternalData_15[[#Headers],[25]])</f>
        <v>0</v>
      </c>
      <c r="AD354" s="10">
        <f>SUMIFS(IsQList,IsIList,Table_ExternalData_15[[#This Row],[item_key]],IsITypeList,Table_ExternalData_15[[#This Row],[IType]],IsDList,Table_ExternalData_15[[#Headers],[26]])</f>
        <v>0</v>
      </c>
      <c r="AE354" s="10">
        <f>SUMIFS(IsQList,IsIList,Table_ExternalData_15[[#This Row],[item_key]],IsITypeList,Table_ExternalData_15[[#This Row],[IType]],IsDList,Table_ExternalData_15[[#Headers],[27]])</f>
        <v>0</v>
      </c>
      <c r="AF354" s="10">
        <f>SUMIFS(IsQList,IsIList,Table_ExternalData_15[[#This Row],[item_key]],IsITypeList,Table_ExternalData_15[[#This Row],[IType]],IsDList,Table_ExternalData_15[[#Headers],[28]])</f>
        <v>1</v>
      </c>
      <c r="AG354" s="10">
        <f>SUMIFS(IsQList,IsIList,Table_ExternalData_15[[#This Row],[item_key]],IsITypeList,Table_ExternalData_15[[#This Row],[IType]],IsDList,Table_ExternalData_15[[#Headers],[29]])</f>
        <v>76</v>
      </c>
      <c r="AH354" s="10">
        <f>SUMIFS(IsQList,IsIList,Table_ExternalData_15[[#This Row],[item_key]],IsITypeList,Table_ExternalData_15[[#This Row],[IType]],IsDList,Table_ExternalData_15[[#Headers],[30]])</f>
        <v>0</v>
      </c>
      <c r="AI354" s="10">
        <f>SUMIFS(IsQList,IsIList,Table_ExternalData_15[[#This Row],[item_key]],IsITypeList,Table_ExternalData_15[[#This Row],[IType]],IsDList,Table_ExternalData_15[[#Headers],[31]])</f>
        <v>10</v>
      </c>
      <c r="AJ354" s="10">
        <f>SUM(Table_ExternalData_15[[#This Row],[1]:[31]])</f>
        <v>181</v>
      </c>
    </row>
    <row r="355" spans="1:36">
      <c r="A355" s="1" t="s">
        <v>2178</v>
      </c>
      <c r="B355" s="1" t="s">
        <v>2611</v>
      </c>
      <c r="C355" s="1" t="s">
        <v>2612</v>
      </c>
      <c r="D355" s="11" t="s">
        <v>2046</v>
      </c>
      <c r="E355" s="10">
        <f>SUMIFS(IsQList,IsIList,Table_ExternalData_15[[#This Row],[item_key]],IsITypeList,Table_ExternalData_15[[#This Row],[IType]],IsDList,Table_ExternalData_15[[#Headers],[1]])</f>
        <v>2</v>
      </c>
      <c r="F355" s="10">
        <f>SUMIFS(IsQList,IsIList,Table_ExternalData_15[[#This Row],[item_key]],IsITypeList,Table_ExternalData_15[[#This Row],[IType]],IsDList,Table_ExternalData_15[[#Headers],[2]])</f>
        <v>0</v>
      </c>
      <c r="G355" s="10">
        <f>SUMIFS(IsQList,IsIList,Table_ExternalData_15[[#This Row],[item_key]],IsITypeList,Table_ExternalData_15[[#This Row],[IType]],IsDList,Table_ExternalData_15[[#Headers],[3]])</f>
        <v>0</v>
      </c>
      <c r="H355" s="10">
        <f>SUMIFS(IsQList,IsIList,Table_ExternalData_15[[#This Row],[item_key]],IsITypeList,Table_ExternalData_15[[#This Row],[IType]],IsDList,Table_ExternalData_15[[#Headers],[4]])</f>
        <v>140</v>
      </c>
      <c r="I355" s="10">
        <f>SUMIFS(IsQList,IsIList,Table_ExternalData_15[[#This Row],[item_key]],IsITypeList,Table_ExternalData_15[[#This Row],[IType]],IsDList,Table_ExternalData_15[[#Headers],[5]])</f>
        <v>0</v>
      </c>
      <c r="J355" s="10">
        <f>SUMIFS(IsQList,IsIList,Table_ExternalData_15[[#This Row],[item_key]],IsITypeList,Table_ExternalData_15[[#This Row],[IType]],IsDList,Table_ExternalData_15[[#Headers],[6]])</f>
        <v>46</v>
      </c>
      <c r="K355" s="10">
        <f>SUMIFS(IsQList,IsIList,Table_ExternalData_15[[#This Row],[item_key]],IsITypeList,Table_ExternalData_15[[#This Row],[IType]],IsDList,Table_ExternalData_15[[#Headers],[7]])</f>
        <v>0</v>
      </c>
      <c r="L355" s="10">
        <f>SUMIFS(IsQList,IsIList,Table_ExternalData_15[[#This Row],[item_key]],IsITypeList,Table_ExternalData_15[[#This Row],[IType]],IsDList,Table_ExternalData_15[[#Headers],[8]])</f>
        <v>0</v>
      </c>
      <c r="M355" s="10">
        <f>SUMIFS(IsQList,IsIList,Table_ExternalData_15[[#This Row],[item_key]],IsITypeList,Table_ExternalData_15[[#This Row],[IType]],IsDList,Table_ExternalData_15[[#Headers],[9]])</f>
        <v>0</v>
      </c>
      <c r="N355" s="10">
        <f>SUMIFS(IsQList,IsIList,Table_ExternalData_15[[#This Row],[item_key]],IsITypeList,Table_ExternalData_15[[#This Row],[IType]],IsDList,Table_ExternalData_15[[#Headers],[10]])</f>
        <v>0</v>
      </c>
      <c r="O355" s="10">
        <f>SUMIFS(IsQList,IsIList,Table_ExternalData_15[[#This Row],[item_key]],IsITypeList,Table_ExternalData_15[[#This Row],[IType]],IsDList,Table_ExternalData_15[[#Headers],[11]])</f>
        <v>0</v>
      </c>
      <c r="P355" s="10">
        <f>SUMIFS(IsQList,IsIList,Table_ExternalData_15[[#This Row],[item_key]],IsITypeList,Table_ExternalData_15[[#This Row],[IType]],IsDList,Table_ExternalData_15[[#Headers],[12]])</f>
        <v>0</v>
      </c>
      <c r="Q355" s="10">
        <f>SUMIFS(IsQList,IsIList,Table_ExternalData_15[[#This Row],[item_key]],IsITypeList,Table_ExternalData_15[[#This Row],[IType]],IsDList,Table_ExternalData_15[[#Headers],[13]])</f>
        <v>0</v>
      </c>
      <c r="R355" s="10">
        <f>SUMIFS(IsQList,IsIList,Table_ExternalData_15[[#This Row],[item_key]],IsITypeList,Table_ExternalData_15[[#This Row],[IType]],IsDList,Table_ExternalData_15[[#Headers],[14]])</f>
        <v>0</v>
      </c>
      <c r="S355" s="10">
        <f>SUMIFS(IsQList,IsIList,Table_ExternalData_15[[#This Row],[item_key]],IsITypeList,Table_ExternalData_15[[#This Row],[IType]],IsDList,Table_ExternalData_15[[#Headers],[15]])</f>
        <v>0</v>
      </c>
      <c r="T355" s="10">
        <f>SUMIFS(IsQList,IsIList,Table_ExternalData_15[[#This Row],[item_key]],IsITypeList,Table_ExternalData_15[[#This Row],[IType]],IsDList,Table_ExternalData_15[[#Headers],[16]])</f>
        <v>0</v>
      </c>
      <c r="U355" s="10">
        <f>SUMIFS(IsQList,IsIList,Table_ExternalData_15[[#This Row],[item_key]],IsITypeList,Table_ExternalData_15[[#This Row],[IType]],IsDList,Table_ExternalData_15[[#Headers],[17]])</f>
        <v>0</v>
      </c>
      <c r="V355" s="10">
        <f>SUMIFS(IsQList,IsIList,Table_ExternalData_15[[#This Row],[item_key]],IsITypeList,Table_ExternalData_15[[#This Row],[IType]],IsDList,Table_ExternalData_15[[#Headers],[18]])</f>
        <v>0</v>
      </c>
      <c r="W355" s="10">
        <f>SUMIFS(IsQList,IsIList,Table_ExternalData_15[[#This Row],[item_key]],IsITypeList,Table_ExternalData_15[[#This Row],[IType]],IsDList,Table_ExternalData_15[[#Headers],[19]])</f>
        <v>0</v>
      </c>
      <c r="X355" s="10">
        <f>SUMIFS(IsQList,IsIList,Table_ExternalData_15[[#This Row],[item_key]],IsITypeList,Table_ExternalData_15[[#This Row],[IType]],IsDList,Table_ExternalData_15[[#Headers],[20]])</f>
        <v>0</v>
      </c>
      <c r="Y355" s="10">
        <f>SUMIFS(IsQList,IsIList,Table_ExternalData_15[[#This Row],[item_key]],IsITypeList,Table_ExternalData_15[[#This Row],[IType]],IsDList,Table_ExternalData_15[[#Headers],[21]])</f>
        <v>0</v>
      </c>
      <c r="Z355" s="10">
        <f>SUMIFS(IsQList,IsIList,Table_ExternalData_15[[#This Row],[item_key]],IsITypeList,Table_ExternalData_15[[#This Row],[IType]],IsDList,Table_ExternalData_15[[#Headers],[22]])</f>
        <v>0</v>
      </c>
      <c r="AA355" s="10">
        <f>SUMIFS(IsQList,IsIList,Table_ExternalData_15[[#This Row],[item_key]],IsITypeList,Table_ExternalData_15[[#This Row],[IType]],IsDList,Table_ExternalData_15[[#Headers],[23]])</f>
        <v>0</v>
      </c>
      <c r="AB355" s="10">
        <f>SUMIFS(IsQList,IsIList,Table_ExternalData_15[[#This Row],[item_key]],IsITypeList,Table_ExternalData_15[[#This Row],[IType]],IsDList,Table_ExternalData_15[[#Headers],[24]])</f>
        <v>0</v>
      </c>
      <c r="AC355" s="10">
        <f>SUMIFS(IsQList,IsIList,Table_ExternalData_15[[#This Row],[item_key]],IsITypeList,Table_ExternalData_15[[#This Row],[IType]],IsDList,Table_ExternalData_15[[#Headers],[25]])</f>
        <v>0</v>
      </c>
      <c r="AD355" s="10">
        <f>SUMIFS(IsQList,IsIList,Table_ExternalData_15[[#This Row],[item_key]],IsITypeList,Table_ExternalData_15[[#This Row],[IType]],IsDList,Table_ExternalData_15[[#Headers],[26]])</f>
        <v>0</v>
      </c>
      <c r="AE355" s="10">
        <f>SUMIFS(IsQList,IsIList,Table_ExternalData_15[[#This Row],[item_key]],IsITypeList,Table_ExternalData_15[[#This Row],[IType]],IsDList,Table_ExternalData_15[[#Headers],[27]])</f>
        <v>0</v>
      </c>
      <c r="AF355" s="10">
        <f>SUMIFS(IsQList,IsIList,Table_ExternalData_15[[#This Row],[item_key]],IsITypeList,Table_ExternalData_15[[#This Row],[IType]],IsDList,Table_ExternalData_15[[#Headers],[28]])</f>
        <v>2</v>
      </c>
      <c r="AG355" s="10">
        <f>SUMIFS(IsQList,IsIList,Table_ExternalData_15[[#This Row],[item_key]],IsITypeList,Table_ExternalData_15[[#This Row],[IType]],IsDList,Table_ExternalData_15[[#Headers],[29]])</f>
        <v>152</v>
      </c>
      <c r="AH355" s="10">
        <f>SUMIFS(IsQList,IsIList,Table_ExternalData_15[[#This Row],[item_key]],IsITypeList,Table_ExternalData_15[[#This Row],[IType]],IsDList,Table_ExternalData_15[[#Headers],[30]])</f>
        <v>0</v>
      </c>
      <c r="AI355" s="10">
        <f>SUMIFS(IsQList,IsIList,Table_ExternalData_15[[#This Row],[item_key]],IsITypeList,Table_ExternalData_15[[#This Row],[IType]],IsDList,Table_ExternalData_15[[#Headers],[31]])</f>
        <v>20</v>
      </c>
      <c r="AJ355" s="10">
        <f>SUM(Table_ExternalData_15[[#This Row],[1]:[31]])</f>
        <v>362</v>
      </c>
    </row>
    <row r="356" spans="1:36">
      <c r="A356" s="1" t="s">
        <v>2007</v>
      </c>
      <c r="B356" s="1" t="s">
        <v>2613</v>
      </c>
      <c r="C356" s="1" t="s">
        <v>2614</v>
      </c>
      <c r="D356" s="11" t="s">
        <v>2004</v>
      </c>
      <c r="E356" s="10">
        <f>SUMIFS(IsQList,IsIList,Table_ExternalData_15[[#This Row],[item_key]],IsITypeList,Table_ExternalData_15[[#This Row],[IType]],IsDList,Table_ExternalData_15[[#Headers],[1]])</f>
        <v>0</v>
      </c>
      <c r="F356" s="10">
        <f>SUMIFS(IsQList,IsIList,Table_ExternalData_15[[#This Row],[item_key]],IsITypeList,Table_ExternalData_15[[#This Row],[IType]],IsDList,Table_ExternalData_15[[#Headers],[2]])</f>
        <v>0</v>
      </c>
      <c r="G356" s="10">
        <f>SUMIFS(IsQList,IsIList,Table_ExternalData_15[[#This Row],[item_key]],IsITypeList,Table_ExternalData_15[[#This Row],[IType]],IsDList,Table_ExternalData_15[[#Headers],[3]])</f>
        <v>0</v>
      </c>
      <c r="H356" s="10">
        <f>SUMIFS(IsQList,IsIList,Table_ExternalData_15[[#This Row],[item_key]],IsITypeList,Table_ExternalData_15[[#This Row],[IType]],IsDList,Table_ExternalData_15[[#Headers],[4]])</f>
        <v>0</v>
      </c>
      <c r="I356" s="10">
        <f>SUMIFS(IsQList,IsIList,Table_ExternalData_15[[#This Row],[item_key]],IsITypeList,Table_ExternalData_15[[#This Row],[IType]],IsDList,Table_ExternalData_15[[#Headers],[5]])</f>
        <v>0</v>
      </c>
      <c r="J356" s="10">
        <f>SUMIFS(IsQList,IsIList,Table_ExternalData_15[[#This Row],[item_key]],IsITypeList,Table_ExternalData_15[[#This Row],[IType]],IsDList,Table_ExternalData_15[[#Headers],[6]])</f>
        <v>0</v>
      </c>
      <c r="K356" s="10">
        <f>SUMIFS(IsQList,IsIList,Table_ExternalData_15[[#This Row],[item_key]],IsITypeList,Table_ExternalData_15[[#This Row],[IType]],IsDList,Table_ExternalData_15[[#Headers],[7]])</f>
        <v>0</v>
      </c>
      <c r="L356" s="10">
        <f>SUMIFS(IsQList,IsIList,Table_ExternalData_15[[#This Row],[item_key]],IsITypeList,Table_ExternalData_15[[#This Row],[IType]],IsDList,Table_ExternalData_15[[#Headers],[8]])</f>
        <v>0</v>
      </c>
      <c r="M356" s="10">
        <f>SUMIFS(IsQList,IsIList,Table_ExternalData_15[[#This Row],[item_key]],IsITypeList,Table_ExternalData_15[[#This Row],[IType]],IsDList,Table_ExternalData_15[[#Headers],[9]])</f>
        <v>0</v>
      </c>
      <c r="N356" s="10">
        <f>SUMIFS(IsQList,IsIList,Table_ExternalData_15[[#This Row],[item_key]],IsITypeList,Table_ExternalData_15[[#This Row],[IType]],IsDList,Table_ExternalData_15[[#Headers],[10]])</f>
        <v>0</v>
      </c>
      <c r="O356" s="10">
        <f>SUMIFS(IsQList,IsIList,Table_ExternalData_15[[#This Row],[item_key]],IsITypeList,Table_ExternalData_15[[#This Row],[IType]],IsDList,Table_ExternalData_15[[#Headers],[11]])</f>
        <v>0</v>
      </c>
      <c r="P356" s="10">
        <f>SUMIFS(IsQList,IsIList,Table_ExternalData_15[[#This Row],[item_key]],IsITypeList,Table_ExternalData_15[[#This Row],[IType]],IsDList,Table_ExternalData_15[[#Headers],[12]])</f>
        <v>0</v>
      </c>
      <c r="Q356" s="10">
        <f>SUMIFS(IsQList,IsIList,Table_ExternalData_15[[#This Row],[item_key]],IsITypeList,Table_ExternalData_15[[#This Row],[IType]],IsDList,Table_ExternalData_15[[#Headers],[13]])</f>
        <v>0</v>
      </c>
      <c r="R356" s="10">
        <f>SUMIFS(IsQList,IsIList,Table_ExternalData_15[[#This Row],[item_key]],IsITypeList,Table_ExternalData_15[[#This Row],[IType]],IsDList,Table_ExternalData_15[[#Headers],[14]])</f>
        <v>0</v>
      </c>
      <c r="S356" s="10">
        <f>SUMIFS(IsQList,IsIList,Table_ExternalData_15[[#This Row],[item_key]],IsITypeList,Table_ExternalData_15[[#This Row],[IType]],IsDList,Table_ExternalData_15[[#Headers],[15]])</f>
        <v>0</v>
      </c>
      <c r="T356" s="10">
        <f>SUMIFS(IsQList,IsIList,Table_ExternalData_15[[#This Row],[item_key]],IsITypeList,Table_ExternalData_15[[#This Row],[IType]],IsDList,Table_ExternalData_15[[#Headers],[16]])</f>
        <v>0</v>
      </c>
      <c r="U356" s="10">
        <f>SUMIFS(IsQList,IsIList,Table_ExternalData_15[[#This Row],[item_key]],IsITypeList,Table_ExternalData_15[[#This Row],[IType]],IsDList,Table_ExternalData_15[[#Headers],[17]])</f>
        <v>0</v>
      </c>
      <c r="V356" s="10">
        <f>SUMIFS(IsQList,IsIList,Table_ExternalData_15[[#This Row],[item_key]],IsITypeList,Table_ExternalData_15[[#This Row],[IType]],IsDList,Table_ExternalData_15[[#Headers],[18]])</f>
        <v>0</v>
      </c>
      <c r="W356" s="10">
        <f>SUMIFS(IsQList,IsIList,Table_ExternalData_15[[#This Row],[item_key]],IsITypeList,Table_ExternalData_15[[#This Row],[IType]],IsDList,Table_ExternalData_15[[#Headers],[19]])</f>
        <v>0</v>
      </c>
      <c r="X356" s="10">
        <f>SUMIFS(IsQList,IsIList,Table_ExternalData_15[[#This Row],[item_key]],IsITypeList,Table_ExternalData_15[[#This Row],[IType]],IsDList,Table_ExternalData_15[[#Headers],[20]])</f>
        <v>0</v>
      </c>
      <c r="Y356" s="10">
        <f>SUMIFS(IsQList,IsIList,Table_ExternalData_15[[#This Row],[item_key]],IsITypeList,Table_ExternalData_15[[#This Row],[IType]],IsDList,Table_ExternalData_15[[#Headers],[21]])</f>
        <v>0</v>
      </c>
      <c r="Z356" s="10">
        <f>SUMIFS(IsQList,IsIList,Table_ExternalData_15[[#This Row],[item_key]],IsITypeList,Table_ExternalData_15[[#This Row],[IType]],IsDList,Table_ExternalData_15[[#Headers],[22]])</f>
        <v>0</v>
      </c>
      <c r="AA356" s="10">
        <f>SUMIFS(IsQList,IsIList,Table_ExternalData_15[[#This Row],[item_key]],IsITypeList,Table_ExternalData_15[[#This Row],[IType]],IsDList,Table_ExternalData_15[[#Headers],[23]])</f>
        <v>0</v>
      </c>
      <c r="AB356" s="10">
        <f>SUMIFS(IsQList,IsIList,Table_ExternalData_15[[#This Row],[item_key]],IsITypeList,Table_ExternalData_15[[#This Row],[IType]],IsDList,Table_ExternalData_15[[#Headers],[24]])</f>
        <v>0</v>
      </c>
      <c r="AC356" s="10">
        <f>SUMIFS(IsQList,IsIList,Table_ExternalData_15[[#This Row],[item_key]],IsITypeList,Table_ExternalData_15[[#This Row],[IType]],IsDList,Table_ExternalData_15[[#Headers],[25]])</f>
        <v>0</v>
      </c>
      <c r="AD356" s="10">
        <f>SUMIFS(IsQList,IsIList,Table_ExternalData_15[[#This Row],[item_key]],IsITypeList,Table_ExternalData_15[[#This Row],[IType]],IsDList,Table_ExternalData_15[[#Headers],[26]])</f>
        <v>0</v>
      </c>
      <c r="AE356" s="10">
        <f>SUMIFS(IsQList,IsIList,Table_ExternalData_15[[#This Row],[item_key]],IsITypeList,Table_ExternalData_15[[#This Row],[IType]],IsDList,Table_ExternalData_15[[#Headers],[27]])</f>
        <v>0</v>
      </c>
      <c r="AF356" s="10">
        <f>SUMIFS(IsQList,IsIList,Table_ExternalData_15[[#This Row],[item_key]],IsITypeList,Table_ExternalData_15[[#This Row],[IType]],IsDList,Table_ExternalData_15[[#Headers],[28]])</f>
        <v>0</v>
      </c>
      <c r="AG356" s="10">
        <f>SUMIFS(IsQList,IsIList,Table_ExternalData_15[[#This Row],[item_key]],IsITypeList,Table_ExternalData_15[[#This Row],[IType]],IsDList,Table_ExternalData_15[[#Headers],[29]])</f>
        <v>0</v>
      </c>
      <c r="AH356" s="10">
        <f>SUMIFS(IsQList,IsIList,Table_ExternalData_15[[#This Row],[item_key]],IsITypeList,Table_ExternalData_15[[#This Row],[IType]],IsDList,Table_ExternalData_15[[#Headers],[30]])</f>
        <v>0</v>
      </c>
      <c r="AI356" s="10">
        <f>SUMIFS(IsQList,IsIList,Table_ExternalData_15[[#This Row],[item_key]],IsITypeList,Table_ExternalData_15[[#This Row],[IType]],IsDList,Table_ExternalData_15[[#Headers],[31]])</f>
        <v>0</v>
      </c>
      <c r="AJ356" s="10">
        <f>SUM(Table_ExternalData_15[[#This Row],[1]:[31]])</f>
        <v>0</v>
      </c>
    </row>
    <row r="357" spans="1:36">
      <c r="A357" s="1" t="s">
        <v>271</v>
      </c>
      <c r="B357" s="1" t="s">
        <v>919</v>
      </c>
      <c r="C357" s="1" t="s">
        <v>920</v>
      </c>
      <c r="D357" s="11" t="s">
        <v>2046</v>
      </c>
      <c r="E357" s="10">
        <f>SUMIFS(IsQList,IsIList,Table_ExternalData_15[[#This Row],[item_key]],IsITypeList,Table_ExternalData_15[[#This Row],[IType]],IsDList,Table_ExternalData_15[[#Headers],[1]])</f>
        <v>1</v>
      </c>
      <c r="F357" s="10">
        <f>SUMIFS(IsQList,IsIList,Table_ExternalData_15[[#This Row],[item_key]],IsITypeList,Table_ExternalData_15[[#This Row],[IType]],IsDList,Table_ExternalData_15[[#Headers],[2]])</f>
        <v>0</v>
      </c>
      <c r="G357" s="10">
        <f>SUMIFS(IsQList,IsIList,Table_ExternalData_15[[#This Row],[item_key]],IsITypeList,Table_ExternalData_15[[#This Row],[IType]],IsDList,Table_ExternalData_15[[#Headers],[3]])</f>
        <v>0</v>
      </c>
      <c r="H357" s="10">
        <f>SUMIFS(IsQList,IsIList,Table_ExternalData_15[[#This Row],[item_key]],IsITypeList,Table_ExternalData_15[[#This Row],[IType]],IsDList,Table_ExternalData_15[[#Headers],[4]])</f>
        <v>70</v>
      </c>
      <c r="I357" s="10">
        <f>SUMIFS(IsQList,IsIList,Table_ExternalData_15[[#This Row],[item_key]],IsITypeList,Table_ExternalData_15[[#This Row],[IType]],IsDList,Table_ExternalData_15[[#Headers],[5]])</f>
        <v>0</v>
      </c>
      <c r="J357" s="10">
        <f>SUMIFS(IsQList,IsIList,Table_ExternalData_15[[#This Row],[item_key]],IsITypeList,Table_ExternalData_15[[#This Row],[IType]],IsDList,Table_ExternalData_15[[#Headers],[6]])</f>
        <v>23</v>
      </c>
      <c r="K357" s="10">
        <f>SUMIFS(IsQList,IsIList,Table_ExternalData_15[[#This Row],[item_key]],IsITypeList,Table_ExternalData_15[[#This Row],[IType]],IsDList,Table_ExternalData_15[[#Headers],[7]])</f>
        <v>0</v>
      </c>
      <c r="L357" s="10">
        <f>SUMIFS(IsQList,IsIList,Table_ExternalData_15[[#This Row],[item_key]],IsITypeList,Table_ExternalData_15[[#This Row],[IType]],IsDList,Table_ExternalData_15[[#Headers],[8]])</f>
        <v>0</v>
      </c>
      <c r="M357" s="10">
        <f>SUMIFS(IsQList,IsIList,Table_ExternalData_15[[#This Row],[item_key]],IsITypeList,Table_ExternalData_15[[#This Row],[IType]],IsDList,Table_ExternalData_15[[#Headers],[9]])</f>
        <v>0</v>
      </c>
      <c r="N357" s="10">
        <f>SUMIFS(IsQList,IsIList,Table_ExternalData_15[[#This Row],[item_key]],IsITypeList,Table_ExternalData_15[[#This Row],[IType]],IsDList,Table_ExternalData_15[[#Headers],[10]])</f>
        <v>0</v>
      </c>
      <c r="O357" s="10">
        <f>SUMIFS(IsQList,IsIList,Table_ExternalData_15[[#This Row],[item_key]],IsITypeList,Table_ExternalData_15[[#This Row],[IType]],IsDList,Table_ExternalData_15[[#Headers],[11]])</f>
        <v>0</v>
      </c>
      <c r="P357" s="10">
        <f>SUMIFS(IsQList,IsIList,Table_ExternalData_15[[#This Row],[item_key]],IsITypeList,Table_ExternalData_15[[#This Row],[IType]],IsDList,Table_ExternalData_15[[#Headers],[12]])</f>
        <v>0</v>
      </c>
      <c r="Q357" s="10">
        <f>SUMIFS(IsQList,IsIList,Table_ExternalData_15[[#This Row],[item_key]],IsITypeList,Table_ExternalData_15[[#This Row],[IType]],IsDList,Table_ExternalData_15[[#Headers],[13]])</f>
        <v>0</v>
      </c>
      <c r="R357" s="10">
        <f>SUMIFS(IsQList,IsIList,Table_ExternalData_15[[#This Row],[item_key]],IsITypeList,Table_ExternalData_15[[#This Row],[IType]],IsDList,Table_ExternalData_15[[#Headers],[14]])</f>
        <v>0</v>
      </c>
      <c r="S357" s="10">
        <f>SUMIFS(IsQList,IsIList,Table_ExternalData_15[[#This Row],[item_key]],IsITypeList,Table_ExternalData_15[[#This Row],[IType]],IsDList,Table_ExternalData_15[[#Headers],[15]])</f>
        <v>0</v>
      </c>
      <c r="T357" s="10">
        <f>SUMIFS(IsQList,IsIList,Table_ExternalData_15[[#This Row],[item_key]],IsITypeList,Table_ExternalData_15[[#This Row],[IType]],IsDList,Table_ExternalData_15[[#Headers],[16]])</f>
        <v>0</v>
      </c>
      <c r="U357" s="10">
        <f>SUMIFS(IsQList,IsIList,Table_ExternalData_15[[#This Row],[item_key]],IsITypeList,Table_ExternalData_15[[#This Row],[IType]],IsDList,Table_ExternalData_15[[#Headers],[17]])</f>
        <v>0</v>
      </c>
      <c r="V357" s="10">
        <f>SUMIFS(IsQList,IsIList,Table_ExternalData_15[[#This Row],[item_key]],IsITypeList,Table_ExternalData_15[[#This Row],[IType]],IsDList,Table_ExternalData_15[[#Headers],[18]])</f>
        <v>0</v>
      </c>
      <c r="W357" s="10">
        <f>SUMIFS(IsQList,IsIList,Table_ExternalData_15[[#This Row],[item_key]],IsITypeList,Table_ExternalData_15[[#This Row],[IType]],IsDList,Table_ExternalData_15[[#Headers],[19]])</f>
        <v>0</v>
      </c>
      <c r="X357" s="10">
        <f>SUMIFS(IsQList,IsIList,Table_ExternalData_15[[#This Row],[item_key]],IsITypeList,Table_ExternalData_15[[#This Row],[IType]],IsDList,Table_ExternalData_15[[#Headers],[20]])</f>
        <v>0</v>
      </c>
      <c r="Y357" s="10">
        <f>SUMIFS(IsQList,IsIList,Table_ExternalData_15[[#This Row],[item_key]],IsITypeList,Table_ExternalData_15[[#This Row],[IType]],IsDList,Table_ExternalData_15[[#Headers],[21]])</f>
        <v>0</v>
      </c>
      <c r="Z357" s="10">
        <f>SUMIFS(IsQList,IsIList,Table_ExternalData_15[[#This Row],[item_key]],IsITypeList,Table_ExternalData_15[[#This Row],[IType]],IsDList,Table_ExternalData_15[[#Headers],[22]])</f>
        <v>0</v>
      </c>
      <c r="AA357" s="10">
        <f>SUMIFS(IsQList,IsIList,Table_ExternalData_15[[#This Row],[item_key]],IsITypeList,Table_ExternalData_15[[#This Row],[IType]],IsDList,Table_ExternalData_15[[#Headers],[23]])</f>
        <v>0</v>
      </c>
      <c r="AB357" s="10">
        <f>SUMIFS(IsQList,IsIList,Table_ExternalData_15[[#This Row],[item_key]],IsITypeList,Table_ExternalData_15[[#This Row],[IType]],IsDList,Table_ExternalData_15[[#Headers],[24]])</f>
        <v>0</v>
      </c>
      <c r="AC357" s="10">
        <f>SUMIFS(IsQList,IsIList,Table_ExternalData_15[[#This Row],[item_key]],IsITypeList,Table_ExternalData_15[[#This Row],[IType]],IsDList,Table_ExternalData_15[[#Headers],[25]])</f>
        <v>0</v>
      </c>
      <c r="AD357" s="10">
        <f>SUMIFS(IsQList,IsIList,Table_ExternalData_15[[#This Row],[item_key]],IsITypeList,Table_ExternalData_15[[#This Row],[IType]],IsDList,Table_ExternalData_15[[#Headers],[26]])</f>
        <v>0</v>
      </c>
      <c r="AE357" s="10">
        <f>SUMIFS(IsQList,IsIList,Table_ExternalData_15[[#This Row],[item_key]],IsITypeList,Table_ExternalData_15[[#This Row],[IType]],IsDList,Table_ExternalData_15[[#Headers],[27]])</f>
        <v>0</v>
      </c>
      <c r="AF357" s="10">
        <f>SUMIFS(IsQList,IsIList,Table_ExternalData_15[[#This Row],[item_key]],IsITypeList,Table_ExternalData_15[[#This Row],[IType]],IsDList,Table_ExternalData_15[[#Headers],[28]])</f>
        <v>1</v>
      </c>
      <c r="AG357" s="10">
        <f>SUMIFS(IsQList,IsIList,Table_ExternalData_15[[#This Row],[item_key]],IsITypeList,Table_ExternalData_15[[#This Row],[IType]],IsDList,Table_ExternalData_15[[#Headers],[29]])</f>
        <v>76</v>
      </c>
      <c r="AH357" s="10">
        <f>SUMIFS(IsQList,IsIList,Table_ExternalData_15[[#This Row],[item_key]],IsITypeList,Table_ExternalData_15[[#This Row],[IType]],IsDList,Table_ExternalData_15[[#Headers],[30]])</f>
        <v>0</v>
      </c>
      <c r="AI357" s="10">
        <f>SUMIFS(IsQList,IsIList,Table_ExternalData_15[[#This Row],[item_key]],IsITypeList,Table_ExternalData_15[[#This Row],[IType]],IsDList,Table_ExternalData_15[[#Headers],[31]])</f>
        <v>10</v>
      </c>
      <c r="AJ357" s="10">
        <f>SUM(Table_ExternalData_15[[#This Row],[1]:[31]])</f>
        <v>181</v>
      </c>
    </row>
    <row r="358" spans="1:36">
      <c r="A358" s="1" t="s">
        <v>271</v>
      </c>
      <c r="B358" s="1" t="s">
        <v>919</v>
      </c>
      <c r="C358" s="1" t="s">
        <v>920</v>
      </c>
      <c r="D358" s="11" t="s">
        <v>2017</v>
      </c>
      <c r="E358" s="10">
        <f>SUMIFS(IsQList,IsIList,Table_ExternalData_15[[#This Row],[item_key]],IsITypeList,Table_ExternalData_15[[#This Row],[IType]],IsDList,Table_ExternalData_15[[#Headers],[1]])</f>
        <v>0</v>
      </c>
      <c r="F358" s="10">
        <f>SUMIFS(IsQList,IsIList,Table_ExternalData_15[[#This Row],[item_key]],IsITypeList,Table_ExternalData_15[[#This Row],[IType]],IsDList,Table_ExternalData_15[[#Headers],[2]])</f>
        <v>0</v>
      </c>
      <c r="G358" s="10">
        <f>SUMIFS(IsQList,IsIList,Table_ExternalData_15[[#This Row],[item_key]],IsITypeList,Table_ExternalData_15[[#This Row],[IType]],IsDList,Table_ExternalData_15[[#Headers],[3]])</f>
        <v>0</v>
      </c>
      <c r="H358" s="10">
        <f>SUMIFS(IsQList,IsIList,Table_ExternalData_15[[#This Row],[item_key]],IsITypeList,Table_ExternalData_15[[#This Row],[IType]],IsDList,Table_ExternalData_15[[#Headers],[4]])</f>
        <v>0</v>
      </c>
      <c r="I358" s="10">
        <f>SUMIFS(IsQList,IsIList,Table_ExternalData_15[[#This Row],[item_key]],IsITypeList,Table_ExternalData_15[[#This Row],[IType]],IsDList,Table_ExternalData_15[[#Headers],[5]])</f>
        <v>0</v>
      </c>
      <c r="J358" s="10">
        <f>SUMIFS(IsQList,IsIList,Table_ExternalData_15[[#This Row],[item_key]],IsITypeList,Table_ExternalData_15[[#This Row],[IType]],IsDList,Table_ExternalData_15[[#Headers],[6]])</f>
        <v>0</v>
      </c>
      <c r="K358" s="10">
        <f>SUMIFS(IsQList,IsIList,Table_ExternalData_15[[#This Row],[item_key]],IsITypeList,Table_ExternalData_15[[#This Row],[IType]],IsDList,Table_ExternalData_15[[#Headers],[7]])</f>
        <v>0</v>
      </c>
      <c r="L358" s="10">
        <f>SUMIFS(IsQList,IsIList,Table_ExternalData_15[[#This Row],[item_key]],IsITypeList,Table_ExternalData_15[[#This Row],[IType]],IsDList,Table_ExternalData_15[[#Headers],[8]])</f>
        <v>0</v>
      </c>
      <c r="M358" s="10">
        <f>SUMIFS(IsQList,IsIList,Table_ExternalData_15[[#This Row],[item_key]],IsITypeList,Table_ExternalData_15[[#This Row],[IType]],IsDList,Table_ExternalData_15[[#Headers],[9]])</f>
        <v>-3</v>
      </c>
      <c r="N358" s="10">
        <f>SUMIFS(IsQList,IsIList,Table_ExternalData_15[[#This Row],[item_key]],IsITypeList,Table_ExternalData_15[[#This Row],[IType]],IsDList,Table_ExternalData_15[[#Headers],[10]])</f>
        <v>0</v>
      </c>
      <c r="O358" s="10">
        <f>SUMIFS(IsQList,IsIList,Table_ExternalData_15[[#This Row],[item_key]],IsITypeList,Table_ExternalData_15[[#This Row],[IType]],IsDList,Table_ExternalData_15[[#Headers],[11]])</f>
        <v>0</v>
      </c>
      <c r="P358" s="10">
        <f>SUMIFS(IsQList,IsIList,Table_ExternalData_15[[#This Row],[item_key]],IsITypeList,Table_ExternalData_15[[#This Row],[IType]],IsDList,Table_ExternalData_15[[#Headers],[12]])</f>
        <v>0</v>
      </c>
      <c r="Q358" s="10">
        <f>SUMIFS(IsQList,IsIList,Table_ExternalData_15[[#This Row],[item_key]],IsITypeList,Table_ExternalData_15[[#This Row],[IType]],IsDList,Table_ExternalData_15[[#Headers],[13]])</f>
        <v>0</v>
      </c>
      <c r="R358" s="10">
        <f>SUMIFS(IsQList,IsIList,Table_ExternalData_15[[#This Row],[item_key]],IsITypeList,Table_ExternalData_15[[#This Row],[IType]],IsDList,Table_ExternalData_15[[#Headers],[14]])</f>
        <v>0</v>
      </c>
      <c r="S358" s="10">
        <f>SUMIFS(IsQList,IsIList,Table_ExternalData_15[[#This Row],[item_key]],IsITypeList,Table_ExternalData_15[[#This Row],[IType]],IsDList,Table_ExternalData_15[[#Headers],[15]])</f>
        <v>0</v>
      </c>
      <c r="T358" s="10">
        <f>SUMIFS(IsQList,IsIList,Table_ExternalData_15[[#This Row],[item_key]],IsITypeList,Table_ExternalData_15[[#This Row],[IType]],IsDList,Table_ExternalData_15[[#Headers],[16]])</f>
        <v>0</v>
      </c>
      <c r="U358" s="10">
        <f>SUMIFS(IsQList,IsIList,Table_ExternalData_15[[#This Row],[item_key]],IsITypeList,Table_ExternalData_15[[#This Row],[IType]],IsDList,Table_ExternalData_15[[#Headers],[17]])</f>
        <v>0</v>
      </c>
      <c r="V358" s="10">
        <f>SUMIFS(IsQList,IsIList,Table_ExternalData_15[[#This Row],[item_key]],IsITypeList,Table_ExternalData_15[[#This Row],[IType]],IsDList,Table_ExternalData_15[[#Headers],[18]])</f>
        <v>0</v>
      </c>
      <c r="W358" s="10">
        <f>SUMIFS(IsQList,IsIList,Table_ExternalData_15[[#This Row],[item_key]],IsITypeList,Table_ExternalData_15[[#This Row],[IType]],IsDList,Table_ExternalData_15[[#Headers],[19]])</f>
        <v>0</v>
      </c>
      <c r="X358" s="10">
        <f>SUMIFS(IsQList,IsIList,Table_ExternalData_15[[#This Row],[item_key]],IsITypeList,Table_ExternalData_15[[#This Row],[IType]],IsDList,Table_ExternalData_15[[#Headers],[20]])</f>
        <v>0</v>
      </c>
      <c r="Y358" s="10">
        <f>SUMIFS(IsQList,IsIList,Table_ExternalData_15[[#This Row],[item_key]],IsITypeList,Table_ExternalData_15[[#This Row],[IType]],IsDList,Table_ExternalData_15[[#Headers],[21]])</f>
        <v>0</v>
      </c>
      <c r="Z358" s="10">
        <f>SUMIFS(IsQList,IsIList,Table_ExternalData_15[[#This Row],[item_key]],IsITypeList,Table_ExternalData_15[[#This Row],[IType]],IsDList,Table_ExternalData_15[[#Headers],[22]])</f>
        <v>0</v>
      </c>
      <c r="AA358" s="10">
        <f>SUMIFS(IsQList,IsIList,Table_ExternalData_15[[#This Row],[item_key]],IsITypeList,Table_ExternalData_15[[#This Row],[IType]],IsDList,Table_ExternalData_15[[#Headers],[23]])</f>
        <v>0</v>
      </c>
      <c r="AB358" s="10">
        <f>SUMIFS(IsQList,IsIList,Table_ExternalData_15[[#This Row],[item_key]],IsITypeList,Table_ExternalData_15[[#This Row],[IType]],IsDList,Table_ExternalData_15[[#Headers],[24]])</f>
        <v>0</v>
      </c>
      <c r="AC358" s="10">
        <f>SUMIFS(IsQList,IsIList,Table_ExternalData_15[[#This Row],[item_key]],IsITypeList,Table_ExternalData_15[[#This Row],[IType]],IsDList,Table_ExternalData_15[[#Headers],[25]])</f>
        <v>0</v>
      </c>
      <c r="AD358" s="10">
        <f>SUMIFS(IsQList,IsIList,Table_ExternalData_15[[#This Row],[item_key]],IsITypeList,Table_ExternalData_15[[#This Row],[IType]],IsDList,Table_ExternalData_15[[#Headers],[26]])</f>
        <v>0</v>
      </c>
      <c r="AE358" s="10">
        <f>SUMIFS(IsQList,IsIList,Table_ExternalData_15[[#This Row],[item_key]],IsITypeList,Table_ExternalData_15[[#This Row],[IType]],IsDList,Table_ExternalData_15[[#Headers],[27]])</f>
        <v>0</v>
      </c>
      <c r="AF358" s="10">
        <f>SUMIFS(IsQList,IsIList,Table_ExternalData_15[[#This Row],[item_key]],IsITypeList,Table_ExternalData_15[[#This Row],[IType]],IsDList,Table_ExternalData_15[[#Headers],[28]])</f>
        <v>0</v>
      </c>
      <c r="AG358" s="10">
        <f>SUMIFS(IsQList,IsIList,Table_ExternalData_15[[#This Row],[item_key]],IsITypeList,Table_ExternalData_15[[#This Row],[IType]],IsDList,Table_ExternalData_15[[#Headers],[29]])</f>
        <v>0</v>
      </c>
      <c r="AH358" s="10">
        <f>SUMIFS(IsQList,IsIList,Table_ExternalData_15[[#This Row],[item_key]],IsITypeList,Table_ExternalData_15[[#This Row],[IType]],IsDList,Table_ExternalData_15[[#Headers],[30]])</f>
        <v>0</v>
      </c>
      <c r="AI358" s="10">
        <f>SUMIFS(IsQList,IsIList,Table_ExternalData_15[[#This Row],[item_key]],IsITypeList,Table_ExternalData_15[[#This Row],[IType]],IsDList,Table_ExternalData_15[[#Headers],[31]])</f>
        <v>0</v>
      </c>
      <c r="AJ358" s="10">
        <f>SUM(Table_ExternalData_15[[#This Row],[1]:[31]])</f>
        <v>-3</v>
      </c>
    </row>
    <row r="359" spans="1:36">
      <c r="A359" s="1" t="s">
        <v>56</v>
      </c>
      <c r="B359" s="1" t="s">
        <v>1377</v>
      </c>
      <c r="C359" s="1" t="s">
        <v>1378</v>
      </c>
      <c r="D359" s="11" t="s">
        <v>2046</v>
      </c>
      <c r="E359" s="10">
        <f>SUMIFS(IsQList,IsIList,Table_ExternalData_15[[#This Row],[item_key]],IsITypeList,Table_ExternalData_15[[#This Row],[IType]],IsDList,Table_ExternalData_15[[#Headers],[1]])</f>
        <v>1</v>
      </c>
      <c r="F359" s="10">
        <f>SUMIFS(IsQList,IsIList,Table_ExternalData_15[[#This Row],[item_key]],IsITypeList,Table_ExternalData_15[[#This Row],[IType]],IsDList,Table_ExternalData_15[[#Headers],[2]])</f>
        <v>0</v>
      </c>
      <c r="G359" s="10">
        <f>SUMIFS(IsQList,IsIList,Table_ExternalData_15[[#This Row],[item_key]],IsITypeList,Table_ExternalData_15[[#This Row],[IType]],IsDList,Table_ExternalData_15[[#Headers],[3]])</f>
        <v>0</v>
      </c>
      <c r="H359" s="10">
        <f>SUMIFS(IsQList,IsIList,Table_ExternalData_15[[#This Row],[item_key]],IsITypeList,Table_ExternalData_15[[#This Row],[IType]],IsDList,Table_ExternalData_15[[#Headers],[4]])</f>
        <v>70</v>
      </c>
      <c r="I359" s="10">
        <f>SUMIFS(IsQList,IsIList,Table_ExternalData_15[[#This Row],[item_key]],IsITypeList,Table_ExternalData_15[[#This Row],[IType]],IsDList,Table_ExternalData_15[[#Headers],[5]])</f>
        <v>0</v>
      </c>
      <c r="J359" s="10">
        <f>SUMIFS(IsQList,IsIList,Table_ExternalData_15[[#This Row],[item_key]],IsITypeList,Table_ExternalData_15[[#This Row],[IType]],IsDList,Table_ExternalData_15[[#Headers],[6]])</f>
        <v>23</v>
      </c>
      <c r="K359" s="10">
        <f>SUMIFS(IsQList,IsIList,Table_ExternalData_15[[#This Row],[item_key]],IsITypeList,Table_ExternalData_15[[#This Row],[IType]],IsDList,Table_ExternalData_15[[#Headers],[7]])</f>
        <v>0</v>
      </c>
      <c r="L359" s="10">
        <f>SUMIFS(IsQList,IsIList,Table_ExternalData_15[[#This Row],[item_key]],IsITypeList,Table_ExternalData_15[[#This Row],[IType]],IsDList,Table_ExternalData_15[[#Headers],[8]])</f>
        <v>0</v>
      </c>
      <c r="M359" s="10">
        <f>SUMIFS(IsQList,IsIList,Table_ExternalData_15[[#This Row],[item_key]],IsITypeList,Table_ExternalData_15[[#This Row],[IType]],IsDList,Table_ExternalData_15[[#Headers],[9]])</f>
        <v>0</v>
      </c>
      <c r="N359" s="10">
        <f>SUMIFS(IsQList,IsIList,Table_ExternalData_15[[#This Row],[item_key]],IsITypeList,Table_ExternalData_15[[#This Row],[IType]],IsDList,Table_ExternalData_15[[#Headers],[10]])</f>
        <v>0</v>
      </c>
      <c r="O359" s="10">
        <f>SUMIFS(IsQList,IsIList,Table_ExternalData_15[[#This Row],[item_key]],IsITypeList,Table_ExternalData_15[[#This Row],[IType]],IsDList,Table_ExternalData_15[[#Headers],[11]])</f>
        <v>0</v>
      </c>
      <c r="P359" s="10">
        <f>SUMIFS(IsQList,IsIList,Table_ExternalData_15[[#This Row],[item_key]],IsITypeList,Table_ExternalData_15[[#This Row],[IType]],IsDList,Table_ExternalData_15[[#Headers],[12]])</f>
        <v>0</v>
      </c>
      <c r="Q359" s="10">
        <f>SUMIFS(IsQList,IsIList,Table_ExternalData_15[[#This Row],[item_key]],IsITypeList,Table_ExternalData_15[[#This Row],[IType]],IsDList,Table_ExternalData_15[[#Headers],[13]])</f>
        <v>0</v>
      </c>
      <c r="R359" s="10">
        <f>SUMIFS(IsQList,IsIList,Table_ExternalData_15[[#This Row],[item_key]],IsITypeList,Table_ExternalData_15[[#This Row],[IType]],IsDList,Table_ExternalData_15[[#Headers],[14]])</f>
        <v>0</v>
      </c>
      <c r="S359" s="10">
        <f>SUMIFS(IsQList,IsIList,Table_ExternalData_15[[#This Row],[item_key]],IsITypeList,Table_ExternalData_15[[#This Row],[IType]],IsDList,Table_ExternalData_15[[#Headers],[15]])</f>
        <v>0</v>
      </c>
      <c r="T359" s="10">
        <f>SUMIFS(IsQList,IsIList,Table_ExternalData_15[[#This Row],[item_key]],IsITypeList,Table_ExternalData_15[[#This Row],[IType]],IsDList,Table_ExternalData_15[[#Headers],[16]])</f>
        <v>0</v>
      </c>
      <c r="U359" s="10">
        <f>SUMIFS(IsQList,IsIList,Table_ExternalData_15[[#This Row],[item_key]],IsITypeList,Table_ExternalData_15[[#This Row],[IType]],IsDList,Table_ExternalData_15[[#Headers],[17]])</f>
        <v>0</v>
      </c>
      <c r="V359" s="10">
        <f>SUMIFS(IsQList,IsIList,Table_ExternalData_15[[#This Row],[item_key]],IsITypeList,Table_ExternalData_15[[#This Row],[IType]],IsDList,Table_ExternalData_15[[#Headers],[18]])</f>
        <v>0</v>
      </c>
      <c r="W359" s="10">
        <f>SUMIFS(IsQList,IsIList,Table_ExternalData_15[[#This Row],[item_key]],IsITypeList,Table_ExternalData_15[[#This Row],[IType]],IsDList,Table_ExternalData_15[[#Headers],[19]])</f>
        <v>0</v>
      </c>
      <c r="X359" s="10">
        <f>SUMIFS(IsQList,IsIList,Table_ExternalData_15[[#This Row],[item_key]],IsITypeList,Table_ExternalData_15[[#This Row],[IType]],IsDList,Table_ExternalData_15[[#Headers],[20]])</f>
        <v>0</v>
      </c>
      <c r="Y359" s="10">
        <f>SUMIFS(IsQList,IsIList,Table_ExternalData_15[[#This Row],[item_key]],IsITypeList,Table_ExternalData_15[[#This Row],[IType]],IsDList,Table_ExternalData_15[[#Headers],[21]])</f>
        <v>0</v>
      </c>
      <c r="Z359" s="10">
        <f>SUMIFS(IsQList,IsIList,Table_ExternalData_15[[#This Row],[item_key]],IsITypeList,Table_ExternalData_15[[#This Row],[IType]],IsDList,Table_ExternalData_15[[#Headers],[22]])</f>
        <v>0</v>
      </c>
      <c r="AA359" s="10">
        <f>SUMIFS(IsQList,IsIList,Table_ExternalData_15[[#This Row],[item_key]],IsITypeList,Table_ExternalData_15[[#This Row],[IType]],IsDList,Table_ExternalData_15[[#Headers],[23]])</f>
        <v>0</v>
      </c>
      <c r="AB359" s="10">
        <f>SUMIFS(IsQList,IsIList,Table_ExternalData_15[[#This Row],[item_key]],IsITypeList,Table_ExternalData_15[[#This Row],[IType]],IsDList,Table_ExternalData_15[[#Headers],[24]])</f>
        <v>0</v>
      </c>
      <c r="AC359" s="10">
        <f>SUMIFS(IsQList,IsIList,Table_ExternalData_15[[#This Row],[item_key]],IsITypeList,Table_ExternalData_15[[#This Row],[IType]],IsDList,Table_ExternalData_15[[#Headers],[25]])</f>
        <v>0</v>
      </c>
      <c r="AD359" s="10">
        <f>SUMIFS(IsQList,IsIList,Table_ExternalData_15[[#This Row],[item_key]],IsITypeList,Table_ExternalData_15[[#This Row],[IType]],IsDList,Table_ExternalData_15[[#Headers],[26]])</f>
        <v>0</v>
      </c>
      <c r="AE359" s="10">
        <f>SUMIFS(IsQList,IsIList,Table_ExternalData_15[[#This Row],[item_key]],IsITypeList,Table_ExternalData_15[[#This Row],[IType]],IsDList,Table_ExternalData_15[[#Headers],[27]])</f>
        <v>0</v>
      </c>
      <c r="AF359" s="10">
        <f>SUMIFS(IsQList,IsIList,Table_ExternalData_15[[#This Row],[item_key]],IsITypeList,Table_ExternalData_15[[#This Row],[IType]],IsDList,Table_ExternalData_15[[#Headers],[28]])</f>
        <v>1</v>
      </c>
      <c r="AG359" s="10">
        <f>SUMIFS(IsQList,IsIList,Table_ExternalData_15[[#This Row],[item_key]],IsITypeList,Table_ExternalData_15[[#This Row],[IType]],IsDList,Table_ExternalData_15[[#Headers],[29]])</f>
        <v>76</v>
      </c>
      <c r="AH359" s="10">
        <f>SUMIFS(IsQList,IsIList,Table_ExternalData_15[[#This Row],[item_key]],IsITypeList,Table_ExternalData_15[[#This Row],[IType]],IsDList,Table_ExternalData_15[[#Headers],[30]])</f>
        <v>0</v>
      </c>
      <c r="AI359" s="10">
        <f>SUMIFS(IsQList,IsIList,Table_ExternalData_15[[#This Row],[item_key]],IsITypeList,Table_ExternalData_15[[#This Row],[IType]],IsDList,Table_ExternalData_15[[#Headers],[31]])</f>
        <v>10</v>
      </c>
      <c r="AJ359" s="10">
        <f>SUM(Table_ExternalData_15[[#This Row],[1]:[31]])</f>
        <v>181</v>
      </c>
    </row>
    <row r="360" spans="1:36">
      <c r="A360" s="1" t="s">
        <v>56</v>
      </c>
      <c r="B360" s="1" t="s">
        <v>1377</v>
      </c>
      <c r="C360" s="1" t="s">
        <v>1378</v>
      </c>
      <c r="D360" s="11" t="s">
        <v>2017</v>
      </c>
      <c r="E360" s="10">
        <f>SUMIFS(IsQList,IsIList,Table_ExternalData_15[[#This Row],[item_key]],IsITypeList,Table_ExternalData_15[[#This Row],[IType]],IsDList,Table_ExternalData_15[[#Headers],[1]])</f>
        <v>0</v>
      </c>
      <c r="F360" s="10">
        <f>SUMIFS(IsQList,IsIList,Table_ExternalData_15[[#This Row],[item_key]],IsITypeList,Table_ExternalData_15[[#This Row],[IType]],IsDList,Table_ExternalData_15[[#Headers],[2]])</f>
        <v>-1</v>
      </c>
      <c r="G360" s="10">
        <f>SUMIFS(IsQList,IsIList,Table_ExternalData_15[[#This Row],[item_key]],IsITypeList,Table_ExternalData_15[[#This Row],[IType]],IsDList,Table_ExternalData_15[[#Headers],[3]])</f>
        <v>0</v>
      </c>
      <c r="H360" s="10">
        <f>SUMIFS(IsQList,IsIList,Table_ExternalData_15[[#This Row],[item_key]],IsITypeList,Table_ExternalData_15[[#This Row],[IType]],IsDList,Table_ExternalData_15[[#Headers],[4]])</f>
        <v>0</v>
      </c>
      <c r="I360" s="10">
        <f>SUMIFS(IsQList,IsIList,Table_ExternalData_15[[#This Row],[item_key]],IsITypeList,Table_ExternalData_15[[#This Row],[IType]],IsDList,Table_ExternalData_15[[#Headers],[5]])</f>
        <v>0</v>
      </c>
      <c r="J360" s="10">
        <f>SUMIFS(IsQList,IsIList,Table_ExternalData_15[[#This Row],[item_key]],IsITypeList,Table_ExternalData_15[[#This Row],[IType]],IsDList,Table_ExternalData_15[[#Headers],[6]])</f>
        <v>0</v>
      </c>
      <c r="K360" s="10">
        <f>SUMIFS(IsQList,IsIList,Table_ExternalData_15[[#This Row],[item_key]],IsITypeList,Table_ExternalData_15[[#This Row],[IType]],IsDList,Table_ExternalData_15[[#Headers],[7]])</f>
        <v>0</v>
      </c>
      <c r="L360" s="10">
        <f>SUMIFS(IsQList,IsIList,Table_ExternalData_15[[#This Row],[item_key]],IsITypeList,Table_ExternalData_15[[#This Row],[IType]],IsDList,Table_ExternalData_15[[#Headers],[8]])</f>
        <v>0</v>
      </c>
      <c r="M360" s="10">
        <f>SUMIFS(IsQList,IsIList,Table_ExternalData_15[[#This Row],[item_key]],IsITypeList,Table_ExternalData_15[[#This Row],[IType]],IsDList,Table_ExternalData_15[[#Headers],[9]])</f>
        <v>0</v>
      </c>
      <c r="N360" s="10">
        <f>SUMIFS(IsQList,IsIList,Table_ExternalData_15[[#This Row],[item_key]],IsITypeList,Table_ExternalData_15[[#This Row],[IType]],IsDList,Table_ExternalData_15[[#Headers],[10]])</f>
        <v>0</v>
      </c>
      <c r="O360" s="10">
        <f>SUMIFS(IsQList,IsIList,Table_ExternalData_15[[#This Row],[item_key]],IsITypeList,Table_ExternalData_15[[#This Row],[IType]],IsDList,Table_ExternalData_15[[#Headers],[11]])</f>
        <v>0</v>
      </c>
      <c r="P360" s="10">
        <f>SUMIFS(IsQList,IsIList,Table_ExternalData_15[[#This Row],[item_key]],IsITypeList,Table_ExternalData_15[[#This Row],[IType]],IsDList,Table_ExternalData_15[[#Headers],[12]])</f>
        <v>0</v>
      </c>
      <c r="Q360" s="10">
        <f>SUMIFS(IsQList,IsIList,Table_ExternalData_15[[#This Row],[item_key]],IsITypeList,Table_ExternalData_15[[#This Row],[IType]],IsDList,Table_ExternalData_15[[#Headers],[13]])</f>
        <v>0</v>
      </c>
      <c r="R360" s="10">
        <f>SUMIFS(IsQList,IsIList,Table_ExternalData_15[[#This Row],[item_key]],IsITypeList,Table_ExternalData_15[[#This Row],[IType]],IsDList,Table_ExternalData_15[[#Headers],[14]])</f>
        <v>0</v>
      </c>
      <c r="S360" s="10">
        <f>SUMIFS(IsQList,IsIList,Table_ExternalData_15[[#This Row],[item_key]],IsITypeList,Table_ExternalData_15[[#This Row],[IType]],IsDList,Table_ExternalData_15[[#Headers],[15]])</f>
        <v>0</v>
      </c>
      <c r="T360" s="10">
        <f>SUMIFS(IsQList,IsIList,Table_ExternalData_15[[#This Row],[item_key]],IsITypeList,Table_ExternalData_15[[#This Row],[IType]],IsDList,Table_ExternalData_15[[#Headers],[16]])</f>
        <v>0</v>
      </c>
      <c r="U360" s="10">
        <f>SUMIFS(IsQList,IsIList,Table_ExternalData_15[[#This Row],[item_key]],IsITypeList,Table_ExternalData_15[[#This Row],[IType]],IsDList,Table_ExternalData_15[[#Headers],[17]])</f>
        <v>0</v>
      </c>
      <c r="V360" s="10">
        <f>SUMIFS(IsQList,IsIList,Table_ExternalData_15[[#This Row],[item_key]],IsITypeList,Table_ExternalData_15[[#This Row],[IType]],IsDList,Table_ExternalData_15[[#Headers],[18]])</f>
        <v>0</v>
      </c>
      <c r="W360" s="10">
        <f>SUMIFS(IsQList,IsIList,Table_ExternalData_15[[#This Row],[item_key]],IsITypeList,Table_ExternalData_15[[#This Row],[IType]],IsDList,Table_ExternalData_15[[#Headers],[19]])</f>
        <v>0</v>
      </c>
      <c r="X360" s="10">
        <f>SUMIFS(IsQList,IsIList,Table_ExternalData_15[[#This Row],[item_key]],IsITypeList,Table_ExternalData_15[[#This Row],[IType]],IsDList,Table_ExternalData_15[[#Headers],[20]])</f>
        <v>0</v>
      </c>
      <c r="Y360" s="10">
        <f>SUMIFS(IsQList,IsIList,Table_ExternalData_15[[#This Row],[item_key]],IsITypeList,Table_ExternalData_15[[#This Row],[IType]],IsDList,Table_ExternalData_15[[#Headers],[21]])</f>
        <v>0</v>
      </c>
      <c r="Z360" s="10">
        <f>SUMIFS(IsQList,IsIList,Table_ExternalData_15[[#This Row],[item_key]],IsITypeList,Table_ExternalData_15[[#This Row],[IType]],IsDList,Table_ExternalData_15[[#Headers],[22]])</f>
        <v>0</v>
      </c>
      <c r="AA360" s="10">
        <f>SUMIFS(IsQList,IsIList,Table_ExternalData_15[[#This Row],[item_key]],IsITypeList,Table_ExternalData_15[[#This Row],[IType]],IsDList,Table_ExternalData_15[[#Headers],[23]])</f>
        <v>0</v>
      </c>
      <c r="AB360" s="10">
        <f>SUMIFS(IsQList,IsIList,Table_ExternalData_15[[#This Row],[item_key]],IsITypeList,Table_ExternalData_15[[#This Row],[IType]],IsDList,Table_ExternalData_15[[#Headers],[24]])</f>
        <v>0</v>
      </c>
      <c r="AC360" s="10">
        <f>SUMIFS(IsQList,IsIList,Table_ExternalData_15[[#This Row],[item_key]],IsITypeList,Table_ExternalData_15[[#This Row],[IType]],IsDList,Table_ExternalData_15[[#Headers],[25]])</f>
        <v>0</v>
      </c>
      <c r="AD360" s="10">
        <f>SUMIFS(IsQList,IsIList,Table_ExternalData_15[[#This Row],[item_key]],IsITypeList,Table_ExternalData_15[[#This Row],[IType]],IsDList,Table_ExternalData_15[[#Headers],[26]])</f>
        <v>0</v>
      </c>
      <c r="AE360" s="10">
        <f>SUMIFS(IsQList,IsIList,Table_ExternalData_15[[#This Row],[item_key]],IsITypeList,Table_ExternalData_15[[#This Row],[IType]],IsDList,Table_ExternalData_15[[#Headers],[27]])</f>
        <v>0</v>
      </c>
      <c r="AF360" s="10">
        <f>SUMIFS(IsQList,IsIList,Table_ExternalData_15[[#This Row],[item_key]],IsITypeList,Table_ExternalData_15[[#This Row],[IType]],IsDList,Table_ExternalData_15[[#Headers],[28]])</f>
        <v>0</v>
      </c>
      <c r="AG360" s="10">
        <f>SUMIFS(IsQList,IsIList,Table_ExternalData_15[[#This Row],[item_key]],IsITypeList,Table_ExternalData_15[[#This Row],[IType]],IsDList,Table_ExternalData_15[[#Headers],[29]])</f>
        <v>0</v>
      </c>
      <c r="AH360" s="10">
        <f>SUMIFS(IsQList,IsIList,Table_ExternalData_15[[#This Row],[item_key]],IsITypeList,Table_ExternalData_15[[#This Row],[IType]],IsDList,Table_ExternalData_15[[#Headers],[30]])</f>
        <v>-2</v>
      </c>
      <c r="AI360" s="10">
        <f>SUMIFS(IsQList,IsIList,Table_ExternalData_15[[#This Row],[item_key]],IsITypeList,Table_ExternalData_15[[#This Row],[IType]],IsDList,Table_ExternalData_15[[#Headers],[31]])</f>
        <v>0</v>
      </c>
      <c r="AJ360" s="10">
        <f>SUM(Table_ExternalData_15[[#This Row],[1]:[31]])</f>
        <v>-3</v>
      </c>
    </row>
    <row r="361" spans="1:36">
      <c r="A361" s="1" t="s">
        <v>272</v>
      </c>
      <c r="B361" s="1" t="s">
        <v>1224</v>
      </c>
      <c r="C361" s="1" t="s">
        <v>1225</v>
      </c>
      <c r="D361" s="11" t="s">
        <v>2046</v>
      </c>
      <c r="E361" s="10">
        <f>SUMIFS(IsQList,IsIList,Table_ExternalData_15[[#This Row],[item_key]],IsITypeList,Table_ExternalData_15[[#This Row],[IType]],IsDList,Table_ExternalData_15[[#Headers],[1]])</f>
        <v>1</v>
      </c>
      <c r="F361" s="10">
        <f>SUMIFS(IsQList,IsIList,Table_ExternalData_15[[#This Row],[item_key]],IsITypeList,Table_ExternalData_15[[#This Row],[IType]],IsDList,Table_ExternalData_15[[#Headers],[2]])</f>
        <v>0</v>
      </c>
      <c r="G361" s="10">
        <f>SUMIFS(IsQList,IsIList,Table_ExternalData_15[[#This Row],[item_key]],IsITypeList,Table_ExternalData_15[[#This Row],[IType]],IsDList,Table_ExternalData_15[[#Headers],[3]])</f>
        <v>0</v>
      </c>
      <c r="H361" s="10">
        <f>SUMIFS(IsQList,IsIList,Table_ExternalData_15[[#This Row],[item_key]],IsITypeList,Table_ExternalData_15[[#This Row],[IType]],IsDList,Table_ExternalData_15[[#Headers],[4]])</f>
        <v>70</v>
      </c>
      <c r="I361" s="10">
        <f>SUMIFS(IsQList,IsIList,Table_ExternalData_15[[#This Row],[item_key]],IsITypeList,Table_ExternalData_15[[#This Row],[IType]],IsDList,Table_ExternalData_15[[#Headers],[5]])</f>
        <v>0</v>
      </c>
      <c r="J361" s="10">
        <f>SUMIFS(IsQList,IsIList,Table_ExternalData_15[[#This Row],[item_key]],IsITypeList,Table_ExternalData_15[[#This Row],[IType]],IsDList,Table_ExternalData_15[[#Headers],[6]])</f>
        <v>23</v>
      </c>
      <c r="K361" s="10">
        <f>SUMIFS(IsQList,IsIList,Table_ExternalData_15[[#This Row],[item_key]],IsITypeList,Table_ExternalData_15[[#This Row],[IType]],IsDList,Table_ExternalData_15[[#Headers],[7]])</f>
        <v>0</v>
      </c>
      <c r="L361" s="10">
        <f>SUMIFS(IsQList,IsIList,Table_ExternalData_15[[#This Row],[item_key]],IsITypeList,Table_ExternalData_15[[#This Row],[IType]],IsDList,Table_ExternalData_15[[#Headers],[8]])</f>
        <v>0</v>
      </c>
      <c r="M361" s="10">
        <f>SUMIFS(IsQList,IsIList,Table_ExternalData_15[[#This Row],[item_key]],IsITypeList,Table_ExternalData_15[[#This Row],[IType]],IsDList,Table_ExternalData_15[[#Headers],[9]])</f>
        <v>0</v>
      </c>
      <c r="N361" s="10">
        <f>SUMIFS(IsQList,IsIList,Table_ExternalData_15[[#This Row],[item_key]],IsITypeList,Table_ExternalData_15[[#This Row],[IType]],IsDList,Table_ExternalData_15[[#Headers],[10]])</f>
        <v>0</v>
      </c>
      <c r="O361" s="10">
        <f>SUMIFS(IsQList,IsIList,Table_ExternalData_15[[#This Row],[item_key]],IsITypeList,Table_ExternalData_15[[#This Row],[IType]],IsDList,Table_ExternalData_15[[#Headers],[11]])</f>
        <v>0</v>
      </c>
      <c r="P361" s="10">
        <f>SUMIFS(IsQList,IsIList,Table_ExternalData_15[[#This Row],[item_key]],IsITypeList,Table_ExternalData_15[[#This Row],[IType]],IsDList,Table_ExternalData_15[[#Headers],[12]])</f>
        <v>0</v>
      </c>
      <c r="Q361" s="10">
        <f>SUMIFS(IsQList,IsIList,Table_ExternalData_15[[#This Row],[item_key]],IsITypeList,Table_ExternalData_15[[#This Row],[IType]],IsDList,Table_ExternalData_15[[#Headers],[13]])</f>
        <v>0</v>
      </c>
      <c r="R361" s="10">
        <f>SUMIFS(IsQList,IsIList,Table_ExternalData_15[[#This Row],[item_key]],IsITypeList,Table_ExternalData_15[[#This Row],[IType]],IsDList,Table_ExternalData_15[[#Headers],[14]])</f>
        <v>0</v>
      </c>
      <c r="S361" s="10">
        <f>SUMIFS(IsQList,IsIList,Table_ExternalData_15[[#This Row],[item_key]],IsITypeList,Table_ExternalData_15[[#This Row],[IType]],IsDList,Table_ExternalData_15[[#Headers],[15]])</f>
        <v>0</v>
      </c>
      <c r="T361" s="10">
        <f>SUMIFS(IsQList,IsIList,Table_ExternalData_15[[#This Row],[item_key]],IsITypeList,Table_ExternalData_15[[#This Row],[IType]],IsDList,Table_ExternalData_15[[#Headers],[16]])</f>
        <v>0</v>
      </c>
      <c r="U361" s="10">
        <f>SUMIFS(IsQList,IsIList,Table_ExternalData_15[[#This Row],[item_key]],IsITypeList,Table_ExternalData_15[[#This Row],[IType]],IsDList,Table_ExternalData_15[[#Headers],[17]])</f>
        <v>0</v>
      </c>
      <c r="V361" s="10">
        <f>SUMIFS(IsQList,IsIList,Table_ExternalData_15[[#This Row],[item_key]],IsITypeList,Table_ExternalData_15[[#This Row],[IType]],IsDList,Table_ExternalData_15[[#Headers],[18]])</f>
        <v>0</v>
      </c>
      <c r="W361" s="10">
        <f>SUMIFS(IsQList,IsIList,Table_ExternalData_15[[#This Row],[item_key]],IsITypeList,Table_ExternalData_15[[#This Row],[IType]],IsDList,Table_ExternalData_15[[#Headers],[19]])</f>
        <v>0</v>
      </c>
      <c r="X361" s="10">
        <f>SUMIFS(IsQList,IsIList,Table_ExternalData_15[[#This Row],[item_key]],IsITypeList,Table_ExternalData_15[[#This Row],[IType]],IsDList,Table_ExternalData_15[[#Headers],[20]])</f>
        <v>0</v>
      </c>
      <c r="Y361" s="10">
        <f>SUMIFS(IsQList,IsIList,Table_ExternalData_15[[#This Row],[item_key]],IsITypeList,Table_ExternalData_15[[#This Row],[IType]],IsDList,Table_ExternalData_15[[#Headers],[21]])</f>
        <v>0</v>
      </c>
      <c r="Z361" s="10">
        <f>SUMIFS(IsQList,IsIList,Table_ExternalData_15[[#This Row],[item_key]],IsITypeList,Table_ExternalData_15[[#This Row],[IType]],IsDList,Table_ExternalData_15[[#Headers],[22]])</f>
        <v>0</v>
      </c>
      <c r="AA361" s="10">
        <f>SUMIFS(IsQList,IsIList,Table_ExternalData_15[[#This Row],[item_key]],IsITypeList,Table_ExternalData_15[[#This Row],[IType]],IsDList,Table_ExternalData_15[[#Headers],[23]])</f>
        <v>0</v>
      </c>
      <c r="AB361" s="10">
        <f>SUMIFS(IsQList,IsIList,Table_ExternalData_15[[#This Row],[item_key]],IsITypeList,Table_ExternalData_15[[#This Row],[IType]],IsDList,Table_ExternalData_15[[#Headers],[24]])</f>
        <v>0</v>
      </c>
      <c r="AC361" s="10">
        <f>SUMIFS(IsQList,IsIList,Table_ExternalData_15[[#This Row],[item_key]],IsITypeList,Table_ExternalData_15[[#This Row],[IType]],IsDList,Table_ExternalData_15[[#Headers],[25]])</f>
        <v>0</v>
      </c>
      <c r="AD361" s="10">
        <f>SUMIFS(IsQList,IsIList,Table_ExternalData_15[[#This Row],[item_key]],IsITypeList,Table_ExternalData_15[[#This Row],[IType]],IsDList,Table_ExternalData_15[[#Headers],[26]])</f>
        <v>0</v>
      </c>
      <c r="AE361" s="10">
        <f>SUMIFS(IsQList,IsIList,Table_ExternalData_15[[#This Row],[item_key]],IsITypeList,Table_ExternalData_15[[#This Row],[IType]],IsDList,Table_ExternalData_15[[#Headers],[27]])</f>
        <v>0</v>
      </c>
      <c r="AF361" s="10">
        <f>SUMIFS(IsQList,IsIList,Table_ExternalData_15[[#This Row],[item_key]],IsITypeList,Table_ExternalData_15[[#This Row],[IType]],IsDList,Table_ExternalData_15[[#Headers],[28]])</f>
        <v>1</v>
      </c>
      <c r="AG361" s="10">
        <f>SUMIFS(IsQList,IsIList,Table_ExternalData_15[[#This Row],[item_key]],IsITypeList,Table_ExternalData_15[[#This Row],[IType]],IsDList,Table_ExternalData_15[[#Headers],[29]])</f>
        <v>76</v>
      </c>
      <c r="AH361" s="10">
        <f>SUMIFS(IsQList,IsIList,Table_ExternalData_15[[#This Row],[item_key]],IsITypeList,Table_ExternalData_15[[#This Row],[IType]],IsDList,Table_ExternalData_15[[#Headers],[30]])</f>
        <v>0</v>
      </c>
      <c r="AI361" s="10">
        <f>SUMIFS(IsQList,IsIList,Table_ExternalData_15[[#This Row],[item_key]],IsITypeList,Table_ExternalData_15[[#This Row],[IType]],IsDList,Table_ExternalData_15[[#Headers],[31]])</f>
        <v>10</v>
      </c>
      <c r="AJ361" s="10">
        <f>SUM(Table_ExternalData_15[[#This Row],[1]:[31]])</f>
        <v>181</v>
      </c>
    </row>
    <row r="362" spans="1:36">
      <c r="A362" s="1" t="s">
        <v>2027</v>
      </c>
      <c r="B362" s="1" t="s">
        <v>2615</v>
      </c>
      <c r="C362" s="1" t="s">
        <v>2616</v>
      </c>
      <c r="D362" s="11" t="s">
        <v>2046</v>
      </c>
      <c r="E362" s="10">
        <f>SUMIFS(IsQList,IsIList,Table_ExternalData_15[[#This Row],[item_key]],IsITypeList,Table_ExternalData_15[[#This Row],[IType]],IsDList,Table_ExternalData_15[[#Headers],[1]])</f>
        <v>1</v>
      </c>
      <c r="F362" s="10">
        <f>SUMIFS(IsQList,IsIList,Table_ExternalData_15[[#This Row],[item_key]],IsITypeList,Table_ExternalData_15[[#This Row],[IType]],IsDList,Table_ExternalData_15[[#Headers],[2]])</f>
        <v>0</v>
      </c>
      <c r="G362" s="10">
        <f>SUMIFS(IsQList,IsIList,Table_ExternalData_15[[#This Row],[item_key]],IsITypeList,Table_ExternalData_15[[#This Row],[IType]],IsDList,Table_ExternalData_15[[#Headers],[3]])</f>
        <v>0</v>
      </c>
      <c r="H362" s="10">
        <f>SUMIFS(IsQList,IsIList,Table_ExternalData_15[[#This Row],[item_key]],IsITypeList,Table_ExternalData_15[[#This Row],[IType]],IsDList,Table_ExternalData_15[[#Headers],[4]])</f>
        <v>70</v>
      </c>
      <c r="I362" s="10">
        <f>SUMIFS(IsQList,IsIList,Table_ExternalData_15[[#This Row],[item_key]],IsITypeList,Table_ExternalData_15[[#This Row],[IType]],IsDList,Table_ExternalData_15[[#Headers],[5]])</f>
        <v>0</v>
      </c>
      <c r="J362" s="10">
        <f>SUMIFS(IsQList,IsIList,Table_ExternalData_15[[#This Row],[item_key]],IsITypeList,Table_ExternalData_15[[#This Row],[IType]],IsDList,Table_ExternalData_15[[#Headers],[6]])</f>
        <v>23</v>
      </c>
      <c r="K362" s="10">
        <f>SUMIFS(IsQList,IsIList,Table_ExternalData_15[[#This Row],[item_key]],IsITypeList,Table_ExternalData_15[[#This Row],[IType]],IsDList,Table_ExternalData_15[[#Headers],[7]])</f>
        <v>0</v>
      </c>
      <c r="L362" s="10">
        <f>SUMIFS(IsQList,IsIList,Table_ExternalData_15[[#This Row],[item_key]],IsITypeList,Table_ExternalData_15[[#This Row],[IType]],IsDList,Table_ExternalData_15[[#Headers],[8]])</f>
        <v>0</v>
      </c>
      <c r="M362" s="10">
        <f>SUMIFS(IsQList,IsIList,Table_ExternalData_15[[#This Row],[item_key]],IsITypeList,Table_ExternalData_15[[#This Row],[IType]],IsDList,Table_ExternalData_15[[#Headers],[9]])</f>
        <v>0</v>
      </c>
      <c r="N362" s="10">
        <f>SUMIFS(IsQList,IsIList,Table_ExternalData_15[[#This Row],[item_key]],IsITypeList,Table_ExternalData_15[[#This Row],[IType]],IsDList,Table_ExternalData_15[[#Headers],[10]])</f>
        <v>0</v>
      </c>
      <c r="O362" s="10">
        <f>SUMIFS(IsQList,IsIList,Table_ExternalData_15[[#This Row],[item_key]],IsITypeList,Table_ExternalData_15[[#This Row],[IType]],IsDList,Table_ExternalData_15[[#Headers],[11]])</f>
        <v>0</v>
      </c>
      <c r="P362" s="10">
        <f>SUMIFS(IsQList,IsIList,Table_ExternalData_15[[#This Row],[item_key]],IsITypeList,Table_ExternalData_15[[#This Row],[IType]],IsDList,Table_ExternalData_15[[#Headers],[12]])</f>
        <v>0</v>
      </c>
      <c r="Q362" s="10">
        <f>SUMIFS(IsQList,IsIList,Table_ExternalData_15[[#This Row],[item_key]],IsITypeList,Table_ExternalData_15[[#This Row],[IType]],IsDList,Table_ExternalData_15[[#Headers],[13]])</f>
        <v>0</v>
      </c>
      <c r="R362" s="10">
        <f>SUMIFS(IsQList,IsIList,Table_ExternalData_15[[#This Row],[item_key]],IsITypeList,Table_ExternalData_15[[#This Row],[IType]],IsDList,Table_ExternalData_15[[#Headers],[14]])</f>
        <v>0</v>
      </c>
      <c r="S362" s="10">
        <f>SUMIFS(IsQList,IsIList,Table_ExternalData_15[[#This Row],[item_key]],IsITypeList,Table_ExternalData_15[[#This Row],[IType]],IsDList,Table_ExternalData_15[[#Headers],[15]])</f>
        <v>0</v>
      </c>
      <c r="T362" s="10">
        <f>SUMIFS(IsQList,IsIList,Table_ExternalData_15[[#This Row],[item_key]],IsITypeList,Table_ExternalData_15[[#This Row],[IType]],IsDList,Table_ExternalData_15[[#Headers],[16]])</f>
        <v>0</v>
      </c>
      <c r="U362" s="10">
        <f>SUMIFS(IsQList,IsIList,Table_ExternalData_15[[#This Row],[item_key]],IsITypeList,Table_ExternalData_15[[#This Row],[IType]],IsDList,Table_ExternalData_15[[#Headers],[17]])</f>
        <v>0</v>
      </c>
      <c r="V362" s="10">
        <f>SUMIFS(IsQList,IsIList,Table_ExternalData_15[[#This Row],[item_key]],IsITypeList,Table_ExternalData_15[[#This Row],[IType]],IsDList,Table_ExternalData_15[[#Headers],[18]])</f>
        <v>0</v>
      </c>
      <c r="W362" s="10">
        <f>SUMIFS(IsQList,IsIList,Table_ExternalData_15[[#This Row],[item_key]],IsITypeList,Table_ExternalData_15[[#This Row],[IType]],IsDList,Table_ExternalData_15[[#Headers],[19]])</f>
        <v>0</v>
      </c>
      <c r="X362" s="10">
        <f>SUMIFS(IsQList,IsIList,Table_ExternalData_15[[#This Row],[item_key]],IsITypeList,Table_ExternalData_15[[#This Row],[IType]],IsDList,Table_ExternalData_15[[#Headers],[20]])</f>
        <v>0</v>
      </c>
      <c r="Y362" s="10">
        <f>SUMIFS(IsQList,IsIList,Table_ExternalData_15[[#This Row],[item_key]],IsITypeList,Table_ExternalData_15[[#This Row],[IType]],IsDList,Table_ExternalData_15[[#Headers],[21]])</f>
        <v>0</v>
      </c>
      <c r="Z362" s="10">
        <f>SUMIFS(IsQList,IsIList,Table_ExternalData_15[[#This Row],[item_key]],IsITypeList,Table_ExternalData_15[[#This Row],[IType]],IsDList,Table_ExternalData_15[[#Headers],[22]])</f>
        <v>0</v>
      </c>
      <c r="AA362" s="10">
        <f>SUMIFS(IsQList,IsIList,Table_ExternalData_15[[#This Row],[item_key]],IsITypeList,Table_ExternalData_15[[#This Row],[IType]],IsDList,Table_ExternalData_15[[#Headers],[23]])</f>
        <v>0</v>
      </c>
      <c r="AB362" s="10">
        <f>SUMIFS(IsQList,IsIList,Table_ExternalData_15[[#This Row],[item_key]],IsITypeList,Table_ExternalData_15[[#This Row],[IType]],IsDList,Table_ExternalData_15[[#Headers],[24]])</f>
        <v>0</v>
      </c>
      <c r="AC362" s="10">
        <f>SUMIFS(IsQList,IsIList,Table_ExternalData_15[[#This Row],[item_key]],IsITypeList,Table_ExternalData_15[[#This Row],[IType]],IsDList,Table_ExternalData_15[[#Headers],[25]])</f>
        <v>0</v>
      </c>
      <c r="AD362" s="10">
        <f>SUMIFS(IsQList,IsIList,Table_ExternalData_15[[#This Row],[item_key]],IsITypeList,Table_ExternalData_15[[#This Row],[IType]],IsDList,Table_ExternalData_15[[#Headers],[26]])</f>
        <v>0</v>
      </c>
      <c r="AE362" s="10">
        <f>SUMIFS(IsQList,IsIList,Table_ExternalData_15[[#This Row],[item_key]],IsITypeList,Table_ExternalData_15[[#This Row],[IType]],IsDList,Table_ExternalData_15[[#Headers],[27]])</f>
        <v>0</v>
      </c>
      <c r="AF362" s="10">
        <f>SUMIFS(IsQList,IsIList,Table_ExternalData_15[[#This Row],[item_key]],IsITypeList,Table_ExternalData_15[[#This Row],[IType]],IsDList,Table_ExternalData_15[[#Headers],[28]])</f>
        <v>1</v>
      </c>
      <c r="AG362" s="10">
        <f>SUMIFS(IsQList,IsIList,Table_ExternalData_15[[#This Row],[item_key]],IsITypeList,Table_ExternalData_15[[#This Row],[IType]],IsDList,Table_ExternalData_15[[#Headers],[29]])</f>
        <v>76</v>
      </c>
      <c r="AH362" s="10">
        <f>SUMIFS(IsQList,IsIList,Table_ExternalData_15[[#This Row],[item_key]],IsITypeList,Table_ExternalData_15[[#This Row],[IType]],IsDList,Table_ExternalData_15[[#Headers],[30]])</f>
        <v>0</v>
      </c>
      <c r="AI362" s="10">
        <f>SUMIFS(IsQList,IsIList,Table_ExternalData_15[[#This Row],[item_key]],IsITypeList,Table_ExternalData_15[[#This Row],[IType]],IsDList,Table_ExternalData_15[[#Headers],[31]])</f>
        <v>10</v>
      </c>
      <c r="AJ362" s="10">
        <f>SUM(Table_ExternalData_15[[#This Row],[1]:[31]])</f>
        <v>181</v>
      </c>
    </row>
    <row r="363" spans="1:36">
      <c r="A363" s="1" t="s">
        <v>2027</v>
      </c>
      <c r="B363" s="1" t="s">
        <v>2615</v>
      </c>
      <c r="C363" s="1" t="s">
        <v>2616</v>
      </c>
      <c r="D363" s="11" t="s">
        <v>2017</v>
      </c>
      <c r="E363" s="10">
        <f>SUMIFS(IsQList,IsIList,Table_ExternalData_15[[#This Row],[item_key]],IsITypeList,Table_ExternalData_15[[#This Row],[IType]],IsDList,Table_ExternalData_15[[#Headers],[1]])</f>
        <v>0</v>
      </c>
      <c r="F363" s="10">
        <f>SUMIFS(IsQList,IsIList,Table_ExternalData_15[[#This Row],[item_key]],IsITypeList,Table_ExternalData_15[[#This Row],[IType]],IsDList,Table_ExternalData_15[[#Headers],[2]])</f>
        <v>-35</v>
      </c>
      <c r="G363" s="10">
        <f>SUMIFS(IsQList,IsIList,Table_ExternalData_15[[#This Row],[item_key]],IsITypeList,Table_ExternalData_15[[#This Row],[IType]],IsDList,Table_ExternalData_15[[#Headers],[3]])</f>
        <v>0</v>
      </c>
      <c r="H363" s="10">
        <f>SUMIFS(IsQList,IsIList,Table_ExternalData_15[[#This Row],[item_key]],IsITypeList,Table_ExternalData_15[[#This Row],[IType]],IsDList,Table_ExternalData_15[[#Headers],[4]])</f>
        <v>0</v>
      </c>
      <c r="I363" s="10">
        <f>SUMIFS(IsQList,IsIList,Table_ExternalData_15[[#This Row],[item_key]],IsITypeList,Table_ExternalData_15[[#This Row],[IType]],IsDList,Table_ExternalData_15[[#Headers],[5]])</f>
        <v>0</v>
      </c>
      <c r="J363" s="10">
        <f>SUMIFS(IsQList,IsIList,Table_ExternalData_15[[#This Row],[item_key]],IsITypeList,Table_ExternalData_15[[#This Row],[IType]],IsDList,Table_ExternalData_15[[#Headers],[6]])</f>
        <v>0</v>
      </c>
      <c r="K363" s="10">
        <f>SUMIFS(IsQList,IsIList,Table_ExternalData_15[[#This Row],[item_key]],IsITypeList,Table_ExternalData_15[[#This Row],[IType]],IsDList,Table_ExternalData_15[[#Headers],[7]])</f>
        <v>0</v>
      </c>
      <c r="L363" s="10">
        <f>SUMIFS(IsQList,IsIList,Table_ExternalData_15[[#This Row],[item_key]],IsITypeList,Table_ExternalData_15[[#This Row],[IType]],IsDList,Table_ExternalData_15[[#Headers],[8]])</f>
        <v>0</v>
      </c>
      <c r="M363" s="10">
        <f>SUMIFS(IsQList,IsIList,Table_ExternalData_15[[#This Row],[item_key]],IsITypeList,Table_ExternalData_15[[#This Row],[IType]],IsDList,Table_ExternalData_15[[#Headers],[9]])</f>
        <v>0</v>
      </c>
      <c r="N363" s="10">
        <f>SUMIFS(IsQList,IsIList,Table_ExternalData_15[[#This Row],[item_key]],IsITypeList,Table_ExternalData_15[[#This Row],[IType]],IsDList,Table_ExternalData_15[[#Headers],[10]])</f>
        <v>0</v>
      </c>
      <c r="O363" s="10">
        <f>SUMIFS(IsQList,IsIList,Table_ExternalData_15[[#This Row],[item_key]],IsITypeList,Table_ExternalData_15[[#This Row],[IType]],IsDList,Table_ExternalData_15[[#Headers],[11]])</f>
        <v>0</v>
      </c>
      <c r="P363" s="10">
        <f>SUMIFS(IsQList,IsIList,Table_ExternalData_15[[#This Row],[item_key]],IsITypeList,Table_ExternalData_15[[#This Row],[IType]],IsDList,Table_ExternalData_15[[#Headers],[12]])</f>
        <v>0</v>
      </c>
      <c r="Q363" s="10">
        <f>SUMIFS(IsQList,IsIList,Table_ExternalData_15[[#This Row],[item_key]],IsITypeList,Table_ExternalData_15[[#This Row],[IType]],IsDList,Table_ExternalData_15[[#Headers],[13]])</f>
        <v>0</v>
      </c>
      <c r="R363" s="10">
        <f>SUMIFS(IsQList,IsIList,Table_ExternalData_15[[#This Row],[item_key]],IsITypeList,Table_ExternalData_15[[#This Row],[IType]],IsDList,Table_ExternalData_15[[#Headers],[14]])</f>
        <v>-4</v>
      </c>
      <c r="S363" s="10">
        <f>SUMIFS(IsQList,IsIList,Table_ExternalData_15[[#This Row],[item_key]],IsITypeList,Table_ExternalData_15[[#This Row],[IType]],IsDList,Table_ExternalData_15[[#Headers],[15]])</f>
        <v>0</v>
      </c>
      <c r="T363" s="10">
        <f>SUMIFS(IsQList,IsIList,Table_ExternalData_15[[#This Row],[item_key]],IsITypeList,Table_ExternalData_15[[#This Row],[IType]],IsDList,Table_ExternalData_15[[#Headers],[16]])</f>
        <v>0</v>
      </c>
      <c r="U363" s="10">
        <f>SUMIFS(IsQList,IsIList,Table_ExternalData_15[[#This Row],[item_key]],IsITypeList,Table_ExternalData_15[[#This Row],[IType]],IsDList,Table_ExternalData_15[[#Headers],[17]])</f>
        <v>0</v>
      </c>
      <c r="V363" s="10">
        <f>SUMIFS(IsQList,IsIList,Table_ExternalData_15[[#This Row],[item_key]],IsITypeList,Table_ExternalData_15[[#This Row],[IType]],IsDList,Table_ExternalData_15[[#Headers],[18]])</f>
        <v>0</v>
      </c>
      <c r="W363" s="10">
        <f>SUMIFS(IsQList,IsIList,Table_ExternalData_15[[#This Row],[item_key]],IsITypeList,Table_ExternalData_15[[#This Row],[IType]],IsDList,Table_ExternalData_15[[#Headers],[19]])</f>
        <v>0</v>
      </c>
      <c r="X363" s="10">
        <f>SUMIFS(IsQList,IsIList,Table_ExternalData_15[[#This Row],[item_key]],IsITypeList,Table_ExternalData_15[[#This Row],[IType]],IsDList,Table_ExternalData_15[[#Headers],[20]])</f>
        <v>0</v>
      </c>
      <c r="Y363" s="10">
        <f>SUMIFS(IsQList,IsIList,Table_ExternalData_15[[#This Row],[item_key]],IsITypeList,Table_ExternalData_15[[#This Row],[IType]],IsDList,Table_ExternalData_15[[#Headers],[21]])</f>
        <v>0</v>
      </c>
      <c r="Z363" s="10">
        <f>SUMIFS(IsQList,IsIList,Table_ExternalData_15[[#This Row],[item_key]],IsITypeList,Table_ExternalData_15[[#This Row],[IType]],IsDList,Table_ExternalData_15[[#Headers],[22]])</f>
        <v>0</v>
      </c>
      <c r="AA363" s="10">
        <f>SUMIFS(IsQList,IsIList,Table_ExternalData_15[[#This Row],[item_key]],IsITypeList,Table_ExternalData_15[[#This Row],[IType]],IsDList,Table_ExternalData_15[[#Headers],[23]])</f>
        <v>0</v>
      </c>
      <c r="AB363" s="10">
        <f>SUMIFS(IsQList,IsIList,Table_ExternalData_15[[#This Row],[item_key]],IsITypeList,Table_ExternalData_15[[#This Row],[IType]],IsDList,Table_ExternalData_15[[#Headers],[24]])</f>
        <v>0</v>
      </c>
      <c r="AC363" s="10">
        <f>SUMIFS(IsQList,IsIList,Table_ExternalData_15[[#This Row],[item_key]],IsITypeList,Table_ExternalData_15[[#This Row],[IType]],IsDList,Table_ExternalData_15[[#Headers],[25]])</f>
        <v>0</v>
      </c>
      <c r="AD363" s="10">
        <f>SUMIFS(IsQList,IsIList,Table_ExternalData_15[[#This Row],[item_key]],IsITypeList,Table_ExternalData_15[[#This Row],[IType]],IsDList,Table_ExternalData_15[[#Headers],[26]])</f>
        <v>0</v>
      </c>
      <c r="AE363" s="10">
        <f>SUMIFS(IsQList,IsIList,Table_ExternalData_15[[#This Row],[item_key]],IsITypeList,Table_ExternalData_15[[#This Row],[IType]],IsDList,Table_ExternalData_15[[#Headers],[27]])</f>
        <v>0</v>
      </c>
      <c r="AF363" s="10">
        <f>SUMIFS(IsQList,IsIList,Table_ExternalData_15[[#This Row],[item_key]],IsITypeList,Table_ExternalData_15[[#This Row],[IType]],IsDList,Table_ExternalData_15[[#Headers],[28]])</f>
        <v>0</v>
      </c>
      <c r="AG363" s="10">
        <f>SUMIFS(IsQList,IsIList,Table_ExternalData_15[[#This Row],[item_key]],IsITypeList,Table_ExternalData_15[[#This Row],[IType]],IsDList,Table_ExternalData_15[[#Headers],[29]])</f>
        <v>0</v>
      </c>
      <c r="AH363" s="10">
        <f>SUMIFS(IsQList,IsIList,Table_ExternalData_15[[#This Row],[item_key]],IsITypeList,Table_ExternalData_15[[#This Row],[IType]],IsDList,Table_ExternalData_15[[#Headers],[30]])</f>
        <v>0</v>
      </c>
      <c r="AI363" s="10">
        <f>SUMIFS(IsQList,IsIList,Table_ExternalData_15[[#This Row],[item_key]],IsITypeList,Table_ExternalData_15[[#This Row],[IType]],IsDList,Table_ExternalData_15[[#Headers],[31]])</f>
        <v>0</v>
      </c>
      <c r="AJ363" s="10">
        <f>SUM(Table_ExternalData_15[[#This Row],[1]:[31]])</f>
        <v>-39</v>
      </c>
    </row>
    <row r="364" spans="1:36">
      <c r="A364" s="1" t="s">
        <v>2179</v>
      </c>
      <c r="B364" s="1" t="s">
        <v>2617</v>
      </c>
      <c r="C364" s="1" t="s">
        <v>2618</v>
      </c>
      <c r="D364" s="11" t="s">
        <v>2046</v>
      </c>
      <c r="E364" s="10">
        <f>SUMIFS(IsQList,IsIList,Table_ExternalData_15[[#This Row],[item_key]],IsITypeList,Table_ExternalData_15[[#This Row],[IType]],IsDList,Table_ExternalData_15[[#Headers],[1]])</f>
        <v>1</v>
      </c>
      <c r="F364" s="10">
        <f>SUMIFS(IsQList,IsIList,Table_ExternalData_15[[#This Row],[item_key]],IsITypeList,Table_ExternalData_15[[#This Row],[IType]],IsDList,Table_ExternalData_15[[#Headers],[2]])</f>
        <v>0</v>
      </c>
      <c r="G364" s="10">
        <f>SUMIFS(IsQList,IsIList,Table_ExternalData_15[[#This Row],[item_key]],IsITypeList,Table_ExternalData_15[[#This Row],[IType]],IsDList,Table_ExternalData_15[[#Headers],[3]])</f>
        <v>0</v>
      </c>
      <c r="H364" s="10">
        <f>SUMIFS(IsQList,IsIList,Table_ExternalData_15[[#This Row],[item_key]],IsITypeList,Table_ExternalData_15[[#This Row],[IType]],IsDList,Table_ExternalData_15[[#Headers],[4]])</f>
        <v>70</v>
      </c>
      <c r="I364" s="10">
        <f>SUMIFS(IsQList,IsIList,Table_ExternalData_15[[#This Row],[item_key]],IsITypeList,Table_ExternalData_15[[#This Row],[IType]],IsDList,Table_ExternalData_15[[#Headers],[5]])</f>
        <v>0</v>
      </c>
      <c r="J364" s="10">
        <f>SUMIFS(IsQList,IsIList,Table_ExternalData_15[[#This Row],[item_key]],IsITypeList,Table_ExternalData_15[[#This Row],[IType]],IsDList,Table_ExternalData_15[[#Headers],[6]])</f>
        <v>23</v>
      </c>
      <c r="K364" s="10">
        <f>SUMIFS(IsQList,IsIList,Table_ExternalData_15[[#This Row],[item_key]],IsITypeList,Table_ExternalData_15[[#This Row],[IType]],IsDList,Table_ExternalData_15[[#Headers],[7]])</f>
        <v>0</v>
      </c>
      <c r="L364" s="10">
        <f>SUMIFS(IsQList,IsIList,Table_ExternalData_15[[#This Row],[item_key]],IsITypeList,Table_ExternalData_15[[#This Row],[IType]],IsDList,Table_ExternalData_15[[#Headers],[8]])</f>
        <v>0</v>
      </c>
      <c r="M364" s="10">
        <f>SUMIFS(IsQList,IsIList,Table_ExternalData_15[[#This Row],[item_key]],IsITypeList,Table_ExternalData_15[[#This Row],[IType]],IsDList,Table_ExternalData_15[[#Headers],[9]])</f>
        <v>0</v>
      </c>
      <c r="N364" s="10">
        <f>SUMIFS(IsQList,IsIList,Table_ExternalData_15[[#This Row],[item_key]],IsITypeList,Table_ExternalData_15[[#This Row],[IType]],IsDList,Table_ExternalData_15[[#Headers],[10]])</f>
        <v>0</v>
      </c>
      <c r="O364" s="10">
        <f>SUMIFS(IsQList,IsIList,Table_ExternalData_15[[#This Row],[item_key]],IsITypeList,Table_ExternalData_15[[#This Row],[IType]],IsDList,Table_ExternalData_15[[#Headers],[11]])</f>
        <v>0</v>
      </c>
      <c r="P364" s="10">
        <f>SUMIFS(IsQList,IsIList,Table_ExternalData_15[[#This Row],[item_key]],IsITypeList,Table_ExternalData_15[[#This Row],[IType]],IsDList,Table_ExternalData_15[[#Headers],[12]])</f>
        <v>0</v>
      </c>
      <c r="Q364" s="10">
        <f>SUMIFS(IsQList,IsIList,Table_ExternalData_15[[#This Row],[item_key]],IsITypeList,Table_ExternalData_15[[#This Row],[IType]],IsDList,Table_ExternalData_15[[#Headers],[13]])</f>
        <v>0</v>
      </c>
      <c r="R364" s="10">
        <f>SUMIFS(IsQList,IsIList,Table_ExternalData_15[[#This Row],[item_key]],IsITypeList,Table_ExternalData_15[[#This Row],[IType]],IsDList,Table_ExternalData_15[[#Headers],[14]])</f>
        <v>0</v>
      </c>
      <c r="S364" s="10">
        <f>SUMIFS(IsQList,IsIList,Table_ExternalData_15[[#This Row],[item_key]],IsITypeList,Table_ExternalData_15[[#This Row],[IType]],IsDList,Table_ExternalData_15[[#Headers],[15]])</f>
        <v>0</v>
      </c>
      <c r="T364" s="10">
        <f>SUMIFS(IsQList,IsIList,Table_ExternalData_15[[#This Row],[item_key]],IsITypeList,Table_ExternalData_15[[#This Row],[IType]],IsDList,Table_ExternalData_15[[#Headers],[16]])</f>
        <v>0</v>
      </c>
      <c r="U364" s="10">
        <f>SUMIFS(IsQList,IsIList,Table_ExternalData_15[[#This Row],[item_key]],IsITypeList,Table_ExternalData_15[[#This Row],[IType]],IsDList,Table_ExternalData_15[[#Headers],[17]])</f>
        <v>0</v>
      </c>
      <c r="V364" s="10">
        <f>SUMIFS(IsQList,IsIList,Table_ExternalData_15[[#This Row],[item_key]],IsITypeList,Table_ExternalData_15[[#This Row],[IType]],IsDList,Table_ExternalData_15[[#Headers],[18]])</f>
        <v>0</v>
      </c>
      <c r="W364" s="10">
        <f>SUMIFS(IsQList,IsIList,Table_ExternalData_15[[#This Row],[item_key]],IsITypeList,Table_ExternalData_15[[#This Row],[IType]],IsDList,Table_ExternalData_15[[#Headers],[19]])</f>
        <v>0</v>
      </c>
      <c r="X364" s="10">
        <f>SUMIFS(IsQList,IsIList,Table_ExternalData_15[[#This Row],[item_key]],IsITypeList,Table_ExternalData_15[[#This Row],[IType]],IsDList,Table_ExternalData_15[[#Headers],[20]])</f>
        <v>0</v>
      </c>
      <c r="Y364" s="10">
        <f>SUMIFS(IsQList,IsIList,Table_ExternalData_15[[#This Row],[item_key]],IsITypeList,Table_ExternalData_15[[#This Row],[IType]],IsDList,Table_ExternalData_15[[#Headers],[21]])</f>
        <v>0</v>
      </c>
      <c r="Z364" s="10">
        <f>SUMIFS(IsQList,IsIList,Table_ExternalData_15[[#This Row],[item_key]],IsITypeList,Table_ExternalData_15[[#This Row],[IType]],IsDList,Table_ExternalData_15[[#Headers],[22]])</f>
        <v>0</v>
      </c>
      <c r="AA364" s="10">
        <f>SUMIFS(IsQList,IsIList,Table_ExternalData_15[[#This Row],[item_key]],IsITypeList,Table_ExternalData_15[[#This Row],[IType]],IsDList,Table_ExternalData_15[[#Headers],[23]])</f>
        <v>0</v>
      </c>
      <c r="AB364" s="10">
        <f>SUMIFS(IsQList,IsIList,Table_ExternalData_15[[#This Row],[item_key]],IsITypeList,Table_ExternalData_15[[#This Row],[IType]],IsDList,Table_ExternalData_15[[#Headers],[24]])</f>
        <v>0</v>
      </c>
      <c r="AC364" s="10">
        <f>SUMIFS(IsQList,IsIList,Table_ExternalData_15[[#This Row],[item_key]],IsITypeList,Table_ExternalData_15[[#This Row],[IType]],IsDList,Table_ExternalData_15[[#Headers],[25]])</f>
        <v>0</v>
      </c>
      <c r="AD364" s="10">
        <f>SUMIFS(IsQList,IsIList,Table_ExternalData_15[[#This Row],[item_key]],IsITypeList,Table_ExternalData_15[[#This Row],[IType]],IsDList,Table_ExternalData_15[[#Headers],[26]])</f>
        <v>0</v>
      </c>
      <c r="AE364" s="10">
        <f>SUMIFS(IsQList,IsIList,Table_ExternalData_15[[#This Row],[item_key]],IsITypeList,Table_ExternalData_15[[#This Row],[IType]],IsDList,Table_ExternalData_15[[#Headers],[27]])</f>
        <v>0</v>
      </c>
      <c r="AF364" s="10">
        <f>SUMIFS(IsQList,IsIList,Table_ExternalData_15[[#This Row],[item_key]],IsITypeList,Table_ExternalData_15[[#This Row],[IType]],IsDList,Table_ExternalData_15[[#Headers],[28]])</f>
        <v>1</v>
      </c>
      <c r="AG364" s="10">
        <f>SUMIFS(IsQList,IsIList,Table_ExternalData_15[[#This Row],[item_key]],IsITypeList,Table_ExternalData_15[[#This Row],[IType]],IsDList,Table_ExternalData_15[[#Headers],[29]])</f>
        <v>76</v>
      </c>
      <c r="AH364" s="10">
        <f>SUMIFS(IsQList,IsIList,Table_ExternalData_15[[#This Row],[item_key]],IsITypeList,Table_ExternalData_15[[#This Row],[IType]],IsDList,Table_ExternalData_15[[#Headers],[30]])</f>
        <v>0</v>
      </c>
      <c r="AI364" s="10">
        <f>SUMIFS(IsQList,IsIList,Table_ExternalData_15[[#This Row],[item_key]],IsITypeList,Table_ExternalData_15[[#This Row],[IType]],IsDList,Table_ExternalData_15[[#Headers],[31]])</f>
        <v>10</v>
      </c>
      <c r="AJ364" s="10">
        <f>SUM(Table_ExternalData_15[[#This Row],[1]:[31]])</f>
        <v>181</v>
      </c>
    </row>
    <row r="365" spans="1:36">
      <c r="A365" s="1" t="s">
        <v>2180</v>
      </c>
      <c r="B365" s="1" t="s">
        <v>2619</v>
      </c>
      <c r="C365" s="1" t="s">
        <v>2620</v>
      </c>
      <c r="D365" s="11" t="s">
        <v>2046</v>
      </c>
      <c r="E365" s="10">
        <f>SUMIFS(IsQList,IsIList,Table_ExternalData_15[[#This Row],[item_key]],IsITypeList,Table_ExternalData_15[[#This Row],[IType]],IsDList,Table_ExternalData_15[[#Headers],[1]])</f>
        <v>1</v>
      </c>
      <c r="F365" s="10">
        <f>SUMIFS(IsQList,IsIList,Table_ExternalData_15[[#This Row],[item_key]],IsITypeList,Table_ExternalData_15[[#This Row],[IType]],IsDList,Table_ExternalData_15[[#Headers],[2]])</f>
        <v>0</v>
      </c>
      <c r="G365" s="10">
        <f>SUMIFS(IsQList,IsIList,Table_ExternalData_15[[#This Row],[item_key]],IsITypeList,Table_ExternalData_15[[#This Row],[IType]],IsDList,Table_ExternalData_15[[#Headers],[3]])</f>
        <v>0</v>
      </c>
      <c r="H365" s="10">
        <f>SUMIFS(IsQList,IsIList,Table_ExternalData_15[[#This Row],[item_key]],IsITypeList,Table_ExternalData_15[[#This Row],[IType]],IsDList,Table_ExternalData_15[[#Headers],[4]])</f>
        <v>70</v>
      </c>
      <c r="I365" s="10">
        <f>SUMIFS(IsQList,IsIList,Table_ExternalData_15[[#This Row],[item_key]],IsITypeList,Table_ExternalData_15[[#This Row],[IType]],IsDList,Table_ExternalData_15[[#Headers],[5]])</f>
        <v>0</v>
      </c>
      <c r="J365" s="10">
        <f>SUMIFS(IsQList,IsIList,Table_ExternalData_15[[#This Row],[item_key]],IsITypeList,Table_ExternalData_15[[#This Row],[IType]],IsDList,Table_ExternalData_15[[#Headers],[6]])</f>
        <v>23</v>
      </c>
      <c r="K365" s="10">
        <f>SUMIFS(IsQList,IsIList,Table_ExternalData_15[[#This Row],[item_key]],IsITypeList,Table_ExternalData_15[[#This Row],[IType]],IsDList,Table_ExternalData_15[[#Headers],[7]])</f>
        <v>0</v>
      </c>
      <c r="L365" s="10">
        <f>SUMIFS(IsQList,IsIList,Table_ExternalData_15[[#This Row],[item_key]],IsITypeList,Table_ExternalData_15[[#This Row],[IType]],IsDList,Table_ExternalData_15[[#Headers],[8]])</f>
        <v>0</v>
      </c>
      <c r="M365" s="10">
        <f>SUMIFS(IsQList,IsIList,Table_ExternalData_15[[#This Row],[item_key]],IsITypeList,Table_ExternalData_15[[#This Row],[IType]],IsDList,Table_ExternalData_15[[#Headers],[9]])</f>
        <v>0</v>
      </c>
      <c r="N365" s="10">
        <f>SUMIFS(IsQList,IsIList,Table_ExternalData_15[[#This Row],[item_key]],IsITypeList,Table_ExternalData_15[[#This Row],[IType]],IsDList,Table_ExternalData_15[[#Headers],[10]])</f>
        <v>0</v>
      </c>
      <c r="O365" s="10">
        <f>SUMIFS(IsQList,IsIList,Table_ExternalData_15[[#This Row],[item_key]],IsITypeList,Table_ExternalData_15[[#This Row],[IType]],IsDList,Table_ExternalData_15[[#Headers],[11]])</f>
        <v>0</v>
      </c>
      <c r="P365" s="10">
        <f>SUMIFS(IsQList,IsIList,Table_ExternalData_15[[#This Row],[item_key]],IsITypeList,Table_ExternalData_15[[#This Row],[IType]],IsDList,Table_ExternalData_15[[#Headers],[12]])</f>
        <v>0</v>
      </c>
      <c r="Q365" s="10">
        <f>SUMIFS(IsQList,IsIList,Table_ExternalData_15[[#This Row],[item_key]],IsITypeList,Table_ExternalData_15[[#This Row],[IType]],IsDList,Table_ExternalData_15[[#Headers],[13]])</f>
        <v>0</v>
      </c>
      <c r="R365" s="10">
        <f>SUMIFS(IsQList,IsIList,Table_ExternalData_15[[#This Row],[item_key]],IsITypeList,Table_ExternalData_15[[#This Row],[IType]],IsDList,Table_ExternalData_15[[#Headers],[14]])</f>
        <v>0</v>
      </c>
      <c r="S365" s="10">
        <f>SUMIFS(IsQList,IsIList,Table_ExternalData_15[[#This Row],[item_key]],IsITypeList,Table_ExternalData_15[[#This Row],[IType]],IsDList,Table_ExternalData_15[[#Headers],[15]])</f>
        <v>0</v>
      </c>
      <c r="T365" s="10">
        <f>SUMIFS(IsQList,IsIList,Table_ExternalData_15[[#This Row],[item_key]],IsITypeList,Table_ExternalData_15[[#This Row],[IType]],IsDList,Table_ExternalData_15[[#Headers],[16]])</f>
        <v>0</v>
      </c>
      <c r="U365" s="10">
        <f>SUMIFS(IsQList,IsIList,Table_ExternalData_15[[#This Row],[item_key]],IsITypeList,Table_ExternalData_15[[#This Row],[IType]],IsDList,Table_ExternalData_15[[#Headers],[17]])</f>
        <v>0</v>
      </c>
      <c r="V365" s="10">
        <f>SUMIFS(IsQList,IsIList,Table_ExternalData_15[[#This Row],[item_key]],IsITypeList,Table_ExternalData_15[[#This Row],[IType]],IsDList,Table_ExternalData_15[[#Headers],[18]])</f>
        <v>0</v>
      </c>
      <c r="W365" s="10">
        <f>SUMIFS(IsQList,IsIList,Table_ExternalData_15[[#This Row],[item_key]],IsITypeList,Table_ExternalData_15[[#This Row],[IType]],IsDList,Table_ExternalData_15[[#Headers],[19]])</f>
        <v>0</v>
      </c>
      <c r="X365" s="10">
        <f>SUMIFS(IsQList,IsIList,Table_ExternalData_15[[#This Row],[item_key]],IsITypeList,Table_ExternalData_15[[#This Row],[IType]],IsDList,Table_ExternalData_15[[#Headers],[20]])</f>
        <v>0</v>
      </c>
      <c r="Y365" s="10">
        <f>SUMIFS(IsQList,IsIList,Table_ExternalData_15[[#This Row],[item_key]],IsITypeList,Table_ExternalData_15[[#This Row],[IType]],IsDList,Table_ExternalData_15[[#Headers],[21]])</f>
        <v>0</v>
      </c>
      <c r="Z365" s="10">
        <f>SUMIFS(IsQList,IsIList,Table_ExternalData_15[[#This Row],[item_key]],IsITypeList,Table_ExternalData_15[[#This Row],[IType]],IsDList,Table_ExternalData_15[[#Headers],[22]])</f>
        <v>0</v>
      </c>
      <c r="AA365" s="10">
        <f>SUMIFS(IsQList,IsIList,Table_ExternalData_15[[#This Row],[item_key]],IsITypeList,Table_ExternalData_15[[#This Row],[IType]],IsDList,Table_ExternalData_15[[#Headers],[23]])</f>
        <v>0</v>
      </c>
      <c r="AB365" s="10">
        <f>SUMIFS(IsQList,IsIList,Table_ExternalData_15[[#This Row],[item_key]],IsITypeList,Table_ExternalData_15[[#This Row],[IType]],IsDList,Table_ExternalData_15[[#Headers],[24]])</f>
        <v>0</v>
      </c>
      <c r="AC365" s="10">
        <f>SUMIFS(IsQList,IsIList,Table_ExternalData_15[[#This Row],[item_key]],IsITypeList,Table_ExternalData_15[[#This Row],[IType]],IsDList,Table_ExternalData_15[[#Headers],[25]])</f>
        <v>0</v>
      </c>
      <c r="AD365" s="10">
        <f>SUMIFS(IsQList,IsIList,Table_ExternalData_15[[#This Row],[item_key]],IsITypeList,Table_ExternalData_15[[#This Row],[IType]],IsDList,Table_ExternalData_15[[#Headers],[26]])</f>
        <v>0</v>
      </c>
      <c r="AE365" s="10">
        <f>SUMIFS(IsQList,IsIList,Table_ExternalData_15[[#This Row],[item_key]],IsITypeList,Table_ExternalData_15[[#This Row],[IType]],IsDList,Table_ExternalData_15[[#Headers],[27]])</f>
        <v>0</v>
      </c>
      <c r="AF365" s="10">
        <f>SUMIFS(IsQList,IsIList,Table_ExternalData_15[[#This Row],[item_key]],IsITypeList,Table_ExternalData_15[[#This Row],[IType]],IsDList,Table_ExternalData_15[[#Headers],[28]])</f>
        <v>1</v>
      </c>
      <c r="AG365" s="10">
        <f>SUMIFS(IsQList,IsIList,Table_ExternalData_15[[#This Row],[item_key]],IsITypeList,Table_ExternalData_15[[#This Row],[IType]],IsDList,Table_ExternalData_15[[#Headers],[29]])</f>
        <v>76</v>
      </c>
      <c r="AH365" s="10">
        <f>SUMIFS(IsQList,IsIList,Table_ExternalData_15[[#This Row],[item_key]],IsITypeList,Table_ExternalData_15[[#This Row],[IType]],IsDList,Table_ExternalData_15[[#Headers],[30]])</f>
        <v>0</v>
      </c>
      <c r="AI365" s="10">
        <f>SUMIFS(IsQList,IsIList,Table_ExternalData_15[[#This Row],[item_key]],IsITypeList,Table_ExternalData_15[[#This Row],[IType]],IsDList,Table_ExternalData_15[[#Headers],[31]])</f>
        <v>10</v>
      </c>
      <c r="AJ365" s="10">
        <f>SUM(Table_ExternalData_15[[#This Row],[1]:[31]])</f>
        <v>181</v>
      </c>
    </row>
    <row r="366" spans="1:36">
      <c r="A366" s="1" t="s">
        <v>101</v>
      </c>
      <c r="B366" s="1" t="s">
        <v>1141</v>
      </c>
      <c r="C366" s="1" t="s">
        <v>1142</v>
      </c>
      <c r="D366" s="11" t="s">
        <v>2046</v>
      </c>
      <c r="E366" s="10">
        <f>SUMIFS(IsQList,IsIList,Table_ExternalData_15[[#This Row],[item_key]],IsITypeList,Table_ExternalData_15[[#This Row],[IType]],IsDList,Table_ExternalData_15[[#Headers],[1]])</f>
        <v>1</v>
      </c>
      <c r="F366" s="10">
        <f>SUMIFS(IsQList,IsIList,Table_ExternalData_15[[#This Row],[item_key]],IsITypeList,Table_ExternalData_15[[#This Row],[IType]],IsDList,Table_ExternalData_15[[#Headers],[2]])</f>
        <v>0</v>
      </c>
      <c r="G366" s="10">
        <f>SUMIFS(IsQList,IsIList,Table_ExternalData_15[[#This Row],[item_key]],IsITypeList,Table_ExternalData_15[[#This Row],[IType]],IsDList,Table_ExternalData_15[[#Headers],[3]])</f>
        <v>0</v>
      </c>
      <c r="H366" s="10">
        <f>SUMIFS(IsQList,IsIList,Table_ExternalData_15[[#This Row],[item_key]],IsITypeList,Table_ExternalData_15[[#This Row],[IType]],IsDList,Table_ExternalData_15[[#Headers],[4]])</f>
        <v>70</v>
      </c>
      <c r="I366" s="10">
        <f>SUMIFS(IsQList,IsIList,Table_ExternalData_15[[#This Row],[item_key]],IsITypeList,Table_ExternalData_15[[#This Row],[IType]],IsDList,Table_ExternalData_15[[#Headers],[5]])</f>
        <v>0</v>
      </c>
      <c r="J366" s="10">
        <f>SUMIFS(IsQList,IsIList,Table_ExternalData_15[[#This Row],[item_key]],IsITypeList,Table_ExternalData_15[[#This Row],[IType]],IsDList,Table_ExternalData_15[[#Headers],[6]])</f>
        <v>23</v>
      </c>
      <c r="K366" s="10">
        <f>SUMIFS(IsQList,IsIList,Table_ExternalData_15[[#This Row],[item_key]],IsITypeList,Table_ExternalData_15[[#This Row],[IType]],IsDList,Table_ExternalData_15[[#Headers],[7]])</f>
        <v>0</v>
      </c>
      <c r="L366" s="10">
        <f>SUMIFS(IsQList,IsIList,Table_ExternalData_15[[#This Row],[item_key]],IsITypeList,Table_ExternalData_15[[#This Row],[IType]],IsDList,Table_ExternalData_15[[#Headers],[8]])</f>
        <v>0</v>
      </c>
      <c r="M366" s="10">
        <f>SUMIFS(IsQList,IsIList,Table_ExternalData_15[[#This Row],[item_key]],IsITypeList,Table_ExternalData_15[[#This Row],[IType]],IsDList,Table_ExternalData_15[[#Headers],[9]])</f>
        <v>0</v>
      </c>
      <c r="N366" s="10">
        <f>SUMIFS(IsQList,IsIList,Table_ExternalData_15[[#This Row],[item_key]],IsITypeList,Table_ExternalData_15[[#This Row],[IType]],IsDList,Table_ExternalData_15[[#Headers],[10]])</f>
        <v>0</v>
      </c>
      <c r="O366" s="10">
        <f>SUMIFS(IsQList,IsIList,Table_ExternalData_15[[#This Row],[item_key]],IsITypeList,Table_ExternalData_15[[#This Row],[IType]],IsDList,Table_ExternalData_15[[#Headers],[11]])</f>
        <v>0</v>
      </c>
      <c r="P366" s="10">
        <f>SUMIFS(IsQList,IsIList,Table_ExternalData_15[[#This Row],[item_key]],IsITypeList,Table_ExternalData_15[[#This Row],[IType]],IsDList,Table_ExternalData_15[[#Headers],[12]])</f>
        <v>0</v>
      </c>
      <c r="Q366" s="10">
        <f>SUMIFS(IsQList,IsIList,Table_ExternalData_15[[#This Row],[item_key]],IsITypeList,Table_ExternalData_15[[#This Row],[IType]],IsDList,Table_ExternalData_15[[#Headers],[13]])</f>
        <v>0</v>
      </c>
      <c r="R366" s="10">
        <f>SUMIFS(IsQList,IsIList,Table_ExternalData_15[[#This Row],[item_key]],IsITypeList,Table_ExternalData_15[[#This Row],[IType]],IsDList,Table_ExternalData_15[[#Headers],[14]])</f>
        <v>0</v>
      </c>
      <c r="S366" s="10">
        <f>SUMIFS(IsQList,IsIList,Table_ExternalData_15[[#This Row],[item_key]],IsITypeList,Table_ExternalData_15[[#This Row],[IType]],IsDList,Table_ExternalData_15[[#Headers],[15]])</f>
        <v>0</v>
      </c>
      <c r="T366" s="10">
        <f>SUMIFS(IsQList,IsIList,Table_ExternalData_15[[#This Row],[item_key]],IsITypeList,Table_ExternalData_15[[#This Row],[IType]],IsDList,Table_ExternalData_15[[#Headers],[16]])</f>
        <v>0</v>
      </c>
      <c r="U366" s="10">
        <f>SUMIFS(IsQList,IsIList,Table_ExternalData_15[[#This Row],[item_key]],IsITypeList,Table_ExternalData_15[[#This Row],[IType]],IsDList,Table_ExternalData_15[[#Headers],[17]])</f>
        <v>0</v>
      </c>
      <c r="V366" s="10">
        <f>SUMIFS(IsQList,IsIList,Table_ExternalData_15[[#This Row],[item_key]],IsITypeList,Table_ExternalData_15[[#This Row],[IType]],IsDList,Table_ExternalData_15[[#Headers],[18]])</f>
        <v>0</v>
      </c>
      <c r="W366" s="10">
        <f>SUMIFS(IsQList,IsIList,Table_ExternalData_15[[#This Row],[item_key]],IsITypeList,Table_ExternalData_15[[#This Row],[IType]],IsDList,Table_ExternalData_15[[#Headers],[19]])</f>
        <v>0</v>
      </c>
      <c r="X366" s="10">
        <f>SUMIFS(IsQList,IsIList,Table_ExternalData_15[[#This Row],[item_key]],IsITypeList,Table_ExternalData_15[[#This Row],[IType]],IsDList,Table_ExternalData_15[[#Headers],[20]])</f>
        <v>0</v>
      </c>
      <c r="Y366" s="10">
        <f>SUMIFS(IsQList,IsIList,Table_ExternalData_15[[#This Row],[item_key]],IsITypeList,Table_ExternalData_15[[#This Row],[IType]],IsDList,Table_ExternalData_15[[#Headers],[21]])</f>
        <v>0</v>
      </c>
      <c r="Z366" s="10">
        <f>SUMIFS(IsQList,IsIList,Table_ExternalData_15[[#This Row],[item_key]],IsITypeList,Table_ExternalData_15[[#This Row],[IType]],IsDList,Table_ExternalData_15[[#Headers],[22]])</f>
        <v>0</v>
      </c>
      <c r="AA366" s="10">
        <f>SUMIFS(IsQList,IsIList,Table_ExternalData_15[[#This Row],[item_key]],IsITypeList,Table_ExternalData_15[[#This Row],[IType]],IsDList,Table_ExternalData_15[[#Headers],[23]])</f>
        <v>0</v>
      </c>
      <c r="AB366" s="10">
        <f>SUMIFS(IsQList,IsIList,Table_ExternalData_15[[#This Row],[item_key]],IsITypeList,Table_ExternalData_15[[#This Row],[IType]],IsDList,Table_ExternalData_15[[#Headers],[24]])</f>
        <v>0</v>
      </c>
      <c r="AC366" s="10">
        <f>SUMIFS(IsQList,IsIList,Table_ExternalData_15[[#This Row],[item_key]],IsITypeList,Table_ExternalData_15[[#This Row],[IType]],IsDList,Table_ExternalData_15[[#Headers],[25]])</f>
        <v>0</v>
      </c>
      <c r="AD366" s="10">
        <f>SUMIFS(IsQList,IsIList,Table_ExternalData_15[[#This Row],[item_key]],IsITypeList,Table_ExternalData_15[[#This Row],[IType]],IsDList,Table_ExternalData_15[[#Headers],[26]])</f>
        <v>0</v>
      </c>
      <c r="AE366" s="10">
        <f>SUMIFS(IsQList,IsIList,Table_ExternalData_15[[#This Row],[item_key]],IsITypeList,Table_ExternalData_15[[#This Row],[IType]],IsDList,Table_ExternalData_15[[#Headers],[27]])</f>
        <v>0</v>
      </c>
      <c r="AF366" s="10">
        <f>SUMIFS(IsQList,IsIList,Table_ExternalData_15[[#This Row],[item_key]],IsITypeList,Table_ExternalData_15[[#This Row],[IType]],IsDList,Table_ExternalData_15[[#Headers],[28]])</f>
        <v>1</v>
      </c>
      <c r="AG366" s="10">
        <f>SUMIFS(IsQList,IsIList,Table_ExternalData_15[[#This Row],[item_key]],IsITypeList,Table_ExternalData_15[[#This Row],[IType]],IsDList,Table_ExternalData_15[[#Headers],[29]])</f>
        <v>76</v>
      </c>
      <c r="AH366" s="10">
        <f>SUMIFS(IsQList,IsIList,Table_ExternalData_15[[#This Row],[item_key]],IsITypeList,Table_ExternalData_15[[#This Row],[IType]],IsDList,Table_ExternalData_15[[#Headers],[30]])</f>
        <v>0</v>
      </c>
      <c r="AI366" s="10">
        <f>SUMIFS(IsQList,IsIList,Table_ExternalData_15[[#This Row],[item_key]],IsITypeList,Table_ExternalData_15[[#This Row],[IType]],IsDList,Table_ExternalData_15[[#Headers],[31]])</f>
        <v>10</v>
      </c>
      <c r="AJ366" s="10">
        <f>SUM(Table_ExternalData_15[[#This Row],[1]:[31]])</f>
        <v>181</v>
      </c>
    </row>
    <row r="367" spans="1:36">
      <c r="A367" s="1" t="s">
        <v>2181</v>
      </c>
      <c r="B367" s="1" t="s">
        <v>2621</v>
      </c>
      <c r="C367" s="1" t="s">
        <v>2622</v>
      </c>
      <c r="D367" s="11" t="s">
        <v>2046</v>
      </c>
      <c r="E367" s="10">
        <f>SUMIFS(IsQList,IsIList,Table_ExternalData_15[[#This Row],[item_key]],IsITypeList,Table_ExternalData_15[[#This Row],[IType]],IsDList,Table_ExternalData_15[[#Headers],[1]])</f>
        <v>1</v>
      </c>
      <c r="F367" s="10">
        <f>SUMIFS(IsQList,IsIList,Table_ExternalData_15[[#This Row],[item_key]],IsITypeList,Table_ExternalData_15[[#This Row],[IType]],IsDList,Table_ExternalData_15[[#Headers],[2]])</f>
        <v>0</v>
      </c>
      <c r="G367" s="10">
        <f>SUMIFS(IsQList,IsIList,Table_ExternalData_15[[#This Row],[item_key]],IsITypeList,Table_ExternalData_15[[#This Row],[IType]],IsDList,Table_ExternalData_15[[#Headers],[3]])</f>
        <v>0</v>
      </c>
      <c r="H367" s="10">
        <f>SUMIFS(IsQList,IsIList,Table_ExternalData_15[[#This Row],[item_key]],IsITypeList,Table_ExternalData_15[[#This Row],[IType]],IsDList,Table_ExternalData_15[[#Headers],[4]])</f>
        <v>70</v>
      </c>
      <c r="I367" s="10">
        <f>SUMIFS(IsQList,IsIList,Table_ExternalData_15[[#This Row],[item_key]],IsITypeList,Table_ExternalData_15[[#This Row],[IType]],IsDList,Table_ExternalData_15[[#Headers],[5]])</f>
        <v>0</v>
      </c>
      <c r="J367" s="10">
        <f>SUMIFS(IsQList,IsIList,Table_ExternalData_15[[#This Row],[item_key]],IsITypeList,Table_ExternalData_15[[#This Row],[IType]],IsDList,Table_ExternalData_15[[#Headers],[6]])</f>
        <v>23</v>
      </c>
      <c r="K367" s="10">
        <f>SUMIFS(IsQList,IsIList,Table_ExternalData_15[[#This Row],[item_key]],IsITypeList,Table_ExternalData_15[[#This Row],[IType]],IsDList,Table_ExternalData_15[[#Headers],[7]])</f>
        <v>0</v>
      </c>
      <c r="L367" s="10">
        <f>SUMIFS(IsQList,IsIList,Table_ExternalData_15[[#This Row],[item_key]],IsITypeList,Table_ExternalData_15[[#This Row],[IType]],IsDList,Table_ExternalData_15[[#Headers],[8]])</f>
        <v>0</v>
      </c>
      <c r="M367" s="10">
        <f>SUMIFS(IsQList,IsIList,Table_ExternalData_15[[#This Row],[item_key]],IsITypeList,Table_ExternalData_15[[#This Row],[IType]],IsDList,Table_ExternalData_15[[#Headers],[9]])</f>
        <v>0</v>
      </c>
      <c r="N367" s="10">
        <f>SUMIFS(IsQList,IsIList,Table_ExternalData_15[[#This Row],[item_key]],IsITypeList,Table_ExternalData_15[[#This Row],[IType]],IsDList,Table_ExternalData_15[[#Headers],[10]])</f>
        <v>0</v>
      </c>
      <c r="O367" s="10">
        <f>SUMIFS(IsQList,IsIList,Table_ExternalData_15[[#This Row],[item_key]],IsITypeList,Table_ExternalData_15[[#This Row],[IType]],IsDList,Table_ExternalData_15[[#Headers],[11]])</f>
        <v>0</v>
      </c>
      <c r="P367" s="10">
        <f>SUMIFS(IsQList,IsIList,Table_ExternalData_15[[#This Row],[item_key]],IsITypeList,Table_ExternalData_15[[#This Row],[IType]],IsDList,Table_ExternalData_15[[#Headers],[12]])</f>
        <v>0</v>
      </c>
      <c r="Q367" s="10">
        <f>SUMIFS(IsQList,IsIList,Table_ExternalData_15[[#This Row],[item_key]],IsITypeList,Table_ExternalData_15[[#This Row],[IType]],IsDList,Table_ExternalData_15[[#Headers],[13]])</f>
        <v>0</v>
      </c>
      <c r="R367" s="10">
        <f>SUMIFS(IsQList,IsIList,Table_ExternalData_15[[#This Row],[item_key]],IsITypeList,Table_ExternalData_15[[#This Row],[IType]],IsDList,Table_ExternalData_15[[#Headers],[14]])</f>
        <v>0</v>
      </c>
      <c r="S367" s="10">
        <f>SUMIFS(IsQList,IsIList,Table_ExternalData_15[[#This Row],[item_key]],IsITypeList,Table_ExternalData_15[[#This Row],[IType]],IsDList,Table_ExternalData_15[[#Headers],[15]])</f>
        <v>0</v>
      </c>
      <c r="T367" s="10">
        <f>SUMIFS(IsQList,IsIList,Table_ExternalData_15[[#This Row],[item_key]],IsITypeList,Table_ExternalData_15[[#This Row],[IType]],IsDList,Table_ExternalData_15[[#Headers],[16]])</f>
        <v>0</v>
      </c>
      <c r="U367" s="10">
        <f>SUMIFS(IsQList,IsIList,Table_ExternalData_15[[#This Row],[item_key]],IsITypeList,Table_ExternalData_15[[#This Row],[IType]],IsDList,Table_ExternalData_15[[#Headers],[17]])</f>
        <v>0</v>
      </c>
      <c r="V367" s="10">
        <f>SUMIFS(IsQList,IsIList,Table_ExternalData_15[[#This Row],[item_key]],IsITypeList,Table_ExternalData_15[[#This Row],[IType]],IsDList,Table_ExternalData_15[[#Headers],[18]])</f>
        <v>0</v>
      </c>
      <c r="W367" s="10">
        <f>SUMIFS(IsQList,IsIList,Table_ExternalData_15[[#This Row],[item_key]],IsITypeList,Table_ExternalData_15[[#This Row],[IType]],IsDList,Table_ExternalData_15[[#Headers],[19]])</f>
        <v>0</v>
      </c>
      <c r="X367" s="10">
        <f>SUMIFS(IsQList,IsIList,Table_ExternalData_15[[#This Row],[item_key]],IsITypeList,Table_ExternalData_15[[#This Row],[IType]],IsDList,Table_ExternalData_15[[#Headers],[20]])</f>
        <v>0</v>
      </c>
      <c r="Y367" s="10">
        <f>SUMIFS(IsQList,IsIList,Table_ExternalData_15[[#This Row],[item_key]],IsITypeList,Table_ExternalData_15[[#This Row],[IType]],IsDList,Table_ExternalData_15[[#Headers],[21]])</f>
        <v>0</v>
      </c>
      <c r="Z367" s="10">
        <f>SUMIFS(IsQList,IsIList,Table_ExternalData_15[[#This Row],[item_key]],IsITypeList,Table_ExternalData_15[[#This Row],[IType]],IsDList,Table_ExternalData_15[[#Headers],[22]])</f>
        <v>0</v>
      </c>
      <c r="AA367" s="10">
        <f>SUMIFS(IsQList,IsIList,Table_ExternalData_15[[#This Row],[item_key]],IsITypeList,Table_ExternalData_15[[#This Row],[IType]],IsDList,Table_ExternalData_15[[#Headers],[23]])</f>
        <v>0</v>
      </c>
      <c r="AB367" s="10">
        <f>SUMIFS(IsQList,IsIList,Table_ExternalData_15[[#This Row],[item_key]],IsITypeList,Table_ExternalData_15[[#This Row],[IType]],IsDList,Table_ExternalData_15[[#Headers],[24]])</f>
        <v>0</v>
      </c>
      <c r="AC367" s="10">
        <f>SUMIFS(IsQList,IsIList,Table_ExternalData_15[[#This Row],[item_key]],IsITypeList,Table_ExternalData_15[[#This Row],[IType]],IsDList,Table_ExternalData_15[[#Headers],[25]])</f>
        <v>0</v>
      </c>
      <c r="AD367" s="10">
        <f>SUMIFS(IsQList,IsIList,Table_ExternalData_15[[#This Row],[item_key]],IsITypeList,Table_ExternalData_15[[#This Row],[IType]],IsDList,Table_ExternalData_15[[#Headers],[26]])</f>
        <v>0</v>
      </c>
      <c r="AE367" s="10">
        <f>SUMIFS(IsQList,IsIList,Table_ExternalData_15[[#This Row],[item_key]],IsITypeList,Table_ExternalData_15[[#This Row],[IType]],IsDList,Table_ExternalData_15[[#Headers],[27]])</f>
        <v>0</v>
      </c>
      <c r="AF367" s="10">
        <f>SUMIFS(IsQList,IsIList,Table_ExternalData_15[[#This Row],[item_key]],IsITypeList,Table_ExternalData_15[[#This Row],[IType]],IsDList,Table_ExternalData_15[[#Headers],[28]])</f>
        <v>1</v>
      </c>
      <c r="AG367" s="10">
        <f>SUMIFS(IsQList,IsIList,Table_ExternalData_15[[#This Row],[item_key]],IsITypeList,Table_ExternalData_15[[#This Row],[IType]],IsDList,Table_ExternalData_15[[#Headers],[29]])</f>
        <v>76</v>
      </c>
      <c r="AH367" s="10">
        <f>SUMIFS(IsQList,IsIList,Table_ExternalData_15[[#This Row],[item_key]],IsITypeList,Table_ExternalData_15[[#This Row],[IType]],IsDList,Table_ExternalData_15[[#Headers],[30]])</f>
        <v>0</v>
      </c>
      <c r="AI367" s="10">
        <f>SUMIFS(IsQList,IsIList,Table_ExternalData_15[[#This Row],[item_key]],IsITypeList,Table_ExternalData_15[[#This Row],[IType]],IsDList,Table_ExternalData_15[[#Headers],[31]])</f>
        <v>10</v>
      </c>
      <c r="AJ367" s="10">
        <f>SUM(Table_ExternalData_15[[#This Row],[1]:[31]])</f>
        <v>181</v>
      </c>
    </row>
    <row r="368" spans="1:36">
      <c r="A368" s="1" t="s">
        <v>2008</v>
      </c>
      <c r="B368" s="1" t="s">
        <v>2623</v>
      </c>
      <c r="C368" s="1" t="s">
        <v>2624</v>
      </c>
      <c r="D368" s="11" t="s">
        <v>2004</v>
      </c>
      <c r="E368" s="10">
        <f>SUMIFS(IsQList,IsIList,Table_ExternalData_15[[#This Row],[item_key]],IsITypeList,Table_ExternalData_15[[#This Row],[IType]],IsDList,Table_ExternalData_15[[#Headers],[1]])</f>
        <v>0</v>
      </c>
      <c r="F368" s="10">
        <f>SUMIFS(IsQList,IsIList,Table_ExternalData_15[[#This Row],[item_key]],IsITypeList,Table_ExternalData_15[[#This Row],[IType]],IsDList,Table_ExternalData_15[[#Headers],[2]])</f>
        <v>0</v>
      </c>
      <c r="G368" s="10">
        <f>SUMIFS(IsQList,IsIList,Table_ExternalData_15[[#This Row],[item_key]],IsITypeList,Table_ExternalData_15[[#This Row],[IType]],IsDList,Table_ExternalData_15[[#Headers],[3]])</f>
        <v>0</v>
      </c>
      <c r="H368" s="10">
        <f>SUMIFS(IsQList,IsIList,Table_ExternalData_15[[#This Row],[item_key]],IsITypeList,Table_ExternalData_15[[#This Row],[IType]],IsDList,Table_ExternalData_15[[#Headers],[4]])</f>
        <v>0</v>
      </c>
      <c r="I368" s="10">
        <f>SUMIFS(IsQList,IsIList,Table_ExternalData_15[[#This Row],[item_key]],IsITypeList,Table_ExternalData_15[[#This Row],[IType]],IsDList,Table_ExternalData_15[[#Headers],[5]])</f>
        <v>0</v>
      </c>
      <c r="J368" s="10">
        <f>SUMIFS(IsQList,IsIList,Table_ExternalData_15[[#This Row],[item_key]],IsITypeList,Table_ExternalData_15[[#This Row],[IType]],IsDList,Table_ExternalData_15[[#Headers],[6]])</f>
        <v>0</v>
      </c>
      <c r="K368" s="10">
        <f>SUMIFS(IsQList,IsIList,Table_ExternalData_15[[#This Row],[item_key]],IsITypeList,Table_ExternalData_15[[#This Row],[IType]],IsDList,Table_ExternalData_15[[#Headers],[7]])</f>
        <v>0</v>
      </c>
      <c r="L368" s="10">
        <f>SUMIFS(IsQList,IsIList,Table_ExternalData_15[[#This Row],[item_key]],IsITypeList,Table_ExternalData_15[[#This Row],[IType]],IsDList,Table_ExternalData_15[[#Headers],[8]])</f>
        <v>0</v>
      </c>
      <c r="M368" s="10">
        <f>SUMIFS(IsQList,IsIList,Table_ExternalData_15[[#This Row],[item_key]],IsITypeList,Table_ExternalData_15[[#This Row],[IType]],IsDList,Table_ExternalData_15[[#Headers],[9]])</f>
        <v>0</v>
      </c>
      <c r="N368" s="10">
        <f>SUMIFS(IsQList,IsIList,Table_ExternalData_15[[#This Row],[item_key]],IsITypeList,Table_ExternalData_15[[#This Row],[IType]],IsDList,Table_ExternalData_15[[#Headers],[10]])</f>
        <v>0</v>
      </c>
      <c r="O368" s="10">
        <f>SUMIFS(IsQList,IsIList,Table_ExternalData_15[[#This Row],[item_key]],IsITypeList,Table_ExternalData_15[[#This Row],[IType]],IsDList,Table_ExternalData_15[[#Headers],[11]])</f>
        <v>0</v>
      </c>
      <c r="P368" s="10">
        <f>SUMIFS(IsQList,IsIList,Table_ExternalData_15[[#This Row],[item_key]],IsITypeList,Table_ExternalData_15[[#This Row],[IType]],IsDList,Table_ExternalData_15[[#Headers],[12]])</f>
        <v>0</v>
      </c>
      <c r="Q368" s="10">
        <f>SUMIFS(IsQList,IsIList,Table_ExternalData_15[[#This Row],[item_key]],IsITypeList,Table_ExternalData_15[[#This Row],[IType]],IsDList,Table_ExternalData_15[[#Headers],[13]])</f>
        <v>0</v>
      </c>
      <c r="R368" s="10">
        <f>SUMIFS(IsQList,IsIList,Table_ExternalData_15[[#This Row],[item_key]],IsITypeList,Table_ExternalData_15[[#This Row],[IType]],IsDList,Table_ExternalData_15[[#Headers],[14]])</f>
        <v>0</v>
      </c>
      <c r="S368" s="10">
        <f>SUMIFS(IsQList,IsIList,Table_ExternalData_15[[#This Row],[item_key]],IsITypeList,Table_ExternalData_15[[#This Row],[IType]],IsDList,Table_ExternalData_15[[#Headers],[15]])</f>
        <v>0</v>
      </c>
      <c r="T368" s="10">
        <f>SUMIFS(IsQList,IsIList,Table_ExternalData_15[[#This Row],[item_key]],IsITypeList,Table_ExternalData_15[[#This Row],[IType]],IsDList,Table_ExternalData_15[[#Headers],[16]])</f>
        <v>0</v>
      </c>
      <c r="U368" s="10">
        <f>SUMIFS(IsQList,IsIList,Table_ExternalData_15[[#This Row],[item_key]],IsITypeList,Table_ExternalData_15[[#This Row],[IType]],IsDList,Table_ExternalData_15[[#Headers],[17]])</f>
        <v>0</v>
      </c>
      <c r="V368" s="10">
        <f>SUMIFS(IsQList,IsIList,Table_ExternalData_15[[#This Row],[item_key]],IsITypeList,Table_ExternalData_15[[#This Row],[IType]],IsDList,Table_ExternalData_15[[#Headers],[18]])</f>
        <v>0</v>
      </c>
      <c r="W368" s="10">
        <f>SUMIFS(IsQList,IsIList,Table_ExternalData_15[[#This Row],[item_key]],IsITypeList,Table_ExternalData_15[[#This Row],[IType]],IsDList,Table_ExternalData_15[[#Headers],[19]])</f>
        <v>0</v>
      </c>
      <c r="X368" s="10">
        <f>SUMIFS(IsQList,IsIList,Table_ExternalData_15[[#This Row],[item_key]],IsITypeList,Table_ExternalData_15[[#This Row],[IType]],IsDList,Table_ExternalData_15[[#Headers],[20]])</f>
        <v>0</v>
      </c>
      <c r="Y368" s="10">
        <f>SUMIFS(IsQList,IsIList,Table_ExternalData_15[[#This Row],[item_key]],IsITypeList,Table_ExternalData_15[[#This Row],[IType]],IsDList,Table_ExternalData_15[[#Headers],[21]])</f>
        <v>0</v>
      </c>
      <c r="Z368" s="10">
        <f>SUMIFS(IsQList,IsIList,Table_ExternalData_15[[#This Row],[item_key]],IsITypeList,Table_ExternalData_15[[#This Row],[IType]],IsDList,Table_ExternalData_15[[#Headers],[22]])</f>
        <v>0</v>
      </c>
      <c r="AA368" s="10">
        <f>SUMIFS(IsQList,IsIList,Table_ExternalData_15[[#This Row],[item_key]],IsITypeList,Table_ExternalData_15[[#This Row],[IType]],IsDList,Table_ExternalData_15[[#Headers],[23]])</f>
        <v>0</v>
      </c>
      <c r="AB368" s="10">
        <f>SUMIFS(IsQList,IsIList,Table_ExternalData_15[[#This Row],[item_key]],IsITypeList,Table_ExternalData_15[[#This Row],[IType]],IsDList,Table_ExternalData_15[[#Headers],[24]])</f>
        <v>0</v>
      </c>
      <c r="AC368" s="10">
        <f>SUMIFS(IsQList,IsIList,Table_ExternalData_15[[#This Row],[item_key]],IsITypeList,Table_ExternalData_15[[#This Row],[IType]],IsDList,Table_ExternalData_15[[#Headers],[25]])</f>
        <v>0</v>
      </c>
      <c r="AD368" s="10">
        <f>SUMIFS(IsQList,IsIList,Table_ExternalData_15[[#This Row],[item_key]],IsITypeList,Table_ExternalData_15[[#This Row],[IType]],IsDList,Table_ExternalData_15[[#Headers],[26]])</f>
        <v>0</v>
      </c>
      <c r="AE368" s="10">
        <f>SUMIFS(IsQList,IsIList,Table_ExternalData_15[[#This Row],[item_key]],IsITypeList,Table_ExternalData_15[[#This Row],[IType]],IsDList,Table_ExternalData_15[[#Headers],[27]])</f>
        <v>0</v>
      </c>
      <c r="AF368" s="10">
        <f>SUMIFS(IsQList,IsIList,Table_ExternalData_15[[#This Row],[item_key]],IsITypeList,Table_ExternalData_15[[#This Row],[IType]],IsDList,Table_ExternalData_15[[#Headers],[28]])</f>
        <v>0</v>
      </c>
      <c r="AG368" s="10">
        <f>SUMIFS(IsQList,IsIList,Table_ExternalData_15[[#This Row],[item_key]],IsITypeList,Table_ExternalData_15[[#This Row],[IType]],IsDList,Table_ExternalData_15[[#Headers],[29]])</f>
        <v>15</v>
      </c>
      <c r="AH368" s="10">
        <f>SUMIFS(IsQList,IsIList,Table_ExternalData_15[[#This Row],[item_key]],IsITypeList,Table_ExternalData_15[[#This Row],[IType]],IsDList,Table_ExternalData_15[[#Headers],[30]])</f>
        <v>0</v>
      </c>
      <c r="AI368" s="10">
        <f>SUMIFS(IsQList,IsIList,Table_ExternalData_15[[#This Row],[item_key]],IsITypeList,Table_ExternalData_15[[#This Row],[IType]],IsDList,Table_ExternalData_15[[#Headers],[31]])</f>
        <v>0</v>
      </c>
      <c r="AJ368" s="10">
        <f>SUM(Table_ExternalData_15[[#This Row],[1]:[31]])</f>
        <v>15</v>
      </c>
    </row>
    <row r="369" spans="1:36">
      <c r="A369" s="1" t="s">
        <v>501</v>
      </c>
      <c r="B369" s="1" t="s">
        <v>1379</v>
      </c>
      <c r="C369" s="1" t="s">
        <v>1380</v>
      </c>
      <c r="D369" s="11" t="s">
        <v>2046</v>
      </c>
      <c r="E369" s="10">
        <f>SUMIFS(IsQList,IsIList,Table_ExternalData_15[[#This Row],[item_key]],IsITypeList,Table_ExternalData_15[[#This Row],[IType]],IsDList,Table_ExternalData_15[[#Headers],[1]])</f>
        <v>1</v>
      </c>
      <c r="F369" s="10">
        <f>SUMIFS(IsQList,IsIList,Table_ExternalData_15[[#This Row],[item_key]],IsITypeList,Table_ExternalData_15[[#This Row],[IType]],IsDList,Table_ExternalData_15[[#Headers],[2]])</f>
        <v>0</v>
      </c>
      <c r="G369" s="10">
        <f>SUMIFS(IsQList,IsIList,Table_ExternalData_15[[#This Row],[item_key]],IsITypeList,Table_ExternalData_15[[#This Row],[IType]],IsDList,Table_ExternalData_15[[#Headers],[3]])</f>
        <v>0</v>
      </c>
      <c r="H369" s="10">
        <f>SUMIFS(IsQList,IsIList,Table_ExternalData_15[[#This Row],[item_key]],IsITypeList,Table_ExternalData_15[[#This Row],[IType]],IsDList,Table_ExternalData_15[[#Headers],[4]])</f>
        <v>70</v>
      </c>
      <c r="I369" s="10">
        <f>SUMIFS(IsQList,IsIList,Table_ExternalData_15[[#This Row],[item_key]],IsITypeList,Table_ExternalData_15[[#This Row],[IType]],IsDList,Table_ExternalData_15[[#Headers],[5]])</f>
        <v>0</v>
      </c>
      <c r="J369" s="10">
        <f>SUMIFS(IsQList,IsIList,Table_ExternalData_15[[#This Row],[item_key]],IsITypeList,Table_ExternalData_15[[#This Row],[IType]],IsDList,Table_ExternalData_15[[#Headers],[6]])</f>
        <v>23</v>
      </c>
      <c r="K369" s="10">
        <f>SUMIFS(IsQList,IsIList,Table_ExternalData_15[[#This Row],[item_key]],IsITypeList,Table_ExternalData_15[[#This Row],[IType]],IsDList,Table_ExternalData_15[[#Headers],[7]])</f>
        <v>0</v>
      </c>
      <c r="L369" s="10">
        <f>SUMIFS(IsQList,IsIList,Table_ExternalData_15[[#This Row],[item_key]],IsITypeList,Table_ExternalData_15[[#This Row],[IType]],IsDList,Table_ExternalData_15[[#Headers],[8]])</f>
        <v>0</v>
      </c>
      <c r="M369" s="10">
        <f>SUMIFS(IsQList,IsIList,Table_ExternalData_15[[#This Row],[item_key]],IsITypeList,Table_ExternalData_15[[#This Row],[IType]],IsDList,Table_ExternalData_15[[#Headers],[9]])</f>
        <v>0</v>
      </c>
      <c r="N369" s="10">
        <f>SUMIFS(IsQList,IsIList,Table_ExternalData_15[[#This Row],[item_key]],IsITypeList,Table_ExternalData_15[[#This Row],[IType]],IsDList,Table_ExternalData_15[[#Headers],[10]])</f>
        <v>0</v>
      </c>
      <c r="O369" s="10">
        <f>SUMIFS(IsQList,IsIList,Table_ExternalData_15[[#This Row],[item_key]],IsITypeList,Table_ExternalData_15[[#This Row],[IType]],IsDList,Table_ExternalData_15[[#Headers],[11]])</f>
        <v>0</v>
      </c>
      <c r="P369" s="10">
        <f>SUMIFS(IsQList,IsIList,Table_ExternalData_15[[#This Row],[item_key]],IsITypeList,Table_ExternalData_15[[#This Row],[IType]],IsDList,Table_ExternalData_15[[#Headers],[12]])</f>
        <v>0</v>
      </c>
      <c r="Q369" s="10">
        <f>SUMIFS(IsQList,IsIList,Table_ExternalData_15[[#This Row],[item_key]],IsITypeList,Table_ExternalData_15[[#This Row],[IType]],IsDList,Table_ExternalData_15[[#Headers],[13]])</f>
        <v>0</v>
      </c>
      <c r="R369" s="10">
        <f>SUMIFS(IsQList,IsIList,Table_ExternalData_15[[#This Row],[item_key]],IsITypeList,Table_ExternalData_15[[#This Row],[IType]],IsDList,Table_ExternalData_15[[#Headers],[14]])</f>
        <v>0</v>
      </c>
      <c r="S369" s="10">
        <f>SUMIFS(IsQList,IsIList,Table_ExternalData_15[[#This Row],[item_key]],IsITypeList,Table_ExternalData_15[[#This Row],[IType]],IsDList,Table_ExternalData_15[[#Headers],[15]])</f>
        <v>0</v>
      </c>
      <c r="T369" s="10">
        <f>SUMIFS(IsQList,IsIList,Table_ExternalData_15[[#This Row],[item_key]],IsITypeList,Table_ExternalData_15[[#This Row],[IType]],IsDList,Table_ExternalData_15[[#Headers],[16]])</f>
        <v>0</v>
      </c>
      <c r="U369" s="10">
        <f>SUMIFS(IsQList,IsIList,Table_ExternalData_15[[#This Row],[item_key]],IsITypeList,Table_ExternalData_15[[#This Row],[IType]],IsDList,Table_ExternalData_15[[#Headers],[17]])</f>
        <v>0</v>
      </c>
      <c r="V369" s="10">
        <f>SUMIFS(IsQList,IsIList,Table_ExternalData_15[[#This Row],[item_key]],IsITypeList,Table_ExternalData_15[[#This Row],[IType]],IsDList,Table_ExternalData_15[[#Headers],[18]])</f>
        <v>0</v>
      </c>
      <c r="W369" s="10">
        <f>SUMIFS(IsQList,IsIList,Table_ExternalData_15[[#This Row],[item_key]],IsITypeList,Table_ExternalData_15[[#This Row],[IType]],IsDList,Table_ExternalData_15[[#Headers],[19]])</f>
        <v>0</v>
      </c>
      <c r="X369" s="10">
        <f>SUMIFS(IsQList,IsIList,Table_ExternalData_15[[#This Row],[item_key]],IsITypeList,Table_ExternalData_15[[#This Row],[IType]],IsDList,Table_ExternalData_15[[#Headers],[20]])</f>
        <v>0</v>
      </c>
      <c r="Y369" s="10">
        <f>SUMIFS(IsQList,IsIList,Table_ExternalData_15[[#This Row],[item_key]],IsITypeList,Table_ExternalData_15[[#This Row],[IType]],IsDList,Table_ExternalData_15[[#Headers],[21]])</f>
        <v>0</v>
      </c>
      <c r="Z369" s="10">
        <f>SUMIFS(IsQList,IsIList,Table_ExternalData_15[[#This Row],[item_key]],IsITypeList,Table_ExternalData_15[[#This Row],[IType]],IsDList,Table_ExternalData_15[[#Headers],[22]])</f>
        <v>0</v>
      </c>
      <c r="AA369" s="10">
        <f>SUMIFS(IsQList,IsIList,Table_ExternalData_15[[#This Row],[item_key]],IsITypeList,Table_ExternalData_15[[#This Row],[IType]],IsDList,Table_ExternalData_15[[#Headers],[23]])</f>
        <v>0</v>
      </c>
      <c r="AB369" s="10">
        <f>SUMIFS(IsQList,IsIList,Table_ExternalData_15[[#This Row],[item_key]],IsITypeList,Table_ExternalData_15[[#This Row],[IType]],IsDList,Table_ExternalData_15[[#Headers],[24]])</f>
        <v>0</v>
      </c>
      <c r="AC369" s="10">
        <f>SUMIFS(IsQList,IsIList,Table_ExternalData_15[[#This Row],[item_key]],IsITypeList,Table_ExternalData_15[[#This Row],[IType]],IsDList,Table_ExternalData_15[[#Headers],[25]])</f>
        <v>0</v>
      </c>
      <c r="AD369" s="10">
        <f>SUMIFS(IsQList,IsIList,Table_ExternalData_15[[#This Row],[item_key]],IsITypeList,Table_ExternalData_15[[#This Row],[IType]],IsDList,Table_ExternalData_15[[#Headers],[26]])</f>
        <v>0</v>
      </c>
      <c r="AE369" s="10">
        <f>SUMIFS(IsQList,IsIList,Table_ExternalData_15[[#This Row],[item_key]],IsITypeList,Table_ExternalData_15[[#This Row],[IType]],IsDList,Table_ExternalData_15[[#Headers],[27]])</f>
        <v>0</v>
      </c>
      <c r="AF369" s="10">
        <f>SUMIFS(IsQList,IsIList,Table_ExternalData_15[[#This Row],[item_key]],IsITypeList,Table_ExternalData_15[[#This Row],[IType]],IsDList,Table_ExternalData_15[[#Headers],[28]])</f>
        <v>1</v>
      </c>
      <c r="AG369" s="10">
        <f>SUMIFS(IsQList,IsIList,Table_ExternalData_15[[#This Row],[item_key]],IsITypeList,Table_ExternalData_15[[#This Row],[IType]],IsDList,Table_ExternalData_15[[#Headers],[29]])</f>
        <v>76</v>
      </c>
      <c r="AH369" s="10">
        <f>SUMIFS(IsQList,IsIList,Table_ExternalData_15[[#This Row],[item_key]],IsITypeList,Table_ExternalData_15[[#This Row],[IType]],IsDList,Table_ExternalData_15[[#Headers],[30]])</f>
        <v>0</v>
      </c>
      <c r="AI369" s="10">
        <f>SUMIFS(IsQList,IsIList,Table_ExternalData_15[[#This Row],[item_key]],IsITypeList,Table_ExternalData_15[[#This Row],[IType]],IsDList,Table_ExternalData_15[[#Headers],[31]])</f>
        <v>10</v>
      </c>
      <c r="AJ369" s="10">
        <f>SUM(Table_ExternalData_15[[#This Row],[1]:[31]])</f>
        <v>181</v>
      </c>
    </row>
    <row r="370" spans="1:36">
      <c r="A370" s="1" t="s">
        <v>501</v>
      </c>
      <c r="B370" s="1" t="s">
        <v>1379</v>
      </c>
      <c r="C370" s="1" t="s">
        <v>1380</v>
      </c>
      <c r="D370" s="11" t="s">
        <v>2017</v>
      </c>
      <c r="E370" s="10">
        <f>SUMIFS(IsQList,IsIList,Table_ExternalData_15[[#This Row],[item_key]],IsITypeList,Table_ExternalData_15[[#This Row],[IType]],IsDList,Table_ExternalData_15[[#Headers],[1]])</f>
        <v>0</v>
      </c>
      <c r="F370" s="10">
        <f>SUMIFS(IsQList,IsIList,Table_ExternalData_15[[#This Row],[item_key]],IsITypeList,Table_ExternalData_15[[#This Row],[IType]],IsDList,Table_ExternalData_15[[#Headers],[2]])</f>
        <v>-5</v>
      </c>
      <c r="G370" s="10">
        <f>SUMIFS(IsQList,IsIList,Table_ExternalData_15[[#This Row],[item_key]],IsITypeList,Table_ExternalData_15[[#This Row],[IType]],IsDList,Table_ExternalData_15[[#Headers],[3]])</f>
        <v>0</v>
      </c>
      <c r="H370" s="10">
        <f>SUMIFS(IsQList,IsIList,Table_ExternalData_15[[#This Row],[item_key]],IsITypeList,Table_ExternalData_15[[#This Row],[IType]],IsDList,Table_ExternalData_15[[#Headers],[4]])</f>
        <v>0</v>
      </c>
      <c r="I370" s="10">
        <f>SUMIFS(IsQList,IsIList,Table_ExternalData_15[[#This Row],[item_key]],IsITypeList,Table_ExternalData_15[[#This Row],[IType]],IsDList,Table_ExternalData_15[[#Headers],[5]])</f>
        <v>0</v>
      </c>
      <c r="J370" s="10">
        <f>SUMIFS(IsQList,IsIList,Table_ExternalData_15[[#This Row],[item_key]],IsITypeList,Table_ExternalData_15[[#This Row],[IType]],IsDList,Table_ExternalData_15[[#Headers],[6]])</f>
        <v>0</v>
      </c>
      <c r="K370" s="10">
        <f>SUMIFS(IsQList,IsIList,Table_ExternalData_15[[#This Row],[item_key]],IsITypeList,Table_ExternalData_15[[#This Row],[IType]],IsDList,Table_ExternalData_15[[#Headers],[7]])</f>
        <v>0</v>
      </c>
      <c r="L370" s="10">
        <f>SUMIFS(IsQList,IsIList,Table_ExternalData_15[[#This Row],[item_key]],IsITypeList,Table_ExternalData_15[[#This Row],[IType]],IsDList,Table_ExternalData_15[[#Headers],[8]])</f>
        <v>0</v>
      </c>
      <c r="M370" s="10">
        <f>SUMIFS(IsQList,IsIList,Table_ExternalData_15[[#This Row],[item_key]],IsITypeList,Table_ExternalData_15[[#This Row],[IType]],IsDList,Table_ExternalData_15[[#Headers],[9]])</f>
        <v>0</v>
      </c>
      <c r="N370" s="10">
        <f>SUMIFS(IsQList,IsIList,Table_ExternalData_15[[#This Row],[item_key]],IsITypeList,Table_ExternalData_15[[#This Row],[IType]],IsDList,Table_ExternalData_15[[#Headers],[10]])</f>
        <v>0</v>
      </c>
      <c r="O370" s="10">
        <f>SUMIFS(IsQList,IsIList,Table_ExternalData_15[[#This Row],[item_key]],IsITypeList,Table_ExternalData_15[[#This Row],[IType]],IsDList,Table_ExternalData_15[[#Headers],[11]])</f>
        <v>0</v>
      </c>
      <c r="P370" s="10">
        <f>SUMIFS(IsQList,IsIList,Table_ExternalData_15[[#This Row],[item_key]],IsITypeList,Table_ExternalData_15[[#This Row],[IType]],IsDList,Table_ExternalData_15[[#Headers],[12]])</f>
        <v>0</v>
      </c>
      <c r="Q370" s="10">
        <f>SUMIFS(IsQList,IsIList,Table_ExternalData_15[[#This Row],[item_key]],IsITypeList,Table_ExternalData_15[[#This Row],[IType]],IsDList,Table_ExternalData_15[[#Headers],[13]])</f>
        <v>0</v>
      </c>
      <c r="R370" s="10">
        <f>SUMIFS(IsQList,IsIList,Table_ExternalData_15[[#This Row],[item_key]],IsITypeList,Table_ExternalData_15[[#This Row],[IType]],IsDList,Table_ExternalData_15[[#Headers],[14]])</f>
        <v>0</v>
      </c>
      <c r="S370" s="10">
        <f>SUMIFS(IsQList,IsIList,Table_ExternalData_15[[#This Row],[item_key]],IsITypeList,Table_ExternalData_15[[#This Row],[IType]],IsDList,Table_ExternalData_15[[#Headers],[15]])</f>
        <v>0</v>
      </c>
      <c r="T370" s="10">
        <f>SUMIFS(IsQList,IsIList,Table_ExternalData_15[[#This Row],[item_key]],IsITypeList,Table_ExternalData_15[[#This Row],[IType]],IsDList,Table_ExternalData_15[[#Headers],[16]])</f>
        <v>0</v>
      </c>
      <c r="U370" s="10">
        <f>SUMIFS(IsQList,IsIList,Table_ExternalData_15[[#This Row],[item_key]],IsITypeList,Table_ExternalData_15[[#This Row],[IType]],IsDList,Table_ExternalData_15[[#Headers],[17]])</f>
        <v>0</v>
      </c>
      <c r="V370" s="10">
        <f>SUMIFS(IsQList,IsIList,Table_ExternalData_15[[#This Row],[item_key]],IsITypeList,Table_ExternalData_15[[#This Row],[IType]],IsDList,Table_ExternalData_15[[#Headers],[18]])</f>
        <v>0</v>
      </c>
      <c r="W370" s="10">
        <f>SUMIFS(IsQList,IsIList,Table_ExternalData_15[[#This Row],[item_key]],IsITypeList,Table_ExternalData_15[[#This Row],[IType]],IsDList,Table_ExternalData_15[[#Headers],[19]])</f>
        <v>0</v>
      </c>
      <c r="X370" s="10">
        <f>SUMIFS(IsQList,IsIList,Table_ExternalData_15[[#This Row],[item_key]],IsITypeList,Table_ExternalData_15[[#This Row],[IType]],IsDList,Table_ExternalData_15[[#Headers],[20]])</f>
        <v>0</v>
      </c>
      <c r="Y370" s="10">
        <f>SUMIFS(IsQList,IsIList,Table_ExternalData_15[[#This Row],[item_key]],IsITypeList,Table_ExternalData_15[[#This Row],[IType]],IsDList,Table_ExternalData_15[[#Headers],[21]])</f>
        <v>0</v>
      </c>
      <c r="Z370" s="10">
        <f>SUMIFS(IsQList,IsIList,Table_ExternalData_15[[#This Row],[item_key]],IsITypeList,Table_ExternalData_15[[#This Row],[IType]],IsDList,Table_ExternalData_15[[#Headers],[22]])</f>
        <v>0</v>
      </c>
      <c r="AA370" s="10">
        <f>SUMIFS(IsQList,IsIList,Table_ExternalData_15[[#This Row],[item_key]],IsITypeList,Table_ExternalData_15[[#This Row],[IType]],IsDList,Table_ExternalData_15[[#Headers],[23]])</f>
        <v>0</v>
      </c>
      <c r="AB370" s="10">
        <f>SUMIFS(IsQList,IsIList,Table_ExternalData_15[[#This Row],[item_key]],IsITypeList,Table_ExternalData_15[[#This Row],[IType]],IsDList,Table_ExternalData_15[[#Headers],[24]])</f>
        <v>0</v>
      </c>
      <c r="AC370" s="10">
        <f>SUMIFS(IsQList,IsIList,Table_ExternalData_15[[#This Row],[item_key]],IsITypeList,Table_ExternalData_15[[#This Row],[IType]],IsDList,Table_ExternalData_15[[#Headers],[25]])</f>
        <v>0</v>
      </c>
      <c r="AD370" s="10">
        <f>SUMIFS(IsQList,IsIList,Table_ExternalData_15[[#This Row],[item_key]],IsITypeList,Table_ExternalData_15[[#This Row],[IType]],IsDList,Table_ExternalData_15[[#Headers],[26]])</f>
        <v>0</v>
      </c>
      <c r="AE370" s="10">
        <f>SUMIFS(IsQList,IsIList,Table_ExternalData_15[[#This Row],[item_key]],IsITypeList,Table_ExternalData_15[[#This Row],[IType]],IsDList,Table_ExternalData_15[[#Headers],[27]])</f>
        <v>0</v>
      </c>
      <c r="AF370" s="10">
        <f>SUMIFS(IsQList,IsIList,Table_ExternalData_15[[#This Row],[item_key]],IsITypeList,Table_ExternalData_15[[#This Row],[IType]],IsDList,Table_ExternalData_15[[#Headers],[28]])</f>
        <v>0</v>
      </c>
      <c r="AG370" s="10">
        <f>SUMIFS(IsQList,IsIList,Table_ExternalData_15[[#This Row],[item_key]],IsITypeList,Table_ExternalData_15[[#This Row],[IType]],IsDList,Table_ExternalData_15[[#Headers],[29]])</f>
        <v>0</v>
      </c>
      <c r="AH370" s="10">
        <f>SUMIFS(IsQList,IsIList,Table_ExternalData_15[[#This Row],[item_key]],IsITypeList,Table_ExternalData_15[[#This Row],[IType]],IsDList,Table_ExternalData_15[[#Headers],[30]])</f>
        <v>-6</v>
      </c>
      <c r="AI370" s="10">
        <f>SUMIFS(IsQList,IsIList,Table_ExternalData_15[[#This Row],[item_key]],IsITypeList,Table_ExternalData_15[[#This Row],[IType]],IsDList,Table_ExternalData_15[[#Headers],[31]])</f>
        <v>-2</v>
      </c>
      <c r="AJ370" s="10">
        <f>SUM(Table_ExternalData_15[[#This Row],[1]:[31]])</f>
        <v>-13</v>
      </c>
    </row>
    <row r="371" spans="1:36">
      <c r="A371" s="1" t="s">
        <v>1709</v>
      </c>
      <c r="B371" s="1" t="s">
        <v>1996</v>
      </c>
      <c r="C371" s="1" t="s">
        <v>1997</v>
      </c>
      <c r="D371" s="11" t="s">
        <v>2046</v>
      </c>
      <c r="E371" s="10">
        <f>SUMIFS(IsQList,IsIList,Table_ExternalData_15[[#This Row],[item_key]],IsITypeList,Table_ExternalData_15[[#This Row],[IType]],IsDList,Table_ExternalData_15[[#Headers],[1]])</f>
        <v>2</v>
      </c>
      <c r="F371" s="10">
        <f>SUMIFS(IsQList,IsIList,Table_ExternalData_15[[#This Row],[item_key]],IsITypeList,Table_ExternalData_15[[#This Row],[IType]],IsDList,Table_ExternalData_15[[#Headers],[2]])</f>
        <v>0</v>
      </c>
      <c r="G371" s="10">
        <f>SUMIFS(IsQList,IsIList,Table_ExternalData_15[[#This Row],[item_key]],IsITypeList,Table_ExternalData_15[[#This Row],[IType]],IsDList,Table_ExternalData_15[[#Headers],[3]])</f>
        <v>0</v>
      </c>
      <c r="H371" s="10">
        <f>SUMIFS(IsQList,IsIList,Table_ExternalData_15[[#This Row],[item_key]],IsITypeList,Table_ExternalData_15[[#This Row],[IType]],IsDList,Table_ExternalData_15[[#Headers],[4]])</f>
        <v>140</v>
      </c>
      <c r="I371" s="10">
        <f>SUMIFS(IsQList,IsIList,Table_ExternalData_15[[#This Row],[item_key]],IsITypeList,Table_ExternalData_15[[#This Row],[IType]],IsDList,Table_ExternalData_15[[#Headers],[5]])</f>
        <v>0</v>
      </c>
      <c r="J371" s="10">
        <f>SUMIFS(IsQList,IsIList,Table_ExternalData_15[[#This Row],[item_key]],IsITypeList,Table_ExternalData_15[[#This Row],[IType]],IsDList,Table_ExternalData_15[[#Headers],[6]])</f>
        <v>46</v>
      </c>
      <c r="K371" s="10">
        <f>SUMIFS(IsQList,IsIList,Table_ExternalData_15[[#This Row],[item_key]],IsITypeList,Table_ExternalData_15[[#This Row],[IType]],IsDList,Table_ExternalData_15[[#Headers],[7]])</f>
        <v>0</v>
      </c>
      <c r="L371" s="10">
        <f>SUMIFS(IsQList,IsIList,Table_ExternalData_15[[#This Row],[item_key]],IsITypeList,Table_ExternalData_15[[#This Row],[IType]],IsDList,Table_ExternalData_15[[#Headers],[8]])</f>
        <v>0</v>
      </c>
      <c r="M371" s="10">
        <f>SUMIFS(IsQList,IsIList,Table_ExternalData_15[[#This Row],[item_key]],IsITypeList,Table_ExternalData_15[[#This Row],[IType]],IsDList,Table_ExternalData_15[[#Headers],[9]])</f>
        <v>0</v>
      </c>
      <c r="N371" s="10">
        <f>SUMIFS(IsQList,IsIList,Table_ExternalData_15[[#This Row],[item_key]],IsITypeList,Table_ExternalData_15[[#This Row],[IType]],IsDList,Table_ExternalData_15[[#Headers],[10]])</f>
        <v>0</v>
      </c>
      <c r="O371" s="10">
        <f>SUMIFS(IsQList,IsIList,Table_ExternalData_15[[#This Row],[item_key]],IsITypeList,Table_ExternalData_15[[#This Row],[IType]],IsDList,Table_ExternalData_15[[#Headers],[11]])</f>
        <v>0</v>
      </c>
      <c r="P371" s="10">
        <f>SUMIFS(IsQList,IsIList,Table_ExternalData_15[[#This Row],[item_key]],IsITypeList,Table_ExternalData_15[[#This Row],[IType]],IsDList,Table_ExternalData_15[[#Headers],[12]])</f>
        <v>0</v>
      </c>
      <c r="Q371" s="10">
        <f>SUMIFS(IsQList,IsIList,Table_ExternalData_15[[#This Row],[item_key]],IsITypeList,Table_ExternalData_15[[#This Row],[IType]],IsDList,Table_ExternalData_15[[#Headers],[13]])</f>
        <v>0</v>
      </c>
      <c r="R371" s="10">
        <f>SUMIFS(IsQList,IsIList,Table_ExternalData_15[[#This Row],[item_key]],IsITypeList,Table_ExternalData_15[[#This Row],[IType]],IsDList,Table_ExternalData_15[[#Headers],[14]])</f>
        <v>0</v>
      </c>
      <c r="S371" s="10">
        <f>SUMIFS(IsQList,IsIList,Table_ExternalData_15[[#This Row],[item_key]],IsITypeList,Table_ExternalData_15[[#This Row],[IType]],IsDList,Table_ExternalData_15[[#Headers],[15]])</f>
        <v>0</v>
      </c>
      <c r="T371" s="10">
        <f>SUMIFS(IsQList,IsIList,Table_ExternalData_15[[#This Row],[item_key]],IsITypeList,Table_ExternalData_15[[#This Row],[IType]],IsDList,Table_ExternalData_15[[#Headers],[16]])</f>
        <v>0</v>
      </c>
      <c r="U371" s="10">
        <f>SUMIFS(IsQList,IsIList,Table_ExternalData_15[[#This Row],[item_key]],IsITypeList,Table_ExternalData_15[[#This Row],[IType]],IsDList,Table_ExternalData_15[[#Headers],[17]])</f>
        <v>0</v>
      </c>
      <c r="V371" s="10">
        <f>SUMIFS(IsQList,IsIList,Table_ExternalData_15[[#This Row],[item_key]],IsITypeList,Table_ExternalData_15[[#This Row],[IType]],IsDList,Table_ExternalData_15[[#Headers],[18]])</f>
        <v>0</v>
      </c>
      <c r="W371" s="10">
        <f>SUMIFS(IsQList,IsIList,Table_ExternalData_15[[#This Row],[item_key]],IsITypeList,Table_ExternalData_15[[#This Row],[IType]],IsDList,Table_ExternalData_15[[#Headers],[19]])</f>
        <v>0</v>
      </c>
      <c r="X371" s="10">
        <f>SUMIFS(IsQList,IsIList,Table_ExternalData_15[[#This Row],[item_key]],IsITypeList,Table_ExternalData_15[[#This Row],[IType]],IsDList,Table_ExternalData_15[[#Headers],[20]])</f>
        <v>0</v>
      </c>
      <c r="Y371" s="10">
        <f>SUMIFS(IsQList,IsIList,Table_ExternalData_15[[#This Row],[item_key]],IsITypeList,Table_ExternalData_15[[#This Row],[IType]],IsDList,Table_ExternalData_15[[#Headers],[21]])</f>
        <v>0</v>
      </c>
      <c r="Z371" s="10">
        <f>SUMIFS(IsQList,IsIList,Table_ExternalData_15[[#This Row],[item_key]],IsITypeList,Table_ExternalData_15[[#This Row],[IType]],IsDList,Table_ExternalData_15[[#Headers],[22]])</f>
        <v>0</v>
      </c>
      <c r="AA371" s="10">
        <f>SUMIFS(IsQList,IsIList,Table_ExternalData_15[[#This Row],[item_key]],IsITypeList,Table_ExternalData_15[[#This Row],[IType]],IsDList,Table_ExternalData_15[[#Headers],[23]])</f>
        <v>0</v>
      </c>
      <c r="AB371" s="10">
        <f>SUMIFS(IsQList,IsIList,Table_ExternalData_15[[#This Row],[item_key]],IsITypeList,Table_ExternalData_15[[#This Row],[IType]],IsDList,Table_ExternalData_15[[#Headers],[24]])</f>
        <v>0</v>
      </c>
      <c r="AC371" s="10">
        <f>SUMIFS(IsQList,IsIList,Table_ExternalData_15[[#This Row],[item_key]],IsITypeList,Table_ExternalData_15[[#This Row],[IType]],IsDList,Table_ExternalData_15[[#Headers],[25]])</f>
        <v>0</v>
      </c>
      <c r="AD371" s="10">
        <f>SUMIFS(IsQList,IsIList,Table_ExternalData_15[[#This Row],[item_key]],IsITypeList,Table_ExternalData_15[[#This Row],[IType]],IsDList,Table_ExternalData_15[[#Headers],[26]])</f>
        <v>0</v>
      </c>
      <c r="AE371" s="10">
        <f>SUMIFS(IsQList,IsIList,Table_ExternalData_15[[#This Row],[item_key]],IsITypeList,Table_ExternalData_15[[#This Row],[IType]],IsDList,Table_ExternalData_15[[#Headers],[27]])</f>
        <v>0</v>
      </c>
      <c r="AF371" s="10">
        <f>SUMIFS(IsQList,IsIList,Table_ExternalData_15[[#This Row],[item_key]],IsITypeList,Table_ExternalData_15[[#This Row],[IType]],IsDList,Table_ExternalData_15[[#Headers],[28]])</f>
        <v>2</v>
      </c>
      <c r="AG371" s="10">
        <f>SUMIFS(IsQList,IsIList,Table_ExternalData_15[[#This Row],[item_key]],IsITypeList,Table_ExternalData_15[[#This Row],[IType]],IsDList,Table_ExternalData_15[[#Headers],[29]])</f>
        <v>152</v>
      </c>
      <c r="AH371" s="10">
        <f>SUMIFS(IsQList,IsIList,Table_ExternalData_15[[#This Row],[item_key]],IsITypeList,Table_ExternalData_15[[#This Row],[IType]],IsDList,Table_ExternalData_15[[#Headers],[30]])</f>
        <v>0</v>
      </c>
      <c r="AI371" s="10">
        <f>SUMIFS(IsQList,IsIList,Table_ExternalData_15[[#This Row],[item_key]],IsITypeList,Table_ExternalData_15[[#This Row],[IType]],IsDList,Table_ExternalData_15[[#Headers],[31]])</f>
        <v>20</v>
      </c>
      <c r="AJ371" s="10">
        <f>SUM(Table_ExternalData_15[[#This Row],[1]:[31]])</f>
        <v>362</v>
      </c>
    </row>
    <row r="372" spans="1:36">
      <c r="A372" s="1" t="s">
        <v>458</v>
      </c>
      <c r="B372" s="1" t="s">
        <v>948</v>
      </c>
      <c r="C372" s="1" t="s">
        <v>949</v>
      </c>
      <c r="D372" s="11" t="s">
        <v>2046</v>
      </c>
      <c r="E372" s="10">
        <f>SUMIFS(IsQList,IsIList,Table_ExternalData_15[[#This Row],[item_key]],IsITypeList,Table_ExternalData_15[[#This Row],[IType]],IsDList,Table_ExternalData_15[[#Headers],[1]])</f>
        <v>1</v>
      </c>
      <c r="F372" s="10">
        <f>SUMIFS(IsQList,IsIList,Table_ExternalData_15[[#This Row],[item_key]],IsITypeList,Table_ExternalData_15[[#This Row],[IType]],IsDList,Table_ExternalData_15[[#Headers],[2]])</f>
        <v>0</v>
      </c>
      <c r="G372" s="10">
        <f>SUMIFS(IsQList,IsIList,Table_ExternalData_15[[#This Row],[item_key]],IsITypeList,Table_ExternalData_15[[#This Row],[IType]],IsDList,Table_ExternalData_15[[#Headers],[3]])</f>
        <v>0</v>
      </c>
      <c r="H372" s="10">
        <f>SUMIFS(IsQList,IsIList,Table_ExternalData_15[[#This Row],[item_key]],IsITypeList,Table_ExternalData_15[[#This Row],[IType]],IsDList,Table_ExternalData_15[[#Headers],[4]])</f>
        <v>70</v>
      </c>
      <c r="I372" s="10">
        <f>SUMIFS(IsQList,IsIList,Table_ExternalData_15[[#This Row],[item_key]],IsITypeList,Table_ExternalData_15[[#This Row],[IType]],IsDList,Table_ExternalData_15[[#Headers],[5]])</f>
        <v>0</v>
      </c>
      <c r="J372" s="10">
        <f>SUMIFS(IsQList,IsIList,Table_ExternalData_15[[#This Row],[item_key]],IsITypeList,Table_ExternalData_15[[#This Row],[IType]],IsDList,Table_ExternalData_15[[#Headers],[6]])</f>
        <v>23</v>
      </c>
      <c r="K372" s="10">
        <f>SUMIFS(IsQList,IsIList,Table_ExternalData_15[[#This Row],[item_key]],IsITypeList,Table_ExternalData_15[[#This Row],[IType]],IsDList,Table_ExternalData_15[[#Headers],[7]])</f>
        <v>0</v>
      </c>
      <c r="L372" s="10">
        <f>SUMIFS(IsQList,IsIList,Table_ExternalData_15[[#This Row],[item_key]],IsITypeList,Table_ExternalData_15[[#This Row],[IType]],IsDList,Table_ExternalData_15[[#Headers],[8]])</f>
        <v>0</v>
      </c>
      <c r="M372" s="10">
        <f>SUMIFS(IsQList,IsIList,Table_ExternalData_15[[#This Row],[item_key]],IsITypeList,Table_ExternalData_15[[#This Row],[IType]],IsDList,Table_ExternalData_15[[#Headers],[9]])</f>
        <v>0</v>
      </c>
      <c r="N372" s="10">
        <f>SUMIFS(IsQList,IsIList,Table_ExternalData_15[[#This Row],[item_key]],IsITypeList,Table_ExternalData_15[[#This Row],[IType]],IsDList,Table_ExternalData_15[[#Headers],[10]])</f>
        <v>0</v>
      </c>
      <c r="O372" s="10">
        <f>SUMIFS(IsQList,IsIList,Table_ExternalData_15[[#This Row],[item_key]],IsITypeList,Table_ExternalData_15[[#This Row],[IType]],IsDList,Table_ExternalData_15[[#Headers],[11]])</f>
        <v>0</v>
      </c>
      <c r="P372" s="10">
        <f>SUMIFS(IsQList,IsIList,Table_ExternalData_15[[#This Row],[item_key]],IsITypeList,Table_ExternalData_15[[#This Row],[IType]],IsDList,Table_ExternalData_15[[#Headers],[12]])</f>
        <v>0</v>
      </c>
      <c r="Q372" s="10">
        <f>SUMIFS(IsQList,IsIList,Table_ExternalData_15[[#This Row],[item_key]],IsITypeList,Table_ExternalData_15[[#This Row],[IType]],IsDList,Table_ExternalData_15[[#Headers],[13]])</f>
        <v>0</v>
      </c>
      <c r="R372" s="10">
        <f>SUMIFS(IsQList,IsIList,Table_ExternalData_15[[#This Row],[item_key]],IsITypeList,Table_ExternalData_15[[#This Row],[IType]],IsDList,Table_ExternalData_15[[#Headers],[14]])</f>
        <v>0</v>
      </c>
      <c r="S372" s="10">
        <f>SUMIFS(IsQList,IsIList,Table_ExternalData_15[[#This Row],[item_key]],IsITypeList,Table_ExternalData_15[[#This Row],[IType]],IsDList,Table_ExternalData_15[[#Headers],[15]])</f>
        <v>0</v>
      </c>
      <c r="T372" s="10">
        <f>SUMIFS(IsQList,IsIList,Table_ExternalData_15[[#This Row],[item_key]],IsITypeList,Table_ExternalData_15[[#This Row],[IType]],IsDList,Table_ExternalData_15[[#Headers],[16]])</f>
        <v>0</v>
      </c>
      <c r="U372" s="10">
        <f>SUMIFS(IsQList,IsIList,Table_ExternalData_15[[#This Row],[item_key]],IsITypeList,Table_ExternalData_15[[#This Row],[IType]],IsDList,Table_ExternalData_15[[#Headers],[17]])</f>
        <v>0</v>
      </c>
      <c r="V372" s="10">
        <f>SUMIFS(IsQList,IsIList,Table_ExternalData_15[[#This Row],[item_key]],IsITypeList,Table_ExternalData_15[[#This Row],[IType]],IsDList,Table_ExternalData_15[[#Headers],[18]])</f>
        <v>0</v>
      </c>
      <c r="W372" s="10">
        <f>SUMIFS(IsQList,IsIList,Table_ExternalData_15[[#This Row],[item_key]],IsITypeList,Table_ExternalData_15[[#This Row],[IType]],IsDList,Table_ExternalData_15[[#Headers],[19]])</f>
        <v>0</v>
      </c>
      <c r="X372" s="10">
        <f>SUMIFS(IsQList,IsIList,Table_ExternalData_15[[#This Row],[item_key]],IsITypeList,Table_ExternalData_15[[#This Row],[IType]],IsDList,Table_ExternalData_15[[#Headers],[20]])</f>
        <v>0</v>
      </c>
      <c r="Y372" s="10">
        <f>SUMIFS(IsQList,IsIList,Table_ExternalData_15[[#This Row],[item_key]],IsITypeList,Table_ExternalData_15[[#This Row],[IType]],IsDList,Table_ExternalData_15[[#Headers],[21]])</f>
        <v>0</v>
      </c>
      <c r="Z372" s="10">
        <f>SUMIFS(IsQList,IsIList,Table_ExternalData_15[[#This Row],[item_key]],IsITypeList,Table_ExternalData_15[[#This Row],[IType]],IsDList,Table_ExternalData_15[[#Headers],[22]])</f>
        <v>0</v>
      </c>
      <c r="AA372" s="10">
        <f>SUMIFS(IsQList,IsIList,Table_ExternalData_15[[#This Row],[item_key]],IsITypeList,Table_ExternalData_15[[#This Row],[IType]],IsDList,Table_ExternalData_15[[#Headers],[23]])</f>
        <v>0</v>
      </c>
      <c r="AB372" s="10">
        <f>SUMIFS(IsQList,IsIList,Table_ExternalData_15[[#This Row],[item_key]],IsITypeList,Table_ExternalData_15[[#This Row],[IType]],IsDList,Table_ExternalData_15[[#Headers],[24]])</f>
        <v>0</v>
      </c>
      <c r="AC372" s="10">
        <f>SUMIFS(IsQList,IsIList,Table_ExternalData_15[[#This Row],[item_key]],IsITypeList,Table_ExternalData_15[[#This Row],[IType]],IsDList,Table_ExternalData_15[[#Headers],[25]])</f>
        <v>0</v>
      </c>
      <c r="AD372" s="10">
        <f>SUMIFS(IsQList,IsIList,Table_ExternalData_15[[#This Row],[item_key]],IsITypeList,Table_ExternalData_15[[#This Row],[IType]],IsDList,Table_ExternalData_15[[#Headers],[26]])</f>
        <v>0</v>
      </c>
      <c r="AE372" s="10">
        <f>SUMIFS(IsQList,IsIList,Table_ExternalData_15[[#This Row],[item_key]],IsITypeList,Table_ExternalData_15[[#This Row],[IType]],IsDList,Table_ExternalData_15[[#Headers],[27]])</f>
        <v>0</v>
      </c>
      <c r="AF372" s="10">
        <f>SUMIFS(IsQList,IsIList,Table_ExternalData_15[[#This Row],[item_key]],IsITypeList,Table_ExternalData_15[[#This Row],[IType]],IsDList,Table_ExternalData_15[[#Headers],[28]])</f>
        <v>1</v>
      </c>
      <c r="AG372" s="10">
        <f>SUMIFS(IsQList,IsIList,Table_ExternalData_15[[#This Row],[item_key]],IsITypeList,Table_ExternalData_15[[#This Row],[IType]],IsDList,Table_ExternalData_15[[#Headers],[29]])</f>
        <v>76</v>
      </c>
      <c r="AH372" s="10">
        <f>SUMIFS(IsQList,IsIList,Table_ExternalData_15[[#This Row],[item_key]],IsITypeList,Table_ExternalData_15[[#This Row],[IType]],IsDList,Table_ExternalData_15[[#Headers],[30]])</f>
        <v>0</v>
      </c>
      <c r="AI372" s="10">
        <f>SUMIFS(IsQList,IsIList,Table_ExternalData_15[[#This Row],[item_key]],IsITypeList,Table_ExternalData_15[[#This Row],[IType]],IsDList,Table_ExternalData_15[[#Headers],[31]])</f>
        <v>10</v>
      </c>
      <c r="AJ372" s="10">
        <f>SUM(Table_ExternalData_15[[#This Row],[1]:[31]])</f>
        <v>181</v>
      </c>
    </row>
    <row r="373" spans="1:36">
      <c r="A373" s="1" t="s">
        <v>436</v>
      </c>
      <c r="B373" s="1" t="s">
        <v>950</v>
      </c>
      <c r="C373" s="1" t="s">
        <v>951</v>
      </c>
      <c r="D373" s="11" t="s">
        <v>2046</v>
      </c>
      <c r="E373" s="10">
        <f>SUMIFS(IsQList,IsIList,Table_ExternalData_15[[#This Row],[item_key]],IsITypeList,Table_ExternalData_15[[#This Row],[IType]],IsDList,Table_ExternalData_15[[#Headers],[1]])</f>
        <v>1</v>
      </c>
      <c r="F373" s="10">
        <f>SUMIFS(IsQList,IsIList,Table_ExternalData_15[[#This Row],[item_key]],IsITypeList,Table_ExternalData_15[[#This Row],[IType]],IsDList,Table_ExternalData_15[[#Headers],[2]])</f>
        <v>0</v>
      </c>
      <c r="G373" s="10">
        <f>SUMIFS(IsQList,IsIList,Table_ExternalData_15[[#This Row],[item_key]],IsITypeList,Table_ExternalData_15[[#This Row],[IType]],IsDList,Table_ExternalData_15[[#Headers],[3]])</f>
        <v>0</v>
      </c>
      <c r="H373" s="10">
        <f>SUMIFS(IsQList,IsIList,Table_ExternalData_15[[#This Row],[item_key]],IsITypeList,Table_ExternalData_15[[#This Row],[IType]],IsDList,Table_ExternalData_15[[#Headers],[4]])</f>
        <v>70</v>
      </c>
      <c r="I373" s="10">
        <f>SUMIFS(IsQList,IsIList,Table_ExternalData_15[[#This Row],[item_key]],IsITypeList,Table_ExternalData_15[[#This Row],[IType]],IsDList,Table_ExternalData_15[[#Headers],[5]])</f>
        <v>0</v>
      </c>
      <c r="J373" s="10">
        <f>SUMIFS(IsQList,IsIList,Table_ExternalData_15[[#This Row],[item_key]],IsITypeList,Table_ExternalData_15[[#This Row],[IType]],IsDList,Table_ExternalData_15[[#Headers],[6]])</f>
        <v>23</v>
      </c>
      <c r="K373" s="10">
        <f>SUMIFS(IsQList,IsIList,Table_ExternalData_15[[#This Row],[item_key]],IsITypeList,Table_ExternalData_15[[#This Row],[IType]],IsDList,Table_ExternalData_15[[#Headers],[7]])</f>
        <v>0</v>
      </c>
      <c r="L373" s="10">
        <f>SUMIFS(IsQList,IsIList,Table_ExternalData_15[[#This Row],[item_key]],IsITypeList,Table_ExternalData_15[[#This Row],[IType]],IsDList,Table_ExternalData_15[[#Headers],[8]])</f>
        <v>0</v>
      </c>
      <c r="M373" s="10">
        <f>SUMIFS(IsQList,IsIList,Table_ExternalData_15[[#This Row],[item_key]],IsITypeList,Table_ExternalData_15[[#This Row],[IType]],IsDList,Table_ExternalData_15[[#Headers],[9]])</f>
        <v>0</v>
      </c>
      <c r="N373" s="10">
        <f>SUMIFS(IsQList,IsIList,Table_ExternalData_15[[#This Row],[item_key]],IsITypeList,Table_ExternalData_15[[#This Row],[IType]],IsDList,Table_ExternalData_15[[#Headers],[10]])</f>
        <v>0</v>
      </c>
      <c r="O373" s="10">
        <f>SUMIFS(IsQList,IsIList,Table_ExternalData_15[[#This Row],[item_key]],IsITypeList,Table_ExternalData_15[[#This Row],[IType]],IsDList,Table_ExternalData_15[[#Headers],[11]])</f>
        <v>0</v>
      </c>
      <c r="P373" s="10">
        <f>SUMIFS(IsQList,IsIList,Table_ExternalData_15[[#This Row],[item_key]],IsITypeList,Table_ExternalData_15[[#This Row],[IType]],IsDList,Table_ExternalData_15[[#Headers],[12]])</f>
        <v>0</v>
      </c>
      <c r="Q373" s="10">
        <f>SUMIFS(IsQList,IsIList,Table_ExternalData_15[[#This Row],[item_key]],IsITypeList,Table_ExternalData_15[[#This Row],[IType]],IsDList,Table_ExternalData_15[[#Headers],[13]])</f>
        <v>0</v>
      </c>
      <c r="R373" s="10">
        <f>SUMIFS(IsQList,IsIList,Table_ExternalData_15[[#This Row],[item_key]],IsITypeList,Table_ExternalData_15[[#This Row],[IType]],IsDList,Table_ExternalData_15[[#Headers],[14]])</f>
        <v>0</v>
      </c>
      <c r="S373" s="10">
        <f>SUMIFS(IsQList,IsIList,Table_ExternalData_15[[#This Row],[item_key]],IsITypeList,Table_ExternalData_15[[#This Row],[IType]],IsDList,Table_ExternalData_15[[#Headers],[15]])</f>
        <v>0</v>
      </c>
      <c r="T373" s="10">
        <f>SUMIFS(IsQList,IsIList,Table_ExternalData_15[[#This Row],[item_key]],IsITypeList,Table_ExternalData_15[[#This Row],[IType]],IsDList,Table_ExternalData_15[[#Headers],[16]])</f>
        <v>0</v>
      </c>
      <c r="U373" s="10">
        <f>SUMIFS(IsQList,IsIList,Table_ExternalData_15[[#This Row],[item_key]],IsITypeList,Table_ExternalData_15[[#This Row],[IType]],IsDList,Table_ExternalData_15[[#Headers],[17]])</f>
        <v>0</v>
      </c>
      <c r="V373" s="10">
        <f>SUMIFS(IsQList,IsIList,Table_ExternalData_15[[#This Row],[item_key]],IsITypeList,Table_ExternalData_15[[#This Row],[IType]],IsDList,Table_ExternalData_15[[#Headers],[18]])</f>
        <v>0</v>
      </c>
      <c r="W373" s="10">
        <f>SUMIFS(IsQList,IsIList,Table_ExternalData_15[[#This Row],[item_key]],IsITypeList,Table_ExternalData_15[[#This Row],[IType]],IsDList,Table_ExternalData_15[[#Headers],[19]])</f>
        <v>0</v>
      </c>
      <c r="X373" s="10">
        <f>SUMIFS(IsQList,IsIList,Table_ExternalData_15[[#This Row],[item_key]],IsITypeList,Table_ExternalData_15[[#This Row],[IType]],IsDList,Table_ExternalData_15[[#Headers],[20]])</f>
        <v>0</v>
      </c>
      <c r="Y373" s="10">
        <f>SUMIFS(IsQList,IsIList,Table_ExternalData_15[[#This Row],[item_key]],IsITypeList,Table_ExternalData_15[[#This Row],[IType]],IsDList,Table_ExternalData_15[[#Headers],[21]])</f>
        <v>0</v>
      </c>
      <c r="Z373" s="10">
        <f>SUMIFS(IsQList,IsIList,Table_ExternalData_15[[#This Row],[item_key]],IsITypeList,Table_ExternalData_15[[#This Row],[IType]],IsDList,Table_ExternalData_15[[#Headers],[22]])</f>
        <v>0</v>
      </c>
      <c r="AA373" s="10">
        <f>SUMIFS(IsQList,IsIList,Table_ExternalData_15[[#This Row],[item_key]],IsITypeList,Table_ExternalData_15[[#This Row],[IType]],IsDList,Table_ExternalData_15[[#Headers],[23]])</f>
        <v>0</v>
      </c>
      <c r="AB373" s="10">
        <f>SUMIFS(IsQList,IsIList,Table_ExternalData_15[[#This Row],[item_key]],IsITypeList,Table_ExternalData_15[[#This Row],[IType]],IsDList,Table_ExternalData_15[[#Headers],[24]])</f>
        <v>0</v>
      </c>
      <c r="AC373" s="10">
        <f>SUMIFS(IsQList,IsIList,Table_ExternalData_15[[#This Row],[item_key]],IsITypeList,Table_ExternalData_15[[#This Row],[IType]],IsDList,Table_ExternalData_15[[#Headers],[25]])</f>
        <v>0</v>
      </c>
      <c r="AD373" s="10">
        <f>SUMIFS(IsQList,IsIList,Table_ExternalData_15[[#This Row],[item_key]],IsITypeList,Table_ExternalData_15[[#This Row],[IType]],IsDList,Table_ExternalData_15[[#Headers],[26]])</f>
        <v>0</v>
      </c>
      <c r="AE373" s="10">
        <f>SUMIFS(IsQList,IsIList,Table_ExternalData_15[[#This Row],[item_key]],IsITypeList,Table_ExternalData_15[[#This Row],[IType]],IsDList,Table_ExternalData_15[[#Headers],[27]])</f>
        <v>0</v>
      </c>
      <c r="AF373" s="10">
        <f>SUMIFS(IsQList,IsIList,Table_ExternalData_15[[#This Row],[item_key]],IsITypeList,Table_ExternalData_15[[#This Row],[IType]],IsDList,Table_ExternalData_15[[#Headers],[28]])</f>
        <v>1</v>
      </c>
      <c r="AG373" s="10">
        <f>SUMIFS(IsQList,IsIList,Table_ExternalData_15[[#This Row],[item_key]],IsITypeList,Table_ExternalData_15[[#This Row],[IType]],IsDList,Table_ExternalData_15[[#Headers],[29]])</f>
        <v>76</v>
      </c>
      <c r="AH373" s="10">
        <f>SUMIFS(IsQList,IsIList,Table_ExternalData_15[[#This Row],[item_key]],IsITypeList,Table_ExternalData_15[[#This Row],[IType]],IsDList,Table_ExternalData_15[[#Headers],[30]])</f>
        <v>0</v>
      </c>
      <c r="AI373" s="10">
        <f>SUMIFS(IsQList,IsIList,Table_ExternalData_15[[#This Row],[item_key]],IsITypeList,Table_ExternalData_15[[#This Row],[IType]],IsDList,Table_ExternalData_15[[#Headers],[31]])</f>
        <v>10</v>
      </c>
      <c r="AJ373" s="10">
        <f>SUM(Table_ExternalData_15[[#This Row],[1]:[31]])</f>
        <v>181</v>
      </c>
    </row>
    <row r="374" spans="1:36">
      <c r="A374" s="1" t="s">
        <v>2182</v>
      </c>
      <c r="B374" s="1" t="s">
        <v>2625</v>
      </c>
      <c r="C374" s="1" t="s">
        <v>2626</v>
      </c>
      <c r="D374" s="11" t="s">
        <v>2046</v>
      </c>
      <c r="E374" s="10">
        <f>SUMIFS(IsQList,IsIList,Table_ExternalData_15[[#This Row],[item_key]],IsITypeList,Table_ExternalData_15[[#This Row],[IType]],IsDList,Table_ExternalData_15[[#Headers],[1]])</f>
        <v>1</v>
      </c>
      <c r="F374" s="10">
        <f>SUMIFS(IsQList,IsIList,Table_ExternalData_15[[#This Row],[item_key]],IsITypeList,Table_ExternalData_15[[#This Row],[IType]],IsDList,Table_ExternalData_15[[#Headers],[2]])</f>
        <v>0</v>
      </c>
      <c r="G374" s="10">
        <f>SUMIFS(IsQList,IsIList,Table_ExternalData_15[[#This Row],[item_key]],IsITypeList,Table_ExternalData_15[[#This Row],[IType]],IsDList,Table_ExternalData_15[[#Headers],[3]])</f>
        <v>0</v>
      </c>
      <c r="H374" s="10">
        <f>SUMIFS(IsQList,IsIList,Table_ExternalData_15[[#This Row],[item_key]],IsITypeList,Table_ExternalData_15[[#This Row],[IType]],IsDList,Table_ExternalData_15[[#Headers],[4]])</f>
        <v>70</v>
      </c>
      <c r="I374" s="10">
        <f>SUMIFS(IsQList,IsIList,Table_ExternalData_15[[#This Row],[item_key]],IsITypeList,Table_ExternalData_15[[#This Row],[IType]],IsDList,Table_ExternalData_15[[#Headers],[5]])</f>
        <v>0</v>
      </c>
      <c r="J374" s="10">
        <f>SUMIFS(IsQList,IsIList,Table_ExternalData_15[[#This Row],[item_key]],IsITypeList,Table_ExternalData_15[[#This Row],[IType]],IsDList,Table_ExternalData_15[[#Headers],[6]])</f>
        <v>23</v>
      </c>
      <c r="K374" s="10">
        <f>SUMIFS(IsQList,IsIList,Table_ExternalData_15[[#This Row],[item_key]],IsITypeList,Table_ExternalData_15[[#This Row],[IType]],IsDList,Table_ExternalData_15[[#Headers],[7]])</f>
        <v>0</v>
      </c>
      <c r="L374" s="10">
        <f>SUMIFS(IsQList,IsIList,Table_ExternalData_15[[#This Row],[item_key]],IsITypeList,Table_ExternalData_15[[#This Row],[IType]],IsDList,Table_ExternalData_15[[#Headers],[8]])</f>
        <v>0</v>
      </c>
      <c r="M374" s="10">
        <f>SUMIFS(IsQList,IsIList,Table_ExternalData_15[[#This Row],[item_key]],IsITypeList,Table_ExternalData_15[[#This Row],[IType]],IsDList,Table_ExternalData_15[[#Headers],[9]])</f>
        <v>0</v>
      </c>
      <c r="N374" s="10">
        <f>SUMIFS(IsQList,IsIList,Table_ExternalData_15[[#This Row],[item_key]],IsITypeList,Table_ExternalData_15[[#This Row],[IType]],IsDList,Table_ExternalData_15[[#Headers],[10]])</f>
        <v>0</v>
      </c>
      <c r="O374" s="10">
        <f>SUMIFS(IsQList,IsIList,Table_ExternalData_15[[#This Row],[item_key]],IsITypeList,Table_ExternalData_15[[#This Row],[IType]],IsDList,Table_ExternalData_15[[#Headers],[11]])</f>
        <v>0</v>
      </c>
      <c r="P374" s="10">
        <f>SUMIFS(IsQList,IsIList,Table_ExternalData_15[[#This Row],[item_key]],IsITypeList,Table_ExternalData_15[[#This Row],[IType]],IsDList,Table_ExternalData_15[[#Headers],[12]])</f>
        <v>0</v>
      </c>
      <c r="Q374" s="10">
        <f>SUMIFS(IsQList,IsIList,Table_ExternalData_15[[#This Row],[item_key]],IsITypeList,Table_ExternalData_15[[#This Row],[IType]],IsDList,Table_ExternalData_15[[#Headers],[13]])</f>
        <v>0</v>
      </c>
      <c r="R374" s="10">
        <f>SUMIFS(IsQList,IsIList,Table_ExternalData_15[[#This Row],[item_key]],IsITypeList,Table_ExternalData_15[[#This Row],[IType]],IsDList,Table_ExternalData_15[[#Headers],[14]])</f>
        <v>0</v>
      </c>
      <c r="S374" s="10">
        <f>SUMIFS(IsQList,IsIList,Table_ExternalData_15[[#This Row],[item_key]],IsITypeList,Table_ExternalData_15[[#This Row],[IType]],IsDList,Table_ExternalData_15[[#Headers],[15]])</f>
        <v>0</v>
      </c>
      <c r="T374" s="10">
        <f>SUMIFS(IsQList,IsIList,Table_ExternalData_15[[#This Row],[item_key]],IsITypeList,Table_ExternalData_15[[#This Row],[IType]],IsDList,Table_ExternalData_15[[#Headers],[16]])</f>
        <v>0</v>
      </c>
      <c r="U374" s="10">
        <f>SUMIFS(IsQList,IsIList,Table_ExternalData_15[[#This Row],[item_key]],IsITypeList,Table_ExternalData_15[[#This Row],[IType]],IsDList,Table_ExternalData_15[[#Headers],[17]])</f>
        <v>0</v>
      </c>
      <c r="V374" s="10">
        <f>SUMIFS(IsQList,IsIList,Table_ExternalData_15[[#This Row],[item_key]],IsITypeList,Table_ExternalData_15[[#This Row],[IType]],IsDList,Table_ExternalData_15[[#Headers],[18]])</f>
        <v>0</v>
      </c>
      <c r="W374" s="10">
        <f>SUMIFS(IsQList,IsIList,Table_ExternalData_15[[#This Row],[item_key]],IsITypeList,Table_ExternalData_15[[#This Row],[IType]],IsDList,Table_ExternalData_15[[#Headers],[19]])</f>
        <v>0</v>
      </c>
      <c r="X374" s="10">
        <f>SUMIFS(IsQList,IsIList,Table_ExternalData_15[[#This Row],[item_key]],IsITypeList,Table_ExternalData_15[[#This Row],[IType]],IsDList,Table_ExternalData_15[[#Headers],[20]])</f>
        <v>0</v>
      </c>
      <c r="Y374" s="10">
        <f>SUMIFS(IsQList,IsIList,Table_ExternalData_15[[#This Row],[item_key]],IsITypeList,Table_ExternalData_15[[#This Row],[IType]],IsDList,Table_ExternalData_15[[#Headers],[21]])</f>
        <v>0</v>
      </c>
      <c r="Z374" s="10">
        <f>SUMIFS(IsQList,IsIList,Table_ExternalData_15[[#This Row],[item_key]],IsITypeList,Table_ExternalData_15[[#This Row],[IType]],IsDList,Table_ExternalData_15[[#Headers],[22]])</f>
        <v>0</v>
      </c>
      <c r="AA374" s="10">
        <f>SUMIFS(IsQList,IsIList,Table_ExternalData_15[[#This Row],[item_key]],IsITypeList,Table_ExternalData_15[[#This Row],[IType]],IsDList,Table_ExternalData_15[[#Headers],[23]])</f>
        <v>0</v>
      </c>
      <c r="AB374" s="10">
        <f>SUMIFS(IsQList,IsIList,Table_ExternalData_15[[#This Row],[item_key]],IsITypeList,Table_ExternalData_15[[#This Row],[IType]],IsDList,Table_ExternalData_15[[#Headers],[24]])</f>
        <v>0</v>
      </c>
      <c r="AC374" s="10">
        <f>SUMIFS(IsQList,IsIList,Table_ExternalData_15[[#This Row],[item_key]],IsITypeList,Table_ExternalData_15[[#This Row],[IType]],IsDList,Table_ExternalData_15[[#Headers],[25]])</f>
        <v>0</v>
      </c>
      <c r="AD374" s="10">
        <f>SUMIFS(IsQList,IsIList,Table_ExternalData_15[[#This Row],[item_key]],IsITypeList,Table_ExternalData_15[[#This Row],[IType]],IsDList,Table_ExternalData_15[[#Headers],[26]])</f>
        <v>0</v>
      </c>
      <c r="AE374" s="10">
        <f>SUMIFS(IsQList,IsIList,Table_ExternalData_15[[#This Row],[item_key]],IsITypeList,Table_ExternalData_15[[#This Row],[IType]],IsDList,Table_ExternalData_15[[#Headers],[27]])</f>
        <v>0</v>
      </c>
      <c r="AF374" s="10">
        <f>SUMIFS(IsQList,IsIList,Table_ExternalData_15[[#This Row],[item_key]],IsITypeList,Table_ExternalData_15[[#This Row],[IType]],IsDList,Table_ExternalData_15[[#Headers],[28]])</f>
        <v>1</v>
      </c>
      <c r="AG374" s="10">
        <f>SUMIFS(IsQList,IsIList,Table_ExternalData_15[[#This Row],[item_key]],IsITypeList,Table_ExternalData_15[[#This Row],[IType]],IsDList,Table_ExternalData_15[[#Headers],[29]])</f>
        <v>76</v>
      </c>
      <c r="AH374" s="10">
        <f>SUMIFS(IsQList,IsIList,Table_ExternalData_15[[#This Row],[item_key]],IsITypeList,Table_ExternalData_15[[#This Row],[IType]],IsDList,Table_ExternalData_15[[#Headers],[30]])</f>
        <v>0</v>
      </c>
      <c r="AI374" s="10">
        <f>SUMIFS(IsQList,IsIList,Table_ExternalData_15[[#This Row],[item_key]],IsITypeList,Table_ExternalData_15[[#This Row],[IType]],IsDList,Table_ExternalData_15[[#Headers],[31]])</f>
        <v>10</v>
      </c>
      <c r="AJ374" s="10">
        <f>SUM(Table_ExternalData_15[[#This Row],[1]:[31]])</f>
        <v>181</v>
      </c>
    </row>
    <row r="375" spans="1:36">
      <c r="A375" s="1" t="s">
        <v>2183</v>
      </c>
      <c r="B375" s="1" t="s">
        <v>2627</v>
      </c>
      <c r="C375" s="1" t="s">
        <v>2628</v>
      </c>
      <c r="D375" s="11" t="s">
        <v>2046</v>
      </c>
      <c r="E375" s="10">
        <f>SUMIFS(IsQList,IsIList,Table_ExternalData_15[[#This Row],[item_key]],IsITypeList,Table_ExternalData_15[[#This Row],[IType]],IsDList,Table_ExternalData_15[[#Headers],[1]])</f>
        <v>2</v>
      </c>
      <c r="F375" s="10">
        <f>SUMIFS(IsQList,IsIList,Table_ExternalData_15[[#This Row],[item_key]],IsITypeList,Table_ExternalData_15[[#This Row],[IType]],IsDList,Table_ExternalData_15[[#Headers],[2]])</f>
        <v>0</v>
      </c>
      <c r="G375" s="10">
        <f>SUMIFS(IsQList,IsIList,Table_ExternalData_15[[#This Row],[item_key]],IsITypeList,Table_ExternalData_15[[#This Row],[IType]],IsDList,Table_ExternalData_15[[#Headers],[3]])</f>
        <v>0</v>
      </c>
      <c r="H375" s="10">
        <f>SUMIFS(IsQList,IsIList,Table_ExternalData_15[[#This Row],[item_key]],IsITypeList,Table_ExternalData_15[[#This Row],[IType]],IsDList,Table_ExternalData_15[[#Headers],[4]])</f>
        <v>140</v>
      </c>
      <c r="I375" s="10">
        <f>SUMIFS(IsQList,IsIList,Table_ExternalData_15[[#This Row],[item_key]],IsITypeList,Table_ExternalData_15[[#This Row],[IType]],IsDList,Table_ExternalData_15[[#Headers],[5]])</f>
        <v>0</v>
      </c>
      <c r="J375" s="10">
        <f>SUMIFS(IsQList,IsIList,Table_ExternalData_15[[#This Row],[item_key]],IsITypeList,Table_ExternalData_15[[#This Row],[IType]],IsDList,Table_ExternalData_15[[#Headers],[6]])</f>
        <v>46</v>
      </c>
      <c r="K375" s="10">
        <f>SUMIFS(IsQList,IsIList,Table_ExternalData_15[[#This Row],[item_key]],IsITypeList,Table_ExternalData_15[[#This Row],[IType]],IsDList,Table_ExternalData_15[[#Headers],[7]])</f>
        <v>0</v>
      </c>
      <c r="L375" s="10">
        <f>SUMIFS(IsQList,IsIList,Table_ExternalData_15[[#This Row],[item_key]],IsITypeList,Table_ExternalData_15[[#This Row],[IType]],IsDList,Table_ExternalData_15[[#Headers],[8]])</f>
        <v>0</v>
      </c>
      <c r="M375" s="10">
        <f>SUMIFS(IsQList,IsIList,Table_ExternalData_15[[#This Row],[item_key]],IsITypeList,Table_ExternalData_15[[#This Row],[IType]],IsDList,Table_ExternalData_15[[#Headers],[9]])</f>
        <v>0</v>
      </c>
      <c r="N375" s="10">
        <f>SUMIFS(IsQList,IsIList,Table_ExternalData_15[[#This Row],[item_key]],IsITypeList,Table_ExternalData_15[[#This Row],[IType]],IsDList,Table_ExternalData_15[[#Headers],[10]])</f>
        <v>0</v>
      </c>
      <c r="O375" s="10">
        <f>SUMIFS(IsQList,IsIList,Table_ExternalData_15[[#This Row],[item_key]],IsITypeList,Table_ExternalData_15[[#This Row],[IType]],IsDList,Table_ExternalData_15[[#Headers],[11]])</f>
        <v>0</v>
      </c>
      <c r="P375" s="10">
        <f>SUMIFS(IsQList,IsIList,Table_ExternalData_15[[#This Row],[item_key]],IsITypeList,Table_ExternalData_15[[#This Row],[IType]],IsDList,Table_ExternalData_15[[#Headers],[12]])</f>
        <v>0</v>
      </c>
      <c r="Q375" s="10">
        <f>SUMIFS(IsQList,IsIList,Table_ExternalData_15[[#This Row],[item_key]],IsITypeList,Table_ExternalData_15[[#This Row],[IType]],IsDList,Table_ExternalData_15[[#Headers],[13]])</f>
        <v>0</v>
      </c>
      <c r="R375" s="10">
        <f>SUMIFS(IsQList,IsIList,Table_ExternalData_15[[#This Row],[item_key]],IsITypeList,Table_ExternalData_15[[#This Row],[IType]],IsDList,Table_ExternalData_15[[#Headers],[14]])</f>
        <v>0</v>
      </c>
      <c r="S375" s="10">
        <f>SUMIFS(IsQList,IsIList,Table_ExternalData_15[[#This Row],[item_key]],IsITypeList,Table_ExternalData_15[[#This Row],[IType]],IsDList,Table_ExternalData_15[[#Headers],[15]])</f>
        <v>0</v>
      </c>
      <c r="T375" s="10">
        <f>SUMIFS(IsQList,IsIList,Table_ExternalData_15[[#This Row],[item_key]],IsITypeList,Table_ExternalData_15[[#This Row],[IType]],IsDList,Table_ExternalData_15[[#Headers],[16]])</f>
        <v>0</v>
      </c>
      <c r="U375" s="10">
        <f>SUMIFS(IsQList,IsIList,Table_ExternalData_15[[#This Row],[item_key]],IsITypeList,Table_ExternalData_15[[#This Row],[IType]],IsDList,Table_ExternalData_15[[#Headers],[17]])</f>
        <v>0</v>
      </c>
      <c r="V375" s="10">
        <f>SUMIFS(IsQList,IsIList,Table_ExternalData_15[[#This Row],[item_key]],IsITypeList,Table_ExternalData_15[[#This Row],[IType]],IsDList,Table_ExternalData_15[[#Headers],[18]])</f>
        <v>0</v>
      </c>
      <c r="W375" s="10">
        <f>SUMIFS(IsQList,IsIList,Table_ExternalData_15[[#This Row],[item_key]],IsITypeList,Table_ExternalData_15[[#This Row],[IType]],IsDList,Table_ExternalData_15[[#Headers],[19]])</f>
        <v>0</v>
      </c>
      <c r="X375" s="10">
        <f>SUMIFS(IsQList,IsIList,Table_ExternalData_15[[#This Row],[item_key]],IsITypeList,Table_ExternalData_15[[#This Row],[IType]],IsDList,Table_ExternalData_15[[#Headers],[20]])</f>
        <v>0</v>
      </c>
      <c r="Y375" s="10">
        <f>SUMIFS(IsQList,IsIList,Table_ExternalData_15[[#This Row],[item_key]],IsITypeList,Table_ExternalData_15[[#This Row],[IType]],IsDList,Table_ExternalData_15[[#Headers],[21]])</f>
        <v>0</v>
      </c>
      <c r="Z375" s="10">
        <f>SUMIFS(IsQList,IsIList,Table_ExternalData_15[[#This Row],[item_key]],IsITypeList,Table_ExternalData_15[[#This Row],[IType]],IsDList,Table_ExternalData_15[[#Headers],[22]])</f>
        <v>0</v>
      </c>
      <c r="AA375" s="10">
        <f>SUMIFS(IsQList,IsIList,Table_ExternalData_15[[#This Row],[item_key]],IsITypeList,Table_ExternalData_15[[#This Row],[IType]],IsDList,Table_ExternalData_15[[#Headers],[23]])</f>
        <v>0</v>
      </c>
      <c r="AB375" s="10">
        <f>SUMIFS(IsQList,IsIList,Table_ExternalData_15[[#This Row],[item_key]],IsITypeList,Table_ExternalData_15[[#This Row],[IType]],IsDList,Table_ExternalData_15[[#Headers],[24]])</f>
        <v>0</v>
      </c>
      <c r="AC375" s="10">
        <f>SUMIFS(IsQList,IsIList,Table_ExternalData_15[[#This Row],[item_key]],IsITypeList,Table_ExternalData_15[[#This Row],[IType]],IsDList,Table_ExternalData_15[[#Headers],[25]])</f>
        <v>0</v>
      </c>
      <c r="AD375" s="10">
        <f>SUMIFS(IsQList,IsIList,Table_ExternalData_15[[#This Row],[item_key]],IsITypeList,Table_ExternalData_15[[#This Row],[IType]],IsDList,Table_ExternalData_15[[#Headers],[26]])</f>
        <v>0</v>
      </c>
      <c r="AE375" s="10">
        <f>SUMIFS(IsQList,IsIList,Table_ExternalData_15[[#This Row],[item_key]],IsITypeList,Table_ExternalData_15[[#This Row],[IType]],IsDList,Table_ExternalData_15[[#Headers],[27]])</f>
        <v>0</v>
      </c>
      <c r="AF375" s="10">
        <f>SUMIFS(IsQList,IsIList,Table_ExternalData_15[[#This Row],[item_key]],IsITypeList,Table_ExternalData_15[[#This Row],[IType]],IsDList,Table_ExternalData_15[[#Headers],[28]])</f>
        <v>2</v>
      </c>
      <c r="AG375" s="10">
        <f>SUMIFS(IsQList,IsIList,Table_ExternalData_15[[#This Row],[item_key]],IsITypeList,Table_ExternalData_15[[#This Row],[IType]],IsDList,Table_ExternalData_15[[#Headers],[29]])</f>
        <v>152</v>
      </c>
      <c r="AH375" s="10">
        <f>SUMIFS(IsQList,IsIList,Table_ExternalData_15[[#This Row],[item_key]],IsITypeList,Table_ExternalData_15[[#This Row],[IType]],IsDList,Table_ExternalData_15[[#Headers],[30]])</f>
        <v>0</v>
      </c>
      <c r="AI375" s="10">
        <f>SUMIFS(IsQList,IsIList,Table_ExternalData_15[[#This Row],[item_key]],IsITypeList,Table_ExternalData_15[[#This Row],[IType]],IsDList,Table_ExternalData_15[[#Headers],[31]])</f>
        <v>20</v>
      </c>
      <c r="AJ375" s="10">
        <f>SUM(Table_ExternalData_15[[#This Row],[1]:[31]])</f>
        <v>362</v>
      </c>
    </row>
    <row r="376" spans="1:36">
      <c r="A376" s="1" t="s">
        <v>300</v>
      </c>
      <c r="B376" s="1" t="s">
        <v>604</v>
      </c>
      <c r="C376" s="1" t="s">
        <v>605</v>
      </c>
      <c r="D376" s="11" t="s">
        <v>2046</v>
      </c>
      <c r="E376" s="10">
        <f>SUMIFS(IsQList,IsIList,Table_ExternalData_15[[#This Row],[item_key]],IsITypeList,Table_ExternalData_15[[#This Row],[IType]],IsDList,Table_ExternalData_15[[#Headers],[1]])</f>
        <v>1</v>
      </c>
      <c r="F376" s="10">
        <f>SUMIFS(IsQList,IsIList,Table_ExternalData_15[[#This Row],[item_key]],IsITypeList,Table_ExternalData_15[[#This Row],[IType]],IsDList,Table_ExternalData_15[[#Headers],[2]])</f>
        <v>0</v>
      </c>
      <c r="G376" s="10">
        <f>SUMIFS(IsQList,IsIList,Table_ExternalData_15[[#This Row],[item_key]],IsITypeList,Table_ExternalData_15[[#This Row],[IType]],IsDList,Table_ExternalData_15[[#Headers],[3]])</f>
        <v>0</v>
      </c>
      <c r="H376" s="10">
        <f>SUMIFS(IsQList,IsIList,Table_ExternalData_15[[#This Row],[item_key]],IsITypeList,Table_ExternalData_15[[#This Row],[IType]],IsDList,Table_ExternalData_15[[#Headers],[4]])</f>
        <v>70</v>
      </c>
      <c r="I376" s="10">
        <f>SUMIFS(IsQList,IsIList,Table_ExternalData_15[[#This Row],[item_key]],IsITypeList,Table_ExternalData_15[[#This Row],[IType]],IsDList,Table_ExternalData_15[[#Headers],[5]])</f>
        <v>0</v>
      </c>
      <c r="J376" s="10">
        <f>SUMIFS(IsQList,IsIList,Table_ExternalData_15[[#This Row],[item_key]],IsITypeList,Table_ExternalData_15[[#This Row],[IType]],IsDList,Table_ExternalData_15[[#Headers],[6]])</f>
        <v>23</v>
      </c>
      <c r="K376" s="10">
        <f>SUMIFS(IsQList,IsIList,Table_ExternalData_15[[#This Row],[item_key]],IsITypeList,Table_ExternalData_15[[#This Row],[IType]],IsDList,Table_ExternalData_15[[#Headers],[7]])</f>
        <v>0</v>
      </c>
      <c r="L376" s="10">
        <f>SUMIFS(IsQList,IsIList,Table_ExternalData_15[[#This Row],[item_key]],IsITypeList,Table_ExternalData_15[[#This Row],[IType]],IsDList,Table_ExternalData_15[[#Headers],[8]])</f>
        <v>0</v>
      </c>
      <c r="M376" s="10">
        <f>SUMIFS(IsQList,IsIList,Table_ExternalData_15[[#This Row],[item_key]],IsITypeList,Table_ExternalData_15[[#This Row],[IType]],IsDList,Table_ExternalData_15[[#Headers],[9]])</f>
        <v>0</v>
      </c>
      <c r="N376" s="10">
        <f>SUMIFS(IsQList,IsIList,Table_ExternalData_15[[#This Row],[item_key]],IsITypeList,Table_ExternalData_15[[#This Row],[IType]],IsDList,Table_ExternalData_15[[#Headers],[10]])</f>
        <v>0</v>
      </c>
      <c r="O376" s="10">
        <f>SUMIFS(IsQList,IsIList,Table_ExternalData_15[[#This Row],[item_key]],IsITypeList,Table_ExternalData_15[[#This Row],[IType]],IsDList,Table_ExternalData_15[[#Headers],[11]])</f>
        <v>0</v>
      </c>
      <c r="P376" s="10">
        <f>SUMIFS(IsQList,IsIList,Table_ExternalData_15[[#This Row],[item_key]],IsITypeList,Table_ExternalData_15[[#This Row],[IType]],IsDList,Table_ExternalData_15[[#Headers],[12]])</f>
        <v>0</v>
      </c>
      <c r="Q376" s="10">
        <f>SUMIFS(IsQList,IsIList,Table_ExternalData_15[[#This Row],[item_key]],IsITypeList,Table_ExternalData_15[[#This Row],[IType]],IsDList,Table_ExternalData_15[[#Headers],[13]])</f>
        <v>0</v>
      </c>
      <c r="R376" s="10">
        <f>SUMIFS(IsQList,IsIList,Table_ExternalData_15[[#This Row],[item_key]],IsITypeList,Table_ExternalData_15[[#This Row],[IType]],IsDList,Table_ExternalData_15[[#Headers],[14]])</f>
        <v>0</v>
      </c>
      <c r="S376" s="10">
        <f>SUMIFS(IsQList,IsIList,Table_ExternalData_15[[#This Row],[item_key]],IsITypeList,Table_ExternalData_15[[#This Row],[IType]],IsDList,Table_ExternalData_15[[#Headers],[15]])</f>
        <v>0</v>
      </c>
      <c r="T376" s="10">
        <f>SUMIFS(IsQList,IsIList,Table_ExternalData_15[[#This Row],[item_key]],IsITypeList,Table_ExternalData_15[[#This Row],[IType]],IsDList,Table_ExternalData_15[[#Headers],[16]])</f>
        <v>0</v>
      </c>
      <c r="U376" s="10">
        <f>SUMIFS(IsQList,IsIList,Table_ExternalData_15[[#This Row],[item_key]],IsITypeList,Table_ExternalData_15[[#This Row],[IType]],IsDList,Table_ExternalData_15[[#Headers],[17]])</f>
        <v>0</v>
      </c>
      <c r="V376" s="10">
        <f>SUMIFS(IsQList,IsIList,Table_ExternalData_15[[#This Row],[item_key]],IsITypeList,Table_ExternalData_15[[#This Row],[IType]],IsDList,Table_ExternalData_15[[#Headers],[18]])</f>
        <v>0</v>
      </c>
      <c r="W376" s="10">
        <f>SUMIFS(IsQList,IsIList,Table_ExternalData_15[[#This Row],[item_key]],IsITypeList,Table_ExternalData_15[[#This Row],[IType]],IsDList,Table_ExternalData_15[[#Headers],[19]])</f>
        <v>0</v>
      </c>
      <c r="X376" s="10">
        <f>SUMIFS(IsQList,IsIList,Table_ExternalData_15[[#This Row],[item_key]],IsITypeList,Table_ExternalData_15[[#This Row],[IType]],IsDList,Table_ExternalData_15[[#Headers],[20]])</f>
        <v>0</v>
      </c>
      <c r="Y376" s="10">
        <f>SUMIFS(IsQList,IsIList,Table_ExternalData_15[[#This Row],[item_key]],IsITypeList,Table_ExternalData_15[[#This Row],[IType]],IsDList,Table_ExternalData_15[[#Headers],[21]])</f>
        <v>0</v>
      </c>
      <c r="Z376" s="10">
        <f>SUMIFS(IsQList,IsIList,Table_ExternalData_15[[#This Row],[item_key]],IsITypeList,Table_ExternalData_15[[#This Row],[IType]],IsDList,Table_ExternalData_15[[#Headers],[22]])</f>
        <v>0</v>
      </c>
      <c r="AA376" s="10">
        <f>SUMIFS(IsQList,IsIList,Table_ExternalData_15[[#This Row],[item_key]],IsITypeList,Table_ExternalData_15[[#This Row],[IType]],IsDList,Table_ExternalData_15[[#Headers],[23]])</f>
        <v>0</v>
      </c>
      <c r="AB376" s="10">
        <f>SUMIFS(IsQList,IsIList,Table_ExternalData_15[[#This Row],[item_key]],IsITypeList,Table_ExternalData_15[[#This Row],[IType]],IsDList,Table_ExternalData_15[[#Headers],[24]])</f>
        <v>0</v>
      </c>
      <c r="AC376" s="10">
        <f>SUMIFS(IsQList,IsIList,Table_ExternalData_15[[#This Row],[item_key]],IsITypeList,Table_ExternalData_15[[#This Row],[IType]],IsDList,Table_ExternalData_15[[#Headers],[25]])</f>
        <v>0</v>
      </c>
      <c r="AD376" s="10">
        <f>SUMIFS(IsQList,IsIList,Table_ExternalData_15[[#This Row],[item_key]],IsITypeList,Table_ExternalData_15[[#This Row],[IType]],IsDList,Table_ExternalData_15[[#Headers],[26]])</f>
        <v>0</v>
      </c>
      <c r="AE376" s="10">
        <f>SUMIFS(IsQList,IsIList,Table_ExternalData_15[[#This Row],[item_key]],IsITypeList,Table_ExternalData_15[[#This Row],[IType]],IsDList,Table_ExternalData_15[[#Headers],[27]])</f>
        <v>0</v>
      </c>
      <c r="AF376" s="10">
        <f>SUMIFS(IsQList,IsIList,Table_ExternalData_15[[#This Row],[item_key]],IsITypeList,Table_ExternalData_15[[#This Row],[IType]],IsDList,Table_ExternalData_15[[#Headers],[28]])</f>
        <v>1</v>
      </c>
      <c r="AG376" s="10">
        <f>SUMIFS(IsQList,IsIList,Table_ExternalData_15[[#This Row],[item_key]],IsITypeList,Table_ExternalData_15[[#This Row],[IType]],IsDList,Table_ExternalData_15[[#Headers],[29]])</f>
        <v>76</v>
      </c>
      <c r="AH376" s="10">
        <f>SUMIFS(IsQList,IsIList,Table_ExternalData_15[[#This Row],[item_key]],IsITypeList,Table_ExternalData_15[[#This Row],[IType]],IsDList,Table_ExternalData_15[[#Headers],[30]])</f>
        <v>0</v>
      </c>
      <c r="AI376" s="10">
        <f>SUMIFS(IsQList,IsIList,Table_ExternalData_15[[#This Row],[item_key]],IsITypeList,Table_ExternalData_15[[#This Row],[IType]],IsDList,Table_ExternalData_15[[#Headers],[31]])</f>
        <v>10</v>
      </c>
      <c r="AJ376" s="10">
        <f>SUM(Table_ExternalData_15[[#This Row],[1]:[31]])</f>
        <v>181</v>
      </c>
    </row>
    <row r="377" spans="1:36">
      <c r="A377" s="1" t="s">
        <v>370</v>
      </c>
      <c r="B377" s="1" t="s">
        <v>715</v>
      </c>
      <c r="C377" s="1" t="s">
        <v>716</v>
      </c>
      <c r="D377" s="11" t="s">
        <v>2046</v>
      </c>
      <c r="E377" s="10">
        <f>SUMIFS(IsQList,IsIList,Table_ExternalData_15[[#This Row],[item_key]],IsITypeList,Table_ExternalData_15[[#This Row],[IType]],IsDList,Table_ExternalData_15[[#Headers],[1]])</f>
        <v>1</v>
      </c>
      <c r="F377" s="10">
        <f>SUMIFS(IsQList,IsIList,Table_ExternalData_15[[#This Row],[item_key]],IsITypeList,Table_ExternalData_15[[#This Row],[IType]],IsDList,Table_ExternalData_15[[#Headers],[2]])</f>
        <v>0</v>
      </c>
      <c r="G377" s="10">
        <f>SUMIFS(IsQList,IsIList,Table_ExternalData_15[[#This Row],[item_key]],IsITypeList,Table_ExternalData_15[[#This Row],[IType]],IsDList,Table_ExternalData_15[[#Headers],[3]])</f>
        <v>0</v>
      </c>
      <c r="H377" s="10">
        <f>SUMIFS(IsQList,IsIList,Table_ExternalData_15[[#This Row],[item_key]],IsITypeList,Table_ExternalData_15[[#This Row],[IType]],IsDList,Table_ExternalData_15[[#Headers],[4]])</f>
        <v>70</v>
      </c>
      <c r="I377" s="10">
        <f>SUMIFS(IsQList,IsIList,Table_ExternalData_15[[#This Row],[item_key]],IsITypeList,Table_ExternalData_15[[#This Row],[IType]],IsDList,Table_ExternalData_15[[#Headers],[5]])</f>
        <v>0</v>
      </c>
      <c r="J377" s="10">
        <f>SUMIFS(IsQList,IsIList,Table_ExternalData_15[[#This Row],[item_key]],IsITypeList,Table_ExternalData_15[[#This Row],[IType]],IsDList,Table_ExternalData_15[[#Headers],[6]])</f>
        <v>23</v>
      </c>
      <c r="K377" s="10">
        <f>SUMIFS(IsQList,IsIList,Table_ExternalData_15[[#This Row],[item_key]],IsITypeList,Table_ExternalData_15[[#This Row],[IType]],IsDList,Table_ExternalData_15[[#Headers],[7]])</f>
        <v>0</v>
      </c>
      <c r="L377" s="10">
        <f>SUMIFS(IsQList,IsIList,Table_ExternalData_15[[#This Row],[item_key]],IsITypeList,Table_ExternalData_15[[#This Row],[IType]],IsDList,Table_ExternalData_15[[#Headers],[8]])</f>
        <v>0</v>
      </c>
      <c r="M377" s="10">
        <f>SUMIFS(IsQList,IsIList,Table_ExternalData_15[[#This Row],[item_key]],IsITypeList,Table_ExternalData_15[[#This Row],[IType]],IsDList,Table_ExternalData_15[[#Headers],[9]])</f>
        <v>0</v>
      </c>
      <c r="N377" s="10">
        <f>SUMIFS(IsQList,IsIList,Table_ExternalData_15[[#This Row],[item_key]],IsITypeList,Table_ExternalData_15[[#This Row],[IType]],IsDList,Table_ExternalData_15[[#Headers],[10]])</f>
        <v>0</v>
      </c>
      <c r="O377" s="10">
        <f>SUMIFS(IsQList,IsIList,Table_ExternalData_15[[#This Row],[item_key]],IsITypeList,Table_ExternalData_15[[#This Row],[IType]],IsDList,Table_ExternalData_15[[#Headers],[11]])</f>
        <v>0</v>
      </c>
      <c r="P377" s="10">
        <f>SUMIFS(IsQList,IsIList,Table_ExternalData_15[[#This Row],[item_key]],IsITypeList,Table_ExternalData_15[[#This Row],[IType]],IsDList,Table_ExternalData_15[[#Headers],[12]])</f>
        <v>0</v>
      </c>
      <c r="Q377" s="10">
        <f>SUMIFS(IsQList,IsIList,Table_ExternalData_15[[#This Row],[item_key]],IsITypeList,Table_ExternalData_15[[#This Row],[IType]],IsDList,Table_ExternalData_15[[#Headers],[13]])</f>
        <v>0</v>
      </c>
      <c r="R377" s="10">
        <f>SUMIFS(IsQList,IsIList,Table_ExternalData_15[[#This Row],[item_key]],IsITypeList,Table_ExternalData_15[[#This Row],[IType]],IsDList,Table_ExternalData_15[[#Headers],[14]])</f>
        <v>0</v>
      </c>
      <c r="S377" s="10">
        <f>SUMIFS(IsQList,IsIList,Table_ExternalData_15[[#This Row],[item_key]],IsITypeList,Table_ExternalData_15[[#This Row],[IType]],IsDList,Table_ExternalData_15[[#Headers],[15]])</f>
        <v>0</v>
      </c>
      <c r="T377" s="10">
        <f>SUMIFS(IsQList,IsIList,Table_ExternalData_15[[#This Row],[item_key]],IsITypeList,Table_ExternalData_15[[#This Row],[IType]],IsDList,Table_ExternalData_15[[#Headers],[16]])</f>
        <v>0</v>
      </c>
      <c r="U377" s="10">
        <f>SUMIFS(IsQList,IsIList,Table_ExternalData_15[[#This Row],[item_key]],IsITypeList,Table_ExternalData_15[[#This Row],[IType]],IsDList,Table_ExternalData_15[[#Headers],[17]])</f>
        <v>0</v>
      </c>
      <c r="V377" s="10">
        <f>SUMIFS(IsQList,IsIList,Table_ExternalData_15[[#This Row],[item_key]],IsITypeList,Table_ExternalData_15[[#This Row],[IType]],IsDList,Table_ExternalData_15[[#Headers],[18]])</f>
        <v>0</v>
      </c>
      <c r="W377" s="10">
        <f>SUMIFS(IsQList,IsIList,Table_ExternalData_15[[#This Row],[item_key]],IsITypeList,Table_ExternalData_15[[#This Row],[IType]],IsDList,Table_ExternalData_15[[#Headers],[19]])</f>
        <v>0</v>
      </c>
      <c r="X377" s="10">
        <f>SUMIFS(IsQList,IsIList,Table_ExternalData_15[[#This Row],[item_key]],IsITypeList,Table_ExternalData_15[[#This Row],[IType]],IsDList,Table_ExternalData_15[[#Headers],[20]])</f>
        <v>0</v>
      </c>
      <c r="Y377" s="10">
        <f>SUMIFS(IsQList,IsIList,Table_ExternalData_15[[#This Row],[item_key]],IsITypeList,Table_ExternalData_15[[#This Row],[IType]],IsDList,Table_ExternalData_15[[#Headers],[21]])</f>
        <v>0</v>
      </c>
      <c r="Z377" s="10">
        <f>SUMIFS(IsQList,IsIList,Table_ExternalData_15[[#This Row],[item_key]],IsITypeList,Table_ExternalData_15[[#This Row],[IType]],IsDList,Table_ExternalData_15[[#Headers],[22]])</f>
        <v>0</v>
      </c>
      <c r="AA377" s="10">
        <f>SUMIFS(IsQList,IsIList,Table_ExternalData_15[[#This Row],[item_key]],IsITypeList,Table_ExternalData_15[[#This Row],[IType]],IsDList,Table_ExternalData_15[[#Headers],[23]])</f>
        <v>0</v>
      </c>
      <c r="AB377" s="10">
        <f>SUMIFS(IsQList,IsIList,Table_ExternalData_15[[#This Row],[item_key]],IsITypeList,Table_ExternalData_15[[#This Row],[IType]],IsDList,Table_ExternalData_15[[#Headers],[24]])</f>
        <v>0</v>
      </c>
      <c r="AC377" s="10">
        <f>SUMIFS(IsQList,IsIList,Table_ExternalData_15[[#This Row],[item_key]],IsITypeList,Table_ExternalData_15[[#This Row],[IType]],IsDList,Table_ExternalData_15[[#Headers],[25]])</f>
        <v>0</v>
      </c>
      <c r="AD377" s="10">
        <f>SUMIFS(IsQList,IsIList,Table_ExternalData_15[[#This Row],[item_key]],IsITypeList,Table_ExternalData_15[[#This Row],[IType]],IsDList,Table_ExternalData_15[[#Headers],[26]])</f>
        <v>0</v>
      </c>
      <c r="AE377" s="10">
        <f>SUMIFS(IsQList,IsIList,Table_ExternalData_15[[#This Row],[item_key]],IsITypeList,Table_ExternalData_15[[#This Row],[IType]],IsDList,Table_ExternalData_15[[#Headers],[27]])</f>
        <v>0</v>
      </c>
      <c r="AF377" s="10">
        <f>SUMIFS(IsQList,IsIList,Table_ExternalData_15[[#This Row],[item_key]],IsITypeList,Table_ExternalData_15[[#This Row],[IType]],IsDList,Table_ExternalData_15[[#Headers],[28]])</f>
        <v>1</v>
      </c>
      <c r="AG377" s="10">
        <f>SUMIFS(IsQList,IsIList,Table_ExternalData_15[[#This Row],[item_key]],IsITypeList,Table_ExternalData_15[[#This Row],[IType]],IsDList,Table_ExternalData_15[[#Headers],[29]])</f>
        <v>76</v>
      </c>
      <c r="AH377" s="10">
        <f>SUMIFS(IsQList,IsIList,Table_ExternalData_15[[#This Row],[item_key]],IsITypeList,Table_ExternalData_15[[#This Row],[IType]],IsDList,Table_ExternalData_15[[#Headers],[30]])</f>
        <v>0</v>
      </c>
      <c r="AI377" s="10">
        <f>SUMIFS(IsQList,IsIList,Table_ExternalData_15[[#This Row],[item_key]],IsITypeList,Table_ExternalData_15[[#This Row],[IType]],IsDList,Table_ExternalData_15[[#Headers],[31]])</f>
        <v>10</v>
      </c>
      <c r="AJ377" s="10">
        <f>SUM(Table_ExternalData_15[[#This Row],[1]:[31]])</f>
        <v>181</v>
      </c>
    </row>
    <row r="378" spans="1:36">
      <c r="A378" s="1" t="s">
        <v>2184</v>
      </c>
      <c r="B378" s="1" t="s">
        <v>2629</v>
      </c>
      <c r="C378" s="1" t="s">
        <v>2630</v>
      </c>
      <c r="D378" s="11" t="s">
        <v>2046</v>
      </c>
      <c r="E378" s="10">
        <f>SUMIFS(IsQList,IsIList,Table_ExternalData_15[[#This Row],[item_key]],IsITypeList,Table_ExternalData_15[[#This Row],[IType]],IsDList,Table_ExternalData_15[[#Headers],[1]])</f>
        <v>1</v>
      </c>
      <c r="F378" s="10">
        <f>SUMIFS(IsQList,IsIList,Table_ExternalData_15[[#This Row],[item_key]],IsITypeList,Table_ExternalData_15[[#This Row],[IType]],IsDList,Table_ExternalData_15[[#Headers],[2]])</f>
        <v>0</v>
      </c>
      <c r="G378" s="10">
        <f>SUMIFS(IsQList,IsIList,Table_ExternalData_15[[#This Row],[item_key]],IsITypeList,Table_ExternalData_15[[#This Row],[IType]],IsDList,Table_ExternalData_15[[#Headers],[3]])</f>
        <v>0</v>
      </c>
      <c r="H378" s="10">
        <f>SUMIFS(IsQList,IsIList,Table_ExternalData_15[[#This Row],[item_key]],IsITypeList,Table_ExternalData_15[[#This Row],[IType]],IsDList,Table_ExternalData_15[[#Headers],[4]])</f>
        <v>70</v>
      </c>
      <c r="I378" s="10">
        <f>SUMIFS(IsQList,IsIList,Table_ExternalData_15[[#This Row],[item_key]],IsITypeList,Table_ExternalData_15[[#This Row],[IType]],IsDList,Table_ExternalData_15[[#Headers],[5]])</f>
        <v>0</v>
      </c>
      <c r="J378" s="10">
        <f>SUMIFS(IsQList,IsIList,Table_ExternalData_15[[#This Row],[item_key]],IsITypeList,Table_ExternalData_15[[#This Row],[IType]],IsDList,Table_ExternalData_15[[#Headers],[6]])</f>
        <v>23</v>
      </c>
      <c r="K378" s="10">
        <f>SUMIFS(IsQList,IsIList,Table_ExternalData_15[[#This Row],[item_key]],IsITypeList,Table_ExternalData_15[[#This Row],[IType]],IsDList,Table_ExternalData_15[[#Headers],[7]])</f>
        <v>0</v>
      </c>
      <c r="L378" s="10">
        <f>SUMIFS(IsQList,IsIList,Table_ExternalData_15[[#This Row],[item_key]],IsITypeList,Table_ExternalData_15[[#This Row],[IType]],IsDList,Table_ExternalData_15[[#Headers],[8]])</f>
        <v>0</v>
      </c>
      <c r="M378" s="10">
        <f>SUMIFS(IsQList,IsIList,Table_ExternalData_15[[#This Row],[item_key]],IsITypeList,Table_ExternalData_15[[#This Row],[IType]],IsDList,Table_ExternalData_15[[#Headers],[9]])</f>
        <v>0</v>
      </c>
      <c r="N378" s="10">
        <f>SUMIFS(IsQList,IsIList,Table_ExternalData_15[[#This Row],[item_key]],IsITypeList,Table_ExternalData_15[[#This Row],[IType]],IsDList,Table_ExternalData_15[[#Headers],[10]])</f>
        <v>0</v>
      </c>
      <c r="O378" s="10">
        <f>SUMIFS(IsQList,IsIList,Table_ExternalData_15[[#This Row],[item_key]],IsITypeList,Table_ExternalData_15[[#This Row],[IType]],IsDList,Table_ExternalData_15[[#Headers],[11]])</f>
        <v>0</v>
      </c>
      <c r="P378" s="10">
        <f>SUMIFS(IsQList,IsIList,Table_ExternalData_15[[#This Row],[item_key]],IsITypeList,Table_ExternalData_15[[#This Row],[IType]],IsDList,Table_ExternalData_15[[#Headers],[12]])</f>
        <v>0</v>
      </c>
      <c r="Q378" s="10">
        <f>SUMIFS(IsQList,IsIList,Table_ExternalData_15[[#This Row],[item_key]],IsITypeList,Table_ExternalData_15[[#This Row],[IType]],IsDList,Table_ExternalData_15[[#Headers],[13]])</f>
        <v>0</v>
      </c>
      <c r="R378" s="10">
        <f>SUMIFS(IsQList,IsIList,Table_ExternalData_15[[#This Row],[item_key]],IsITypeList,Table_ExternalData_15[[#This Row],[IType]],IsDList,Table_ExternalData_15[[#Headers],[14]])</f>
        <v>0</v>
      </c>
      <c r="S378" s="10">
        <f>SUMIFS(IsQList,IsIList,Table_ExternalData_15[[#This Row],[item_key]],IsITypeList,Table_ExternalData_15[[#This Row],[IType]],IsDList,Table_ExternalData_15[[#Headers],[15]])</f>
        <v>0</v>
      </c>
      <c r="T378" s="10">
        <f>SUMIFS(IsQList,IsIList,Table_ExternalData_15[[#This Row],[item_key]],IsITypeList,Table_ExternalData_15[[#This Row],[IType]],IsDList,Table_ExternalData_15[[#Headers],[16]])</f>
        <v>0</v>
      </c>
      <c r="U378" s="10">
        <f>SUMIFS(IsQList,IsIList,Table_ExternalData_15[[#This Row],[item_key]],IsITypeList,Table_ExternalData_15[[#This Row],[IType]],IsDList,Table_ExternalData_15[[#Headers],[17]])</f>
        <v>0</v>
      </c>
      <c r="V378" s="10">
        <f>SUMIFS(IsQList,IsIList,Table_ExternalData_15[[#This Row],[item_key]],IsITypeList,Table_ExternalData_15[[#This Row],[IType]],IsDList,Table_ExternalData_15[[#Headers],[18]])</f>
        <v>0</v>
      </c>
      <c r="W378" s="10">
        <f>SUMIFS(IsQList,IsIList,Table_ExternalData_15[[#This Row],[item_key]],IsITypeList,Table_ExternalData_15[[#This Row],[IType]],IsDList,Table_ExternalData_15[[#Headers],[19]])</f>
        <v>0</v>
      </c>
      <c r="X378" s="10">
        <f>SUMIFS(IsQList,IsIList,Table_ExternalData_15[[#This Row],[item_key]],IsITypeList,Table_ExternalData_15[[#This Row],[IType]],IsDList,Table_ExternalData_15[[#Headers],[20]])</f>
        <v>0</v>
      </c>
      <c r="Y378" s="10">
        <f>SUMIFS(IsQList,IsIList,Table_ExternalData_15[[#This Row],[item_key]],IsITypeList,Table_ExternalData_15[[#This Row],[IType]],IsDList,Table_ExternalData_15[[#Headers],[21]])</f>
        <v>0</v>
      </c>
      <c r="Z378" s="10">
        <f>SUMIFS(IsQList,IsIList,Table_ExternalData_15[[#This Row],[item_key]],IsITypeList,Table_ExternalData_15[[#This Row],[IType]],IsDList,Table_ExternalData_15[[#Headers],[22]])</f>
        <v>0</v>
      </c>
      <c r="AA378" s="10">
        <f>SUMIFS(IsQList,IsIList,Table_ExternalData_15[[#This Row],[item_key]],IsITypeList,Table_ExternalData_15[[#This Row],[IType]],IsDList,Table_ExternalData_15[[#Headers],[23]])</f>
        <v>0</v>
      </c>
      <c r="AB378" s="10">
        <f>SUMIFS(IsQList,IsIList,Table_ExternalData_15[[#This Row],[item_key]],IsITypeList,Table_ExternalData_15[[#This Row],[IType]],IsDList,Table_ExternalData_15[[#Headers],[24]])</f>
        <v>0</v>
      </c>
      <c r="AC378" s="10">
        <f>SUMIFS(IsQList,IsIList,Table_ExternalData_15[[#This Row],[item_key]],IsITypeList,Table_ExternalData_15[[#This Row],[IType]],IsDList,Table_ExternalData_15[[#Headers],[25]])</f>
        <v>0</v>
      </c>
      <c r="AD378" s="10">
        <f>SUMIFS(IsQList,IsIList,Table_ExternalData_15[[#This Row],[item_key]],IsITypeList,Table_ExternalData_15[[#This Row],[IType]],IsDList,Table_ExternalData_15[[#Headers],[26]])</f>
        <v>0</v>
      </c>
      <c r="AE378" s="10">
        <f>SUMIFS(IsQList,IsIList,Table_ExternalData_15[[#This Row],[item_key]],IsITypeList,Table_ExternalData_15[[#This Row],[IType]],IsDList,Table_ExternalData_15[[#Headers],[27]])</f>
        <v>0</v>
      </c>
      <c r="AF378" s="10">
        <f>SUMIFS(IsQList,IsIList,Table_ExternalData_15[[#This Row],[item_key]],IsITypeList,Table_ExternalData_15[[#This Row],[IType]],IsDList,Table_ExternalData_15[[#Headers],[28]])</f>
        <v>1</v>
      </c>
      <c r="AG378" s="10">
        <f>SUMIFS(IsQList,IsIList,Table_ExternalData_15[[#This Row],[item_key]],IsITypeList,Table_ExternalData_15[[#This Row],[IType]],IsDList,Table_ExternalData_15[[#Headers],[29]])</f>
        <v>76</v>
      </c>
      <c r="AH378" s="10">
        <f>SUMIFS(IsQList,IsIList,Table_ExternalData_15[[#This Row],[item_key]],IsITypeList,Table_ExternalData_15[[#This Row],[IType]],IsDList,Table_ExternalData_15[[#Headers],[30]])</f>
        <v>0</v>
      </c>
      <c r="AI378" s="10">
        <f>SUMIFS(IsQList,IsIList,Table_ExternalData_15[[#This Row],[item_key]],IsITypeList,Table_ExternalData_15[[#This Row],[IType]],IsDList,Table_ExternalData_15[[#Headers],[31]])</f>
        <v>10</v>
      </c>
      <c r="AJ378" s="10">
        <f>SUM(Table_ExternalData_15[[#This Row],[1]:[31]])</f>
        <v>181</v>
      </c>
    </row>
    <row r="379" spans="1:36">
      <c r="A379" s="1" t="s">
        <v>459</v>
      </c>
      <c r="B379" s="1" t="s">
        <v>595</v>
      </c>
      <c r="C379" s="1" t="s">
        <v>596</v>
      </c>
      <c r="D379" s="11" t="s">
        <v>2046</v>
      </c>
      <c r="E379" s="10">
        <f>SUMIFS(IsQList,IsIList,Table_ExternalData_15[[#This Row],[item_key]],IsITypeList,Table_ExternalData_15[[#This Row],[IType]],IsDList,Table_ExternalData_15[[#Headers],[1]])</f>
        <v>1</v>
      </c>
      <c r="F379" s="10">
        <f>SUMIFS(IsQList,IsIList,Table_ExternalData_15[[#This Row],[item_key]],IsITypeList,Table_ExternalData_15[[#This Row],[IType]],IsDList,Table_ExternalData_15[[#Headers],[2]])</f>
        <v>0</v>
      </c>
      <c r="G379" s="10">
        <f>SUMIFS(IsQList,IsIList,Table_ExternalData_15[[#This Row],[item_key]],IsITypeList,Table_ExternalData_15[[#This Row],[IType]],IsDList,Table_ExternalData_15[[#Headers],[3]])</f>
        <v>0</v>
      </c>
      <c r="H379" s="10">
        <f>SUMIFS(IsQList,IsIList,Table_ExternalData_15[[#This Row],[item_key]],IsITypeList,Table_ExternalData_15[[#This Row],[IType]],IsDList,Table_ExternalData_15[[#Headers],[4]])</f>
        <v>70</v>
      </c>
      <c r="I379" s="10">
        <f>SUMIFS(IsQList,IsIList,Table_ExternalData_15[[#This Row],[item_key]],IsITypeList,Table_ExternalData_15[[#This Row],[IType]],IsDList,Table_ExternalData_15[[#Headers],[5]])</f>
        <v>0</v>
      </c>
      <c r="J379" s="10">
        <f>SUMIFS(IsQList,IsIList,Table_ExternalData_15[[#This Row],[item_key]],IsITypeList,Table_ExternalData_15[[#This Row],[IType]],IsDList,Table_ExternalData_15[[#Headers],[6]])</f>
        <v>23</v>
      </c>
      <c r="K379" s="10">
        <f>SUMIFS(IsQList,IsIList,Table_ExternalData_15[[#This Row],[item_key]],IsITypeList,Table_ExternalData_15[[#This Row],[IType]],IsDList,Table_ExternalData_15[[#Headers],[7]])</f>
        <v>0</v>
      </c>
      <c r="L379" s="10">
        <f>SUMIFS(IsQList,IsIList,Table_ExternalData_15[[#This Row],[item_key]],IsITypeList,Table_ExternalData_15[[#This Row],[IType]],IsDList,Table_ExternalData_15[[#Headers],[8]])</f>
        <v>0</v>
      </c>
      <c r="M379" s="10">
        <f>SUMIFS(IsQList,IsIList,Table_ExternalData_15[[#This Row],[item_key]],IsITypeList,Table_ExternalData_15[[#This Row],[IType]],IsDList,Table_ExternalData_15[[#Headers],[9]])</f>
        <v>0</v>
      </c>
      <c r="N379" s="10">
        <f>SUMIFS(IsQList,IsIList,Table_ExternalData_15[[#This Row],[item_key]],IsITypeList,Table_ExternalData_15[[#This Row],[IType]],IsDList,Table_ExternalData_15[[#Headers],[10]])</f>
        <v>0</v>
      </c>
      <c r="O379" s="10">
        <f>SUMIFS(IsQList,IsIList,Table_ExternalData_15[[#This Row],[item_key]],IsITypeList,Table_ExternalData_15[[#This Row],[IType]],IsDList,Table_ExternalData_15[[#Headers],[11]])</f>
        <v>0</v>
      </c>
      <c r="P379" s="10">
        <f>SUMIFS(IsQList,IsIList,Table_ExternalData_15[[#This Row],[item_key]],IsITypeList,Table_ExternalData_15[[#This Row],[IType]],IsDList,Table_ExternalData_15[[#Headers],[12]])</f>
        <v>0</v>
      </c>
      <c r="Q379" s="10">
        <f>SUMIFS(IsQList,IsIList,Table_ExternalData_15[[#This Row],[item_key]],IsITypeList,Table_ExternalData_15[[#This Row],[IType]],IsDList,Table_ExternalData_15[[#Headers],[13]])</f>
        <v>0</v>
      </c>
      <c r="R379" s="10">
        <f>SUMIFS(IsQList,IsIList,Table_ExternalData_15[[#This Row],[item_key]],IsITypeList,Table_ExternalData_15[[#This Row],[IType]],IsDList,Table_ExternalData_15[[#Headers],[14]])</f>
        <v>0</v>
      </c>
      <c r="S379" s="10">
        <f>SUMIFS(IsQList,IsIList,Table_ExternalData_15[[#This Row],[item_key]],IsITypeList,Table_ExternalData_15[[#This Row],[IType]],IsDList,Table_ExternalData_15[[#Headers],[15]])</f>
        <v>0</v>
      </c>
      <c r="T379" s="10">
        <f>SUMIFS(IsQList,IsIList,Table_ExternalData_15[[#This Row],[item_key]],IsITypeList,Table_ExternalData_15[[#This Row],[IType]],IsDList,Table_ExternalData_15[[#Headers],[16]])</f>
        <v>0</v>
      </c>
      <c r="U379" s="10">
        <f>SUMIFS(IsQList,IsIList,Table_ExternalData_15[[#This Row],[item_key]],IsITypeList,Table_ExternalData_15[[#This Row],[IType]],IsDList,Table_ExternalData_15[[#Headers],[17]])</f>
        <v>0</v>
      </c>
      <c r="V379" s="10">
        <f>SUMIFS(IsQList,IsIList,Table_ExternalData_15[[#This Row],[item_key]],IsITypeList,Table_ExternalData_15[[#This Row],[IType]],IsDList,Table_ExternalData_15[[#Headers],[18]])</f>
        <v>0</v>
      </c>
      <c r="W379" s="10">
        <f>SUMIFS(IsQList,IsIList,Table_ExternalData_15[[#This Row],[item_key]],IsITypeList,Table_ExternalData_15[[#This Row],[IType]],IsDList,Table_ExternalData_15[[#Headers],[19]])</f>
        <v>0</v>
      </c>
      <c r="X379" s="10">
        <f>SUMIFS(IsQList,IsIList,Table_ExternalData_15[[#This Row],[item_key]],IsITypeList,Table_ExternalData_15[[#This Row],[IType]],IsDList,Table_ExternalData_15[[#Headers],[20]])</f>
        <v>0</v>
      </c>
      <c r="Y379" s="10">
        <f>SUMIFS(IsQList,IsIList,Table_ExternalData_15[[#This Row],[item_key]],IsITypeList,Table_ExternalData_15[[#This Row],[IType]],IsDList,Table_ExternalData_15[[#Headers],[21]])</f>
        <v>0</v>
      </c>
      <c r="Z379" s="10">
        <f>SUMIFS(IsQList,IsIList,Table_ExternalData_15[[#This Row],[item_key]],IsITypeList,Table_ExternalData_15[[#This Row],[IType]],IsDList,Table_ExternalData_15[[#Headers],[22]])</f>
        <v>0</v>
      </c>
      <c r="AA379" s="10">
        <f>SUMIFS(IsQList,IsIList,Table_ExternalData_15[[#This Row],[item_key]],IsITypeList,Table_ExternalData_15[[#This Row],[IType]],IsDList,Table_ExternalData_15[[#Headers],[23]])</f>
        <v>0</v>
      </c>
      <c r="AB379" s="10">
        <f>SUMIFS(IsQList,IsIList,Table_ExternalData_15[[#This Row],[item_key]],IsITypeList,Table_ExternalData_15[[#This Row],[IType]],IsDList,Table_ExternalData_15[[#Headers],[24]])</f>
        <v>0</v>
      </c>
      <c r="AC379" s="10">
        <f>SUMIFS(IsQList,IsIList,Table_ExternalData_15[[#This Row],[item_key]],IsITypeList,Table_ExternalData_15[[#This Row],[IType]],IsDList,Table_ExternalData_15[[#Headers],[25]])</f>
        <v>0</v>
      </c>
      <c r="AD379" s="10">
        <f>SUMIFS(IsQList,IsIList,Table_ExternalData_15[[#This Row],[item_key]],IsITypeList,Table_ExternalData_15[[#This Row],[IType]],IsDList,Table_ExternalData_15[[#Headers],[26]])</f>
        <v>0</v>
      </c>
      <c r="AE379" s="10">
        <f>SUMIFS(IsQList,IsIList,Table_ExternalData_15[[#This Row],[item_key]],IsITypeList,Table_ExternalData_15[[#This Row],[IType]],IsDList,Table_ExternalData_15[[#Headers],[27]])</f>
        <v>0</v>
      </c>
      <c r="AF379" s="10">
        <f>SUMIFS(IsQList,IsIList,Table_ExternalData_15[[#This Row],[item_key]],IsITypeList,Table_ExternalData_15[[#This Row],[IType]],IsDList,Table_ExternalData_15[[#Headers],[28]])</f>
        <v>1</v>
      </c>
      <c r="AG379" s="10">
        <f>SUMIFS(IsQList,IsIList,Table_ExternalData_15[[#This Row],[item_key]],IsITypeList,Table_ExternalData_15[[#This Row],[IType]],IsDList,Table_ExternalData_15[[#Headers],[29]])</f>
        <v>76</v>
      </c>
      <c r="AH379" s="10">
        <f>SUMIFS(IsQList,IsIList,Table_ExternalData_15[[#This Row],[item_key]],IsITypeList,Table_ExternalData_15[[#This Row],[IType]],IsDList,Table_ExternalData_15[[#Headers],[30]])</f>
        <v>0</v>
      </c>
      <c r="AI379" s="10">
        <f>SUMIFS(IsQList,IsIList,Table_ExternalData_15[[#This Row],[item_key]],IsITypeList,Table_ExternalData_15[[#This Row],[IType]],IsDList,Table_ExternalData_15[[#Headers],[31]])</f>
        <v>10</v>
      </c>
      <c r="AJ379" s="10">
        <f>SUM(Table_ExternalData_15[[#This Row],[1]:[31]])</f>
        <v>181</v>
      </c>
    </row>
    <row r="380" spans="1:36">
      <c r="A380" s="1" t="s">
        <v>152</v>
      </c>
      <c r="B380" s="1" t="s">
        <v>797</v>
      </c>
      <c r="C380" s="1" t="s">
        <v>798</v>
      </c>
      <c r="D380" s="11" t="s">
        <v>2046</v>
      </c>
      <c r="E380" s="10">
        <f>SUMIFS(IsQList,IsIList,Table_ExternalData_15[[#This Row],[item_key]],IsITypeList,Table_ExternalData_15[[#This Row],[IType]],IsDList,Table_ExternalData_15[[#Headers],[1]])</f>
        <v>1</v>
      </c>
      <c r="F380" s="10">
        <f>SUMIFS(IsQList,IsIList,Table_ExternalData_15[[#This Row],[item_key]],IsITypeList,Table_ExternalData_15[[#This Row],[IType]],IsDList,Table_ExternalData_15[[#Headers],[2]])</f>
        <v>0</v>
      </c>
      <c r="G380" s="10">
        <f>SUMIFS(IsQList,IsIList,Table_ExternalData_15[[#This Row],[item_key]],IsITypeList,Table_ExternalData_15[[#This Row],[IType]],IsDList,Table_ExternalData_15[[#Headers],[3]])</f>
        <v>0</v>
      </c>
      <c r="H380" s="10">
        <f>SUMIFS(IsQList,IsIList,Table_ExternalData_15[[#This Row],[item_key]],IsITypeList,Table_ExternalData_15[[#This Row],[IType]],IsDList,Table_ExternalData_15[[#Headers],[4]])</f>
        <v>70</v>
      </c>
      <c r="I380" s="10">
        <f>SUMIFS(IsQList,IsIList,Table_ExternalData_15[[#This Row],[item_key]],IsITypeList,Table_ExternalData_15[[#This Row],[IType]],IsDList,Table_ExternalData_15[[#Headers],[5]])</f>
        <v>0</v>
      </c>
      <c r="J380" s="10">
        <f>SUMIFS(IsQList,IsIList,Table_ExternalData_15[[#This Row],[item_key]],IsITypeList,Table_ExternalData_15[[#This Row],[IType]],IsDList,Table_ExternalData_15[[#Headers],[6]])</f>
        <v>23</v>
      </c>
      <c r="K380" s="10">
        <f>SUMIFS(IsQList,IsIList,Table_ExternalData_15[[#This Row],[item_key]],IsITypeList,Table_ExternalData_15[[#This Row],[IType]],IsDList,Table_ExternalData_15[[#Headers],[7]])</f>
        <v>0</v>
      </c>
      <c r="L380" s="10">
        <f>SUMIFS(IsQList,IsIList,Table_ExternalData_15[[#This Row],[item_key]],IsITypeList,Table_ExternalData_15[[#This Row],[IType]],IsDList,Table_ExternalData_15[[#Headers],[8]])</f>
        <v>0</v>
      </c>
      <c r="M380" s="10">
        <f>SUMIFS(IsQList,IsIList,Table_ExternalData_15[[#This Row],[item_key]],IsITypeList,Table_ExternalData_15[[#This Row],[IType]],IsDList,Table_ExternalData_15[[#Headers],[9]])</f>
        <v>0</v>
      </c>
      <c r="N380" s="10">
        <f>SUMIFS(IsQList,IsIList,Table_ExternalData_15[[#This Row],[item_key]],IsITypeList,Table_ExternalData_15[[#This Row],[IType]],IsDList,Table_ExternalData_15[[#Headers],[10]])</f>
        <v>0</v>
      </c>
      <c r="O380" s="10">
        <f>SUMIFS(IsQList,IsIList,Table_ExternalData_15[[#This Row],[item_key]],IsITypeList,Table_ExternalData_15[[#This Row],[IType]],IsDList,Table_ExternalData_15[[#Headers],[11]])</f>
        <v>0</v>
      </c>
      <c r="P380" s="10">
        <f>SUMIFS(IsQList,IsIList,Table_ExternalData_15[[#This Row],[item_key]],IsITypeList,Table_ExternalData_15[[#This Row],[IType]],IsDList,Table_ExternalData_15[[#Headers],[12]])</f>
        <v>0</v>
      </c>
      <c r="Q380" s="10">
        <f>SUMIFS(IsQList,IsIList,Table_ExternalData_15[[#This Row],[item_key]],IsITypeList,Table_ExternalData_15[[#This Row],[IType]],IsDList,Table_ExternalData_15[[#Headers],[13]])</f>
        <v>0</v>
      </c>
      <c r="R380" s="10">
        <f>SUMIFS(IsQList,IsIList,Table_ExternalData_15[[#This Row],[item_key]],IsITypeList,Table_ExternalData_15[[#This Row],[IType]],IsDList,Table_ExternalData_15[[#Headers],[14]])</f>
        <v>0</v>
      </c>
      <c r="S380" s="10">
        <f>SUMIFS(IsQList,IsIList,Table_ExternalData_15[[#This Row],[item_key]],IsITypeList,Table_ExternalData_15[[#This Row],[IType]],IsDList,Table_ExternalData_15[[#Headers],[15]])</f>
        <v>0</v>
      </c>
      <c r="T380" s="10">
        <f>SUMIFS(IsQList,IsIList,Table_ExternalData_15[[#This Row],[item_key]],IsITypeList,Table_ExternalData_15[[#This Row],[IType]],IsDList,Table_ExternalData_15[[#Headers],[16]])</f>
        <v>0</v>
      </c>
      <c r="U380" s="10">
        <f>SUMIFS(IsQList,IsIList,Table_ExternalData_15[[#This Row],[item_key]],IsITypeList,Table_ExternalData_15[[#This Row],[IType]],IsDList,Table_ExternalData_15[[#Headers],[17]])</f>
        <v>0</v>
      </c>
      <c r="V380" s="10">
        <f>SUMIFS(IsQList,IsIList,Table_ExternalData_15[[#This Row],[item_key]],IsITypeList,Table_ExternalData_15[[#This Row],[IType]],IsDList,Table_ExternalData_15[[#Headers],[18]])</f>
        <v>0</v>
      </c>
      <c r="W380" s="10">
        <f>SUMIFS(IsQList,IsIList,Table_ExternalData_15[[#This Row],[item_key]],IsITypeList,Table_ExternalData_15[[#This Row],[IType]],IsDList,Table_ExternalData_15[[#Headers],[19]])</f>
        <v>0</v>
      </c>
      <c r="X380" s="10">
        <f>SUMIFS(IsQList,IsIList,Table_ExternalData_15[[#This Row],[item_key]],IsITypeList,Table_ExternalData_15[[#This Row],[IType]],IsDList,Table_ExternalData_15[[#Headers],[20]])</f>
        <v>0</v>
      </c>
      <c r="Y380" s="10">
        <f>SUMIFS(IsQList,IsIList,Table_ExternalData_15[[#This Row],[item_key]],IsITypeList,Table_ExternalData_15[[#This Row],[IType]],IsDList,Table_ExternalData_15[[#Headers],[21]])</f>
        <v>0</v>
      </c>
      <c r="Z380" s="10">
        <f>SUMIFS(IsQList,IsIList,Table_ExternalData_15[[#This Row],[item_key]],IsITypeList,Table_ExternalData_15[[#This Row],[IType]],IsDList,Table_ExternalData_15[[#Headers],[22]])</f>
        <v>0</v>
      </c>
      <c r="AA380" s="10">
        <f>SUMIFS(IsQList,IsIList,Table_ExternalData_15[[#This Row],[item_key]],IsITypeList,Table_ExternalData_15[[#This Row],[IType]],IsDList,Table_ExternalData_15[[#Headers],[23]])</f>
        <v>0</v>
      </c>
      <c r="AB380" s="10">
        <f>SUMIFS(IsQList,IsIList,Table_ExternalData_15[[#This Row],[item_key]],IsITypeList,Table_ExternalData_15[[#This Row],[IType]],IsDList,Table_ExternalData_15[[#Headers],[24]])</f>
        <v>0</v>
      </c>
      <c r="AC380" s="10">
        <f>SUMIFS(IsQList,IsIList,Table_ExternalData_15[[#This Row],[item_key]],IsITypeList,Table_ExternalData_15[[#This Row],[IType]],IsDList,Table_ExternalData_15[[#Headers],[25]])</f>
        <v>0</v>
      </c>
      <c r="AD380" s="10">
        <f>SUMIFS(IsQList,IsIList,Table_ExternalData_15[[#This Row],[item_key]],IsITypeList,Table_ExternalData_15[[#This Row],[IType]],IsDList,Table_ExternalData_15[[#Headers],[26]])</f>
        <v>0</v>
      </c>
      <c r="AE380" s="10">
        <f>SUMIFS(IsQList,IsIList,Table_ExternalData_15[[#This Row],[item_key]],IsITypeList,Table_ExternalData_15[[#This Row],[IType]],IsDList,Table_ExternalData_15[[#Headers],[27]])</f>
        <v>0</v>
      </c>
      <c r="AF380" s="10">
        <f>SUMIFS(IsQList,IsIList,Table_ExternalData_15[[#This Row],[item_key]],IsITypeList,Table_ExternalData_15[[#This Row],[IType]],IsDList,Table_ExternalData_15[[#Headers],[28]])</f>
        <v>1</v>
      </c>
      <c r="AG380" s="10">
        <f>SUMIFS(IsQList,IsIList,Table_ExternalData_15[[#This Row],[item_key]],IsITypeList,Table_ExternalData_15[[#This Row],[IType]],IsDList,Table_ExternalData_15[[#Headers],[29]])</f>
        <v>76</v>
      </c>
      <c r="AH380" s="10">
        <f>SUMIFS(IsQList,IsIList,Table_ExternalData_15[[#This Row],[item_key]],IsITypeList,Table_ExternalData_15[[#This Row],[IType]],IsDList,Table_ExternalData_15[[#Headers],[30]])</f>
        <v>0</v>
      </c>
      <c r="AI380" s="10">
        <f>SUMIFS(IsQList,IsIList,Table_ExternalData_15[[#This Row],[item_key]],IsITypeList,Table_ExternalData_15[[#This Row],[IType]],IsDList,Table_ExternalData_15[[#Headers],[31]])</f>
        <v>10</v>
      </c>
      <c r="AJ380" s="10">
        <f>SUM(Table_ExternalData_15[[#This Row],[1]:[31]])</f>
        <v>181</v>
      </c>
    </row>
    <row r="381" spans="1:36">
      <c r="A381" s="1" t="s">
        <v>152</v>
      </c>
      <c r="B381" s="1" t="s">
        <v>797</v>
      </c>
      <c r="C381" s="1" t="s">
        <v>798</v>
      </c>
      <c r="D381" s="11" t="s">
        <v>2017</v>
      </c>
      <c r="E381" s="10">
        <f>SUMIFS(IsQList,IsIList,Table_ExternalData_15[[#This Row],[item_key]],IsITypeList,Table_ExternalData_15[[#This Row],[IType]],IsDList,Table_ExternalData_15[[#Headers],[1]])</f>
        <v>0</v>
      </c>
      <c r="F381" s="10">
        <f>SUMIFS(IsQList,IsIList,Table_ExternalData_15[[#This Row],[item_key]],IsITypeList,Table_ExternalData_15[[#This Row],[IType]],IsDList,Table_ExternalData_15[[#Headers],[2]])</f>
        <v>0</v>
      </c>
      <c r="G381" s="10">
        <f>SUMIFS(IsQList,IsIList,Table_ExternalData_15[[#This Row],[item_key]],IsITypeList,Table_ExternalData_15[[#This Row],[IType]],IsDList,Table_ExternalData_15[[#Headers],[3]])</f>
        <v>0</v>
      </c>
      <c r="H381" s="10">
        <f>SUMIFS(IsQList,IsIList,Table_ExternalData_15[[#This Row],[item_key]],IsITypeList,Table_ExternalData_15[[#This Row],[IType]],IsDList,Table_ExternalData_15[[#Headers],[4]])</f>
        <v>0</v>
      </c>
      <c r="I381" s="10">
        <f>SUMIFS(IsQList,IsIList,Table_ExternalData_15[[#This Row],[item_key]],IsITypeList,Table_ExternalData_15[[#This Row],[IType]],IsDList,Table_ExternalData_15[[#Headers],[5]])</f>
        <v>0</v>
      </c>
      <c r="J381" s="10">
        <f>SUMIFS(IsQList,IsIList,Table_ExternalData_15[[#This Row],[item_key]],IsITypeList,Table_ExternalData_15[[#This Row],[IType]],IsDList,Table_ExternalData_15[[#Headers],[6]])</f>
        <v>0</v>
      </c>
      <c r="K381" s="10">
        <f>SUMIFS(IsQList,IsIList,Table_ExternalData_15[[#This Row],[item_key]],IsITypeList,Table_ExternalData_15[[#This Row],[IType]],IsDList,Table_ExternalData_15[[#Headers],[7]])</f>
        <v>0</v>
      </c>
      <c r="L381" s="10">
        <f>SUMIFS(IsQList,IsIList,Table_ExternalData_15[[#This Row],[item_key]],IsITypeList,Table_ExternalData_15[[#This Row],[IType]],IsDList,Table_ExternalData_15[[#Headers],[8]])</f>
        <v>0</v>
      </c>
      <c r="M381" s="10">
        <f>SUMIFS(IsQList,IsIList,Table_ExternalData_15[[#This Row],[item_key]],IsITypeList,Table_ExternalData_15[[#This Row],[IType]],IsDList,Table_ExternalData_15[[#Headers],[9]])</f>
        <v>0</v>
      </c>
      <c r="N381" s="10">
        <f>SUMIFS(IsQList,IsIList,Table_ExternalData_15[[#This Row],[item_key]],IsITypeList,Table_ExternalData_15[[#This Row],[IType]],IsDList,Table_ExternalData_15[[#Headers],[10]])</f>
        <v>0</v>
      </c>
      <c r="O381" s="10">
        <f>SUMIFS(IsQList,IsIList,Table_ExternalData_15[[#This Row],[item_key]],IsITypeList,Table_ExternalData_15[[#This Row],[IType]],IsDList,Table_ExternalData_15[[#Headers],[11]])</f>
        <v>0</v>
      </c>
      <c r="P381" s="10">
        <f>SUMIFS(IsQList,IsIList,Table_ExternalData_15[[#This Row],[item_key]],IsITypeList,Table_ExternalData_15[[#This Row],[IType]],IsDList,Table_ExternalData_15[[#Headers],[12]])</f>
        <v>0</v>
      </c>
      <c r="Q381" s="10">
        <f>SUMIFS(IsQList,IsIList,Table_ExternalData_15[[#This Row],[item_key]],IsITypeList,Table_ExternalData_15[[#This Row],[IType]],IsDList,Table_ExternalData_15[[#Headers],[13]])</f>
        <v>0</v>
      </c>
      <c r="R381" s="10">
        <f>SUMIFS(IsQList,IsIList,Table_ExternalData_15[[#This Row],[item_key]],IsITypeList,Table_ExternalData_15[[#This Row],[IType]],IsDList,Table_ExternalData_15[[#Headers],[14]])</f>
        <v>0</v>
      </c>
      <c r="S381" s="10">
        <f>SUMIFS(IsQList,IsIList,Table_ExternalData_15[[#This Row],[item_key]],IsITypeList,Table_ExternalData_15[[#This Row],[IType]],IsDList,Table_ExternalData_15[[#Headers],[15]])</f>
        <v>0</v>
      </c>
      <c r="T381" s="10">
        <f>SUMIFS(IsQList,IsIList,Table_ExternalData_15[[#This Row],[item_key]],IsITypeList,Table_ExternalData_15[[#This Row],[IType]],IsDList,Table_ExternalData_15[[#Headers],[16]])</f>
        <v>0</v>
      </c>
      <c r="U381" s="10">
        <f>SUMIFS(IsQList,IsIList,Table_ExternalData_15[[#This Row],[item_key]],IsITypeList,Table_ExternalData_15[[#This Row],[IType]],IsDList,Table_ExternalData_15[[#Headers],[17]])</f>
        <v>0</v>
      </c>
      <c r="V381" s="10">
        <f>SUMIFS(IsQList,IsIList,Table_ExternalData_15[[#This Row],[item_key]],IsITypeList,Table_ExternalData_15[[#This Row],[IType]],IsDList,Table_ExternalData_15[[#Headers],[18]])</f>
        <v>0</v>
      </c>
      <c r="W381" s="10">
        <f>SUMIFS(IsQList,IsIList,Table_ExternalData_15[[#This Row],[item_key]],IsITypeList,Table_ExternalData_15[[#This Row],[IType]],IsDList,Table_ExternalData_15[[#Headers],[19]])</f>
        <v>0</v>
      </c>
      <c r="X381" s="10">
        <f>SUMIFS(IsQList,IsIList,Table_ExternalData_15[[#This Row],[item_key]],IsITypeList,Table_ExternalData_15[[#This Row],[IType]],IsDList,Table_ExternalData_15[[#Headers],[20]])</f>
        <v>0</v>
      </c>
      <c r="Y381" s="10">
        <f>SUMIFS(IsQList,IsIList,Table_ExternalData_15[[#This Row],[item_key]],IsITypeList,Table_ExternalData_15[[#This Row],[IType]],IsDList,Table_ExternalData_15[[#Headers],[21]])</f>
        <v>0</v>
      </c>
      <c r="Z381" s="10">
        <f>SUMIFS(IsQList,IsIList,Table_ExternalData_15[[#This Row],[item_key]],IsITypeList,Table_ExternalData_15[[#This Row],[IType]],IsDList,Table_ExternalData_15[[#Headers],[22]])</f>
        <v>0</v>
      </c>
      <c r="AA381" s="10">
        <f>SUMIFS(IsQList,IsIList,Table_ExternalData_15[[#This Row],[item_key]],IsITypeList,Table_ExternalData_15[[#This Row],[IType]],IsDList,Table_ExternalData_15[[#Headers],[23]])</f>
        <v>0</v>
      </c>
      <c r="AB381" s="10">
        <f>SUMIFS(IsQList,IsIList,Table_ExternalData_15[[#This Row],[item_key]],IsITypeList,Table_ExternalData_15[[#This Row],[IType]],IsDList,Table_ExternalData_15[[#Headers],[24]])</f>
        <v>0</v>
      </c>
      <c r="AC381" s="10">
        <f>SUMIFS(IsQList,IsIList,Table_ExternalData_15[[#This Row],[item_key]],IsITypeList,Table_ExternalData_15[[#This Row],[IType]],IsDList,Table_ExternalData_15[[#Headers],[25]])</f>
        <v>0</v>
      </c>
      <c r="AD381" s="10">
        <f>SUMIFS(IsQList,IsIList,Table_ExternalData_15[[#This Row],[item_key]],IsITypeList,Table_ExternalData_15[[#This Row],[IType]],IsDList,Table_ExternalData_15[[#Headers],[26]])</f>
        <v>0</v>
      </c>
      <c r="AE381" s="10">
        <f>SUMIFS(IsQList,IsIList,Table_ExternalData_15[[#This Row],[item_key]],IsITypeList,Table_ExternalData_15[[#This Row],[IType]],IsDList,Table_ExternalData_15[[#Headers],[27]])</f>
        <v>0</v>
      </c>
      <c r="AF381" s="10">
        <f>SUMIFS(IsQList,IsIList,Table_ExternalData_15[[#This Row],[item_key]],IsITypeList,Table_ExternalData_15[[#This Row],[IType]],IsDList,Table_ExternalData_15[[#Headers],[28]])</f>
        <v>0</v>
      </c>
      <c r="AG381" s="10">
        <f>SUMIFS(IsQList,IsIList,Table_ExternalData_15[[#This Row],[item_key]],IsITypeList,Table_ExternalData_15[[#This Row],[IType]],IsDList,Table_ExternalData_15[[#Headers],[29]])</f>
        <v>0</v>
      </c>
      <c r="AH381" s="10">
        <f>SUMIFS(IsQList,IsIList,Table_ExternalData_15[[#This Row],[item_key]],IsITypeList,Table_ExternalData_15[[#This Row],[IType]],IsDList,Table_ExternalData_15[[#Headers],[30]])</f>
        <v>0</v>
      </c>
      <c r="AI381" s="10">
        <f>SUMIFS(IsQList,IsIList,Table_ExternalData_15[[#This Row],[item_key]],IsITypeList,Table_ExternalData_15[[#This Row],[IType]],IsDList,Table_ExternalData_15[[#Headers],[31]])</f>
        <v>0</v>
      </c>
      <c r="AJ381" s="10">
        <f>SUM(Table_ExternalData_15[[#This Row],[1]:[31]])</f>
        <v>0</v>
      </c>
    </row>
    <row r="382" spans="1:36">
      <c r="A382" s="1" t="s">
        <v>485</v>
      </c>
      <c r="B382" s="1" t="s">
        <v>1308</v>
      </c>
      <c r="C382" s="1" t="s">
        <v>1309</v>
      </c>
      <c r="D382" s="11" t="s">
        <v>2046</v>
      </c>
      <c r="E382" s="10">
        <f>SUMIFS(IsQList,IsIList,Table_ExternalData_15[[#This Row],[item_key]],IsITypeList,Table_ExternalData_15[[#This Row],[IType]],IsDList,Table_ExternalData_15[[#Headers],[1]])</f>
        <v>1</v>
      </c>
      <c r="F382" s="10">
        <f>SUMIFS(IsQList,IsIList,Table_ExternalData_15[[#This Row],[item_key]],IsITypeList,Table_ExternalData_15[[#This Row],[IType]],IsDList,Table_ExternalData_15[[#Headers],[2]])</f>
        <v>0</v>
      </c>
      <c r="G382" s="10">
        <f>SUMIFS(IsQList,IsIList,Table_ExternalData_15[[#This Row],[item_key]],IsITypeList,Table_ExternalData_15[[#This Row],[IType]],IsDList,Table_ExternalData_15[[#Headers],[3]])</f>
        <v>0</v>
      </c>
      <c r="H382" s="10">
        <f>SUMIFS(IsQList,IsIList,Table_ExternalData_15[[#This Row],[item_key]],IsITypeList,Table_ExternalData_15[[#This Row],[IType]],IsDList,Table_ExternalData_15[[#Headers],[4]])</f>
        <v>70</v>
      </c>
      <c r="I382" s="10">
        <f>SUMIFS(IsQList,IsIList,Table_ExternalData_15[[#This Row],[item_key]],IsITypeList,Table_ExternalData_15[[#This Row],[IType]],IsDList,Table_ExternalData_15[[#Headers],[5]])</f>
        <v>0</v>
      </c>
      <c r="J382" s="10">
        <f>SUMIFS(IsQList,IsIList,Table_ExternalData_15[[#This Row],[item_key]],IsITypeList,Table_ExternalData_15[[#This Row],[IType]],IsDList,Table_ExternalData_15[[#Headers],[6]])</f>
        <v>23</v>
      </c>
      <c r="K382" s="10">
        <f>SUMIFS(IsQList,IsIList,Table_ExternalData_15[[#This Row],[item_key]],IsITypeList,Table_ExternalData_15[[#This Row],[IType]],IsDList,Table_ExternalData_15[[#Headers],[7]])</f>
        <v>0</v>
      </c>
      <c r="L382" s="10">
        <f>SUMIFS(IsQList,IsIList,Table_ExternalData_15[[#This Row],[item_key]],IsITypeList,Table_ExternalData_15[[#This Row],[IType]],IsDList,Table_ExternalData_15[[#Headers],[8]])</f>
        <v>0</v>
      </c>
      <c r="M382" s="10">
        <f>SUMIFS(IsQList,IsIList,Table_ExternalData_15[[#This Row],[item_key]],IsITypeList,Table_ExternalData_15[[#This Row],[IType]],IsDList,Table_ExternalData_15[[#Headers],[9]])</f>
        <v>0</v>
      </c>
      <c r="N382" s="10">
        <f>SUMIFS(IsQList,IsIList,Table_ExternalData_15[[#This Row],[item_key]],IsITypeList,Table_ExternalData_15[[#This Row],[IType]],IsDList,Table_ExternalData_15[[#Headers],[10]])</f>
        <v>0</v>
      </c>
      <c r="O382" s="10">
        <f>SUMIFS(IsQList,IsIList,Table_ExternalData_15[[#This Row],[item_key]],IsITypeList,Table_ExternalData_15[[#This Row],[IType]],IsDList,Table_ExternalData_15[[#Headers],[11]])</f>
        <v>0</v>
      </c>
      <c r="P382" s="10">
        <f>SUMIFS(IsQList,IsIList,Table_ExternalData_15[[#This Row],[item_key]],IsITypeList,Table_ExternalData_15[[#This Row],[IType]],IsDList,Table_ExternalData_15[[#Headers],[12]])</f>
        <v>0</v>
      </c>
      <c r="Q382" s="10">
        <f>SUMIFS(IsQList,IsIList,Table_ExternalData_15[[#This Row],[item_key]],IsITypeList,Table_ExternalData_15[[#This Row],[IType]],IsDList,Table_ExternalData_15[[#Headers],[13]])</f>
        <v>0</v>
      </c>
      <c r="R382" s="10">
        <f>SUMIFS(IsQList,IsIList,Table_ExternalData_15[[#This Row],[item_key]],IsITypeList,Table_ExternalData_15[[#This Row],[IType]],IsDList,Table_ExternalData_15[[#Headers],[14]])</f>
        <v>0</v>
      </c>
      <c r="S382" s="10">
        <f>SUMIFS(IsQList,IsIList,Table_ExternalData_15[[#This Row],[item_key]],IsITypeList,Table_ExternalData_15[[#This Row],[IType]],IsDList,Table_ExternalData_15[[#Headers],[15]])</f>
        <v>0</v>
      </c>
      <c r="T382" s="10">
        <f>SUMIFS(IsQList,IsIList,Table_ExternalData_15[[#This Row],[item_key]],IsITypeList,Table_ExternalData_15[[#This Row],[IType]],IsDList,Table_ExternalData_15[[#Headers],[16]])</f>
        <v>0</v>
      </c>
      <c r="U382" s="10">
        <f>SUMIFS(IsQList,IsIList,Table_ExternalData_15[[#This Row],[item_key]],IsITypeList,Table_ExternalData_15[[#This Row],[IType]],IsDList,Table_ExternalData_15[[#Headers],[17]])</f>
        <v>0</v>
      </c>
      <c r="V382" s="10">
        <f>SUMIFS(IsQList,IsIList,Table_ExternalData_15[[#This Row],[item_key]],IsITypeList,Table_ExternalData_15[[#This Row],[IType]],IsDList,Table_ExternalData_15[[#Headers],[18]])</f>
        <v>0</v>
      </c>
      <c r="W382" s="10">
        <f>SUMIFS(IsQList,IsIList,Table_ExternalData_15[[#This Row],[item_key]],IsITypeList,Table_ExternalData_15[[#This Row],[IType]],IsDList,Table_ExternalData_15[[#Headers],[19]])</f>
        <v>0</v>
      </c>
      <c r="X382" s="10">
        <f>SUMIFS(IsQList,IsIList,Table_ExternalData_15[[#This Row],[item_key]],IsITypeList,Table_ExternalData_15[[#This Row],[IType]],IsDList,Table_ExternalData_15[[#Headers],[20]])</f>
        <v>0</v>
      </c>
      <c r="Y382" s="10">
        <f>SUMIFS(IsQList,IsIList,Table_ExternalData_15[[#This Row],[item_key]],IsITypeList,Table_ExternalData_15[[#This Row],[IType]],IsDList,Table_ExternalData_15[[#Headers],[21]])</f>
        <v>0</v>
      </c>
      <c r="Z382" s="10">
        <f>SUMIFS(IsQList,IsIList,Table_ExternalData_15[[#This Row],[item_key]],IsITypeList,Table_ExternalData_15[[#This Row],[IType]],IsDList,Table_ExternalData_15[[#Headers],[22]])</f>
        <v>0</v>
      </c>
      <c r="AA382" s="10">
        <f>SUMIFS(IsQList,IsIList,Table_ExternalData_15[[#This Row],[item_key]],IsITypeList,Table_ExternalData_15[[#This Row],[IType]],IsDList,Table_ExternalData_15[[#Headers],[23]])</f>
        <v>0</v>
      </c>
      <c r="AB382" s="10">
        <f>SUMIFS(IsQList,IsIList,Table_ExternalData_15[[#This Row],[item_key]],IsITypeList,Table_ExternalData_15[[#This Row],[IType]],IsDList,Table_ExternalData_15[[#Headers],[24]])</f>
        <v>0</v>
      </c>
      <c r="AC382" s="10">
        <f>SUMIFS(IsQList,IsIList,Table_ExternalData_15[[#This Row],[item_key]],IsITypeList,Table_ExternalData_15[[#This Row],[IType]],IsDList,Table_ExternalData_15[[#Headers],[25]])</f>
        <v>0</v>
      </c>
      <c r="AD382" s="10">
        <f>SUMIFS(IsQList,IsIList,Table_ExternalData_15[[#This Row],[item_key]],IsITypeList,Table_ExternalData_15[[#This Row],[IType]],IsDList,Table_ExternalData_15[[#Headers],[26]])</f>
        <v>0</v>
      </c>
      <c r="AE382" s="10">
        <f>SUMIFS(IsQList,IsIList,Table_ExternalData_15[[#This Row],[item_key]],IsITypeList,Table_ExternalData_15[[#This Row],[IType]],IsDList,Table_ExternalData_15[[#Headers],[27]])</f>
        <v>0</v>
      </c>
      <c r="AF382" s="10">
        <f>SUMIFS(IsQList,IsIList,Table_ExternalData_15[[#This Row],[item_key]],IsITypeList,Table_ExternalData_15[[#This Row],[IType]],IsDList,Table_ExternalData_15[[#Headers],[28]])</f>
        <v>1</v>
      </c>
      <c r="AG382" s="10">
        <f>SUMIFS(IsQList,IsIList,Table_ExternalData_15[[#This Row],[item_key]],IsITypeList,Table_ExternalData_15[[#This Row],[IType]],IsDList,Table_ExternalData_15[[#Headers],[29]])</f>
        <v>76</v>
      </c>
      <c r="AH382" s="10">
        <f>SUMIFS(IsQList,IsIList,Table_ExternalData_15[[#This Row],[item_key]],IsITypeList,Table_ExternalData_15[[#This Row],[IType]],IsDList,Table_ExternalData_15[[#Headers],[30]])</f>
        <v>0</v>
      </c>
      <c r="AI382" s="10">
        <f>SUMIFS(IsQList,IsIList,Table_ExternalData_15[[#This Row],[item_key]],IsITypeList,Table_ExternalData_15[[#This Row],[IType]],IsDList,Table_ExternalData_15[[#Headers],[31]])</f>
        <v>10</v>
      </c>
      <c r="AJ382" s="10">
        <f>SUM(Table_ExternalData_15[[#This Row],[1]:[31]])</f>
        <v>181</v>
      </c>
    </row>
    <row r="383" spans="1:36">
      <c r="A383" s="1" t="s">
        <v>273</v>
      </c>
      <c r="B383" s="1" t="s">
        <v>907</v>
      </c>
      <c r="C383" s="1" t="s">
        <v>908</v>
      </c>
      <c r="D383" s="11" t="s">
        <v>2046</v>
      </c>
      <c r="E383" s="10">
        <f>SUMIFS(IsQList,IsIList,Table_ExternalData_15[[#This Row],[item_key]],IsITypeList,Table_ExternalData_15[[#This Row],[IType]],IsDList,Table_ExternalData_15[[#Headers],[1]])</f>
        <v>1</v>
      </c>
      <c r="F383" s="10">
        <f>SUMIFS(IsQList,IsIList,Table_ExternalData_15[[#This Row],[item_key]],IsITypeList,Table_ExternalData_15[[#This Row],[IType]],IsDList,Table_ExternalData_15[[#Headers],[2]])</f>
        <v>0</v>
      </c>
      <c r="G383" s="10">
        <f>SUMIFS(IsQList,IsIList,Table_ExternalData_15[[#This Row],[item_key]],IsITypeList,Table_ExternalData_15[[#This Row],[IType]],IsDList,Table_ExternalData_15[[#Headers],[3]])</f>
        <v>0</v>
      </c>
      <c r="H383" s="10">
        <f>SUMIFS(IsQList,IsIList,Table_ExternalData_15[[#This Row],[item_key]],IsITypeList,Table_ExternalData_15[[#This Row],[IType]],IsDList,Table_ExternalData_15[[#Headers],[4]])</f>
        <v>70</v>
      </c>
      <c r="I383" s="10">
        <f>SUMIFS(IsQList,IsIList,Table_ExternalData_15[[#This Row],[item_key]],IsITypeList,Table_ExternalData_15[[#This Row],[IType]],IsDList,Table_ExternalData_15[[#Headers],[5]])</f>
        <v>0</v>
      </c>
      <c r="J383" s="10">
        <f>SUMIFS(IsQList,IsIList,Table_ExternalData_15[[#This Row],[item_key]],IsITypeList,Table_ExternalData_15[[#This Row],[IType]],IsDList,Table_ExternalData_15[[#Headers],[6]])</f>
        <v>23</v>
      </c>
      <c r="K383" s="10">
        <f>SUMIFS(IsQList,IsIList,Table_ExternalData_15[[#This Row],[item_key]],IsITypeList,Table_ExternalData_15[[#This Row],[IType]],IsDList,Table_ExternalData_15[[#Headers],[7]])</f>
        <v>0</v>
      </c>
      <c r="L383" s="10">
        <f>SUMIFS(IsQList,IsIList,Table_ExternalData_15[[#This Row],[item_key]],IsITypeList,Table_ExternalData_15[[#This Row],[IType]],IsDList,Table_ExternalData_15[[#Headers],[8]])</f>
        <v>0</v>
      </c>
      <c r="M383" s="10">
        <f>SUMIFS(IsQList,IsIList,Table_ExternalData_15[[#This Row],[item_key]],IsITypeList,Table_ExternalData_15[[#This Row],[IType]],IsDList,Table_ExternalData_15[[#Headers],[9]])</f>
        <v>0</v>
      </c>
      <c r="N383" s="10">
        <f>SUMIFS(IsQList,IsIList,Table_ExternalData_15[[#This Row],[item_key]],IsITypeList,Table_ExternalData_15[[#This Row],[IType]],IsDList,Table_ExternalData_15[[#Headers],[10]])</f>
        <v>0</v>
      </c>
      <c r="O383" s="10">
        <f>SUMIFS(IsQList,IsIList,Table_ExternalData_15[[#This Row],[item_key]],IsITypeList,Table_ExternalData_15[[#This Row],[IType]],IsDList,Table_ExternalData_15[[#Headers],[11]])</f>
        <v>0</v>
      </c>
      <c r="P383" s="10">
        <f>SUMIFS(IsQList,IsIList,Table_ExternalData_15[[#This Row],[item_key]],IsITypeList,Table_ExternalData_15[[#This Row],[IType]],IsDList,Table_ExternalData_15[[#Headers],[12]])</f>
        <v>0</v>
      </c>
      <c r="Q383" s="10">
        <f>SUMIFS(IsQList,IsIList,Table_ExternalData_15[[#This Row],[item_key]],IsITypeList,Table_ExternalData_15[[#This Row],[IType]],IsDList,Table_ExternalData_15[[#Headers],[13]])</f>
        <v>0</v>
      </c>
      <c r="R383" s="10">
        <f>SUMIFS(IsQList,IsIList,Table_ExternalData_15[[#This Row],[item_key]],IsITypeList,Table_ExternalData_15[[#This Row],[IType]],IsDList,Table_ExternalData_15[[#Headers],[14]])</f>
        <v>0</v>
      </c>
      <c r="S383" s="10">
        <f>SUMIFS(IsQList,IsIList,Table_ExternalData_15[[#This Row],[item_key]],IsITypeList,Table_ExternalData_15[[#This Row],[IType]],IsDList,Table_ExternalData_15[[#Headers],[15]])</f>
        <v>0</v>
      </c>
      <c r="T383" s="10">
        <f>SUMIFS(IsQList,IsIList,Table_ExternalData_15[[#This Row],[item_key]],IsITypeList,Table_ExternalData_15[[#This Row],[IType]],IsDList,Table_ExternalData_15[[#Headers],[16]])</f>
        <v>0</v>
      </c>
      <c r="U383" s="10">
        <f>SUMIFS(IsQList,IsIList,Table_ExternalData_15[[#This Row],[item_key]],IsITypeList,Table_ExternalData_15[[#This Row],[IType]],IsDList,Table_ExternalData_15[[#Headers],[17]])</f>
        <v>0</v>
      </c>
      <c r="V383" s="10">
        <f>SUMIFS(IsQList,IsIList,Table_ExternalData_15[[#This Row],[item_key]],IsITypeList,Table_ExternalData_15[[#This Row],[IType]],IsDList,Table_ExternalData_15[[#Headers],[18]])</f>
        <v>0</v>
      </c>
      <c r="W383" s="10">
        <f>SUMIFS(IsQList,IsIList,Table_ExternalData_15[[#This Row],[item_key]],IsITypeList,Table_ExternalData_15[[#This Row],[IType]],IsDList,Table_ExternalData_15[[#Headers],[19]])</f>
        <v>0</v>
      </c>
      <c r="X383" s="10">
        <f>SUMIFS(IsQList,IsIList,Table_ExternalData_15[[#This Row],[item_key]],IsITypeList,Table_ExternalData_15[[#This Row],[IType]],IsDList,Table_ExternalData_15[[#Headers],[20]])</f>
        <v>0</v>
      </c>
      <c r="Y383" s="10">
        <f>SUMIFS(IsQList,IsIList,Table_ExternalData_15[[#This Row],[item_key]],IsITypeList,Table_ExternalData_15[[#This Row],[IType]],IsDList,Table_ExternalData_15[[#Headers],[21]])</f>
        <v>0</v>
      </c>
      <c r="Z383" s="10">
        <f>SUMIFS(IsQList,IsIList,Table_ExternalData_15[[#This Row],[item_key]],IsITypeList,Table_ExternalData_15[[#This Row],[IType]],IsDList,Table_ExternalData_15[[#Headers],[22]])</f>
        <v>0</v>
      </c>
      <c r="AA383" s="10">
        <f>SUMIFS(IsQList,IsIList,Table_ExternalData_15[[#This Row],[item_key]],IsITypeList,Table_ExternalData_15[[#This Row],[IType]],IsDList,Table_ExternalData_15[[#Headers],[23]])</f>
        <v>0</v>
      </c>
      <c r="AB383" s="10">
        <f>SUMIFS(IsQList,IsIList,Table_ExternalData_15[[#This Row],[item_key]],IsITypeList,Table_ExternalData_15[[#This Row],[IType]],IsDList,Table_ExternalData_15[[#Headers],[24]])</f>
        <v>0</v>
      </c>
      <c r="AC383" s="10">
        <f>SUMIFS(IsQList,IsIList,Table_ExternalData_15[[#This Row],[item_key]],IsITypeList,Table_ExternalData_15[[#This Row],[IType]],IsDList,Table_ExternalData_15[[#Headers],[25]])</f>
        <v>0</v>
      </c>
      <c r="AD383" s="10">
        <f>SUMIFS(IsQList,IsIList,Table_ExternalData_15[[#This Row],[item_key]],IsITypeList,Table_ExternalData_15[[#This Row],[IType]],IsDList,Table_ExternalData_15[[#Headers],[26]])</f>
        <v>0</v>
      </c>
      <c r="AE383" s="10">
        <f>SUMIFS(IsQList,IsIList,Table_ExternalData_15[[#This Row],[item_key]],IsITypeList,Table_ExternalData_15[[#This Row],[IType]],IsDList,Table_ExternalData_15[[#Headers],[27]])</f>
        <v>0</v>
      </c>
      <c r="AF383" s="10">
        <f>SUMIFS(IsQList,IsIList,Table_ExternalData_15[[#This Row],[item_key]],IsITypeList,Table_ExternalData_15[[#This Row],[IType]],IsDList,Table_ExternalData_15[[#Headers],[28]])</f>
        <v>1</v>
      </c>
      <c r="AG383" s="10">
        <f>SUMIFS(IsQList,IsIList,Table_ExternalData_15[[#This Row],[item_key]],IsITypeList,Table_ExternalData_15[[#This Row],[IType]],IsDList,Table_ExternalData_15[[#Headers],[29]])</f>
        <v>76</v>
      </c>
      <c r="AH383" s="10">
        <f>SUMIFS(IsQList,IsIList,Table_ExternalData_15[[#This Row],[item_key]],IsITypeList,Table_ExternalData_15[[#This Row],[IType]],IsDList,Table_ExternalData_15[[#Headers],[30]])</f>
        <v>0</v>
      </c>
      <c r="AI383" s="10">
        <f>SUMIFS(IsQList,IsIList,Table_ExternalData_15[[#This Row],[item_key]],IsITypeList,Table_ExternalData_15[[#This Row],[IType]],IsDList,Table_ExternalData_15[[#Headers],[31]])</f>
        <v>10</v>
      </c>
      <c r="AJ383" s="10">
        <f>SUM(Table_ExternalData_15[[#This Row],[1]:[31]])</f>
        <v>181</v>
      </c>
    </row>
    <row r="384" spans="1:36">
      <c r="A384" s="1" t="s">
        <v>1783</v>
      </c>
      <c r="B384" s="1" t="s">
        <v>1925</v>
      </c>
      <c r="C384" s="1" t="s">
        <v>1926</v>
      </c>
      <c r="D384" s="11" t="s">
        <v>2004</v>
      </c>
      <c r="E384" s="10">
        <f>SUMIFS(IsQList,IsIList,Table_ExternalData_15[[#This Row],[item_key]],IsITypeList,Table_ExternalData_15[[#This Row],[IType]],IsDList,Table_ExternalData_15[[#Headers],[1]])</f>
        <v>0</v>
      </c>
      <c r="F384" s="10">
        <f>SUMIFS(IsQList,IsIList,Table_ExternalData_15[[#This Row],[item_key]],IsITypeList,Table_ExternalData_15[[#This Row],[IType]],IsDList,Table_ExternalData_15[[#Headers],[2]])</f>
        <v>0</v>
      </c>
      <c r="G384" s="10">
        <f>SUMIFS(IsQList,IsIList,Table_ExternalData_15[[#This Row],[item_key]],IsITypeList,Table_ExternalData_15[[#This Row],[IType]],IsDList,Table_ExternalData_15[[#Headers],[3]])</f>
        <v>0</v>
      </c>
      <c r="H384" s="10">
        <f>SUMIFS(IsQList,IsIList,Table_ExternalData_15[[#This Row],[item_key]],IsITypeList,Table_ExternalData_15[[#This Row],[IType]],IsDList,Table_ExternalData_15[[#Headers],[4]])</f>
        <v>0</v>
      </c>
      <c r="I384" s="10">
        <f>SUMIFS(IsQList,IsIList,Table_ExternalData_15[[#This Row],[item_key]],IsITypeList,Table_ExternalData_15[[#This Row],[IType]],IsDList,Table_ExternalData_15[[#Headers],[5]])</f>
        <v>0</v>
      </c>
      <c r="J384" s="10">
        <f>SUMIFS(IsQList,IsIList,Table_ExternalData_15[[#This Row],[item_key]],IsITypeList,Table_ExternalData_15[[#This Row],[IType]],IsDList,Table_ExternalData_15[[#Headers],[6]])</f>
        <v>0</v>
      </c>
      <c r="K384" s="10">
        <f>SUMIFS(IsQList,IsIList,Table_ExternalData_15[[#This Row],[item_key]],IsITypeList,Table_ExternalData_15[[#This Row],[IType]],IsDList,Table_ExternalData_15[[#Headers],[7]])</f>
        <v>0</v>
      </c>
      <c r="L384" s="10">
        <f>SUMIFS(IsQList,IsIList,Table_ExternalData_15[[#This Row],[item_key]],IsITypeList,Table_ExternalData_15[[#This Row],[IType]],IsDList,Table_ExternalData_15[[#Headers],[8]])</f>
        <v>0</v>
      </c>
      <c r="M384" s="10">
        <f>SUMIFS(IsQList,IsIList,Table_ExternalData_15[[#This Row],[item_key]],IsITypeList,Table_ExternalData_15[[#This Row],[IType]],IsDList,Table_ExternalData_15[[#Headers],[9]])</f>
        <v>0</v>
      </c>
      <c r="N384" s="10">
        <f>SUMIFS(IsQList,IsIList,Table_ExternalData_15[[#This Row],[item_key]],IsITypeList,Table_ExternalData_15[[#This Row],[IType]],IsDList,Table_ExternalData_15[[#Headers],[10]])</f>
        <v>0</v>
      </c>
      <c r="O384" s="10">
        <f>SUMIFS(IsQList,IsIList,Table_ExternalData_15[[#This Row],[item_key]],IsITypeList,Table_ExternalData_15[[#This Row],[IType]],IsDList,Table_ExternalData_15[[#Headers],[11]])</f>
        <v>0</v>
      </c>
      <c r="P384" s="10">
        <f>SUMIFS(IsQList,IsIList,Table_ExternalData_15[[#This Row],[item_key]],IsITypeList,Table_ExternalData_15[[#This Row],[IType]],IsDList,Table_ExternalData_15[[#Headers],[12]])</f>
        <v>0</v>
      </c>
      <c r="Q384" s="10">
        <f>SUMIFS(IsQList,IsIList,Table_ExternalData_15[[#This Row],[item_key]],IsITypeList,Table_ExternalData_15[[#This Row],[IType]],IsDList,Table_ExternalData_15[[#Headers],[13]])</f>
        <v>0</v>
      </c>
      <c r="R384" s="10">
        <f>SUMIFS(IsQList,IsIList,Table_ExternalData_15[[#This Row],[item_key]],IsITypeList,Table_ExternalData_15[[#This Row],[IType]],IsDList,Table_ExternalData_15[[#Headers],[14]])</f>
        <v>0</v>
      </c>
      <c r="S384" s="10">
        <f>SUMIFS(IsQList,IsIList,Table_ExternalData_15[[#This Row],[item_key]],IsITypeList,Table_ExternalData_15[[#This Row],[IType]],IsDList,Table_ExternalData_15[[#Headers],[15]])</f>
        <v>0</v>
      </c>
      <c r="T384" s="10">
        <f>SUMIFS(IsQList,IsIList,Table_ExternalData_15[[#This Row],[item_key]],IsITypeList,Table_ExternalData_15[[#This Row],[IType]],IsDList,Table_ExternalData_15[[#Headers],[16]])</f>
        <v>0</v>
      </c>
      <c r="U384" s="10">
        <f>SUMIFS(IsQList,IsIList,Table_ExternalData_15[[#This Row],[item_key]],IsITypeList,Table_ExternalData_15[[#This Row],[IType]],IsDList,Table_ExternalData_15[[#Headers],[17]])</f>
        <v>0</v>
      </c>
      <c r="V384" s="10">
        <f>SUMIFS(IsQList,IsIList,Table_ExternalData_15[[#This Row],[item_key]],IsITypeList,Table_ExternalData_15[[#This Row],[IType]],IsDList,Table_ExternalData_15[[#Headers],[18]])</f>
        <v>0</v>
      </c>
      <c r="W384" s="10">
        <f>SUMIFS(IsQList,IsIList,Table_ExternalData_15[[#This Row],[item_key]],IsITypeList,Table_ExternalData_15[[#This Row],[IType]],IsDList,Table_ExternalData_15[[#Headers],[19]])</f>
        <v>0</v>
      </c>
      <c r="X384" s="10">
        <f>SUMIFS(IsQList,IsIList,Table_ExternalData_15[[#This Row],[item_key]],IsITypeList,Table_ExternalData_15[[#This Row],[IType]],IsDList,Table_ExternalData_15[[#Headers],[20]])</f>
        <v>0</v>
      </c>
      <c r="Y384" s="10">
        <f>SUMIFS(IsQList,IsIList,Table_ExternalData_15[[#This Row],[item_key]],IsITypeList,Table_ExternalData_15[[#This Row],[IType]],IsDList,Table_ExternalData_15[[#Headers],[21]])</f>
        <v>0</v>
      </c>
      <c r="Z384" s="10">
        <f>SUMIFS(IsQList,IsIList,Table_ExternalData_15[[#This Row],[item_key]],IsITypeList,Table_ExternalData_15[[#This Row],[IType]],IsDList,Table_ExternalData_15[[#Headers],[22]])</f>
        <v>0</v>
      </c>
      <c r="AA384" s="10">
        <f>SUMIFS(IsQList,IsIList,Table_ExternalData_15[[#This Row],[item_key]],IsITypeList,Table_ExternalData_15[[#This Row],[IType]],IsDList,Table_ExternalData_15[[#Headers],[23]])</f>
        <v>0</v>
      </c>
      <c r="AB384" s="10">
        <f>SUMIFS(IsQList,IsIList,Table_ExternalData_15[[#This Row],[item_key]],IsITypeList,Table_ExternalData_15[[#This Row],[IType]],IsDList,Table_ExternalData_15[[#Headers],[24]])</f>
        <v>0</v>
      </c>
      <c r="AC384" s="10">
        <f>SUMIFS(IsQList,IsIList,Table_ExternalData_15[[#This Row],[item_key]],IsITypeList,Table_ExternalData_15[[#This Row],[IType]],IsDList,Table_ExternalData_15[[#Headers],[25]])</f>
        <v>0</v>
      </c>
      <c r="AD384" s="10">
        <f>SUMIFS(IsQList,IsIList,Table_ExternalData_15[[#This Row],[item_key]],IsITypeList,Table_ExternalData_15[[#This Row],[IType]],IsDList,Table_ExternalData_15[[#Headers],[26]])</f>
        <v>0</v>
      </c>
      <c r="AE384" s="10">
        <f>SUMIFS(IsQList,IsIList,Table_ExternalData_15[[#This Row],[item_key]],IsITypeList,Table_ExternalData_15[[#This Row],[IType]],IsDList,Table_ExternalData_15[[#Headers],[27]])</f>
        <v>0</v>
      </c>
      <c r="AF384" s="10">
        <f>SUMIFS(IsQList,IsIList,Table_ExternalData_15[[#This Row],[item_key]],IsITypeList,Table_ExternalData_15[[#This Row],[IType]],IsDList,Table_ExternalData_15[[#Headers],[28]])</f>
        <v>0</v>
      </c>
      <c r="AG384" s="10">
        <f>SUMIFS(IsQList,IsIList,Table_ExternalData_15[[#This Row],[item_key]],IsITypeList,Table_ExternalData_15[[#This Row],[IType]],IsDList,Table_ExternalData_15[[#Headers],[29]])</f>
        <v>0</v>
      </c>
      <c r="AH384" s="10">
        <f>SUMIFS(IsQList,IsIList,Table_ExternalData_15[[#This Row],[item_key]],IsITypeList,Table_ExternalData_15[[#This Row],[IType]],IsDList,Table_ExternalData_15[[#Headers],[30]])</f>
        <v>0</v>
      </c>
      <c r="AI384" s="10">
        <f>SUMIFS(IsQList,IsIList,Table_ExternalData_15[[#This Row],[item_key]],IsITypeList,Table_ExternalData_15[[#This Row],[IType]],IsDList,Table_ExternalData_15[[#Headers],[31]])</f>
        <v>0</v>
      </c>
      <c r="AJ384" s="10">
        <f>SUM(Table_ExternalData_15[[#This Row],[1]:[31]])</f>
        <v>0</v>
      </c>
    </row>
    <row r="385" spans="1:36">
      <c r="A385" s="1" t="s">
        <v>1783</v>
      </c>
      <c r="B385" s="1" t="s">
        <v>1925</v>
      </c>
      <c r="C385" s="1" t="s">
        <v>1926</v>
      </c>
      <c r="D385" s="11" t="s">
        <v>2046</v>
      </c>
      <c r="E385" s="10">
        <f>SUMIFS(IsQList,IsIList,Table_ExternalData_15[[#This Row],[item_key]],IsITypeList,Table_ExternalData_15[[#This Row],[IType]],IsDList,Table_ExternalData_15[[#Headers],[1]])</f>
        <v>1</v>
      </c>
      <c r="F385" s="10">
        <f>SUMIFS(IsQList,IsIList,Table_ExternalData_15[[#This Row],[item_key]],IsITypeList,Table_ExternalData_15[[#This Row],[IType]],IsDList,Table_ExternalData_15[[#Headers],[2]])</f>
        <v>0</v>
      </c>
      <c r="G385" s="10">
        <f>SUMIFS(IsQList,IsIList,Table_ExternalData_15[[#This Row],[item_key]],IsITypeList,Table_ExternalData_15[[#This Row],[IType]],IsDList,Table_ExternalData_15[[#Headers],[3]])</f>
        <v>0</v>
      </c>
      <c r="H385" s="10">
        <f>SUMIFS(IsQList,IsIList,Table_ExternalData_15[[#This Row],[item_key]],IsITypeList,Table_ExternalData_15[[#This Row],[IType]],IsDList,Table_ExternalData_15[[#Headers],[4]])</f>
        <v>70</v>
      </c>
      <c r="I385" s="10">
        <f>SUMIFS(IsQList,IsIList,Table_ExternalData_15[[#This Row],[item_key]],IsITypeList,Table_ExternalData_15[[#This Row],[IType]],IsDList,Table_ExternalData_15[[#Headers],[5]])</f>
        <v>0</v>
      </c>
      <c r="J385" s="10">
        <f>SUMIFS(IsQList,IsIList,Table_ExternalData_15[[#This Row],[item_key]],IsITypeList,Table_ExternalData_15[[#This Row],[IType]],IsDList,Table_ExternalData_15[[#Headers],[6]])</f>
        <v>23</v>
      </c>
      <c r="K385" s="10">
        <f>SUMIFS(IsQList,IsIList,Table_ExternalData_15[[#This Row],[item_key]],IsITypeList,Table_ExternalData_15[[#This Row],[IType]],IsDList,Table_ExternalData_15[[#Headers],[7]])</f>
        <v>0</v>
      </c>
      <c r="L385" s="10">
        <f>SUMIFS(IsQList,IsIList,Table_ExternalData_15[[#This Row],[item_key]],IsITypeList,Table_ExternalData_15[[#This Row],[IType]],IsDList,Table_ExternalData_15[[#Headers],[8]])</f>
        <v>0</v>
      </c>
      <c r="M385" s="10">
        <f>SUMIFS(IsQList,IsIList,Table_ExternalData_15[[#This Row],[item_key]],IsITypeList,Table_ExternalData_15[[#This Row],[IType]],IsDList,Table_ExternalData_15[[#Headers],[9]])</f>
        <v>0</v>
      </c>
      <c r="N385" s="10">
        <f>SUMIFS(IsQList,IsIList,Table_ExternalData_15[[#This Row],[item_key]],IsITypeList,Table_ExternalData_15[[#This Row],[IType]],IsDList,Table_ExternalData_15[[#Headers],[10]])</f>
        <v>0</v>
      </c>
      <c r="O385" s="10">
        <f>SUMIFS(IsQList,IsIList,Table_ExternalData_15[[#This Row],[item_key]],IsITypeList,Table_ExternalData_15[[#This Row],[IType]],IsDList,Table_ExternalData_15[[#Headers],[11]])</f>
        <v>0</v>
      </c>
      <c r="P385" s="10">
        <f>SUMIFS(IsQList,IsIList,Table_ExternalData_15[[#This Row],[item_key]],IsITypeList,Table_ExternalData_15[[#This Row],[IType]],IsDList,Table_ExternalData_15[[#Headers],[12]])</f>
        <v>0</v>
      </c>
      <c r="Q385" s="10">
        <f>SUMIFS(IsQList,IsIList,Table_ExternalData_15[[#This Row],[item_key]],IsITypeList,Table_ExternalData_15[[#This Row],[IType]],IsDList,Table_ExternalData_15[[#Headers],[13]])</f>
        <v>0</v>
      </c>
      <c r="R385" s="10">
        <f>SUMIFS(IsQList,IsIList,Table_ExternalData_15[[#This Row],[item_key]],IsITypeList,Table_ExternalData_15[[#This Row],[IType]],IsDList,Table_ExternalData_15[[#Headers],[14]])</f>
        <v>0</v>
      </c>
      <c r="S385" s="10">
        <f>SUMIFS(IsQList,IsIList,Table_ExternalData_15[[#This Row],[item_key]],IsITypeList,Table_ExternalData_15[[#This Row],[IType]],IsDList,Table_ExternalData_15[[#Headers],[15]])</f>
        <v>0</v>
      </c>
      <c r="T385" s="10">
        <f>SUMIFS(IsQList,IsIList,Table_ExternalData_15[[#This Row],[item_key]],IsITypeList,Table_ExternalData_15[[#This Row],[IType]],IsDList,Table_ExternalData_15[[#Headers],[16]])</f>
        <v>0</v>
      </c>
      <c r="U385" s="10">
        <f>SUMIFS(IsQList,IsIList,Table_ExternalData_15[[#This Row],[item_key]],IsITypeList,Table_ExternalData_15[[#This Row],[IType]],IsDList,Table_ExternalData_15[[#Headers],[17]])</f>
        <v>0</v>
      </c>
      <c r="V385" s="10">
        <f>SUMIFS(IsQList,IsIList,Table_ExternalData_15[[#This Row],[item_key]],IsITypeList,Table_ExternalData_15[[#This Row],[IType]],IsDList,Table_ExternalData_15[[#Headers],[18]])</f>
        <v>0</v>
      </c>
      <c r="W385" s="10">
        <f>SUMIFS(IsQList,IsIList,Table_ExternalData_15[[#This Row],[item_key]],IsITypeList,Table_ExternalData_15[[#This Row],[IType]],IsDList,Table_ExternalData_15[[#Headers],[19]])</f>
        <v>0</v>
      </c>
      <c r="X385" s="10">
        <f>SUMIFS(IsQList,IsIList,Table_ExternalData_15[[#This Row],[item_key]],IsITypeList,Table_ExternalData_15[[#This Row],[IType]],IsDList,Table_ExternalData_15[[#Headers],[20]])</f>
        <v>0</v>
      </c>
      <c r="Y385" s="10">
        <f>SUMIFS(IsQList,IsIList,Table_ExternalData_15[[#This Row],[item_key]],IsITypeList,Table_ExternalData_15[[#This Row],[IType]],IsDList,Table_ExternalData_15[[#Headers],[21]])</f>
        <v>0</v>
      </c>
      <c r="Z385" s="10">
        <f>SUMIFS(IsQList,IsIList,Table_ExternalData_15[[#This Row],[item_key]],IsITypeList,Table_ExternalData_15[[#This Row],[IType]],IsDList,Table_ExternalData_15[[#Headers],[22]])</f>
        <v>0</v>
      </c>
      <c r="AA385" s="10">
        <f>SUMIFS(IsQList,IsIList,Table_ExternalData_15[[#This Row],[item_key]],IsITypeList,Table_ExternalData_15[[#This Row],[IType]],IsDList,Table_ExternalData_15[[#Headers],[23]])</f>
        <v>0</v>
      </c>
      <c r="AB385" s="10">
        <f>SUMIFS(IsQList,IsIList,Table_ExternalData_15[[#This Row],[item_key]],IsITypeList,Table_ExternalData_15[[#This Row],[IType]],IsDList,Table_ExternalData_15[[#Headers],[24]])</f>
        <v>0</v>
      </c>
      <c r="AC385" s="10">
        <f>SUMIFS(IsQList,IsIList,Table_ExternalData_15[[#This Row],[item_key]],IsITypeList,Table_ExternalData_15[[#This Row],[IType]],IsDList,Table_ExternalData_15[[#Headers],[25]])</f>
        <v>0</v>
      </c>
      <c r="AD385" s="10">
        <f>SUMIFS(IsQList,IsIList,Table_ExternalData_15[[#This Row],[item_key]],IsITypeList,Table_ExternalData_15[[#This Row],[IType]],IsDList,Table_ExternalData_15[[#Headers],[26]])</f>
        <v>0</v>
      </c>
      <c r="AE385" s="10">
        <f>SUMIFS(IsQList,IsIList,Table_ExternalData_15[[#This Row],[item_key]],IsITypeList,Table_ExternalData_15[[#This Row],[IType]],IsDList,Table_ExternalData_15[[#Headers],[27]])</f>
        <v>0</v>
      </c>
      <c r="AF385" s="10">
        <f>SUMIFS(IsQList,IsIList,Table_ExternalData_15[[#This Row],[item_key]],IsITypeList,Table_ExternalData_15[[#This Row],[IType]],IsDList,Table_ExternalData_15[[#Headers],[28]])</f>
        <v>1</v>
      </c>
      <c r="AG385" s="10">
        <f>SUMIFS(IsQList,IsIList,Table_ExternalData_15[[#This Row],[item_key]],IsITypeList,Table_ExternalData_15[[#This Row],[IType]],IsDList,Table_ExternalData_15[[#Headers],[29]])</f>
        <v>76</v>
      </c>
      <c r="AH385" s="10">
        <f>SUMIFS(IsQList,IsIList,Table_ExternalData_15[[#This Row],[item_key]],IsITypeList,Table_ExternalData_15[[#This Row],[IType]],IsDList,Table_ExternalData_15[[#Headers],[30]])</f>
        <v>0</v>
      </c>
      <c r="AI385" s="10">
        <f>SUMIFS(IsQList,IsIList,Table_ExternalData_15[[#This Row],[item_key]],IsITypeList,Table_ExternalData_15[[#This Row],[IType]],IsDList,Table_ExternalData_15[[#Headers],[31]])</f>
        <v>10</v>
      </c>
      <c r="AJ385" s="10">
        <f>SUM(Table_ExternalData_15[[#This Row],[1]:[31]])</f>
        <v>181</v>
      </c>
    </row>
    <row r="386" spans="1:36">
      <c r="A386" s="1" t="s">
        <v>2185</v>
      </c>
      <c r="B386" s="1" t="s">
        <v>2631</v>
      </c>
      <c r="C386" s="1" t="s">
        <v>1068</v>
      </c>
      <c r="D386" s="11" t="s">
        <v>2046</v>
      </c>
      <c r="E386" s="10">
        <f>SUMIFS(IsQList,IsIList,Table_ExternalData_15[[#This Row],[item_key]],IsITypeList,Table_ExternalData_15[[#This Row],[IType]],IsDList,Table_ExternalData_15[[#Headers],[1]])</f>
        <v>1</v>
      </c>
      <c r="F386" s="10">
        <f>SUMIFS(IsQList,IsIList,Table_ExternalData_15[[#This Row],[item_key]],IsITypeList,Table_ExternalData_15[[#This Row],[IType]],IsDList,Table_ExternalData_15[[#Headers],[2]])</f>
        <v>0</v>
      </c>
      <c r="G386" s="10">
        <f>SUMIFS(IsQList,IsIList,Table_ExternalData_15[[#This Row],[item_key]],IsITypeList,Table_ExternalData_15[[#This Row],[IType]],IsDList,Table_ExternalData_15[[#Headers],[3]])</f>
        <v>0</v>
      </c>
      <c r="H386" s="10">
        <f>SUMIFS(IsQList,IsIList,Table_ExternalData_15[[#This Row],[item_key]],IsITypeList,Table_ExternalData_15[[#This Row],[IType]],IsDList,Table_ExternalData_15[[#Headers],[4]])</f>
        <v>70</v>
      </c>
      <c r="I386" s="10">
        <f>SUMIFS(IsQList,IsIList,Table_ExternalData_15[[#This Row],[item_key]],IsITypeList,Table_ExternalData_15[[#This Row],[IType]],IsDList,Table_ExternalData_15[[#Headers],[5]])</f>
        <v>0</v>
      </c>
      <c r="J386" s="10">
        <f>SUMIFS(IsQList,IsIList,Table_ExternalData_15[[#This Row],[item_key]],IsITypeList,Table_ExternalData_15[[#This Row],[IType]],IsDList,Table_ExternalData_15[[#Headers],[6]])</f>
        <v>23</v>
      </c>
      <c r="K386" s="10">
        <f>SUMIFS(IsQList,IsIList,Table_ExternalData_15[[#This Row],[item_key]],IsITypeList,Table_ExternalData_15[[#This Row],[IType]],IsDList,Table_ExternalData_15[[#Headers],[7]])</f>
        <v>0</v>
      </c>
      <c r="L386" s="10">
        <f>SUMIFS(IsQList,IsIList,Table_ExternalData_15[[#This Row],[item_key]],IsITypeList,Table_ExternalData_15[[#This Row],[IType]],IsDList,Table_ExternalData_15[[#Headers],[8]])</f>
        <v>0</v>
      </c>
      <c r="M386" s="10">
        <f>SUMIFS(IsQList,IsIList,Table_ExternalData_15[[#This Row],[item_key]],IsITypeList,Table_ExternalData_15[[#This Row],[IType]],IsDList,Table_ExternalData_15[[#Headers],[9]])</f>
        <v>0</v>
      </c>
      <c r="N386" s="10">
        <f>SUMIFS(IsQList,IsIList,Table_ExternalData_15[[#This Row],[item_key]],IsITypeList,Table_ExternalData_15[[#This Row],[IType]],IsDList,Table_ExternalData_15[[#Headers],[10]])</f>
        <v>0</v>
      </c>
      <c r="O386" s="10">
        <f>SUMIFS(IsQList,IsIList,Table_ExternalData_15[[#This Row],[item_key]],IsITypeList,Table_ExternalData_15[[#This Row],[IType]],IsDList,Table_ExternalData_15[[#Headers],[11]])</f>
        <v>0</v>
      </c>
      <c r="P386" s="10">
        <f>SUMIFS(IsQList,IsIList,Table_ExternalData_15[[#This Row],[item_key]],IsITypeList,Table_ExternalData_15[[#This Row],[IType]],IsDList,Table_ExternalData_15[[#Headers],[12]])</f>
        <v>0</v>
      </c>
      <c r="Q386" s="10">
        <f>SUMIFS(IsQList,IsIList,Table_ExternalData_15[[#This Row],[item_key]],IsITypeList,Table_ExternalData_15[[#This Row],[IType]],IsDList,Table_ExternalData_15[[#Headers],[13]])</f>
        <v>0</v>
      </c>
      <c r="R386" s="10">
        <f>SUMIFS(IsQList,IsIList,Table_ExternalData_15[[#This Row],[item_key]],IsITypeList,Table_ExternalData_15[[#This Row],[IType]],IsDList,Table_ExternalData_15[[#Headers],[14]])</f>
        <v>0</v>
      </c>
      <c r="S386" s="10">
        <f>SUMIFS(IsQList,IsIList,Table_ExternalData_15[[#This Row],[item_key]],IsITypeList,Table_ExternalData_15[[#This Row],[IType]],IsDList,Table_ExternalData_15[[#Headers],[15]])</f>
        <v>0</v>
      </c>
      <c r="T386" s="10">
        <f>SUMIFS(IsQList,IsIList,Table_ExternalData_15[[#This Row],[item_key]],IsITypeList,Table_ExternalData_15[[#This Row],[IType]],IsDList,Table_ExternalData_15[[#Headers],[16]])</f>
        <v>0</v>
      </c>
      <c r="U386" s="10">
        <f>SUMIFS(IsQList,IsIList,Table_ExternalData_15[[#This Row],[item_key]],IsITypeList,Table_ExternalData_15[[#This Row],[IType]],IsDList,Table_ExternalData_15[[#Headers],[17]])</f>
        <v>0</v>
      </c>
      <c r="V386" s="10">
        <f>SUMIFS(IsQList,IsIList,Table_ExternalData_15[[#This Row],[item_key]],IsITypeList,Table_ExternalData_15[[#This Row],[IType]],IsDList,Table_ExternalData_15[[#Headers],[18]])</f>
        <v>0</v>
      </c>
      <c r="W386" s="10">
        <f>SUMIFS(IsQList,IsIList,Table_ExternalData_15[[#This Row],[item_key]],IsITypeList,Table_ExternalData_15[[#This Row],[IType]],IsDList,Table_ExternalData_15[[#Headers],[19]])</f>
        <v>0</v>
      </c>
      <c r="X386" s="10">
        <f>SUMIFS(IsQList,IsIList,Table_ExternalData_15[[#This Row],[item_key]],IsITypeList,Table_ExternalData_15[[#This Row],[IType]],IsDList,Table_ExternalData_15[[#Headers],[20]])</f>
        <v>0</v>
      </c>
      <c r="Y386" s="10">
        <f>SUMIFS(IsQList,IsIList,Table_ExternalData_15[[#This Row],[item_key]],IsITypeList,Table_ExternalData_15[[#This Row],[IType]],IsDList,Table_ExternalData_15[[#Headers],[21]])</f>
        <v>0</v>
      </c>
      <c r="Z386" s="10">
        <f>SUMIFS(IsQList,IsIList,Table_ExternalData_15[[#This Row],[item_key]],IsITypeList,Table_ExternalData_15[[#This Row],[IType]],IsDList,Table_ExternalData_15[[#Headers],[22]])</f>
        <v>0</v>
      </c>
      <c r="AA386" s="10">
        <f>SUMIFS(IsQList,IsIList,Table_ExternalData_15[[#This Row],[item_key]],IsITypeList,Table_ExternalData_15[[#This Row],[IType]],IsDList,Table_ExternalData_15[[#Headers],[23]])</f>
        <v>0</v>
      </c>
      <c r="AB386" s="10">
        <f>SUMIFS(IsQList,IsIList,Table_ExternalData_15[[#This Row],[item_key]],IsITypeList,Table_ExternalData_15[[#This Row],[IType]],IsDList,Table_ExternalData_15[[#Headers],[24]])</f>
        <v>0</v>
      </c>
      <c r="AC386" s="10">
        <f>SUMIFS(IsQList,IsIList,Table_ExternalData_15[[#This Row],[item_key]],IsITypeList,Table_ExternalData_15[[#This Row],[IType]],IsDList,Table_ExternalData_15[[#Headers],[25]])</f>
        <v>0</v>
      </c>
      <c r="AD386" s="10">
        <f>SUMIFS(IsQList,IsIList,Table_ExternalData_15[[#This Row],[item_key]],IsITypeList,Table_ExternalData_15[[#This Row],[IType]],IsDList,Table_ExternalData_15[[#Headers],[26]])</f>
        <v>0</v>
      </c>
      <c r="AE386" s="10">
        <f>SUMIFS(IsQList,IsIList,Table_ExternalData_15[[#This Row],[item_key]],IsITypeList,Table_ExternalData_15[[#This Row],[IType]],IsDList,Table_ExternalData_15[[#Headers],[27]])</f>
        <v>0</v>
      </c>
      <c r="AF386" s="10">
        <f>SUMIFS(IsQList,IsIList,Table_ExternalData_15[[#This Row],[item_key]],IsITypeList,Table_ExternalData_15[[#This Row],[IType]],IsDList,Table_ExternalData_15[[#Headers],[28]])</f>
        <v>1</v>
      </c>
      <c r="AG386" s="10">
        <f>SUMIFS(IsQList,IsIList,Table_ExternalData_15[[#This Row],[item_key]],IsITypeList,Table_ExternalData_15[[#This Row],[IType]],IsDList,Table_ExternalData_15[[#Headers],[29]])</f>
        <v>76</v>
      </c>
      <c r="AH386" s="10">
        <f>SUMIFS(IsQList,IsIList,Table_ExternalData_15[[#This Row],[item_key]],IsITypeList,Table_ExternalData_15[[#This Row],[IType]],IsDList,Table_ExternalData_15[[#Headers],[30]])</f>
        <v>0</v>
      </c>
      <c r="AI386" s="10">
        <f>SUMIFS(IsQList,IsIList,Table_ExternalData_15[[#This Row],[item_key]],IsITypeList,Table_ExternalData_15[[#This Row],[IType]],IsDList,Table_ExternalData_15[[#Headers],[31]])</f>
        <v>10</v>
      </c>
      <c r="AJ386" s="10">
        <f>SUM(Table_ExternalData_15[[#This Row],[1]:[31]])</f>
        <v>181</v>
      </c>
    </row>
    <row r="387" spans="1:36">
      <c r="A387" s="1" t="s">
        <v>1720</v>
      </c>
      <c r="B387" s="1" t="s">
        <v>1927</v>
      </c>
      <c r="C387" s="1" t="s">
        <v>1928</v>
      </c>
      <c r="D387" s="11" t="s">
        <v>2046</v>
      </c>
      <c r="E387" s="10">
        <f>SUMIFS(IsQList,IsIList,Table_ExternalData_15[[#This Row],[item_key]],IsITypeList,Table_ExternalData_15[[#This Row],[IType]],IsDList,Table_ExternalData_15[[#Headers],[1]])</f>
        <v>2</v>
      </c>
      <c r="F387" s="10">
        <f>SUMIFS(IsQList,IsIList,Table_ExternalData_15[[#This Row],[item_key]],IsITypeList,Table_ExternalData_15[[#This Row],[IType]],IsDList,Table_ExternalData_15[[#Headers],[2]])</f>
        <v>0</v>
      </c>
      <c r="G387" s="10">
        <f>SUMIFS(IsQList,IsIList,Table_ExternalData_15[[#This Row],[item_key]],IsITypeList,Table_ExternalData_15[[#This Row],[IType]],IsDList,Table_ExternalData_15[[#Headers],[3]])</f>
        <v>0</v>
      </c>
      <c r="H387" s="10">
        <f>SUMIFS(IsQList,IsIList,Table_ExternalData_15[[#This Row],[item_key]],IsITypeList,Table_ExternalData_15[[#This Row],[IType]],IsDList,Table_ExternalData_15[[#Headers],[4]])</f>
        <v>140</v>
      </c>
      <c r="I387" s="10">
        <f>SUMIFS(IsQList,IsIList,Table_ExternalData_15[[#This Row],[item_key]],IsITypeList,Table_ExternalData_15[[#This Row],[IType]],IsDList,Table_ExternalData_15[[#Headers],[5]])</f>
        <v>0</v>
      </c>
      <c r="J387" s="10">
        <f>SUMIFS(IsQList,IsIList,Table_ExternalData_15[[#This Row],[item_key]],IsITypeList,Table_ExternalData_15[[#This Row],[IType]],IsDList,Table_ExternalData_15[[#Headers],[6]])</f>
        <v>46</v>
      </c>
      <c r="K387" s="10">
        <f>SUMIFS(IsQList,IsIList,Table_ExternalData_15[[#This Row],[item_key]],IsITypeList,Table_ExternalData_15[[#This Row],[IType]],IsDList,Table_ExternalData_15[[#Headers],[7]])</f>
        <v>0</v>
      </c>
      <c r="L387" s="10">
        <f>SUMIFS(IsQList,IsIList,Table_ExternalData_15[[#This Row],[item_key]],IsITypeList,Table_ExternalData_15[[#This Row],[IType]],IsDList,Table_ExternalData_15[[#Headers],[8]])</f>
        <v>0</v>
      </c>
      <c r="M387" s="10">
        <f>SUMIFS(IsQList,IsIList,Table_ExternalData_15[[#This Row],[item_key]],IsITypeList,Table_ExternalData_15[[#This Row],[IType]],IsDList,Table_ExternalData_15[[#Headers],[9]])</f>
        <v>0</v>
      </c>
      <c r="N387" s="10">
        <f>SUMIFS(IsQList,IsIList,Table_ExternalData_15[[#This Row],[item_key]],IsITypeList,Table_ExternalData_15[[#This Row],[IType]],IsDList,Table_ExternalData_15[[#Headers],[10]])</f>
        <v>0</v>
      </c>
      <c r="O387" s="10">
        <f>SUMIFS(IsQList,IsIList,Table_ExternalData_15[[#This Row],[item_key]],IsITypeList,Table_ExternalData_15[[#This Row],[IType]],IsDList,Table_ExternalData_15[[#Headers],[11]])</f>
        <v>0</v>
      </c>
      <c r="P387" s="10">
        <f>SUMIFS(IsQList,IsIList,Table_ExternalData_15[[#This Row],[item_key]],IsITypeList,Table_ExternalData_15[[#This Row],[IType]],IsDList,Table_ExternalData_15[[#Headers],[12]])</f>
        <v>0</v>
      </c>
      <c r="Q387" s="10">
        <f>SUMIFS(IsQList,IsIList,Table_ExternalData_15[[#This Row],[item_key]],IsITypeList,Table_ExternalData_15[[#This Row],[IType]],IsDList,Table_ExternalData_15[[#Headers],[13]])</f>
        <v>0</v>
      </c>
      <c r="R387" s="10">
        <f>SUMIFS(IsQList,IsIList,Table_ExternalData_15[[#This Row],[item_key]],IsITypeList,Table_ExternalData_15[[#This Row],[IType]],IsDList,Table_ExternalData_15[[#Headers],[14]])</f>
        <v>0</v>
      </c>
      <c r="S387" s="10">
        <f>SUMIFS(IsQList,IsIList,Table_ExternalData_15[[#This Row],[item_key]],IsITypeList,Table_ExternalData_15[[#This Row],[IType]],IsDList,Table_ExternalData_15[[#Headers],[15]])</f>
        <v>0</v>
      </c>
      <c r="T387" s="10">
        <f>SUMIFS(IsQList,IsIList,Table_ExternalData_15[[#This Row],[item_key]],IsITypeList,Table_ExternalData_15[[#This Row],[IType]],IsDList,Table_ExternalData_15[[#Headers],[16]])</f>
        <v>0</v>
      </c>
      <c r="U387" s="10">
        <f>SUMIFS(IsQList,IsIList,Table_ExternalData_15[[#This Row],[item_key]],IsITypeList,Table_ExternalData_15[[#This Row],[IType]],IsDList,Table_ExternalData_15[[#Headers],[17]])</f>
        <v>0</v>
      </c>
      <c r="V387" s="10">
        <f>SUMIFS(IsQList,IsIList,Table_ExternalData_15[[#This Row],[item_key]],IsITypeList,Table_ExternalData_15[[#This Row],[IType]],IsDList,Table_ExternalData_15[[#Headers],[18]])</f>
        <v>0</v>
      </c>
      <c r="W387" s="10">
        <f>SUMIFS(IsQList,IsIList,Table_ExternalData_15[[#This Row],[item_key]],IsITypeList,Table_ExternalData_15[[#This Row],[IType]],IsDList,Table_ExternalData_15[[#Headers],[19]])</f>
        <v>0</v>
      </c>
      <c r="X387" s="10">
        <f>SUMIFS(IsQList,IsIList,Table_ExternalData_15[[#This Row],[item_key]],IsITypeList,Table_ExternalData_15[[#This Row],[IType]],IsDList,Table_ExternalData_15[[#Headers],[20]])</f>
        <v>0</v>
      </c>
      <c r="Y387" s="10">
        <f>SUMIFS(IsQList,IsIList,Table_ExternalData_15[[#This Row],[item_key]],IsITypeList,Table_ExternalData_15[[#This Row],[IType]],IsDList,Table_ExternalData_15[[#Headers],[21]])</f>
        <v>0</v>
      </c>
      <c r="Z387" s="10">
        <f>SUMIFS(IsQList,IsIList,Table_ExternalData_15[[#This Row],[item_key]],IsITypeList,Table_ExternalData_15[[#This Row],[IType]],IsDList,Table_ExternalData_15[[#Headers],[22]])</f>
        <v>0</v>
      </c>
      <c r="AA387" s="10">
        <f>SUMIFS(IsQList,IsIList,Table_ExternalData_15[[#This Row],[item_key]],IsITypeList,Table_ExternalData_15[[#This Row],[IType]],IsDList,Table_ExternalData_15[[#Headers],[23]])</f>
        <v>0</v>
      </c>
      <c r="AB387" s="10">
        <f>SUMIFS(IsQList,IsIList,Table_ExternalData_15[[#This Row],[item_key]],IsITypeList,Table_ExternalData_15[[#This Row],[IType]],IsDList,Table_ExternalData_15[[#Headers],[24]])</f>
        <v>0</v>
      </c>
      <c r="AC387" s="10">
        <f>SUMIFS(IsQList,IsIList,Table_ExternalData_15[[#This Row],[item_key]],IsITypeList,Table_ExternalData_15[[#This Row],[IType]],IsDList,Table_ExternalData_15[[#Headers],[25]])</f>
        <v>0</v>
      </c>
      <c r="AD387" s="10">
        <f>SUMIFS(IsQList,IsIList,Table_ExternalData_15[[#This Row],[item_key]],IsITypeList,Table_ExternalData_15[[#This Row],[IType]],IsDList,Table_ExternalData_15[[#Headers],[26]])</f>
        <v>0</v>
      </c>
      <c r="AE387" s="10">
        <f>SUMIFS(IsQList,IsIList,Table_ExternalData_15[[#This Row],[item_key]],IsITypeList,Table_ExternalData_15[[#This Row],[IType]],IsDList,Table_ExternalData_15[[#Headers],[27]])</f>
        <v>0</v>
      </c>
      <c r="AF387" s="10">
        <f>SUMIFS(IsQList,IsIList,Table_ExternalData_15[[#This Row],[item_key]],IsITypeList,Table_ExternalData_15[[#This Row],[IType]],IsDList,Table_ExternalData_15[[#Headers],[28]])</f>
        <v>2</v>
      </c>
      <c r="AG387" s="10">
        <f>SUMIFS(IsQList,IsIList,Table_ExternalData_15[[#This Row],[item_key]],IsITypeList,Table_ExternalData_15[[#This Row],[IType]],IsDList,Table_ExternalData_15[[#Headers],[29]])</f>
        <v>152</v>
      </c>
      <c r="AH387" s="10">
        <f>SUMIFS(IsQList,IsIList,Table_ExternalData_15[[#This Row],[item_key]],IsITypeList,Table_ExternalData_15[[#This Row],[IType]],IsDList,Table_ExternalData_15[[#Headers],[30]])</f>
        <v>0</v>
      </c>
      <c r="AI387" s="10">
        <f>SUMIFS(IsQList,IsIList,Table_ExternalData_15[[#This Row],[item_key]],IsITypeList,Table_ExternalData_15[[#This Row],[IType]],IsDList,Table_ExternalData_15[[#Headers],[31]])</f>
        <v>20</v>
      </c>
      <c r="AJ387" s="10">
        <f>SUM(Table_ExternalData_15[[#This Row],[1]:[31]])</f>
        <v>362</v>
      </c>
    </row>
    <row r="388" spans="1:36">
      <c r="A388" s="1" t="s">
        <v>1720</v>
      </c>
      <c r="B388" s="1" t="s">
        <v>1927</v>
      </c>
      <c r="C388" s="1" t="s">
        <v>1928</v>
      </c>
      <c r="D388" s="11" t="s">
        <v>2363</v>
      </c>
      <c r="E388" s="10">
        <f>SUMIFS(IsQList,IsIList,Table_ExternalData_15[[#This Row],[item_key]],IsITypeList,Table_ExternalData_15[[#This Row],[IType]],IsDList,Table_ExternalData_15[[#Headers],[1]])</f>
        <v>0</v>
      </c>
      <c r="F388" s="10">
        <f>SUMIFS(IsQList,IsIList,Table_ExternalData_15[[#This Row],[item_key]],IsITypeList,Table_ExternalData_15[[#This Row],[IType]],IsDList,Table_ExternalData_15[[#Headers],[2]])</f>
        <v>0</v>
      </c>
      <c r="G388" s="10">
        <f>SUMIFS(IsQList,IsIList,Table_ExternalData_15[[#This Row],[item_key]],IsITypeList,Table_ExternalData_15[[#This Row],[IType]],IsDList,Table_ExternalData_15[[#Headers],[3]])</f>
        <v>0</v>
      </c>
      <c r="H388" s="10">
        <f>SUMIFS(IsQList,IsIList,Table_ExternalData_15[[#This Row],[item_key]],IsITypeList,Table_ExternalData_15[[#This Row],[IType]],IsDList,Table_ExternalData_15[[#Headers],[4]])</f>
        <v>0</v>
      </c>
      <c r="I388" s="10">
        <f>SUMIFS(IsQList,IsIList,Table_ExternalData_15[[#This Row],[item_key]],IsITypeList,Table_ExternalData_15[[#This Row],[IType]],IsDList,Table_ExternalData_15[[#Headers],[5]])</f>
        <v>0</v>
      </c>
      <c r="J388" s="10">
        <f>SUMIFS(IsQList,IsIList,Table_ExternalData_15[[#This Row],[item_key]],IsITypeList,Table_ExternalData_15[[#This Row],[IType]],IsDList,Table_ExternalData_15[[#Headers],[6]])</f>
        <v>0</v>
      </c>
      <c r="K388" s="10">
        <f>SUMIFS(IsQList,IsIList,Table_ExternalData_15[[#This Row],[item_key]],IsITypeList,Table_ExternalData_15[[#This Row],[IType]],IsDList,Table_ExternalData_15[[#Headers],[7]])</f>
        <v>0</v>
      </c>
      <c r="L388" s="10">
        <f>SUMIFS(IsQList,IsIList,Table_ExternalData_15[[#This Row],[item_key]],IsITypeList,Table_ExternalData_15[[#This Row],[IType]],IsDList,Table_ExternalData_15[[#Headers],[8]])</f>
        <v>0</v>
      </c>
      <c r="M388" s="10">
        <f>SUMIFS(IsQList,IsIList,Table_ExternalData_15[[#This Row],[item_key]],IsITypeList,Table_ExternalData_15[[#This Row],[IType]],IsDList,Table_ExternalData_15[[#Headers],[9]])</f>
        <v>0</v>
      </c>
      <c r="N388" s="10">
        <f>SUMIFS(IsQList,IsIList,Table_ExternalData_15[[#This Row],[item_key]],IsITypeList,Table_ExternalData_15[[#This Row],[IType]],IsDList,Table_ExternalData_15[[#Headers],[10]])</f>
        <v>0</v>
      </c>
      <c r="O388" s="10">
        <f>SUMIFS(IsQList,IsIList,Table_ExternalData_15[[#This Row],[item_key]],IsITypeList,Table_ExternalData_15[[#This Row],[IType]],IsDList,Table_ExternalData_15[[#Headers],[11]])</f>
        <v>0</v>
      </c>
      <c r="P388" s="10">
        <f>SUMIFS(IsQList,IsIList,Table_ExternalData_15[[#This Row],[item_key]],IsITypeList,Table_ExternalData_15[[#This Row],[IType]],IsDList,Table_ExternalData_15[[#Headers],[12]])</f>
        <v>0</v>
      </c>
      <c r="Q388" s="10">
        <f>SUMIFS(IsQList,IsIList,Table_ExternalData_15[[#This Row],[item_key]],IsITypeList,Table_ExternalData_15[[#This Row],[IType]],IsDList,Table_ExternalData_15[[#Headers],[13]])</f>
        <v>0</v>
      </c>
      <c r="R388" s="10">
        <f>SUMIFS(IsQList,IsIList,Table_ExternalData_15[[#This Row],[item_key]],IsITypeList,Table_ExternalData_15[[#This Row],[IType]],IsDList,Table_ExternalData_15[[#Headers],[14]])</f>
        <v>0</v>
      </c>
      <c r="S388" s="10">
        <f>SUMIFS(IsQList,IsIList,Table_ExternalData_15[[#This Row],[item_key]],IsITypeList,Table_ExternalData_15[[#This Row],[IType]],IsDList,Table_ExternalData_15[[#Headers],[15]])</f>
        <v>0</v>
      </c>
      <c r="T388" s="10">
        <f>SUMIFS(IsQList,IsIList,Table_ExternalData_15[[#This Row],[item_key]],IsITypeList,Table_ExternalData_15[[#This Row],[IType]],IsDList,Table_ExternalData_15[[#Headers],[16]])</f>
        <v>0</v>
      </c>
      <c r="U388" s="10">
        <f>SUMIFS(IsQList,IsIList,Table_ExternalData_15[[#This Row],[item_key]],IsITypeList,Table_ExternalData_15[[#This Row],[IType]],IsDList,Table_ExternalData_15[[#Headers],[17]])</f>
        <v>0</v>
      </c>
      <c r="V388" s="10">
        <f>SUMIFS(IsQList,IsIList,Table_ExternalData_15[[#This Row],[item_key]],IsITypeList,Table_ExternalData_15[[#This Row],[IType]],IsDList,Table_ExternalData_15[[#Headers],[18]])</f>
        <v>0</v>
      </c>
      <c r="W388" s="10">
        <f>SUMIFS(IsQList,IsIList,Table_ExternalData_15[[#This Row],[item_key]],IsITypeList,Table_ExternalData_15[[#This Row],[IType]],IsDList,Table_ExternalData_15[[#Headers],[19]])</f>
        <v>0</v>
      </c>
      <c r="X388" s="10">
        <f>SUMIFS(IsQList,IsIList,Table_ExternalData_15[[#This Row],[item_key]],IsITypeList,Table_ExternalData_15[[#This Row],[IType]],IsDList,Table_ExternalData_15[[#Headers],[20]])</f>
        <v>0</v>
      </c>
      <c r="Y388" s="10">
        <f>SUMIFS(IsQList,IsIList,Table_ExternalData_15[[#This Row],[item_key]],IsITypeList,Table_ExternalData_15[[#This Row],[IType]],IsDList,Table_ExternalData_15[[#Headers],[21]])</f>
        <v>0</v>
      </c>
      <c r="Z388" s="10">
        <f>SUMIFS(IsQList,IsIList,Table_ExternalData_15[[#This Row],[item_key]],IsITypeList,Table_ExternalData_15[[#This Row],[IType]],IsDList,Table_ExternalData_15[[#Headers],[22]])</f>
        <v>0</v>
      </c>
      <c r="AA388" s="10">
        <f>SUMIFS(IsQList,IsIList,Table_ExternalData_15[[#This Row],[item_key]],IsITypeList,Table_ExternalData_15[[#This Row],[IType]],IsDList,Table_ExternalData_15[[#Headers],[23]])</f>
        <v>0</v>
      </c>
      <c r="AB388" s="10">
        <f>SUMIFS(IsQList,IsIList,Table_ExternalData_15[[#This Row],[item_key]],IsITypeList,Table_ExternalData_15[[#This Row],[IType]],IsDList,Table_ExternalData_15[[#Headers],[24]])</f>
        <v>0</v>
      </c>
      <c r="AC388" s="10">
        <f>SUMIFS(IsQList,IsIList,Table_ExternalData_15[[#This Row],[item_key]],IsITypeList,Table_ExternalData_15[[#This Row],[IType]],IsDList,Table_ExternalData_15[[#Headers],[25]])</f>
        <v>0</v>
      </c>
      <c r="AD388" s="10">
        <f>SUMIFS(IsQList,IsIList,Table_ExternalData_15[[#This Row],[item_key]],IsITypeList,Table_ExternalData_15[[#This Row],[IType]],IsDList,Table_ExternalData_15[[#Headers],[26]])</f>
        <v>0</v>
      </c>
      <c r="AE388" s="10">
        <f>SUMIFS(IsQList,IsIList,Table_ExternalData_15[[#This Row],[item_key]],IsITypeList,Table_ExternalData_15[[#This Row],[IType]],IsDList,Table_ExternalData_15[[#Headers],[27]])</f>
        <v>0</v>
      </c>
      <c r="AF388" s="10">
        <f>SUMIFS(IsQList,IsIList,Table_ExternalData_15[[#This Row],[item_key]],IsITypeList,Table_ExternalData_15[[#This Row],[IType]],IsDList,Table_ExternalData_15[[#Headers],[28]])</f>
        <v>0</v>
      </c>
      <c r="AG388" s="10">
        <f>SUMIFS(IsQList,IsIList,Table_ExternalData_15[[#This Row],[item_key]],IsITypeList,Table_ExternalData_15[[#This Row],[IType]],IsDList,Table_ExternalData_15[[#Headers],[29]])</f>
        <v>0</v>
      </c>
      <c r="AH388" s="10">
        <f>SUMIFS(IsQList,IsIList,Table_ExternalData_15[[#This Row],[item_key]],IsITypeList,Table_ExternalData_15[[#This Row],[IType]],IsDList,Table_ExternalData_15[[#Headers],[30]])</f>
        <v>0</v>
      </c>
      <c r="AI388" s="10">
        <f>SUMIFS(IsQList,IsIList,Table_ExternalData_15[[#This Row],[item_key]],IsITypeList,Table_ExternalData_15[[#This Row],[IType]],IsDList,Table_ExternalData_15[[#Headers],[31]])</f>
        <v>0</v>
      </c>
      <c r="AJ388" s="10">
        <f>SUM(Table_ExternalData_15[[#This Row],[1]:[31]])</f>
        <v>0</v>
      </c>
    </row>
    <row r="389" spans="1:36">
      <c r="A389" s="1" t="s">
        <v>2340</v>
      </c>
      <c r="B389" s="1" t="s">
        <v>2632</v>
      </c>
      <c r="C389" s="1" t="s">
        <v>2501</v>
      </c>
      <c r="D389" s="11" t="s">
        <v>2046</v>
      </c>
      <c r="E389" s="10">
        <f>SUMIFS(IsQList,IsIList,Table_ExternalData_15[[#This Row],[item_key]],IsITypeList,Table_ExternalData_15[[#This Row],[IType]],IsDList,Table_ExternalData_15[[#Headers],[1]])</f>
        <v>0</v>
      </c>
      <c r="F389" s="10">
        <f>SUMIFS(IsQList,IsIList,Table_ExternalData_15[[#This Row],[item_key]],IsITypeList,Table_ExternalData_15[[#This Row],[IType]],IsDList,Table_ExternalData_15[[#Headers],[2]])</f>
        <v>0</v>
      </c>
      <c r="G389" s="10">
        <f>SUMIFS(IsQList,IsIList,Table_ExternalData_15[[#This Row],[item_key]],IsITypeList,Table_ExternalData_15[[#This Row],[IType]],IsDList,Table_ExternalData_15[[#Headers],[3]])</f>
        <v>0</v>
      </c>
      <c r="H389" s="10">
        <f>SUMIFS(IsQList,IsIList,Table_ExternalData_15[[#This Row],[item_key]],IsITypeList,Table_ExternalData_15[[#This Row],[IType]],IsDList,Table_ExternalData_15[[#Headers],[4]])</f>
        <v>0</v>
      </c>
      <c r="I389" s="10">
        <f>SUMIFS(IsQList,IsIList,Table_ExternalData_15[[#This Row],[item_key]],IsITypeList,Table_ExternalData_15[[#This Row],[IType]],IsDList,Table_ExternalData_15[[#Headers],[5]])</f>
        <v>0</v>
      </c>
      <c r="J389" s="10">
        <f>SUMIFS(IsQList,IsIList,Table_ExternalData_15[[#This Row],[item_key]],IsITypeList,Table_ExternalData_15[[#This Row],[IType]],IsDList,Table_ExternalData_15[[#Headers],[6]])</f>
        <v>0</v>
      </c>
      <c r="K389" s="10">
        <f>SUMIFS(IsQList,IsIList,Table_ExternalData_15[[#This Row],[item_key]],IsITypeList,Table_ExternalData_15[[#This Row],[IType]],IsDList,Table_ExternalData_15[[#Headers],[7]])</f>
        <v>0</v>
      </c>
      <c r="L389" s="10">
        <f>SUMIFS(IsQList,IsIList,Table_ExternalData_15[[#This Row],[item_key]],IsITypeList,Table_ExternalData_15[[#This Row],[IType]],IsDList,Table_ExternalData_15[[#Headers],[8]])</f>
        <v>0</v>
      </c>
      <c r="M389" s="10">
        <f>SUMIFS(IsQList,IsIList,Table_ExternalData_15[[#This Row],[item_key]],IsITypeList,Table_ExternalData_15[[#This Row],[IType]],IsDList,Table_ExternalData_15[[#Headers],[9]])</f>
        <v>0</v>
      </c>
      <c r="N389" s="10">
        <f>SUMIFS(IsQList,IsIList,Table_ExternalData_15[[#This Row],[item_key]],IsITypeList,Table_ExternalData_15[[#This Row],[IType]],IsDList,Table_ExternalData_15[[#Headers],[10]])</f>
        <v>0</v>
      </c>
      <c r="O389" s="10">
        <f>SUMIFS(IsQList,IsIList,Table_ExternalData_15[[#This Row],[item_key]],IsITypeList,Table_ExternalData_15[[#This Row],[IType]],IsDList,Table_ExternalData_15[[#Headers],[11]])</f>
        <v>0</v>
      </c>
      <c r="P389" s="10">
        <f>SUMIFS(IsQList,IsIList,Table_ExternalData_15[[#This Row],[item_key]],IsITypeList,Table_ExternalData_15[[#This Row],[IType]],IsDList,Table_ExternalData_15[[#Headers],[12]])</f>
        <v>0</v>
      </c>
      <c r="Q389" s="10">
        <f>SUMIFS(IsQList,IsIList,Table_ExternalData_15[[#This Row],[item_key]],IsITypeList,Table_ExternalData_15[[#This Row],[IType]],IsDList,Table_ExternalData_15[[#Headers],[13]])</f>
        <v>250</v>
      </c>
      <c r="R389" s="10">
        <f>SUMIFS(IsQList,IsIList,Table_ExternalData_15[[#This Row],[item_key]],IsITypeList,Table_ExternalData_15[[#This Row],[IType]],IsDList,Table_ExternalData_15[[#Headers],[14]])</f>
        <v>0</v>
      </c>
      <c r="S389" s="10">
        <f>SUMIFS(IsQList,IsIList,Table_ExternalData_15[[#This Row],[item_key]],IsITypeList,Table_ExternalData_15[[#This Row],[IType]],IsDList,Table_ExternalData_15[[#Headers],[15]])</f>
        <v>0</v>
      </c>
      <c r="T389" s="10">
        <f>SUMIFS(IsQList,IsIList,Table_ExternalData_15[[#This Row],[item_key]],IsITypeList,Table_ExternalData_15[[#This Row],[IType]],IsDList,Table_ExternalData_15[[#Headers],[16]])</f>
        <v>0</v>
      </c>
      <c r="U389" s="10">
        <f>SUMIFS(IsQList,IsIList,Table_ExternalData_15[[#This Row],[item_key]],IsITypeList,Table_ExternalData_15[[#This Row],[IType]],IsDList,Table_ExternalData_15[[#Headers],[17]])</f>
        <v>0</v>
      </c>
      <c r="V389" s="10">
        <f>SUMIFS(IsQList,IsIList,Table_ExternalData_15[[#This Row],[item_key]],IsITypeList,Table_ExternalData_15[[#This Row],[IType]],IsDList,Table_ExternalData_15[[#Headers],[18]])</f>
        <v>0</v>
      </c>
      <c r="W389" s="10">
        <f>SUMIFS(IsQList,IsIList,Table_ExternalData_15[[#This Row],[item_key]],IsITypeList,Table_ExternalData_15[[#This Row],[IType]],IsDList,Table_ExternalData_15[[#Headers],[19]])</f>
        <v>0</v>
      </c>
      <c r="X389" s="10">
        <f>SUMIFS(IsQList,IsIList,Table_ExternalData_15[[#This Row],[item_key]],IsITypeList,Table_ExternalData_15[[#This Row],[IType]],IsDList,Table_ExternalData_15[[#Headers],[20]])</f>
        <v>0</v>
      </c>
      <c r="Y389" s="10">
        <f>SUMIFS(IsQList,IsIList,Table_ExternalData_15[[#This Row],[item_key]],IsITypeList,Table_ExternalData_15[[#This Row],[IType]],IsDList,Table_ExternalData_15[[#Headers],[21]])</f>
        <v>0</v>
      </c>
      <c r="Z389" s="10">
        <f>SUMIFS(IsQList,IsIList,Table_ExternalData_15[[#This Row],[item_key]],IsITypeList,Table_ExternalData_15[[#This Row],[IType]],IsDList,Table_ExternalData_15[[#Headers],[22]])</f>
        <v>0</v>
      </c>
      <c r="AA389" s="10">
        <f>SUMIFS(IsQList,IsIList,Table_ExternalData_15[[#This Row],[item_key]],IsITypeList,Table_ExternalData_15[[#This Row],[IType]],IsDList,Table_ExternalData_15[[#Headers],[23]])</f>
        <v>0</v>
      </c>
      <c r="AB389" s="10">
        <f>SUMIFS(IsQList,IsIList,Table_ExternalData_15[[#This Row],[item_key]],IsITypeList,Table_ExternalData_15[[#This Row],[IType]],IsDList,Table_ExternalData_15[[#Headers],[24]])</f>
        <v>0</v>
      </c>
      <c r="AC389" s="10">
        <f>SUMIFS(IsQList,IsIList,Table_ExternalData_15[[#This Row],[item_key]],IsITypeList,Table_ExternalData_15[[#This Row],[IType]],IsDList,Table_ExternalData_15[[#Headers],[25]])</f>
        <v>0</v>
      </c>
      <c r="AD389" s="10">
        <f>SUMIFS(IsQList,IsIList,Table_ExternalData_15[[#This Row],[item_key]],IsITypeList,Table_ExternalData_15[[#This Row],[IType]],IsDList,Table_ExternalData_15[[#Headers],[26]])</f>
        <v>0</v>
      </c>
      <c r="AE389" s="10">
        <f>SUMIFS(IsQList,IsIList,Table_ExternalData_15[[#This Row],[item_key]],IsITypeList,Table_ExternalData_15[[#This Row],[IType]],IsDList,Table_ExternalData_15[[#Headers],[27]])</f>
        <v>0</v>
      </c>
      <c r="AF389" s="10">
        <f>SUMIFS(IsQList,IsIList,Table_ExternalData_15[[#This Row],[item_key]],IsITypeList,Table_ExternalData_15[[#This Row],[IType]],IsDList,Table_ExternalData_15[[#Headers],[28]])</f>
        <v>0</v>
      </c>
      <c r="AG389" s="10">
        <f>SUMIFS(IsQList,IsIList,Table_ExternalData_15[[#This Row],[item_key]],IsITypeList,Table_ExternalData_15[[#This Row],[IType]],IsDList,Table_ExternalData_15[[#Headers],[29]])</f>
        <v>0</v>
      </c>
      <c r="AH389" s="10">
        <f>SUMIFS(IsQList,IsIList,Table_ExternalData_15[[#This Row],[item_key]],IsITypeList,Table_ExternalData_15[[#This Row],[IType]],IsDList,Table_ExternalData_15[[#Headers],[30]])</f>
        <v>0</v>
      </c>
      <c r="AI389" s="10">
        <f>SUMIFS(IsQList,IsIList,Table_ExternalData_15[[#This Row],[item_key]],IsITypeList,Table_ExternalData_15[[#This Row],[IType]],IsDList,Table_ExternalData_15[[#Headers],[31]])</f>
        <v>150</v>
      </c>
      <c r="AJ389" s="10">
        <f>SUM(Table_ExternalData_15[[#This Row],[1]:[31]])</f>
        <v>400</v>
      </c>
    </row>
    <row r="390" spans="1:36">
      <c r="A390" s="1" t="s">
        <v>2186</v>
      </c>
      <c r="B390" s="1" t="s">
        <v>2633</v>
      </c>
      <c r="C390" s="1" t="s">
        <v>2634</v>
      </c>
      <c r="D390" s="11" t="s">
        <v>2046</v>
      </c>
      <c r="E390" s="10">
        <f>SUMIFS(IsQList,IsIList,Table_ExternalData_15[[#This Row],[item_key]],IsITypeList,Table_ExternalData_15[[#This Row],[IType]],IsDList,Table_ExternalData_15[[#Headers],[1]])</f>
        <v>1</v>
      </c>
      <c r="F390" s="10">
        <f>SUMIFS(IsQList,IsIList,Table_ExternalData_15[[#This Row],[item_key]],IsITypeList,Table_ExternalData_15[[#This Row],[IType]],IsDList,Table_ExternalData_15[[#Headers],[2]])</f>
        <v>0</v>
      </c>
      <c r="G390" s="10">
        <f>SUMIFS(IsQList,IsIList,Table_ExternalData_15[[#This Row],[item_key]],IsITypeList,Table_ExternalData_15[[#This Row],[IType]],IsDList,Table_ExternalData_15[[#Headers],[3]])</f>
        <v>0</v>
      </c>
      <c r="H390" s="10">
        <f>SUMIFS(IsQList,IsIList,Table_ExternalData_15[[#This Row],[item_key]],IsITypeList,Table_ExternalData_15[[#This Row],[IType]],IsDList,Table_ExternalData_15[[#Headers],[4]])</f>
        <v>70</v>
      </c>
      <c r="I390" s="10">
        <f>SUMIFS(IsQList,IsIList,Table_ExternalData_15[[#This Row],[item_key]],IsITypeList,Table_ExternalData_15[[#This Row],[IType]],IsDList,Table_ExternalData_15[[#Headers],[5]])</f>
        <v>0</v>
      </c>
      <c r="J390" s="10">
        <f>SUMIFS(IsQList,IsIList,Table_ExternalData_15[[#This Row],[item_key]],IsITypeList,Table_ExternalData_15[[#This Row],[IType]],IsDList,Table_ExternalData_15[[#Headers],[6]])</f>
        <v>23</v>
      </c>
      <c r="K390" s="10">
        <f>SUMIFS(IsQList,IsIList,Table_ExternalData_15[[#This Row],[item_key]],IsITypeList,Table_ExternalData_15[[#This Row],[IType]],IsDList,Table_ExternalData_15[[#Headers],[7]])</f>
        <v>0</v>
      </c>
      <c r="L390" s="10">
        <f>SUMIFS(IsQList,IsIList,Table_ExternalData_15[[#This Row],[item_key]],IsITypeList,Table_ExternalData_15[[#This Row],[IType]],IsDList,Table_ExternalData_15[[#Headers],[8]])</f>
        <v>0</v>
      </c>
      <c r="M390" s="10">
        <f>SUMIFS(IsQList,IsIList,Table_ExternalData_15[[#This Row],[item_key]],IsITypeList,Table_ExternalData_15[[#This Row],[IType]],IsDList,Table_ExternalData_15[[#Headers],[9]])</f>
        <v>0</v>
      </c>
      <c r="N390" s="10">
        <f>SUMIFS(IsQList,IsIList,Table_ExternalData_15[[#This Row],[item_key]],IsITypeList,Table_ExternalData_15[[#This Row],[IType]],IsDList,Table_ExternalData_15[[#Headers],[10]])</f>
        <v>0</v>
      </c>
      <c r="O390" s="10">
        <f>SUMIFS(IsQList,IsIList,Table_ExternalData_15[[#This Row],[item_key]],IsITypeList,Table_ExternalData_15[[#This Row],[IType]],IsDList,Table_ExternalData_15[[#Headers],[11]])</f>
        <v>0</v>
      </c>
      <c r="P390" s="10">
        <f>SUMIFS(IsQList,IsIList,Table_ExternalData_15[[#This Row],[item_key]],IsITypeList,Table_ExternalData_15[[#This Row],[IType]],IsDList,Table_ExternalData_15[[#Headers],[12]])</f>
        <v>0</v>
      </c>
      <c r="Q390" s="10">
        <f>SUMIFS(IsQList,IsIList,Table_ExternalData_15[[#This Row],[item_key]],IsITypeList,Table_ExternalData_15[[#This Row],[IType]],IsDList,Table_ExternalData_15[[#Headers],[13]])</f>
        <v>0</v>
      </c>
      <c r="R390" s="10">
        <f>SUMIFS(IsQList,IsIList,Table_ExternalData_15[[#This Row],[item_key]],IsITypeList,Table_ExternalData_15[[#This Row],[IType]],IsDList,Table_ExternalData_15[[#Headers],[14]])</f>
        <v>0</v>
      </c>
      <c r="S390" s="10">
        <f>SUMIFS(IsQList,IsIList,Table_ExternalData_15[[#This Row],[item_key]],IsITypeList,Table_ExternalData_15[[#This Row],[IType]],IsDList,Table_ExternalData_15[[#Headers],[15]])</f>
        <v>0</v>
      </c>
      <c r="T390" s="10">
        <f>SUMIFS(IsQList,IsIList,Table_ExternalData_15[[#This Row],[item_key]],IsITypeList,Table_ExternalData_15[[#This Row],[IType]],IsDList,Table_ExternalData_15[[#Headers],[16]])</f>
        <v>12</v>
      </c>
      <c r="U390" s="10">
        <f>SUMIFS(IsQList,IsIList,Table_ExternalData_15[[#This Row],[item_key]],IsITypeList,Table_ExternalData_15[[#This Row],[IType]],IsDList,Table_ExternalData_15[[#Headers],[17]])</f>
        <v>0</v>
      </c>
      <c r="V390" s="10">
        <f>SUMIFS(IsQList,IsIList,Table_ExternalData_15[[#This Row],[item_key]],IsITypeList,Table_ExternalData_15[[#This Row],[IType]],IsDList,Table_ExternalData_15[[#Headers],[18]])</f>
        <v>0</v>
      </c>
      <c r="W390" s="10">
        <f>SUMIFS(IsQList,IsIList,Table_ExternalData_15[[#This Row],[item_key]],IsITypeList,Table_ExternalData_15[[#This Row],[IType]],IsDList,Table_ExternalData_15[[#Headers],[19]])</f>
        <v>0</v>
      </c>
      <c r="X390" s="10">
        <f>SUMIFS(IsQList,IsIList,Table_ExternalData_15[[#This Row],[item_key]],IsITypeList,Table_ExternalData_15[[#This Row],[IType]],IsDList,Table_ExternalData_15[[#Headers],[20]])</f>
        <v>0</v>
      </c>
      <c r="Y390" s="10">
        <f>SUMIFS(IsQList,IsIList,Table_ExternalData_15[[#This Row],[item_key]],IsITypeList,Table_ExternalData_15[[#This Row],[IType]],IsDList,Table_ExternalData_15[[#Headers],[21]])</f>
        <v>0</v>
      </c>
      <c r="Z390" s="10">
        <f>SUMIFS(IsQList,IsIList,Table_ExternalData_15[[#This Row],[item_key]],IsITypeList,Table_ExternalData_15[[#This Row],[IType]],IsDList,Table_ExternalData_15[[#Headers],[22]])</f>
        <v>0</v>
      </c>
      <c r="AA390" s="10">
        <f>SUMIFS(IsQList,IsIList,Table_ExternalData_15[[#This Row],[item_key]],IsITypeList,Table_ExternalData_15[[#This Row],[IType]],IsDList,Table_ExternalData_15[[#Headers],[23]])</f>
        <v>0</v>
      </c>
      <c r="AB390" s="10">
        <f>SUMIFS(IsQList,IsIList,Table_ExternalData_15[[#This Row],[item_key]],IsITypeList,Table_ExternalData_15[[#This Row],[IType]],IsDList,Table_ExternalData_15[[#Headers],[24]])</f>
        <v>0</v>
      </c>
      <c r="AC390" s="10">
        <f>SUMIFS(IsQList,IsIList,Table_ExternalData_15[[#This Row],[item_key]],IsITypeList,Table_ExternalData_15[[#This Row],[IType]],IsDList,Table_ExternalData_15[[#Headers],[25]])</f>
        <v>0</v>
      </c>
      <c r="AD390" s="10">
        <f>SUMIFS(IsQList,IsIList,Table_ExternalData_15[[#This Row],[item_key]],IsITypeList,Table_ExternalData_15[[#This Row],[IType]],IsDList,Table_ExternalData_15[[#Headers],[26]])</f>
        <v>0</v>
      </c>
      <c r="AE390" s="10">
        <f>SUMIFS(IsQList,IsIList,Table_ExternalData_15[[#This Row],[item_key]],IsITypeList,Table_ExternalData_15[[#This Row],[IType]],IsDList,Table_ExternalData_15[[#Headers],[27]])</f>
        <v>0</v>
      </c>
      <c r="AF390" s="10">
        <f>SUMIFS(IsQList,IsIList,Table_ExternalData_15[[#This Row],[item_key]],IsITypeList,Table_ExternalData_15[[#This Row],[IType]],IsDList,Table_ExternalData_15[[#Headers],[28]])</f>
        <v>1</v>
      </c>
      <c r="AG390" s="10">
        <f>SUMIFS(IsQList,IsIList,Table_ExternalData_15[[#This Row],[item_key]],IsITypeList,Table_ExternalData_15[[#This Row],[IType]],IsDList,Table_ExternalData_15[[#Headers],[29]])</f>
        <v>76</v>
      </c>
      <c r="AH390" s="10">
        <f>SUMIFS(IsQList,IsIList,Table_ExternalData_15[[#This Row],[item_key]],IsITypeList,Table_ExternalData_15[[#This Row],[IType]],IsDList,Table_ExternalData_15[[#Headers],[30]])</f>
        <v>0</v>
      </c>
      <c r="AI390" s="10">
        <f>SUMIFS(IsQList,IsIList,Table_ExternalData_15[[#This Row],[item_key]],IsITypeList,Table_ExternalData_15[[#This Row],[IType]],IsDList,Table_ExternalData_15[[#Headers],[31]])</f>
        <v>10</v>
      </c>
      <c r="AJ390" s="10">
        <f>SUM(Table_ExternalData_15[[#This Row],[1]:[31]])</f>
        <v>193</v>
      </c>
    </row>
    <row r="391" spans="1:36">
      <c r="A391" s="1" t="s">
        <v>2187</v>
      </c>
      <c r="B391" s="1" t="s">
        <v>2635</v>
      </c>
      <c r="C391" s="1" t="s">
        <v>2634</v>
      </c>
      <c r="D391" s="11" t="s">
        <v>2046</v>
      </c>
      <c r="E391" s="10">
        <f>SUMIFS(IsQList,IsIList,Table_ExternalData_15[[#This Row],[item_key]],IsITypeList,Table_ExternalData_15[[#This Row],[IType]],IsDList,Table_ExternalData_15[[#Headers],[1]])</f>
        <v>22</v>
      </c>
      <c r="F391" s="10">
        <f>SUMIFS(IsQList,IsIList,Table_ExternalData_15[[#This Row],[item_key]],IsITypeList,Table_ExternalData_15[[#This Row],[IType]],IsDList,Table_ExternalData_15[[#Headers],[2]])</f>
        <v>0</v>
      </c>
      <c r="G391" s="10">
        <f>SUMIFS(IsQList,IsIList,Table_ExternalData_15[[#This Row],[item_key]],IsITypeList,Table_ExternalData_15[[#This Row],[IType]],IsDList,Table_ExternalData_15[[#Headers],[3]])</f>
        <v>0</v>
      </c>
      <c r="H391" s="10">
        <f>SUMIFS(IsQList,IsIList,Table_ExternalData_15[[#This Row],[item_key]],IsITypeList,Table_ExternalData_15[[#This Row],[IType]],IsDList,Table_ExternalData_15[[#Headers],[4]])</f>
        <v>1540</v>
      </c>
      <c r="I391" s="10">
        <f>SUMIFS(IsQList,IsIList,Table_ExternalData_15[[#This Row],[item_key]],IsITypeList,Table_ExternalData_15[[#This Row],[IType]],IsDList,Table_ExternalData_15[[#Headers],[5]])</f>
        <v>0</v>
      </c>
      <c r="J391" s="10">
        <f>SUMIFS(IsQList,IsIList,Table_ExternalData_15[[#This Row],[item_key]],IsITypeList,Table_ExternalData_15[[#This Row],[IType]],IsDList,Table_ExternalData_15[[#Headers],[6]])</f>
        <v>506</v>
      </c>
      <c r="K391" s="10">
        <f>SUMIFS(IsQList,IsIList,Table_ExternalData_15[[#This Row],[item_key]],IsITypeList,Table_ExternalData_15[[#This Row],[IType]],IsDList,Table_ExternalData_15[[#Headers],[7]])</f>
        <v>0</v>
      </c>
      <c r="L391" s="10">
        <f>SUMIFS(IsQList,IsIList,Table_ExternalData_15[[#This Row],[item_key]],IsITypeList,Table_ExternalData_15[[#This Row],[IType]],IsDList,Table_ExternalData_15[[#Headers],[8]])</f>
        <v>0</v>
      </c>
      <c r="M391" s="10">
        <f>SUMIFS(IsQList,IsIList,Table_ExternalData_15[[#This Row],[item_key]],IsITypeList,Table_ExternalData_15[[#This Row],[IType]],IsDList,Table_ExternalData_15[[#Headers],[9]])</f>
        <v>0</v>
      </c>
      <c r="N391" s="10">
        <f>SUMIFS(IsQList,IsIList,Table_ExternalData_15[[#This Row],[item_key]],IsITypeList,Table_ExternalData_15[[#This Row],[IType]],IsDList,Table_ExternalData_15[[#Headers],[10]])</f>
        <v>0</v>
      </c>
      <c r="O391" s="10">
        <f>SUMIFS(IsQList,IsIList,Table_ExternalData_15[[#This Row],[item_key]],IsITypeList,Table_ExternalData_15[[#This Row],[IType]],IsDList,Table_ExternalData_15[[#Headers],[11]])</f>
        <v>0</v>
      </c>
      <c r="P391" s="10">
        <f>SUMIFS(IsQList,IsIList,Table_ExternalData_15[[#This Row],[item_key]],IsITypeList,Table_ExternalData_15[[#This Row],[IType]],IsDList,Table_ExternalData_15[[#Headers],[12]])</f>
        <v>0</v>
      </c>
      <c r="Q391" s="10">
        <f>SUMIFS(IsQList,IsIList,Table_ExternalData_15[[#This Row],[item_key]],IsITypeList,Table_ExternalData_15[[#This Row],[IType]],IsDList,Table_ExternalData_15[[#Headers],[13]])</f>
        <v>0</v>
      </c>
      <c r="R391" s="10">
        <f>SUMIFS(IsQList,IsIList,Table_ExternalData_15[[#This Row],[item_key]],IsITypeList,Table_ExternalData_15[[#This Row],[IType]],IsDList,Table_ExternalData_15[[#Headers],[14]])</f>
        <v>0</v>
      </c>
      <c r="S391" s="10">
        <f>SUMIFS(IsQList,IsIList,Table_ExternalData_15[[#This Row],[item_key]],IsITypeList,Table_ExternalData_15[[#This Row],[IType]],IsDList,Table_ExternalData_15[[#Headers],[15]])</f>
        <v>0</v>
      </c>
      <c r="T391" s="10">
        <f>SUMIFS(IsQList,IsIList,Table_ExternalData_15[[#This Row],[item_key]],IsITypeList,Table_ExternalData_15[[#This Row],[IType]],IsDList,Table_ExternalData_15[[#Headers],[16]])</f>
        <v>704</v>
      </c>
      <c r="U391" s="10">
        <f>SUMIFS(IsQList,IsIList,Table_ExternalData_15[[#This Row],[item_key]],IsITypeList,Table_ExternalData_15[[#This Row],[IType]],IsDList,Table_ExternalData_15[[#Headers],[17]])</f>
        <v>0</v>
      </c>
      <c r="V391" s="10">
        <f>SUMIFS(IsQList,IsIList,Table_ExternalData_15[[#This Row],[item_key]],IsITypeList,Table_ExternalData_15[[#This Row],[IType]],IsDList,Table_ExternalData_15[[#Headers],[18]])</f>
        <v>0</v>
      </c>
      <c r="W391" s="10">
        <f>SUMIFS(IsQList,IsIList,Table_ExternalData_15[[#This Row],[item_key]],IsITypeList,Table_ExternalData_15[[#This Row],[IType]],IsDList,Table_ExternalData_15[[#Headers],[19]])</f>
        <v>0</v>
      </c>
      <c r="X391" s="10">
        <f>SUMIFS(IsQList,IsIList,Table_ExternalData_15[[#This Row],[item_key]],IsITypeList,Table_ExternalData_15[[#This Row],[IType]],IsDList,Table_ExternalData_15[[#Headers],[20]])</f>
        <v>0</v>
      </c>
      <c r="Y391" s="10">
        <f>SUMIFS(IsQList,IsIList,Table_ExternalData_15[[#This Row],[item_key]],IsITypeList,Table_ExternalData_15[[#This Row],[IType]],IsDList,Table_ExternalData_15[[#Headers],[21]])</f>
        <v>0</v>
      </c>
      <c r="Z391" s="10">
        <f>SUMIFS(IsQList,IsIList,Table_ExternalData_15[[#This Row],[item_key]],IsITypeList,Table_ExternalData_15[[#This Row],[IType]],IsDList,Table_ExternalData_15[[#Headers],[22]])</f>
        <v>0</v>
      </c>
      <c r="AA391" s="10">
        <f>SUMIFS(IsQList,IsIList,Table_ExternalData_15[[#This Row],[item_key]],IsITypeList,Table_ExternalData_15[[#This Row],[IType]],IsDList,Table_ExternalData_15[[#Headers],[23]])</f>
        <v>0</v>
      </c>
      <c r="AB391" s="10">
        <f>SUMIFS(IsQList,IsIList,Table_ExternalData_15[[#This Row],[item_key]],IsITypeList,Table_ExternalData_15[[#This Row],[IType]],IsDList,Table_ExternalData_15[[#Headers],[24]])</f>
        <v>0</v>
      </c>
      <c r="AC391" s="10">
        <f>SUMIFS(IsQList,IsIList,Table_ExternalData_15[[#This Row],[item_key]],IsITypeList,Table_ExternalData_15[[#This Row],[IType]],IsDList,Table_ExternalData_15[[#Headers],[25]])</f>
        <v>0</v>
      </c>
      <c r="AD391" s="10">
        <f>SUMIFS(IsQList,IsIList,Table_ExternalData_15[[#This Row],[item_key]],IsITypeList,Table_ExternalData_15[[#This Row],[IType]],IsDList,Table_ExternalData_15[[#Headers],[26]])</f>
        <v>0</v>
      </c>
      <c r="AE391" s="10">
        <f>SUMIFS(IsQList,IsIList,Table_ExternalData_15[[#This Row],[item_key]],IsITypeList,Table_ExternalData_15[[#This Row],[IType]],IsDList,Table_ExternalData_15[[#Headers],[27]])</f>
        <v>0</v>
      </c>
      <c r="AF391" s="10">
        <f>SUMIFS(IsQList,IsIList,Table_ExternalData_15[[#This Row],[item_key]],IsITypeList,Table_ExternalData_15[[#This Row],[IType]],IsDList,Table_ExternalData_15[[#Headers],[28]])</f>
        <v>22</v>
      </c>
      <c r="AG391" s="10">
        <f>SUMIFS(IsQList,IsIList,Table_ExternalData_15[[#This Row],[item_key]],IsITypeList,Table_ExternalData_15[[#This Row],[IType]],IsDList,Table_ExternalData_15[[#Headers],[29]])</f>
        <v>1672</v>
      </c>
      <c r="AH391" s="10">
        <f>SUMIFS(IsQList,IsIList,Table_ExternalData_15[[#This Row],[item_key]],IsITypeList,Table_ExternalData_15[[#This Row],[IType]],IsDList,Table_ExternalData_15[[#Headers],[30]])</f>
        <v>0</v>
      </c>
      <c r="AI391" s="10">
        <f>SUMIFS(IsQList,IsIList,Table_ExternalData_15[[#This Row],[item_key]],IsITypeList,Table_ExternalData_15[[#This Row],[IType]],IsDList,Table_ExternalData_15[[#Headers],[31]])</f>
        <v>220</v>
      </c>
      <c r="AJ391" s="10">
        <f>SUM(Table_ExternalData_15[[#This Row],[1]:[31]])</f>
        <v>4686</v>
      </c>
    </row>
    <row r="392" spans="1:36">
      <c r="A392" s="1" t="s">
        <v>2188</v>
      </c>
      <c r="B392" s="1" t="s">
        <v>2636</v>
      </c>
      <c r="C392" s="1" t="s">
        <v>714</v>
      </c>
      <c r="D392" s="11" t="s">
        <v>2046</v>
      </c>
      <c r="E392" s="10">
        <f>SUMIFS(IsQList,IsIList,Table_ExternalData_15[[#This Row],[item_key]],IsITypeList,Table_ExternalData_15[[#This Row],[IType]],IsDList,Table_ExternalData_15[[#Headers],[1]])</f>
        <v>6</v>
      </c>
      <c r="F392" s="10">
        <f>SUMIFS(IsQList,IsIList,Table_ExternalData_15[[#This Row],[item_key]],IsITypeList,Table_ExternalData_15[[#This Row],[IType]],IsDList,Table_ExternalData_15[[#Headers],[2]])</f>
        <v>0</v>
      </c>
      <c r="G392" s="10">
        <f>SUMIFS(IsQList,IsIList,Table_ExternalData_15[[#This Row],[item_key]],IsITypeList,Table_ExternalData_15[[#This Row],[IType]],IsDList,Table_ExternalData_15[[#Headers],[3]])</f>
        <v>0</v>
      </c>
      <c r="H392" s="10">
        <f>SUMIFS(IsQList,IsIList,Table_ExternalData_15[[#This Row],[item_key]],IsITypeList,Table_ExternalData_15[[#This Row],[IType]],IsDList,Table_ExternalData_15[[#Headers],[4]])</f>
        <v>420</v>
      </c>
      <c r="I392" s="10">
        <f>SUMIFS(IsQList,IsIList,Table_ExternalData_15[[#This Row],[item_key]],IsITypeList,Table_ExternalData_15[[#This Row],[IType]],IsDList,Table_ExternalData_15[[#Headers],[5]])</f>
        <v>0</v>
      </c>
      <c r="J392" s="10">
        <f>SUMIFS(IsQList,IsIList,Table_ExternalData_15[[#This Row],[item_key]],IsITypeList,Table_ExternalData_15[[#This Row],[IType]],IsDList,Table_ExternalData_15[[#Headers],[6]])</f>
        <v>138</v>
      </c>
      <c r="K392" s="10">
        <f>SUMIFS(IsQList,IsIList,Table_ExternalData_15[[#This Row],[item_key]],IsITypeList,Table_ExternalData_15[[#This Row],[IType]],IsDList,Table_ExternalData_15[[#Headers],[7]])</f>
        <v>0</v>
      </c>
      <c r="L392" s="10">
        <f>SUMIFS(IsQList,IsIList,Table_ExternalData_15[[#This Row],[item_key]],IsITypeList,Table_ExternalData_15[[#This Row],[IType]],IsDList,Table_ExternalData_15[[#Headers],[8]])</f>
        <v>0</v>
      </c>
      <c r="M392" s="10">
        <f>SUMIFS(IsQList,IsIList,Table_ExternalData_15[[#This Row],[item_key]],IsITypeList,Table_ExternalData_15[[#This Row],[IType]],IsDList,Table_ExternalData_15[[#Headers],[9]])</f>
        <v>0</v>
      </c>
      <c r="N392" s="10">
        <f>SUMIFS(IsQList,IsIList,Table_ExternalData_15[[#This Row],[item_key]],IsITypeList,Table_ExternalData_15[[#This Row],[IType]],IsDList,Table_ExternalData_15[[#Headers],[10]])</f>
        <v>0</v>
      </c>
      <c r="O392" s="10">
        <f>SUMIFS(IsQList,IsIList,Table_ExternalData_15[[#This Row],[item_key]],IsITypeList,Table_ExternalData_15[[#This Row],[IType]],IsDList,Table_ExternalData_15[[#Headers],[11]])</f>
        <v>0</v>
      </c>
      <c r="P392" s="10">
        <f>SUMIFS(IsQList,IsIList,Table_ExternalData_15[[#This Row],[item_key]],IsITypeList,Table_ExternalData_15[[#This Row],[IType]],IsDList,Table_ExternalData_15[[#Headers],[12]])</f>
        <v>0</v>
      </c>
      <c r="Q392" s="10">
        <f>SUMIFS(IsQList,IsIList,Table_ExternalData_15[[#This Row],[item_key]],IsITypeList,Table_ExternalData_15[[#This Row],[IType]],IsDList,Table_ExternalData_15[[#Headers],[13]])</f>
        <v>0</v>
      </c>
      <c r="R392" s="10">
        <f>SUMIFS(IsQList,IsIList,Table_ExternalData_15[[#This Row],[item_key]],IsITypeList,Table_ExternalData_15[[#This Row],[IType]],IsDList,Table_ExternalData_15[[#Headers],[14]])</f>
        <v>0</v>
      </c>
      <c r="S392" s="10">
        <f>SUMIFS(IsQList,IsIList,Table_ExternalData_15[[#This Row],[item_key]],IsITypeList,Table_ExternalData_15[[#This Row],[IType]],IsDList,Table_ExternalData_15[[#Headers],[15]])</f>
        <v>0</v>
      </c>
      <c r="T392" s="10">
        <f>SUMIFS(IsQList,IsIList,Table_ExternalData_15[[#This Row],[item_key]],IsITypeList,Table_ExternalData_15[[#This Row],[IType]],IsDList,Table_ExternalData_15[[#Headers],[16]])</f>
        <v>0</v>
      </c>
      <c r="U392" s="10">
        <f>SUMIFS(IsQList,IsIList,Table_ExternalData_15[[#This Row],[item_key]],IsITypeList,Table_ExternalData_15[[#This Row],[IType]],IsDList,Table_ExternalData_15[[#Headers],[17]])</f>
        <v>0</v>
      </c>
      <c r="V392" s="10">
        <f>SUMIFS(IsQList,IsIList,Table_ExternalData_15[[#This Row],[item_key]],IsITypeList,Table_ExternalData_15[[#This Row],[IType]],IsDList,Table_ExternalData_15[[#Headers],[18]])</f>
        <v>0</v>
      </c>
      <c r="W392" s="10">
        <f>SUMIFS(IsQList,IsIList,Table_ExternalData_15[[#This Row],[item_key]],IsITypeList,Table_ExternalData_15[[#This Row],[IType]],IsDList,Table_ExternalData_15[[#Headers],[19]])</f>
        <v>0</v>
      </c>
      <c r="X392" s="10">
        <f>SUMIFS(IsQList,IsIList,Table_ExternalData_15[[#This Row],[item_key]],IsITypeList,Table_ExternalData_15[[#This Row],[IType]],IsDList,Table_ExternalData_15[[#Headers],[20]])</f>
        <v>0</v>
      </c>
      <c r="Y392" s="10">
        <f>SUMIFS(IsQList,IsIList,Table_ExternalData_15[[#This Row],[item_key]],IsITypeList,Table_ExternalData_15[[#This Row],[IType]],IsDList,Table_ExternalData_15[[#Headers],[21]])</f>
        <v>0</v>
      </c>
      <c r="Z392" s="10">
        <f>SUMIFS(IsQList,IsIList,Table_ExternalData_15[[#This Row],[item_key]],IsITypeList,Table_ExternalData_15[[#This Row],[IType]],IsDList,Table_ExternalData_15[[#Headers],[22]])</f>
        <v>0</v>
      </c>
      <c r="AA392" s="10">
        <f>SUMIFS(IsQList,IsIList,Table_ExternalData_15[[#This Row],[item_key]],IsITypeList,Table_ExternalData_15[[#This Row],[IType]],IsDList,Table_ExternalData_15[[#Headers],[23]])</f>
        <v>0</v>
      </c>
      <c r="AB392" s="10">
        <f>SUMIFS(IsQList,IsIList,Table_ExternalData_15[[#This Row],[item_key]],IsITypeList,Table_ExternalData_15[[#This Row],[IType]],IsDList,Table_ExternalData_15[[#Headers],[24]])</f>
        <v>0</v>
      </c>
      <c r="AC392" s="10">
        <f>SUMIFS(IsQList,IsIList,Table_ExternalData_15[[#This Row],[item_key]],IsITypeList,Table_ExternalData_15[[#This Row],[IType]],IsDList,Table_ExternalData_15[[#Headers],[25]])</f>
        <v>0</v>
      </c>
      <c r="AD392" s="10">
        <f>SUMIFS(IsQList,IsIList,Table_ExternalData_15[[#This Row],[item_key]],IsITypeList,Table_ExternalData_15[[#This Row],[IType]],IsDList,Table_ExternalData_15[[#Headers],[26]])</f>
        <v>0</v>
      </c>
      <c r="AE392" s="10">
        <f>SUMIFS(IsQList,IsIList,Table_ExternalData_15[[#This Row],[item_key]],IsITypeList,Table_ExternalData_15[[#This Row],[IType]],IsDList,Table_ExternalData_15[[#Headers],[27]])</f>
        <v>0</v>
      </c>
      <c r="AF392" s="10">
        <f>SUMIFS(IsQList,IsIList,Table_ExternalData_15[[#This Row],[item_key]],IsITypeList,Table_ExternalData_15[[#This Row],[IType]],IsDList,Table_ExternalData_15[[#Headers],[28]])</f>
        <v>6</v>
      </c>
      <c r="AG392" s="10">
        <f>SUMIFS(IsQList,IsIList,Table_ExternalData_15[[#This Row],[item_key]],IsITypeList,Table_ExternalData_15[[#This Row],[IType]],IsDList,Table_ExternalData_15[[#Headers],[29]])</f>
        <v>456</v>
      </c>
      <c r="AH392" s="10">
        <f>SUMIFS(IsQList,IsIList,Table_ExternalData_15[[#This Row],[item_key]],IsITypeList,Table_ExternalData_15[[#This Row],[IType]],IsDList,Table_ExternalData_15[[#Headers],[30]])</f>
        <v>0</v>
      </c>
      <c r="AI392" s="10">
        <f>SUMIFS(IsQList,IsIList,Table_ExternalData_15[[#This Row],[item_key]],IsITypeList,Table_ExternalData_15[[#This Row],[IType]],IsDList,Table_ExternalData_15[[#Headers],[31]])</f>
        <v>60</v>
      </c>
      <c r="AJ392" s="10">
        <f>SUM(Table_ExternalData_15[[#This Row],[1]:[31]])</f>
        <v>1086</v>
      </c>
    </row>
    <row r="393" spans="1:36">
      <c r="A393" s="1" t="s">
        <v>327</v>
      </c>
      <c r="B393" s="1" t="s">
        <v>1094</v>
      </c>
      <c r="C393" s="1" t="s">
        <v>1095</v>
      </c>
      <c r="D393" s="11" t="s">
        <v>2046</v>
      </c>
      <c r="E393" s="10">
        <f>SUMIFS(IsQList,IsIList,Table_ExternalData_15[[#This Row],[item_key]],IsITypeList,Table_ExternalData_15[[#This Row],[IType]],IsDList,Table_ExternalData_15[[#Headers],[1]])</f>
        <v>4</v>
      </c>
      <c r="F393" s="10">
        <f>SUMIFS(IsQList,IsIList,Table_ExternalData_15[[#This Row],[item_key]],IsITypeList,Table_ExternalData_15[[#This Row],[IType]],IsDList,Table_ExternalData_15[[#Headers],[2]])</f>
        <v>20</v>
      </c>
      <c r="G393" s="10">
        <f>SUMIFS(IsQList,IsIList,Table_ExternalData_15[[#This Row],[item_key]],IsITypeList,Table_ExternalData_15[[#This Row],[IType]],IsDList,Table_ExternalData_15[[#Headers],[3]])</f>
        <v>0</v>
      </c>
      <c r="H393" s="10">
        <f>SUMIFS(IsQList,IsIList,Table_ExternalData_15[[#This Row],[item_key]],IsITypeList,Table_ExternalData_15[[#This Row],[IType]],IsDList,Table_ExternalData_15[[#Headers],[4]])</f>
        <v>280</v>
      </c>
      <c r="I393" s="10">
        <f>SUMIFS(IsQList,IsIList,Table_ExternalData_15[[#This Row],[item_key]],IsITypeList,Table_ExternalData_15[[#This Row],[IType]],IsDList,Table_ExternalData_15[[#Headers],[5]])</f>
        <v>0</v>
      </c>
      <c r="J393" s="10">
        <f>SUMIFS(IsQList,IsIList,Table_ExternalData_15[[#This Row],[item_key]],IsITypeList,Table_ExternalData_15[[#This Row],[IType]],IsDList,Table_ExternalData_15[[#Headers],[6]])</f>
        <v>92</v>
      </c>
      <c r="K393" s="10">
        <f>SUMIFS(IsQList,IsIList,Table_ExternalData_15[[#This Row],[item_key]],IsITypeList,Table_ExternalData_15[[#This Row],[IType]],IsDList,Table_ExternalData_15[[#Headers],[7]])</f>
        <v>0</v>
      </c>
      <c r="L393" s="10">
        <f>SUMIFS(IsQList,IsIList,Table_ExternalData_15[[#This Row],[item_key]],IsITypeList,Table_ExternalData_15[[#This Row],[IType]],IsDList,Table_ExternalData_15[[#Headers],[8]])</f>
        <v>0</v>
      </c>
      <c r="M393" s="10">
        <f>SUMIFS(IsQList,IsIList,Table_ExternalData_15[[#This Row],[item_key]],IsITypeList,Table_ExternalData_15[[#This Row],[IType]],IsDList,Table_ExternalData_15[[#Headers],[9]])</f>
        <v>1548</v>
      </c>
      <c r="N393" s="10">
        <f>SUMIFS(IsQList,IsIList,Table_ExternalData_15[[#This Row],[item_key]],IsITypeList,Table_ExternalData_15[[#This Row],[IType]],IsDList,Table_ExternalData_15[[#Headers],[10]])</f>
        <v>0</v>
      </c>
      <c r="O393" s="10">
        <f>SUMIFS(IsQList,IsIList,Table_ExternalData_15[[#This Row],[item_key]],IsITypeList,Table_ExternalData_15[[#This Row],[IType]],IsDList,Table_ExternalData_15[[#Headers],[11]])</f>
        <v>0</v>
      </c>
      <c r="P393" s="10">
        <f>SUMIFS(IsQList,IsIList,Table_ExternalData_15[[#This Row],[item_key]],IsITypeList,Table_ExternalData_15[[#This Row],[IType]],IsDList,Table_ExternalData_15[[#Headers],[12]])</f>
        <v>0</v>
      </c>
      <c r="Q393" s="10">
        <f>SUMIFS(IsQList,IsIList,Table_ExternalData_15[[#This Row],[item_key]],IsITypeList,Table_ExternalData_15[[#This Row],[IType]],IsDList,Table_ExternalData_15[[#Headers],[13]])</f>
        <v>0</v>
      </c>
      <c r="R393" s="10">
        <f>SUMIFS(IsQList,IsIList,Table_ExternalData_15[[#This Row],[item_key]],IsITypeList,Table_ExternalData_15[[#This Row],[IType]],IsDList,Table_ExternalData_15[[#Headers],[14]])</f>
        <v>0</v>
      </c>
      <c r="S393" s="10">
        <f>SUMIFS(IsQList,IsIList,Table_ExternalData_15[[#This Row],[item_key]],IsITypeList,Table_ExternalData_15[[#This Row],[IType]],IsDList,Table_ExternalData_15[[#Headers],[15]])</f>
        <v>0</v>
      </c>
      <c r="T393" s="10">
        <f>SUMIFS(IsQList,IsIList,Table_ExternalData_15[[#This Row],[item_key]],IsITypeList,Table_ExternalData_15[[#This Row],[IType]],IsDList,Table_ExternalData_15[[#Headers],[16]])</f>
        <v>680</v>
      </c>
      <c r="U393" s="10">
        <f>SUMIFS(IsQList,IsIList,Table_ExternalData_15[[#This Row],[item_key]],IsITypeList,Table_ExternalData_15[[#This Row],[IType]],IsDList,Table_ExternalData_15[[#Headers],[17]])</f>
        <v>0</v>
      </c>
      <c r="V393" s="10">
        <f>SUMIFS(IsQList,IsIList,Table_ExternalData_15[[#This Row],[item_key]],IsITypeList,Table_ExternalData_15[[#This Row],[IType]],IsDList,Table_ExternalData_15[[#Headers],[18]])</f>
        <v>0</v>
      </c>
      <c r="W393" s="10">
        <f>SUMIFS(IsQList,IsIList,Table_ExternalData_15[[#This Row],[item_key]],IsITypeList,Table_ExternalData_15[[#This Row],[IType]],IsDList,Table_ExternalData_15[[#Headers],[19]])</f>
        <v>0</v>
      </c>
      <c r="X393" s="10">
        <f>SUMIFS(IsQList,IsIList,Table_ExternalData_15[[#This Row],[item_key]],IsITypeList,Table_ExternalData_15[[#This Row],[IType]],IsDList,Table_ExternalData_15[[#Headers],[20]])</f>
        <v>0</v>
      </c>
      <c r="Y393" s="10">
        <f>SUMIFS(IsQList,IsIList,Table_ExternalData_15[[#This Row],[item_key]],IsITypeList,Table_ExternalData_15[[#This Row],[IType]],IsDList,Table_ExternalData_15[[#Headers],[21]])</f>
        <v>0</v>
      </c>
      <c r="Z393" s="10">
        <f>SUMIFS(IsQList,IsIList,Table_ExternalData_15[[#This Row],[item_key]],IsITypeList,Table_ExternalData_15[[#This Row],[IType]],IsDList,Table_ExternalData_15[[#Headers],[22]])</f>
        <v>0</v>
      </c>
      <c r="AA393" s="10">
        <f>SUMIFS(IsQList,IsIList,Table_ExternalData_15[[#This Row],[item_key]],IsITypeList,Table_ExternalData_15[[#This Row],[IType]],IsDList,Table_ExternalData_15[[#Headers],[23]])</f>
        <v>0</v>
      </c>
      <c r="AB393" s="10">
        <f>SUMIFS(IsQList,IsIList,Table_ExternalData_15[[#This Row],[item_key]],IsITypeList,Table_ExternalData_15[[#This Row],[IType]],IsDList,Table_ExternalData_15[[#Headers],[24]])</f>
        <v>0</v>
      </c>
      <c r="AC393" s="10">
        <f>SUMIFS(IsQList,IsIList,Table_ExternalData_15[[#This Row],[item_key]],IsITypeList,Table_ExternalData_15[[#This Row],[IType]],IsDList,Table_ExternalData_15[[#Headers],[25]])</f>
        <v>0</v>
      </c>
      <c r="AD393" s="10">
        <f>SUMIFS(IsQList,IsIList,Table_ExternalData_15[[#This Row],[item_key]],IsITypeList,Table_ExternalData_15[[#This Row],[IType]],IsDList,Table_ExternalData_15[[#Headers],[26]])</f>
        <v>0</v>
      </c>
      <c r="AE393" s="10">
        <f>SUMIFS(IsQList,IsIList,Table_ExternalData_15[[#This Row],[item_key]],IsITypeList,Table_ExternalData_15[[#This Row],[IType]],IsDList,Table_ExternalData_15[[#Headers],[27]])</f>
        <v>0</v>
      </c>
      <c r="AF393" s="10">
        <f>SUMIFS(IsQList,IsIList,Table_ExternalData_15[[#This Row],[item_key]],IsITypeList,Table_ExternalData_15[[#This Row],[IType]],IsDList,Table_ExternalData_15[[#Headers],[28]])</f>
        <v>4</v>
      </c>
      <c r="AG393" s="10">
        <f>SUMIFS(IsQList,IsIList,Table_ExternalData_15[[#This Row],[item_key]],IsITypeList,Table_ExternalData_15[[#This Row],[IType]],IsDList,Table_ExternalData_15[[#Headers],[29]])</f>
        <v>304</v>
      </c>
      <c r="AH393" s="10">
        <f>SUMIFS(IsQList,IsIList,Table_ExternalData_15[[#This Row],[item_key]],IsITypeList,Table_ExternalData_15[[#This Row],[IType]],IsDList,Table_ExternalData_15[[#Headers],[30]])</f>
        <v>0</v>
      </c>
      <c r="AI393" s="10">
        <f>SUMIFS(IsQList,IsIList,Table_ExternalData_15[[#This Row],[item_key]],IsITypeList,Table_ExternalData_15[[#This Row],[IType]],IsDList,Table_ExternalData_15[[#Headers],[31]])</f>
        <v>40</v>
      </c>
      <c r="AJ393" s="10">
        <f>SUM(Table_ExternalData_15[[#This Row],[1]:[31]])</f>
        <v>2972</v>
      </c>
    </row>
    <row r="394" spans="1:36">
      <c r="A394" s="1" t="s">
        <v>460</v>
      </c>
      <c r="B394" s="1" t="s">
        <v>1210</v>
      </c>
      <c r="C394" s="1" t="s">
        <v>889</v>
      </c>
      <c r="D394" s="11" t="s">
        <v>2046</v>
      </c>
      <c r="E394" s="10">
        <f>SUMIFS(IsQList,IsIList,Table_ExternalData_15[[#This Row],[item_key]],IsITypeList,Table_ExternalData_15[[#This Row],[IType]],IsDList,Table_ExternalData_15[[#Headers],[1]])</f>
        <v>4</v>
      </c>
      <c r="F394" s="10">
        <f>SUMIFS(IsQList,IsIList,Table_ExternalData_15[[#This Row],[item_key]],IsITypeList,Table_ExternalData_15[[#This Row],[IType]],IsDList,Table_ExternalData_15[[#Headers],[2]])</f>
        <v>0</v>
      </c>
      <c r="G394" s="10">
        <f>SUMIFS(IsQList,IsIList,Table_ExternalData_15[[#This Row],[item_key]],IsITypeList,Table_ExternalData_15[[#This Row],[IType]],IsDList,Table_ExternalData_15[[#Headers],[3]])</f>
        <v>0</v>
      </c>
      <c r="H394" s="10">
        <f>SUMIFS(IsQList,IsIList,Table_ExternalData_15[[#This Row],[item_key]],IsITypeList,Table_ExternalData_15[[#This Row],[IType]],IsDList,Table_ExternalData_15[[#Headers],[4]])</f>
        <v>280</v>
      </c>
      <c r="I394" s="10">
        <f>SUMIFS(IsQList,IsIList,Table_ExternalData_15[[#This Row],[item_key]],IsITypeList,Table_ExternalData_15[[#This Row],[IType]],IsDList,Table_ExternalData_15[[#Headers],[5]])</f>
        <v>0</v>
      </c>
      <c r="J394" s="10">
        <f>SUMIFS(IsQList,IsIList,Table_ExternalData_15[[#This Row],[item_key]],IsITypeList,Table_ExternalData_15[[#This Row],[IType]],IsDList,Table_ExternalData_15[[#Headers],[6]])</f>
        <v>92</v>
      </c>
      <c r="K394" s="10">
        <f>SUMIFS(IsQList,IsIList,Table_ExternalData_15[[#This Row],[item_key]],IsITypeList,Table_ExternalData_15[[#This Row],[IType]],IsDList,Table_ExternalData_15[[#Headers],[7]])</f>
        <v>0</v>
      </c>
      <c r="L394" s="10">
        <f>SUMIFS(IsQList,IsIList,Table_ExternalData_15[[#This Row],[item_key]],IsITypeList,Table_ExternalData_15[[#This Row],[IType]],IsDList,Table_ExternalData_15[[#Headers],[8]])</f>
        <v>0</v>
      </c>
      <c r="M394" s="10">
        <f>SUMIFS(IsQList,IsIList,Table_ExternalData_15[[#This Row],[item_key]],IsITypeList,Table_ExternalData_15[[#This Row],[IType]],IsDList,Table_ExternalData_15[[#Headers],[9]])</f>
        <v>0</v>
      </c>
      <c r="N394" s="10">
        <f>SUMIFS(IsQList,IsIList,Table_ExternalData_15[[#This Row],[item_key]],IsITypeList,Table_ExternalData_15[[#This Row],[IType]],IsDList,Table_ExternalData_15[[#Headers],[10]])</f>
        <v>0</v>
      </c>
      <c r="O394" s="10">
        <f>SUMIFS(IsQList,IsIList,Table_ExternalData_15[[#This Row],[item_key]],IsITypeList,Table_ExternalData_15[[#This Row],[IType]],IsDList,Table_ExternalData_15[[#Headers],[11]])</f>
        <v>0</v>
      </c>
      <c r="P394" s="10">
        <f>SUMIFS(IsQList,IsIList,Table_ExternalData_15[[#This Row],[item_key]],IsITypeList,Table_ExternalData_15[[#This Row],[IType]],IsDList,Table_ExternalData_15[[#Headers],[12]])</f>
        <v>0</v>
      </c>
      <c r="Q394" s="10">
        <f>SUMIFS(IsQList,IsIList,Table_ExternalData_15[[#This Row],[item_key]],IsITypeList,Table_ExternalData_15[[#This Row],[IType]],IsDList,Table_ExternalData_15[[#Headers],[13]])</f>
        <v>0</v>
      </c>
      <c r="R394" s="10">
        <f>SUMIFS(IsQList,IsIList,Table_ExternalData_15[[#This Row],[item_key]],IsITypeList,Table_ExternalData_15[[#This Row],[IType]],IsDList,Table_ExternalData_15[[#Headers],[14]])</f>
        <v>0</v>
      </c>
      <c r="S394" s="10">
        <f>SUMIFS(IsQList,IsIList,Table_ExternalData_15[[#This Row],[item_key]],IsITypeList,Table_ExternalData_15[[#This Row],[IType]],IsDList,Table_ExternalData_15[[#Headers],[15]])</f>
        <v>0</v>
      </c>
      <c r="T394" s="10">
        <f>SUMIFS(IsQList,IsIList,Table_ExternalData_15[[#This Row],[item_key]],IsITypeList,Table_ExternalData_15[[#This Row],[IType]],IsDList,Table_ExternalData_15[[#Headers],[16]])</f>
        <v>0</v>
      </c>
      <c r="U394" s="10">
        <f>SUMIFS(IsQList,IsIList,Table_ExternalData_15[[#This Row],[item_key]],IsITypeList,Table_ExternalData_15[[#This Row],[IType]],IsDList,Table_ExternalData_15[[#Headers],[17]])</f>
        <v>0</v>
      </c>
      <c r="V394" s="10">
        <f>SUMIFS(IsQList,IsIList,Table_ExternalData_15[[#This Row],[item_key]],IsITypeList,Table_ExternalData_15[[#This Row],[IType]],IsDList,Table_ExternalData_15[[#Headers],[18]])</f>
        <v>0</v>
      </c>
      <c r="W394" s="10">
        <f>SUMIFS(IsQList,IsIList,Table_ExternalData_15[[#This Row],[item_key]],IsITypeList,Table_ExternalData_15[[#This Row],[IType]],IsDList,Table_ExternalData_15[[#Headers],[19]])</f>
        <v>0</v>
      </c>
      <c r="X394" s="10">
        <f>SUMIFS(IsQList,IsIList,Table_ExternalData_15[[#This Row],[item_key]],IsITypeList,Table_ExternalData_15[[#This Row],[IType]],IsDList,Table_ExternalData_15[[#Headers],[20]])</f>
        <v>0</v>
      </c>
      <c r="Y394" s="10">
        <f>SUMIFS(IsQList,IsIList,Table_ExternalData_15[[#This Row],[item_key]],IsITypeList,Table_ExternalData_15[[#This Row],[IType]],IsDList,Table_ExternalData_15[[#Headers],[21]])</f>
        <v>0</v>
      </c>
      <c r="Z394" s="10">
        <f>SUMIFS(IsQList,IsIList,Table_ExternalData_15[[#This Row],[item_key]],IsITypeList,Table_ExternalData_15[[#This Row],[IType]],IsDList,Table_ExternalData_15[[#Headers],[22]])</f>
        <v>0</v>
      </c>
      <c r="AA394" s="10">
        <f>SUMIFS(IsQList,IsIList,Table_ExternalData_15[[#This Row],[item_key]],IsITypeList,Table_ExternalData_15[[#This Row],[IType]],IsDList,Table_ExternalData_15[[#Headers],[23]])</f>
        <v>0</v>
      </c>
      <c r="AB394" s="10">
        <f>SUMIFS(IsQList,IsIList,Table_ExternalData_15[[#This Row],[item_key]],IsITypeList,Table_ExternalData_15[[#This Row],[IType]],IsDList,Table_ExternalData_15[[#Headers],[24]])</f>
        <v>0</v>
      </c>
      <c r="AC394" s="10">
        <f>SUMIFS(IsQList,IsIList,Table_ExternalData_15[[#This Row],[item_key]],IsITypeList,Table_ExternalData_15[[#This Row],[IType]],IsDList,Table_ExternalData_15[[#Headers],[25]])</f>
        <v>0</v>
      </c>
      <c r="AD394" s="10">
        <f>SUMIFS(IsQList,IsIList,Table_ExternalData_15[[#This Row],[item_key]],IsITypeList,Table_ExternalData_15[[#This Row],[IType]],IsDList,Table_ExternalData_15[[#Headers],[26]])</f>
        <v>0</v>
      </c>
      <c r="AE394" s="10">
        <f>SUMIFS(IsQList,IsIList,Table_ExternalData_15[[#This Row],[item_key]],IsITypeList,Table_ExternalData_15[[#This Row],[IType]],IsDList,Table_ExternalData_15[[#Headers],[27]])</f>
        <v>0</v>
      </c>
      <c r="AF394" s="10">
        <f>SUMIFS(IsQList,IsIList,Table_ExternalData_15[[#This Row],[item_key]],IsITypeList,Table_ExternalData_15[[#This Row],[IType]],IsDList,Table_ExternalData_15[[#Headers],[28]])</f>
        <v>4</v>
      </c>
      <c r="AG394" s="10">
        <f>SUMIFS(IsQList,IsIList,Table_ExternalData_15[[#This Row],[item_key]],IsITypeList,Table_ExternalData_15[[#This Row],[IType]],IsDList,Table_ExternalData_15[[#Headers],[29]])</f>
        <v>304</v>
      </c>
      <c r="AH394" s="10">
        <f>SUMIFS(IsQList,IsIList,Table_ExternalData_15[[#This Row],[item_key]],IsITypeList,Table_ExternalData_15[[#This Row],[IType]],IsDList,Table_ExternalData_15[[#Headers],[30]])</f>
        <v>0</v>
      </c>
      <c r="AI394" s="10">
        <f>SUMIFS(IsQList,IsIList,Table_ExternalData_15[[#This Row],[item_key]],IsITypeList,Table_ExternalData_15[[#This Row],[IType]],IsDList,Table_ExternalData_15[[#Headers],[31]])</f>
        <v>40</v>
      </c>
      <c r="AJ394" s="10">
        <f>SUM(Table_ExternalData_15[[#This Row],[1]:[31]])</f>
        <v>724</v>
      </c>
    </row>
    <row r="395" spans="1:36">
      <c r="A395" s="1" t="s">
        <v>461</v>
      </c>
      <c r="B395" s="1" t="s">
        <v>1211</v>
      </c>
      <c r="C395" s="1" t="s">
        <v>889</v>
      </c>
      <c r="D395" s="11" t="s">
        <v>2046</v>
      </c>
      <c r="E395" s="10">
        <f>SUMIFS(IsQList,IsIList,Table_ExternalData_15[[#This Row],[item_key]],IsITypeList,Table_ExternalData_15[[#This Row],[IType]],IsDList,Table_ExternalData_15[[#Headers],[1]])</f>
        <v>5</v>
      </c>
      <c r="F395" s="10">
        <f>SUMIFS(IsQList,IsIList,Table_ExternalData_15[[#This Row],[item_key]],IsITypeList,Table_ExternalData_15[[#This Row],[IType]],IsDList,Table_ExternalData_15[[#Headers],[2]])</f>
        <v>0</v>
      </c>
      <c r="G395" s="10">
        <f>SUMIFS(IsQList,IsIList,Table_ExternalData_15[[#This Row],[item_key]],IsITypeList,Table_ExternalData_15[[#This Row],[IType]],IsDList,Table_ExternalData_15[[#Headers],[3]])</f>
        <v>0</v>
      </c>
      <c r="H395" s="10">
        <f>SUMIFS(IsQList,IsIList,Table_ExternalData_15[[#This Row],[item_key]],IsITypeList,Table_ExternalData_15[[#This Row],[IType]],IsDList,Table_ExternalData_15[[#Headers],[4]])</f>
        <v>350</v>
      </c>
      <c r="I395" s="10">
        <f>SUMIFS(IsQList,IsIList,Table_ExternalData_15[[#This Row],[item_key]],IsITypeList,Table_ExternalData_15[[#This Row],[IType]],IsDList,Table_ExternalData_15[[#Headers],[5]])</f>
        <v>0</v>
      </c>
      <c r="J395" s="10">
        <f>SUMIFS(IsQList,IsIList,Table_ExternalData_15[[#This Row],[item_key]],IsITypeList,Table_ExternalData_15[[#This Row],[IType]],IsDList,Table_ExternalData_15[[#Headers],[6]])</f>
        <v>115</v>
      </c>
      <c r="K395" s="10">
        <f>SUMIFS(IsQList,IsIList,Table_ExternalData_15[[#This Row],[item_key]],IsITypeList,Table_ExternalData_15[[#This Row],[IType]],IsDList,Table_ExternalData_15[[#Headers],[7]])</f>
        <v>0</v>
      </c>
      <c r="L395" s="10">
        <f>SUMIFS(IsQList,IsIList,Table_ExternalData_15[[#This Row],[item_key]],IsITypeList,Table_ExternalData_15[[#This Row],[IType]],IsDList,Table_ExternalData_15[[#Headers],[8]])</f>
        <v>0</v>
      </c>
      <c r="M395" s="10">
        <f>SUMIFS(IsQList,IsIList,Table_ExternalData_15[[#This Row],[item_key]],IsITypeList,Table_ExternalData_15[[#This Row],[IType]],IsDList,Table_ExternalData_15[[#Headers],[9]])</f>
        <v>0</v>
      </c>
      <c r="N395" s="10">
        <f>SUMIFS(IsQList,IsIList,Table_ExternalData_15[[#This Row],[item_key]],IsITypeList,Table_ExternalData_15[[#This Row],[IType]],IsDList,Table_ExternalData_15[[#Headers],[10]])</f>
        <v>0</v>
      </c>
      <c r="O395" s="10">
        <f>SUMIFS(IsQList,IsIList,Table_ExternalData_15[[#This Row],[item_key]],IsITypeList,Table_ExternalData_15[[#This Row],[IType]],IsDList,Table_ExternalData_15[[#Headers],[11]])</f>
        <v>0</v>
      </c>
      <c r="P395" s="10">
        <f>SUMIFS(IsQList,IsIList,Table_ExternalData_15[[#This Row],[item_key]],IsITypeList,Table_ExternalData_15[[#This Row],[IType]],IsDList,Table_ExternalData_15[[#Headers],[12]])</f>
        <v>0</v>
      </c>
      <c r="Q395" s="10">
        <f>SUMIFS(IsQList,IsIList,Table_ExternalData_15[[#This Row],[item_key]],IsITypeList,Table_ExternalData_15[[#This Row],[IType]],IsDList,Table_ExternalData_15[[#Headers],[13]])</f>
        <v>0</v>
      </c>
      <c r="R395" s="10">
        <f>SUMIFS(IsQList,IsIList,Table_ExternalData_15[[#This Row],[item_key]],IsITypeList,Table_ExternalData_15[[#This Row],[IType]],IsDList,Table_ExternalData_15[[#Headers],[14]])</f>
        <v>0</v>
      </c>
      <c r="S395" s="10">
        <f>SUMIFS(IsQList,IsIList,Table_ExternalData_15[[#This Row],[item_key]],IsITypeList,Table_ExternalData_15[[#This Row],[IType]],IsDList,Table_ExternalData_15[[#Headers],[15]])</f>
        <v>0</v>
      </c>
      <c r="T395" s="10">
        <f>SUMIFS(IsQList,IsIList,Table_ExternalData_15[[#This Row],[item_key]],IsITypeList,Table_ExternalData_15[[#This Row],[IType]],IsDList,Table_ExternalData_15[[#Headers],[16]])</f>
        <v>0</v>
      </c>
      <c r="U395" s="10">
        <f>SUMIFS(IsQList,IsIList,Table_ExternalData_15[[#This Row],[item_key]],IsITypeList,Table_ExternalData_15[[#This Row],[IType]],IsDList,Table_ExternalData_15[[#Headers],[17]])</f>
        <v>0</v>
      </c>
      <c r="V395" s="10">
        <f>SUMIFS(IsQList,IsIList,Table_ExternalData_15[[#This Row],[item_key]],IsITypeList,Table_ExternalData_15[[#This Row],[IType]],IsDList,Table_ExternalData_15[[#Headers],[18]])</f>
        <v>0</v>
      </c>
      <c r="W395" s="10">
        <f>SUMIFS(IsQList,IsIList,Table_ExternalData_15[[#This Row],[item_key]],IsITypeList,Table_ExternalData_15[[#This Row],[IType]],IsDList,Table_ExternalData_15[[#Headers],[19]])</f>
        <v>0</v>
      </c>
      <c r="X395" s="10">
        <f>SUMIFS(IsQList,IsIList,Table_ExternalData_15[[#This Row],[item_key]],IsITypeList,Table_ExternalData_15[[#This Row],[IType]],IsDList,Table_ExternalData_15[[#Headers],[20]])</f>
        <v>0</v>
      </c>
      <c r="Y395" s="10">
        <f>SUMIFS(IsQList,IsIList,Table_ExternalData_15[[#This Row],[item_key]],IsITypeList,Table_ExternalData_15[[#This Row],[IType]],IsDList,Table_ExternalData_15[[#Headers],[21]])</f>
        <v>0</v>
      </c>
      <c r="Z395" s="10">
        <f>SUMIFS(IsQList,IsIList,Table_ExternalData_15[[#This Row],[item_key]],IsITypeList,Table_ExternalData_15[[#This Row],[IType]],IsDList,Table_ExternalData_15[[#Headers],[22]])</f>
        <v>0</v>
      </c>
      <c r="AA395" s="10">
        <f>SUMIFS(IsQList,IsIList,Table_ExternalData_15[[#This Row],[item_key]],IsITypeList,Table_ExternalData_15[[#This Row],[IType]],IsDList,Table_ExternalData_15[[#Headers],[23]])</f>
        <v>0</v>
      </c>
      <c r="AB395" s="10">
        <f>SUMIFS(IsQList,IsIList,Table_ExternalData_15[[#This Row],[item_key]],IsITypeList,Table_ExternalData_15[[#This Row],[IType]],IsDList,Table_ExternalData_15[[#Headers],[24]])</f>
        <v>0</v>
      </c>
      <c r="AC395" s="10">
        <f>SUMIFS(IsQList,IsIList,Table_ExternalData_15[[#This Row],[item_key]],IsITypeList,Table_ExternalData_15[[#This Row],[IType]],IsDList,Table_ExternalData_15[[#Headers],[25]])</f>
        <v>0</v>
      </c>
      <c r="AD395" s="10">
        <f>SUMIFS(IsQList,IsIList,Table_ExternalData_15[[#This Row],[item_key]],IsITypeList,Table_ExternalData_15[[#This Row],[IType]],IsDList,Table_ExternalData_15[[#Headers],[26]])</f>
        <v>0</v>
      </c>
      <c r="AE395" s="10">
        <f>SUMIFS(IsQList,IsIList,Table_ExternalData_15[[#This Row],[item_key]],IsITypeList,Table_ExternalData_15[[#This Row],[IType]],IsDList,Table_ExternalData_15[[#Headers],[27]])</f>
        <v>0</v>
      </c>
      <c r="AF395" s="10">
        <f>SUMIFS(IsQList,IsIList,Table_ExternalData_15[[#This Row],[item_key]],IsITypeList,Table_ExternalData_15[[#This Row],[IType]],IsDList,Table_ExternalData_15[[#Headers],[28]])</f>
        <v>5</v>
      </c>
      <c r="AG395" s="10">
        <f>SUMIFS(IsQList,IsIList,Table_ExternalData_15[[#This Row],[item_key]],IsITypeList,Table_ExternalData_15[[#This Row],[IType]],IsDList,Table_ExternalData_15[[#Headers],[29]])</f>
        <v>380</v>
      </c>
      <c r="AH395" s="10">
        <f>SUMIFS(IsQList,IsIList,Table_ExternalData_15[[#This Row],[item_key]],IsITypeList,Table_ExternalData_15[[#This Row],[IType]],IsDList,Table_ExternalData_15[[#Headers],[30]])</f>
        <v>0</v>
      </c>
      <c r="AI395" s="10">
        <f>SUMIFS(IsQList,IsIList,Table_ExternalData_15[[#This Row],[item_key]],IsITypeList,Table_ExternalData_15[[#This Row],[IType]],IsDList,Table_ExternalData_15[[#Headers],[31]])</f>
        <v>50</v>
      </c>
      <c r="AJ395" s="10">
        <f>SUM(Table_ExternalData_15[[#This Row],[1]:[31]])</f>
        <v>905</v>
      </c>
    </row>
    <row r="396" spans="1:36">
      <c r="A396" s="1" t="s">
        <v>274</v>
      </c>
      <c r="B396" s="1" t="s">
        <v>1588</v>
      </c>
      <c r="C396" s="1" t="s">
        <v>1586</v>
      </c>
      <c r="D396" s="11" t="s">
        <v>2046</v>
      </c>
      <c r="E396" s="10">
        <f>SUMIFS(IsQList,IsIList,Table_ExternalData_15[[#This Row],[item_key]],IsITypeList,Table_ExternalData_15[[#This Row],[IType]],IsDList,Table_ExternalData_15[[#Headers],[1]])</f>
        <v>2</v>
      </c>
      <c r="F396" s="10">
        <f>SUMIFS(IsQList,IsIList,Table_ExternalData_15[[#This Row],[item_key]],IsITypeList,Table_ExternalData_15[[#This Row],[IType]],IsDList,Table_ExternalData_15[[#Headers],[2]])</f>
        <v>0</v>
      </c>
      <c r="G396" s="10">
        <f>SUMIFS(IsQList,IsIList,Table_ExternalData_15[[#This Row],[item_key]],IsITypeList,Table_ExternalData_15[[#This Row],[IType]],IsDList,Table_ExternalData_15[[#Headers],[3]])</f>
        <v>0</v>
      </c>
      <c r="H396" s="10">
        <f>SUMIFS(IsQList,IsIList,Table_ExternalData_15[[#This Row],[item_key]],IsITypeList,Table_ExternalData_15[[#This Row],[IType]],IsDList,Table_ExternalData_15[[#Headers],[4]])</f>
        <v>140</v>
      </c>
      <c r="I396" s="10">
        <f>SUMIFS(IsQList,IsIList,Table_ExternalData_15[[#This Row],[item_key]],IsITypeList,Table_ExternalData_15[[#This Row],[IType]],IsDList,Table_ExternalData_15[[#Headers],[5]])</f>
        <v>0</v>
      </c>
      <c r="J396" s="10">
        <f>SUMIFS(IsQList,IsIList,Table_ExternalData_15[[#This Row],[item_key]],IsITypeList,Table_ExternalData_15[[#This Row],[IType]],IsDList,Table_ExternalData_15[[#Headers],[6]])</f>
        <v>46</v>
      </c>
      <c r="K396" s="10">
        <f>SUMIFS(IsQList,IsIList,Table_ExternalData_15[[#This Row],[item_key]],IsITypeList,Table_ExternalData_15[[#This Row],[IType]],IsDList,Table_ExternalData_15[[#Headers],[7]])</f>
        <v>0</v>
      </c>
      <c r="L396" s="10">
        <f>SUMIFS(IsQList,IsIList,Table_ExternalData_15[[#This Row],[item_key]],IsITypeList,Table_ExternalData_15[[#This Row],[IType]],IsDList,Table_ExternalData_15[[#Headers],[8]])</f>
        <v>0</v>
      </c>
      <c r="M396" s="10">
        <f>SUMIFS(IsQList,IsIList,Table_ExternalData_15[[#This Row],[item_key]],IsITypeList,Table_ExternalData_15[[#This Row],[IType]],IsDList,Table_ExternalData_15[[#Headers],[9]])</f>
        <v>0</v>
      </c>
      <c r="N396" s="10">
        <f>SUMIFS(IsQList,IsIList,Table_ExternalData_15[[#This Row],[item_key]],IsITypeList,Table_ExternalData_15[[#This Row],[IType]],IsDList,Table_ExternalData_15[[#Headers],[10]])</f>
        <v>0</v>
      </c>
      <c r="O396" s="10">
        <f>SUMIFS(IsQList,IsIList,Table_ExternalData_15[[#This Row],[item_key]],IsITypeList,Table_ExternalData_15[[#This Row],[IType]],IsDList,Table_ExternalData_15[[#Headers],[11]])</f>
        <v>0</v>
      </c>
      <c r="P396" s="10">
        <f>SUMIFS(IsQList,IsIList,Table_ExternalData_15[[#This Row],[item_key]],IsITypeList,Table_ExternalData_15[[#This Row],[IType]],IsDList,Table_ExternalData_15[[#Headers],[12]])</f>
        <v>0</v>
      </c>
      <c r="Q396" s="10">
        <f>SUMIFS(IsQList,IsIList,Table_ExternalData_15[[#This Row],[item_key]],IsITypeList,Table_ExternalData_15[[#This Row],[IType]],IsDList,Table_ExternalData_15[[#Headers],[13]])</f>
        <v>0</v>
      </c>
      <c r="R396" s="10">
        <f>SUMIFS(IsQList,IsIList,Table_ExternalData_15[[#This Row],[item_key]],IsITypeList,Table_ExternalData_15[[#This Row],[IType]],IsDList,Table_ExternalData_15[[#Headers],[14]])</f>
        <v>0</v>
      </c>
      <c r="S396" s="10">
        <f>SUMIFS(IsQList,IsIList,Table_ExternalData_15[[#This Row],[item_key]],IsITypeList,Table_ExternalData_15[[#This Row],[IType]],IsDList,Table_ExternalData_15[[#Headers],[15]])</f>
        <v>0</v>
      </c>
      <c r="T396" s="10">
        <f>SUMIFS(IsQList,IsIList,Table_ExternalData_15[[#This Row],[item_key]],IsITypeList,Table_ExternalData_15[[#This Row],[IType]],IsDList,Table_ExternalData_15[[#Headers],[16]])</f>
        <v>0</v>
      </c>
      <c r="U396" s="10">
        <f>SUMIFS(IsQList,IsIList,Table_ExternalData_15[[#This Row],[item_key]],IsITypeList,Table_ExternalData_15[[#This Row],[IType]],IsDList,Table_ExternalData_15[[#Headers],[17]])</f>
        <v>0</v>
      </c>
      <c r="V396" s="10">
        <f>SUMIFS(IsQList,IsIList,Table_ExternalData_15[[#This Row],[item_key]],IsITypeList,Table_ExternalData_15[[#This Row],[IType]],IsDList,Table_ExternalData_15[[#Headers],[18]])</f>
        <v>0</v>
      </c>
      <c r="W396" s="10">
        <f>SUMIFS(IsQList,IsIList,Table_ExternalData_15[[#This Row],[item_key]],IsITypeList,Table_ExternalData_15[[#This Row],[IType]],IsDList,Table_ExternalData_15[[#Headers],[19]])</f>
        <v>0</v>
      </c>
      <c r="X396" s="10">
        <f>SUMIFS(IsQList,IsIList,Table_ExternalData_15[[#This Row],[item_key]],IsITypeList,Table_ExternalData_15[[#This Row],[IType]],IsDList,Table_ExternalData_15[[#Headers],[20]])</f>
        <v>0</v>
      </c>
      <c r="Y396" s="10">
        <f>SUMIFS(IsQList,IsIList,Table_ExternalData_15[[#This Row],[item_key]],IsITypeList,Table_ExternalData_15[[#This Row],[IType]],IsDList,Table_ExternalData_15[[#Headers],[21]])</f>
        <v>0</v>
      </c>
      <c r="Z396" s="10">
        <f>SUMIFS(IsQList,IsIList,Table_ExternalData_15[[#This Row],[item_key]],IsITypeList,Table_ExternalData_15[[#This Row],[IType]],IsDList,Table_ExternalData_15[[#Headers],[22]])</f>
        <v>0</v>
      </c>
      <c r="AA396" s="10">
        <f>SUMIFS(IsQList,IsIList,Table_ExternalData_15[[#This Row],[item_key]],IsITypeList,Table_ExternalData_15[[#This Row],[IType]],IsDList,Table_ExternalData_15[[#Headers],[23]])</f>
        <v>0</v>
      </c>
      <c r="AB396" s="10">
        <f>SUMIFS(IsQList,IsIList,Table_ExternalData_15[[#This Row],[item_key]],IsITypeList,Table_ExternalData_15[[#This Row],[IType]],IsDList,Table_ExternalData_15[[#Headers],[24]])</f>
        <v>0</v>
      </c>
      <c r="AC396" s="10">
        <f>SUMIFS(IsQList,IsIList,Table_ExternalData_15[[#This Row],[item_key]],IsITypeList,Table_ExternalData_15[[#This Row],[IType]],IsDList,Table_ExternalData_15[[#Headers],[25]])</f>
        <v>0</v>
      </c>
      <c r="AD396" s="10">
        <f>SUMIFS(IsQList,IsIList,Table_ExternalData_15[[#This Row],[item_key]],IsITypeList,Table_ExternalData_15[[#This Row],[IType]],IsDList,Table_ExternalData_15[[#Headers],[26]])</f>
        <v>0</v>
      </c>
      <c r="AE396" s="10">
        <f>SUMIFS(IsQList,IsIList,Table_ExternalData_15[[#This Row],[item_key]],IsITypeList,Table_ExternalData_15[[#This Row],[IType]],IsDList,Table_ExternalData_15[[#Headers],[27]])</f>
        <v>0</v>
      </c>
      <c r="AF396" s="10">
        <f>SUMIFS(IsQList,IsIList,Table_ExternalData_15[[#This Row],[item_key]],IsITypeList,Table_ExternalData_15[[#This Row],[IType]],IsDList,Table_ExternalData_15[[#Headers],[28]])</f>
        <v>2</v>
      </c>
      <c r="AG396" s="10">
        <f>SUMIFS(IsQList,IsIList,Table_ExternalData_15[[#This Row],[item_key]],IsITypeList,Table_ExternalData_15[[#This Row],[IType]],IsDList,Table_ExternalData_15[[#Headers],[29]])</f>
        <v>152</v>
      </c>
      <c r="AH396" s="10">
        <f>SUMIFS(IsQList,IsIList,Table_ExternalData_15[[#This Row],[item_key]],IsITypeList,Table_ExternalData_15[[#This Row],[IType]],IsDList,Table_ExternalData_15[[#Headers],[30]])</f>
        <v>0</v>
      </c>
      <c r="AI396" s="10">
        <f>SUMIFS(IsQList,IsIList,Table_ExternalData_15[[#This Row],[item_key]],IsITypeList,Table_ExternalData_15[[#This Row],[IType]],IsDList,Table_ExternalData_15[[#Headers],[31]])</f>
        <v>20</v>
      </c>
      <c r="AJ396" s="10">
        <f>SUM(Table_ExternalData_15[[#This Row],[1]:[31]])</f>
        <v>362</v>
      </c>
    </row>
    <row r="397" spans="1:36">
      <c r="A397" s="1" t="s">
        <v>2189</v>
      </c>
      <c r="B397" s="1" t="s">
        <v>2637</v>
      </c>
      <c r="C397" s="1" t="s">
        <v>2464</v>
      </c>
      <c r="D397" s="11" t="s">
        <v>2046</v>
      </c>
      <c r="E397" s="10">
        <f>SUMIFS(IsQList,IsIList,Table_ExternalData_15[[#This Row],[item_key]],IsITypeList,Table_ExternalData_15[[#This Row],[IType]],IsDList,Table_ExternalData_15[[#Headers],[1]])</f>
        <v>1</v>
      </c>
      <c r="F397" s="10">
        <f>SUMIFS(IsQList,IsIList,Table_ExternalData_15[[#This Row],[item_key]],IsITypeList,Table_ExternalData_15[[#This Row],[IType]],IsDList,Table_ExternalData_15[[#Headers],[2]])</f>
        <v>0</v>
      </c>
      <c r="G397" s="10">
        <f>SUMIFS(IsQList,IsIList,Table_ExternalData_15[[#This Row],[item_key]],IsITypeList,Table_ExternalData_15[[#This Row],[IType]],IsDList,Table_ExternalData_15[[#Headers],[3]])</f>
        <v>0</v>
      </c>
      <c r="H397" s="10">
        <f>SUMIFS(IsQList,IsIList,Table_ExternalData_15[[#This Row],[item_key]],IsITypeList,Table_ExternalData_15[[#This Row],[IType]],IsDList,Table_ExternalData_15[[#Headers],[4]])</f>
        <v>70</v>
      </c>
      <c r="I397" s="10">
        <f>SUMIFS(IsQList,IsIList,Table_ExternalData_15[[#This Row],[item_key]],IsITypeList,Table_ExternalData_15[[#This Row],[IType]],IsDList,Table_ExternalData_15[[#Headers],[5]])</f>
        <v>0</v>
      </c>
      <c r="J397" s="10">
        <f>SUMIFS(IsQList,IsIList,Table_ExternalData_15[[#This Row],[item_key]],IsITypeList,Table_ExternalData_15[[#This Row],[IType]],IsDList,Table_ExternalData_15[[#Headers],[6]])</f>
        <v>23</v>
      </c>
      <c r="K397" s="10">
        <f>SUMIFS(IsQList,IsIList,Table_ExternalData_15[[#This Row],[item_key]],IsITypeList,Table_ExternalData_15[[#This Row],[IType]],IsDList,Table_ExternalData_15[[#Headers],[7]])</f>
        <v>0</v>
      </c>
      <c r="L397" s="10">
        <f>SUMIFS(IsQList,IsIList,Table_ExternalData_15[[#This Row],[item_key]],IsITypeList,Table_ExternalData_15[[#This Row],[IType]],IsDList,Table_ExternalData_15[[#Headers],[8]])</f>
        <v>0</v>
      </c>
      <c r="M397" s="10">
        <f>SUMIFS(IsQList,IsIList,Table_ExternalData_15[[#This Row],[item_key]],IsITypeList,Table_ExternalData_15[[#This Row],[IType]],IsDList,Table_ExternalData_15[[#Headers],[9]])</f>
        <v>0</v>
      </c>
      <c r="N397" s="10">
        <f>SUMIFS(IsQList,IsIList,Table_ExternalData_15[[#This Row],[item_key]],IsITypeList,Table_ExternalData_15[[#This Row],[IType]],IsDList,Table_ExternalData_15[[#Headers],[10]])</f>
        <v>0</v>
      </c>
      <c r="O397" s="10">
        <f>SUMIFS(IsQList,IsIList,Table_ExternalData_15[[#This Row],[item_key]],IsITypeList,Table_ExternalData_15[[#This Row],[IType]],IsDList,Table_ExternalData_15[[#Headers],[11]])</f>
        <v>0</v>
      </c>
      <c r="P397" s="10">
        <f>SUMIFS(IsQList,IsIList,Table_ExternalData_15[[#This Row],[item_key]],IsITypeList,Table_ExternalData_15[[#This Row],[IType]],IsDList,Table_ExternalData_15[[#Headers],[12]])</f>
        <v>0</v>
      </c>
      <c r="Q397" s="10">
        <f>SUMIFS(IsQList,IsIList,Table_ExternalData_15[[#This Row],[item_key]],IsITypeList,Table_ExternalData_15[[#This Row],[IType]],IsDList,Table_ExternalData_15[[#Headers],[13]])</f>
        <v>0</v>
      </c>
      <c r="R397" s="10">
        <f>SUMIFS(IsQList,IsIList,Table_ExternalData_15[[#This Row],[item_key]],IsITypeList,Table_ExternalData_15[[#This Row],[IType]],IsDList,Table_ExternalData_15[[#Headers],[14]])</f>
        <v>0</v>
      </c>
      <c r="S397" s="10">
        <f>SUMIFS(IsQList,IsIList,Table_ExternalData_15[[#This Row],[item_key]],IsITypeList,Table_ExternalData_15[[#This Row],[IType]],IsDList,Table_ExternalData_15[[#Headers],[15]])</f>
        <v>0</v>
      </c>
      <c r="T397" s="10">
        <f>SUMIFS(IsQList,IsIList,Table_ExternalData_15[[#This Row],[item_key]],IsITypeList,Table_ExternalData_15[[#This Row],[IType]],IsDList,Table_ExternalData_15[[#Headers],[16]])</f>
        <v>0</v>
      </c>
      <c r="U397" s="10">
        <f>SUMIFS(IsQList,IsIList,Table_ExternalData_15[[#This Row],[item_key]],IsITypeList,Table_ExternalData_15[[#This Row],[IType]],IsDList,Table_ExternalData_15[[#Headers],[17]])</f>
        <v>0</v>
      </c>
      <c r="V397" s="10">
        <f>SUMIFS(IsQList,IsIList,Table_ExternalData_15[[#This Row],[item_key]],IsITypeList,Table_ExternalData_15[[#This Row],[IType]],IsDList,Table_ExternalData_15[[#Headers],[18]])</f>
        <v>0</v>
      </c>
      <c r="W397" s="10">
        <f>SUMIFS(IsQList,IsIList,Table_ExternalData_15[[#This Row],[item_key]],IsITypeList,Table_ExternalData_15[[#This Row],[IType]],IsDList,Table_ExternalData_15[[#Headers],[19]])</f>
        <v>0</v>
      </c>
      <c r="X397" s="10">
        <f>SUMIFS(IsQList,IsIList,Table_ExternalData_15[[#This Row],[item_key]],IsITypeList,Table_ExternalData_15[[#This Row],[IType]],IsDList,Table_ExternalData_15[[#Headers],[20]])</f>
        <v>0</v>
      </c>
      <c r="Y397" s="10">
        <f>SUMIFS(IsQList,IsIList,Table_ExternalData_15[[#This Row],[item_key]],IsITypeList,Table_ExternalData_15[[#This Row],[IType]],IsDList,Table_ExternalData_15[[#Headers],[21]])</f>
        <v>0</v>
      </c>
      <c r="Z397" s="10">
        <f>SUMIFS(IsQList,IsIList,Table_ExternalData_15[[#This Row],[item_key]],IsITypeList,Table_ExternalData_15[[#This Row],[IType]],IsDList,Table_ExternalData_15[[#Headers],[22]])</f>
        <v>0</v>
      </c>
      <c r="AA397" s="10">
        <f>SUMIFS(IsQList,IsIList,Table_ExternalData_15[[#This Row],[item_key]],IsITypeList,Table_ExternalData_15[[#This Row],[IType]],IsDList,Table_ExternalData_15[[#Headers],[23]])</f>
        <v>0</v>
      </c>
      <c r="AB397" s="10">
        <f>SUMIFS(IsQList,IsIList,Table_ExternalData_15[[#This Row],[item_key]],IsITypeList,Table_ExternalData_15[[#This Row],[IType]],IsDList,Table_ExternalData_15[[#Headers],[24]])</f>
        <v>0</v>
      </c>
      <c r="AC397" s="10">
        <f>SUMIFS(IsQList,IsIList,Table_ExternalData_15[[#This Row],[item_key]],IsITypeList,Table_ExternalData_15[[#This Row],[IType]],IsDList,Table_ExternalData_15[[#Headers],[25]])</f>
        <v>0</v>
      </c>
      <c r="AD397" s="10">
        <f>SUMIFS(IsQList,IsIList,Table_ExternalData_15[[#This Row],[item_key]],IsITypeList,Table_ExternalData_15[[#This Row],[IType]],IsDList,Table_ExternalData_15[[#Headers],[26]])</f>
        <v>0</v>
      </c>
      <c r="AE397" s="10">
        <f>SUMIFS(IsQList,IsIList,Table_ExternalData_15[[#This Row],[item_key]],IsITypeList,Table_ExternalData_15[[#This Row],[IType]],IsDList,Table_ExternalData_15[[#Headers],[27]])</f>
        <v>0</v>
      </c>
      <c r="AF397" s="10">
        <f>SUMIFS(IsQList,IsIList,Table_ExternalData_15[[#This Row],[item_key]],IsITypeList,Table_ExternalData_15[[#This Row],[IType]],IsDList,Table_ExternalData_15[[#Headers],[28]])</f>
        <v>1</v>
      </c>
      <c r="AG397" s="10">
        <f>SUMIFS(IsQList,IsIList,Table_ExternalData_15[[#This Row],[item_key]],IsITypeList,Table_ExternalData_15[[#This Row],[IType]],IsDList,Table_ExternalData_15[[#Headers],[29]])</f>
        <v>76</v>
      </c>
      <c r="AH397" s="10">
        <f>SUMIFS(IsQList,IsIList,Table_ExternalData_15[[#This Row],[item_key]],IsITypeList,Table_ExternalData_15[[#This Row],[IType]],IsDList,Table_ExternalData_15[[#Headers],[30]])</f>
        <v>0</v>
      </c>
      <c r="AI397" s="10">
        <f>SUMIFS(IsQList,IsIList,Table_ExternalData_15[[#This Row],[item_key]],IsITypeList,Table_ExternalData_15[[#This Row],[IType]],IsDList,Table_ExternalData_15[[#Headers],[31]])</f>
        <v>10</v>
      </c>
      <c r="AJ397" s="10">
        <f>SUM(Table_ExternalData_15[[#This Row],[1]:[31]])</f>
        <v>181</v>
      </c>
    </row>
    <row r="398" spans="1:36">
      <c r="A398" s="1" t="s">
        <v>2190</v>
      </c>
      <c r="B398" s="1" t="s">
        <v>2638</v>
      </c>
      <c r="C398" s="1" t="s">
        <v>1070</v>
      </c>
      <c r="D398" s="11" t="s">
        <v>2046</v>
      </c>
      <c r="E398" s="10">
        <f>SUMIFS(IsQList,IsIList,Table_ExternalData_15[[#This Row],[item_key]],IsITypeList,Table_ExternalData_15[[#This Row],[IType]],IsDList,Table_ExternalData_15[[#Headers],[1]])</f>
        <v>1</v>
      </c>
      <c r="F398" s="10">
        <f>SUMIFS(IsQList,IsIList,Table_ExternalData_15[[#This Row],[item_key]],IsITypeList,Table_ExternalData_15[[#This Row],[IType]],IsDList,Table_ExternalData_15[[#Headers],[2]])</f>
        <v>0</v>
      </c>
      <c r="G398" s="10">
        <f>SUMIFS(IsQList,IsIList,Table_ExternalData_15[[#This Row],[item_key]],IsITypeList,Table_ExternalData_15[[#This Row],[IType]],IsDList,Table_ExternalData_15[[#Headers],[3]])</f>
        <v>0</v>
      </c>
      <c r="H398" s="10">
        <f>SUMIFS(IsQList,IsIList,Table_ExternalData_15[[#This Row],[item_key]],IsITypeList,Table_ExternalData_15[[#This Row],[IType]],IsDList,Table_ExternalData_15[[#Headers],[4]])</f>
        <v>70</v>
      </c>
      <c r="I398" s="10">
        <f>SUMIFS(IsQList,IsIList,Table_ExternalData_15[[#This Row],[item_key]],IsITypeList,Table_ExternalData_15[[#This Row],[IType]],IsDList,Table_ExternalData_15[[#Headers],[5]])</f>
        <v>0</v>
      </c>
      <c r="J398" s="10">
        <f>SUMIFS(IsQList,IsIList,Table_ExternalData_15[[#This Row],[item_key]],IsITypeList,Table_ExternalData_15[[#This Row],[IType]],IsDList,Table_ExternalData_15[[#Headers],[6]])</f>
        <v>23</v>
      </c>
      <c r="K398" s="10">
        <f>SUMIFS(IsQList,IsIList,Table_ExternalData_15[[#This Row],[item_key]],IsITypeList,Table_ExternalData_15[[#This Row],[IType]],IsDList,Table_ExternalData_15[[#Headers],[7]])</f>
        <v>0</v>
      </c>
      <c r="L398" s="10">
        <f>SUMIFS(IsQList,IsIList,Table_ExternalData_15[[#This Row],[item_key]],IsITypeList,Table_ExternalData_15[[#This Row],[IType]],IsDList,Table_ExternalData_15[[#Headers],[8]])</f>
        <v>0</v>
      </c>
      <c r="M398" s="10">
        <f>SUMIFS(IsQList,IsIList,Table_ExternalData_15[[#This Row],[item_key]],IsITypeList,Table_ExternalData_15[[#This Row],[IType]],IsDList,Table_ExternalData_15[[#Headers],[9]])</f>
        <v>0</v>
      </c>
      <c r="N398" s="10">
        <f>SUMIFS(IsQList,IsIList,Table_ExternalData_15[[#This Row],[item_key]],IsITypeList,Table_ExternalData_15[[#This Row],[IType]],IsDList,Table_ExternalData_15[[#Headers],[10]])</f>
        <v>0</v>
      </c>
      <c r="O398" s="10">
        <f>SUMIFS(IsQList,IsIList,Table_ExternalData_15[[#This Row],[item_key]],IsITypeList,Table_ExternalData_15[[#This Row],[IType]],IsDList,Table_ExternalData_15[[#Headers],[11]])</f>
        <v>0</v>
      </c>
      <c r="P398" s="10">
        <f>SUMIFS(IsQList,IsIList,Table_ExternalData_15[[#This Row],[item_key]],IsITypeList,Table_ExternalData_15[[#This Row],[IType]],IsDList,Table_ExternalData_15[[#Headers],[12]])</f>
        <v>0</v>
      </c>
      <c r="Q398" s="10">
        <f>SUMIFS(IsQList,IsIList,Table_ExternalData_15[[#This Row],[item_key]],IsITypeList,Table_ExternalData_15[[#This Row],[IType]],IsDList,Table_ExternalData_15[[#Headers],[13]])</f>
        <v>0</v>
      </c>
      <c r="R398" s="10">
        <f>SUMIFS(IsQList,IsIList,Table_ExternalData_15[[#This Row],[item_key]],IsITypeList,Table_ExternalData_15[[#This Row],[IType]],IsDList,Table_ExternalData_15[[#Headers],[14]])</f>
        <v>0</v>
      </c>
      <c r="S398" s="10">
        <f>SUMIFS(IsQList,IsIList,Table_ExternalData_15[[#This Row],[item_key]],IsITypeList,Table_ExternalData_15[[#This Row],[IType]],IsDList,Table_ExternalData_15[[#Headers],[15]])</f>
        <v>0</v>
      </c>
      <c r="T398" s="10">
        <f>SUMIFS(IsQList,IsIList,Table_ExternalData_15[[#This Row],[item_key]],IsITypeList,Table_ExternalData_15[[#This Row],[IType]],IsDList,Table_ExternalData_15[[#Headers],[16]])</f>
        <v>0</v>
      </c>
      <c r="U398" s="10">
        <f>SUMIFS(IsQList,IsIList,Table_ExternalData_15[[#This Row],[item_key]],IsITypeList,Table_ExternalData_15[[#This Row],[IType]],IsDList,Table_ExternalData_15[[#Headers],[17]])</f>
        <v>0</v>
      </c>
      <c r="V398" s="10">
        <f>SUMIFS(IsQList,IsIList,Table_ExternalData_15[[#This Row],[item_key]],IsITypeList,Table_ExternalData_15[[#This Row],[IType]],IsDList,Table_ExternalData_15[[#Headers],[18]])</f>
        <v>0</v>
      </c>
      <c r="W398" s="10">
        <f>SUMIFS(IsQList,IsIList,Table_ExternalData_15[[#This Row],[item_key]],IsITypeList,Table_ExternalData_15[[#This Row],[IType]],IsDList,Table_ExternalData_15[[#Headers],[19]])</f>
        <v>0</v>
      </c>
      <c r="X398" s="10">
        <f>SUMIFS(IsQList,IsIList,Table_ExternalData_15[[#This Row],[item_key]],IsITypeList,Table_ExternalData_15[[#This Row],[IType]],IsDList,Table_ExternalData_15[[#Headers],[20]])</f>
        <v>0</v>
      </c>
      <c r="Y398" s="10">
        <f>SUMIFS(IsQList,IsIList,Table_ExternalData_15[[#This Row],[item_key]],IsITypeList,Table_ExternalData_15[[#This Row],[IType]],IsDList,Table_ExternalData_15[[#Headers],[21]])</f>
        <v>0</v>
      </c>
      <c r="Z398" s="10">
        <f>SUMIFS(IsQList,IsIList,Table_ExternalData_15[[#This Row],[item_key]],IsITypeList,Table_ExternalData_15[[#This Row],[IType]],IsDList,Table_ExternalData_15[[#Headers],[22]])</f>
        <v>0</v>
      </c>
      <c r="AA398" s="10">
        <f>SUMIFS(IsQList,IsIList,Table_ExternalData_15[[#This Row],[item_key]],IsITypeList,Table_ExternalData_15[[#This Row],[IType]],IsDList,Table_ExternalData_15[[#Headers],[23]])</f>
        <v>0</v>
      </c>
      <c r="AB398" s="10">
        <f>SUMIFS(IsQList,IsIList,Table_ExternalData_15[[#This Row],[item_key]],IsITypeList,Table_ExternalData_15[[#This Row],[IType]],IsDList,Table_ExternalData_15[[#Headers],[24]])</f>
        <v>0</v>
      </c>
      <c r="AC398" s="10">
        <f>SUMIFS(IsQList,IsIList,Table_ExternalData_15[[#This Row],[item_key]],IsITypeList,Table_ExternalData_15[[#This Row],[IType]],IsDList,Table_ExternalData_15[[#Headers],[25]])</f>
        <v>0</v>
      </c>
      <c r="AD398" s="10">
        <f>SUMIFS(IsQList,IsIList,Table_ExternalData_15[[#This Row],[item_key]],IsITypeList,Table_ExternalData_15[[#This Row],[IType]],IsDList,Table_ExternalData_15[[#Headers],[26]])</f>
        <v>0</v>
      </c>
      <c r="AE398" s="10">
        <f>SUMIFS(IsQList,IsIList,Table_ExternalData_15[[#This Row],[item_key]],IsITypeList,Table_ExternalData_15[[#This Row],[IType]],IsDList,Table_ExternalData_15[[#Headers],[27]])</f>
        <v>0</v>
      </c>
      <c r="AF398" s="10">
        <f>SUMIFS(IsQList,IsIList,Table_ExternalData_15[[#This Row],[item_key]],IsITypeList,Table_ExternalData_15[[#This Row],[IType]],IsDList,Table_ExternalData_15[[#Headers],[28]])</f>
        <v>1</v>
      </c>
      <c r="AG398" s="10">
        <f>SUMIFS(IsQList,IsIList,Table_ExternalData_15[[#This Row],[item_key]],IsITypeList,Table_ExternalData_15[[#This Row],[IType]],IsDList,Table_ExternalData_15[[#Headers],[29]])</f>
        <v>76</v>
      </c>
      <c r="AH398" s="10">
        <f>SUMIFS(IsQList,IsIList,Table_ExternalData_15[[#This Row],[item_key]],IsITypeList,Table_ExternalData_15[[#This Row],[IType]],IsDList,Table_ExternalData_15[[#Headers],[30]])</f>
        <v>0</v>
      </c>
      <c r="AI398" s="10">
        <f>SUMIFS(IsQList,IsIList,Table_ExternalData_15[[#This Row],[item_key]],IsITypeList,Table_ExternalData_15[[#This Row],[IType]],IsDList,Table_ExternalData_15[[#Headers],[31]])</f>
        <v>10</v>
      </c>
      <c r="AJ398" s="10">
        <f>SUM(Table_ExternalData_15[[#This Row],[1]:[31]])</f>
        <v>181</v>
      </c>
    </row>
    <row r="399" spans="1:36">
      <c r="A399" s="1" t="s">
        <v>102</v>
      </c>
      <c r="B399" s="1" t="s">
        <v>1069</v>
      </c>
      <c r="C399" s="1" t="s">
        <v>1070</v>
      </c>
      <c r="D399" s="11" t="s">
        <v>2046</v>
      </c>
      <c r="E399" s="10">
        <f>SUMIFS(IsQList,IsIList,Table_ExternalData_15[[#This Row],[item_key]],IsITypeList,Table_ExternalData_15[[#This Row],[IType]],IsDList,Table_ExternalData_15[[#Headers],[1]])</f>
        <v>2</v>
      </c>
      <c r="F399" s="10">
        <f>SUMIFS(IsQList,IsIList,Table_ExternalData_15[[#This Row],[item_key]],IsITypeList,Table_ExternalData_15[[#This Row],[IType]],IsDList,Table_ExternalData_15[[#Headers],[2]])</f>
        <v>0</v>
      </c>
      <c r="G399" s="10">
        <f>SUMIFS(IsQList,IsIList,Table_ExternalData_15[[#This Row],[item_key]],IsITypeList,Table_ExternalData_15[[#This Row],[IType]],IsDList,Table_ExternalData_15[[#Headers],[3]])</f>
        <v>0</v>
      </c>
      <c r="H399" s="10">
        <f>SUMIFS(IsQList,IsIList,Table_ExternalData_15[[#This Row],[item_key]],IsITypeList,Table_ExternalData_15[[#This Row],[IType]],IsDList,Table_ExternalData_15[[#Headers],[4]])</f>
        <v>140</v>
      </c>
      <c r="I399" s="10">
        <f>SUMIFS(IsQList,IsIList,Table_ExternalData_15[[#This Row],[item_key]],IsITypeList,Table_ExternalData_15[[#This Row],[IType]],IsDList,Table_ExternalData_15[[#Headers],[5]])</f>
        <v>0</v>
      </c>
      <c r="J399" s="10">
        <f>SUMIFS(IsQList,IsIList,Table_ExternalData_15[[#This Row],[item_key]],IsITypeList,Table_ExternalData_15[[#This Row],[IType]],IsDList,Table_ExternalData_15[[#Headers],[6]])</f>
        <v>46</v>
      </c>
      <c r="K399" s="10">
        <f>SUMIFS(IsQList,IsIList,Table_ExternalData_15[[#This Row],[item_key]],IsITypeList,Table_ExternalData_15[[#This Row],[IType]],IsDList,Table_ExternalData_15[[#Headers],[7]])</f>
        <v>0</v>
      </c>
      <c r="L399" s="10">
        <f>SUMIFS(IsQList,IsIList,Table_ExternalData_15[[#This Row],[item_key]],IsITypeList,Table_ExternalData_15[[#This Row],[IType]],IsDList,Table_ExternalData_15[[#Headers],[8]])</f>
        <v>0</v>
      </c>
      <c r="M399" s="10">
        <f>SUMIFS(IsQList,IsIList,Table_ExternalData_15[[#This Row],[item_key]],IsITypeList,Table_ExternalData_15[[#This Row],[IType]],IsDList,Table_ExternalData_15[[#Headers],[9]])</f>
        <v>0</v>
      </c>
      <c r="N399" s="10">
        <f>SUMIFS(IsQList,IsIList,Table_ExternalData_15[[#This Row],[item_key]],IsITypeList,Table_ExternalData_15[[#This Row],[IType]],IsDList,Table_ExternalData_15[[#Headers],[10]])</f>
        <v>0</v>
      </c>
      <c r="O399" s="10">
        <f>SUMIFS(IsQList,IsIList,Table_ExternalData_15[[#This Row],[item_key]],IsITypeList,Table_ExternalData_15[[#This Row],[IType]],IsDList,Table_ExternalData_15[[#Headers],[11]])</f>
        <v>0</v>
      </c>
      <c r="P399" s="10">
        <f>SUMIFS(IsQList,IsIList,Table_ExternalData_15[[#This Row],[item_key]],IsITypeList,Table_ExternalData_15[[#This Row],[IType]],IsDList,Table_ExternalData_15[[#Headers],[12]])</f>
        <v>0</v>
      </c>
      <c r="Q399" s="10">
        <f>SUMIFS(IsQList,IsIList,Table_ExternalData_15[[#This Row],[item_key]],IsITypeList,Table_ExternalData_15[[#This Row],[IType]],IsDList,Table_ExternalData_15[[#Headers],[13]])</f>
        <v>0</v>
      </c>
      <c r="R399" s="10">
        <f>SUMIFS(IsQList,IsIList,Table_ExternalData_15[[#This Row],[item_key]],IsITypeList,Table_ExternalData_15[[#This Row],[IType]],IsDList,Table_ExternalData_15[[#Headers],[14]])</f>
        <v>0</v>
      </c>
      <c r="S399" s="10">
        <f>SUMIFS(IsQList,IsIList,Table_ExternalData_15[[#This Row],[item_key]],IsITypeList,Table_ExternalData_15[[#This Row],[IType]],IsDList,Table_ExternalData_15[[#Headers],[15]])</f>
        <v>0</v>
      </c>
      <c r="T399" s="10">
        <f>SUMIFS(IsQList,IsIList,Table_ExternalData_15[[#This Row],[item_key]],IsITypeList,Table_ExternalData_15[[#This Row],[IType]],IsDList,Table_ExternalData_15[[#Headers],[16]])</f>
        <v>0</v>
      </c>
      <c r="U399" s="10">
        <f>SUMIFS(IsQList,IsIList,Table_ExternalData_15[[#This Row],[item_key]],IsITypeList,Table_ExternalData_15[[#This Row],[IType]],IsDList,Table_ExternalData_15[[#Headers],[17]])</f>
        <v>0</v>
      </c>
      <c r="V399" s="10">
        <f>SUMIFS(IsQList,IsIList,Table_ExternalData_15[[#This Row],[item_key]],IsITypeList,Table_ExternalData_15[[#This Row],[IType]],IsDList,Table_ExternalData_15[[#Headers],[18]])</f>
        <v>0</v>
      </c>
      <c r="W399" s="10">
        <f>SUMIFS(IsQList,IsIList,Table_ExternalData_15[[#This Row],[item_key]],IsITypeList,Table_ExternalData_15[[#This Row],[IType]],IsDList,Table_ExternalData_15[[#Headers],[19]])</f>
        <v>0</v>
      </c>
      <c r="X399" s="10">
        <f>SUMIFS(IsQList,IsIList,Table_ExternalData_15[[#This Row],[item_key]],IsITypeList,Table_ExternalData_15[[#This Row],[IType]],IsDList,Table_ExternalData_15[[#Headers],[20]])</f>
        <v>0</v>
      </c>
      <c r="Y399" s="10">
        <f>SUMIFS(IsQList,IsIList,Table_ExternalData_15[[#This Row],[item_key]],IsITypeList,Table_ExternalData_15[[#This Row],[IType]],IsDList,Table_ExternalData_15[[#Headers],[21]])</f>
        <v>0</v>
      </c>
      <c r="Z399" s="10">
        <f>SUMIFS(IsQList,IsIList,Table_ExternalData_15[[#This Row],[item_key]],IsITypeList,Table_ExternalData_15[[#This Row],[IType]],IsDList,Table_ExternalData_15[[#Headers],[22]])</f>
        <v>0</v>
      </c>
      <c r="AA399" s="10">
        <f>SUMIFS(IsQList,IsIList,Table_ExternalData_15[[#This Row],[item_key]],IsITypeList,Table_ExternalData_15[[#This Row],[IType]],IsDList,Table_ExternalData_15[[#Headers],[23]])</f>
        <v>0</v>
      </c>
      <c r="AB399" s="10">
        <f>SUMIFS(IsQList,IsIList,Table_ExternalData_15[[#This Row],[item_key]],IsITypeList,Table_ExternalData_15[[#This Row],[IType]],IsDList,Table_ExternalData_15[[#Headers],[24]])</f>
        <v>0</v>
      </c>
      <c r="AC399" s="10">
        <f>SUMIFS(IsQList,IsIList,Table_ExternalData_15[[#This Row],[item_key]],IsITypeList,Table_ExternalData_15[[#This Row],[IType]],IsDList,Table_ExternalData_15[[#Headers],[25]])</f>
        <v>0</v>
      </c>
      <c r="AD399" s="10">
        <f>SUMIFS(IsQList,IsIList,Table_ExternalData_15[[#This Row],[item_key]],IsITypeList,Table_ExternalData_15[[#This Row],[IType]],IsDList,Table_ExternalData_15[[#Headers],[26]])</f>
        <v>0</v>
      </c>
      <c r="AE399" s="10">
        <f>SUMIFS(IsQList,IsIList,Table_ExternalData_15[[#This Row],[item_key]],IsITypeList,Table_ExternalData_15[[#This Row],[IType]],IsDList,Table_ExternalData_15[[#Headers],[27]])</f>
        <v>0</v>
      </c>
      <c r="AF399" s="10">
        <f>SUMIFS(IsQList,IsIList,Table_ExternalData_15[[#This Row],[item_key]],IsITypeList,Table_ExternalData_15[[#This Row],[IType]],IsDList,Table_ExternalData_15[[#Headers],[28]])</f>
        <v>2</v>
      </c>
      <c r="AG399" s="10">
        <f>SUMIFS(IsQList,IsIList,Table_ExternalData_15[[#This Row],[item_key]],IsITypeList,Table_ExternalData_15[[#This Row],[IType]],IsDList,Table_ExternalData_15[[#Headers],[29]])</f>
        <v>152</v>
      </c>
      <c r="AH399" s="10">
        <f>SUMIFS(IsQList,IsIList,Table_ExternalData_15[[#This Row],[item_key]],IsITypeList,Table_ExternalData_15[[#This Row],[IType]],IsDList,Table_ExternalData_15[[#Headers],[30]])</f>
        <v>0</v>
      </c>
      <c r="AI399" s="10">
        <f>SUMIFS(IsQList,IsIList,Table_ExternalData_15[[#This Row],[item_key]],IsITypeList,Table_ExternalData_15[[#This Row],[IType]],IsDList,Table_ExternalData_15[[#Headers],[31]])</f>
        <v>20</v>
      </c>
      <c r="AJ399" s="10">
        <f>SUM(Table_ExternalData_15[[#This Row],[1]:[31]])</f>
        <v>362</v>
      </c>
    </row>
    <row r="400" spans="1:36">
      <c r="A400" s="1" t="s">
        <v>543</v>
      </c>
      <c r="B400" s="1" t="s">
        <v>1616</v>
      </c>
      <c r="C400" s="1" t="s">
        <v>1106</v>
      </c>
      <c r="D400" s="11" t="s">
        <v>2046</v>
      </c>
      <c r="E400" s="10">
        <f>SUMIFS(IsQList,IsIList,Table_ExternalData_15[[#This Row],[item_key]],IsITypeList,Table_ExternalData_15[[#This Row],[IType]],IsDList,Table_ExternalData_15[[#Headers],[1]])</f>
        <v>4</v>
      </c>
      <c r="F400" s="10">
        <f>SUMIFS(IsQList,IsIList,Table_ExternalData_15[[#This Row],[item_key]],IsITypeList,Table_ExternalData_15[[#This Row],[IType]],IsDList,Table_ExternalData_15[[#Headers],[2]])</f>
        <v>0</v>
      </c>
      <c r="G400" s="10">
        <f>SUMIFS(IsQList,IsIList,Table_ExternalData_15[[#This Row],[item_key]],IsITypeList,Table_ExternalData_15[[#This Row],[IType]],IsDList,Table_ExternalData_15[[#Headers],[3]])</f>
        <v>0</v>
      </c>
      <c r="H400" s="10">
        <f>SUMIFS(IsQList,IsIList,Table_ExternalData_15[[#This Row],[item_key]],IsITypeList,Table_ExternalData_15[[#This Row],[IType]],IsDList,Table_ExternalData_15[[#Headers],[4]])</f>
        <v>280</v>
      </c>
      <c r="I400" s="10">
        <f>SUMIFS(IsQList,IsIList,Table_ExternalData_15[[#This Row],[item_key]],IsITypeList,Table_ExternalData_15[[#This Row],[IType]],IsDList,Table_ExternalData_15[[#Headers],[5]])</f>
        <v>0</v>
      </c>
      <c r="J400" s="10">
        <f>SUMIFS(IsQList,IsIList,Table_ExternalData_15[[#This Row],[item_key]],IsITypeList,Table_ExternalData_15[[#This Row],[IType]],IsDList,Table_ExternalData_15[[#Headers],[6]])</f>
        <v>92</v>
      </c>
      <c r="K400" s="10">
        <f>SUMIFS(IsQList,IsIList,Table_ExternalData_15[[#This Row],[item_key]],IsITypeList,Table_ExternalData_15[[#This Row],[IType]],IsDList,Table_ExternalData_15[[#Headers],[7]])</f>
        <v>0</v>
      </c>
      <c r="L400" s="10">
        <f>SUMIFS(IsQList,IsIList,Table_ExternalData_15[[#This Row],[item_key]],IsITypeList,Table_ExternalData_15[[#This Row],[IType]],IsDList,Table_ExternalData_15[[#Headers],[8]])</f>
        <v>0</v>
      </c>
      <c r="M400" s="10">
        <f>SUMIFS(IsQList,IsIList,Table_ExternalData_15[[#This Row],[item_key]],IsITypeList,Table_ExternalData_15[[#This Row],[IType]],IsDList,Table_ExternalData_15[[#Headers],[9]])</f>
        <v>0</v>
      </c>
      <c r="N400" s="10">
        <f>SUMIFS(IsQList,IsIList,Table_ExternalData_15[[#This Row],[item_key]],IsITypeList,Table_ExternalData_15[[#This Row],[IType]],IsDList,Table_ExternalData_15[[#Headers],[10]])</f>
        <v>0</v>
      </c>
      <c r="O400" s="10">
        <f>SUMIFS(IsQList,IsIList,Table_ExternalData_15[[#This Row],[item_key]],IsITypeList,Table_ExternalData_15[[#This Row],[IType]],IsDList,Table_ExternalData_15[[#Headers],[11]])</f>
        <v>0</v>
      </c>
      <c r="P400" s="10">
        <f>SUMIFS(IsQList,IsIList,Table_ExternalData_15[[#This Row],[item_key]],IsITypeList,Table_ExternalData_15[[#This Row],[IType]],IsDList,Table_ExternalData_15[[#Headers],[12]])</f>
        <v>0</v>
      </c>
      <c r="Q400" s="10">
        <f>SUMIFS(IsQList,IsIList,Table_ExternalData_15[[#This Row],[item_key]],IsITypeList,Table_ExternalData_15[[#This Row],[IType]],IsDList,Table_ExternalData_15[[#Headers],[13]])</f>
        <v>0</v>
      </c>
      <c r="R400" s="10">
        <f>SUMIFS(IsQList,IsIList,Table_ExternalData_15[[#This Row],[item_key]],IsITypeList,Table_ExternalData_15[[#This Row],[IType]],IsDList,Table_ExternalData_15[[#Headers],[14]])</f>
        <v>0</v>
      </c>
      <c r="S400" s="10">
        <f>SUMIFS(IsQList,IsIList,Table_ExternalData_15[[#This Row],[item_key]],IsITypeList,Table_ExternalData_15[[#This Row],[IType]],IsDList,Table_ExternalData_15[[#Headers],[15]])</f>
        <v>0</v>
      </c>
      <c r="T400" s="10">
        <f>SUMIFS(IsQList,IsIList,Table_ExternalData_15[[#This Row],[item_key]],IsITypeList,Table_ExternalData_15[[#This Row],[IType]],IsDList,Table_ExternalData_15[[#Headers],[16]])</f>
        <v>0</v>
      </c>
      <c r="U400" s="10">
        <f>SUMIFS(IsQList,IsIList,Table_ExternalData_15[[#This Row],[item_key]],IsITypeList,Table_ExternalData_15[[#This Row],[IType]],IsDList,Table_ExternalData_15[[#Headers],[17]])</f>
        <v>0</v>
      </c>
      <c r="V400" s="10">
        <f>SUMIFS(IsQList,IsIList,Table_ExternalData_15[[#This Row],[item_key]],IsITypeList,Table_ExternalData_15[[#This Row],[IType]],IsDList,Table_ExternalData_15[[#Headers],[18]])</f>
        <v>0</v>
      </c>
      <c r="W400" s="10">
        <f>SUMIFS(IsQList,IsIList,Table_ExternalData_15[[#This Row],[item_key]],IsITypeList,Table_ExternalData_15[[#This Row],[IType]],IsDList,Table_ExternalData_15[[#Headers],[19]])</f>
        <v>0</v>
      </c>
      <c r="X400" s="10">
        <f>SUMIFS(IsQList,IsIList,Table_ExternalData_15[[#This Row],[item_key]],IsITypeList,Table_ExternalData_15[[#This Row],[IType]],IsDList,Table_ExternalData_15[[#Headers],[20]])</f>
        <v>0</v>
      </c>
      <c r="Y400" s="10">
        <f>SUMIFS(IsQList,IsIList,Table_ExternalData_15[[#This Row],[item_key]],IsITypeList,Table_ExternalData_15[[#This Row],[IType]],IsDList,Table_ExternalData_15[[#Headers],[21]])</f>
        <v>0</v>
      </c>
      <c r="Z400" s="10">
        <f>SUMIFS(IsQList,IsIList,Table_ExternalData_15[[#This Row],[item_key]],IsITypeList,Table_ExternalData_15[[#This Row],[IType]],IsDList,Table_ExternalData_15[[#Headers],[22]])</f>
        <v>0</v>
      </c>
      <c r="AA400" s="10">
        <f>SUMIFS(IsQList,IsIList,Table_ExternalData_15[[#This Row],[item_key]],IsITypeList,Table_ExternalData_15[[#This Row],[IType]],IsDList,Table_ExternalData_15[[#Headers],[23]])</f>
        <v>0</v>
      </c>
      <c r="AB400" s="10">
        <f>SUMIFS(IsQList,IsIList,Table_ExternalData_15[[#This Row],[item_key]],IsITypeList,Table_ExternalData_15[[#This Row],[IType]],IsDList,Table_ExternalData_15[[#Headers],[24]])</f>
        <v>0</v>
      </c>
      <c r="AC400" s="10">
        <f>SUMIFS(IsQList,IsIList,Table_ExternalData_15[[#This Row],[item_key]],IsITypeList,Table_ExternalData_15[[#This Row],[IType]],IsDList,Table_ExternalData_15[[#Headers],[25]])</f>
        <v>0</v>
      </c>
      <c r="AD400" s="10">
        <f>SUMIFS(IsQList,IsIList,Table_ExternalData_15[[#This Row],[item_key]],IsITypeList,Table_ExternalData_15[[#This Row],[IType]],IsDList,Table_ExternalData_15[[#Headers],[26]])</f>
        <v>0</v>
      </c>
      <c r="AE400" s="10">
        <f>SUMIFS(IsQList,IsIList,Table_ExternalData_15[[#This Row],[item_key]],IsITypeList,Table_ExternalData_15[[#This Row],[IType]],IsDList,Table_ExternalData_15[[#Headers],[27]])</f>
        <v>0</v>
      </c>
      <c r="AF400" s="10">
        <f>SUMIFS(IsQList,IsIList,Table_ExternalData_15[[#This Row],[item_key]],IsITypeList,Table_ExternalData_15[[#This Row],[IType]],IsDList,Table_ExternalData_15[[#Headers],[28]])</f>
        <v>4</v>
      </c>
      <c r="AG400" s="10">
        <f>SUMIFS(IsQList,IsIList,Table_ExternalData_15[[#This Row],[item_key]],IsITypeList,Table_ExternalData_15[[#This Row],[IType]],IsDList,Table_ExternalData_15[[#Headers],[29]])</f>
        <v>304</v>
      </c>
      <c r="AH400" s="10">
        <f>SUMIFS(IsQList,IsIList,Table_ExternalData_15[[#This Row],[item_key]],IsITypeList,Table_ExternalData_15[[#This Row],[IType]],IsDList,Table_ExternalData_15[[#Headers],[30]])</f>
        <v>0</v>
      </c>
      <c r="AI400" s="10">
        <f>SUMIFS(IsQList,IsIList,Table_ExternalData_15[[#This Row],[item_key]],IsITypeList,Table_ExternalData_15[[#This Row],[IType]],IsDList,Table_ExternalData_15[[#Headers],[31]])</f>
        <v>40</v>
      </c>
      <c r="AJ400" s="10">
        <f>SUM(Table_ExternalData_15[[#This Row],[1]:[31]])</f>
        <v>724</v>
      </c>
    </row>
    <row r="401" spans="1:36">
      <c r="A401" s="1" t="s">
        <v>544</v>
      </c>
      <c r="B401" s="1" t="s">
        <v>1617</v>
      </c>
      <c r="C401" s="1" t="s">
        <v>1106</v>
      </c>
      <c r="D401" s="11" t="s">
        <v>2046</v>
      </c>
      <c r="E401" s="10">
        <f>SUMIFS(IsQList,IsIList,Table_ExternalData_15[[#This Row],[item_key]],IsITypeList,Table_ExternalData_15[[#This Row],[IType]],IsDList,Table_ExternalData_15[[#Headers],[1]])</f>
        <v>2</v>
      </c>
      <c r="F401" s="10">
        <f>SUMIFS(IsQList,IsIList,Table_ExternalData_15[[#This Row],[item_key]],IsITypeList,Table_ExternalData_15[[#This Row],[IType]],IsDList,Table_ExternalData_15[[#Headers],[2]])</f>
        <v>0</v>
      </c>
      <c r="G401" s="10">
        <f>SUMIFS(IsQList,IsIList,Table_ExternalData_15[[#This Row],[item_key]],IsITypeList,Table_ExternalData_15[[#This Row],[IType]],IsDList,Table_ExternalData_15[[#Headers],[3]])</f>
        <v>0</v>
      </c>
      <c r="H401" s="10">
        <f>SUMIFS(IsQList,IsIList,Table_ExternalData_15[[#This Row],[item_key]],IsITypeList,Table_ExternalData_15[[#This Row],[IType]],IsDList,Table_ExternalData_15[[#Headers],[4]])</f>
        <v>140</v>
      </c>
      <c r="I401" s="10">
        <f>SUMIFS(IsQList,IsIList,Table_ExternalData_15[[#This Row],[item_key]],IsITypeList,Table_ExternalData_15[[#This Row],[IType]],IsDList,Table_ExternalData_15[[#Headers],[5]])</f>
        <v>0</v>
      </c>
      <c r="J401" s="10">
        <f>SUMIFS(IsQList,IsIList,Table_ExternalData_15[[#This Row],[item_key]],IsITypeList,Table_ExternalData_15[[#This Row],[IType]],IsDList,Table_ExternalData_15[[#Headers],[6]])</f>
        <v>46</v>
      </c>
      <c r="K401" s="10">
        <f>SUMIFS(IsQList,IsIList,Table_ExternalData_15[[#This Row],[item_key]],IsITypeList,Table_ExternalData_15[[#This Row],[IType]],IsDList,Table_ExternalData_15[[#Headers],[7]])</f>
        <v>0</v>
      </c>
      <c r="L401" s="10">
        <f>SUMIFS(IsQList,IsIList,Table_ExternalData_15[[#This Row],[item_key]],IsITypeList,Table_ExternalData_15[[#This Row],[IType]],IsDList,Table_ExternalData_15[[#Headers],[8]])</f>
        <v>0</v>
      </c>
      <c r="M401" s="10">
        <f>SUMIFS(IsQList,IsIList,Table_ExternalData_15[[#This Row],[item_key]],IsITypeList,Table_ExternalData_15[[#This Row],[IType]],IsDList,Table_ExternalData_15[[#Headers],[9]])</f>
        <v>0</v>
      </c>
      <c r="N401" s="10">
        <f>SUMIFS(IsQList,IsIList,Table_ExternalData_15[[#This Row],[item_key]],IsITypeList,Table_ExternalData_15[[#This Row],[IType]],IsDList,Table_ExternalData_15[[#Headers],[10]])</f>
        <v>0</v>
      </c>
      <c r="O401" s="10">
        <f>SUMIFS(IsQList,IsIList,Table_ExternalData_15[[#This Row],[item_key]],IsITypeList,Table_ExternalData_15[[#This Row],[IType]],IsDList,Table_ExternalData_15[[#Headers],[11]])</f>
        <v>0</v>
      </c>
      <c r="P401" s="10">
        <f>SUMIFS(IsQList,IsIList,Table_ExternalData_15[[#This Row],[item_key]],IsITypeList,Table_ExternalData_15[[#This Row],[IType]],IsDList,Table_ExternalData_15[[#Headers],[12]])</f>
        <v>0</v>
      </c>
      <c r="Q401" s="10">
        <f>SUMIFS(IsQList,IsIList,Table_ExternalData_15[[#This Row],[item_key]],IsITypeList,Table_ExternalData_15[[#This Row],[IType]],IsDList,Table_ExternalData_15[[#Headers],[13]])</f>
        <v>0</v>
      </c>
      <c r="R401" s="10">
        <f>SUMIFS(IsQList,IsIList,Table_ExternalData_15[[#This Row],[item_key]],IsITypeList,Table_ExternalData_15[[#This Row],[IType]],IsDList,Table_ExternalData_15[[#Headers],[14]])</f>
        <v>0</v>
      </c>
      <c r="S401" s="10">
        <f>SUMIFS(IsQList,IsIList,Table_ExternalData_15[[#This Row],[item_key]],IsITypeList,Table_ExternalData_15[[#This Row],[IType]],IsDList,Table_ExternalData_15[[#Headers],[15]])</f>
        <v>0</v>
      </c>
      <c r="T401" s="10">
        <f>SUMIFS(IsQList,IsIList,Table_ExternalData_15[[#This Row],[item_key]],IsITypeList,Table_ExternalData_15[[#This Row],[IType]],IsDList,Table_ExternalData_15[[#Headers],[16]])</f>
        <v>0</v>
      </c>
      <c r="U401" s="10">
        <f>SUMIFS(IsQList,IsIList,Table_ExternalData_15[[#This Row],[item_key]],IsITypeList,Table_ExternalData_15[[#This Row],[IType]],IsDList,Table_ExternalData_15[[#Headers],[17]])</f>
        <v>0</v>
      </c>
      <c r="V401" s="10">
        <f>SUMIFS(IsQList,IsIList,Table_ExternalData_15[[#This Row],[item_key]],IsITypeList,Table_ExternalData_15[[#This Row],[IType]],IsDList,Table_ExternalData_15[[#Headers],[18]])</f>
        <v>0</v>
      </c>
      <c r="W401" s="10">
        <f>SUMIFS(IsQList,IsIList,Table_ExternalData_15[[#This Row],[item_key]],IsITypeList,Table_ExternalData_15[[#This Row],[IType]],IsDList,Table_ExternalData_15[[#Headers],[19]])</f>
        <v>0</v>
      </c>
      <c r="X401" s="10">
        <f>SUMIFS(IsQList,IsIList,Table_ExternalData_15[[#This Row],[item_key]],IsITypeList,Table_ExternalData_15[[#This Row],[IType]],IsDList,Table_ExternalData_15[[#Headers],[20]])</f>
        <v>0</v>
      </c>
      <c r="Y401" s="10">
        <f>SUMIFS(IsQList,IsIList,Table_ExternalData_15[[#This Row],[item_key]],IsITypeList,Table_ExternalData_15[[#This Row],[IType]],IsDList,Table_ExternalData_15[[#Headers],[21]])</f>
        <v>0</v>
      </c>
      <c r="Z401" s="10">
        <f>SUMIFS(IsQList,IsIList,Table_ExternalData_15[[#This Row],[item_key]],IsITypeList,Table_ExternalData_15[[#This Row],[IType]],IsDList,Table_ExternalData_15[[#Headers],[22]])</f>
        <v>0</v>
      </c>
      <c r="AA401" s="10">
        <f>SUMIFS(IsQList,IsIList,Table_ExternalData_15[[#This Row],[item_key]],IsITypeList,Table_ExternalData_15[[#This Row],[IType]],IsDList,Table_ExternalData_15[[#Headers],[23]])</f>
        <v>0</v>
      </c>
      <c r="AB401" s="10">
        <f>SUMIFS(IsQList,IsIList,Table_ExternalData_15[[#This Row],[item_key]],IsITypeList,Table_ExternalData_15[[#This Row],[IType]],IsDList,Table_ExternalData_15[[#Headers],[24]])</f>
        <v>0</v>
      </c>
      <c r="AC401" s="10">
        <f>SUMIFS(IsQList,IsIList,Table_ExternalData_15[[#This Row],[item_key]],IsITypeList,Table_ExternalData_15[[#This Row],[IType]],IsDList,Table_ExternalData_15[[#Headers],[25]])</f>
        <v>0</v>
      </c>
      <c r="AD401" s="10">
        <f>SUMIFS(IsQList,IsIList,Table_ExternalData_15[[#This Row],[item_key]],IsITypeList,Table_ExternalData_15[[#This Row],[IType]],IsDList,Table_ExternalData_15[[#Headers],[26]])</f>
        <v>0</v>
      </c>
      <c r="AE401" s="10">
        <f>SUMIFS(IsQList,IsIList,Table_ExternalData_15[[#This Row],[item_key]],IsITypeList,Table_ExternalData_15[[#This Row],[IType]],IsDList,Table_ExternalData_15[[#Headers],[27]])</f>
        <v>0</v>
      </c>
      <c r="AF401" s="10">
        <f>SUMIFS(IsQList,IsIList,Table_ExternalData_15[[#This Row],[item_key]],IsITypeList,Table_ExternalData_15[[#This Row],[IType]],IsDList,Table_ExternalData_15[[#Headers],[28]])</f>
        <v>2</v>
      </c>
      <c r="AG401" s="10">
        <f>SUMIFS(IsQList,IsIList,Table_ExternalData_15[[#This Row],[item_key]],IsITypeList,Table_ExternalData_15[[#This Row],[IType]],IsDList,Table_ExternalData_15[[#Headers],[29]])</f>
        <v>152</v>
      </c>
      <c r="AH401" s="10">
        <f>SUMIFS(IsQList,IsIList,Table_ExternalData_15[[#This Row],[item_key]],IsITypeList,Table_ExternalData_15[[#This Row],[IType]],IsDList,Table_ExternalData_15[[#Headers],[30]])</f>
        <v>0</v>
      </c>
      <c r="AI401" s="10">
        <f>SUMIFS(IsQList,IsIList,Table_ExternalData_15[[#This Row],[item_key]],IsITypeList,Table_ExternalData_15[[#This Row],[IType]],IsDList,Table_ExternalData_15[[#Headers],[31]])</f>
        <v>20</v>
      </c>
      <c r="AJ401" s="10">
        <f>SUM(Table_ExternalData_15[[#This Row],[1]:[31]])</f>
        <v>362</v>
      </c>
    </row>
    <row r="402" spans="1:36">
      <c r="A402" s="1" t="s">
        <v>2191</v>
      </c>
      <c r="B402" s="1" t="s">
        <v>2639</v>
      </c>
      <c r="C402" s="1" t="s">
        <v>1106</v>
      </c>
      <c r="D402" s="11" t="s">
        <v>2046</v>
      </c>
      <c r="E402" s="10">
        <f>SUMIFS(IsQList,IsIList,Table_ExternalData_15[[#This Row],[item_key]],IsITypeList,Table_ExternalData_15[[#This Row],[IType]],IsDList,Table_ExternalData_15[[#Headers],[1]])</f>
        <v>2</v>
      </c>
      <c r="F402" s="10">
        <f>SUMIFS(IsQList,IsIList,Table_ExternalData_15[[#This Row],[item_key]],IsITypeList,Table_ExternalData_15[[#This Row],[IType]],IsDList,Table_ExternalData_15[[#Headers],[2]])</f>
        <v>0</v>
      </c>
      <c r="G402" s="10">
        <f>SUMIFS(IsQList,IsIList,Table_ExternalData_15[[#This Row],[item_key]],IsITypeList,Table_ExternalData_15[[#This Row],[IType]],IsDList,Table_ExternalData_15[[#Headers],[3]])</f>
        <v>0</v>
      </c>
      <c r="H402" s="10">
        <f>SUMIFS(IsQList,IsIList,Table_ExternalData_15[[#This Row],[item_key]],IsITypeList,Table_ExternalData_15[[#This Row],[IType]],IsDList,Table_ExternalData_15[[#Headers],[4]])</f>
        <v>140</v>
      </c>
      <c r="I402" s="10">
        <f>SUMIFS(IsQList,IsIList,Table_ExternalData_15[[#This Row],[item_key]],IsITypeList,Table_ExternalData_15[[#This Row],[IType]],IsDList,Table_ExternalData_15[[#Headers],[5]])</f>
        <v>0</v>
      </c>
      <c r="J402" s="10">
        <f>SUMIFS(IsQList,IsIList,Table_ExternalData_15[[#This Row],[item_key]],IsITypeList,Table_ExternalData_15[[#This Row],[IType]],IsDList,Table_ExternalData_15[[#Headers],[6]])</f>
        <v>46</v>
      </c>
      <c r="K402" s="10">
        <f>SUMIFS(IsQList,IsIList,Table_ExternalData_15[[#This Row],[item_key]],IsITypeList,Table_ExternalData_15[[#This Row],[IType]],IsDList,Table_ExternalData_15[[#Headers],[7]])</f>
        <v>0</v>
      </c>
      <c r="L402" s="10">
        <f>SUMIFS(IsQList,IsIList,Table_ExternalData_15[[#This Row],[item_key]],IsITypeList,Table_ExternalData_15[[#This Row],[IType]],IsDList,Table_ExternalData_15[[#Headers],[8]])</f>
        <v>0</v>
      </c>
      <c r="M402" s="10">
        <f>SUMIFS(IsQList,IsIList,Table_ExternalData_15[[#This Row],[item_key]],IsITypeList,Table_ExternalData_15[[#This Row],[IType]],IsDList,Table_ExternalData_15[[#Headers],[9]])</f>
        <v>0</v>
      </c>
      <c r="N402" s="10">
        <f>SUMIFS(IsQList,IsIList,Table_ExternalData_15[[#This Row],[item_key]],IsITypeList,Table_ExternalData_15[[#This Row],[IType]],IsDList,Table_ExternalData_15[[#Headers],[10]])</f>
        <v>0</v>
      </c>
      <c r="O402" s="10">
        <f>SUMIFS(IsQList,IsIList,Table_ExternalData_15[[#This Row],[item_key]],IsITypeList,Table_ExternalData_15[[#This Row],[IType]],IsDList,Table_ExternalData_15[[#Headers],[11]])</f>
        <v>0</v>
      </c>
      <c r="P402" s="10">
        <f>SUMIFS(IsQList,IsIList,Table_ExternalData_15[[#This Row],[item_key]],IsITypeList,Table_ExternalData_15[[#This Row],[IType]],IsDList,Table_ExternalData_15[[#Headers],[12]])</f>
        <v>0</v>
      </c>
      <c r="Q402" s="10">
        <f>SUMIFS(IsQList,IsIList,Table_ExternalData_15[[#This Row],[item_key]],IsITypeList,Table_ExternalData_15[[#This Row],[IType]],IsDList,Table_ExternalData_15[[#Headers],[13]])</f>
        <v>0</v>
      </c>
      <c r="R402" s="10">
        <f>SUMIFS(IsQList,IsIList,Table_ExternalData_15[[#This Row],[item_key]],IsITypeList,Table_ExternalData_15[[#This Row],[IType]],IsDList,Table_ExternalData_15[[#Headers],[14]])</f>
        <v>0</v>
      </c>
      <c r="S402" s="10">
        <f>SUMIFS(IsQList,IsIList,Table_ExternalData_15[[#This Row],[item_key]],IsITypeList,Table_ExternalData_15[[#This Row],[IType]],IsDList,Table_ExternalData_15[[#Headers],[15]])</f>
        <v>0</v>
      </c>
      <c r="T402" s="10">
        <f>SUMIFS(IsQList,IsIList,Table_ExternalData_15[[#This Row],[item_key]],IsITypeList,Table_ExternalData_15[[#This Row],[IType]],IsDList,Table_ExternalData_15[[#Headers],[16]])</f>
        <v>0</v>
      </c>
      <c r="U402" s="10">
        <f>SUMIFS(IsQList,IsIList,Table_ExternalData_15[[#This Row],[item_key]],IsITypeList,Table_ExternalData_15[[#This Row],[IType]],IsDList,Table_ExternalData_15[[#Headers],[17]])</f>
        <v>0</v>
      </c>
      <c r="V402" s="10">
        <f>SUMIFS(IsQList,IsIList,Table_ExternalData_15[[#This Row],[item_key]],IsITypeList,Table_ExternalData_15[[#This Row],[IType]],IsDList,Table_ExternalData_15[[#Headers],[18]])</f>
        <v>0</v>
      </c>
      <c r="W402" s="10">
        <f>SUMIFS(IsQList,IsIList,Table_ExternalData_15[[#This Row],[item_key]],IsITypeList,Table_ExternalData_15[[#This Row],[IType]],IsDList,Table_ExternalData_15[[#Headers],[19]])</f>
        <v>0</v>
      </c>
      <c r="X402" s="10">
        <f>SUMIFS(IsQList,IsIList,Table_ExternalData_15[[#This Row],[item_key]],IsITypeList,Table_ExternalData_15[[#This Row],[IType]],IsDList,Table_ExternalData_15[[#Headers],[20]])</f>
        <v>0</v>
      </c>
      <c r="Y402" s="10">
        <f>SUMIFS(IsQList,IsIList,Table_ExternalData_15[[#This Row],[item_key]],IsITypeList,Table_ExternalData_15[[#This Row],[IType]],IsDList,Table_ExternalData_15[[#Headers],[21]])</f>
        <v>0</v>
      </c>
      <c r="Z402" s="10">
        <f>SUMIFS(IsQList,IsIList,Table_ExternalData_15[[#This Row],[item_key]],IsITypeList,Table_ExternalData_15[[#This Row],[IType]],IsDList,Table_ExternalData_15[[#Headers],[22]])</f>
        <v>0</v>
      </c>
      <c r="AA402" s="10">
        <f>SUMIFS(IsQList,IsIList,Table_ExternalData_15[[#This Row],[item_key]],IsITypeList,Table_ExternalData_15[[#This Row],[IType]],IsDList,Table_ExternalData_15[[#Headers],[23]])</f>
        <v>0</v>
      </c>
      <c r="AB402" s="10">
        <f>SUMIFS(IsQList,IsIList,Table_ExternalData_15[[#This Row],[item_key]],IsITypeList,Table_ExternalData_15[[#This Row],[IType]],IsDList,Table_ExternalData_15[[#Headers],[24]])</f>
        <v>0</v>
      </c>
      <c r="AC402" s="10">
        <f>SUMIFS(IsQList,IsIList,Table_ExternalData_15[[#This Row],[item_key]],IsITypeList,Table_ExternalData_15[[#This Row],[IType]],IsDList,Table_ExternalData_15[[#Headers],[25]])</f>
        <v>0</v>
      </c>
      <c r="AD402" s="10">
        <f>SUMIFS(IsQList,IsIList,Table_ExternalData_15[[#This Row],[item_key]],IsITypeList,Table_ExternalData_15[[#This Row],[IType]],IsDList,Table_ExternalData_15[[#Headers],[26]])</f>
        <v>0</v>
      </c>
      <c r="AE402" s="10">
        <f>SUMIFS(IsQList,IsIList,Table_ExternalData_15[[#This Row],[item_key]],IsITypeList,Table_ExternalData_15[[#This Row],[IType]],IsDList,Table_ExternalData_15[[#Headers],[27]])</f>
        <v>0</v>
      </c>
      <c r="AF402" s="10">
        <f>SUMIFS(IsQList,IsIList,Table_ExternalData_15[[#This Row],[item_key]],IsITypeList,Table_ExternalData_15[[#This Row],[IType]],IsDList,Table_ExternalData_15[[#Headers],[28]])</f>
        <v>2</v>
      </c>
      <c r="AG402" s="10">
        <f>SUMIFS(IsQList,IsIList,Table_ExternalData_15[[#This Row],[item_key]],IsITypeList,Table_ExternalData_15[[#This Row],[IType]],IsDList,Table_ExternalData_15[[#Headers],[29]])</f>
        <v>152</v>
      </c>
      <c r="AH402" s="10">
        <f>SUMIFS(IsQList,IsIList,Table_ExternalData_15[[#This Row],[item_key]],IsITypeList,Table_ExternalData_15[[#This Row],[IType]],IsDList,Table_ExternalData_15[[#Headers],[30]])</f>
        <v>0</v>
      </c>
      <c r="AI402" s="10">
        <f>SUMIFS(IsQList,IsIList,Table_ExternalData_15[[#This Row],[item_key]],IsITypeList,Table_ExternalData_15[[#This Row],[IType]],IsDList,Table_ExternalData_15[[#Headers],[31]])</f>
        <v>20</v>
      </c>
      <c r="AJ402" s="10">
        <f>SUM(Table_ExternalData_15[[#This Row],[1]:[31]])</f>
        <v>362</v>
      </c>
    </row>
    <row r="403" spans="1:36">
      <c r="A403" s="1" t="s">
        <v>2192</v>
      </c>
      <c r="B403" s="1" t="s">
        <v>2640</v>
      </c>
      <c r="C403" s="1" t="s">
        <v>1106</v>
      </c>
      <c r="D403" s="11" t="s">
        <v>2046</v>
      </c>
      <c r="E403" s="10">
        <f>SUMIFS(IsQList,IsIList,Table_ExternalData_15[[#This Row],[item_key]],IsITypeList,Table_ExternalData_15[[#This Row],[IType]],IsDList,Table_ExternalData_15[[#Headers],[1]])</f>
        <v>1</v>
      </c>
      <c r="F403" s="10">
        <f>SUMIFS(IsQList,IsIList,Table_ExternalData_15[[#This Row],[item_key]],IsITypeList,Table_ExternalData_15[[#This Row],[IType]],IsDList,Table_ExternalData_15[[#Headers],[2]])</f>
        <v>0</v>
      </c>
      <c r="G403" s="10">
        <f>SUMIFS(IsQList,IsIList,Table_ExternalData_15[[#This Row],[item_key]],IsITypeList,Table_ExternalData_15[[#This Row],[IType]],IsDList,Table_ExternalData_15[[#Headers],[3]])</f>
        <v>0</v>
      </c>
      <c r="H403" s="10">
        <f>SUMIFS(IsQList,IsIList,Table_ExternalData_15[[#This Row],[item_key]],IsITypeList,Table_ExternalData_15[[#This Row],[IType]],IsDList,Table_ExternalData_15[[#Headers],[4]])</f>
        <v>70</v>
      </c>
      <c r="I403" s="10">
        <f>SUMIFS(IsQList,IsIList,Table_ExternalData_15[[#This Row],[item_key]],IsITypeList,Table_ExternalData_15[[#This Row],[IType]],IsDList,Table_ExternalData_15[[#Headers],[5]])</f>
        <v>0</v>
      </c>
      <c r="J403" s="10">
        <f>SUMIFS(IsQList,IsIList,Table_ExternalData_15[[#This Row],[item_key]],IsITypeList,Table_ExternalData_15[[#This Row],[IType]],IsDList,Table_ExternalData_15[[#Headers],[6]])</f>
        <v>23</v>
      </c>
      <c r="K403" s="10">
        <f>SUMIFS(IsQList,IsIList,Table_ExternalData_15[[#This Row],[item_key]],IsITypeList,Table_ExternalData_15[[#This Row],[IType]],IsDList,Table_ExternalData_15[[#Headers],[7]])</f>
        <v>0</v>
      </c>
      <c r="L403" s="10">
        <f>SUMIFS(IsQList,IsIList,Table_ExternalData_15[[#This Row],[item_key]],IsITypeList,Table_ExternalData_15[[#This Row],[IType]],IsDList,Table_ExternalData_15[[#Headers],[8]])</f>
        <v>0</v>
      </c>
      <c r="M403" s="10">
        <f>SUMIFS(IsQList,IsIList,Table_ExternalData_15[[#This Row],[item_key]],IsITypeList,Table_ExternalData_15[[#This Row],[IType]],IsDList,Table_ExternalData_15[[#Headers],[9]])</f>
        <v>0</v>
      </c>
      <c r="N403" s="10">
        <f>SUMIFS(IsQList,IsIList,Table_ExternalData_15[[#This Row],[item_key]],IsITypeList,Table_ExternalData_15[[#This Row],[IType]],IsDList,Table_ExternalData_15[[#Headers],[10]])</f>
        <v>0</v>
      </c>
      <c r="O403" s="10">
        <f>SUMIFS(IsQList,IsIList,Table_ExternalData_15[[#This Row],[item_key]],IsITypeList,Table_ExternalData_15[[#This Row],[IType]],IsDList,Table_ExternalData_15[[#Headers],[11]])</f>
        <v>0</v>
      </c>
      <c r="P403" s="10">
        <f>SUMIFS(IsQList,IsIList,Table_ExternalData_15[[#This Row],[item_key]],IsITypeList,Table_ExternalData_15[[#This Row],[IType]],IsDList,Table_ExternalData_15[[#Headers],[12]])</f>
        <v>0</v>
      </c>
      <c r="Q403" s="10">
        <f>SUMIFS(IsQList,IsIList,Table_ExternalData_15[[#This Row],[item_key]],IsITypeList,Table_ExternalData_15[[#This Row],[IType]],IsDList,Table_ExternalData_15[[#Headers],[13]])</f>
        <v>0</v>
      </c>
      <c r="R403" s="10">
        <f>SUMIFS(IsQList,IsIList,Table_ExternalData_15[[#This Row],[item_key]],IsITypeList,Table_ExternalData_15[[#This Row],[IType]],IsDList,Table_ExternalData_15[[#Headers],[14]])</f>
        <v>0</v>
      </c>
      <c r="S403" s="10">
        <f>SUMIFS(IsQList,IsIList,Table_ExternalData_15[[#This Row],[item_key]],IsITypeList,Table_ExternalData_15[[#This Row],[IType]],IsDList,Table_ExternalData_15[[#Headers],[15]])</f>
        <v>0</v>
      </c>
      <c r="T403" s="10">
        <f>SUMIFS(IsQList,IsIList,Table_ExternalData_15[[#This Row],[item_key]],IsITypeList,Table_ExternalData_15[[#This Row],[IType]],IsDList,Table_ExternalData_15[[#Headers],[16]])</f>
        <v>0</v>
      </c>
      <c r="U403" s="10">
        <f>SUMIFS(IsQList,IsIList,Table_ExternalData_15[[#This Row],[item_key]],IsITypeList,Table_ExternalData_15[[#This Row],[IType]],IsDList,Table_ExternalData_15[[#Headers],[17]])</f>
        <v>0</v>
      </c>
      <c r="V403" s="10">
        <f>SUMIFS(IsQList,IsIList,Table_ExternalData_15[[#This Row],[item_key]],IsITypeList,Table_ExternalData_15[[#This Row],[IType]],IsDList,Table_ExternalData_15[[#Headers],[18]])</f>
        <v>0</v>
      </c>
      <c r="W403" s="10">
        <f>SUMIFS(IsQList,IsIList,Table_ExternalData_15[[#This Row],[item_key]],IsITypeList,Table_ExternalData_15[[#This Row],[IType]],IsDList,Table_ExternalData_15[[#Headers],[19]])</f>
        <v>0</v>
      </c>
      <c r="X403" s="10">
        <f>SUMIFS(IsQList,IsIList,Table_ExternalData_15[[#This Row],[item_key]],IsITypeList,Table_ExternalData_15[[#This Row],[IType]],IsDList,Table_ExternalData_15[[#Headers],[20]])</f>
        <v>0</v>
      </c>
      <c r="Y403" s="10">
        <f>SUMIFS(IsQList,IsIList,Table_ExternalData_15[[#This Row],[item_key]],IsITypeList,Table_ExternalData_15[[#This Row],[IType]],IsDList,Table_ExternalData_15[[#Headers],[21]])</f>
        <v>0</v>
      </c>
      <c r="Z403" s="10">
        <f>SUMIFS(IsQList,IsIList,Table_ExternalData_15[[#This Row],[item_key]],IsITypeList,Table_ExternalData_15[[#This Row],[IType]],IsDList,Table_ExternalData_15[[#Headers],[22]])</f>
        <v>0</v>
      </c>
      <c r="AA403" s="10">
        <f>SUMIFS(IsQList,IsIList,Table_ExternalData_15[[#This Row],[item_key]],IsITypeList,Table_ExternalData_15[[#This Row],[IType]],IsDList,Table_ExternalData_15[[#Headers],[23]])</f>
        <v>0</v>
      </c>
      <c r="AB403" s="10">
        <f>SUMIFS(IsQList,IsIList,Table_ExternalData_15[[#This Row],[item_key]],IsITypeList,Table_ExternalData_15[[#This Row],[IType]],IsDList,Table_ExternalData_15[[#Headers],[24]])</f>
        <v>0</v>
      </c>
      <c r="AC403" s="10">
        <f>SUMIFS(IsQList,IsIList,Table_ExternalData_15[[#This Row],[item_key]],IsITypeList,Table_ExternalData_15[[#This Row],[IType]],IsDList,Table_ExternalData_15[[#Headers],[25]])</f>
        <v>0</v>
      </c>
      <c r="AD403" s="10">
        <f>SUMIFS(IsQList,IsIList,Table_ExternalData_15[[#This Row],[item_key]],IsITypeList,Table_ExternalData_15[[#This Row],[IType]],IsDList,Table_ExternalData_15[[#Headers],[26]])</f>
        <v>0</v>
      </c>
      <c r="AE403" s="10">
        <f>SUMIFS(IsQList,IsIList,Table_ExternalData_15[[#This Row],[item_key]],IsITypeList,Table_ExternalData_15[[#This Row],[IType]],IsDList,Table_ExternalData_15[[#Headers],[27]])</f>
        <v>0</v>
      </c>
      <c r="AF403" s="10">
        <f>SUMIFS(IsQList,IsIList,Table_ExternalData_15[[#This Row],[item_key]],IsITypeList,Table_ExternalData_15[[#This Row],[IType]],IsDList,Table_ExternalData_15[[#Headers],[28]])</f>
        <v>1</v>
      </c>
      <c r="AG403" s="10">
        <f>SUMIFS(IsQList,IsIList,Table_ExternalData_15[[#This Row],[item_key]],IsITypeList,Table_ExternalData_15[[#This Row],[IType]],IsDList,Table_ExternalData_15[[#Headers],[29]])</f>
        <v>76</v>
      </c>
      <c r="AH403" s="10">
        <f>SUMIFS(IsQList,IsIList,Table_ExternalData_15[[#This Row],[item_key]],IsITypeList,Table_ExternalData_15[[#This Row],[IType]],IsDList,Table_ExternalData_15[[#Headers],[30]])</f>
        <v>0</v>
      </c>
      <c r="AI403" s="10">
        <f>SUMIFS(IsQList,IsIList,Table_ExternalData_15[[#This Row],[item_key]],IsITypeList,Table_ExternalData_15[[#This Row],[IType]],IsDList,Table_ExternalData_15[[#Headers],[31]])</f>
        <v>10</v>
      </c>
      <c r="AJ403" s="10">
        <f>SUM(Table_ExternalData_15[[#This Row],[1]:[31]])</f>
        <v>181</v>
      </c>
    </row>
    <row r="404" spans="1:36">
      <c r="A404" s="1" t="s">
        <v>1784</v>
      </c>
      <c r="B404" s="1" t="s">
        <v>1929</v>
      </c>
      <c r="C404" s="1" t="s">
        <v>1893</v>
      </c>
      <c r="D404" s="11" t="s">
        <v>2046</v>
      </c>
      <c r="E404" s="10">
        <f>SUMIFS(IsQList,IsIList,Table_ExternalData_15[[#This Row],[item_key]],IsITypeList,Table_ExternalData_15[[#This Row],[IType]],IsDList,Table_ExternalData_15[[#Headers],[1]])</f>
        <v>1</v>
      </c>
      <c r="F404" s="10">
        <f>SUMIFS(IsQList,IsIList,Table_ExternalData_15[[#This Row],[item_key]],IsITypeList,Table_ExternalData_15[[#This Row],[IType]],IsDList,Table_ExternalData_15[[#Headers],[2]])</f>
        <v>0</v>
      </c>
      <c r="G404" s="10">
        <f>SUMIFS(IsQList,IsIList,Table_ExternalData_15[[#This Row],[item_key]],IsITypeList,Table_ExternalData_15[[#This Row],[IType]],IsDList,Table_ExternalData_15[[#Headers],[3]])</f>
        <v>0</v>
      </c>
      <c r="H404" s="10">
        <f>SUMIFS(IsQList,IsIList,Table_ExternalData_15[[#This Row],[item_key]],IsITypeList,Table_ExternalData_15[[#This Row],[IType]],IsDList,Table_ExternalData_15[[#Headers],[4]])</f>
        <v>70</v>
      </c>
      <c r="I404" s="10">
        <f>SUMIFS(IsQList,IsIList,Table_ExternalData_15[[#This Row],[item_key]],IsITypeList,Table_ExternalData_15[[#This Row],[IType]],IsDList,Table_ExternalData_15[[#Headers],[5]])</f>
        <v>0</v>
      </c>
      <c r="J404" s="10">
        <f>SUMIFS(IsQList,IsIList,Table_ExternalData_15[[#This Row],[item_key]],IsITypeList,Table_ExternalData_15[[#This Row],[IType]],IsDList,Table_ExternalData_15[[#Headers],[6]])</f>
        <v>23</v>
      </c>
      <c r="K404" s="10">
        <f>SUMIFS(IsQList,IsIList,Table_ExternalData_15[[#This Row],[item_key]],IsITypeList,Table_ExternalData_15[[#This Row],[IType]],IsDList,Table_ExternalData_15[[#Headers],[7]])</f>
        <v>0</v>
      </c>
      <c r="L404" s="10">
        <f>SUMIFS(IsQList,IsIList,Table_ExternalData_15[[#This Row],[item_key]],IsITypeList,Table_ExternalData_15[[#This Row],[IType]],IsDList,Table_ExternalData_15[[#Headers],[8]])</f>
        <v>0</v>
      </c>
      <c r="M404" s="10">
        <f>SUMIFS(IsQList,IsIList,Table_ExternalData_15[[#This Row],[item_key]],IsITypeList,Table_ExternalData_15[[#This Row],[IType]],IsDList,Table_ExternalData_15[[#Headers],[9]])</f>
        <v>0</v>
      </c>
      <c r="N404" s="10">
        <f>SUMIFS(IsQList,IsIList,Table_ExternalData_15[[#This Row],[item_key]],IsITypeList,Table_ExternalData_15[[#This Row],[IType]],IsDList,Table_ExternalData_15[[#Headers],[10]])</f>
        <v>0</v>
      </c>
      <c r="O404" s="10">
        <f>SUMIFS(IsQList,IsIList,Table_ExternalData_15[[#This Row],[item_key]],IsITypeList,Table_ExternalData_15[[#This Row],[IType]],IsDList,Table_ExternalData_15[[#Headers],[11]])</f>
        <v>0</v>
      </c>
      <c r="P404" s="10">
        <f>SUMIFS(IsQList,IsIList,Table_ExternalData_15[[#This Row],[item_key]],IsITypeList,Table_ExternalData_15[[#This Row],[IType]],IsDList,Table_ExternalData_15[[#Headers],[12]])</f>
        <v>0</v>
      </c>
      <c r="Q404" s="10">
        <f>SUMIFS(IsQList,IsIList,Table_ExternalData_15[[#This Row],[item_key]],IsITypeList,Table_ExternalData_15[[#This Row],[IType]],IsDList,Table_ExternalData_15[[#Headers],[13]])</f>
        <v>0</v>
      </c>
      <c r="R404" s="10">
        <f>SUMIFS(IsQList,IsIList,Table_ExternalData_15[[#This Row],[item_key]],IsITypeList,Table_ExternalData_15[[#This Row],[IType]],IsDList,Table_ExternalData_15[[#Headers],[14]])</f>
        <v>0</v>
      </c>
      <c r="S404" s="10">
        <f>SUMIFS(IsQList,IsIList,Table_ExternalData_15[[#This Row],[item_key]],IsITypeList,Table_ExternalData_15[[#This Row],[IType]],IsDList,Table_ExternalData_15[[#Headers],[15]])</f>
        <v>0</v>
      </c>
      <c r="T404" s="10">
        <f>SUMIFS(IsQList,IsIList,Table_ExternalData_15[[#This Row],[item_key]],IsITypeList,Table_ExternalData_15[[#This Row],[IType]],IsDList,Table_ExternalData_15[[#Headers],[16]])</f>
        <v>0</v>
      </c>
      <c r="U404" s="10">
        <f>SUMIFS(IsQList,IsIList,Table_ExternalData_15[[#This Row],[item_key]],IsITypeList,Table_ExternalData_15[[#This Row],[IType]],IsDList,Table_ExternalData_15[[#Headers],[17]])</f>
        <v>0</v>
      </c>
      <c r="V404" s="10">
        <f>SUMIFS(IsQList,IsIList,Table_ExternalData_15[[#This Row],[item_key]],IsITypeList,Table_ExternalData_15[[#This Row],[IType]],IsDList,Table_ExternalData_15[[#Headers],[18]])</f>
        <v>0</v>
      </c>
      <c r="W404" s="10">
        <f>SUMIFS(IsQList,IsIList,Table_ExternalData_15[[#This Row],[item_key]],IsITypeList,Table_ExternalData_15[[#This Row],[IType]],IsDList,Table_ExternalData_15[[#Headers],[19]])</f>
        <v>0</v>
      </c>
      <c r="X404" s="10">
        <f>SUMIFS(IsQList,IsIList,Table_ExternalData_15[[#This Row],[item_key]],IsITypeList,Table_ExternalData_15[[#This Row],[IType]],IsDList,Table_ExternalData_15[[#Headers],[20]])</f>
        <v>0</v>
      </c>
      <c r="Y404" s="10">
        <f>SUMIFS(IsQList,IsIList,Table_ExternalData_15[[#This Row],[item_key]],IsITypeList,Table_ExternalData_15[[#This Row],[IType]],IsDList,Table_ExternalData_15[[#Headers],[21]])</f>
        <v>0</v>
      </c>
      <c r="Z404" s="10">
        <f>SUMIFS(IsQList,IsIList,Table_ExternalData_15[[#This Row],[item_key]],IsITypeList,Table_ExternalData_15[[#This Row],[IType]],IsDList,Table_ExternalData_15[[#Headers],[22]])</f>
        <v>0</v>
      </c>
      <c r="AA404" s="10">
        <f>SUMIFS(IsQList,IsIList,Table_ExternalData_15[[#This Row],[item_key]],IsITypeList,Table_ExternalData_15[[#This Row],[IType]],IsDList,Table_ExternalData_15[[#Headers],[23]])</f>
        <v>0</v>
      </c>
      <c r="AB404" s="10">
        <f>SUMIFS(IsQList,IsIList,Table_ExternalData_15[[#This Row],[item_key]],IsITypeList,Table_ExternalData_15[[#This Row],[IType]],IsDList,Table_ExternalData_15[[#Headers],[24]])</f>
        <v>0</v>
      </c>
      <c r="AC404" s="10">
        <f>SUMIFS(IsQList,IsIList,Table_ExternalData_15[[#This Row],[item_key]],IsITypeList,Table_ExternalData_15[[#This Row],[IType]],IsDList,Table_ExternalData_15[[#Headers],[25]])</f>
        <v>0</v>
      </c>
      <c r="AD404" s="10">
        <f>SUMIFS(IsQList,IsIList,Table_ExternalData_15[[#This Row],[item_key]],IsITypeList,Table_ExternalData_15[[#This Row],[IType]],IsDList,Table_ExternalData_15[[#Headers],[26]])</f>
        <v>0</v>
      </c>
      <c r="AE404" s="10">
        <f>SUMIFS(IsQList,IsIList,Table_ExternalData_15[[#This Row],[item_key]],IsITypeList,Table_ExternalData_15[[#This Row],[IType]],IsDList,Table_ExternalData_15[[#Headers],[27]])</f>
        <v>0</v>
      </c>
      <c r="AF404" s="10">
        <f>SUMIFS(IsQList,IsIList,Table_ExternalData_15[[#This Row],[item_key]],IsITypeList,Table_ExternalData_15[[#This Row],[IType]],IsDList,Table_ExternalData_15[[#Headers],[28]])</f>
        <v>1</v>
      </c>
      <c r="AG404" s="10">
        <f>SUMIFS(IsQList,IsIList,Table_ExternalData_15[[#This Row],[item_key]],IsITypeList,Table_ExternalData_15[[#This Row],[IType]],IsDList,Table_ExternalData_15[[#Headers],[29]])</f>
        <v>76</v>
      </c>
      <c r="AH404" s="10">
        <f>SUMIFS(IsQList,IsIList,Table_ExternalData_15[[#This Row],[item_key]],IsITypeList,Table_ExternalData_15[[#This Row],[IType]],IsDList,Table_ExternalData_15[[#Headers],[30]])</f>
        <v>0</v>
      </c>
      <c r="AI404" s="10">
        <f>SUMIFS(IsQList,IsIList,Table_ExternalData_15[[#This Row],[item_key]],IsITypeList,Table_ExternalData_15[[#This Row],[IType]],IsDList,Table_ExternalData_15[[#Headers],[31]])</f>
        <v>10</v>
      </c>
      <c r="AJ404" s="10">
        <f>SUM(Table_ExternalData_15[[#This Row],[1]:[31]])</f>
        <v>181</v>
      </c>
    </row>
    <row r="405" spans="1:36">
      <c r="A405" s="1" t="s">
        <v>1785</v>
      </c>
      <c r="B405" s="1" t="s">
        <v>1930</v>
      </c>
      <c r="C405" s="1" t="s">
        <v>1862</v>
      </c>
      <c r="D405" s="11" t="s">
        <v>2046</v>
      </c>
      <c r="E405" s="10">
        <f>SUMIFS(IsQList,IsIList,Table_ExternalData_15[[#This Row],[item_key]],IsITypeList,Table_ExternalData_15[[#This Row],[IType]],IsDList,Table_ExternalData_15[[#Headers],[1]])</f>
        <v>1</v>
      </c>
      <c r="F405" s="10">
        <f>SUMIFS(IsQList,IsIList,Table_ExternalData_15[[#This Row],[item_key]],IsITypeList,Table_ExternalData_15[[#This Row],[IType]],IsDList,Table_ExternalData_15[[#Headers],[2]])</f>
        <v>0</v>
      </c>
      <c r="G405" s="10">
        <f>SUMIFS(IsQList,IsIList,Table_ExternalData_15[[#This Row],[item_key]],IsITypeList,Table_ExternalData_15[[#This Row],[IType]],IsDList,Table_ExternalData_15[[#Headers],[3]])</f>
        <v>0</v>
      </c>
      <c r="H405" s="10">
        <f>SUMIFS(IsQList,IsIList,Table_ExternalData_15[[#This Row],[item_key]],IsITypeList,Table_ExternalData_15[[#This Row],[IType]],IsDList,Table_ExternalData_15[[#Headers],[4]])</f>
        <v>70</v>
      </c>
      <c r="I405" s="10">
        <f>SUMIFS(IsQList,IsIList,Table_ExternalData_15[[#This Row],[item_key]],IsITypeList,Table_ExternalData_15[[#This Row],[IType]],IsDList,Table_ExternalData_15[[#Headers],[5]])</f>
        <v>0</v>
      </c>
      <c r="J405" s="10">
        <f>SUMIFS(IsQList,IsIList,Table_ExternalData_15[[#This Row],[item_key]],IsITypeList,Table_ExternalData_15[[#This Row],[IType]],IsDList,Table_ExternalData_15[[#Headers],[6]])</f>
        <v>23</v>
      </c>
      <c r="K405" s="10">
        <f>SUMIFS(IsQList,IsIList,Table_ExternalData_15[[#This Row],[item_key]],IsITypeList,Table_ExternalData_15[[#This Row],[IType]],IsDList,Table_ExternalData_15[[#Headers],[7]])</f>
        <v>0</v>
      </c>
      <c r="L405" s="10">
        <f>SUMIFS(IsQList,IsIList,Table_ExternalData_15[[#This Row],[item_key]],IsITypeList,Table_ExternalData_15[[#This Row],[IType]],IsDList,Table_ExternalData_15[[#Headers],[8]])</f>
        <v>0</v>
      </c>
      <c r="M405" s="10">
        <f>SUMIFS(IsQList,IsIList,Table_ExternalData_15[[#This Row],[item_key]],IsITypeList,Table_ExternalData_15[[#This Row],[IType]],IsDList,Table_ExternalData_15[[#Headers],[9]])</f>
        <v>0</v>
      </c>
      <c r="N405" s="10">
        <f>SUMIFS(IsQList,IsIList,Table_ExternalData_15[[#This Row],[item_key]],IsITypeList,Table_ExternalData_15[[#This Row],[IType]],IsDList,Table_ExternalData_15[[#Headers],[10]])</f>
        <v>0</v>
      </c>
      <c r="O405" s="10">
        <f>SUMIFS(IsQList,IsIList,Table_ExternalData_15[[#This Row],[item_key]],IsITypeList,Table_ExternalData_15[[#This Row],[IType]],IsDList,Table_ExternalData_15[[#Headers],[11]])</f>
        <v>0</v>
      </c>
      <c r="P405" s="10">
        <f>SUMIFS(IsQList,IsIList,Table_ExternalData_15[[#This Row],[item_key]],IsITypeList,Table_ExternalData_15[[#This Row],[IType]],IsDList,Table_ExternalData_15[[#Headers],[12]])</f>
        <v>0</v>
      </c>
      <c r="Q405" s="10">
        <f>SUMIFS(IsQList,IsIList,Table_ExternalData_15[[#This Row],[item_key]],IsITypeList,Table_ExternalData_15[[#This Row],[IType]],IsDList,Table_ExternalData_15[[#Headers],[13]])</f>
        <v>0</v>
      </c>
      <c r="R405" s="10">
        <f>SUMIFS(IsQList,IsIList,Table_ExternalData_15[[#This Row],[item_key]],IsITypeList,Table_ExternalData_15[[#This Row],[IType]],IsDList,Table_ExternalData_15[[#Headers],[14]])</f>
        <v>0</v>
      </c>
      <c r="S405" s="10">
        <f>SUMIFS(IsQList,IsIList,Table_ExternalData_15[[#This Row],[item_key]],IsITypeList,Table_ExternalData_15[[#This Row],[IType]],IsDList,Table_ExternalData_15[[#Headers],[15]])</f>
        <v>0</v>
      </c>
      <c r="T405" s="10">
        <f>SUMIFS(IsQList,IsIList,Table_ExternalData_15[[#This Row],[item_key]],IsITypeList,Table_ExternalData_15[[#This Row],[IType]],IsDList,Table_ExternalData_15[[#Headers],[16]])</f>
        <v>0</v>
      </c>
      <c r="U405" s="10">
        <f>SUMIFS(IsQList,IsIList,Table_ExternalData_15[[#This Row],[item_key]],IsITypeList,Table_ExternalData_15[[#This Row],[IType]],IsDList,Table_ExternalData_15[[#Headers],[17]])</f>
        <v>0</v>
      </c>
      <c r="V405" s="10">
        <f>SUMIFS(IsQList,IsIList,Table_ExternalData_15[[#This Row],[item_key]],IsITypeList,Table_ExternalData_15[[#This Row],[IType]],IsDList,Table_ExternalData_15[[#Headers],[18]])</f>
        <v>0</v>
      </c>
      <c r="W405" s="10">
        <f>SUMIFS(IsQList,IsIList,Table_ExternalData_15[[#This Row],[item_key]],IsITypeList,Table_ExternalData_15[[#This Row],[IType]],IsDList,Table_ExternalData_15[[#Headers],[19]])</f>
        <v>0</v>
      </c>
      <c r="X405" s="10">
        <f>SUMIFS(IsQList,IsIList,Table_ExternalData_15[[#This Row],[item_key]],IsITypeList,Table_ExternalData_15[[#This Row],[IType]],IsDList,Table_ExternalData_15[[#Headers],[20]])</f>
        <v>0</v>
      </c>
      <c r="Y405" s="10">
        <f>SUMIFS(IsQList,IsIList,Table_ExternalData_15[[#This Row],[item_key]],IsITypeList,Table_ExternalData_15[[#This Row],[IType]],IsDList,Table_ExternalData_15[[#Headers],[21]])</f>
        <v>0</v>
      </c>
      <c r="Z405" s="10">
        <f>SUMIFS(IsQList,IsIList,Table_ExternalData_15[[#This Row],[item_key]],IsITypeList,Table_ExternalData_15[[#This Row],[IType]],IsDList,Table_ExternalData_15[[#Headers],[22]])</f>
        <v>0</v>
      </c>
      <c r="AA405" s="10">
        <f>SUMIFS(IsQList,IsIList,Table_ExternalData_15[[#This Row],[item_key]],IsITypeList,Table_ExternalData_15[[#This Row],[IType]],IsDList,Table_ExternalData_15[[#Headers],[23]])</f>
        <v>0</v>
      </c>
      <c r="AB405" s="10">
        <f>SUMIFS(IsQList,IsIList,Table_ExternalData_15[[#This Row],[item_key]],IsITypeList,Table_ExternalData_15[[#This Row],[IType]],IsDList,Table_ExternalData_15[[#Headers],[24]])</f>
        <v>0</v>
      </c>
      <c r="AC405" s="10">
        <f>SUMIFS(IsQList,IsIList,Table_ExternalData_15[[#This Row],[item_key]],IsITypeList,Table_ExternalData_15[[#This Row],[IType]],IsDList,Table_ExternalData_15[[#Headers],[25]])</f>
        <v>0</v>
      </c>
      <c r="AD405" s="10">
        <f>SUMIFS(IsQList,IsIList,Table_ExternalData_15[[#This Row],[item_key]],IsITypeList,Table_ExternalData_15[[#This Row],[IType]],IsDList,Table_ExternalData_15[[#Headers],[26]])</f>
        <v>0</v>
      </c>
      <c r="AE405" s="10">
        <f>SUMIFS(IsQList,IsIList,Table_ExternalData_15[[#This Row],[item_key]],IsITypeList,Table_ExternalData_15[[#This Row],[IType]],IsDList,Table_ExternalData_15[[#Headers],[27]])</f>
        <v>0</v>
      </c>
      <c r="AF405" s="10">
        <f>SUMIFS(IsQList,IsIList,Table_ExternalData_15[[#This Row],[item_key]],IsITypeList,Table_ExternalData_15[[#This Row],[IType]],IsDList,Table_ExternalData_15[[#Headers],[28]])</f>
        <v>1</v>
      </c>
      <c r="AG405" s="10">
        <f>SUMIFS(IsQList,IsIList,Table_ExternalData_15[[#This Row],[item_key]],IsITypeList,Table_ExternalData_15[[#This Row],[IType]],IsDList,Table_ExternalData_15[[#Headers],[29]])</f>
        <v>76</v>
      </c>
      <c r="AH405" s="10">
        <f>SUMIFS(IsQList,IsIList,Table_ExternalData_15[[#This Row],[item_key]],IsITypeList,Table_ExternalData_15[[#This Row],[IType]],IsDList,Table_ExternalData_15[[#Headers],[30]])</f>
        <v>0</v>
      </c>
      <c r="AI405" s="10">
        <f>SUMIFS(IsQList,IsIList,Table_ExternalData_15[[#This Row],[item_key]],IsITypeList,Table_ExternalData_15[[#This Row],[IType]],IsDList,Table_ExternalData_15[[#Headers],[31]])</f>
        <v>10</v>
      </c>
      <c r="AJ405" s="10">
        <f>SUM(Table_ExternalData_15[[#This Row],[1]:[31]])</f>
        <v>181</v>
      </c>
    </row>
    <row r="406" spans="1:36">
      <c r="A406" s="1" t="s">
        <v>1786</v>
      </c>
      <c r="B406" s="1" t="s">
        <v>1931</v>
      </c>
      <c r="C406" s="1" t="s">
        <v>1862</v>
      </c>
      <c r="D406" s="11" t="s">
        <v>2046</v>
      </c>
      <c r="E406" s="10">
        <f>SUMIFS(IsQList,IsIList,Table_ExternalData_15[[#This Row],[item_key]],IsITypeList,Table_ExternalData_15[[#This Row],[IType]],IsDList,Table_ExternalData_15[[#Headers],[1]])</f>
        <v>1</v>
      </c>
      <c r="F406" s="10">
        <f>SUMIFS(IsQList,IsIList,Table_ExternalData_15[[#This Row],[item_key]],IsITypeList,Table_ExternalData_15[[#This Row],[IType]],IsDList,Table_ExternalData_15[[#Headers],[2]])</f>
        <v>0</v>
      </c>
      <c r="G406" s="10">
        <f>SUMIFS(IsQList,IsIList,Table_ExternalData_15[[#This Row],[item_key]],IsITypeList,Table_ExternalData_15[[#This Row],[IType]],IsDList,Table_ExternalData_15[[#Headers],[3]])</f>
        <v>0</v>
      </c>
      <c r="H406" s="10">
        <f>SUMIFS(IsQList,IsIList,Table_ExternalData_15[[#This Row],[item_key]],IsITypeList,Table_ExternalData_15[[#This Row],[IType]],IsDList,Table_ExternalData_15[[#Headers],[4]])</f>
        <v>70</v>
      </c>
      <c r="I406" s="10">
        <f>SUMIFS(IsQList,IsIList,Table_ExternalData_15[[#This Row],[item_key]],IsITypeList,Table_ExternalData_15[[#This Row],[IType]],IsDList,Table_ExternalData_15[[#Headers],[5]])</f>
        <v>0</v>
      </c>
      <c r="J406" s="10">
        <f>SUMIFS(IsQList,IsIList,Table_ExternalData_15[[#This Row],[item_key]],IsITypeList,Table_ExternalData_15[[#This Row],[IType]],IsDList,Table_ExternalData_15[[#Headers],[6]])</f>
        <v>23</v>
      </c>
      <c r="K406" s="10">
        <f>SUMIFS(IsQList,IsIList,Table_ExternalData_15[[#This Row],[item_key]],IsITypeList,Table_ExternalData_15[[#This Row],[IType]],IsDList,Table_ExternalData_15[[#Headers],[7]])</f>
        <v>0</v>
      </c>
      <c r="L406" s="10">
        <f>SUMIFS(IsQList,IsIList,Table_ExternalData_15[[#This Row],[item_key]],IsITypeList,Table_ExternalData_15[[#This Row],[IType]],IsDList,Table_ExternalData_15[[#Headers],[8]])</f>
        <v>0</v>
      </c>
      <c r="M406" s="10">
        <f>SUMIFS(IsQList,IsIList,Table_ExternalData_15[[#This Row],[item_key]],IsITypeList,Table_ExternalData_15[[#This Row],[IType]],IsDList,Table_ExternalData_15[[#Headers],[9]])</f>
        <v>0</v>
      </c>
      <c r="N406" s="10">
        <f>SUMIFS(IsQList,IsIList,Table_ExternalData_15[[#This Row],[item_key]],IsITypeList,Table_ExternalData_15[[#This Row],[IType]],IsDList,Table_ExternalData_15[[#Headers],[10]])</f>
        <v>0</v>
      </c>
      <c r="O406" s="10">
        <f>SUMIFS(IsQList,IsIList,Table_ExternalData_15[[#This Row],[item_key]],IsITypeList,Table_ExternalData_15[[#This Row],[IType]],IsDList,Table_ExternalData_15[[#Headers],[11]])</f>
        <v>0</v>
      </c>
      <c r="P406" s="10">
        <f>SUMIFS(IsQList,IsIList,Table_ExternalData_15[[#This Row],[item_key]],IsITypeList,Table_ExternalData_15[[#This Row],[IType]],IsDList,Table_ExternalData_15[[#Headers],[12]])</f>
        <v>0</v>
      </c>
      <c r="Q406" s="10">
        <f>SUMIFS(IsQList,IsIList,Table_ExternalData_15[[#This Row],[item_key]],IsITypeList,Table_ExternalData_15[[#This Row],[IType]],IsDList,Table_ExternalData_15[[#Headers],[13]])</f>
        <v>0</v>
      </c>
      <c r="R406" s="10">
        <f>SUMIFS(IsQList,IsIList,Table_ExternalData_15[[#This Row],[item_key]],IsITypeList,Table_ExternalData_15[[#This Row],[IType]],IsDList,Table_ExternalData_15[[#Headers],[14]])</f>
        <v>0</v>
      </c>
      <c r="S406" s="10">
        <f>SUMIFS(IsQList,IsIList,Table_ExternalData_15[[#This Row],[item_key]],IsITypeList,Table_ExternalData_15[[#This Row],[IType]],IsDList,Table_ExternalData_15[[#Headers],[15]])</f>
        <v>0</v>
      </c>
      <c r="T406" s="10">
        <f>SUMIFS(IsQList,IsIList,Table_ExternalData_15[[#This Row],[item_key]],IsITypeList,Table_ExternalData_15[[#This Row],[IType]],IsDList,Table_ExternalData_15[[#Headers],[16]])</f>
        <v>0</v>
      </c>
      <c r="U406" s="10">
        <f>SUMIFS(IsQList,IsIList,Table_ExternalData_15[[#This Row],[item_key]],IsITypeList,Table_ExternalData_15[[#This Row],[IType]],IsDList,Table_ExternalData_15[[#Headers],[17]])</f>
        <v>0</v>
      </c>
      <c r="V406" s="10">
        <f>SUMIFS(IsQList,IsIList,Table_ExternalData_15[[#This Row],[item_key]],IsITypeList,Table_ExternalData_15[[#This Row],[IType]],IsDList,Table_ExternalData_15[[#Headers],[18]])</f>
        <v>0</v>
      </c>
      <c r="W406" s="10">
        <f>SUMIFS(IsQList,IsIList,Table_ExternalData_15[[#This Row],[item_key]],IsITypeList,Table_ExternalData_15[[#This Row],[IType]],IsDList,Table_ExternalData_15[[#Headers],[19]])</f>
        <v>0</v>
      </c>
      <c r="X406" s="10">
        <f>SUMIFS(IsQList,IsIList,Table_ExternalData_15[[#This Row],[item_key]],IsITypeList,Table_ExternalData_15[[#This Row],[IType]],IsDList,Table_ExternalData_15[[#Headers],[20]])</f>
        <v>0</v>
      </c>
      <c r="Y406" s="10">
        <f>SUMIFS(IsQList,IsIList,Table_ExternalData_15[[#This Row],[item_key]],IsITypeList,Table_ExternalData_15[[#This Row],[IType]],IsDList,Table_ExternalData_15[[#Headers],[21]])</f>
        <v>0</v>
      </c>
      <c r="Z406" s="10">
        <f>SUMIFS(IsQList,IsIList,Table_ExternalData_15[[#This Row],[item_key]],IsITypeList,Table_ExternalData_15[[#This Row],[IType]],IsDList,Table_ExternalData_15[[#Headers],[22]])</f>
        <v>0</v>
      </c>
      <c r="AA406" s="10">
        <f>SUMIFS(IsQList,IsIList,Table_ExternalData_15[[#This Row],[item_key]],IsITypeList,Table_ExternalData_15[[#This Row],[IType]],IsDList,Table_ExternalData_15[[#Headers],[23]])</f>
        <v>0</v>
      </c>
      <c r="AB406" s="10">
        <f>SUMIFS(IsQList,IsIList,Table_ExternalData_15[[#This Row],[item_key]],IsITypeList,Table_ExternalData_15[[#This Row],[IType]],IsDList,Table_ExternalData_15[[#Headers],[24]])</f>
        <v>0</v>
      </c>
      <c r="AC406" s="10">
        <f>SUMIFS(IsQList,IsIList,Table_ExternalData_15[[#This Row],[item_key]],IsITypeList,Table_ExternalData_15[[#This Row],[IType]],IsDList,Table_ExternalData_15[[#Headers],[25]])</f>
        <v>0</v>
      </c>
      <c r="AD406" s="10">
        <f>SUMIFS(IsQList,IsIList,Table_ExternalData_15[[#This Row],[item_key]],IsITypeList,Table_ExternalData_15[[#This Row],[IType]],IsDList,Table_ExternalData_15[[#Headers],[26]])</f>
        <v>0</v>
      </c>
      <c r="AE406" s="10">
        <f>SUMIFS(IsQList,IsIList,Table_ExternalData_15[[#This Row],[item_key]],IsITypeList,Table_ExternalData_15[[#This Row],[IType]],IsDList,Table_ExternalData_15[[#Headers],[27]])</f>
        <v>0</v>
      </c>
      <c r="AF406" s="10">
        <f>SUMIFS(IsQList,IsIList,Table_ExternalData_15[[#This Row],[item_key]],IsITypeList,Table_ExternalData_15[[#This Row],[IType]],IsDList,Table_ExternalData_15[[#Headers],[28]])</f>
        <v>1</v>
      </c>
      <c r="AG406" s="10">
        <f>SUMIFS(IsQList,IsIList,Table_ExternalData_15[[#This Row],[item_key]],IsITypeList,Table_ExternalData_15[[#This Row],[IType]],IsDList,Table_ExternalData_15[[#Headers],[29]])</f>
        <v>76</v>
      </c>
      <c r="AH406" s="10">
        <f>SUMIFS(IsQList,IsIList,Table_ExternalData_15[[#This Row],[item_key]],IsITypeList,Table_ExternalData_15[[#This Row],[IType]],IsDList,Table_ExternalData_15[[#Headers],[30]])</f>
        <v>0</v>
      </c>
      <c r="AI406" s="10">
        <f>SUMIFS(IsQList,IsIList,Table_ExternalData_15[[#This Row],[item_key]],IsITypeList,Table_ExternalData_15[[#This Row],[IType]],IsDList,Table_ExternalData_15[[#Headers],[31]])</f>
        <v>10</v>
      </c>
      <c r="AJ406" s="10">
        <f>SUM(Table_ExternalData_15[[#This Row],[1]:[31]])</f>
        <v>181</v>
      </c>
    </row>
    <row r="407" spans="1:36">
      <c r="A407" s="1" t="s">
        <v>1787</v>
      </c>
      <c r="B407" s="1" t="s">
        <v>1932</v>
      </c>
      <c r="C407" s="1" t="s">
        <v>1862</v>
      </c>
      <c r="D407" s="11" t="s">
        <v>2046</v>
      </c>
      <c r="E407" s="10">
        <f>SUMIFS(IsQList,IsIList,Table_ExternalData_15[[#This Row],[item_key]],IsITypeList,Table_ExternalData_15[[#This Row],[IType]],IsDList,Table_ExternalData_15[[#Headers],[1]])</f>
        <v>2</v>
      </c>
      <c r="F407" s="10">
        <f>SUMIFS(IsQList,IsIList,Table_ExternalData_15[[#This Row],[item_key]],IsITypeList,Table_ExternalData_15[[#This Row],[IType]],IsDList,Table_ExternalData_15[[#Headers],[2]])</f>
        <v>0</v>
      </c>
      <c r="G407" s="10">
        <f>SUMIFS(IsQList,IsIList,Table_ExternalData_15[[#This Row],[item_key]],IsITypeList,Table_ExternalData_15[[#This Row],[IType]],IsDList,Table_ExternalData_15[[#Headers],[3]])</f>
        <v>0</v>
      </c>
      <c r="H407" s="10">
        <f>SUMIFS(IsQList,IsIList,Table_ExternalData_15[[#This Row],[item_key]],IsITypeList,Table_ExternalData_15[[#This Row],[IType]],IsDList,Table_ExternalData_15[[#Headers],[4]])</f>
        <v>140</v>
      </c>
      <c r="I407" s="10">
        <f>SUMIFS(IsQList,IsIList,Table_ExternalData_15[[#This Row],[item_key]],IsITypeList,Table_ExternalData_15[[#This Row],[IType]],IsDList,Table_ExternalData_15[[#Headers],[5]])</f>
        <v>0</v>
      </c>
      <c r="J407" s="10">
        <f>SUMIFS(IsQList,IsIList,Table_ExternalData_15[[#This Row],[item_key]],IsITypeList,Table_ExternalData_15[[#This Row],[IType]],IsDList,Table_ExternalData_15[[#Headers],[6]])</f>
        <v>46</v>
      </c>
      <c r="K407" s="10">
        <f>SUMIFS(IsQList,IsIList,Table_ExternalData_15[[#This Row],[item_key]],IsITypeList,Table_ExternalData_15[[#This Row],[IType]],IsDList,Table_ExternalData_15[[#Headers],[7]])</f>
        <v>0</v>
      </c>
      <c r="L407" s="10">
        <f>SUMIFS(IsQList,IsIList,Table_ExternalData_15[[#This Row],[item_key]],IsITypeList,Table_ExternalData_15[[#This Row],[IType]],IsDList,Table_ExternalData_15[[#Headers],[8]])</f>
        <v>0</v>
      </c>
      <c r="M407" s="10">
        <f>SUMIFS(IsQList,IsIList,Table_ExternalData_15[[#This Row],[item_key]],IsITypeList,Table_ExternalData_15[[#This Row],[IType]],IsDList,Table_ExternalData_15[[#Headers],[9]])</f>
        <v>0</v>
      </c>
      <c r="N407" s="10">
        <f>SUMIFS(IsQList,IsIList,Table_ExternalData_15[[#This Row],[item_key]],IsITypeList,Table_ExternalData_15[[#This Row],[IType]],IsDList,Table_ExternalData_15[[#Headers],[10]])</f>
        <v>0</v>
      </c>
      <c r="O407" s="10">
        <f>SUMIFS(IsQList,IsIList,Table_ExternalData_15[[#This Row],[item_key]],IsITypeList,Table_ExternalData_15[[#This Row],[IType]],IsDList,Table_ExternalData_15[[#Headers],[11]])</f>
        <v>0</v>
      </c>
      <c r="P407" s="10">
        <f>SUMIFS(IsQList,IsIList,Table_ExternalData_15[[#This Row],[item_key]],IsITypeList,Table_ExternalData_15[[#This Row],[IType]],IsDList,Table_ExternalData_15[[#Headers],[12]])</f>
        <v>0</v>
      </c>
      <c r="Q407" s="10">
        <f>SUMIFS(IsQList,IsIList,Table_ExternalData_15[[#This Row],[item_key]],IsITypeList,Table_ExternalData_15[[#This Row],[IType]],IsDList,Table_ExternalData_15[[#Headers],[13]])</f>
        <v>0</v>
      </c>
      <c r="R407" s="10">
        <f>SUMIFS(IsQList,IsIList,Table_ExternalData_15[[#This Row],[item_key]],IsITypeList,Table_ExternalData_15[[#This Row],[IType]],IsDList,Table_ExternalData_15[[#Headers],[14]])</f>
        <v>0</v>
      </c>
      <c r="S407" s="10">
        <f>SUMIFS(IsQList,IsIList,Table_ExternalData_15[[#This Row],[item_key]],IsITypeList,Table_ExternalData_15[[#This Row],[IType]],IsDList,Table_ExternalData_15[[#Headers],[15]])</f>
        <v>0</v>
      </c>
      <c r="T407" s="10">
        <f>SUMIFS(IsQList,IsIList,Table_ExternalData_15[[#This Row],[item_key]],IsITypeList,Table_ExternalData_15[[#This Row],[IType]],IsDList,Table_ExternalData_15[[#Headers],[16]])</f>
        <v>0</v>
      </c>
      <c r="U407" s="10">
        <f>SUMIFS(IsQList,IsIList,Table_ExternalData_15[[#This Row],[item_key]],IsITypeList,Table_ExternalData_15[[#This Row],[IType]],IsDList,Table_ExternalData_15[[#Headers],[17]])</f>
        <v>0</v>
      </c>
      <c r="V407" s="10">
        <f>SUMIFS(IsQList,IsIList,Table_ExternalData_15[[#This Row],[item_key]],IsITypeList,Table_ExternalData_15[[#This Row],[IType]],IsDList,Table_ExternalData_15[[#Headers],[18]])</f>
        <v>0</v>
      </c>
      <c r="W407" s="10">
        <f>SUMIFS(IsQList,IsIList,Table_ExternalData_15[[#This Row],[item_key]],IsITypeList,Table_ExternalData_15[[#This Row],[IType]],IsDList,Table_ExternalData_15[[#Headers],[19]])</f>
        <v>0</v>
      </c>
      <c r="X407" s="10">
        <f>SUMIFS(IsQList,IsIList,Table_ExternalData_15[[#This Row],[item_key]],IsITypeList,Table_ExternalData_15[[#This Row],[IType]],IsDList,Table_ExternalData_15[[#Headers],[20]])</f>
        <v>0</v>
      </c>
      <c r="Y407" s="10">
        <f>SUMIFS(IsQList,IsIList,Table_ExternalData_15[[#This Row],[item_key]],IsITypeList,Table_ExternalData_15[[#This Row],[IType]],IsDList,Table_ExternalData_15[[#Headers],[21]])</f>
        <v>0</v>
      </c>
      <c r="Z407" s="10">
        <f>SUMIFS(IsQList,IsIList,Table_ExternalData_15[[#This Row],[item_key]],IsITypeList,Table_ExternalData_15[[#This Row],[IType]],IsDList,Table_ExternalData_15[[#Headers],[22]])</f>
        <v>0</v>
      </c>
      <c r="AA407" s="10">
        <f>SUMIFS(IsQList,IsIList,Table_ExternalData_15[[#This Row],[item_key]],IsITypeList,Table_ExternalData_15[[#This Row],[IType]],IsDList,Table_ExternalData_15[[#Headers],[23]])</f>
        <v>0</v>
      </c>
      <c r="AB407" s="10">
        <f>SUMIFS(IsQList,IsIList,Table_ExternalData_15[[#This Row],[item_key]],IsITypeList,Table_ExternalData_15[[#This Row],[IType]],IsDList,Table_ExternalData_15[[#Headers],[24]])</f>
        <v>0</v>
      </c>
      <c r="AC407" s="10">
        <f>SUMIFS(IsQList,IsIList,Table_ExternalData_15[[#This Row],[item_key]],IsITypeList,Table_ExternalData_15[[#This Row],[IType]],IsDList,Table_ExternalData_15[[#Headers],[25]])</f>
        <v>0</v>
      </c>
      <c r="AD407" s="10">
        <f>SUMIFS(IsQList,IsIList,Table_ExternalData_15[[#This Row],[item_key]],IsITypeList,Table_ExternalData_15[[#This Row],[IType]],IsDList,Table_ExternalData_15[[#Headers],[26]])</f>
        <v>0</v>
      </c>
      <c r="AE407" s="10">
        <f>SUMIFS(IsQList,IsIList,Table_ExternalData_15[[#This Row],[item_key]],IsITypeList,Table_ExternalData_15[[#This Row],[IType]],IsDList,Table_ExternalData_15[[#Headers],[27]])</f>
        <v>0</v>
      </c>
      <c r="AF407" s="10">
        <f>SUMIFS(IsQList,IsIList,Table_ExternalData_15[[#This Row],[item_key]],IsITypeList,Table_ExternalData_15[[#This Row],[IType]],IsDList,Table_ExternalData_15[[#Headers],[28]])</f>
        <v>2</v>
      </c>
      <c r="AG407" s="10">
        <f>SUMIFS(IsQList,IsIList,Table_ExternalData_15[[#This Row],[item_key]],IsITypeList,Table_ExternalData_15[[#This Row],[IType]],IsDList,Table_ExternalData_15[[#Headers],[29]])</f>
        <v>152</v>
      </c>
      <c r="AH407" s="10">
        <f>SUMIFS(IsQList,IsIList,Table_ExternalData_15[[#This Row],[item_key]],IsITypeList,Table_ExternalData_15[[#This Row],[IType]],IsDList,Table_ExternalData_15[[#Headers],[30]])</f>
        <v>0</v>
      </c>
      <c r="AI407" s="10">
        <f>SUMIFS(IsQList,IsIList,Table_ExternalData_15[[#This Row],[item_key]],IsITypeList,Table_ExternalData_15[[#This Row],[IType]],IsDList,Table_ExternalData_15[[#Headers],[31]])</f>
        <v>20</v>
      </c>
      <c r="AJ407" s="10">
        <f>SUM(Table_ExternalData_15[[#This Row],[1]:[31]])</f>
        <v>362</v>
      </c>
    </row>
    <row r="408" spans="1:36">
      <c r="A408" s="1" t="s">
        <v>1788</v>
      </c>
      <c r="B408" s="1" t="s">
        <v>1933</v>
      </c>
      <c r="C408" s="1" t="s">
        <v>1862</v>
      </c>
      <c r="D408" s="11" t="s">
        <v>2046</v>
      </c>
      <c r="E408" s="10">
        <f>SUMIFS(IsQList,IsIList,Table_ExternalData_15[[#This Row],[item_key]],IsITypeList,Table_ExternalData_15[[#This Row],[IType]],IsDList,Table_ExternalData_15[[#Headers],[1]])</f>
        <v>1</v>
      </c>
      <c r="F408" s="10">
        <f>SUMIFS(IsQList,IsIList,Table_ExternalData_15[[#This Row],[item_key]],IsITypeList,Table_ExternalData_15[[#This Row],[IType]],IsDList,Table_ExternalData_15[[#Headers],[2]])</f>
        <v>0</v>
      </c>
      <c r="G408" s="10">
        <f>SUMIFS(IsQList,IsIList,Table_ExternalData_15[[#This Row],[item_key]],IsITypeList,Table_ExternalData_15[[#This Row],[IType]],IsDList,Table_ExternalData_15[[#Headers],[3]])</f>
        <v>0</v>
      </c>
      <c r="H408" s="10">
        <f>SUMIFS(IsQList,IsIList,Table_ExternalData_15[[#This Row],[item_key]],IsITypeList,Table_ExternalData_15[[#This Row],[IType]],IsDList,Table_ExternalData_15[[#Headers],[4]])</f>
        <v>70</v>
      </c>
      <c r="I408" s="10">
        <f>SUMIFS(IsQList,IsIList,Table_ExternalData_15[[#This Row],[item_key]],IsITypeList,Table_ExternalData_15[[#This Row],[IType]],IsDList,Table_ExternalData_15[[#Headers],[5]])</f>
        <v>0</v>
      </c>
      <c r="J408" s="10">
        <f>SUMIFS(IsQList,IsIList,Table_ExternalData_15[[#This Row],[item_key]],IsITypeList,Table_ExternalData_15[[#This Row],[IType]],IsDList,Table_ExternalData_15[[#Headers],[6]])</f>
        <v>23</v>
      </c>
      <c r="K408" s="10">
        <f>SUMIFS(IsQList,IsIList,Table_ExternalData_15[[#This Row],[item_key]],IsITypeList,Table_ExternalData_15[[#This Row],[IType]],IsDList,Table_ExternalData_15[[#Headers],[7]])</f>
        <v>0</v>
      </c>
      <c r="L408" s="10">
        <f>SUMIFS(IsQList,IsIList,Table_ExternalData_15[[#This Row],[item_key]],IsITypeList,Table_ExternalData_15[[#This Row],[IType]],IsDList,Table_ExternalData_15[[#Headers],[8]])</f>
        <v>0</v>
      </c>
      <c r="M408" s="10">
        <f>SUMIFS(IsQList,IsIList,Table_ExternalData_15[[#This Row],[item_key]],IsITypeList,Table_ExternalData_15[[#This Row],[IType]],IsDList,Table_ExternalData_15[[#Headers],[9]])</f>
        <v>0</v>
      </c>
      <c r="N408" s="10">
        <f>SUMIFS(IsQList,IsIList,Table_ExternalData_15[[#This Row],[item_key]],IsITypeList,Table_ExternalData_15[[#This Row],[IType]],IsDList,Table_ExternalData_15[[#Headers],[10]])</f>
        <v>0</v>
      </c>
      <c r="O408" s="10">
        <f>SUMIFS(IsQList,IsIList,Table_ExternalData_15[[#This Row],[item_key]],IsITypeList,Table_ExternalData_15[[#This Row],[IType]],IsDList,Table_ExternalData_15[[#Headers],[11]])</f>
        <v>0</v>
      </c>
      <c r="P408" s="10">
        <f>SUMIFS(IsQList,IsIList,Table_ExternalData_15[[#This Row],[item_key]],IsITypeList,Table_ExternalData_15[[#This Row],[IType]],IsDList,Table_ExternalData_15[[#Headers],[12]])</f>
        <v>0</v>
      </c>
      <c r="Q408" s="10">
        <f>SUMIFS(IsQList,IsIList,Table_ExternalData_15[[#This Row],[item_key]],IsITypeList,Table_ExternalData_15[[#This Row],[IType]],IsDList,Table_ExternalData_15[[#Headers],[13]])</f>
        <v>0</v>
      </c>
      <c r="R408" s="10">
        <f>SUMIFS(IsQList,IsIList,Table_ExternalData_15[[#This Row],[item_key]],IsITypeList,Table_ExternalData_15[[#This Row],[IType]],IsDList,Table_ExternalData_15[[#Headers],[14]])</f>
        <v>0</v>
      </c>
      <c r="S408" s="10">
        <f>SUMIFS(IsQList,IsIList,Table_ExternalData_15[[#This Row],[item_key]],IsITypeList,Table_ExternalData_15[[#This Row],[IType]],IsDList,Table_ExternalData_15[[#Headers],[15]])</f>
        <v>0</v>
      </c>
      <c r="T408" s="10">
        <f>SUMIFS(IsQList,IsIList,Table_ExternalData_15[[#This Row],[item_key]],IsITypeList,Table_ExternalData_15[[#This Row],[IType]],IsDList,Table_ExternalData_15[[#Headers],[16]])</f>
        <v>0</v>
      </c>
      <c r="U408" s="10">
        <f>SUMIFS(IsQList,IsIList,Table_ExternalData_15[[#This Row],[item_key]],IsITypeList,Table_ExternalData_15[[#This Row],[IType]],IsDList,Table_ExternalData_15[[#Headers],[17]])</f>
        <v>0</v>
      </c>
      <c r="V408" s="10">
        <f>SUMIFS(IsQList,IsIList,Table_ExternalData_15[[#This Row],[item_key]],IsITypeList,Table_ExternalData_15[[#This Row],[IType]],IsDList,Table_ExternalData_15[[#Headers],[18]])</f>
        <v>0</v>
      </c>
      <c r="W408" s="10">
        <f>SUMIFS(IsQList,IsIList,Table_ExternalData_15[[#This Row],[item_key]],IsITypeList,Table_ExternalData_15[[#This Row],[IType]],IsDList,Table_ExternalData_15[[#Headers],[19]])</f>
        <v>0</v>
      </c>
      <c r="X408" s="10">
        <f>SUMIFS(IsQList,IsIList,Table_ExternalData_15[[#This Row],[item_key]],IsITypeList,Table_ExternalData_15[[#This Row],[IType]],IsDList,Table_ExternalData_15[[#Headers],[20]])</f>
        <v>0</v>
      </c>
      <c r="Y408" s="10">
        <f>SUMIFS(IsQList,IsIList,Table_ExternalData_15[[#This Row],[item_key]],IsITypeList,Table_ExternalData_15[[#This Row],[IType]],IsDList,Table_ExternalData_15[[#Headers],[21]])</f>
        <v>0</v>
      </c>
      <c r="Z408" s="10">
        <f>SUMIFS(IsQList,IsIList,Table_ExternalData_15[[#This Row],[item_key]],IsITypeList,Table_ExternalData_15[[#This Row],[IType]],IsDList,Table_ExternalData_15[[#Headers],[22]])</f>
        <v>0</v>
      </c>
      <c r="AA408" s="10">
        <f>SUMIFS(IsQList,IsIList,Table_ExternalData_15[[#This Row],[item_key]],IsITypeList,Table_ExternalData_15[[#This Row],[IType]],IsDList,Table_ExternalData_15[[#Headers],[23]])</f>
        <v>0</v>
      </c>
      <c r="AB408" s="10">
        <f>SUMIFS(IsQList,IsIList,Table_ExternalData_15[[#This Row],[item_key]],IsITypeList,Table_ExternalData_15[[#This Row],[IType]],IsDList,Table_ExternalData_15[[#Headers],[24]])</f>
        <v>0</v>
      </c>
      <c r="AC408" s="10">
        <f>SUMIFS(IsQList,IsIList,Table_ExternalData_15[[#This Row],[item_key]],IsITypeList,Table_ExternalData_15[[#This Row],[IType]],IsDList,Table_ExternalData_15[[#Headers],[25]])</f>
        <v>0</v>
      </c>
      <c r="AD408" s="10">
        <f>SUMIFS(IsQList,IsIList,Table_ExternalData_15[[#This Row],[item_key]],IsITypeList,Table_ExternalData_15[[#This Row],[IType]],IsDList,Table_ExternalData_15[[#Headers],[26]])</f>
        <v>0</v>
      </c>
      <c r="AE408" s="10">
        <f>SUMIFS(IsQList,IsIList,Table_ExternalData_15[[#This Row],[item_key]],IsITypeList,Table_ExternalData_15[[#This Row],[IType]],IsDList,Table_ExternalData_15[[#Headers],[27]])</f>
        <v>0</v>
      </c>
      <c r="AF408" s="10">
        <f>SUMIFS(IsQList,IsIList,Table_ExternalData_15[[#This Row],[item_key]],IsITypeList,Table_ExternalData_15[[#This Row],[IType]],IsDList,Table_ExternalData_15[[#Headers],[28]])</f>
        <v>1</v>
      </c>
      <c r="AG408" s="10">
        <f>SUMIFS(IsQList,IsIList,Table_ExternalData_15[[#This Row],[item_key]],IsITypeList,Table_ExternalData_15[[#This Row],[IType]],IsDList,Table_ExternalData_15[[#Headers],[29]])</f>
        <v>76</v>
      </c>
      <c r="AH408" s="10">
        <f>SUMIFS(IsQList,IsIList,Table_ExternalData_15[[#This Row],[item_key]],IsITypeList,Table_ExternalData_15[[#This Row],[IType]],IsDList,Table_ExternalData_15[[#Headers],[30]])</f>
        <v>0</v>
      </c>
      <c r="AI408" s="10">
        <f>SUMIFS(IsQList,IsIList,Table_ExternalData_15[[#This Row],[item_key]],IsITypeList,Table_ExternalData_15[[#This Row],[IType]],IsDList,Table_ExternalData_15[[#Headers],[31]])</f>
        <v>10</v>
      </c>
      <c r="AJ408" s="10">
        <f>SUM(Table_ExternalData_15[[#This Row],[1]:[31]])</f>
        <v>181</v>
      </c>
    </row>
    <row r="409" spans="1:36">
      <c r="A409" s="1" t="s">
        <v>2193</v>
      </c>
      <c r="B409" s="1" t="s">
        <v>2641</v>
      </c>
      <c r="C409" s="1" t="s">
        <v>1825</v>
      </c>
      <c r="D409" s="11" t="s">
        <v>2046</v>
      </c>
      <c r="E409" s="10">
        <f>SUMIFS(IsQList,IsIList,Table_ExternalData_15[[#This Row],[item_key]],IsITypeList,Table_ExternalData_15[[#This Row],[IType]],IsDList,Table_ExternalData_15[[#Headers],[1]])</f>
        <v>1</v>
      </c>
      <c r="F409" s="10">
        <f>SUMIFS(IsQList,IsIList,Table_ExternalData_15[[#This Row],[item_key]],IsITypeList,Table_ExternalData_15[[#This Row],[IType]],IsDList,Table_ExternalData_15[[#Headers],[2]])</f>
        <v>0</v>
      </c>
      <c r="G409" s="10">
        <f>SUMIFS(IsQList,IsIList,Table_ExternalData_15[[#This Row],[item_key]],IsITypeList,Table_ExternalData_15[[#This Row],[IType]],IsDList,Table_ExternalData_15[[#Headers],[3]])</f>
        <v>0</v>
      </c>
      <c r="H409" s="10">
        <f>SUMIFS(IsQList,IsIList,Table_ExternalData_15[[#This Row],[item_key]],IsITypeList,Table_ExternalData_15[[#This Row],[IType]],IsDList,Table_ExternalData_15[[#Headers],[4]])</f>
        <v>70</v>
      </c>
      <c r="I409" s="10">
        <f>SUMIFS(IsQList,IsIList,Table_ExternalData_15[[#This Row],[item_key]],IsITypeList,Table_ExternalData_15[[#This Row],[IType]],IsDList,Table_ExternalData_15[[#Headers],[5]])</f>
        <v>0</v>
      </c>
      <c r="J409" s="10">
        <f>SUMIFS(IsQList,IsIList,Table_ExternalData_15[[#This Row],[item_key]],IsITypeList,Table_ExternalData_15[[#This Row],[IType]],IsDList,Table_ExternalData_15[[#Headers],[6]])</f>
        <v>23</v>
      </c>
      <c r="K409" s="10">
        <f>SUMIFS(IsQList,IsIList,Table_ExternalData_15[[#This Row],[item_key]],IsITypeList,Table_ExternalData_15[[#This Row],[IType]],IsDList,Table_ExternalData_15[[#Headers],[7]])</f>
        <v>0</v>
      </c>
      <c r="L409" s="10">
        <f>SUMIFS(IsQList,IsIList,Table_ExternalData_15[[#This Row],[item_key]],IsITypeList,Table_ExternalData_15[[#This Row],[IType]],IsDList,Table_ExternalData_15[[#Headers],[8]])</f>
        <v>0</v>
      </c>
      <c r="M409" s="10">
        <f>SUMIFS(IsQList,IsIList,Table_ExternalData_15[[#This Row],[item_key]],IsITypeList,Table_ExternalData_15[[#This Row],[IType]],IsDList,Table_ExternalData_15[[#Headers],[9]])</f>
        <v>0</v>
      </c>
      <c r="N409" s="10">
        <f>SUMIFS(IsQList,IsIList,Table_ExternalData_15[[#This Row],[item_key]],IsITypeList,Table_ExternalData_15[[#This Row],[IType]],IsDList,Table_ExternalData_15[[#Headers],[10]])</f>
        <v>0</v>
      </c>
      <c r="O409" s="10">
        <f>SUMIFS(IsQList,IsIList,Table_ExternalData_15[[#This Row],[item_key]],IsITypeList,Table_ExternalData_15[[#This Row],[IType]],IsDList,Table_ExternalData_15[[#Headers],[11]])</f>
        <v>0</v>
      </c>
      <c r="P409" s="10">
        <f>SUMIFS(IsQList,IsIList,Table_ExternalData_15[[#This Row],[item_key]],IsITypeList,Table_ExternalData_15[[#This Row],[IType]],IsDList,Table_ExternalData_15[[#Headers],[12]])</f>
        <v>0</v>
      </c>
      <c r="Q409" s="10">
        <f>SUMIFS(IsQList,IsIList,Table_ExternalData_15[[#This Row],[item_key]],IsITypeList,Table_ExternalData_15[[#This Row],[IType]],IsDList,Table_ExternalData_15[[#Headers],[13]])</f>
        <v>0</v>
      </c>
      <c r="R409" s="10">
        <f>SUMIFS(IsQList,IsIList,Table_ExternalData_15[[#This Row],[item_key]],IsITypeList,Table_ExternalData_15[[#This Row],[IType]],IsDList,Table_ExternalData_15[[#Headers],[14]])</f>
        <v>0</v>
      </c>
      <c r="S409" s="10">
        <f>SUMIFS(IsQList,IsIList,Table_ExternalData_15[[#This Row],[item_key]],IsITypeList,Table_ExternalData_15[[#This Row],[IType]],IsDList,Table_ExternalData_15[[#Headers],[15]])</f>
        <v>0</v>
      </c>
      <c r="T409" s="10">
        <f>SUMIFS(IsQList,IsIList,Table_ExternalData_15[[#This Row],[item_key]],IsITypeList,Table_ExternalData_15[[#This Row],[IType]],IsDList,Table_ExternalData_15[[#Headers],[16]])</f>
        <v>0</v>
      </c>
      <c r="U409" s="10">
        <f>SUMIFS(IsQList,IsIList,Table_ExternalData_15[[#This Row],[item_key]],IsITypeList,Table_ExternalData_15[[#This Row],[IType]],IsDList,Table_ExternalData_15[[#Headers],[17]])</f>
        <v>0</v>
      </c>
      <c r="V409" s="10">
        <f>SUMIFS(IsQList,IsIList,Table_ExternalData_15[[#This Row],[item_key]],IsITypeList,Table_ExternalData_15[[#This Row],[IType]],IsDList,Table_ExternalData_15[[#Headers],[18]])</f>
        <v>0</v>
      </c>
      <c r="W409" s="10">
        <f>SUMIFS(IsQList,IsIList,Table_ExternalData_15[[#This Row],[item_key]],IsITypeList,Table_ExternalData_15[[#This Row],[IType]],IsDList,Table_ExternalData_15[[#Headers],[19]])</f>
        <v>0</v>
      </c>
      <c r="X409" s="10">
        <f>SUMIFS(IsQList,IsIList,Table_ExternalData_15[[#This Row],[item_key]],IsITypeList,Table_ExternalData_15[[#This Row],[IType]],IsDList,Table_ExternalData_15[[#Headers],[20]])</f>
        <v>0</v>
      </c>
      <c r="Y409" s="10">
        <f>SUMIFS(IsQList,IsIList,Table_ExternalData_15[[#This Row],[item_key]],IsITypeList,Table_ExternalData_15[[#This Row],[IType]],IsDList,Table_ExternalData_15[[#Headers],[21]])</f>
        <v>0</v>
      </c>
      <c r="Z409" s="10">
        <f>SUMIFS(IsQList,IsIList,Table_ExternalData_15[[#This Row],[item_key]],IsITypeList,Table_ExternalData_15[[#This Row],[IType]],IsDList,Table_ExternalData_15[[#Headers],[22]])</f>
        <v>0</v>
      </c>
      <c r="AA409" s="10">
        <f>SUMIFS(IsQList,IsIList,Table_ExternalData_15[[#This Row],[item_key]],IsITypeList,Table_ExternalData_15[[#This Row],[IType]],IsDList,Table_ExternalData_15[[#Headers],[23]])</f>
        <v>0</v>
      </c>
      <c r="AB409" s="10">
        <f>SUMIFS(IsQList,IsIList,Table_ExternalData_15[[#This Row],[item_key]],IsITypeList,Table_ExternalData_15[[#This Row],[IType]],IsDList,Table_ExternalData_15[[#Headers],[24]])</f>
        <v>0</v>
      </c>
      <c r="AC409" s="10">
        <f>SUMIFS(IsQList,IsIList,Table_ExternalData_15[[#This Row],[item_key]],IsITypeList,Table_ExternalData_15[[#This Row],[IType]],IsDList,Table_ExternalData_15[[#Headers],[25]])</f>
        <v>0</v>
      </c>
      <c r="AD409" s="10">
        <f>SUMIFS(IsQList,IsIList,Table_ExternalData_15[[#This Row],[item_key]],IsITypeList,Table_ExternalData_15[[#This Row],[IType]],IsDList,Table_ExternalData_15[[#Headers],[26]])</f>
        <v>0</v>
      </c>
      <c r="AE409" s="10">
        <f>SUMIFS(IsQList,IsIList,Table_ExternalData_15[[#This Row],[item_key]],IsITypeList,Table_ExternalData_15[[#This Row],[IType]],IsDList,Table_ExternalData_15[[#Headers],[27]])</f>
        <v>0</v>
      </c>
      <c r="AF409" s="10">
        <f>SUMIFS(IsQList,IsIList,Table_ExternalData_15[[#This Row],[item_key]],IsITypeList,Table_ExternalData_15[[#This Row],[IType]],IsDList,Table_ExternalData_15[[#Headers],[28]])</f>
        <v>1</v>
      </c>
      <c r="AG409" s="10">
        <f>SUMIFS(IsQList,IsIList,Table_ExternalData_15[[#This Row],[item_key]],IsITypeList,Table_ExternalData_15[[#This Row],[IType]],IsDList,Table_ExternalData_15[[#Headers],[29]])</f>
        <v>76</v>
      </c>
      <c r="AH409" s="10">
        <f>SUMIFS(IsQList,IsIList,Table_ExternalData_15[[#This Row],[item_key]],IsITypeList,Table_ExternalData_15[[#This Row],[IType]],IsDList,Table_ExternalData_15[[#Headers],[30]])</f>
        <v>0</v>
      </c>
      <c r="AI409" s="10">
        <f>SUMIFS(IsQList,IsIList,Table_ExternalData_15[[#This Row],[item_key]],IsITypeList,Table_ExternalData_15[[#This Row],[IType]],IsDList,Table_ExternalData_15[[#Headers],[31]])</f>
        <v>10</v>
      </c>
      <c r="AJ409" s="10">
        <f>SUM(Table_ExternalData_15[[#This Row],[1]:[31]])</f>
        <v>181</v>
      </c>
    </row>
    <row r="410" spans="1:36">
      <c r="A410" s="1" t="s">
        <v>1721</v>
      </c>
      <c r="B410" s="1" t="s">
        <v>1934</v>
      </c>
      <c r="C410" s="1" t="s">
        <v>1825</v>
      </c>
      <c r="D410" s="11" t="s">
        <v>2046</v>
      </c>
      <c r="E410" s="10">
        <f>SUMIFS(IsQList,IsIList,Table_ExternalData_15[[#This Row],[item_key]],IsITypeList,Table_ExternalData_15[[#This Row],[IType]],IsDList,Table_ExternalData_15[[#Headers],[1]])</f>
        <v>1</v>
      </c>
      <c r="F410" s="10">
        <f>SUMIFS(IsQList,IsIList,Table_ExternalData_15[[#This Row],[item_key]],IsITypeList,Table_ExternalData_15[[#This Row],[IType]],IsDList,Table_ExternalData_15[[#Headers],[2]])</f>
        <v>0</v>
      </c>
      <c r="G410" s="10">
        <f>SUMIFS(IsQList,IsIList,Table_ExternalData_15[[#This Row],[item_key]],IsITypeList,Table_ExternalData_15[[#This Row],[IType]],IsDList,Table_ExternalData_15[[#Headers],[3]])</f>
        <v>0</v>
      </c>
      <c r="H410" s="10">
        <f>SUMIFS(IsQList,IsIList,Table_ExternalData_15[[#This Row],[item_key]],IsITypeList,Table_ExternalData_15[[#This Row],[IType]],IsDList,Table_ExternalData_15[[#Headers],[4]])</f>
        <v>70</v>
      </c>
      <c r="I410" s="10">
        <f>SUMIFS(IsQList,IsIList,Table_ExternalData_15[[#This Row],[item_key]],IsITypeList,Table_ExternalData_15[[#This Row],[IType]],IsDList,Table_ExternalData_15[[#Headers],[5]])</f>
        <v>0</v>
      </c>
      <c r="J410" s="10">
        <f>SUMIFS(IsQList,IsIList,Table_ExternalData_15[[#This Row],[item_key]],IsITypeList,Table_ExternalData_15[[#This Row],[IType]],IsDList,Table_ExternalData_15[[#Headers],[6]])</f>
        <v>23</v>
      </c>
      <c r="K410" s="10">
        <f>SUMIFS(IsQList,IsIList,Table_ExternalData_15[[#This Row],[item_key]],IsITypeList,Table_ExternalData_15[[#This Row],[IType]],IsDList,Table_ExternalData_15[[#Headers],[7]])</f>
        <v>0</v>
      </c>
      <c r="L410" s="10">
        <f>SUMIFS(IsQList,IsIList,Table_ExternalData_15[[#This Row],[item_key]],IsITypeList,Table_ExternalData_15[[#This Row],[IType]],IsDList,Table_ExternalData_15[[#Headers],[8]])</f>
        <v>0</v>
      </c>
      <c r="M410" s="10">
        <f>SUMIFS(IsQList,IsIList,Table_ExternalData_15[[#This Row],[item_key]],IsITypeList,Table_ExternalData_15[[#This Row],[IType]],IsDList,Table_ExternalData_15[[#Headers],[9]])</f>
        <v>0</v>
      </c>
      <c r="N410" s="10">
        <f>SUMIFS(IsQList,IsIList,Table_ExternalData_15[[#This Row],[item_key]],IsITypeList,Table_ExternalData_15[[#This Row],[IType]],IsDList,Table_ExternalData_15[[#Headers],[10]])</f>
        <v>0</v>
      </c>
      <c r="O410" s="10">
        <f>SUMIFS(IsQList,IsIList,Table_ExternalData_15[[#This Row],[item_key]],IsITypeList,Table_ExternalData_15[[#This Row],[IType]],IsDList,Table_ExternalData_15[[#Headers],[11]])</f>
        <v>0</v>
      </c>
      <c r="P410" s="10">
        <f>SUMIFS(IsQList,IsIList,Table_ExternalData_15[[#This Row],[item_key]],IsITypeList,Table_ExternalData_15[[#This Row],[IType]],IsDList,Table_ExternalData_15[[#Headers],[12]])</f>
        <v>0</v>
      </c>
      <c r="Q410" s="10">
        <f>SUMIFS(IsQList,IsIList,Table_ExternalData_15[[#This Row],[item_key]],IsITypeList,Table_ExternalData_15[[#This Row],[IType]],IsDList,Table_ExternalData_15[[#Headers],[13]])</f>
        <v>0</v>
      </c>
      <c r="R410" s="10">
        <f>SUMIFS(IsQList,IsIList,Table_ExternalData_15[[#This Row],[item_key]],IsITypeList,Table_ExternalData_15[[#This Row],[IType]],IsDList,Table_ExternalData_15[[#Headers],[14]])</f>
        <v>0</v>
      </c>
      <c r="S410" s="10">
        <f>SUMIFS(IsQList,IsIList,Table_ExternalData_15[[#This Row],[item_key]],IsITypeList,Table_ExternalData_15[[#This Row],[IType]],IsDList,Table_ExternalData_15[[#Headers],[15]])</f>
        <v>0</v>
      </c>
      <c r="T410" s="10">
        <f>SUMIFS(IsQList,IsIList,Table_ExternalData_15[[#This Row],[item_key]],IsITypeList,Table_ExternalData_15[[#This Row],[IType]],IsDList,Table_ExternalData_15[[#Headers],[16]])</f>
        <v>0</v>
      </c>
      <c r="U410" s="10">
        <f>SUMIFS(IsQList,IsIList,Table_ExternalData_15[[#This Row],[item_key]],IsITypeList,Table_ExternalData_15[[#This Row],[IType]],IsDList,Table_ExternalData_15[[#Headers],[17]])</f>
        <v>0</v>
      </c>
      <c r="V410" s="10">
        <f>SUMIFS(IsQList,IsIList,Table_ExternalData_15[[#This Row],[item_key]],IsITypeList,Table_ExternalData_15[[#This Row],[IType]],IsDList,Table_ExternalData_15[[#Headers],[18]])</f>
        <v>0</v>
      </c>
      <c r="W410" s="10">
        <f>SUMIFS(IsQList,IsIList,Table_ExternalData_15[[#This Row],[item_key]],IsITypeList,Table_ExternalData_15[[#This Row],[IType]],IsDList,Table_ExternalData_15[[#Headers],[19]])</f>
        <v>0</v>
      </c>
      <c r="X410" s="10">
        <f>SUMIFS(IsQList,IsIList,Table_ExternalData_15[[#This Row],[item_key]],IsITypeList,Table_ExternalData_15[[#This Row],[IType]],IsDList,Table_ExternalData_15[[#Headers],[20]])</f>
        <v>0</v>
      </c>
      <c r="Y410" s="10">
        <f>SUMIFS(IsQList,IsIList,Table_ExternalData_15[[#This Row],[item_key]],IsITypeList,Table_ExternalData_15[[#This Row],[IType]],IsDList,Table_ExternalData_15[[#Headers],[21]])</f>
        <v>0</v>
      </c>
      <c r="Z410" s="10">
        <f>SUMIFS(IsQList,IsIList,Table_ExternalData_15[[#This Row],[item_key]],IsITypeList,Table_ExternalData_15[[#This Row],[IType]],IsDList,Table_ExternalData_15[[#Headers],[22]])</f>
        <v>0</v>
      </c>
      <c r="AA410" s="10">
        <f>SUMIFS(IsQList,IsIList,Table_ExternalData_15[[#This Row],[item_key]],IsITypeList,Table_ExternalData_15[[#This Row],[IType]],IsDList,Table_ExternalData_15[[#Headers],[23]])</f>
        <v>0</v>
      </c>
      <c r="AB410" s="10">
        <f>SUMIFS(IsQList,IsIList,Table_ExternalData_15[[#This Row],[item_key]],IsITypeList,Table_ExternalData_15[[#This Row],[IType]],IsDList,Table_ExternalData_15[[#Headers],[24]])</f>
        <v>0</v>
      </c>
      <c r="AC410" s="10">
        <f>SUMIFS(IsQList,IsIList,Table_ExternalData_15[[#This Row],[item_key]],IsITypeList,Table_ExternalData_15[[#This Row],[IType]],IsDList,Table_ExternalData_15[[#Headers],[25]])</f>
        <v>0</v>
      </c>
      <c r="AD410" s="10">
        <f>SUMIFS(IsQList,IsIList,Table_ExternalData_15[[#This Row],[item_key]],IsITypeList,Table_ExternalData_15[[#This Row],[IType]],IsDList,Table_ExternalData_15[[#Headers],[26]])</f>
        <v>0</v>
      </c>
      <c r="AE410" s="10">
        <f>SUMIFS(IsQList,IsIList,Table_ExternalData_15[[#This Row],[item_key]],IsITypeList,Table_ExternalData_15[[#This Row],[IType]],IsDList,Table_ExternalData_15[[#Headers],[27]])</f>
        <v>0</v>
      </c>
      <c r="AF410" s="10">
        <f>SUMIFS(IsQList,IsIList,Table_ExternalData_15[[#This Row],[item_key]],IsITypeList,Table_ExternalData_15[[#This Row],[IType]],IsDList,Table_ExternalData_15[[#Headers],[28]])</f>
        <v>1</v>
      </c>
      <c r="AG410" s="10">
        <f>SUMIFS(IsQList,IsIList,Table_ExternalData_15[[#This Row],[item_key]],IsITypeList,Table_ExternalData_15[[#This Row],[IType]],IsDList,Table_ExternalData_15[[#Headers],[29]])</f>
        <v>76</v>
      </c>
      <c r="AH410" s="10">
        <f>SUMIFS(IsQList,IsIList,Table_ExternalData_15[[#This Row],[item_key]],IsITypeList,Table_ExternalData_15[[#This Row],[IType]],IsDList,Table_ExternalData_15[[#Headers],[30]])</f>
        <v>0</v>
      </c>
      <c r="AI410" s="10">
        <f>SUMIFS(IsQList,IsIList,Table_ExternalData_15[[#This Row],[item_key]],IsITypeList,Table_ExternalData_15[[#This Row],[IType]],IsDList,Table_ExternalData_15[[#Headers],[31]])</f>
        <v>10</v>
      </c>
      <c r="AJ410" s="10">
        <f>SUM(Table_ExternalData_15[[#This Row],[1]:[31]])</f>
        <v>181</v>
      </c>
    </row>
    <row r="411" spans="1:36">
      <c r="A411" s="1" t="s">
        <v>2194</v>
      </c>
      <c r="B411" s="1" t="s">
        <v>2642</v>
      </c>
      <c r="C411" s="1" t="s">
        <v>2643</v>
      </c>
      <c r="D411" s="11" t="s">
        <v>2046</v>
      </c>
      <c r="E411" s="10">
        <f>SUMIFS(IsQList,IsIList,Table_ExternalData_15[[#This Row],[item_key]],IsITypeList,Table_ExternalData_15[[#This Row],[IType]],IsDList,Table_ExternalData_15[[#Headers],[1]])</f>
        <v>1</v>
      </c>
      <c r="F411" s="10">
        <f>SUMIFS(IsQList,IsIList,Table_ExternalData_15[[#This Row],[item_key]],IsITypeList,Table_ExternalData_15[[#This Row],[IType]],IsDList,Table_ExternalData_15[[#Headers],[2]])</f>
        <v>0</v>
      </c>
      <c r="G411" s="10">
        <f>SUMIFS(IsQList,IsIList,Table_ExternalData_15[[#This Row],[item_key]],IsITypeList,Table_ExternalData_15[[#This Row],[IType]],IsDList,Table_ExternalData_15[[#Headers],[3]])</f>
        <v>0</v>
      </c>
      <c r="H411" s="10">
        <f>SUMIFS(IsQList,IsIList,Table_ExternalData_15[[#This Row],[item_key]],IsITypeList,Table_ExternalData_15[[#This Row],[IType]],IsDList,Table_ExternalData_15[[#Headers],[4]])</f>
        <v>70</v>
      </c>
      <c r="I411" s="10">
        <f>SUMIFS(IsQList,IsIList,Table_ExternalData_15[[#This Row],[item_key]],IsITypeList,Table_ExternalData_15[[#This Row],[IType]],IsDList,Table_ExternalData_15[[#Headers],[5]])</f>
        <v>0</v>
      </c>
      <c r="J411" s="10">
        <f>SUMIFS(IsQList,IsIList,Table_ExternalData_15[[#This Row],[item_key]],IsITypeList,Table_ExternalData_15[[#This Row],[IType]],IsDList,Table_ExternalData_15[[#Headers],[6]])</f>
        <v>23</v>
      </c>
      <c r="K411" s="10">
        <f>SUMIFS(IsQList,IsIList,Table_ExternalData_15[[#This Row],[item_key]],IsITypeList,Table_ExternalData_15[[#This Row],[IType]],IsDList,Table_ExternalData_15[[#Headers],[7]])</f>
        <v>0</v>
      </c>
      <c r="L411" s="10">
        <f>SUMIFS(IsQList,IsIList,Table_ExternalData_15[[#This Row],[item_key]],IsITypeList,Table_ExternalData_15[[#This Row],[IType]],IsDList,Table_ExternalData_15[[#Headers],[8]])</f>
        <v>0</v>
      </c>
      <c r="M411" s="10">
        <f>SUMIFS(IsQList,IsIList,Table_ExternalData_15[[#This Row],[item_key]],IsITypeList,Table_ExternalData_15[[#This Row],[IType]],IsDList,Table_ExternalData_15[[#Headers],[9]])</f>
        <v>0</v>
      </c>
      <c r="N411" s="10">
        <f>SUMIFS(IsQList,IsIList,Table_ExternalData_15[[#This Row],[item_key]],IsITypeList,Table_ExternalData_15[[#This Row],[IType]],IsDList,Table_ExternalData_15[[#Headers],[10]])</f>
        <v>0</v>
      </c>
      <c r="O411" s="10">
        <f>SUMIFS(IsQList,IsIList,Table_ExternalData_15[[#This Row],[item_key]],IsITypeList,Table_ExternalData_15[[#This Row],[IType]],IsDList,Table_ExternalData_15[[#Headers],[11]])</f>
        <v>0</v>
      </c>
      <c r="P411" s="10">
        <f>SUMIFS(IsQList,IsIList,Table_ExternalData_15[[#This Row],[item_key]],IsITypeList,Table_ExternalData_15[[#This Row],[IType]],IsDList,Table_ExternalData_15[[#Headers],[12]])</f>
        <v>0</v>
      </c>
      <c r="Q411" s="10">
        <f>SUMIFS(IsQList,IsIList,Table_ExternalData_15[[#This Row],[item_key]],IsITypeList,Table_ExternalData_15[[#This Row],[IType]],IsDList,Table_ExternalData_15[[#Headers],[13]])</f>
        <v>0</v>
      </c>
      <c r="R411" s="10">
        <f>SUMIFS(IsQList,IsIList,Table_ExternalData_15[[#This Row],[item_key]],IsITypeList,Table_ExternalData_15[[#This Row],[IType]],IsDList,Table_ExternalData_15[[#Headers],[14]])</f>
        <v>0</v>
      </c>
      <c r="S411" s="10">
        <f>SUMIFS(IsQList,IsIList,Table_ExternalData_15[[#This Row],[item_key]],IsITypeList,Table_ExternalData_15[[#This Row],[IType]],IsDList,Table_ExternalData_15[[#Headers],[15]])</f>
        <v>0</v>
      </c>
      <c r="T411" s="10">
        <f>SUMIFS(IsQList,IsIList,Table_ExternalData_15[[#This Row],[item_key]],IsITypeList,Table_ExternalData_15[[#This Row],[IType]],IsDList,Table_ExternalData_15[[#Headers],[16]])</f>
        <v>0</v>
      </c>
      <c r="U411" s="10">
        <f>SUMIFS(IsQList,IsIList,Table_ExternalData_15[[#This Row],[item_key]],IsITypeList,Table_ExternalData_15[[#This Row],[IType]],IsDList,Table_ExternalData_15[[#Headers],[17]])</f>
        <v>0</v>
      </c>
      <c r="V411" s="10">
        <f>SUMIFS(IsQList,IsIList,Table_ExternalData_15[[#This Row],[item_key]],IsITypeList,Table_ExternalData_15[[#This Row],[IType]],IsDList,Table_ExternalData_15[[#Headers],[18]])</f>
        <v>0</v>
      </c>
      <c r="W411" s="10">
        <f>SUMIFS(IsQList,IsIList,Table_ExternalData_15[[#This Row],[item_key]],IsITypeList,Table_ExternalData_15[[#This Row],[IType]],IsDList,Table_ExternalData_15[[#Headers],[19]])</f>
        <v>0</v>
      </c>
      <c r="X411" s="10">
        <f>SUMIFS(IsQList,IsIList,Table_ExternalData_15[[#This Row],[item_key]],IsITypeList,Table_ExternalData_15[[#This Row],[IType]],IsDList,Table_ExternalData_15[[#Headers],[20]])</f>
        <v>0</v>
      </c>
      <c r="Y411" s="10">
        <f>SUMIFS(IsQList,IsIList,Table_ExternalData_15[[#This Row],[item_key]],IsITypeList,Table_ExternalData_15[[#This Row],[IType]],IsDList,Table_ExternalData_15[[#Headers],[21]])</f>
        <v>0</v>
      </c>
      <c r="Z411" s="10">
        <f>SUMIFS(IsQList,IsIList,Table_ExternalData_15[[#This Row],[item_key]],IsITypeList,Table_ExternalData_15[[#This Row],[IType]],IsDList,Table_ExternalData_15[[#Headers],[22]])</f>
        <v>0</v>
      </c>
      <c r="AA411" s="10">
        <f>SUMIFS(IsQList,IsIList,Table_ExternalData_15[[#This Row],[item_key]],IsITypeList,Table_ExternalData_15[[#This Row],[IType]],IsDList,Table_ExternalData_15[[#Headers],[23]])</f>
        <v>0</v>
      </c>
      <c r="AB411" s="10">
        <f>SUMIFS(IsQList,IsIList,Table_ExternalData_15[[#This Row],[item_key]],IsITypeList,Table_ExternalData_15[[#This Row],[IType]],IsDList,Table_ExternalData_15[[#Headers],[24]])</f>
        <v>0</v>
      </c>
      <c r="AC411" s="10">
        <f>SUMIFS(IsQList,IsIList,Table_ExternalData_15[[#This Row],[item_key]],IsITypeList,Table_ExternalData_15[[#This Row],[IType]],IsDList,Table_ExternalData_15[[#Headers],[25]])</f>
        <v>0</v>
      </c>
      <c r="AD411" s="10">
        <f>SUMIFS(IsQList,IsIList,Table_ExternalData_15[[#This Row],[item_key]],IsITypeList,Table_ExternalData_15[[#This Row],[IType]],IsDList,Table_ExternalData_15[[#Headers],[26]])</f>
        <v>0</v>
      </c>
      <c r="AE411" s="10">
        <f>SUMIFS(IsQList,IsIList,Table_ExternalData_15[[#This Row],[item_key]],IsITypeList,Table_ExternalData_15[[#This Row],[IType]],IsDList,Table_ExternalData_15[[#Headers],[27]])</f>
        <v>0</v>
      </c>
      <c r="AF411" s="10">
        <f>SUMIFS(IsQList,IsIList,Table_ExternalData_15[[#This Row],[item_key]],IsITypeList,Table_ExternalData_15[[#This Row],[IType]],IsDList,Table_ExternalData_15[[#Headers],[28]])</f>
        <v>1</v>
      </c>
      <c r="AG411" s="10">
        <f>SUMIFS(IsQList,IsIList,Table_ExternalData_15[[#This Row],[item_key]],IsITypeList,Table_ExternalData_15[[#This Row],[IType]],IsDList,Table_ExternalData_15[[#Headers],[29]])</f>
        <v>76</v>
      </c>
      <c r="AH411" s="10">
        <f>SUMIFS(IsQList,IsIList,Table_ExternalData_15[[#This Row],[item_key]],IsITypeList,Table_ExternalData_15[[#This Row],[IType]],IsDList,Table_ExternalData_15[[#Headers],[30]])</f>
        <v>0</v>
      </c>
      <c r="AI411" s="10">
        <f>SUMIFS(IsQList,IsIList,Table_ExternalData_15[[#This Row],[item_key]],IsITypeList,Table_ExternalData_15[[#This Row],[IType]],IsDList,Table_ExternalData_15[[#Headers],[31]])</f>
        <v>10</v>
      </c>
      <c r="AJ411" s="10">
        <f>SUM(Table_ExternalData_15[[#This Row],[1]:[31]])</f>
        <v>181</v>
      </c>
    </row>
    <row r="412" spans="1:36">
      <c r="A412" s="1" t="s">
        <v>2195</v>
      </c>
      <c r="B412" s="1" t="s">
        <v>2644</v>
      </c>
      <c r="C412" s="1" t="s">
        <v>751</v>
      </c>
      <c r="D412" s="11" t="s">
        <v>2046</v>
      </c>
      <c r="E412" s="10">
        <f>SUMIFS(IsQList,IsIList,Table_ExternalData_15[[#This Row],[item_key]],IsITypeList,Table_ExternalData_15[[#This Row],[IType]],IsDList,Table_ExternalData_15[[#Headers],[1]])</f>
        <v>1</v>
      </c>
      <c r="F412" s="10">
        <f>SUMIFS(IsQList,IsIList,Table_ExternalData_15[[#This Row],[item_key]],IsITypeList,Table_ExternalData_15[[#This Row],[IType]],IsDList,Table_ExternalData_15[[#Headers],[2]])</f>
        <v>0</v>
      </c>
      <c r="G412" s="10">
        <f>SUMIFS(IsQList,IsIList,Table_ExternalData_15[[#This Row],[item_key]],IsITypeList,Table_ExternalData_15[[#This Row],[IType]],IsDList,Table_ExternalData_15[[#Headers],[3]])</f>
        <v>0</v>
      </c>
      <c r="H412" s="10">
        <f>SUMIFS(IsQList,IsIList,Table_ExternalData_15[[#This Row],[item_key]],IsITypeList,Table_ExternalData_15[[#This Row],[IType]],IsDList,Table_ExternalData_15[[#Headers],[4]])</f>
        <v>70</v>
      </c>
      <c r="I412" s="10">
        <f>SUMIFS(IsQList,IsIList,Table_ExternalData_15[[#This Row],[item_key]],IsITypeList,Table_ExternalData_15[[#This Row],[IType]],IsDList,Table_ExternalData_15[[#Headers],[5]])</f>
        <v>0</v>
      </c>
      <c r="J412" s="10">
        <f>SUMIFS(IsQList,IsIList,Table_ExternalData_15[[#This Row],[item_key]],IsITypeList,Table_ExternalData_15[[#This Row],[IType]],IsDList,Table_ExternalData_15[[#Headers],[6]])</f>
        <v>23</v>
      </c>
      <c r="K412" s="10">
        <f>SUMIFS(IsQList,IsIList,Table_ExternalData_15[[#This Row],[item_key]],IsITypeList,Table_ExternalData_15[[#This Row],[IType]],IsDList,Table_ExternalData_15[[#Headers],[7]])</f>
        <v>0</v>
      </c>
      <c r="L412" s="10">
        <f>SUMIFS(IsQList,IsIList,Table_ExternalData_15[[#This Row],[item_key]],IsITypeList,Table_ExternalData_15[[#This Row],[IType]],IsDList,Table_ExternalData_15[[#Headers],[8]])</f>
        <v>0</v>
      </c>
      <c r="M412" s="10">
        <f>SUMIFS(IsQList,IsIList,Table_ExternalData_15[[#This Row],[item_key]],IsITypeList,Table_ExternalData_15[[#This Row],[IType]],IsDList,Table_ExternalData_15[[#Headers],[9]])</f>
        <v>0</v>
      </c>
      <c r="N412" s="10">
        <f>SUMIFS(IsQList,IsIList,Table_ExternalData_15[[#This Row],[item_key]],IsITypeList,Table_ExternalData_15[[#This Row],[IType]],IsDList,Table_ExternalData_15[[#Headers],[10]])</f>
        <v>0</v>
      </c>
      <c r="O412" s="10">
        <f>SUMIFS(IsQList,IsIList,Table_ExternalData_15[[#This Row],[item_key]],IsITypeList,Table_ExternalData_15[[#This Row],[IType]],IsDList,Table_ExternalData_15[[#Headers],[11]])</f>
        <v>0</v>
      </c>
      <c r="P412" s="10">
        <f>SUMIFS(IsQList,IsIList,Table_ExternalData_15[[#This Row],[item_key]],IsITypeList,Table_ExternalData_15[[#This Row],[IType]],IsDList,Table_ExternalData_15[[#Headers],[12]])</f>
        <v>0</v>
      </c>
      <c r="Q412" s="10">
        <f>SUMIFS(IsQList,IsIList,Table_ExternalData_15[[#This Row],[item_key]],IsITypeList,Table_ExternalData_15[[#This Row],[IType]],IsDList,Table_ExternalData_15[[#Headers],[13]])</f>
        <v>0</v>
      </c>
      <c r="R412" s="10">
        <f>SUMIFS(IsQList,IsIList,Table_ExternalData_15[[#This Row],[item_key]],IsITypeList,Table_ExternalData_15[[#This Row],[IType]],IsDList,Table_ExternalData_15[[#Headers],[14]])</f>
        <v>0</v>
      </c>
      <c r="S412" s="10">
        <f>SUMIFS(IsQList,IsIList,Table_ExternalData_15[[#This Row],[item_key]],IsITypeList,Table_ExternalData_15[[#This Row],[IType]],IsDList,Table_ExternalData_15[[#Headers],[15]])</f>
        <v>0</v>
      </c>
      <c r="T412" s="10">
        <f>SUMIFS(IsQList,IsIList,Table_ExternalData_15[[#This Row],[item_key]],IsITypeList,Table_ExternalData_15[[#This Row],[IType]],IsDList,Table_ExternalData_15[[#Headers],[16]])</f>
        <v>0</v>
      </c>
      <c r="U412" s="10">
        <f>SUMIFS(IsQList,IsIList,Table_ExternalData_15[[#This Row],[item_key]],IsITypeList,Table_ExternalData_15[[#This Row],[IType]],IsDList,Table_ExternalData_15[[#Headers],[17]])</f>
        <v>0</v>
      </c>
      <c r="V412" s="10">
        <f>SUMIFS(IsQList,IsIList,Table_ExternalData_15[[#This Row],[item_key]],IsITypeList,Table_ExternalData_15[[#This Row],[IType]],IsDList,Table_ExternalData_15[[#Headers],[18]])</f>
        <v>0</v>
      </c>
      <c r="W412" s="10">
        <f>SUMIFS(IsQList,IsIList,Table_ExternalData_15[[#This Row],[item_key]],IsITypeList,Table_ExternalData_15[[#This Row],[IType]],IsDList,Table_ExternalData_15[[#Headers],[19]])</f>
        <v>0</v>
      </c>
      <c r="X412" s="10">
        <f>SUMIFS(IsQList,IsIList,Table_ExternalData_15[[#This Row],[item_key]],IsITypeList,Table_ExternalData_15[[#This Row],[IType]],IsDList,Table_ExternalData_15[[#Headers],[20]])</f>
        <v>0</v>
      </c>
      <c r="Y412" s="10">
        <f>SUMIFS(IsQList,IsIList,Table_ExternalData_15[[#This Row],[item_key]],IsITypeList,Table_ExternalData_15[[#This Row],[IType]],IsDList,Table_ExternalData_15[[#Headers],[21]])</f>
        <v>0</v>
      </c>
      <c r="Z412" s="10">
        <f>SUMIFS(IsQList,IsIList,Table_ExternalData_15[[#This Row],[item_key]],IsITypeList,Table_ExternalData_15[[#This Row],[IType]],IsDList,Table_ExternalData_15[[#Headers],[22]])</f>
        <v>0</v>
      </c>
      <c r="AA412" s="10">
        <f>SUMIFS(IsQList,IsIList,Table_ExternalData_15[[#This Row],[item_key]],IsITypeList,Table_ExternalData_15[[#This Row],[IType]],IsDList,Table_ExternalData_15[[#Headers],[23]])</f>
        <v>0</v>
      </c>
      <c r="AB412" s="10">
        <f>SUMIFS(IsQList,IsIList,Table_ExternalData_15[[#This Row],[item_key]],IsITypeList,Table_ExternalData_15[[#This Row],[IType]],IsDList,Table_ExternalData_15[[#Headers],[24]])</f>
        <v>0</v>
      </c>
      <c r="AC412" s="10">
        <f>SUMIFS(IsQList,IsIList,Table_ExternalData_15[[#This Row],[item_key]],IsITypeList,Table_ExternalData_15[[#This Row],[IType]],IsDList,Table_ExternalData_15[[#Headers],[25]])</f>
        <v>0</v>
      </c>
      <c r="AD412" s="10">
        <f>SUMIFS(IsQList,IsIList,Table_ExternalData_15[[#This Row],[item_key]],IsITypeList,Table_ExternalData_15[[#This Row],[IType]],IsDList,Table_ExternalData_15[[#Headers],[26]])</f>
        <v>0</v>
      </c>
      <c r="AE412" s="10">
        <f>SUMIFS(IsQList,IsIList,Table_ExternalData_15[[#This Row],[item_key]],IsITypeList,Table_ExternalData_15[[#This Row],[IType]],IsDList,Table_ExternalData_15[[#Headers],[27]])</f>
        <v>0</v>
      </c>
      <c r="AF412" s="10">
        <f>SUMIFS(IsQList,IsIList,Table_ExternalData_15[[#This Row],[item_key]],IsITypeList,Table_ExternalData_15[[#This Row],[IType]],IsDList,Table_ExternalData_15[[#Headers],[28]])</f>
        <v>1</v>
      </c>
      <c r="AG412" s="10">
        <f>SUMIFS(IsQList,IsIList,Table_ExternalData_15[[#This Row],[item_key]],IsITypeList,Table_ExternalData_15[[#This Row],[IType]],IsDList,Table_ExternalData_15[[#Headers],[29]])</f>
        <v>76</v>
      </c>
      <c r="AH412" s="10">
        <f>SUMIFS(IsQList,IsIList,Table_ExternalData_15[[#This Row],[item_key]],IsITypeList,Table_ExternalData_15[[#This Row],[IType]],IsDList,Table_ExternalData_15[[#Headers],[30]])</f>
        <v>0</v>
      </c>
      <c r="AI412" s="10">
        <f>SUMIFS(IsQList,IsIList,Table_ExternalData_15[[#This Row],[item_key]],IsITypeList,Table_ExternalData_15[[#This Row],[IType]],IsDList,Table_ExternalData_15[[#Headers],[31]])</f>
        <v>10</v>
      </c>
      <c r="AJ412" s="10">
        <f>SUM(Table_ExternalData_15[[#This Row],[1]:[31]])</f>
        <v>181</v>
      </c>
    </row>
    <row r="413" spans="1:36">
      <c r="A413" s="1" t="s">
        <v>2196</v>
      </c>
      <c r="B413" s="1" t="s">
        <v>2645</v>
      </c>
      <c r="C413" s="1" t="s">
        <v>733</v>
      </c>
      <c r="D413" s="11" t="s">
        <v>2046</v>
      </c>
      <c r="E413" s="10">
        <f>SUMIFS(IsQList,IsIList,Table_ExternalData_15[[#This Row],[item_key]],IsITypeList,Table_ExternalData_15[[#This Row],[IType]],IsDList,Table_ExternalData_15[[#Headers],[1]])</f>
        <v>1</v>
      </c>
      <c r="F413" s="10">
        <f>SUMIFS(IsQList,IsIList,Table_ExternalData_15[[#This Row],[item_key]],IsITypeList,Table_ExternalData_15[[#This Row],[IType]],IsDList,Table_ExternalData_15[[#Headers],[2]])</f>
        <v>0</v>
      </c>
      <c r="G413" s="10">
        <f>SUMIFS(IsQList,IsIList,Table_ExternalData_15[[#This Row],[item_key]],IsITypeList,Table_ExternalData_15[[#This Row],[IType]],IsDList,Table_ExternalData_15[[#Headers],[3]])</f>
        <v>0</v>
      </c>
      <c r="H413" s="10">
        <f>SUMIFS(IsQList,IsIList,Table_ExternalData_15[[#This Row],[item_key]],IsITypeList,Table_ExternalData_15[[#This Row],[IType]],IsDList,Table_ExternalData_15[[#Headers],[4]])</f>
        <v>70</v>
      </c>
      <c r="I413" s="10">
        <f>SUMIFS(IsQList,IsIList,Table_ExternalData_15[[#This Row],[item_key]],IsITypeList,Table_ExternalData_15[[#This Row],[IType]],IsDList,Table_ExternalData_15[[#Headers],[5]])</f>
        <v>0</v>
      </c>
      <c r="J413" s="10">
        <f>SUMIFS(IsQList,IsIList,Table_ExternalData_15[[#This Row],[item_key]],IsITypeList,Table_ExternalData_15[[#This Row],[IType]],IsDList,Table_ExternalData_15[[#Headers],[6]])</f>
        <v>23</v>
      </c>
      <c r="K413" s="10">
        <f>SUMIFS(IsQList,IsIList,Table_ExternalData_15[[#This Row],[item_key]],IsITypeList,Table_ExternalData_15[[#This Row],[IType]],IsDList,Table_ExternalData_15[[#Headers],[7]])</f>
        <v>0</v>
      </c>
      <c r="L413" s="10">
        <f>SUMIFS(IsQList,IsIList,Table_ExternalData_15[[#This Row],[item_key]],IsITypeList,Table_ExternalData_15[[#This Row],[IType]],IsDList,Table_ExternalData_15[[#Headers],[8]])</f>
        <v>0</v>
      </c>
      <c r="M413" s="10">
        <f>SUMIFS(IsQList,IsIList,Table_ExternalData_15[[#This Row],[item_key]],IsITypeList,Table_ExternalData_15[[#This Row],[IType]],IsDList,Table_ExternalData_15[[#Headers],[9]])</f>
        <v>0</v>
      </c>
      <c r="N413" s="10">
        <f>SUMIFS(IsQList,IsIList,Table_ExternalData_15[[#This Row],[item_key]],IsITypeList,Table_ExternalData_15[[#This Row],[IType]],IsDList,Table_ExternalData_15[[#Headers],[10]])</f>
        <v>0</v>
      </c>
      <c r="O413" s="10">
        <f>SUMIFS(IsQList,IsIList,Table_ExternalData_15[[#This Row],[item_key]],IsITypeList,Table_ExternalData_15[[#This Row],[IType]],IsDList,Table_ExternalData_15[[#Headers],[11]])</f>
        <v>0</v>
      </c>
      <c r="P413" s="10">
        <f>SUMIFS(IsQList,IsIList,Table_ExternalData_15[[#This Row],[item_key]],IsITypeList,Table_ExternalData_15[[#This Row],[IType]],IsDList,Table_ExternalData_15[[#Headers],[12]])</f>
        <v>0</v>
      </c>
      <c r="Q413" s="10">
        <f>SUMIFS(IsQList,IsIList,Table_ExternalData_15[[#This Row],[item_key]],IsITypeList,Table_ExternalData_15[[#This Row],[IType]],IsDList,Table_ExternalData_15[[#Headers],[13]])</f>
        <v>0</v>
      </c>
      <c r="R413" s="10">
        <f>SUMIFS(IsQList,IsIList,Table_ExternalData_15[[#This Row],[item_key]],IsITypeList,Table_ExternalData_15[[#This Row],[IType]],IsDList,Table_ExternalData_15[[#Headers],[14]])</f>
        <v>0</v>
      </c>
      <c r="S413" s="10">
        <f>SUMIFS(IsQList,IsIList,Table_ExternalData_15[[#This Row],[item_key]],IsITypeList,Table_ExternalData_15[[#This Row],[IType]],IsDList,Table_ExternalData_15[[#Headers],[15]])</f>
        <v>0</v>
      </c>
      <c r="T413" s="10">
        <f>SUMIFS(IsQList,IsIList,Table_ExternalData_15[[#This Row],[item_key]],IsITypeList,Table_ExternalData_15[[#This Row],[IType]],IsDList,Table_ExternalData_15[[#Headers],[16]])</f>
        <v>0</v>
      </c>
      <c r="U413" s="10">
        <f>SUMIFS(IsQList,IsIList,Table_ExternalData_15[[#This Row],[item_key]],IsITypeList,Table_ExternalData_15[[#This Row],[IType]],IsDList,Table_ExternalData_15[[#Headers],[17]])</f>
        <v>0</v>
      </c>
      <c r="V413" s="10">
        <f>SUMIFS(IsQList,IsIList,Table_ExternalData_15[[#This Row],[item_key]],IsITypeList,Table_ExternalData_15[[#This Row],[IType]],IsDList,Table_ExternalData_15[[#Headers],[18]])</f>
        <v>0</v>
      </c>
      <c r="W413" s="10">
        <f>SUMIFS(IsQList,IsIList,Table_ExternalData_15[[#This Row],[item_key]],IsITypeList,Table_ExternalData_15[[#This Row],[IType]],IsDList,Table_ExternalData_15[[#Headers],[19]])</f>
        <v>0</v>
      </c>
      <c r="X413" s="10">
        <f>SUMIFS(IsQList,IsIList,Table_ExternalData_15[[#This Row],[item_key]],IsITypeList,Table_ExternalData_15[[#This Row],[IType]],IsDList,Table_ExternalData_15[[#Headers],[20]])</f>
        <v>0</v>
      </c>
      <c r="Y413" s="10">
        <f>SUMIFS(IsQList,IsIList,Table_ExternalData_15[[#This Row],[item_key]],IsITypeList,Table_ExternalData_15[[#This Row],[IType]],IsDList,Table_ExternalData_15[[#Headers],[21]])</f>
        <v>0</v>
      </c>
      <c r="Z413" s="10">
        <f>SUMIFS(IsQList,IsIList,Table_ExternalData_15[[#This Row],[item_key]],IsITypeList,Table_ExternalData_15[[#This Row],[IType]],IsDList,Table_ExternalData_15[[#Headers],[22]])</f>
        <v>0</v>
      </c>
      <c r="AA413" s="10">
        <f>SUMIFS(IsQList,IsIList,Table_ExternalData_15[[#This Row],[item_key]],IsITypeList,Table_ExternalData_15[[#This Row],[IType]],IsDList,Table_ExternalData_15[[#Headers],[23]])</f>
        <v>0</v>
      </c>
      <c r="AB413" s="10">
        <f>SUMIFS(IsQList,IsIList,Table_ExternalData_15[[#This Row],[item_key]],IsITypeList,Table_ExternalData_15[[#This Row],[IType]],IsDList,Table_ExternalData_15[[#Headers],[24]])</f>
        <v>0</v>
      </c>
      <c r="AC413" s="10">
        <f>SUMIFS(IsQList,IsIList,Table_ExternalData_15[[#This Row],[item_key]],IsITypeList,Table_ExternalData_15[[#This Row],[IType]],IsDList,Table_ExternalData_15[[#Headers],[25]])</f>
        <v>0</v>
      </c>
      <c r="AD413" s="10">
        <f>SUMIFS(IsQList,IsIList,Table_ExternalData_15[[#This Row],[item_key]],IsITypeList,Table_ExternalData_15[[#This Row],[IType]],IsDList,Table_ExternalData_15[[#Headers],[26]])</f>
        <v>0</v>
      </c>
      <c r="AE413" s="10">
        <f>SUMIFS(IsQList,IsIList,Table_ExternalData_15[[#This Row],[item_key]],IsITypeList,Table_ExternalData_15[[#This Row],[IType]],IsDList,Table_ExternalData_15[[#Headers],[27]])</f>
        <v>0</v>
      </c>
      <c r="AF413" s="10">
        <f>SUMIFS(IsQList,IsIList,Table_ExternalData_15[[#This Row],[item_key]],IsITypeList,Table_ExternalData_15[[#This Row],[IType]],IsDList,Table_ExternalData_15[[#Headers],[28]])</f>
        <v>1</v>
      </c>
      <c r="AG413" s="10">
        <f>SUMIFS(IsQList,IsIList,Table_ExternalData_15[[#This Row],[item_key]],IsITypeList,Table_ExternalData_15[[#This Row],[IType]],IsDList,Table_ExternalData_15[[#Headers],[29]])</f>
        <v>76</v>
      </c>
      <c r="AH413" s="10">
        <f>SUMIFS(IsQList,IsIList,Table_ExternalData_15[[#This Row],[item_key]],IsITypeList,Table_ExternalData_15[[#This Row],[IType]],IsDList,Table_ExternalData_15[[#Headers],[30]])</f>
        <v>0</v>
      </c>
      <c r="AI413" s="10">
        <f>SUMIFS(IsQList,IsIList,Table_ExternalData_15[[#This Row],[item_key]],IsITypeList,Table_ExternalData_15[[#This Row],[IType]],IsDList,Table_ExternalData_15[[#Headers],[31]])</f>
        <v>10</v>
      </c>
      <c r="AJ413" s="10">
        <f>SUM(Table_ExternalData_15[[#This Row],[1]:[31]])</f>
        <v>181</v>
      </c>
    </row>
    <row r="414" spans="1:36">
      <c r="A414" s="1" t="s">
        <v>2197</v>
      </c>
      <c r="B414" s="1" t="s">
        <v>2646</v>
      </c>
      <c r="C414" s="1" t="s">
        <v>2395</v>
      </c>
      <c r="D414" s="11" t="s">
        <v>2046</v>
      </c>
      <c r="E414" s="10">
        <f>SUMIFS(IsQList,IsIList,Table_ExternalData_15[[#This Row],[item_key]],IsITypeList,Table_ExternalData_15[[#This Row],[IType]],IsDList,Table_ExternalData_15[[#Headers],[1]])</f>
        <v>6</v>
      </c>
      <c r="F414" s="10">
        <f>SUMIFS(IsQList,IsIList,Table_ExternalData_15[[#This Row],[item_key]],IsITypeList,Table_ExternalData_15[[#This Row],[IType]],IsDList,Table_ExternalData_15[[#Headers],[2]])</f>
        <v>0</v>
      </c>
      <c r="G414" s="10">
        <f>SUMIFS(IsQList,IsIList,Table_ExternalData_15[[#This Row],[item_key]],IsITypeList,Table_ExternalData_15[[#This Row],[IType]],IsDList,Table_ExternalData_15[[#Headers],[3]])</f>
        <v>0</v>
      </c>
      <c r="H414" s="10">
        <f>SUMIFS(IsQList,IsIList,Table_ExternalData_15[[#This Row],[item_key]],IsITypeList,Table_ExternalData_15[[#This Row],[IType]],IsDList,Table_ExternalData_15[[#Headers],[4]])</f>
        <v>420</v>
      </c>
      <c r="I414" s="10">
        <f>SUMIFS(IsQList,IsIList,Table_ExternalData_15[[#This Row],[item_key]],IsITypeList,Table_ExternalData_15[[#This Row],[IType]],IsDList,Table_ExternalData_15[[#Headers],[5]])</f>
        <v>0</v>
      </c>
      <c r="J414" s="10">
        <f>SUMIFS(IsQList,IsIList,Table_ExternalData_15[[#This Row],[item_key]],IsITypeList,Table_ExternalData_15[[#This Row],[IType]],IsDList,Table_ExternalData_15[[#Headers],[6]])</f>
        <v>138</v>
      </c>
      <c r="K414" s="10">
        <f>SUMIFS(IsQList,IsIList,Table_ExternalData_15[[#This Row],[item_key]],IsITypeList,Table_ExternalData_15[[#This Row],[IType]],IsDList,Table_ExternalData_15[[#Headers],[7]])</f>
        <v>0</v>
      </c>
      <c r="L414" s="10">
        <f>SUMIFS(IsQList,IsIList,Table_ExternalData_15[[#This Row],[item_key]],IsITypeList,Table_ExternalData_15[[#This Row],[IType]],IsDList,Table_ExternalData_15[[#Headers],[8]])</f>
        <v>0</v>
      </c>
      <c r="M414" s="10">
        <f>SUMIFS(IsQList,IsIList,Table_ExternalData_15[[#This Row],[item_key]],IsITypeList,Table_ExternalData_15[[#This Row],[IType]],IsDList,Table_ExternalData_15[[#Headers],[9]])</f>
        <v>0</v>
      </c>
      <c r="N414" s="10">
        <f>SUMIFS(IsQList,IsIList,Table_ExternalData_15[[#This Row],[item_key]],IsITypeList,Table_ExternalData_15[[#This Row],[IType]],IsDList,Table_ExternalData_15[[#Headers],[10]])</f>
        <v>0</v>
      </c>
      <c r="O414" s="10">
        <f>SUMIFS(IsQList,IsIList,Table_ExternalData_15[[#This Row],[item_key]],IsITypeList,Table_ExternalData_15[[#This Row],[IType]],IsDList,Table_ExternalData_15[[#Headers],[11]])</f>
        <v>0</v>
      </c>
      <c r="P414" s="10">
        <f>SUMIFS(IsQList,IsIList,Table_ExternalData_15[[#This Row],[item_key]],IsITypeList,Table_ExternalData_15[[#This Row],[IType]],IsDList,Table_ExternalData_15[[#Headers],[12]])</f>
        <v>0</v>
      </c>
      <c r="Q414" s="10">
        <f>SUMIFS(IsQList,IsIList,Table_ExternalData_15[[#This Row],[item_key]],IsITypeList,Table_ExternalData_15[[#This Row],[IType]],IsDList,Table_ExternalData_15[[#Headers],[13]])</f>
        <v>0</v>
      </c>
      <c r="R414" s="10">
        <f>SUMIFS(IsQList,IsIList,Table_ExternalData_15[[#This Row],[item_key]],IsITypeList,Table_ExternalData_15[[#This Row],[IType]],IsDList,Table_ExternalData_15[[#Headers],[14]])</f>
        <v>0</v>
      </c>
      <c r="S414" s="10">
        <f>SUMIFS(IsQList,IsIList,Table_ExternalData_15[[#This Row],[item_key]],IsITypeList,Table_ExternalData_15[[#This Row],[IType]],IsDList,Table_ExternalData_15[[#Headers],[15]])</f>
        <v>0</v>
      </c>
      <c r="T414" s="10">
        <f>SUMIFS(IsQList,IsIList,Table_ExternalData_15[[#This Row],[item_key]],IsITypeList,Table_ExternalData_15[[#This Row],[IType]],IsDList,Table_ExternalData_15[[#Headers],[16]])</f>
        <v>0</v>
      </c>
      <c r="U414" s="10">
        <f>SUMIFS(IsQList,IsIList,Table_ExternalData_15[[#This Row],[item_key]],IsITypeList,Table_ExternalData_15[[#This Row],[IType]],IsDList,Table_ExternalData_15[[#Headers],[17]])</f>
        <v>0</v>
      </c>
      <c r="V414" s="10">
        <f>SUMIFS(IsQList,IsIList,Table_ExternalData_15[[#This Row],[item_key]],IsITypeList,Table_ExternalData_15[[#This Row],[IType]],IsDList,Table_ExternalData_15[[#Headers],[18]])</f>
        <v>0</v>
      </c>
      <c r="W414" s="10">
        <f>SUMIFS(IsQList,IsIList,Table_ExternalData_15[[#This Row],[item_key]],IsITypeList,Table_ExternalData_15[[#This Row],[IType]],IsDList,Table_ExternalData_15[[#Headers],[19]])</f>
        <v>0</v>
      </c>
      <c r="X414" s="10">
        <f>SUMIFS(IsQList,IsIList,Table_ExternalData_15[[#This Row],[item_key]],IsITypeList,Table_ExternalData_15[[#This Row],[IType]],IsDList,Table_ExternalData_15[[#Headers],[20]])</f>
        <v>0</v>
      </c>
      <c r="Y414" s="10">
        <f>SUMIFS(IsQList,IsIList,Table_ExternalData_15[[#This Row],[item_key]],IsITypeList,Table_ExternalData_15[[#This Row],[IType]],IsDList,Table_ExternalData_15[[#Headers],[21]])</f>
        <v>0</v>
      </c>
      <c r="Z414" s="10">
        <f>SUMIFS(IsQList,IsIList,Table_ExternalData_15[[#This Row],[item_key]],IsITypeList,Table_ExternalData_15[[#This Row],[IType]],IsDList,Table_ExternalData_15[[#Headers],[22]])</f>
        <v>0</v>
      </c>
      <c r="AA414" s="10">
        <f>SUMIFS(IsQList,IsIList,Table_ExternalData_15[[#This Row],[item_key]],IsITypeList,Table_ExternalData_15[[#This Row],[IType]],IsDList,Table_ExternalData_15[[#Headers],[23]])</f>
        <v>0</v>
      </c>
      <c r="AB414" s="10">
        <f>SUMIFS(IsQList,IsIList,Table_ExternalData_15[[#This Row],[item_key]],IsITypeList,Table_ExternalData_15[[#This Row],[IType]],IsDList,Table_ExternalData_15[[#Headers],[24]])</f>
        <v>0</v>
      </c>
      <c r="AC414" s="10">
        <f>SUMIFS(IsQList,IsIList,Table_ExternalData_15[[#This Row],[item_key]],IsITypeList,Table_ExternalData_15[[#This Row],[IType]],IsDList,Table_ExternalData_15[[#Headers],[25]])</f>
        <v>0</v>
      </c>
      <c r="AD414" s="10">
        <f>SUMIFS(IsQList,IsIList,Table_ExternalData_15[[#This Row],[item_key]],IsITypeList,Table_ExternalData_15[[#This Row],[IType]],IsDList,Table_ExternalData_15[[#Headers],[26]])</f>
        <v>0</v>
      </c>
      <c r="AE414" s="10">
        <f>SUMIFS(IsQList,IsIList,Table_ExternalData_15[[#This Row],[item_key]],IsITypeList,Table_ExternalData_15[[#This Row],[IType]],IsDList,Table_ExternalData_15[[#Headers],[27]])</f>
        <v>0</v>
      </c>
      <c r="AF414" s="10">
        <f>SUMIFS(IsQList,IsIList,Table_ExternalData_15[[#This Row],[item_key]],IsITypeList,Table_ExternalData_15[[#This Row],[IType]],IsDList,Table_ExternalData_15[[#Headers],[28]])</f>
        <v>6</v>
      </c>
      <c r="AG414" s="10">
        <f>SUMIFS(IsQList,IsIList,Table_ExternalData_15[[#This Row],[item_key]],IsITypeList,Table_ExternalData_15[[#This Row],[IType]],IsDList,Table_ExternalData_15[[#Headers],[29]])</f>
        <v>456</v>
      </c>
      <c r="AH414" s="10">
        <f>SUMIFS(IsQList,IsIList,Table_ExternalData_15[[#This Row],[item_key]],IsITypeList,Table_ExternalData_15[[#This Row],[IType]],IsDList,Table_ExternalData_15[[#Headers],[30]])</f>
        <v>0</v>
      </c>
      <c r="AI414" s="10">
        <f>SUMIFS(IsQList,IsIList,Table_ExternalData_15[[#This Row],[item_key]],IsITypeList,Table_ExternalData_15[[#This Row],[IType]],IsDList,Table_ExternalData_15[[#Headers],[31]])</f>
        <v>60</v>
      </c>
      <c r="AJ414" s="10">
        <f>SUM(Table_ExternalData_15[[#This Row],[1]:[31]])</f>
        <v>1086</v>
      </c>
    </row>
    <row r="415" spans="1:36">
      <c r="A415" s="1" t="s">
        <v>2198</v>
      </c>
      <c r="B415" s="1" t="s">
        <v>2647</v>
      </c>
      <c r="C415" s="1" t="s">
        <v>2545</v>
      </c>
      <c r="D415" s="11" t="s">
        <v>2046</v>
      </c>
      <c r="E415" s="10">
        <f>SUMIFS(IsQList,IsIList,Table_ExternalData_15[[#This Row],[item_key]],IsITypeList,Table_ExternalData_15[[#This Row],[IType]],IsDList,Table_ExternalData_15[[#Headers],[1]])</f>
        <v>4</v>
      </c>
      <c r="F415" s="10">
        <f>SUMIFS(IsQList,IsIList,Table_ExternalData_15[[#This Row],[item_key]],IsITypeList,Table_ExternalData_15[[#This Row],[IType]],IsDList,Table_ExternalData_15[[#Headers],[2]])</f>
        <v>0</v>
      </c>
      <c r="G415" s="10">
        <f>SUMIFS(IsQList,IsIList,Table_ExternalData_15[[#This Row],[item_key]],IsITypeList,Table_ExternalData_15[[#This Row],[IType]],IsDList,Table_ExternalData_15[[#Headers],[3]])</f>
        <v>0</v>
      </c>
      <c r="H415" s="10">
        <f>SUMIFS(IsQList,IsIList,Table_ExternalData_15[[#This Row],[item_key]],IsITypeList,Table_ExternalData_15[[#This Row],[IType]],IsDList,Table_ExternalData_15[[#Headers],[4]])</f>
        <v>280</v>
      </c>
      <c r="I415" s="10">
        <f>SUMIFS(IsQList,IsIList,Table_ExternalData_15[[#This Row],[item_key]],IsITypeList,Table_ExternalData_15[[#This Row],[IType]],IsDList,Table_ExternalData_15[[#Headers],[5]])</f>
        <v>0</v>
      </c>
      <c r="J415" s="10">
        <f>SUMIFS(IsQList,IsIList,Table_ExternalData_15[[#This Row],[item_key]],IsITypeList,Table_ExternalData_15[[#This Row],[IType]],IsDList,Table_ExternalData_15[[#Headers],[6]])</f>
        <v>92</v>
      </c>
      <c r="K415" s="10">
        <f>SUMIFS(IsQList,IsIList,Table_ExternalData_15[[#This Row],[item_key]],IsITypeList,Table_ExternalData_15[[#This Row],[IType]],IsDList,Table_ExternalData_15[[#Headers],[7]])</f>
        <v>0</v>
      </c>
      <c r="L415" s="10">
        <f>SUMIFS(IsQList,IsIList,Table_ExternalData_15[[#This Row],[item_key]],IsITypeList,Table_ExternalData_15[[#This Row],[IType]],IsDList,Table_ExternalData_15[[#Headers],[8]])</f>
        <v>0</v>
      </c>
      <c r="M415" s="10">
        <f>SUMIFS(IsQList,IsIList,Table_ExternalData_15[[#This Row],[item_key]],IsITypeList,Table_ExternalData_15[[#This Row],[IType]],IsDList,Table_ExternalData_15[[#Headers],[9]])</f>
        <v>0</v>
      </c>
      <c r="N415" s="10">
        <f>SUMIFS(IsQList,IsIList,Table_ExternalData_15[[#This Row],[item_key]],IsITypeList,Table_ExternalData_15[[#This Row],[IType]],IsDList,Table_ExternalData_15[[#Headers],[10]])</f>
        <v>0</v>
      </c>
      <c r="O415" s="10">
        <f>SUMIFS(IsQList,IsIList,Table_ExternalData_15[[#This Row],[item_key]],IsITypeList,Table_ExternalData_15[[#This Row],[IType]],IsDList,Table_ExternalData_15[[#Headers],[11]])</f>
        <v>0</v>
      </c>
      <c r="P415" s="10">
        <f>SUMIFS(IsQList,IsIList,Table_ExternalData_15[[#This Row],[item_key]],IsITypeList,Table_ExternalData_15[[#This Row],[IType]],IsDList,Table_ExternalData_15[[#Headers],[12]])</f>
        <v>0</v>
      </c>
      <c r="Q415" s="10">
        <f>SUMIFS(IsQList,IsIList,Table_ExternalData_15[[#This Row],[item_key]],IsITypeList,Table_ExternalData_15[[#This Row],[IType]],IsDList,Table_ExternalData_15[[#Headers],[13]])</f>
        <v>0</v>
      </c>
      <c r="R415" s="10">
        <f>SUMIFS(IsQList,IsIList,Table_ExternalData_15[[#This Row],[item_key]],IsITypeList,Table_ExternalData_15[[#This Row],[IType]],IsDList,Table_ExternalData_15[[#Headers],[14]])</f>
        <v>0</v>
      </c>
      <c r="S415" s="10">
        <f>SUMIFS(IsQList,IsIList,Table_ExternalData_15[[#This Row],[item_key]],IsITypeList,Table_ExternalData_15[[#This Row],[IType]],IsDList,Table_ExternalData_15[[#Headers],[15]])</f>
        <v>0</v>
      </c>
      <c r="T415" s="10">
        <f>SUMIFS(IsQList,IsIList,Table_ExternalData_15[[#This Row],[item_key]],IsITypeList,Table_ExternalData_15[[#This Row],[IType]],IsDList,Table_ExternalData_15[[#Headers],[16]])</f>
        <v>0</v>
      </c>
      <c r="U415" s="10">
        <f>SUMIFS(IsQList,IsIList,Table_ExternalData_15[[#This Row],[item_key]],IsITypeList,Table_ExternalData_15[[#This Row],[IType]],IsDList,Table_ExternalData_15[[#Headers],[17]])</f>
        <v>0</v>
      </c>
      <c r="V415" s="10">
        <f>SUMIFS(IsQList,IsIList,Table_ExternalData_15[[#This Row],[item_key]],IsITypeList,Table_ExternalData_15[[#This Row],[IType]],IsDList,Table_ExternalData_15[[#Headers],[18]])</f>
        <v>0</v>
      </c>
      <c r="W415" s="10">
        <f>SUMIFS(IsQList,IsIList,Table_ExternalData_15[[#This Row],[item_key]],IsITypeList,Table_ExternalData_15[[#This Row],[IType]],IsDList,Table_ExternalData_15[[#Headers],[19]])</f>
        <v>0</v>
      </c>
      <c r="X415" s="10">
        <f>SUMIFS(IsQList,IsIList,Table_ExternalData_15[[#This Row],[item_key]],IsITypeList,Table_ExternalData_15[[#This Row],[IType]],IsDList,Table_ExternalData_15[[#Headers],[20]])</f>
        <v>0</v>
      </c>
      <c r="Y415" s="10">
        <f>SUMIFS(IsQList,IsIList,Table_ExternalData_15[[#This Row],[item_key]],IsITypeList,Table_ExternalData_15[[#This Row],[IType]],IsDList,Table_ExternalData_15[[#Headers],[21]])</f>
        <v>0</v>
      </c>
      <c r="Z415" s="10">
        <f>SUMIFS(IsQList,IsIList,Table_ExternalData_15[[#This Row],[item_key]],IsITypeList,Table_ExternalData_15[[#This Row],[IType]],IsDList,Table_ExternalData_15[[#Headers],[22]])</f>
        <v>0</v>
      </c>
      <c r="AA415" s="10">
        <f>SUMIFS(IsQList,IsIList,Table_ExternalData_15[[#This Row],[item_key]],IsITypeList,Table_ExternalData_15[[#This Row],[IType]],IsDList,Table_ExternalData_15[[#Headers],[23]])</f>
        <v>0</v>
      </c>
      <c r="AB415" s="10">
        <f>SUMIFS(IsQList,IsIList,Table_ExternalData_15[[#This Row],[item_key]],IsITypeList,Table_ExternalData_15[[#This Row],[IType]],IsDList,Table_ExternalData_15[[#Headers],[24]])</f>
        <v>0</v>
      </c>
      <c r="AC415" s="10">
        <f>SUMIFS(IsQList,IsIList,Table_ExternalData_15[[#This Row],[item_key]],IsITypeList,Table_ExternalData_15[[#This Row],[IType]],IsDList,Table_ExternalData_15[[#Headers],[25]])</f>
        <v>0</v>
      </c>
      <c r="AD415" s="10">
        <f>SUMIFS(IsQList,IsIList,Table_ExternalData_15[[#This Row],[item_key]],IsITypeList,Table_ExternalData_15[[#This Row],[IType]],IsDList,Table_ExternalData_15[[#Headers],[26]])</f>
        <v>0</v>
      </c>
      <c r="AE415" s="10">
        <f>SUMIFS(IsQList,IsIList,Table_ExternalData_15[[#This Row],[item_key]],IsITypeList,Table_ExternalData_15[[#This Row],[IType]],IsDList,Table_ExternalData_15[[#Headers],[27]])</f>
        <v>0</v>
      </c>
      <c r="AF415" s="10">
        <f>SUMIFS(IsQList,IsIList,Table_ExternalData_15[[#This Row],[item_key]],IsITypeList,Table_ExternalData_15[[#This Row],[IType]],IsDList,Table_ExternalData_15[[#Headers],[28]])</f>
        <v>4</v>
      </c>
      <c r="AG415" s="10">
        <f>SUMIFS(IsQList,IsIList,Table_ExternalData_15[[#This Row],[item_key]],IsITypeList,Table_ExternalData_15[[#This Row],[IType]],IsDList,Table_ExternalData_15[[#Headers],[29]])</f>
        <v>304</v>
      </c>
      <c r="AH415" s="10">
        <f>SUMIFS(IsQList,IsIList,Table_ExternalData_15[[#This Row],[item_key]],IsITypeList,Table_ExternalData_15[[#This Row],[IType]],IsDList,Table_ExternalData_15[[#Headers],[30]])</f>
        <v>0</v>
      </c>
      <c r="AI415" s="10">
        <f>SUMIFS(IsQList,IsIList,Table_ExternalData_15[[#This Row],[item_key]],IsITypeList,Table_ExternalData_15[[#This Row],[IType]],IsDList,Table_ExternalData_15[[#Headers],[31]])</f>
        <v>40</v>
      </c>
      <c r="AJ415" s="10">
        <f>SUM(Table_ExternalData_15[[#This Row],[1]:[31]])</f>
        <v>724</v>
      </c>
    </row>
    <row r="416" spans="1:36">
      <c r="A416" s="1" t="s">
        <v>2199</v>
      </c>
      <c r="B416" s="1" t="s">
        <v>2648</v>
      </c>
      <c r="C416" s="1" t="s">
        <v>2649</v>
      </c>
      <c r="D416" s="11" t="s">
        <v>2046</v>
      </c>
      <c r="E416" s="10">
        <f>SUMIFS(IsQList,IsIList,Table_ExternalData_15[[#This Row],[item_key]],IsITypeList,Table_ExternalData_15[[#This Row],[IType]],IsDList,Table_ExternalData_15[[#Headers],[1]])</f>
        <v>2</v>
      </c>
      <c r="F416" s="10">
        <f>SUMIFS(IsQList,IsIList,Table_ExternalData_15[[#This Row],[item_key]],IsITypeList,Table_ExternalData_15[[#This Row],[IType]],IsDList,Table_ExternalData_15[[#Headers],[2]])</f>
        <v>0</v>
      </c>
      <c r="G416" s="10">
        <f>SUMIFS(IsQList,IsIList,Table_ExternalData_15[[#This Row],[item_key]],IsITypeList,Table_ExternalData_15[[#This Row],[IType]],IsDList,Table_ExternalData_15[[#Headers],[3]])</f>
        <v>0</v>
      </c>
      <c r="H416" s="10">
        <f>SUMIFS(IsQList,IsIList,Table_ExternalData_15[[#This Row],[item_key]],IsITypeList,Table_ExternalData_15[[#This Row],[IType]],IsDList,Table_ExternalData_15[[#Headers],[4]])</f>
        <v>140</v>
      </c>
      <c r="I416" s="10">
        <f>SUMIFS(IsQList,IsIList,Table_ExternalData_15[[#This Row],[item_key]],IsITypeList,Table_ExternalData_15[[#This Row],[IType]],IsDList,Table_ExternalData_15[[#Headers],[5]])</f>
        <v>0</v>
      </c>
      <c r="J416" s="10">
        <f>SUMIFS(IsQList,IsIList,Table_ExternalData_15[[#This Row],[item_key]],IsITypeList,Table_ExternalData_15[[#This Row],[IType]],IsDList,Table_ExternalData_15[[#Headers],[6]])</f>
        <v>46</v>
      </c>
      <c r="K416" s="10">
        <f>SUMIFS(IsQList,IsIList,Table_ExternalData_15[[#This Row],[item_key]],IsITypeList,Table_ExternalData_15[[#This Row],[IType]],IsDList,Table_ExternalData_15[[#Headers],[7]])</f>
        <v>0</v>
      </c>
      <c r="L416" s="10">
        <f>SUMIFS(IsQList,IsIList,Table_ExternalData_15[[#This Row],[item_key]],IsITypeList,Table_ExternalData_15[[#This Row],[IType]],IsDList,Table_ExternalData_15[[#Headers],[8]])</f>
        <v>0</v>
      </c>
      <c r="M416" s="10">
        <f>SUMIFS(IsQList,IsIList,Table_ExternalData_15[[#This Row],[item_key]],IsITypeList,Table_ExternalData_15[[#This Row],[IType]],IsDList,Table_ExternalData_15[[#Headers],[9]])</f>
        <v>0</v>
      </c>
      <c r="N416" s="10">
        <f>SUMIFS(IsQList,IsIList,Table_ExternalData_15[[#This Row],[item_key]],IsITypeList,Table_ExternalData_15[[#This Row],[IType]],IsDList,Table_ExternalData_15[[#Headers],[10]])</f>
        <v>0</v>
      </c>
      <c r="O416" s="10">
        <f>SUMIFS(IsQList,IsIList,Table_ExternalData_15[[#This Row],[item_key]],IsITypeList,Table_ExternalData_15[[#This Row],[IType]],IsDList,Table_ExternalData_15[[#Headers],[11]])</f>
        <v>0</v>
      </c>
      <c r="P416" s="10">
        <f>SUMIFS(IsQList,IsIList,Table_ExternalData_15[[#This Row],[item_key]],IsITypeList,Table_ExternalData_15[[#This Row],[IType]],IsDList,Table_ExternalData_15[[#Headers],[12]])</f>
        <v>0</v>
      </c>
      <c r="Q416" s="10">
        <f>SUMIFS(IsQList,IsIList,Table_ExternalData_15[[#This Row],[item_key]],IsITypeList,Table_ExternalData_15[[#This Row],[IType]],IsDList,Table_ExternalData_15[[#Headers],[13]])</f>
        <v>0</v>
      </c>
      <c r="R416" s="10">
        <f>SUMIFS(IsQList,IsIList,Table_ExternalData_15[[#This Row],[item_key]],IsITypeList,Table_ExternalData_15[[#This Row],[IType]],IsDList,Table_ExternalData_15[[#Headers],[14]])</f>
        <v>0</v>
      </c>
      <c r="S416" s="10">
        <f>SUMIFS(IsQList,IsIList,Table_ExternalData_15[[#This Row],[item_key]],IsITypeList,Table_ExternalData_15[[#This Row],[IType]],IsDList,Table_ExternalData_15[[#Headers],[15]])</f>
        <v>0</v>
      </c>
      <c r="T416" s="10">
        <f>SUMIFS(IsQList,IsIList,Table_ExternalData_15[[#This Row],[item_key]],IsITypeList,Table_ExternalData_15[[#This Row],[IType]],IsDList,Table_ExternalData_15[[#Headers],[16]])</f>
        <v>0</v>
      </c>
      <c r="U416" s="10">
        <f>SUMIFS(IsQList,IsIList,Table_ExternalData_15[[#This Row],[item_key]],IsITypeList,Table_ExternalData_15[[#This Row],[IType]],IsDList,Table_ExternalData_15[[#Headers],[17]])</f>
        <v>0</v>
      </c>
      <c r="V416" s="10">
        <f>SUMIFS(IsQList,IsIList,Table_ExternalData_15[[#This Row],[item_key]],IsITypeList,Table_ExternalData_15[[#This Row],[IType]],IsDList,Table_ExternalData_15[[#Headers],[18]])</f>
        <v>0</v>
      </c>
      <c r="W416" s="10">
        <f>SUMIFS(IsQList,IsIList,Table_ExternalData_15[[#This Row],[item_key]],IsITypeList,Table_ExternalData_15[[#This Row],[IType]],IsDList,Table_ExternalData_15[[#Headers],[19]])</f>
        <v>0</v>
      </c>
      <c r="X416" s="10">
        <f>SUMIFS(IsQList,IsIList,Table_ExternalData_15[[#This Row],[item_key]],IsITypeList,Table_ExternalData_15[[#This Row],[IType]],IsDList,Table_ExternalData_15[[#Headers],[20]])</f>
        <v>0</v>
      </c>
      <c r="Y416" s="10">
        <f>SUMIFS(IsQList,IsIList,Table_ExternalData_15[[#This Row],[item_key]],IsITypeList,Table_ExternalData_15[[#This Row],[IType]],IsDList,Table_ExternalData_15[[#Headers],[21]])</f>
        <v>0</v>
      </c>
      <c r="Z416" s="10">
        <f>SUMIFS(IsQList,IsIList,Table_ExternalData_15[[#This Row],[item_key]],IsITypeList,Table_ExternalData_15[[#This Row],[IType]],IsDList,Table_ExternalData_15[[#Headers],[22]])</f>
        <v>0</v>
      </c>
      <c r="AA416" s="10">
        <f>SUMIFS(IsQList,IsIList,Table_ExternalData_15[[#This Row],[item_key]],IsITypeList,Table_ExternalData_15[[#This Row],[IType]],IsDList,Table_ExternalData_15[[#Headers],[23]])</f>
        <v>0</v>
      </c>
      <c r="AB416" s="10">
        <f>SUMIFS(IsQList,IsIList,Table_ExternalData_15[[#This Row],[item_key]],IsITypeList,Table_ExternalData_15[[#This Row],[IType]],IsDList,Table_ExternalData_15[[#Headers],[24]])</f>
        <v>0</v>
      </c>
      <c r="AC416" s="10">
        <f>SUMIFS(IsQList,IsIList,Table_ExternalData_15[[#This Row],[item_key]],IsITypeList,Table_ExternalData_15[[#This Row],[IType]],IsDList,Table_ExternalData_15[[#Headers],[25]])</f>
        <v>0</v>
      </c>
      <c r="AD416" s="10">
        <f>SUMIFS(IsQList,IsIList,Table_ExternalData_15[[#This Row],[item_key]],IsITypeList,Table_ExternalData_15[[#This Row],[IType]],IsDList,Table_ExternalData_15[[#Headers],[26]])</f>
        <v>0</v>
      </c>
      <c r="AE416" s="10">
        <f>SUMIFS(IsQList,IsIList,Table_ExternalData_15[[#This Row],[item_key]],IsITypeList,Table_ExternalData_15[[#This Row],[IType]],IsDList,Table_ExternalData_15[[#Headers],[27]])</f>
        <v>0</v>
      </c>
      <c r="AF416" s="10">
        <f>SUMIFS(IsQList,IsIList,Table_ExternalData_15[[#This Row],[item_key]],IsITypeList,Table_ExternalData_15[[#This Row],[IType]],IsDList,Table_ExternalData_15[[#Headers],[28]])</f>
        <v>2</v>
      </c>
      <c r="AG416" s="10">
        <f>SUMIFS(IsQList,IsIList,Table_ExternalData_15[[#This Row],[item_key]],IsITypeList,Table_ExternalData_15[[#This Row],[IType]],IsDList,Table_ExternalData_15[[#Headers],[29]])</f>
        <v>152</v>
      </c>
      <c r="AH416" s="10">
        <f>SUMIFS(IsQList,IsIList,Table_ExternalData_15[[#This Row],[item_key]],IsITypeList,Table_ExternalData_15[[#This Row],[IType]],IsDList,Table_ExternalData_15[[#Headers],[30]])</f>
        <v>0</v>
      </c>
      <c r="AI416" s="10">
        <f>SUMIFS(IsQList,IsIList,Table_ExternalData_15[[#This Row],[item_key]],IsITypeList,Table_ExternalData_15[[#This Row],[IType]],IsDList,Table_ExternalData_15[[#Headers],[31]])</f>
        <v>20</v>
      </c>
      <c r="AJ416" s="10">
        <f>SUM(Table_ExternalData_15[[#This Row],[1]:[31]])</f>
        <v>362</v>
      </c>
    </row>
    <row r="417" spans="1:36">
      <c r="A417" s="1" t="s">
        <v>2200</v>
      </c>
      <c r="B417" s="1" t="s">
        <v>2650</v>
      </c>
      <c r="C417" s="1" t="s">
        <v>2535</v>
      </c>
      <c r="D417" s="11" t="s">
        <v>2046</v>
      </c>
      <c r="E417" s="10">
        <f>SUMIFS(IsQList,IsIList,Table_ExternalData_15[[#This Row],[item_key]],IsITypeList,Table_ExternalData_15[[#This Row],[IType]],IsDList,Table_ExternalData_15[[#Headers],[1]])</f>
        <v>1</v>
      </c>
      <c r="F417" s="10">
        <f>SUMIFS(IsQList,IsIList,Table_ExternalData_15[[#This Row],[item_key]],IsITypeList,Table_ExternalData_15[[#This Row],[IType]],IsDList,Table_ExternalData_15[[#Headers],[2]])</f>
        <v>0</v>
      </c>
      <c r="G417" s="10">
        <f>SUMIFS(IsQList,IsIList,Table_ExternalData_15[[#This Row],[item_key]],IsITypeList,Table_ExternalData_15[[#This Row],[IType]],IsDList,Table_ExternalData_15[[#Headers],[3]])</f>
        <v>0</v>
      </c>
      <c r="H417" s="10">
        <f>SUMIFS(IsQList,IsIList,Table_ExternalData_15[[#This Row],[item_key]],IsITypeList,Table_ExternalData_15[[#This Row],[IType]],IsDList,Table_ExternalData_15[[#Headers],[4]])</f>
        <v>70</v>
      </c>
      <c r="I417" s="10">
        <f>SUMIFS(IsQList,IsIList,Table_ExternalData_15[[#This Row],[item_key]],IsITypeList,Table_ExternalData_15[[#This Row],[IType]],IsDList,Table_ExternalData_15[[#Headers],[5]])</f>
        <v>0</v>
      </c>
      <c r="J417" s="10">
        <f>SUMIFS(IsQList,IsIList,Table_ExternalData_15[[#This Row],[item_key]],IsITypeList,Table_ExternalData_15[[#This Row],[IType]],IsDList,Table_ExternalData_15[[#Headers],[6]])</f>
        <v>23</v>
      </c>
      <c r="K417" s="10">
        <f>SUMIFS(IsQList,IsIList,Table_ExternalData_15[[#This Row],[item_key]],IsITypeList,Table_ExternalData_15[[#This Row],[IType]],IsDList,Table_ExternalData_15[[#Headers],[7]])</f>
        <v>0</v>
      </c>
      <c r="L417" s="10">
        <f>SUMIFS(IsQList,IsIList,Table_ExternalData_15[[#This Row],[item_key]],IsITypeList,Table_ExternalData_15[[#This Row],[IType]],IsDList,Table_ExternalData_15[[#Headers],[8]])</f>
        <v>0</v>
      </c>
      <c r="M417" s="10">
        <f>SUMIFS(IsQList,IsIList,Table_ExternalData_15[[#This Row],[item_key]],IsITypeList,Table_ExternalData_15[[#This Row],[IType]],IsDList,Table_ExternalData_15[[#Headers],[9]])</f>
        <v>0</v>
      </c>
      <c r="N417" s="10">
        <f>SUMIFS(IsQList,IsIList,Table_ExternalData_15[[#This Row],[item_key]],IsITypeList,Table_ExternalData_15[[#This Row],[IType]],IsDList,Table_ExternalData_15[[#Headers],[10]])</f>
        <v>0</v>
      </c>
      <c r="O417" s="10">
        <f>SUMIFS(IsQList,IsIList,Table_ExternalData_15[[#This Row],[item_key]],IsITypeList,Table_ExternalData_15[[#This Row],[IType]],IsDList,Table_ExternalData_15[[#Headers],[11]])</f>
        <v>0</v>
      </c>
      <c r="P417" s="10">
        <f>SUMIFS(IsQList,IsIList,Table_ExternalData_15[[#This Row],[item_key]],IsITypeList,Table_ExternalData_15[[#This Row],[IType]],IsDList,Table_ExternalData_15[[#Headers],[12]])</f>
        <v>0</v>
      </c>
      <c r="Q417" s="10">
        <f>SUMIFS(IsQList,IsIList,Table_ExternalData_15[[#This Row],[item_key]],IsITypeList,Table_ExternalData_15[[#This Row],[IType]],IsDList,Table_ExternalData_15[[#Headers],[13]])</f>
        <v>0</v>
      </c>
      <c r="R417" s="10">
        <f>SUMIFS(IsQList,IsIList,Table_ExternalData_15[[#This Row],[item_key]],IsITypeList,Table_ExternalData_15[[#This Row],[IType]],IsDList,Table_ExternalData_15[[#Headers],[14]])</f>
        <v>0</v>
      </c>
      <c r="S417" s="10">
        <f>SUMIFS(IsQList,IsIList,Table_ExternalData_15[[#This Row],[item_key]],IsITypeList,Table_ExternalData_15[[#This Row],[IType]],IsDList,Table_ExternalData_15[[#Headers],[15]])</f>
        <v>0</v>
      </c>
      <c r="T417" s="10">
        <f>SUMIFS(IsQList,IsIList,Table_ExternalData_15[[#This Row],[item_key]],IsITypeList,Table_ExternalData_15[[#This Row],[IType]],IsDList,Table_ExternalData_15[[#Headers],[16]])</f>
        <v>0</v>
      </c>
      <c r="U417" s="10">
        <f>SUMIFS(IsQList,IsIList,Table_ExternalData_15[[#This Row],[item_key]],IsITypeList,Table_ExternalData_15[[#This Row],[IType]],IsDList,Table_ExternalData_15[[#Headers],[17]])</f>
        <v>0</v>
      </c>
      <c r="V417" s="10">
        <f>SUMIFS(IsQList,IsIList,Table_ExternalData_15[[#This Row],[item_key]],IsITypeList,Table_ExternalData_15[[#This Row],[IType]],IsDList,Table_ExternalData_15[[#Headers],[18]])</f>
        <v>0</v>
      </c>
      <c r="W417" s="10">
        <f>SUMIFS(IsQList,IsIList,Table_ExternalData_15[[#This Row],[item_key]],IsITypeList,Table_ExternalData_15[[#This Row],[IType]],IsDList,Table_ExternalData_15[[#Headers],[19]])</f>
        <v>0</v>
      </c>
      <c r="X417" s="10">
        <f>SUMIFS(IsQList,IsIList,Table_ExternalData_15[[#This Row],[item_key]],IsITypeList,Table_ExternalData_15[[#This Row],[IType]],IsDList,Table_ExternalData_15[[#Headers],[20]])</f>
        <v>0</v>
      </c>
      <c r="Y417" s="10">
        <f>SUMIFS(IsQList,IsIList,Table_ExternalData_15[[#This Row],[item_key]],IsITypeList,Table_ExternalData_15[[#This Row],[IType]],IsDList,Table_ExternalData_15[[#Headers],[21]])</f>
        <v>0</v>
      </c>
      <c r="Z417" s="10">
        <f>SUMIFS(IsQList,IsIList,Table_ExternalData_15[[#This Row],[item_key]],IsITypeList,Table_ExternalData_15[[#This Row],[IType]],IsDList,Table_ExternalData_15[[#Headers],[22]])</f>
        <v>0</v>
      </c>
      <c r="AA417" s="10">
        <f>SUMIFS(IsQList,IsIList,Table_ExternalData_15[[#This Row],[item_key]],IsITypeList,Table_ExternalData_15[[#This Row],[IType]],IsDList,Table_ExternalData_15[[#Headers],[23]])</f>
        <v>0</v>
      </c>
      <c r="AB417" s="10">
        <f>SUMIFS(IsQList,IsIList,Table_ExternalData_15[[#This Row],[item_key]],IsITypeList,Table_ExternalData_15[[#This Row],[IType]],IsDList,Table_ExternalData_15[[#Headers],[24]])</f>
        <v>0</v>
      </c>
      <c r="AC417" s="10">
        <f>SUMIFS(IsQList,IsIList,Table_ExternalData_15[[#This Row],[item_key]],IsITypeList,Table_ExternalData_15[[#This Row],[IType]],IsDList,Table_ExternalData_15[[#Headers],[25]])</f>
        <v>0</v>
      </c>
      <c r="AD417" s="10">
        <f>SUMIFS(IsQList,IsIList,Table_ExternalData_15[[#This Row],[item_key]],IsITypeList,Table_ExternalData_15[[#This Row],[IType]],IsDList,Table_ExternalData_15[[#Headers],[26]])</f>
        <v>0</v>
      </c>
      <c r="AE417" s="10">
        <f>SUMIFS(IsQList,IsIList,Table_ExternalData_15[[#This Row],[item_key]],IsITypeList,Table_ExternalData_15[[#This Row],[IType]],IsDList,Table_ExternalData_15[[#Headers],[27]])</f>
        <v>0</v>
      </c>
      <c r="AF417" s="10">
        <f>SUMIFS(IsQList,IsIList,Table_ExternalData_15[[#This Row],[item_key]],IsITypeList,Table_ExternalData_15[[#This Row],[IType]],IsDList,Table_ExternalData_15[[#Headers],[28]])</f>
        <v>1</v>
      </c>
      <c r="AG417" s="10">
        <f>SUMIFS(IsQList,IsIList,Table_ExternalData_15[[#This Row],[item_key]],IsITypeList,Table_ExternalData_15[[#This Row],[IType]],IsDList,Table_ExternalData_15[[#Headers],[29]])</f>
        <v>76</v>
      </c>
      <c r="AH417" s="10">
        <f>SUMIFS(IsQList,IsIList,Table_ExternalData_15[[#This Row],[item_key]],IsITypeList,Table_ExternalData_15[[#This Row],[IType]],IsDList,Table_ExternalData_15[[#Headers],[30]])</f>
        <v>0</v>
      </c>
      <c r="AI417" s="10">
        <f>SUMIFS(IsQList,IsIList,Table_ExternalData_15[[#This Row],[item_key]],IsITypeList,Table_ExternalData_15[[#This Row],[IType]],IsDList,Table_ExternalData_15[[#Headers],[31]])</f>
        <v>10</v>
      </c>
      <c r="AJ417" s="10">
        <f>SUM(Table_ExternalData_15[[#This Row],[1]:[31]])</f>
        <v>181</v>
      </c>
    </row>
    <row r="418" spans="1:36">
      <c r="A418" s="1" t="s">
        <v>104</v>
      </c>
      <c r="B418" s="1" t="s">
        <v>955</v>
      </c>
      <c r="C418" s="1" t="s">
        <v>956</v>
      </c>
      <c r="D418" s="11" t="s">
        <v>2046</v>
      </c>
      <c r="E418" s="10">
        <f>SUMIFS(IsQList,IsIList,Table_ExternalData_15[[#This Row],[item_key]],IsITypeList,Table_ExternalData_15[[#This Row],[IType]],IsDList,Table_ExternalData_15[[#Headers],[1]])</f>
        <v>1</v>
      </c>
      <c r="F418" s="10">
        <f>SUMIFS(IsQList,IsIList,Table_ExternalData_15[[#This Row],[item_key]],IsITypeList,Table_ExternalData_15[[#This Row],[IType]],IsDList,Table_ExternalData_15[[#Headers],[2]])</f>
        <v>0</v>
      </c>
      <c r="G418" s="10">
        <f>SUMIFS(IsQList,IsIList,Table_ExternalData_15[[#This Row],[item_key]],IsITypeList,Table_ExternalData_15[[#This Row],[IType]],IsDList,Table_ExternalData_15[[#Headers],[3]])</f>
        <v>0</v>
      </c>
      <c r="H418" s="10">
        <f>SUMIFS(IsQList,IsIList,Table_ExternalData_15[[#This Row],[item_key]],IsITypeList,Table_ExternalData_15[[#This Row],[IType]],IsDList,Table_ExternalData_15[[#Headers],[4]])</f>
        <v>70</v>
      </c>
      <c r="I418" s="10">
        <f>SUMIFS(IsQList,IsIList,Table_ExternalData_15[[#This Row],[item_key]],IsITypeList,Table_ExternalData_15[[#This Row],[IType]],IsDList,Table_ExternalData_15[[#Headers],[5]])</f>
        <v>0</v>
      </c>
      <c r="J418" s="10">
        <f>SUMIFS(IsQList,IsIList,Table_ExternalData_15[[#This Row],[item_key]],IsITypeList,Table_ExternalData_15[[#This Row],[IType]],IsDList,Table_ExternalData_15[[#Headers],[6]])</f>
        <v>23</v>
      </c>
      <c r="K418" s="10">
        <f>SUMIFS(IsQList,IsIList,Table_ExternalData_15[[#This Row],[item_key]],IsITypeList,Table_ExternalData_15[[#This Row],[IType]],IsDList,Table_ExternalData_15[[#Headers],[7]])</f>
        <v>0</v>
      </c>
      <c r="L418" s="10">
        <f>SUMIFS(IsQList,IsIList,Table_ExternalData_15[[#This Row],[item_key]],IsITypeList,Table_ExternalData_15[[#This Row],[IType]],IsDList,Table_ExternalData_15[[#Headers],[8]])</f>
        <v>0</v>
      </c>
      <c r="M418" s="10">
        <f>SUMIFS(IsQList,IsIList,Table_ExternalData_15[[#This Row],[item_key]],IsITypeList,Table_ExternalData_15[[#This Row],[IType]],IsDList,Table_ExternalData_15[[#Headers],[9]])</f>
        <v>0</v>
      </c>
      <c r="N418" s="10">
        <f>SUMIFS(IsQList,IsIList,Table_ExternalData_15[[#This Row],[item_key]],IsITypeList,Table_ExternalData_15[[#This Row],[IType]],IsDList,Table_ExternalData_15[[#Headers],[10]])</f>
        <v>0</v>
      </c>
      <c r="O418" s="10">
        <f>SUMIFS(IsQList,IsIList,Table_ExternalData_15[[#This Row],[item_key]],IsITypeList,Table_ExternalData_15[[#This Row],[IType]],IsDList,Table_ExternalData_15[[#Headers],[11]])</f>
        <v>0</v>
      </c>
      <c r="P418" s="10">
        <f>SUMIFS(IsQList,IsIList,Table_ExternalData_15[[#This Row],[item_key]],IsITypeList,Table_ExternalData_15[[#This Row],[IType]],IsDList,Table_ExternalData_15[[#Headers],[12]])</f>
        <v>0</v>
      </c>
      <c r="Q418" s="10">
        <f>SUMIFS(IsQList,IsIList,Table_ExternalData_15[[#This Row],[item_key]],IsITypeList,Table_ExternalData_15[[#This Row],[IType]],IsDList,Table_ExternalData_15[[#Headers],[13]])</f>
        <v>0</v>
      </c>
      <c r="R418" s="10">
        <f>SUMIFS(IsQList,IsIList,Table_ExternalData_15[[#This Row],[item_key]],IsITypeList,Table_ExternalData_15[[#This Row],[IType]],IsDList,Table_ExternalData_15[[#Headers],[14]])</f>
        <v>0</v>
      </c>
      <c r="S418" s="10">
        <f>SUMIFS(IsQList,IsIList,Table_ExternalData_15[[#This Row],[item_key]],IsITypeList,Table_ExternalData_15[[#This Row],[IType]],IsDList,Table_ExternalData_15[[#Headers],[15]])</f>
        <v>0</v>
      </c>
      <c r="T418" s="10">
        <f>SUMIFS(IsQList,IsIList,Table_ExternalData_15[[#This Row],[item_key]],IsITypeList,Table_ExternalData_15[[#This Row],[IType]],IsDList,Table_ExternalData_15[[#Headers],[16]])</f>
        <v>0</v>
      </c>
      <c r="U418" s="10">
        <f>SUMIFS(IsQList,IsIList,Table_ExternalData_15[[#This Row],[item_key]],IsITypeList,Table_ExternalData_15[[#This Row],[IType]],IsDList,Table_ExternalData_15[[#Headers],[17]])</f>
        <v>0</v>
      </c>
      <c r="V418" s="10">
        <f>SUMIFS(IsQList,IsIList,Table_ExternalData_15[[#This Row],[item_key]],IsITypeList,Table_ExternalData_15[[#This Row],[IType]],IsDList,Table_ExternalData_15[[#Headers],[18]])</f>
        <v>0</v>
      </c>
      <c r="W418" s="10">
        <f>SUMIFS(IsQList,IsIList,Table_ExternalData_15[[#This Row],[item_key]],IsITypeList,Table_ExternalData_15[[#This Row],[IType]],IsDList,Table_ExternalData_15[[#Headers],[19]])</f>
        <v>0</v>
      </c>
      <c r="X418" s="10">
        <f>SUMIFS(IsQList,IsIList,Table_ExternalData_15[[#This Row],[item_key]],IsITypeList,Table_ExternalData_15[[#This Row],[IType]],IsDList,Table_ExternalData_15[[#Headers],[20]])</f>
        <v>0</v>
      </c>
      <c r="Y418" s="10">
        <f>SUMIFS(IsQList,IsIList,Table_ExternalData_15[[#This Row],[item_key]],IsITypeList,Table_ExternalData_15[[#This Row],[IType]],IsDList,Table_ExternalData_15[[#Headers],[21]])</f>
        <v>0</v>
      </c>
      <c r="Z418" s="10">
        <f>SUMIFS(IsQList,IsIList,Table_ExternalData_15[[#This Row],[item_key]],IsITypeList,Table_ExternalData_15[[#This Row],[IType]],IsDList,Table_ExternalData_15[[#Headers],[22]])</f>
        <v>0</v>
      </c>
      <c r="AA418" s="10">
        <f>SUMIFS(IsQList,IsIList,Table_ExternalData_15[[#This Row],[item_key]],IsITypeList,Table_ExternalData_15[[#This Row],[IType]],IsDList,Table_ExternalData_15[[#Headers],[23]])</f>
        <v>0</v>
      </c>
      <c r="AB418" s="10">
        <f>SUMIFS(IsQList,IsIList,Table_ExternalData_15[[#This Row],[item_key]],IsITypeList,Table_ExternalData_15[[#This Row],[IType]],IsDList,Table_ExternalData_15[[#Headers],[24]])</f>
        <v>0</v>
      </c>
      <c r="AC418" s="10">
        <f>SUMIFS(IsQList,IsIList,Table_ExternalData_15[[#This Row],[item_key]],IsITypeList,Table_ExternalData_15[[#This Row],[IType]],IsDList,Table_ExternalData_15[[#Headers],[25]])</f>
        <v>0</v>
      </c>
      <c r="AD418" s="10">
        <f>SUMIFS(IsQList,IsIList,Table_ExternalData_15[[#This Row],[item_key]],IsITypeList,Table_ExternalData_15[[#This Row],[IType]],IsDList,Table_ExternalData_15[[#Headers],[26]])</f>
        <v>0</v>
      </c>
      <c r="AE418" s="10">
        <f>SUMIFS(IsQList,IsIList,Table_ExternalData_15[[#This Row],[item_key]],IsITypeList,Table_ExternalData_15[[#This Row],[IType]],IsDList,Table_ExternalData_15[[#Headers],[27]])</f>
        <v>0</v>
      </c>
      <c r="AF418" s="10">
        <f>SUMIFS(IsQList,IsIList,Table_ExternalData_15[[#This Row],[item_key]],IsITypeList,Table_ExternalData_15[[#This Row],[IType]],IsDList,Table_ExternalData_15[[#Headers],[28]])</f>
        <v>1</v>
      </c>
      <c r="AG418" s="10">
        <f>SUMIFS(IsQList,IsIList,Table_ExternalData_15[[#This Row],[item_key]],IsITypeList,Table_ExternalData_15[[#This Row],[IType]],IsDList,Table_ExternalData_15[[#Headers],[29]])</f>
        <v>76</v>
      </c>
      <c r="AH418" s="10">
        <f>SUMIFS(IsQList,IsIList,Table_ExternalData_15[[#This Row],[item_key]],IsITypeList,Table_ExternalData_15[[#This Row],[IType]],IsDList,Table_ExternalData_15[[#Headers],[30]])</f>
        <v>0</v>
      </c>
      <c r="AI418" s="10">
        <f>SUMIFS(IsQList,IsIList,Table_ExternalData_15[[#This Row],[item_key]],IsITypeList,Table_ExternalData_15[[#This Row],[IType]],IsDList,Table_ExternalData_15[[#Headers],[31]])</f>
        <v>10</v>
      </c>
      <c r="AJ418" s="10">
        <f>SUM(Table_ExternalData_15[[#This Row],[1]:[31]])</f>
        <v>181</v>
      </c>
    </row>
    <row r="419" spans="1:36">
      <c r="A419" s="1" t="s">
        <v>2201</v>
      </c>
      <c r="B419" s="1" t="s">
        <v>2651</v>
      </c>
      <c r="C419" s="1" t="s">
        <v>2652</v>
      </c>
      <c r="D419" s="11" t="s">
        <v>2046</v>
      </c>
      <c r="E419" s="10">
        <f>SUMIFS(IsQList,IsIList,Table_ExternalData_15[[#This Row],[item_key]],IsITypeList,Table_ExternalData_15[[#This Row],[IType]],IsDList,Table_ExternalData_15[[#Headers],[1]])</f>
        <v>1</v>
      </c>
      <c r="F419" s="10">
        <f>SUMIFS(IsQList,IsIList,Table_ExternalData_15[[#This Row],[item_key]],IsITypeList,Table_ExternalData_15[[#This Row],[IType]],IsDList,Table_ExternalData_15[[#Headers],[2]])</f>
        <v>0</v>
      </c>
      <c r="G419" s="10">
        <f>SUMIFS(IsQList,IsIList,Table_ExternalData_15[[#This Row],[item_key]],IsITypeList,Table_ExternalData_15[[#This Row],[IType]],IsDList,Table_ExternalData_15[[#Headers],[3]])</f>
        <v>0</v>
      </c>
      <c r="H419" s="10">
        <f>SUMIFS(IsQList,IsIList,Table_ExternalData_15[[#This Row],[item_key]],IsITypeList,Table_ExternalData_15[[#This Row],[IType]],IsDList,Table_ExternalData_15[[#Headers],[4]])</f>
        <v>70</v>
      </c>
      <c r="I419" s="10">
        <f>SUMIFS(IsQList,IsIList,Table_ExternalData_15[[#This Row],[item_key]],IsITypeList,Table_ExternalData_15[[#This Row],[IType]],IsDList,Table_ExternalData_15[[#Headers],[5]])</f>
        <v>0</v>
      </c>
      <c r="J419" s="10">
        <f>SUMIFS(IsQList,IsIList,Table_ExternalData_15[[#This Row],[item_key]],IsITypeList,Table_ExternalData_15[[#This Row],[IType]],IsDList,Table_ExternalData_15[[#Headers],[6]])</f>
        <v>23</v>
      </c>
      <c r="K419" s="10">
        <f>SUMIFS(IsQList,IsIList,Table_ExternalData_15[[#This Row],[item_key]],IsITypeList,Table_ExternalData_15[[#This Row],[IType]],IsDList,Table_ExternalData_15[[#Headers],[7]])</f>
        <v>0</v>
      </c>
      <c r="L419" s="10">
        <f>SUMIFS(IsQList,IsIList,Table_ExternalData_15[[#This Row],[item_key]],IsITypeList,Table_ExternalData_15[[#This Row],[IType]],IsDList,Table_ExternalData_15[[#Headers],[8]])</f>
        <v>0</v>
      </c>
      <c r="M419" s="10">
        <f>SUMIFS(IsQList,IsIList,Table_ExternalData_15[[#This Row],[item_key]],IsITypeList,Table_ExternalData_15[[#This Row],[IType]],IsDList,Table_ExternalData_15[[#Headers],[9]])</f>
        <v>0</v>
      </c>
      <c r="N419" s="10">
        <f>SUMIFS(IsQList,IsIList,Table_ExternalData_15[[#This Row],[item_key]],IsITypeList,Table_ExternalData_15[[#This Row],[IType]],IsDList,Table_ExternalData_15[[#Headers],[10]])</f>
        <v>0</v>
      </c>
      <c r="O419" s="10">
        <f>SUMIFS(IsQList,IsIList,Table_ExternalData_15[[#This Row],[item_key]],IsITypeList,Table_ExternalData_15[[#This Row],[IType]],IsDList,Table_ExternalData_15[[#Headers],[11]])</f>
        <v>0</v>
      </c>
      <c r="P419" s="10">
        <f>SUMIFS(IsQList,IsIList,Table_ExternalData_15[[#This Row],[item_key]],IsITypeList,Table_ExternalData_15[[#This Row],[IType]],IsDList,Table_ExternalData_15[[#Headers],[12]])</f>
        <v>0</v>
      </c>
      <c r="Q419" s="10">
        <f>SUMIFS(IsQList,IsIList,Table_ExternalData_15[[#This Row],[item_key]],IsITypeList,Table_ExternalData_15[[#This Row],[IType]],IsDList,Table_ExternalData_15[[#Headers],[13]])</f>
        <v>0</v>
      </c>
      <c r="R419" s="10">
        <f>SUMIFS(IsQList,IsIList,Table_ExternalData_15[[#This Row],[item_key]],IsITypeList,Table_ExternalData_15[[#This Row],[IType]],IsDList,Table_ExternalData_15[[#Headers],[14]])</f>
        <v>0</v>
      </c>
      <c r="S419" s="10">
        <f>SUMIFS(IsQList,IsIList,Table_ExternalData_15[[#This Row],[item_key]],IsITypeList,Table_ExternalData_15[[#This Row],[IType]],IsDList,Table_ExternalData_15[[#Headers],[15]])</f>
        <v>0</v>
      </c>
      <c r="T419" s="10">
        <f>SUMIFS(IsQList,IsIList,Table_ExternalData_15[[#This Row],[item_key]],IsITypeList,Table_ExternalData_15[[#This Row],[IType]],IsDList,Table_ExternalData_15[[#Headers],[16]])</f>
        <v>0</v>
      </c>
      <c r="U419" s="10">
        <f>SUMIFS(IsQList,IsIList,Table_ExternalData_15[[#This Row],[item_key]],IsITypeList,Table_ExternalData_15[[#This Row],[IType]],IsDList,Table_ExternalData_15[[#Headers],[17]])</f>
        <v>0</v>
      </c>
      <c r="V419" s="10">
        <f>SUMIFS(IsQList,IsIList,Table_ExternalData_15[[#This Row],[item_key]],IsITypeList,Table_ExternalData_15[[#This Row],[IType]],IsDList,Table_ExternalData_15[[#Headers],[18]])</f>
        <v>0</v>
      </c>
      <c r="W419" s="10">
        <f>SUMIFS(IsQList,IsIList,Table_ExternalData_15[[#This Row],[item_key]],IsITypeList,Table_ExternalData_15[[#This Row],[IType]],IsDList,Table_ExternalData_15[[#Headers],[19]])</f>
        <v>0</v>
      </c>
      <c r="X419" s="10">
        <f>SUMIFS(IsQList,IsIList,Table_ExternalData_15[[#This Row],[item_key]],IsITypeList,Table_ExternalData_15[[#This Row],[IType]],IsDList,Table_ExternalData_15[[#Headers],[20]])</f>
        <v>0</v>
      </c>
      <c r="Y419" s="10">
        <f>SUMIFS(IsQList,IsIList,Table_ExternalData_15[[#This Row],[item_key]],IsITypeList,Table_ExternalData_15[[#This Row],[IType]],IsDList,Table_ExternalData_15[[#Headers],[21]])</f>
        <v>0</v>
      </c>
      <c r="Z419" s="10">
        <f>SUMIFS(IsQList,IsIList,Table_ExternalData_15[[#This Row],[item_key]],IsITypeList,Table_ExternalData_15[[#This Row],[IType]],IsDList,Table_ExternalData_15[[#Headers],[22]])</f>
        <v>0</v>
      </c>
      <c r="AA419" s="10">
        <f>SUMIFS(IsQList,IsIList,Table_ExternalData_15[[#This Row],[item_key]],IsITypeList,Table_ExternalData_15[[#This Row],[IType]],IsDList,Table_ExternalData_15[[#Headers],[23]])</f>
        <v>0</v>
      </c>
      <c r="AB419" s="10">
        <f>SUMIFS(IsQList,IsIList,Table_ExternalData_15[[#This Row],[item_key]],IsITypeList,Table_ExternalData_15[[#This Row],[IType]],IsDList,Table_ExternalData_15[[#Headers],[24]])</f>
        <v>0</v>
      </c>
      <c r="AC419" s="10">
        <f>SUMIFS(IsQList,IsIList,Table_ExternalData_15[[#This Row],[item_key]],IsITypeList,Table_ExternalData_15[[#This Row],[IType]],IsDList,Table_ExternalData_15[[#Headers],[25]])</f>
        <v>0</v>
      </c>
      <c r="AD419" s="10">
        <f>SUMIFS(IsQList,IsIList,Table_ExternalData_15[[#This Row],[item_key]],IsITypeList,Table_ExternalData_15[[#This Row],[IType]],IsDList,Table_ExternalData_15[[#Headers],[26]])</f>
        <v>0</v>
      </c>
      <c r="AE419" s="10">
        <f>SUMIFS(IsQList,IsIList,Table_ExternalData_15[[#This Row],[item_key]],IsITypeList,Table_ExternalData_15[[#This Row],[IType]],IsDList,Table_ExternalData_15[[#Headers],[27]])</f>
        <v>0</v>
      </c>
      <c r="AF419" s="10">
        <f>SUMIFS(IsQList,IsIList,Table_ExternalData_15[[#This Row],[item_key]],IsITypeList,Table_ExternalData_15[[#This Row],[IType]],IsDList,Table_ExternalData_15[[#Headers],[28]])</f>
        <v>1</v>
      </c>
      <c r="AG419" s="10">
        <f>SUMIFS(IsQList,IsIList,Table_ExternalData_15[[#This Row],[item_key]],IsITypeList,Table_ExternalData_15[[#This Row],[IType]],IsDList,Table_ExternalData_15[[#Headers],[29]])</f>
        <v>76</v>
      </c>
      <c r="AH419" s="10">
        <f>SUMIFS(IsQList,IsIList,Table_ExternalData_15[[#This Row],[item_key]],IsITypeList,Table_ExternalData_15[[#This Row],[IType]],IsDList,Table_ExternalData_15[[#Headers],[30]])</f>
        <v>0</v>
      </c>
      <c r="AI419" s="10">
        <f>SUMIFS(IsQList,IsIList,Table_ExternalData_15[[#This Row],[item_key]],IsITypeList,Table_ExternalData_15[[#This Row],[IType]],IsDList,Table_ExternalData_15[[#Headers],[31]])</f>
        <v>10</v>
      </c>
      <c r="AJ419" s="10">
        <f>SUM(Table_ExternalData_15[[#This Row],[1]:[31]])</f>
        <v>181</v>
      </c>
    </row>
    <row r="420" spans="1:36">
      <c r="A420" s="1" t="s">
        <v>2202</v>
      </c>
      <c r="B420" s="1" t="s">
        <v>2653</v>
      </c>
      <c r="C420" s="1" t="s">
        <v>2654</v>
      </c>
      <c r="D420" s="11" t="s">
        <v>2046</v>
      </c>
      <c r="E420" s="10">
        <f>SUMIFS(IsQList,IsIList,Table_ExternalData_15[[#This Row],[item_key]],IsITypeList,Table_ExternalData_15[[#This Row],[IType]],IsDList,Table_ExternalData_15[[#Headers],[1]])</f>
        <v>1</v>
      </c>
      <c r="F420" s="10">
        <f>SUMIFS(IsQList,IsIList,Table_ExternalData_15[[#This Row],[item_key]],IsITypeList,Table_ExternalData_15[[#This Row],[IType]],IsDList,Table_ExternalData_15[[#Headers],[2]])</f>
        <v>0</v>
      </c>
      <c r="G420" s="10">
        <f>SUMIFS(IsQList,IsIList,Table_ExternalData_15[[#This Row],[item_key]],IsITypeList,Table_ExternalData_15[[#This Row],[IType]],IsDList,Table_ExternalData_15[[#Headers],[3]])</f>
        <v>0</v>
      </c>
      <c r="H420" s="10">
        <f>SUMIFS(IsQList,IsIList,Table_ExternalData_15[[#This Row],[item_key]],IsITypeList,Table_ExternalData_15[[#This Row],[IType]],IsDList,Table_ExternalData_15[[#Headers],[4]])</f>
        <v>70</v>
      </c>
      <c r="I420" s="10">
        <f>SUMIFS(IsQList,IsIList,Table_ExternalData_15[[#This Row],[item_key]],IsITypeList,Table_ExternalData_15[[#This Row],[IType]],IsDList,Table_ExternalData_15[[#Headers],[5]])</f>
        <v>0</v>
      </c>
      <c r="J420" s="10">
        <f>SUMIFS(IsQList,IsIList,Table_ExternalData_15[[#This Row],[item_key]],IsITypeList,Table_ExternalData_15[[#This Row],[IType]],IsDList,Table_ExternalData_15[[#Headers],[6]])</f>
        <v>23</v>
      </c>
      <c r="K420" s="10">
        <f>SUMIFS(IsQList,IsIList,Table_ExternalData_15[[#This Row],[item_key]],IsITypeList,Table_ExternalData_15[[#This Row],[IType]],IsDList,Table_ExternalData_15[[#Headers],[7]])</f>
        <v>0</v>
      </c>
      <c r="L420" s="10">
        <f>SUMIFS(IsQList,IsIList,Table_ExternalData_15[[#This Row],[item_key]],IsITypeList,Table_ExternalData_15[[#This Row],[IType]],IsDList,Table_ExternalData_15[[#Headers],[8]])</f>
        <v>0</v>
      </c>
      <c r="M420" s="10">
        <f>SUMIFS(IsQList,IsIList,Table_ExternalData_15[[#This Row],[item_key]],IsITypeList,Table_ExternalData_15[[#This Row],[IType]],IsDList,Table_ExternalData_15[[#Headers],[9]])</f>
        <v>0</v>
      </c>
      <c r="N420" s="10">
        <f>SUMIFS(IsQList,IsIList,Table_ExternalData_15[[#This Row],[item_key]],IsITypeList,Table_ExternalData_15[[#This Row],[IType]],IsDList,Table_ExternalData_15[[#Headers],[10]])</f>
        <v>0</v>
      </c>
      <c r="O420" s="10">
        <f>SUMIFS(IsQList,IsIList,Table_ExternalData_15[[#This Row],[item_key]],IsITypeList,Table_ExternalData_15[[#This Row],[IType]],IsDList,Table_ExternalData_15[[#Headers],[11]])</f>
        <v>0</v>
      </c>
      <c r="P420" s="10">
        <f>SUMIFS(IsQList,IsIList,Table_ExternalData_15[[#This Row],[item_key]],IsITypeList,Table_ExternalData_15[[#This Row],[IType]],IsDList,Table_ExternalData_15[[#Headers],[12]])</f>
        <v>0</v>
      </c>
      <c r="Q420" s="10">
        <f>SUMIFS(IsQList,IsIList,Table_ExternalData_15[[#This Row],[item_key]],IsITypeList,Table_ExternalData_15[[#This Row],[IType]],IsDList,Table_ExternalData_15[[#Headers],[13]])</f>
        <v>0</v>
      </c>
      <c r="R420" s="10">
        <f>SUMIFS(IsQList,IsIList,Table_ExternalData_15[[#This Row],[item_key]],IsITypeList,Table_ExternalData_15[[#This Row],[IType]],IsDList,Table_ExternalData_15[[#Headers],[14]])</f>
        <v>0</v>
      </c>
      <c r="S420" s="10">
        <f>SUMIFS(IsQList,IsIList,Table_ExternalData_15[[#This Row],[item_key]],IsITypeList,Table_ExternalData_15[[#This Row],[IType]],IsDList,Table_ExternalData_15[[#Headers],[15]])</f>
        <v>0</v>
      </c>
      <c r="T420" s="10">
        <f>SUMIFS(IsQList,IsIList,Table_ExternalData_15[[#This Row],[item_key]],IsITypeList,Table_ExternalData_15[[#This Row],[IType]],IsDList,Table_ExternalData_15[[#Headers],[16]])</f>
        <v>0</v>
      </c>
      <c r="U420" s="10">
        <f>SUMIFS(IsQList,IsIList,Table_ExternalData_15[[#This Row],[item_key]],IsITypeList,Table_ExternalData_15[[#This Row],[IType]],IsDList,Table_ExternalData_15[[#Headers],[17]])</f>
        <v>0</v>
      </c>
      <c r="V420" s="10">
        <f>SUMIFS(IsQList,IsIList,Table_ExternalData_15[[#This Row],[item_key]],IsITypeList,Table_ExternalData_15[[#This Row],[IType]],IsDList,Table_ExternalData_15[[#Headers],[18]])</f>
        <v>0</v>
      </c>
      <c r="W420" s="10">
        <f>SUMIFS(IsQList,IsIList,Table_ExternalData_15[[#This Row],[item_key]],IsITypeList,Table_ExternalData_15[[#This Row],[IType]],IsDList,Table_ExternalData_15[[#Headers],[19]])</f>
        <v>0</v>
      </c>
      <c r="X420" s="10">
        <f>SUMIFS(IsQList,IsIList,Table_ExternalData_15[[#This Row],[item_key]],IsITypeList,Table_ExternalData_15[[#This Row],[IType]],IsDList,Table_ExternalData_15[[#Headers],[20]])</f>
        <v>0</v>
      </c>
      <c r="Y420" s="10">
        <f>SUMIFS(IsQList,IsIList,Table_ExternalData_15[[#This Row],[item_key]],IsITypeList,Table_ExternalData_15[[#This Row],[IType]],IsDList,Table_ExternalData_15[[#Headers],[21]])</f>
        <v>0</v>
      </c>
      <c r="Z420" s="10">
        <f>SUMIFS(IsQList,IsIList,Table_ExternalData_15[[#This Row],[item_key]],IsITypeList,Table_ExternalData_15[[#This Row],[IType]],IsDList,Table_ExternalData_15[[#Headers],[22]])</f>
        <v>0</v>
      </c>
      <c r="AA420" s="10">
        <f>SUMIFS(IsQList,IsIList,Table_ExternalData_15[[#This Row],[item_key]],IsITypeList,Table_ExternalData_15[[#This Row],[IType]],IsDList,Table_ExternalData_15[[#Headers],[23]])</f>
        <v>0</v>
      </c>
      <c r="AB420" s="10">
        <f>SUMIFS(IsQList,IsIList,Table_ExternalData_15[[#This Row],[item_key]],IsITypeList,Table_ExternalData_15[[#This Row],[IType]],IsDList,Table_ExternalData_15[[#Headers],[24]])</f>
        <v>0</v>
      </c>
      <c r="AC420" s="10">
        <f>SUMIFS(IsQList,IsIList,Table_ExternalData_15[[#This Row],[item_key]],IsITypeList,Table_ExternalData_15[[#This Row],[IType]],IsDList,Table_ExternalData_15[[#Headers],[25]])</f>
        <v>0</v>
      </c>
      <c r="AD420" s="10">
        <f>SUMIFS(IsQList,IsIList,Table_ExternalData_15[[#This Row],[item_key]],IsITypeList,Table_ExternalData_15[[#This Row],[IType]],IsDList,Table_ExternalData_15[[#Headers],[26]])</f>
        <v>0</v>
      </c>
      <c r="AE420" s="10">
        <f>SUMIFS(IsQList,IsIList,Table_ExternalData_15[[#This Row],[item_key]],IsITypeList,Table_ExternalData_15[[#This Row],[IType]],IsDList,Table_ExternalData_15[[#Headers],[27]])</f>
        <v>0</v>
      </c>
      <c r="AF420" s="10">
        <f>SUMIFS(IsQList,IsIList,Table_ExternalData_15[[#This Row],[item_key]],IsITypeList,Table_ExternalData_15[[#This Row],[IType]],IsDList,Table_ExternalData_15[[#Headers],[28]])</f>
        <v>1</v>
      </c>
      <c r="AG420" s="10">
        <f>SUMIFS(IsQList,IsIList,Table_ExternalData_15[[#This Row],[item_key]],IsITypeList,Table_ExternalData_15[[#This Row],[IType]],IsDList,Table_ExternalData_15[[#Headers],[29]])</f>
        <v>76</v>
      </c>
      <c r="AH420" s="10">
        <f>SUMIFS(IsQList,IsIList,Table_ExternalData_15[[#This Row],[item_key]],IsITypeList,Table_ExternalData_15[[#This Row],[IType]],IsDList,Table_ExternalData_15[[#Headers],[30]])</f>
        <v>0</v>
      </c>
      <c r="AI420" s="10">
        <f>SUMIFS(IsQList,IsIList,Table_ExternalData_15[[#This Row],[item_key]],IsITypeList,Table_ExternalData_15[[#This Row],[IType]],IsDList,Table_ExternalData_15[[#Headers],[31]])</f>
        <v>10</v>
      </c>
      <c r="AJ420" s="10">
        <f>SUM(Table_ExternalData_15[[#This Row],[1]:[31]])</f>
        <v>181</v>
      </c>
    </row>
    <row r="421" spans="1:36">
      <c r="A421" s="1" t="s">
        <v>2028</v>
      </c>
      <c r="B421" s="1" t="s">
        <v>2655</v>
      </c>
      <c r="C421" s="1" t="s">
        <v>1076</v>
      </c>
      <c r="D421" s="11" t="s">
        <v>2046</v>
      </c>
      <c r="E421" s="10">
        <f>SUMIFS(IsQList,IsIList,Table_ExternalData_15[[#This Row],[item_key]],IsITypeList,Table_ExternalData_15[[#This Row],[IType]],IsDList,Table_ExternalData_15[[#Headers],[1]])</f>
        <v>1</v>
      </c>
      <c r="F421" s="10">
        <f>SUMIFS(IsQList,IsIList,Table_ExternalData_15[[#This Row],[item_key]],IsITypeList,Table_ExternalData_15[[#This Row],[IType]],IsDList,Table_ExternalData_15[[#Headers],[2]])</f>
        <v>0</v>
      </c>
      <c r="G421" s="10">
        <f>SUMIFS(IsQList,IsIList,Table_ExternalData_15[[#This Row],[item_key]],IsITypeList,Table_ExternalData_15[[#This Row],[IType]],IsDList,Table_ExternalData_15[[#Headers],[3]])</f>
        <v>0</v>
      </c>
      <c r="H421" s="10">
        <f>SUMIFS(IsQList,IsIList,Table_ExternalData_15[[#This Row],[item_key]],IsITypeList,Table_ExternalData_15[[#This Row],[IType]],IsDList,Table_ExternalData_15[[#Headers],[4]])</f>
        <v>70</v>
      </c>
      <c r="I421" s="10">
        <f>SUMIFS(IsQList,IsIList,Table_ExternalData_15[[#This Row],[item_key]],IsITypeList,Table_ExternalData_15[[#This Row],[IType]],IsDList,Table_ExternalData_15[[#Headers],[5]])</f>
        <v>0</v>
      </c>
      <c r="J421" s="10">
        <f>SUMIFS(IsQList,IsIList,Table_ExternalData_15[[#This Row],[item_key]],IsITypeList,Table_ExternalData_15[[#This Row],[IType]],IsDList,Table_ExternalData_15[[#Headers],[6]])</f>
        <v>23</v>
      </c>
      <c r="K421" s="10">
        <f>SUMIFS(IsQList,IsIList,Table_ExternalData_15[[#This Row],[item_key]],IsITypeList,Table_ExternalData_15[[#This Row],[IType]],IsDList,Table_ExternalData_15[[#Headers],[7]])</f>
        <v>0</v>
      </c>
      <c r="L421" s="10">
        <f>SUMIFS(IsQList,IsIList,Table_ExternalData_15[[#This Row],[item_key]],IsITypeList,Table_ExternalData_15[[#This Row],[IType]],IsDList,Table_ExternalData_15[[#Headers],[8]])</f>
        <v>0</v>
      </c>
      <c r="M421" s="10">
        <f>SUMIFS(IsQList,IsIList,Table_ExternalData_15[[#This Row],[item_key]],IsITypeList,Table_ExternalData_15[[#This Row],[IType]],IsDList,Table_ExternalData_15[[#Headers],[9]])</f>
        <v>0</v>
      </c>
      <c r="N421" s="10">
        <f>SUMIFS(IsQList,IsIList,Table_ExternalData_15[[#This Row],[item_key]],IsITypeList,Table_ExternalData_15[[#This Row],[IType]],IsDList,Table_ExternalData_15[[#Headers],[10]])</f>
        <v>0</v>
      </c>
      <c r="O421" s="10">
        <f>SUMIFS(IsQList,IsIList,Table_ExternalData_15[[#This Row],[item_key]],IsITypeList,Table_ExternalData_15[[#This Row],[IType]],IsDList,Table_ExternalData_15[[#Headers],[11]])</f>
        <v>0</v>
      </c>
      <c r="P421" s="10">
        <f>SUMIFS(IsQList,IsIList,Table_ExternalData_15[[#This Row],[item_key]],IsITypeList,Table_ExternalData_15[[#This Row],[IType]],IsDList,Table_ExternalData_15[[#Headers],[12]])</f>
        <v>0</v>
      </c>
      <c r="Q421" s="10">
        <f>SUMIFS(IsQList,IsIList,Table_ExternalData_15[[#This Row],[item_key]],IsITypeList,Table_ExternalData_15[[#This Row],[IType]],IsDList,Table_ExternalData_15[[#Headers],[13]])</f>
        <v>0</v>
      </c>
      <c r="R421" s="10">
        <f>SUMIFS(IsQList,IsIList,Table_ExternalData_15[[#This Row],[item_key]],IsITypeList,Table_ExternalData_15[[#This Row],[IType]],IsDList,Table_ExternalData_15[[#Headers],[14]])</f>
        <v>0</v>
      </c>
      <c r="S421" s="10">
        <f>SUMIFS(IsQList,IsIList,Table_ExternalData_15[[#This Row],[item_key]],IsITypeList,Table_ExternalData_15[[#This Row],[IType]],IsDList,Table_ExternalData_15[[#Headers],[15]])</f>
        <v>0</v>
      </c>
      <c r="T421" s="10">
        <f>SUMIFS(IsQList,IsIList,Table_ExternalData_15[[#This Row],[item_key]],IsITypeList,Table_ExternalData_15[[#This Row],[IType]],IsDList,Table_ExternalData_15[[#Headers],[16]])</f>
        <v>52</v>
      </c>
      <c r="U421" s="10">
        <f>SUMIFS(IsQList,IsIList,Table_ExternalData_15[[#This Row],[item_key]],IsITypeList,Table_ExternalData_15[[#This Row],[IType]],IsDList,Table_ExternalData_15[[#Headers],[17]])</f>
        <v>0</v>
      </c>
      <c r="V421" s="10">
        <f>SUMIFS(IsQList,IsIList,Table_ExternalData_15[[#This Row],[item_key]],IsITypeList,Table_ExternalData_15[[#This Row],[IType]],IsDList,Table_ExternalData_15[[#Headers],[18]])</f>
        <v>0</v>
      </c>
      <c r="W421" s="10">
        <f>SUMIFS(IsQList,IsIList,Table_ExternalData_15[[#This Row],[item_key]],IsITypeList,Table_ExternalData_15[[#This Row],[IType]],IsDList,Table_ExternalData_15[[#Headers],[19]])</f>
        <v>0</v>
      </c>
      <c r="X421" s="10">
        <f>SUMIFS(IsQList,IsIList,Table_ExternalData_15[[#This Row],[item_key]],IsITypeList,Table_ExternalData_15[[#This Row],[IType]],IsDList,Table_ExternalData_15[[#Headers],[20]])</f>
        <v>0</v>
      </c>
      <c r="Y421" s="10">
        <f>SUMIFS(IsQList,IsIList,Table_ExternalData_15[[#This Row],[item_key]],IsITypeList,Table_ExternalData_15[[#This Row],[IType]],IsDList,Table_ExternalData_15[[#Headers],[21]])</f>
        <v>0</v>
      </c>
      <c r="Z421" s="10">
        <f>SUMIFS(IsQList,IsIList,Table_ExternalData_15[[#This Row],[item_key]],IsITypeList,Table_ExternalData_15[[#This Row],[IType]],IsDList,Table_ExternalData_15[[#Headers],[22]])</f>
        <v>0</v>
      </c>
      <c r="AA421" s="10">
        <f>SUMIFS(IsQList,IsIList,Table_ExternalData_15[[#This Row],[item_key]],IsITypeList,Table_ExternalData_15[[#This Row],[IType]],IsDList,Table_ExternalData_15[[#Headers],[23]])</f>
        <v>0</v>
      </c>
      <c r="AB421" s="10">
        <f>SUMIFS(IsQList,IsIList,Table_ExternalData_15[[#This Row],[item_key]],IsITypeList,Table_ExternalData_15[[#This Row],[IType]],IsDList,Table_ExternalData_15[[#Headers],[24]])</f>
        <v>0</v>
      </c>
      <c r="AC421" s="10">
        <f>SUMIFS(IsQList,IsIList,Table_ExternalData_15[[#This Row],[item_key]],IsITypeList,Table_ExternalData_15[[#This Row],[IType]],IsDList,Table_ExternalData_15[[#Headers],[25]])</f>
        <v>0</v>
      </c>
      <c r="AD421" s="10">
        <f>SUMIFS(IsQList,IsIList,Table_ExternalData_15[[#This Row],[item_key]],IsITypeList,Table_ExternalData_15[[#This Row],[IType]],IsDList,Table_ExternalData_15[[#Headers],[26]])</f>
        <v>0</v>
      </c>
      <c r="AE421" s="10">
        <f>SUMIFS(IsQList,IsIList,Table_ExternalData_15[[#This Row],[item_key]],IsITypeList,Table_ExternalData_15[[#This Row],[IType]],IsDList,Table_ExternalData_15[[#Headers],[27]])</f>
        <v>0</v>
      </c>
      <c r="AF421" s="10">
        <f>SUMIFS(IsQList,IsIList,Table_ExternalData_15[[#This Row],[item_key]],IsITypeList,Table_ExternalData_15[[#This Row],[IType]],IsDList,Table_ExternalData_15[[#Headers],[28]])</f>
        <v>1</v>
      </c>
      <c r="AG421" s="10">
        <f>SUMIFS(IsQList,IsIList,Table_ExternalData_15[[#This Row],[item_key]],IsITypeList,Table_ExternalData_15[[#This Row],[IType]],IsDList,Table_ExternalData_15[[#Headers],[29]])</f>
        <v>76</v>
      </c>
      <c r="AH421" s="10">
        <f>SUMIFS(IsQList,IsIList,Table_ExternalData_15[[#This Row],[item_key]],IsITypeList,Table_ExternalData_15[[#This Row],[IType]],IsDList,Table_ExternalData_15[[#Headers],[30]])</f>
        <v>0</v>
      </c>
      <c r="AI421" s="10">
        <f>SUMIFS(IsQList,IsIList,Table_ExternalData_15[[#This Row],[item_key]],IsITypeList,Table_ExternalData_15[[#This Row],[IType]],IsDList,Table_ExternalData_15[[#Headers],[31]])</f>
        <v>10</v>
      </c>
      <c r="AJ421" s="10">
        <f>SUM(Table_ExternalData_15[[#This Row],[1]:[31]])</f>
        <v>233</v>
      </c>
    </row>
    <row r="422" spans="1:36">
      <c r="A422" s="1" t="s">
        <v>2028</v>
      </c>
      <c r="B422" s="1" t="s">
        <v>2655</v>
      </c>
      <c r="C422" s="1" t="s">
        <v>1076</v>
      </c>
      <c r="D422" s="11" t="s">
        <v>2017</v>
      </c>
      <c r="E422" s="10">
        <f>SUMIFS(IsQList,IsIList,Table_ExternalData_15[[#This Row],[item_key]],IsITypeList,Table_ExternalData_15[[#This Row],[IType]],IsDList,Table_ExternalData_15[[#Headers],[1]])</f>
        <v>0</v>
      </c>
      <c r="F422" s="10">
        <f>SUMIFS(IsQList,IsIList,Table_ExternalData_15[[#This Row],[item_key]],IsITypeList,Table_ExternalData_15[[#This Row],[IType]],IsDList,Table_ExternalData_15[[#Headers],[2]])</f>
        <v>0</v>
      </c>
      <c r="G422" s="10">
        <f>SUMIFS(IsQList,IsIList,Table_ExternalData_15[[#This Row],[item_key]],IsITypeList,Table_ExternalData_15[[#This Row],[IType]],IsDList,Table_ExternalData_15[[#Headers],[3]])</f>
        <v>0</v>
      </c>
      <c r="H422" s="10">
        <f>SUMIFS(IsQList,IsIList,Table_ExternalData_15[[#This Row],[item_key]],IsITypeList,Table_ExternalData_15[[#This Row],[IType]],IsDList,Table_ExternalData_15[[#Headers],[4]])</f>
        <v>0</v>
      </c>
      <c r="I422" s="10">
        <f>SUMIFS(IsQList,IsIList,Table_ExternalData_15[[#This Row],[item_key]],IsITypeList,Table_ExternalData_15[[#This Row],[IType]],IsDList,Table_ExternalData_15[[#Headers],[5]])</f>
        <v>0</v>
      </c>
      <c r="J422" s="10">
        <f>SUMIFS(IsQList,IsIList,Table_ExternalData_15[[#This Row],[item_key]],IsITypeList,Table_ExternalData_15[[#This Row],[IType]],IsDList,Table_ExternalData_15[[#Headers],[6]])</f>
        <v>0</v>
      </c>
      <c r="K422" s="10">
        <f>SUMIFS(IsQList,IsIList,Table_ExternalData_15[[#This Row],[item_key]],IsITypeList,Table_ExternalData_15[[#This Row],[IType]],IsDList,Table_ExternalData_15[[#Headers],[7]])</f>
        <v>0</v>
      </c>
      <c r="L422" s="10">
        <f>SUMIFS(IsQList,IsIList,Table_ExternalData_15[[#This Row],[item_key]],IsITypeList,Table_ExternalData_15[[#This Row],[IType]],IsDList,Table_ExternalData_15[[#Headers],[8]])</f>
        <v>0</v>
      </c>
      <c r="M422" s="10">
        <f>SUMIFS(IsQList,IsIList,Table_ExternalData_15[[#This Row],[item_key]],IsITypeList,Table_ExternalData_15[[#This Row],[IType]],IsDList,Table_ExternalData_15[[#Headers],[9]])</f>
        <v>0</v>
      </c>
      <c r="N422" s="10">
        <f>SUMIFS(IsQList,IsIList,Table_ExternalData_15[[#This Row],[item_key]],IsITypeList,Table_ExternalData_15[[#This Row],[IType]],IsDList,Table_ExternalData_15[[#Headers],[10]])</f>
        <v>0</v>
      </c>
      <c r="O422" s="10">
        <f>SUMIFS(IsQList,IsIList,Table_ExternalData_15[[#This Row],[item_key]],IsITypeList,Table_ExternalData_15[[#This Row],[IType]],IsDList,Table_ExternalData_15[[#Headers],[11]])</f>
        <v>0</v>
      </c>
      <c r="P422" s="10">
        <f>SUMIFS(IsQList,IsIList,Table_ExternalData_15[[#This Row],[item_key]],IsITypeList,Table_ExternalData_15[[#This Row],[IType]],IsDList,Table_ExternalData_15[[#Headers],[12]])</f>
        <v>0</v>
      </c>
      <c r="Q422" s="10">
        <f>SUMIFS(IsQList,IsIList,Table_ExternalData_15[[#This Row],[item_key]],IsITypeList,Table_ExternalData_15[[#This Row],[IType]],IsDList,Table_ExternalData_15[[#Headers],[13]])</f>
        <v>0</v>
      </c>
      <c r="R422" s="10">
        <f>SUMIFS(IsQList,IsIList,Table_ExternalData_15[[#This Row],[item_key]],IsITypeList,Table_ExternalData_15[[#This Row],[IType]],IsDList,Table_ExternalData_15[[#Headers],[14]])</f>
        <v>0</v>
      </c>
      <c r="S422" s="10">
        <f>SUMIFS(IsQList,IsIList,Table_ExternalData_15[[#This Row],[item_key]],IsITypeList,Table_ExternalData_15[[#This Row],[IType]],IsDList,Table_ExternalData_15[[#Headers],[15]])</f>
        <v>0</v>
      </c>
      <c r="T422" s="10">
        <f>SUMIFS(IsQList,IsIList,Table_ExternalData_15[[#This Row],[item_key]],IsITypeList,Table_ExternalData_15[[#This Row],[IType]],IsDList,Table_ExternalData_15[[#Headers],[16]])</f>
        <v>0</v>
      </c>
      <c r="U422" s="10">
        <f>SUMIFS(IsQList,IsIList,Table_ExternalData_15[[#This Row],[item_key]],IsITypeList,Table_ExternalData_15[[#This Row],[IType]],IsDList,Table_ExternalData_15[[#Headers],[17]])</f>
        <v>0</v>
      </c>
      <c r="V422" s="10">
        <f>SUMIFS(IsQList,IsIList,Table_ExternalData_15[[#This Row],[item_key]],IsITypeList,Table_ExternalData_15[[#This Row],[IType]],IsDList,Table_ExternalData_15[[#Headers],[18]])</f>
        <v>0</v>
      </c>
      <c r="W422" s="10">
        <f>SUMIFS(IsQList,IsIList,Table_ExternalData_15[[#This Row],[item_key]],IsITypeList,Table_ExternalData_15[[#This Row],[IType]],IsDList,Table_ExternalData_15[[#Headers],[19]])</f>
        <v>0</v>
      </c>
      <c r="X422" s="10">
        <f>SUMIFS(IsQList,IsIList,Table_ExternalData_15[[#This Row],[item_key]],IsITypeList,Table_ExternalData_15[[#This Row],[IType]],IsDList,Table_ExternalData_15[[#Headers],[20]])</f>
        <v>0</v>
      </c>
      <c r="Y422" s="10">
        <f>SUMIFS(IsQList,IsIList,Table_ExternalData_15[[#This Row],[item_key]],IsITypeList,Table_ExternalData_15[[#This Row],[IType]],IsDList,Table_ExternalData_15[[#Headers],[21]])</f>
        <v>0</v>
      </c>
      <c r="Z422" s="10">
        <f>SUMIFS(IsQList,IsIList,Table_ExternalData_15[[#This Row],[item_key]],IsITypeList,Table_ExternalData_15[[#This Row],[IType]],IsDList,Table_ExternalData_15[[#Headers],[22]])</f>
        <v>0</v>
      </c>
      <c r="AA422" s="10">
        <f>SUMIFS(IsQList,IsIList,Table_ExternalData_15[[#This Row],[item_key]],IsITypeList,Table_ExternalData_15[[#This Row],[IType]],IsDList,Table_ExternalData_15[[#Headers],[23]])</f>
        <v>0</v>
      </c>
      <c r="AB422" s="10">
        <f>SUMIFS(IsQList,IsIList,Table_ExternalData_15[[#This Row],[item_key]],IsITypeList,Table_ExternalData_15[[#This Row],[IType]],IsDList,Table_ExternalData_15[[#Headers],[24]])</f>
        <v>0</v>
      </c>
      <c r="AC422" s="10">
        <f>SUMIFS(IsQList,IsIList,Table_ExternalData_15[[#This Row],[item_key]],IsITypeList,Table_ExternalData_15[[#This Row],[IType]],IsDList,Table_ExternalData_15[[#Headers],[25]])</f>
        <v>0</v>
      </c>
      <c r="AD422" s="10">
        <f>SUMIFS(IsQList,IsIList,Table_ExternalData_15[[#This Row],[item_key]],IsITypeList,Table_ExternalData_15[[#This Row],[IType]],IsDList,Table_ExternalData_15[[#Headers],[26]])</f>
        <v>0</v>
      </c>
      <c r="AE422" s="10">
        <f>SUMIFS(IsQList,IsIList,Table_ExternalData_15[[#This Row],[item_key]],IsITypeList,Table_ExternalData_15[[#This Row],[IType]],IsDList,Table_ExternalData_15[[#Headers],[27]])</f>
        <v>0</v>
      </c>
      <c r="AF422" s="10">
        <f>SUMIFS(IsQList,IsIList,Table_ExternalData_15[[#This Row],[item_key]],IsITypeList,Table_ExternalData_15[[#This Row],[IType]],IsDList,Table_ExternalData_15[[#Headers],[28]])</f>
        <v>0</v>
      </c>
      <c r="AG422" s="10">
        <f>SUMIFS(IsQList,IsIList,Table_ExternalData_15[[#This Row],[item_key]],IsITypeList,Table_ExternalData_15[[#This Row],[IType]],IsDList,Table_ExternalData_15[[#Headers],[29]])</f>
        <v>0</v>
      </c>
      <c r="AH422" s="10">
        <f>SUMIFS(IsQList,IsIList,Table_ExternalData_15[[#This Row],[item_key]],IsITypeList,Table_ExternalData_15[[#This Row],[IType]],IsDList,Table_ExternalData_15[[#Headers],[30]])</f>
        <v>0</v>
      </c>
      <c r="AI422" s="10">
        <f>SUMIFS(IsQList,IsIList,Table_ExternalData_15[[#This Row],[item_key]],IsITypeList,Table_ExternalData_15[[#This Row],[IType]],IsDList,Table_ExternalData_15[[#Headers],[31]])</f>
        <v>0</v>
      </c>
      <c r="AJ422" s="10">
        <f>SUM(Table_ExternalData_15[[#This Row],[1]:[31]])</f>
        <v>0</v>
      </c>
    </row>
    <row r="423" spans="1:36">
      <c r="A423" s="1" t="s">
        <v>2262</v>
      </c>
      <c r="B423" s="1" t="s">
        <v>2656</v>
      </c>
      <c r="C423" s="1" t="s">
        <v>2657</v>
      </c>
      <c r="D423" s="11" t="s">
        <v>2046</v>
      </c>
      <c r="E423" s="10">
        <f>SUMIFS(IsQList,IsIList,Table_ExternalData_15[[#This Row],[item_key]],IsITypeList,Table_ExternalData_15[[#This Row],[IType]],IsDList,Table_ExternalData_15[[#Headers],[1]])</f>
        <v>0</v>
      </c>
      <c r="F423" s="10">
        <f>SUMIFS(IsQList,IsIList,Table_ExternalData_15[[#This Row],[item_key]],IsITypeList,Table_ExternalData_15[[#This Row],[IType]],IsDList,Table_ExternalData_15[[#Headers],[2]])</f>
        <v>0</v>
      </c>
      <c r="G423" s="10">
        <f>SUMIFS(IsQList,IsIList,Table_ExternalData_15[[#This Row],[item_key]],IsITypeList,Table_ExternalData_15[[#This Row],[IType]],IsDList,Table_ExternalData_15[[#Headers],[3]])</f>
        <v>0</v>
      </c>
      <c r="H423" s="10">
        <f>SUMIFS(IsQList,IsIList,Table_ExternalData_15[[#This Row],[item_key]],IsITypeList,Table_ExternalData_15[[#This Row],[IType]],IsDList,Table_ExternalData_15[[#Headers],[4]])</f>
        <v>32</v>
      </c>
      <c r="I423" s="10">
        <f>SUMIFS(IsQList,IsIList,Table_ExternalData_15[[#This Row],[item_key]],IsITypeList,Table_ExternalData_15[[#This Row],[IType]],IsDList,Table_ExternalData_15[[#Headers],[5]])</f>
        <v>0</v>
      </c>
      <c r="J423" s="10">
        <f>SUMIFS(IsQList,IsIList,Table_ExternalData_15[[#This Row],[item_key]],IsITypeList,Table_ExternalData_15[[#This Row],[IType]],IsDList,Table_ExternalData_15[[#Headers],[6]])</f>
        <v>17</v>
      </c>
      <c r="K423" s="10">
        <f>SUMIFS(IsQList,IsIList,Table_ExternalData_15[[#This Row],[item_key]],IsITypeList,Table_ExternalData_15[[#This Row],[IType]],IsDList,Table_ExternalData_15[[#Headers],[7]])</f>
        <v>0</v>
      </c>
      <c r="L423" s="10">
        <f>SUMIFS(IsQList,IsIList,Table_ExternalData_15[[#This Row],[item_key]],IsITypeList,Table_ExternalData_15[[#This Row],[IType]],IsDList,Table_ExternalData_15[[#Headers],[8]])</f>
        <v>0</v>
      </c>
      <c r="M423" s="10">
        <f>SUMIFS(IsQList,IsIList,Table_ExternalData_15[[#This Row],[item_key]],IsITypeList,Table_ExternalData_15[[#This Row],[IType]],IsDList,Table_ExternalData_15[[#Headers],[9]])</f>
        <v>0</v>
      </c>
      <c r="N423" s="10">
        <f>SUMIFS(IsQList,IsIList,Table_ExternalData_15[[#This Row],[item_key]],IsITypeList,Table_ExternalData_15[[#This Row],[IType]],IsDList,Table_ExternalData_15[[#Headers],[10]])</f>
        <v>0</v>
      </c>
      <c r="O423" s="10">
        <f>SUMIFS(IsQList,IsIList,Table_ExternalData_15[[#This Row],[item_key]],IsITypeList,Table_ExternalData_15[[#This Row],[IType]],IsDList,Table_ExternalData_15[[#Headers],[11]])</f>
        <v>0</v>
      </c>
      <c r="P423" s="10">
        <f>SUMIFS(IsQList,IsIList,Table_ExternalData_15[[#This Row],[item_key]],IsITypeList,Table_ExternalData_15[[#This Row],[IType]],IsDList,Table_ExternalData_15[[#Headers],[12]])</f>
        <v>0</v>
      </c>
      <c r="Q423" s="10">
        <f>SUMIFS(IsQList,IsIList,Table_ExternalData_15[[#This Row],[item_key]],IsITypeList,Table_ExternalData_15[[#This Row],[IType]],IsDList,Table_ExternalData_15[[#Headers],[13]])</f>
        <v>0</v>
      </c>
      <c r="R423" s="10">
        <f>SUMIFS(IsQList,IsIList,Table_ExternalData_15[[#This Row],[item_key]],IsITypeList,Table_ExternalData_15[[#This Row],[IType]],IsDList,Table_ExternalData_15[[#Headers],[14]])</f>
        <v>0</v>
      </c>
      <c r="S423" s="10">
        <f>SUMIFS(IsQList,IsIList,Table_ExternalData_15[[#This Row],[item_key]],IsITypeList,Table_ExternalData_15[[#This Row],[IType]],IsDList,Table_ExternalData_15[[#Headers],[15]])</f>
        <v>0</v>
      </c>
      <c r="T423" s="10">
        <f>SUMIFS(IsQList,IsIList,Table_ExternalData_15[[#This Row],[item_key]],IsITypeList,Table_ExternalData_15[[#This Row],[IType]],IsDList,Table_ExternalData_15[[#Headers],[16]])</f>
        <v>0</v>
      </c>
      <c r="U423" s="10">
        <f>SUMIFS(IsQList,IsIList,Table_ExternalData_15[[#This Row],[item_key]],IsITypeList,Table_ExternalData_15[[#This Row],[IType]],IsDList,Table_ExternalData_15[[#Headers],[17]])</f>
        <v>0</v>
      </c>
      <c r="V423" s="10">
        <f>SUMIFS(IsQList,IsIList,Table_ExternalData_15[[#This Row],[item_key]],IsITypeList,Table_ExternalData_15[[#This Row],[IType]],IsDList,Table_ExternalData_15[[#Headers],[18]])</f>
        <v>0</v>
      </c>
      <c r="W423" s="10">
        <f>SUMIFS(IsQList,IsIList,Table_ExternalData_15[[#This Row],[item_key]],IsITypeList,Table_ExternalData_15[[#This Row],[IType]],IsDList,Table_ExternalData_15[[#Headers],[19]])</f>
        <v>0</v>
      </c>
      <c r="X423" s="10">
        <f>SUMIFS(IsQList,IsIList,Table_ExternalData_15[[#This Row],[item_key]],IsITypeList,Table_ExternalData_15[[#This Row],[IType]],IsDList,Table_ExternalData_15[[#Headers],[20]])</f>
        <v>0</v>
      </c>
      <c r="Y423" s="10">
        <f>SUMIFS(IsQList,IsIList,Table_ExternalData_15[[#This Row],[item_key]],IsITypeList,Table_ExternalData_15[[#This Row],[IType]],IsDList,Table_ExternalData_15[[#Headers],[21]])</f>
        <v>0</v>
      </c>
      <c r="Z423" s="10">
        <f>SUMIFS(IsQList,IsIList,Table_ExternalData_15[[#This Row],[item_key]],IsITypeList,Table_ExternalData_15[[#This Row],[IType]],IsDList,Table_ExternalData_15[[#Headers],[22]])</f>
        <v>0</v>
      </c>
      <c r="AA423" s="10">
        <f>SUMIFS(IsQList,IsIList,Table_ExternalData_15[[#This Row],[item_key]],IsITypeList,Table_ExternalData_15[[#This Row],[IType]],IsDList,Table_ExternalData_15[[#Headers],[23]])</f>
        <v>0</v>
      </c>
      <c r="AB423" s="10">
        <f>SUMIFS(IsQList,IsIList,Table_ExternalData_15[[#This Row],[item_key]],IsITypeList,Table_ExternalData_15[[#This Row],[IType]],IsDList,Table_ExternalData_15[[#Headers],[24]])</f>
        <v>0</v>
      </c>
      <c r="AC423" s="10">
        <f>SUMIFS(IsQList,IsIList,Table_ExternalData_15[[#This Row],[item_key]],IsITypeList,Table_ExternalData_15[[#This Row],[IType]],IsDList,Table_ExternalData_15[[#Headers],[25]])</f>
        <v>0</v>
      </c>
      <c r="AD423" s="10">
        <f>SUMIFS(IsQList,IsIList,Table_ExternalData_15[[#This Row],[item_key]],IsITypeList,Table_ExternalData_15[[#This Row],[IType]],IsDList,Table_ExternalData_15[[#Headers],[26]])</f>
        <v>0</v>
      </c>
      <c r="AE423" s="10">
        <f>SUMIFS(IsQList,IsIList,Table_ExternalData_15[[#This Row],[item_key]],IsITypeList,Table_ExternalData_15[[#This Row],[IType]],IsDList,Table_ExternalData_15[[#Headers],[27]])</f>
        <v>0</v>
      </c>
      <c r="AF423" s="10">
        <f>SUMIFS(IsQList,IsIList,Table_ExternalData_15[[#This Row],[item_key]],IsITypeList,Table_ExternalData_15[[#This Row],[IType]],IsDList,Table_ExternalData_15[[#Headers],[28]])</f>
        <v>0</v>
      </c>
      <c r="AG423" s="10">
        <f>SUMIFS(IsQList,IsIList,Table_ExternalData_15[[#This Row],[item_key]],IsITypeList,Table_ExternalData_15[[#This Row],[IType]],IsDList,Table_ExternalData_15[[#Headers],[29]])</f>
        <v>25</v>
      </c>
      <c r="AH423" s="10">
        <f>SUMIFS(IsQList,IsIList,Table_ExternalData_15[[#This Row],[item_key]],IsITypeList,Table_ExternalData_15[[#This Row],[IType]],IsDList,Table_ExternalData_15[[#Headers],[30]])</f>
        <v>0</v>
      </c>
      <c r="AI423" s="10">
        <f>SUMIFS(IsQList,IsIList,Table_ExternalData_15[[#This Row],[item_key]],IsITypeList,Table_ExternalData_15[[#This Row],[IType]],IsDList,Table_ExternalData_15[[#Headers],[31]])</f>
        <v>0</v>
      </c>
      <c r="AJ423" s="10">
        <f>SUM(Table_ExternalData_15[[#This Row],[1]:[31]])</f>
        <v>74</v>
      </c>
    </row>
    <row r="424" spans="1:36">
      <c r="A424" s="1" t="s">
        <v>545</v>
      </c>
      <c r="B424" s="1" t="s">
        <v>1618</v>
      </c>
      <c r="C424" s="1" t="s">
        <v>1106</v>
      </c>
      <c r="D424" s="11" t="s">
        <v>2046</v>
      </c>
      <c r="E424" s="10">
        <f>SUMIFS(IsQList,IsIList,Table_ExternalData_15[[#This Row],[item_key]],IsITypeList,Table_ExternalData_15[[#This Row],[IType]],IsDList,Table_ExternalData_15[[#Headers],[1]])</f>
        <v>2</v>
      </c>
      <c r="F424" s="10">
        <f>SUMIFS(IsQList,IsIList,Table_ExternalData_15[[#This Row],[item_key]],IsITypeList,Table_ExternalData_15[[#This Row],[IType]],IsDList,Table_ExternalData_15[[#Headers],[2]])</f>
        <v>0</v>
      </c>
      <c r="G424" s="10">
        <f>SUMIFS(IsQList,IsIList,Table_ExternalData_15[[#This Row],[item_key]],IsITypeList,Table_ExternalData_15[[#This Row],[IType]],IsDList,Table_ExternalData_15[[#Headers],[3]])</f>
        <v>0</v>
      </c>
      <c r="H424" s="10">
        <f>SUMIFS(IsQList,IsIList,Table_ExternalData_15[[#This Row],[item_key]],IsITypeList,Table_ExternalData_15[[#This Row],[IType]],IsDList,Table_ExternalData_15[[#Headers],[4]])</f>
        <v>140</v>
      </c>
      <c r="I424" s="10">
        <f>SUMIFS(IsQList,IsIList,Table_ExternalData_15[[#This Row],[item_key]],IsITypeList,Table_ExternalData_15[[#This Row],[IType]],IsDList,Table_ExternalData_15[[#Headers],[5]])</f>
        <v>0</v>
      </c>
      <c r="J424" s="10">
        <f>SUMIFS(IsQList,IsIList,Table_ExternalData_15[[#This Row],[item_key]],IsITypeList,Table_ExternalData_15[[#This Row],[IType]],IsDList,Table_ExternalData_15[[#Headers],[6]])</f>
        <v>46</v>
      </c>
      <c r="K424" s="10">
        <f>SUMIFS(IsQList,IsIList,Table_ExternalData_15[[#This Row],[item_key]],IsITypeList,Table_ExternalData_15[[#This Row],[IType]],IsDList,Table_ExternalData_15[[#Headers],[7]])</f>
        <v>0</v>
      </c>
      <c r="L424" s="10">
        <f>SUMIFS(IsQList,IsIList,Table_ExternalData_15[[#This Row],[item_key]],IsITypeList,Table_ExternalData_15[[#This Row],[IType]],IsDList,Table_ExternalData_15[[#Headers],[8]])</f>
        <v>0</v>
      </c>
      <c r="M424" s="10">
        <f>SUMIFS(IsQList,IsIList,Table_ExternalData_15[[#This Row],[item_key]],IsITypeList,Table_ExternalData_15[[#This Row],[IType]],IsDList,Table_ExternalData_15[[#Headers],[9]])</f>
        <v>0</v>
      </c>
      <c r="N424" s="10">
        <f>SUMIFS(IsQList,IsIList,Table_ExternalData_15[[#This Row],[item_key]],IsITypeList,Table_ExternalData_15[[#This Row],[IType]],IsDList,Table_ExternalData_15[[#Headers],[10]])</f>
        <v>0</v>
      </c>
      <c r="O424" s="10">
        <f>SUMIFS(IsQList,IsIList,Table_ExternalData_15[[#This Row],[item_key]],IsITypeList,Table_ExternalData_15[[#This Row],[IType]],IsDList,Table_ExternalData_15[[#Headers],[11]])</f>
        <v>0</v>
      </c>
      <c r="P424" s="10">
        <f>SUMIFS(IsQList,IsIList,Table_ExternalData_15[[#This Row],[item_key]],IsITypeList,Table_ExternalData_15[[#This Row],[IType]],IsDList,Table_ExternalData_15[[#Headers],[12]])</f>
        <v>0</v>
      </c>
      <c r="Q424" s="10">
        <f>SUMIFS(IsQList,IsIList,Table_ExternalData_15[[#This Row],[item_key]],IsITypeList,Table_ExternalData_15[[#This Row],[IType]],IsDList,Table_ExternalData_15[[#Headers],[13]])</f>
        <v>0</v>
      </c>
      <c r="R424" s="10">
        <f>SUMIFS(IsQList,IsIList,Table_ExternalData_15[[#This Row],[item_key]],IsITypeList,Table_ExternalData_15[[#This Row],[IType]],IsDList,Table_ExternalData_15[[#Headers],[14]])</f>
        <v>0</v>
      </c>
      <c r="S424" s="10">
        <f>SUMIFS(IsQList,IsIList,Table_ExternalData_15[[#This Row],[item_key]],IsITypeList,Table_ExternalData_15[[#This Row],[IType]],IsDList,Table_ExternalData_15[[#Headers],[15]])</f>
        <v>0</v>
      </c>
      <c r="T424" s="10">
        <f>SUMIFS(IsQList,IsIList,Table_ExternalData_15[[#This Row],[item_key]],IsITypeList,Table_ExternalData_15[[#This Row],[IType]],IsDList,Table_ExternalData_15[[#Headers],[16]])</f>
        <v>0</v>
      </c>
      <c r="U424" s="10">
        <f>SUMIFS(IsQList,IsIList,Table_ExternalData_15[[#This Row],[item_key]],IsITypeList,Table_ExternalData_15[[#This Row],[IType]],IsDList,Table_ExternalData_15[[#Headers],[17]])</f>
        <v>0</v>
      </c>
      <c r="V424" s="10">
        <f>SUMIFS(IsQList,IsIList,Table_ExternalData_15[[#This Row],[item_key]],IsITypeList,Table_ExternalData_15[[#This Row],[IType]],IsDList,Table_ExternalData_15[[#Headers],[18]])</f>
        <v>0</v>
      </c>
      <c r="W424" s="10">
        <f>SUMIFS(IsQList,IsIList,Table_ExternalData_15[[#This Row],[item_key]],IsITypeList,Table_ExternalData_15[[#This Row],[IType]],IsDList,Table_ExternalData_15[[#Headers],[19]])</f>
        <v>0</v>
      </c>
      <c r="X424" s="10">
        <f>SUMIFS(IsQList,IsIList,Table_ExternalData_15[[#This Row],[item_key]],IsITypeList,Table_ExternalData_15[[#This Row],[IType]],IsDList,Table_ExternalData_15[[#Headers],[20]])</f>
        <v>0</v>
      </c>
      <c r="Y424" s="10">
        <f>SUMIFS(IsQList,IsIList,Table_ExternalData_15[[#This Row],[item_key]],IsITypeList,Table_ExternalData_15[[#This Row],[IType]],IsDList,Table_ExternalData_15[[#Headers],[21]])</f>
        <v>0</v>
      </c>
      <c r="Z424" s="10">
        <f>SUMIFS(IsQList,IsIList,Table_ExternalData_15[[#This Row],[item_key]],IsITypeList,Table_ExternalData_15[[#This Row],[IType]],IsDList,Table_ExternalData_15[[#Headers],[22]])</f>
        <v>0</v>
      </c>
      <c r="AA424" s="10">
        <f>SUMIFS(IsQList,IsIList,Table_ExternalData_15[[#This Row],[item_key]],IsITypeList,Table_ExternalData_15[[#This Row],[IType]],IsDList,Table_ExternalData_15[[#Headers],[23]])</f>
        <v>0</v>
      </c>
      <c r="AB424" s="10">
        <f>SUMIFS(IsQList,IsIList,Table_ExternalData_15[[#This Row],[item_key]],IsITypeList,Table_ExternalData_15[[#This Row],[IType]],IsDList,Table_ExternalData_15[[#Headers],[24]])</f>
        <v>0</v>
      </c>
      <c r="AC424" s="10">
        <f>SUMIFS(IsQList,IsIList,Table_ExternalData_15[[#This Row],[item_key]],IsITypeList,Table_ExternalData_15[[#This Row],[IType]],IsDList,Table_ExternalData_15[[#Headers],[25]])</f>
        <v>0</v>
      </c>
      <c r="AD424" s="10">
        <f>SUMIFS(IsQList,IsIList,Table_ExternalData_15[[#This Row],[item_key]],IsITypeList,Table_ExternalData_15[[#This Row],[IType]],IsDList,Table_ExternalData_15[[#Headers],[26]])</f>
        <v>0</v>
      </c>
      <c r="AE424" s="10">
        <f>SUMIFS(IsQList,IsIList,Table_ExternalData_15[[#This Row],[item_key]],IsITypeList,Table_ExternalData_15[[#This Row],[IType]],IsDList,Table_ExternalData_15[[#Headers],[27]])</f>
        <v>0</v>
      </c>
      <c r="AF424" s="10">
        <f>SUMIFS(IsQList,IsIList,Table_ExternalData_15[[#This Row],[item_key]],IsITypeList,Table_ExternalData_15[[#This Row],[IType]],IsDList,Table_ExternalData_15[[#Headers],[28]])</f>
        <v>2</v>
      </c>
      <c r="AG424" s="10">
        <f>SUMIFS(IsQList,IsIList,Table_ExternalData_15[[#This Row],[item_key]],IsITypeList,Table_ExternalData_15[[#This Row],[IType]],IsDList,Table_ExternalData_15[[#Headers],[29]])</f>
        <v>152</v>
      </c>
      <c r="AH424" s="10">
        <f>SUMIFS(IsQList,IsIList,Table_ExternalData_15[[#This Row],[item_key]],IsITypeList,Table_ExternalData_15[[#This Row],[IType]],IsDList,Table_ExternalData_15[[#Headers],[30]])</f>
        <v>0</v>
      </c>
      <c r="AI424" s="10">
        <f>SUMIFS(IsQList,IsIList,Table_ExternalData_15[[#This Row],[item_key]],IsITypeList,Table_ExternalData_15[[#This Row],[IType]],IsDList,Table_ExternalData_15[[#Headers],[31]])</f>
        <v>20</v>
      </c>
      <c r="AJ424" s="10">
        <f>SUM(Table_ExternalData_15[[#This Row],[1]:[31]])</f>
        <v>362</v>
      </c>
    </row>
    <row r="425" spans="1:36">
      <c r="A425" s="1" t="s">
        <v>106</v>
      </c>
      <c r="B425" s="1" t="s">
        <v>1071</v>
      </c>
      <c r="C425" s="1" t="s">
        <v>1072</v>
      </c>
      <c r="D425" s="11" t="s">
        <v>2046</v>
      </c>
      <c r="E425" s="10">
        <f>SUMIFS(IsQList,IsIList,Table_ExternalData_15[[#This Row],[item_key]],IsITypeList,Table_ExternalData_15[[#This Row],[IType]],IsDList,Table_ExternalData_15[[#Headers],[1]])</f>
        <v>342</v>
      </c>
      <c r="F425" s="10">
        <f>SUMIFS(IsQList,IsIList,Table_ExternalData_15[[#This Row],[item_key]],IsITypeList,Table_ExternalData_15[[#This Row],[IType]],IsDList,Table_ExternalData_15[[#Headers],[2]])</f>
        <v>752</v>
      </c>
      <c r="G425" s="10">
        <f>SUMIFS(IsQList,IsIList,Table_ExternalData_15[[#This Row],[item_key]],IsITypeList,Table_ExternalData_15[[#This Row],[IType]],IsDList,Table_ExternalData_15[[#Headers],[3]])</f>
        <v>340</v>
      </c>
      <c r="H425" s="10">
        <f>SUMIFS(IsQList,IsIList,Table_ExternalData_15[[#This Row],[item_key]],IsITypeList,Table_ExternalData_15[[#This Row],[IType]],IsDList,Table_ExternalData_15[[#Headers],[4]])</f>
        <v>1140</v>
      </c>
      <c r="I425" s="10">
        <f>SUMIFS(IsQList,IsIList,Table_ExternalData_15[[#This Row],[item_key]],IsITypeList,Table_ExternalData_15[[#This Row],[IType]],IsDList,Table_ExternalData_15[[#Headers],[5]])</f>
        <v>400</v>
      </c>
      <c r="J425" s="10">
        <f>SUMIFS(IsQList,IsIList,Table_ExternalData_15[[#This Row],[item_key]],IsITypeList,Table_ExternalData_15[[#This Row],[IType]],IsDList,Table_ExternalData_15[[#Headers],[6]])</f>
        <v>994</v>
      </c>
      <c r="K425" s="10">
        <f>SUMIFS(IsQList,IsIList,Table_ExternalData_15[[#This Row],[item_key]],IsITypeList,Table_ExternalData_15[[#This Row],[IType]],IsDList,Table_ExternalData_15[[#Headers],[7]])</f>
        <v>836</v>
      </c>
      <c r="L425" s="10">
        <f>SUMIFS(IsQList,IsIList,Table_ExternalData_15[[#This Row],[item_key]],IsITypeList,Table_ExternalData_15[[#This Row],[IType]],IsDList,Table_ExternalData_15[[#Headers],[8]])</f>
        <v>556</v>
      </c>
      <c r="M425" s="10">
        <f>SUMIFS(IsQList,IsIList,Table_ExternalData_15[[#This Row],[item_key]],IsITypeList,Table_ExternalData_15[[#This Row],[IType]],IsDList,Table_ExternalData_15[[#Headers],[9]])</f>
        <v>1268</v>
      </c>
      <c r="N425" s="10">
        <f>SUMIFS(IsQList,IsIList,Table_ExternalData_15[[#This Row],[item_key]],IsITypeList,Table_ExternalData_15[[#This Row],[IType]],IsDList,Table_ExternalData_15[[#Headers],[10]])</f>
        <v>828</v>
      </c>
      <c r="O425" s="10">
        <f>SUMIFS(IsQList,IsIList,Table_ExternalData_15[[#This Row],[item_key]],IsITypeList,Table_ExternalData_15[[#This Row],[IType]],IsDList,Table_ExternalData_15[[#Headers],[11]])</f>
        <v>600</v>
      </c>
      <c r="P425" s="10">
        <f>SUMIFS(IsQList,IsIList,Table_ExternalData_15[[#This Row],[item_key]],IsITypeList,Table_ExternalData_15[[#This Row],[IType]],IsDList,Table_ExternalData_15[[#Headers],[12]])</f>
        <v>0</v>
      </c>
      <c r="Q425" s="10">
        <f>SUMIFS(IsQList,IsIList,Table_ExternalData_15[[#This Row],[item_key]],IsITypeList,Table_ExternalData_15[[#This Row],[IType]],IsDList,Table_ExternalData_15[[#Headers],[13]])</f>
        <v>736</v>
      </c>
      <c r="R425" s="10">
        <f>SUMIFS(IsQList,IsIList,Table_ExternalData_15[[#This Row],[item_key]],IsITypeList,Table_ExternalData_15[[#This Row],[IType]],IsDList,Table_ExternalData_15[[#Headers],[14]])</f>
        <v>1248</v>
      </c>
      <c r="S425" s="10">
        <f>SUMIFS(IsQList,IsIList,Table_ExternalData_15[[#This Row],[item_key]],IsITypeList,Table_ExternalData_15[[#This Row],[IType]],IsDList,Table_ExternalData_15[[#Headers],[15]])</f>
        <v>744</v>
      </c>
      <c r="T425" s="10">
        <f>SUMIFS(IsQList,IsIList,Table_ExternalData_15[[#This Row],[item_key]],IsITypeList,Table_ExternalData_15[[#This Row],[IType]],IsDList,Table_ExternalData_15[[#Headers],[16]])</f>
        <v>656</v>
      </c>
      <c r="U425" s="10">
        <f>SUMIFS(IsQList,IsIList,Table_ExternalData_15[[#This Row],[item_key]],IsITypeList,Table_ExternalData_15[[#This Row],[IType]],IsDList,Table_ExternalData_15[[#Headers],[17]])</f>
        <v>340</v>
      </c>
      <c r="V425" s="10">
        <f>SUMIFS(IsQList,IsIList,Table_ExternalData_15[[#This Row],[item_key]],IsITypeList,Table_ExternalData_15[[#This Row],[IType]],IsDList,Table_ExternalData_15[[#Headers],[18]])</f>
        <v>0</v>
      </c>
      <c r="W425" s="10">
        <f>SUMIFS(IsQList,IsIList,Table_ExternalData_15[[#This Row],[item_key]],IsITypeList,Table_ExternalData_15[[#This Row],[IType]],IsDList,Table_ExternalData_15[[#Headers],[19]])</f>
        <v>0</v>
      </c>
      <c r="X425" s="10">
        <f>SUMIFS(IsQList,IsIList,Table_ExternalData_15[[#This Row],[item_key]],IsITypeList,Table_ExternalData_15[[#This Row],[IType]],IsDList,Table_ExternalData_15[[#Headers],[20]])</f>
        <v>0</v>
      </c>
      <c r="Y425" s="10">
        <f>SUMIFS(IsQList,IsIList,Table_ExternalData_15[[#This Row],[item_key]],IsITypeList,Table_ExternalData_15[[#This Row],[IType]],IsDList,Table_ExternalData_15[[#Headers],[21]])</f>
        <v>0</v>
      </c>
      <c r="Z425" s="10">
        <f>SUMIFS(IsQList,IsIList,Table_ExternalData_15[[#This Row],[item_key]],IsITypeList,Table_ExternalData_15[[#This Row],[IType]],IsDList,Table_ExternalData_15[[#Headers],[22]])</f>
        <v>0</v>
      </c>
      <c r="AA425" s="10">
        <f>SUMIFS(IsQList,IsIList,Table_ExternalData_15[[#This Row],[item_key]],IsITypeList,Table_ExternalData_15[[#This Row],[IType]],IsDList,Table_ExternalData_15[[#Headers],[23]])</f>
        <v>0</v>
      </c>
      <c r="AB425" s="10">
        <f>SUMIFS(IsQList,IsIList,Table_ExternalData_15[[#This Row],[item_key]],IsITypeList,Table_ExternalData_15[[#This Row],[IType]],IsDList,Table_ExternalData_15[[#Headers],[24]])</f>
        <v>0</v>
      </c>
      <c r="AC425" s="10">
        <f>SUMIFS(IsQList,IsIList,Table_ExternalData_15[[#This Row],[item_key]],IsITypeList,Table_ExternalData_15[[#This Row],[IType]],IsDList,Table_ExternalData_15[[#Headers],[25]])</f>
        <v>0</v>
      </c>
      <c r="AD425" s="10">
        <f>SUMIFS(IsQList,IsIList,Table_ExternalData_15[[#This Row],[item_key]],IsITypeList,Table_ExternalData_15[[#This Row],[IType]],IsDList,Table_ExternalData_15[[#Headers],[26]])</f>
        <v>0</v>
      </c>
      <c r="AE425" s="10">
        <f>SUMIFS(IsQList,IsIList,Table_ExternalData_15[[#This Row],[item_key]],IsITypeList,Table_ExternalData_15[[#This Row],[IType]],IsDList,Table_ExternalData_15[[#Headers],[27]])</f>
        <v>1336</v>
      </c>
      <c r="AF425" s="10">
        <f>SUMIFS(IsQList,IsIList,Table_ExternalData_15[[#This Row],[item_key]],IsITypeList,Table_ExternalData_15[[#This Row],[IType]],IsDList,Table_ExternalData_15[[#Headers],[28]])</f>
        <v>1530</v>
      </c>
      <c r="AG425" s="10">
        <f>SUMIFS(IsQList,IsIList,Table_ExternalData_15[[#This Row],[item_key]],IsITypeList,Table_ExternalData_15[[#This Row],[IType]],IsDList,Table_ExternalData_15[[#Headers],[29]])</f>
        <v>1608</v>
      </c>
      <c r="AH425" s="10">
        <f>SUMIFS(IsQList,IsIList,Table_ExternalData_15[[#This Row],[item_key]],IsITypeList,Table_ExternalData_15[[#This Row],[IType]],IsDList,Table_ExternalData_15[[#Headers],[30]])</f>
        <v>920</v>
      </c>
      <c r="AI425" s="10">
        <f>SUMIFS(IsQList,IsIList,Table_ExternalData_15[[#This Row],[item_key]],IsITypeList,Table_ExternalData_15[[#This Row],[IType]],IsDList,Table_ExternalData_15[[#Headers],[31]])</f>
        <v>2928</v>
      </c>
      <c r="AJ425" s="10">
        <f>SUM(Table_ExternalData_15[[#This Row],[1]:[31]])</f>
        <v>20102</v>
      </c>
    </row>
    <row r="426" spans="1:36">
      <c r="A426" s="1" t="s">
        <v>106</v>
      </c>
      <c r="B426" s="1" t="s">
        <v>1071</v>
      </c>
      <c r="C426" s="1" t="s">
        <v>1072</v>
      </c>
      <c r="D426" s="11" t="s">
        <v>2017</v>
      </c>
      <c r="E426" s="10">
        <f>SUMIFS(IsQList,IsIList,Table_ExternalData_15[[#This Row],[item_key]],IsITypeList,Table_ExternalData_15[[#This Row],[IType]],IsDList,Table_ExternalData_15[[#Headers],[1]])</f>
        <v>0</v>
      </c>
      <c r="F426" s="10">
        <f>SUMIFS(IsQList,IsIList,Table_ExternalData_15[[#This Row],[item_key]],IsITypeList,Table_ExternalData_15[[#This Row],[IType]],IsDList,Table_ExternalData_15[[#Headers],[2]])</f>
        <v>0</v>
      </c>
      <c r="G426" s="10">
        <f>SUMIFS(IsQList,IsIList,Table_ExternalData_15[[#This Row],[item_key]],IsITypeList,Table_ExternalData_15[[#This Row],[IType]],IsDList,Table_ExternalData_15[[#Headers],[3]])</f>
        <v>0</v>
      </c>
      <c r="H426" s="10">
        <f>SUMIFS(IsQList,IsIList,Table_ExternalData_15[[#This Row],[item_key]],IsITypeList,Table_ExternalData_15[[#This Row],[IType]],IsDList,Table_ExternalData_15[[#Headers],[4]])</f>
        <v>0</v>
      </c>
      <c r="I426" s="10">
        <f>SUMIFS(IsQList,IsIList,Table_ExternalData_15[[#This Row],[item_key]],IsITypeList,Table_ExternalData_15[[#This Row],[IType]],IsDList,Table_ExternalData_15[[#Headers],[5]])</f>
        <v>0</v>
      </c>
      <c r="J426" s="10">
        <f>SUMIFS(IsQList,IsIList,Table_ExternalData_15[[#This Row],[item_key]],IsITypeList,Table_ExternalData_15[[#This Row],[IType]],IsDList,Table_ExternalData_15[[#Headers],[6]])</f>
        <v>0</v>
      </c>
      <c r="K426" s="10">
        <f>SUMIFS(IsQList,IsIList,Table_ExternalData_15[[#This Row],[item_key]],IsITypeList,Table_ExternalData_15[[#This Row],[IType]],IsDList,Table_ExternalData_15[[#Headers],[7]])</f>
        <v>0</v>
      </c>
      <c r="L426" s="10">
        <f>SUMIFS(IsQList,IsIList,Table_ExternalData_15[[#This Row],[item_key]],IsITypeList,Table_ExternalData_15[[#This Row],[IType]],IsDList,Table_ExternalData_15[[#Headers],[8]])</f>
        <v>0</v>
      </c>
      <c r="M426" s="10">
        <f>SUMIFS(IsQList,IsIList,Table_ExternalData_15[[#This Row],[item_key]],IsITypeList,Table_ExternalData_15[[#This Row],[IType]],IsDList,Table_ExternalData_15[[#Headers],[9]])</f>
        <v>0</v>
      </c>
      <c r="N426" s="10">
        <f>SUMIFS(IsQList,IsIList,Table_ExternalData_15[[#This Row],[item_key]],IsITypeList,Table_ExternalData_15[[#This Row],[IType]],IsDList,Table_ExternalData_15[[#Headers],[10]])</f>
        <v>0</v>
      </c>
      <c r="O426" s="10">
        <f>SUMIFS(IsQList,IsIList,Table_ExternalData_15[[#This Row],[item_key]],IsITypeList,Table_ExternalData_15[[#This Row],[IType]],IsDList,Table_ExternalData_15[[#Headers],[11]])</f>
        <v>0</v>
      </c>
      <c r="P426" s="10">
        <f>SUMIFS(IsQList,IsIList,Table_ExternalData_15[[#This Row],[item_key]],IsITypeList,Table_ExternalData_15[[#This Row],[IType]],IsDList,Table_ExternalData_15[[#Headers],[12]])</f>
        <v>0</v>
      </c>
      <c r="Q426" s="10">
        <f>SUMIFS(IsQList,IsIList,Table_ExternalData_15[[#This Row],[item_key]],IsITypeList,Table_ExternalData_15[[#This Row],[IType]],IsDList,Table_ExternalData_15[[#Headers],[13]])</f>
        <v>-113</v>
      </c>
      <c r="R426" s="10">
        <f>SUMIFS(IsQList,IsIList,Table_ExternalData_15[[#This Row],[item_key]],IsITypeList,Table_ExternalData_15[[#This Row],[IType]],IsDList,Table_ExternalData_15[[#Headers],[14]])</f>
        <v>0</v>
      </c>
      <c r="S426" s="10">
        <f>SUMIFS(IsQList,IsIList,Table_ExternalData_15[[#This Row],[item_key]],IsITypeList,Table_ExternalData_15[[#This Row],[IType]],IsDList,Table_ExternalData_15[[#Headers],[15]])</f>
        <v>0</v>
      </c>
      <c r="T426" s="10">
        <f>SUMIFS(IsQList,IsIList,Table_ExternalData_15[[#This Row],[item_key]],IsITypeList,Table_ExternalData_15[[#This Row],[IType]],IsDList,Table_ExternalData_15[[#Headers],[16]])</f>
        <v>0</v>
      </c>
      <c r="U426" s="10">
        <f>SUMIFS(IsQList,IsIList,Table_ExternalData_15[[#This Row],[item_key]],IsITypeList,Table_ExternalData_15[[#This Row],[IType]],IsDList,Table_ExternalData_15[[#Headers],[17]])</f>
        <v>0</v>
      </c>
      <c r="V426" s="10">
        <f>SUMIFS(IsQList,IsIList,Table_ExternalData_15[[#This Row],[item_key]],IsITypeList,Table_ExternalData_15[[#This Row],[IType]],IsDList,Table_ExternalData_15[[#Headers],[18]])</f>
        <v>0</v>
      </c>
      <c r="W426" s="10">
        <f>SUMIFS(IsQList,IsIList,Table_ExternalData_15[[#This Row],[item_key]],IsITypeList,Table_ExternalData_15[[#This Row],[IType]],IsDList,Table_ExternalData_15[[#Headers],[19]])</f>
        <v>0</v>
      </c>
      <c r="X426" s="10">
        <f>SUMIFS(IsQList,IsIList,Table_ExternalData_15[[#This Row],[item_key]],IsITypeList,Table_ExternalData_15[[#This Row],[IType]],IsDList,Table_ExternalData_15[[#Headers],[20]])</f>
        <v>0</v>
      </c>
      <c r="Y426" s="10">
        <f>SUMIFS(IsQList,IsIList,Table_ExternalData_15[[#This Row],[item_key]],IsITypeList,Table_ExternalData_15[[#This Row],[IType]],IsDList,Table_ExternalData_15[[#Headers],[21]])</f>
        <v>0</v>
      </c>
      <c r="Z426" s="10">
        <f>SUMIFS(IsQList,IsIList,Table_ExternalData_15[[#This Row],[item_key]],IsITypeList,Table_ExternalData_15[[#This Row],[IType]],IsDList,Table_ExternalData_15[[#Headers],[22]])</f>
        <v>0</v>
      </c>
      <c r="AA426" s="10">
        <f>SUMIFS(IsQList,IsIList,Table_ExternalData_15[[#This Row],[item_key]],IsITypeList,Table_ExternalData_15[[#This Row],[IType]],IsDList,Table_ExternalData_15[[#Headers],[23]])</f>
        <v>0</v>
      </c>
      <c r="AB426" s="10">
        <f>SUMIFS(IsQList,IsIList,Table_ExternalData_15[[#This Row],[item_key]],IsITypeList,Table_ExternalData_15[[#This Row],[IType]],IsDList,Table_ExternalData_15[[#Headers],[24]])</f>
        <v>0</v>
      </c>
      <c r="AC426" s="10">
        <f>SUMIFS(IsQList,IsIList,Table_ExternalData_15[[#This Row],[item_key]],IsITypeList,Table_ExternalData_15[[#This Row],[IType]],IsDList,Table_ExternalData_15[[#Headers],[25]])</f>
        <v>0</v>
      </c>
      <c r="AD426" s="10">
        <f>SUMIFS(IsQList,IsIList,Table_ExternalData_15[[#This Row],[item_key]],IsITypeList,Table_ExternalData_15[[#This Row],[IType]],IsDList,Table_ExternalData_15[[#Headers],[26]])</f>
        <v>0</v>
      </c>
      <c r="AE426" s="10">
        <f>SUMIFS(IsQList,IsIList,Table_ExternalData_15[[#This Row],[item_key]],IsITypeList,Table_ExternalData_15[[#This Row],[IType]],IsDList,Table_ExternalData_15[[#Headers],[27]])</f>
        <v>0</v>
      </c>
      <c r="AF426" s="10">
        <f>SUMIFS(IsQList,IsIList,Table_ExternalData_15[[#This Row],[item_key]],IsITypeList,Table_ExternalData_15[[#This Row],[IType]],IsDList,Table_ExternalData_15[[#Headers],[28]])</f>
        <v>0</v>
      </c>
      <c r="AG426" s="10">
        <f>SUMIFS(IsQList,IsIList,Table_ExternalData_15[[#This Row],[item_key]],IsITypeList,Table_ExternalData_15[[#This Row],[IType]],IsDList,Table_ExternalData_15[[#Headers],[29]])</f>
        <v>0</v>
      </c>
      <c r="AH426" s="10">
        <f>SUMIFS(IsQList,IsIList,Table_ExternalData_15[[#This Row],[item_key]],IsITypeList,Table_ExternalData_15[[#This Row],[IType]],IsDList,Table_ExternalData_15[[#Headers],[30]])</f>
        <v>0</v>
      </c>
      <c r="AI426" s="10">
        <f>SUMIFS(IsQList,IsIList,Table_ExternalData_15[[#This Row],[item_key]],IsITypeList,Table_ExternalData_15[[#This Row],[IType]],IsDList,Table_ExternalData_15[[#Headers],[31]])</f>
        <v>0</v>
      </c>
      <c r="AJ426" s="10">
        <f>SUM(Table_ExternalData_15[[#This Row],[1]:[31]])</f>
        <v>-113</v>
      </c>
    </row>
    <row r="427" spans="1:36">
      <c r="A427" s="1" t="s">
        <v>2350</v>
      </c>
      <c r="B427" s="1" t="s">
        <v>2658</v>
      </c>
      <c r="C427" s="1" t="s">
        <v>2659</v>
      </c>
      <c r="D427" s="11" t="s">
        <v>2046</v>
      </c>
      <c r="E427" s="10">
        <f>SUMIFS(IsQList,IsIList,Table_ExternalData_15[[#This Row],[item_key]],IsITypeList,Table_ExternalData_15[[#This Row],[IType]],IsDList,Table_ExternalData_15[[#Headers],[1]])</f>
        <v>0</v>
      </c>
      <c r="F427" s="10">
        <f>SUMIFS(IsQList,IsIList,Table_ExternalData_15[[#This Row],[item_key]],IsITypeList,Table_ExternalData_15[[#This Row],[IType]],IsDList,Table_ExternalData_15[[#Headers],[2]])</f>
        <v>0</v>
      </c>
      <c r="G427" s="10">
        <f>SUMIFS(IsQList,IsIList,Table_ExternalData_15[[#This Row],[item_key]],IsITypeList,Table_ExternalData_15[[#This Row],[IType]],IsDList,Table_ExternalData_15[[#Headers],[3]])</f>
        <v>0</v>
      </c>
      <c r="H427" s="10">
        <f>SUMIFS(IsQList,IsIList,Table_ExternalData_15[[#This Row],[item_key]],IsITypeList,Table_ExternalData_15[[#This Row],[IType]],IsDList,Table_ExternalData_15[[#Headers],[4]])</f>
        <v>0</v>
      </c>
      <c r="I427" s="10">
        <f>SUMIFS(IsQList,IsIList,Table_ExternalData_15[[#This Row],[item_key]],IsITypeList,Table_ExternalData_15[[#This Row],[IType]],IsDList,Table_ExternalData_15[[#Headers],[5]])</f>
        <v>0</v>
      </c>
      <c r="J427" s="10">
        <f>SUMIFS(IsQList,IsIList,Table_ExternalData_15[[#This Row],[item_key]],IsITypeList,Table_ExternalData_15[[#This Row],[IType]],IsDList,Table_ExternalData_15[[#Headers],[6]])</f>
        <v>0</v>
      </c>
      <c r="K427" s="10">
        <f>SUMIFS(IsQList,IsIList,Table_ExternalData_15[[#This Row],[item_key]],IsITypeList,Table_ExternalData_15[[#This Row],[IType]],IsDList,Table_ExternalData_15[[#Headers],[7]])</f>
        <v>0</v>
      </c>
      <c r="L427" s="10">
        <f>SUMIFS(IsQList,IsIList,Table_ExternalData_15[[#This Row],[item_key]],IsITypeList,Table_ExternalData_15[[#This Row],[IType]],IsDList,Table_ExternalData_15[[#Headers],[8]])</f>
        <v>0</v>
      </c>
      <c r="M427" s="10">
        <f>SUMIFS(IsQList,IsIList,Table_ExternalData_15[[#This Row],[item_key]],IsITypeList,Table_ExternalData_15[[#This Row],[IType]],IsDList,Table_ExternalData_15[[#Headers],[9]])</f>
        <v>0</v>
      </c>
      <c r="N427" s="10">
        <f>SUMIFS(IsQList,IsIList,Table_ExternalData_15[[#This Row],[item_key]],IsITypeList,Table_ExternalData_15[[#This Row],[IType]],IsDList,Table_ExternalData_15[[#Headers],[10]])</f>
        <v>0</v>
      </c>
      <c r="O427" s="10">
        <f>SUMIFS(IsQList,IsIList,Table_ExternalData_15[[#This Row],[item_key]],IsITypeList,Table_ExternalData_15[[#This Row],[IType]],IsDList,Table_ExternalData_15[[#Headers],[11]])</f>
        <v>0</v>
      </c>
      <c r="P427" s="10">
        <f>SUMIFS(IsQList,IsIList,Table_ExternalData_15[[#This Row],[item_key]],IsITypeList,Table_ExternalData_15[[#This Row],[IType]],IsDList,Table_ExternalData_15[[#Headers],[12]])</f>
        <v>0</v>
      </c>
      <c r="Q427" s="10">
        <f>SUMIFS(IsQList,IsIList,Table_ExternalData_15[[#This Row],[item_key]],IsITypeList,Table_ExternalData_15[[#This Row],[IType]],IsDList,Table_ExternalData_15[[#Headers],[13]])</f>
        <v>0</v>
      </c>
      <c r="R427" s="10">
        <f>SUMIFS(IsQList,IsIList,Table_ExternalData_15[[#This Row],[item_key]],IsITypeList,Table_ExternalData_15[[#This Row],[IType]],IsDList,Table_ExternalData_15[[#Headers],[14]])</f>
        <v>0</v>
      </c>
      <c r="S427" s="10">
        <f>SUMIFS(IsQList,IsIList,Table_ExternalData_15[[#This Row],[item_key]],IsITypeList,Table_ExternalData_15[[#This Row],[IType]],IsDList,Table_ExternalData_15[[#Headers],[15]])</f>
        <v>0</v>
      </c>
      <c r="T427" s="10">
        <f>SUMIFS(IsQList,IsIList,Table_ExternalData_15[[#This Row],[item_key]],IsITypeList,Table_ExternalData_15[[#This Row],[IType]],IsDList,Table_ExternalData_15[[#Headers],[16]])</f>
        <v>0</v>
      </c>
      <c r="U427" s="10">
        <f>SUMIFS(IsQList,IsIList,Table_ExternalData_15[[#This Row],[item_key]],IsITypeList,Table_ExternalData_15[[#This Row],[IType]],IsDList,Table_ExternalData_15[[#Headers],[17]])</f>
        <v>0</v>
      </c>
      <c r="V427" s="10">
        <f>SUMIFS(IsQList,IsIList,Table_ExternalData_15[[#This Row],[item_key]],IsITypeList,Table_ExternalData_15[[#This Row],[IType]],IsDList,Table_ExternalData_15[[#Headers],[18]])</f>
        <v>0</v>
      </c>
      <c r="W427" s="10">
        <f>SUMIFS(IsQList,IsIList,Table_ExternalData_15[[#This Row],[item_key]],IsITypeList,Table_ExternalData_15[[#This Row],[IType]],IsDList,Table_ExternalData_15[[#Headers],[19]])</f>
        <v>0</v>
      </c>
      <c r="X427" s="10">
        <f>SUMIFS(IsQList,IsIList,Table_ExternalData_15[[#This Row],[item_key]],IsITypeList,Table_ExternalData_15[[#This Row],[IType]],IsDList,Table_ExternalData_15[[#Headers],[20]])</f>
        <v>0</v>
      </c>
      <c r="Y427" s="10">
        <f>SUMIFS(IsQList,IsIList,Table_ExternalData_15[[#This Row],[item_key]],IsITypeList,Table_ExternalData_15[[#This Row],[IType]],IsDList,Table_ExternalData_15[[#Headers],[21]])</f>
        <v>0</v>
      </c>
      <c r="Z427" s="10">
        <f>SUMIFS(IsQList,IsIList,Table_ExternalData_15[[#This Row],[item_key]],IsITypeList,Table_ExternalData_15[[#This Row],[IType]],IsDList,Table_ExternalData_15[[#Headers],[22]])</f>
        <v>0</v>
      </c>
      <c r="AA427" s="10">
        <f>SUMIFS(IsQList,IsIList,Table_ExternalData_15[[#This Row],[item_key]],IsITypeList,Table_ExternalData_15[[#This Row],[IType]],IsDList,Table_ExternalData_15[[#Headers],[23]])</f>
        <v>0</v>
      </c>
      <c r="AB427" s="10">
        <f>SUMIFS(IsQList,IsIList,Table_ExternalData_15[[#This Row],[item_key]],IsITypeList,Table_ExternalData_15[[#This Row],[IType]],IsDList,Table_ExternalData_15[[#Headers],[24]])</f>
        <v>0</v>
      </c>
      <c r="AC427" s="10">
        <f>SUMIFS(IsQList,IsIList,Table_ExternalData_15[[#This Row],[item_key]],IsITypeList,Table_ExternalData_15[[#This Row],[IType]],IsDList,Table_ExternalData_15[[#Headers],[25]])</f>
        <v>0</v>
      </c>
      <c r="AD427" s="10">
        <f>SUMIFS(IsQList,IsIList,Table_ExternalData_15[[#This Row],[item_key]],IsITypeList,Table_ExternalData_15[[#This Row],[IType]],IsDList,Table_ExternalData_15[[#Headers],[26]])</f>
        <v>0</v>
      </c>
      <c r="AE427" s="10">
        <f>SUMIFS(IsQList,IsIList,Table_ExternalData_15[[#This Row],[item_key]],IsITypeList,Table_ExternalData_15[[#This Row],[IType]],IsDList,Table_ExternalData_15[[#Headers],[27]])</f>
        <v>0</v>
      </c>
      <c r="AF427" s="10">
        <f>SUMIFS(IsQList,IsIList,Table_ExternalData_15[[#This Row],[item_key]],IsITypeList,Table_ExternalData_15[[#This Row],[IType]],IsDList,Table_ExternalData_15[[#Headers],[28]])</f>
        <v>0</v>
      </c>
      <c r="AG427" s="10">
        <f>SUMIFS(IsQList,IsIList,Table_ExternalData_15[[#This Row],[item_key]],IsITypeList,Table_ExternalData_15[[#This Row],[IType]],IsDList,Table_ExternalData_15[[#Headers],[29]])</f>
        <v>0</v>
      </c>
      <c r="AH427" s="10">
        <f>SUMIFS(IsQList,IsIList,Table_ExternalData_15[[#This Row],[item_key]],IsITypeList,Table_ExternalData_15[[#This Row],[IType]],IsDList,Table_ExternalData_15[[#Headers],[30]])</f>
        <v>0</v>
      </c>
      <c r="AI427" s="10">
        <f>SUMIFS(IsQList,IsIList,Table_ExternalData_15[[#This Row],[item_key]],IsITypeList,Table_ExternalData_15[[#This Row],[IType]],IsDList,Table_ExternalData_15[[#Headers],[31]])</f>
        <v>0</v>
      </c>
      <c r="AJ427" s="10">
        <f>SUM(Table_ExternalData_15[[#This Row],[1]:[31]])</f>
        <v>0</v>
      </c>
    </row>
    <row r="428" spans="1:36">
      <c r="A428" s="1" t="s">
        <v>2203</v>
      </c>
      <c r="B428" s="1" t="s">
        <v>2660</v>
      </c>
      <c r="C428" s="1" t="s">
        <v>2659</v>
      </c>
      <c r="D428" s="11" t="s">
        <v>2046</v>
      </c>
      <c r="E428" s="10">
        <f>SUMIFS(IsQList,IsIList,Table_ExternalData_15[[#This Row],[item_key]],IsITypeList,Table_ExternalData_15[[#This Row],[IType]],IsDList,Table_ExternalData_15[[#Headers],[1]])</f>
        <v>1</v>
      </c>
      <c r="F428" s="10">
        <f>SUMIFS(IsQList,IsIList,Table_ExternalData_15[[#This Row],[item_key]],IsITypeList,Table_ExternalData_15[[#This Row],[IType]],IsDList,Table_ExternalData_15[[#Headers],[2]])</f>
        <v>0</v>
      </c>
      <c r="G428" s="10">
        <f>SUMIFS(IsQList,IsIList,Table_ExternalData_15[[#This Row],[item_key]],IsITypeList,Table_ExternalData_15[[#This Row],[IType]],IsDList,Table_ExternalData_15[[#Headers],[3]])</f>
        <v>0</v>
      </c>
      <c r="H428" s="10">
        <f>SUMIFS(IsQList,IsIList,Table_ExternalData_15[[#This Row],[item_key]],IsITypeList,Table_ExternalData_15[[#This Row],[IType]],IsDList,Table_ExternalData_15[[#Headers],[4]])</f>
        <v>70</v>
      </c>
      <c r="I428" s="10">
        <f>SUMIFS(IsQList,IsIList,Table_ExternalData_15[[#This Row],[item_key]],IsITypeList,Table_ExternalData_15[[#This Row],[IType]],IsDList,Table_ExternalData_15[[#Headers],[5]])</f>
        <v>0</v>
      </c>
      <c r="J428" s="10">
        <f>SUMIFS(IsQList,IsIList,Table_ExternalData_15[[#This Row],[item_key]],IsITypeList,Table_ExternalData_15[[#This Row],[IType]],IsDList,Table_ExternalData_15[[#Headers],[6]])</f>
        <v>23</v>
      </c>
      <c r="K428" s="10">
        <f>SUMIFS(IsQList,IsIList,Table_ExternalData_15[[#This Row],[item_key]],IsITypeList,Table_ExternalData_15[[#This Row],[IType]],IsDList,Table_ExternalData_15[[#Headers],[7]])</f>
        <v>0</v>
      </c>
      <c r="L428" s="10">
        <f>SUMIFS(IsQList,IsIList,Table_ExternalData_15[[#This Row],[item_key]],IsITypeList,Table_ExternalData_15[[#This Row],[IType]],IsDList,Table_ExternalData_15[[#Headers],[8]])</f>
        <v>0</v>
      </c>
      <c r="M428" s="10">
        <f>SUMIFS(IsQList,IsIList,Table_ExternalData_15[[#This Row],[item_key]],IsITypeList,Table_ExternalData_15[[#This Row],[IType]],IsDList,Table_ExternalData_15[[#Headers],[9]])</f>
        <v>156</v>
      </c>
      <c r="N428" s="10">
        <f>SUMIFS(IsQList,IsIList,Table_ExternalData_15[[#This Row],[item_key]],IsITypeList,Table_ExternalData_15[[#This Row],[IType]],IsDList,Table_ExternalData_15[[#Headers],[10]])</f>
        <v>0</v>
      </c>
      <c r="O428" s="10">
        <f>SUMIFS(IsQList,IsIList,Table_ExternalData_15[[#This Row],[item_key]],IsITypeList,Table_ExternalData_15[[#This Row],[IType]],IsDList,Table_ExternalData_15[[#Headers],[11]])</f>
        <v>0</v>
      </c>
      <c r="P428" s="10">
        <f>SUMIFS(IsQList,IsIList,Table_ExternalData_15[[#This Row],[item_key]],IsITypeList,Table_ExternalData_15[[#This Row],[IType]],IsDList,Table_ExternalData_15[[#Headers],[12]])</f>
        <v>0</v>
      </c>
      <c r="Q428" s="10">
        <f>SUMIFS(IsQList,IsIList,Table_ExternalData_15[[#This Row],[item_key]],IsITypeList,Table_ExternalData_15[[#This Row],[IType]],IsDList,Table_ExternalData_15[[#Headers],[13]])</f>
        <v>0</v>
      </c>
      <c r="R428" s="10">
        <f>SUMIFS(IsQList,IsIList,Table_ExternalData_15[[#This Row],[item_key]],IsITypeList,Table_ExternalData_15[[#This Row],[IType]],IsDList,Table_ExternalData_15[[#Headers],[14]])</f>
        <v>0</v>
      </c>
      <c r="S428" s="10">
        <f>SUMIFS(IsQList,IsIList,Table_ExternalData_15[[#This Row],[item_key]],IsITypeList,Table_ExternalData_15[[#This Row],[IType]],IsDList,Table_ExternalData_15[[#Headers],[15]])</f>
        <v>0</v>
      </c>
      <c r="T428" s="10">
        <f>SUMIFS(IsQList,IsIList,Table_ExternalData_15[[#This Row],[item_key]],IsITypeList,Table_ExternalData_15[[#This Row],[IType]],IsDList,Table_ExternalData_15[[#Headers],[16]])</f>
        <v>4</v>
      </c>
      <c r="U428" s="10">
        <f>SUMIFS(IsQList,IsIList,Table_ExternalData_15[[#This Row],[item_key]],IsITypeList,Table_ExternalData_15[[#This Row],[IType]],IsDList,Table_ExternalData_15[[#Headers],[17]])</f>
        <v>0</v>
      </c>
      <c r="V428" s="10">
        <f>SUMIFS(IsQList,IsIList,Table_ExternalData_15[[#This Row],[item_key]],IsITypeList,Table_ExternalData_15[[#This Row],[IType]],IsDList,Table_ExternalData_15[[#Headers],[18]])</f>
        <v>0</v>
      </c>
      <c r="W428" s="10">
        <f>SUMIFS(IsQList,IsIList,Table_ExternalData_15[[#This Row],[item_key]],IsITypeList,Table_ExternalData_15[[#This Row],[IType]],IsDList,Table_ExternalData_15[[#Headers],[19]])</f>
        <v>0</v>
      </c>
      <c r="X428" s="10">
        <f>SUMIFS(IsQList,IsIList,Table_ExternalData_15[[#This Row],[item_key]],IsITypeList,Table_ExternalData_15[[#This Row],[IType]],IsDList,Table_ExternalData_15[[#Headers],[20]])</f>
        <v>0</v>
      </c>
      <c r="Y428" s="10">
        <f>SUMIFS(IsQList,IsIList,Table_ExternalData_15[[#This Row],[item_key]],IsITypeList,Table_ExternalData_15[[#This Row],[IType]],IsDList,Table_ExternalData_15[[#Headers],[21]])</f>
        <v>0</v>
      </c>
      <c r="Z428" s="10">
        <f>SUMIFS(IsQList,IsIList,Table_ExternalData_15[[#This Row],[item_key]],IsITypeList,Table_ExternalData_15[[#This Row],[IType]],IsDList,Table_ExternalData_15[[#Headers],[22]])</f>
        <v>0</v>
      </c>
      <c r="AA428" s="10">
        <f>SUMIFS(IsQList,IsIList,Table_ExternalData_15[[#This Row],[item_key]],IsITypeList,Table_ExternalData_15[[#This Row],[IType]],IsDList,Table_ExternalData_15[[#Headers],[23]])</f>
        <v>0</v>
      </c>
      <c r="AB428" s="10">
        <f>SUMIFS(IsQList,IsIList,Table_ExternalData_15[[#This Row],[item_key]],IsITypeList,Table_ExternalData_15[[#This Row],[IType]],IsDList,Table_ExternalData_15[[#Headers],[24]])</f>
        <v>0</v>
      </c>
      <c r="AC428" s="10">
        <f>SUMIFS(IsQList,IsIList,Table_ExternalData_15[[#This Row],[item_key]],IsITypeList,Table_ExternalData_15[[#This Row],[IType]],IsDList,Table_ExternalData_15[[#Headers],[25]])</f>
        <v>0</v>
      </c>
      <c r="AD428" s="10">
        <f>SUMIFS(IsQList,IsIList,Table_ExternalData_15[[#This Row],[item_key]],IsITypeList,Table_ExternalData_15[[#This Row],[IType]],IsDList,Table_ExternalData_15[[#Headers],[26]])</f>
        <v>0</v>
      </c>
      <c r="AE428" s="10">
        <f>SUMIFS(IsQList,IsIList,Table_ExternalData_15[[#This Row],[item_key]],IsITypeList,Table_ExternalData_15[[#This Row],[IType]],IsDList,Table_ExternalData_15[[#Headers],[27]])</f>
        <v>0</v>
      </c>
      <c r="AF428" s="10">
        <f>SUMIFS(IsQList,IsIList,Table_ExternalData_15[[#This Row],[item_key]],IsITypeList,Table_ExternalData_15[[#This Row],[IType]],IsDList,Table_ExternalData_15[[#Headers],[28]])</f>
        <v>1</v>
      </c>
      <c r="AG428" s="10">
        <f>SUMIFS(IsQList,IsIList,Table_ExternalData_15[[#This Row],[item_key]],IsITypeList,Table_ExternalData_15[[#This Row],[IType]],IsDList,Table_ExternalData_15[[#Headers],[29]])</f>
        <v>76</v>
      </c>
      <c r="AH428" s="10">
        <f>SUMIFS(IsQList,IsIList,Table_ExternalData_15[[#This Row],[item_key]],IsITypeList,Table_ExternalData_15[[#This Row],[IType]],IsDList,Table_ExternalData_15[[#Headers],[30]])</f>
        <v>0</v>
      </c>
      <c r="AI428" s="10">
        <f>SUMIFS(IsQList,IsIList,Table_ExternalData_15[[#This Row],[item_key]],IsITypeList,Table_ExternalData_15[[#This Row],[IType]],IsDList,Table_ExternalData_15[[#Headers],[31]])</f>
        <v>10</v>
      </c>
      <c r="AJ428" s="10">
        <f>SUM(Table_ExternalData_15[[#This Row],[1]:[31]])</f>
        <v>341</v>
      </c>
    </row>
    <row r="429" spans="1:36">
      <c r="A429" s="1" t="s">
        <v>154</v>
      </c>
      <c r="B429" s="1" t="s">
        <v>1155</v>
      </c>
      <c r="C429" s="1" t="s">
        <v>1156</v>
      </c>
      <c r="D429" s="11" t="s">
        <v>2046</v>
      </c>
      <c r="E429" s="10">
        <f>SUMIFS(IsQList,IsIList,Table_ExternalData_15[[#This Row],[item_key]],IsITypeList,Table_ExternalData_15[[#This Row],[IType]],IsDList,Table_ExternalData_15[[#Headers],[1]])</f>
        <v>1</v>
      </c>
      <c r="F429" s="10">
        <f>SUMIFS(IsQList,IsIList,Table_ExternalData_15[[#This Row],[item_key]],IsITypeList,Table_ExternalData_15[[#This Row],[IType]],IsDList,Table_ExternalData_15[[#Headers],[2]])</f>
        <v>0</v>
      </c>
      <c r="G429" s="10">
        <f>SUMIFS(IsQList,IsIList,Table_ExternalData_15[[#This Row],[item_key]],IsITypeList,Table_ExternalData_15[[#This Row],[IType]],IsDList,Table_ExternalData_15[[#Headers],[3]])</f>
        <v>0</v>
      </c>
      <c r="H429" s="10">
        <f>SUMIFS(IsQList,IsIList,Table_ExternalData_15[[#This Row],[item_key]],IsITypeList,Table_ExternalData_15[[#This Row],[IType]],IsDList,Table_ExternalData_15[[#Headers],[4]])</f>
        <v>70</v>
      </c>
      <c r="I429" s="10">
        <f>SUMIFS(IsQList,IsIList,Table_ExternalData_15[[#This Row],[item_key]],IsITypeList,Table_ExternalData_15[[#This Row],[IType]],IsDList,Table_ExternalData_15[[#Headers],[5]])</f>
        <v>0</v>
      </c>
      <c r="J429" s="10">
        <f>SUMIFS(IsQList,IsIList,Table_ExternalData_15[[#This Row],[item_key]],IsITypeList,Table_ExternalData_15[[#This Row],[IType]],IsDList,Table_ExternalData_15[[#Headers],[6]])</f>
        <v>23</v>
      </c>
      <c r="K429" s="10">
        <f>SUMIFS(IsQList,IsIList,Table_ExternalData_15[[#This Row],[item_key]],IsITypeList,Table_ExternalData_15[[#This Row],[IType]],IsDList,Table_ExternalData_15[[#Headers],[7]])</f>
        <v>0</v>
      </c>
      <c r="L429" s="10">
        <f>SUMIFS(IsQList,IsIList,Table_ExternalData_15[[#This Row],[item_key]],IsITypeList,Table_ExternalData_15[[#This Row],[IType]],IsDList,Table_ExternalData_15[[#Headers],[8]])</f>
        <v>0</v>
      </c>
      <c r="M429" s="10">
        <f>SUMIFS(IsQList,IsIList,Table_ExternalData_15[[#This Row],[item_key]],IsITypeList,Table_ExternalData_15[[#This Row],[IType]],IsDList,Table_ExternalData_15[[#Headers],[9]])</f>
        <v>0</v>
      </c>
      <c r="N429" s="10">
        <f>SUMIFS(IsQList,IsIList,Table_ExternalData_15[[#This Row],[item_key]],IsITypeList,Table_ExternalData_15[[#This Row],[IType]],IsDList,Table_ExternalData_15[[#Headers],[10]])</f>
        <v>0</v>
      </c>
      <c r="O429" s="10">
        <f>SUMIFS(IsQList,IsIList,Table_ExternalData_15[[#This Row],[item_key]],IsITypeList,Table_ExternalData_15[[#This Row],[IType]],IsDList,Table_ExternalData_15[[#Headers],[11]])</f>
        <v>0</v>
      </c>
      <c r="P429" s="10">
        <f>SUMIFS(IsQList,IsIList,Table_ExternalData_15[[#This Row],[item_key]],IsITypeList,Table_ExternalData_15[[#This Row],[IType]],IsDList,Table_ExternalData_15[[#Headers],[12]])</f>
        <v>0</v>
      </c>
      <c r="Q429" s="10">
        <f>SUMIFS(IsQList,IsIList,Table_ExternalData_15[[#This Row],[item_key]],IsITypeList,Table_ExternalData_15[[#This Row],[IType]],IsDList,Table_ExternalData_15[[#Headers],[13]])</f>
        <v>0</v>
      </c>
      <c r="R429" s="10">
        <f>SUMIFS(IsQList,IsIList,Table_ExternalData_15[[#This Row],[item_key]],IsITypeList,Table_ExternalData_15[[#This Row],[IType]],IsDList,Table_ExternalData_15[[#Headers],[14]])</f>
        <v>0</v>
      </c>
      <c r="S429" s="10">
        <f>SUMIFS(IsQList,IsIList,Table_ExternalData_15[[#This Row],[item_key]],IsITypeList,Table_ExternalData_15[[#This Row],[IType]],IsDList,Table_ExternalData_15[[#Headers],[15]])</f>
        <v>0</v>
      </c>
      <c r="T429" s="10">
        <f>SUMIFS(IsQList,IsIList,Table_ExternalData_15[[#This Row],[item_key]],IsITypeList,Table_ExternalData_15[[#This Row],[IType]],IsDList,Table_ExternalData_15[[#Headers],[16]])</f>
        <v>0</v>
      </c>
      <c r="U429" s="10">
        <f>SUMIFS(IsQList,IsIList,Table_ExternalData_15[[#This Row],[item_key]],IsITypeList,Table_ExternalData_15[[#This Row],[IType]],IsDList,Table_ExternalData_15[[#Headers],[17]])</f>
        <v>0</v>
      </c>
      <c r="V429" s="10">
        <f>SUMIFS(IsQList,IsIList,Table_ExternalData_15[[#This Row],[item_key]],IsITypeList,Table_ExternalData_15[[#This Row],[IType]],IsDList,Table_ExternalData_15[[#Headers],[18]])</f>
        <v>0</v>
      </c>
      <c r="W429" s="10">
        <f>SUMIFS(IsQList,IsIList,Table_ExternalData_15[[#This Row],[item_key]],IsITypeList,Table_ExternalData_15[[#This Row],[IType]],IsDList,Table_ExternalData_15[[#Headers],[19]])</f>
        <v>0</v>
      </c>
      <c r="X429" s="10">
        <f>SUMIFS(IsQList,IsIList,Table_ExternalData_15[[#This Row],[item_key]],IsITypeList,Table_ExternalData_15[[#This Row],[IType]],IsDList,Table_ExternalData_15[[#Headers],[20]])</f>
        <v>0</v>
      </c>
      <c r="Y429" s="10">
        <f>SUMIFS(IsQList,IsIList,Table_ExternalData_15[[#This Row],[item_key]],IsITypeList,Table_ExternalData_15[[#This Row],[IType]],IsDList,Table_ExternalData_15[[#Headers],[21]])</f>
        <v>0</v>
      </c>
      <c r="Z429" s="10">
        <f>SUMIFS(IsQList,IsIList,Table_ExternalData_15[[#This Row],[item_key]],IsITypeList,Table_ExternalData_15[[#This Row],[IType]],IsDList,Table_ExternalData_15[[#Headers],[22]])</f>
        <v>0</v>
      </c>
      <c r="AA429" s="10">
        <f>SUMIFS(IsQList,IsIList,Table_ExternalData_15[[#This Row],[item_key]],IsITypeList,Table_ExternalData_15[[#This Row],[IType]],IsDList,Table_ExternalData_15[[#Headers],[23]])</f>
        <v>0</v>
      </c>
      <c r="AB429" s="10">
        <f>SUMIFS(IsQList,IsIList,Table_ExternalData_15[[#This Row],[item_key]],IsITypeList,Table_ExternalData_15[[#This Row],[IType]],IsDList,Table_ExternalData_15[[#Headers],[24]])</f>
        <v>0</v>
      </c>
      <c r="AC429" s="10">
        <f>SUMIFS(IsQList,IsIList,Table_ExternalData_15[[#This Row],[item_key]],IsITypeList,Table_ExternalData_15[[#This Row],[IType]],IsDList,Table_ExternalData_15[[#Headers],[25]])</f>
        <v>0</v>
      </c>
      <c r="AD429" s="10">
        <f>SUMIFS(IsQList,IsIList,Table_ExternalData_15[[#This Row],[item_key]],IsITypeList,Table_ExternalData_15[[#This Row],[IType]],IsDList,Table_ExternalData_15[[#Headers],[26]])</f>
        <v>0</v>
      </c>
      <c r="AE429" s="10">
        <f>SUMIFS(IsQList,IsIList,Table_ExternalData_15[[#This Row],[item_key]],IsITypeList,Table_ExternalData_15[[#This Row],[IType]],IsDList,Table_ExternalData_15[[#Headers],[27]])</f>
        <v>0</v>
      </c>
      <c r="AF429" s="10">
        <f>SUMIFS(IsQList,IsIList,Table_ExternalData_15[[#This Row],[item_key]],IsITypeList,Table_ExternalData_15[[#This Row],[IType]],IsDList,Table_ExternalData_15[[#Headers],[28]])</f>
        <v>1</v>
      </c>
      <c r="AG429" s="10">
        <f>SUMIFS(IsQList,IsIList,Table_ExternalData_15[[#This Row],[item_key]],IsITypeList,Table_ExternalData_15[[#This Row],[IType]],IsDList,Table_ExternalData_15[[#Headers],[29]])</f>
        <v>76</v>
      </c>
      <c r="AH429" s="10">
        <f>SUMIFS(IsQList,IsIList,Table_ExternalData_15[[#This Row],[item_key]],IsITypeList,Table_ExternalData_15[[#This Row],[IType]],IsDList,Table_ExternalData_15[[#Headers],[30]])</f>
        <v>0</v>
      </c>
      <c r="AI429" s="10">
        <f>SUMIFS(IsQList,IsIList,Table_ExternalData_15[[#This Row],[item_key]],IsITypeList,Table_ExternalData_15[[#This Row],[IType]],IsDList,Table_ExternalData_15[[#Headers],[31]])</f>
        <v>10</v>
      </c>
      <c r="AJ429" s="10">
        <f>SUM(Table_ExternalData_15[[#This Row],[1]:[31]])</f>
        <v>181</v>
      </c>
    </row>
    <row r="430" spans="1:36">
      <c r="A430" s="1" t="s">
        <v>467</v>
      </c>
      <c r="B430" s="1" t="s">
        <v>723</v>
      </c>
      <c r="C430" s="1" t="s">
        <v>724</v>
      </c>
      <c r="D430" s="11" t="s">
        <v>2046</v>
      </c>
      <c r="E430" s="10">
        <f>SUMIFS(IsQList,IsIList,Table_ExternalData_15[[#This Row],[item_key]],IsITypeList,Table_ExternalData_15[[#This Row],[IType]],IsDList,Table_ExternalData_15[[#Headers],[1]])</f>
        <v>1</v>
      </c>
      <c r="F430" s="10">
        <f>SUMIFS(IsQList,IsIList,Table_ExternalData_15[[#This Row],[item_key]],IsITypeList,Table_ExternalData_15[[#This Row],[IType]],IsDList,Table_ExternalData_15[[#Headers],[2]])</f>
        <v>0</v>
      </c>
      <c r="G430" s="10">
        <f>SUMIFS(IsQList,IsIList,Table_ExternalData_15[[#This Row],[item_key]],IsITypeList,Table_ExternalData_15[[#This Row],[IType]],IsDList,Table_ExternalData_15[[#Headers],[3]])</f>
        <v>0</v>
      </c>
      <c r="H430" s="10">
        <f>SUMIFS(IsQList,IsIList,Table_ExternalData_15[[#This Row],[item_key]],IsITypeList,Table_ExternalData_15[[#This Row],[IType]],IsDList,Table_ExternalData_15[[#Headers],[4]])</f>
        <v>70</v>
      </c>
      <c r="I430" s="10">
        <f>SUMIFS(IsQList,IsIList,Table_ExternalData_15[[#This Row],[item_key]],IsITypeList,Table_ExternalData_15[[#This Row],[IType]],IsDList,Table_ExternalData_15[[#Headers],[5]])</f>
        <v>0</v>
      </c>
      <c r="J430" s="10">
        <f>SUMIFS(IsQList,IsIList,Table_ExternalData_15[[#This Row],[item_key]],IsITypeList,Table_ExternalData_15[[#This Row],[IType]],IsDList,Table_ExternalData_15[[#Headers],[6]])</f>
        <v>23</v>
      </c>
      <c r="K430" s="10">
        <f>SUMIFS(IsQList,IsIList,Table_ExternalData_15[[#This Row],[item_key]],IsITypeList,Table_ExternalData_15[[#This Row],[IType]],IsDList,Table_ExternalData_15[[#Headers],[7]])</f>
        <v>0</v>
      </c>
      <c r="L430" s="10">
        <f>SUMIFS(IsQList,IsIList,Table_ExternalData_15[[#This Row],[item_key]],IsITypeList,Table_ExternalData_15[[#This Row],[IType]],IsDList,Table_ExternalData_15[[#Headers],[8]])</f>
        <v>0</v>
      </c>
      <c r="M430" s="10">
        <f>SUMIFS(IsQList,IsIList,Table_ExternalData_15[[#This Row],[item_key]],IsITypeList,Table_ExternalData_15[[#This Row],[IType]],IsDList,Table_ExternalData_15[[#Headers],[9]])</f>
        <v>0</v>
      </c>
      <c r="N430" s="10">
        <f>SUMIFS(IsQList,IsIList,Table_ExternalData_15[[#This Row],[item_key]],IsITypeList,Table_ExternalData_15[[#This Row],[IType]],IsDList,Table_ExternalData_15[[#Headers],[10]])</f>
        <v>0</v>
      </c>
      <c r="O430" s="10">
        <f>SUMIFS(IsQList,IsIList,Table_ExternalData_15[[#This Row],[item_key]],IsITypeList,Table_ExternalData_15[[#This Row],[IType]],IsDList,Table_ExternalData_15[[#Headers],[11]])</f>
        <v>0</v>
      </c>
      <c r="P430" s="10">
        <f>SUMIFS(IsQList,IsIList,Table_ExternalData_15[[#This Row],[item_key]],IsITypeList,Table_ExternalData_15[[#This Row],[IType]],IsDList,Table_ExternalData_15[[#Headers],[12]])</f>
        <v>0</v>
      </c>
      <c r="Q430" s="10">
        <f>SUMIFS(IsQList,IsIList,Table_ExternalData_15[[#This Row],[item_key]],IsITypeList,Table_ExternalData_15[[#This Row],[IType]],IsDList,Table_ExternalData_15[[#Headers],[13]])</f>
        <v>0</v>
      </c>
      <c r="R430" s="10">
        <f>SUMIFS(IsQList,IsIList,Table_ExternalData_15[[#This Row],[item_key]],IsITypeList,Table_ExternalData_15[[#This Row],[IType]],IsDList,Table_ExternalData_15[[#Headers],[14]])</f>
        <v>0</v>
      </c>
      <c r="S430" s="10">
        <f>SUMIFS(IsQList,IsIList,Table_ExternalData_15[[#This Row],[item_key]],IsITypeList,Table_ExternalData_15[[#This Row],[IType]],IsDList,Table_ExternalData_15[[#Headers],[15]])</f>
        <v>0</v>
      </c>
      <c r="T430" s="10">
        <f>SUMIFS(IsQList,IsIList,Table_ExternalData_15[[#This Row],[item_key]],IsITypeList,Table_ExternalData_15[[#This Row],[IType]],IsDList,Table_ExternalData_15[[#Headers],[16]])</f>
        <v>0</v>
      </c>
      <c r="U430" s="10">
        <f>SUMIFS(IsQList,IsIList,Table_ExternalData_15[[#This Row],[item_key]],IsITypeList,Table_ExternalData_15[[#This Row],[IType]],IsDList,Table_ExternalData_15[[#Headers],[17]])</f>
        <v>0</v>
      </c>
      <c r="V430" s="10">
        <f>SUMIFS(IsQList,IsIList,Table_ExternalData_15[[#This Row],[item_key]],IsITypeList,Table_ExternalData_15[[#This Row],[IType]],IsDList,Table_ExternalData_15[[#Headers],[18]])</f>
        <v>0</v>
      </c>
      <c r="W430" s="10">
        <f>SUMIFS(IsQList,IsIList,Table_ExternalData_15[[#This Row],[item_key]],IsITypeList,Table_ExternalData_15[[#This Row],[IType]],IsDList,Table_ExternalData_15[[#Headers],[19]])</f>
        <v>0</v>
      </c>
      <c r="X430" s="10">
        <f>SUMIFS(IsQList,IsIList,Table_ExternalData_15[[#This Row],[item_key]],IsITypeList,Table_ExternalData_15[[#This Row],[IType]],IsDList,Table_ExternalData_15[[#Headers],[20]])</f>
        <v>0</v>
      </c>
      <c r="Y430" s="10">
        <f>SUMIFS(IsQList,IsIList,Table_ExternalData_15[[#This Row],[item_key]],IsITypeList,Table_ExternalData_15[[#This Row],[IType]],IsDList,Table_ExternalData_15[[#Headers],[21]])</f>
        <v>0</v>
      </c>
      <c r="Z430" s="10">
        <f>SUMIFS(IsQList,IsIList,Table_ExternalData_15[[#This Row],[item_key]],IsITypeList,Table_ExternalData_15[[#This Row],[IType]],IsDList,Table_ExternalData_15[[#Headers],[22]])</f>
        <v>0</v>
      </c>
      <c r="AA430" s="10">
        <f>SUMIFS(IsQList,IsIList,Table_ExternalData_15[[#This Row],[item_key]],IsITypeList,Table_ExternalData_15[[#This Row],[IType]],IsDList,Table_ExternalData_15[[#Headers],[23]])</f>
        <v>0</v>
      </c>
      <c r="AB430" s="10">
        <f>SUMIFS(IsQList,IsIList,Table_ExternalData_15[[#This Row],[item_key]],IsITypeList,Table_ExternalData_15[[#This Row],[IType]],IsDList,Table_ExternalData_15[[#Headers],[24]])</f>
        <v>0</v>
      </c>
      <c r="AC430" s="10">
        <f>SUMIFS(IsQList,IsIList,Table_ExternalData_15[[#This Row],[item_key]],IsITypeList,Table_ExternalData_15[[#This Row],[IType]],IsDList,Table_ExternalData_15[[#Headers],[25]])</f>
        <v>0</v>
      </c>
      <c r="AD430" s="10">
        <f>SUMIFS(IsQList,IsIList,Table_ExternalData_15[[#This Row],[item_key]],IsITypeList,Table_ExternalData_15[[#This Row],[IType]],IsDList,Table_ExternalData_15[[#Headers],[26]])</f>
        <v>0</v>
      </c>
      <c r="AE430" s="10">
        <f>SUMIFS(IsQList,IsIList,Table_ExternalData_15[[#This Row],[item_key]],IsITypeList,Table_ExternalData_15[[#This Row],[IType]],IsDList,Table_ExternalData_15[[#Headers],[27]])</f>
        <v>0</v>
      </c>
      <c r="AF430" s="10">
        <f>SUMIFS(IsQList,IsIList,Table_ExternalData_15[[#This Row],[item_key]],IsITypeList,Table_ExternalData_15[[#This Row],[IType]],IsDList,Table_ExternalData_15[[#Headers],[28]])</f>
        <v>1</v>
      </c>
      <c r="AG430" s="10">
        <f>SUMIFS(IsQList,IsIList,Table_ExternalData_15[[#This Row],[item_key]],IsITypeList,Table_ExternalData_15[[#This Row],[IType]],IsDList,Table_ExternalData_15[[#Headers],[29]])</f>
        <v>76</v>
      </c>
      <c r="AH430" s="10">
        <f>SUMIFS(IsQList,IsIList,Table_ExternalData_15[[#This Row],[item_key]],IsITypeList,Table_ExternalData_15[[#This Row],[IType]],IsDList,Table_ExternalData_15[[#Headers],[30]])</f>
        <v>0</v>
      </c>
      <c r="AI430" s="10">
        <f>SUMIFS(IsQList,IsIList,Table_ExternalData_15[[#This Row],[item_key]],IsITypeList,Table_ExternalData_15[[#This Row],[IType]],IsDList,Table_ExternalData_15[[#Headers],[31]])</f>
        <v>10</v>
      </c>
      <c r="AJ430" s="10">
        <f>SUM(Table_ExternalData_15[[#This Row],[1]:[31]])</f>
        <v>181</v>
      </c>
    </row>
    <row r="431" spans="1:36">
      <c r="A431" s="1" t="s">
        <v>468</v>
      </c>
      <c r="B431" s="1" t="s">
        <v>725</v>
      </c>
      <c r="C431" s="1" t="s">
        <v>726</v>
      </c>
      <c r="D431" s="11" t="s">
        <v>2046</v>
      </c>
      <c r="E431" s="10">
        <f>SUMIFS(IsQList,IsIList,Table_ExternalData_15[[#This Row],[item_key]],IsITypeList,Table_ExternalData_15[[#This Row],[IType]],IsDList,Table_ExternalData_15[[#Headers],[1]])</f>
        <v>1</v>
      </c>
      <c r="F431" s="10">
        <f>SUMIFS(IsQList,IsIList,Table_ExternalData_15[[#This Row],[item_key]],IsITypeList,Table_ExternalData_15[[#This Row],[IType]],IsDList,Table_ExternalData_15[[#Headers],[2]])</f>
        <v>0</v>
      </c>
      <c r="G431" s="10">
        <f>SUMIFS(IsQList,IsIList,Table_ExternalData_15[[#This Row],[item_key]],IsITypeList,Table_ExternalData_15[[#This Row],[IType]],IsDList,Table_ExternalData_15[[#Headers],[3]])</f>
        <v>0</v>
      </c>
      <c r="H431" s="10">
        <f>SUMIFS(IsQList,IsIList,Table_ExternalData_15[[#This Row],[item_key]],IsITypeList,Table_ExternalData_15[[#This Row],[IType]],IsDList,Table_ExternalData_15[[#Headers],[4]])</f>
        <v>70</v>
      </c>
      <c r="I431" s="10">
        <f>SUMIFS(IsQList,IsIList,Table_ExternalData_15[[#This Row],[item_key]],IsITypeList,Table_ExternalData_15[[#This Row],[IType]],IsDList,Table_ExternalData_15[[#Headers],[5]])</f>
        <v>0</v>
      </c>
      <c r="J431" s="10">
        <f>SUMIFS(IsQList,IsIList,Table_ExternalData_15[[#This Row],[item_key]],IsITypeList,Table_ExternalData_15[[#This Row],[IType]],IsDList,Table_ExternalData_15[[#Headers],[6]])</f>
        <v>23</v>
      </c>
      <c r="K431" s="10">
        <f>SUMIFS(IsQList,IsIList,Table_ExternalData_15[[#This Row],[item_key]],IsITypeList,Table_ExternalData_15[[#This Row],[IType]],IsDList,Table_ExternalData_15[[#Headers],[7]])</f>
        <v>0</v>
      </c>
      <c r="L431" s="10">
        <f>SUMIFS(IsQList,IsIList,Table_ExternalData_15[[#This Row],[item_key]],IsITypeList,Table_ExternalData_15[[#This Row],[IType]],IsDList,Table_ExternalData_15[[#Headers],[8]])</f>
        <v>0</v>
      </c>
      <c r="M431" s="10">
        <f>SUMIFS(IsQList,IsIList,Table_ExternalData_15[[#This Row],[item_key]],IsITypeList,Table_ExternalData_15[[#This Row],[IType]],IsDList,Table_ExternalData_15[[#Headers],[9]])</f>
        <v>0</v>
      </c>
      <c r="N431" s="10">
        <f>SUMIFS(IsQList,IsIList,Table_ExternalData_15[[#This Row],[item_key]],IsITypeList,Table_ExternalData_15[[#This Row],[IType]],IsDList,Table_ExternalData_15[[#Headers],[10]])</f>
        <v>0</v>
      </c>
      <c r="O431" s="10">
        <f>SUMIFS(IsQList,IsIList,Table_ExternalData_15[[#This Row],[item_key]],IsITypeList,Table_ExternalData_15[[#This Row],[IType]],IsDList,Table_ExternalData_15[[#Headers],[11]])</f>
        <v>0</v>
      </c>
      <c r="P431" s="10">
        <f>SUMIFS(IsQList,IsIList,Table_ExternalData_15[[#This Row],[item_key]],IsITypeList,Table_ExternalData_15[[#This Row],[IType]],IsDList,Table_ExternalData_15[[#Headers],[12]])</f>
        <v>0</v>
      </c>
      <c r="Q431" s="10">
        <f>SUMIFS(IsQList,IsIList,Table_ExternalData_15[[#This Row],[item_key]],IsITypeList,Table_ExternalData_15[[#This Row],[IType]],IsDList,Table_ExternalData_15[[#Headers],[13]])</f>
        <v>0</v>
      </c>
      <c r="R431" s="10">
        <f>SUMIFS(IsQList,IsIList,Table_ExternalData_15[[#This Row],[item_key]],IsITypeList,Table_ExternalData_15[[#This Row],[IType]],IsDList,Table_ExternalData_15[[#Headers],[14]])</f>
        <v>0</v>
      </c>
      <c r="S431" s="10">
        <f>SUMIFS(IsQList,IsIList,Table_ExternalData_15[[#This Row],[item_key]],IsITypeList,Table_ExternalData_15[[#This Row],[IType]],IsDList,Table_ExternalData_15[[#Headers],[15]])</f>
        <v>0</v>
      </c>
      <c r="T431" s="10">
        <f>SUMIFS(IsQList,IsIList,Table_ExternalData_15[[#This Row],[item_key]],IsITypeList,Table_ExternalData_15[[#This Row],[IType]],IsDList,Table_ExternalData_15[[#Headers],[16]])</f>
        <v>0</v>
      </c>
      <c r="U431" s="10">
        <f>SUMIFS(IsQList,IsIList,Table_ExternalData_15[[#This Row],[item_key]],IsITypeList,Table_ExternalData_15[[#This Row],[IType]],IsDList,Table_ExternalData_15[[#Headers],[17]])</f>
        <v>0</v>
      </c>
      <c r="V431" s="10">
        <f>SUMIFS(IsQList,IsIList,Table_ExternalData_15[[#This Row],[item_key]],IsITypeList,Table_ExternalData_15[[#This Row],[IType]],IsDList,Table_ExternalData_15[[#Headers],[18]])</f>
        <v>0</v>
      </c>
      <c r="W431" s="10">
        <f>SUMIFS(IsQList,IsIList,Table_ExternalData_15[[#This Row],[item_key]],IsITypeList,Table_ExternalData_15[[#This Row],[IType]],IsDList,Table_ExternalData_15[[#Headers],[19]])</f>
        <v>0</v>
      </c>
      <c r="X431" s="10">
        <f>SUMIFS(IsQList,IsIList,Table_ExternalData_15[[#This Row],[item_key]],IsITypeList,Table_ExternalData_15[[#This Row],[IType]],IsDList,Table_ExternalData_15[[#Headers],[20]])</f>
        <v>0</v>
      </c>
      <c r="Y431" s="10">
        <f>SUMIFS(IsQList,IsIList,Table_ExternalData_15[[#This Row],[item_key]],IsITypeList,Table_ExternalData_15[[#This Row],[IType]],IsDList,Table_ExternalData_15[[#Headers],[21]])</f>
        <v>0</v>
      </c>
      <c r="Z431" s="10">
        <f>SUMIFS(IsQList,IsIList,Table_ExternalData_15[[#This Row],[item_key]],IsITypeList,Table_ExternalData_15[[#This Row],[IType]],IsDList,Table_ExternalData_15[[#Headers],[22]])</f>
        <v>0</v>
      </c>
      <c r="AA431" s="10">
        <f>SUMIFS(IsQList,IsIList,Table_ExternalData_15[[#This Row],[item_key]],IsITypeList,Table_ExternalData_15[[#This Row],[IType]],IsDList,Table_ExternalData_15[[#Headers],[23]])</f>
        <v>0</v>
      </c>
      <c r="AB431" s="10">
        <f>SUMIFS(IsQList,IsIList,Table_ExternalData_15[[#This Row],[item_key]],IsITypeList,Table_ExternalData_15[[#This Row],[IType]],IsDList,Table_ExternalData_15[[#Headers],[24]])</f>
        <v>0</v>
      </c>
      <c r="AC431" s="10">
        <f>SUMIFS(IsQList,IsIList,Table_ExternalData_15[[#This Row],[item_key]],IsITypeList,Table_ExternalData_15[[#This Row],[IType]],IsDList,Table_ExternalData_15[[#Headers],[25]])</f>
        <v>0</v>
      </c>
      <c r="AD431" s="10">
        <f>SUMIFS(IsQList,IsIList,Table_ExternalData_15[[#This Row],[item_key]],IsITypeList,Table_ExternalData_15[[#This Row],[IType]],IsDList,Table_ExternalData_15[[#Headers],[26]])</f>
        <v>0</v>
      </c>
      <c r="AE431" s="10">
        <f>SUMIFS(IsQList,IsIList,Table_ExternalData_15[[#This Row],[item_key]],IsITypeList,Table_ExternalData_15[[#This Row],[IType]],IsDList,Table_ExternalData_15[[#Headers],[27]])</f>
        <v>0</v>
      </c>
      <c r="AF431" s="10">
        <f>SUMIFS(IsQList,IsIList,Table_ExternalData_15[[#This Row],[item_key]],IsITypeList,Table_ExternalData_15[[#This Row],[IType]],IsDList,Table_ExternalData_15[[#Headers],[28]])</f>
        <v>1</v>
      </c>
      <c r="AG431" s="10">
        <f>SUMIFS(IsQList,IsIList,Table_ExternalData_15[[#This Row],[item_key]],IsITypeList,Table_ExternalData_15[[#This Row],[IType]],IsDList,Table_ExternalData_15[[#Headers],[29]])</f>
        <v>76</v>
      </c>
      <c r="AH431" s="10">
        <f>SUMIFS(IsQList,IsIList,Table_ExternalData_15[[#This Row],[item_key]],IsITypeList,Table_ExternalData_15[[#This Row],[IType]],IsDList,Table_ExternalData_15[[#Headers],[30]])</f>
        <v>0</v>
      </c>
      <c r="AI431" s="10">
        <f>SUMIFS(IsQList,IsIList,Table_ExternalData_15[[#This Row],[item_key]],IsITypeList,Table_ExternalData_15[[#This Row],[IType]],IsDList,Table_ExternalData_15[[#Headers],[31]])</f>
        <v>10</v>
      </c>
      <c r="AJ431" s="10">
        <f>SUM(Table_ExternalData_15[[#This Row],[1]:[31]])</f>
        <v>181</v>
      </c>
    </row>
    <row r="432" spans="1:36">
      <c r="A432" s="1" t="s">
        <v>469</v>
      </c>
      <c r="B432" s="1" t="s">
        <v>727</v>
      </c>
      <c r="C432" s="1" t="s">
        <v>728</v>
      </c>
      <c r="D432" s="11" t="s">
        <v>2046</v>
      </c>
      <c r="E432" s="10">
        <f>SUMIFS(IsQList,IsIList,Table_ExternalData_15[[#This Row],[item_key]],IsITypeList,Table_ExternalData_15[[#This Row],[IType]],IsDList,Table_ExternalData_15[[#Headers],[1]])</f>
        <v>1</v>
      </c>
      <c r="F432" s="10">
        <f>SUMIFS(IsQList,IsIList,Table_ExternalData_15[[#This Row],[item_key]],IsITypeList,Table_ExternalData_15[[#This Row],[IType]],IsDList,Table_ExternalData_15[[#Headers],[2]])</f>
        <v>0</v>
      </c>
      <c r="G432" s="10">
        <f>SUMIFS(IsQList,IsIList,Table_ExternalData_15[[#This Row],[item_key]],IsITypeList,Table_ExternalData_15[[#This Row],[IType]],IsDList,Table_ExternalData_15[[#Headers],[3]])</f>
        <v>0</v>
      </c>
      <c r="H432" s="10">
        <f>SUMIFS(IsQList,IsIList,Table_ExternalData_15[[#This Row],[item_key]],IsITypeList,Table_ExternalData_15[[#This Row],[IType]],IsDList,Table_ExternalData_15[[#Headers],[4]])</f>
        <v>70</v>
      </c>
      <c r="I432" s="10">
        <f>SUMIFS(IsQList,IsIList,Table_ExternalData_15[[#This Row],[item_key]],IsITypeList,Table_ExternalData_15[[#This Row],[IType]],IsDList,Table_ExternalData_15[[#Headers],[5]])</f>
        <v>0</v>
      </c>
      <c r="J432" s="10">
        <f>SUMIFS(IsQList,IsIList,Table_ExternalData_15[[#This Row],[item_key]],IsITypeList,Table_ExternalData_15[[#This Row],[IType]],IsDList,Table_ExternalData_15[[#Headers],[6]])</f>
        <v>23</v>
      </c>
      <c r="K432" s="10">
        <f>SUMIFS(IsQList,IsIList,Table_ExternalData_15[[#This Row],[item_key]],IsITypeList,Table_ExternalData_15[[#This Row],[IType]],IsDList,Table_ExternalData_15[[#Headers],[7]])</f>
        <v>0</v>
      </c>
      <c r="L432" s="10">
        <f>SUMIFS(IsQList,IsIList,Table_ExternalData_15[[#This Row],[item_key]],IsITypeList,Table_ExternalData_15[[#This Row],[IType]],IsDList,Table_ExternalData_15[[#Headers],[8]])</f>
        <v>0</v>
      </c>
      <c r="M432" s="10">
        <f>SUMIFS(IsQList,IsIList,Table_ExternalData_15[[#This Row],[item_key]],IsITypeList,Table_ExternalData_15[[#This Row],[IType]],IsDList,Table_ExternalData_15[[#Headers],[9]])</f>
        <v>0</v>
      </c>
      <c r="N432" s="10">
        <f>SUMIFS(IsQList,IsIList,Table_ExternalData_15[[#This Row],[item_key]],IsITypeList,Table_ExternalData_15[[#This Row],[IType]],IsDList,Table_ExternalData_15[[#Headers],[10]])</f>
        <v>0</v>
      </c>
      <c r="O432" s="10">
        <f>SUMIFS(IsQList,IsIList,Table_ExternalData_15[[#This Row],[item_key]],IsITypeList,Table_ExternalData_15[[#This Row],[IType]],IsDList,Table_ExternalData_15[[#Headers],[11]])</f>
        <v>0</v>
      </c>
      <c r="P432" s="10">
        <f>SUMIFS(IsQList,IsIList,Table_ExternalData_15[[#This Row],[item_key]],IsITypeList,Table_ExternalData_15[[#This Row],[IType]],IsDList,Table_ExternalData_15[[#Headers],[12]])</f>
        <v>0</v>
      </c>
      <c r="Q432" s="10">
        <f>SUMIFS(IsQList,IsIList,Table_ExternalData_15[[#This Row],[item_key]],IsITypeList,Table_ExternalData_15[[#This Row],[IType]],IsDList,Table_ExternalData_15[[#Headers],[13]])</f>
        <v>0</v>
      </c>
      <c r="R432" s="10">
        <f>SUMIFS(IsQList,IsIList,Table_ExternalData_15[[#This Row],[item_key]],IsITypeList,Table_ExternalData_15[[#This Row],[IType]],IsDList,Table_ExternalData_15[[#Headers],[14]])</f>
        <v>0</v>
      </c>
      <c r="S432" s="10">
        <f>SUMIFS(IsQList,IsIList,Table_ExternalData_15[[#This Row],[item_key]],IsITypeList,Table_ExternalData_15[[#This Row],[IType]],IsDList,Table_ExternalData_15[[#Headers],[15]])</f>
        <v>0</v>
      </c>
      <c r="T432" s="10">
        <f>SUMIFS(IsQList,IsIList,Table_ExternalData_15[[#This Row],[item_key]],IsITypeList,Table_ExternalData_15[[#This Row],[IType]],IsDList,Table_ExternalData_15[[#Headers],[16]])</f>
        <v>0</v>
      </c>
      <c r="U432" s="10">
        <f>SUMIFS(IsQList,IsIList,Table_ExternalData_15[[#This Row],[item_key]],IsITypeList,Table_ExternalData_15[[#This Row],[IType]],IsDList,Table_ExternalData_15[[#Headers],[17]])</f>
        <v>0</v>
      </c>
      <c r="V432" s="10">
        <f>SUMIFS(IsQList,IsIList,Table_ExternalData_15[[#This Row],[item_key]],IsITypeList,Table_ExternalData_15[[#This Row],[IType]],IsDList,Table_ExternalData_15[[#Headers],[18]])</f>
        <v>0</v>
      </c>
      <c r="W432" s="10">
        <f>SUMIFS(IsQList,IsIList,Table_ExternalData_15[[#This Row],[item_key]],IsITypeList,Table_ExternalData_15[[#This Row],[IType]],IsDList,Table_ExternalData_15[[#Headers],[19]])</f>
        <v>0</v>
      </c>
      <c r="X432" s="10">
        <f>SUMIFS(IsQList,IsIList,Table_ExternalData_15[[#This Row],[item_key]],IsITypeList,Table_ExternalData_15[[#This Row],[IType]],IsDList,Table_ExternalData_15[[#Headers],[20]])</f>
        <v>0</v>
      </c>
      <c r="Y432" s="10">
        <f>SUMIFS(IsQList,IsIList,Table_ExternalData_15[[#This Row],[item_key]],IsITypeList,Table_ExternalData_15[[#This Row],[IType]],IsDList,Table_ExternalData_15[[#Headers],[21]])</f>
        <v>0</v>
      </c>
      <c r="Z432" s="10">
        <f>SUMIFS(IsQList,IsIList,Table_ExternalData_15[[#This Row],[item_key]],IsITypeList,Table_ExternalData_15[[#This Row],[IType]],IsDList,Table_ExternalData_15[[#Headers],[22]])</f>
        <v>0</v>
      </c>
      <c r="AA432" s="10">
        <f>SUMIFS(IsQList,IsIList,Table_ExternalData_15[[#This Row],[item_key]],IsITypeList,Table_ExternalData_15[[#This Row],[IType]],IsDList,Table_ExternalData_15[[#Headers],[23]])</f>
        <v>0</v>
      </c>
      <c r="AB432" s="10">
        <f>SUMIFS(IsQList,IsIList,Table_ExternalData_15[[#This Row],[item_key]],IsITypeList,Table_ExternalData_15[[#This Row],[IType]],IsDList,Table_ExternalData_15[[#Headers],[24]])</f>
        <v>0</v>
      </c>
      <c r="AC432" s="10">
        <f>SUMIFS(IsQList,IsIList,Table_ExternalData_15[[#This Row],[item_key]],IsITypeList,Table_ExternalData_15[[#This Row],[IType]],IsDList,Table_ExternalData_15[[#Headers],[25]])</f>
        <v>0</v>
      </c>
      <c r="AD432" s="10">
        <f>SUMIFS(IsQList,IsIList,Table_ExternalData_15[[#This Row],[item_key]],IsITypeList,Table_ExternalData_15[[#This Row],[IType]],IsDList,Table_ExternalData_15[[#Headers],[26]])</f>
        <v>0</v>
      </c>
      <c r="AE432" s="10">
        <f>SUMIFS(IsQList,IsIList,Table_ExternalData_15[[#This Row],[item_key]],IsITypeList,Table_ExternalData_15[[#This Row],[IType]],IsDList,Table_ExternalData_15[[#Headers],[27]])</f>
        <v>0</v>
      </c>
      <c r="AF432" s="10">
        <f>SUMIFS(IsQList,IsIList,Table_ExternalData_15[[#This Row],[item_key]],IsITypeList,Table_ExternalData_15[[#This Row],[IType]],IsDList,Table_ExternalData_15[[#Headers],[28]])</f>
        <v>1</v>
      </c>
      <c r="AG432" s="10">
        <f>SUMIFS(IsQList,IsIList,Table_ExternalData_15[[#This Row],[item_key]],IsITypeList,Table_ExternalData_15[[#This Row],[IType]],IsDList,Table_ExternalData_15[[#Headers],[29]])</f>
        <v>76</v>
      </c>
      <c r="AH432" s="10">
        <f>SUMIFS(IsQList,IsIList,Table_ExternalData_15[[#This Row],[item_key]],IsITypeList,Table_ExternalData_15[[#This Row],[IType]],IsDList,Table_ExternalData_15[[#Headers],[30]])</f>
        <v>0</v>
      </c>
      <c r="AI432" s="10">
        <f>SUMIFS(IsQList,IsIList,Table_ExternalData_15[[#This Row],[item_key]],IsITypeList,Table_ExternalData_15[[#This Row],[IType]],IsDList,Table_ExternalData_15[[#Headers],[31]])</f>
        <v>10</v>
      </c>
      <c r="AJ432" s="10">
        <f>SUM(Table_ExternalData_15[[#This Row],[1]:[31]])</f>
        <v>181</v>
      </c>
    </row>
    <row r="433" spans="1:36">
      <c r="A433" s="1" t="s">
        <v>470</v>
      </c>
      <c r="B433" s="1" t="s">
        <v>729</v>
      </c>
      <c r="C433" s="1" t="s">
        <v>730</v>
      </c>
      <c r="D433" s="11" t="s">
        <v>2046</v>
      </c>
      <c r="E433" s="10">
        <f>SUMIFS(IsQList,IsIList,Table_ExternalData_15[[#This Row],[item_key]],IsITypeList,Table_ExternalData_15[[#This Row],[IType]],IsDList,Table_ExternalData_15[[#Headers],[1]])</f>
        <v>1</v>
      </c>
      <c r="F433" s="10">
        <f>SUMIFS(IsQList,IsIList,Table_ExternalData_15[[#This Row],[item_key]],IsITypeList,Table_ExternalData_15[[#This Row],[IType]],IsDList,Table_ExternalData_15[[#Headers],[2]])</f>
        <v>0</v>
      </c>
      <c r="G433" s="10">
        <f>SUMIFS(IsQList,IsIList,Table_ExternalData_15[[#This Row],[item_key]],IsITypeList,Table_ExternalData_15[[#This Row],[IType]],IsDList,Table_ExternalData_15[[#Headers],[3]])</f>
        <v>0</v>
      </c>
      <c r="H433" s="10">
        <f>SUMIFS(IsQList,IsIList,Table_ExternalData_15[[#This Row],[item_key]],IsITypeList,Table_ExternalData_15[[#This Row],[IType]],IsDList,Table_ExternalData_15[[#Headers],[4]])</f>
        <v>70</v>
      </c>
      <c r="I433" s="10">
        <f>SUMIFS(IsQList,IsIList,Table_ExternalData_15[[#This Row],[item_key]],IsITypeList,Table_ExternalData_15[[#This Row],[IType]],IsDList,Table_ExternalData_15[[#Headers],[5]])</f>
        <v>0</v>
      </c>
      <c r="J433" s="10">
        <f>SUMIFS(IsQList,IsIList,Table_ExternalData_15[[#This Row],[item_key]],IsITypeList,Table_ExternalData_15[[#This Row],[IType]],IsDList,Table_ExternalData_15[[#Headers],[6]])</f>
        <v>23</v>
      </c>
      <c r="K433" s="10">
        <f>SUMIFS(IsQList,IsIList,Table_ExternalData_15[[#This Row],[item_key]],IsITypeList,Table_ExternalData_15[[#This Row],[IType]],IsDList,Table_ExternalData_15[[#Headers],[7]])</f>
        <v>0</v>
      </c>
      <c r="L433" s="10">
        <f>SUMIFS(IsQList,IsIList,Table_ExternalData_15[[#This Row],[item_key]],IsITypeList,Table_ExternalData_15[[#This Row],[IType]],IsDList,Table_ExternalData_15[[#Headers],[8]])</f>
        <v>0</v>
      </c>
      <c r="M433" s="10">
        <f>SUMIFS(IsQList,IsIList,Table_ExternalData_15[[#This Row],[item_key]],IsITypeList,Table_ExternalData_15[[#This Row],[IType]],IsDList,Table_ExternalData_15[[#Headers],[9]])</f>
        <v>0</v>
      </c>
      <c r="N433" s="10">
        <f>SUMIFS(IsQList,IsIList,Table_ExternalData_15[[#This Row],[item_key]],IsITypeList,Table_ExternalData_15[[#This Row],[IType]],IsDList,Table_ExternalData_15[[#Headers],[10]])</f>
        <v>0</v>
      </c>
      <c r="O433" s="10">
        <f>SUMIFS(IsQList,IsIList,Table_ExternalData_15[[#This Row],[item_key]],IsITypeList,Table_ExternalData_15[[#This Row],[IType]],IsDList,Table_ExternalData_15[[#Headers],[11]])</f>
        <v>0</v>
      </c>
      <c r="P433" s="10">
        <f>SUMIFS(IsQList,IsIList,Table_ExternalData_15[[#This Row],[item_key]],IsITypeList,Table_ExternalData_15[[#This Row],[IType]],IsDList,Table_ExternalData_15[[#Headers],[12]])</f>
        <v>0</v>
      </c>
      <c r="Q433" s="10">
        <f>SUMIFS(IsQList,IsIList,Table_ExternalData_15[[#This Row],[item_key]],IsITypeList,Table_ExternalData_15[[#This Row],[IType]],IsDList,Table_ExternalData_15[[#Headers],[13]])</f>
        <v>0</v>
      </c>
      <c r="R433" s="10">
        <f>SUMIFS(IsQList,IsIList,Table_ExternalData_15[[#This Row],[item_key]],IsITypeList,Table_ExternalData_15[[#This Row],[IType]],IsDList,Table_ExternalData_15[[#Headers],[14]])</f>
        <v>0</v>
      </c>
      <c r="S433" s="10">
        <f>SUMIFS(IsQList,IsIList,Table_ExternalData_15[[#This Row],[item_key]],IsITypeList,Table_ExternalData_15[[#This Row],[IType]],IsDList,Table_ExternalData_15[[#Headers],[15]])</f>
        <v>0</v>
      </c>
      <c r="T433" s="10">
        <f>SUMIFS(IsQList,IsIList,Table_ExternalData_15[[#This Row],[item_key]],IsITypeList,Table_ExternalData_15[[#This Row],[IType]],IsDList,Table_ExternalData_15[[#Headers],[16]])</f>
        <v>0</v>
      </c>
      <c r="U433" s="10">
        <f>SUMIFS(IsQList,IsIList,Table_ExternalData_15[[#This Row],[item_key]],IsITypeList,Table_ExternalData_15[[#This Row],[IType]],IsDList,Table_ExternalData_15[[#Headers],[17]])</f>
        <v>0</v>
      </c>
      <c r="V433" s="10">
        <f>SUMIFS(IsQList,IsIList,Table_ExternalData_15[[#This Row],[item_key]],IsITypeList,Table_ExternalData_15[[#This Row],[IType]],IsDList,Table_ExternalData_15[[#Headers],[18]])</f>
        <v>0</v>
      </c>
      <c r="W433" s="10">
        <f>SUMIFS(IsQList,IsIList,Table_ExternalData_15[[#This Row],[item_key]],IsITypeList,Table_ExternalData_15[[#This Row],[IType]],IsDList,Table_ExternalData_15[[#Headers],[19]])</f>
        <v>0</v>
      </c>
      <c r="X433" s="10">
        <f>SUMIFS(IsQList,IsIList,Table_ExternalData_15[[#This Row],[item_key]],IsITypeList,Table_ExternalData_15[[#This Row],[IType]],IsDList,Table_ExternalData_15[[#Headers],[20]])</f>
        <v>0</v>
      </c>
      <c r="Y433" s="10">
        <f>SUMIFS(IsQList,IsIList,Table_ExternalData_15[[#This Row],[item_key]],IsITypeList,Table_ExternalData_15[[#This Row],[IType]],IsDList,Table_ExternalData_15[[#Headers],[21]])</f>
        <v>0</v>
      </c>
      <c r="Z433" s="10">
        <f>SUMIFS(IsQList,IsIList,Table_ExternalData_15[[#This Row],[item_key]],IsITypeList,Table_ExternalData_15[[#This Row],[IType]],IsDList,Table_ExternalData_15[[#Headers],[22]])</f>
        <v>0</v>
      </c>
      <c r="AA433" s="10">
        <f>SUMIFS(IsQList,IsIList,Table_ExternalData_15[[#This Row],[item_key]],IsITypeList,Table_ExternalData_15[[#This Row],[IType]],IsDList,Table_ExternalData_15[[#Headers],[23]])</f>
        <v>0</v>
      </c>
      <c r="AB433" s="10">
        <f>SUMIFS(IsQList,IsIList,Table_ExternalData_15[[#This Row],[item_key]],IsITypeList,Table_ExternalData_15[[#This Row],[IType]],IsDList,Table_ExternalData_15[[#Headers],[24]])</f>
        <v>0</v>
      </c>
      <c r="AC433" s="10">
        <f>SUMIFS(IsQList,IsIList,Table_ExternalData_15[[#This Row],[item_key]],IsITypeList,Table_ExternalData_15[[#This Row],[IType]],IsDList,Table_ExternalData_15[[#Headers],[25]])</f>
        <v>0</v>
      </c>
      <c r="AD433" s="10">
        <f>SUMIFS(IsQList,IsIList,Table_ExternalData_15[[#This Row],[item_key]],IsITypeList,Table_ExternalData_15[[#This Row],[IType]],IsDList,Table_ExternalData_15[[#Headers],[26]])</f>
        <v>0</v>
      </c>
      <c r="AE433" s="10">
        <f>SUMIFS(IsQList,IsIList,Table_ExternalData_15[[#This Row],[item_key]],IsITypeList,Table_ExternalData_15[[#This Row],[IType]],IsDList,Table_ExternalData_15[[#Headers],[27]])</f>
        <v>0</v>
      </c>
      <c r="AF433" s="10">
        <f>SUMIFS(IsQList,IsIList,Table_ExternalData_15[[#This Row],[item_key]],IsITypeList,Table_ExternalData_15[[#This Row],[IType]],IsDList,Table_ExternalData_15[[#Headers],[28]])</f>
        <v>1</v>
      </c>
      <c r="AG433" s="10">
        <f>SUMIFS(IsQList,IsIList,Table_ExternalData_15[[#This Row],[item_key]],IsITypeList,Table_ExternalData_15[[#This Row],[IType]],IsDList,Table_ExternalData_15[[#Headers],[29]])</f>
        <v>76</v>
      </c>
      <c r="AH433" s="10">
        <f>SUMIFS(IsQList,IsIList,Table_ExternalData_15[[#This Row],[item_key]],IsITypeList,Table_ExternalData_15[[#This Row],[IType]],IsDList,Table_ExternalData_15[[#Headers],[30]])</f>
        <v>0</v>
      </c>
      <c r="AI433" s="10">
        <f>SUMIFS(IsQList,IsIList,Table_ExternalData_15[[#This Row],[item_key]],IsITypeList,Table_ExternalData_15[[#This Row],[IType]],IsDList,Table_ExternalData_15[[#Headers],[31]])</f>
        <v>10</v>
      </c>
      <c r="AJ433" s="10">
        <f>SUM(Table_ExternalData_15[[#This Row],[1]:[31]])</f>
        <v>181</v>
      </c>
    </row>
    <row r="434" spans="1:36">
      <c r="A434" s="1" t="s">
        <v>199</v>
      </c>
      <c r="B434" s="1" t="s">
        <v>839</v>
      </c>
      <c r="C434" s="1" t="s">
        <v>840</v>
      </c>
      <c r="D434" s="11" t="s">
        <v>2046</v>
      </c>
      <c r="E434" s="10">
        <f>SUMIFS(IsQList,IsIList,Table_ExternalData_15[[#This Row],[item_key]],IsITypeList,Table_ExternalData_15[[#This Row],[IType]],IsDList,Table_ExternalData_15[[#Headers],[1]])</f>
        <v>1</v>
      </c>
      <c r="F434" s="10">
        <f>SUMIFS(IsQList,IsIList,Table_ExternalData_15[[#This Row],[item_key]],IsITypeList,Table_ExternalData_15[[#This Row],[IType]],IsDList,Table_ExternalData_15[[#Headers],[2]])</f>
        <v>0</v>
      </c>
      <c r="G434" s="10">
        <f>SUMIFS(IsQList,IsIList,Table_ExternalData_15[[#This Row],[item_key]],IsITypeList,Table_ExternalData_15[[#This Row],[IType]],IsDList,Table_ExternalData_15[[#Headers],[3]])</f>
        <v>0</v>
      </c>
      <c r="H434" s="10">
        <f>SUMIFS(IsQList,IsIList,Table_ExternalData_15[[#This Row],[item_key]],IsITypeList,Table_ExternalData_15[[#This Row],[IType]],IsDList,Table_ExternalData_15[[#Headers],[4]])</f>
        <v>70</v>
      </c>
      <c r="I434" s="10">
        <f>SUMIFS(IsQList,IsIList,Table_ExternalData_15[[#This Row],[item_key]],IsITypeList,Table_ExternalData_15[[#This Row],[IType]],IsDList,Table_ExternalData_15[[#Headers],[5]])</f>
        <v>0</v>
      </c>
      <c r="J434" s="10">
        <f>SUMIFS(IsQList,IsIList,Table_ExternalData_15[[#This Row],[item_key]],IsITypeList,Table_ExternalData_15[[#This Row],[IType]],IsDList,Table_ExternalData_15[[#Headers],[6]])</f>
        <v>23</v>
      </c>
      <c r="K434" s="10">
        <f>SUMIFS(IsQList,IsIList,Table_ExternalData_15[[#This Row],[item_key]],IsITypeList,Table_ExternalData_15[[#This Row],[IType]],IsDList,Table_ExternalData_15[[#Headers],[7]])</f>
        <v>0</v>
      </c>
      <c r="L434" s="10">
        <f>SUMIFS(IsQList,IsIList,Table_ExternalData_15[[#This Row],[item_key]],IsITypeList,Table_ExternalData_15[[#This Row],[IType]],IsDList,Table_ExternalData_15[[#Headers],[8]])</f>
        <v>0</v>
      </c>
      <c r="M434" s="10">
        <f>SUMIFS(IsQList,IsIList,Table_ExternalData_15[[#This Row],[item_key]],IsITypeList,Table_ExternalData_15[[#This Row],[IType]],IsDList,Table_ExternalData_15[[#Headers],[9]])</f>
        <v>0</v>
      </c>
      <c r="N434" s="10">
        <f>SUMIFS(IsQList,IsIList,Table_ExternalData_15[[#This Row],[item_key]],IsITypeList,Table_ExternalData_15[[#This Row],[IType]],IsDList,Table_ExternalData_15[[#Headers],[10]])</f>
        <v>0</v>
      </c>
      <c r="O434" s="10">
        <f>SUMIFS(IsQList,IsIList,Table_ExternalData_15[[#This Row],[item_key]],IsITypeList,Table_ExternalData_15[[#This Row],[IType]],IsDList,Table_ExternalData_15[[#Headers],[11]])</f>
        <v>0</v>
      </c>
      <c r="P434" s="10">
        <f>SUMIFS(IsQList,IsIList,Table_ExternalData_15[[#This Row],[item_key]],IsITypeList,Table_ExternalData_15[[#This Row],[IType]],IsDList,Table_ExternalData_15[[#Headers],[12]])</f>
        <v>0</v>
      </c>
      <c r="Q434" s="10">
        <f>SUMIFS(IsQList,IsIList,Table_ExternalData_15[[#This Row],[item_key]],IsITypeList,Table_ExternalData_15[[#This Row],[IType]],IsDList,Table_ExternalData_15[[#Headers],[13]])</f>
        <v>0</v>
      </c>
      <c r="R434" s="10">
        <f>SUMIFS(IsQList,IsIList,Table_ExternalData_15[[#This Row],[item_key]],IsITypeList,Table_ExternalData_15[[#This Row],[IType]],IsDList,Table_ExternalData_15[[#Headers],[14]])</f>
        <v>0</v>
      </c>
      <c r="S434" s="10">
        <f>SUMIFS(IsQList,IsIList,Table_ExternalData_15[[#This Row],[item_key]],IsITypeList,Table_ExternalData_15[[#This Row],[IType]],IsDList,Table_ExternalData_15[[#Headers],[15]])</f>
        <v>0</v>
      </c>
      <c r="T434" s="10">
        <f>SUMIFS(IsQList,IsIList,Table_ExternalData_15[[#This Row],[item_key]],IsITypeList,Table_ExternalData_15[[#This Row],[IType]],IsDList,Table_ExternalData_15[[#Headers],[16]])</f>
        <v>0</v>
      </c>
      <c r="U434" s="10">
        <f>SUMIFS(IsQList,IsIList,Table_ExternalData_15[[#This Row],[item_key]],IsITypeList,Table_ExternalData_15[[#This Row],[IType]],IsDList,Table_ExternalData_15[[#Headers],[17]])</f>
        <v>0</v>
      </c>
      <c r="V434" s="10">
        <f>SUMIFS(IsQList,IsIList,Table_ExternalData_15[[#This Row],[item_key]],IsITypeList,Table_ExternalData_15[[#This Row],[IType]],IsDList,Table_ExternalData_15[[#Headers],[18]])</f>
        <v>0</v>
      </c>
      <c r="W434" s="10">
        <f>SUMIFS(IsQList,IsIList,Table_ExternalData_15[[#This Row],[item_key]],IsITypeList,Table_ExternalData_15[[#This Row],[IType]],IsDList,Table_ExternalData_15[[#Headers],[19]])</f>
        <v>0</v>
      </c>
      <c r="X434" s="10">
        <f>SUMIFS(IsQList,IsIList,Table_ExternalData_15[[#This Row],[item_key]],IsITypeList,Table_ExternalData_15[[#This Row],[IType]],IsDList,Table_ExternalData_15[[#Headers],[20]])</f>
        <v>0</v>
      </c>
      <c r="Y434" s="10">
        <f>SUMIFS(IsQList,IsIList,Table_ExternalData_15[[#This Row],[item_key]],IsITypeList,Table_ExternalData_15[[#This Row],[IType]],IsDList,Table_ExternalData_15[[#Headers],[21]])</f>
        <v>0</v>
      </c>
      <c r="Z434" s="10">
        <f>SUMIFS(IsQList,IsIList,Table_ExternalData_15[[#This Row],[item_key]],IsITypeList,Table_ExternalData_15[[#This Row],[IType]],IsDList,Table_ExternalData_15[[#Headers],[22]])</f>
        <v>0</v>
      </c>
      <c r="AA434" s="10">
        <f>SUMIFS(IsQList,IsIList,Table_ExternalData_15[[#This Row],[item_key]],IsITypeList,Table_ExternalData_15[[#This Row],[IType]],IsDList,Table_ExternalData_15[[#Headers],[23]])</f>
        <v>0</v>
      </c>
      <c r="AB434" s="10">
        <f>SUMIFS(IsQList,IsIList,Table_ExternalData_15[[#This Row],[item_key]],IsITypeList,Table_ExternalData_15[[#This Row],[IType]],IsDList,Table_ExternalData_15[[#Headers],[24]])</f>
        <v>0</v>
      </c>
      <c r="AC434" s="10">
        <f>SUMIFS(IsQList,IsIList,Table_ExternalData_15[[#This Row],[item_key]],IsITypeList,Table_ExternalData_15[[#This Row],[IType]],IsDList,Table_ExternalData_15[[#Headers],[25]])</f>
        <v>0</v>
      </c>
      <c r="AD434" s="10">
        <f>SUMIFS(IsQList,IsIList,Table_ExternalData_15[[#This Row],[item_key]],IsITypeList,Table_ExternalData_15[[#This Row],[IType]],IsDList,Table_ExternalData_15[[#Headers],[26]])</f>
        <v>0</v>
      </c>
      <c r="AE434" s="10">
        <f>SUMIFS(IsQList,IsIList,Table_ExternalData_15[[#This Row],[item_key]],IsITypeList,Table_ExternalData_15[[#This Row],[IType]],IsDList,Table_ExternalData_15[[#Headers],[27]])</f>
        <v>0</v>
      </c>
      <c r="AF434" s="10">
        <f>SUMIFS(IsQList,IsIList,Table_ExternalData_15[[#This Row],[item_key]],IsITypeList,Table_ExternalData_15[[#This Row],[IType]],IsDList,Table_ExternalData_15[[#Headers],[28]])</f>
        <v>1</v>
      </c>
      <c r="AG434" s="10">
        <f>SUMIFS(IsQList,IsIList,Table_ExternalData_15[[#This Row],[item_key]],IsITypeList,Table_ExternalData_15[[#This Row],[IType]],IsDList,Table_ExternalData_15[[#Headers],[29]])</f>
        <v>76</v>
      </c>
      <c r="AH434" s="10">
        <f>SUMIFS(IsQList,IsIList,Table_ExternalData_15[[#This Row],[item_key]],IsITypeList,Table_ExternalData_15[[#This Row],[IType]],IsDList,Table_ExternalData_15[[#Headers],[30]])</f>
        <v>0</v>
      </c>
      <c r="AI434" s="10">
        <f>SUMIFS(IsQList,IsIList,Table_ExternalData_15[[#This Row],[item_key]],IsITypeList,Table_ExternalData_15[[#This Row],[IType]],IsDList,Table_ExternalData_15[[#Headers],[31]])</f>
        <v>10</v>
      </c>
      <c r="AJ434" s="10">
        <f>SUM(Table_ExternalData_15[[#This Row],[1]:[31]])</f>
        <v>181</v>
      </c>
    </row>
    <row r="435" spans="1:36">
      <c r="A435" s="1" t="s">
        <v>317</v>
      </c>
      <c r="B435" s="1" t="s">
        <v>679</v>
      </c>
      <c r="C435" s="1" t="s">
        <v>680</v>
      </c>
      <c r="D435" s="11" t="s">
        <v>2046</v>
      </c>
      <c r="E435" s="10">
        <f>SUMIFS(IsQList,IsIList,Table_ExternalData_15[[#This Row],[item_key]],IsITypeList,Table_ExternalData_15[[#This Row],[IType]],IsDList,Table_ExternalData_15[[#Headers],[1]])</f>
        <v>1</v>
      </c>
      <c r="F435" s="10">
        <f>SUMIFS(IsQList,IsIList,Table_ExternalData_15[[#This Row],[item_key]],IsITypeList,Table_ExternalData_15[[#This Row],[IType]],IsDList,Table_ExternalData_15[[#Headers],[2]])</f>
        <v>0</v>
      </c>
      <c r="G435" s="10">
        <f>SUMIFS(IsQList,IsIList,Table_ExternalData_15[[#This Row],[item_key]],IsITypeList,Table_ExternalData_15[[#This Row],[IType]],IsDList,Table_ExternalData_15[[#Headers],[3]])</f>
        <v>0</v>
      </c>
      <c r="H435" s="10">
        <f>SUMIFS(IsQList,IsIList,Table_ExternalData_15[[#This Row],[item_key]],IsITypeList,Table_ExternalData_15[[#This Row],[IType]],IsDList,Table_ExternalData_15[[#Headers],[4]])</f>
        <v>70</v>
      </c>
      <c r="I435" s="10">
        <f>SUMIFS(IsQList,IsIList,Table_ExternalData_15[[#This Row],[item_key]],IsITypeList,Table_ExternalData_15[[#This Row],[IType]],IsDList,Table_ExternalData_15[[#Headers],[5]])</f>
        <v>0</v>
      </c>
      <c r="J435" s="10">
        <f>SUMIFS(IsQList,IsIList,Table_ExternalData_15[[#This Row],[item_key]],IsITypeList,Table_ExternalData_15[[#This Row],[IType]],IsDList,Table_ExternalData_15[[#Headers],[6]])</f>
        <v>23</v>
      </c>
      <c r="K435" s="10">
        <f>SUMIFS(IsQList,IsIList,Table_ExternalData_15[[#This Row],[item_key]],IsITypeList,Table_ExternalData_15[[#This Row],[IType]],IsDList,Table_ExternalData_15[[#Headers],[7]])</f>
        <v>0</v>
      </c>
      <c r="L435" s="10">
        <f>SUMIFS(IsQList,IsIList,Table_ExternalData_15[[#This Row],[item_key]],IsITypeList,Table_ExternalData_15[[#This Row],[IType]],IsDList,Table_ExternalData_15[[#Headers],[8]])</f>
        <v>0</v>
      </c>
      <c r="M435" s="10">
        <f>SUMIFS(IsQList,IsIList,Table_ExternalData_15[[#This Row],[item_key]],IsITypeList,Table_ExternalData_15[[#This Row],[IType]],IsDList,Table_ExternalData_15[[#Headers],[9]])</f>
        <v>0</v>
      </c>
      <c r="N435" s="10">
        <f>SUMIFS(IsQList,IsIList,Table_ExternalData_15[[#This Row],[item_key]],IsITypeList,Table_ExternalData_15[[#This Row],[IType]],IsDList,Table_ExternalData_15[[#Headers],[10]])</f>
        <v>0</v>
      </c>
      <c r="O435" s="10">
        <f>SUMIFS(IsQList,IsIList,Table_ExternalData_15[[#This Row],[item_key]],IsITypeList,Table_ExternalData_15[[#This Row],[IType]],IsDList,Table_ExternalData_15[[#Headers],[11]])</f>
        <v>0</v>
      </c>
      <c r="P435" s="10">
        <f>SUMIFS(IsQList,IsIList,Table_ExternalData_15[[#This Row],[item_key]],IsITypeList,Table_ExternalData_15[[#This Row],[IType]],IsDList,Table_ExternalData_15[[#Headers],[12]])</f>
        <v>0</v>
      </c>
      <c r="Q435" s="10">
        <f>SUMIFS(IsQList,IsIList,Table_ExternalData_15[[#This Row],[item_key]],IsITypeList,Table_ExternalData_15[[#This Row],[IType]],IsDList,Table_ExternalData_15[[#Headers],[13]])</f>
        <v>0</v>
      </c>
      <c r="R435" s="10">
        <f>SUMIFS(IsQList,IsIList,Table_ExternalData_15[[#This Row],[item_key]],IsITypeList,Table_ExternalData_15[[#This Row],[IType]],IsDList,Table_ExternalData_15[[#Headers],[14]])</f>
        <v>0</v>
      </c>
      <c r="S435" s="10">
        <f>SUMIFS(IsQList,IsIList,Table_ExternalData_15[[#This Row],[item_key]],IsITypeList,Table_ExternalData_15[[#This Row],[IType]],IsDList,Table_ExternalData_15[[#Headers],[15]])</f>
        <v>0</v>
      </c>
      <c r="T435" s="10">
        <f>SUMIFS(IsQList,IsIList,Table_ExternalData_15[[#This Row],[item_key]],IsITypeList,Table_ExternalData_15[[#This Row],[IType]],IsDList,Table_ExternalData_15[[#Headers],[16]])</f>
        <v>0</v>
      </c>
      <c r="U435" s="10">
        <f>SUMIFS(IsQList,IsIList,Table_ExternalData_15[[#This Row],[item_key]],IsITypeList,Table_ExternalData_15[[#This Row],[IType]],IsDList,Table_ExternalData_15[[#Headers],[17]])</f>
        <v>0</v>
      </c>
      <c r="V435" s="10">
        <f>SUMIFS(IsQList,IsIList,Table_ExternalData_15[[#This Row],[item_key]],IsITypeList,Table_ExternalData_15[[#This Row],[IType]],IsDList,Table_ExternalData_15[[#Headers],[18]])</f>
        <v>0</v>
      </c>
      <c r="W435" s="10">
        <f>SUMIFS(IsQList,IsIList,Table_ExternalData_15[[#This Row],[item_key]],IsITypeList,Table_ExternalData_15[[#This Row],[IType]],IsDList,Table_ExternalData_15[[#Headers],[19]])</f>
        <v>0</v>
      </c>
      <c r="X435" s="10">
        <f>SUMIFS(IsQList,IsIList,Table_ExternalData_15[[#This Row],[item_key]],IsITypeList,Table_ExternalData_15[[#This Row],[IType]],IsDList,Table_ExternalData_15[[#Headers],[20]])</f>
        <v>0</v>
      </c>
      <c r="Y435" s="10">
        <f>SUMIFS(IsQList,IsIList,Table_ExternalData_15[[#This Row],[item_key]],IsITypeList,Table_ExternalData_15[[#This Row],[IType]],IsDList,Table_ExternalData_15[[#Headers],[21]])</f>
        <v>0</v>
      </c>
      <c r="Z435" s="10">
        <f>SUMIFS(IsQList,IsIList,Table_ExternalData_15[[#This Row],[item_key]],IsITypeList,Table_ExternalData_15[[#This Row],[IType]],IsDList,Table_ExternalData_15[[#Headers],[22]])</f>
        <v>0</v>
      </c>
      <c r="AA435" s="10">
        <f>SUMIFS(IsQList,IsIList,Table_ExternalData_15[[#This Row],[item_key]],IsITypeList,Table_ExternalData_15[[#This Row],[IType]],IsDList,Table_ExternalData_15[[#Headers],[23]])</f>
        <v>0</v>
      </c>
      <c r="AB435" s="10">
        <f>SUMIFS(IsQList,IsIList,Table_ExternalData_15[[#This Row],[item_key]],IsITypeList,Table_ExternalData_15[[#This Row],[IType]],IsDList,Table_ExternalData_15[[#Headers],[24]])</f>
        <v>0</v>
      </c>
      <c r="AC435" s="10">
        <f>SUMIFS(IsQList,IsIList,Table_ExternalData_15[[#This Row],[item_key]],IsITypeList,Table_ExternalData_15[[#This Row],[IType]],IsDList,Table_ExternalData_15[[#Headers],[25]])</f>
        <v>0</v>
      </c>
      <c r="AD435" s="10">
        <f>SUMIFS(IsQList,IsIList,Table_ExternalData_15[[#This Row],[item_key]],IsITypeList,Table_ExternalData_15[[#This Row],[IType]],IsDList,Table_ExternalData_15[[#Headers],[26]])</f>
        <v>0</v>
      </c>
      <c r="AE435" s="10">
        <f>SUMIFS(IsQList,IsIList,Table_ExternalData_15[[#This Row],[item_key]],IsITypeList,Table_ExternalData_15[[#This Row],[IType]],IsDList,Table_ExternalData_15[[#Headers],[27]])</f>
        <v>0</v>
      </c>
      <c r="AF435" s="10">
        <f>SUMIFS(IsQList,IsIList,Table_ExternalData_15[[#This Row],[item_key]],IsITypeList,Table_ExternalData_15[[#This Row],[IType]],IsDList,Table_ExternalData_15[[#Headers],[28]])</f>
        <v>1</v>
      </c>
      <c r="AG435" s="10">
        <f>SUMIFS(IsQList,IsIList,Table_ExternalData_15[[#This Row],[item_key]],IsITypeList,Table_ExternalData_15[[#This Row],[IType]],IsDList,Table_ExternalData_15[[#Headers],[29]])</f>
        <v>76</v>
      </c>
      <c r="AH435" s="10">
        <f>SUMIFS(IsQList,IsIList,Table_ExternalData_15[[#This Row],[item_key]],IsITypeList,Table_ExternalData_15[[#This Row],[IType]],IsDList,Table_ExternalData_15[[#Headers],[30]])</f>
        <v>0</v>
      </c>
      <c r="AI435" s="10">
        <f>SUMIFS(IsQList,IsIList,Table_ExternalData_15[[#This Row],[item_key]],IsITypeList,Table_ExternalData_15[[#This Row],[IType]],IsDList,Table_ExternalData_15[[#Headers],[31]])</f>
        <v>10</v>
      </c>
      <c r="AJ435" s="10">
        <f>SUM(Table_ExternalData_15[[#This Row],[1]:[31]])</f>
        <v>181</v>
      </c>
    </row>
    <row r="436" spans="1:36">
      <c r="A436" s="1" t="s">
        <v>318</v>
      </c>
      <c r="B436" s="1" t="s">
        <v>681</v>
      </c>
      <c r="C436" s="1" t="s">
        <v>682</v>
      </c>
      <c r="D436" s="11" t="s">
        <v>2046</v>
      </c>
      <c r="E436" s="10">
        <f>SUMIFS(IsQList,IsIList,Table_ExternalData_15[[#This Row],[item_key]],IsITypeList,Table_ExternalData_15[[#This Row],[IType]],IsDList,Table_ExternalData_15[[#Headers],[1]])</f>
        <v>1</v>
      </c>
      <c r="F436" s="10">
        <f>SUMIFS(IsQList,IsIList,Table_ExternalData_15[[#This Row],[item_key]],IsITypeList,Table_ExternalData_15[[#This Row],[IType]],IsDList,Table_ExternalData_15[[#Headers],[2]])</f>
        <v>0</v>
      </c>
      <c r="G436" s="10">
        <f>SUMIFS(IsQList,IsIList,Table_ExternalData_15[[#This Row],[item_key]],IsITypeList,Table_ExternalData_15[[#This Row],[IType]],IsDList,Table_ExternalData_15[[#Headers],[3]])</f>
        <v>0</v>
      </c>
      <c r="H436" s="10">
        <f>SUMIFS(IsQList,IsIList,Table_ExternalData_15[[#This Row],[item_key]],IsITypeList,Table_ExternalData_15[[#This Row],[IType]],IsDList,Table_ExternalData_15[[#Headers],[4]])</f>
        <v>70</v>
      </c>
      <c r="I436" s="10">
        <f>SUMIFS(IsQList,IsIList,Table_ExternalData_15[[#This Row],[item_key]],IsITypeList,Table_ExternalData_15[[#This Row],[IType]],IsDList,Table_ExternalData_15[[#Headers],[5]])</f>
        <v>0</v>
      </c>
      <c r="J436" s="10">
        <f>SUMIFS(IsQList,IsIList,Table_ExternalData_15[[#This Row],[item_key]],IsITypeList,Table_ExternalData_15[[#This Row],[IType]],IsDList,Table_ExternalData_15[[#Headers],[6]])</f>
        <v>23</v>
      </c>
      <c r="K436" s="10">
        <f>SUMIFS(IsQList,IsIList,Table_ExternalData_15[[#This Row],[item_key]],IsITypeList,Table_ExternalData_15[[#This Row],[IType]],IsDList,Table_ExternalData_15[[#Headers],[7]])</f>
        <v>0</v>
      </c>
      <c r="L436" s="10">
        <f>SUMIFS(IsQList,IsIList,Table_ExternalData_15[[#This Row],[item_key]],IsITypeList,Table_ExternalData_15[[#This Row],[IType]],IsDList,Table_ExternalData_15[[#Headers],[8]])</f>
        <v>0</v>
      </c>
      <c r="M436" s="10">
        <f>SUMIFS(IsQList,IsIList,Table_ExternalData_15[[#This Row],[item_key]],IsITypeList,Table_ExternalData_15[[#This Row],[IType]],IsDList,Table_ExternalData_15[[#Headers],[9]])</f>
        <v>0</v>
      </c>
      <c r="N436" s="10">
        <f>SUMIFS(IsQList,IsIList,Table_ExternalData_15[[#This Row],[item_key]],IsITypeList,Table_ExternalData_15[[#This Row],[IType]],IsDList,Table_ExternalData_15[[#Headers],[10]])</f>
        <v>0</v>
      </c>
      <c r="O436" s="10">
        <f>SUMIFS(IsQList,IsIList,Table_ExternalData_15[[#This Row],[item_key]],IsITypeList,Table_ExternalData_15[[#This Row],[IType]],IsDList,Table_ExternalData_15[[#Headers],[11]])</f>
        <v>0</v>
      </c>
      <c r="P436" s="10">
        <f>SUMIFS(IsQList,IsIList,Table_ExternalData_15[[#This Row],[item_key]],IsITypeList,Table_ExternalData_15[[#This Row],[IType]],IsDList,Table_ExternalData_15[[#Headers],[12]])</f>
        <v>0</v>
      </c>
      <c r="Q436" s="10">
        <f>SUMIFS(IsQList,IsIList,Table_ExternalData_15[[#This Row],[item_key]],IsITypeList,Table_ExternalData_15[[#This Row],[IType]],IsDList,Table_ExternalData_15[[#Headers],[13]])</f>
        <v>0</v>
      </c>
      <c r="R436" s="10">
        <f>SUMIFS(IsQList,IsIList,Table_ExternalData_15[[#This Row],[item_key]],IsITypeList,Table_ExternalData_15[[#This Row],[IType]],IsDList,Table_ExternalData_15[[#Headers],[14]])</f>
        <v>0</v>
      </c>
      <c r="S436" s="10">
        <f>SUMIFS(IsQList,IsIList,Table_ExternalData_15[[#This Row],[item_key]],IsITypeList,Table_ExternalData_15[[#This Row],[IType]],IsDList,Table_ExternalData_15[[#Headers],[15]])</f>
        <v>0</v>
      </c>
      <c r="T436" s="10">
        <f>SUMIFS(IsQList,IsIList,Table_ExternalData_15[[#This Row],[item_key]],IsITypeList,Table_ExternalData_15[[#This Row],[IType]],IsDList,Table_ExternalData_15[[#Headers],[16]])</f>
        <v>0</v>
      </c>
      <c r="U436" s="10">
        <f>SUMIFS(IsQList,IsIList,Table_ExternalData_15[[#This Row],[item_key]],IsITypeList,Table_ExternalData_15[[#This Row],[IType]],IsDList,Table_ExternalData_15[[#Headers],[17]])</f>
        <v>0</v>
      </c>
      <c r="V436" s="10">
        <f>SUMIFS(IsQList,IsIList,Table_ExternalData_15[[#This Row],[item_key]],IsITypeList,Table_ExternalData_15[[#This Row],[IType]],IsDList,Table_ExternalData_15[[#Headers],[18]])</f>
        <v>0</v>
      </c>
      <c r="W436" s="10">
        <f>SUMIFS(IsQList,IsIList,Table_ExternalData_15[[#This Row],[item_key]],IsITypeList,Table_ExternalData_15[[#This Row],[IType]],IsDList,Table_ExternalData_15[[#Headers],[19]])</f>
        <v>0</v>
      </c>
      <c r="X436" s="10">
        <f>SUMIFS(IsQList,IsIList,Table_ExternalData_15[[#This Row],[item_key]],IsITypeList,Table_ExternalData_15[[#This Row],[IType]],IsDList,Table_ExternalData_15[[#Headers],[20]])</f>
        <v>0</v>
      </c>
      <c r="Y436" s="10">
        <f>SUMIFS(IsQList,IsIList,Table_ExternalData_15[[#This Row],[item_key]],IsITypeList,Table_ExternalData_15[[#This Row],[IType]],IsDList,Table_ExternalData_15[[#Headers],[21]])</f>
        <v>0</v>
      </c>
      <c r="Z436" s="10">
        <f>SUMIFS(IsQList,IsIList,Table_ExternalData_15[[#This Row],[item_key]],IsITypeList,Table_ExternalData_15[[#This Row],[IType]],IsDList,Table_ExternalData_15[[#Headers],[22]])</f>
        <v>0</v>
      </c>
      <c r="AA436" s="10">
        <f>SUMIFS(IsQList,IsIList,Table_ExternalData_15[[#This Row],[item_key]],IsITypeList,Table_ExternalData_15[[#This Row],[IType]],IsDList,Table_ExternalData_15[[#Headers],[23]])</f>
        <v>0</v>
      </c>
      <c r="AB436" s="10">
        <f>SUMIFS(IsQList,IsIList,Table_ExternalData_15[[#This Row],[item_key]],IsITypeList,Table_ExternalData_15[[#This Row],[IType]],IsDList,Table_ExternalData_15[[#Headers],[24]])</f>
        <v>0</v>
      </c>
      <c r="AC436" s="10">
        <f>SUMIFS(IsQList,IsIList,Table_ExternalData_15[[#This Row],[item_key]],IsITypeList,Table_ExternalData_15[[#This Row],[IType]],IsDList,Table_ExternalData_15[[#Headers],[25]])</f>
        <v>0</v>
      </c>
      <c r="AD436" s="10">
        <f>SUMIFS(IsQList,IsIList,Table_ExternalData_15[[#This Row],[item_key]],IsITypeList,Table_ExternalData_15[[#This Row],[IType]],IsDList,Table_ExternalData_15[[#Headers],[26]])</f>
        <v>0</v>
      </c>
      <c r="AE436" s="10">
        <f>SUMIFS(IsQList,IsIList,Table_ExternalData_15[[#This Row],[item_key]],IsITypeList,Table_ExternalData_15[[#This Row],[IType]],IsDList,Table_ExternalData_15[[#Headers],[27]])</f>
        <v>0</v>
      </c>
      <c r="AF436" s="10">
        <f>SUMIFS(IsQList,IsIList,Table_ExternalData_15[[#This Row],[item_key]],IsITypeList,Table_ExternalData_15[[#This Row],[IType]],IsDList,Table_ExternalData_15[[#Headers],[28]])</f>
        <v>1</v>
      </c>
      <c r="AG436" s="10">
        <f>SUMIFS(IsQList,IsIList,Table_ExternalData_15[[#This Row],[item_key]],IsITypeList,Table_ExternalData_15[[#This Row],[IType]],IsDList,Table_ExternalData_15[[#Headers],[29]])</f>
        <v>76</v>
      </c>
      <c r="AH436" s="10">
        <f>SUMIFS(IsQList,IsIList,Table_ExternalData_15[[#This Row],[item_key]],IsITypeList,Table_ExternalData_15[[#This Row],[IType]],IsDList,Table_ExternalData_15[[#Headers],[30]])</f>
        <v>0</v>
      </c>
      <c r="AI436" s="10">
        <f>SUMIFS(IsQList,IsIList,Table_ExternalData_15[[#This Row],[item_key]],IsITypeList,Table_ExternalData_15[[#This Row],[IType]],IsDList,Table_ExternalData_15[[#Headers],[31]])</f>
        <v>10</v>
      </c>
      <c r="AJ436" s="10">
        <f>SUM(Table_ExternalData_15[[#This Row],[1]:[31]])</f>
        <v>181</v>
      </c>
    </row>
    <row r="437" spans="1:36">
      <c r="A437" s="1" t="s">
        <v>420</v>
      </c>
      <c r="B437" s="1" t="s">
        <v>958</v>
      </c>
      <c r="C437" s="1" t="s">
        <v>931</v>
      </c>
      <c r="D437" s="11" t="s">
        <v>2046</v>
      </c>
      <c r="E437" s="10">
        <f>SUMIFS(IsQList,IsIList,Table_ExternalData_15[[#This Row],[item_key]],IsITypeList,Table_ExternalData_15[[#This Row],[IType]],IsDList,Table_ExternalData_15[[#Headers],[1]])</f>
        <v>1</v>
      </c>
      <c r="F437" s="10">
        <f>SUMIFS(IsQList,IsIList,Table_ExternalData_15[[#This Row],[item_key]],IsITypeList,Table_ExternalData_15[[#This Row],[IType]],IsDList,Table_ExternalData_15[[#Headers],[2]])</f>
        <v>0</v>
      </c>
      <c r="G437" s="10">
        <f>SUMIFS(IsQList,IsIList,Table_ExternalData_15[[#This Row],[item_key]],IsITypeList,Table_ExternalData_15[[#This Row],[IType]],IsDList,Table_ExternalData_15[[#Headers],[3]])</f>
        <v>0</v>
      </c>
      <c r="H437" s="10">
        <f>SUMIFS(IsQList,IsIList,Table_ExternalData_15[[#This Row],[item_key]],IsITypeList,Table_ExternalData_15[[#This Row],[IType]],IsDList,Table_ExternalData_15[[#Headers],[4]])</f>
        <v>70</v>
      </c>
      <c r="I437" s="10">
        <f>SUMIFS(IsQList,IsIList,Table_ExternalData_15[[#This Row],[item_key]],IsITypeList,Table_ExternalData_15[[#This Row],[IType]],IsDList,Table_ExternalData_15[[#Headers],[5]])</f>
        <v>0</v>
      </c>
      <c r="J437" s="10">
        <f>SUMIFS(IsQList,IsIList,Table_ExternalData_15[[#This Row],[item_key]],IsITypeList,Table_ExternalData_15[[#This Row],[IType]],IsDList,Table_ExternalData_15[[#Headers],[6]])</f>
        <v>23</v>
      </c>
      <c r="K437" s="10">
        <f>SUMIFS(IsQList,IsIList,Table_ExternalData_15[[#This Row],[item_key]],IsITypeList,Table_ExternalData_15[[#This Row],[IType]],IsDList,Table_ExternalData_15[[#Headers],[7]])</f>
        <v>0</v>
      </c>
      <c r="L437" s="10">
        <f>SUMIFS(IsQList,IsIList,Table_ExternalData_15[[#This Row],[item_key]],IsITypeList,Table_ExternalData_15[[#This Row],[IType]],IsDList,Table_ExternalData_15[[#Headers],[8]])</f>
        <v>0</v>
      </c>
      <c r="M437" s="10">
        <f>SUMIFS(IsQList,IsIList,Table_ExternalData_15[[#This Row],[item_key]],IsITypeList,Table_ExternalData_15[[#This Row],[IType]],IsDList,Table_ExternalData_15[[#Headers],[9]])</f>
        <v>0</v>
      </c>
      <c r="N437" s="10">
        <f>SUMIFS(IsQList,IsIList,Table_ExternalData_15[[#This Row],[item_key]],IsITypeList,Table_ExternalData_15[[#This Row],[IType]],IsDList,Table_ExternalData_15[[#Headers],[10]])</f>
        <v>0</v>
      </c>
      <c r="O437" s="10">
        <f>SUMIFS(IsQList,IsIList,Table_ExternalData_15[[#This Row],[item_key]],IsITypeList,Table_ExternalData_15[[#This Row],[IType]],IsDList,Table_ExternalData_15[[#Headers],[11]])</f>
        <v>0</v>
      </c>
      <c r="P437" s="10">
        <f>SUMIFS(IsQList,IsIList,Table_ExternalData_15[[#This Row],[item_key]],IsITypeList,Table_ExternalData_15[[#This Row],[IType]],IsDList,Table_ExternalData_15[[#Headers],[12]])</f>
        <v>0</v>
      </c>
      <c r="Q437" s="10">
        <f>SUMIFS(IsQList,IsIList,Table_ExternalData_15[[#This Row],[item_key]],IsITypeList,Table_ExternalData_15[[#This Row],[IType]],IsDList,Table_ExternalData_15[[#Headers],[13]])</f>
        <v>0</v>
      </c>
      <c r="R437" s="10">
        <f>SUMIFS(IsQList,IsIList,Table_ExternalData_15[[#This Row],[item_key]],IsITypeList,Table_ExternalData_15[[#This Row],[IType]],IsDList,Table_ExternalData_15[[#Headers],[14]])</f>
        <v>0</v>
      </c>
      <c r="S437" s="10">
        <f>SUMIFS(IsQList,IsIList,Table_ExternalData_15[[#This Row],[item_key]],IsITypeList,Table_ExternalData_15[[#This Row],[IType]],IsDList,Table_ExternalData_15[[#Headers],[15]])</f>
        <v>0</v>
      </c>
      <c r="T437" s="10">
        <f>SUMIFS(IsQList,IsIList,Table_ExternalData_15[[#This Row],[item_key]],IsITypeList,Table_ExternalData_15[[#This Row],[IType]],IsDList,Table_ExternalData_15[[#Headers],[16]])</f>
        <v>0</v>
      </c>
      <c r="U437" s="10">
        <f>SUMIFS(IsQList,IsIList,Table_ExternalData_15[[#This Row],[item_key]],IsITypeList,Table_ExternalData_15[[#This Row],[IType]],IsDList,Table_ExternalData_15[[#Headers],[17]])</f>
        <v>0</v>
      </c>
      <c r="V437" s="10">
        <f>SUMIFS(IsQList,IsIList,Table_ExternalData_15[[#This Row],[item_key]],IsITypeList,Table_ExternalData_15[[#This Row],[IType]],IsDList,Table_ExternalData_15[[#Headers],[18]])</f>
        <v>0</v>
      </c>
      <c r="W437" s="10">
        <f>SUMIFS(IsQList,IsIList,Table_ExternalData_15[[#This Row],[item_key]],IsITypeList,Table_ExternalData_15[[#This Row],[IType]],IsDList,Table_ExternalData_15[[#Headers],[19]])</f>
        <v>0</v>
      </c>
      <c r="X437" s="10">
        <f>SUMIFS(IsQList,IsIList,Table_ExternalData_15[[#This Row],[item_key]],IsITypeList,Table_ExternalData_15[[#This Row],[IType]],IsDList,Table_ExternalData_15[[#Headers],[20]])</f>
        <v>0</v>
      </c>
      <c r="Y437" s="10">
        <f>SUMIFS(IsQList,IsIList,Table_ExternalData_15[[#This Row],[item_key]],IsITypeList,Table_ExternalData_15[[#This Row],[IType]],IsDList,Table_ExternalData_15[[#Headers],[21]])</f>
        <v>0</v>
      </c>
      <c r="Z437" s="10">
        <f>SUMIFS(IsQList,IsIList,Table_ExternalData_15[[#This Row],[item_key]],IsITypeList,Table_ExternalData_15[[#This Row],[IType]],IsDList,Table_ExternalData_15[[#Headers],[22]])</f>
        <v>0</v>
      </c>
      <c r="AA437" s="10">
        <f>SUMIFS(IsQList,IsIList,Table_ExternalData_15[[#This Row],[item_key]],IsITypeList,Table_ExternalData_15[[#This Row],[IType]],IsDList,Table_ExternalData_15[[#Headers],[23]])</f>
        <v>0</v>
      </c>
      <c r="AB437" s="10">
        <f>SUMIFS(IsQList,IsIList,Table_ExternalData_15[[#This Row],[item_key]],IsITypeList,Table_ExternalData_15[[#This Row],[IType]],IsDList,Table_ExternalData_15[[#Headers],[24]])</f>
        <v>0</v>
      </c>
      <c r="AC437" s="10">
        <f>SUMIFS(IsQList,IsIList,Table_ExternalData_15[[#This Row],[item_key]],IsITypeList,Table_ExternalData_15[[#This Row],[IType]],IsDList,Table_ExternalData_15[[#Headers],[25]])</f>
        <v>0</v>
      </c>
      <c r="AD437" s="10">
        <f>SUMIFS(IsQList,IsIList,Table_ExternalData_15[[#This Row],[item_key]],IsITypeList,Table_ExternalData_15[[#This Row],[IType]],IsDList,Table_ExternalData_15[[#Headers],[26]])</f>
        <v>0</v>
      </c>
      <c r="AE437" s="10">
        <f>SUMIFS(IsQList,IsIList,Table_ExternalData_15[[#This Row],[item_key]],IsITypeList,Table_ExternalData_15[[#This Row],[IType]],IsDList,Table_ExternalData_15[[#Headers],[27]])</f>
        <v>0</v>
      </c>
      <c r="AF437" s="10">
        <f>SUMIFS(IsQList,IsIList,Table_ExternalData_15[[#This Row],[item_key]],IsITypeList,Table_ExternalData_15[[#This Row],[IType]],IsDList,Table_ExternalData_15[[#Headers],[28]])</f>
        <v>1</v>
      </c>
      <c r="AG437" s="10">
        <f>SUMIFS(IsQList,IsIList,Table_ExternalData_15[[#This Row],[item_key]],IsITypeList,Table_ExternalData_15[[#This Row],[IType]],IsDList,Table_ExternalData_15[[#Headers],[29]])</f>
        <v>76</v>
      </c>
      <c r="AH437" s="10">
        <f>SUMIFS(IsQList,IsIList,Table_ExternalData_15[[#This Row],[item_key]],IsITypeList,Table_ExternalData_15[[#This Row],[IType]],IsDList,Table_ExternalData_15[[#Headers],[30]])</f>
        <v>0</v>
      </c>
      <c r="AI437" s="10">
        <f>SUMIFS(IsQList,IsIList,Table_ExternalData_15[[#This Row],[item_key]],IsITypeList,Table_ExternalData_15[[#This Row],[IType]],IsDList,Table_ExternalData_15[[#Headers],[31]])</f>
        <v>10</v>
      </c>
      <c r="AJ437" s="10">
        <f>SUM(Table_ExternalData_15[[#This Row],[1]:[31]])</f>
        <v>181</v>
      </c>
    </row>
    <row r="438" spans="1:36">
      <c r="A438" s="1" t="s">
        <v>420</v>
      </c>
      <c r="B438" s="1" t="s">
        <v>958</v>
      </c>
      <c r="C438" s="1" t="s">
        <v>931</v>
      </c>
      <c r="D438" s="11" t="s">
        <v>2017</v>
      </c>
      <c r="E438" s="10">
        <f>SUMIFS(IsQList,IsIList,Table_ExternalData_15[[#This Row],[item_key]],IsITypeList,Table_ExternalData_15[[#This Row],[IType]],IsDList,Table_ExternalData_15[[#Headers],[1]])</f>
        <v>0</v>
      </c>
      <c r="F438" s="10">
        <f>SUMIFS(IsQList,IsIList,Table_ExternalData_15[[#This Row],[item_key]],IsITypeList,Table_ExternalData_15[[#This Row],[IType]],IsDList,Table_ExternalData_15[[#Headers],[2]])</f>
        <v>0</v>
      </c>
      <c r="G438" s="10">
        <f>SUMIFS(IsQList,IsIList,Table_ExternalData_15[[#This Row],[item_key]],IsITypeList,Table_ExternalData_15[[#This Row],[IType]],IsDList,Table_ExternalData_15[[#Headers],[3]])</f>
        <v>0</v>
      </c>
      <c r="H438" s="10">
        <f>SUMIFS(IsQList,IsIList,Table_ExternalData_15[[#This Row],[item_key]],IsITypeList,Table_ExternalData_15[[#This Row],[IType]],IsDList,Table_ExternalData_15[[#Headers],[4]])</f>
        <v>0</v>
      </c>
      <c r="I438" s="10">
        <f>SUMIFS(IsQList,IsIList,Table_ExternalData_15[[#This Row],[item_key]],IsITypeList,Table_ExternalData_15[[#This Row],[IType]],IsDList,Table_ExternalData_15[[#Headers],[5]])</f>
        <v>0</v>
      </c>
      <c r="J438" s="10">
        <f>SUMIFS(IsQList,IsIList,Table_ExternalData_15[[#This Row],[item_key]],IsITypeList,Table_ExternalData_15[[#This Row],[IType]],IsDList,Table_ExternalData_15[[#Headers],[6]])</f>
        <v>0</v>
      </c>
      <c r="K438" s="10">
        <f>SUMIFS(IsQList,IsIList,Table_ExternalData_15[[#This Row],[item_key]],IsITypeList,Table_ExternalData_15[[#This Row],[IType]],IsDList,Table_ExternalData_15[[#Headers],[7]])</f>
        <v>0</v>
      </c>
      <c r="L438" s="10">
        <f>SUMIFS(IsQList,IsIList,Table_ExternalData_15[[#This Row],[item_key]],IsITypeList,Table_ExternalData_15[[#This Row],[IType]],IsDList,Table_ExternalData_15[[#Headers],[8]])</f>
        <v>0</v>
      </c>
      <c r="M438" s="10">
        <f>SUMIFS(IsQList,IsIList,Table_ExternalData_15[[#This Row],[item_key]],IsITypeList,Table_ExternalData_15[[#This Row],[IType]],IsDList,Table_ExternalData_15[[#Headers],[9]])</f>
        <v>0</v>
      </c>
      <c r="N438" s="10">
        <f>SUMIFS(IsQList,IsIList,Table_ExternalData_15[[#This Row],[item_key]],IsITypeList,Table_ExternalData_15[[#This Row],[IType]],IsDList,Table_ExternalData_15[[#Headers],[10]])</f>
        <v>0</v>
      </c>
      <c r="O438" s="10">
        <f>SUMIFS(IsQList,IsIList,Table_ExternalData_15[[#This Row],[item_key]],IsITypeList,Table_ExternalData_15[[#This Row],[IType]],IsDList,Table_ExternalData_15[[#Headers],[11]])</f>
        <v>0</v>
      </c>
      <c r="P438" s="10">
        <f>SUMIFS(IsQList,IsIList,Table_ExternalData_15[[#This Row],[item_key]],IsITypeList,Table_ExternalData_15[[#This Row],[IType]],IsDList,Table_ExternalData_15[[#Headers],[12]])</f>
        <v>0</v>
      </c>
      <c r="Q438" s="10">
        <f>SUMIFS(IsQList,IsIList,Table_ExternalData_15[[#This Row],[item_key]],IsITypeList,Table_ExternalData_15[[#This Row],[IType]],IsDList,Table_ExternalData_15[[#Headers],[13]])</f>
        <v>0</v>
      </c>
      <c r="R438" s="10">
        <f>SUMIFS(IsQList,IsIList,Table_ExternalData_15[[#This Row],[item_key]],IsITypeList,Table_ExternalData_15[[#This Row],[IType]],IsDList,Table_ExternalData_15[[#Headers],[14]])</f>
        <v>0</v>
      </c>
      <c r="S438" s="10">
        <f>SUMIFS(IsQList,IsIList,Table_ExternalData_15[[#This Row],[item_key]],IsITypeList,Table_ExternalData_15[[#This Row],[IType]],IsDList,Table_ExternalData_15[[#Headers],[15]])</f>
        <v>0</v>
      </c>
      <c r="T438" s="10">
        <f>SUMIFS(IsQList,IsIList,Table_ExternalData_15[[#This Row],[item_key]],IsITypeList,Table_ExternalData_15[[#This Row],[IType]],IsDList,Table_ExternalData_15[[#Headers],[16]])</f>
        <v>0</v>
      </c>
      <c r="U438" s="10">
        <f>SUMIFS(IsQList,IsIList,Table_ExternalData_15[[#This Row],[item_key]],IsITypeList,Table_ExternalData_15[[#This Row],[IType]],IsDList,Table_ExternalData_15[[#Headers],[17]])</f>
        <v>0</v>
      </c>
      <c r="V438" s="10">
        <f>SUMIFS(IsQList,IsIList,Table_ExternalData_15[[#This Row],[item_key]],IsITypeList,Table_ExternalData_15[[#This Row],[IType]],IsDList,Table_ExternalData_15[[#Headers],[18]])</f>
        <v>0</v>
      </c>
      <c r="W438" s="10">
        <f>SUMIFS(IsQList,IsIList,Table_ExternalData_15[[#This Row],[item_key]],IsITypeList,Table_ExternalData_15[[#This Row],[IType]],IsDList,Table_ExternalData_15[[#Headers],[19]])</f>
        <v>0</v>
      </c>
      <c r="X438" s="10">
        <f>SUMIFS(IsQList,IsIList,Table_ExternalData_15[[#This Row],[item_key]],IsITypeList,Table_ExternalData_15[[#This Row],[IType]],IsDList,Table_ExternalData_15[[#Headers],[20]])</f>
        <v>0</v>
      </c>
      <c r="Y438" s="10">
        <f>SUMIFS(IsQList,IsIList,Table_ExternalData_15[[#This Row],[item_key]],IsITypeList,Table_ExternalData_15[[#This Row],[IType]],IsDList,Table_ExternalData_15[[#Headers],[21]])</f>
        <v>0</v>
      </c>
      <c r="Z438" s="10">
        <f>SUMIFS(IsQList,IsIList,Table_ExternalData_15[[#This Row],[item_key]],IsITypeList,Table_ExternalData_15[[#This Row],[IType]],IsDList,Table_ExternalData_15[[#Headers],[22]])</f>
        <v>0</v>
      </c>
      <c r="AA438" s="10">
        <f>SUMIFS(IsQList,IsIList,Table_ExternalData_15[[#This Row],[item_key]],IsITypeList,Table_ExternalData_15[[#This Row],[IType]],IsDList,Table_ExternalData_15[[#Headers],[23]])</f>
        <v>0</v>
      </c>
      <c r="AB438" s="10">
        <f>SUMIFS(IsQList,IsIList,Table_ExternalData_15[[#This Row],[item_key]],IsITypeList,Table_ExternalData_15[[#This Row],[IType]],IsDList,Table_ExternalData_15[[#Headers],[24]])</f>
        <v>0</v>
      </c>
      <c r="AC438" s="10">
        <f>SUMIFS(IsQList,IsIList,Table_ExternalData_15[[#This Row],[item_key]],IsITypeList,Table_ExternalData_15[[#This Row],[IType]],IsDList,Table_ExternalData_15[[#Headers],[25]])</f>
        <v>0</v>
      </c>
      <c r="AD438" s="10">
        <f>SUMIFS(IsQList,IsIList,Table_ExternalData_15[[#This Row],[item_key]],IsITypeList,Table_ExternalData_15[[#This Row],[IType]],IsDList,Table_ExternalData_15[[#Headers],[26]])</f>
        <v>0</v>
      </c>
      <c r="AE438" s="10">
        <f>SUMIFS(IsQList,IsIList,Table_ExternalData_15[[#This Row],[item_key]],IsITypeList,Table_ExternalData_15[[#This Row],[IType]],IsDList,Table_ExternalData_15[[#Headers],[27]])</f>
        <v>0</v>
      </c>
      <c r="AF438" s="10">
        <f>SUMIFS(IsQList,IsIList,Table_ExternalData_15[[#This Row],[item_key]],IsITypeList,Table_ExternalData_15[[#This Row],[IType]],IsDList,Table_ExternalData_15[[#Headers],[28]])</f>
        <v>0</v>
      </c>
      <c r="AG438" s="10">
        <f>SUMIFS(IsQList,IsIList,Table_ExternalData_15[[#This Row],[item_key]],IsITypeList,Table_ExternalData_15[[#This Row],[IType]],IsDList,Table_ExternalData_15[[#Headers],[29]])</f>
        <v>-3</v>
      </c>
      <c r="AH438" s="10">
        <f>SUMIFS(IsQList,IsIList,Table_ExternalData_15[[#This Row],[item_key]],IsITypeList,Table_ExternalData_15[[#This Row],[IType]],IsDList,Table_ExternalData_15[[#Headers],[30]])</f>
        <v>0</v>
      </c>
      <c r="AI438" s="10">
        <f>SUMIFS(IsQList,IsIList,Table_ExternalData_15[[#This Row],[item_key]],IsITypeList,Table_ExternalData_15[[#This Row],[IType]],IsDList,Table_ExternalData_15[[#Headers],[31]])</f>
        <v>0</v>
      </c>
      <c r="AJ438" s="10">
        <f>SUM(Table_ExternalData_15[[#This Row],[1]:[31]])</f>
        <v>-3</v>
      </c>
    </row>
    <row r="439" spans="1:36">
      <c r="A439" s="1" t="s">
        <v>421</v>
      </c>
      <c r="B439" s="1" t="s">
        <v>959</v>
      </c>
      <c r="C439" s="1" t="s">
        <v>933</v>
      </c>
      <c r="D439" s="11" t="s">
        <v>2046</v>
      </c>
      <c r="E439" s="10">
        <f>SUMIFS(IsQList,IsIList,Table_ExternalData_15[[#This Row],[item_key]],IsITypeList,Table_ExternalData_15[[#This Row],[IType]],IsDList,Table_ExternalData_15[[#Headers],[1]])</f>
        <v>1</v>
      </c>
      <c r="F439" s="10">
        <f>SUMIFS(IsQList,IsIList,Table_ExternalData_15[[#This Row],[item_key]],IsITypeList,Table_ExternalData_15[[#This Row],[IType]],IsDList,Table_ExternalData_15[[#Headers],[2]])</f>
        <v>0</v>
      </c>
      <c r="G439" s="10">
        <f>SUMIFS(IsQList,IsIList,Table_ExternalData_15[[#This Row],[item_key]],IsITypeList,Table_ExternalData_15[[#This Row],[IType]],IsDList,Table_ExternalData_15[[#Headers],[3]])</f>
        <v>0</v>
      </c>
      <c r="H439" s="10">
        <f>SUMIFS(IsQList,IsIList,Table_ExternalData_15[[#This Row],[item_key]],IsITypeList,Table_ExternalData_15[[#This Row],[IType]],IsDList,Table_ExternalData_15[[#Headers],[4]])</f>
        <v>70</v>
      </c>
      <c r="I439" s="10">
        <f>SUMIFS(IsQList,IsIList,Table_ExternalData_15[[#This Row],[item_key]],IsITypeList,Table_ExternalData_15[[#This Row],[IType]],IsDList,Table_ExternalData_15[[#Headers],[5]])</f>
        <v>0</v>
      </c>
      <c r="J439" s="10">
        <f>SUMIFS(IsQList,IsIList,Table_ExternalData_15[[#This Row],[item_key]],IsITypeList,Table_ExternalData_15[[#This Row],[IType]],IsDList,Table_ExternalData_15[[#Headers],[6]])</f>
        <v>23</v>
      </c>
      <c r="K439" s="10">
        <f>SUMIFS(IsQList,IsIList,Table_ExternalData_15[[#This Row],[item_key]],IsITypeList,Table_ExternalData_15[[#This Row],[IType]],IsDList,Table_ExternalData_15[[#Headers],[7]])</f>
        <v>0</v>
      </c>
      <c r="L439" s="10">
        <f>SUMIFS(IsQList,IsIList,Table_ExternalData_15[[#This Row],[item_key]],IsITypeList,Table_ExternalData_15[[#This Row],[IType]],IsDList,Table_ExternalData_15[[#Headers],[8]])</f>
        <v>0</v>
      </c>
      <c r="M439" s="10">
        <f>SUMIFS(IsQList,IsIList,Table_ExternalData_15[[#This Row],[item_key]],IsITypeList,Table_ExternalData_15[[#This Row],[IType]],IsDList,Table_ExternalData_15[[#Headers],[9]])</f>
        <v>0</v>
      </c>
      <c r="N439" s="10">
        <f>SUMIFS(IsQList,IsIList,Table_ExternalData_15[[#This Row],[item_key]],IsITypeList,Table_ExternalData_15[[#This Row],[IType]],IsDList,Table_ExternalData_15[[#Headers],[10]])</f>
        <v>0</v>
      </c>
      <c r="O439" s="10">
        <f>SUMIFS(IsQList,IsIList,Table_ExternalData_15[[#This Row],[item_key]],IsITypeList,Table_ExternalData_15[[#This Row],[IType]],IsDList,Table_ExternalData_15[[#Headers],[11]])</f>
        <v>0</v>
      </c>
      <c r="P439" s="10">
        <f>SUMIFS(IsQList,IsIList,Table_ExternalData_15[[#This Row],[item_key]],IsITypeList,Table_ExternalData_15[[#This Row],[IType]],IsDList,Table_ExternalData_15[[#Headers],[12]])</f>
        <v>0</v>
      </c>
      <c r="Q439" s="10">
        <f>SUMIFS(IsQList,IsIList,Table_ExternalData_15[[#This Row],[item_key]],IsITypeList,Table_ExternalData_15[[#This Row],[IType]],IsDList,Table_ExternalData_15[[#Headers],[13]])</f>
        <v>0</v>
      </c>
      <c r="R439" s="10">
        <f>SUMIFS(IsQList,IsIList,Table_ExternalData_15[[#This Row],[item_key]],IsITypeList,Table_ExternalData_15[[#This Row],[IType]],IsDList,Table_ExternalData_15[[#Headers],[14]])</f>
        <v>0</v>
      </c>
      <c r="S439" s="10">
        <f>SUMIFS(IsQList,IsIList,Table_ExternalData_15[[#This Row],[item_key]],IsITypeList,Table_ExternalData_15[[#This Row],[IType]],IsDList,Table_ExternalData_15[[#Headers],[15]])</f>
        <v>0</v>
      </c>
      <c r="T439" s="10">
        <f>SUMIFS(IsQList,IsIList,Table_ExternalData_15[[#This Row],[item_key]],IsITypeList,Table_ExternalData_15[[#This Row],[IType]],IsDList,Table_ExternalData_15[[#Headers],[16]])</f>
        <v>0</v>
      </c>
      <c r="U439" s="10">
        <f>SUMIFS(IsQList,IsIList,Table_ExternalData_15[[#This Row],[item_key]],IsITypeList,Table_ExternalData_15[[#This Row],[IType]],IsDList,Table_ExternalData_15[[#Headers],[17]])</f>
        <v>0</v>
      </c>
      <c r="V439" s="10">
        <f>SUMIFS(IsQList,IsIList,Table_ExternalData_15[[#This Row],[item_key]],IsITypeList,Table_ExternalData_15[[#This Row],[IType]],IsDList,Table_ExternalData_15[[#Headers],[18]])</f>
        <v>0</v>
      </c>
      <c r="W439" s="10">
        <f>SUMIFS(IsQList,IsIList,Table_ExternalData_15[[#This Row],[item_key]],IsITypeList,Table_ExternalData_15[[#This Row],[IType]],IsDList,Table_ExternalData_15[[#Headers],[19]])</f>
        <v>0</v>
      </c>
      <c r="X439" s="10">
        <f>SUMIFS(IsQList,IsIList,Table_ExternalData_15[[#This Row],[item_key]],IsITypeList,Table_ExternalData_15[[#This Row],[IType]],IsDList,Table_ExternalData_15[[#Headers],[20]])</f>
        <v>0</v>
      </c>
      <c r="Y439" s="10">
        <f>SUMIFS(IsQList,IsIList,Table_ExternalData_15[[#This Row],[item_key]],IsITypeList,Table_ExternalData_15[[#This Row],[IType]],IsDList,Table_ExternalData_15[[#Headers],[21]])</f>
        <v>0</v>
      </c>
      <c r="Z439" s="10">
        <f>SUMIFS(IsQList,IsIList,Table_ExternalData_15[[#This Row],[item_key]],IsITypeList,Table_ExternalData_15[[#This Row],[IType]],IsDList,Table_ExternalData_15[[#Headers],[22]])</f>
        <v>0</v>
      </c>
      <c r="AA439" s="10">
        <f>SUMIFS(IsQList,IsIList,Table_ExternalData_15[[#This Row],[item_key]],IsITypeList,Table_ExternalData_15[[#This Row],[IType]],IsDList,Table_ExternalData_15[[#Headers],[23]])</f>
        <v>0</v>
      </c>
      <c r="AB439" s="10">
        <f>SUMIFS(IsQList,IsIList,Table_ExternalData_15[[#This Row],[item_key]],IsITypeList,Table_ExternalData_15[[#This Row],[IType]],IsDList,Table_ExternalData_15[[#Headers],[24]])</f>
        <v>0</v>
      </c>
      <c r="AC439" s="10">
        <f>SUMIFS(IsQList,IsIList,Table_ExternalData_15[[#This Row],[item_key]],IsITypeList,Table_ExternalData_15[[#This Row],[IType]],IsDList,Table_ExternalData_15[[#Headers],[25]])</f>
        <v>0</v>
      </c>
      <c r="AD439" s="10">
        <f>SUMIFS(IsQList,IsIList,Table_ExternalData_15[[#This Row],[item_key]],IsITypeList,Table_ExternalData_15[[#This Row],[IType]],IsDList,Table_ExternalData_15[[#Headers],[26]])</f>
        <v>0</v>
      </c>
      <c r="AE439" s="10">
        <f>SUMIFS(IsQList,IsIList,Table_ExternalData_15[[#This Row],[item_key]],IsITypeList,Table_ExternalData_15[[#This Row],[IType]],IsDList,Table_ExternalData_15[[#Headers],[27]])</f>
        <v>0</v>
      </c>
      <c r="AF439" s="10">
        <f>SUMIFS(IsQList,IsIList,Table_ExternalData_15[[#This Row],[item_key]],IsITypeList,Table_ExternalData_15[[#This Row],[IType]],IsDList,Table_ExternalData_15[[#Headers],[28]])</f>
        <v>1</v>
      </c>
      <c r="AG439" s="10">
        <f>SUMIFS(IsQList,IsIList,Table_ExternalData_15[[#This Row],[item_key]],IsITypeList,Table_ExternalData_15[[#This Row],[IType]],IsDList,Table_ExternalData_15[[#Headers],[29]])</f>
        <v>76</v>
      </c>
      <c r="AH439" s="10">
        <f>SUMIFS(IsQList,IsIList,Table_ExternalData_15[[#This Row],[item_key]],IsITypeList,Table_ExternalData_15[[#This Row],[IType]],IsDList,Table_ExternalData_15[[#Headers],[30]])</f>
        <v>0</v>
      </c>
      <c r="AI439" s="10">
        <f>SUMIFS(IsQList,IsIList,Table_ExternalData_15[[#This Row],[item_key]],IsITypeList,Table_ExternalData_15[[#This Row],[IType]],IsDList,Table_ExternalData_15[[#Headers],[31]])</f>
        <v>10</v>
      </c>
      <c r="AJ439" s="10">
        <f>SUM(Table_ExternalData_15[[#This Row],[1]:[31]])</f>
        <v>181</v>
      </c>
    </row>
    <row r="440" spans="1:36">
      <c r="A440" s="1" t="s">
        <v>275</v>
      </c>
      <c r="B440" s="1" t="s">
        <v>799</v>
      </c>
      <c r="C440" s="1" t="s">
        <v>800</v>
      </c>
      <c r="D440" s="11" t="s">
        <v>2017</v>
      </c>
      <c r="E440" s="10">
        <f>SUMIFS(IsQList,IsIList,Table_ExternalData_15[[#This Row],[item_key]],IsITypeList,Table_ExternalData_15[[#This Row],[IType]],IsDList,Table_ExternalData_15[[#Headers],[1]])</f>
        <v>0</v>
      </c>
      <c r="F440" s="10">
        <f>SUMIFS(IsQList,IsIList,Table_ExternalData_15[[#This Row],[item_key]],IsITypeList,Table_ExternalData_15[[#This Row],[IType]],IsDList,Table_ExternalData_15[[#Headers],[2]])</f>
        <v>0</v>
      </c>
      <c r="G440" s="10">
        <f>SUMIFS(IsQList,IsIList,Table_ExternalData_15[[#This Row],[item_key]],IsITypeList,Table_ExternalData_15[[#This Row],[IType]],IsDList,Table_ExternalData_15[[#Headers],[3]])</f>
        <v>0</v>
      </c>
      <c r="H440" s="10">
        <f>SUMIFS(IsQList,IsIList,Table_ExternalData_15[[#This Row],[item_key]],IsITypeList,Table_ExternalData_15[[#This Row],[IType]],IsDList,Table_ExternalData_15[[#Headers],[4]])</f>
        <v>0</v>
      </c>
      <c r="I440" s="10">
        <f>SUMIFS(IsQList,IsIList,Table_ExternalData_15[[#This Row],[item_key]],IsITypeList,Table_ExternalData_15[[#This Row],[IType]],IsDList,Table_ExternalData_15[[#Headers],[5]])</f>
        <v>0</v>
      </c>
      <c r="J440" s="10">
        <f>SUMIFS(IsQList,IsIList,Table_ExternalData_15[[#This Row],[item_key]],IsITypeList,Table_ExternalData_15[[#This Row],[IType]],IsDList,Table_ExternalData_15[[#Headers],[6]])</f>
        <v>0</v>
      </c>
      <c r="K440" s="10">
        <f>SUMIFS(IsQList,IsIList,Table_ExternalData_15[[#This Row],[item_key]],IsITypeList,Table_ExternalData_15[[#This Row],[IType]],IsDList,Table_ExternalData_15[[#Headers],[7]])</f>
        <v>0</v>
      </c>
      <c r="L440" s="10">
        <f>SUMIFS(IsQList,IsIList,Table_ExternalData_15[[#This Row],[item_key]],IsITypeList,Table_ExternalData_15[[#This Row],[IType]],IsDList,Table_ExternalData_15[[#Headers],[8]])</f>
        <v>-1</v>
      </c>
      <c r="M440" s="10">
        <f>SUMIFS(IsQList,IsIList,Table_ExternalData_15[[#This Row],[item_key]],IsITypeList,Table_ExternalData_15[[#This Row],[IType]],IsDList,Table_ExternalData_15[[#Headers],[9]])</f>
        <v>0</v>
      </c>
      <c r="N440" s="10">
        <f>SUMIFS(IsQList,IsIList,Table_ExternalData_15[[#This Row],[item_key]],IsITypeList,Table_ExternalData_15[[#This Row],[IType]],IsDList,Table_ExternalData_15[[#Headers],[10]])</f>
        <v>0</v>
      </c>
      <c r="O440" s="10">
        <f>SUMIFS(IsQList,IsIList,Table_ExternalData_15[[#This Row],[item_key]],IsITypeList,Table_ExternalData_15[[#This Row],[IType]],IsDList,Table_ExternalData_15[[#Headers],[11]])</f>
        <v>0</v>
      </c>
      <c r="P440" s="10">
        <f>SUMIFS(IsQList,IsIList,Table_ExternalData_15[[#This Row],[item_key]],IsITypeList,Table_ExternalData_15[[#This Row],[IType]],IsDList,Table_ExternalData_15[[#Headers],[12]])</f>
        <v>0</v>
      </c>
      <c r="Q440" s="10">
        <f>SUMIFS(IsQList,IsIList,Table_ExternalData_15[[#This Row],[item_key]],IsITypeList,Table_ExternalData_15[[#This Row],[IType]],IsDList,Table_ExternalData_15[[#Headers],[13]])</f>
        <v>0</v>
      </c>
      <c r="R440" s="10">
        <f>SUMIFS(IsQList,IsIList,Table_ExternalData_15[[#This Row],[item_key]],IsITypeList,Table_ExternalData_15[[#This Row],[IType]],IsDList,Table_ExternalData_15[[#Headers],[14]])</f>
        <v>0</v>
      </c>
      <c r="S440" s="10">
        <f>SUMIFS(IsQList,IsIList,Table_ExternalData_15[[#This Row],[item_key]],IsITypeList,Table_ExternalData_15[[#This Row],[IType]],IsDList,Table_ExternalData_15[[#Headers],[15]])</f>
        <v>0</v>
      </c>
      <c r="T440" s="10">
        <f>SUMIFS(IsQList,IsIList,Table_ExternalData_15[[#This Row],[item_key]],IsITypeList,Table_ExternalData_15[[#This Row],[IType]],IsDList,Table_ExternalData_15[[#Headers],[16]])</f>
        <v>0</v>
      </c>
      <c r="U440" s="10">
        <f>SUMIFS(IsQList,IsIList,Table_ExternalData_15[[#This Row],[item_key]],IsITypeList,Table_ExternalData_15[[#This Row],[IType]],IsDList,Table_ExternalData_15[[#Headers],[17]])</f>
        <v>0</v>
      </c>
      <c r="V440" s="10">
        <f>SUMIFS(IsQList,IsIList,Table_ExternalData_15[[#This Row],[item_key]],IsITypeList,Table_ExternalData_15[[#This Row],[IType]],IsDList,Table_ExternalData_15[[#Headers],[18]])</f>
        <v>0</v>
      </c>
      <c r="W440" s="10">
        <f>SUMIFS(IsQList,IsIList,Table_ExternalData_15[[#This Row],[item_key]],IsITypeList,Table_ExternalData_15[[#This Row],[IType]],IsDList,Table_ExternalData_15[[#Headers],[19]])</f>
        <v>0</v>
      </c>
      <c r="X440" s="10">
        <f>SUMIFS(IsQList,IsIList,Table_ExternalData_15[[#This Row],[item_key]],IsITypeList,Table_ExternalData_15[[#This Row],[IType]],IsDList,Table_ExternalData_15[[#Headers],[20]])</f>
        <v>0</v>
      </c>
      <c r="Y440" s="10">
        <f>SUMIFS(IsQList,IsIList,Table_ExternalData_15[[#This Row],[item_key]],IsITypeList,Table_ExternalData_15[[#This Row],[IType]],IsDList,Table_ExternalData_15[[#Headers],[21]])</f>
        <v>0</v>
      </c>
      <c r="Z440" s="10">
        <f>SUMIFS(IsQList,IsIList,Table_ExternalData_15[[#This Row],[item_key]],IsITypeList,Table_ExternalData_15[[#This Row],[IType]],IsDList,Table_ExternalData_15[[#Headers],[22]])</f>
        <v>0</v>
      </c>
      <c r="AA440" s="10">
        <f>SUMIFS(IsQList,IsIList,Table_ExternalData_15[[#This Row],[item_key]],IsITypeList,Table_ExternalData_15[[#This Row],[IType]],IsDList,Table_ExternalData_15[[#Headers],[23]])</f>
        <v>0</v>
      </c>
      <c r="AB440" s="10">
        <f>SUMIFS(IsQList,IsIList,Table_ExternalData_15[[#This Row],[item_key]],IsITypeList,Table_ExternalData_15[[#This Row],[IType]],IsDList,Table_ExternalData_15[[#Headers],[24]])</f>
        <v>0</v>
      </c>
      <c r="AC440" s="10">
        <f>SUMIFS(IsQList,IsIList,Table_ExternalData_15[[#This Row],[item_key]],IsITypeList,Table_ExternalData_15[[#This Row],[IType]],IsDList,Table_ExternalData_15[[#Headers],[25]])</f>
        <v>0</v>
      </c>
      <c r="AD440" s="10">
        <f>SUMIFS(IsQList,IsIList,Table_ExternalData_15[[#This Row],[item_key]],IsITypeList,Table_ExternalData_15[[#This Row],[IType]],IsDList,Table_ExternalData_15[[#Headers],[26]])</f>
        <v>0</v>
      </c>
      <c r="AE440" s="10">
        <f>SUMIFS(IsQList,IsIList,Table_ExternalData_15[[#This Row],[item_key]],IsITypeList,Table_ExternalData_15[[#This Row],[IType]],IsDList,Table_ExternalData_15[[#Headers],[27]])</f>
        <v>0</v>
      </c>
      <c r="AF440" s="10">
        <f>SUMIFS(IsQList,IsIList,Table_ExternalData_15[[#This Row],[item_key]],IsITypeList,Table_ExternalData_15[[#This Row],[IType]],IsDList,Table_ExternalData_15[[#Headers],[28]])</f>
        <v>0</v>
      </c>
      <c r="AG440" s="10">
        <f>SUMIFS(IsQList,IsIList,Table_ExternalData_15[[#This Row],[item_key]],IsITypeList,Table_ExternalData_15[[#This Row],[IType]],IsDList,Table_ExternalData_15[[#Headers],[29]])</f>
        <v>0</v>
      </c>
      <c r="AH440" s="10">
        <f>SUMIFS(IsQList,IsIList,Table_ExternalData_15[[#This Row],[item_key]],IsITypeList,Table_ExternalData_15[[#This Row],[IType]],IsDList,Table_ExternalData_15[[#Headers],[30]])</f>
        <v>0</v>
      </c>
      <c r="AI440" s="10">
        <f>SUMIFS(IsQList,IsIList,Table_ExternalData_15[[#This Row],[item_key]],IsITypeList,Table_ExternalData_15[[#This Row],[IType]],IsDList,Table_ExternalData_15[[#Headers],[31]])</f>
        <v>0</v>
      </c>
      <c r="AJ440" s="10">
        <f>SUM(Table_ExternalData_15[[#This Row],[1]:[31]])</f>
        <v>-1</v>
      </c>
    </row>
    <row r="441" spans="1:36">
      <c r="A441" s="1" t="s">
        <v>451</v>
      </c>
      <c r="B441" s="1" t="s">
        <v>877</v>
      </c>
      <c r="C441" s="1" t="s">
        <v>878</v>
      </c>
      <c r="D441" s="11" t="s">
        <v>2046</v>
      </c>
      <c r="E441" s="10">
        <f>SUMIFS(IsQList,IsIList,Table_ExternalData_15[[#This Row],[item_key]],IsITypeList,Table_ExternalData_15[[#This Row],[IType]],IsDList,Table_ExternalData_15[[#Headers],[1]])</f>
        <v>2</v>
      </c>
      <c r="F441" s="10">
        <f>SUMIFS(IsQList,IsIList,Table_ExternalData_15[[#This Row],[item_key]],IsITypeList,Table_ExternalData_15[[#This Row],[IType]],IsDList,Table_ExternalData_15[[#Headers],[2]])</f>
        <v>0</v>
      </c>
      <c r="G441" s="10">
        <f>SUMIFS(IsQList,IsIList,Table_ExternalData_15[[#This Row],[item_key]],IsITypeList,Table_ExternalData_15[[#This Row],[IType]],IsDList,Table_ExternalData_15[[#Headers],[3]])</f>
        <v>0</v>
      </c>
      <c r="H441" s="10">
        <f>SUMIFS(IsQList,IsIList,Table_ExternalData_15[[#This Row],[item_key]],IsITypeList,Table_ExternalData_15[[#This Row],[IType]],IsDList,Table_ExternalData_15[[#Headers],[4]])</f>
        <v>140</v>
      </c>
      <c r="I441" s="10">
        <f>SUMIFS(IsQList,IsIList,Table_ExternalData_15[[#This Row],[item_key]],IsITypeList,Table_ExternalData_15[[#This Row],[IType]],IsDList,Table_ExternalData_15[[#Headers],[5]])</f>
        <v>0</v>
      </c>
      <c r="J441" s="10">
        <f>SUMIFS(IsQList,IsIList,Table_ExternalData_15[[#This Row],[item_key]],IsITypeList,Table_ExternalData_15[[#This Row],[IType]],IsDList,Table_ExternalData_15[[#Headers],[6]])</f>
        <v>46</v>
      </c>
      <c r="K441" s="10">
        <f>SUMIFS(IsQList,IsIList,Table_ExternalData_15[[#This Row],[item_key]],IsITypeList,Table_ExternalData_15[[#This Row],[IType]],IsDList,Table_ExternalData_15[[#Headers],[7]])</f>
        <v>0</v>
      </c>
      <c r="L441" s="10">
        <f>SUMIFS(IsQList,IsIList,Table_ExternalData_15[[#This Row],[item_key]],IsITypeList,Table_ExternalData_15[[#This Row],[IType]],IsDList,Table_ExternalData_15[[#Headers],[8]])</f>
        <v>0</v>
      </c>
      <c r="M441" s="10">
        <f>SUMIFS(IsQList,IsIList,Table_ExternalData_15[[#This Row],[item_key]],IsITypeList,Table_ExternalData_15[[#This Row],[IType]],IsDList,Table_ExternalData_15[[#Headers],[9]])</f>
        <v>0</v>
      </c>
      <c r="N441" s="10">
        <f>SUMIFS(IsQList,IsIList,Table_ExternalData_15[[#This Row],[item_key]],IsITypeList,Table_ExternalData_15[[#This Row],[IType]],IsDList,Table_ExternalData_15[[#Headers],[10]])</f>
        <v>0</v>
      </c>
      <c r="O441" s="10">
        <f>SUMIFS(IsQList,IsIList,Table_ExternalData_15[[#This Row],[item_key]],IsITypeList,Table_ExternalData_15[[#This Row],[IType]],IsDList,Table_ExternalData_15[[#Headers],[11]])</f>
        <v>0</v>
      </c>
      <c r="P441" s="10">
        <f>SUMIFS(IsQList,IsIList,Table_ExternalData_15[[#This Row],[item_key]],IsITypeList,Table_ExternalData_15[[#This Row],[IType]],IsDList,Table_ExternalData_15[[#Headers],[12]])</f>
        <v>0</v>
      </c>
      <c r="Q441" s="10">
        <f>SUMIFS(IsQList,IsIList,Table_ExternalData_15[[#This Row],[item_key]],IsITypeList,Table_ExternalData_15[[#This Row],[IType]],IsDList,Table_ExternalData_15[[#Headers],[13]])</f>
        <v>0</v>
      </c>
      <c r="R441" s="10">
        <f>SUMIFS(IsQList,IsIList,Table_ExternalData_15[[#This Row],[item_key]],IsITypeList,Table_ExternalData_15[[#This Row],[IType]],IsDList,Table_ExternalData_15[[#Headers],[14]])</f>
        <v>0</v>
      </c>
      <c r="S441" s="10">
        <f>SUMIFS(IsQList,IsIList,Table_ExternalData_15[[#This Row],[item_key]],IsITypeList,Table_ExternalData_15[[#This Row],[IType]],IsDList,Table_ExternalData_15[[#Headers],[15]])</f>
        <v>0</v>
      </c>
      <c r="T441" s="10">
        <f>SUMIFS(IsQList,IsIList,Table_ExternalData_15[[#This Row],[item_key]],IsITypeList,Table_ExternalData_15[[#This Row],[IType]],IsDList,Table_ExternalData_15[[#Headers],[16]])</f>
        <v>0</v>
      </c>
      <c r="U441" s="10">
        <f>SUMIFS(IsQList,IsIList,Table_ExternalData_15[[#This Row],[item_key]],IsITypeList,Table_ExternalData_15[[#This Row],[IType]],IsDList,Table_ExternalData_15[[#Headers],[17]])</f>
        <v>0</v>
      </c>
      <c r="V441" s="10">
        <f>SUMIFS(IsQList,IsIList,Table_ExternalData_15[[#This Row],[item_key]],IsITypeList,Table_ExternalData_15[[#This Row],[IType]],IsDList,Table_ExternalData_15[[#Headers],[18]])</f>
        <v>0</v>
      </c>
      <c r="W441" s="10">
        <f>SUMIFS(IsQList,IsIList,Table_ExternalData_15[[#This Row],[item_key]],IsITypeList,Table_ExternalData_15[[#This Row],[IType]],IsDList,Table_ExternalData_15[[#Headers],[19]])</f>
        <v>0</v>
      </c>
      <c r="X441" s="10">
        <f>SUMIFS(IsQList,IsIList,Table_ExternalData_15[[#This Row],[item_key]],IsITypeList,Table_ExternalData_15[[#This Row],[IType]],IsDList,Table_ExternalData_15[[#Headers],[20]])</f>
        <v>0</v>
      </c>
      <c r="Y441" s="10">
        <f>SUMIFS(IsQList,IsIList,Table_ExternalData_15[[#This Row],[item_key]],IsITypeList,Table_ExternalData_15[[#This Row],[IType]],IsDList,Table_ExternalData_15[[#Headers],[21]])</f>
        <v>0</v>
      </c>
      <c r="Z441" s="10">
        <f>SUMIFS(IsQList,IsIList,Table_ExternalData_15[[#This Row],[item_key]],IsITypeList,Table_ExternalData_15[[#This Row],[IType]],IsDList,Table_ExternalData_15[[#Headers],[22]])</f>
        <v>0</v>
      </c>
      <c r="AA441" s="10">
        <f>SUMIFS(IsQList,IsIList,Table_ExternalData_15[[#This Row],[item_key]],IsITypeList,Table_ExternalData_15[[#This Row],[IType]],IsDList,Table_ExternalData_15[[#Headers],[23]])</f>
        <v>0</v>
      </c>
      <c r="AB441" s="10">
        <f>SUMIFS(IsQList,IsIList,Table_ExternalData_15[[#This Row],[item_key]],IsITypeList,Table_ExternalData_15[[#This Row],[IType]],IsDList,Table_ExternalData_15[[#Headers],[24]])</f>
        <v>0</v>
      </c>
      <c r="AC441" s="10">
        <f>SUMIFS(IsQList,IsIList,Table_ExternalData_15[[#This Row],[item_key]],IsITypeList,Table_ExternalData_15[[#This Row],[IType]],IsDList,Table_ExternalData_15[[#Headers],[25]])</f>
        <v>0</v>
      </c>
      <c r="AD441" s="10">
        <f>SUMIFS(IsQList,IsIList,Table_ExternalData_15[[#This Row],[item_key]],IsITypeList,Table_ExternalData_15[[#This Row],[IType]],IsDList,Table_ExternalData_15[[#Headers],[26]])</f>
        <v>0</v>
      </c>
      <c r="AE441" s="10">
        <f>SUMIFS(IsQList,IsIList,Table_ExternalData_15[[#This Row],[item_key]],IsITypeList,Table_ExternalData_15[[#This Row],[IType]],IsDList,Table_ExternalData_15[[#Headers],[27]])</f>
        <v>0</v>
      </c>
      <c r="AF441" s="10">
        <f>SUMIFS(IsQList,IsIList,Table_ExternalData_15[[#This Row],[item_key]],IsITypeList,Table_ExternalData_15[[#This Row],[IType]],IsDList,Table_ExternalData_15[[#Headers],[28]])</f>
        <v>2</v>
      </c>
      <c r="AG441" s="10">
        <f>SUMIFS(IsQList,IsIList,Table_ExternalData_15[[#This Row],[item_key]],IsITypeList,Table_ExternalData_15[[#This Row],[IType]],IsDList,Table_ExternalData_15[[#Headers],[29]])</f>
        <v>152</v>
      </c>
      <c r="AH441" s="10">
        <f>SUMIFS(IsQList,IsIList,Table_ExternalData_15[[#This Row],[item_key]],IsITypeList,Table_ExternalData_15[[#This Row],[IType]],IsDList,Table_ExternalData_15[[#Headers],[30]])</f>
        <v>0</v>
      </c>
      <c r="AI441" s="10">
        <f>SUMIFS(IsQList,IsIList,Table_ExternalData_15[[#This Row],[item_key]],IsITypeList,Table_ExternalData_15[[#This Row],[IType]],IsDList,Table_ExternalData_15[[#Headers],[31]])</f>
        <v>20</v>
      </c>
      <c r="AJ441" s="10">
        <f>SUM(Table_ExternalData_15[[#This Row],[1]:[31]])</f>
        <v>362</v>
      </c>
    </row>
    <row r="442" spans="1:36">
      <c r="A442" s="1" t="s">
        <v>59</v>
      </c>
      <c r="B442" s="1" t="s">
        <v>1619</v>
      </c>
      <c r="C442" s="1" t="s">
        <v>1620</v>
      </c>
      <c r="D442" s="11" t="s">
        <v>2046</v>
      </c>
      <c r="E442" s="10">
        <f>SUMIFS(IsQList,IsIList,Table_ExternalData_15[[#This Row],[item_key]],IsITypeList,Table_ExternalData_15[[#This Row],[IType]],IsDList,Table_ExternalData_15[[#Headers],[1]])</f>
        <v>1</v>
      </c>
      <c r="F442" s="10">
        <f>SUMIFS(IsQList,IsIList,Table_ExternalData_15[[#This Row],[item_key]],IsITypeList,Table_ExternalData_15[[#This Row],[IType]],IsDList,Table_ExternalData_15[[#Headers],[2]])</f>
        <v>0</v>
      </c>
      <c r="G442" s="10">
        <f>SUMIFS(IsQList,IsIList,Table_ExternalData_15[[#This Row],[item_key]],IsITypeList,Table_ExternalData_15[[#This Row],[IType]],IsDList,Table_ExternalData_15[[#Headers],[3]])</f>
        <v>0</v>
      </c>
      <c r="H442" s="10">
        <f>SUMIFS(IsQList,IsIList,Table_ExternalData_15[[#This Row],[item_key]],IsITypeList,Table_ExternalData_15[[#This Row],[IType]],IsDList,Table_ExternalData_15[[#Headers],[4]])</f>
        <v>70</v>
      </c>
      <c r="I442" s="10">
        <f>SUMIFS(IsQList,IsIList,Table_ExternalData_15[[#This Row],[item_key]],IsITypeList,Table_ExternalData_15[[#This Row],[IType]],IsDList,Table_ExternalData_15[[#Headers],[5]])</f>
        <v>0</v>
      </c>
      <c r="J442" s="10">
        <f>SUMIFS(IsQList,IsIList,Table_ExternalData_15[[#This Row],[item_key]],IsITypeList,Table_ExternalData_15[[#This Row],[IType]],IsDList,Table_ExternalData_15[[#Headers],[6]])</f>
        <v>23</v>
      </c>
      <c r="K442" s="10">
        <f>SUMIFS(IsQList,IsIList,Table_ExternalData_15[[#This Row],[item_key]],IsITypeList,Table_ExternalData_15[[#This Row],[IType]],IsDList,Table_ExternalData_15[[#Headers],[7]])</f>
        <v>0</v>
      </c>
      <c r="L442" s="10">
        <f>SUMIFS(IsQList,IsIList,Table_ExternalData_15[[#This Row],[item_key]],IsITypeList,Table_ExternalData_15[[#This Row],[IType]],IsDList,Table_ExternalData_15[[#Headers],[8]])</f>
        <v>0</v>
      </c>
      <c r="M442" s="10">
        <f>SUMIFS(IsQList,IsIList,Table_ExternalData_15[[#This Row],[item_key]],IsITypeList,Table_ExternalData_15[[#This Row],[IType]],IsDList,Table_ExternalData_15[[#Headers],[9]])</f>
        <v>0</v>
      </c>
      <c r="N442" s="10">
        <f>SUMIFS(IsQList,IsIList,Table_ExternalData_15[[#This Row],[item_key]],IsITypeList,Table_ExternalData_15[[#This Row],[IType]],IsDList,Table_ExternalData_15[[#Headers],[10]])</f>
        <v>0</v>
      </c>
      <c r="O442" s="10">
        <f>SUMIFS(IsQList,IsIList,Table_ExternalData_15[[#This Row],[item_key]],IsITypeList,Table_ExternalData_15[[#This Row],[IType]],IsDList,Table_ExternalData_15[[#Headers],[11]])</f>
        <v>0</v>
      </c>
      <c r="P442" s="10">
        <f>SUMIFS(IsQList,IsIList,Table_ExternalData_15[[#This Row],[item_key]],IsITypeList,Table_ExternalData_15[[#This Row],[IType]],IsDList,Table_ExternalData_15[[#Headers],[12]])</f>
        <v>0</v>
      </c>
      <c r="Q442" s="10">
        <f>SUMIFS(IsQList,IsIList,Table_ExternalData_15[[#This Row],[item_key]],IsITypeList,Table_ExternalData_15[[#This Row],[IType]],IsDList,Table_ExternalData_15[[#Headers],[13]])</f>
        <v>0</v>
      </c>
      <c r="R442" s="10">
        <f>SUMIFS(IsQList,IsIList,Table_ExternalData_15[[#This Row],[item_key]],IsITypeList,Table_ExternalData_15[[#This Row],[IType]],IsDList,Table_ExternalData_15[[#Headers],[14]])</f>
        <v>0</v>
      </c>
      <c r="S442" s="10">
        <f>SUMIFS(IsQList,IsIList,Table_ExternalData_15[[#This Row],[item_key]],IsITypeList,Table_ExternalData_15[[#This Row],[IType]],IsDList,Table_ExternalData_15[[#Headers],[15]])</f>
        <v>0</v>
      </c>
      <c r="T442" s="10">
        <f>SUMIFS(IsQList,IsIList,Table_ExternalData_15[[#This Row],[item_key]],IsITypeList,Table_ExternalData_15[[#This Row],[IType]],IsDList,Table_ExternalData_15[[#Headers],[16]])</f>
        <v>0</v>
      </c>
      <c r="U442" s="10">
        <f>SUMIFS(IsQList,IsIList,Table_ExternalData_15[[#This Row],[item_key]],IsITypeList,Table_ExternalData_15[[#This Row],[IType]],IsDList,Table_ExternalData_15[[#Headers],[17]])</f>
        <v>0</v>
      </c>
      <c r="V442" s="10">
        <f>SUMIFS(IsQList,IsIList,Table_ExternalData_15[[#This Row],[item_key]],IsITypeList,Table_ExternalData_15[[#This Row],[IType]],IsDList,Table_ExternalData_15[[#Headers],[18]])</f>
        <v>0</v>
      </c>
      <c r="W442" s="10">
        <f>SUMIFS(IsQList,IsIList,Table_ExternalData_15[[#This Row],[item_key]],IsITypeList,Table_ExternalData_15[[#This Row],[IType]],IsDList,Table_ExternalData_15[[#Headers],[19]])</f>
        <v>0</v>
      </c>
      <c r="X442" s="10">
        <f>SUMIFS(IsQList,IsIList,Table_ExternalData_15[[#This Row],[item_key]],IsITypeList,Table_ExternalData_15[[#This Row],[IType]],IsDList,Table_ExternalData_15[[#Headers],[20]])</f>
        <v>0</v>
      </c>
      <c r="Y442" s="10">
        <f>SUMIFS(IsQList,IsIList,Table_ExternalData_15[[#This Row],[item_key]],IsITypeList,Table_ExternalData_15[[#This Row],[IType]],IsDList,Table_ExternalData_15[[#Headers],[21]])</f>
        <v>0</v>
      </c>
      <c r="Z442" s="10">
        <f>SUMIFS(IsQList,IsIList,Table_ExternalData_15[[#This Row],[item_key]],IsITypeList,Table_ExternalData_15[[#This Row],[IType]],IsDList,Table_ExternalData_15[[#Headers],[22]])</f>
        <v>0</v>
      </c>
      <c r="AA442" s="10">
        <f>SUMIFS(IsQList,IsIList,Table_ExternalData_15[[#This Row],[item_key]],IsITypeList,Table_ExternalData_15[[#This Row],[IType]],IsDList,Table_ExternalData_15[[#Headers],[23]])</f>
        <v>0</v>
      </c>
      <c r="AB442" s="10">
        <f>SUMIFS(IsQList,IsIList,Table_ExternalData_15[[#This Row],[item_key]],IsITypeList,Table_ExternalData_15[[#This Row],[IType]],IsDList,Table_ExternalData_15[[#Headers],[24]])</f>
        <v>0</v>
      </c>
      <c r="AC442" s="10">
        <f>SUMIFS(IsQList,IsIList,Table_ExternalData_15[[#This Row],[item_key]],IsITypeList,Table_ExternalData_15[[#This Row],[IType]],IsDList,Table_ExternalData_15[[#Headers],[25]])</f>
        <v>0</v>
      </c>
      <c r="AD442" s="10">
        <f>SUMIFS(IsQList,IsIList,Table_ExternalData_15[[#This Row],[item_key]],IsITypeList,Table_ExternalData_15[[#This Row],[IType]],IsDList,Table_ExternalData_15[[#Headers],[26]])</f>
        <v>0</v>
      </c>
      <c r="AE442" s="10">
        <f>SUMIFS(IsQList,IsIList,Table_ExternalData_15[[#This Row],[item_key]],IsITypeList,Table_ExternalData_15[[#This Row],[IType]],IsDList,Table_ExternalData_15[[#Headers],[27]])</f>
        <v>0</v>
      </c>
      <c r="AF442" s="10">
        <f>SUMIFS(IsQList,IsIList,Table_ExternalData_15[[#This Row],[item_key]],IsITypeList,Table_ExternalData_15[[#This Row],[IType]],IsDList,Table_ExternalData_15[[#Headers],[28]])</f>
        <v>1</v>
      </c>
      <c r="AG442" s="10">
        <f>SUMIFS(IsQList,IsIList,Table_ExternalData_15[[#This Row],[item_key]],IsITypeList,Table_ExternalData_15[[#This Row],[IType]],IsDList,Table_ExternalData_15[[#Headers],[29]])</f>
        <v>76</v>
      </c>
      <c r="AH442" s="10">
        <f>SUMIFS(IsQList,IsIList,Table_ExternalData_15[[#This Row],[item_key]],IsITypeList,Table_ExternalData_15[[#This Row],[IType]],IsDList,Table_ExternalData_15[[#Headers],[30]])</f>
        <v>0</v>
      </c>
      <c r="AI442" s="10">
        <f>SUMIFS(IsQList,IsIList,Table_ExternalData_15[[#This Row],[item_key]],IsITypeList,Table_ExternalData_15[[#This Row],[IType]],IsDList,Table_ExternalData_15[[#Headers],[31]])</f>
        <v>10</v>
      </c>
      <c r="AJ442" s="10">
        <f>SUM(Table_ExternalData_15[[#This Row],[1]:[31]])</f>
        <v>181</v>
      </c>
    </row>
    <row r="443" spans="1:36">
      <c r="A443" s="1" t="s">
        <v>2204</v>
      </c>
      <c r="B443" s="1" t="s">
        <v>2661</v>
      </c>
      <c r="C443" s="1" t="s">
        <v>2395</v>
      </c>
      <c r="D443" s="11" t="s">
        <v>2046</v>
      </c>
      <c r="E443" s="10">
        <f>SUMIFS(IsQList,IsIList,Table_ExternalData_15[[#This Row],[item_key]],IsITypeList,Table_ExternalData_15[[#This Row],[IType]],IsDList,Table_ExternalData_15[[#Headers],[1]])</f>
        <v>2</v>
      </c>
      <c r="F443" s="10">
        <f>SUMIFS(IsQList,IsIList,Table_ExternalData_15[[#This Row],[item_key]],IsITypeList,Table_ExternalData_15[[#This Row],[IType]],IsDList,Table_ExternalData_15[[#Headers],[2]])</f>
        <v>0</v>
      </c>
      <c r="G443" s="10">
        <f>SUMIFS(IsQList,IsIList,Table_ExternalData_15[[#This Row],[item_key]],IsITypeList,Table_ExternalData_15[[#This Row],[IType]],IsDList,Table_ExternalData_15[[#Headers],[3]])</f>
        <v>0</v>
      </c>
      <c r="H443" s="10">
        <f>SUMIFS(IsQList,IsIList,Table_ExternalData_15[[#This Row],[item_key]],IsITypeList,Table_ExternalData_15[[#This Row],[IType]],IsDList,Table_ExternalData_15[[#Headers],[4]])</f>
        <v>140</v>
      </c>
      <c r="I443" s="10">
        <f>SUMIFS(IsQList,IsIList,Table_ExternalData_15[[#This Row],[item_key]],IsITypeList,Table_ExternalData_15[[#This Row],[IType]],IsDList,Table_ExternalData_15[[#Headers],[5]])</f>
        <v>0</v>
      </c>
      <c r="J443" s="10">
        <f>SUMIFS(IsQList,IsIList,Table_ExternalData_15[[#This Row],[item_key]],IsITypeList,Table_ExternalData_15[[#This Row],[IType]],IsDList,Table_ExternalData_15[[#Headers],[6]])</f>
        <v>46</v>
      </c>
      <c r="K443" s="10">
        <f>SUMIFS(IsQList,IsIList,Table_ExternalData_15[[#This Row],[item_key]],IsITypeList,Table_ExternalData_15[[#This Row],[IType]],IsDList,Table_ExternalData_15[[#Headers],[7]])</f>
        <v>0</v>
      </c>
      <c r="L443" s="10">
        <f>SUMIFS(IsQList,IsIList,Table_ExternalData_15[[#This Row],[item_key]],IsITypeList,Table_ExternalData_15[[#This Row],[IType]],IsDList,Table_ExternalData_15[[#Headers],[8]])</f>
        <v>0</v>
      </c>
      <c r="M443" s="10">
        <f>SUMIFS(IsQList,IsIList,Table_ExternalData_15[[#This Row],[item_key]],IsITypeList,Table_ExternalData_15[[#This Row],[IType]],IsDList,Table_ExternalData_15[[#Headers],[9]])</f>
        <v>0</v>
      </c>
      <c r="N443" s="10">
        <f>SUMIFS(IsQList,IsIList,Table_ExternalData_15[[#This Row],[item_key]],IsITypeList,Table_ExternalData_15[[#This Row],[IType]],IsDList,Table_ExternalData_15[[#Headers],[10]])</f>
        <v>0</v>
      </c>
      <c r="O443" s="10">
        <f>SUMIFS(IsQList,IsIList,Table_ExternalData_15[[#This Row],[item_key]],IsITypeList,Table_ExternalData_15[[#This Row],[IType]],IsDList,Table_ExternalData_15[[#Headers],[11]])</f>
        <v>0</v>
      </c>
      <c r="P443" s="10">
        <f>SUMIFS(IsQList,IsIList,Table_ExternalData_15[[#This Row],[item_key]],IsITypeList,Table_ExternalData_15[[#This Row],[IType]],IsDList,Table_ExternalData_15[[#Headers],[12]])</f>
        <v>0</v>
      </c>
      <c r="Q443" s="10">
        <f>SUMIFS(IsQList,IsIList,Table_ExternalData_15[[#This Row],[item_key]],IsITypeList,Table_ExternalData_15[[#This Row],[IType]],IsDList,Table_ExternalData_15[[#Headers],[13]])</f>
        <v>0</v>
      </c>
      <c r="R443" s="10">
        <f>SUMIFS(IsQList,IsIList,Table_ExternalData_15[[#This Row],[item_key]],IsITypeList,Table_ExternalData_15[[#This Row],[IType]],IsDList,Table_ExternalData_15[[#Headers],[14]])</f>
        <v>0</v>
      </c>
      <c r="S443" s="10">
        <f>SUMIFS(IsQList,IsIList,Table_ExternalData_15[[#This Row],[item_key]],IsITypeList,Table_ExternalData_15[[#This Row],[IType]],IsDList,Table_ExternalData_15[[#Headers],[15]])</f>
        <v>0</v>
      </c>
      <c r="T443" s="10">
        <f>SUMIFS(IsQList,IsIList,Table_ExternalData_15[[#This Row],[item_key]],IsITypeList,Table_ExternalData_15[[#This Row],[IType]],IsDList,Table_ExternalData_15[[#Headers],[16]])</f>
        <v>0</v>
      </c>
      <c r="U443" s="10">
        <f>SUMIFS(IsQList,IsIList,Table_ExternalData_15[[#This Row],[item_key]],IsITypeList,Table_ExternalData_15[[#This Row],[IType]],IsDList,Table_ExternalData_15[[#Headers],[17]])</f>
        <v>0</v>
      </c>
      <c r="V443" s="10">
        <f>SUMIFS(IsQList,IsIList,Table_ExternalData_15[[#This Row],[item_key]],IsITypeList,Table_ExternalData_15[[#This Row],[IType]],IsDList,Table_ExternalData_15[[#Headers],[18]])</f>
        <v>0</v>
      </c>
      <c r="W443" s="10">
        <f>SUMIFS(IsQList,IsIList,Table_ExternalData_15[[#This Row],[item_key]],IsITypeList,Table_ExternalData_15[[#This Row],[IType]],IsDList,Table_ExternalData_15[[#Headers],[19]])</f>
        <v>0</v>
      </c>
      <c r="X443" s="10">
        <f>SUMIFS(IsQList,IsIList,Table_ExternalData_15[[#This Row],[item_key]],IsITypeList,Table_ExternalData_15[[#This Row],[IType]],IsDList,Table_ExternalData_15[[#Headers],[20]])</f>
        <v>0</v>
      </c>
      <c r="Y443" s="10">
        <f>SUMIFS(IsQList,IsIList,Table_ExternalData_15[[#This Row],[item_key]],IsITypeList,Table_ExternalData_15[[#This Row],[IType]],IsDList,Table_ExternalData_15[[#Headers],[21]])</f>
        <v>0</v>
      </c>
      <c r="Z443" s="10">
        <f>SUMIFS(IsQList,IsIList,Table_ExternalData_15[[#This Row],[item_key]],IsITypeList,Table_ExternalData_15[[#This Row],[IType]],IsDList,Table_ExternalData_15[[#Headers],[22]])</f>
        <v>0</v>
      </c>
      <c r="AA443" s="10">
        <f>SUMIFS(IsQList,IsIList,Table_ExternalData_15[[#This Row],[item_key]],IsITypeList,Table_ExternalData_15[[#This Row],[IType]],IsDList,Table_ExternalData_15[[#Headers],[23]])</f>
        <v>0</v>
      </c>
      <c r="AB443" s="10">
        <f>SUMIFS(IsQList,IsIList,Table_ExternalData_15[[#This Row],[item_key]],IsITypeList,Table_ExternalData_15[[#This Row],[IType]],IsDList,Table_ExternalData_15[[#Headers],[24]])</f>
        <v>0</v>
      </c>
      <c r="AC443" s="10">
        <f>SUMIFS(IsQList,IsIList,Table_ExternalData_15[[#This Row],[item_key]],IsITypeList,Table_ExternalData_15[[#This Row],[IType]],IsDList,Table_ExternalData_15[[#Headers],[25]])</f>
        <v>0</v>
      </c>
      <c r="AD443" s="10">
        <f>SUMIFS(IsQList,IsIList,Table_ExternalData_15[[#This Row],[item_key]],IsITypeList,Table_ExternalData_15[[#This Row],[IType]],IsDList,Table_ExternalData_15[[#Headers],[26]])</f>
        <v>0</v>
      </c>
      <c r="AE443" s="10">
        <f>SUMIFS(IsQList,IsIList,Table_ExternalData_15[[#This Row],[item_key]],IsITypeList,Table_ExternalData_15[[#This Row],[IType]],IsDList,Table_ExternalData_15[[#Headers],[27]])</f>
        <v>0</v>
      </c>
      <c r="AF443" s="10">
        <f>SUMIFS(IsQList,IsIList,Table_ExternalData_15[[#This Row],[item_key]],IsITypeList,Table_ExternalData_15[[#This Row],[IType]],IsDList,Table_ExternalData_15[[#Headers],[28]])</f>
        <v>2</v>
      </c>
      <c r="AG443" s="10">
        <f>SUMIFS(IsQList,IsIList,Table_ExternalData_15[[#This Row],[item_key]],IsITypeList,Table_ExternalData_15[[#This Row],[IType]],IsDList,Table_ExternalData_15[[#Headers],[29]])</f>
        <v>152</v>
      </c>
      <c r="AH443" s="10">
        <f>SUMIFS(IsQList,IsIList,Table_ExternalData_15[[#This Row],[item_key]],IsITypeList,Table_ExternalData_15[[#This Row],[IType]],IsDList,Table_ExternalData_15[[#Headers],[30]])</f>
        <v>0</v>
      </c>
      <c r="AI443" s="10">
        <f>SUMIFS(IsQList,IsIList,Table_ExternalData_15[[#This Row],[item_key]],IsITypeList,Table_ExternalData_15[[#This Row],[IType]],IsDList,Table_ExternalData_15[[#Headers],[31]])</f>
        <v>20</v>
      </c>
      <c r="AJ443" s="10">
        <f>SUM(Table_ExternalData_15[[#This Row],[1]:[31]])</f>
        <v>362</v>
      </c>
    </row>
    <row r="444" spans="1:36">
      <c r="A444" s="1" t="s">
        <v>2205</v>
      </c>
      <c r="B444" s="1" t="s">
        <v>2662</v>
      </c>
      <c r="C444" s="1" t="s">
        <v>744</v>
      </c>
      <c r="D444" s="11" t="s">
        <v>2046</v>
      </c>
      <c r="E444" s="10">
        <f>SUMIFS(IsQList,IsIList,Table_ExternalData_15[[#This Row],[item_key]],IsITypeList,Table_ExternalData_15[[#This Row],[IType]],IsDList,Table_ExternalData_15[[#Headers],[1]])</f>
        <v>1</v>
      </c>
      <c r="F444" s="10">
        <f>SUMIFS(IsQList,IsIList,Table_ExternalData_15[[#This Row],[item_key]],IsITypeList,Table_ExternalData_15[[#This Row],[IType]],IsDList,Table_ExternalData_15[[#Headers],[2]])</f>
        <v>0</v>
      </c>
      <c r="G444" s="10">
        <f>SUMIFS(IsQList,IsIList,Table_ExternalData_15[[#This Row],[item_key]],IsITypeList,Table_ExternalData_15[[#This Row],[IType]],IsDList,Table_ExternalData_15[[#Headers],[3]])</f>
        <v>0</v>
      </c>
      <c r="H444" s="10">
        <f>SUMIFS(IsQList,IsIList,Table_ExternalData_15[[#This Row],[item_key]],IsITypeList,Table_ExternalData_15[[#This Row],[IType]],IsDList,Table_ExternalData_15[[#Headers],[4]])</f>
        <v>70</v>
      </c>
      <c r="I444" s="10">
        <f>SUMIFS(IsQList,IsIList,Table_ExternalData_15[[#This Row],[item_key]],IsITypeList,Table_ExternalData_15[[#This Row],[IType]],IsDList,Table_ExternalData_15[[#Headers],[5]])</f>
        <v>0</v>
      </c>
      <c r="J444" s="10">
        <f>SUMIFS(IsQList,IsIList,Table_ExternalData_15[[#This Row],[item_key]],IsITypeList,Table_ExternalData_15[[#This Row],[IType]],IsDList,Table_ExternalData_15[[#Headers],[6]])</f>
        <v>23</v>
      </c>
      <c r="K444" s="10">
        <f>SUMIFS(IsQList,IsIList,Table_ExternalData_15[[#This Row],[item_key]],IsITypeList,Table_ExternalData_15[[#This Row],[IType]],IsDList,Table_ExternalData_15[[#Headers],[7]])</f>
        <v>0</v>
      </c>
      <c r="L444" s="10">
        <f>SUMIFS(IsQList,IsIList,Table_ExternalData_15[[#This Row],[item_key]],IsITypeList,Table_ExternalData_15[[#This Row],[IType]],IsDList,Table_ExternalData_15[[#Headers],[8]])</f>
        <v>0</v>
      </c>
      <c r="M444" s="10">
        <f>SUMIFS(IsQList,IsIList,Table_ExternalData_15[[#This Row],[item_key]],IsITypeList,Table_ExternalData_15[[#This Row],[IType]],IsDList,Table_ExternalData_15[[#Headers],[9]])</f>
        <v>0</v>
      </c>
      <c r="N444" s="10">
        <f>SUMIFS(IsQList,IsIList,Table_ExternalData_15[[#This Row],[item_key]],IsITypeList,Table_ExternalData_15[[#This Row],[IType]],IsDList,Table_ExternalData_15[[#Headers],[10]])</f>
        <v>0</v>
      </c>
      <c r="O444" s="10">
        <f>SUMIFS(IsQList,IsIList,Table_ExternalData_15[[#This Row],[item_key]],IsITypeList,Table_ExternalData_15[[#This Row],[IType]],IsDList,Table_ExternalData_15[[#Headers],[11]])</f>
        <v>0</v>
      </c>
      <c r="P444" s="10">
        <f>SUMIFS(IsQList,IsIList,Table_ExternalData_15[[#This Row],[item_key]],IsITypeList,Table_ExternalData_15[[#This Row],[IType]],IsDList,Table_ExternalData_15[[#Headers],[12]])</f>
        <v>0</v>
      </c>
      <c r="Q444" s="10">
        <f>SUMIFS(IsQList,IsIList,Table_ExternalData_15[[#This Row],[item_key]],IsITypeList,Table_ExternalData_15[[#This Row],[IType]],IsDList,Table_ExternalData_15[[#Headers],[13]])</f>
        <v>0</v>
      </c>
      <c r="R444" s="10">
        <f>SUMIFS(IsQList,IsIList,Table_ExternalData_15[[#This Row],[item_key]],IsITypeList,Table_ExternalData_15[[#This Row],[IType]],IsDList,Table_ExternalData_15[[#Headers],[14]])</f>
        <v>0</v>
      </c>
      <c r="S444" s="10">
        <f>SUMIFS(IsQList,IsIList,Table_ExternalData_15[[#This Row],[item_key]],IsITypeList,Table_ExternalData_15[[#This Row],[IType]],IsDList,Table_ExternalData_15[[#Headers],[15]])</f>
        <v>0</v>
      </c>
      <c r="T444" s="10">
        <f>SUMIFS(IsQList,IsIList,Table_ExternalData_15[[#This Row],[item_key]],IsITypeList,Table_ExternalData_15[[#This Row],[IType]],IsDList,Table_ExternalData_15[[#Headers],[16]])</f>
        <v>0</v>
      </c>
      <c r="U444" s="10">
        <f>SUMIFS(IsQList,IsIList,Table_ExternalData_15[[#This Row],[item_key]],IsITypeList,Table_ExternalData_15[[#This Row],[IType]],IsDList,Table_ExternalData_15[[#Headers],[17]])</f>
        <v>0</v>
      </c>
      <c r="V444" s="10">
        <f>SUMIFS(IsQList,IsIList,Table_ExternalData_15[[#This Row],[item_key]],IsITypeList,Table_ExternalData_15[[#This Row],[IType]],IsDList,Table_ExternalData_15[[#Headers],[18]])</f>
        <v>0</v>
      </c>
      <c r="W444" s="10">
        <f>SUMIFS(IsQList,IsIList,Table_ExternalData_15[[#This Row],[item_key]],IsITypeList,Table_ExternalData_15[[#This Row],[IType]],IsDList,Table_ExternalData_15[[#Headers],[19]])</f>
        <v>0</v>
      </c>
      <c r="X444" s="10">
        <f>SUMIFS(IsQList,IsIList,Table_ExternalData_15[[#This Row],[item_key]],IsITypeList,Table_ExternalData_15[[#This Row],[IType]],IsDList,Table_ExternalData_15[[#Headers],[20]])</f>
        <v>0</v>
      </c>
      <c r="Y444" s="10">
        <f>SUMIFS(IsQList,IsIList,Table_ExternalData_15[[#This Row],[item_key]],IsITypeList,Table_ExternalData_15[[#This Row],[IType]],IsDList,Table_ExternalData_15[[#Headers],[21]])</f>
        <v>0</v>
      </c>
      <c r="Z444" s="10">
        <f>SUMIFS(IsQList,IsIList,Table_ExternalData_15[[#This Row],[item_key]],IsITypeList,Table_ExternalData_15[[#This Row],[IType]],IsDList,Table_ExternalData_15[[#Headers],[22]])</f>
        <v>0</v>
      </c>
      <c r="AA444" s="10">
        <f>SUMIFS(IsQList,IsIList,Table_ExternalData_15[[#This Row],[item_key]],IsITypeList,Table_ExternalData_15[[#This Row],[IType]],IsDList,Table_ExternalData_15[[#Headers],[23]])</f>
        <v>0</v>
      </c>
      <c r="AB444" s="10">
        <f>SUMIFS(IsQList,IsIList,Table_ExternalData_15[[#This Row],[item_key]],IsITypeList,Table_ExternalData_15[[#This Row],[IType]],IsDList,Table_ExternalData_15[[#Headers],[24]])</f>
        <v>0</v>
      </c>
      <c r="AC444" s="10">
        <f>SUMIFS(IsQList,IsIList,Table_ExternalData_15[[#This Row],[item_key]],IsITypeList,Table_ExternalData_15[[#This Row],[IType]],IsDList,Table_ExternalData_15[[#Headers],[25]])</f>
        <v>0</v>
      </c>
      <c r="AD444" s="10">
        <f>SUMIFS(IsQList,IsIList,Table_ExternalData_15[[#This Row],[item_key]],IsITypeList,Table_ExternalData_15[[#This Row],[IType]],IsDList,Table_ExternalData_15[[#Headers],[26]])</f>
        <v>0</v>
      </c>
      <c r="AE444" s="10">
        <f>SUMIFS(IsQList,IsIList,Table_ExternalData_15[[#This Row],[item_key]],IsITypeList,Table_ExternalData_15[[#This Row],[IType]],IsDList,Table_ExternalData_15[[#Headers],[27]])</f>
        <v>0</v>
      </c>
      <c r="AF444" s="10">
        <f>SUMIFS(IsQList,IsIList,Table_ExternalData_15[[#This Row],[item_key]],IsITypeList,Table_ExternalData_15[[#This Row],[IType]],IsDList,Table_ExternalData_15[[#Headers],[28]])</f>
        <v>1</v>
      </c>
      <c r="AG444" s="10">
        <f>SUMIFS(IsQList,IsIList,Table_ExternalData_15[[#This Row],[item_key]],IsITypeList,Table_ExternalData_15[[#This Row],[IType]],IsDList,Table_ExternalData_15[[#Headers],[29]])</f>
        <v>76</v>
      </c>
      <c r="AH444" s="10">
        <f>SUMIFS(IsQList,IsIList,Table_ExternalData_15[[#This Row],[item_key]],IsITypeList,Table_ExternalData_15[[#This Row],[IType]],IsDList,Table_ExternalData_15[[#Headers],[30]])</f>
        <v>0</v>
      </c>
      <c r="AI444" s="10">
        <f>SUMIFS(IsQList,IsIList,Table_ExternalData_15[[#This Row],[item_key]],IsITypeList,Table_ExternalData_15[[#This Row],[IType]],IsDList,Table_ExternalData_15[[#Headers],[31]])</f>
        <v>10</v>
      </c>
      <c r="AJ444" s="10">
        <f>SUM(Table_ExternalData_15[[#This Row],[1]:[31]])</f>
        <v>181</v>
      </c>
    </row>
    <row r="445" spans="1:36">
      <c r="A445" s="1" t="s">
        <v>2366</v>
      </c>
      <c r="B445" s="1" t="s">
        <v>2663</v>
      </c>
      <c r="C445" s="1" t="s">
        <v>2664</v>
      </c>
      <c r="D445" s="11" t="s">
        <v>2363</v>
      </c>
      <c r="E445" s="10">
        <f>SUMIFS(IsQList,IsIList,Table_ExternalData_15[[#This Row],[item_key]],IsITypeList,Table_ExternalData_15[[#This Row],[IType]],IsDList,Table_ExternalData_15[[#Headers],[1]])</f>
        <v>0</v>
      </c>
      <c r="F445" s="10">
        <f>SUMIFS(IsQList,IsIList,Table_ExternalData_15[[#This Row],[item_key]],IsITypeList,Table_ExternalData_15[[#This Row],[IType]],IsDList,Table_ExternalData_15[[#Headers],[2]])</f>
        <v>0</v>
      </c>
      <c r="G445" s="10">
        <f>SUMIFS(IsQList,IsIList,Table_ExternalData_15[[#This Row],[item_key]],IsITypeList,Table_ExternalData_15[[#This Row],[IType]],IsDList,Table_ExternalData_15[[#Headers],[3]])</f>
        <v>0</v>
      </c>
      <c r="H445" s="10">
        <f>SUMIFS(IsQList,IsIList,Table_ExternalData_15[[#This Row],[item_key]],IsITypeList,Table_ExternalData_15[[#This Row],[IType]],IsDList,Table_ExternalData_15[[#Headers],[4]])</f>
        <v>0</v>
      </c>
      <c r="I445" s="10">
        <f>SUMIFS(IsQList,IsIList,Table_ExternalData_15[[#This Row],[item_key]],IsITypeList,Table_ExternalData_15[[#This Row],[IType]],IsDList,Table_ExternalData_15[[#Headers],[5]])</f>
        <v>0</v>
      </c>
      <c r="J445" s="10">
        <f>SUMIFS(IsQList,IsIList,Table_ExternalData_15[[#This Row],[item_key]],IsITypeList,Table_ExternalData_15[[#This Row],[IType]],IsDList,Table_ExternalData_15[[#Headers],[6]])</f>
        <v>0</v>
      </c>
      <c r="K445" s="10">
        <f>SUMIFS(IsQList,IsIList,Table_ExternalData_15[[#This Row],[item_key]],IsITypeList,Table_ExternalData_15[[#This Row],[IType]],IsDList,Table_ExternalData_15[[#Headers],[7]])</f>
        <v>0</v>
      </c>
      <c r="L445" s="10">
        <f>SUMIFS(IsQList,IsIList,Table_ExternalData_15[[#This Row],[item_key]],IsITypeList,Table_ExternalData_15[[#This Row],[IType]],IsDList,Table_ExternalData_15[[#Headers],[8]])</f>
        <v>0</v>
      </c>
      <c r="M445" s="10">
        <f>SUMIFS(IsQList,IsIList,Table_ExternalData_15[[#This Row],[item_key]],IsITypeList,Table_ExternalData_15[[#This Row],[IType]],IsDList,Table_ExternalData_15[[#Headers],[9]])</f>
        <v>0</v>
      </c>
      <c r="N445" s="10">
        <f>SUMIFS(IsQList,IsIList,Table_ExternalData_15[[#This Row],[item_key]],IsITypeList,Table_ExternalData_15[[#This Row],[IType]],IsDList,Table_ExternalData_15[[#Headers],[10]])</f>
        <v>0</v>
      </c>
      <c r="O445" s="10">
        <f>SUMIFS(IsQList,IsIList,Table_ExternalData_15[[#This Row],[item_key]],IsITypeList,Table_ExternalData_15[[#This Row],[IType]],IsDList,Table_ExternalData_15[[#Headers],[11]])</f>
        <v>0</v>
      </c>
      <c r="P445" s="10">
        <f>SUMIFS(IsQList,IsIList,Table_ExternalData_15[[#This Row],[item_key]],IsITypeList,Table_ExternalData_15[[#This Row],[IType]],IsDList,Table_ExternalData_15[[#Headers],[12]])</f>
        <v>0</v>
      </c>
      <c r="Q445" s="10">
        <f>SUMIFS(IsQList,IsIList,Table_ExternalData_15[[#This Row],[item_key]],IsITypeList,Table_ExternalData_15[[#This Row],[IType]],IsDList,Table_ExternalData_15[[#Headers],[13]])</f>
        <v>0</v>
      </c>
      <c r="R445" s="10">
        <f>SUMIFS(IsQList,IsIList,Table_ExternalData_15[[#This Row],[item_key]],IsITypeList,Table_ExternalData_15[[#This Row],[IType]],IsDList,Table_ExternalData_15[[#Headers],[14]])</f>
        <v>0</v>
      </c>
      <c r="S445" s="10">
        <f>SUMIFS(IsQList,IsIList,Table_ExternalData_15[[#This Row],[item_key]],IsITypeList,Table_ExternalData_15[[#This Row],[IType]],IsDList,Table_ExternalData_15[[#Headers],[15]])</f>
        <v>0</v>
      </c>
      <c r="T445" s="10">
        <f>SUMIFS(IsQList,IsIList,Table_ExternalData_15[[#This Row],[item_key]],IsITypeList,Table_ExternalData_15[[#This Row],[IType]],IsDList,Table_ExternalData_15[[#Headers],[16]])</f>
        <v>0</v>
      </c>
      <c r="U445" s="10">
        <f>SUMIFS(IsQList,IsIList,Table_ExternalData_15[[#This Row],[item_key]],IsITypeList,Table_ExternalData_15[[#This Row],[IType]],IsDList,Table_ExternalData_15[[#Headers],[17]])</f>
        <v>0</v>
      </c>
      <c r="V445" s="10">
        <f>SUMIFS(IsQList,IsIList,Table_ExternalData_15[[#This Row],[item_key]],IsITypeList,Table_ExternalData_15[[#This Row],[IType]],IsDList,Table_ExternalData_15[[#Headers],[18]])</f>
        <v>0</v>
      </c>
      <c r="W445" s="10">
        <f>SUMIFS(IsQList,IsIList,Table_ExternalData_15[[#This Row],[item_key]],IsITypeList,Table_ExternalData_15[[#This Row],[IType]],IsDList,Table_ExternalData_15[[#Headers],[19]])</f>
        <v>0</v>
      </c>
      <c r="X445" s="10">
        <f>SUMIFS(IsQList,IsIList,Table_ExternalData_15[[#This Row],[item_key]],IsITypeList,Table_ExternalData_15[[#This Row],[IType]],IsDList,Table_ExternalData_15[[#Headers],[20]])</f>
        <v>0</v>
      </c>
      <c r="Y445" s="10">
        <f>SUMIFS(IsQList,IsIList,Table_ExternalData_15[[#This Row],[item_key]],IsITypeList,Table_ExternalData_15[[#This Row],[IType]],IsDList,Table_ExternalData_15[[#Headers],[21]])</f>
        <v>0</v>
      </c>
      <c r="Z445" s="10">
        <f>SUMIFS(IsQList,IsIList,Table_ExternalData_15[[#This Row],[item_key]],IsITypeList,Table_ExternalData_15[[#This Row],[IType]],IsDList,Table_ExternalData_15[[#Headers],[22]])</f>
        <v>0</v>
      </c>
      <c r="AA445" s="10">
        <f>SUMIFS(IsQList,IsIList,Table_ExternalData_15[[#This Row],[item_key]],IsITypeList,Table_ExternalData_15[[#This Row],[IType]],IsDList,Table_ExternalData_15[[#Headers],[23]])</f>
        <v>0</v>
      </c>
      <c r="AB445" s="10">
        <f>SUMIFS(IsQList,IsIList,Table_ExternalData_15[[#This Row],[item_key]],IsITypeList,Table_ExternalData_15[[#This Row],[IType]],IsDList,Table_ExternalData_15[[#Headers],[24]])</f>
        <v>0</v>
      </c>
      <c r="AC445" s="10">
        <f>SUMIFS(IsQList,IsIList,Table_ExternalData_15[[#This Row],[item_key]],IsITypeList,Table_ExternalData_15[[#This Row],[IType]],IsDList,Table_ExternalData_15[[#Headers],[25]])</f>
        <v>0</v>
      </c>
      <c r="AD445" s="10">
        <f>SUMIFS(IsQList,IsIList,Table_ExternalData_15[[#This Row],[item_key]],IsITypeList,Table_ExternalData_15[[#This Row],[IType]],IsDList,Table_ExternalData_15[[#Headers],[26]])</f>
        <v>0</v>
      </c>
      <c r="AE445" s="10">
        <f>SUMIFS(IsQList,IsIList,Table_ExternalData_15[[#This Row],[item_key]],IsITypeList,Table_ExternalData_15[[#This Row],[IType]],IsDList,Table_ExternalData_15[[#Headers],[27]])</f>
        <v>0</v>
      </c>
      <c r="AF445" s="10">
        <f>SUMIFS(IsQList,IsIList,Table_ExternalData_15[[#This Row],[item_key]],IsITypeList,Table_ExternalData_15[[#This Row],[IType]],IsDList,Table_ExternalData_15[[#Headers],[28]])</f>
        <v>0</v>
      </c>
      <c r="AG445" s="10">
        <f>SUMIFS(IsQList,IsIList,Table_ExternalData_15[[#This Row],[item_key]],IsITypeList,Table_ExternalData_15[[#This Row],[IType]],IsDList,Table_ExternalData_15[[#Headers],[29]])</f>
        <v>0</v>
      </c>
      <c r="AH445" s="10">
        <f>SUMIFS(IsQList,IsIList,Table_ExternalData_15[[#This Row],[item_key]],IsITypeList,Table_ExternalData_15[[#This Row],[IType]],IsDList,Table_ExternalData_15[[#Headers],[30]])</f>
        <v>0</v>
      </c>
      <c r="AI445" s="10">
        <f>SUMIFS(IsQList,IsIList,Table_ExternalData_15[[#This Row],[item_key]],IsITypeList,Table_ExternalData_15[[#This Row],[IType]],IsDList,Table_ExternalData_15[[#Headers],[31]])</f>
        <v>0</v>
      </c>
      <c r="AJ445" s="10">
        <f>SUM(Table_ExternalData_15[[#This Row],[1]:[31]])</f>
        <v>0</v>
      </c>
    </row>
    <row r="446" spans="1:36">
      <c r="A446" s="1" t="s">
        <v>502</v>
      </c>
      <c r="B446" s="1" t="s">
        <v>1371</v>
      </c>
      <c r="C446" s="1" t="s">
        <v>1070</v>
      </c>
      <c r="D446" s="11" t="s">
        <v>2046</v>
      </c>
      <c r="E446" s="10">
        <f>SUMIFS(IsQList,IsIList,Table_ExternalData_15[[#This Row],[item_key]],IsITypeList,Table_ExternalData_15[[#This Row],[IType]],IsDList,Table_ExternalData_15[[#Headers],[1]])</f>
        <v>1</v>
      </c>
      <c r="F446" s="10">
        <f>SUMIFS(IsQList,IsIList,Table_ExternalData_15[[#This Row],[item_key]],IsITypeList,Table_ExternalData_15[[#This Row],[IType]],IsDList,Table_ExternalData_15[[#Headers],[2]])</f>
        <v>0</v>
      </c>
      <c r="G446" s="10">
        <f>SUMIFS(IsQList,IsIList,Table_ExternalData_15[[#This Row],[item_key]],IsITypeList,Table_ExternalData_15[[#This Row],[IType]],IsDList,Table_ExternalData_15[[#Headers],[3]])</f>
        <v>0</v>
      </c>
      <c r="H446" s="10">
        <f>SUMIFS(IsQList,IsIList,Table_ExternalData_15[[#This Row],[item_key]],IsITypeList,Table_ExternalData_15[[#This Row],[IType]],IsDList,Table_ExternalData_15[[#Headers],[4]])</f>
        <v>70</v>
      </c>
      <c r="I446" s="10">
        <f>SUMIFS(IsQList,IsIList,Table_ExternalData_15[[#This Row],[item_key]],IsITypeList,Table_ExternalData_15[[#This Row],[IType]],IsDList,Table_ExternalData_15[[#Headers],[5]])</f>
        <v>0</v>
      </c>
      <c r="J446" s="10">
        <f>SUMIFS(IsQList,IsIList,Table_ExternalData_15[[#This Row],[item_key]],IsITypeList,Table_ExternalData_15[[#This Row],[IType]],IsDList,Table_ExternalData_15[[#Headers],[6]])</f>
        <v>23</v>
      </c>
      <c r="K446" s="10">
        <f>SUMIFS(IsQList,IsIList,Table_ExternalData_15[[#This Row],[item_key]],IsITypeList,Table_ExternalData_15[[#This Row],[IType]],IsDList,Table_ExternalData_15[[#Headers],[7]])</f>
        <v>0</v>
      </c>
      <c r="L446" s="10">
        <f>SUMIFS(IsQList,IsIList,Table_ExternalData_15[[#This Row],[item_key]],IsITypeList,Table_ExternalData_15[[#This Row],[IType]],IsDList,Table_ExternalData_15[[#Headers],[8]])</f>
        <v>0</v>
      </c>
      <c r="M446" s="10">
        <f>SUMIFS(IsQList,IsIList,Table_ExternalData_15[[#This Row],[item_key]],IsITypeList,Table_ExternalData_15[[#This Row],[IType]],IsDList,Table_ExternalData_15[[#Headers],[9]])</f>
        <v>0</v>
      </c>
      <c r="N446" s="10">
        <f>SUMIFS(IsQList,IsIList,Table_ExternalData_15[[#This Row],[item_key]],IsITypeList,Table_ExternalData_15[[#This Row],[IType]],IsDList,Table_ExternalData_15[[#Headers],[10]])</f>
        <v>0</v>
      </c>
      <c r="O446" s="10">
        <f>SUMIFS(IsQList,IsIList,Table_ExternalData_15[[#This Row],[item_key]],IsITypeList,Table_ExternalData_15[[#This Row],[IType]],IsDList,Table_ExternalData_15[[#Headers],[11]])</f>
        <v>0</v>
      </c>
      <c r="P446" s="10">
        <f>SUMIFS(IsQList,IsIList,Table_ExternalData_15[[#This Row],[item_key]],IsITypeList,Table_ExternalData_15[[#This Row],[IType]],IsDList,Table_ExternalData_15[[#Headers],[12]])</f>
        <v>0</v>
      </c>
      <c r="Q446" s="10">
        <f>SUMIFS(IsQList,IsIList,Table_ExternalData_15[[#This Row],[item_key]],IsITypeList,Table_ExternalData_15[[#This Row],[IType]],IsDList,Table_ExternalData_15[[#Headers],[13]])</f>
        <v>0</v>
      </c>
      <c r="R446" s="10">
        <f>SUMIFS(IsQList,IsIList,Table_ExternalData_15[[#This Row],[item_key]],IsITypeList,Table_ExternalData_15[[#This Row],[IType]],IsDList,Table_ExternalData_15[[#Headers],[14]])</f>
        <v>0</v>
      </c>
      <c r="S446" s="10">
        <f>SUMIFS(IsQList,IsIList,Table_ExternalData_15[[#This Row],[item_key]],IsITypeList,Table_ExternalData_15[[#This Row],[IType]],IsDList,Table_ExternalData_15[[#Headers],[15]])</f>
        <v>0</v>
      </c>
      <c r="T446" s="10">
        <f>SUMIFS(IsQList,IsIList,Table_ExternalData_15[[#This Row],[item_key]],IsITypeList,Table_ExternalData_15[[#This Row],[IType]],IsDList,Table_ExternalData_15[[#Headers],[16]])</f>
        <v>0</v>
      </c>
      <c r="U446" s="10">
        <f>SUMIFS(IsQList,IsIList,Table_ExternalData_15[[#This Row],[item_key]],IsITypeList,Table_ExternalData_15[[#This Row],[IType]],IsDList,Table_ExternalData_15[[#Headers],[17]])</f>
        <v>0</v>
      </c>
      <c r="V446" s="10">
        <f>SUMIFS(IsQList,IsIList,Table_ExternalData_15[[#This Row],[item_key]],IsITypeList,Table_ExternalData_15[[#This Row],[IType]],IsDList,Table_ExternalData_15[[#Headers],[18]])</f>
        <v>0</v>
      </c>
      <c r="W446" s="10">
        <f>SUMIFS(IsQList,IsIList,Table_ExternalData_15[[#This Row],[item_key]],IsITypeList,Table_ExternalData_15[[#This Row],[IType]],IsDList,Table_ExternalData_15[[#Headers],[19]])</f>
        <v>0</v>
      </c>
      <c r="X446" s="10">
        <f>SUMIFS(IsQList,IsIList,Table_ExternalData_15[[#This Row],[item_key]],IsITypeList,Table_ExternalData_15[[#This Row],[IType]],IsDList,Table_ExternalData_15[[#Headers],[20]])</f>
        <v>0</v>
      </c>
      <c r="Y446" s="10">
        <f>SUMIFS(IsQList,IsIList,Table_ExternalData_15[[#This Row],[item_key]],IsITypeList,Table_ExternalData_15[[#This Row],[IType]],IsDList,Table_ExternalData_15[[#Headers],[21]])</f>
        <v>0</v>
      </c>
      <c r="Z446" s="10">
        <f>SUMIFS(IsQList,IsIList,Table_ExternalData_15[[#This Row],[item_key]],IsITypeList,Table_ExternalData_15[[#This Row],[IType]],IsDList,Table_ExternalData_15[[#Headers],[22]])</f>
        <v>0</v>
      </c>
      <c r="AA446" s="10">
        <f>SUMIFS(IsQList,IsIList,Table_ExternalData_15[[#This Row],[item_key]],IsITypeList,Table_ExternalData_15[[#This Row],[IType]],IsDList,Table_ExternalData_15[[#Headers],[23]])</f>
        <v>0</v>
      </c>
      <c r="AB446" s="10">
        <f>SUMIFS(IsQList,IsIList,Table_ExternalData_15[[#This Row],[item_key]],IsITypeList,Table_ExternalData_15[[#This Row],[IType]],IsDList,Table_ExternalData_15[[#Headers],[24]])</f>
        <v>0</v>
      </c>
      <c r="AC446" s="10">
        <f>SUMIFS(IsQList,IsIList,Table_ExternalData_15[[#This Row],[item_key]],IsITypeList,Table_ExternalData_15[[#This Row],[IType]],IsDList,Table_ExternalData_15[[#Headers],[25]])</f>
        <v>0</v>
      </c>
      <c r="AD446" s="10">
        <f>SUMIFS(IsQList,IsIList,Table_ExternalData_15[[#This Row],[item_key]],IsITypeList,Table_ExternalData_15[[#This Row],[IType]],IsDList,Table_ExternalData_15[[#Headers],[26]])</f>
        <v>0</v>
      </c>
      <c r="AE446" s="10">
        <f>SUMIFS(IsQList,IsIList,Table_ExternalData_15[[#This Row],[item_key]],IsITypeList,Table_ExternalData_15[[#This Row],[IType]],IsDList,Table_ExternalData_15[[#Headers],[27]])</f>
        <v>0</v>
      </c>
      <c r="AF446" s="10">
        <f>SUMIFS(IsQList,IsIList,Table_ExternalData_15[[#This Row],[item_key]],IsITypeList,Table_ExternalData_15[[#This Row],[IType]],IsDList,Table_ExternalData_15[[#Headers],[28]])</f>
        <v>1</v>
      </c>
      <c r="AG446" s="10">
        <f>SUMIFS(IsQList,IsIList,Table_ExternalData_15[[#This Row],[item_key]],IsITypeList,Table_ExternalData_15[[#This Row],[IType]],IsDList,Table_ExternalData_15[[#Headers],[29]])</f>
        <v>76</v>
      </c>
      <c r="AH446" s="10">
        <f>SUMIFS(IsQList,IsIList,Table_ExternalData_15[[#This Row],[item_key]],IsITypeList,Table_ExternalData_15[[#This Row],[IType]],IsDList,Table_ExternalData_15[[#Headers],[30]])</f>
        <v>0</v>
      </c>
      <c r="AI446" s="10">
        <f>SUMIFS(IsQList,IsIList,Table_ExternalData_15[[#This Row],[item_key]],IsITypeList,Table_ExternalData_15[[#This Row],[IType]],IsDList,Table_ExternalData_15[[#Headers],[31]])</f>
        <v>10</v>
      </c>
      <c r="AJ446" s="10">
        <f>SUM(Table_ExternalData_15[[#This Row],[1]:[31]])</f>
        <v>181</v>
      </c>
    </row>
    <row r="447" spans="1:36">
      <c r="A447" s="1" t="s">
        <v>2206</v>
      </c>
      <c r="B447" s="1" t="s">
        <v>2665</v>
      </c>
      <c r="C447" s="1" t="s">
        <v>733</v>
      </c>
      <c r="D447" s="11" t="s">
        <v>2046</v>
      </c>
      <c r="E447" s="10">
        <f>SUMIFS(IsQList,IsIList,Table_ExternalData_15[[#This Row],[item_key]],IsITypeList,Table_ExternalData_15[[#This Row],[IType]],IsDList,Table_ExternalData_15[[#Headers],[1]])</f>
        <v>2</v>
      </c>
      <c r="F447" s="10">
        <f>SUMIFS(IsQList,IsIList,Table_ExternalData_15[[#This Row],[item_key]],IsITypeList,Table_ExternalData_15[[#This Row],[IType]],IsDList,Table_ExternalData_15[[#Headers],[2]])</f>
        <v>0</v>
      </c>
      <c r="G447" s="10">
        <f>SUMIFS(IsQList,IsIList,Table_ExternalData_15[[#This Row],[item_key]],IsITypeList,Table_ExternalData_15[[#This Row],[IType]],IsDList,Table_ExternalData_15[[#Headers],[3]])</f>
        <v>0</v>
      </c>
      <c r="H447" s="10">
        <f>SUMIFS(IsQList,IsIList,Table_ExternalData_15[[#This Row],[item_key]],IsITypeList,Table_ExternalData_15[[#This Row],[IType]],IsDList,Table_ExternalData_15[[#Headers],[4]])</f>
        <v>140</v>
      </c>
      <c r="I447" s="10">
        <f>SUMIFS(IsQList,IsIList,Table_ExternalData_15[[#This Row],[item_key]],IsITypeList,Table_ExternalData_15[[#This Row],[IType]],IsDList,Table_ExternalData_15[[#Headers],[5]])</f>
        <v>0</v>
      </c>
      <c r="J447" s="10">
        <f>SUMIFS(IsQList,IsIList,Table_ExternalData_15[[#This Row],[item_key]],IsITypeList,Table_ExternalData_15[[#This Row],[IType]],IsDList,Table_ExternalData_15[[#Headers],[6]])</f>
        <v>46</v>
      </c>
      <c r="K447" s="10">
        <f>SUMIFS(IsQList,IsIList,Table_ExternalData_15[[#This Row],[item_key]],IsITypeList,Table_ExternalData_15[[#This Row],[IType]],IsDList,Table_ExternalData_15[[#Headers],[7]])</f>
        <v>0</v>
      </c>
      <c r="L447" s="10">
        <f>SUMIFS(IsQList,IsIList,Table_ExternalData_15[[#This Row],[item_key]],IsITypeList,Table_ExternalData_15[[#This Row],[IType]],IsDList,Table_ExternalData_15[[#Headers],[8]])</f>
        <v>0</v>
      </c>
      <c r="M447" s="10">
        <f>SUMIFS(IsQList,IsIList,Table_ExternalData_15[[#This Row],[item_key]],IsITypeList,Table_ExternalData_15[[#This Row],[IType]],IsDList,Table_ExternalData_15[[#Headers],[9]])</f>
        <v>0</v>
      </c>
      <c r="N447" s="10">
        <f>SUMIFS(IsQList,IsIList,Table_ExternalData_15[[#This Row],[item_key]],IsITypeList,Table_ExternalData_15[[#This Row],[IType]],IsDList,Table_ExternalData_15[[#Headers],[10]])</f>
        <v>0</v>
      </c>
      <c r="O447" s="10">
        <f>SUMIFS(IsQList,IsIList,Table_ExternalData_15[[#This Row],[item_key]],IsITypeList,Table_ExternalData_15[[#This Row],[IType]],IsDList,Table_ExternalData_15[[#Headers],[11]])</f>
        <v>0</v>
      </c>
      <c r="P447" s="10">
        <f>SUMIFS(IsQList,IsIList,Table_ExternalData_15[[#This Row],[item_key]],IsITypeList,Table_ExternalData_15[[#This Row],[IType]],IsDList,Table_ExternalData_15[[#Headers],[12]])</f>
        <v>0</v>
      </c>
      <c r="Q447" s="10">
        <f>SUMIFS(IsQList,IsIList,Table_ExternalData_15[[#This Row],[item_key]],IsITypeList,Table_ExternalData_15[[#This Row],[IType]],IsDList,Table_ExternalData_15[[#Headers],[13]])</f>
        <v>0</v>
      </c>
      <c r="R447" s="10">
        <f>SUMIFS(IsQList,IsIList,Table_ExternalData_15[[#This Row],[item_key]],IsITypeList,Table_ExternalData_15[[#This Row],[IType]],IsDList,Table_ExternalData_15[[#Headers],[14]])</f>
        <v>0</v>
      </c>
      <c r="S447" s="10">
        <f>SUMIFS(IsQList,IsIList,Table_ExternalData_15[[#This Row],[item_key]],IsITypeList,Table_ExternalData_15[[#This Row],[IType]],IsDList,Table_ExternalData_15[[#Headers],[15]])</f>
        <v>0</v>
      </c>
      <c r="T447" s="10">
        <f>SUMIFS(IsQList,IsIList,Table_ExternalData_15[[#This Row],[item_key]],IsITypeList,Table_ExternalData_15[[#This Row],[IType]],IsDList,Table_ExternalData_15[[#Headers],[16]])</f>
        <v>0</v>
      </c>
      <c r="U447" s="10">
        <f>SUMIFS(IsQList,IsIList,Table_ExternalData_15[[#This Row],[item_key]],IsITypeList,Table_ExternalData_15[[#This Row],[IType]],IsDList,Table_ExternalData_15[[#Headers],[17]])</f>
        <v>0</v>
      </c>
      <c r="V447" s="10">
        <f>SUMIFS(IsQList,IsIList,Table_ExternalData_15[[#This Row],[item_key]],IsITypeList,Table_ExternalData_15[[#This Row],[IType]],IsDList,Table_ExternalData_15[[#Headers],[18]])</f>
        <v>0</v>
      </c>
      <c r="W447" s="10">
        <f>SUMIFS(IsQList,IsIList,Table_ExternalData_15[[#This Row],[item_key]],IsITypeList,Table_ExternalData_15[[#This Row],[IType]],IsDList,Table_ExternalData_15[[#Headers],[19]])</f>
        <v>0</v>
      </c>
      <c r="X447" s="10">
        <f>SUMIFS(IsQList,IsIList,Table_ExternalData_15[[#This Row],[item_key]],IsITypeList,Table_ExternalData_15[[#This Row],[IType]],IsDList,Table_ExternalData_15[[#Headers],[20]])</f>
        <v>0</v>
      </c>
      <c r="Y447" s="10">
        <f>SUMIFS(IsQList,IsIList,Table_ExternalData_15[[#This Row],[item_key]],IsITypeList,Table_ExternalData_15[[#This Row],[IType]],IsDList,Table_ExternalData_15[[#Headers],[21]])</f>
        <v>0</v>
      </c>
      <c r="Z447" s="10">
        <f>SUMIFS(IsQList,IsIList,Table_ExternalData_15[[#This Row],[item_key]],IsITypeList,Table_ExternalData_15[[#This Row],[IType]],IsDList,Table_ExternalData_15[[#Headers],[22]])</f>
        <v>0</v>
      </c>
      <c r="AA447" s="10">
        <f>SUMIFS(IsQList,IsIList,Table_ExternalData_15[[#This Row],[item_key]],IsITypeList,Table_ExternalData_15[[#This Row],[IType]],IsDList,Table_ExternalData_15[[#Headers],[23]])</f>
        <v>0</v>
      </c>
      <c r="AB447" s="10">
        <f>SUMIFS(IsQList,IsIList,Table_ExternalData_15[[#This Row],[item_key]],IsITypeList,Table_ExternalData_15[[#This Row],[IType]],IsDList,Table_ExternalData_15[[#Headers],[24]])</f>
        <v>0</v>
      </c>
      <c r="AC447" s="10">
        <f>SUMIFS(IsQList,IsIList,Table_ExternalData_15[[#This Row],[item_key]],IsITypeList,Table_ExternalData_15[[#This Row],[IType]],IsDList,Table_ExternalData_15[[#Headers],[25]])</f>
        <v>0</v>
      </c>
      <c r="AD447" s="10">
        <f>SUMIFS(IsQList,IsIList,Table_ExternalData_15[[#This Row],[item_key]],IsITypeList,Table_ExternalData_15[[#This Row],[IType]],IsDList,Table_ExternalData_15[[#Headers],[26]])</f>
        <v>0</v>
      </c>
      <c r="AE447" s="10">
        <f>SUMIFS(IsQList,IsIList,Table_ExternalData_15[[#This Row],[item_key]],IsITypeList,Table_ExternalData_15[[#This Row],[IType]],IsDList,Table_ExternalData_15[[#Headers],[27]])</f>
        <v>0</v>
      </c>
      <c r="AF447" s="10">
        <f>SUMIFS(IsQList,IsIList,Table_ExternalData_15[[#This Row],[item_key]],IsITypeList,Table_ExternalData_15[[#This Row],[IType]],IsDList,Table_ExternalData_15[[#Headers],[28]])</f>
        <v>2</v>
      </c>
      <c r="AG447" s="10">
        <f>SUMIFS(IsQList,IsIList,Table_ExternalData_15[[#This Row],[item_key]],IsITypeList,Table_ExternalData_15[[#This Row],[IType]],IsDList,Table_ExternalData_15[[#Headers],[29]])</f>
        <v>152</v>
      </c>
      <c r="AH447" s="10">
        <f>SUMIFS(IsQList,IsIList,Table_ExternalData_15[[#This Row],[item_key]],IsITypeList,Table_ExternalData_15[[#This Row],[IType]],IsDList,Table_ExternalData_15[[#Headers],[30]])</f>
        <v>0</v>
      </c>
      <c r="AI447" s="10">
        <f>SUMIFS(IsQList,IsIList,Table_ExternalData_15[[#This Row],[item_key]],IsITypeList,Table_ExternalData_15[[#This Row],[IType]],IsDList,Table_ExternalData_15[[#Headers],[31]])</f>
        <v>20</v>
      </c>
      <c r="AJ447" s="10">
        <f>SUM(Table_ExternalData_15[[#This Row],[1]:[31]])</f>
        <v>362</v>
      </c>
    </row>
    <row r="448" spans="1:36">
      <c r="A448" s="1" t="s">
        <v>2207</v>
      </c>
      <c r="B448" s="1" t="s">
        <v>2666</v>
      </c>
      <c r="C448" s="1" t="s">
        <v>1070</v>
      </c>
      <c r="D448" s="11" t="s">
        <v>2046</v>
      </c>
      <c r="E448" s="10">
        <f>SUMIFS(IsQList,IsIList,Table_ExternalData_15[[#This Row],[item_key]],IsITypeList,Table_ExternalData_15[[#This Row],[IType]],IsDList,Table_ExternalData_15[[#Headers],[1]])</f>
        <v>1</v>
      </c>
      <c r="F448" s="10">
        <f>SUMIFS(IsQList,IsIList,Table_ExternalData_15[[#This Row],[item_key]],IsITypeList,Table_ExternalData_15[[#This Row],[IType]],IsDList,Table_ExternalData_15[[#Headers],[2]])</f>
        <v>0</v>
      </c>
      <c r="G448" s="10">
        <f>SUMIFS(IsQList,IsIList,Table_ExternalData_15[[#This Row],[item_key]],IsITypeList,Table_ExternalData_15[[#This Row],[IType]],IsDList,Table_ExternalData_15[[#Headers],[3]])</f>
        <v>0</v>
      </c>
      <c r="H448" s="10">
        <f>SUMIFS(IsQList,IsIList,Table_ExternalData_15[[#This Row],[item_key]],IsITypeList,Table_ExternalData_15[[#This Row],[IType]],IsDList,Table_ExternalData_15[[#Headers],[4]])</f>
        <v>70</v>
      </c>
      <c r="I448" s="10">
        <f>SUMIFS(IsQList,IsIList,Table_ExternalData_15[[#This Row],[item_key]],IsITypeList,Table_ExternalData_15[[#This Row],[IType]],IsDList,Table_ExternalData_15[[#Headers],[5]])</f>
        <v>0</v>
      </c>
      <c r="J448" s="10">
        <f>SUMIFS(IsQList,IsIList,Table_ExternalData_15[[#This Row],[item_key]],IsITypeList,Table_ExternalData_15[[#This Row],[IType]],IsDList,Table_ExternalData_15[[#Headers],[6]])</f>
        <v>23</v>
      </c>
      <c r="K448" s="10">
        <f>SUMIFS(IsQList,IsIList,Table_ExternalData_15[[#This Row],[item_key]],IsITypeList,Table_ExternalData_15[[#This Row],[IType]],IsDList,Table_ExternalData_15[[#Headers],[7]])</f>
        <v>0</v>
      </c>
      <c r="L448" s="10">
        <f>SUMIFS(IsQList,IsIList,Table_ExternalData_15[[#This Row],[item_key]],IsITypeList,Table_ExternalData_15[[#This Row],[IType]],IsDList,Table_ExternalData_15[[#Headers],[8]])</f>
        <v>0</v>
      </c>
      <c r="M448" s="10">
        <f>SUMIFS(IsQList,IsIList,Table_ExternalData_15[[#This Row],[item_key]],IsITypeList,Table_ExternalData_15[[#This Row],[IType]],IsDList,Table_ExternalData_15[[#Headers],[9]])</f>
        <v>0</v>
      </c>
      <c r="N448" s="10">
        <f>SUMIFS(IsQList,IsIList,Table_ExternalData_15[[#This Row],[item_key]],IsITypeList,Table_ExternalData_15[[#This Row],[IType]],IsDList,Table_ExternalData_15[[#Headers],[10]])</f>
        <v>0</v>
      </c>
      <c r="O448" s="10">
        <f>SUMIFS(IsQList,IsIList,Table_ExternalData_15[[#This Row],[item_key]],IsITypeList,Table_ExternalData_15[[#This Row],[IType]],IsDList,Table_ExternalData_15[[#Headers],[11]])</f>
        <v>0</v>
      </c>
      <c r="P448" s="10">
        <f>SUMIFS(IsQList,IsIList,Table_ExternalData_15[[#This Row],[item_key]],IsITypeList,Table_ExternalData_15[[#This Row],[IType]],IsDList,Table_ExternalData_15[[#Headers],[12]])</f>
        <v>0</v>
      </c>
      <c r="Q448" s="10">
        <f>SUMIFS(IsQList,IsIList,Table_ExternalData_15[[#This Row],[item_key]],IsITypeList,Table_ExternalData_15[[#This Row],[IType]],IsDList,Table_ExternalData_15[[#Headers],[13]])</f>
        <v>0</v>
      </c>
      <c r="R448" s="10">
        <f>SUMIFS(IsQList,IsIList,Table_ExternalData_15[[#This Row],[item_key]],IsITypeList,Table_ExternalData_15[[#This Row],[IType]],IsDList,Table_ExternalData_15[[#Headers],[14]])</f>
        <v>0</v>
      </c>
      <c r="S448" s="10">
        <f>SUMIFS(IsQList,IsIList,Table_ExternalData_15[[#This Row],[item_key]],IsITypeList,Table_ExternalData_15[[#This Row],[IType]],IsDList,Table_ExternalData_15[[#Headers],[15]])</f>
        <v>0</v>
      </c>
      <c r="T448" s="10">
        <f>SUMIFS(IsQList,IsIList,Table_ExternalData_15[[#This Row],[item_key]],IsITypeList,Table_ExternalData_15[[#This Row],[IType]],IsDList,Table_ExternalData_15[[#Headers],[16]])</f>
        <v>0</v>
      </c>
      <c r="U448" s="10">
        <f>SUMIFS(IsQList,IsIList,Table_ExternalData_15[[#This Row],[item_key]],IsITypeList,Table_ExternalData_15[[#This Row],[IType]],IsDList,Table_ExternalData_15[[#Headers],[17]])</f>
        <v>0</v>
      </c>
      <c r="V448" s="10">
        <f>SUMIFS(IsQList,IsIList,Table_ExternalData_15[[#This Row],[item_key]],IsITypeList,Table_ExternalData_15[[#This Row],[IType]],IsDList,Table_ExternalData_15[[#Headers],[18]])</f>
        <v>0</v>
      </c>
      <c r="W448" s="10">
        <f>SUMIFS(IsQList,IsIList,Table_ExternalData_15[[#This Row],[item_key]],IsITypeList,Table_ExternalData_15[[#This Row],[IType]],IsDList,Table_ExternalData_15[[#Headers],[19]])</f>
        <v>0</v>
      </c>
      <c r="X448" s="10">
        <f>SUMIFS(IsQList,IsIList,Table_ExternalData_15[[#This Row],[item_key]],IsITypeList,Table_ExternalData_15[[#This Row],[IType]],IsDList,Table_ExternalData_15[[#Headers],[20]])</f>
        <v>0</v>
      </c>
      <c r="Y448" s="10">
        <f>SUMIFS(IsQList,IsIList,Table_ExternalData_15[[#This Row],[item_key]],IsITypeList,Table_ExternalData_15[[#This Row],[IType]],IsDList,Table_ExternalData_15[[#Headers],[21]])</f>
        <v>0</v>
      </c>
      <c r="Z448" s="10">
        <f>SUMIFS(IsQList,IsIList,Table_ExternalData_15[[#This Row],[item_key]],IsITypeList,Table_ExternalData_15[[#This Row],[IType]],IsDList,Table_ExternalData_15[[#Headers],[22]])</f>
        <v>0</v>
      </c>
      <c r="AA448" s="10">
        <f>SUMIFS(IsQList,IsIList,Table_ExternalData_15[[#This Row],[item_key]],IsITypeList,Table_ExternalData_15[[#This Row],[IType]],IsDList,Table_ExternalData_15[[#Headers],[23]])</f>
        <v>0</v>
      </c>
      <c r="AB448" s="10">
        <f>SUMIFS(IsQList,IsIList,Table_ExternalData_15[[#This Row],[item_key]],IsITypeList,Table_ExternalData_15[[#This Row],[IType]],IsDList,Table_ExternalData_15[[#Headers],[24]])</f>
        <v>0</v>
      </c>
      <c r="AC448" s="10">
        <f>SUMIFS(IsQList,IsIList,Table_ExternalData_15[[#This Row],[item_key]],IsITypeList,Table_ExternalData_15[[#This Row],[IType]],IsDList,Table_ExternalData_15[[#Headers],[25]])</f>
        <v>0</v>
      </c>
      <c r="AD448" s="10">
        <f>SUMIFS(IsQList,IsIList,Table_ExternalData_15[[#This Row],[item_key]],IsITypeList,Table_ExternalData_15[[#This Row],[IType]],IsDList,Table_ExternalData_15[[#Headers],[26]])</f>
        <v>0</v>
      </c>
      <c r="AE448" s="10">
        <f>SUMIFS(IsQList,IsIList,Table_ExternalData_15[[#This Row],[item_key]],IsITypeList,Table_ExternalData_15[[#This Row],[IType]],IsDList,Table_ExternalData_15[[#Headers],[27]])</f>
        <v>0</v>
      </c>
      <c r="AF448" s="10">
        <f>SUMIFS(IsQList,IsIList,Table_ExternalData_15[[#This Row],[item_key]],IsITypeList,Table_ExternalData_15[[#This Row],[IType]],IsDList,Table_ExternalData_15[[#Headers],[28]])</f>
        <v>1</v>
      </c>
      <c r="AG448" s="10">
        <f>SUMIFS(IsQList,IsIList,Table_ExternalData_15[[#This Row],[item_key]],IsITypeList,Table_ExternalData_15[[#This Row],[IType]],IsDList,Table_ExternalData_15[[#Headers],[29]])</f>
        <v>76</v>
      </c>
      <c r="AH448" s="10">
        <f>SUMIFS(IsQList,IsIList,Table_ExternalData_15[[#This Row],[item_key]],IsITypeList,Table_ExternalData_15[[#This Row],[IType]],IsDList,Table_ExternalData_15[[#Headers],[30]])</f>
        <v>0</v>
      </c>
      <c r="AI448" s="10">
        <f>SUMIFS(IsQList,IsIList,Table_ExternalData_15[[#This Row],[item_key]],IsITypeList,Table_ExternalData_15[[#This Row],[IType]],IsDList,Table_ExternalData_15[[#Headers],[31]])</f>
        <v>10</v>
      </c>
      <c r="AJ448" s="10">
        <f>SUM(Table_ExternalData_15[[#This Row],[1]:[31]])</f>
        <v>181</v>
      </c>
    </row>
    <row r="449" spans="1:36">
      <c r="A449" s="1" t="s">
        <v>2208</v>
      </c>
      <c r="B449" s="1" t="s">
        <v>2667</v>
      </c>
      <c r="C449" s="1" t="s">
        <v>2668</v>
      </c>
      <c r="D449" s="11" t="s">
        <v>2046</v>
      </c>
      <c r="E449" s="10">
        <f>SUMIFS(IsQList,IsIList,Table_ExternalData_15[[#This Row],[item_key]],IsITypeList,Table_ExternalData_15[[#This Row],[IType]],IsDList,Table_ExternalData_15[[#Headers],[1]])</f>
        <v>1</v>
      </c>
      <c r="F449" s="10">
        <f>SUMIFS(IsQList,IsIList,Table_ExternalData_15[[#This Row],[item_key]],IsITypeList,Table_ExternalData_15[[#This Row],[IType]],IsDList,Table_ExternalData_15[[#Headers],[2]])</f>
        <v>0</v>
      </c>
      <c r="G449" s="10">
        <f>SUMIFS(IsQList,IsIList,Table_ExternalData_15[[#This Row],[item_key]],IsITypeList,Table_ExternalData_15[[#This Row],[IType]],IsDList,Table_ExternalData_15[[#Headers],[3]])</f>
        <v>0</v>
      </c>
      <c r="H449" s="10">
        <f>SUMIFS(IsQList,IsIList,Table_ExternalData_15[[#This Row],[item_key]],IsITypeList,Table_ExternalData_15[[#This Row],[IType]],IsDList,Table_ExternalData_15[[#Headers],[4]])</f>
        <v>70</v>
      </c>
      <c r="I449" s="10">
        <f>SUMIFS(IsQList,IsIList,Table_ExternalData_15[[#This Row],[item_key]],IsITypeList,Table_ExternalData_15[[#This Row],[IType]],IsDList,Table_ExternalData_15[[#Headers],[5]])</f>
        <v>0</v>
      </c>
      <c r="J449" s="10">
        <f>SUMIFS(IsQList,IsIList,Table_ExternalData_15[[#This Row],[item_key]],IsITypeList,Table_ExternalData_15[[#This Row],[IType]],IsDList,Table_ExternalData_15[[#Headers],[6]])</f>
        <v>23</v>
      </c>
      <c r="K449" s="10">
        <f>SUMIFS(IsQList,IsIList,Table_ExternalData_15[[#This Row],[item_key]],IsITypeList,Table_ExternalData_15[[#This Row],[IType]],IsDList,Table_ExternalData_15[[#Headers],[7]])</f>
        <v>0</v>
      </c>
      <c r="L449" s="10">
        <f>SUMIFS(IsQList,IsIList,Table_ExternalData_15[[#This Row],[item_key]],IsITypeList,Table_ExternalData_15[[#This Row],[IType]],IsDList,Table_ExternalData_15[[#Headers],[8]])</f>
        <v>0</v>
      </c>
      <c r="M449" s="10">
        <f>SUMIFS(IsQList,IsIList,Table_ExternalData_15[[#This Row],[item_key]],IsITypeList,Table_ExternalData_15[[#This Row],[IType]],IsDList,Table_ExternalData_15[[#Headers],[9]])</f>
        <v>0</v>
      </c>
      <c r="N449" s="10">
        <f>SUMIFS(IsQList,IsIList,Table_ExternalData_15[[#This Row],[item_key]],IsITypeList,Table_ExternalData_15[[#This Row],[IType]],IsDList,Table_ExternalData_15[[#Headers],[10]])</f>
        <v>0</v>
      </c>
      <c r="O449" s="10">
        <f>SUMIFS(IsQList,IsIList,Table_ExternalData_15[[#This Row],[item_key]],IsITypeList,Table_ExternalData_15[[#This Row],[IType]],IsDList,Table_ExternalData_15[[#Headers],[11]])</f>
        <v>0</v>
      </c>
      <c r="P449" s="10">
        <f>SUMIFS(IsQList,IsIList,Table_ExternalData_15[[#This Row],[item_key]],IsITypeList,Table_ExternalData_15[[#This Row],[IType]],IsDList,Table_ExternalData_15[[#Headers],[12]])</f>
        <v>0</v>
      </c>
      <c r="Q449" s="10">
        <f>SUMIFS(IsQList,IsIList,Table_ExternalData_15[[#This Row],[item_key]],IsITypeList,Table_ExternalData_15[[#This Row],[IType]],IsDList,Table_ExternalData_15[[#Headers],[13]])</f>
        <v>0</v>
      </c>
      <c r="R449" s="10">
        <f>SUMIFS(IsQList,IsIList,Table_ExternalData_15[[#This Row],[item_key]],IsITypeList,Table_ExternalData_15[[#This Row],[IType]],IsDList,Table_ExternalData_15[[#Headers],[14]])</f>
        <v>0</v>
      </c>
      <c r="S449" s="10">
        <f>SUMIFS(IsQList,IsIList,Table_ExternalData_15[[#This Row],[item_key]],IsITypeList,Table_ExternalData_15[[#This Row],[IType]],IsDList,Table_ExternalData_15[[#Headers],[15]])</f>
        <v>0</v>
      </c>
      <c r="T449" s="10">
        <f>SUMIFS(IsQList,IsIList,Table_ExternalData_15[[#This Row],[item_key]],IsITypeList,Table_ExternalData_15[[#This Row],[IType]],IsDList,Table_ExternalData_15[[#Headers],[16]])</f>
        <v>0</v>
      </c>
      <c r="U449" s="10">
        <f>SUMIFS(IsQList,IsIList,Table_ExternalData_15[[#This Row],[item_key]],IsITypeList,Table_ExternalData_15[[#This Row],[IType]],IsDList,Table_ExternalData_15[[#Headers],[17]])</f>
        <v>0</v>
      </c>
      <c r="V449" s="10">
        <f>SUMIFS(IsQList,IsIList,Table_ExternalData_15[[#This Row],[item_key]],IsITypeList,Table_ExternalData_15[[#This Row],[IType]],IsDList,Table_ExternalData_15[[#Headers],[18]])</f>
        <v>0</v>
      </c>
      <c r="W449" s="10">
        <f>SUMIFS(IsQList,IsIList,Table_ExternalData_15[[#This Row],[item_key]],IsITypeList,Table_ExternalData_15[[#This Row],[IType]],IsDList,Table_ExternalData_15[[#Headers],[19]])</f>
        <v>0</v>
      </c>
      <c r="X449" s="10">
        <f>SUMIFS(IsQList,IsIList,Table_ExternalData_15[[#This Row],[item_key]],IsITypeList,Table_ExternalData_15[[#This Row],[IType]],IsDList,Table_ExternalData_15[[#Headers],[20]])</f>
        <v>0</v>
      </c>
      <c r="Y449" s="10">
        <f>SUMIFS(IsQList,IsIList,Table_ExternalData_15[[#This Row],[item_key]],IsITypeList,Table_ExternalData_15[[#This Row],[IType]],IsDList,Table_ExternalData_15[[#Headers],[21]])</f>
        <v>0</v>
      </c>
      <c r="Z449" s="10">
        <f>SUMIFS(IsQList,IsIList,Table_ExternalData_15[[#This Row],[item_key]],IsITypeList,Table_ExternalData_15[[#This Row],[IType]],IsDList,Table_ExternalData_15[[#Headers],[22]])</f>
        <v>0</v>
      </c>
      <c r="AA449" s="10">
        <f>SUMIFS(IsQList,IsIList,Table_ExternalData_15[[#This Row],[item_key]],IsITypeList,Table_ExternalData_15[[#This Row],[IType]],IsDList,Table_ExternalData_15[[#Headers],[23]])</f>
        <v>0</v>
      </c>
      <c r="AB449" s="10">
        <f>SUMIFS(IsQList,IsIList,Table_ExternalData_15[[#This Row],[item_key]],IsITypeList,Table_ExternalData_15[[#This Row],[IType]],IsDList,Table_ExternalData_15[[#Headers],[24]])</f>
        <v>0</v>
      </c>
      <c r="AC449" s="10">
        <f>SUMIFS(IsQList,IsIList,Table_ExternalData_15[[#This Row],[item_key]],IsITypeList,Table_ExternalData_15[[#This Row],[IType]],IsDList,Table_ExternalData_15[[#Headers],[25]])</f>
        <v>0</v>
      </c>
      <c r="AD449" s="10">
        <f>SUMIFS(IsQList,IsIList,Table_ExternalData_15[[#This Row],[item_key]],IsITypeList,Table_ExternalData_15[[#This Row],[IType]],IsDList,Table_ExternalData_15[[#Headers],[26]])</f>
        <v>0</v>
      </c>
      <c r="AE449" s="10">
        <f>SUMIFS(IsQList,IsIList,Table_ExternalData_15[[#This Row],[item_key]],IsITypeList,Table_ExternalData_15[[#This Row],[IType]],IsDList,Table_ExternalData_15[[#Headers],[27]])</f>
        <v>0</v>
      </c>
      <c r="AF449" s="10">
        <f>SUMIFS(IsQList,IsIList,Table_ExternalData_15[[#This Row],[item_key]],IsITypeList,Table_ExternalData_15[[#This Row],[IType]],IsDList,Table_ExternalData_15[[#Headers],[28]])</f>
        <v>1</v>
      </c>
      <c r="AG449" s="10">
        <f>SUMIFS(IsQList,IsIList,Table_ExternalData_15[[#This Row],[item_key]],IsITypeList,Table_ExternalData_15[[#This Row],[IType]],IsDList,Table_ExternalData_15[[#Headers],[29]])</f>
        <v>76</v>
      </c>
      <c r="AH449" s="10">
        <f>SUMIFS(IsQList,IsIList,Table_ExternalData_15[[#This Row],[item_key]],IsITypeList,Table_ExternalData_15[[#This Row],[IType]],IsDList,Table_ExternalData_15[[#Headers],[30]])</f>
        <v>0</v>
      </c>
      <c r="AI449" s="10">
        <f>SUMIFS(IsQList,IsIList,Table_ExternalData_15[[#This Row],[item_key]],IsITypeList,Table_ExternalData_15[[#This Row],[IType]],IsDList,Table_ExternalData_15[[#Headers],[31]])</f>
        <v>10</v>
      </c>
      <c r="AJ449" s="10">
        <f>SUM(Table_ExternalData_15[[#This Row],[1]:[31]])</f>
        <v>181</v>
      </c>
    </row>
    <row r="450" spans="1:36">
      <c r="A450" s="1" t="s">
        <v>1789</v>
      </c>
      <c r="B450" s="1" t="s">
        <v>1935</v>
      </c>
      <c r="C450" s="1" t="s">
        <v>1893</v>
      </c>
      <c r="D450" s="11" t="s">
        <v>2046</v>
      </c>
      <c r="E450" s="10">
        <f>SUMIFS(IsQList,IsIList,Table_ExternalData_15[[#This Row],[item_key]],IsITypeList,Table_ExternalData_15[[#This Row],[IType]],IsDList,Table_ExternalData_15[[#Headers],[1]])</f>
        <v>1</v>
      </c>
      <c r="F450" s="10">
        <f>SUMIFS(IsQList,IsIList,Table_ExternalData_15[[#This Row],[item_key]],IsITypeList,Table_ExternalData_15[[#This Row],[IType]],IsDList,Table_ExternalData_15[[#Headers],[2]])</f>
        <v>0</v>
      </c>
      <c r="G450" s="10">
        <f>SUMIFS(IsQList,IsIList,Table_ExternalData_15[[#This Row],[item_key]],IsITypeList,Table_ExternalData_15[[#This Row],[IType]],IsDList,Table_ExternalData_15[[#Headers],[3]])</f>
        <v>0</v>
      </c>
      <c r="H450" s="10">
        <f>SUMIFS(IsQList,IsIList,Table_ExternalData_15[[#This Row],[item_key]],IsITypeList,Table_ExternalData_15[[#This Row],[IType]],IsDList,Table_ExternalData_15[[#Headers],[4]])</f>
        <v>70</v>
      </c>
      <c r="I450" s="10">
        <f>SUMIFS(IsQList,IsIList,Table_ExternalData_15[[#This Row],[item_key]],IsITypeList,Table_ExternalData_15[[#This Row],[IType]],IsDList,Table_ExternalData_15[[#Headers],[5]])</f>
        <v>0</v>
      </c>
      <c r="J450" s="10">
        <f>SUMIFS(IsQList,IsIList,Table_ExternalData_15[[#This Row],[item_key]],IsITypeList,Table_ExternalData_15[[#This Row],[IType]],IsDList,Table_ExternalData_15[[#Headers],[6]])</f>
        <v>23</v>
      </c>
      <c r="K450" s="10">
        <f>SUMIFS(IsQList,IsIList,Table_ExternalData_15[[#This Row],[item_key]],IsITypeList,Table_ExternalData_15[[#This Row],[IType]],IsDList,Table_ExternalData_15[[#Headers],[7]])</f>
        <v>0</v>
      </c>
      <c r="L450" s="10">
        <f>SUMIFS(IsQList,IsIList,Table_ExternalData_15[[#This Row],[item_key]],IsITypeList,Table_ExternalData_15[[#This Row],[IType]],IsDList,Table_ExternalData_15[[#Headers],[8]])</f>
        <v>0</v>
      </c>
      <c r="M450" s="10">
        <f>SUMIFS(IsQList,IsIList,Table_ExternalData_15[[#This Row],[item_key]],IsITypeList,Table_ExternalData_15[[#This Row],[IType]],IsDList,Table_ExternalData_15[[#Headers],[9]])</f>
        <v>0</v>
      </c>
      <c r="N450" s="10">
        <f>SUMIFS(IsQList,IsIList,Table_ExternalData_15[[#This Row],[item_key]],IsITypeList,Table_ExternalData_15[[#This Row],[IType]],IsDList,Table_ExternalData_15[[#Headers],[10]])</f>
        <v>0</v>
      </c>
      <c r="O450" s="10">
        <f>SUMIFS(IsQList,IsIList,Table_ExternalData_15[[#This Row],[item_key]],IsITypeList,Table_ExternalData_15[[#This Row],[IType]],IsDList,Table_ExternalData_15[[#Headers],[11]])</f>
        <v>0</v>
      </c>
      <c r="P450" s="10">
        <f>SUMIFS(IsQList,IsIList,Table_ExternalData_15[[#This Row],[item_key]],IsITypeList,Table_ExternalData_15[[#This Row],[IType]],IsDList,Table_ExternalData_15[[#Headers],[12]])</f>
        <v>0</v>
      </c>
      <c r="Q450" s="10">
        <f>SUMIFS(IsQList,IsIList,Table_ExternalData_15[[#This Row],[item_key]],IsITypeList,Table_ExternalData_15[[#This Row],[IType]],IsDList,Table_ExternalData_15[[#Headers],[13]])</f>
        <v>0</v>
      </c>
      <c r="R450" s="10">
        <f>SUMIFS(IsQList,IsIList,Table_ExternalData_15[[#This Row],[item_key]],IsITypeList,Table_ExternalData_15[[#This Row],[IType]],IsDList,Table_ExternalData_15[[#Headers],[14]])</f>
        <v>0</v>
      </c>
      <c r="S450" s="10">
        <f>SUMIFS(IsQList,IsIList,Table_ExternalData_15[[#This Row],[item_key]],IsITypeList,Table_ExternalData_15[[#This Row],[IType]],IsDList,Table_ExternalData_15[[#Headers],[15]])</f>
        <v>0</v>
      </c>
      <c r="T450" s="10">
        <f>SUMIFS(IsQList,IsIList,Table_ExternalData_15[[#This Row],[item_key]],IsITypeList,Table_ExternalData_15[[#This Row],[IType]],IsDList,Table_ExternalData_15[[#Headers],[16]])</f>
        <v>0</v>
      </c>
      <c r="U450" s="10">
        <f>SUMIFS(IsQList,IsIList,Table_ExternalData_15[[#This Row],[item_key]],IsITypeList,Table_ExternalData_15[[#This Row],[IType]],IsDList,Table_ExternalData_15[[#Headers],[17]])</f>
        <v>0</v>
      </c>
      <c r="V450" s="10">
        <f>SUMIFS(IsQList,IsIList,Table_ExternalData_15[[#This Row],[item_key]],IsITypeList,Table_ExternalData_15[[#This Row],[IType]],IsDList,Table_ExternalData_15[[#Headers],[18]])</f>
        <v>0</v>
      </c>
      <c r="W450" s="10">
        <f>SUMIFS(IsQList,IsIList,Table_ExternalData_15[[#This Row],[item_key]],IsITypeList,Table_ExternalData_15[[#This Row],[IType]],IsDList,Table_ExternalData_15[[#Headers],[19]])</f>
        <v>0</v>
      </c>
      <c r="X450" s="10">
        <f>SUMIFS(IsQList,IsIList,Table_ExternalData_15[[#This Row],[item_key]],IsITypeList,Table_ExternalData_15[[#This Row],[IType]],IsDList,Table_ExternalData_15[[#Headers],[20]])</f>
        <v>0</v>
      </c>
      <c r="Y450" s="10">
        <f>SUMIFS(IsQList,IsIList,Table_ExternalData_15[[#This Row],[item_key]],IsITypeList,Table_ExternalData_15[[#This Row],[IType]],IsDList,Table_ExternalData_15[[#Headers],[21]])</f>
        <v>0</v>
      </c>
      <c r="Z450" s="10">
        <f>SUMIFS(IsQList,IsIList,Table_ExternalData_15[[#This Row],[item_key]],IsITypeList,Table_ExternalData_15[[#This Row],[IType]],IsDList,Table_ExternalData_15[[#Headers],[22]])</f>
        <v>0</v>
      </c>
      <c r="AA450" s="10">
        <f>SUMIFS(IsQList,IsIList,Table_ExternalData_15[[#This Row],[item_key]],IsITypeList,Table_ExternalData_15[[#This Row],[IType]],IsDList,Table_ExternalData_15[[#Headers],[23]])</f>
        <v>0</v>
      </c>
      <c r="AB450" s="10">
        <f>SUMIFS(IsQList,IsIList,Table_ExternalData_15[[#This Row],[item_key]],IsITypeList,Table_ExternalData_15[[#This Row],[IType]],IsDList,Table_ExternalData_15[[#Headers],[24]])</f>
        <v>0</v>
      </c>
      <c r="AC450" s="10">
        <f>SUMIFS(IsQList,IsIList,Table_ExternalData_15[[#This Row],[item_key]],IsITypeList,Table_ExternalData_15[[#This Row],[IType]],IsDList,Table_ExternalData_15[[#Headers],[25]])</f>
        <v>0</v>
      </c>
      <c r="AD450" s="10">
        <f>SUMIFS(IsQList,IsIList,Table_ExternalData_15[[#This Row],[item_key]],IsITypeList,Table_ExternalData_15[[#This Row],[IType]],IsDList,Table_ExternalData_15[[#Headers],[26]])</f>
        <v>0</v>
      </c>
      <c r="AE450" s="10">
        <f>SUMIFS(IsQList,IsIList,Table_ExternalData_15[[#This Row],[item_key]],IsITypeList,Table_ExternalData_15[[#This Row],[IType]],IsDList,Table_ExternalData_15[[#Headers],[27]])</f>
        <v>0</v>
      </c>
      <c r="AF450" s="10">
        <f>SUMIFS(IsQList,IsIList,Table_ExternalData_15[[#This Row],[item_key]],IsITypeList,Table_ExternalData_15[[#This Row],[IType]],IsDList,Table_ExternalData_15[[#Headers],[28]])</f>
        <v>1</v>
      </c>
      <c r="AG450" s="10">
        <f>SUMIFS(IsQList,IsIList,Table_ExternalData_15[[#This Row],[item_key]],IsITypeList,Table_ExternalData_15[[#This Row],[IType]],IsDList,Table_ExternalData_15[[#Headers],[29]])</f>
        <v>76</v>
      </c>
      <c r="AH450" s="10">
        <f>SUMIFS(IsQList,IsIList,Table_ExternalData_15[[#This Row],[item_key]],IsITypeList,Table_ExternalData_15[[#This Row],[IType]],IsDList,Table_ExternalData_15[[#Headers],[30]])</f>
        <v>0</v>
      </c>
      <c r="AI450" s="10">
        <f>SUMIFS(IsQList,IsIList,Table_ExternalData_15[[#This Row],[item_key]],IsITypeList,Table_ExternalData_15[[#This Row],[IType]],IsDList,Table_ExternalData_15[[#Headers],[31]])</f>
        <v>10</v>
      </c>
      <c r="AJ450" s="10">
        <f>SUM(Table_ExternalData_15[[#This Row],[1]:[31]])</f>
        <v>181</v>
      </c>
    </row>
    <row r="451" spans="1:36">
      <c r="A451" s="1" t="s">
        <v>2009</v>
      </c>
      <c r="B451" s="1" t="s">
        <v>2669</v>
      </c>
      <c r="C451" s="1" t="s">
        <v>2670</v>
      </c>
      <c r="D451" s="11" t="s">
        <v>2004</v>
      </c>
      <c r="E451" s="10">
        <f>SUMIFS(IsQList,IsIList,Table_ExternalData_15[[#This Row],[item_key]],IsITypeList,Table_ExternalData_15[[#This Row],[IType]],IsDList,Table_ExternalData_15[[#Headers],[1]])</f>
        <v>0</v>
      </c>
      <c r="F451" s="10">
        <f>SUMIFS(IsQList,IsIList,Table_ExternalData_15[[#This Row],[item_key]],IsITypeList,Table_ExternalData_15[[#This Row],[IType]],IsDList,Table_ExternalData_15[[#Headers],[2]])</f>
        <v>0</v>
      </c>
      <c r="G451" s="10">
        <f>SUMIFS(IsQList,IsIList,Table_ExternalData_15[[#This Row],[item_key]],IsITypeList,Table_ExternalData_15[[#This Row],[IType]],IsDList,Table_ExternalData_15[[#Headers],[3]])</f>
        <v>0</v>
      </c>
      <c r="H451" s="10">
        <f>SUMIFS(IsQList,IsIList,Table_ExternalData_15[[#This Row],[item_key]],IsITypeList,Table_ExternalData_15[[#This Row],[IType]],IsDList,Table_ExternalData_15[[#Headers],[4]])</f>
        <v>0</v>
      </c>
      <c r="I451" s="10">
        <f>SUMIFS(IsQList,IsIList,Table_ExternalData_15[[#This Row],[item_key]],IsITypeList,Table_ExternalData_15[[#This Row],[IType]],IsDList,Table_ExternalData_15[[#Headers],[5]])</f>
        <v>0</v>
      </c>
      <c r="J451" s="10">
        <f>SUMIFS(IsQList,IsIList,Table_ExternalData_15[[#This Row],[item_key]],IsITypeList,Table_ExternalData_15[[#This Row],[IType]],IsDList,Table_ExternalData_15[[#Headers],[6]])</f>
        <v>0</v>
      </c>
      <c r="K451" s="10">
        <f>SUMIFS(IsQList,IsIList,Table_ExternalData_15[[#This Row],[item_key]],IsITypeList,Table_ExternalData_15[[#This Row],[IType]],IsDList,Table_ExternalData_15[[#Headers],[7]])</f>
        <v>0</v>
      </c>
      <c r="L451" s="10">
        <f>SUMIFS(IsQList,IsIList,Table_ExternalData_15[[#This Row],[item_key]],IsITypeList,Table_ExternalData_15[[#This Row],[IType]],IsDList,Table_ExternalData_15[[#Headers],[8]])</f>
        <v>0</v>
      </c>
      <c r="M451" s="10">
        <f>SUMIFS(IsQList,IsIList,Table_ExternalData_15[[#This Row],[item_key]],IsITypeList,Table_ExternalData_15[[#This Row],[IType]],IsDList,Table_ExternalData_15[[#Headers],[9]])</f>
        <v>0</v>
      </c>
      <c r="N451" s="10">
        <f>SUMIFS(IsQList,IsIList,Table_ExternalData_15[[#This Row],[item_key]],IsITypeList,Table_ExternalData_15[[#This Row],[IType]],IsDList,Table_ExternalData_15[[#Headers],[10]])</f>
        <v>0</v>
      </c>
      <c r="O451" s="10">
        <f>SUMIFS(IsQList,IsIList,Table_ExternalData_15[[#This Row],[item_key]],IsITypeList,Table_ExternalData_15[[#This Row],[IType]],IsDList,Table_ExternalData_15[[#Headers],[11]])</f>
        <v>0</v>
      </c>
      <c r="P451" s="10">
        <f>SUMIFS(IsQList,IsIList,Table_ExternalData_15[[#This Row],[item_key]],IsITypeList,Table_ExternalData_15[[#This Row],[IType]],IsDList,Table_ExternalData_15[[#Headers],[12]])</f>
        <v>0</v>
      </c>
      <c r="Q451" s="10">
        <f>SUMIFS(IsQList,IsIList,Table_ExternalData_15[[#This Row],[item_key]],IsITypeList,Table_ExternalData_15[[#This Row],[IType]],IsDList,Table_ExternalData_15[[#Headers],[13]])</f>
        <v>0</v>
      </c>
      <c r="R451" s="10">
        <f>SUMIFS(IsQList,IsIList,Table_ExternalData_15[[#This Row],[item_key]],IsITypeList,Table_ExternalData_15[[#This Row],[IType]],IsDList,Table_ExternalData_15[[#Headers],[14]])</f>
        <v>0</v>
      </c>
      <c r="S451" s="10">
        <f>SUMIFS(IsQList,IsIList,Table_ExternalData_15[[#This Row],[item_key]],IsITypeList,Table_ExternalData_15[[#This Row],[IType]],IsDList,Table_ExternalData_15[[#Headers],[15]])</f>
        <v>0</v>
      </c>
      <c r="T451" s="10">
        <f>SUMIFS(IsQList,IsIList,Table_ExternalData_15[[#This Row],[item_key]],IsITypeList,Table_ExternalData_15[[#This Row],[IType]],IsDList,Table_ExternalData_15[[#Headers],[16]])</f>
        <v>0</v>
      </c>
      <c r="U451" s="10">
        <f>SUMIFS(IsQList,IsIList,Table_ExternalData_15[[#This Row],[item_key]],IsITypeList,Table_ExternalData_15[[#This Row],[IType]],IsDList,Table_ExternalData_15[[#Headers],[17]])</f>
        <v>0</v>
      </c>
      <c r="V451" s="10">
        <f>SUMIFS(IsQList,IsIList,Table_ExternalData_15[[#This Row],[item_key]],IsITypeList,Table_ExternalData_15[[#This Row],[IType]],IsDList,Table_ExternalData_15[[#Headers],[18]])</f>
        <v>0</v>
      </c>
      <c r="W451" s="10">
        <f>SUMIFS(IsQList,IsIList,Table_ExternalData_15[[#This Row],[item_key]],IsITypeList,Table_ExternalData_15[[#This Row],[IType]],IsDList,Table_ExternalData_15[[#Headers],[19]])</f>
        <v>0</v>
      </c>
      <c r="X451" s="10">
        <f>SUMIFS(IsQList,IsIList,Table_ExternalData_15[[#This Row],[item_key]],IsITypeList,Table_ExternalData_15[[#This Row],[IType]],IsDList,Table_ExternalData_15[[#Headers],[20]])</f>
        <v>0</v>
      </c>
      <c r="Y451" s="10">
        <f>SUMIFS(IsQList,IsIList,Table_ExternalData_15[[#This Row],[item_key]],IsITypeList,Table_ExternalData_15[[#This Row],[IType]],IsDList,Table_ExternalData_15[[#Headers],[21]])</f>
        <v>0</v>
      </c>
      <c r="Z451" s="10">
        <f>SUMIFS(IsQList,IsIList,Table_ExternalData_15[[#This Row],[item_key]],IsITypeList,Table_ExternalData_15[[#This Row],[IType]],IsDList,Table_ExternalData_15[[#Headers],[22]])</f>
        <v>0</v>
      </c>
      <c r="AA451" s="10">
        <f>SUMIFS(IsQList,IsIList,Table_ExternalData_15[[#This Row],[item_key]],IsITypeList,Table_ExternalData_15[[#This Row],[IType]],IsDList,Table_ExternalData_15[[#Headers],[23]])</f>
        <v>0</v>
      </c>
      <c r="AB451" s="10">
        <f>SUMIFS(IsQList,IsIList,Table_ExternalData_15[[#This Row],[item_key]],IsITypeList,Table_ExternalData_15[[#This Row],[IType]],IsDList,Table_ExternalData_15[[#Headers],[24]])</f>
        <v>0</v>
      </c>
      <c r="AC451" s="10">
        <f>SUMIFS(IsQList,IsIList,Table_ExternalData_15[[#This Row],[item_key]],IsITypeList,Table_ExternalData_15[[#This Row],[IType]],IsDList,Table_ExternalData_15[[#Headers],[25]])</f>
        <v>0</v>
      </c>
      <c r="AD451" s="10">
        <f>SUMIFS(IsQList,IsIList,Table_ExternalData_15[[#This Row],[item_key]],IsITypeList,Table_ExternalData_15[[#This Row],[IType]],IsDList,Table_ExternalData_15[[#Headers],[26]])</f>
        <v>0</v>
      </c>
      <c r="AE451" s="10">
        <f>SUMIFS(IsQList,IsIList,Table_ExternalData_15[[#This Row],[item_key]],IsITypeList,Table_ExternalData_15[[#This Row],[IType]],IsDList,Table_ExternalData_15[[#Headers],[27]])</f>
        <v>0</v>
      </c>
      <c r="AF451" s="10">
        <f>SUMIFS(IsQList,IsIList,Table_ExternalData_15[[#This Row],[item_key]],IsITypeList,Table_ExternalData_15[[#This Row],[IType]],IsDList,Table_ExternalData_15[[#Headers],[28]])</f>
        <v>0</v>
      </c>
      <c r="AG451" s="10">
        <f>SUMIFS(IsQList,IsIList,Table_ExternalData_15[[#This Row],[item_key]],IsITypeList,Table_ExternalData_15[[#This Row],[IType]],IsDList,Table_ExternalData_15[[#Headers],[29]])</f>
        <v>0</v>
      </c>
      <c r="AH451" s="10">
        <f>SUMIFS(IsQList,IsIList,Table_ExternalData_15[[#This Row],[item_key]],IsITypeList,Table_ExternalData_15[[#This Row],[IType]],IsDList,Table_ExternalData_15[[#Headers],[30]])</f>
        <v>0</v>
      </c>
      <c r="AI451" s="10">
        <f>SUMIFS(IsQList,IsIList,Table_ExternalData_15[[#This Row],[item_key]],IsITypeList,Table_ExternalData_15[[#This Row],[IType]],IsDList,Table_ExternalData_15[[#Headers],[31]])</f>
        <v>0</v>
      </c>
      <c r="AJ451" s="10">
        <f>SUM(Table_ExternalData_15[[#This Row],[1]:[31]])</f>
        <v>0</v>
      </c>
    </row>
    <row r="452" spans="1:36">
      <c r="A452" s="1" t="s">
        <v>2029</v>
      </c>
      <c r="B452" s="1" t="s">
        <v>2671</v>
      </c>
      <c r="C452" s="1" t="s">
        <v>2672</v>
      </c>
      <c r="D452" s="11" t="s">
        <v>2017</v>
      </c>
      <c r="E452" s="10">
        <f>SUMIFS(IsQList,IsIList,Table_ExternalData_15[[#This Row],[item_key]],IsITypeList,Table_ExternalData_15[[#This Row],[IType]],IsDList,Table_ExternalData_15[[#Headers],[1]])</f>
        <v>0</v>
      </c>
      <c r="F452" s="10">
        <f>SUMIFS(IsQList,IsIList,Table_ExternalData_15[[#This Row],[item_key]],IsITypeList,Table_ExternalData_15[[#This Row],[IType]],IsDList,Table_ExternalData_15[[#Headers],[2]])</f>
        <v>0</v>
      </c>
      <c r="G452" s="10">
        <f>SUMIFS(IsQList,IsIList,Table_ExternalData_15[[#This Row],[item_key]],IsITypeList,Table_ExternalData_15[[#This Row],[IType]],IsDList,Table_ExternalData_15[[#Headers],[3]])</f>
        <v>0</v>
      </c>
      <c r="H452" s="10">
        <f>SUMIFS(IsQList,IsIList,Table_ExternalData_15[[#This Row],[item_key]],IsITypeList,Table_ExternalData_15[[#This Row],[IType]],IsDList,Table_ExternalData_15[[#Headers],[4]])</f>
        <v>0</v>
      </c>
      <c r="I452" s="10">
        <f>SUMIFS(IsQList,IsIList,Table_ExternalData_15[[#This Row],[item_key]],IsITypeList,Table_ExternalData_15[[#This Row],[IType]],IsDList,Table_ExternalData_15[[#Headers],[5]])</f>
        <v>0</v>
      </c>
      <c r="J452" s="10">
        <f>SUMIFS(IsQList,IsIList,Table_ExternalData_15[[#This Row],[item_key]],IsITypeList,Table_ExternalData_15[[#This Row],[IType]],IsDList,Table_ExternalData_15[[#Headers],[6]])</f>
        <v>0</v>
      </c>
      <c r="K452" s="10">
        <f>SUMIFS(IsQList,IsIList,Table_ExternalData_15[[#This Row],[item_key]],IsITypeList,Table_ExternalData_15[[#This Row],[IType]],IsDList,Table_ExternalData_15[[#Headers],[7]])</f>
        <v>0</v>
      </c>
      <c r="L452" s="10">
        <f>SUMIFS(IsQList,IsIList,Table_ExternalData_15[[#This Row],[item_key]],IsITypeList,Table_ExternalData_15[[#This Row],[IType]],IsDList,Table_ExternalData_15[[#Headers],[8]])</f>
        <v>0</v>
      </c>
      <c r="M452" s="10">
        <f>SUMIFS(IsQList,IsIList,Table_ExternalData_15[[#This Row],[item_key]],IsITypeList,Table_ExternalData_15[[#This Row],[IType]],IsDList,Table_ExternalData_15[[#Headers],[9]])</f>
        <v>0</v>
      </c>
      <c r="N452" s="10">
        <f>SUMIFS(IsQList,IsIList,Table_ExternalData_15[[#This Row],[item_key]],IsITypeList,Table_ExternalData_15[[#This Row],[IType]],IsDList,Table_ExternalData_15[[#Headers],[10]])</f>
        <v>0</v>
      </c>
      <c r="O452" s="10">
        <f>SUMIFS(IsQList,IsIList,Table_ExternalData_15[[#This Row],[item_key]],IsITypeList,Table_ExternalData_15[[#This Row],[IType]],IsDList,Table_ExternalData_15[[#Headers],[11]])</f>
        <v>0</v>
      </c>
      <c r="P452" s="10">
        <f>SUMIFS(IsQList,IsIList,Table_ExternalData_15[[#This Row],[item_key]],IsITypeList,Table_ExternalData_15[[#This Row],[IType]],IsDList,Table_ExternalData_15[[#Headers],[12]])</f>
        <v>0</v>
      </c>
      <c r="Q452" s="10">
        <f>SUMIFS(IsQList,IsIList,Table_ExternalData_15[[#This Row],[item_key]],IsITypeList,Table_ExternalData_15[[#This Row],[IType]],IsDList,Table_ExternalData_15[[#Headers],[13]])</f>
        <v>0</v>
      </c>
      <c r="R452" s="10">
        <f>SUMIFS(IsQList,IsIList,Table_ExternalData_15[[#This Row],[item_key]],IsITypeList,Table_ExternalData_15[[#This Row],[IType]],IsDList,Table_ExternalData_15[[#Headers],[14]])</f>
        <v>0</v>
      </c>
      <c r="S452" s="10">
        <f>SUMIFS(IsQList,IsIList,Table_ExternalData_15[[#This Row],[item_key]],IsITypeList,Table_ExternalData_15[[#This Row],[IType]],IsDList,Table_ExternalData_15[[#Headers],[15]])</f>
        <v>0</v>
      </c>
      <c r="T452" s="10">
        <f>SUMIFS(IsQList,IsIList,Table_ExternalData_15[[#This Row],[item_key]],IsITypeList,Table_ExternalData_15[[#This Row],[IType]],IsDList,Table_ExternalData_15[[#Headers],[16]])</f>
        <v>0</v>
      </c>
      <c r="U452" s="10">
        <f>SUMIFS(IsQList,IsIList,Table_ExternalData_15[[#This Row],[item_key]],IsITypeList,Table_ExternalData_15[[#This Row],[IType]],IsDList,Table_ExternalData_15[[#Headers],[17]])</f>
        <v>0</v>
      </c>
      <c r="V452" s="10">
        <f>SUMIFS(IsQList,IsIList,Table_ExternalData_15[[#This Row],[item_key]],IsITypeList,Table_ExternalData_15[[#This Row],[IType]],IsDList,Table_ExternalData_15[[#Headers],[18]])</f>
        <v>0</v>
      </c>
      <c r="W452" s="10">
        <f>SUMIFS(IsQList,IsIList,Table_ExternalData_15[[#This Row],[item_key]],IsITypeList,Table_ExternalData_15[[#This Row],[IType]],IsDList,Table_ExternalData_15[[#Headers],[19]])</f>
        <v>0</v>
      </c>
      <c r="X452" s="10">
        <f>SUMIFS(IsQList,IsIList,Table_ExternalData_15[[#This Row],[item_key]],IsITypeList,Table_ExternalData_15[[#This Row],[IType]],IsDList,Table_ExternalData_15[[#Headers],[20]])</f>
        <v>0</v>
      </c>
      <c r="Y452" s="10">
        <f>SUMIFS(IsQList,IsIList,Table_ExternalData_15[[#This Row],[item_key]],IsITypeList,Table_ExternalData_15[[#This Row],[IType]],IsDList,Table_ExternalData_15[[#Headers],[21]])</f>
        <v>0</v>
      </c>
      <c r="Z452" s="10">
        <f>SUMIFS(IsQList,IsIList,Table_ExternalData_15[[#This Row],[item_key]],IsITypeList,Table_ExternalData_15[[#This Row],[IType]],IsDList,Table_ExternalData_15[[#Headers],[22]])</f>
        <v>0</v>
      </c>
      <c r="AA452" s="10">
        <f>SUMIFS(IsQList,IsIList,Table_ExternalData_15[[#This Row],[item_key]],IsITypeList,Table_ExternalData_15[[#This Row],[IType]],IsDList,Table_ExternalData_15[[#Headers],[23]])</f>
        <v>0</v>
      </c>
      <c r="AB452" s="10">
        <f>SUMIFS(IsQList,IsIList,Table_ExternalData_15[[#This Row],[item_key]],IsITypeList,Table_ExternalData_15[[#This Row],[IType]],IsDList,Table_ExternalData_15[[#Headers],[24]])</f>
        <v>0</v>
      </c>
      <c r="AC452" s="10">
        <f>SUMIFS(IsQList,IsIList,Table_ExternalData_15[[#This Row],[item_key]],IsITypeList,Table_ExternalData_15[[#This Row],[IType]],IsDList,Table_ExternalData_15[[#Headers],[25]])</f>
        <v>0</v>
      </c>
      <c r="AD452" s="10">
        <f>SUMIFS(IsQList,IsIList,Table_ExternalData_15[[#This Row],[item_key]],IsITypeList,Table_ExternalData_15[[#This Row],[IType]],IsDList,Table_ExternalData_15[[#Headers],[26]])</f>
        <v>0</v>
      </c>
      <c r="AE452" s="10">
        <f>SUMIFS(IsQList,IsIList,Table_ExternalData_15[[#This Row],[item_key]],IsITypeList,Table_ExternalData_15[[#This Row],[IType]],IsDList,Table_ExternalData_15[[#Headers],[27]])</f>
        <v>0</v>
      </c>
      <c r="AF452" s="10">
        <f>SUMIFS(IsQList,IsIList,Table_ExternalData_15[[#This Row],[item_key]],IsITypeList,Table_ExternalData_15[[#This Row],[IType]],IsDList,Table_ExternalData_15[[#Headers],[28]])</f>
        <v>0</v>
      </c>
      <c r="AG452" s="10">
        <f>SUMIFS(IsQList,IsIList,Table_ExternalData_15[[#This Row],[item_key]],IsITypeList,Table_ExternalData_15[[#This Row],[IType]],IsDList,Table_ExternalData_15[[#Headers],[29]])</f>
        <v>0</v>
      </c>
      <c r="AH452" s="10">
        <f>SUMIFS(IsQList,IsIList,Table_ExternalData_15[[#This Row],[item_key]],IsITypeList,Table_ExternalData_15[[#This Row],[IType]],IsDList,Table_ExternalData_15[[#Headers],[30]])</f>
        <v>0</v>
      </c>
      <c r="AI452" s="10">
        <f>SUMIFS(IsQList,IsIList,Table_ExternalData_15[[#This Row],[item_key]],IsITypeList,Table_ExternalData_15[[#This Row],[IType]],IsDList,Table_ExternalData_15[[#Headers],[31]])</f>
        <v>0</v>
      </c>
      <c r="AJ452" s="10">
        <f>SUM(Table_ExternalData_15[[#This Row],[1]:[31]])</f>
        <v>0</v>
      </c>
    </row>
    <row r="453" spans="1:36">
      <c r="A453" s="1" t="s">
        <v>155</v>
      </c>
      <c r="B453" s="1" t="s">
        <v>1181</v>
      </c>
      <c r="C453" s="1" t="s">
        <v>1179</v>
      </c>
      <c r="D453" s="11" t="s">
        <v>2046</v>
      </c>
      <c r="E453" s="10">
        <f>SUMIFS(IsQList,IsIList,Table_ExternalData_15[[#This Row],[item_key]],IsITypeList,Table_ExternalData_15[[#This Row],[IType]],IsDList,Table_ExternalData_15[[#Headers],[1]])</f>
        <v>1</v>
      </c>
      <c r="F453" s="10">
        <f>SUMIFS(IsQList,IsIList,Table_ExternalData_15[[#This Row],[item_key]],IsITypeList,Table_ExternalData_15[[#This Row],[IType]],IsDList,Table_ExternalData_15[[#Headers],[2]])</f>
        <v>0</v>
      </c>
      <c r="G453" s="10">
        <f>SUMIFS(IsQList,IsIList,Table_ExternalData_15[[#This Row],[item_key]],IsITypeList,Table_ExternalData_15[[#This Row],[IType]],IsDList,Table_ExternalData_15[[#Headers],[3]])</f>
        <v>0</v>
      </c>
      <c r="H453" s="10">
        <f>SUMIFS(IsQList,IsIList,Table_ExternalData_15[[#This Row],[item_key]],IsITypeList,Table_ExternalData_15[[#This Row],[IType]],IsDList,Table_ExternalData_15[[#Headers],[4]])</f>
        <v>70</v>
      </c>
      <c r="I453" s="10">
        <f>SUMIFS(IsQList,IsIList,Table_ExternalData_15[[#This Row],[item_key]],IsITypeList,Table_ExternalData_15[[#This Row],[IType]],IsDList,Table_ExternalData_15[[#Headers],[5]])</f>
        <v>0</v>
      </c>
      <c r="J453" s="10">
        <f>SUMIFS(IsQList,IsIList,Table_ExternalData_15[[#This Row],[item_key]],IsITypeList,Table_ExternalData_15[[#This Row],[IType]],IsDList,Table_ExternalData_15[[#Headers],[6]])</f>
        <v>23</v>
      </c>
      <c r="K453" s="10">
        <f>SUMIFS(IsQList,IsIList,Table_ExternalData_15[[#This Row],[item_key]],IsITypeList,Table_ExternalData_15[[#This Row],[IType]],IsDList,Table_ExternalData_15[[#Headers],[7]])</f>
        <v>0</v>
      </c>
      <c r="L453" s="10">
        <f>SUMIFS(IsQList,IsIList,Table_ExternalData_15[[#This Row],[item_key]],IsITypeList,Table_ExternalData_15[[#This Row],[IType]],IsDList,Table_ExternalData_15[[#Headers],[8]])</f>
        <v>0</v>
      </c>
      <c r="M453" s="10">
        <f>SUMIFS(IsQList,IsIList,Table_ExternalData_15[[#This Row],[item_key]],IsITypeList,Table_ExternalData_15[[#This Row],[IType]],IsDList,Table_ExternalData_15[[#Headers],[9]])</f>
        <v>0</v>
      </c>
      <c r="N453" s="10">
        <f>SUMIFS(IsQList,IsIList,Table_ExternalData_15[[#This Row],[item_key]],IsITypeList,Table_ExternalData_15[[#This Row],[IType]],IsDList,Table_ExternalData_15[[#Headers],[10]])</f>
        <v>0</v>
      </c>
      <c r="O453" s="10">
        <f>SUMIFS(IsQList,IsIList,Table_ExternalData_15[[#This Row],[item_key]],IsITypeList,Table_ExternalData_15[[#This Row],[IType]],IsDList,Table_ExternalData_15[[#Headers],[11]])</f>
        <v>0</v>
      </c>
      <c r="P453" s="10">
        <f>SUMIFS(IsQList,IsIList,Table_ExternalData_15[[#This Row],[item_key]],IsITypeList,Table_ExternalData_15[[#This Row],[IType]],IsDList,Table_ExternalData_15[[#Headers],[12]])</f>
        <v>0</v>
      </c>
      <c r="Q453" s="10">
        <f>SUMIFS(IsQList,IsIList,Table_ExternalData_15[[#This Row],[item_key]],IsITypeList,Table_ExternalData_15[[#This Row],[IType]],IsDList,Table_ExternalData_15[[#Headers],[13]])</f>
        <v>0</v>
      </c>
      <c r="R453" s="10">
        <f>SUMIFS(IsQList,IsIList,Table_ExternalData_15[[#This Row],[item_key]],IsITypeList,Table_ExternalData_15[[#This Row],[IType]],IsDList,Table_ExternalData_15[[#Headers],[14]])</f>
        <v>0</v>
      </c>
      <c r="S453" s="10">
        <f>SUMIFS(IsQList,IsIList,Table_ExternalData_15[[#This Row],[item_key]],IsITypeList,Table_ExternalData_15[[#This Row],[IType]],IsDList,Table_ExternalData_15[[#Headers],[15]])</f>
        <v>0</v>
      </c>
      <c r="T453" s="10">
        <f>SUMIFS(IsQList,IsIList,Table_ExternalData_15[[#This Row],[item_key]],IsITypeList,Table_ExternalData_15[[#This Row],[IType]],IsDList,Table_ExternalData_15[[#Headers],[16]])</f>
        <v>0</v>
      </c>
      <c r="U453" s="10">
        <f>SUMIFS(IsQList,IsIList,Table_ExternalData_15[[#This Row],[item_key]],IsITypeList,Table_ExternalData_15[[#This Row],[IType]],IsDList,Table_ExternalData_15[[#Headers],[17]])</f>
        <v>0</v>
      </c>
      <c r="V453" s="10">
        <f>SUMIFS(IsQList,IsIList,Table_ExternalData_15[[#This Row],[item_key]],IsITypeList,Table_ExternalData_15[[#This Row],[IType]],IsDList,Table_ExternalData_15[[#Headers],[18]])</f>
        <v>0</v>
      </c>
      <c r="W453" s="10">
        <f>SUMIFS(IsQList,IsIList,Table_ExternalData_15[[#This Row],[item_key]],IsITypeList,Table_ExternalData_15[[#This Row],[IType]],IsDList,Table_ExternalData_15[[#Headers],[19]])</f>
        <v>0</v>
      </c>
      <c r="X453" s="10">
        <f>SUMIFS(IsQList,IsIList,Table_ExternalData_15[[#This Row],[item_key]],IsITypeList,Table_ExternalData_15[[#This Row],[IType]],IsDList,Table_ExternalData_15[[#Headers],[20]])</f>
        <v>0</v>
      </c>
      <c r="Y453" s="10">
        <f>SUMIFS(IsQList,IsIList,Table_ExternalData_15[[#This Row],[item_key]],IsITypeList,Table_ExternalData_15[[#This Row],[IType]],IsDList,Table_ExternalData_15[[#Headers],[21]])</f>
        <v>0</v>
      </c>
      <c r="Z453" s="10">
        <f>SUMIFS(IsQList,IsIList,Table_ExternalData_15[[#This Row],[item_key]],IsITypeList,Table_ExternalData_15[[#This Row],[IType]],IsDList,Table_ExternalData_15[[#Headers],[22]])</f>
        <v>0</v>
      </c>
      <c r="AA453" s="10">
        <f>SUMIFS(IsQList,IsIList,Table_ExternalData_15[[#This Row],[item_key]],IsITypeList,Table_ExternalData_15[[#This Row],[IType]],IsDList,Table_ExternalData_15[[#Headers],[23]])</f>
        <v>0</v>
      </c>
      <c r="AB453" s="10">
        <f>SUMIFS(IsQList,IsIList,Table_ExternalData_15[[#This Row],[item_key]],IsITypeList,Table_ExternalData_15[[#This Row],[IType]],IsDList,Table_ExternalData_15[[#Headers],[24]])</f>
        <v>0</v>
      </c>
      <c r="AC453" s="10">
        <f>SUMIFS(IsQList,IsIList,Table_ExternalData_15[[#This Row],[item_key]],IsITypeList,Table_ExternalData_15[[#This Row],[IType]],IsDList,Table_ExternalData_15[[#Headers],[25]])</f>
        <v>0</v>
      </c>
      <c r="AD453" s="10">
        <f>SUMIFS(IsQList,IsIList,Table_ExternalData_15[[#This Row],[item_key]],IsITypeList,Table_ExternalData_15[[#This Row],[IType]],IsDList,Table_ExternalData_15[[#Headers],[26]])</f>
        <v>0</v>
      </c>
      <c r="AE453" s="10">
        <f>SUMIFS(IsQList,IsIList,Table_ExternalData_15[[#This Row],[item_key]],IsITypeList,Table_ExternalData_15[[#This Row],[IType]],IsDList,Table_ExternalData_15[[#Headers],[27]])</f>
        <v>0</v>
      </c>
      <c r="AF453" s="10">
        <f>SUMIFS(IsQList,IsIList,Table_ExternalData_15[[#This Row],[item_key]],IsITypeList,Table_ExternalData_15[[#This Row],[IType]],IsDList,Table_ExternalData_15[[#Headers],[28]])</f>
        <v>1</v>
      </c>
      <c r="AG453" s="10">
        <f>SUMIFS(IsQList,IsIList,Table_ExternalData_15[[#This Row],[item_key]],IsITypeList,Table_ExternalData_15[[#This Row],[IType]],IsDList,Table_ExternalData_15[[#Headers],[29]])</f>
        <v>76</v>
      </c>
      <c r="AH453" s="10">
        <f>SUMIFS(IsQList,IsIList,Table_ExternalData_15[[#This Row],[item_key]],IsITypeList,Table_ExternalData_15[[#This Row],[IType]],IsDList,Table_ExternalData_15[[#Headers],[30]])</f>
        <v>0</v>
      </c>
      <c r="AI453" s="10">
        <f>SUMIFS(IsQList,IsIList,Table_ExternalData_15[[#This Row],[item_key]],IsITypeList,Table_ExternalData_15[[#This Row],[IType]],IsDList,Table_ExternalData_15[[#Headers],[31]])</f>
        <v>10</v>
      </c>
      <c r="AJ453" s="10">
        <f>SUM(Table_ExternalData_15[[#This Row],[1]:[31]])</f>
        <v>181</v>
      </c>
    </row>
    <row r="454" spans="1:36">
      <c r="A454" s="1" t="s">
        <v>156</v>
      </c>
      <c r="B454" s="1" t="s">
        <v>801</v>
      </c>
      <c r="C454" s="1" t="s">
        <v>802</v>
      </c>
      <c r="D454" s="11" t="s">
        <v>2046</v>
      </c>
      <c r="E454" s="10">
        <f>SUMIFS(IsQList,IsIList,Table_ExternalData_15[[#This Row],[item_key]],IsITypeList,Table_ExternalData_15[[#This Row],[IType]],IsDList,Table_ExternalData_15[[#Headers],[1]])</f>
        <v>1</v>
      </c>
      <c r="F454" s="10">
        <f>SUMIFS(IsQList,IsIList,Table_ExternalData_15[[#This Row],[item_key]],IsITypeList,Table_ExternalData_15[[#This Row],[IType]],IsDList,Table_ExternalData_15[[#Headers],[2]])</f>
        <v>0</v>
      </c>
      <c r="G454" s="10">
        <f>SUMIFS(IsQList,IsIList,Table_ExternalData_15[[#This Row],[item_key]],IsITypeList,Table_ExternalData_15[[#This Row],[IType]],IsDList,Table_ExternalData_15[[#Headers],[3]])</f>
        <v>0</v>
      </c>
      <c r="H454" s="10">
        <f>SUMIFS(IsQList,IsIList,Table_ExternalData_15[[#This Row],[item_key]],IsITypeList,Table_ExternalData_15[[#This Row],[IType]],IsDList,Table_ExternalData_15[[#Headers],[4]])</f>
        <v>70</v>
      </c>
      <c r="I454" s="10">
        <f>SUMIFS(IsQList,IsIList,Table_ExternalData_15[[#This Row],[item_key]],IsITypeList,Table_ExternalData_15[[#This Row],[IType]],IsDList,Table_ExternalData_15[[#Headers],[5]])</f>
        <v>0</v>
      </c>
      <c r="J454" s="10">
        <f>SUMIFS(IsQList,IsIList,Table_ExternalData_15[[#This Row],[item_key]],IsITypeList,Table_ExternalData_15[[#This Row],[IType]],IsDList,Table_ExternalData_15[[#Headers],[6]])</f>
        <v>23</v>
      </c>
      <c r="K454" s="10">
        <f>SUMIFS(IsQList,IsIList,Table_ExternalData_15[[#This Row],[item_key]],IsITypeList,Table_ExternalData_15[[#This Row],[IType]],IsDList,Table_ExternalData_15[[#Headers],[7]])</f>
        <v>0</v>
      </c>
      <c r="L454" s="10">
        <f>SUMIFS(IsQList,IsIList,Table_ExternalData_15[[#This Row],[item_key]],IsITypeList,Table_ExternalData_15[[#This Row],[IType]],IsDList,Table_ExternalData_15[[#Headers],[8]])</f>
        <v>0</v>
      </c>
      <c r="M454" s="10">
        <f>SUMIFS(IsQList,IsIList,Table_ExternalData_15[[#This Row],[item_key]],IsITypeList,Table_ExternalData_15[[#This Row],[IType]],IsDList,Table_ExternalData_15[[#Headers],[9]])</f>
        <v>0</v>
      </c>
      <c r="N454" s="10">
        <f>SUMIFS(IsQList,IsIList,Table_ExternalData_15[[#This Row],[item_key]],IsITypeList,Table_ExternalData_15[[#This Row],[IType]],IsDList,Table_ExternalData_15[[#Headers],[10]])</f>
        <v>0</v>
      </c>
      <c r="O454" s="10">
        <f>SUMIFS(IsQList,IsIList,Table_ExternalData_15[[#This Row],[item_key]],IsITypeList,Table_ExternalData_15[[#This Row],[IType]],IsDList,Table_ExternalData_15[[#Headers],[11]])</f>
        <v>0</v>
      </c>
      <c r="P454" s="10">
        <f>SUMIFS(IsQList,IsIList,Table_ExternalData_15[[#This Row],[item_key]],IsITypeList,Table_ExternalData_15[[#This Row],[IType]],IsDList,Table_ExternalData_15[[#Headers],[12]])</f>
        <v>0</v>
      </c>
      <c r="Q454" s="10">
        <f>SUMIFS(IsQList,IsIList,Table_ExternalData_15[[#This Row],[item_key]],IsITypeList,Table_ExternalData_15[[#This Row],[IType]],IsDList,Table_ExternalData_15[[#Headers],[13]])</f>
        <v>0</v>
      </c>
      <c r="R454" s="10">
        <f>SUMIFS(IsQList,IsIList,Table_ExternalData_15[[#This Row],[item_key]],IsITypeList,Table_ExternalData_15[[#This Row],[IType]],IsDList,Table_ExternalData_15[[#Headers],[14]])</f>
        <v>0</v>
      </c>
      <c r="S454" s="10">
        <f>SUMIFS(IsQList,IsIList,Table_ExternalData_15[[#This Row],[item_key]],IsITypeList,Table_ExternalData_15[[#This Row],[IType]],IsDList,Table_ExternalData_15[[#Headers],[15]])</f>
        <v>0</v>
      </c>
      <c r="T454" s="10">
        <f>SUMIFS(IsQList,IsIList,Table_ExternalData_15[[#This Row],[item_key]],IsITypeList,Table_ExternalData_15[[#This Row],[IType]],IsDList,Table_ExternalData_15[[#Headers],[16]])</f>
        <v>0</v>
      </c>
      <c r="U454" s="10">
        <f>SUMIFS(IsQList,IsIList,Table_ExternalData_15[[#This Row],[item_key]],IsITypeList,Table_ExternalData_15[[#This Row],[IType]],IsDList,Table_ExternalData_15[[#Headers],[17]])</f>
        <v>0</v>
      </c>
      <c r="V454" s="10">
        <f>SUMIFS(IsQList,IsIList,Table_ExternalData_15[[#This Row],[item_key]],IsITypeList,Table_ExternalData_15[[#This Row],[IType]],IsDList,Table_ExternalData_15[[#Headers],[18]])</f>
        <v>0</v>
      </c>
      <c r="W454" s="10">
        <f>SUMIFS(IsQList,IsIList,Table_ExternalData_15[[#This Row],[item_key]],IsITypeList,Table_ExternalData_15[[#This Row],[IType]],IsDList,Table_ExternalData_15[[#Headers],[19]])</f>
        <v>0</v>
      </c>
      <c r="X454" s="10">
        <f>SUMIFS(IsQList,IsIList,Table_ExternalData_15[[#This Row],[item_key]],IsITypeList,Table_ExternalData_15[[#This Row],[IType]],IsDList,Table_ExternalData_15[[#Headers],[20]])</f>
        <v>0</v>
      </c>
      <c r="Y454" s="10">
        <f>SUMIFS(IsQList,IsIList,Table_ExternalData_15[[#This Row],[item_key]],IsITypeList,Table_ExternalData_15[[#This Row],[IType]],IsDList,Table_ExternalData_15[[#Headers],[21]])</f>
        <v>0</v>
      </c>
      <c r="Z454" s="10">
        <f>SUMIFS(IsQList,IsIList,Table_ExternalData_15[[#This Row],[item_key]],IsITypeList,Table_ExternalData_15[[#This Row],[IType]],IsDList,Table_ExternalData_15[[#Headers],[22]])</f>
        <v>0</v>
      </c>
      <c r="AA454" s="10">
        <f>SUMIFS(IsQList,IsIList,Table_ExternalData_15[[#This Row],[item_key]],IsITypeList,Table_ExternalData_15[[#This Row],[IType]],IsDList,Table_ExternalData_15[[#Headers],[23]])</f>
        <v>0</v>
      </c>
      <c r="AB454" s="10">
        <f>SUMIFS(IsQList,IsIList,Table_ExternalData_15[[#This Row],[item_key]],IsITypeList,Table_ExternalData_15[[#This Row],[IType]],IsDList,Table_ExternalData_15[[#Headers],[24]])</f>
        <v>0</v>
      </c>
      <c r="AC454" s="10">
        <f>SUMIFS(IsQList,IsIList,Table_ExternalData_15[[#This Row],[item_key]],IsITypeList,Table_ExternalData_15[[#This Row],[IType]],IsDList,Table_ExternalData_15[[#Headers],[25]])</f>
        <v>0</v>
      </c>
      <c r="AD454" s="10">
        <f>SUMIFS(IsQList,IsIList,Table_ExternalData_15[[#This Row],[item_key]],IsITypeList,Table_ExternalData_15[[#This Row],[IType]],IsDList,Table_ExternalData_15[[#Headers],[26]])</f>
        <v>0</v>
      </c>
      <c r="AE454" s="10">
        <f>SUMIFS(IsQList,IsIList,Table_ExternalData_15[[#This Row],[item_key]],IsITypeList,Table_ExternalData_15[[#This Row],[IType]],IsDList,Table_ExternalData_15[[#Headers],[27]])</f>
        <v>0</v>
      </c>
      <c r="AF454" s="10">
        <f>SUMIFS(IsQList,IsIList,Table_ExternalData_15[[#This Row],[item_key]],IsITypeList,Table_ExternalData_15[[#This Row],[IType]],IsDList,Table_ExternalData_15[[#Headers],[28]])</f>
        <v>1</v>
      </c>
      <c r="AG454" s="10">
        <f>SUMIFS(IsQList,IsIList,Table_ExternalData_15[[#This Row],[item_key]],IsITypeList,Table_ExternalData_15[[#This Row],[IType]],IsDList,Table_ExternalData_15[[#Headers],[29]])</f>
        <v>76</v>
      </c>
      <c r="AH454" s="10">
        <f>SUMIFS(IsQList,IsIList,Table_ExternalData_15[[#This Row],[item_key]],IsITypeList,Table_ExternalData_15[[#This Row],[IType]],IsDList,Table_ExternalData_15[[#Headers],[30]])</f>
        <v>0</v>
      </c>
      <c r="AI454" s="10">
        <f>SUMIFS(IsQList,IsIList,Table_ExternalData_15[[#This Row],[item_key]],IsITypeList,Table_ExternalData_15[[#This Row],[IType]],IsDList,Table_ExternalData_15[[#Headers],[31]])</f>
        <v>10</v>
      </c>
      <c r="AJ454" s="10">
        <f>SUM(Table_ExternalData_15[[#This Row],[1]:[31]])</f>
        <v>181</v>
      </c>
    </row>
    <row r="455" spans="1:36">
      <c r="A455" s="1" t="s">
        <v>156</v>
      </c>
      <c r="B455" s="1" t="s">
        <v>801</v>
      </c>
      <c r="C455" s="1" t="s">
        <v>802</v>
      </c>
      <c r="D455" s="11" t="s">
        <v>2017</v>
      </c>
      <c r="E455" s="10">
        <f>SUMIFS(IsQList,IsIList,Table_ExternalData_15[[#This Row],[item_key]],IsITypeList,Table_ExternalData_15[[#This Row],[IType]],IsDList,Table_ExternalData_15[[#Headers],[1]])</f>
        <v>0</v>
      </c>
      <c r="F455" s="10">
        <f>SUMIFS(IsQList,IsIList,Table_ExternalData_15[[#This Row],[item_key]],IsITypeList,Table_ExternalData_15[[#This Row],[IType]],IsDList,Table_ExternalData_15[[#Headers],[2]])</f>
        <v>0</v>
      </c>
      <c r="G455" s="10">
        <f>SUMIFS(IsQList,IsIList,Table_ExternalData_15[[#This Row],[item_key]],IsITypeList,Table_ExternalData_15[[#This Row],[IType]],IsDList,Table_ExternalData_15[[#Headers],[3]])</f>
        <v>0</v>
      </c>
      <c r="H455" s="10">
        <f>SUMIFS(IsQList,IsIList,Table_ExternalData_15[[#This Row],[item_key]],IsITypeList,Table_ExternalData_15[[#This Row],[IType]],IsDList,Table_ExternalData_15[[#Headers],[4]])</f>
        <v>0</v>
      </c>
      <c r="I455" s="10">
        <f>SUMIFS(IsQList,IsIList,Table_ExternalData_15[[#This Row],[item_key]],IsITypeList,Table_ExternalData_15[[#This Row],[IType]],IsDList,Table_ExternalData_15[[#Headers],[5]])</f>
        <v>0</v>
      </c>
      <c r="J455" s="10">
        <f>SUMIFS(IsQList,IsIList,Table_ExternalData_15[[#This Row],[item_key]],IsITypeList,Table_ExternalData_15[[#This Row],[IType]],IsDList,Table_ExternalData_15[[#Headers],[6]])</f>
        <v>0</v>
      </c>
      <c r="K455" s="10">
        <f>SUMIFS(IsQList,IsIList,Table_ExternalData_15[[#This Row],[item_key]],IsITypeList,Table_ExternalData_15[[#This Row],[IType]],IsDList,Table_ExternalData_15[[#Headers],[7]])</f>
        <v>0</v>
      </c>
      <c r="L455" s="10">
        <f>SUMIFS(IsQList,IsIList,Table_ExternalData_15[[#This Row],[item_key]],IsITypeList,Table_ExternalData_15[[#This Row],[IType]],IsDList,Table_ExternalData_15[[#Headers],[8]])</f>
        <v>-28</v>
      </c>
      <c r="M455" s="10">
        <f>SUMIFS(IsQList,IsIList,Table_ExternalData_15[[#This Row],[item_key]],IsITypeList,Table_ExternalData_15[[#This Row],[IType]],IsDList,Table_ExternalData_15[[#Headers],[9]])</f>
        <v>0</v>
      </c>
      <c r="N455" s="10">
        <f>SUMIFS(IsQList,IsIList,Table_ExternalData_15[[#This Row],[item_key]],IsITypeList,Table_ExternalData_15[[#This Row],[IType]],IsDList,Table_ExternalData_15[[#Headers],[10]])</f>
        <v>0</v>
      </c>
      <c r="O455" s="10">
        <f>SUMIFS(IsQList,IsIList,Table_ExternalData_15[[#This Row],[item_key]],IsITypeList,Table_ExternalData_15[[#This Row],[IType]],IsDList,Table_ExternalData_15[[#Headers],[11]])</f>
        <v>0</v>
      </c>
      <c r="P455" s="10">
        <f>SUMIFS(IsQList,IsIList,Table_ExternalData_15[[#This Row],[item_key]],IsITypeList,Table_ExternalData_15[[#This Row],[IType]],IsDList,Table_ExternalData_15[[#Headers],[12]])</f>
        <v>0</v>
      </c>
      <c r="Q455" s="10">
        <f>SUMIFS(IsQList,IsIList,Table_ExternalData_15[[#This Row],[item_key]],IsITypeList,Table_ExternalData_15[[#This Row],[IType]],IsDList,Table_ExternalData_15[[#Headers],[13]])</f>
        <v>0</v>
      </c>
      <c r="R455" s="10">
        <f>SUMIFS(IsQList,IsIList,Table_ExternalData_15[[#This Row],[item_key]],IsITypeList,Table_ExternalData_15[[#This Row],[IType]],IsDList,Table_ExternalData_15[[#Headers],[14]])</f>
        <v>0</v>
      </c>
      <c r="S455" s="10">
        <f>SUMIFS(IsQList,IsIList,Table_ExternalData_15[[#This Row],[item_key]],IsITypeList,Table_ExternalData_15[[#This Row],[IType]],IsDList,Table_ExternalData_15[[#Headers],[15]])</f>
        <v>0</v>
      </c>
      <c r="T455" s="10">
        <f>SUMIFS(IsQList,IsIList,Table_ExternalData_15[[#This Row],[item_key]],IsITypeList,Table_ExternalData_15[[#This Row],[IType]],IsDList,Table_ExternalData_15[[#Headers],[16]])</f>
        <v>0</v>
      </c>
      <c r="U455" s="10">
        <f>SUMIFS(IsQList,IsIList,Table_ExternalData_15[[#This Row],[item_key]],IsITypeList,Table_ExternalData_15[[#This Row],[IType]],IsDList,Table_ExternalData_15[[#Headers],[17]])</f>
        <v>0</v>
      </c>
      <c r="V455" s="10">
        <f>SUMIFS(IsQList,IsIList,Table_ExternalData_15[[#This Row],[item_key]],IsITypeList,Table_ExternalData_15[[#This Row],[IType]],IsDList,Table_ExternalData_15[[#Headers],[18]])</f>
        <v>0</v>
      </c>
      <c r="W455" s="10">
        <f>SUMIFS(IsQList,IsIList,Table_ExternalData_15[[#This Row],[item_key]],IsITypeList,Table_ExternalData_15[[#This Row],[IType]],IsDList,Table_ExternalData_15[[#Headers],[19]])</f>
        <v>0</v>
      </c>
      <c r="X455" s="10">
        <f>SUMIFS(IsQList,IsIList,Table_ExternalData_15[[#This Row],[item_key]],IsITypeList,Table_ExternalData_15[[#This Row],[IType]],IsDList,Table_ExternalData_15[[#Headers],[20]])</f>
        <v>0</v>
      </c>
      <c r="Y455" s="10">
        <f>SUMIFS(IsQList,IsIList,Table_ExternalData_15[[#This Row],[item_key]],IsITypeList,Table_ExternalData_15[[#This Row],[IType]],IsDList,Table_ExternalData_15[[#Headers],[21]])</f>
        <v>0</v>
      </c>
      <c r="Z455" s="10">
        <f>SUMIFS(IsQList,IsIList,Table_ExternalData_15[[#This Row],[item_key]],IsITypeList,Table_ExternalData_15[[#This Row],[IType]],IsDList,Table_ExternalData_15[[#Headers],[22]])</f>
        <v>0</v>
      </c>
      <c r="AA455" s="10">
        <f>SUMIFS(IsQList,IsIList,Table_ExternalData_15[[#This Row],[item_key]],IsITypeList,Table_ExternalData_15[[#This Row],[IType]],IsDList,Table_ExternalData_15[[#Headers],[23]])</f>
        <v>0</v>
      </c>
      <c r="AB455" s="10">
        <f>SUMIFS(IsQList,IsIList,Table_ExternalData_15[[#This Row],[item_key]],IsITypeList,Table_ExternalData_15[[#This Row],[IType]],IsDList,Table_ExternalData_15[[#Headers],[24]])</f>
        <v>0</v>
      </c>
      <c r="AC455" s="10">
        <f>SUMIFS(IsQList,IsIList,Table_ExternalData_15[[#This Row],[item_key]],IsITypeList,Table_ExternalData_15[[#This Row],[IType]],IsDList,Table_ExternalData_15[[#Headers],[25]])</f>
        <v>0</v>
      </c>
      <c r="AD455" s="10">
        <f>SUMIFS(IsQList,IsIList,Table_ExternalData_15[[#This Row],[item_key]],IsITypeList,Table_ExternalData_15[[#This Row],[IType]],IsDList,Table_ExternalData_15[[#Headers],[26]])</f>
        <v>0</v>
      </c>
      <c r="AE455" s="10">
        <f>SUMIFS(IsQList,IsIList,Table_ExternalData_15[[#This Row],[item_key]],IsITypeList,Table_ExternalData_15[[#This Row],[IType]],IsDList,Table_ExternalData_15[[#Headers],[27]])</f>
        <v>0</v>
      </c>
      <c r="AF455" s="10">
        <f>SUMIFS(IsQList,IsIList,Table_ExternalData_15[[#This Row],[item_key]],IsITypeList,Table_ExternalData_15[[#This Row],[IType]],IsDList,Table_ExternalData_15[[#Headers],[28]])</f>
        <v>0</v>
      </c>
      <c r="AG455" s="10">
        <f>SUMIFS(IsQList,IsIList,Table_ExternalData_15[[#This Row],[item_key]],IsITypeList,Table_ExternalData_15[[#This Row],[IType]],IsDList,Table_ExternalData_15[[#Headers],[29]])</f>
        <v>0</v>
      </c>
      <c r="AH455" s="10">
        <f>SUMIFS(IsQList,IsIList,Table_ExternalData_15[[#This Row],[item_key]],IsITypeList,Table_ExternalData_15[[#This Row],[IType]],IsDList,Table_ExternalData_15[[#Headers],[30]])</f>
        <v>0</v>
      </c>
      <c r="AI455" s="10">
        <f>SUMIFS(IsQList,IsIList,Table_ExternalData_15[[#This Row],[item_key]],IsITypeList,Table_ExternalData_15[[#This Row],[IType]],IsDList,Table_ExternalData_15[[#Headers],[31]])</f>
        <v>-15</v>
      </c>
      <c r="AJ455" s="10">
        <f>SUM(Table_ExternalData_15[[#This Row],[1]:[31]])</f>
        <v>-43</v>
      </c>
    </row>
    <row r="456" spans="1:36">
      <c r="A456" s="1" t="s">
        <v>546</v>
      </c>
      <c r="B456" s="1" t="s">
        <v>618</v>
      </c>
      <c r="C456" s="1" t="s">
        <v>619</v>
      </c>
      <c r="D456" s="11" t="s">
        <v>2046</v>
      </c>
      <c r="E456" s="10">
        <f>SUMIFS(IsQList,IsIList,Table_ExternalData_15[[#This Row],[item_key]],IsITypeList,Table_ExternalData_15[[#This Row],[IType]],IsDList,Table_ExternalData_15[[#Headers],[1]])</f>
        <v>1</v>
      </c>
      <c r="F456" s="10">
        <f>SUMIFS(IsQList,IsIList,Table_ExternalData_15[[#This Row],[item_key]],IsITypeList,Table_ExternalData_15[[#This Row],[IType]],IsDList,Table_ExternalData_15[[#Headers],[2]])</f>
        <v>0</v>
      </c>
      <c r="G456" s="10">
        <f>SUMIFS(IsQList,IsIList,Table_ExternalData_15[[#This Row],[item_key]],IsITypeList,Table_ExternalData_15[[#This Row],[IType]],IsDList,Table_ExternalData_15[[#Headers],[3]])</f>
        <v>0</v>
      </c>
      <c r="H456" s="10">
        <f>SUMIFS(IsQList,IsIList,Table_ExternalData_15[[#This Row],[item_key]],IsITypeList,Table_ExternalData_15[[#This Row],[IType]],IsDList,Table_ExternalData_15[[#Headers],[4]])</f>
        <v>70</v>
      </c>
      <c r="I456" s="10">
        <f>SUMIFS(IsQList,IsIList,Table_ExternalData_15[[#This Row],[item_key]],IsITypeList,Table_ExternalData_15[[#This Row],[IType]],IsDList,Table_ExternalData_15[[#Headers],[5]])</f>
        <v>0</v>
      </c>
      <c r="J456" s="10">
        <f>SUMIFS(IsQList,IsIList,Table_ExternalData_15[[#This Row],[item_key]],IsITypeList,Table_ExternalData_15[[#This Row],[IType]],IsDList,Table_ExternalData_15[[#Headers],[6]])</f>
        <v>23</v>
      </c>
      <c r="K456" s="10">
        <f>SUMIFS(IsQList,IsIList,Table_ExternalData_15[[#This Row],[item_key]],IsITypeList,Table_ExternalData_15[[#This Row],[IType]],IsDList,Table_ExternalData_15[[#Headers],[7]])</f>
        <v>0</v>
      </c>
      <c r="L456" s="10">
        <f>SUMIFS(IsQList,IsIList,Table_ExternalData_15[[#This Row],[item_key]],IsITypeList,Table_ExternalData_15[[#This Row],[IType]],IsDList,Table_ExternalData_15[[#Headers],[8]])</f>
        <v>0</v>
      </c>
      <c r="M456" s="10">
        <f>SUMIFS(IsQList,IsIList,Table_ExternalData_15[[#This Row],[item_key]],IsITypeList,Table_ExternalData_15[[#This Row],[IType]],IsDList,Table_ExternalData_15[[#Headers],[9]])</f>
        <v>0</v>
      </c>
      <c r="N456" s="10">
        <f>SUMIFS(IsQList,IsIList,Table_ExternalData_15[[#This Row],[item_key]],IsITypeList,Table_ExternalData_15[[#This Row],[IType]],IsDList,Table_ExternalData_15[[#Headers],[10]])</f>
        <v>0</v>
      </c>
      <c r="O456" s="10">
        <f>SUMIFS(IsQList,IsIList,Table_ExternalData_15[[#This Row],[item_key]],IsITypeList,Table_ExternalData_15[[#This Row],[IType]],IsDList,Table_ExternalData_15[[#Headers],[11]])</f>
        <v>0</v>
      </c>
      <c r="P456" s="10">
        <f>SUMIFS(IsQList,IsIList,Table_ExternalData_15[[#This Row],[item_key]],IsITypeList,Table_ExternalData_15[[#This Row],[IType]],IsDList,Table_ExternalData_15[[#Headers],[12]])</f>
        <v>0</v>
      </c>
      <c r="Q456" s="10">
        <f>SUMIFS(IsQList,IsIList,Table_ExternalData_15[[#This Row],[item_key]],IsITypeList,Table_ExternalData_15[[#This Row],[IType]],IsDList,Table_ExternalData_15[[#Headers],[13]])</f>
        <v>0</v>
      </c>
      <c r="R456" s="10">
        <f>SUMIFS(IsQList,IsIList,Table_ExternalData_15[[#This Row],[item_key]],IsITypeList,Table_ExternalData_15[[#This Row],[IType]],IsDList,Table_ExternalData_15[[#Headers],[14]])</f>
        <v>0</v>
      </c>
      <c r="S456" s="10">
        <f>SUMIFS(IsQList,IsIList,Table_ExternalData_15[[#This Row],[item_key]],IsITypeList,Table_ExternalData_15[[#This Row],[IType]],IsDList,Table_ExternalData_15[[#Headers],[15]])</f>
        <v>0</v>
      </c>
      <c r="T456" s="10">
        <f>SUMIFS(IsQList,IsIList,Table_ExternalData_15[[#This Row],[item_key]],IsITypeList,Table_ExternalData_15[[#This Row],[IType]],IsDList,Table_ExternalData_15[[#Headers],[16]])</f>
        <v>0</v>
      </c>
      <c r="U456" s="10">
        <f>SUMIFS(IsQList,IsIList,Table_ExternalData_15[[#This Row],[item_key]],IsITypeList,Table_ExternalData_15[[#This Row],[IType]],IsDList,Table_ExternalData_15[[#Headers],[17]])</f>
        <v>0</v>
      </c>
      <c r="V456" s="10">
        <f>SUMIFS(IsQList,IsIList,Table_ExternalData_15[[#This Row],[item_key]],IsITypeList,Table_ExternalData_15[[#This Row],[IType]],IsDList,Table_ExternalData_15[[#Headers],[18]])</f>
        <v>0</v>
      </c>
      <c r="W456" s="10">
        <f>SUMIFS(IsQList,IsIList,Table_ExternalData_15[[#This Row],[item_key]],IsITypeList,Table_ExternalData_15[[#This Row],[IType]],IsDList,Table_ExternalData_15[[#Headers],[19]])</f>
        <v>0</v>
      </c>
      <c r="X456" s="10">
        <f>SUMIFS(IsQList,IsIList,Table_ExternalData_15[[#This Row],[item_key]],IsITypeList,Table_ExternalData_15[[#This Row],[IType]],IsDList,Table_ExternalData_15[[#Headers],[20]])</f>
        <v>0</v>
      </c>
      <c r="Y456" s="10">
        <f>SUMIFS(IsQList,IsIList,Table_ExternalData_15[[#This Row],[item_key]],IsITypeList,Table_ExternalData_15[[#This Row],[IType]],IsDList,Table_ExternalData_15[[#Headers],[21]])</f>
        <v>0</v>
      </c>
      <c r="Z456" s="10">
        <f>SUMIFS(IsQList,IsIList,Table_ExternalData_15[[#This Row],[item_key]],IsITypeList,Table_ExternalData_15[[#This Row],[IType]],IsDList,Table_ExternalData_15[[#Headers],[22]])</f>
        <v>0</v>
      </c>
      <c r="AA456" s="10">
        <f>SUMIFS(IsQList,IsIList,Table_ExternalData_15[[#This Row],[item_key]],IsITypeList,Table_ExternalData_15[[#This Row],[IType]],IsDList,Table_ExternalData_15[[#Headers],[23]])</f>
        <v>0</v>
      </c>
      <c r="AB456" s="10">
        <f>SUMIFS(IsQList,IsIList,Table_ExternalData_15[[#This Row],[item_key]],IsITypeList,Table_ExternalData_15[[#This Row],[IType]],IsDList,Table_ExternalData_15[[#Headers],[24]])</f>
        <v>0</v>
      </c>
      <c r="AC456" s="10">
        <f>SUMIFS(IsQList,IsIList,Table_ExternalData_15[[#This Row],[item_key]],IsITypeList,Table_ExternalData_15[[#This Row],[IType]],IsDList,Table_ExternalData_15[[#Headers],[25]])</f>
        <v>0</v>
      </c>
      <c r="AD456" s="10">
        <f>SUMIFS(IsQList,IsIList,Table_ExternalData_15[[#This Row],[item_key]],IsITypeList,Table_ExternalData_15[[#This Row],[IType]],IsDList,Table_ExternalData_15[[#Headers],[26]])</f>
        <v>0</v>
      </c>
      <c r="AE456" s="10">
        <f>SUMIFS(IsQList,IsIList,Table_ExternalData_15[[#This Row],[item_key]],IsITypeList,Table_ExternalData_15[[#This Row],[IType]],IsDList,Table_ExternalData_15[[#Headers],[27]])</f>
        <v>0</v>
      </c>
      <c r="AF456" s="10">
        <f>SUMIFS(IsQList,IsIList,Table_ExternalData_15[[#This Row],[item_key]],IsITypeList,Table_ExternalData_15[[#This Row],[IType]],IsDList,Table_ExternalData_15[[#Headers],[28]])</f>
        <v>1</v>
      </c>
      <c r="AG456" s="10">
        <f>SUMIFS(IsQList,IsIList,Table_ExternalData_15[[#This Row],[item_key]],IsITypeList,Table_ExternalData_15[[#This Row],[IType]],IsDList,Table_ExternalData_15[[#Headers],[29]])</f>
        <v>76</v>
      </c>
      <c r="AH456" s="10">
        <f>SUMIFS(IsQList,IsIList,Table_ExternalData_15[[#This Row],[item_key]],IsITypeList,Table_ExternalData_15[[#This Row],[IType]],IsDList,Table_ExternalData_15[[#Headers],[30]])</f>
        <v>0</v>
      </c>
      <c r="AI456" s="10">
        <f>SUMIFS(IsQList,IsIList,Table_ExternalData_15[[#This Row],[item_key]],IsITypeList,Table_ExternalData_15[[#This Row],[IType]],IsDList,Table_ExternalData_15[[#Headers],[31]])</f>
        <v>10</v>
      </c>
      <c r="AJ456" s="10">
        <f>SUM(Table_ExternalData_15[[#This Row],[1]:[31]])</f>
        <v>181</v>
      </c>
    </row>
    <row r="457" spans="1:36">
      <c r="A457" s="1" t="s">
        <v>547</v>
      </c>
      <c r="B457" s="1" t="s">
        <v>620</v>
      </c>
      <c r="C457" s="1" t="s">
        <v>621</v>
      </c>
      <c r="D457" s="11" t="s">
        <v>2046</v>
      </c>
      <c r="E457" s="10">
        <f>SUMIFS(IsQList,IsIList,Table_ExternalData_15[[#This Row],[item_key]],IsITypeList,Table_ExternalData_15[[#This Row],[IType]],IsDList,Table_ExternalData_15[[#Headers],[1]])</f>
        <v>2</v>
      </c>
      <c r="F457" s="10">
        <f>SUMIFS(IsQList,IsIList,Table_ExternalData_15[[#This Row],[item_key]],IsITypeList,Table_ExternalData_15[[#This Row],[IType]],IsDList,Table_ExternalData_15[[#Headers],[2]])</f>
        <v>0</v>
      </c>
      <c r="G457" s="10">
        <f>SUMIFS(IsQList,IsIList,Table_ExternalData_15[[#This Row],[item_key]],IsITypeList,Table_ExternalData_15[[#This Row],[IType]],IsDList,Table_ExternalData_15[[#Headers],[3]])</f>
        <v>0</v>
      </c>
      <c r="H457" s="10">
        <f>SUMIFS(IsQList,IsIList,Table_ExternalData_15[[#This Row],[item_key]],IsITypeList,Table_ExternalData_15[[#This Row],[IType]],IsDList,Table_ExternalData_15[[#Headers],[4]])</f>
        <v>140</v>
      </c>
      <c r="I457" s="10">
        <f>SUMIFS(IsQList,IsIList,Table_ExternalData_15[[#This Row],[item_key]],IsITypeList,Table_ExternalData_15[[#This Row],[IType]],IsDList,Table_ExternalData_15[[#Headers],[5]])</f>
        <v>0</v>
      </c>
      <c r="J457" s="10">
        <f>SUMIFS(IsQList,IsIList,Table_ExternalData_15[[#This Row],[item_key]],IsITypeList,Table_ExternalData_15[[#This Row],[IType]],IsDList,Table_ExternalData_15[[#Headers],[6]])</f>
        <v>46</v>
      </c>
      <c r="K457" s="10">
        <f>SUMIFS(IsQList,IsIList,Table_ExternalData_15[[#This Row],[item_key]],IsITypeList,Table_ExternalData_15[[#This Row],[IType]],IsDList,Table_ExternalData_15[[#Headers],[7]])</f>
        <v>0</v>
      </c>
      <c r="L457" s="10">
        <f>SUMIFS(IsQList,IsIList,Table_ExternalData_15[[#This Row],[item_key]],IsITypeList,Table_ExternalData_15[[#This Row],[IType]],IsDList,Table_ExternalData_15[[#Headers],[8]])</f>
        <v>0</v>
      </c>
      <c r="M457" s="10">
        <f>SUMIFS(IsQList,IsIList,Table_ExternalData_15[[#This Row],[item_key]],IsITypeList,Table_ExternalData_15[[#This Row],[IType]],IsDList,Table_ExternalData_15[[#Headers],[9]])</f>
        <v>0</v>
      </c>
      <c r="N457" s="10">
        <f>SUMIFS(IsQList,IsIList,Table_ExternalData_15[[#This Row],[item_key]],IsITypeList,Table_ExternalData_15[[#This Row],[IType]],IsDList,Table_ExternalData_15[[#Headers],[10]])</f>
        <v>0</v>
      </c>
      <c r="O457" s="10">
        <f>SUMIFS(IsQList,IsIList,Table_ExternalData_15[[#This Row],[item_key]],IsITypeList,Table_ExternalData_15[[#This Row],[IType]],IsDList,Table_ExternalData_15[[#Headers],[11]])</f>
        <v>0</v>
      </c>
      <c r="P457" s="10">
        <f>SUMIFS(IsQList,IsIList,Table_ExternalData_15[[#This Row],[item_key]],IsITypeList,Table_ExternalData_15[[#This Row],[IType]],IsDList,Table_ExternalData_15[[#Headers],[12]])</f>
        <v>0</v>
      </c>
      <c r="Q457" s="10">
        <f>SUMIFS(IsQList,IsIList,Table_ExternalData_15[[#This Row],[item_key]],IsITypeList,Table_ExternalData_15[[#This Row],[IType]],IsDList,Table_ExternalData_15[[#Headers],[13]])</f>
        <v>0</v>
      </c>
      <c r="R457" s="10">
        <f>SUMIFS(IsQList,IsIList,Table_ExternalData_15[[#This Row],[item_key]],IsITypeList,Table_ExternalData_15[[#This Row],[IType]],IsDList,Table_ExternalData_15[[#Headers],[14]])</f>
        <v>0</v>
      </c>
      <c r="S457" s="10">
        <f>SUMIFS(IsQList,IsIList,Table_ExternalData_15[[#This Row],[item_key]],IsITypeList,Table_ExternalData_15[[#This Row],[IType]],IsDList,Table_ExternalData_15[[#Headers],[15]])</f>
        <v>0</v>
      </c>
      <c r="T457" s="10">
        <f>SUMIFS(IsQList,IsIList,Table_ExternalData_15[[#This Row],[item_key]],IsITypeList,Table_ExternalData_15[[#This Row],[IType]],IsDList,Table_ExternalData_15[[#Headers],[16]])</f>
        <v>0</v>
      </c>
      <c r="U457" s="10">
        <f>SUMIFS(IsQList,IsIList,Table_ExternalData_15[[#This Row],[item_key]],IsITypeList,Table_ExternalData_15[[#This Row],[IType]],IsDList,Table_ExternalData_15[[#Headers],[17]])</f>
        <v>0</v>
      </c>
      <c r="V457" s="10">
        <f>SUMIFS(IsQList,IsIList,Table_ExternalData_15[[#This Row],[item_key]],IsITypeList,Table_ExternalData_15[[#This Row],[IType]],IsDList,Table_ExternalData_15[[#Headers],[18]])</f>
        <v>0</v>
      </c>
      <c r="W457" s="10">
        <f>SUMIFS(IsQList,IsIList,Table_ExternalData_15[[#This Row],[item_key]],IsITypeList,Table_ExternalData_15[[#This Row],[IType]],IsDList,Table_ExternalData_15[[#Headers],[19]])</f>
        <v>0</v>
      </c>
      <c r="X457" s="10">
        <f>SUMIFS(IsQList,IsIList,Table_ExternalData_15[[#This Row],[item_key]],IsITypeList,Table_ExternalData_15[[#This Row],[IType]],IsDList,Table_ExternalData_15[[#Headers],[20]])</f>
        <v>0</v>
      </c>
      <c r="Y457" s="10">
        <f>SUMIFS(IsQList,IsIList,Table_ExternalData_15[[#This Row],[item_key]],IsITypeList,Table_ExternalData_15[[#This Row],[IType]],IsDList,Table_ExternalData_15[[#Headers],[21]])</f>
        <v>0</v>
      </c>
      <c r="Z457" s="10">
        <f>SUMIFS(IsQList,IsIList,Table_ExternalData_15[[#This Row],[item_key]],IsITypeList,Table_ExternalData_15[[#This Row],[IType]],IsDList,Table_ExternalData_15[[#Headers],[22]])</f>
        <v>0</v>
      </c>
      <c r="AA457" s="10">
        <f>SUMIFS(IsQList,IsIList,Table_ExternalData_15[[#This Row],[item_key]],IsITypeList,Table_ExternalData_15[[#This Row],[IType]],IsDList,Table_ExternalData_15[[#Headers],[23]])</f>
        <v>0</v>
      </c>
      <c r="AB457" s="10">
        <f>SUMIFS(IsQList,IsIList,Table_ExternalData_15[[#This Row],[item_key]],IsITypeList,Table_ExternalData_15[[#This Row],[IType]],IsDList,Table_ExternalData_15[[#Headers],[24]])</f>
        <v>0</v>
      </c>
      <c r="AC457" s="10">
        <f>SUMIFS(IsQList,IsIList,Table_ExternalData_15[[#This Row],[item_key]],IsITypeList,Table_ExternalData_15[[#This Row],[IType]],IsDList,Table_ExternalData_15[[#Headers],[25]])</f>
        <v>0</v>
      </c>
      <c r="AD457" s="10">
        <f>SUMIFS(IsQList,IsIList,Table_ExternalData_15[[#This Row],[item_key]],IsITypeList,Table_ExternalData_15[[#This Row],[IType]],IsDList,Table_ExternalData_15[[#Headers],[26]])</f>
        <v>0</v>
      </c>
      <c r="AE457" s="10">
        <f>SUMIFS(IsQList,IsIList,Table_ExternalData_15[[#This Row],[item_key]],IsITypeList,Table_ExternalData_15[[#This Row],[IType]],IsDList,Table_ExternalData_15[[#Headers],[27]])</f>
        <v>0</v>
      </c>
      <c r="AF457" s="10">
        <f>SUMIFS(IsQList,IsIList,Table_ExternalData_15[[#This Row],[item_key]],IsITypeList,Table_ExternalData_15[[#This Row],[IType]],IsDList,Table_ExternalData_15[[#Headers],[28]])</f>
        <v>2</v>
      </c>
      <c r="AG457" s="10">
        <f>SUMIFS(IsQList,IsIList,Table_ExternalData_15[[#This Row],[item_key]],IsITypeList,Table_ExternalData_15[[#This Row],[IType]],IsDList,Table_ExternalData_15[[#Headers],[29]])</f>
        <v>152</v>
      </c>
      <c r="AH457" s="10">
        <f>SUMIFS(IsQList,IsIList,Table_ExternalData_15[[#This Row],[item_key]],IsITypeList,Table_ExternalData_15[[#This Row],[IType]],IsDList,Table_ExternalData_15[[#Headers],[30]])</f>
        <v>0</v>
      </c>
      <c r="AI457" s="10">
        <f>SUMIFS(IsQList,IsIList,Table_ExternalData_15[[#This Row],[item_key]],IsITypeList,Table_ExternalData_15[[#This Row],[IType]],IsDList,Table_ExternalData_15[[#Headers],[31]])</f>
        <v>20</v>
      </c>
      <c r="AJ457" s="10">
        <f>SUM(Table_ExternalData_15[[#This Row],[1]:[31]])</f>
        <v>362</v>
      </c>
    </row>
    <row r="458" spans="1:36">
      <c r="A458" s="1" t="s">
        <v>200</v>
      </c>
      <c r="B458" s="1" t="s">
        <v>1432</v>
      </c>
      <c r="C458" s="1" t="s">
        <v>1433</v>
      </c>
      <c r="D458" s="11" t="s">
        <v>2046</v>
      </c>
      <c r="E458" s="10">
        <f>SUMIFS(IsQList,IsIList,Table_ExternalData_15[[#This Row],[item_key]],IsITypeList,Table_ExternalData_15[[#This Row],[IType]],IsDList,Table_ExternalData_15[[#Headers],[1]])</f>
        <v>2</v>
      </c>
      <c r="F458" s="10">
        <f>SUMIFS(IsQList,IsIList,Table_ExternalData_15[[#This Row],[item_key]],IsITypeList,Table_ExternalData_15[[#This Row],[IType]],IsDList,Table_ExternalData_15[[#Headers],[2]])</f>
        <v>0</v>
      </c>
      <c r="G458" s="10">
        <f>SUMIFS(IsQList,IsIList,Table_ExternalData_15[[#This Row],[item_key]],IsITypeList,Table_ExternalData_15[[#This Row],[IType]],IsDList,Table_ExternalData_15[[#Headers],[3]])</f>
        <v>0</v>
      </c>
      <c r="H458" s="10">
        <f>SUMIFS(IsQList,IsIList,Table_ExternalData_15[[#This Row],[item_key]],IsITypeList,Table_ExternalData_15[[#This Row],[IType]],IsDList,Table_ExternalData_15[[#Headers],[4]])</f>
        <v>140</v>
      </c>
      <c r="I458" s="10">
        <f>SUMIFS(IsQList,IsIList,Table_ExternalData_15[[#This Row],[item_key]],IsITypeList,Table_ExternalData_15[[#This Row],[IType]],IsDList,Table_ExternalData_15[[#Headers],[5]])</f>
        <v>0</v>
      </c>
      <c r="J458" s="10">
        <f>SUMIFS(IsQList,IsIList,Table_ExternalData_15[[#This Row],[item_key]],IsITypeList,Table_ExternalData_15[[#This Row],[IType]],IsDList,Table_ExternalData_15[[#Headers],[6]])</f>
        <v>46</v>
      </c>
      <c r="K458" s="10">
        <f>SUMIFS(IsQList,IsIList,Table_ExternalData_15[[#This Row],[item_key]],IsITypeList,Table_ExternalData_15[[#This Row],[IType]],IsDList,Table_ExternalData_15[[#Headers],[7]])</f>
        <v>0</v>
      </c>
      <c r="L458" s="10">
        <f>SUMIFS(IsQList,IsIList,Table_ExternalData_15[[#This Row],[item_key]],IsITypeList,Table_ExternalData_15[[#This Row],[IType]],IsDList,Table_ExternalData_15[[#Headers],[8]])</f>
        <v>0</v>
      </c>
      <c r="M458" s="10">
        <f>SUMIFS(IsQList,IsIList,Table_ExternalData_15[[#This Row],[item_key]],IsITypeList,Table_ExternalData_15[[#This Row],[IType]],IsDList,Table_ExternalData_15[[#Headers],[9]])</f>
        <v>0</v>
      </c>
      <c r="N458" s="10">
        <f>SUMIFS(IsQList,IsIList,Table_ExternalData_15[[#This Row],[item_key]],IsITypeList,Table_ExternalData_15[[#This Row],[IType]],IsDList,Table_ExternalData_15[[#Headers],[10]])</f>
        <v>0</v>
      </c>
      <c r="O458" s="10">
        <f>SUMIFS(IsQList,IsIList,Table_ExternalData_15[[#This Row],[item_key]],IsITypeList,Table_ExternalData_15[[#This Row],[IType]],IsDList,Table_ExternalData_15[[#Headers],[11]])</f>
        <v>0</v>
      </c>
      <c r="P458" s="10">
        <f>SUMIFS(IsQList,IsIList,Table_ExternalData_15[[#This Row],[item_key]],IsITypeList,Table_ExternalData_15[[#This Row],[IType]],IsDList,Table_ExternalData_15[[#Headers],[12]])</f>
        <v>0</v>
      </c>
      <c r="Q458" s="10">
        <f>SUMIFS(IsQList,IsIList,Table_ExternalData_15[[#This Row],[item_key]],IsITypeList,Table_ExternalData_15[[#This Row],[IType]],IsDList,Table_ExternalData_15[[#Headers],[13]])</f>
        <v>0</v>
      </c>
      <c r="R458" s="10">
        <f>SUMIFS(IsQList,IsIList,Table_ExternalData_15[[#This Row],[item_key]],IsITypeList,Table_ExternalData_15[[#This Row],[IType]],IsDList,Table_ExternalData_15[[#Headers],[14]])</f>
        <v>0</v>
      </c>
      <c r="S458" s="10">
        <f>SUMIFS(IsQList,IsIList,Table_ExternalData_15[[#This Row],[item_key]],IsITypeList,Table_ExternalData_15[[#This Row],[IType]],IsDList,Table_ExternalData_15[[#Headers],[15]])</f>
        <v>0</v>
      </c>
      <c r="T458" s="10">
        <f>SUMIFS(IsQList,IsIList,Table_ExternalData_15[[#This Row],[item_key]],IsITypeList,Table_ExternalData_15[[#This Row],[IType]],IsDList,Table_ExternalData_15[[#Headers],[16]])</f>
        <v>0</v>
      </c>
      <c r="U458" s="10">
        <f>SUMIFS(IsQList,IsIList,Table_ExternalData_15[[#This Row],[item_key]],IsITypeList,Table_ExternalData_15[[#This Row],[IType]],IsDList,Table_ExternalData_15[[#Headers],[17]])</f>
        <v>0</v>
      </c>
      <c r="V458" s="10">
        <f>SUMIFS(IsQList,IsIList,Table_ExternalData_15[[#This Row],[item_key]],IsITypeList,Table_ExternalData_15[[#This Row],[IType]],IsDList,Table_ExternalData_15[[#Headers],[18]])</f>
        <v>0</v>
      </c>
      <c r="W458" s="10">
        <f>SUMIFS(IsQList,IsIList,Table_ExternalData_15[[#This Row],[item_key]],IsITypeList,Table_ExternalData_15[[#This Row],[IType]],IsDList,Table_ExternalData_15[[#Headers],[19]])</f>
        <v>0</v>
      </c>
      <c r="X458" s="10">
        <f>SUMIFS(IsQList,IsIList,Table_ExternalData_15[[#This Row],[item_key]],IsITypeList,Table_ExternalData_15[[#This Row],[IType]],IsDList,Table_ExternalData_15[[#Headers],[20]])</f>
        <v>0</v>
      </c>
      <c r="Y458" s="10">
        <f>SUMIFS(IsQList,IsIList,Table_ExternalData_15[[#This Row],[item_key]],IsITypeList,Table_ExternalData_15[[#This Row],[IType]],IsDList,Table_ExternalData_15[[#Headers],[21]])</f>
        <v>0</v>
      </c>
      <c r="Z458" s="10">
        <f>SUMIFS(IsQList,IsIList,Table_ExternalData_15[[#This Row],[item_key]],IsITypeList,Table_ExternalData_15[[#This Row],[IType]],IsDList,Table_ExternalData_15[[#Headers],[22]])</f>
        <v>0</v>
      </c>
      <c r="AA458" s="10">
        <f>SUMIFS(IsQList,IsIList,Table_ExternalData_15[[#This Row],[item_key]],IsITypeList,Table_ExternalData_15[[#This Row],[IType]],IsDList,Table_ExternalData_15[[#Headers],[23]])</f>
        <v>0</v>
      </c>
      <c r="AB458" s="10">
        <f>SUMIFS(IsQList,IsIList,Table_ExternalData_15[[#This Row],[item_key]],IsITypeList,Table_ExternalData_15[[#This Row],[IType]],IsDList,Table_ExternalData_15[[#Headers],[24]])</f>
        <v>0</v>
      </c>
      <c r="AC458" s="10">
        <f>SUMIFS(IsQList,IsIList,Table_ExternalData_15[[#This Row],[item_key]],IsITypeList,Table_ExternalData_15[[#This Row],[IType]],IsDList,Table_ExternalData_15[[#Headers],[25]])</f>
        <v>0</v>
      </c>
      <c r="AD458" s="10">
        <f>SUMIFS(IsQList,IsIList,Table_ExternalData_15[[#This Row],[item_key]],IsITypeList,Table_ExternalData_15[[#This Row],[IType]],IsDList,Table_ExternalData_15[[#Headers],[26]])</f>
        <v>0</v>
      </c>
      <c r="AE458" s="10">
        <f>SUMIFS(IsQList,IsIList,Table_ExternalData_15[[#This Row],[item_key]],IsITypeList,Table_ExternalData_15[[#This Row],[IType]],IsDList,Table_ExternalData_15[[#Headers],[27]])</f>
        <v>0</v>
      </c>
      <c r="AF458" s="10">
        <f>SUMIFS(IsQList,IsIList,Table_ExternalData_15[[#This Row],[item_key]],IsITypeList,Table_ExternalData_15[[#This Row],[IType]],IsDList,Table_ExternalData_15[[#Headers],[28]])</f>
        <v>2</v>
      </c>
      <c r="AG458" s="10">
        <f>SUMIFS(IsQList,IsIList,Table_ExternalData_15[[#This Row],[item_key]],IsITypeList,Table_ExternalData_15[[#This Row],[IType]],IsDList,Table_ExternalData_15[[#Headers],[29]])</f>
        <v>152</v>
      </c>
      <c r="AH458" s="10">
        <f>SUMIFS(IsQList,IsIList,Table_ExternalData_15[[#This Row],[item_key]],IsITypeList,Table_ExternalData_15[[#This Row],[IType]],IsDList,Table_ExternalData_15[[#Headers],[30]])</f>
        <v>0</v>
      </c>
      <c r="AI458" s="10">
        <f>SUMIFS(IsQList,IsIList,Table_ExternalData_15[[#This Row],[item_key]],IsITypeList,Table_ExternalData_15[[#This Row],[IType]],IsDList,Table_ExternalData_15[[#Headers],[31]])</f>
        <v>20</v>
      </c>
      <c r="AJ458" s="10">
        <f>SUM(Table_ExternalData_15[[#This Row],[1]:[31]])</f>
        <v>362</v>
      </c>
    </row>
    <row r="459" spans="1:36">
      <c r="A459" s="1" t="s">
        <v>2209</v>
      </c>
      <c r="B459" s="1" t="s">
        <v>2673</v>
      </c>
      <c r="C459" s="1" t="s">
        <v>751</v>
      </c>
      <c r="D459" s="11" t="s">
        <v>2046</v>
      </c>
      <c r="E459" s="10">
        <f>SUMIFS(IsQList,IsIList,Table_ExternalData_15[[#This Row],[item_key]],IsITypeList,Table_ExternalData_15[[#This Row],[IType]],IsDList,Table_ExternalData_15[[#Headers],[1]])</f>
        <v>2</v>
      </c>
      <c r="F459" s="10">
        <f>SUMIFS(IsQList,IsIList,Table_ExternalData_15[[#This Row],[item_key]],IsITypeList,Table_ExternalData_15[[#This Row],[IType]],IsDList,Table_ExternalData_15[[#Headers],[2]])</f>
        <v>0</v>
      </c>
      <c r="G459" s="10">
        <f>SUMIFS(IsQList,IsIList,Table_ExternalData_15[[#This Row],[item_key]],IsITypeList,Table_ExternalData_15[[#This Row],[IType]],IsDList,Table_ExternalData_15[[#Headers],[3]])</f>
        <v>0</v>
      </c>
      <c r="H459" s="10">
        <f>SUMIFS(IsQList,IsIList,Table_ExternalData_15[[#This Row],[item_key]],IsITypeList,Table_ExternalData_15[[#This Row],[IType]],IsDList,Table_ExternalData_15[[#Headers],[4]])</f>
        <v>140</v>
      </c>
      <c r="I459" s="10">
        <f>SUMIFS(IsQList,IsIList,Table_ExternalData_15[[#This Row],[item_key]],IsITypeList,Table_ExternalData_15[[#This Row],[IType]],IsDList,Table_ExternalData_15[[#Headers],[5]])</f>
        <v>0</v>
      </c>
      <c r="J459" s="10">
        <f>SUMIFS(IsQList,IsIList,Table_ExternalData_15[[#This Row],[item_key]],IsITypeList,Table_ExternalData_15[[#This Row],[IType]],IsDList,Table_ExternalData_15[[#Headers],[6]])</f>
        <v>46</v>
      </c>
      <c r="K459" s="10">
        <f>SUMIFS(IsQList,IsIList,Table_ExternalData_15[[#This Row],[item_key]],IsITypeList,Table_ExternalData_15[[#This Row],[IType]],IsDList,Table_ExternalData_15[[#Headers],[7]])</f>
        <v>0</v>
      </c>
      <c r="L459" s="10">
        <f>SUMIFS(IsQList,IsIList,Table_ExternalData_15[[#This Row],[item_key]],IsITypeList,Table_ExternalData_15[[#This Row],[IType]],IsDList,Table_ExternalData_15[[#Headers],[8]])</f>
        <v>0</v>
      </c>
      <c r="M459" s="10">
        <f>SUMIFS(IsQList,IsIList,Table_ExternalData_15[[#This Row],[item_key]],IsITypeList,Table_ExternalData_15[[#This Row],[IType]],IsDList,Table_ExternalData_15[[#Headers],[9]])</f>
        <v>0</v>
      </c>
      <c r="N459" s="10">
        <f>SUMIFS(IsQList,IsIList,Table_ExternalData_15[[#This Row],[item_key]],IsITypeList,Table_ExternalData_15[[#This Row],[IType]],IsDList,Table_ExternalData_15[[#Headers],[10]])</f>
        <v>0</v>
      </c>
      <c r="O459" s="10">
        <f>SUMIFS(IsQList,IsIList,Table_ExternalData_15[[#This Row],[item_key]],IsITypeList,Table_ExternalData_15[[#This Row],[IType]],IsDList,Table_ExternalData_15[[#Headers],[11]])</f>
        <v>0</v>
      </c>
      <c r="P459" s="10">
        <f>SUMIFS(IsQList,IsIList,Table_ExternalData_15[[#This Row],[item_key]],IsITypeList,Table_ExternalData_15[[#This Row],[IType]],IsDList,Table_ExternalData_15[[#Headers],[12]])</f>
        <v>0</v>
      </c>
      <c r="Q459" s="10">
        <f>SUMIFS(IsQList,IsIList,Table_ExternalData_15[[#This Row],[item_key]],IsITypeList,Table_ExternalData_15[[#This Row],[IType]],IsDList,Table_ExternalData_15[[#Headers],[13]])</f>
        <v>0</v>
      </c>
      <c r="R459" s="10">
        <f>SUMIFS(IsQList,IsIList,Table_ExternalData_15[[#This Row],[item_key]],IsITypeList,Table_ExternalData_15[[#This Row],[IType]],IsDList,Table_ExternalData_15[[#Headers],[14]])</f>
        <v>0</v>
      </c>
      <c r="S459" s="10">
        <f>SUMIFS(IsQList,IsIList,Table_ExternalData_15[[#This Row],[item_key]],IsITypeList,Table_ExternalData_15[[#This Row],[IType]],IsDList,Table_ExternalData_15[[#Headers],[15]])</f>
        <v>0</v>
      </c>
      <c r="T459" s="10">
        <f>SUMIFS(IsQList,IsIList,Table_ExternalData_15[[#This Row],[item_key]],IsITypeList,Table_ExternalData_15[[#This Row],[IType]],IsDList,Table_ExternalData_15[[#Headers],[16]])</f>
        <v>0</v>
      </c>
      <c r="U459" s="10">
        <f>SUMIFS(IsQList,IsIList,Table_ExternalData_15[[#This Row],[item_key]],IsITypeList,Table_ExternalData_15[[#This Row],[IType]],IsDList,Table_ExternalData_15[[#Headers],[17]])</f>
        <v>0</v>
      </c>
      <c r="V459" s="10">
        <f>SUMIFS(IsQList,IsIList,Table_ExternalData_15[[#This Row],[item_key]],IsITypeList,Table_ExternalData_15[[#This Row],[IType]],IsDList,Table_ExternalData_15[[#Headers],[18]])</f>
        <v>0</v>
      </c>
      <c r="W459" s="10">
        <f>SUMIFS(IsQList,IsIList,Table_ExternalData_15[[#This Row],[item_key]],IsITypeList,Table_ExternalData_15[[#This Row],[IType]],IsDList,Table_ExternalData_15[[#Headers],[19]])</f>
        <v>0</v>
      </c>
      <c r="X459" s="10">
        <f>SUMIFS(IsQList,IsIList,Table_ExternalData_15[[#This Row],[item_key]],IsITypeList,Table_ExternalData_15[[#This Row],[IType]],IsDList,Table_ExternalData_15[[#Headers],[20]])</f>
        <v>0</v>
      </c>
      <c r="Y459" s="10">
        <f>SUMIFS(IsQList,IsIList,Table_ExternalData_15[[#This Row],[item_key]],IsITypeList,Table_ExternalData_15[[#This Row],[IType]],IsDList,Table_ExternalData_15[[#Headers],[21]])</f>
        <v>0</v>
      </c>
      <c r="Z459" s="10">
        <f>SUMIFS(IsQList,IsIList,Table_ExternalData_15[[#This Row],[item_key]],IsITypeList,Table_ExternalData_15[[#This Row],[IType]],IsDList,Table_ExternalData_15[[#Headers],[22]])</f>
        <v>0</v>
      </c>
      <c r="AA459" s="10">
        <f>SUMIFS(IsQList,IsIList,Table_ExternalData_15[[#This Row],[item_key]],IsITypeList,Table_ExternalData_15[[#This Row],[IType]],IsDList,Table_ExternalData_15[[#Headers],[23]])</f>
        <v>0</v>
      </c>
      <c r="AB459" s="10">
        <f>SUMIFS(IsQList,IsIList,Table_ExternalData_15[[#This Row],[item_key]],IsITypeList,Table_ExternalData_15[[#This Row],[IType]],IsDList,Table_ExternalData_15[[#Headers],[24]])</f>
        <v>0</v>
      </c>
      <c r="AC459" s="10">
        <f>SUMIFS(IsQList,IsIList,Table_ExternalData_15[[#This Row],[item_key]],IsITypeList,Table_ExternalData_15[[#This Row],[IType]],IsDList,Table_ExternalData_15[[#Headers],[25]])</f>
        <v>0</v>
      </c>
      <c r="AD459" s="10">
        <f>SUMIFS(IsQList,IsIList,Table_ExternalData_15[[#This Row],[item_key]],IsITypeList,Table_ExternalData_15[[#This Row],[IType]],IsDList,Table_ExternalData_15[[#Headers],[26]])</f>
        <v>0</v>
      </c>
      <c r="AE459" s="10">
        <f>SUMIFS(IsQList,IsIList,Table_ExternalData_15[[#This Row],[item_key]],IsITypeList,Table_ExternalData_15[[#This Row],[IType]],IsDList,Table_ExternalData_15[[#Headers],[27]])</f>
        <v>0</v>
      </c>
      <c r="AF459" s="10">
        <f>SUMIFS(IsQList,IsIList,Table_ExternalData_15[[#This Row],[item_key]],IsITypeList,Table_ExternalData_15[[#This Row],[IType]],IsDList,Table_ExternalData_15[[#Headers],[28]])</f>
        <v>2</v>
      </c>
      <c r="AG459" s="10">
        <f>SUMIFS(IsQList,IsIList,Table_ExternalData_15[[#This Row],[item_key]],IsITypeList,Table_ExternalData_15[[#This Row],[IType]],IsDList,Table_ExternalData_15[[#Headers],[29]])</f>
        <v>152</v>
      </c>
      <c r="AH459" s="10">
        <f>SUMIFS(IsQList,IsIList,Table_ExternalData_15[[#This Row],[item_key]],IsITypeList,Table_ExternalData_15[[#This Row],[IType]],IsDList,Table_ExternalData_15[[#Headers],[30]])</f>
        <v>0</v>
      </c>
      <c r="AI459" s="10">
        <f>SUMIFS(IsQList,IsIList,Table_ExternalData_15[[#This Row],[item_key]],IsITypeList,Table_ExternalData_15[[#This Row],[IType]],IsDList,Table_ExternalData_15[[#Headers],[31]])</f>
        <v>20</v>
      </c>
      <c r="AJ459" s="10">
        <f>SUM(Table_ExternalData_15[[#This Row],[1]:[31]])</f>
        <v>362</v>
      </c>
    </row>
    <row r="460" spans="1:36">
      <c r="A460" s="1" t="s">
        <v>504</v>
      </c>
      <c r="B460" s="1" t="s">
        <v>1624</v>
      </c>
      <c r="C460" s="1" t="s">
        <v>1625</v>
      </c>
      <c r="D460" s="11" t="s">
        <v>2046</v>
      </c>
      <c r="E460" s="10">
        <f>SUMIFS(IsQList,IsIList,Table_ExternalData_15[[#This Row],[item_key]],IsITypeList,Table_ExternalData_15[[#This Row],[IType]],IsDList,Table_ExternalData_15[[#Headers],[1]])</f>
        <v>1</v>
      </c>
      <c r="F460" s="10">
        <f>SUMIFS(IsQList,IsIList,Table_ExternalData_15[[#This Row],[item_key]],IsITypeList,Table_ExternalData_15[[#This Row],[IType]],IsDList,Table_ExternalData_15[[#Headers],[2]])</f>
        <v>0</v>
      </c>
      <c r="G460" s="10">
        <f>SUMIFS(IsQList,IsIList,Table_ExternalData_15[[#This Row],[item_key]],IsITypeList,Table_ExternalData_15[[#This Row],[IType]],IsDList,Table_ExternalData_15[[#Headers],[3]])</f>
        <v>0</v>
      </c>
      <c r="H460" s="10">
        <f>SUMIFS(IsQList,IsIList,Table_ExternalData_15[[#This Row],[item_key]],IsITypeList,Table_ExternalData_15[[#This Row],[IType]],IsDList,Table_ExternalData_15[[#Headers],[4]])</f>
        <v>70</v>
      </c>
      <c r="I460" s="10">
        <f>SUMIFS(IsQList,IsIList,Table_ExternalData_15[[#This Row],[item_key]],IsITypeList,Table_ExternalData_15[[#This Row],[IType]],IsDList,Table_ExternalData_15[[#Headers],[5]])</f>
        <v>0</v>
      </c>
      <c r="J460" s="10">
        <f>SUMIFS(IsQList,IsIList,Table_ExternalData_15[[#This Row],[item_key]],IsITypeList,Table_ExternalData_15[[#This Row],[IType]],IsDList,Table_ExternalData_15[[#Headers],[6]])</f>
        <v>23</v>
      </c>
      <c r="K460" s="10">
        <f>SUMIFS(IsQList,IsIList,Table_ExternalData_15[[#This Row],[item_key]],IsITypeList,Table_ExternalData_15[[#This Row],[IType]],IsDList,Table_ExternalData_15[[#Headers],[7]])</f>
        <v>0</v>
      </c>
      <c r="L460" s="10">
        <f>SUMIFS(IsQList,IsIList,Table_ExternalData_15[[#This Row],[item_key]],IsITypeList,Table_ExternalData_15[[#This Row],[IType]],IsDList,Table_ExternalData_15[[#Headers],[8]])</f>
        <v>0</v>
      </c>
      <c r="M460" s="10">
        <f>SUMIFS(IsQList,IsIList,Table_ExternalData_15[[#This Row],[item_key]],IsITypeList,Table_ExternalData_15[[#This Row],[IType]],IsDList,Table_ExternalData_15[[#Headers],[9]])</f>
        <v>0</v>
      </c>
      <c r="N460" s="10">
        <f>SUMIFS(IsQList,IsIList,Table_ExternalData_15[[#This Row],[item_key]],IsITypeList,Table_ExternalData_15[[#This Row],[IType]],IsDList,Table_ExternalData_15[[#Headers],[10]])</f>
        <v>0</v>
      </c>
      <c r="O460" s="10">
        <f>SUMIFS(IsQList,IsIList,Table_ExternalData_15[[#This Row],[item_key]],IsITypeList,Table_ExternalData_15[[#This Row],[IType]],IsDList,Table_ExternalData_15[[#Headers],[11]])</f>
        <v>0</v>
      </c>
      <c r="P460" s="10">
        <f>SUMIFS(IsQList,IsIList,Table_ExternalData_15[[#This Row],[item_key]],IsITypeList,Table_ExternalData_15[[#This Row],[IType]],IsDList,Table_ExternalData_15[[#Headers],[12]])</f>
        <v>0</v>
      </c>
      <c r="Q460" s="10">
        <f>SUMIFS(IsQList,IsIList,Table_ExternalData_15[[#This Row],[item_key]],IsITypeList,Table_ExternalData_15[[#This Row],[IType]],IsDList,Table_ExternalData_15[[#Headers],[13]])</f>
        <v>0</v>
      </c>
      <c r="R460" s="10">
        <f>SUMIFS(IsQList,IsIList,Table_ExternalData_15[[#This Row],[item_key]],IsITypeList,Table_ExternalData_15[[#This Row],[IType]],IsDList,Table_ExternalData_15[[#Headers],[14]])</f>
        <v>0</v>
      </c>
      <c r="S460" s="10">
        <f>SUMIFS(IsQList,IsIList,Table_ExternalData_15[[#This Row],[item_key]],IsITypeList,Table_ExternalData_15[[#This Row],[IType]],IsDList,Table_ExternalData_15[[#Headers],[15]])</f>
        <v>0</v>
      </c>
      <c r="T460" s="10">
        <f>SUMIFS(IsQList,IsIList,Table_ExternalData_15[[#This Row],[item_key]],IsITypeList,Table_ExternalData_15[[#This Row],[IType]],IsDList,Table_ExternalData_15[[#Headers],[16]])</f>
        <v>0</v>
      </c>
      <c r="U460" s="10">
        <f>SUMIFS(IsQList,IsIList,Table_ExternalData_15[[#This Row],[item_key]],IsITypeList,Table_ExternalData_15[[#This Row],[IType]],IsDList,Table_ExternalData_15[[#Headers],[17]])</f>
        <v>0</v>
      </c>
      <c r="V460" s="10">
        <f>SUMIFS(IsQList,IsIList,Table_ExternalData_15[[#This Row],[item_key]],IsITypeList,Table_ExternalData_15[[#This Row],[IType]],IsDList,Table_ExternalData_15[[#Headers],[18]])</f>
        <v>0</v>
      </c>
      <c r="W460" s="10">
        <f>SUMIFS(IsQList,IsIList,Table_ExternalData_15[[#This Row],[item_key]],IsITypeList,Table_ExternalData_15[[#This Row],[IType]],IsDList,Table_ExternalData_15[[#Headers],[19]])</f>
        <v>0</v>
      </c>
      <c r="X460" s="10">
        <f>SUMIFS(IsQList,IsIList,Table_ExternalData_15[[#This Row],[item_key]],IsITypeList,Table_ExternalData_15[[#This Row],[IType]],IsDList,Table_ExternalData_15[[#Headers],[20]])</f>
        <v>0</v>
      </c>
      <c r="Y460" s="10">
        <f>SUMIFS(IsQList,IsIList,Table_ExternalData_15[[#This Row],[item_key]],IsITypeList,Table_ExternalData_15[[#This Row],[IType]],IsDList,Table_ExternalData_15[[#Headers],[21]])</f>
        <v>0</v>
      </c>
      <c r="Z460" s="10">
        <f>SUMIFS(IsQList,IsIList,Table_ExternalData_15[[#This Row],[item_key]],IsITypeList,Table_ExternalData_15[[#This Row],[IType]],IsDList,Table_ExternalData_15[[#Headers],[22]])</f>
        <v>0</v>
      </c>
      <c r="AA460" s="10">
        <f>SUMIFS(IsQList,IsIList,Table_ExternalData_15[[#This Row],[item_key]],IsITypeList,Table_ExternalData_15[[#This Row],[IType]],IsDList,Table_ExternalData_15[[#Headers],[23]])</f>
        <v>0</v>
      </c>
      <c r="AB460" s="10">
        <f>SUMIFS(IsQList,IsIList,Table_ExternalData_15[[#This Row],[item_key]],IsITypeList,Table_ExternalData_15[[#This Row],[IType]],IsDList,Table_ExternalData_15[[#Headers],[24]])</f>
        <v>0</v>
      </c>
      <c r="AC460" s="10">
        <f>SUMIFS(IsQList,IsIList,Table_ExternalData_15[[#This Row],[item_key]],IsITypeList,Table_ExternalData_15[[#This Row],[IType]],IsDList,Table_ExternalData_15[[#Headers],[25]])</f>
        <v>0</v>
      </c>
      <c r="AD460" s="10">
        <f>SUMIFS(IsQList,IsIList,Table_ExternalData_15[[#This Row],[item_key]],IsITypeList,Table_ExternalData_15[[#This Row],[IType]],IsDList,Table_ExternalData_15[[#Headers],[26]])</f>
        <v>0</v>
      </c>
      <c r="AE460" s="10">
        <f>SUMIFS(IsQList,IsIList,Table_ExternalData_15[[#This Row],[item_key]],IsITypeList,Table_ExternalData_15[[#This Row],[IType]],IsDList,Table_ExternalData_15[[#Headers],[27]])</f>
        <v>0</v>
      </c>
      <c r="AF460" s="10">
        <f>SUMIFS(IsQList,IsIList,Table_ExternalData_15[[#This Row],[item_key]],IsITypeList,Table_ExternalData_15[[#This Row],[IType]],IsDList,Table_ExternalData_15[[#Headers],[28]])</f>
        <v>1</v>
      </c>
      <c r="AG460" s="10">
        <f>SUMIFS(IsQList,IsIList,Table_ExternalData_15[[#This Row],[item_key]],IsITypeList,Table_ExternalData_15[[#This Row],[IType]],IsDList,Table_ExternalData_15[[#Headers],[29]])</f>
        <v>76</v>
      </c>
      <c r="AH460" s="10">
        <f>SUMIFS(IsQList,IsIList,Table_ExternalData_15[[#This Row],[item_key]],IsITypeList,Table_ExternalData_15[[#This Row],[IType]],IsDList,Table_ExternalData_15[[#Headers],[30]])</f>
        <v>0</v>
      </c>
      <c r="AI460" s="10">
        <f>SUMIFS(IsQList,IsIList,Table_ExternalData_15[[#This Row],[item_key]],IsITypeList,Table_ExternalData_15[[#This Row],[IType]],IsDList,Table_ExternalData_15[[#Headers],[31]])</f>
        <v>10</v>
      </c>
      <c r="AJ460" s="10">
        <f>SUM(Table_ExternalData_15[[#This Row],[1]:[31]])</f>
        <v>181</v>
      </c>
    </row>
    <row r="461" spans="1:36">
      <c r="A461" s="1" t="s">
        <v>504</v>
      </c>
      <c r="B461" s="1" t="s">
        <v>1624</v>
      </c>
      <c r="C461" s="1" t="s">
        <v>1625</v>
      </c>
      <c r="D461" s="11" t="s">
        <v>2017</v>
      </c>
      <c r="E461" s="10">
        <f>SUMIFS(IsQList,IsIList,Table_ExternalData_15[[#This Row],[item_key]],IsITypeList,Table_ExternalData_15[[#This Row],[IType]],IsDList,Table_ExternalData_15[[#Headers],[1]])</f>
        <v>0</v>
      </c>
      <c r="F461" s="10">
        <f>SUMIFS(IsQList,IsIList,Table_ExternalData_15[[#This Row],[item_key]],IsITypeList,Table_ExternalData_15[[#This Row],[IType]],IsDList,Table_ExternalData_15[[#Headers],[2]])</f>
        <v>0</v>
      </c>
      <c r="G461" s="10">
        <f>SUMIFS(IsQList,IsIList,Table_ExternalData_15[[#This Row],[item_key]],IsITypeList,Table_ExternalData_15[[#This Row],[IType]],IsDList,Table_ExternalData_15[[#Headers],[3]])</f>
        <v>0</v>
      </c>
      <c r="H461" s="10">
        <f>SUMIFS(IsQList,IsIList,Table_ExternalData_15[[#This Row],[item_key]],IsITypeList,Table_ExternalData_15[[#This Row],[IType]],IsDList,Table_ExternalData_15[[#Headers],[4]])</f>
        <v>0</v>
      </c>
      <c r="I461" s="10">
        <f>SUMIFS(IsQList,IsIList,Table_ExternalData_15[[#This Row],[item_key]],IsITypeList,Table_ExternalData_15[[#This Row],[IType]],IsDList,Table_ExternalData_15[[#Headers],[5]])</f>
        <v>0</v>
      </c>
      <c r="J461" s="10">
        <f>SUMIFS(IsQList,IsIList,Table_ExternalData_15[[#This Row],[item_key]],IsITypeList,Table_ExternalData_15[[#This Row],[IType]],IsDList,Table_ExternalData_15[[#Headers],[6]])</f>
        <v>-25</v>
      </c>
      <c r="K461" s="10">
        <f>SUMIFS(IsQList,IsIList,Table_ExternalData_15[[#This Row],[item_key]],IsITypeList,Table_ExternalData_15[[#This Row],[IType]],IsDList,Table_ExternalData_15[[#Headers],[7]])</f>
        <v>0</v>
      </c>
      <c r="L461" s="10">
        <f>SUMIFS(IsQList,IsIList,Table_ExternalData_15[[#This Row],[item_key]],IsITypeList,Table_ExternalData_15[[#This Row],[IType]],IsDList,Table_ExternalData_15[[#Headers],[8]])</f>
        <v>0</v>
      </c>
      <c r="M461" s="10">
        <f>SUMIFS(IsQList,IsIList,Table_ExternalData_15[[#This Row],[item_key]],IsITypeList,Table_ExternalData_15[[#This Row],[IType]],IsDList,Table_ExternalData_15[[#Headers],[9]])</f>
        <v>0</v>
      </c>
      <c r="N461" s="10">
        <f>SUMIFS(IsQList,IsIList,Table_ExternalData_15[[#This Row],[item_key]],IsITypeList,Table_ExternalData_15[[#This Row],[IType]],IsDList,Table_ExternalData_15[[#Headers],[10]])</f>
        <v>0</v>
      </c>
      <c r="O461" s="10">
        <f>SUMIFS(IsQList,IsIList,Table_ExternalData_15[[#This Row],[item_key]],IsITypeList,Table_ExternalData_15[[#This Row],[IType]],IsDList,Table_ExternalData_15[[#Headers],[11]])</f>
        <v>0</v>
      </c>
      <c r="P461" s="10">
        <f>SUMIFS(IsQList,IsIList,Table_ExternalData_15[[#This Row],[item_key]],IsITypeList,Table_ExternalData_15[[#This Row],[IType]],IsDList,Table_ExternalData_15[[#Headers],[12]])</f>
        <v>0</v>
      </c>
      <c r="Q461" s="10">
        <f>SUMIFS(IsQList,IsIList,Table_ExternalData_15[[#This Row],[item_key]],IsITypeList,Table_ExternalData_15[[#This Row],[IType]],IsDList,Table_ExternalData_15[[#Headers],[13]])</f>
        <v>0</v>
      </c>
      <c r="R461" s="10">
        <f>SUMIFS(IsQList,IsIList,Table_ExternalData_15[[#This Row],[item_key]],IsITypeList,Table_ExternalData_15[[#This Row],[IType]],IsDList,Table_ExternalData_15[[#Headers],[14]])</f>
        <v>0</v>
      </c>
      <c r="S461" s="10">
        <f>SUMIFS(IsQList,IsIList,Table_ExternalData_15[[#This Row],[item_key]],IsITypeList,Table_ExternalData_15[[#This Row],[IType]],IsDList,Table_ExternalData_15[[#Headers],[15]])</f>
        <v>0</v>
      </c>
      <c r="T461" s="10">
        <f>SUMIFS(IsQList,IsIList,Table_ExternalData_15[[#This Row],[item_key]],IsITypeList,Table_ExternalData_15[[#This Row],[IType]],IsDList,Table_ExternalData_15[[#Headers],[16]])</f>
        <v>0</v>
      </c>
      <c r="U461" s="10">
        <f>SUMIFS(IsQList,IsIList,Table_ExternalData_15[[#This Row],[item_key]],IsITypeList,Table_ExternalData_15[[#This Row],[IType]],IsDList,Table_ExternalData_15[[#Headers],[17]])</f>
        <v>0</v>
      </c>
      <c r="V461" s="10">
        <f>SUMIFS(IsQList,IsIList,Table_ExternalData_15[[#This Row],[item_key]],IsITypeList,Table_ExternalData_15[[#This Row],[IType]],IsDList,Table_ExternalData_15[[#Headers],[18]])</f>
        <v>0</v>
      </c>
      <c r="W461" s="10">
        <f>SUMIFS(IsQList,IsIList,Table_ExternalData_15[[#This Row],[item_key]],IsITypeList,Table_ExternalData_15[[#This Row],[IType]],IsDList,Table_ExternalData_15[[#Headers],[19]])</f>
        <v>0</v>
      </c>
      <c r="X461" s="10">
        <f>SUMIFS(IsQList,IsIList,Table_ExternalData_15[[#This Row],[item_key]],IsITypeList,Table_ExternalData_15[[#This Row],[IType]],IsDList,Table_ExternalData_15[[#Headers],[20]])</f>
        <v>0</v>
      </c>
      <c r="Y461" s="10">
        <f>SUMIFS(IsQList,IsIList,Table_ExternalData_15[[#This Row],[item_key]],IsITypeList,Table_ExternalData_15[[#This Row],[IType]],IsDList,Table_ExternalData_15[[#Headers],[21]])</f>
        <v>0</v>
      </c>
      <c r="Z461" s="10">
        <f>SUMIFS(IsQList,IsIList,Table_ExternalData_15[[#This Row],[item_key]],IsITypeList,Table_ExternalData_15[[#This Row],[IType]],IsDList,Table_ExternalData_15[[#Headers],[22]])</f>
        <v>0</v>
      </c>
      <c r="AA461" s="10">
        <f>SUMIFS(IsQList,IsIList,Table_ExternalData_15[[#This Row],[item_key]],IsITypeList,Table_ExternalData_15[[#This Row],[IType]],IsDList,Table_ExternalData_15[[#Headers],[23]])</f>
        <v>0</v>
      </c>
      <c r="AB461" s="10">
        <f>SUMIFS(IsQList,IsIList,Table_ExternalData_15[[#This Row],[item_key]],IsITypeList,Table_ExternalData_15[[#This Row],[IType]],IsDList,Table_ExternalData_15[[#Headers],[24]])</f>
        <v>0</v>
      </c>
      <c r="AC461" s="10">
        <f>SUMIFS(IsQList,IsIList,Table_ExternalData_15[[#This Row],[item_key]],IsITypeList,Table_ExternalData_15[[#This Row],[IType]],IsDList,Table_ExternalData_15[[#Headers],[25]])</f>
        <v>0</v>
      </c>
      <c r="AD461" s="10">
        <f>SUMIFS(IsQList,IsIList,Table_ExternalData_15[[#This Row],[item_key]],IsITypeList,Table_ExternalData_15[[#This Row],[IType]],IsDList,Table_ExternalData_15[[#Headers],[26]])</f>
        <v>0</v>
      </c>
      <c r="AE461" s="10">
        <f>SUMIFS(IsQList,IsIList,Table_ExternalData_15[[#This Row],[item_key]],IsITypeList,Table_ExternalData_15[[#This Row],[IType]],IsDList,Table_ExternalData_15[[#Headers],[27]])</f>
        <v>0</v>
      </c>
      <c r="AF461" s="10">
        <f>SUMIFS(IsQList,IsIList,Table_ExternalData_15[[#This Row],[item_key]],IsITypeList,Table_ExternalData_15[[#This Row],[IType]],IsDList,Table_ExternalData_15[[#Headers],[28]])</f>
        <v>0</v>
      </c>
      <c r="AG461" s="10">
        <f>SUMIFS(IsQList,IsIList,Table_ExternalData_15[[#This Row],[item_key]],IsITypeList,Table_ExternalData_15[[#This Row],[IType]],IsDList,Table_ExternalData_15[[#Headers],[29]])</f>
        <v>0</v>
      </c>
      <c r="AH461" s="10">
        <f>SUMIFS(IsQList,IsIList,Table_ExternalData_15[[#This Row],[item_key]],IsITypeList,Table_ExternalData_15[[#This Row],[IType]],IsDList,Table_ExternalData_15[[#Headers],[30]])</f>
        <v>0</v>
      </c>
      <c r="AI461" s="10">
        <f>SUMIFS(IsQList,IsIList,Table_ExternalData_15[[#This Row],[item_key]],IsITypeList,Table_ExternalData_15[[#This Row],[IType]],IsDList,Table_ExternalData_15[[#Headers],[31]])</f>
        <v>0</v>
      </c>
      <c r="AJ461" s="10">
        <f>SUM(Table_ExternalData_15[[#This Row],[1]:[31]])</f>
        <v>-25</v>
      </c>
    </row>
    <row r="462" spans="1:36">
      <c r="A462" s="1" t="s">
        <v>2010</v>
      </c>
      <c r="B462" s="1" t="s">
        <v>2674</v>
      </c>
      <c r="C462" s="1" t="s">
        <v>2675</v>
      </c>
      <c r="D462" s="11" t="s">
        <v>2004</v>
      </c>
      <c r="E462" s="10">
        <f>SUMIFS(IsQList,IsIList,Table_ExternalData_15[[#This Row],[item_key]],IsITypeList,Table_ExternalData_15[[#This Row],[IType]],IsDList,Table_ExternalData_15[[#Headers],[1]])</f>
        <v>0</v>
      </c>
      <c r="F462" s="10">
        <f>SUMIFS(IsQList,IsIList,Table_ExternalData_15[[#This Row],[item_key]],IsITypeList,Table_ExternalData_15[[#This Row],[IType]],IsDList,Table_ExternalData_15[[#Headers],[2]])</f>
        <v>5</v>
      </c>
      <c r="G462" s="10">
        <f>SUMIFS(IsQList,IsIList,Table_ExternalData_15[[#This Row],[item_key]],IsITypeList,Table_ExternalData_15[[#This Row],[IType]],IsDList,Table_ExternalData_15[[#Headers],[3]])</f>
        <v>0</v>
      </c>
      <c r="H462" s="10">
        <f>SUMIFS(IsQList,IsIList,Table_ExternalData_15[[#This Row],[item_key]],IsITypeList,Table_ExternalData_15[[#This Row],[IType]],IsDList,Table_ExternalData_15[[#Headers],[4]])</f>
        <v>0</v>
      </c>
      <c r="I462" s="10">
        <f>SUMIFS(IsQList,IsIList,Table_ExternalData_15[[#This Row],[item_key]],IsITypeList,Table_ExternalData_15[[#This Row],[IType]],IsDList,Table_ExternalData_15[[#Headers],[5]])</f>
        <v>0</v>
      </c>
      <c r="J462" s="10">
        <f>SUMIFS(IsQList,IsIList,Table_ExternalData_15[[#This Row],[item_key]],IsITypeList,Table_ExternalData_15[[#This Row],[IType]],IsDList,Table_ExternalData_15[[#Headers],[6]])</f>
        <v>0</v>
      </c>
      <c r="K462" s="10">
        <f>SUMIFS(IsQList,IsIList,Table_ExternalData_15[[#This Row],[item_key]],IsITypeList,Table_ExternalData_15[[#This Row],[IType]],IsDList,Table_ExternalData_15[[#Headers],[7]])</f>
        <v>0</v>
      </c>
      <c r="L462" s="10">
        <f>SUMIFS(IsQList,IsIList,Table_ExternalData_15[[#This Row],[item_key]],IsITypeList,Table_ExternalData_15[[#This Row],[IType]],IsDList,Table_ExternalData_15[[#Headers],[8]])</f>
        <v>0</v>
      </c>
      <c r="M462" s="10">
        <f>SUMIFS(IsQList,IsIList,Table_ExternalData_15[[#This Row],[item_key]],IsITypeList,Table_ExternalData_15[[#This Row],[IType]],IsDList,Table_ExternalData_15[[#Headers],[9]])</f>
        <v>0</v>
      </c>
      <c r="N462" s="10">
        <f>SUMIFS(IsQList,IsIList,Table_ExternalData_15[[#This Row],[item_key]],IsITypeList,Table_ExternalData_15[[#This Row],[IType]],IsDList,Table_ExternalData_15[[#Headers],[10]])</f>
        <v>0</v>
      </c>
      <c r="O462" s="10">
        <f>SUMIFS(IsQList,IsIList,Table_ExternalData_15[[#This Row],[item_key]],IsITypeList,Table_ExternalData_15[[#This Row],[IType]],IsDList,Table_ExternalData_15[[#Headers],[11]])</f>
        <v>20</v>
      </c>
      <c r="P462" s="10">
        <f>SUMIFS(IsQList,IsIList,Table_ExternalData_15[[#This Row],[item_key]],IsITypeList,Table_ExternalData_15[[#This Row],[IType]],IsDList,Table_ExternalData_15[[#Headers],[12]])</f>
        <v>0</v>
      </c>
      <c r="Q462" s="10">
        <f>SUMIFS(IsQList,IsIList,Table_ExternalData_15[[#This Row],[item_key]],IsITypeList,Table_ExternalData_15[[#This Row],[IType]],IsDList,Table_ExternalData_15[[#Headers],[13]])</f>
        <v>0</v>
      </c>
      <c r="R462" s="10">
        <f>SUMIFS(IsQList,IsIList,Table_ExternalData_15[[#This Row],[item_key]],IsITypeList,Table_ExternalData_15[[#This Row],[IType]],IsDList,Table_ExternalData_15[[#Headers],[14]])</f>
        <v>0</v>
      </c>
      <c r="S462" s="10">
        <f>SUMIFS(IsQList,IsIList,Table_ExternalData_15[[#This Row],[item_key]],IsITypeList,Table_ExternalData_15[[#This Row],[IType]],IsDList,Table_ExternalData_15[[#Headers],[15]])</f>
        <v>0</v>
      </c>
      <c r="T462" s="10">
        <f>SUMIFS(IsQList,IsIList,Table_ExternalData_15[[#This Row],[item_key]],IsITypeList,Table_ExternalData_15[[#This Row],[IType]],IsDList,Table_ExternalData_15[[#Headers],[16]])</f>
        <v>0</v>
      </c>
      <c r="U462" s="10">
        <f>SUMIFS(IsQList,IsIList,Table_ExternalData_15[[#This Row],[item_key]],IsITypeList,Table_ExternalData_15[[#This Row],[IType]],IsDList,Table_ExternalData_15[[#Headers],[17]])</f>
        <v>0</v>
      </c>
      <c r="V462" s="10">
        <f>SUMIFS(IsQList,IsIList,Table_ExternalData_15[[#This Row],[item_key]],IsITypeList,Table_ExternalData_15[[#This Row],[IType]],IsDList,Table_ExternalData_15[[#Headers],[18]])</f>
        <v>0</v>
      </c>
      <c r="W462" s="10">
        <f>SUMIFS(IsQList,IsIList,Table_ExternalData_15[[#This Row],[item_key]],IsITypeList,Table_ExternalData_15[[#This Row],[IType]],IsDList,Table_ExternalData_15[[#Headers],[19]])</f>
        <v>0</v>
      </c>
      <c r="X462" s="10">
        <f>SUMIFS(IsQList,IsIList,Table_ExternalData_15[[#This Row],[item_key]],IsITypeList,Table_ExternalData_15[[#This Row],[IType]],IsDList,Table_ExternalData_15[[#Headers],[20]])</f>
        <v>0</v>
      </c>
      <c r="Y462" s="10">
        <f>SUMIFS(IsQList,IsIList,Table_ExternalData_15[[#This Row],[item_key]],IsITypeList,Table_ExternalData_15[[#This Row],[IType]],IsDList,Table_ExternalData_15[[#Headers],[21]])</f>
        <v>0</v>
      </c>
      <c r="Z462" s="10">
        <f>SUMIFS(IsQList,IsIList,Table_ExternalData_15[[#This Row],[item_key]],IsITypeList,Table_ExternalData_15[[#This Row],[IType]],IsDList,Table_ExternalData_15[[#Headers],[22]])</f>
        <v>0</v>
      </c>
      <c r="AA462" s="10">
        <f>SUMIFS(IsQList,IsIList,Table_ExternalData_15[[#This Row],[item_key]],IsITypeList,Table_ExternalData_15[[#This Row],[IType]],IsDList,Table_ExternalData_15[[#Headers],[23]])</f>
        <v>0</v>
      </c>
      <c r="AB462" s="10">
        <f>SUMIFS(IsQList,IsIList,Table_ExternalData_15[[#This Row],[item_key]],IsITypeList,Table_ExternalData_15[[#This Row],[IType]],IsDList,Table_ExternalData_15[[#Headers],[24]])</f>
        <v>0</v>
      </c>
      <c r="AC462" s="10">
        <f>SUMIFS(IsQList,IsIList,Table_ExternalData_15[[#This Row],[item_key]],IsITypeList,Table_ExternalData_15[[#This Row],[IType]],IsDList,Table_ExternalData_15[[#Headers],[25]])</f>
        <v>0</v>
      </c>
      <c r="AD462" s="10">
        <f>SUMIFS(IsQList,IsIList,Table_ExternalData_15[[#This Row],[item_key]],IsITypeList,Table_ExternalData_15[[#This Row],[IType]],IsDList,Table_ExternalData_15[[#Headers],[26]])</f>
        <v>0</v>
      </c>
      <c r="AE462" s="10">
        <f>SUMIFS(IsQList,IsIList,Table_ExternalData_15[[#This Row],[item_key]],IsITypeList,Table_ExternalData_15[[#This Row],[IType]],IsDList,Table_ExternalData_15[[#Headers],[27]])</f>
        <v>0</v>
      </c>
      <c r="AF462" s="10">
        <f>SUMIFS(IsQList,IsIList,Table_ExternalData_15[[#This Row],[item_key]],IsITypeList,Table_ExternalData_15[[#This Row],[IType]],IsDList,Table_ExternalData_15[[#Headers],[28]])</f>
        <v>0</v>
      </c>
      <c r="AG462" s="10">
        <f>SUMIFS(IsQList,IsIList,Table_ExternalData_15[[#This Row],[item_key]],IsITypeList,Table_ExternalData_15[[#This Row],[IType]],IsDList,Table_ExternalData_15[[#Headers],[29]])</f>
        <v>0</v>
      </c>
      <c r="AH462" s="10">
        <f>SUMIFS(IsQList,IsIList,Table_ExternalData_15[[#This Row],[item_key]],IsITypeList,Table_ExternalData_15[[#This Row],[IType]],IsDList,Table_ExternalData_15[[#Headers],[30]])</f>
        <v>0</v>
      </c>
      <c r="AI462" s="10">
        <f>SUMIFS(IsQList,IsIList,Table_ExternalData_15[[#This Row],[item_key]],IsITypeList,Table_ExternalData_15[[#This Row],[IType]],IsDList,Table_ExternalData_15[[#Headers],[31]])</f>
        <v>0</v>
      </c>
      <c r="AJ462" s="10">
        <f>SUM(Table_ExternalData_15[[#This Row],[1]:[31]])</f>
        <v>25</v>
      </c>
    </row>
    <row r="463" spans="1:36">
      <c r="A463" s="1" t="s">
        <v>60</v>
      </c>
      <c r="B463" s="1" t="s">
        <v>1268</v>
      </c>
      <c r="C463" s="1" t="s">
        <v>1269</v>
      </c>
      <c r="D463" s="11" t="s">
        <v>2046</v>
      </c>
      <c r="E463" s="10">
        <f>SUMIFS(IsQList,IsIList,Table_ExternalData_15[[#This Row],[item_key]],IsITypeList,Table_ExternalData_15[[#This Row],[IType]],IsDList,Table_ExternalData_15[[#Headers],[1]])</f>
        <v>1</v>
      </c>
      <c r="F463" s="10">
        <f>SUMIFS(IsQList,IsIList,Table_ExternalData_15[[#This Row],[item_key]],IsITypeList,Table_ExternalData_15[[#This Row],[IType]],IsDList,Table_ExternalData_15[[#Headers],[2]])</f>
        <v>0</v>
      </c>
      <c r="G463" s="10">
        <f>SUMIFS(IsQList,IsIList,Table_ExternalData_15[[#This Row],[item_key]],IsITypeList,Table_ExternalData_15[[#This Row],[IType]],IsDList,Table_ExternalData_15[[#Headers],[3]])</f>
        <v>0</v>
      </c>
      <c r="H463" s="10">
        <f>SUMIFS(IsQList,IsIList,Table_ExternalData_15[[#This Row],[item_key]],IsITypeList,Table_ExternalData_15[[#This Row],[IType]],IsDList,Table_ExternalData_15[[#Headers],[4]])</f>
        <v>70</v>
      </c>
      <c r="I463" s="10">
        <f>SUMIFS(IsQList,IsIList,Table_ExternalData_15[[#This Row],[item_key]],IsITypeList,Table_ExternalData_15[[#This Row],[IType]],IsDList,Table_ExternalData_15[[#Headers],[5]])</f>
        <v>0</v>
      </c>
      <c r="J463" s="10">
        <f>SUMIFS(IsQList,IsIList,Table_ExternalData_15[[#This Row],[item_key]],IsITypeList,Table_ExternalData_15[[#This Row],[IType]],IsDList,Table_ExternalData_15[[#Headers],[6]])</f>
        <v>23</v>
      </c>
      <c r="K463" s="10">
        <f>SUMIFS(IsQList,IsIList,Table_ExternalData_15[[#This Row],[item_key]],IsITypeList,Table_ExternalData_15[[#This Row],[IType]],IsDList,Table_ExternalData_15[[#Headers],[7]])</f>
        <v>0</v>
      </c>
      <c r="L463" s="10">
        <f>SUMIFS(IsQList,IsIList,Table_ExternalData_15[[#This Row],[item_key]],IsITypeList,Table_ExternalData_15[[#This Row],[IType]],IsDList,Table_ExternalData_15[[#Headers],[8]])</f>
        <v>0</v>
      </c>
      <c r="M463" s="10">
        <f>SUMIFS(IsQList,IsIList,Table_ExternalData_15[[#This Row],[item_key]],IsITypeList,Table_ExternalData_15[[#This Row],[IType]],IsDList,Table_ExternalData_15[[#Headers],[9]])</f>
        <v>0</v>
      </c>
      <c r="N463" s="10">
        <f>SUMIFS(IsQList,IsIList,Table_ExternalData_15[[#This Row],[item_key]],IsITypeList,Table_ExternalData_15[[#This Row],[IType]],IsDList,Table_ExternalData_15[[#Headers],[10]])</f>
        <v>0</v>
      </c>
      <c r="O463" s="10">
        <f>SUMIFS(IsQList,IsIList,Table_ExternalData_15[[#This Row],[item_key]],IsITypeList,Table_ExternalData_15[[#This Row],[IType]],IsDList,Table_ExternalData_15[[#Headers],[11]])</f>
        <v>0</v>
      </c>
      <c r="P463" s="10">
        <f>SUMIFS(IsQList,IsIList,Table_ExternalData_15[[#This Row],[item_key]],IsITypeList,Table_ExternalData_15[[#This Row],[IType]],IsDList,Table_ExternalData_15[[#Headers],[12]])</f>
        <v>0</v>
      </c>
      <c r="Q463" s="10">
        <f>SUMIFS(IsQList,IsIList,Table_ExternalData_15[[#This Row],[item_key]],IsITypeList,Table_ExternalData_15[[#This Row],[IType]],IsDList,Table_ExternalData_15[[#Headers],[13]])</f>
        <v>0</v>
      </c>
      <c r="R463" s="10">
        <f>SUMIFS(IsQList,IsIList,Table_ExternalData_15[[#This Row],[item_key]],IsITypeList,Table_ExternalData_15[[#This Row],[IType]],IsDList,Table_ExternalData_15[[#Headers],[14]])</f>
        <v>0</v>
      </c>
      <c r="S463" s="10">
        <f>SUMIFS(IsQList,IsIList,Table_ExternalData_15[[#This Row],[item_key]],IsITypeList,Table_ExternalData_15[[#This Row],[IType]],IsDList,Table_ExternalData_15[[#Headers],[15]])</f>
        <v>0</v>
      </c>
      <c r="T463" s="10">
        <f>SUMIFS(IsQList,IsIList,Table_ExternalData_15[[#This Row],[item_key]],IsITypeList,Table_ExternalData_15[[#This Row],[IType]],IsDList,Table_ExternalData_15[[#Headers],[16]])</f>
        <v>0</v>
      </c>
      <c r="U463" s="10">
        <f>SUMIFS(IsQList,IsIList,Table_ExternalData_15[[#This Row],[item_key]],IsITypeList,Table_ExternalData_15[[#This Row],[IType]],IsDList,Table_ExternalData_15[[#Headers],[17]])</f>
        <v>0</v>
      </c>
      <c r="V463" s="10">
        <f>SUMIFS(IsQList,IsIList,Table_ExternalData_15[[#This Row],[item_key]],IsITypeList,Table_ExternalData_15[[#This Row],[IType]],IsDList,Table_ExternalData_15[[#Headers],[18]])</f>
        <v>0</v>
      </c>
      <c r="W463" s="10">
        <f>SUMIFS(IsQList,IsIList,Table_ExternalData_15[[#This Row],[item_key]],IsITypeList,Table_ExternalData_15[[#This Row],[IType]],IsDList,Table_ExternalData_15[[#Headers],[19]])</f>
        <v>0</v>
      </c>
      <c r="X463" s="10">
        <f>SUMIFS(IsQList,IsIList,Table_ExternalData_15[[#This Row],[item_key]],IsITypeList,Table_ExternalData_15[[#This Row],[IType]],IsDList,Table_ExternalData_15[[#Headers],[20]])</f>
        <v>0</v>
      </c>
      <c r="Y463" s="10">
        <f>SUMIFS(IsQList,IsIList,Table_ExternalData_15[[#This Row],[item_key]],IsITypeList,Table_ExternalData_15[[#This Row],[IType]],IsDList,Table_ExternalData_15[[#Headers],[21]])</f>
        <v>0</v>
      </c>
      <c r="Z463" s="10">
        <f>SUMIFS(IsQList,IsIList,Table_ExternalData_15[[#This Row],[item_key]],IsITypeList,Table_ExternalData_15[[#This Row],[IType]],IsDList,Table_ExternalData_15[[#Headers],[22]])</f>
        <v>0</v>
      </c>
      <c r="AA463" s="10">
        <f>SUMIFS(IsQList,IsIList,Table_ExternalData_15[[#This Row],[item_key]],IsITypeList,Table_ExternalData_15[[#This Row],[IType]],IsDList,Table_ExternalData_15[[#Headers],[23]])</f>
        <v>0</v>
      </c>
      <c r="AB463" s="10">
        <f>SUMIFS(IsQList,IsIList,Table_ExternalData_15[[#This Row],[item_key]],IsITypeList,Table_ExternalData_15[[#This Row],[IType]],IsDList,Table_ExternalData_15[[#Headers],[24]])</f>
        <v>0</v>
      </c>
      <c r="AC463" s="10">
        <f>SUMIFS(IsQList,IsIList,Table_ExternalData_15[[#This Row],[item_key]],IsITypeList,Table_ExternalData_15[[#This Row],[IType]],IsDList,Table_ExternalData_15[[#Headers],[25]])</f>
        <v>0</v>
      </c>
      <c r="AD463" s="10">
        <f>SUMIFS(IsQList,IsIList,Table_ExternalData_15[[#This Row],[item_key]],IsITypeList,Table_ExternalData_15[[#This Row],[IType]],IsDList,Table_ExternalData_15[[#Headers],[26]])</f>
        <v>0</v>
      </c>
      <c r="AE463" s="10">
        <f>SUMIFS(IsQList,IsIList,Table_ExternalData_15[[#This Row],[item_key]],IsITypeList,Table_ExternalData_15[[#This Row],[IType]],IsDList,Table_ExternalData_15[[#Headers],[27]])</f>
        <v>0</v>
      </c>
      <c r="AF463" s="10">
        <f>SUMIFS(IsQList,IsIList,Table_ExternalData_15[[#This Row],[item_key]],IsITypeList,Table_ExternalData_15[[#This Row],[IType]],IsDList,Table_ExternalData_15[[#Headers],[28]])</f>
        <v>1</v>
      </c>
      <c r="AG463" s="10">
        <f>SUMIFS(IsQList,IsIList,Table_ExternalData_15[[#This Row],[item_key]],IsITypeList,Table_ExternalData_15[[#This Row],[IType]],IsDList,Table_ExternalData_15[[#Headers],[29]])</f>
        <v>76</v>
      </c>
      <c r="AH463" s="10">
        <f>SUMIFS(IsQList,IsIList,Table_ExternalData_15[[#This Row],[item_key]],IsITypeList,Table_ExternalData_15[[#This Row],[IType]],IsDList,Table_ExternalData_15[[#Headers],[30]])</f>
        <v>0</v>
      </c>
      <c r="AI463" s="10">
        <f>SUMIFS(IsQList,IsIList,Table_ExternalData_15[[#This Row],[item_key]],IsITypeList,Table_ExternalData_15[[#This Row],[IType]],IsDList,Table_ExternalData_15[[#Headers],[31]])</f>
        <v>10</v>
      </c>
      <c r="AJ463" s="10">
        <f>SUM(Table_ExternalData_15[[#This Row],[1]:[31]])</f>
        <v>181</v>
      </c>
    </row>
    <row r="464" spans="1:36">
      <c r="A464" s="1" t="s">
        <v>201</v>
      </c>
      <c r="B464" s="1" t="s">
        <v>841</v>
      </c>
      <c r="C464" s="1" t="s">
        <v>842</v>
      </c>
      <c r="D464" s="11" t="s">
        <v>2046</v>
      </c>
      <c r="E464" s="10">
        <f>SUMIFS(IsQList,IsIList,Table_ExternalData_15[[#This Row],[item_key]],IsITypeList,Table_ExternalData_15[[#This Row],[IType]],IsDList,Table_ExternalData_15[[#Headers],[1]])</f>
        <v>1</v>
      </c>
      <c r="F464" s="10">
        <f>SUMIFS(IsQList,IsIList,Table_ExternalData_15[[#This Row],[item_key]],IsITypeList,Table_ExternalData_15[[#This Row],[IType]],IsDList,Table_ExternalData_15[[#Headers],[2]])</f>
        <v>0</v>
      </c>
      <c r="G464" s="10">
        <f>SUMIFS(IsQList,IsIList,Table_ExternalData_15[[#This Row],[item_key]],IsITypeList,Table_ExternalData_15[[#This Row],[IType]],IsDList,Table_ExternalData_15[[#Headers],[3]])</f>
        <v>0</v>
      </c>
      <c r="H464" s="10">
        <f>SUMIFS(IsQList,IsIList,Table_ExternalData_15[[#This Row],[item_key]],IsITypeList,Table_ExternalData_15[[#This Row],[IType]],IsDList,Table_ExternalData_15[[#Headers],[4]])</f>
        <v>70</v>
      </c>
      <c r="I464" s="10">
        <f>SUMIFS(IsQList,IsIList,Table_ExternalData_15[[#This Row],[item_key]],IsITypeList,Table_ExternalData_15[[#This Row],[IType]],IsDList,Table_ExternalData_15[[#Headers],[5]])</f>
        <v>0</v>
      </c>
      <c r="J464" s="10">
        <f>SUMIFS(IsQList,IsIList,Table_ExternalData_15[[#This Row],[item_key]],IsITypeList,Table_ExternalData_15[[#This Row],[IType]],IsDList,Table_ExternalData_15[[#Headers],[6]])</f>
        <v>23</v>
      </c>
      <c r="K464" s="10">
        <f>SUMIFS(IsQList,IsIList,Table_ExternalData_15[[#This Row],[item_key]],IsITypeList,Table_ExternalData_15[[#This Row],[IType]],IsDList,Table_ExternalData_15[[#Headers],[7]])</f>
        <v>0</v>
      </c>
      <c r="L464" s="10">
        <f>SUMIFS(IsQList,IsIList,Table_ExternalData_15[[#This Row],[item_key]],IsITypeList,Table_ExternalData_15[[#This Row],[IType]],IsDList,Table_ExternalData_15[[#Headers],[8]])</f>
        <v>0</v>
      </c>
      <c r="M464" s="10">
        <f>SUMIFS(IsQList,IsIList,Table_ExternalData_15[[#This Row],[item_key]],IsITypeList,Table_ExternalData_15[[#This Row],[IType]],IsDList,Table_ExternalData_15[[#Headers],[9]])</f>
        <v>0</v>
      </c>
      <c r="N464" s="10">
        <f>SUMIFS(IsQList,IsIList,Table_ExternalData_15[[#This Row],[item_key]],IsITypeList,Table_ExternalData_15[[#This Row],[IType]],IsDList,Table_ExternalData_15[[#Headers],[10]])</f>
        <v>0</v>
      </c>
      <c r="O464" s="10">
        <f>SUMIFS(IsQList,IsIList,Table_ExternalData_15[[#This Row],[item_key]],IsITypeList,Table_ExternalData_15[[#This Row],[IType]],IsDList,Table_ExternalData_15[[#Headers],[11]])</f>
        <v>0</v>
      </c>
      <c r="P464" s="10">
        <f>SUMIFS(IsQList,IsIList,Table_ExternalData_15[[#This Row],[item_key]],IsITypeList,Table_ExternalData_15[[#This Row],[IType]],IsDList,Table_ExternalData_15[[#Headers],[12]])</f>
        <v>0</v>
      </c>
      <c r="Q464" s="10">
        <f>SUMIFS(IsQList,IsIList,Table_ExternalData_15[[#This Row],[item_key]],IsITypeList,Table_ExternalData_15[[#This Row],[IType]],IsDList,Table_ExternalData_15[[#Headers],[13]])</f>
        <v>0</v>
      </c>
      <c r="R464" s="10">
        <f>SUMIFS(IsQList,IsIList,Table_ExternalData_15[[#This Row],[item_key]],IsITypeList,Table_ExternalData_15[[#This Row],[IType]],IsDList,Table_ExternalData_15[[#Headers],[14]])</f>
        <v>0</v>
      </c>
      <c r="S464" s="10">
        <f>SUMIFS(IsQList,IsIList,Table_ExternalData_15[[#This Row],[item_key]],IsITypeList,Table_ExternalData_15[[#This Row],[IType]],IsDList,Table_ExternalData_15[[#Headers],[15]])</f>
        <v>0</v>
      </c>
      <c r="T464" s="10">
        <f>SUMIFS(IsQList,IsIList,Table_ExternalData_15[[#This Row],[item_key]],IsITypeList,Table_ExternalData_15[[#This Row],[IType]],IsDList,Table_ExternalData_15[[#Headers],[16]])</f>
        <v>0</v>
      </c>
      <c r="U464" s="10">
        <f>SUMIFS(IsQList,IsIList,Table_ExternalData_15[[#This Row],[item_key]],IsITypeList,Table_ExternalData_15[[#This Row],[IType]],IsDList,Table_ExternalData_15[[#Headers],[17]])</f>
        <v>0</v>
      </c>
      <c r="V464" s="10">
        <f>SUMIFS(IsQList,IsIList,Table_ExternalData_15[[#This Row],[item_key]],IsITypeList,Table_ExternalData_15[[#This Row],[IType]],IsDList,Table_ExternalData_15[[#Headers],[18]])</f>
        <v>0</v>
      </c>
      <c r="W464" s="10">
        <f>SUMIFS(IsQList,IsIList,Table_ExternalData_15[[#This Row],[item_key]],IsITypeList,Table_ExternalData_15[[#This Row],[IType]],IsDList,Table_ExternalData_15[[#Headers],[19]])</f>
        <v>0</v>
      </c>
      <c r="X464" s="10">
        <f>SUMIFS(IsQList,IsIList,Table_ExternalData_15[[#This Row],[item_key]],IsITypeList,Table_ExternalData_15[[#This Row],[IType]],IsDList,Table_ExternalData_15[[#Headers],[20]])</f>
        <v>0</v>
      </c>
      <c r="Y464" s="10">
        <f>SUMIFS(IsQList,IsIList,Table_ExternalData_15[[#This Row],[item_key]],IsITypeList,Table_ExternalData_15[[#This Row],[IType]],IsDList,Table_ExternalData_15[[#Headers],[21]])</f>
        <v>0</v>
      </c>
      <c r="Z464" s="10">
        <f>SUMIFS(IsQList,IsIList,Table_ExternalData_15[[#This Row],[item_key]],IsITypeList,Table_ExternalData_15[[#This Row],[IType]],IsDList,Table_ExternalData_15[[#Headers],[22]])</f>
        <v>0</v>
      </c>
      <c r="AA464" s="10">
        <f>SUMIFS(IsQList,IsIList,Table_ExternalData_15[[#This Row],[item_key]],IsITypeList,Table_ExternalData_15[[#This Row],[IType]],IsDList,Table_ExternalData_15[[#Headers],[23]])</f>
        <v>0</v>
      </c>
      <c r="AB464" s="10">
        <f>SUMIFS(IsQList,IsIList,Table_ExternalData_15[[#This Row],[item_key]],IsITypeList,Table_ExternalData_15[[#This Row],[IType]],IsDList,Table_ExternalData_15[[#Headers],[24]])</f>
        <v>0</v>
      </c>
      <c r="AC464" s="10">
        <f>SUMIFS(IsQList,IsIList,Table_ExternalData_15[[#This Row],[item_key]],IsITypeList,Table_ExternalData_15[[#This Row],[IType]],IsDList,Table_ExternalData_15[[#Headers],[25]])</f>
        <v>0</v>
      </c>
      <c r="AD464" s="10">
        <f>SUMIFS(IsQList,IsIList,Table_ExternalData_15[[#This Row],[item_key]],IsITypeList,Table_ExternalData_15[[#This Row],[IType]],IsDList,Table_ExternalData_15[[#Headers],[26]])</f>
        <v>0</v>
      </c>
      <c r="AE464" s="10">
        <f>SUMIFS(IsQList,IsIList,Table_ExternalData_15[[#This Row],[item_key]],IsITypeList,Table_ExternalData_15[[#This Row],[IType]],IsDList,Table_ExternalData_15[[#Headers],[27]])</f>
        <v>0</v>
      </c>
      <c r="AF464" s="10">
        <f>SUMIFS(IsQList,IsIList,Table_ExternalData_15[[#This Row],[item_key]],IsITypeList,Table_ExternalData_15[[#This Row],[IType]],IsDList,Table_ExternalData_15[[#Headers],[28]])</f>
        <v>1</v>
      </c>
      <c r="AG464" s="10">
        <f>SUMIFS(IsQList,IsIList,Table_ExternalData_15[[#This Row],[item_key]],IsITypeList,Table_ExternalData_15[[#This Row],[IType]],IsDList,Table_ExternalData_15[[#Headers],[29]])</f>
        <v>76</v>
      </c>
      <c r="AH464" s="10">
        <f>SUMIFS(IsQList,IsIList,Table_ExternalData_15[[#This Row],[item_key]],IsITypeList,Table_ExternalData_15[[#This Row],[IType]],IsDList,Table_ExternalData_15[[#Headers],[30]])</f>
        <v>0</v>
      </c>
      <c r="AI464" s="10">
        <f>SUMIFS(IsQList,IsIList,Table_ExternalData_15[[#This Row],[item_key]],IsITypeList,Table_ExternalData_15[[#This Row],[IType]],IsDList,Table_ExternalData_15[[#Headers],[31]])</f>
        <v>10</v>
      </c>
      <c r="AJ464" s="10">
        <f>SUM(Table_ExternalData_15[[#This Row],[1]:[31]])</f>
        <v>181</v>
      </c>
    </row>
    <row r="465" spans="1:36">
      <c r="A465" s="1" t="s">
        <v>158</v>
      </c>
      <c r="B465" s="1" t="s">
        <v>843</v>
      </c>
      <c r="C465" s="1" t="s">
        <v>844</v>
      </c>
      <c r="D465" s="11" t="s">
        <v>2046</v>
      </c>
      <c r="E465" s="10">
        <f>SUMIFS(IsQList,IsIList,Table_ExternalData_15[[#This Row],[item_key]],IsITypeList,Table_ExternalData_15[[#This Row],[IType]],IsDList,Table_ExternalData_15[[#Headers],[1]])</f>
        <v>1</v>
      </c>
      <c r="F465" s="10">
        <f>SUMIFS(IsQList,IsIList,Table_ExternalData_15[[#This Row],[item_key]],IsITypeList,Table_ExternalData_15[[#This Row],[IType]],IsDList,Table_ExternalData_15[[#Headers],[2]])</f>
        <v>50</v>
      </c>
      <c r="G465" s="10">
        <f>SUMIFS(IsQList,IsIList,Table_ExternalData_15[[#This Row],[item_key]],IsITypeList,Table_ExternalData_15[[#This Row],[IType]],IsDList,Table_ExternalData_15[[#Headers],[3]])</f>
        <v>0</v>
      </c>
      <c r="H465" s="10">
        <f>SUMIFS(IsQList,IsIList,Table_ExternalData_15[[#This Row],[item_key]],IsITypeList,Table_ExternalData_15[[#This Row],[IType]],IsDList,Table_ExternalData_15[[#Headers],[4]])</f>
        <v>70</v>
      </c>
      <c r="I465" s="10">
        <f>SUMIFS(IsQList,IsIList,Table_ExternalData_15[[#This Row],[item_key]],IsITypeList,Table_ExternalData_15[[#This Row],[IType]],IsDList,Table_ExternalData_15[[#Headers],[5]])</f>
        <v>0</v>
      </c>
      <c r="J465" s="10">
        <f>SUMIFS(IsQList,IsIList,Table_ExternalData_15[[#This Row],[item_key]],IsITypeList,Table_ExternalData_15[[#This Row],[IType]],IsDList,Table_ExternalData_15[[#Headers],[6]])</f>
        <v>23</v>
      </c>
      <c r="K465" s="10">
        <f>SUMIFS(IsQList,IsIList,Table_ExternalData_15[[#This Row],[item_key]],IsITypeList,Table_ExternalData_15[[#This Row],[IType]],IsDList,Table_ExternalData_15[[#Headers],[7]])</f>
        <v>0</v>
      </c>
      <c r="L465" s="10">
        <f>SUMIFS(IsQList,IsIList,Table_ExternalData_15[[#This Row],[item_key]],IsITypeList,Table_ExternalData_15[[#This Row],[IType]],IsDList,Table_ExternalData_15[[#Headers],[8]])</f>
        <v>0</v>
      </c>
      <c r="M465" s="10">
        <f>SUMIFS(IsQList,IsIList,Table_ExternalData_15[[#This Row],[item_key]],IsITypeList,Table_ExternalData_15[[#This Row],[IType]],IsDList,Table_ExternalData_15[[#Headers],[9]])</f>
        <v>139</v>
      </c>
      <c r="N465" s="10">
        <f>SUMIFS(IsQList,IsIList,Table_ExternalData_15[[#This Row],[item_key]],IsITypeList,Table_ExternalData_15[[#This Row],[IType]],IsDList,Table_ExternalData_15[[#Headers],[10]])</f>
        <v>0</v>
      </c>
      <c r="O465" s="10">
        <f>SUMIFS(IsQList,IsIList,Table_ExternalData_15[[#This Row],[item_key]],IsITypeList,Table_ExternalData_15[[#This Row],[IType]],IsDList,Table_ExternalData_15[[#Headers],[11]])</f>
        <v>0</v>
      </c>
      <c r="P465" s="10">
        <f>SUMIFS(IsQList,IsIList,Table_ExternalData_15[[#This Row],[item_key]],IsITypeList,Table_ExternalData_15[[#This Row],[IType]],IsDList,Table_ExternalData_15[[#Headers],[12]])</f>
        <v>0</v>
      </c>
      <c r="Q465" s="10">
        <f>SUMIFS(IsQList,IsIList,Table_ExternalData_15[[#This Row],[item_key]],IsITypeList,Table_ExternalData_15[[#This Row],[IType]],IsDList,Table_ExternalData_15[[#Headers],[13]])</f>
        <v>0</v>
      </c>
      <c r="R465" s="10">
        <f>SUMIFS(IsQList,IsIList,Table_ExternalData_15[[#This Row],[item_key]],IsITypeList,Table_ExternalData_15[[#This Row],[IType]],IsDList,Table_ExternalData_15[[#Headers],[14]])</f>
        <v>0</v>
      </c>
      <c r="S465" s="10">
        <f>SUMIFS(IsQList,IsIList,Table_ExternalData_15[[#This Row],[item_key]],IsITypeList,Table_ExternalData_15[[#This Row],[IType]],IsDList,Table_ExternalData_15[[#Headers],[15]])</f>
        <v>0</v>
      </c>
      <c r="T465" s="10">
        <f>SUMIFS(IsQList,IsIList,Table_ExternalData_15[[#This Row],[item_key]],IsITypeList,Table_ExternalData_15[[#This Row],[IType]],IsDList,Table_ExternalData_15[[#Headers],[16]])</f>
        <v>18</v>
      </c>
      <c r="U465" s="10">
        <f>SUMIFS(IsQList,IsIList,Table_ExternalData_15[[#This Row],[item_key]],IsITypeList,Table_ExternalData_15[[#This Row],[IType]],IsDList,Table_ExternalData_15[[#Headers],[17]])</f>
        <v>0</v>
      </c>
      <c r="V465" s="10">
        <f>SUMIFS(IsQList,IsIList,Table_ExternalData_15[[#This Row],[item_key]],IsITypeList,Table_ExternalData_15[[#This Row],[IType]],IsDList,Table_ExternalData_15[[#Headers],[18]])</f>
        <v>0</v>
      </c>
      <c r="W465" s="10">
        <f>SUMIFS(IsQList,IsIList,Table_ExternalData_15[[#This Row],[item_key]],IsITypeList,Table_ExternalData_15[[#This Row],[IType]],IsDList,Table_ExternalData_15[[#Headers],[19]])</f>
        <v>0</v>
      </c>
      <c r="X465" s="10">
        <f>SUMIFS(IsQList,IsIList,Table_ExternalData_15[[#This Row],[item_key]],IsITypeList,Table_ExternalData_15[[#This Row],[IType]],IsDList,Table_ExternalData_15[[#Headers],[20]])</f>
        <v>0</v>
      </c>
      <c r="Y465" s="10">
        <f>SUMIFS(IsQList,IsIList,Table_ExternalData_15[[#This Row],[item_key]],IsITypeList,Table_ExternalData_15[[#This Row],[IType]],IsDList,Table_ExternalData_15[[#Headers],[21]])</f>
        <v>0</v>
      </c>
      <c r="Z465" s="10">
        <f>SUMIFS(IsQList,IsIList,Table_ExternalData_15[[#This Row],[item_key]],IsITypeList,Table_ExternalData_15[[#This Row],[IType]],IsDList,Table_ExternalData_15[[#Headers],[22]])</f>
        <v>0</v>
      </c>
      <c r="AA465" s="10">
        <f>SUMIFS(IsQList,IsIList,Table_ExternalData_15[[#This Row],[item_key]],IsITypeList,Table_ExternalData_15[[#This Row],[IType]],IsDList,Table_ExternalData_15[[#Headers],[23]])</f>
        <v>0</v>
      </c>
      <c r="AB465" s="10">
        <f>SUMIFS(IsQList,IsIList,Table_ExternalData_15[[#This Row],[item_key]],IsITypeList,Table_ExternalData_15[[#This Row],[IType]],IsDList,Table_ExternalData_15[[#Headers],[24]])</f>
        <v>0</v>
      </c>
      <c r="AC465" s="10">
        <f>SUMIFS(IsQList,IsIList,Table_ExternalData_15[[#This Row],[item_key]],IsITypeList,Table_ExternalData_15[[#This Row],[IType]],IsDList,Table_ExternalData_15[[#Headers],[25]])</f>
        <v>0</v>
      </c>
      <c r="AD465" s="10">
        <f>SUMIFS(IsQList,IsIList,Table_ExternalData_15[[#This Row],[item_key]],IsITypeList,Table_ExternalData_15[[#This Row],[IType]],IsDList,Table_ExternalData_15[[#Headers],[26]])</f>
        <v>0</v>
      </c>
      <c r="AE465" s="10">
        <f>SUMIFS(IsQList,IsIList,Table_ExternalData_15[[#This Row],[item_key]],IsITypeList,Table_ExternalData_15[[#This Row],[IType]],IsDList,Table_ExternalData_15[[#Headers],[27]])</f>
        <v>0</v>
      </c>
      <c r="AF465" s="10">
        <f>SUMIFS(IsQList,IsIList,Table_ExternalData_15[[#This Row],[item_key]],IsITypeList,Table_ExternalData_15[[#This Row],[IType]],IsDList,Table_ExternalData_15[[#Headers],[28]])</f>
        <v>1</v>
      </c>
      <c r="AG465" s="10">
        <f>SUMIFS(IsQList,IsIList,Table_ExternalData_15[[#This Row],[item_key]],IsITypeList,Table_ExternalData_15[[#This Row],[IType]],IsDList,Table_ExternalData_15[[#Headers],[29]])</f>
        <v>76</v>
      </c>
      <c r="AH465" s="10">
        <f>SUMIFS(IsQList,IsIList,Table_ExternalData_15[[#This Row],[item_key]],IsITypeList,Table_ExternalData_15[[#This Row],[IType]],IsDList,Table_ExternalData_15[[#Headers],[30]])</f>
        <v>0</v>
      </c>
      <c r="AI465" s="10">
        <f>SUMIFS(IsQList,IsIList,Table_ExternalData_15[[#This Row],[item_key]],IsITypeList,Table_ExternalData_15[[#This Row],[IType]],IsDList,Table_ExternalData_15[[#Headers],[31]])</f>
        <v>10</v>
      </c>
      <c r="AJ465" s="10">
        <f>SUM(Table_ExternalData_15[[#This Row],[1]:[31]])</f>
        <v>388</v>
      </c>
    </row>
    <row r="466" spans="1:36">
      <c r="A466" s="1" t="s">
        <v>160</v>
      </c>
      <c r="B466" s="1" t="s">
        <v>1191</v>
      </c>
      <c r="C466" s="1" t="s">
        <v>1192</v>
      </c>
      <c r="D466" s="11" t="s">
        <v>2046</v>
      </c>
      <c r="E466" s="10">
        <f>SUMIFS(IsQList,IsIList,Table_ExternalData_15[[#This Row],[item_key]],IsITypeList,Table_ExternalData_15[[#This Row],[IType]],IsDList,Table_ExternalData_15[[#Headers],[1]])</f>
        <v>1</v>
      </c>
      <c r="F466" s="10">
        <f>SUMIFS(IsQList,IsIList,Table_ExternalData_15[[#This Row],[item_key]],IsITypeList,Table_ExternalData_15[[#This Row],[IType]],IsDList,Table_ExternalData_15[[#Headers],[2]])</f>
        <v>0</v>
      </c>
      <c r="G466" s="10">
        <f>SUMIFS(IsQList,IsIList,Table_ExternalData_15[[#This Row],[item_key]],IsITypeList,Table_ExternalData_15[[#This Row],[IType]],IsDList,Table_ExternalData_15[[#Headers],[3]])</f>
        <v>0</v>
      </c>
      <c r="H466" s="10">
        <f>SUMIFS(IsQList,IsIList,Table_ExternalData_15[[#This Row],[item_key]],IsITypeList,Table_ExternalData_15[[#This Row],[IType]],IsDList,Table_ExternalData_15[[#Headers],[4]])</f>
        <v>70</v>
      </c>
      <c r="I466" s="10">
        <f>SUMIFS(IsQList,IsIList,Table_ExternalData_15[[#This Row],[item_key]],IsITypeList,Table_ExternalData_15[[#This Row],[IType]],IsDList,Table_ExternalData_15[[#Headers],[5]])</f>
        <v>0</v>
      </c>
      <c r="J466" s="10">
        <f>SUMIFS(IsQList,IsIList,Table_ExternalData_15[[#This Row],[item_key]],IsITypeList,Table_ExternalData_15[[#This Row],[IType]],IsDList,Table_ExternalData_15[[#Headers],[6]])</f>
        <v>23</v>
      </c>
      <c r="K466" s="10">
        <f>SUMIFS(IsQList,IsIList,Table_ExternalData_15[[#This Row],[item_key]],IsITypeList,Table_ExternalData_15[[#This Row],[IType]],IsDList,Table_ExternalData_15[[#Headers],[7]])</f>
        <v>0</v>
      </c>
      <c r="L466" s="10">
        <f>SUMIFS(IsQList,IsIList,Table_ExternalData_15[[#This Row],[item_key]],IsITypeList,Table_ExternalData_15[[#This Row],[IType]],IsDList,Table_ExternalData_15[[#Headers],[8]])</f>
        <v>0</v>
      </c>
      <c r="M466" s="10">
        <f>SUMIFS(IsQList,IsIList,Table_ExternalData_15[[#This Row],[item_key]],IsITypeList,Table_ExternalData_15[[#This Row],[IType]],IsDList,Table_ExternalData_15[[#Headers],[9]])</f>
        <v>0</v>
      </c>
      <c r="N466" s="10">
        <f>SUMIFS(IsQList,IsIList,Table_ExternalData_15[[#This Row],[item_key]],IsITypeList,Table_ExternalData_15[[#This Row],[IType]],IsDList,Table_ExternalData_15[[#Headers],[10]])</f>
        <v>0</v>
      </c>
      <c r="O466" s="10">
        <f>SUMIFS(IsQList,IsIList,Table_ExternalData_15[[#This Row],[item_key]],IsITypeList,Table_ExternalData_15[[#This Row],[IType]],IsDList,Table_ExternalData_15[[#Headers],[11]])</f>
        <v>0</v>
      </c>
      <c r="P466" s="10">
        <f>SUMIFS(IsQList,IsIList,Table_ExternalData_15[[#This Row],[item_key]],IsITypeList,Table_ExternalData_15[[#This Row],[IType]],IsDList,Table_ExternalData_15[[#Headers],[12]])</f>
        <v>0</v>
      </c>
      <c r="Q466" s="10">
        <f>SUMIFS(IsQList,IsIList,Table_ExternalData_15[[#This Row],[item_key]],IsITypeList,Table_ExternalData_15[[#This Row],[IType]],IsDList,Table_ExternalData_15[[#Headers],[13]])</f>
        <v>0</v>
      </c>
      <c r="R466" s="10">
        <f>SUMIFS(IsQList,IsIList,Table_ExternalData_15[[#This Row],[item_key]],IsITypeList,Table_ExternalData_15[[#This Row],[IType]],IsDList,Table_ExternalData_15[[#Headers],[14]])</f>
        <v>0</v>
      </c>
      <c r="S466" s="10">
        <f>SUMIFS(IsQList,IsIList,Table_ExternalData_15[[#This Row],[item_key]],IsITypeList,Table_ExternalData_15[[#This Row],[IType]],IsDList,Table_ExternalData_15[[#Headers],[15]])</f>
        <v>0</v>
      </c>
      <c r="T466" s="10">
        <f>SUMIFS(IsQList,IsIList,Table_ExternalData_15[[#This Row],[item_key]],IsITypeList,Table_ExternalData_15[[#This Row],[IType]],IsDList,Table_ExternalData_15[[#Headers],[16]])</f>
        <v>0</v>
      </c>
      <c r="U466" s="10">
        <f>SUMIFS(IsQList,IsIList,Table_ExternalData_15[[#This Row],[item_key]],IsITypeList,Table_ExternalData_15[[#This Row],[IType]],IsDList,Table_ExternalData_15[[#Headers],[17]])</f>
        <v>0</v>
      </c>
      <c r="V466" s="10">
        <f>SUMIFS(IsQList,IsIList,Table_ExternalData_15[[#This Row],[item_key]],IsITypeList,Table_ExternalData_15[[#This Row],[IType]],IsDList,Table_ExternalData_15[[#Headers],[18]])</f>
        <v>0</v>
      </c>
      <c r="W466" s="10">
        <f>SUMIFS(IsQList,IsIList,Table_ExternalData_15[[#This Row],[item_key]],IsITypeList,Table_ExternalData_15[[#This Row],[IType]],IsDList,Table_ExternalData_15[[#Headers],[19]])</f>
        <v>0</v>
      </c>
      <c r="X466" s="10">
        <f>SUMIFS(IsQList,IsIList,Table_ExternalData_15[[#This Row],[item_key]],IsITypeList,Table_ExternalData_15[[#This Row],[IType]],IsDList,Table_ExternalData_15[[#Headers],[20]])</f>
        <v>0</v>
      </c>
      <c r="Y466" s="10">
        <f>SUMIFS(IsQList,IsIList,Table_ExternalData_15[[#This Row],[item_key]],IsITypeList,Table_ExternalData_15[[#This Row],[IType]],IsDList,Table_ExternalData_15[[#Headers],[21]])</f>
        <v>0</v>
      </c>
      <c r="Z466" s="10">
        <f>SUMIFS(IsQList,IsIList,Table_ExternalData_15[[#This Row],[item_key]],IsITypeList,Table_ExternalData_15[[#This Row],[IType]],IsDList,Table_ExternalData_15[[#Headers],[22]])</f>
        <v>0</v>
      </c>
      <c r="AA466" s="10">
        <f>SUMIFS(IsQList,IsIList,Table_ExternalData_15[[#This Row],[item_key]],IsITypeList,Table_ExternalData_15[[#This Row],[IType]],IsDList,Table_ExternalData_15[[#Headers],[23]])</f>
        <v>0</v>
      </c>
      <c r="AB466" s="10">
        <f>SUMIFS(IsQList,IsIList,Table_ExternalData_15[[#This Row],[item_key]],IsITypeList,Table_ExternalData_15[[#This Row],[IType]],IsDList,Table_ExternalData_15[[#Headers],[24]])</f>
        <v>0</v>
      </c>
      <c r="AC466" s="10">
        <f>SUMIFS(IsQList,IsIList,Table_ExternalData_15[[#This Row],[item_key]],IsITypeList,Table_ExternalData_15[[#This Row],[IType]],IsDList,Table_ExternalData_15[[#Headers],[25]])</f>
        <v>0</v>
      </c>
      <c r="AD466" s="10">
        <f>SUMIFS(IsQList,IsIList,Table_ExternalData_15[[#This Row],[item_key]],IsITypeList,Table_ExternalData_15[[#This Row],[IType]],IsDList,Table_ExternalData_15[[#Headers],[26]])</f>
        <v>0</v>
      </c>
      <c r="AE466" s="10">
        <f>SUMIFS(IsQList,IsIList,Table_ExternalData_15[[#This Row],[item_key]],IsITypeList,Table_ExternalData_15[[#This Row],[IType]],IsDList,Table_ExternalData_15[[#Headers],[27]])</f>
        <v>0</v>
      </c>
      <c r="AF466" s="10">
        <f>SUMIFS(IsQList,IsIList,Table_ExternalData_15[[#This Row],[item_key]],IsITypeList,Table_ExternalData_15[[#This Row],[IType]],IsDList,Table_ExternalData_15[[#Headers],[28]])</f>
        <v>1</v>
      </c>
      <c r="AG466" s="10">
        <f>SUMIFS(IsQList,IsIList,Table_ExternalData_15[[#This Row],[item_key]],IsITypeList,Table_ExternalData_15[[#This Row],[IType]],IsDList,Table_ExternalData_15[[#Headers],[29]])</f>
        <v>76</v>
      </c>
      <c r="AH466" s="10">
        <f>SUMIFS(IsQList,IsIList,Table_ExternalData_15[[#This Row],[item_key]],IsITypeList,Table_ExternalData_15[[#This Row],[IType]],IsDList,Table_ExternalData_15[[#Headers],[30]])</f>
        <v>0</v>
      </c>
      <c r="AI466" s="10">
        <f>SUMIFS(IsQList,IsIList,Table_ExternalData_15[[#This Row],[item_key]],IsITypeList,Table_ExternalData_15[[#This Row],[IType]],IsDList,Table_ExternalData_15[[#Headers],[31]])</f>
        <v>10</v>
      </c>
      <c r="AJ466" s="10">
        <f>SUM(Table_ExternalData_15[[#This Row],[1]:[31]])</f>
        <v>181</v>
      </c>
    </row>
    <row r="467" spans="1:36">
      <c r="A467" s="1" t="s">
        <v>2364</v>
      </c>
      <c r="B467" s="1" t="s">
        <v>2676</v>
      </c>
      <c r="C467" s="1" t="s">
        <v>842</v>
      </c>
      <c r="D467" s="11" t="s">
        <v>2363</v>
      </c>
      <c r="E467" s="10">
        <f>SUMIFS(IsQList,IsIList,Table_ExternalData_15[[#This Row],[item_key]],IsITypeList,Table_ExternalData_15[[#This Row],[IType]],IsDList,Table_ExternalData_15[[#Headers],[1]])</f>
        <v>0</v>
      </c>
      <c r="F467" s="10">
        <f>SUMIFS(IsQList,IsIList,Table_ExternalData_15[[#This Row],[item_key]],IsITypeList,Table_ExternalData_15[[#This Row],[IType]],IsDList,Table_ExternalData_15[[#Headers],[2]])</f>
        <v>0</v>
      </c>
      <c r="G467" s="10">
        <f>SUMIFS(IsQList,IsIList,Table_ExternalData_15[[#This Row],[item_key]],IsITypeList,Table_ExternalData_15[[#This Row],[IType]],IsDList,Table_ExternalData_15[[#Headers],[3]])</f>
        <v>0</v>
      </c>
      <c r="H467" s="10">
        <f>SUMIFS(IsQList,IsIList,Table_ExternalData_15[[#This Row],[item_key]],IsITypeList,Table_ExternalData_15[[#This Row],[IType]],IsDList,Table_ExternalData_15[[#Headers],[4]])</f>
        <v>0</v>
      </c>
      <c r="I467" s="10">
        <f>SUMIFS(IsQList,IsIList,Table_ExternalData_15[[#This Row],[item_key]],IsITypeList,Table_ExternalData_15[[#This Row],[IType]],IsDList,Table_ExternalData_15[[#Headers],[5]])</f>
        <v>0</v>
      </c>
      <c r="J467" s="10">
        <f>SUMIFS(IsQList,IsIList,Table_ExternalData_15[[#This Row],[item_key]],IsITypeList,Table_ExternalData_15[[#This Row],[IType]],IsDList,Table_ExternalData_15[[#Headers],[6]])</f>
        <v>0</v>
      </c>
      <c r="K467" s="10">
        <f>SUMIFS(IsQList,IsIList,Table_ExternalData_15[[#This Row],[item_key]],IsITypeList,Table_ExternalData_15[[#This Row],[IType]],IsDList,Table_ExternalData_15[[#Headers],[7]])</f>
        <v>0</v>
      </c>
      <c r="L467" s="10">
        <f>SUMIFS(IsQList,IsIList,Table_ExternalData_15[[#This Row],[item_key]],IsITypeList,Table_ExternalData_15[[#This Row],[IType]],IsDList,Table_ExternalData_15[[#Headers],[8]])</f>
        <v>0</v>
      </c>
      <c r="M467" s="10">
        <f>SUMIFS(IsQList,IsIList,Table_ExternalData_15[[#This Row],[item_key]],IsITypeList,Table_ExternalData_15[[#This Row],[IType]],IsDList,Table_ExternalData_15[[#Headers],[9]])</f>
        <v>0</v>
      </c>
      <c r="N467" s="10">
        <f>SUMIFS(IsQList,IsIList,Table_ExternalData_15[[#This Row],[item_key]],IsITypeList,Table_ExternalData_15[[#This Row],[IType]],IsDList,Table_ExternalData_15[[#Headers],[10]])</f>
        <v>0</v>
      </c>
      <c r="O467" s="10">
        <f>SUMIFS(IsQList,IsIList,Table_ExternalData_15[[#This Row],[item_key]],IsITypeList,Table_ExternalData_15[[#This Row],[IType]],IsDList,Table_ExternalData_15[[#Headers],[11]])</f>
        <v>0</v>
      </c>
      <c r="P467" s="10">
        <f>SUMIFS(IsQList,IsIList,Table_ExternalData_15[[#This Row],[item_key]],IsITypeList,Table_ExternalData_15[[#This Row],[IType]],IsDList,Table_ExternalData_15[[#Headers],[12]])</f>
        <v>0</v>
      </c>
      <c r="Q467" s="10">
        <f>SUMIFS(IsQList,IsIList,Table_ExternalData_15[[#This Row],[item_key]],IsITypeList,Table_ExternalData_15[[#This Row],[IType]],IsDList,Table_ExternalData_15[[#Headers],[13]])</f>
        <v>0</v>
      </c>
      <c r="R467" s="10">
        <f>SUMIFS(IsQList,IsIList,Table_ExternalData_15[[#This Row],[item_key]],IsITypeList,Table_ExternalData_15[[#This Row],[IType]],IsDList,Table_ExternalData_15[[#Headers],[14]])</f>
        <v>0</v>
      </c>
      <c r="S467" s="10">
        <f>SUMIFS(IsQList,IsIList,Table_ExternalData_15[[#This Row],[item_key]],IsITypeList,Table_ExternalData_15[[#This Row],[IType]],IsDList,Table_ExternalData_15[[#Headers],[15]])</f>
        <v>0</v>
      </c>
      <c r="T467" s="10">
        <f>SUMIFS(IsQList,IsIList,Table_ExternalData_15[[#This Row],[item_key]],IsITypeList,Table_ExternalData_15[[#This Row],[IType]],IsDList,Table_ExternalData_15[[#Headers],[16]])</f>
        <v>0</v>
      </c>
      <c r="U467" s="10">
        <f>SUMIFS(IsQList,IsIList,Table_ExternalData_15[[#This Row],[item_key]],IsITypeList,Table_ExternalData_15[[#This Row],[IType]],IsDList,Table_ExternalData_15[[#Headers],[17]])</f>
        <v>0</v>
      </c>
      <c r="V467" s="10">
        <f>SUMIFS(IsQList,IsIList,Table_ExternalData_15[[#This Row],[item_key]],IsITypeList,Table_ExternalData_15[[#This Row],[IType]],IsDList,Table_ExternalData_15[[#Headers],[18]])</f>
        <v>0</v>
      </c>
      <c r="W467" s="10">
        <f>SUMIFS(IsQList,IsIList,Table_ExternalData_15[[#This Row],[item_key]],IsITypeList,Table_ExternalData_15[[#This Row],[IType]],IsDList,Table_ExternalData_15[[#Headers],[19]])</f>
        <v>0</v>
      </c>
      <c r="X467" s="10">
        <f>SUMIFS(IsQList,IsIList,Table_ExternalData_15[[#This Row],[item_key]],IsITypeList,Table_ExternalData_15[[#This Row],[IType]],IsDList,Table_ExternalData_15[[#Headers],[20]])</f>
        <v>0</v>
      </c>
      <c r="Y467" s="10">
        <f>SUMIFS(IsQList,IsIList,Table_ExternalData_15[[#This Row],[item_key]],IsITypeList,Table_ExternalData_15[[#This Row],[IType]],IsDList,Table_ExternalData_15[[#Headers],[21]])</f>
        <v>0</v>
      </c>
      <c r="Z467" s="10">
        <f>SUMIFS(IsQList,IsIList,Table_ExternalData_15[[#This Row],[item_key]],IsITypeList,Table_ExternalData_15[[#This Row],[IType]],IsDList,Table_ExternalData_15[[#Headers],[22]])</f>
        <v>0</v>
      </c>
      <c r="AA467" s="10">
        <f>SUMIFS(IsQList,IsIList,Table_ExternalData_15[[#This Row],[item_key]],IsITypeList,Table_ExternalData_15[[#This Row],[IType]],IsDList,Table_ExternalData_15[[#Headers],[23]])</f>
        <v>0</v>
      </c>
      <c r="AB467" s="10">
        <f>SUMIFS(IsQList,IsIList,Table_ExternalData_15[[#This Row],[item_key]],IsITypeList,Table_ExternalData_15[[#This Row],[IType]],IsDList,Table_ExternalData_15[[#Headers],[24]])</f>
        <v>0</v>
      </c>
      <c r="AC467" s="10">
        <f>SUMIFS(IsQList,IsIList,Table_ExternalData_15[[#This Row],[item_key]],IsITypeList,Table_ExternalData_15[[#This Row],[IType]],IsDList,Table_ExternalData_15[[#Headers],[25]])</f>
        <v>0</v>
      </c>
      <c r="AD467" s="10">
        <f>SUMIFS(IsQList,IsIList,Table_ExternalData_15[[#This Row],[item_key]],IsITypeList,Table_ExternalData_15[[#This Row],[IType]],IsDList,Table_ExternalData_15[[#Headers],[26]])</f>
        <v>0</v>
      </c>
      <c r="AE467" s="10">
        <f>SUMIFS(IsQList,IsIList,Table_ExternalData_15[[#This Row],[item_key]],IsITypeList,Table_ExternalData_15[[#This Row],[IType]],IsDList,Table_ExternalData_15[[#Headers],[27]])</f>
        <v>0</v>
      </c>
      <c r="AF467" s="10">
        <f>SUMIFS(IsQList,IsIList,Table_ExternalData_15[[#This Row],[item_key]],IsITypeList,Table_ExternalData_15[[#This Row],[IType]],IsDList,Table_ExternalData_15[[#Headers],[28]])</f>
        <v>0</v>
      </c>
      <c r="AG467" s="10">
        <f>SUMIFS(IsQList,IsIList,Table_ExternalData_15[[#This Row],[item_key]],IsITypeList,Table_ExternalData_15[[#This Row],[IType]],IsDList,Table_ExternalData_15[[#Headers],[29]])</f>
        <v>0</v>
      </c>
      <c r="AH467" s="10">
        <f>SUMIFS(IsQList,IsIList,Table_ExternalData_15[[#This Row],[item_key]],IsITypeList,Table_ExternalData_15[[#This Row],[IType]],IsDList,Table_ExternalData_15[[#Headers],[30]])</f>
        <v>0</v>
      </c>
      <c r="AI467" s="10">
        <f>SUMIFS(IsQList,IsIList,Table_ExternalData_15[[#This Row],[item_key]],IsITypeList,Table_ExternalData_15[[#This Row],[IType]],IsDList,Table_ExternalData_15[[#Headers],[31]])</f>
        <v>80</v>
      </c>
      <c r="AJ467" s="10">
        <f>SUM(Table_ExternalData_15[[#This Row],[1]:[31]])</f>
        <v>80</v>
      </c>
    </row>
    <row r="468" spans="1:36">
      <c r="A468" s="1" t="s">
        <v>2030</v>
      </c>
      <c r="B468" s="1" t="s">
        <v>2677</v>
      </c>
      <c r="C468" s="1" t="s">
        <v>2678</v>
      </c>
      <c r="D468" s="11" t="s">
        <v>2017</v>
      </c>
      <c r="E468" s="10">
        <f>SUMIFS(IsQList,IsIList,Table_ExternalData_15[[#This Row],[item_key]],IsITypeList,Table_ExternalData_15[[#This Row],[IType]],IsDList,Table_ExternalData_15[[#Headers],[1]])</f>
        <v>0</v>
      </c>
      <c r="F468" s="10">
        <f>SUMIFS(IsQList,IsIList,Table_ExternalData_15[[#This Row],[item_key]],IsITypeList,Table_ExternalData_15[[#This Row],[IType]],IsDList,Table_ExternalData_15[[#Headers],[2]])</f>
        <v>0</v>
      </c>
      <c r="G468" s="10">
        <f>SUMIFS(IsQList,IsIList,Table_ExternalData_15[[#This Row],[item_key]],IsITypeList,Table_ExternalData_15[[#This Row],[IType]],IsDList,Table_ExternalData_15[[#Headers],[3]])</f>
        <v>0</v>
      </c>
      <c r="H468" s="10">
        <f>SUMIFS(IsQList,IsIList,Table_ExternalData_15[[#This Row],[item_key]],IsITypeList,Table_ExternalData_15[[#This Row],[IType]],IsDList,Table_ExternalData_15[[#Headers],[4]])</f>
        <v>0</v>
      </c>
      <c r="I468" s="10">
        <f>SUMIFS(IsQList,IsIList,Table_ExternalData_15[[#This Row],[item_key]],IsITypeList,Table_ExternalData_15[[#This Row],[IType]],IsDList,Table_ExternalData_15[[#Headers],[5]])</f>
        <v>0</v>
      </c>
      <c r="J468" s="10">
        <f>SUMIFS(IsQList,IsIList,Table_ExternalData_15[[#This Row],[item_key]],IsITypeList,Table_ExternalData_15[[#This Row],[IType]],IsDList,Table_ExternalData_15[[#Headers],[6]])</f>
        <v>0</v>
      </c>
      <c r="K468" s="10">
        <f>SUMIFS(IsQList,IsIList,Table_ExternalData_15[[#This Row],[item_key]],IsITypeList,Table_ExternalData_15[[#This Row],[IType]],IsDList,Table_ExternalData_15[[#Headers],[7]])</f>
        <v>0</v>
      </c>
      <c r="L468" s="10">
        <f>SUMIFS(IsQList,IsIList,Table_ExternalData_15[[#This Row],[item_key]],IsITypeList,Table_ExternalData_15[[#This Row],[IType]],IsDList,Table_ExternalData_15[[#Headers],[8]])</f>
        <v>0</v>
      </c>
      <c r="M468" s="10">
        <f>SUMIFS(IsQList,IsIList,Table_ExternalData_15[[#This Row],[item_key]],IsITypeList,Table_ExternalData_15[[#This Row],[IType]],IsDList,Table_ExternalData_15[[#Headers],[9]])</f>
        <v>0</v>
      </c>
      <c r="N468" s="10">
        <f>SUMIFS(IsQList,IsIList,Table_ExternalData_15[[#This Row],[item_key]],IsITypeList,Table_ExternalData_15[[#This Row],[IType]],IsDList,Table_ExternalData_15[[#Headers],[10]])</f>
        <v>0</v>
      </c>
      <c r="O468" s="10">
        <f>SUMIFS(IsQList,IsIList,Table_ExternalData_15[[#This Row],[item_key]],IsITypeList,Table_ExternalData_15[[#This Row],[IType]],IsDList,Table_ExternalData_15[[#Headers],[11]])</f>
        <v>0</v>
      </c>
      <c r="P468" s="10">
        <f>SUMIFS(IsQList,IsIList,Table_ExternalData_15[[#This Row],[item_key]],IsITypeList,Table_ExternalData_15[[#This Row],[IType]],IsDList,Table_ExternalData_15[[#Headers],[12]])</f>
        <v>0</v>
      </c>
      <c r="Q468" s="10">
        <f>SUMIFS(IsQList,IsIList,Table_ExternalData_15[[#This Row],[item_key]],IsITypeList,Table_ExternalData_15[[#This Row],[IType]],IsDList,Table_ExternalData_15[[#Headers],[13]])</f>
        <v>0</v>
      </c>
      <c r="R468" s="10">
        <f>SUMIFS(IsQList,IsIList,Table_ExternalData_15[[#This Row],[item_key]],IsITypeList,Table_ExternalData_15[[#This Row],[IType]],IsDList,Table_ExternalData_15[[#Headers],[14]])</f>
        <v>0</v>
      </c>
      <c r="S468" s="10">
        <f>SUMIFS(IsQList,IsIList,Table_ExternalData_15[[#This Row],[item_key]],IsITypeList,Table_ExternalData_15[[#This Row],[IType]],IsDList,Table_ExternalData_15[[#Headers],[15]])</f>
        <v>0</v>
      </c>
      <c r="T468" s="10">
        <f>SUMIFS(IsQList,IsIList,Table_ExternalData_15[[#This Row],[item_key]],IsITypeList,Table_ExternalData_15[[#This Row],[IType]],IsDList,Table_ExternalData_15[[#Headers],[16]])</f>
        <v>0</v>
      </c>
      <c r="U468" s="10">
        <f>SUMIFS(IsQList,IsIList,Table_ExternalData_15[[#This Row],[item_key]],IsITypeList,Table_ExternalData_15[[#This Row],[IType]],IsDList,Table_ExternalData_15[[#Headers],[17]])</f>
        <v>0</v>
      </c>
      <c r="V468" s="10">
        <f>SUMIFS(IsQList,IsIList,Table_ExternalData_15[[#This Row],[item_key]],IsITypeList,Table_ExternalData_15[[#This Row],[IType]],IsDList,Table_ExternalData_15[[#Headers],[18]])</f>
        <v>0</v>
      </c>
      <c r="W468" s="10">
        <f>SUMIFS(IsQList,IsIList,Table_ExternalData_15[[#This Row],[item_key]],IsITypeList,Table_ExternalData_15[[#This Row],[IType]],IsDList,Table_ExternalData_15[[#Headers],[19]])</f>
        <v>0</v>
      </c>
      <c r="X468" s="10">
        <f>SUMIFS(IsQList,IsIList,Table_ExternalData_15[[#This Row],[item_key]],IsITypeList,Table_ExternalData_15[[#This Row],[IType]],IsDList,Table_ExternalData_15[[#Headers],[20]])</f>
        <v>0</v>
      </c>
      <c r="Y468" s="10">
        <f>SUMIFS(IsQList,IsIList,Table_ExternalData_15[[#This Row],[item_key]],IsITypeList,Table_ExternalData_15[[#This Row],[IType]],IsDList,Table_ExternalData_15[[#Headers],[21]])</f>
        <v>0</v>
      </c>
      <c r="Z468" s="10">
        <f>SUMIFS(IsQList,IsIList,Table_ExternalData_15[[#This Row],[item_key]],IsITypeList,Table_ExternalData_15[[#This Row],[IType]],IsDList,Table_ExternalData_15[[#Headers],[22]])</f>
        <v>0</v>
      </c>
      <c r="AA468" s="10">
        <f>SUMIFS(IsQList,IsIList,Table_ExternalData_15[[#This Row],[item_key]],IsITypeList,Table_ExternalData_15[[#This Row],[IType]],IsDList,Table_ExternalData_15[[#Headers],[23]])</f>
        <v>0</v>
      </c>
      <c r="AB468" s="10">
        <f>SUMIFS(IsQList,IsIList,Table_ExternalData_15[[#This Row],[item_key]],IsITypeList,Table_ExternalData_15[[#This Row],[IType]],IsDList,Table_ExternalData_15[[#Headers],[24]])</f>
        <v>0</v>
      </c>
      <c r="AC468" s="10">
        <f>SUMIFS(IsQList,IsIList,Table_ExternalData_15[[#This Row],[item_key]],IsITypeList,Table_ExternalData_15[[#This Row],[IType]],IsDList,Table_ExternalData_15[[#Headers],[25]])</f>
        <v>0</v>
      </c>
      <c r="AD468" s="10">
        <f>SUMIFS(IsQList,IsIList,Table_ExternalData_15[[#This Row],[item_key]],IsITypeList,Table_ExternalData_15[[#This Row],[IType]],IsDList,Table_ExternalData_15[[#Headers],[26]])</f>
        <v>0</v>
      </c>
      <c r="AE468" s="10">
        <f>SUMIFS(IsQList,IsIList,Table_ExternalData_15[[#This Row],[item_key]],IsITypeList,Table_ExternalData_15[[#This Row],[IType]],IsDList,Table_ExternalData_15[[#Headers],[27]])</f>
        <v>0</v>
      </c>
      <c r="AF468" s="10">
        <f>SUMIFS(IsQList,IsIList,Table_ExternalData_15[[#This Row],[item_key]],IsITypeList,Table_ExternalData_15[[#This Row],[IType]],IsDList,Table_ExternalData_15[[#Headers],[28]])</f>
        <v>0</v>
      </c>
      <c r="AG468" s="10">
        <f>SUMIFS(IsQList,IsIList,Table_ExternalData_15[[#This Row],[item_key]],IsITypeList,Table_ExternalData_15[[#This Row],[IType]],IsDList,Table_ExternalData_15[[#Headers],[29]])</f>
        <v>0</v>
      </c>
      <c r="AH468" s="10">
        <f>SUMIFS(IsQList,IsIList,Table_ExternalData_15[[#This Row],[item_key]],IsITypeList,Table_ExternalData_15[[#This Row],[IType]],IsDList,Table_ExternalData_15[[#Headers],[30]])</f>
        <v>0</v>
      </c>
      <c r="AI468" s="10">
        <f>SUMIFS(IsQList,IsIList,Table_ExternalData_15[[#This Row],[item_key]],IsITypeList,Table_ExternalData_15[[#This Row],[IType]],IsDList,Table_ExternalData_15[[#Headers],[31]])</f>
        <v>0</v>
      </c>
      <c r="AJ468" s="10">
        <f>SUM(Table_ExternalData_15[[#This Row],[1]:[31]])</f>
        <v>0</v>
      </c>
    </row>
    <row r="469" spans="1:36">
      <c r="A469" s="1" t="s">
        <v>2031</v>
      </c>
      <c r="B469" s="1" t="s">
        <v>2679</v>
      </c>
      <c r="C469" s="1" t="s">
        <v>2680</v>
      </c>
      <c r="D469" s="11" t="s">
        <v>2017</v>
      </c>
      <c r="E469" s="10">
        <f>SUMIFS(IsQList,IsIList,Table_ExternalData_15[[#This Row],[item_key]],IsITypeList,Table_ExternalData_15[[#This Row],[IType]],IsDList,Table_ExternalData_15[[#Headers],[1]])</f>
        <v>0</v>
      </c>
      <c r="F469" s="10">
        <f>SUMIFS(IsQList,IsIList,Table_ExternalData_15[[#This Row],[item_key]],IsITypeList,Table_ExternalData_15[[#This Row],[IType]],IsDList,Table_ExternalData_15[[#Headers],[2]])</f>
        <v>0</v>
      </c>
      <c r="G469" s="10">
        <f>SUMIFS(IsQList,IsIList,Table_ExternalData_15[[#This Row],[item_key]],IsITypeList,Table_ExternalData_15[[#This Row],[IType]],IsDList,Table_ExternalData_15[[#Headers],[3]])</f>
        <v>0</v>
      </c>
      <c r="H469" s="10">
        <f>SUMIFS(IsQList,IsIList,Table_ExternalData_15[[#This Row],[item_key]],IsITypeList,Table_ExternalData_15[[#This Row],[IType]],IsDList,Table_ExternalData_15[[#Headers],[4]])</f>
        <v>0</v>
      </c>
      <c r="I469" s="10">
        <f>SUMIFS(IsQList,IsIList,Table_ExternalData_15[[#This Row],[item_key]],IsITypeList,Table_ExternalData_15[[#This Row],[IType]],IsDList,Table_ExternalData_15[[#Headers],[5]])</f>
        <v>0</v>
      </c>
      <c r="J469" s="10">
        <f>SUMIFS(IsQList,IsIList,Table_ExternalData_15[[#This Row],[item_key]],IsITypeList,Table_ExternalData_15[[#This Row],[IType]],IsDList,Table_ExternalData_15[[#Headers],[6]])</f>
        <v>0</v>
      </c>
      <c r="K469" s="10">
        <f>SUMIFS(IsQList,IsIList,Table_ExternalData_15[[#This Row],[item_key]],IsITypeList,Table_ExternalData_15[[#This Row],[IType]],IsDList,Table_ExternalData_15[[#Headers],[7]])</f>
        <v>0</v>
      </c>
      <c r="L469" s="10">
        <f>SUMIFS(IsQList,IsIList,Table_ExternalData_15[[#This Row],[item_key]],IsITypeList,Table_ExternalData_15[[#This Row],[IType]],IsDList,Table_ExternalData_15[[#Headers],[8]])</f>
        <v>0</v>
      </c>
      <c r="M469" s="10">
        <f>SUMIFS(IsQList,IsIList,Table_ExternalData_15[[#This Row],[item_key]],IsITypeList,Table_ExternalData_15[[#This Row],[IType]],IsDList,Table_ExternalData_15[[#Headers],[9]])</f>
        <v>0</v>
      </c>
      <c r="N469" s="10">
        <f>SUMIFS(IsQList,IsIList,Table_ExternalData_15[[#This Row],[item_key]],IsITypeList,Table_ExternalData_15[[#This Row],[IType]],IsDList,Table_ExternalData_15[[#Headers],[10]])</f>
        <v>0</v>
      </c>
      <c r="O469" s="10">
        <f>SUMIFS(IsQList,IsIList,Table_ExternalData_15[[#This Row],[item_key]],IsITypeList,Table_ExternalData_15[[#This Row],[IType]],IsDList,Table_ExternalData_15[[#Headers],[11]])</f>
        <v>0</v>
      </c>
      <c r="P469" s="10">
        <f>SUMIFS(IsQList,IsIList,Table_ExternalData_15[[#This Row],[item_key]],IsITypeList,Table_ExternalData_15[[#This Row],[IType]],IsDList,Table_ExternalData_15[[#Headers],[12]])</f>
        <v>0</v>
      </c>
      <c r="Q469" s="10">
        <f>SUMIFS(IsQList,IsIList,Table_ExternalData_15[[#This Row],[item_key]],IsITypeList,Table_ExternalData_15[[#This Row],[IType]],IsDList,Table_ExternalData_15[[#Headers],[13]])</f>
        <v>0</v>
      </c>
      <c r="R469" s="10">
        <f>SUMIFS(IsQList,IsIList,Table_ExternalData_15[[#This Row],[item_key]],IsITypeList,Table_ExternalData_15[[#This Row],[IType]],IsDList,Table_ExternalData_15[[#Headers],[14]])</f>
        <v>0</v>
      </c>
      <c r="S469" s="10">
        <f>SUMIFS(IsQList,IsIList,Table_ExternalData_15[[#This Row],[item_key]],IsITypeList,Table_ExternalData_15[[#This Row],[IType]],IsDList,Table_ExternalData_15[[#Headers],[15]])</f>
        <v>0</v>
      </c>
      <c r="T469" s="10">
        <f>SUMIFS(IsQList,IsIList,Table_ExternalData_15[[#This Row],[item_key]],IsITypeList,Table_ExternalData_15[[#This Row],[IType]],IsDList,Table_ExternalData_15[[#Headers],[16]])</f>
        <v>0</v>
      </c>
      <c r="U469" s="10">
        <f>SUMIFS(IsQList,IsIList,Table_ExternalData_15[[#This Row],[item_key]],IsITypeList,Table_ExternalData_15[[#This Row],[IType]],IsDList,Table_ExternalData_15[[#Headers],[17]])</f>
        <v>0</v>
      </c>
      <c r="V469" s="10">
        <f>SUMIFS(IsQList,IsIList,Table_ExternalData_15[[#This Row],[item_key]],IsITypeList,Table_ExternalData_15[[#This Row],[IType]],IsDList,Table_ExternalData_15[[#Headers],[18]])</f>
        <v>0</v>
      </c>
      <c r="W469" s="10">
        <f>SUMIFS(IsQList,IsIList,Table_ExternalData_15[[#This Row],[item_key]],IsITypeList,Table_ExternalData_15[[#This Row],[IType]],IsDList,Table_ExternalData_15[[#Headers],[19]])</f>
        <v>0</v>
      </c>
      <c r="X469" s="10">
        <f>SUMIFS(IsQList,IsIList,Table_ExternalData_15[[#This Row],[item_key]],IsITypeList,Table_ExternalData_15[[#This Row],[IType]],IsDList,Table_ExternalData_15[[#Headers],[20]])</f>
        <v>0</v>
      </c>
      <c r="Y469" s="10">
        <f>SUMIFS(IsQList,IsIList,Table_ExternalData_15[[#This Row],[item_key]],IsITypeList,Table_ExternalData_15[[#This Row],[IType]],IsDList,Table_ExternalData_15[[#Headers],[21]])</f>
        <v>0</v>
      </c>
      <c r="Z469" s="10">
        <f>SUMIFS(IsQList,IsIList,Table_ExternalData_15[[#This Row],[item_key]],IsITypeList,Table_ExternalData_15[[#This Row],[IType]],IsDList,Table_ExternalData_15[[#Headers],[22]])</f>
        <v>0</v>
      </c>
      <c r="AA469" s="10">
        <f>SUMIFS(IsQList,IsIList,Table_ExternalData_15[[#This Row],[item_key]],IsITypeList,Table_ExternalData_15[[#This Row],[IType]],IsDList,Table_ExternalData_15[[#Headers],[23]])</f>
        <v>0</v>
      </c>
      <c r="AB469" s="10">
        <f>SUMIFS(IsQList,IsIList,Table_ExternalData_15[[#This Row],[item_key]],IsITypeList,Table_ExternalData_15[[#This Row],[IType]],IsDList,Table_ExternalData_15[[#Headers],[24]])</f>
        <v>0</v>
      </c>
      <c r="AC469" s="10">
        <f>SUMIFS(IsQList,IsIList,Table_ExternalData_15[[#This Row],[item_key]],IsITypeList,Table_ExternalData_15[[#This Row],[IType]],IsDList,Table_ExternalData_15[[#Headers],[25]])</f>
        <v>0</v>
      </c>
      <c r="AD469" s="10">
        <f>SUMIFS(IsQList,IsIList,Table_ExternalData_15[[#This Row],[item_key]],IsITypeList,Table_ExternalData_15[[#This Row],[IType]],IsDList,Table_ExternalData_15[[#Headers],[26]])</f>
        <v>0</v>
      </c>
      <c r="AE469" s="10">
        <f>SUMIFS(IsQList,IsIList,Table_ExternalData_15[[#This Row],[item_key]],IsITypeList,Table_ExternalData_15[[#This Row],[IType]],IsDList,Table_ExternalData_15[[#Headers],[27]])</f>
        <v>0</v>
      </c>
      <c r="AF469" s="10">
        <f>SUMIFS(IsQList,IsIList,Table_ExternalData_15[[#This Row],[item_key]],IsITypeList,Table_ExternalData_15[[#This Row],[IType]],IsDList,Table_ExternalData_15[[#Headers],[28]])</f>
        <v>0</v>
      </c>
      <c r="AG469" s="10">
        <f>SUMIFS(IsQList,IsIList,Table_ExternalData_15[[#This Row],[item_key]],IsITypeList,Table_ExternalData_15[[#This Row],[IType]],IsDList,Table_ExternalData_15[[#Headers],[29]])</f>
        <v>0</v>
      </c>
      <c r="AH469" s="10">
        <f>SUMIFS(IsQList,IsIList,Table_ExternalData_15[[#This Row],[item_key]],IsITypeList,Table_ExternalData_15[[#This Row],[IType]],IsDList,Table_ExternalData_15[[#Headers],[30]])</f>
        <v>0</v>
      </c>
      <c r="AI469" s="10">
        <f>SUMIFS(IsQList,IsIList,Table_ExternalData_15[[#This Row],[item_key]],IsITypeList,Table_ExternalData_15[[#This Row],[IType]],IsDList,Table_ExternalData_15[[#Headers],[31]])</f>
        <v>0</v>
      </c>
      <c r="AJ469" s="10">
        <f>SUM(Table_ExternalData_15[[#This Row],[1]:[31]])</f>
        <v>0</v>
      </c>
    </row>
    <row r="470" spans="1:36">
      <c r="A470" s="1" t="s">
        <v>2210</v>
      </c>
      <c r="B470" s="1" t="s">
        <v>2681</v>
      </c>
      <c r="C470" s="1" t="s">
        <v>2682</v>
      </c>
      <c r="D470" s="11" t="s">
        <v>2046</v>
      </c>
      <c r="E470" s="10">
        <f>SUMIFS(IsQList,IsIList,Table_ExternalData_15[[#This Row],[item_key]],IsITypeList,Table_ExternalData_15[[#This Row],[IType]],IsDList,Table_ExternalData_15[[#Headers],[1]])</f>
        <v>1</v>
      </c>
      <c r="F470" s="10">
        <f>SUMIFS(IsQList,IsIList,Table_ExternalData_15[[#This Row],[item_key]],IsITypeList,Table_ExternalData_15[[#This Row],[IType]],IsDList,Table_ExternalData_15[[#Headers],[2]])</f>
        <v>0</v>
      </c>
      <c r="G470" s="10">
        <f>SUMIFS(IsQList,IsIList,Table_ExternalData_15[[#This Row],[item_key]],IsITypeList,Table_ExternalData_15[[#This Row],[IType]],IsDList,Table_ExternalData_15[[#Headers],[3]])</f>
        <v>0</v>
      </c>
      <c r="H470" s="10">
        <f>SUMIFS(IsQList,IsIList,Table_ExternalData_15[[#This Row],[item_key]],IsITypeList,Table_ExternalData_15[[#This Row],[IType]],IsDList,Table_ExternalData_15[[#Headers],[4]])</f>
        <v>70</v>
      </c>
      <c r="I470" s="10">
        <f>SUMIFS(IsQList,IsIList,Table_ExternalData_15[[#This Row],[item_key]],IsITypeList,Table_ExternalData_15[[#This Row],[IType]],IsDList,Table_ExternalData_15[[#Headers],[5]])</f>
        <v>0</v>
      </c>
      <c r="J470" s="10">
        <f>SUMIFS(IsQList,IsIList,Table_ExternalData_15[[#This Row],[item_key]],IsITypeList,Table_ExternalData_15[[#This Row],[IType]],IsDList,Table_ExternalData_15[[#Headers],[6]])</f>
        <v>23</v>
      </c>
      <c r="K470" s="10">
        <f>SUMIFS(IsQList,IsIList,Table_ExternalData_15[[#This Row],[item_key]],IsITypeList,Table_ExternalData_15[[#This Row],[IType]],IsDList,Table_ExternalData_15[[#Headers],[7]])</f>
        <v>0</v>
      </c>
      <c r="L470" s="10">
        <f>SUMIFS(IsQList,IsIList,Table_ExternalData_15[[#This Row],[item_key]],IsITypeList,Table_ExternalData_15[[#This Row],[IType]],IsDList,Table_ExternalData_15[[#Headers],[8]])</f>
        <v>0</v>
      </c>
      <c r="M470" s="10">
        <f>SUMIFS(IsQList,IsIList,Table_ExternalData_15[[#This Row],[item_key]],IsITypeList,Table_ExternalData_15[[#This Row],[IType]],IsDList,Table_ExternalData_15[[#Headers],[9]])</f>
        <v>0</v>
      </c>
      <c r="N470" s="10">
        <f>SUMIFS(IsQList,IsIList,Table_ExternalData_15[[#This Row],[item_key]],IsITypeList,Table_ExternalData_15[[#This Row],[IType]],IsDList,Table_ExternalData_15[[#Headers],[10]])</f>
        <v>0</v>
      </c>
      <c r="O470" s="10">
        <f>SUMIFS(IsQList,IsIList,Table_ExternalData_15[[#This Row],[item_key]],IsITypeList,Table_ExternalData_15[[#This Row],[IType]],IsDList,Table_ExternalData_15[[#Headers],[11]])</f>
        <v>0</v>
      </c>
      <c r="P470" s="10">
        <f>SUMIFS(IsQList,IsIList,Table_ExternalData_15[[#This Row],[item_key]],IsITypeList,Table_ExternalData_15[[#This Row],[IType]],IsDList,Table_ExternalData_15[[#Headers],[12]])</f>
        <v>0</v>
      </c>
      <c r="Q470" s="10">
        <f>SUMIFS(IsQList,IsIList,Table_ExternalData_15[[#This Row],[item_key]],IsITypeList,Table_ExternalData_15[[#This Row],[IType]],IsDList,Table_ExternalData_15[[#Headers],[13]])</f>
        <v>0</v>
      </c>
      <c r="R470" s="10">
        <f>SUMIFS(IsQList,IsIList,Table_ExternalData_15[[#This Row],[item_key]],IsITypeList,Table_ExternalData_15[[#This Row],[IType]],IsDList,Table_ExternalData_15[[#Headers],[14]])</f>
        <v>0</v>
      </c>
      <c r="S470" s="10">
        <f>SUMIFS(IsQList,IsIList,Table_ExternalData_15[[#This Row],[item_key]],IsITypeList,Table_ExternalData_15[[#This Row],[IType]],IsDList,Table_ExternalData_15[[#Headers],[15]])</f>
        <v>0</v>
      </c>
      <c r="T470" s="10">
        <f>SUMIFS(IsQList,IsIList,Table_ExternalData_15[[#This Row],[item_key]],IsITypeList,Table_ExternalData_15[[#This Row],[IType]],IsDList,Table_ExternalData_15[[#Headers],[16]])</f>
        <v>0</v>
      </c>
      <c r="U470" s="10">
        <f>SUMIFS(IsQList,IsIList,Table_ExternalData_15[[#This Row],[item_key]],IsITypeList,Table_ExternalData_15[[#This Row],[IType]],IsDList,Table_ExternalData_15[[#Headers],[17]])</f>
        <v>0</v>
      </c>
      <c r="V470" s="10">
        <f>SUMIFS(IsQList,IsIList,Table_ExternalData_15[[#This Row],[item_key]],IsITypeList,Table_ExternalData_15[[#This Row],[IType]],IsDList,Table_ExternalData_15[[#Headers],[18]])</f>
        <v>0</v>
      </c>
      <c r="W470" s="10">
        <f>SUMIFS(IsQList,IsIList,Table_ExternalData_15[[#This Row],[item_key]],IsITypeList,Table_ExternalData_15[[#This Row],[IType]],IsDList,Table_ExternalData_15[[#Headers],[19]])</f>
        <v>0</v>
      </c>
      <c r="X470" s="10">
        <f>SUMIFS(IsQList,IsIList,Table_ExternalData_15[[#This Row],[item_key]],IsITypeList,Table_ExternalData_15[[#This Row],[IType]],IsDList,Table_ExternalData_15[[#Headers],[20]])</f>
        <v>0</v>
      </c>
      <c r="Y470" s="10">
        <f>SUMIFS(IsQList,IsIList,Table_ExternalData_15[[#This Row],[item_key]],IsITypeList,Table_ExternalData_15[[#This Row],[IType]],IsDList,Table_ExternalData_15[[#Headers],[21]])</f>
        <v>0</v>
      </c>
      <c r="Z470" s="10">
        <f>SUMIFS(IsQList,IsIList,Table_ExternalData_15[[#This Row],[item_key]],IsITypeList,Table_ExternalData_15[[#This Row],[IType]],IsDList,Table_ExternalData_15[[#Headers],[22]])</f>
        <v>0</v>
      </c>
      <c r="AA470" s="10">
        <f>SUMIFS(IsQList,IsIList,Table_ExternalData_15[[#This Row],[item_key]],IsITypeList,Table_ExternalData_15[[#This Row],[IType]],IsDList,Table_ExternalData_15[[#Headers],[23]])</f>
        <v>0</v>
      </c>
      <c r="AB470" s="10">
        <f>SUMIFS(IsQList,IsIList,Table_ExternalData_15[[#This Row],[item_key]],IsITypeList,Table_ExternalData_15[[#This Row],[IType]],IsDList,Table_ExternalData_15[[#Headers],[24]])</f>
        <v>0</v>
      </c>
      <c r="AC470" s="10">
        <f>SUMIFS(IsQList,IsIList,Table_ExternalData_15[[#This Row],[item_key]],IsITypeList,Table_ExternalData_15[[#This Row],[IType]],IsDList,Table_ExternalData_15[[#Headers],[25]])</f>
        <v>0</v>
      </c>
      <c r="AD470" s="10">
        <f>SUMIFS(IsQList,IsIList,Table_ExternalData_15[[#This Row],[item_key]],IsITypeList,Table_ExternalData_15[[#This Row],[IType]],IsDList,Table_ExternalData_15[[#Headers],[26]])</f>
        <v>0</v>
      </c>
      <c r="AE470" s="10">
        <f>SUMIFS(IsQList,IsIList,Table_ExternalData_15[[#This Row],[item_key]],IsITypeList,Table_ExternalData_15[[#This Row],[IType]],IsDList,Table_ExternalData_15[[#Headers],[27]])</f>
        <v>0</v>
      </c>
      <c r="AF470" s="10">
        <f>SUMIFS(IsQList,IsIList,Table_ExternalData_15[[#This Row],[item_key]],IsITypeList,Table_ExternalData_15[[#This Row],[IType]],IsDList,Table_ExternalData_15[[#Headers],[28]])</f>
        <v>1</v>
      </c>
      <c r="AG470" s="10">
        <f>SUMIFS(IsQList,IsIList,Table_ExternalData_15[[#This Row],[item_key]],IsITypeList,Table_ExternalData_15[[#This Row],[IType]],IsDList,Table_ExternalData_15[[#Headers],[29]])</f>
        <v>76</v>
      </c>
      <c r="AH470" s="10">
        <f>SUMIFS(IsQList,IsIList,Table_ExternalData_15[[#This Row],[item_key]],IsITypeList,Table_ExternalData_15[[#This Row],[IType]],IsDList,Table_ExternalData_15[[#Headers],[30]])</f>
        <v>0</v>
      </c>
      <c r="AI470" s="10">
        <f>SUMIFS(IsQList,IsIList,Table_ExternalData_15[[#This Row],[item_key]],IsITypeList,Table_ExternalData_15[[#This Row],[IType]],IsDList,Table_ExternalData_15[[#Headers],[31]])</f>
        <v>10</v>
      </c>
      <c r="AJ470" s="10">
        <f>SUM(Table_ExternalData_15[[#This Row],[1]:[31]])</f>
        <v>181</v>
      </c>
    </row>
    <row r="471" spans="1:36">
      <c r="A471" s="1" t="s">
        <v>277</v>
      </c>
      <c r="B471" s="1" t="s">
        <v>1434</v>
      </c>
      <c r="C471" s="1" t="s">
        <v>1435</v>
      </c>
      <c r="D471" s="11" t="s">
        <v>2046</v>
      </c>
      <c r="E471" s="10">
        <f>SUMIFS(IsQList,IsIList,Table_ExternalData_15[[#This Row],[item_key]],IsITypeList,Table_ExternalData_15[[#This Row],[IType]],IsDList,Table_ExternalData_15[[#Headers],[1]])</f>
        <v>1</v>
      </c>
      <c r="F471" s="10">
        <f>SUMIFS(IsQList,IsIList,Table_ExternalData_15[[#This Row],[item_key]],IsITypeList,Table_ExternalData_15[[#This Row],[IType]],IsDList,Table_ExternalData_15[[#Headers],[2]])</f>
        <v>0</v>
      </c>
      <c r="G471" s="10">
        <f>SUMIFS(IsQList,IsIList,Table_ExternalData_15[[#This Row],[item_key]],IsITypeList,Table_ExternalData_15[[#This Row],[IType]],IsDList,Table_ExternalData_15[[#Headers],[3]])</f>
        <v>0</v>
      </c>
      <c r="H471" s="10">
        <f>SUMIFS(IsQList,IsIList,Table_ExternalData_15[[#This Row],[item_key]],IsITypeList,Table_ExternalData_15[[#This Row],[IType]],IsDList,Table_ExternalData_15[[#Headers],[4]])</f>
        <v>70</v>
      </c>
      <c r="I471" s="10">
        <f>SUMIFS(IsQList,IsIList,Table_ExternalData_15[[#This Row],[item_key]],IsITypeList,Table_ExternalData_15[[#This Row],[IType]],IsDList,Table_ExternalData_15[[#Headers],[5]])</f>
        <v>0</v>
      </c>
      <c r="J471" s="10">
        <f>SUMIFS(IsQList,IsIList,Table_ExternalData_15[[#This Row],[item_key]],IsITypeList,Table_ExternalData_15[[#This Row],[IType]],IsDList,Table_ExternalData_15[[#Headers],[6]])</f>
        <v>23</v>
      </c>
      <c r="K471" s="10">
        <f>SUMIFS(IsQList,IsIList,Table_ExternalData_15[[#This Row],[item_key]],IsITypeList,Table_ExternalData_15[[#This Row],[IType]],IsDList,Table_ExternalData_15[[#Headers],[7]])</f>
        <v>0</v>
      </c>
      <c r="L471" s="10">
        <f>SUMIFS(IsQList,IsIList,Table_ExternalData_15[[#This Row],[item_key]],IsITypeList,Table_ExternalData_15[[#This Row],[IType]],IsDList,Table_ExternalData_15[[#Headers],[8]])</f>
        <v>0</v>
      </c>
      <c r="M471" s="10">
        <f>SUMIFS(IsQList,IsIList,Table_ExternalData_15[[#This Row],[item_key]],IsITypeList,Table_ExternalData_15[[#This Row],[IType]],IsDList,Table_ExternalData_15[[#Headers],[9]])</f>
        <v>0</v>
      </c>
      <c r="N471" s="10">
        <f>SUMIFS(IsQList,IsIList,Table_ExternalData_15[[#This Row],[item_key]],IsITypeList,Table_ExternalData_15[[#This Row],[IType]],IsDList,Table_ExternalData_15[[#Headers],[10]])</f>
        <v>0</v>
      </c>
      <c r="O471" s="10">
        <f>SUMIFS(IsQList,IsIList,Table_ExternalData_15[[#This Row],[item_key]],IsITypeList,Table_ExternalData_15[[#This Row],[IType]],IsDList,Table_ExternalData_15[[#Headers],[11]])</f>
        <v>0</v>
      </c>
      <c r="P471" s="10">
        <f>SUMIFS(IsQList,IsIList,Table_ExternalData_15[[#This Row],[item_key]],IsITypeList,Table_ExternalData_15[[#This Row],[IType]],IsDList,Table_ExternalData_15[[#Headers],[12]])</f>
        <v>0</v>
      </c>
      <c r="Q471" s="10">
        <f>SUMIFS(IsQList,IsIList,Table_ExternalData_15[[#This Row],[item_key]],IsITypeList,Table_ExternalData_15[[#This Row],[IType]],IsDList,Table_ExternalData_15[[#Headers],[13]])</f>
        <v>0</v>
      </c>
      <c r="R471" s="10">
        <f>SUMIFS(IsQList,IsIList,Table_ExternalData_15[[#This Row],[item_key]],IsITypeList,Table_ExternalData_15[[#This Row],[IType]],IsDList,Table_ExternalData_15[[#Headers],[14]])</f>
        <v>0</v>
      </c>
      <c r="S471" s="10">
        <f>SUMIFS(IsQList,IsIList,Table_ExternalData_15[[#This Row],[item_key]],IsITypeList,Table_ExternalData_15[[#This Row],[IType]],IsDList,Table_ExternalData_15[[#Headers],[15]])</f>
        <v>0</v>
      </c>
      <c r="T471" s="10">
        <f>SUMIFS(IsQList,IsIList,Table_ExternalData_15[[#This Row],[item_key]],IsITypeList,Table_ExternalData_15[[#This Row],[IType]],IsDList,Table_ExternalData_15[[#Headers],[16]])</f>
        <v>0</v>
      </c>
      <c r="U471" s="10">
        <f>SUMIFS(IsQList,IsIList,Table_ExternalData_15[[#This Row],[item_key]],IsITypeList,Table_ExternalData_15[[#This Row],[IType]],IsDList,Table_ExternalData_15[[#Headers],[17]])</f>
        <v>0</v>
      </c>
      <c r="V471" s="10">
        <f>SUMIFS(IsQList,IsIList,Table_ExternalData_15[[#This Row],[item_key]],IsITypeList,Table_ExternalData_15[[#This Row],[IType]],IsDList,Table_ExternalData_15[[#Headers],[18]])</f>
        <v>0</v>
      </c>
      <c r="W471" s="10">
        <f>SUMIFS(IsQList,IsIList,Table_ExternalData_15[[#This Row],[item_key]],IsITypeList,Table_ExternalData_15[[#This Row],[IType]],IsDList,Table_ExternalData_15[[#Headers],[19]])</f>
        <v>0</v>
      </c>
      <c r="X471" s="10">
        <f>SUMIFS(IsQList,IsIList,Table_ExternalData_15[[#This Row],[item_key]],IsITypeList,Table_ExternalData_15[[#This Row],[IType]],IsDList,Table_ExternalData_15[[#Headers],[20]])</f>
        <v>0</v>
      </c>
      <c r="Y471" s="10">
        <f>SUMIFS(IsQList,IsIList,Table_ExternalData_15[[#This Row],[item_key]],IsITypeList,Table_ExternalData_15[[#This Row],[IType]],IsDList,Table_ExternalData_15[[#Headers],[21]])</f>
        <v>0</v>
      </c>
      <c r="Z471" s="10">
        <f>SUMIFS(IsQList,IsIList,Table_ExternalData_15[[#This Row],[item_key]],IsITypeList,Table_ExternalData_15[[#This Row],[IType]],IsDList,Table_ExternalData_15[[#Headers],[22]])</f>
        <v>0</v>
      </c>
      <c r="AA471" s="10">
        <f>SUMIFS(IsQList,IsIList,Table_ExternalData_15[[#This Row],[item_key]],IsITypeList,Table_ExternalData_15[[#This Row],[IType]],IsDList,Table_ExternalData_15[[#Headers],[23]])</f>
        <v>0</v>
      </c>
      <c r="AB471" s="10">
        <f>SUMIFS(IsQList,IsIList,Table_ExternalData_15[[#This Row],[item_key]],IsITypeList,Table_ExternalData_15[[#This Row],[IType]],IsDList,Table_ExternalData_15[[#Headers],[24]])</f>
        <v>0</v>
      </c>
      <c r="AC471" s="10">
        <f>SUMIFS(IsQList,IsIList,Table_ExternalData_15[[#This Row],[item_key]],IsITypeList,Table_ExternalData_15[[#This Row],[IType]],IsDList,Table_ExternalData_15[[#Headers],[25]])</f>
        <v>0</v>
      </c>
      <c r="AD471" s="10">
        <f>SUMIFS(IsQList,IsIList,Table_ExternalData_15[[#This Row],[item_key]],IsITypeList,Table_ExternalData_15[[#This Row],[IType]],IsDList,Table_ExternalData_15[[#Headers],[26]])</f>
        <v>0</v>
      </c>
      <c r="AE471" s="10">
        <f>SUMIFS(IsQList,IsIList,Table_ExternalData_15[[#This Row],[item_key]],IsITypeList,Table_ExternalData_15[[#This Row],[IType]],IsDList,Table_ExternalData_15[[#Headers],[27]])</f>
        <v>0</v>
      </c>
      <c r="AF471" s="10">
        <f>SUMIFS(IsQList,IsIList,Table_ExternalData_15[[#This Row],[item_key]],IsITypeList,Table_ExternalData_15[[#This Row],[IType]],IsDList,Table_ExternalData_15[[#Headers],[28]])</f>
        <v>1</v>
      </c>
      <c r="AG471" s="10">
        <f>SUMIFS(IsQList,IsIList,Table_ExternalData_15[[#This Row],[item_key]],IsITypeList,Table_ExternalData_15[[#This Row],[IType]],IsDList,Table_ExternalData_15[[#Headers],[29]])</f>
        <v>76</v>
      </c>
      <c r="AH471" s="10">
        <f>SUMIFS(IsQList,IsIList,Table_ExternalData_15[[#This Row],[item_key]],IsITypeList,Table_ExternalData_15[[#This Row],[IType]],IsDList,Table_ExternalData_15[[#Headers],[30]])</f>
        <v>0</v>
      </c>
      <c r="AI471" s="10">
        <f>SUMIFS(IsQList,IsIList,Table_ExternalData_15[[#This Row],[item_key]],IsITypeList,Table_ExternalData_15[[#This Row],[IType]],IsDList,Table_ExternalData_15[[#Headers],[31]])</f>
        <v>10</v>
      </c>
      <c r="AJ471" s="10">
        <f>SUM(Table_ExternalData_15[[#This Row],[1]:[31]])</f>
        <v>181</v>
      </c>
    </row>
    <row r="472" spans="1:36">
      <c r="A472" s="1" t="s">
        <v>2211</v>
      </c>
      <c r="B472" s="1" t="s">
        <v>2683</v>
      </c>
      <c r="C472" s="1" t="s">
        <v>2684</v>
      </c>
      <c r="D472" s="11" t="s">
        <v>2046</v>
      </c>
      <c r="E472" s="10">
        <f>SUMIFS(IsQList,IsIList,Table_ExternalData_15[[#This Row],[item_key]],IsITypeList,Table_ExternalData_15[[#This Row],[IType]],IsDList,Table_ExternalData_15[[#Headers],[1]])</f>
        <v>1</v>
      </c>
      <c r="F472" s="10">
        <f>SUMIFS(IsQList,IsIList,Table_ExternalData_15[[#This Row],[item_key]],IsITypeList,Table_ExternalData_15[[#This Row],[IType]],IsDList,Table_ExternalData_15[[#Headers],[2]])</f>
        <v>0</v>
      </c>
      <c r="G472" s="10">
        <f>SUMIFS(IsQList,IsIList,Table_ExternalData_15[[#This Row],[item_key]],IsITypeList,Table_ExternalData_15[[#This Row],[IType]],IsDList,Table_ExternalData_15[[#Headers],[3]])</f>
        <v>0</v>
      </c>
      <c r="H472" s="10">
        <f>SUMIFS(IsQList,IsIList,Table_ExternalData_15[[#This Row],[item_key]],IsITypeList,Table_ExternalData_15[[#This Row],[IType]],IsDList,Table_ExternalData_15[[#Headers],[4]])</f>
        <v>70</v>
      </c>
      <c r="I472" s="10">
        <f>SUMIFS(IsQList,IsIList,Table_ExternalData_15[[#This Row],[item_key]],IsITypeList,Table_ExternalData_15[[#This Row],[IType]],IsDList,Table_ExternalData_15[[#Headers],[5]])</f>
        <v>0</v>
      </c>
      <c r="J472" s="10">
        <f>SUMIFS(IsQList,IsIList,Table_ExternalData_15[[#This Row],[item_key]],IsITypeList,Table_ExternalData_15[[#This Row],[IType]],IsDList,Table_ExternalData_15[[#Headers],[6]])</f>
        <v>23</v>
      </c>
      <c r="K472" s="10">
        <f>SUMIFS(IsQList,IsIList,Table_ExternalData_15[[#This Row],[item_key]],IsITypeList,Table_ExternalData_15[[#This Row],[IType]],IsDList,Table_ExternalData_15[[#Headers],[7]])</f>
        <v>0</v>
      </c>
      <c r="L472" s="10">
        <f>SUMIFS(IsQList,IsIList,Table_ExternalData_15[[#This Row],[item_key]],IsITypeList,Table_ExternalData_15[[#This Row],[IType]],IsDList,Table_ExternalData_15[[#Headers],[8]])</f>
        <v>0</v>
      </c>
      <c r="M472" s="10">
        <f>SUMIFS(IsQList,IsIList,Table_ExternalData_15[[#This Row],[item_key]],IsITypeList,Table_ExternalData_15[[#This Row],[IType]],IsDList,Table_ExternalData_15[[#Headers],[9]])</f>
        <v>0</v>
      </c>
      <c r="N472" s="10">
        <f>SUMIFS(IsQList,IsIList,Table_ExternalData_15[[#This Row],[item_key]],IsITypeList,Table_ExternalData_15[[#This Row],[IType]],IsDList,Table_ExternalData_15[[#Headers],[10]])</f>
        <v>0</v>
      </c>
      <c r="O472" s="10">
        <f>SUMIFS(IsQList,IsIList,Table_ExternalData_15[[#This Row],[item_key]],IsITypeList,Table_ExternalData_15[[#This Row],[IType]],IsDList,Table_ExternalData_15[[#Headers],[11]])</f>
        <v>0</v>
      </c>
      <c r="P472" s="10">
        <f>SUMIFS(IsQList,IsIList,Table_ExternalData_15[[#This Row],[item_key]],IsITypeList,Table_ExternalData_15[[#This Row],[IType]],IsDList,Table_ExternalData_15[[#Headers],[12]])</f>
        <v>0</v>
      </c>
      <c r="Q472" s="10">
        <f>SUMIFS(IsQList,IsIList,Table_ExternalData_15[[#This Row],[item_key]],IsITypeList,Table_ExternalData_15[[#This Row],[IType]],IsDList,Table_ExternalData_15[[#Headers],[13]])</f>
        <v>0</v>
      </c>
      <c r="R472" s="10">
        <f>SUMIFS(IsQList,IsIList,Table_ExternalData_15[[#This Row],[item_key]],IsITypeList,Table_ExternalData_15[[#This Row],[IType]],IsDList,Table_ExternalData_15[[#Headers],[14]])</f>
        <v>0</v>
      </c>
      <c r="S472" s="10">
        <f>SUMIFS(IsQList,IsIList,Table_ExternalData_15[[#This Row],[item_key]],IsITypeList,Table_ExternalData_15[[#This Row],[IType]],IsDList,Table_ExternalData_15[[#Headers],[15]])</f>
        <v>0</v>
      </c>
      <c r="T472" s="10">
        <f>SUMIFS(IsQList,IsIList,Table_ExternalData_15[[#This Row],[item_key]],IsITypeList,Table_ExternalData_15[[#This Row],[IType]],IsDList,Table_ExternalData_15[[#Headers],[16]])</f>
        <v>26</v>
      </c>
      <c r="U472" s="10">
        <f>SUMIFS(IsQList,IsIList,Table_ExternalData_15[[#This Row],[item_key]],IsITypeList,Table_ExternalData_15[[#This Row],[IType]],IsDList,Table_ExternalData_15[[#Headers],[17]])</f>
        <v>0</v>
      </c>
      <c r="V472" s="10">
        <f>SUMIFS(IsQList,IsIList,Table_ExternalData_15[[#This Row],[item_key]],IsITypeList,Table_ExternalData_15[[#This Row],[IType]],IsDList,Table_ExternalData_15[[#Headers],[18]])</f>
        <v>0</v>
      </c>
      <c r="W472" s="10">
        <f>SUMIFS(IsQList,IsIList,Table_ExternalData_15[[#This Row],[item_key]],IsITypeList,Table_ExternalData_15[[#This Row],[IType]],IsDList,Table_ExternalData_15[[#Headers],[19]])</f>
        <v>0</v>
      </c>
      <c r="X472" s="10">
        <f>SUMIFS(IsQList,IsIList,Table_ExternalData_15[[#This Row],[item_key]],IsITypeList,Table_ExternalData_15[[#This Row],[IType]],IsDList,Table_ExternalData_15[[#Headers],[20]])</f>
        <v>0</v>
      </c>
      <c r="Y472" s="10">
        <f>SUMIFS(IsQList,IsIList,Table_ExternalData_15[[#This Row],[item_key]],IsITypeList,Table_ExternalData_15[[#This Row],[IType]],IsDList,Table_ExternalData_15[[#Headers],[21]])</f>
        <v>0</v>
      </c>
      <c r="Z472" s="10">
        <f>SUMIFS(IsQList,IsIList,Table_ExternalData_15[[#This Row],[item_key]],IsITypeList,Table_ExternalData_15[[#This Row],[IType]],IsDList,Table_ExternalData_15[[#Headers],[22]])</f>
        <v>0</v>
      </c>
      <c r="AA472" s="10">
        <f>SUMIFS(IsQList,IsIList,Table_ExternalData_15[[#This Row],[item_key]],IsITypeList,Table_ExternalData_15[[#This Row],[IType]],IsDList,Table_ExternalData_15[[#Headers],[23]])</f>
        <v>0</v>
      </c>
      <c r="AB472" s="10">
        <f>SUMIFS(IsQList,IsIList,Table_ExternalData_15[[#This Row],[item_key]],IsITypeList,Table_ExternalData_15[[#This Row],[IType]],IsDList,Table_ExternalData_15[[#Headers],[24]])</f>
        <v>0</v>
      </c>
      <c r="AC472" s="10">
        <f>SUMIFS(IsQList,IsIList,Table_ExternalData_15[[#This Row],[item_key]],IsITypeList,Table_ExternalData_15[[#This Row],[IType]],IsDList,Table_ExternalData_15[[#Headers],[25]])</f>
        <v>0</v>
      </c>
      <c r="AD472" s="10">
        <f>SUMIFS(IsQList,IsIList,Table_ExternalData_15[[#This Row],[item_key]],IsITypeList,Table_ExternalData_15[[#This Row],[IType]],IsDList,Table_ExternalData_15[[#Headers],[26]])</f>
        <v>0</v>
      </c>
      <c r="AE472" s="10">
        <f>SUMIFS(IsQList,IsIList,Table_ExternalData_15[[#This Row],[item_key]],IsITypeList,Table_ExternalData_15[[#This Row],[IType]],IsDList,Table_ExternalData_15[[#Headers],[27]])</f>
        <v>0</v>
      </c>
      <c r="AF472" s="10">
        <f>SUMIFS(IsQList,IsIList,Table_ExternalData_15[[#This Row],[item_key]],IsITypeList,Table_ExternalData_15[[#This Row],[IType]],IsDList,Table_ExternalData_15[[#Headers],[28]])</f>
        <v>1</v>
      </c>
      <c r="AG472" s="10">
        <f>SUMIFS(IsQList,IsIList,Table_ExternalData_15[[#This Row],[item_key]],IsITypeList,Table_ExternalData_15[[#This Row],[IType]],IsDList,Table_ExternalData_15[[#Headers],[29]])</f>
        <v>76</v>
      </c>
      <c r="AH472" s="10">
        <f>SUMIFS(IsQList,IsIList,Table_ExternalData_15[[#This Row],[item_key]],IsITypeList,Table_ExternalData_15[[#This Row],[IType]],IsDList,Table_ExternalData_15[[#Headers],[30]])</f>
        <v>0</v>
      </c>
      <c r="AI472" s="10">
        <f>SUMIFS(IsQList,IsIList,Table_ExternalData_15[[#This Row],[item_key]],IsITypeList,Table_ExternalData_15[[#This Row],[IType]],IsDList,Table_ExternalData_15[[#Headers],[31]])</f>
        <v>10</v>
      </c>
      <c r="AJ472" s="10">
        <f>SUM(Table_ExternalData_15[[#This Row],[1]:[31]])</f>
        <v>207</v>
      </c>
    </row>
    <row r="473" spans="1:36">
      <c r="A473" s="1" t="s">
        <v>2212</v>
      </c>
      <c r="B473" s="1" t="s">
        <v>2685</v>
      </c>
      <c r="C473" s="1" t="s">
        <v>2686</v>
      </c>
      <c r="D473" s="11" t="s">
        <v>2046</v>
      </c>
      <c r="E473" s="10">
        <f>SUMIFS(IsQList,IsIList,Table_ExternalData_15[[#This Row],[item_key]],IsITypeList,Table_ExternalData_15[[#This Row],[IType]],IsDList,Table_ExternalData_15[[#Headers],[1]])</f>
        <v>1</v>
      </c>
      <c r="F473" s="10">
        <f>SUMIFS(IsQList,IsIList,Table_ExternalData_15[[#This Row],[item_key]],IsITypeList,Table_ExternalData_15[[#This Row],[IType]],IsDList,Table_ExternalData_15[[#Headers],[2]])</f>
        <v>0</v>
      </c>
      <c r="G473" s="10">
        <f>SUMIFS(IsQList,IsIList,Table_ExternalData_15[[#This Row],[item_key]],IsITypeList,Table_ExternalData_15[[#This Row],[IType]],IsDList,Table_ExternalData_15[[#Headers],[3]])</f>
        <v>0</v>
      </c>
      <c r="H473" s="10">
        <f>SUMIFS(IsQList,IsIList,Table_ExternalData_15[[#This Row],[item_key]],IsITypeList,Table_ExternalData_15[[#This Row],[IType]],IsDList,Table_ExternalData_15[[#Headers],[4]])</f>
        <v>70</v>
      </c>
      <c r="I473" s="10">
        <f>SUMIFS(IsQList,IsIList,Table_ExternalData_15[[#This Row],[item_key]],IsITypeList,Table_ExternalData_15[[#This Row],[IType]],IsDList,Table_ExternalData_15[[#Headers],[5]])</f>
        <v>0</v>
      </c>
      <c r="J473" s="10">
        <f>SUMIFS(IsQList,IsIList,Table_ExternalData_15[[#This Row],[item_key]],IsITypeList,Table_ExternalData_15[[#This Row],[IType]],IsDList,Table_ExternalData_15[[#Headers],[6]])</f>
        <v>23</v>
      </c>
      <c r="K473" s="10">
        <f>SUMIFS(IsQList,IsIList,Table_ExternalData_15[[#This Row],[item_key]],IsITypeList,Table_ExternalData_15[[#This Row],[IType]],IsDList,Table_ExternalData_15[[#Headers],[7]])</f>
        <v>0</v>
      </c>
      <c r="L473" s="10">
        <f>SUMIFS(IsQList,IsIList,Table_ExternalData_15[[#This Row],[item_key]],IsITypeList,Table_ExternalData_15[[#This Row],[IType]],IsDList,Table_ExternalData_15[[#Headers],[8]])</f>
        <v>0</v>
      </c>
      <c r="M473" s="10">
        <f>SUMIFS(IsQList,IsIList,Table_ExternalData_15[[#This Row],[item_key]],IsITypeList,Table_ExternalData_15[[#This Row],[IType]],IsDList,Table_ExternalData_15[[#Headers],[9]])</f>
        <v>0</v>
      </c>
      <c r="N473" s="10">
        <f>SUMIFS(IsQList,IsIList,Table_ExternalData_15[[#This Row],[item_key]],IsITypeList,Table_ExternalData_15[[#This Row],[IType]],IsDList,Table_ExternalData_15[[#Headers],[10]])</f>
        <v>0</v>
      </c>
      <c r="O473" s="10">
        <f>SUMIFS(IsQList,IsIList,Table_ExternalData_15[[#This Row],[item_key]],IsITypeList,Table_ExternalData_15[[#This Row],[IType]],IsDList,Table_ExternalData_15[[#Headers],[11]])</f>
        <v>0</v>
      </c>
      <c r="P473" s="10">
        <f>SUMIFS(IsQList,IsIList,Table_ExternalData_15[[#This Row],[item_key]],IsITypeList,Table_ExternalData_15[[#This Row],[IType]],IsDList,Table_ExternalData_15[[#Headers],[12]])</f>
        <v>0</v>
      </c>
      <c r="Q473" s="10">
        <f>SUMIFS(IsQList,IsIList,Table_ExternalData_15[[#This Row],[item_key]],IsITypeList,Table_ExternalData_15[[#This Row],[IType]],IsDList,Table_ExternalData_15[[#Headers],[13]])</f>
        <v>0</v>
      </c>
      <c r="R473" s="10">
        <f>SUMIFS(IsQList,IsIList,Table_ExternalData_15[[#This Row],[item_key]],IsITypeList,Table_ExternalData_15[[#This Row],[IType]],IsDList,Table_ExternalData_15[[#Headers],[14]])</f>
        <v>0</v>
      </c>
      <c r="S473" s="10">
        <f>SUMIFS(IsQList,IsIList,Table_ExternalData_15[[#This Row],[item_key]],IsITypeList,Table_ExternalData_15[[#This Row],[IType]],IsDList,Table_ExternalData_15[[#Headers],[15]])</f>
        <v>0</v>
      </c>
      <c r="T473" s="10">
        <f>SUMIFS(IsQList,IsIList,Table_ExternalData_15[[#This Row],[item_key]],IsITypeList,Table_ExternalData_15[[#This Row],[IType]],IsDList,Table_ExternalData_15[[#Headers],[16]])</f>
        <v>6</v>
      </c>
      <c r="U473" s="10">
        <f>SUMIFS(IsQList,IsIList,Table_ExternalData_15[[#This Row],[item_key]],IsITypeList,Table_ExternalData_15[[#This Row],[IType]],IsDList,Table_ExternalData_15[[#Headers],[17]])</f>
        <v>0</v>
      </c>
      <c r="V473" s="10">
        <f>SUMIFS(IsQList,IsIList,Table_ExternalData_15[[#This Row],[item_key]],IsITypeList,Table_ExternalData_15[[#This Row],[IType]],IsDList,Table_ExternalData_15[[#Headers],[18]])</f>
        <v>0</v>
      </c>
      <c r="W473" s="10">
        <f>SUMIFS(IsQList,IsIList,Table_ExternalData_15[[#This Row],[item_key]],IsITypeList,Table_ExternalData_15[[#This Row],[IType]],IsDList,Table_ExternalData_15[[#Headers],[19]])</f>
        <v>0</v>
      </c>
      <c r="X473" s="10">
        <f>SUMIFS(IsQList,IsIList,Table_ExternalData_15[[#This Row],[item_key]],IsITypeList,Table_ExternalData_15[[#This Row],[IType]],IsDList,Table_ExternalData_15[[#Headers],[20]])</f>
        <v>0</v>
      </c>
      <c r="Y473" s="10">
        <f>SUMIFS(IsQList,IsIList,Table_ExternalData_15[[#This Row],[item_key]],IsITypeList,Table_ExternalData_15[[#This Row],[IType]],IsDList,Table_ExternalData_15[[#Headers],[21]])</f>
        <v>0</v>
      </c>
      <c r="Z473" s="10">
        <f>SUMIFS(IsQList,IsIList,Table_ExternalData_15[[#This Row],[item_key]],IsITypeList,Table_ExternalData_15[[#This Row],[IType]],IsDList,Table_ExternalData_15[[#Headers],[22]])</f>
        <v>0</v>
      </c>
      <c r="AA473" s="10">
        <f>SUMIFS(IsQList,IsIList,Table_ExternalData_15[[#This Row],[item_key]],IsITypeList,Table_ExternalData_15[[#This Row],[IType]],IsDList,Table_ExternalData_15[[#Headers],[23]])</f>
        <v>0</v>
      </c>
      <c r="AB473" s="10">
        <f>SUMIFS(IsQList,IsIList,Table_ExternalData_15[[#This Row],[item_key]],IsITypeList,Table_ExternalData_15[[#This Row],[IType]],IsDList,Table_ExternalData_15[[#Headers],[24]])</f>
        <v>0</v>
      </c>
      <c r="AC473" s="10">
        <f>SUMIFS(IsQList,IsIList,Table_ExternalData_15[[#This Row],[item_key]],IsITypeList,Table_ExternalData_15[[#This Row],[IType]],IsDList,Table_ExternalData_15[[#Headers],[25]])</f>
        <v>0</v>
      </c>
      <c r="AD473" s="10">
        <f>SUMIFS(IsQList,IsIList,Table_ExternalData_15[[#This Row],[item_key]],IsITypeList,Table_ExternalData_15[[#This Row],[IType]],IsDList,Table_ExternalData_15[[#Headers],[26]])</f>
        <v>0</v>
      </c>
      <c r="AE473" s="10">
        <f>SUMIFS(IsQList,IsIList,Table_ExternalData_15[[#This Row],[item_key]],IsITypeList,Table_ExternalData_15[[#This Row],[IType]],IsDList,Table_ExternalData_15[[#Headers],[27]])</f>
        <v>0</v>
      </c>
      <c r="AF473" s="10">
        <f>SUMIFS(IsQList,IsIList,Table_ExternalData_15[[#This Row],[item_key]],IsITypeList,Table_ExternalData_15[[#This Row],[IType]],IsDList,Table_ExternalData_15[[#Headers],[28]])</f>
        <v>1</v>
      </c>
      <c r="AG473" s="10">
        <f>SUMIFS(IsQList,IsIList,Table_ExternalData_15[[#This Row],[item_key]],IsITypeList,Table_ExternalData_15[[#This Row],[IType]],IsDList,Table_ExternalData_15[[#Headers],[29]])</f>
        <v>76</v>
      </c>
      <c r="AH473" s="10">
        <f>SUMIFS(IsQList,IsIList,Table_ExternalData_15[[#This Row],[item_key]],IsITypeList,Table_ExternalData_15[[#This Row],[IType]],IsDList,Table_ExternalData_15[[#Headers],[30]])</f>
        <v>0</v>
      </c>
      <c r="AI473" s="10">
        <f>SUMIFS(IsQList,IsIList,Table_ExternalData_15[[#This Row],[item_key]],IsITypeList,Table_ExternalData_15[[#This Row],[IType]],IsDList,Table_ExternalData_15[[#Headers],[31]])</f>
        <v>10</v>
      </c>
      <c r="AJ473" s="10">
        <f>SUM(Table_ExternalData_15[[#This Row],[1]:[31]])</f>
        <v>187</v>
      </c>
    </row>
    <row r="474" spans="1:36">
      <c r="A474" s="1" t="s">
        <v>2032</v>
      </c>
      <c r="B474" s="1" t="s">
        <v>2687</v>
      </c>
      <c r="C474" s="1" t="s">
        <v>2614</v>
      </c>
      <c r="D474" s="11" t="s">
        <v>2046</v>
      </c>
      <c r="E474" s="10">
        <f>SUMIFS(IsQList,IsIList,Table_ExternalData_15[[#This Row],[item_key]],IsITypeList,Table_ExternalData_15[[#This Row],[IType]],IsDList,Table_ExternalData_15[[#Headers],[1]])</f>
        <v>1</v>
      </c>
      <c r="F474" s="10">
        <f>SUMIFS(IsQList,IsIList,Table_ExternalData_15[[#This Row],[item_key]],IsITypeList,Table_ExternalData_15[[#This Row],[IType]],IsDList,Table_ExternalData_15[[#Headers],[2]])</f>
        <v>0</v>
      </c>
      <c r="G474" s="10">
        <f>SUMIFS(IsQList,IsIList,Table_ExternalData_15[[#This Row],[item_key]],IsITypeList,Table_ExternalData_15[[#This Row],[IType]],IsDList,Table_ExternalData_15[[#Headers],[3]])</f>
        <v>0</v>
      </c>
      <c r="H474" s="10">
        <f>SUMIFS(IsQList,IsIList,Table_ExternalData_15[[#This Row],[item_key]],IsITypeList,Table_ExternalData_15[[#This Row],[IType]],IsDList,Table_ExternalData_15[[#Headers],[4]])</f>
        <v>70</v>
      </c>
      <c r="I474" s="10">
        <f>SUMIFS(IsQList,IsIList,Table_ExternalData_15[[#This Row],[item_key]],IsITypeList,Table_ExternalData_15[[#This Row],[IType]],IsDList,Table_ExternalData_15[[#Headers],[5]])</f>
        <v>0</v>
      </c>
      <c r="J474" s="10">
        <f>SUMIFS(IsQList,IsIList,Table_ExternalData_15[[#This Row],[item_key]],IsITypeList,Table_ExternalData_15[[#This Row],[IType]],IsDList,Table_ExternalData_15[[#Headers],[6]])</f>
        <v>23</v>
      </c>
      <c r="K474" s="10">
        <f>SUMIFS(IsQList,IsIList,Table_ExternalData_15[[#This Row],[item_key]],IsITypeList,Table_ExternalData_15[[#This Row],[IType]],IsDList,Table_ExternalData_15[[#Headers],[7]])</f>
        <v>0</v>
      </c>
      <c r="L474" s="10">
        <f>SUMIFS(IsQList,IsIList,Table_ExternalData_15[[#This Row],[item_key]],IsITypeList,Table_ExternalData_15[[#This Row],[IType]],IsDList,Table_ExternalData_15[[#Headers],[8]])</f>
        <v>0</v>
      </c>
      <c r="M474" s="10">
        <f>SUMIFS(IsQList,IsIList,Table_ExternalData_15[[#This Row],[item_key]],IsITypeList,Table_ExternalData_15[[#This Row],[IType]],IsDList,Table_ExternalData_15[[#Headers],[9]])</f>
        <v>162</v>
      </c>
      <c r="N474" s="10">
        <f>SUMIFS(IsQList,IsIList,Table_ExternalData_15[[#This Row],[item_key]],IsITypeList,Table_ExternalData_15[[#This Row],[IType]],IsDList,Table_ExternalData_15[[#Headers],[10]])</f>
        <v>0</v>
      </c>
      <c r="O474" s="10">
        <f>SUMIFS(IsQList,IsIList,Table_ExternalData_15[[#This Row],[item_key]],IsITypeList,Table_ExternalData_15[[#This Row],[IType]],IsDList,Table_ExternalData_15[[#Headers],[11]])</f>
        <v>0</v>
      </c>
      <c r="P474" s="10">
        <f>SUMIFS(IsQList,IsIList,Table_ExternalData_15[[#This Row],[item_key]],IsITypeList,Table_ExternalData_15[[#This Row],[IType]],IsDList,Table_ExternalData_15[[#Headers],[12]])</f>
        <v>0</v>
      </c>
      <c r="Q474" s="10">
        <f>SUMIFS(IsQList,IsIList,Table_ExternalData_15[[#This Row],[item_key]],IsITypeList,Table_ExternalData_15[[#This Row],[IType]],IsDList,Table_ExternalData_15[[#Headers],[13]])</f>
        <v>0</v>
      </c>
      <c r="R474" s="10">
        <f>SUMIFS(IsQList,IsIList,Table_ExternalData_15[[#This Row],[item_key]],IsITypeList,Table_ExternalData_15[[#This Row],[IType]],IsDList,Table_ExternalData_15[[#Headers],[14]])</f>
        <v>0</v>
      </c>
      <c r="S474" s="10">
        <f>SUMIFS(IsQList,IsIList,Table_ExternalData_15[[#This Row],[item_key]],IsITypeList,Table_ExternalData_15[[#This Row],[IType]],IsDList,Table_ExternalData_15[[#Headers],[15]])</f>
        <v>0</v>
      </c>
      <c r="T474" s="10">
        <f>SUMIFS(IsQList,IsIList,Table_ExternalData_15[[#This Row],[item_key]],IsITypeList,Table_ExternalData_15[[#This Row],[IType]],IsDList,Table_ExternalData_15[[#Headers],[16]])</f>
        <v>4</v>
      </c>
      <c r="U474" s="10">
        <f>SUMIFS(IsQList,IsIList,Table_ExternalData_15[[#This Row],[item_key]],IsITypeList,Table_ExternalData_15[[#This Row],[IType]],IsDList,Table_ExternalData_15[[#Headers],[17]])</f>
        <v>0</v>
      </c>
      <c r="V474" s="10">
        <f>SUMIFS(IsQList,IsIList,Table_ExternalData_15[[#This Row],[item_key]],IsITypeList,Table_ExternalData_15[[#This Row],[IType]],IsDList,Table_ExternalData_15[[#Headers],[18]])</f>
        <v>0</v>
      </c>
      <c r="W474" s="10">
        <f>SUMIFS(IsQList,IsIList,Table_ExternalData_15[[#This Row],[item_key]],IsITypeList,Table_ExternalData_15[[#This Row],[IType]],IsDList,Table_ExternalData_15[[#Headers],[19]])</f>
        <v>0</v>
      </c>
      <c r="X474" s="10">
        <f>SUMIFS(IsQList,IsIList,Table_ExternalData_15[[#This Row],[item_key]],IsITypeList,Table_ExternalData_15[[#This Row],[IType]],IsDList,Table_ExternalData_15[[#Headers],[20]])</f>
        <v>0</v>
      </c>
      <c r="Y474" s="10">
        <f>SUMIFS(IsQList,IsIList,Table_ExternalData_15[[#This Row],[item_key]],IsITypeList,Table_ExternalData_15[[#This Row],[IType]],IsDList,Table_ExternalData_15[[#Headers],[21]])</f>
        <v>0</v>
      </c>
      <c r="Z474" s="10">
        <f>SUMIFS(IsQList,IsIList,Table_ExternalData_15[[#This Row],[item_key]],IsITypeList,Table_ExternalData_15[[#This Row],[IType]],IsDList,Table_ExternalData_15[[#Headers],[22]])</f>
        <v>0</v>
      </c>
      <c r="AA474" s="10">
        <f>SUMIFS(IsQList,IsIList,Table_ExternalData_15[[#This Row],[item_key]],IsITypeList,Table_ExternalData_15[[#This Row],[IType]],IsDList,Table_ExternalData_15[[#Headers],[23]])</f>
        <v>0</v>
      </c>
      <c r="AB474" s="10">
        <f>SUMIFS(IsQList,IsIList,Table_ExternalData_15[[#This Row],[item_key]],IsITypeList,Table_ExternalData_15[[#This Row],[IType]],IsDList,Table_ExternalData_15[[#Headers],[24]])</f>
        <v>0</v>
      </c>
      <c r="AC474" s="10">
        <f>SUMIFS(IsQList,IsIList,Table_ExternalData_15[[#This Row],[item_key]],IsITypeList,Table_ExternalData_15[[#This Row],[IType]],IsDList,Table_ExternalData_15[[#Headers],[25]])</f>
        <v>0</v>
      </c>
      <c r="AD474" s="10">
        <f>SUMIFS(IsQList,IsIList,Table_ExternalData_15[[#This Row],[item_key]],IsITypeList,Table_ExternalData_15[[#This Row],[IType]],IsDList,Table_ExternalData_15[[#Headers],[26]])</f>
        <v>0</v>
      </c>
      <c r="AE474" s="10">
        <f>SUMIFS(IsQList,IsIList,Table_ExternalData_15[[#This Row],[item_key]],IsITypeList,Table_ExternalData_15[[#This Row],[IType]],IsDList,Table_ExternalData_15[[#Headers],[27]])</f>
        <v>0</v>
      </c>
      <c r="AF474" s="10">
        <f>SUMIFS(IsQList,IsIList,Table_ExternalData_15[[#This Row],[item_key]],IsITypeList,Table_ExternalData_15[[#This Row],[IType]],IsDList,Table_ExternalData_15[[#Headers],[28]])</f>
        <v>1</v>
      </c>
      <c r="AG474" s="10">
        <f>SUMIFS(IsQList,IsIList,Table_ExternalData_15[[#This Row],[item_key]],IsITypeList,Table_ExternalData_15[[#This Row],[IType]],IsDList,Table_ExternalData_15[[#Headers],[29]])</f>
        <v>76</v>
      </c>
      <c r="AH474" s="10">
        <f>SUMIFS(IsQList,IsIList,Table_ExternalData_15[[#This Row],[item_key]],IsITypeList,Table_ExternalData_15[[#This Row],[IType]],IsDList,Table_ExternalData_15[[#Headers],[30]])</f>
        <v>0</v>
      </c>
      <c r="AI474" s="10">
        <f>SUMIFS(IsQList,IsIList,Table_ExternalData_15[[#This Row],[item_key]],IsITypeList,Table_ExternalData_15[[#This Row],[IType]],IsDList,Table_ExternalData_15[[#Headers],[31]])</f>
        <v>10</v>
      </c>
      <c r="AJ474" s="10">
        <f>SUM(Table_ExternalData_15[[#This Row],[1]:[31]])</f>
        <v>347</v>
      </c>
    </row>
    <row r="475" spans="1:36">
      <c r="A475" s="1" t="s">
        <v>2032</v>
      </c>
      <c r="B475" s="1" t="s">
        <v>2687</v>
      </c>
      <c r="C475" s="1" t="s">
        <v>2614</v>
      </c>
      <c r="D475" s="11" t="s">
        <v>2017</v>
      </c>
      <c r="E475" s="10">
        <f>SUMIFS(IsQList,IsIList,Table_ExternalData_15[[#This Row],[item_key]],IsITypeList,Table_ExternalData_15[[#This Row],[IType]],IsDList,Table_ExternalData_15[[#Headers],[1]])</f>
        <v>0</v>
      </c>
      <c r="F475" s="10">
        <f>SUMIFS(IsQList,IsIList,Table_ExternalData_15[[#This Row],[item_key]],IsITypeList,Table_ExternalData_15[[#This Row],[IType]],IsDList,Table_ExternalData_15[[#Headers],[2]])</f>
        <v>0</v>
      </c>
      <c r="G475" s="10">
        <f>SUMIFS(IsQList,IsIList,Table_ExternalData_15[[#This Row],[item_key]],IsITypeList,Table_ExternalData_15[[#This Row],[IType]],IsDList,Table_ExternalData_15[[#Headers],[3]])</f>
        <v>0</v>
      </c>
      <c r="H475" s="10">
        <f>SUMIFS(IsQList,IsIList,Table_ExternalData_15[[#This Row],[item_key]],IsITypeList,Table_ExternalData_15[[#This Row],[IType]],IsDList,Table_ExternalData_15[[#Headers],[4]])</f>
        <v>0</v>
      </c>
      <c r="I475" s="10">
        <f>SUMIFS(IsQList,IsIList,Table_ExternalData_15[[#This Row],[item_key]],IsITypeList,Table_ExternalData_15[[#This Row],[IType]],IsDList,Table_ExternalData_15[[#Headers],[5]])</f>
        <v>0</v>
      </c>
      <c r="J475" s="10">
        <f>SUMIFS(IsQList,IsIList,Table_ExternalData_15[[#This Row],[item_key]],IsITypeList,Table_ExternalData_15[[#This Row],[IType]],IsDList,Table_ExternalData_15[[#Headers],[6]])</f>
        <v>0</v>
      </c>
      <c r="K475" s="10">
        <f>SUMIFS(IsQList,IsIList,Table_ExternalData_15[[#This Row],[item_key]],IsITypeList,Table_ExternalData_15[[#This Row],[IType]],IsDList,Table_ExternalData_15[[#Headers],[7]])</f>
        <v>0</v>
      </c>
      <c r="L475" s="10">
        <f>SUMIFS(IsQList,IsIList,Table_ExternalData_15[[#This Row],[item_key]],IsITypeList,Table_ExternalData_15[[#This Row],[IType]],IsDList,Table_ExternalData_15[[#Headers],[8]])</f>
        <v>0</v>
      </c>
      <c r="M475" s="10">
        <f>SUMIFS(IsQList,IsIList,Table_ExternalData_15[[#This Row],[item_key]],IsITypeList,Table_ExternalData_15[[#This Row],[IType]],IsDList,Table_ExternalData_15[[#Headers],[9]])</f>
        <v>0</v>
      </c>
      <c r="N475" s="10">
        <f>SUMIFS(IsQList,IsIList,Table_ExternalData_15[[#This Row],[item_key]],IsITypeList,Table_ExternalData_15[[#This Row],[IType]],IsDList,Table_ExternalData_15[[#Headers],[10]])</f>
        <v>0</v>
      </c>
      <c r="O475" s="10">
        <f>SUMIFS(IsQList,IsIList,Table_ExternalData_15[[#This Row],[item_key]],IsITypeList,Table_ExternalData_15[[#This Row],[IType]],IsDList,Table_ExternalData_15[[#Headers],[11]])</f>
        <v>0</v>
      </c>
      <c r="P475" s="10">
        <f>SUMIFS(IsQList,IsIList,Table_ExternalData_15[[#This Row],[item_key]],IsITypeList,Table_ExternalData_15[[#This Row],[IType]],IsDList,Table_ExternalData_15[[#Headers],[12]])</f>
        <v>0</v>
      </c>
      <c r="Q475" s="10">
        <f>SUMIFS(IsQList,IsIList,Table_ExternalData_15[[#This Row],[item_key]],IsITypeList,Table_ExternalData_15[[#This Row],[IType]],IsDList,Table_ExternalData_15[[#Headers],[13]])</f>
        <v>0</v>
      </c>
      <c r="R475" s="10">
        <f>SUMIFS(IsQList,IsIList,Table_ExternalData_15[[#This Row],[item_key]],IsITypeList,Table_ExternalData_15[[#This Row],[IType]],IsDList,Table_ExternalData_15[[#Headers],[14]])</f>
        <v>0</v>
      </c>
      <c r="S475" s="10">
        <f>SUMIFS(IsQList,IsIList,Table_ExternalData_15[[#This Row],[item_key]],IsITypeList,Table_ExternalData_15[[#This Row],[IType]],IsDList,Table_ExternalData_15[[#Headers],[15]])</f>
        <v>0</v>
      </c>
      <c r="T475" s="10">
        <f>SUMIFS(IsQList,IsIList,Table_ExternalData_15[[#This Row],[item_key]],IsITypeList,Table_ExternalData_15[[#This Row],[IType]],IsDList,Table_ExternalData_15[[#Headers],[16]])</f>
        <v>0</v>
      </c>
      <c r="U475" s="10">
        <f>SUMIFS(IsQList,IsIList,Table_ExternalData_15[[#This Row],[item_key]],IsITypeList,Table_ExternalData_15[[#This Row],[IType]],IsDList,Table_ExternalData_15[[#Headers],[17]])</f>
        <v>0</v>
      </c>
      <c r="V475" s="10">
        <f>SUMIFS(IsQList,IsIList,Table_ExternalData_15[[#This Row],[item_key]],IsITypeList,Table_ExternalData_15[[#This Row],[IType]],IsDList,Table_ExternalData_15[[#Headers],[18]])</f>
        <v>0</v>
      </c>
      <c r="W475" s="10">
        <f>SUMIFS(IsQList,IsIList,Table_ExternalData_15[[#This Row],[item_key]],IsITypeList,Table_ExternalData_15[[#This Row],[IType]],IsDList,Table_ExternalData_15[[#Headers],[19]])</f>
        <v>0</v>
      </c>
      <c r="X475" s="10">
        <f>SUMIFS(IsQList,IsIList,Table_ExternalData_15[[#This Row],[item_key]],IsITypeList,Table_ExternalData_15[[#This Row],[IType]],IsDList,Table_ExternalData_15[[#Headers],[20]])</f>
        <v>0</v>
      </c>
      <c r="Y475" s="10">
        <f>SUMIFS(IsQList,IsIList,Table_ExternalData_15[[#This Row],[item_key]],IsITypeList,Table_ExternalData_15[[#This Row],[IType]],IsDList,Table_ExternalData_15[[#Headers],[21]])</f>
        <v>0</v>
      </c>
      <c r="Z475" s="10">
        <f>SUMIFS(IsQList,IsIList,Table_ExternalData_15[[#This Row],[item_key]],IsITypeList,Table_ExternalData_15[[#This Row],[IType]],IsDList,Table_ExternalData_15[[#Headers],[22]])</f>
        <v>0</v>
      </c>
      <c r="AA475" s="10">
        <f>SUMIFS(IsQList,IsIList,Table_ExternalData_15[[#This Row],[item_key]],IsITypeList,Table_ExternalData_15[[#This Row],[IType]],IsDList,Table_ExternalData_15[[#Headers],[23]])</f>
        <v>0</v>
      </c>
      <c r="AB475" s="10">
        <f>SUMIFS(IsQList,IsIList,Table_ExternalData_15[[#This Row],[item_key]],IsITypeList,Table_ExternalData_15[[#This Row],[IType]],IsDList,Table_ExternalData_15[[#Headers],[24]])</f>
        <v>0</v>
      </c>
      <c r="AC475" s="10">
        <f>SUMIFS(IsQList,IsIList,Table_ExternalData_15[[#This Row],[item_key]],IsITypeList,Table_ExternalData_15[[#This Row],[IType]],IsDList,Table_ExternalData_15[[#Headers],[25]])</f>
        <v>0</v>
      </c>
      <c r="AD475" s="10">
        <f>SUMIFS(IsQList,IsIList,Table_ExternalData_15[[#This Row],[item_key]],IsITypeList,Table_ExternalData_15[[#This Row],[IType]],IsDList,Table_ExternalData_15[[#Headers],[26]])</f>
        <v>0</v>
      </c>
      <c r="AE475" s="10">
        <f>SUMIFS(IsQList,IsIList,Table_ExternalData_15[[#This Row],[item_key]],IsITypeList,Table_ExternalData_15[[#This Row],[IType]],IsDList,Table_ExternalData_15[[#Headers],[27]])</f>
        <v>0</v>
      </c>
      <c r="AF475" s="10">
        <f>SUMIFS(IsQList,IsIList,Table_ExternalData_15[[#This Row],[item_key]],IsITypeList,Table_ExternalData_15[[#This Row],[IType]],IsDList,Table_ExternalData_15[[#Headers],[28]])</f>
        <v>0</v>
      </c>
      <c r="AG475" s="10">
        <f>SUMIFS(IsQList,IsIList,Table_ExternalData_15[[#This Row],[item_key]],IsITypeList,Table_ExternalData_15[[#This Row],[IType]],IsDList,Table_ExternalData_15[[#Headers],[29]])</f>
        <v>0</v>
      </c>
      <c r="AH475" s="10">
        <f>SUMIFS(IsQList,IsIList,Table_ExternalData_15[[#This Row],[item_key]],IsITypeList,Table_ExternalData_15[[#This Row],[IType]],IsDList,Table_ExternalData_15[[#Headers],[30]])</f>
        <v>0</v>
      </c>
      <c r="AI475" s="10">
        <f>SUMIFS(IsQList,IsIList,Table_ExternalData_15[[#This Row],[item_key]],IsITypeList,Table_ExternalData_15[[#This Row],[IType]],IsDList,Table_ExternalData_15[[#Headers],[31]])</f>
        <v>0</v>
      </c>
      <c r="AJ475" s="10">
        <f>SUM(Table_ExternalData_15[[#This Row],[1]:[31]])</f>
        <v>0</v>
      </c>
    </row>
    <row r="476" spans="1:36">
      <c r="A476" s="1" t="s">
        <v>2355</v>
      </c>
      <c r="B476" s="1" t="s">
        <v>2688</v>
      </c>
      <c r="C476" s="1" t="s">
        <v>2689</v>
      </c>
      <c r="D476" s="11" t="s">
        <v>2046</v>
      </c>
      <c r="E476" s="10">
        <f>SUMIFS(IsQList,IsIList,Table_ExternalData_15[[#This Row],[item_key]],IsITypeList,Table_ExternalData_15[[#This Row],[IType]],IsDList,Table_ExternalData_15[[#Headers],[1]])</f>
        <v>0</v>
      </c>
      <c r="F476" s="10">
        <f>SUMIFS(IsQList,IsIList,Table_ExternalData_15[[#This Row],[item_key]],IsITypeList,Table_ExternalData_15[[#This Row],[IType]],IsDList,Table_ExternalData_15[[#Headers],[2]])</f>
        <v>0</v>
      </c>
      <c r="G476" s="10">
        <f>SUMIFS(IsQList,IsIList,Table_ExternalData_15[[#This Row],[item_key]],IsITypeList,Table_ExternalData_15[[#This Row],[IType]],IsDList,Table_ExternalData_15[[#Headers],[3]])</f>
        <v>0</v>
      </c>
      <c r="H476" s="10">
        <f>SUMIFS(IsQList,IsIList,Table_ExternalData_15[[#This Row],[item_key]],IsITypeList,Table_ExternalData_15[[#This Row],[IType]],IsDList,Table_ExternalData_15[[#Headers],[4]])</f>
        <v>0</v>
      </c>
      <c r="I476" s="10">
        <f>SUMIFS(IsQList,IsIList,Table_ExternalData_15[[#This Row],[item_key]],IsITypeList,Table_ExternalData_15[[#This Row],[IType]],IsDList,Table_ExternalData_15[[#Headers],[5]])</f>
        <v>0</v>
      </c>
      <c r="J476" s="10">
        <f>SUMIFS(IsQList,IsIList,Table_ExternalData_15[[#This Row],[item_key]],IsITypeList,Table_ExternalData_15[[#This Row],[IType]],IsDList,Table_ExternalData_15[[#Headers],[6]])</f>
        <v>0</v>
      </c>
      <c r="K476" s="10">
        <f>SUMIFS(IsQList,IsIList,Table_ExternalData_15[[#This Row],[item_key]],IsITypeList,Table_ExternalData_15[[#This Row],[IType]],IsDList,Table_ExternalData_15[[#Headers],[7]])</f>
        <v>0</v>
      </c>
      <c r="L476" s="10">
        <f>SUMIFS(IsQList,IsIList,Table_ExternalData_15[[#This Row],[item_key]],IsITypeList,Table_ExternalData_15[[#This Row],[IType]],IsDList,Table_ExternalData_15[[#Headers],[8]])</f>
        <v>0</v>
      </c>
      <c r="M476" s="10">
        <f>SUMIFS(IsQList,IsIList,Table_ExternalData_15[[#This Row],[item_key]],IsITypeList,Table_ExternalData_15[[#This Row],[IType]],IsDList,Table_ExternalData_15[[#Headers],[9]])</f>
        <v>0</v>
      </c>
      <c r="N476" s="10">
        <f>SUMIFS(IsQList,IsIList,Table_ExternalData_15[[#This Row],[item_key]],IsITypeList,Table_ExternalData_15[[#This Row],[IType]],IsDList,Table_ExternalData_15[[#Headers],[10]])</f>
        <v>0</v>
      </c>
      <c r="O476" s="10">
        <f>SUMIFS(IsQList,IsIList,Table_ExternalData_15[[#This Row],[item_key]],IsITypeList,Table_ExternalData_15[[#This Row],[IType]],IsDList,Table_ExternalData_15[[#Headers],[11]])</f>
        <v>0</v>
      </c>
      <c r="P476" s="10">
        <f>SUMIFS(IsQList,IsIList,Table_ExternalData_15[[#This Row],[item_key]],IsITypeList,Table_ExternalData_15[[#This Row],[IType]],IsDList,Table_ExternalData_15[[#Headers],[12]])</f>
        <v>0</v>
      </c>
      <c r="Q476" s="10">
        <f>SUMIFS(IsQList,IsIList,Table_ExternalData_15[[#This Row],[item_key]],IsITypeList,Table_ExternalData_15[[#This Row],[IType]],IsDList,Table_ExternalData_15[[#Headers],[13]])</f>
        <v>0</v>
      </c>
      <c r="R476" s="10">
        <f>SUMIFS(IsQList,IsIList,Table_ExternalData_15[[#This Row],[item_key]],IsITypeList,Table_ExternalData_15[[#This Row],[IType]],IsDList,Table_ExternalData_15[[#Headers],[14]])</f>
        <v>0</v>
      </c>
      <c r="S476" s="10">
        <f>SUMIFS(IsQList,IsIList,Table_ExternalData_15[[#This Row],[item_key]],IsITypeList,Table_ExternalData_15[[#This Row],[IType]],IsDList,Table_ExternalData_15[[#Headers],[15]])</f>
        <v>0</v>
      </c>
      <c r="T476" s="10">
        <f>SUMIFS(IsQList,IsIList,Table_ExternalData_15[[#This Row],[item_key]],IsITypeList,Table_ExternalData_15[[#This Row],[IType]],IsDList,Table_ExternalData_15[[#Headers],[16]])</f>
        <v>0</v>
      </c>
      <c r="U476" s="10">
        <f>SUMIFS(IsQList,IsIList,Table_ExternalData_15[[#This Row],[item_key]],IsITypeList,Table_ExternalData_15[[#This Row],[IType]],IsDList,Table_ExternalData_15[[#Headers],[17]])</f>
        <v>0</v>
      </c>
      <c r="V476" s="10">
        <f>SUMIFS(IsQList,IsIList,Table_ExternalData_15[[#This Row],[item_key]],IsITypeList,Table_ExternalData_15[[#This Row],[IType]],IsDList,Table_ExternalData_15[[#Headers],[18]])</f>
        <v>0</v>
      </c>
      <c r="W476" s="10">
        <f>SUMIFS(IsQList,IsIList,Table_ExternalData_15[[#This Row],[item_key]],IsITypeList,Table_ExternalData_15[[#This Row],[IType]],IsDList,Table_ExternalData_15[[#Headers],[19]])</f>
        <v>0</v>
      </c>
      <c r="X476" s="10">
        <f>SUMIFS(IsQList,IsIList,Table_ExternalData_15[[#This Row],[item_key]],IsITypeList,Table_ExternalData_15[[#This Row],[IType]],IsDList,Table_ExternalData_15[[#Headers],[20]])</f>
        <v>0</v>
      </c>
      <c r="Y476" s="10">
        <f>SUMIFS(IsQList,IsIList,Table_ExternalData_15[[#This Row],[item_key]],IsITypeList,Table_ExternalData_15[[#This Row],[IType]],IsDList,Table_ExternalData_15[[#Headers],[21]])</f>
        <v>0</v>
      </c>
      <c r="Z476" s="10">
        <f>SUMIFS(IsQList,IsIList,Table_ExternalData_15[[#This Row],[item_key]],IsITypeList,Table_ExternalData_15[[#This Row],[IType]],IsDList,Table_ExternalData_15[[#Headers],[22]])</f>
        <v>0</v>
      </c>
      <c r="AA476" s="10">
        <f>SUMIFS(IsQList,IsIList,Table_ExternalData_15[[#This Row],[item_key]],IsITypeList,Table_ExternalData_15[[#This Row],[IType]],IsDList,Table_ExternalData_15[[#Headers],[23]])</f>
        <v>0</v>
      </c>
      <c r="AB476" s="10">
        <f>SUMIFS(IsQList,IsIList,Table_ExternalData_15[[#This Row],[item_key]],IsITypeList,Table_ExternalData_15[[#This Row],[IType]],IsDList,Table_ExternalData_15[[#Headers],[24]])</f>
        <v>0</v>
      </c>
      <c r="AC476" s="10">
        <f>SUMIFS(IsQList,IsIList,Table_ExternalData_15[[#This Row],[item_key]],IsITypeList,Table_ExternalData_15[[#This Row],[IType]],IsDList,Table_ExternalData_15[[#Headers],[25]])</f>
        <v>0</v>
      </c>
      <c r="AD476" s="10">
        <f>SUMIFS(IsQList,IsIList,Table_ExternalData_15[[#This Row],[item_key]],IsITypeList,Table_ExternalData_15[[#This Row],[IType]],IsDList,Table_ExternalData_15[[#Headers],[26]])</f>
        <v>0</v>
      </c>
      <c r="AE476" s="10">
        <f>SUMIFS(IsQList,IsIList,Table_ExternalData_15[[#This Row],[item_key]],IsITypeList,Table_ExternalData_15[[#This Row],[IType]],IsDList,Table_ExternalData_15[[#Headers],[27]])</f>
        <v>0</v>
      </c>
      <c r="AF476" s="10">
        <f>SUMIFS(IsQList,IsIList,Table_ExternalData_15[[#This Row],[item_key]],IsITypeList,Table_ExternalData_15[[#This Row],[IType]],IsDList,Table_ExternalData_15[[#Headers],[28]])</f>
        <v>37</v>
      </c>
      <c r="AG476" s="10">
        <f>SUMIFS(IsQList,IsIList,Table_ExternalData_15[[#This Row],[item_key]],IsITypeList,Table_ExternalData_15[[#This Row],[IType]],IsDList,Table_ExternalData_15[[#Headers],[29]])</f>
        <v>26</v>
      </c>
      <c r="AH476" s="10">
        <f>SUMIFS(IsQList,IsIList,Table_ExternalData_15[[#This Row],[item_key]],IsITypeList,Table_ExternalData_15[[#This Row],[IType]],IsDList,Table_ExternalData_15[[#Headers],[30]])</f>
        <v>0</v>
      </c>
      <c r="AI476" s="10">
        <f>SUMIFS(IsQList,IsIList,Table_ExternalData_15[[#This Row],[item_key]],IsITypeList,Table_ExternalData_15[[#This Row],[IType]],IsDList,Table_ExternalData_15[[#Headers],[31]])</f>
        <v>20</v>
      </c>
      <c r="AJ476" s="10">
        <f>SUM(Table_ExternalData_15[[#This Row],[1]:[31]])</f>
        <v>83</v>
      </c>
    </row>
    <row r="477" spans="1:36">
      <c r="A477" s="1" t="s">
        <v>161</v>
      </c>
      <c r="B477" s="1" t="s">
        <v>845</v>
      </c>
      <c r="C477" s="1" t="s">
        <v>846</v>
      </c>
      <c r="D477" s="11" t="s">
        <v>2046</v>
      </c>
      <c r="E477" s="10">
        <f>SUMIFS(IsQList,IsIList,Table_ExternalData_15[[#This Row],[item_key]],IsITypeList,Table_ExternalData_15[[#This Row],[IType]],IsDList,Table_ExternalData_15[[#Headers],[1]])</f>
        <v>1</v>
      </c>
      <c r="F477" s="10">
        <f>SUMIFS(IsQList,IsIList,Table_ExternalData_15[[#This Row],[item_key]],IsITypeList,Table_ExternalData_15[[#This Row],[IType]],IsDList,Table_ExternalData_15[[#Headers],[2]])</f>
        <v>0</v>
      </c>
      <c r="G477" s="10">
        <f>SUMIFS(IsQList,IsIList,Table_ExternalData_15[[#This Row],[item_key]],IsITypeList,Table_ExternalData_15[[#This Row],[IType]],IsDList,Table_ExternalData_15[[#Headers],[3]])</f>
        <v>0</v>
      </c>
      <c r="H477" s="10">
        <f>SUMIFS(IsQList,IsIList,Table_ExternalData_15[[#This Row],[item_key]],IsITypeList,Table_ExternalData_15[[#This Row],[IType]],IsDList,Table_ExternalData_15[[#Headers],[4]])</f>
        <v>70</v>
      </c>
      <c r="I477" s="10">
        <f>SUMIFS(IsQList,IsIList,Table_ExternalData_15[[#This Row],[item_key]],IsITypeList,Table_ExternalData_15[[#This Row],[IType]],IsDList,Table_ExternalData_15[[#Headers],[5]])</f>
        <v>0</v>
      </c>
      <c r="J477" s="10">
        <f>SUMIFS(IsQList,IsIList,Table_ExternalData_15[[#This Row],[item_key]],IsITypeList,Table_ExternalData_15[[#This Row],[IType]],IsDList,Table_ExternalData_15[[#Headers],[6]])</f>
        <v>23</v>
      </c>
      <c r="K477" s="10">
        <f>SUMIFS(IsQList,IsIList,Table_ExternalData_15[[#This Row],[item_key]],IsITypeList,Table_ExternalData_15[[#This Row],[IType]],IsDList,Table_ExternalData_15[[#Headers],[7]])</f>
        <v>0</v>
      </c>
      <c r="L477" s="10">
        <f>SUMIFS(IsQList,IsIList,Table_ExternalData_15[[#This Row],[item_key]],IsITypeList,Table_ExternalData_15[[#This Row],[IType]],IsDList,Table_ExternalData_15[[#Headers],[8]])</f>
        <v>0</v>
      </c>
      <c r="M477" s="10">
        <f>SUMIFS(IsQList,IsIList,Table_ExternalData_15[[#This Row],[item_key]],IsITypeList,Table_ExternalData_15[[#This Row],[IType]],IsDList,Table_ExternalData_15[[#Headers],[9]])</f>
        <v>0</v>
      </c>
      <c r="N477" s="10">
        <f>SUMIFS(IsQList,IsIList,Table_ExternalData_15[[#This Row],[item_key]],IsITypeList,Table_ExternalData_15[[#This Row],[IType]],IsDList,Table_ExternalData_15[[#Headers],[10]])</f>
        <v>0</v>
      </c>
      <c r="O477" s="10">
        <f>SUMIFS(IsQList,IsIList,Table_ExternalData_15[[#This Row],[item_key]],IsITypeList,Table_ExternalData_15[[#This Row],[IType]],IsDList,Table_ExternalData_15[[#Headers],[11]])</f>
        <v>0</v>
      </c>
      <c r="P477" s="10">
        <f>SUMIFS(IsQList,IsIList,Table_ExternalData_15[[#This Row],[item_key]],IsITypeList,Table_ExternalData_15[[#This Row],[IType]],IsDList,Table_ExternalData_15[[#Headers],[12]])</f>
        <v>0</v>
      </c>
      <c r="Q477" s="10">
        <f>SUMIFS(IsQList,IsIList,Table_ExternalData_15[[#This Row],[item_key]],IsITypeList,Table_ExternalData_15[[#This Row],[IType]],IsDList,Table_ExternalData_15[[#Headers],[13]])</f>
        <v>0</v>
      </c>
      <c r="R477" s="10">
        <f>SUMIFS(IsQList,IsIList,Table_ExternalData_15[[#This Row],[item_key]],IsITypeList,Table_ExternalData_15[[#This Row],[IType]],IsDList,Table_ExternalData_15[[#Headers],[14]])</f>
        <v>0</v>
      </c>
      <c r="S477" s="10">
        <f>SUMIFS(IsQList,IsIList,Table_ExternalData_15[[#This Row],[item_key]],IsITypeList,Table_ExternalData_15[[#This Row],[IType]],IsDList,Table_ExternalData_15[[#Headers],[15]])</f>
        <v>0</v>
      </c>
      <c r="T477" s="10">
        <f>SUMIFS(IsQList,IsIList,Table_ExternalData_15[[#This Row],[item_key]],IsITypeList,Table_ExternalData_15[[#This Row],[IType]],IsDList,Table_ExternalData_15[[#Headers],[16]])</f>
        <v>0</v>
      </c>
      <c r="U477" s="10">
        <f>SUMIFS(IsQList,IsIList,Table_ExternalData_15[[#This Row],[item_key]],IsITypeList,Table_ExternalData_15[[#This Row],[IType]],IsDList,Table_ExternalData_15[[#Headers],[17]])</f>
        <v>0</v>
      </c>
      <c r="V477" s="10">
        <f>SUMIFS(IsQList,IsIList,Table_ExternalData_15[[#This Row],[item_key]],IsITypeList,Table_ExternalData_15[[#This Row],[IType]],IsDList,Table_ExternalData_15[[#Headers],[18]])</f>
        <v>0</v>
      </c>
      <c r="W477" s="10">
        <f>SUMIFS(IsQList,IsIList,Table_ExternalData_15[[#This Row],[item_key]],IsITypeList,Table_ExternalData_15[[#This Row],[IType]],IsDList,Table_ExternalData_15[[#Headers],[19]])</f>
        <v>0</v>
      </c>
      <c r="X477" s="10">
        <f>SUMIFS(IsQList,IsIList,Table_ExternalData_15[[#This Row],[item_key]],IsITypeList,Table_ExternalData_15[[#This Row],[IType]],IsDList,Table_ExternalData_15[[#Headers],[20]])</f>
        <v>0</v>
      </c>
      <c r="Y477" s="10">
        <f>SUMIFS(IsQList,IsIList,Table_ExternalData_15[[#This Row],[item_key]],IsITypeList,Table_ExternalData_15[[#This Row],[IType]],IsDList,Table_ExternalData_15[[#Headers],[21]])</f>
        <v>0</v>
      </c>
      <c r="Z477" s="10">
        <f>SUMIFS(IsQList,IsIList,Table_ExternalData_15[[#This Row],[item_key]],IsITypeList,Table_ExternalData_15[[#This Row],[IType]],IsDList,Table_ExternalData_15[[#Headers],[22]])</f>
        <v>0</v>
      </c>
      <c r="AA477" s="10">
        <f>SUMIFS(IsQList,IsIList,Table_ExternalData_15[[#This Row],[item_key]],IsITypeList,Table_ExternalData_15[[#This Row],[IType]],IsDList,Table_ExternalData_15[[#Headers],[23]])</f>
        <v>0</v>
      </c>
      <c r="AB477" s="10">
        <f>SUMIFS(IsQList,IsIList,Table_ExternalData_15[[#This Row],[item_key]],IsITypeList,Table_ExternalData_15[[#This Row],[IType]],IsDList,Table_ExternalData_15[[#Headers],[24]])</f>
        <v>0</v>
      </c>
      <c r="AC477" s="10">
        <f>SUMIFS(IsQList,IsIList,Table_ExternalData_15[[#This Row],[item_key]],IsITypeList,Table_ExternalData_15[[#This Row],[IType]],IsDList,Table_ExternalData_15[[#Headers],[25]])</f>
        <v>0</v>
      </c>
      <c r="AD477" s="10">
        <f>SUMIFS(IsQList,IsIList,Table_ExternalData_15[[#This Row],[item_key]],IsITypeList,Table_ExternalData_15[[#This Row],[IType]],IsDList,Table_ExternalData_15[[#Headers],[26]])</f>
        <v>0</v>
      </c>
      <c r="AE477" s="10">
        <f>SUMIFS(IsQList,IsIList,Table_ExternalData_15[[#This Row],[item_key]],IsITypeList,Table_ExternalData_15[[#This Row],[IType]],IsDList,Table_ExternalData_15[[#Headers],[27]])</f>
        <v>0</v>
      </c>
      <c r="AF477" s="10">
        <f>SUMIFS(IsQList,IsIList,Table_ExternalData_15[[#This Row],[item_key]],IsITypeList,Table_ExternalData_15[[#This Row],[IType]],IsDList,Table_ExternalData_15[[#Headers],[28]])</f>
        <v>1</v>
      </c>
      <c r="AG477" s="10">
        <f>SUMIFS(IsQList,IsIList,Table_ExternalData_15[[#This Row],[item_key]],IsITypeList,Table_ExternalData_15[[#This Row],[IType]],IsDList,Table_ExternalData_15[[#Headers],[29]])</f>
        <v>76</v>
      </c>
      <c r="AH477" s="10">
        <f>SUMIFS(IsQList,IsIList,Table_ExternalData_15[[#This Row],[item_key]],IsITypeList,Table_ExternalData_15[[#This Row],[IType]],IsDList,Table_ExternalData_15[[#Headers],[30]])</f>
        <v>0</v>
      </c>
      <c r="AI477" s="10">
        <f>SUMIFS(IsQList,IsIList,Table_ExternalData_15[[#This Row],[item_key]],IsITypeList,Table_ExternalData_15[[#This Row],[IType]],IsDList,Table_ExternalData_15[[#Headers],[31]])</f>
        <v>10</v>
      </c>
      <c r="AJ477" s="10">
        <f>SUM(Table_ExternalData_15[[#This Row],[1]:[31]])</f>
        <v>181</v>
      </c>
    </row>
    <row r="478" spans="1:36">
      <c r="A478" s="1" t="s">
        <v>2213</v>
      </c>
      <c r="B478" s="1" t="s">
        <v>2690</v>
      </c>
      <c r="C478" s="1" t="s">
        <v>1825</v>
      </c>
      <c r="D478" s="11" t="s">
        <v>2046</v>
      </c>
      <c r="E478" s="10">
        <f>SUMIFS(IsQList,IsIList,Table_ExternalData_15[[#This Row],[item_key]],IsITypeList,Table_ExternalData_15[[#This Row],[IType]],IsDList,Table_ExternalData_15[[#Headers],[1]])</f>
        <v>1</v>
      </c>
      <c r="F478" s="10">
        <f>SUMIFS(IsQList,IsIList,Table_ExternalData_15[[#This Row],[item_key]],IsITypeList,Table_ExternalData_15[[#This Row],[IType]],IsDList,Table_ExternalData_15[[#Headers],[2]])</f>
        <v>0</v>
      </c>
      <c r="G478" s="10">
        <f>SUMIFS(IsQList,IsIList,Table_ExternalData_15[[#This Row],[item_key]],IsITypeList,Table_ExternalData_15[[#This Row],[IType]],IsDList,Table_ExternalData_15[[#Headers],[3]])</f>
        <v>0</v>
      </c>
      <c r="H478" s="10">
        <f>SUMIFS(IsQList,IsIList,Table_ExternalData_15[[#This Row],[item_key]],IsITypeList,Table_ExternalData_15[[#This Row],[IType]],IsDList,Table_ExternalData_15[[#Headers],[4]])</f>
        <v>70</v>
      </c>
      <c r="I478" s="10">
        <f>SUMIFS(IsQList,IsIList,Table_ExternalData_15[[#This Row],[item_key]],IsITypeList,Table_ExternalData_15[[#This Row],[IType]],IsDList,Table_ExternalData_15[[#Headers],[5]])</f>
        <v>0</v>
      </c>
      <c r="J478" s="10">
        <f>SUMIFS(IsQList,IsIList,Table_ExternalData_15[[#This Row],[item_key]],IsITypeList,Table_ExternalData_15[[#This Row],[IType]],IsDList,Table_ExternalData_15[[#Headers],[6]])</f>
        <v>23</v>
      </c>
      <c r="K478" s="10">
        <f>SUMIFS(IsQList,IsIList,Table_ExternalData_15[[#This Row],[item_key]],IsITypeList,Table_ExternalData_15[[#This Row],[IType]],IsDList,Table_ExternalData_15[[#Headers],[7]])</f>
        <v>0</v>
      </c>
      <c r="L478" s="10">
        <f>SUMIFS(IsQList,IsIList,Table_ExternalData_15[[#This Row],[item_key]],IsITypeList,Table_ExternalData_15[[#This Row],[IType]],IsDList,Table_ExternalData_15[[#Headers],[8]])</f>
        <v>0</v>
      </c>
      <c r="M478" s="10">
        <f>SUMIFS(IsQList,IsIList,Table_ExternalData_15[[#This Row],[item_key]],IsITypeList,Table_ExternalData_15[[#This Row],[IType]],IsDList,Table_ExternalData_15[[#Headers],[9]])</f>
        <v>0</v>
      </c>
      <c r="N478" s="10">
        <f>SUMIFS(IsQList,IsIList,Table_ExternalData_15[[#This Row],[item_key]],IsITypeList,Table_ExternalData_15[[#This Row],[IType]],IsDList,Table_ExternalData_15[[#Headers],[10]])</f>
        <v>0</v>
      </c>
      <c r="O478" s="10">
        <f>SUMIFS(IsQList,IsIList,Table_ExternalData_15[[#This Row],[item_key]],IsITypeList,Table_ExternalData_15[[#This Row],[IType]],IsDList,Table_ExternalData_15[[#Headers],[11]])</f>
        <v>0</v>
      </c>
      <c r="P478" s="10">
        <f>SUMIFS(IsQList,IsIList,Table_ExternalData_15[[#This Row],[item_key]],IsITypeList,Table_ExternalData_15[[#This Row],[IType]],IsDList,Table_ExternalData_15[[#Headers],[12]])</f>
        <v>0</v>
      </c>
      <c r="Q478" s="10">
        <f>SUMIFS(IsQList,IsIList,Table_ExternalData_15[[#This Row],[item_key]],IsITypeList,Table_ExternalData_15[[#This Row],[IType]],IsDList,Table_ExternalData_15[[#Headers],[13]])</f>
        <v>0</v>
      </c>
      <c r="R478" s="10">
        <f>SUMIFS(IsQList,IsIList,Table_ExternalData_15[[#This Row],[item_key]],IsITypeList,Table_ExternalData_15[[#This Row],[IType]],IsDList,Table_ExternalData_15[[#Headers],[14]])</f>
        <v>0</v>
      </c>
      <c r="S478" s="10">
        <f>SUMIFS(IsQList,IsIList,Table_ExternalData_15[[#This Row],[item_key]],IsITypeList,Table_ExternalData_15[[#This Row],[IType]],IsDList,Table_ExternalData_15[[#Headers],[15]])</f>
        <v>0</v>
      </c>
      <c r="T478" s="10">
        <f>SUMIFS(IsQList,IsIList,Table_ExternalData_15[[#This Row],[item_key]],IsITypeList,Table_ExternalData_15[[#This Row],[IType]],IsDList,Table_ExternalData_15[[#Headers],[16]])</f>
        <v>0</v>
      </c>
      <c r="U478" s="10">
        <f>SUMIFS(IsQList,IsIList,Table_ExternalData_15[[#This Row],[item_key]],IsITypeList,Table_ExternalData_15[[#This Row],[IType]],IsDList,Table_ExternalData_15[[#Headers],[17]])</f>
        <v>0</v>
      </c>
      <c r="V478" s="10">
        <f>SUMIFS(IsQList,IsIList,Table_ExternalData_15[[#This Row],[item_key]],IsITypeList,Table_ExternalData_15[[#This Row],[IType]],IsDList,Table_ExternalData_15[[#Headers],[18]])</f>
        <v>0</v>
      </c>
      <c r="W478" s="10">
        <f>SUMIFS(IsQList,IsIList,Table_ExternalData_15[[#This Row],[item_key]],IsITypeList,Table_ExternalData_15[[#This Row],[IType]],IsDList,Table_ExternalData_15[[#Headers],[19]])</f>
        <v>0</v>
      </c>
      <c r="X478" s="10">
        <f>SUMIFS(IsQList,IsIList,Table_ExternalData_15[[#This Row],[item_key]],IsITypeList,Table_ExternalData_15[[#This Row],[IType]],IsDList,Table_ExternalData_15[[#Headers],[20]])</f>
        <v>0</v>
      </c>
      <c r="Y478" s="10">
        <f>SUMIFS(IsQList,IsIList,Table_ExternalData_15[[#This Row],[item_key]],IsITypeList,Table_ExternalData_15[[#This Row],[IType]],IsDList,Table_ExternalData_15[[#Headers],[21]])</f>
        <v>0</v>
      </c>
      <c r="Z478" s="10">
        <f>SUMIFS(IsQList,IsIList,Table_ExternalData_15[[#This Row],[item_key]],IsITypeList,Table_ExternalData_15[[#This Row],[IType]],IsDList,Table_ExternalData_15[[#Headers],[22]])</f>
        <v>0</v>
      </c>
      <c r="AA478" s="10">
        <f>SUMIFS(IsQList,IsIList,Table_ExternalData_15[[#This Row],[item_key]],IsITypeList,Table_ExternalData_15[[#This Row],[IType]],IsDList,Table_ExternalData_15[[#Headers],[23]])</f>
        <v>0</v>
      </c>
      <c r="AB478" s="10">
        <f>SUMIFS(IsQList,IsIList,Table_ExternalData_15[[#This Row],[item_key]],IsITypeList,Table_ExternalData_15[[#This Row],[IType]],IsDList,Table_ExternalData_15[[#Headers],[24]])</f>
        <v>0</v>
      </c>
      <c r="AC478" s="10">
        <f>SUMIFS(IsQList,IsIList,Table_ExternalData_15[[#This Row],[item_key]],IsITypeList,Table_ExternalData_15[[#This Row],[IType]],IsDList,Table_ExternalData_15[[#Headers],[25]])</f>
        <v>0</v>
      </c>
      <c r="AD478" s="10">
        <f>SUMIFS(IsQList,IsIList,Table_ExternalData_15[[#This Row],[item_key]],IsITypeList,Table_ExternalData_15[[#This Row],[IType]],IsDList,Table_ExternalData_15[[#Headers],[26]])</f>
        <v>0</v>
      </c>
      <c r="AE478" s="10">
        <f>SUMIFS(IsQList,IsIList,Table_ExternalData_15[[#This Row],[item_key]],IsITypeList,Table_ExternalData_15[[#This Row],[IType]],IsDList,Table_ExternalData_15[[#Headers],[27]])</f>
        <v>0</v>
      </c>
      <c r="AF478" s="10">
        <f>SUMIFS(IsQList,IsIList,Table_ExternalData_15[[#This Row],[item_key]],IsITypeList,Table_ExternalData_15[[#This Row],[IType]],IsDList,Table_ExternalData_15[[#Headers],[28]])</f>
        <v>1</v>
      </c>
      <c r="AG478" s="10">
        <f>SUMIFS(IsQList,IsIList,Table_ExternalData_15[[#This Row],[item_key]],IsITypeList,Table_ExternalData_15[[#This Row],[IType]],IsDList,Table_ExternalData_15[[#Headers],[29]])</f>
        <v>76</v>
      </c>
      <c r="AH478" s="10">
        <f>SUMIFS(IsQList,IsIList,Table_ExternalData_15[[#This Row],[item_key]],IsITypeList,Table_ExternalData_15[[#This Row],[IType]],IsDList,Table_ExternalData_15[[#Headers],[30]])</f>
        <v>0</v>
      </c>
      <c r="AI478" s="10">
        <f>SUMIFS(IsQList,IsIList,Table_ExternalData_15[[#This Row],[item_key]],IsITypeList,Table_ExternalData_15[[#This Row],[IType]],IsDList,Table_ExternalData_15[[#Headers],[31]])</f>
        <v>10</v>
      </c>
      <c r="AJ478" s="10">
        <f>SUM(Table_ExternalData_15[[#This Row],[1]:[31]])</f>
        <v>181</v>
      </c>
    </row>
    <row r="479" spans="1:36">
      <c r="A479" s="1" t="s">
        <v>2351</v>
      </c>
      <c r="B479" s="1" t="s">
        <v>2691</v>
      </c>
      <c r="C479" s="1" t="s">
        <v>2692</v>
      </c>
      <c r="D479" s="11" t="s">
        <v>2046</v>
      </c>
      <c r="E479" s="10">
        <f>SUMIFS(IsQList,IsIList,Table_ExternalData_15[[#This Row],[item_key]],IsITypeList,Table_ExternalData_15[[#This Row],[IType]],IsDList,Table_ExternalData_15[[#Headers],[1]])</f>
        <v>0</v>
      </c>
      <c r="F479" s="10">
        <f>SUMIFS(IsQList,IsIList,Table_ExternalData_15[[#This Row],[item_key]],IsITypeList,Table_ExternalData_15[[#This Row],[IType]],IsDList,Table_ExternalData_15[[#Headers],[2]])</f>
        <v>0</v>
      </c>
      <c r="G479" s="10">
        <f>SUMIFS(IsQList,IsIList,Table_ExternalData_15[[#This Row],[item_key]],IsITypeList,Table_ExternalData_15[[#This Row],[IType]],IsDList,Table_ExternalData_15[[#Headers],[3]])</f>
        <v>0</v>
      </c>
      <c r="H479" s="10">
        <f>SUMIFS(IsQList,IsIList,Table_ExternalData_15[[#This Row],[item_key]],IsITypeList,Table_ExternalData_15[[#This Row],[IType]],IsDList,Table_ExternalData_15[[#Headers],[4]])</f>
        <v>0</v>
      </c>
      <c r="I479" s="10">
        <f>SUMIFS(IsQList,IsIList,Table_ExternalData_15[[#This Row],[item_key]],IsITypeList,Table_ExternalData_15[[#This Row],[IType]],IsDList,Table_ExternalData_15[[#Headers],[5]])</f>
        <v>0</v>
      </c>
      <c r="J479" s="10">
        <f>SUMIFS(IsQList,IsIList,Table_ExternalData_15[[#This Row],[item_key]],IsITypeList,Table_ExternalData_15[[#This Row],[IType]],IsDList,Table_ExternalData_15[[#Headers],[6]])</f>
        <v>0</v>
      </c>
      <c r="K479" s="10">
        <f>SUMIFS(IsQList,IsIList,Table_ExternalData_15[[#This Row],[item_key]],IsITypeList,Table_ExternalData_15[[#This Row],[IType]],IsDList,Table_ExternalData_15[[#Headers],[7]])</f>
        <v>0</v>
      </c>
      <c r="L479" s="10">
        <f>SUMIFS(IsQList,IsIList,Table_ExternalData_15[[#This Row],[item_key]],IsITypeList,Table_ExternalData_15[[#This Row],[IType]],IsDList,Table_ExternalData_15[[#Headers],[8]])</f>
        <v>0</v>
      </c>
      <c r="M479" s="10">
        <f>SUMIFS(IsQList,IsIList,Table_ExternalData_15[[#This Row],[item_key]],IsITypeList,Table_ExternalData_15[[#This Row],[IType]],IsDList,Table_ExternalData_15[[#Headers],[9]])</f>
        <v>0</v>
      </c>
      <c r="N479" s="10">
        <f>SUMIFS(IsQList,IsIList,Table_ExternalData_15[[#This Row],[item_key]],IsITypeList,Table_ExternalData_15[[#This Row],[IType]],IsDList,Table_ExternalData_15[[#Headers],[10]])</f>
        <v>0</v>
      </c>
      <c r="O479" s="10">
        <f>SUMIFS(IsQList,IsIList,Table_ExternalData_15[[#This Row],[item_key]],IsITypeList,Table_ExternalData_15[[#This Row],[IType]],IsDList,Table_ExternalData_15[[#Headers],[11]])</f>
        <v>0</v>
      </c>
      <c r="P479" s="10">
        <f>SUMIFS(IsQList,IsIList,Table_ExternalData_15[[#This Row],[item_key]],IsITypeList,Table_ExternalData_15[[#This Row],[IType]],IsDList,Table_ExternalData_15[[#Headers],[12]])</f>
        <v>0</v>
      </c>
      <c r="Q479" s="10">
        <f>SUMIFS(IsQList,IsIList,Table_ExternalData_15[[#This Row],[item_key]],IsITypeList,Table_ExternalData_15[[#This Row],[IType]],IsDList,Table_ExternalData_15[[#Headers],[13]])</f>
        <v>0</v>
      </c>
      <c r="R479" s="10">
        <f>SUMIFS(IsQList,IsIList,Table_ExternalData_15[[#This Row],[item_key]],IsITypeList,Table_ExternalData_15[[#This Row],[IType]],IsDList,Table_ExternalData_15[[#Headers],[14]])</f>
        <v>0</v>
      </c>
      <c r="S479" s="10">
        <f>SUMIFS(IsQList,IsIList,Table_ExternalData_15[[#This Row],[item_key]],IsITypeList,Table_ExternalData_15[[#This Row],[IType]],IsDList,Table_ExternalData_15[[#Headers],[15]])</f>
        <v>0</v>
      </c>
      <c r="T479" s="10">
        <f>SUMIFS(IsQList,IsIList,Table_ExternalData_15[[#This Row],[item_key]],IsITypeList,Table_ExternalData_15[[#This Row],[IType]],IsDList,Table_ExternalData_15[[#Headers],[16]])</f>
        <v>0</v>
      </c>
      <c r="U479" s="10">
        <f>SUMIFS(IsQList,IsIList,Table_ExternalData_15[[#This Row],[item_key]],IsITypeList,Table_ExternalData_15[[#This Row],[IType]],IsDList,Table_ExternalData_15[[#Headers],[17]])</f>
        <v>0</v>
      </c>
      <c r="V479" s="10">
        <f>SUMIFS(IsQList,IsIList,Table_ExternalData_15[[#This Row],[item_key]],IsITypeList,Table_ExternalData_15[[#This Row],[IType]],IsDList,Table_ExternalData_15[[#Headers],[18]])</f>
        <v>0</v>
      </c>
      <c r="W479" s="10">
        <f>SUMIFS(IsQList,IsIList,Table_ExternalData_15[[#This Row],[item_key]],IsITypeList,Table_ExternalData_15[[#This Row],[IType]],IsDList,Table_ExternalData_15[[#Headers],[19]])</f>
        <v>0</v>
      </c>
      <c r="X479" s="10">
        <f>SUMIFS(IsQList,IsIList,Table_ExternalData_15[[#This Row],[item_key]],IsITypeList,Table_ExternalData_15[[#This Row],[IType]],IsDList,Table_ExternalData_15[[#Headers],[20]])</f>
        <v>0</v>
      </c>
      <c r="Y479" s="10">
        <f>SUMIFS(IsQList,IsIList,Table_ExternalData_15[[#This Row],[item_key]],IsITypeList,Table_ExternalData_15[[#This Row],[IType]],IsDList,Table_ExternalData_15[[#Headers],[21]])</f>
        <v>0</v>
      </c>
      <c r="Z479" s="10">
        <f>SUMIFS(IsQList,IsIList,Table_ExternalData_15[[#This Row],[item_key]],IsITypeList,Table_ExternalData_15[[#This Row],[IType]],IsDList,Table_ExternalData_15[[#Headers],[22]])</f>
        <v>0</v>
      </c>
      <c r="AA479" s="10">
        <f>SUMIFS(IsQList,IsIList,Table_ExternalData_15[[#This Row],[item_key]],IsITypeList,Table_ExternalData_15[[#This Row],[IType]],IsDList,Table_ExternalData_15[[#Headers],[23]])</f>
        <v>0</v>
      </c>
      <c r="AB479" s="10">
        <f>SUMIFS(IsQList,IsIList,Table_ExternalData_15[[#This Row],[item_key]],IsITypeList,Table_ExternalData_15[[#This Row],[IType]],IsDList,Table_ExternalData_15[[#Headers],[24]])</f>
        <v>0</v>
      </c>
      <c r="AC479" s="10">
        <f>SUMIFS(IsQList,IsIList,Table_ExternalData_15[[#This Row],[item_key]],IsITypeList,Table_ExternalData_15[[#This Row],[IType]],IsDList,Table_ExternalData_15[[#Headers],[25]])</f>
        <v>0</v>
      </c>
      <c r="AD479" s="10">
        <f>SUMIFS(IsQList,IsIList,Table_ExternalData_15[[#This Row],[item_key]],IsITypeList,Table_ExternalData_15[[#This Row],[IType]],IsDList,Table_ExternalData_15[[#Headers],[26]])</f>
        <v>0</v>
      </c>
      <c r="AE479" s="10">
        <f>SUMIFS(IsQList,IsIList,Table_ExternalData_15[[#This Row],[item_key]],IsITypeList,Table_ExternalData_15[[#This Row],[IType]],IsDList,Table_ExternalData_15[[#Headers],[27]])</f>
        <v>0</v>
      </c>
      <c r="AF479" s="10">
        <f>SUMIFS(IsQList,IsIList,Table_ExternalData_15[[#This Row],[item_key]],IsITypeList,Table_ExternalData_15[[#This Row],[IType]],IsDList,Table_ExternalData_15[[#Headers],[28]])</f>
        <v>0</v>
      </c>
      <c r="AG479" s="10">
        <f>SUMIFS(IsQList,IsIList,Table_ExternalData_15[[#This Row],[item_key]],IsITypeList,Table_ExternalData_15[[#This Row],[IType]],IsDList,Table_ExternalData_15[[#Headers],[29]])</f>
        <v>0</v>
      </c>
      <c r="AH479" s="10">
        <f>SUMIFS(IsQList,IsIList,Table_ExternalData_15[[#This Row],[item_key]],IsITypeList,Table_ExternalData_15[[#This Row],[IType]],IsDList,Table_ExternalData_15[[#Headers],[30]])</f>
        <v>0</v>
      </c>
      <c r="AI479" s="10">
        <f>SUMIFS(IsQList,IsIList,Table_ExternalData_15[[#This Row],[item_key]],IsITypeList,Table_ExternalData_15[[#This Row],[IType]],IsDList,Table_ExternalData_15[[#Headers],[31]])</f>
        <v>0</v>
      </c>
      <c r="AJ479" s="10">
        <f>SUM(Table_ExternalData_15[[#This Row],[1]:[31]])</f>
        <v>0</v>
      </c>
    </row>
    <row r="480" spans="1:36">
      <c r="A480" s="1" t="s">
        <v>471</v>
      </c>
      <c r="B480" s="1" t="s">
        <v>847</v>
      </c>
      <c r="C480" s="1" t="s">
        <v>848</v>
      </c>
      <c r="D480" s="11" t="s">
        <v>2046</v>
      </c>
      <c r="E480" s="10">
        <f>SUMIFS(IsQList,IsIList,Table_ExternalData_15[[#This Row],[item_key]],IsITypeList,Table_ExternalData_15[[#This Row],[IType]],IsDList,Table_ExternalData_15[[#Headers],[1]])</f>
        <v>0</v>
      </c>
      <c r="F480" s="10">
        <f>SUMIFS(IsQList,IsIList,Table_ExternalData_15[[#This Row],[item_key]],IsITypeList,Table_ExternalData_15[[#This Row],[IType]],IsDList,Table_ExternalData_15[[#Headers],[2]])</f>
        <v>0</v>
      </c>
      <c r="G480" s="10">
        <f>SUMIFS(IsQList,IsIList,Table_ExternalData_15[[#This Row],[item_key]],IsITypeList,Table_ExternalData_15[[#This Row],[IType]],IsDList,Table_ExternalData_15[[#Headers],[3]])</f>
        <v>0</v>
      </c>
      <c r="H480" s="10">
        <f>SUMIFS(IsQList,IsIList,Table_ExternalData_15[[#This Row],[item_key]],IsITypeList,Table_ExternalData_15[[#This Row],[IType]],IsDList,Table_ExternalData_15[[#Headers],[4]])</f>
        <v>0</v>
      </c>
      <c r="I480" s="10">
        <f>SUMIFS(IsQList,IsIList,Table_ExternalData_15[[#This Row],[item_key]],IsITypeList,Table_ExternalData_15[[#This Row],[IType]],IsDList,Table_ExternalData_15[[#Headers],[5]])</f>
        <v>0</v>
      </c>
      <c r="J480" s="10">
        <f>SUMIFS(IsQList,IsIList,Table_ExternalData_15[[#This Row],[item_key]],IsITypeList,Table_ExternalData_15[[#This Row],[IType]],IsDList,Table_ExternalData_15[[#Headers],[6]])</f>
        <v>0</v>
      </c>
      <c r="K480" s="10">
        <f>SUMIFS(IsQList,IsIList,Table_ExternalData_15[[#This Row],[item_key]],IsITypeList,Table_ExternalData_15[[#This Row],[IType]],IsDList,Table_ExternalData_15[[#Headers],[7]])</f>
        <v>0</v>
      </c>
      <c r="L480" s="10">
        <f>SUMIFS(IsQList,IsIList,Table_ExternalData_15[[#This Row],[item_key]],IsITypeList,Table_ExternalData_15[[#This Row],[IType]],IsDList,Table_ExternalData_15[[#Headers],[8]])</f>
        <v>0</v>
      </c>
      <c r="M480" s="10">
        <f>SUMIFS(IsQList,IsIList,Table_ExternalData_15[[#This Row],[item_key]],IsITypeList,Table_ExternalData_15[[#This Row],[IType]],IsDList,Table_ExternalData_15[[#Headers],[9]])</f>
        <v>0</v>
      </c>
      <c r="N480" s="10">
        <f>SUMIFS(IsQList,IsIList,Table_ExternalData_15[[#This Row],[item_key]],IsITypeList,Table_ExternalData_15[[#This Row],[IType]],IsDList,Table_ExternalData_15[[#Headers],[10]])</f>
        <v>0</v>
      </c>
      <c r="O480" s="10">
        <f>SUMIFS(IsQList,IsIList,Table_ExternalData_15[[#This Row],[item_key]],IsITypeList,Table_ExternalData_15[[#This Row],[IType]],IsDList,Table_ExternalData_15[[#Headers],[11]])</f>
        <v>0</v>
      </c>
      <c r="P480" s="10">
        <f>SUMIFS(IsQList,IsIList,Table_ExternalData_15[[#This Row],[item_key]],IsITypeList,Table_ExternalData_15[[#This Row],[IType]],IsDList,Table_ExternalData_15[[#Headers],[12]])</f>
        <v>0</v>
      </c>
      <c r="Q480" s="10">
        <f>SUMIFS(IsQList,IsIList,Table_ExternalData_15[[#This Row],[item_key]],IsITypeList,Table_ExternalData_15[[#This Row],[IType]],IsDList,Table_ExternalData_15[[#Headers],[13]])</f>
        <v>0</v>
      </c>
      <c r="R480" s="10">
        <f>SUMIFS(IsQList,IsIList,Table_ExternalData_15[[#This Row],[item_key]],IsITypeList,Table_ExternalData_15[[#This Row],[IType]],IsDList,Table_ExternalData_15[[#Headers],[14]])</f>
        <v>0</v>
      </c>
      <c r="S480" s="10">
        <f>SUMIFS(IsQList,IsIList,Table_ExternalData_15[[#This Row],[item_key]],IsITypeList,Table_ExternalData_15[[#This Row],[IType]],IsDList,Table_ExternalData_15[[#Headers],[15]])</f>
        <v>0</v>
      </c>
      <c r="T480" s="10">
        <f>SUMIFS(IsQList,IsIList,Table_ExternalData_15[[#This Row],[item_key]],IsITypeList,Table_ExternalData_15[[#This Row],[IType]],IsDList,Table_ExternalData_15[[#Headers],[16]])</f>
        <v>2</v>
      </c>
      <c r="U480" s="10">
        <f>SUMIFS(IsQList,IsIList,Table_ExternalData_15[[#This Row],[item_key]],IsITypeList,Table_ExternalData_15[[#This Row],[IType]],IsDList,Table_ExternalData_15[[#Headers],[17]])</f>
        <v>0</v>
      </c>
      <c r="V480" s="10">
        <f>SUMIFS(IsQList,IsIList,Table_ExternalData_15[[#This Row],[item_key]],IsITypeList,Table_ExternalData_15[[#This Row],[IType]],IsDList,Table_ExternalData_15[[#Headers],[18]])</f>
        <v>0</v>
      </c>
      <c r="W480" s="10">
        <f>SUMIFS(IsQList,IsIList,Table_ExternalData_15[[#This Row],[item_key]],IsITypeList,Table_ExternalData_15[[#This Row],[IType]],IsDList,Table_ExternalData_15[[#Headers],[19]])</f>
        <v>0</v>
      </c>
      <c r="X480" s="10">
        <f>SUMIFS(IsQList,IsIList,Table_ExternalData_15[[#This Row],[item_key]],IsITypeList,Table_ExternalData_15[[#This Row],[IType]],IsDList,Table_ExternalData_15[[#Headers],[20]])</f>
        <v>0</v>
      </c>
      <c r="Y480" s="10">
        <f>SUMIFS(IsQList,IsIList,Table_ExternalData_15[[#This Row],[item_key]],IsITypeList,Table_ExternalData_15[[#This Row],[IType]],IsDList,Table_ExternalData_15[[#Headers],[21]])</f>
        <v>0</v>
      </c>
      <c r="Z480" s="10">
        <f>SUMIFS(IsQList,IsIList,Table_ExternalData_15[[#This Row],[item_key]],IsITypeList,Table_ExternalData_15[[#This Row],[IType]],IsDList,Table_ExternalData_15[[#Headers],[22]])</f>
        <v>0</v>
      </c>
      <c r="AA480" s="10">
        <f>SUMIFS(IsQList,IsIList,Table_ExternalData_15[[#This Row],[item_key]],IsITypeList,Table_ExternalData_15[[#This Row],[IType]],IsDList,Table_ExternalData_15[[#Headers],[23]])</f>
        <v>0</v>
      </c>
      <c r="AB480" s="10">
        <f>SUMIFS(IsQList,IsIList,Table_ExternalData_15[[#This Row],[item_key]],IsITypeList,Table_ExternalData_15[[#This Row],[IType]],IsDList,Table_ExternalData_15[[#Headers],[24]])</f>
        <v>0</v>
      </c>
      <c r="AC480" s="10">
        <f>SUMIFS(IsQList,IsIList,Table_ExternalData_15[[#This Row],[item_key]],IsITypeList,Table_ExternalData_15[[#This Row],[IType]],IsDList,Table_ExternalData_15[[#Headers],[25]])</f>
        <v>0</v>
      </c>
      <c r="AD480" s="10">
        <f>SUMIFS(IsQList,IsIList,Table_ExternalData_15[[#This Row],[item_key]],IsITypeList,Table_ExternalData_15[[#This Row],[IType]],IsDList,Table_ExternalData_15[[#Headers],[26]])</f>
        <v>0</v>
      </c>
      <c r="AE480" s="10">
        <f>SUMIFS(IsQList,IsIList,Table_ExternalData_15[[#This Row],[item_key]],IsITypeList,Table_ExternalData_15[[#This Row],[IType]],IsDList,Table_ExternalData_15[[#Headers],[27]])</f>
        <v>0</v>
      </c>
      <c r="AF480" s="10">
        <f>SUMIFS(IsQList,IsIList,Table_ExternalData_15[[#This Row],[item_key]],IsITypeList,Table_ExternalData_15[[#This Row],[IType]],IsDList,Table_ExternalData_15[[#Headers],[28]])</f>
        <v>0</v>
      </c>
      <c r="AG480" s="10">
        <f>SUMIFS(IsQList,IsIList,Table_ExternalData_15[[#This Row],[item_key]],IsITypeList,Table_ExternalData_15[[#This Row],[IType]],IsDList,Table_ExternalData_15[[#Headers],[29]])</f>
        <v>0</v>
      </c>
      <c r="AH480" s="10">
        <f>SUMIFS(IsQList,IsIList,Table_ExternalData_15[[#This Row],[item_key]],IsITypeList,Table_ExternalData_15[[#This Row],[IType]],IsDList,Table_ExternalData_15[[#Headers],[30]])</f>
        <v>0</v>
      </c>
      <c r="AI480" s="10">
        <f>SUMIFS(IsQList,IsIList,Table_ExternalData_15[[#This Row],[item_key]],IsITypeList,Table_ExternalData_15[[#This Row],[IType]],IsDList,Table_ExternalData_15[[#Headers],[31]])</f>
        <v>0</v>
      </c>
      <c r="AJ480" s="10">
        <f>SUM(Table_ExternalData_15[[#This Row],[1]:[31]])</f>
        <v>2</v>
      </c>
    </row>
    <row r="481" spans="1:36">
      <c r="A481" s="1" t="s">
        <v>202</v>
      </c>
      <c r="B481" s="1" t="s">
        <v>1436</v>
      </c>
      <c r="C481" s="1" t="s">
        <v>1437</v>
      </c>
      <c r="D481" s="11" t="s">
        <v>2046</v>
      </c>
      <c r="E481" s="10">
        <f>SUMIFS(IsQList,IsIList,Table_ExternalData_15[[#This Row],[item_key]],IsITypeList,Table_ExternalData_15[[#This Row],[IType]],IsDList,Table_ExternalData_15[[#Headers],[1]])</f>
        <v>1</v>
      </c>
      <c r="F481" s="10">
        <f>SUMIFS(IsQList,IsIList,Table_ExternalData_15[[#This Row],[item_key]],IsITypeList,Table_ExternalData_15[[#This Row],[IType]],IsDList,Table_ExternalData_15[[#Headers],[2]])</f>
        <v>0</v>
      </c>
      <c r="G481" s="10">
        <f>SUMIFS(IsQList,IsIList,Table_ExternalData_15[[#This Row],[item_key]],IsITypeList,Table_ExternalData_15[[#This Row],[IType]],IsDList,Table_ExternalData_15[[#Headers],[3]])</f>
        <v>0</v>
      </c>
      <c r="H481" s="10">
        <f>SUMIFS(IsQList,IsIList,Table_ExternalData_15[[#This Row],[item_key]],IsITypeList,Table_ExternalData_15[[#This Row],[IType]],IsDList,Table_ExternalData_15[[#Headers],[4]])</f>
        <v>70</v>
      </c>
      <c r="I481" s="10">
        <f>SUMIFS(IsQList,IsIList,Table_ExternalData_15[[#This Row],[item_key]],IsITypeList,Table_ExternalData_15[[#This Row],[IType]],IsDList,Table_ExternalData_15[[#Headers],[5]])</f>
        <v>0</v>
      </c>
      <c r="J481" s="10">
        <f>SUMIFS(IsQList,IsIList,Table_ExternalData_15[[#This Row],[item_key]],IsITypeList,Table_ExternalData_15[[#This Row],[IType]],IsDList,Table_ExternalData_15[[#Headers],[6]])</f>
        <v>23</v>
      </c>
      <c r="K481" s="10">
        <f>SUMIFS(IsQList,IsIList,Table_ExternalData_15[[#This Row],[item_key]],IsITypeList,Table_ExternalData_15[[#This Row],[IType]],IsDList,Table_ExternalData_15[[#Headers],[7]])</f>
        <v>0</v>
      </c>
      <c r="L481" s="10">
        <f>SUMIFS(IsQList,IsIList,Table_ExternalData_15[[#This Row],[item_key]],IsITypeList,Table_ExternalData_15[[#This Row],[IType]],IsDList,Table_ExternalData_15[[#Headers],[8]])</f>
        <v>0</v>
      </c>
      <c r="M481" s="10">
        <f>SUMIFS(IsQList,IsIList,Table_ExternalData_15[[#This Row],[item_key]],IsITypeList,Table_ExternalData_15[[#This Row],[IType]],IsDList,Table_ExternalData_15[[#Headers],[9]])</f>
        <v>0</v>
      </c>
      <c r="N481" s="10">
        <f>SUMIFS(IsQList,IsIList,Table_ExternalData_15[[#This Row],[item_key]],IsITypeList,Table_ExternalData_15[[#This Row],[IType]],IsDList,Table_ExternalData_15[[#Headers],[10]])</f>
        <v>0</v>
      </c>
      <c r="O481" s="10">
        <f>SUMIFS(IsQList,IsIList,Table_ExternalData_15[[#This Row],[item_key]],IsITypeList,Table_ExternalData_15[[#This Row],[IType]],IsDList,Table_ExternalData_15[[#Headers],[11]])</f>
        <v>0</v>
      </c>
      <c r="P481" s="10">
        <f>SUMIFS(IsQList,IsIList,Table_ExternalData_15[[#This Row],[item_key]],IsITypeList,Table_ExternalData_15[[#This Row],[IType]],IsDList,Table_ExternalData_15[[#Headers],[12]])</f>
        <v>0</v>
      </c>
      <c r="Q481" s="10">
        <f>SUMIFS(IsQList,IsIList,Table_ExternalData_15[[#This Row],[item_key]],IsITypeList,Table_ExternalData_15[[#This Row],[IType]],IsDList,Table_ExternalData_15[[#Headers],[13]])</f>
        <v>0</v>
      </c>
      <c r="R481" s="10">
        <f>SUMIFS(IsQList,IsIList,Table_ExternalData_15[[#This Row],[item_key]],IsITypeList,Table_ExternalData_15[[#This Row],[IType]],IsDList,Table_ExternalData_15[[#Headers],[14]])</f>
        <v>0</v>
      </c>
      <c r="S481" s="10">
        <f>SUMIFS(IsQList,IsIList,Table_ExternalData_15[[#This Row],[item_key]],IsITypeList,Table_ExternalData_15[[#This Row],[IType]],IsDList,Table_ExternalData_15[[#Headers],[15]])</f>
        <v>0</v>
      </c>
      <c r="T481" s="10">
        <f>SUMIFS(IsQList,IsIList,Table_ExternalData_15[[#This Row],[item_key]],IsITypeList,Table_ExternalData_15[[#This Row],[IType]],IsDList,Table_ExternalData_15[[#Headers],[16]])</f>
        <v>0</v>
      </c>
      <c r="U481" s="10">
        <f>SUMIFS(IsQList,IsIList,Table_ExternalData_15[[#This Row],[item_key]],IsITypeList,Table_ExternalData_15[[#This Row],[IType]],IsDList,Table_ExternalData_15[[#Headers],[17]])</f>
        <v>0</v>
      </c>
      <c r="V481" s="10">
        <f>SUMIFS(IsQList,IsIList,Table_ExternalData_15[[#This Row],[item_key]],IsITypeList,Table_ExternalData_15[[#This Row],[IType]],IsDList,Table_ExternalData_15[[#Headers],[18]])</f>
        <v>0</v>
      </c>
      <c r="W481" s="10">
        <f>SUMIFS(IsQList,IsIList,Table_ExternalData_15[[#This Row],[item_key]],IsITypeList,Table_ExternalData_15[[#This Row],[IType]],IsDList,Table_ExternalData_15[[#Headers],[19]])</f>
        <v>0</v>
      </c>
      <c r="X481" s="10">
        <f>SUMIFS(IsQList,IsIList,Table_ExternalData_15[[#This Row],[item_key]],IsITypeList,Table_ExternalData_15[[#This Row],[IType]],IsDList,Table_ExternalData_15[[#Headers],[20]])</f>
        <v>0</v>
      </c>
      <c r="Y481" s="10">
        <f>SUMIFS(IsQList,IsIList,Table_ExternalData_15[[#This Row],[item_key]],IsITypeList,Table_ExternalData_15[[#This Row],[IType]],IsDList,Table_ExternalData_15[[#Headers],[21]])</f>
        <v>0</v>
      </c>
      <c r="Z481" s="10">
        <f>SUMIFS(IsQList,IsIList,Table_ExternalData_15[[#This Row],[item_key]],IsITypeList,Table_ExternalData_15[[#This Row],[IType]],IsDList,Table_ExternalData_15[[#Headers],[22]])</f>
        <v>0</v>
      </c>
      <c r="AA481" s="10">
        <f>SUMIFS(IsQList,IsIList,Table_ExternalData_15[[#This Row],[item_key]],IsITypeList,Table_ExternalData_15[[#This Row],[IType]],IsDList,Table_ExternalData_15[[#Headers],[23]])</f>
        <v>0</v>
      </c>
      <c r="AB481" s="10">
        <f>SUMIFS(IsQList,IsIList,Table_ExternalData_15[[#This Row],[item_key]],IsITypeList,Table_ExternalData_15[[#This Row],[IType]],IsDList,Table_ExternalData_15[[#Headers],[24]])</f>
        <v>0</v>
      </c>
      <c r="AC481" s="10">
        <f>SUMIFS(IsQList,IsIList,Table_ExternalData_15[[#This Row],[item_key]],IsITypeList,Table_ExternalData_15[[#This Row],[IType]],IsDList,Table_ExternalData_15[[#Headers],[25]])</f>
        <v>0</v>
      </c>
      <c r="AD481" s="10">
        <f>SUMIFS(IsQList,IsIList,Table_ExternalData_15[[#This Row],[item_key]],IsITypeList,Table_ExternalData_15[[#This Row],[IType]],IsDList,Table_ExternalData_15[[#Headers],[26]])</f>
        <v>0</v>
      </c>
      <c r="AE481" s="10">
        <f>SUMIFS(IsQList,IsIList,Table_ExternalData_15[[#This Row],[item_key]],IsITypeList,Table_ExternalData_15[[#This Row],[IType]],IsDList,Table_ExternalData_15[[#Headers],[27]])</f>
        <v>0</v>
      </c>
      <c r="AF481" s="10">
        <f>SUMIFS(IsQList,IsIList,Table_ExternalData_15[[#This Row],[item_key]],IsITypeList,Table_ExternalData_15[[#This Row],[IType]],IsDList,Table_ExternalData_15[[#Headers],[28]])</f>
        <v>1</v>
      </c>
      <c r="AG481" s="10">
        <f>SUMIFS(IsQList,IsIList,Table_ExternalData_15[[#This Row],[item_key]],IsITypeList,Table_ExternalData_15[[#This Row],[IType]],IsDList,Table_ExternalData_15[[#Headers],[29]])</f>
        <v>76</v>
      </c>
      <c r="AH481" s="10">
        <f>SUMIFS(IsQList,IsIList,Table_ExternalData_15[[#This Row],[item_key]],IsITypeList,Table_ExternalData_15[[#This Row],[IType]],IsDList,Table_ExternalData_15[[#Headers],[30]])</f>
        <v>0</v>
      </c>
      <c r="AI481" s="10">
        <f>SUMIFS(IsQList,IsIList,Table_ExternalData_15[[#This Row],[item_key]],IsITypeList,Table_ExternalData_15[[#This Row],[IType]],IsDList,Table_ExternalData_15[[#Headers],[31]])</f>
        <v>10</v>
      </c>
      <c r="AJ481" s="10">
        <f>SUM(Table_ExternalData_15[[#This Row],[1]:[31]])</f>
        <v>181</v>
      </c>
    </row>
    <row r="482" spans="1:36">
      <c r="A482" s="1" t="s">
        <v>203</v>
      </c>
      <c r="B482" s="1" t="s">
        <v>1438</v>
      </c>
      <c r="C482" s="1" t="s">
        <v>1439</v>
      </c>
      <c r="D482" s="11" t="s">
        <v>2046</v>
      </c>
      <c r="E482" s="10">
        <f>SUMIFS(IsQList,IsIList,Table_ExternalData_15[[#This Row],[item_key]],IsITypeList,Table_ExternalData_15[[#This Row],[IType]],IsDList,Table_ExternalData_15[[#Headers],[1]])</f>
        <v>1</v>
      </c>
      <c r="F482" s="10">
        <f>SUMIFS(IsQList,IsIList,Table_ExternalData_15[[#This Row],[item_key]],IsITypeList,Table_ExternalData_15[[#This Row],[IType]],IsDList,Table_ExternalData_15[[#Headers],[2]])</f>
        <v>0</v>
      </c>
      <c r="G482" s="10">
        <f>SUMIFS(IsQList,IsIList,Table_ExternalData_15[[#This Row],[item_key]],IsITypeList,Table_ExternalData_15[[#This Row],[IType]],IsDList,Table_ExternalData_15[[#Headers],[3]])</f>
        <v>0</v>
      </c>
      <c r="H482" s="10">
        <f>SUMIFS(IsQList,IsIList,Table_ExternalData_15[[#This Row],[item_key]],IsITypeList,Table_ExternalData_15[[#This Row],[IType]],IsDList,Table_ExternalData_15[[#Headers],[4]])</f>
        <v>70</v>
      </c>
      <c r="I482" s="10">
        <f>SUMIFS(IsQList,IsIList,Table_ExternalData_15[[#This Row],[item_key]],IsITypeList,Table_ExternalData_15[[#This Row],[IType]],IsDList,Table_ExternalData_15[[#Headers],[5]])</f>
        <v>0</v>
      </c>
      <c r="J482" s="10">
        <f>SUMIFS(IsQList,IsIList,Table_ExternalData_15[[#This Row],[item_key]],IsITypeList,Table_ExternalData_15[[#This Row],[IType]],IsDList,Table_ExternalData_15[[#Headers],[6]])</f>
        <v>23</v>
      </c>
      <c r="K482" s="10">
        <f>SUMIFS(IsQList,IsIList,Table_ExternalData_15[[#This Row],[item_key]],IsITypeList,Table_ExternalData_15[[#This Row],[IType]],IsDList,Table_ExternalData_15[[#Headers],[7]])</f>
        <v>0</v>
      </c>
      <c r="L482" s="10">
        <f>SUMIFS(IsQList,IsIList,Table_ExternalData_15[[#This Row],[item_key]],IsITypeList,Table_ExternalData_15[[#This Row],[IType]],IsDList,Table_ExternalData_15[[#Headers],[8]])</f>
        <v>0</v>
      </c>
      <c r="M482" s="10">
        <f>SUMIFS(IsQList,IsIList,Table_ExternalData_15[[#This Row],[item_key]],IsITypeList,Table_ExternalData_15[[#This Row],[IType]],IsDList,Table_ExternalData_15[[#Headers],[9]])</f>
        <v>0</v>
      </c>
      <c r="N482" s="10">
        <f>SUMIFS(IsQList,IsIList,Table_ExternalData_15[[#This Row],[item_key]],IsITypeList,Table_ExternalData_15[[#This Row],[IType]],IsDList,Table_ExternalData_15[[#Headers],[10]])</f>
        <v>0</v>
      </c>
      <c r="O482" s="10">
        <f>SUMIFS(IsQList,IsIList,Table_ExternalData_15[[#This Row],[item_key]],IsITypeList,Table_ExternalData_15[[#This Row],[IType]],IsDList,Table_ExternalData_15[[#Headers],[11]])</f>
        <v>0</v>
      </c>
      <c r="P482" s="10">
        <f>SUMIFS(IsQList,IsIList,Table_ExternalData_15[[#This Row],[item_key]],IsITypeList,Table_ExternalData_15[[#This Row],[IType]],IsDList,Table_ExternalData_15[[#Headers],[12]])</f>
        <v>0</v>
      </c>
      <c r="Q482" s="10">
        <f>SUMIFS(IsQList,IsIList,Table_ExternalData_15[[#This Row],[item_key]],IsITypeList,Table_ExternalData_15[[#This Row],[IType]],IsDList,Table_ExternalData_15[[#Headers],[13]])</f>
        <v>0</v>
      </c>
      <c r="R482" s="10">
        <f>SUMIFS(IsQList,IsIList,Table_ExternalData_15[[#This Row],[item_key]],IsITypeList,Table_ExternalData_15[[#This Row],[IType]],IsDList,Table_ExternalData_15[[#Headers],[14]])</f>
        <v>0</v>
      </c>
      <c r="S482" s="10">
        <f>SUMIFS(IsQList,IsIList,Table_ExternalData_15[[#This Row],[item_key]],IsITypeList,Table_ExternalData_15[[#This Row],[IType]],IsDList,Table_ExternalData_15[[#Headers],[15]])</f>
        <v>0</v>
      </c>
      <c r="T482" s="10">
        <f>SUMIFS(IsQList,IsIList,Table_ExternalData_15[[#This Row],[item_key]],IsITypeList,Table_ExternalData_15[[#This Row],[IType]],IsDList,Table_ExternalData_15[[#Headers],[16]])</f>
        <v>0</v>
      </c>
      <c r="U482" s="10">
        <f>SUMIFS(IsQList,IsIList,Table_ExternalData_15[[#This Row],[item_key]],IsITypeList,Table_ExternalData_15[[#This Row],[IType]],IsDList,Table_ExternalData_15[[#Headers],[17]])</f>
        <v>0</v>
      </c>
      <c r="V482" s="10">
        <f>SUMIFS(IsQList,IsIList,Table_ExternalData_15[[#This Row],[item_key]],IsITypeList,Table_ExternalData_15[[#This Row],[IType]],IsDList,Table_ExternalData_15[[#Headers],[18]])</f>
        <v>0</v>
      </c>
      <c r="W482" s="10">
        <f>SUMIFS(IsQList,IsIList,Table_ExternalData_15[[#This Row],[item_key]],IsITypeList,Table_ExternalData_15[[#This Row],[IType]],IsDList,Table_ExternalData_15[[#Headers],[19]])</f>
        <v>0</v>
      </c>
      <c r="X482" s="10">
        <f>SUMIFS(IsQList,IsIList,Table_ExternalData_15[[#This Row],[item_key]],IsITypeList,Table_ExternalData_15[[#This Row],[IType]],IsDList,Table_ExternalData_15[[#Headers],[20]])</f>
        <v>0</v>
      </c>
      <c r="Y482" s="10">
        <f>SUMIFS(IsQList,IsIList,Table_ExternalData_15[[#This Row],[item_key]],IsITypeList,Table_ExternalData_15[[#This Row],[IType]],IsDList,Table_ExternalData_15[[#Headers],[21]])</f>
        <v>0</v>
      </c>
      <c r="Z482" s="10">
        <f>SUMIFS(IsQList,IsIList,Table_ExternalData_15[[#This Row],[item_key]],IsITypeList,Table_ExternalData_15[[#This Row],[IType]],IsDList,Table_ExternalData_15[[#Headers],[22]])</f>
        <v>0</v>
      </c>
      <c r="AA482" s="10">
        <f>SUMIFS(IsQList,IsIList,Table_ExternalData_15[[#This Row],[item_key]],IsITypeList,Table_ExternalData_15[[#This Row],[IType]],IsDList,Table_ExternalData_15[[#Headers],[23]])</f>
        <v>0</v>
      </c>
      <c r="AB482" s="10">
        <f>SUMIFS(IsQList,IsIList,Table_ExternalData_15[[#This Row],[item_key]],IsITypeList,Table_ExternalData_15[[#This Row],[IType]],IsDList,Table_ExternalData_15[[#Headers],[24]])</f>
        <v>0</v>
      </c>
      <c r="AC482" s="10">
        <f>SUMIFS(IsQList,IsIList,Table_ExternalData_15[[#This Row],[item_key]],IsITypeList,Table_ExternalData_15[[#This Row],[IType]],IsDList,Table_ExternalData_15[[#Headers],[25]])</f>
        <v>0</v>
      </c>
      <c r="AD482" s="10">
        <f>SUMIFS(IsQList,IsIList,Table_ExternalData_15[[#This Row],[item_key]],IsITypeList,Table_ExternalData_15[[#This Row],[IType]],IsDList,Table_ExternalData_15[[#Headers],[26]])</f>
        <v>0</v>
      </c>
      <c r="AE482" s="10">
        <f>SUMIFS(IsQList,IsIList,Table_ExternalData_15[[#This Row],[item_key]],IsITypeList,Table_ExternalData_15[[#This Row],[IType]],IsDList,Table_ExternalData_15[[#Headers],[27]])</f>
        <v>0</v>
      </c>
      <c r="AF482" s="10">
        <f>SUMIFS(IsQList,IsIList,Table_ExternalData_15[[#This Row],[item_key]],IsITypeList,Table_ExternalData_15[[#This Row],[IType]],IsDList,Table_ExternalData_15[[#Headers],[28]])</f>
        <v>1</v>
      </c>
      <c r="AG482" s="10">
        <f>SUMIFS(IsQList,IsIList,Table_ExternalData_15[[#This Row],[item_key]],IsITypeList,Table_ExternalData_15[[#This Row],[IType]],IsDList,Table_ExternalData_15[[#Headers],[29]])</f>
        <v>76</v>
      </c>
      <c r="AH482" s="10">
        <f>SUMIFS(IsQList,IsIList,Table_ExternalData_15[[#This Row],[item_key]],IsITypeList,Table_ExternalData_15[[#This Row],[IType]],IsDList,Table_ExternalData_15[[#Headers],[30]])</f>
        <v>0</v>
      </c>
      <c r="AI482" s="10">
        <f>SUMIFS(IsQList,IsIList,Table_ExternalData_15[[#This Row],[item_key]],IsITypeList,Table_ExternalData_15[[#This Row],[IType]],IsDList,Table_ExternalData_15[[#Headers],[31]])</f>
        <v>10</v>
      </c>
      <c r="AJ482" s="10">
        <f>SUM(Table_ExternalData_15[[#This Row],[1]:[31]])</f>
        <v>181</v>
      </c>
    </row>
    <row r="483" spans="1:36">
      <c r="A483" s="1" t="s">
        <v>204</v>
      </c>
      <c r="B483" s="1" t="s">
        <v>1440</v>
      </c>
      <c r="C483" s="1" t="s">
        <v>1441</v>
      </c>
      <c r="D483" s="11" t="s">
        <v>2046</v>
      </c>
      <c r="E483" s="10">
        <f>SUMIFS(IsQList,IsIList,Table_ExternalData_15[[#This Row],[item_key]],IsITypeList,Table_ExternalData_15[[#This Row],[IType]],IsDList,Table_ExternalData_15[[#Headers],[1]])</f>
        <v>1</v>
      </c>
      <c r="F483" s="10">
        <f>SUMIFS(IsQList,IsIList,Table_ExternalData_15[[#This Row],[item_key]],IsITypeList,Table_ExternalData_15[[#This Row],[IType]],IsDList,Table_ExternalData_15[[#Headers],[2]])</f>
        <v>0</v>
      </c>
      <c r="G483" s="10">
        <f>SUMIFS(IsQList,IsIList,Table_ExternalData_15[[#This Row],[item_key]],IsITypeList,Table_ExternalData_15[[#This Row],[IType]],IsDList,Table_ExternalData_15[[#Headers],[3]])</f>
        <v>0</v>
      </c>
      <c r="H483" s="10">
        <f>SUMIFS(IsQList,IsIList,Table_ExternalData_15[[#This Row],[item_key]],IsITypeList,Table_ExternalData_15[[#This Row],[IType]],IsDList,Table_ExternalData_15[[#Headers],[4]])</f>
        <v>70</v>
      </c>
      <c r="I483" s="10">
        <f>SUMIFS(IsQList,IsIList,Table_ExternalData_15[[#This Row],[item_key]],IsITypeList,Table_ExternalData_15[[#This Row],[IType]],IsDList,Table_ExternalData_15[[#Headers],[5]])</f>
        <v>0</v>
      </c>
      <c r="J483" s="10">
        <f>SUMIFS(IsQList,IsIList,Table_ExternalData_15[[#This Row],[item_key]],IsITypeList,Table_ExternalData_15[[#This Row],[IType]],IsDList,Table_ExternalData_15[[#Headers],[6]])</f>
        <v>23</v>
      </c>
      <c r="K483" s="10">
        <f>SUMIFS(IsQList,IsIList,Table_ExternalData_15[[#This Row],[item_key]],IsITypeList,Table_ExternalData_15[[#This Row],[IType]],IsDList,Table_ExternalData_15[[#Headers],[7]])</f>
        <v>0</v>
      </c>
      <c r="L483" s="10">
        <f>SUMIFS(IsQList,IsIList,Table_ExternalData_15[[#This Row],[item_key]],IsITypeList,Table_ExternalData_15[[#This Row],[IType]],IsDList,Table_ExternalData_15[[#Headers],[8]])</f>
        <v>0</v>
      </c>
      <c r="M483" s="10">
        <f>SUMIFS(IsQList,IsIList,Table_ExternalData_15[[#This Row],[item_key]],IsITypeList,Table_ExternalData_15[[#This Row],[IType]],IsDList,Table_ExternalData_15[[#Headers],[9]])</f>
        <v>0</v>
      </c>
      <c r="N483" s="10">
        <f>SUMIFS(IsQList,IsIList,Table_ExternalData_15[[#This Row],[item_key]],IsITypeList,Table_ExternalData_15[[#This Row],[IType]],IsDList,Table_ExternalData_15[[#Headers],[10]])</f>
        <v>0</v>
      </c>
      <c r="O483" s="10">
        <f>SUMIFS(IsQList,IsIList,Table_ExternalData_15[[#This Row],[item_key]],IsITypeList,Table_ExternalData_15[[#This Row],[IType]],IsDList,Table_ExternalData_15[[#Headers],[11]])</f>
        <v>0</v>
      </c>
      <c r="P483" s="10">
        <f>SUMIFS(IsQList,IsIList,Table_ExternalData_15[[#This Row],[item_key]],IsITypeList,Table_ExternalData_15[[#This Row],[IType]],IsDList,Table_ExternalData_15[[#Headers],[12]])</f>
        <v>0</v>
      </c>
      <c r="Q483" s="10">
        <f>SUMIFS(IsQList,IsIList,Table_ExternalData_15[[#This Row],[item_key]],IsITypeList,Table_ExternalData_15[[#This Row],[IType]],IsDList,Table_ExternalData_15[[#Headers],[13]])</f>
        <v>0</v>
      </c>
      <c r="R483" s="10">
        <f>SUMIFS(IsQList,IsIList,Table_ExternalData_15[[#This Row],[item_key]],IsITypeList,Table_ExternalData_15[[#This Row],[IType]],IsDList,Table_ExternalData_15[[#Headers],[14]])</f>
        <v>0</v>
      </c>
      <c r="S483" s="10">
        <f>SUMIFS(IsQList,IsIList,Table_ExternalData_15[[#This Row],[item_key]],IsITypeList,Table_ExternalData_15[[#This Row],[IType]],IsDList,Table_ExternalData_15[[#Headers],[15]])</f>
        <v>0</v>
      </c>
      <c r="T483" s="10">
        <f>SUMIFS(IsQList,IsIList,Table_ExternalData_15[[#This Row],[item_key]],IsITypeList,Table_ExternalData_15[[#This Row],[IType]],IsDList,Table_ExternalData_15[[#Headers],[16]])</f>
        <v>0</v>
      </c>
      <c r="U483" s="10">
        <f>SUMIFS(IsQList,IsIList,Table_ExternalData_15[[#This Row],[item_key]],IsITypeList,Table_ExternalData_15[[#This Row],[IType]],IsDList,Table_ExternalData_15[[#Headers],[17]])</f>
        <v>0</v>
      </c>
      <c r="V483" s="10">
        <f>SUMIFS(IsQList,IsIList,Table_ExternalData_15[[#This Row],[item_key]],IsITypeList,Table_ExternalData_15[[#This Row],[IType]],IsDList,Table_ExternalData_15[[#Headers],[18]])</f>
        <v>0</v>
      </c>
      <c r="W483" s="10">
        <f>SUMIFS(IsQList,IsIList,Table_ExternalData_15[[#This Row],[item_key]],IsITypeList,Table_ExternalData_15[[#This Row],[IType]],IsDList,Table_ExternalData_15[[#Headers],[19]])</f>
        <v>0</v>
      </c>
      <c r="X483" s="10">
        <f>SUMIFS(IsQList,IsIList,Table_ExternalData_15[[#This Row],[item_key]],IsITypeList,Table_ExternalData_15[[#This Row],[IType]],IsDList,Table_ExternalData_15[[#Headers],[20]])</f>
        <v>0</v>
      </c>
      <c r="Y483" s="10">
        <f>SUMIFS(IsQList,IsIList,Table_ExternalData_15[[#This Row],[item_key]],IsITypeList,Table_ExternalData_15[[#This Row],[IType]],IsDList,Table_ExternalData_15[[#Headers],[21]])</f>
        <v>0</v>
      </c>
      <c r="Z483" s="10">
        <f>SUMIFS(IsQList,IsIList,Table_ExternalData_15[[#This Row],[item_key]],IsITypeList,Table_ExternalData_15[[#This Row],[IType]],IsDList,Table_ExternalData_15[[#Headers],[22]])</f>
        <v>0</v>
      </c>
      <c r="AA483" s="10">
        <f>SUMIFS(IsQList,IsIList,Table_ExternalData_15[[#This Row],[item_key]],IsITypeList,Table_ExternalData_15[[#This Row],[IType]],IsDList,Table_ExternalData_15[[#Headers],[23]])</f>
        <v>0</v>
      </c>
      <c r="AB483" s="10">
        <f>SUMIFS(IsQList,IsIList,Table_ExternalData_15[[#This Row],[item_key]],IsITypeList,Table_ExternalData_15[[#This Row],[IType]],IsDList,Table_ExternalData_15[[#Headers],[24]])</f>
        <v>0</v>
      </c>
      <c r="AC483" s="10">
        <f>SUMIFS(IsQList,IsIList,Table_ExternalData_15[[#This Row],[item_key]],IsITypeList,Table_ExternalData_15[[#This Row],[IType]],IsDList,Table_ExternalData_15[[#Headers],[25]])</f>
        <v>0</v>
      </c>
      <c r="AD483" s="10">
        <f>SUMIFS(IsQList,IsIList,Table_ExternalData_15[[#This Row],[item_key]],IsITypeList,Table_ExternalData_15[[#This Row],[IType]],IsDList,Table_ExternalData_15[[#Headers],[26]])</f>
        <v>0</v>
      </c>
      <c r="AE483" s="10">
        <f>SUMIFS(IsQList,IsIList,Table_ExternalData_15[[#This Row],[item_key]],IsITypeList,Table_ExternalData_15[[#This Row],[IType]],IsDList,Table_ExternalData_15[[#Headers],[27]])</f>
        <v>0</v>
      </c>
      <c r="AF483" s="10">
        <f>SUMIFS(IsQList,IsIList,Table_ExternalData_15[[#This Row],[item_key]],IsITypeList,Table_ExternalData_15[[#This Row],[IType]],IsDList,Table_ExternalData_15[[#Headers],[28]])</f>
        <v>1</v>
      </c>
      <c r="AG483" s="10">
        <f>SUMIFS(IsQList,IsIList,Table_ExternalData_15[[#This Row],[item_key]],IsITypeList,Table_ExternalData_15[[#This Row],[IType]],IsDList,Table_ExternalData_15[[#Headers],[29]])</f>
        <v>76</v>
      </c>
      <c r="AH483" s="10">
        <f>SUMIFS(IsQList,IsIList,Table_ExternalData_15[[#This Row],[item_key]],IsITypeList,Table_ExternalData_15[[#This Row],[IType]],IsDList,Table_ExternalData_15[[#Headers],[30]])</f>
        <v>0</v>
      </c>
      <c r="AI483" s="10">
        <f>SUMIFS(IsQList,IsIList,Table_ExternalData_15[[#This Row],[item_key]],IsITypeList,Table_ExternalData_15[[#This Row],[IType]],IsDList,Table_ExternalData_15[[#Headers],[31]])</f>
        <v>10</v>
      </c>
      <c r="AJ483" s="10">
        <f>SUM(Table_ExternalData_15[[#This Row],[1]:[31]])</f>
        <v>181</v>
      </c>
    </row>
    <row r="484" spans="1:36">
      <c r="A484" s="1" t="s">
        <v>205</v>
      </c>
      <c r="B484" s="1" t="s">
        <v>1442</v>
      </c>
      <c r="C484" s="1" t="s">
        <v>1443</v>
      </c>
      <c r="D484" s="11" t="s">
        <v>2046</v>
      </c>
      <c r="E484" s="10">
        <f>SUMIFS(IsQList,IsIList,Table_ExternalData_15[[#This Row],[item_key]],IsITypeList,Table_ExternalData_15[[#This Row],[IType]],IsDList,Table_ExternalData_15[[#Headers],[1]])</f>
        <v>1</v>
      </c>
      <c r="F484" s="10">
        <f>SUMIFS(IsQList,IsIList,Table_ExternalData_15[[#This Row],[item_key]],IsITypeList,Table_ExternalData_15[[#This Row],[IType]],IsDList,Table_ExternalData_15[[#Headers],[2]])</f>
        <v>0</v>
      </c>
      <c r="G484" s="10">
        <f>SUMIFS(IsQList,IsIList,Table_ExternalData_15[[#This Row],[item_key]],IsITypeList,Table_ExternalData_15[[#This Row],[IType]],IsDList,Table_ExternalData_15[[#Headers],[3]])</f>
        <v>0</v>
      </c>
      <c r="H484" s="10">
        <f>SUMIFS(IsQList,IsIList,Table_ExternalData_15[[#This Row],[item_key]],IsITypeList,Table_ExternalData_15[[#This Row],[IType]],IsDList,Table_ExternalData_15[[#Headers],[4]])</f>
        <v>70</v>
      </c>
      <c r="I484" s="10">
        <f>SUMIFS(IsQList,IsIList,Table_ExternalData_15[[#This Row],[item_key]],IsITypeList,Table_ExternalData_15[[#This Row],[IType]],IsDList,Table_ExternalData_15[[#Headers],[5]])</f>
        <v>0</v>
      </c>
      <c r="J484" s="10">
        <f>SUMIFS(IsQList,IsIList,Table_ExternalData_15[[#This Row],[item_key]],IsITypeList,Table_ExternalData_15[[#This Row],[IType]],IsDList,Table_ExternalData_15[[#Headers],[6]])</f>
        <v>23</v>
      </c>
      <c r="K484" s="10">
        <f>SUMIFS(IsQList,IsIList,Table_ExternalData_15[[#This Row],[item_key]],IsITypeList,Table_ExternalData_15[[#This Row],[IType]],IsDList,Table_ExternalData_15[[#Headers],[7]])</f>
        <v>0</v>
      </c>
      <c r="L484" s="10">
        <f>SUMIFS(IsQList,IsIList,Table_ExternalData_15[[#This Row],[item_key]],IsITypeList,Table_ExternalData_15[[#This Row],[IType]],IsDList,Table_ExternalData_15[[#Headers],[8]])</f>
        <v>0</v>
      </c>
      <c r="M484" s="10">
        <f>SUMIFS(IsQList,IsIList,Table_ExternalData_15[[#This Row],[item_key]],IsITypeList,Table_ExternalData_15[[#This Row],[IType]],IsDList,Table_ExternalData_15[[#Headers],[9]])</f>
        <v>0</v>
      </c>
      <c r="N484" s="10">
        <f>SUMIFS(IsQList,IsIList,Table_ExternalData_15[[#This Row],[item_key]],IsITypeList,Table_ExternalData_15[[#This Row],[IType]],IsDList,Table_ExternalData_15[[#Headers],[10]])</f>
        <v>0</v>
      </c>
      <c r="O484" s="10">
        <f>SUMIFS(IsQList,IsIList,Table_ExternalData_15[[#This Row],[item_key]],IsITypeList,Table_ExternalData_15[[#This Row],[IType]],IsDList,Table_ExternalData_15[[#Headers],[11]])</f>
        <v>0</v>
      </c>
      <c r="P484" s="10">
        <f>SUMIFS(IsQList,IsIList,Table_ExternalData_15[[#This Row],[item_key]],IsITypeList,Table_ExternalData_15[[#This Row],[IType]],IsDList,Table_ExternalData_15[[#Headers],[12]])</f>
        <v>0</v>
      </c>
      <c r="Q484" s="10">
        <f>SUMIFS(IsQList,IsIList,Table_ExternalData_15[[#This Row],[item_key]],IsITypeList,Table_ExternalData_15[[#This Row],[IType]],IsDList,Table_ExternalData_15[[#Headers],[13]])</f>
        <v>0</v>
      </c>
      <c r="R484" s="10">
        <f>SUMIFS(IsQList,IsIList,Table_ExternalData_15[[#This Row],[item_key]],IsITypeList,Table_ExternalData_15[[#This Row],[IType]],IsDList,Table_ExternalData_15[[#Headers],[14]])</f>
        <v>0</v>
      </c>
      <c r="S484" s="10">
        <f>SUMIFS(IsQList,IsIList,Table_ExternalData_15[[#This Row],[item_key]],IsITypeList,Table_ExternalData_15[[#This Row],[IType]],IsDList,Table_ExternalData_15[[#Headers],[15]])</f>
        <v>0</v>
      </c>
      <c r="T484" s="10">
        <f>SUMIFS(IsQList,IsIList,Table_ExternalData_15[[#This Row],[item_key]],IsITypeList,Table_ExternalData_15[[#This Row],[IType]],IsDList,Table_ExternalData_15[[#Headers],[16]])</f>
        <v>0</v>
      </c>
      <c r="U484" s="10">
        <f>SUMIFS(IsQList,IsIList,Table_ExternalData_15[[#This Row],[item_key]],IsITypeList,Table_ExternalData_15[[#This Row],[IType]],IsDList,Table_ExternalData_15[[#Headers],[17]])</f>
        <v>0</v>
      </c>
      <c r="V484" s="10">
        <f>SUMIFS(IsQList,IsIList,Table_ExternalData_15[[#This Row],[item_key]],IsITypeList,Table_ExternalData_15[[#This Row],[IType]],IsDList,Table_ExternalData_15[[#Headers],[18]])</f>
        <v>0</v>
      </c>
      <c r="W484" s="10">
        <f>SUMIFS(IsQList,IsIList,Table_ExternalData_15[[#This Row],[item_key]],IsITypeList,Table_ExternalData_15[[#This Row],[IType]],IsDList,Table_ExternalData_15[[#Headers],[19]])</f>
        <v>0</v>
      </c>
      <c r="X484" s="10">
        <f>SUMIFS(IsQList,IsIList,Table_ExternalData_15[[#This Row],[item_key]],IsITypeList,Table_ExternalData_15[[#This Row],[IType]],IsDList,Table_ExternalData_15[[#Headers],[20]])</f>
        <v>0</v>
      </c>
      <c r="Y484" s="10">
        <f>SUMIFS(IsQList,IsIList,Table_ExternalData_15[[#This Row],[item_key]],IsITypeList,Table_ExternalData_15[[#This Row],[IType]],IsDList,Table_ExternalData_15[[#Headers],[21]])</f>
        <v>0</v>
      </c>
      <c r="Z484" s="10">
        <f>SUMIFS(IsQList,IsIList,Table_ExternalData_15[[#This Row],[item_key]],IsITypeList,Table_ExternalData_15[[#This Row],[IType]],IsDList,Table_ExternalData_15[[#Headers],[22]])</f>
        <v>0</v>
      </c>
      <c r="AA484" s="10">
        <f>SUMIFS(IsQList,IsIList,Table_ExternalData_15[[#This Row],[item_key]],IsITypeList,Table_ExternalData_15[[#This Row],[IType]],IsDList,Table_ExternalData_15[[#Headers],[23]])</f>
        <v>0</v>
      </c>
      <c r="AB484" s="10">
        <f>SUMIFS(IsQList,IsIList,Table_ExternalData_15[[#This Row],[item_key]],IsITypeList,Table_ExternalData_15[[#This Row],[IType]],IsDList,Table_ExternalData_15[[#Headers],[24]])</f>
        <v>0</v>
      </c>
      <c r="AC484" s="10">
        <f>SUMIFS(IsQList,IsIList,Table_ExternalData_15[[#This Row],[item_key]],IsITypeList,Table_ExternalData_15[[#This Row],[IType]],IsDList,Table_ExternalData_15[[#Headers],[25]])</f>
        <v>0</v>
      </c>
      <c r="AD484" s="10">
        <f>SUMIFS(IsQList,IsIList,Table_ExternalData_15[[#This Row],[item_key]],IsITypeList,Table_ExternalData_15[[#This Row],[IType]],IsDList,Table_ExternalData_15[[#Headers],[26]])</f>
        <v>0</v>
      </c>
      <c r="AE484" s="10">
        <f>SUMIFS(IsQList,IsIList,Table_ExternalData_15[[#This Row],[item_key]],IsITypeList,Table_ExternalData_15[[#This Row],[IType]],IsDList,Table_ExternalData_15[[#Headers],[27]])</f>
        <v>0</v>
      </c>
      <c r="AF484" s="10">
        <f>SUMIFS(IsQList,IsIList,Table_ExternalData_15[[#This Row],[item_key]],IsITypeList,Table_ExternalData_15[[#This Row],[IType]],IsDList,Table_ExternalData_15[[#Headers],[28]])</f>
        <v>1</v>
      </c>
      <c r="AG484" s="10">
        <f>SUMIFS(IsQList,IsIList,Table_ExternalData_15[[#This Row],[item_key]],IsITypeList,Table_ExternalData_15[[#This Row],[IType]],IsDList,Table_ExternalData_15[[#Headers],[29]])</f>
        <v>76</v>
      </c>
      <c r="AH484" s="10">
        <f>SUMIFS(IsQList,IsIList,Table_ExternalData_15[[#This Row],[item_key]],IsITypeList,Table_ExternalData_15[[#This Row],[IType]],IsDList,Table_ExternalData_15[[#Headers],[30]])</f>
        <v>0</v>
      </c>
      <c r="AI484" s="10">
        <f>SUMIFS(IsQList,IsIList,Table_ExternalData_15[[#This Row],[item_key]],IsITypeList,Table_ExternalData_15[[#This Row],[IType]],IsDList,Table_ExternalData_15[[#Headers],[31]])</f>
        <v>10</v>
      </c>
      <c r="AJ484" s="10">
        <f>SUM(Table_ExternalData_15[[#This Row],[1]:[31]])</f>
        <v>181</v>
      </c>
    </row>
    <row r="485" spans="1:36">
      <c r="A485" s="1" t="s">
        <v>206</v>
      </c>
      <c r="B485" s="1" t="s">
        <v>1444</v>
      </c>
      <c r="C485" s="1" t="s">
        <v>1445</v>
      </c>
      <c r="D485" s="11" t="s">
        <v>2046</v>
      </c>
      <c r="E485" s="10">
        <f>SUMIFS(IsQList,IsIList,Table_ExternalData_15[[#This Row],[item_key]],IsITypeList,Table_ExternalData_15[[#This Row],[IType]],IsDList,Table_ExternalData_15[[#Headers],[1]])</f>
        <v>1</v>
      </c>
      <c r="F485" s="10">
        <f>SUMIFS(IsQList,IsIList,Table_ExternalData_15[[#This Row],[item_key]],IsITypeList,Table_ExternalData_15[[#This Row],[IType]],IsDList,Table_ExternalData_15[[#Headers],[2]])</f>
        <v>0</v>
      </c>
      <c r="G485" s="10">
        <f>SUMIFS(IsQList,IsIList,Table_ExternalData_15[[#This Row],[item_key]],IsITypeList,Table_ExternalData_15[[#This Row],[IType]],IsDList,Table_ExternalData_15[[#Headers],[3]])</f>
        <v>0</v>
      </c>
      <c r="H485" s="10">
        <f>SUMIFS(IsQList,IsIList,Table_ExternalData_15[[#This Row],[item_key]],IsITypeList,Table_ExternalData_15[[#This Row],[IType]],IsDList,Table_ExternalData_15[[#Headers],[4]])</f>
        <v>70</v>
      </c>
      <c r="I485" s="10">
        <f>SUMIFS(IsQList,IsIList,Table_ExternalData_15[[#This Row],[item_key]],IsITypeList,Table_ExternalData_15[[#This Row],[IType]],IsDList,Table_ExternalData_15[[#Headers],[5]])</f>
        <v>0</v>
      </c>
      <c r="J485" s="10">
        <f>SUMIFS(IsQList,IsIList,Table_ExternalData_15[[#This Row],[item_key]],IsITypeList,Table_ExternalData_15[[#This Row],[IType]],IsDList,Table_ExternalData_15[[#Headers],[6]])</f>
        <v>23</v>
      </c>
      <c r="K485" s="10">
        <f>SUMIFS(IsQList,IsIList,Table_ExternalData_15[[#This Row],[item_key]],IsITypeList,Table_ExternalData_15[[#This Row],[IType]],IsDList,Table_ExternalData_15[[#Headers],[7]])</f>
        <v>0</v>
      </c>
      <c r="L485" s="10">
        <f>SUMIFS(IsQList,IsIList,Table_ExternalData_15[[#This Row],[item_key]],IsITypeList,Table_ExternalData_15[[#This Row],[IType]],IsDList,Table_ExternalData_15[[#Headers],[8]])</f>
        <v>0</v>
      </c>
      <c r="M485" s="10">
        <f>SUMIFS(IsQList,IsIList,Table_ExternalData_15[[#This Row],[item_key]],IsITypeList,Table_ExternalData_15[[#This Row],[IType]],IsDList,Table_ExternalData_15[[#Headers],[9]])</f>
        <v>0</v>
      </c>
      <c r="N485" s="10">
        <f>SUMIFS(IsQList,IsIList,Table_ExternalData_15[[#This Row],[item_key]],IsITypeList,Table_ExternalData_15[[#This Row],[IType]],IsDList,Table_ExternalData_15[[#Headers],[10]])</f>
        <v>0</v>
      </c>
      <c r="O485" s="10">
        <f>SUMIFS(IsQList,IsIList,Table_ExternalData_15[[#This Row],[item_key]],IsITypeList,Table_ExternalData_15[[#This Row],[IType]],IsDList,Table_ExternalData_15[[#Headers],[11]])</f>
        <v>0</v>
      </c>
      <c r="P485" s="10">
        <f>SUMIFS(IsQList,IsIList,Table_ExternalData_15[[#This Row],[item_key]],IsITypeList,Table_ExternalData_15[[#This Row],[IType]],IsDList,Table_ExternalData_15[[#Headers],[12]])</f>
        <v>0</v>
      </c>
      <c r="Q485" s="10">
        <f>SUMIFS(IsQList,IsIList,Table_ExternalData_15[[#This Row],[item_key]],IsITypeList,Table_ExternalData_15[[#This Row],[IType]],IsDList,Table_ExternalData_15[[#Headers],[13]])</f>
        <v>0</v>
      </c>
      <c r="R485" s="10">
        <f>SUMIFS(IsQList,IsIList,Table_ExternalData_15[[#This Row],[item_key]],IsITypeList,Table_ExternalData_15[[#This Row],[IType]],IsDList,Table_ExternalData_15[[#Headers],[14]])</f>
        <v>0</v>
      </c>
      <c r="S485" s="10">
        <f>SUMIFS(IsQList,IsIList,Table_ExternalData_15[[#This Row],[item_key]],IsITypeList,Table_ExternalData_15[[#This Row],[IType]],IsDList,Table_ExternalData_15[[#Headers],[15]])</f>
        <v>0</v>
      </c>
      <c r="T485" s="10">
        <f>SUMIFS(IsQList,IsIList,Table_ExternalData_15[[#This Row],[item_key]],IsITypeList,Table_ExternalData_15[[#This Row],[IType]],IsDList,Table_ExternalData_15[[#Headers],[16]])</f>
        <v>0</v>
      </c>
      <c r="U485" s="10">
        <f>SUMIFS(IsQList,IsIList,Table_ExternalData_15[[#This Row],[item_key]],IsITypeList,Table_ExternalData_15[[#This Row],[IType]],IsDList,Table_ExternalData_15[[#Headers],[17]])</f>
        <v>0</v>
      </c>
      <c r="V485" s="10">
        <f>SUMIFS(IsQList,IsIList,Table_ExternalData_15[[#This Row],[item_key]],IsITypeList,Table_ExternalData_15[[#This Row],[IType]],IsDList,Table_ExternalData_15[[#Headers],[18]])</f>
        <v>0</v>
      </c>
      <c r="W485" s="10">
        <f>SUMIFS(IsQList,IsIList,Table_ExternalData_15[[#This Row],[item_key]],IsITypeList,Table_ExternalData_15[[#This Row],[IType]],IsDList,Table_ExternalData_15[[#Headers],[19]])</f>
        <v>0</v>
      </c>
      <c r="X485" s="10">
        <f>SUMIFS(IsQList,IsIList,Table_ExternalData_15[[#This Row],[item_key]],IsITypeList,Table_ExternalData_15[[#This Row],[IType]],IsDList,Table_ExternalData_15[[#Headers],[20]])</f>
        <v>0</v>
      </c>
      <c r="Y485" s="10">
        <f>SUMIFS(IsQList,IsIList,Table_ExternalData_15[[#This Row],[item_key]],IsITypeList,Table_ExternalData_15[[#This Row],[IType]],IsDList,Table_ExternalData_15[[#Headers],[21]])</f>
        <v>0</v>
      </c>
      <c r="Z485" s="10">
        <f>SUMIFS(IsQList,IsIList,Table_ExternalData_15[[#This Row],[item_key]],IsITypeList,Table_ExternalData_15[[#This Row],[IType]],IsDList,Table_ExternalData_15[[#Headers],[22]])</f>
        <v>0</v>
      </c>
      <c r="AA485" s="10">
        <f>SUMIFS(IsQList,IsIList,Table_ExternalData_15[[#This Row],[item_key]],IsITypeList,Table_ExternalData_15[[#This Row],[IType]],IsDList,Table_ExternalData_15[[#Headers],[23]])</f>
        <v>0</v>
      </c>
      <c r="AB485" s="10">
        <f>SUMIFS(IsQList,IsIList,Table_ExternalData_15[[#This Row],[item_key]],IsITypeList,Table_ExternalData_15[[#This Row],[IType]],IsDList,Table_ExternalData_15[[#Headers],[24]])</f>
        <v>0</v>
      </c>
      <c r="AC485" s="10">
        <f>SUMIFS(IsQList,IsIList,Table_ExternalData_15[[#This Row],[item_key]],IsITypeList,Table_ExternalData_15[[#This Row],[IType]],IsDList,Table_ExternalData_15[[#Headers],[25]])</f>
        <v>0</v>
      </c>
      <c r="AD485" s="10">
        <f>SUMIFS(IsQList,IsIList,Table_ExternalData_15[[#This Row],[item_key]],IsITypeList,Table_ExternalData_15[[#This Row],[IType]],IsDList,Table_ExternalData_15[[#Headers],[26]])</f>
        <v>0</v>
      </c>
      <c r="AE485" s="10">
        <f>SUMIFS(IsQList,IsIList,Table_ExternalData_15[[#This Row],[item_key]],IsITypeList,Table_ExternalData_15[[#This Row],[IType]],IsDList,Table_ExternalData_15[[#Headers],[27]])</f>
        <v>0</v>
      </c>
      <c r="AF485" s="10">
        <f>SUMIFS(IsQList,IsIList,Table_ExternalData_15[[#This Row],[item_key]],IsITypeList,Table_ExternalData_15[[#This Row],[IType]],IsDList,Table_ExternalData_15[[#Headers],[28]])</f>
        <v>1</v>
      </c>
      <c r="AG485" s="10">
        <f>SUMIFS(IsQList,IsIList,Table_ExternalData_15[[#This Row],[item_key]],IsITypeList,Table_ExternalData_15[[#This Row],[IType]],IsDList,Table_ExternalData_15[[#Headers],[29]])</f>
        <v>76</v>
      </c>
      <c r="AH485" s="10">
        <f>SUMIFS(IsQList,IsIList,Table_ExternalData_15[[#This Row],[item_key]],IsITypeList,Table_ExternalData_15[[#This Row],[IType]],IsDList,Table_ExternalData_15[[#Headers],[30]])</f>
        <v>0</v>
      </c>
      <c r="AI485" s="10">
        <f>SUMIFS(IsQList,IsIList,Table_ExternalData_15[[#This Row],[item_key]],IsITypeList,Table_ExternalData_15[[#This Row],[IType]],IsDList,Table_ExternalData_15[[#Headers],[31]])</f>
        <v>10</v>
      </c>
      <c r="AJ485" s="10">
        <f>SUM(Table_ExternalData_15[[#This Row],[1]:[31]])</f>
        <v>181</v>
      </c>
    </row>
    <row r="486" spans="1:36">
      <c r="A486" s="1" t="s">
        <v>207</v>
      </c>
      <c r="B486" s="1" t="s">
        <v>1446</v>
      </c>
      <c r="C486" s="1" t="s">
        <v>1447</v>
      </c>
      <c r="D486" s="11" t="s">
        <v>2046</v>
      </c>
      <c r="E486" s="10">
        <f>SUMIFS(IsQList,IsIList,Table_ExternalData_15[[#This Row],[item_key]],IsITypeList,Table_ExternalData_15[[#This Row],[IType]],IsDList,Table_ExternalData_15[[#Headers],[1]])</f>
        <v>1</v>
      </c>
      <c r="F486" s="10">
        <f>SUMIFS(IsQList,IsIList,Table_ExternalData_15[[#This Row],[item_key]],IsITypeList,Table_ExternalData_15[[#This Row],[IType]],IsDList,Table_ExternalData_15[[#Headers],[2]])</f>
        <v>0</v>
      </c>
      <c r="G486" s="10">
        <f>SUMIFS(IsQList,IsIList,Table_ExternalData_15[[#This Row],[item_key]],IsITypeList,Table_ExternalData_15[[#This Row],[IType]],IsDList,Table_ExternalData_15[[#Headers],[3]])</f>
        <v>0</v>
      </c>
      <c r="H486" s="10">
        <f>SUMIFS(IsQList,IsIList,Table_ExternalData_15[[#This Row],[item_key]],IsITypeList,Table_ExternalData_15[[#This Row],[IType]],IsDList,Table_ExternalData_15[[#Headers],[4]])</f>
        <v>70</v>
      </c>
      <c r="I486" s="10">
        <f>SUMIFS(IsQList,IsIList,Table_ExternalData_15[[#This Row],[item_key]],IsITypeList,Table_ExternalData_15[[#This Row],[IType]],IsDList,Table_ExternalData_15[[#Headers],[5]])</f>
        <v>0</v>
      </c>
      <c r="J486" s="10">
        <f>SUMIFS(IsQList,IsIList,Table_ExternalData_15[[#This Row],[item_key]],IsITypeList,Table_ExternalData_15[[#This Row],[IType]],IsDList,Table_ExternalData_15[[#Headers],[6]])</f>
        <v>23</v>
      </c>
      <c r="K486" s="10">
        <f>SUMIFS(IsQList,IsIList,Table_ExternalData_15[[#This Row],[item_key]],IsITypeList,Table_ExternalData_15[[#This Row],[IType]],IsDList,Table_ExternalData_15[[#Headers],[7]])</f>
        <v>0</v>
      </c>
      <c r="L486" s="10">
        <f>SUMIFS(IsQList,IsIList,Table_ExternalData_15[[#This Row],[item_key]],IsITypeList,Table_ExternalData_15[[#This Row],[IType]],IsDList,Table_ExternalData_15[[#Headers],[8]])</f>
        <v>0</v>
      </c>
      <c r="M486" s="10">
        <f>SUMIFS(IsQList,IsIList,Table_ExternalData_15[[#This Row],[item_key]],IsITypeList,Table_ExternalData_15[[#This Row],[IType]],IsDList,Table_ExternalData_15[[#Headers],[9]])</f>
        <v>0</v>
      </c>
      <c r="N486" s="10">
        <f>SUMIFS(IsQList,IsIList,Table_ExternalData_15[[#This Row],[item_key]],IsITypeList,Table_ExternalData_15[[#This Row],[IType]],IsDList,Table_ExternalData_15[[#Headers],[10]])</f>
        <v>0</v>
      </c>
      <c r="O486" s="10">
        <f>SUMIFS(IsQList,IsIList,Table_ExternalData_15[[#This Row],[item_key]],IsITypeList,Table_ExternalData_15[[#This Row],[IType]],IsDList,Table_ExternalData_15[[#Headers],[11]])</f>
        <v>0</v>
      </c>
      <c r="P486" s="10">
        <f>SUMIFS(IsQList,IsIList,Table_ExternalData_15[[#This Row],[item_key]],IsITypeList,Table_ExternalData_15[[#This Row],[IType]],IsDList,Table_ExternalData_15[[#Headers],[12]])</f>
        <v>0</v>
      </c>
      <c r="Q486" s="10">
        <f>SUMIFS(IsQList,IsIList,Table_ExternalData_15[[#This Row],[item_key]],IsITypeList,Table_ExternalData_15[[#This Row],[IType]],IsDList,Table_ExternalData_15[[#Headers],[13]])</f>
        <v>0</v>
      </c>
      <c r="R486" s="10">
        <f>SUMIFS(IsQList,IsIList,Table_ExternalData_15[[#This Row],[item_key]],IsITypeList,Table_ExternalData_15[[#This Row],[IType]],IsDList,Table_ExternalData_15[[#Headers],[14]])</f>
        <v>0</v>
      </c>
      <c r="S486" s="10">
        <f>SUMIFS(IsQList,IsIList,Table_ExternalData_15[[#This Row],[item_key]],IsITypeList,Table_ExternalData_15[[#This Row],[IType]],IsDList,Table_ExternalData_15[[#Headers],[15]])</f>
        <v>0</v>
      </c>
      <c r="T486" s="10">
        <f>SUMIFS(IsQList,IsIList,Table_ExternalData_15[[#This Row],[item_key]],IsITypeList,Table_ExternalData_15[[#This Row],[IType]],IsDList,Table_ExternalData_15[[#Headers],[16]])</f>
        <v>0</v>
      </c>
      <c r="U486" s="10">
        <f>SUMIFS(IsQList,IsIList,Table_ExternalData_15[[#This Row],[item_key]],IsITypeList,Table_ExternalData_15[[#This Row],[IType]],IsDList,Table_ExternalData_15[[#Headers],[17]])</f>
        <v>0</v>
      </c>
      <c r="V486" s="10">
        <f>SUMIFS(IsQList,IsIList,Table_ExternalData_15[[#This Row],[item_key]],IsITypeList,Table_ExternalData_15[[#This Row],[IType]],IsDList,Table_ExternalData_15[[#Headers],[18]])</f>
        <v>0</v>
      </c>
      <c r="W486" s="10">
        <f>SUMIFS(IsQList,IsIList,Table_ExternalData_15[[#This Row],[item_key]],IsITypeList,Table_ExternalData_15[[#This Row],[IType]],IsDList,Table_ExternalData_15[[#Headers],[19]])</f>
        <v>0</v>
      </c>
      <c r="X486" s="10">
        <f>SUMIFS(IsQList,IsIList,Table_ExternalData_15[[#This Row],[item_key]],IsITypeList,Table_ExternalData_15[[#This Row],[IType]],IsDList,Table_ExternalData_15[[#Headers],[20]])</f>
        <v>0</v>
      </c>
      <c r="Y486" s="10">
        <f>SUMIFS(IsQList,IsIList,Table_ExternalData_15[[#This Row],[item_key]],IsITypeList,Table_ExternalData_15[[#This Row],[IType]],IsDList,Table_ExternalData_15[[#Headers],[21]])</f>
        <v>0</v>
      </c>
      <c r="Z486" s="10">
        <f>SUMIFS(IsQList,IsIList,Table_ExternalData_15[[#This Row],[item_key]],IsITypeList,Table_ExternalData_15[[#This Row],[IType]],IsDList,Table_ExternalData_15[[#Headers],[22]])</f>
        <v>0</v>
      </c>
      <c r="AA486" s="10">
        <f>SUMIFS(IsQList,IsIList,Table_ExternalData_15[[#This Row],[item_key]],IsITypeList,Table_ExternalData_15[[#This Row],[IType]],IsDList,Table_ExternalData_15[[#Headers],[23]])</f>
        <v>0</v>
      </c>
      <c r="AB486" s="10">
        <f>SUMIFS(IsQList,IsIList,Table_ExternalData_15[[#This Row],[item_key]],IsITypeList,Table_ExternalData_15[[#This Row],[IType]],IsDList,Table_ExternalData_15[[#Headers],[24]])</f>
        <v>0</v>
      </c>
      <c r="AC486" s="10">
        <f>SUMIFS(IsQList,IsIList,Table_ExternalData_15[[#This Row],[item_key]],IsITypeList,Table_ExternalData_15[[#This Row],[IType]],IsDList,Table_ExternalData_15[[#Headers],[25]])</f>
        <v>0</v>
      </c>
      <c r="AD486" s="10">
        <f>SUMIFS(IsQList,IsIList,Table_ExternalData_15[[#This Row],[item_key]],IsITypeList,Table_ExternalData_15[[#This Row],[IType]],IsDList,Table_ExternalData_15[[#Headers],[26]])</f>
        <v>0</v>
      </c>
      <c r="AE486" s="10">
        <f>SUMIFS(IsQList,IsIList,Table_ExternalData_15[[#This Row],[item_key]],IsITypeList,Table_ExternalData_15[[#This Row],[IType]],IsDList,Table_ExternalData_15[[#Headers],[27]])</f>
        <v>0</v>
      </c>
      <c r="AF486" s="10">
        <f>SUMIFS(IsQList,IsIList,Table_ExternalData_15[[#This Row],[item_key]],IsITypeList,Table_ExternalData_15[[#This Row],[IType]],IsDList,Table_ExternalData_15[[#Headers],[28]])</f>
        <v>1</v>
      </c>
      <c r="AG486" s="10">
        <f>SUMIFS(IsQList,IsIList,Table_ExternalData_15[[#This Row],[item_key]],IsITypeList,Table_ExternalData_15[[#This Row],[IType]],IsDList,Table_ExternalData_15[[#Headers],[29]])</f>
        <v>76</v>
      </c>
      <c r="AH486" s="10">
        <f>SUMIFS(IsQList,IsIList,Table_ExternalData_15[[#This Row],[item_key]],IsITypeList,Table_ExternalData_15[[#This Row],[IType]],IsDList,Table_ExternalData_15[[#Headers],[30]])</f>
        <v>0</v>
      </c>
      <c r="AI486" s="10">
        <f>SUMIFS(IsQList,IsIList,Table_ExternalData_15[[#This Row],[item_key]],IsITypeList,Table_ExternalData_15[[#This Row],[IType]],IsDList,Table_ExternalData_15[[#Headers],[31]])</f>
        <v>10</v>
      </c>
      <c r="AJ486" s="10">
        <f>SUM(Table_ExternalData_15[[#This Row],[1]:[31]])</f>
        <v>181</v>
      </c>
    </row>
    <row r="487" spans="1:36">
      <c r="A487" s="1" t="s">
        <v>208</v>
      </c>
      <c r="B487" s="1" t="s">
        <v>1448</v>
      </c>
      <c r="C487" s="1" t="s">
        <v>1449</v>
      </c>
      <c r="D487" s="11" t="s">
        <v>2046</v>
      </c>
      <c r="E487" s="10">
        <f>SUMIFS(IsQList,IsIList,Table_ExternalData_15[[#This Row],[item_key]],IsITypeList,Table_ExternalData_15[[#This Row],[IType]],IsDList,Table_ExternalData_15[[#Headers],[1]])</f>
        <v>1</v>
      </c>
      <c r="F487" s="10">
        <f>SUMIFS(IsQList,IsIList,Table_ExternalData_15[[#This Row],[item_key]],IsITypeList,Table_ExternalData_15[[#This Row],[IType]],IsDList,Table_ExternalData_15[[#Headers],[2]])</f>
        <v>0</v>
      </c>
      <c r="G487" s="10">
        <f>SUMIFS(IsQList,IsIList,Table_ExternalData_15[[#This Row],[item_key]],IsITypeList,Table_ExternalData_15[[#This Row],[IType]],IsDList,Table_ExternalData_15[[#Headers],[3]])</f>
        <v>0</v>
      </c>
      <c r="H487" s="10">
        <f>SUMIFS(IsQList,IsIList,Table_ExternalData_15[[#This Row],[item_key]],IsITypeList,Table_ExternalData_15[[#This Row],[IType]],IsDList,Table_ExternalData_15[[#Headers],[4]])</f>
        <v>70</v>
      </c>
      <c r="I487" s="10">
        <f>SUMIFS(IsQList,IsIList,Table_ExternalData_15[[#This Row],[item_key]],IsITypeList,Table_ExternalData_15[[#This Row],[IType]],IsDList,Table_ExternalData_15[[#Headers],[5]])</f>
        <v>0</v>
      </c>
      <c r="J487" s="10">
        <f>SUMIFS(IsQList,IsIList,Table_ExternalData_15[[#This Row],[item_key]],IsITypeList,Table_ExternalData_15[[#This Row],[IType]],IsDList,Table_ExternalData_15[[#Headers],[6]])</f>
        <v>23</v>
      </c>
      <c r="K487" s="10">
        <f>SUMIFS(IsQList,IsIList,Table_ExternalData_15[[#This Row],[item_key]],IsITypeList,Table_ExternalData_15[[#This Row],[IType]],IsDList,Table_ExternalData_15[[#Headers],[7]])</f>
        <v>0</v>
      </c>
      <c r="L487" s="10">
        <f>SUMIFS(IsQList,IsIList,Table_ExternalData_15[[#This Row],[item_key]],IsITypeList,Table_ExternalData_15[[#This Row],[IType]],IsDList,Table_ExternalData_15[[#Headers],[8]])</f>
        <v>0</v>
      </c>
      <c r="M487" s="10">
        <f>SUMIFS(IsQList,IsIList,Table_ExternalData_15[[#This Row],[item_key]],IsITypeList,Table_ExternalData_15[[#This Row],[IType]],IsDList,Table_ExternalData_15[[#Headers],[9]])</f>
        <v>0</v>
      </c>
      <c r="N487" s="10">
        <f>SUMIFS(IsQList,IsIList,Table_ExternalData_15[[#This Row],[item_key]],IsITypeList,Table_ExternalData_15[[#This Row],[IType]],IsDList,Table_ExternalData_15[[#Headers],[10]])</f>
        <v>0</v>
      </c>
      <c r="O487" s="10">
        <f>SUMIFS(IsQList,IsIList,Table_ExternalData_15[[#This Row],[item_key]],IsITypeList,Table_ExternalData_15[[#This Row],[IType]],IsDList,Table_ExternalData_15[[#Headers],[11]])</f>
        <v>0</v>
      </c>
      <c r="P487" s="10">
        <f>SUMIFS(IsQList,IsIList,Table_ExternalData_15[[#This Row],[item_key]],IsITypeList,Table_ExternalData_15[[#This Row],[IType]],IsDList,Table_ExternalData_15[[#Headers],[12]])</f>
        <v>0</v>
      </c>
      <c r="Q487" s="10">
        <f>SUMIFS(IsQList,IsIList,Table_ExternalData_15[[#This Row],[item_key]],IsITypeList,Table_ExternalData_15[[#This Row],[IType]],IsDList,Table_ExternalData_15[[#Headers],[13]])</f>
        <v>0</v>
      </c>
      <c r="R487" s="10">
        <f>SUMIFS(IsQList,IsIList,Table_ExternalData_15[[#This Row],[item_key]],IsITypeList,Table_ExternalData_15[[#This Row],[IType]],IsDList,Table_ExternalData_15[[#Headers],[14]])</f>
        <v>0</v>
      </c>
      <c r="S487" s="10">
        <f>SUMIFS(IsQList,IsIList,Table_ExternalData_15[[#This Row],[item_key]],IsITypeList,Table_ExternalData_15[[#This Row],[IType]],IsDList,Table_ExternalData_15[[#Headers],[15]])</f>
        <v>0</v>
      </c>
      <c r="T487" s="10">
        <f>SUMIFS(IsQList,IsIList,Table_ExternalData_15[[#This Row],[item_key]],IsITypeList,Table_ExternalData_15[[#This Row],[IType]],IsDList,Table_ExternalData_15[[#Headers],[16]])</f>
        <v>0</v>
      </c>
      <c r="U487" s="10">
        <f>SUMIFS(IsQList,IsIList,Table_ExternalData_15[[#This Row],[item_key]],IsITypeList,Table_ExternalData_15[[#This Row],[IType]],IsDList,Table_ExternalData_15[[#Headers],[17]])</f>
        <v>0</v>
      </c>
      <c r="V487" s="10">
        <f>SUMIFS(IsQList,IsIList,Table_ExternalData_15[[#This Row],[item_key]],IsITypeList,Table_ExternalData_15[[#This Row],[IType]],IsDList,Table_ExternalData_15[[#Headers],[18]])</f>
        <v>0</v>
      </c>
      <c r="W487" s="10">
        <f>SUMIFS(IsQList,IsIList,Table_ExternalData_15[[#This Row],[item_key]],IsITypeList,Table_ExternalData_15[[#This Row],[IType]],IsDList,Table_ExternalData_15[[#Headers],[19]])</f>
        <v>0</v>
      </c>
      <c r="X487" s="10">
        <f>SUMIFS(IsQList,IsIList,Table_ExternalData_15[[#This Row],[item_key]],IsITypeList,Table_ExternalData_15[[#This Row],[IType]],IsDList,Table_ExternalData_15[[#Headers],[20]])</f>
        <v>0</v>
      </c>
      <c r="Y487" s="10">
        <f>SUMIFS(IsQList,IsIList,Table_ExternalData_15[[#This Row],[item_key]],IsITypeList,Table_ExternalData_15[[#This Row],[IType]],IsDList,Table_ExternalData_15[[#Headers],[21]])</f>
        <v>0</v>
      </c>
      <c r="Z487" s="10">
        <f>SUMIFS(IsQList,IsIList,Table_ExternalData_15[[#This Row],[item_key]],IsITypeList,Table_ExternalData_15[[#This Row],[IType]],IsDList,Table_ExternalData_15[[#Headers],[22]])</f>
        <v>0</v>
      </c>
      <c r="AA487" s="10">
        <f>SUMIFS(IsQList,IsIList,Table_ExternalData_15[[#This Row],[item_key]],IsITypeList,Table_ExternalData_15[[#This Row],[IType]],IsDList,Table_ExternalData_15[[#Headers],[23]])</f>
        <v>0</v>
      </c>
      <c r="AB487" s="10">
        <f>SUMIFS(IsQList,IsIList,Table_ExternalData_15[[#This Row],[item_key]],IsITypeList,Table_ExternalData_15[[#This Row],[IType]],IsDList,Table_ExternalData_15[[#Headers],[24]])</f>
        <v>0</v>
      </c>
      <c r="AC487" s="10">
        <f>SUMIFS(IsQList,IsIList,Table_ExternalData_15[[#This Row],[item_key]],IsITypeList,Table_ExternalData_15[[#This Row],[IType]],IsDList,Table_ExternalData_15[[#Headers],[25]])</f>
        <v>0</v>
      </c>
      <c r="AD487" s="10">
        <f>SUMIFS(IsQList,IsIList,Table_ExternalData_15[[#This Row],[item_key]],IsITypeList,Table_ExternalData_15[[#This Row],[IType]],IsDList,Table_ExternalData_15[[#Headers],[26]])</f>
        <v>0</v>
      </c>
      <c r="AE487" s="10">
        <f>SUMIFS(IsQList,IsIList,Table_ExternalData_15[[#This Row],[item_key]],IsITypeList,Table_ExternalData_15[[#This Row],[IType]],IsDList,Table_ExternalData_15[[#Headers],[27]])</f>
        <v>0</v>
      </c>
      <c r="AF487" s="10">
        <f>SUMIFS(IsQList,IsIList,Table_ExternalData_15[[#This Row],[item_key]],IsITypeList,Table_ExternalData_15[[#This Row],[IType]],IsDList,Table_ExternalData_15[[#Headers],[28]])</f>
        <v>1</v>
      </c>
      <c r="AG487" s="10">
        <f>SUMIFS(IsQList,IsIList,Table_ExternalData_15[[#This Row],[item_key]],IsITypeList,Table_ExternalData_15[[#This Row],[IType]],IsDList,Table_ExternalData_15[[#Headers],[29]])</f>
        <v>76</v>
      </c>
      <c r="AH487" s="10">
        <f>SUMIFS(IsQList,IsIList,Table_ExternalData_15[[#This Row],[item_key]],IsITypeList,Table_ExternalData_15[[#This Row],[IType]],IsDList,Table_ExternalData_15[[#Headers],[30]])</f>
        <v>0</v>
      </c>
      <c r="AI487" s="10">
        <f>SUMIFS(IsQList,IsIList,Table_ExternalData_15[[#This Row],[item_key]],IsITypeList,Table_ExternalData_15[[#This Row],[IType]],IsDList,Table_ExternalData_15[[#Headers],[31]])</f>
        <v>10</v>
      </c>
      <c r="AJ487" s="10">
        <f>SUM(Table_ExternalData_15[[#This Row],[1]:[31]])</f>
        <v>181</v>
      </c>
    </row>
    <row r="488" spans="1:36">
      <c r="A488" s="1" t="s">
        <v>209</v>
      </c>
      <c r="B488" s="1" t="s">
        <v>1450</v>
      </c>
      <c r="C488" s="1" t="s">
        <v>1451</v>
      </c>
      <c r="D488" s="11" t="s">
        <v>2046</v>
      </c>
      <c r="E488" s="10">
        <f>SUMIFS(IsQList,IsIList,Table_ExternalData_15[[#This Row],[item_key]],IsITypeList,Table_ExternalData_15[[#This Row],[IType]],IsDList,Table_ExternalData_15[[#Headers],[1]])</f>
        <v>1</v>
      </c>
      <c r="F488" s="10">
        <f>SUMIFS(IsQList,IsIList,Table_ExternalData_15[[#This Row],[item_key]],IsITypeList,Table_ExternalData_15[[#This Row],[IType]],IsDList,Table_ExternalData_15[[#Headers],[2]])</f>
        <v>0</v>
      </c>
      <c r="G488" s="10">
        <f>SUMIFS(IsQList,IsIList,Table_ExternalData_15[[#This Row],[item_key]],IsITypeList,Table_ExternalData_15[[#This Row],[IType]],IsDList,Table_ExternalData_15[[#Headers],[3]])</f>
        <v>0</v>
      </c>
      <c r="H488" s="10">
        <f>SUMIFS(IsQList,IsIList,Table_ExternalData_15[[#This Row],[item_key]],IsITypeList,Table_ExternalData_15[[#This Row],[IType]],IsDList,Table_ExternalData_15[[#Headers],[4]])</f>
        <v>70</v>
      </c>
      <c r="I488" s="10">
        <f>SUMIFS(IsQList,IsIList,Table_ExternalData_15[[#This Row],[item_key]],IsITypeList,Table_ExternalData_15[[#This Row],[IType]],IsDList,Table_ExternalData_15[[#Headers],[5]])</f>
        <v>0</v>
      </c>
      <c r="J488" s="10">
        <f>SUMIFS(IsQList,IsIList,Table_ExternalData_15[[#This Row],[item_key]],IsITypeList,Table_ExternalData_15[[#This Row],[IType]],IsDList,Table_ExternalData_15[[#Headers],[6]])</f>
        <v>23</v>
      </c>
      <c r="K488" s="10">
        <f>SUMIFS(IsQList,IsIList,Table_ExternalData_15[[#This Row],[item_key]],IsITypeList,Table_ExternalData_15[[#This Row],[IType]],IsDList,Table_ExternalData_15[[#Headers],[7]])</f>
        <v>0</v>
      </c>
      <c r="L488" s="10">
        <f>SUMIFS(IsQList,IsIList,Table_ExternalData_15[[#This Row],[item_key]],IsITypeList,Table_ExternalData_15[[#This Row],[IType]],IsDList,Table_ExternalData_15[[#Headers],[8]])</f>
        <v>0</v>
      </c>
      <c r="M488" s="10">
        <f>SUMIFS(IsQList,IsIList,Table_ExternalData_15[[#This Row],[item_key]],IsITypeList,Table_ExternalData_15[[#This Row],[IType]],IsDList,Table_ExternalData_15[[#Headers],[9]])</f>
        <v>0</v>
      </c>
      <c r="N488" s="10">
        <f>SUMIFS(IsQList,IsIList,Table_ExternalData_15[[#This Row],[item_key]],IsITypeList,Table_ExternalData_15[[#This Row],[IType]],IsDList,Table_ExternalData_15[[#Headers],[10]])</f>
        <v>0</v>
      </c>
      <c r="O488" s="10">
        <f>SUMIFS(IsQList,IsIList,Table_ExternalData_15[[#This Row],[item_key]],IsITypeList,Table_ExternalData_15[[#This Row],[IType]],IsDList,Table_ExternalData_15[[#Headers],[11]])</f>
        <v>0</v>
      </c>
      <c r="P488" s="10">
        <f>SUMIFS(IsQList,IsIList,Table_ExternalData_15[[#This Row],[item_key]],IsITypeList,Table_ExternalData_15[[#This Row],[IType]],IsDList,Table_ExternalData_15[[#Headers],[12]])</f>
        <v>0</v>
      </c>
      <c r="Q488" s="10">
        <f>SUMIFS(IsQList,IsIList,Table_ExternalData_15[[#This Row],[item_key]],IsITypeList,Table_ExternalData_15[[#This Row],[IType]],IsDList,Table_ExternalData_15[[#Headers],[13]])</f>
        <v>0</v>
      </c>
      <c r="R488" s="10">
        <f>SUMIFS(IsQList,IsIList,Table_ExternalData_15[[#This Row],[item_key]],IsITypeList,Table_ExternalData_15[[#This Row],[IType]],IsDList,Table_ExternalData_15[[#Headers],[14]])</f>
        <v>0</v>
      </c>
      <c r="S488" s="10">
        <f>SUMIFS(IsQList,IsIList,Table_ExternalData_15[[#This Row],[item_key]],IsITypeList,Table_ExternalData_15[[#This Row],[IType]],IsDList,Table_ExternalData_15[[#Headers],[15]])</f>
        <v>0</v>
      </c>
      <c r="T488" s="10">
        <f>SUMIFS(IsQList,IsIList,Table_ExternalData_15[[#This Row],[item_key]],IsITypeList,Table_ExternalData_15[[#This Row],[IType]],IsDList,Table_ExternalData_15[[#Headers],[16]])</f>
        <v>0</v>
      </c>
      <c r="U488" s="10">
        <f>SUMIFS(IsQList,IsIList,Table_ExternalData_15[[#This Row],[item_key]],IsITypeList,Table_ExternalData_15[[#This Row],[IType]],IsDList,Table_ExternalData_15[[#Headers],[17]])</f>
        <v>0</v>
      </c>
      <c r="V488" s="10">
        <f>SUMIFS(IsQList,IsIList,Table_ExternalData_15[[#This Row],[item_key]],IsITypeList,Table_ExternalData_15[[#This Row],[IType]],IsDList,Table_ExternalData_15[[#Headers],[18]])</f>
        <v>0</v>
      </c>
      <c r="W488" s="10">
        <f>SUMIFS(IsQList,IsIList,Table_ExternalData_15[[#This Row],[item_key]],IsITypeList,Table_ExternalData_15[[#This Row],[IType]],IsDList,Table_ExternalData_15[[#Headers],[19]])</f>
        <v>0</v>
      </c>
      <c r="X488" s="10">
        <f>SUMIFS(IsQList,IsIList,Table_ExternalData_15[[#This Row],[item_key]],IsITypeList,Table_ExternalData_15[[#This Row],[IType]],IsDList,Table_ExternalData_15[[#Headers],[20]])</f>
        <v>0</v>
      </c>
      <c r="Y488" s="10">
        <f>SUMIFS(IsQList,IsIList,Table_ExternalData_15[[#This Row],[item_key]],IsITypeList,Table_ExternalData_15[[#This Row],[IType]],IsDList,Table_ExternalData_15[[#Headers],[21]])</f>
        <v>0</v>
      </c>
      <c r="Z488" s="10">
        <f>SUMIFS(IsQList,IsIList,Table_ExternalData_15[[#This Row],[item_key]],IsITypeList,Table_ExternalData_15[[#This Row],[IType]],IsDList,Table_ExternalData_15[[#Headers],[22]])</f>
        <v>0</v>
      </c>
      <c r="AA488" s="10">
        <f>SUMIFS(IsQList,IsIList,Table_ExternalData_15[[#This Row],[item_key]],IsITypeList,Table_ExternalData_15[[#This Row],[IType]],IsDList,Table_ExternalData_15[[#Headers],[23]])</f>
        <v>0</v>
      </c>
      <c r="AB488" s="10">
        <f>SUMIFS(IsQList,IsIList,Table_ExternalData_15[[#This Row],[item_key]],IsITypeList,Table_ExternalData_15[[#This Row],[IType]],IsDList,Table_ExternalData_15[[#Headers],[24]])</f>
        <v>0</v>
      </c>
      <c r="AC488" s="10">
        <f>SUMIFS(IsQList,IsIList,Table_ExternalData_15[[#This Row],[item_key]],IsITypeList,Table_ExternalData_15[[#This Row],[IType]],IsDList,Table_ExternalData_15[[#Headers],[25]])</f>
        <v>0</v>
      </c>
      <c r="AD488" s="10">
        <f>SUMIFS(IsQList,IsIList,Table_ExternalData_15[[#This Row],[item_key]],IsITypeList,Table_ExternalData_15[[#This Row],[IType]],IsDList,Table_ExternalData_15[[#Headers],[26]])</f>
        <v>0</v>
      </c>
      <c r="AE488" s="10">
        <f>SUMIFS(IsQList,IsIList,Table_ExternalData_15[[#This Row],[item_key]],IsITypeList,Table_ExternalData_15[[#This Row],[IType]],IsDList,Table_ExternalData_15[[#Headers],[27]])</f>
        <v>0</v>
      </c>
      <c r="AF488" s="10">
        <f>SUMIFS(IsQList,IsIList,Table_ExternalData_15[[#This Row],[item_key]],IsITypeList,Table_ExternalData_15[[#This Row],[IType]],IsDList,Table_ExternalData_15[[#Headers],[28]])</f>
        <v>1</v>
      </c>
      <c r="AG488" s="10">
        <f>SUMIFS(IsQList,IsIList,Table_ExternalData_15[[#This Row],[item_key]],IsITypeList,Table_ExternalData_15[[#This Row],[IType]],IsDList,Table_ExternalData_15[[#Headers],[29]])</f>
        <v>76</v>
      </c>
      <c r="AH488" s="10">
        <f>SUMIFS(IsQList,IsIList,Table_ExternalData_15[[#This Row],[item_key]],IsITypeList,Table_ExternalData_15[[#This Row],[IType]],IsDList,Table_ExternalData_15[[#Headers],[30]])</f>
        <v>0</v>
      </c>
      <c r="AI488" s="10">
        <f>SUMIFS(IsQList,IsIList,Table_ExternalData_15[[#This Row],[item_key]],IsITypeList,Table_ExternalData_15[[#This Row],[IType]],IsDList,Table_ExternalData_15[[#Headers],[31]])</f>
        <v>10</v>
      </c>
      <c r="AJ488" s="10">
        <f>SUM(Table_ExternalData_15[[#This Row],[1]:[31]])</f>
        <v>181</v>
      </c>
    </row>
    <row r="489" spans="1:36">
      <c r="A489" s="1" t="s">
        <v>210</v>
      </c>
      <c r="B489" s="1" t="s">
        <v>1452</v>
      </c>
      <c r="C489" s="1" t="s">
        <v>1453</v>
      </c>
      <c r="D489" s="11" t="s">
        <v>2046</v>
      </c>
      <c r="E489" s="10">
        <f>SUMIFS(IsQList,IsIList,Table_ExternalData_15[[#This Row],[item_key]],IsITypeList,Table_ExternalData_15[[#This Row],[IType]],IsDList,Table_ExternalData_15[[#Headers],[1]])</f>
        <v>1</v>
      </c>
      <c r="F489" s="10">
        <f>SUMIFS(IsQList,IsIList,Table_ExternalData_15[[#This Row],[item_key]],IsITypeList,Table_ExternalData_15[[#This Row],[IType]],IsDList,Table_ExternalData_15[[#Headers],[2]])</f>
        <v>0</v>
      </c>
      <c r="G489" s="10">
        <f>SUMIFS(IsQList,IsIList,Table_ExternalData_15[[#This Row],[item_key]],IsITypeList,Table_ExternalData_15[[#This Row],[IType]],IsDList,Table_ExternalData_15[[#Headers],[3]])</f>
        <v>0</v>
      </c>
      <c r="H489" s="10">
        <f>SUMIFS(IsQList,IsIList,Table_ExternalData_15[[#This Row],[item_key]],IsITypeList,Table_ExternalData_15[[#This Row],[IType]],IsDList,Table_ExternalData_15[[#Headers],[4]])</f>
        <v>70</v>
      </c>
      <c r="I489" s="10">
        <f>SUMIFS(IsQList,IsIList,Table_ExternalData_15[[#This Row],[item_key]],IsITypeList,Table_ExternalData_15[[#This Row],[IType]],IsDList,Table_ExternalData_15[[#Headers],[5]])</f>
        <v>0</v>
      </c>
      <c r="J489" s="10">
        <f>SUMIFS(IsQList,IsIList,Table_ExternalData_15[[#This Row],[item_key]],IsITypeList,Table_ExternalData_15[[#This Row],[IType]],IsDList,Table_ExternalData_15[[#Headers],[6]])</f>
        <v>23</v>
      </c>
      <c r="K489" s="10">
        <f>SUMIFS(IsQList,IsIList,Table_ExternalData_15[[#This Row],[item_key]],IsITypeList,Table_ExternalData_15[[#This Row],[IType]],IsDList,Table_ExternalData_15[[#Headers],[7]])</f>
        <v>0</v>
      </c>
      <c r="L489" s="10">
        <f>SUMIFS(IsQList,IsIList,Table_ExternalData_15[[#This Row],[item_key]],IsITypeList,Table_ExternalData_15[[#This Row],[IType]],IsDList,Table_ExternalData_15[[#Headers],[8]])</f>
        <v>0</v>
      </c>
      <c r="M489" s="10">
        <f>SUMIFS(IsQList,IsIList,Table_ExternalData_15[[#This Row],[item_key]],IsITypeList,Table_ExternalData_15[[#This Row],[IType]],IsDList,Table_ExternalData_15[[#Headers],[9]])</f>
        <v>0</v>
      </c>
      <c r="N489" s="10">
        <f>SUMIFS(IsQList,IsIList,Table_ExternalData_15[[#This Row],[item_key]],IsITypeList,Table_ExternalData_15[[#This Row],[IType]],IsDList,Table_ExternalData_15[[#Headers],[10]])</f>
        <v>0</v>
      </c>
      <c r="O489" s="10">
        <f>SUMIFS(IsQList,IsIList,Table_ExternalData_15[[#This Row],[item_key]],IsITypeList,Table_ExternalData_15[[#This Row],[IType]],IsDList,Table_ExternalData_15[[#Headers],[11]])</f>
        <v>0</v>
      </c>
      <c r="P489" s="10">
        <f>SUMIFS(IsQList,IsIList,Table_ExternalData_15[[#This Row],[item_key]],IsITypeList,Table_ExternalData_15[[#This Row],[IType]],IsDList,Table_ExternalData_15[[#Headers],[12]])</f>
        <v>0</v>
      </c>
      <c r="Q489" s="10">
        <f>SUMIFS(IsQList,IsIList,Table_ExternalData_15[[#This Row],[item_key]],IsITypeList,Table_ExternalData_15[[#This Row],[IType]],IsDList,Table_ExternalData_15[[#Headers],[13]])</f>
        <v>0</v>
      </c>
      <c r="R489" s="10">
        <f>SUMIFS(IsQList,IsIList,Table_ExternalData_15[[#This Row],[item_key]],IsITypeList,Table_ExternalData_15[[#This Row],[IType]],IsDList,Table_ExternalData_15[[#Headers],[14]])</f>
        <v>0</v>
      </c>
      <c r="S489" s="10">
        <f>SUMIFS(IsQList,IsIList,Table_ExternalData_15[[#This Row],[item_key]],IsITypeList,Table_ExternalData_15[[#This Row],[IType]],IsDList,Table_ExternalData_15[[#Headers],[15]])</f>
        <v>0</v>
      </c>
      <c r="T489" s="10">
        <f>SUMIFS(IsQList,IsIList,Table_ExternalData_15[[#This Row],[item_key]],IsITypeList,Table_ExternalData_15[[#This Row],[IType]],IsDList,Table_ExternalData_15[[#Headers],[16]])</f>
        <v>0</v>
      </c>
      <c r="U489" s="10">
        <f>SUMIFS(IsQList,IsIList,Table_ExternalData_15[[#This Row],[item_key]],IsITypeList,Table_ExternalData_15[[#This Row],[IType]],IsDList,Table_ExternalData_15[[#Headers],[17]])</f>
        <v>0</v>
      </c>
      <c r="V489" s="10">
        <f>SUMIFS(IsQList,IsIList,Table_ExternalData_15[[#This Row],[item_key]],IsITypeList,Table_ExternalData_15[[#This Row],[IType]],IsDList,Table_ExternalData_15[[#Headers],[18]])</f>
        <v>0</v>
      </c>
      <c r="W489" s="10">
        <f>SUMIFS(IsQList,IsIList,Table_ExternalData_15[[#This Row],[item_key]],IsITypeList,Table_ExternalData_15[[#This Row],[IType]],IsDList,Table_ExternalData_15[[#Headers],[19]])</f>
        <v>0</v>
      </c>
      <c r="X489" s="10">
        <f>SUMIFS(IsQList,IsIList,Table_ExternalData_15[[#This Row],[item_key]],IsITypeList,Table_ExternalData_15[[#This Row],[IType]],IsDList,Table_ExternalData_15[[#Headers],[20]])</f>
        <v>0</v>
      </c>
      <c r="Y489" s="10">
        <f>SUMIFS(IsQList,IsIList,Table_ExternalData_15[[#This Row],[item_key]],IsITypeList,Table_ExternalData_15[[#This Row],[IType]],IsDList,Table_ExternalData_15[[#Headers],[21]])</f>
        <v>0</v>
      </c>
      <c r="Z489" s="10">
        <f>SUMIFS(IsQList,IsIList,Table_ExternalData_15[[#This Row],[item_key]],IsITypeList,Table_ExternalData_15[[#This Row],[IType]],IsDList,Table_ExternalData_15[[#Headers],[22]])</f>
        <v>0</v>
      </c>
      <c r="AA489" s="10">
        <f>SUMIFS(IsQList,IsIList,Table_ExternalData_15[[#This Row],[item_key]],IsITypeList,Table_ExternalData_15[[#This Row],[IType]],IsDList,Table_ExternalData_15[[#Headers],[23]])</f>
        <v>0</v>
      </c>
      <c r="AB489" s="10">
        <f>SUMIFS(IsQList,IsIList,Table_ExternalData_15[[#This Row],[item_key]],IsITypeList,Table_ExternalData_15[[#This Row],[IType]],IsDList,Table_ExternalData_15[[#Headers],[24]])</f>
        <v>0</v>
      </c>
      <c r="AC489" s="10">
        <f>SUMIFS(IsQList,IsIList,Table_ExternalData_15[[#This Row],[item_key]],IsITypeList,Table_ExternalData_15[[#This Row],[IType]],IsDList,Table_ExternalData_15[[#Headers],[25]])</f>
        <v>0</v>
      </c>
      <c r="AD489" s="10">
        <f>SUMIFS(IsQList,IsIList,Table_ExternalData_15[[#This Row],[item_key]],IsITypeList,Table_ExternalData_15[[#This Row],[IType]],IsDList,Table_ExternalData_15[[#Headers],[26]])</f>
        <v>0</v>
      </c>
      <c r="AE489" s="10">
        <f>SUMIFS(IsQList,IsIList,Table_ExternalData_15[[#This Row],[item_key]],IsITypeList,Table_ExternalData_15[[#This Row],[IType]],IsDList,Table_ExternalData_15[[#Headers],[27]])</f>
        <v>0</v>
      </c>
      <c r="AF489" s="10">
        <f>SUMIFS(IsQList,IsIList,Table_ExternalData_15[[#This Row],[item_key]],IsITypeList,Table_ExternalData_15[[#This Row],[IType]],IsDList,Table_ExternalData_15[[#Headers],[28]])</f>
        <v>1</v>
      </c>
      <c r="AG489" s="10">
        <f>SUMIFS(IsQList,IsIList,Table_ExternalData_15[[#This Row],[item_key]],IsITypeList,Table_ExternalData_15[[#This Row],[IType]],IsDList,Table_ExternalData_15[[#Headers],[29]])</f>
        <v>76</v>
      </c>
      <c r="AH489" s="10">
        <f>SUMIFS(IsQList,IsIList,Table_ExternalData_15[[#This Row],[item_key]],IsITypeList,Table_ExternalData_15[[#This Row],[IType]],IsDList,Table_ExternalData_15[[#Headers],[30]])</f>
        <v>0</v>
      </c>
      <c r="AI489" s="10">
        <f>SUMIFS(IsQList,IsIList,Table_ExternalData_15[[#This Row],[item_key]],IsITypeList,Table_ExternalData_15[[#This Row],[IType]],IsDList,Table_ExternalData_15[[#Headers],[31]])</f>
        <v>10</v>
      </c>
      <c r="AJ489" s="10">
        <f>SUM(Table_ExternalData_15[[#This Row],[1]:[31]])</f>
        <v>181</v>
      </c>
    </row>
    <row r="490" spans="1:36">
      <c r="A490" s="1" t="s">
        <v>211</v>
      </c>
      <c r="B490" s="1" t="s">
        <v>1454</v>
      </c>
      <c r="C490" s="1" t="s">
        <v>1455</v>
      </c>
      <c r="D490" s="11" t="s">
        <v>2046</v>
      </c>
      <c r="E490" s="10">
        <f>SUMIFS(IsQList,IsIList,Table_ExternalData_15[[#This Row],[item_key]],IsITypeList,Table_ExternalData_15[[#This Row],[IType]],IsDList,Table_ExternalData_15[[#Headers],[1]])</f>
        <v>3</v>
      </c>
      <c r="F490" s="10">
        <f>SUMIFS(IsQList,IsIList,Table_ExternalData_15[[#This Row],[item_key]],IsITypeList,Table_ExternalData_15[[#This Row],[IType]],IsDList,Table_ExternalData_15[[#Headers],[2]])</f>
        <v>0</v>
      </c>
      <c r="G490" s="10">
        <f>SUMIFS(IsQList,IsIList,Table_ExternalData_15[[#This Row],[item_key]],IsITypeList,Table_ExternalData_15[[#This Row],[IType]],IsDList,Table_ExternalData_15[[#Headers],[3]])</f>
        <v>0</v>
      </c>
      <c r="H490" s="10">
        <f>SUMIFS(IsQList,IsIList,Table_ExternalData_15[[#This Row],[item_key]],IsITypeList,Table_ExternalData_15[[#This Row],[IType]],IsDList,Table_ExternalData_15[[#Headers],[4]])</f>
        <v>210</v>
      </c>
      <c r="I490" s="10">
        <f>SUMIFS(IsQList,IsIList,Table_ExternalData_15[[#This Row],[item_key]],IsITypeList,Table_ExternalData_15[[#This Row],[IType]],IsDList,Table_ExternalData_15[[#Headers],[5]])</f>
        <v>0</v>
      </c>
      <c r="J490" s="10">
        <f>SUMIFS(IsQList,IsIList,Table_ExternalData_15[[#This Row],[item_key]],IsITypeList,Table_ExternalData_15[[#This Row],[IType]],IsDList,Table_ExternalData_15[[#Headers],[6]])</f>
        <v>69</v>
      </c>
      <c r="K490" s="10">
        <f>SUMIFS(IsQList,IsIList,Table_ExternalData_15[[#This Row],[item_key]],IsITypeList,Table_ExternalData_15[[#This Row],[IType]],IsDList,Table_ExternalData_15[[#Headers],[7]])</f>
        <v>0</v>
      </c>
      <c r="L490" s="10">
        <f>SUMIFS(IsQList,IsIList,Table_ExternalData_15[[#This Row],[item_key]],IsITypeList,Table_ExternalData_15[[#This Row],[IType]],IsDList,Table_ExternalData_15[[#Headers],[8]])</f>
        <v>0</v>
      </c>
      <c r="M490" s="10">
        <f>SUMIFS(IsQList,IsIList,Table_ExternalData_15[[#This Row],[item_key]],IsITypeList,Table_ExternalData_15[[#This Row],[IType]],IsDList,Table_ExternalData_15[[#Headers],[9]])</f>
        <v>0</v>
      </c>
      <c r="N490" s="10">
        <f>SUMIFS(IsQList,IsIList,Table_ExternalData_15[[#This Row],[item_key]],IsITypeList,Table_ExternalData_15[[#This Row],[IType]],IsDList,Table_ExternalData_15[[#Headers],[10]])</f>
        <v>0</v>
      </c>
      <c r="O490" s="10">
        <f>SUMIFS(IsQList,IsIList,Table_ExternalData_15[[#This Row],[item_key]],IsITypeList,Table_ExternalData_15[[#This Row],[IType]],IsDList,Table_ExternalData_15[[#Headers],[11]])</f>
        <v>0</v>
      </c>
      <c r="P490" s="10">
        <f>SUMIFS(IsQList,IsIList,Table_ExternalData_15[[#This Row],[item_key]],IsITypeList,Table_ExternalData_15[[#This Row],[IType]],IsDList,Table_ExternalData_15[[#Headers],[12]])</f>
        <v>0</v>
      </c>
      <c r="Q490" s="10">
        <f>SUMIFS(IsQList,IsIList,Table_ExternalData_15[[#This Row],[item_key]],IsITypeList,Table_ExternalData_15[[#This Row],[IType]],IsDList,Table_ExternalData_15[[#Headers],[13]])</f>
        <v>0</v>
      </c>
      <c r="R490" s="10">
        <f>SUMIFS(IsQList,IsIList,Table_ExternalData_15[[#This Row],[item_key]],IsITypeList,Table_ExternalData_15[[#This Row],[IType]],IsDList,Table_ExternalData_15[[#Headers],[14]])</f>
        <v>0</v>
      </c>
      <c r="S490" s="10">
        <f>SUMIFS(IsQList,IsIList,Table_ExternalData_15[[#This Row],[item_key]],IsITypeList,Table_ExternalData_15[[#This Row],[IType]],IsDList,Table_ExternalData_15[[#Headers],[15]])</f>
        <v>0</v>
      </c>
      <c r="T490" s="10">
        <f>SUMIFS(IsQList,IsIList,Table_ExternalData_15[[#This Row],[item_key]],IsITypeList,Table_ExternalData_15[[#This Row],[IType]],IsDList,Table_ExternalData_15[[#Headers],[16]])</f>
        <v>0</v>
      </c>
      <c r="U490" s="10">
        <f>SUMIFS(IsQList,IsIList,Table_ExternalData_15[[#This Row],[item_key]],IsITypeList,Table_ExternalData_15[[#This Row],[IType]],IsDList,Table_ExternalData_15[[#Headers],[17]])</f>
        <v>0</v>
      </c>
      <c r="V490" s="10">
        <f>SUMIFS(IsQList,IsIList,Table_ExternalData_15[[#This Row],[item_key]],IsITypeList,Table_ExternalData_15[[#This Row],[IType]],IsDList,Table_ExternalData_15[[#Headers],[18]])</f>
        <v>0</v>
      </c>
      <c r="W490" s="10">
        <f>SUMIFS(IsQList,IsIList,Table_ExternalData_15[[#This Row],[item_key]],IsITypeList,Table_ExternalData_15[[#This Row],[IType]],IsDList,Table_ExternalData_15[[#Headers],[19]])</f>
        <v>0</v>
      </c>
      <c r="X490" s="10">
        <f>SUMIFS(IsQList,IsIList,Table_ExternalData_15[[#This Row],[item_key]],IsITypeList,Table_ExternalData_15[[#This Row],[IType]],IsDList,Table_ExternalData_15[[#Headers],[20]])</f>
        <v>0</v>
      </c>
      <c r="Y490" s="10">
        <f>SUMIFS(IsQList,IsIList,Table_ExternalData_15[[#This Row],[item_key]],IsITypeList,Table_ExternalData_15[[#This Row],[IType]],IsDList,Table_ExternalData_15[[#Headers],[21]])</f>
        <v>0</v>
      </c>
      <c r="Z490" s="10">
        <f>SUMIFS(IsQList,IsIList,Table_ExternalData_15[[#This Row],[item_key]],IsITypeList,Table_ExternalData_15[[#This Row],[IType]],IsDList,Table_ExternalData_15[[#Headers],[22]])</f>
        <v>0</v>
      </c>
      <c r="AA490" s="10">
        <f>SUMIFS(IsQList,IsIList,Table_ExternalData_15[[#This Row],[item_key]],IsITypeList,Table_ExternalData_15[[#This Row],[IType]],IsDList,Table_ExternalData_15[[#Headers],[23]])</f>
        <v>0</v>
      </c>
      <c r="AB490" s="10">
        <f>SUMIFS(IsQList,IsIList,Table_ExternalData_15[[#This Row],[item_key]],IsITypeList,Table_ExternalData_15[[#This Row],[IType]],IsDList,Table_ExternalData_15[[#Headers],[24]])</f>
        <v>0</v>
      </c>
      <c r="AC490" s="10">
        <f>SUMIFS(IsQList,IsIList,Table_ExternalData_15[[#This Row],[item_key]],IsITypeList,Table_ExternalData_15[[#This Row],[IType]],IsDList,Table_ExternalData_15[[#Headers],[25]])</f>
        <v>0</v>
      </c>
      <c r="AD490" s="10">
        <f>SUMIFS(IsQList,IsIList,Table_ExternalData_15[[#This Row],[item_key]],IsITypeList,Table_ExternalData_15[[#This Row],[IType]],IsDList,Table_ExternalData_15[[#Headers],[26]])</f>
        <v>0</v>
      </c>
      <c r="AE490" s="10">
        <f>SUMIFS(IsQList,IsIList,Table_ExternalData_15[[#This Row],[item_key]],IsITypeList,Table_ExternalData_15[[#This Row],[IType]],IsDList,Table_ExternalData_15[[#Headers],[27]])</f>
        <v>0</v>
      </c>
      <c r="AF490" s="10">
        <f>SUMIFS(IsQList,IsIList,Table_ExternalData_15[[#This Row],[item_key]],IsITypeList,Table_ExternalData_15[[#This Row],[IType]],IsDList,Table_ExternalData_15[[#Headers],[28]])</f>
        <v>3</v>
      </c>
      <c r="AG490" s="10">
        <f>SUMIFS(IsQList,IsIList,Table_ExternalData_15[[#This Row],[item_key]],IsITypeList,Table_ExternalData_15[[#This Row],[IType]],IsDList,Table_ExternalData_15[[#Headers],[29]])</f>
        <v>228</v>
      </c>
      <c r="AH490" s="10">
        <f>SUMIFS(IsQList,IsIList,Table_ExternalData_15[[#This Row],[item_key]],IsITypeList,Table_ExternalData_15[[#This Row],[IType]],IsDList,Table_ExternalData_15[[#Headers],[30]])</f>
        <v>0</v>
      </c>
      <c r="AI490" s="10">
        <f>SUMIFS(IsQList,IsIList,Table_ExternalData_15[[#This Row],[item_key]],IsITypeList,Table_ExternalData_15[[#This Row],[IType]],IsDList,Table_ExternalData_15[[#Headers],[31]])</f>
        <v>30</v>
      </c>
      <c r="AJ490" s="10">
        <f>SUM(Table_ExternalData_15[[#This Row],[1]:[31]])</f>
        <v>543</v>
      </c>
    </row>
    <row r="491" spans="1:36">
      <c r="A491" s="1" t="s">
        <v>212</v>
      </c>
      <c r="B491" s="1" t="s">
        <v>1456</v>
      </c>
      <c r="C491" s="1" t="s">
        <v>1457</v>
      </c>
      <c r="D491" s="11" t="s">
        <v>2046</v>
      </c>
      <c r="E491" s="10">
        <f>SUMIFS(IsQList,IsIList,Table_ExternalData_15[[#This Row],[item_key]],IsITypeList,Table_ExternalData_15[[#This Row],[IType]],IsDList,Table_ExternalData_15[[#Headers],[1]])</f>
        <v>1</v>
      </c>
      <c r="F491" s="10">
        <f>SUMIFS(IsQList,IsIList,Table_ExternalData_15[[#This Row],[item_key]],IsITypeList,Table_ExternalData_15[[#This Row],[IType]],IsDList,Table_ExternalData_15[[#Headers],[2]])</f>
        <v>0</v>
      </c>
      <c r="G491" s="10">
        <f>SUMIFS(IsQList,IsIList,Table_ExternalData_15[[#This Row],[item_key]],IsITypeList,Table_ExternalData_15[[#This Row],[IType]],IsDList,Table_ExternalData_15[[#Headers],[3]])</f>
        <v>0</v>
      </c>
      <c r="H491" s="10">
        <f>SUMIFS(IsQList,IsIList,Table_ExternalData_15[[#This Row],[item_key]],IsITypeList,Table_ExternalData_15[[#This Row],[IType]],IsDList,Table_ExternalData_15[[#Headers],[4]])</f>
        <v>70</v>
      </c>
      <c r="I491" s="10">
        <f>SUMIFS(IsQList,IsIList,Table_ExternalData_15[[#This Row],[item_key]],IsITypeList,Table_ExternalData_15[[#This Row],[IType]],IsDList,Table_ExternalData_15[[#Headers],[5]])</f>
        <v>0</v>
      </c>
      <c r="J491" s="10">
        <f>SUMIFS(IsQList,IsIList,Table_ExternalData_15[[#This Row],[item_key]],IsITypeList,Table_ExternalData_15[[#This Row],[IType]],IsDList,Table_ExternalData_15[[#Headers],[6]])</f>
        <v>23</v>
      </c>
      <c r="K491" s="10">
        <f>SUMIFS(IsQList,IsIList,Table_ExternalData_15[[#This Row],[item_key]],IsITypeList,Table_ExternalData_15[[#This Row],[IType]],IsDList,Table_ExternalData_15[[#Headers],[7]])</f>
        <v>0</v>
      </c>
      <c r="L491" s="10">
        <f>SUMIFS(IsQList,IsIList,Table_ExternalData_15[[#This Row],[item_key]],IsITypeList,Table_ExternalData_15[[#This Row],[IType]],IsDList,Table_ExternalData_15[[#Headers],[8]])</f>
        <v>0</v>
      </c>
      <c r="M491" s="10">
        <f>SUMIFS(IsQList,IsIList,Table_ExternalData_15[[#This Row],[item_key]],IsITypeList,Table_ExternalData_15[[#This Row],[IType]],IsDList,Table_ExternalData_15[[#Headers],[9]])</f>
        <v>0</v>
      </c>
      <c r="N491" s="10">
        <f>SUMIFS(IsQList,IsIList,Table_ExternalData_15[[#This Row],[item_key]],IsITypeList,Table_ExternalData_15[[#This Row],[IType]],IsDList,Table_ExternalData_15[[#Headers],[10]])</f>
        <v>0</v>
      </c>
      <c r="O491" s="10">
        <f>SUMIFS(IsQList,IsIList,Table_ExternalData_15[[#This Row],[item_key]],IsITypeList,Table_ExternalData_15[[#This Row],[IType]],IsDList,Table_ExternalData_15[[#Headers],[11]])</f>
        <v>0</v>
      </c>
      <c r="P491" s="10">
        <f>SUMIFS(IsQList,IsIList,Table_ExternalData_15[[#This Row],[item_key]],IsITypeList,Table_ExternalData_15[[#This Row],[IType]],IsDList,Table_ExternalData_15[[#Headers],[12]])</f>
        <v>0</v>
      </c>
      <c r="Q491" s="10">
        <f>SUMIFS(IsQList,IsIList,Table_ExternalData_15[[#This Row],[item_key]],IsITypeList,Table_ExternalData_15[[#This Row],[IType]],IsDList,Table_ExternalData_15[[#Headers],[13]])</f>
        <v>0</v>
      </c>
      <c r="R491" s="10">
        <f>SUMIFS(IsQList,IsIList,Table_ExternalData_15[[#This Row],[item_key]],IsITypeList,Table_ExternalData_15[[#This Row],[IType]],IsDList,Table_ExternalData_15[[#Headers],[14]])</f>
        <v>0</v>
      </c>
      <c r="S491" s="10">
        <f>SUMIFS(IsQList,IsIList,Table_ExternalData_15[[#This Row],[item_key]],IsITypeList,Table_ExternalData_15[[#This Row],[IType]],IsDList,Table_ExternalData_15[[#Headers],[15]])</f>
        <v>0</v>
      </c>
      <c r="T491" s="10">
        <f>SUMIFS(IsQList,IsIList,Table_ExternalData_15[[#This Row],[item_key]],IsITypeList,Table_ExternalData_15[[#This Row],[IType]],IsDList,Table_ExternalData_15[[#Headers],[16]])</f>
        <v>0</v>
      </c>
      <c r="U491" s="10">
        <f>SUMIFS(IsQList,IsIList,Table_ExternalData_15[[#This Row],[item_key]],IsITypeList,Table_ExternalData_15[[#This Row],[IType]],IsDList,Table_ExternalData_15[[#Headers],[17]])</f>
        <v>0</v>
      </c>
      <c r="V491" s="10">
        <f>SUMIFS(IsQList,IsIList,Table_ExternalData_15[[#This Row],[item_key]],IsITypeList,Table_ExternalData_15[[#This Row],[IType]],IsDList,Table_ExternalData_15[[#Headers],[18]])</f>
        <v>0</v>
      </c>
      <c r="W491" s="10">
        <f>SUMIFS(IsQList,IsIList,Table_ExternalData_15[[#This Row],[item_key]],IsITypeList,Table_ExternalData_15[[#This Row],[IType]],IsDList,Table_ExternalData_15[[#Headers],[19]])</f>
        <v>0</v>
      </c>
      <c r="X491" s="10">
        <f>SUMIFS(IsQList,IsIList,Table_ExternalData_15[[#This Row],[item_key]],IsITypeList,Table_ExternalData_15[[#This Row],[IType]],IsDList,Table_ExternalData_15[[#Headers],[20]])</f>
        <v>0</v>
      </c>
      <c r="Y491" s="10">
        <f>SUMIFS(IsQList,IsIList,Table_ExternalData_15[[#This Row],[item_key]],IsITypeList,Table_ExternalData_15[[#This Row],[IType]],IsDList,Table_ExternalData_15[[#Headers],[21]])</f>
        <v>0</v>
      </c>
      <c r="Z491" s="10">
        <f>SUMIFS(IsQList,IsIList,Table_ExternalData_15[[#This Row],[item_key]],IsITypeList,Table_ExternalData_15[[#This Row],[IType]],IsDList,Table_ExternalData_15[[#Headers],[22]])</f>
        <v>0</v>
      </c>
      <c r="AA491" s="10">
        <f>SUMIFS(IsQList,IsIList,Table_ExternalData_15[[#This Row],[item_key]],IsITypeList,Table_ExternalData_15[[#This Row],[IType]],IsDList,Table_ExternalData_15[[#Headers],[23]])</f>
        <v>0</v>
      </c>
      <c r="AB491" s="10">
        <f>SUMIFS(IsQList,IsIList,Table_ExternalData_15[[#This Row],[item_key]],IsITypeList,Table_ExternalData_15[[#This Row],[IType]],IsDList,Table_ExternalData_15[[#Headers],[24]])</f>
        <v>0</v>
      </c>
      <c r="AC491" s="10">
        <f>SUMIFS(IsQList,IsIList,Table_ExternalData_15[[#This Row],[item_key]],IsITypeList,Table_ExternalData_15[[#This Row],[IType]],IsDList,Table_ExternalData_15[[#Headers],[25]])</f>
        <v>0</v>
      </c>
      <c r="AD491" s="10">
        <f>SUMIFS(IsQList,IsIList,Table_ExternalData_15[[#This Row],[item_key]],IsITypeList,Table_ExternalData_15[[#This Row],[IType]],IsDList,Table_ExternalData_15[[#Headers],[26]])</f>
        <v>0</v>
      </c>
      <c r="AE491" s="10">
        <f>SUMIFS(IsQList,IsIList,Table_ExternalData_15[[#This Row],[item_key]],IsITypeList,Table_ExternalData_15[[#This Row],[IType]],IsDList,Table_ExternalData_15[[#Headers],[27]])</f>
        <v>0</v>
      </c>
      <c r="AF491" s="10">
        <f>SUMIFS(IsQList,IsIList,Table_ExternalData_15[[#This Row],[item_key]],IsITypeList,Table_ExternalData_15[[#This Row],[IType]],IsDList,Table_ExternalData_15[[#Headers],[28]])</f>
        <v>1</v>
      </c>
      <c r="AG491" s="10">
        <f>SUMIFS(IsQList,IsIList,Table_ExternalData_15[[#This Row],[item_key]],IsITypeList,Table_ExternalData_15[[#This Row],[IType]],IsDList,Table_ExternalData_15[[#Headers],[29]])</f>
        <v>76</v>
      </c>
      <c r="AH491" s="10">
        <f>SUMIFS(IsQList,IsIList,Table_ExternalData_15[[#This Row],[item_key]],IsITypeList,Table_ExternalData_15[[#This Row],[IType]],IsDList,Table_ExternalData_15[[#Headers],[30]])</f>
        <v>0</v>
      </c>
      <c r="AI491" s="10">
        <f>SUMIFS(IsQList,IsIList,Table_ExternalData_15[[#This Row],[item_key]],IsITypeList,Table_ExternalData_15[[#This Row],[IType]],IsDList,Table_ExternalData_15[[#Headers],[31]])</f>
        <v>10</v>
      </c>
      <c r="AJ491" s="10">
        <f>SUM(Table_ExternalData_15[[#This Row],[1]:[31]])</f>
        <v>181</v>
      </c>
    </row>
    <row r="492" spans="1:36">
      <c r="A492" s="1" t="s">
        <v>213</v>
      </c>
      <c r="B492" s="1" t="s">
        <v>1458</v>
      </c>
      <c r="C492" s="1" t="s">
        <v>1459</v>
      </c>
      <c r="D492" s="11" t="s">
        <v>2046</v>
      </c>
      <c r="E492" s="10">
        <f>SUMIFS(IsQList,IsIList,Table_ExternalData_15[[#This Row],[item_key]],IsITypeList,Table_ExternalData_15[[#This Row],[IType]],IsDList,Table_ExternalData_15[[#Headers],[1]])</f>
        <v>2</v>
      </c>
      <c r="F492" s="10">
        <f>SUMIFS(IsQList,IsIList,Table_ExternalData_15[[#This Row],[item_key]],IsITypeList,Table_ExternalData_15[[#This Row],[IType]],IsDList,Table_ExternalData_15[[#Headers],[2]])</f>
        <v>0</v>
      </c>
      <c r="G492" s="10">
        <f>SUMIFS(IsQList,IsIList,Table_ExternalData_15[[#This Row],[item_key]],IsITypeList,Table_ExternalData_15[[#This Row],[IType]],IsDList,Table_ExternalData_15[[#Headers],[3]])</f>
        <v>0</v>
      </c>
      <c r="H492" s="10">
        <f>SUMIFS(IsQList,IsIList,Table_ExternalData_15[[#This Row],[item_key]],IsITypeList,Table_ExternalData_15[[#This Row],[IType]],IsDList,Table_ExternalData_15[[#Headers],[4]])</f>
        <v>140</v>
      </c>
      <c r="I492" s="10">
        <f>SUMIFS(IsQList,IsIList,Table_ExternalData_15[[#This Row],[item_key]],IsITypeList,Table_ExternalData_15[[#This Row],[IType]],IsDList,Table_ExternalData_15[[#Headers],[5]])</f>
        <v>0</v>
      </c>
      <c r="J492" s="10">
        <f>SUMIFS(IsQList,IsIList,Table_ExternalData_15[[#This Row],[item_key]],IsITypeList,Table_ExternalData_15[[#This Row],[IType]],IsDList,Table_ExternalData_15[[#Headers],[6]])</f>
        <v>46</v>
      </c>
      <c r="K492" s="10">
        <f>SUMIFS(IsQList,IsIList,Table_ExternalData_15[[#This Row],[item_key]],IsITypeList,Table_ExternalData_15[[#This Row],[IType]],IsDList,Table_ExternalData_15[[#Headers],[7]])</f>
        <v>0</v>
      </c>
      <c r="L492" s="10">
        <f>SUMIFS(IsQList,IsIList,Table_ExternalData_15[[#This Row],[item_key]],IsITypeList,Table_ExternalData_15[[#This Row],[IType]],IsDList,Table_ExternalData_15[[#Headers],[8]])</f>
        <v>0</v>
      </c>
      <c r="M492" s="10">
        <f>SUMIFS(IsQList,IsIList,Table_ExternalData_15[[#This Row],[item_key]],IsITypeList,Table_ExternalData_15[[#This Row],[IType]],IsDList,Table_ExternalData_15[[#Headers],[9]])</f>
        <v>0</v>
      </c>
      <c r="N492" s="10">
        <f>SUMIFS(IsQList,IsIList,Table_ExternalData_15[[#This Row],[item_key]],IsITypeList,Table_ExternalData_15[[#This Row],[IType]],IsDList,Table_ExternalData_15[[#Headers],[10]])</f>
        <v>0</v>
      </c>
      <c r="O492" s="10">
        <f>SUMIFS(IsQList,IsIList,Table_ExternalData_15[[#This Row],[item_key]],IsITypeList,Table_ExternalData_15[[#This Row],[IType]],IsDList,Table_ExternalData_15[[#Headers],[11]])</f>
        <v>0</v>
      </c>
      <c r="P492" s="10">
        <f>SUMIFS(IsQList,IsIList,Table_ExternalData_15[[#This Row],[item_key]],IsITypeList,Table_ExternalData_15[[#This Row],[IType]],IsDList,Table_ExternalData_15[[#Headers],[12]])</f>
        <v>0</v>
      </c>
      <c r="Q492" s="10">
        <f>SUMIFS(IsQList,IsIList,Table_ExternalData_15[[#This Row],[item_key]],IsITypeList,Table_ExternalData_15[[#This Row],[IType]],IsDList,Table_ExternalData_15[[#Headers],[13]])</f>
        <v>0</v>
      </c>
      <c r="R492" s="10">
        <f>SUMIFS(IsQList,IsIList,Table_ExternalData_15[[#This Row],[item_key]],IsITypeList,Table_ExternalData_15[[#This Row],[IType]],IsDList,Table_ExternalData_15[[#Headers],[14]])</f>
        <v>0</v>
      </c>
      <c r="S492" s="10">
        <f>SUMIFS(IsQList,IsIList,Table_ExternalData_15[[#This Row],[item_key]],IsITypeList,Table_ExternalData_15[[#This Row],[IType]],IsDList,Table_ExternalData_15[[#Headers],[15]])</f>
        <v>0</v>
      </c>
      <c r="T492" s="10">
        <f>SUMIFS(IsQList,IsIList,Table_ExternalData_15[[#This Row],[item_key]],IsITypeList,Table_ExternalData_15[[#This Row],[IType]],IsDList,Table_ExternalData_15[[#Headers],[16]])</f>
        <v>0</v>
      </c>
      <c r="U492" s="10">
        <f>SUMIFS(IsQList,IsIList,Table_ExternalData_15[[#This Row],[item_key]],IsITypeList,Table_ExternalData_15[[#This Row],[IType]],IsDList,Table_ExternalData_15[[#Headers],[17]])</f>
        <v>0</v>
      </c>
      <c r="V492" s="10">
        <f>SUMIFS(IsQList,IsIList,Table_ExternalData_15[[#This Row],[item_key]],IsITypeList,Table_ExternalData_15[[#This Row],[IType]],IsDList,Table_ExternalData_15[[#Headers],[18]])</f>
        <v>0</v>
      </c>
      <c r="W492" s="10">
        <f>SUMIFS(IsQList,IsIList,Table_ExternalData_15[[#This Row],[item_key]],IsITypeList,Table_ExternalData_15[[#This Row],[IType]],IsDList,Table_ExternalData_15[[#Headers],[19]])</f>
        <v>0</v>
      </c>
      <c r="X492" s="10">
        <f>SUMIFS(IsQList,IsIList,Table_ExternalData_15[[#This Row],[item_key]],IsITypeList,Table_ExternalData_15[[#This Row],[IType]],IsDList,Table_ExternalData_15[[#Headers],[20]])</f>
        <v>0</v>
      </c>
      <c r="Y492" s="10">
        <f>SUMIFS(IsQList,IsIList,Table_ExternalData_15[[#This Row],[item_key]],IsITypeList,Table_ExternalData_15[[#This Row],[IType]],IsDList,Table_ExternalData_15[[#Headers],[21]])</f>
        <v>0</v>
      </c>
      <c r="Z492" s="10">
        <f>SUMIFS(IsQList,IsIList,Table_ExternalData_15[[#This Row],[item_key]],IsITypeList,Table_ExternalData_15[[#This Row],[IType]],IsDList,Table_ExternalData_15[[#Headers],[22]])</f>
        <v>0</v>
      </c>
      <c r="AA492" s="10">
        <f>SUMIFS(IsQList,IsIList,Table_ExternalData_15[[#This Row],[item_key]],IsITypeList,Table_ExternalData_15[[#This Row],[IType]],IsDList,Table_ExternalData_15[[#Headers],[23]])</f>
        <v>0</v>
      </c>
      <c r="AB492" s="10">
        <f>SUMIFS(IsQList,IsIList,Table_ExternalData_15[[#This Row],[item_key]],IsITypeList,Table_ExternalData_15[[#This Row],[IType]],IsDList,Table_ExternalData_15[[#Headers],[24]])</f>
        <v>0</v>
      </c>
      <c r="AC492" s="10">
        <f>SUMIFS(IsQList,IsIList,Table_ExternalData_15[[#This Row],[item_key]],IsITypeList,Table_ExternalData_15[[#This Row],[IType]],IsDList,Table_ExternalData_15[[#Headers],[25]])</f>
        <v>0</v>
      </c>
      <c r="AD492" s="10">
        <f>SUMIFS(IsQList,IsIList,Table_ExternalData_15[[#This Row],[item_key]],IsITypeList,Table_ExternalData_15[[#This Row],[IType]],IsDList,Table_ExternalData_15[[#Headers],[26]])</f>
        <v>0</v>
      </c>
      <c r="AE492" s="10">
        <f>SUMIFS(IsQList,IsIList,Table_ExternalData_15[[#This Row],[item_key]],IsITypeList,Table_ExternalData_15[[#This Row],[IType]],IsDList,Table_ExternalData_15[[#Headers],[27]])</f>
        <v>0</v>
      </c>
      <c r="AF492" s="10">
        <f>SUMIFS(IsQList,IsIList,Table_ExternalData_15[[#This Row],[item_key]],IsITypeList,Table_ExternalData_15[[#This Row],[IType]],IsDList,Table_ExternalData_15[[#Headers],[28]])</f>
        <v>2</v>
      </c>
      <c r="AG492" s="10">
        <f>SUMIFS(IsQList,IsIList,Table_ExternalData_15[[#This Row],[item_key]],IsITypeList,Table_ExternalData_15[[#This Row],[IType]],IsDList,Table_ExternalData_15[[#Headers],[29]])</f>
        <v>152</v>
      </c>
      <c r="AH492" s="10">
        <f>SUMIFS(IsQList,IsIList,Table_ExternalData_15[[#This Row],[item_key]],IsITypeList,Table_ExternalData_15[[#This Row],[IType]],IsDList,Table_ExternalData_15[[#Headers],[30]])</f>
        <v>0</v>
      </c>
      <c r="AI492" s="10">
        <f>SUMIFS(IsQList,IsIList,Table_ExternalData_15[[#This Row],[item_key]],IsITypeList,Table_ExternalData_15[[#This Row],[IType]],IsDList,Table_ExternalData_15[[#Headers],[31]])</f>
        <v>20</v>
      </c>
      <c r="AJ492" s="10">
        <f>SUM(Table_ExternalData_15[[#This Row],[1]:[31]])</f>
        <v>362</v>
      </c>
    </row>
    <row r="493" spans="1:36">
      <c r="A493" s="1" t="s">
        <v>214</v>
      </c>
      <c r="B493" s="1" t="s">
        <v>1460</v>
      </c>
      <c r="C493" s="1" t="s">
        <v>1461</v>
      </c>
      <c r="D493" s="11" t="s">
        <v>2046</v>
      </c>
      <c r="E493" s="10">
        <f>SUMIFS(IsQList,IsIList,Table_ExternalData_15[[#This Row],[item_key]],IsITypeList,Table_ExternalData_15[[#This Row],[IType]],IsDList,Table_ExternalData_15[[#Headers],[1]])</f>
        <v>1</v>
      </c>
      <c r="F493" s="10">
        <f>SUMIFS(IsQList,IsIList,Table_ExternalData_15[[#This Row],[item_key]],IsITypeList,Table_ExternalData_15[[#This Row],[IType]],IsDList,Table_ExternalData_15[[#Headers],[2]])</f>
        <v>0</v>
      </c>
      <c r="G493" s="10">
        <f>SUMIFS(IsQList,IsIList,Table_ExternalData_15[[#This Row],[item_key]],IsITypeList,Table_ExternalData_15[[#This Row],[IType]],IsDList,Table_ExternalData_15[[#Headers],[3]])</f>
        <v>0</v>
      </c>
      <c r="H493" s="10">
        <f>SUMIFS(IsQList,IsIList,Table_ExternalData_15[[#This Row],[item_key]],IsITypeList,Table_ExternalData_15[[#This Row],[IType]],IsDList,Table_ExternalData_15[[#Headers],[4]])</f>
        <v>70</v>
      </c>
      <c r="I493" s="10">
        <f>SUMIFS(IsQList,IsIList,Table_ExternalData_15[[#This Row],[item_key]],IsITypeList,Table_ExternalData_15[[#This Row],[IType]],IsDList,Table_ExternalData_15[[#Headers],[5]])</f>
        <v>0</v>
      </c>
      <c r="J493" s="10">
        <f>SUMIFS(IsQList,IsIList,Table_ExternalData_15[[#This Row],[item_key]],IsITypeList,Table_ExternalData_15[[#This Row],[IType]],IsDList,Table_ExternalData_15[[#Headers],[6]])</f>
        <v>23</v>
      </c>
      <c r="K493" s="10">
        <f>SUMIFS(IsQList,IsIList,Table_ExternalData_15[[#This Row],[item_key]],IsITypeList,Table_ExternalData_15[[#This Row],[IType]],IsDList,Table_ExternalData_15[[#Headers],[7]])</f>
        <v>0</v>
      </c>
      <c r="L493" s="10">
        <f>SUMIFS(IsQList,IsIList,Table_ExternalData_15[[#This Row],[item_key]],IsITypeList,Table_ExternalData_15[[#This Row],[IType]],IsDList,Table_ExternalData_15[[#Headers],[8]])</f>
        <v>0</v>
      </c>
      <c r="M493" s="10">
        <f>SUMIFS(IsQList,IsIList,Table_ExternalData_15[[#This Row],[item_key]],IsITypeList,Table_ExternalData_15[[#This Row],[IType]],IsDList,Table_ExternalData_15[[#Headers],[9]])</f>
        <v>0</v>
      </c>
      <c r="N493" s="10">
        <f>SUMIFS(IsQList,IsIList,Table_ExternalData_15[[#This Row],[item_key]],IsITypeList,Table_ExternalData_15[[#This Row],[IType]],IsDList,Table_ExternalData_15[[#Headers],[10]])</f>
        <v>0</v>
      </c>
      <c r="O493" s="10">
        <f>SUMIFS(IsQList,IsIList,Table_ExternalData_15[[#This Row],[item_key]],IsITypeList,Table_ExternalData_15[[#This Row],[IType]],IsDList,Table_ExternalData_15[[#Headers],[11]])</f>
        <v>0</v>
      </c>
      <c r="P493" s="10">
        <f>SUMIFS(IsQList,IsIList,Table_ExternalData_15[[#This Row],[item_key]],IsITypeList,Table_ExternalData_15[[#This Row],[IType]],IsDList,Table_ExternalData_15[[#Headers],[12]])</f>
        <v>0</v>
      </c>
      <c r="Q493" s="10">
        <f>SUMIFS(IsQList,IsIList,Table_ExternalData_15[[#This Row],[item_key]],IsITypeList,Table_ExternalData_15[[#This Row],[IType]],IsDList,Table_ExternalData_15[[#Headers],[13]])</f>
        <v>0</v>
      </c>
      <c r="R493" s="10">
        <f>SUMIFS(IsQList,IsIList,Table_ExternalData_15[[#This Row],[item_key]],IsITypeList,Table_ExternalData_15[[#This Row],[IType]],IsDList,Table_ExternalData_15[[#Headers],[14]])</f>
        <v>0</v>
      </c>
      <c r="S493" s="10">
        <f>SUMIFS(IsQList,IsIList,Table_ExternalData_15[[#This Row],[item_key]],IsITypeList,Table_ExternalData_15[[#This Row],[IType]],IsDList,Table_ExternalData_15[[#Headers],[15]])</f>
        <v>0</v>
      </c>
      <c r="T493" s="10">
        <f>SUMIFS(IsQList,IsIList,Table_ExternalData_15[[#This Row],[item_key]],IsITypeList,Table_ExternalData_15[[#This Row],[IType]],IsDList,Table_ExternalData_15[[#Headers],[16]])</f>
        <v>0</v>
      </c>
      <c r="U493" s="10">
        <f>SUMIFS(IsQList,IsIList,Table_ExternalData_15[[#This Row],[item_key]],IsITypeList,Table_ExternalData_15[[#This Row],[IType]],IsDList,Table_ExternalData_15[[#Headers],[17]])</f>
        <v>0</v>
      </c>
      <c r="V493" s="10">
        <f>SUMIFS(IsQList,IsIList,Table_ExternalData_15[[#This Row],[item_key]],IsITypeList,Table_ExternalData_15[[#This Row],[IType]],IsDList,Table_ExternalData_15[[#Headers],[18]])</f>
        <v>0</v>
      </c>
      <c r="W493" s="10">
        <f>SUMIFS(IsQList,IsIList,Table_ExternalData_15[[#This Row],[item_key]],IsITypeList,Table_ExternalData_15[[#This Row],[IType]],IsDList,Table_ExternalData_15[[#Headers],[19]])</f>
        <v>0</v>
      </c>
      <c r="X493" s="10">
        <f>SUMIFS(IsQList,IsIList,Table_ExternalData_15[[#This Row],[item_key]],IsITypeList,Table_ExternalData_15[[#This Row],[IType]],IsDList,Table_ExternalData_15[[#Headers],[20]])</f>
        <v>0</v>
      </c>
      <c r="Y493" s="10">
        <f>SUMIFS(IsQList,IsIList,Table_ExternalData_15[[#This Row],[item_key]],IsITypeList,Table_ExternalData_15[[#This Row],[IType]],IsDList,Table_ExternalData_15[[#Headers],[21]])</f>
        <v>0</v>
      </c>
      <c r="Z493" s="10">
        <f>SUMIFS(IsQList,IsIList,Table_ExternalData_15[[#This Row],[item_key]],IsITypeList,Table_ExternalData_15[[#This Row],[IType]],IsDList,Table_ExternalData_15[[#Headers],[22]])</f>
        <v>0</v>
      </c>
      <c r="AA493" s="10">
        <f>SUMIFS(IsQList,IsIList,Table_ExternalData_15[[#This Row],[item_key]],IsITypeList,Table_ExternalData_15[[#This Row],[IType]],IsDList,Table_ExternalData_15[[#Headers],[23]])</f>
        <v>0</v>
      </c>
      <c r="AB493" s="10">
        <f>SUMIFS(IsQList,IsIList,Table_ExternalData_15[[#This Row],[item_key]],IsITypeList,Table_ExternalData_15[[#This Row],[IType]],IsDList,Table_ExternalData_15[[#Headers],[24]])</f>
        <v>0</v>
      </c>
      <c r="AC493" s="10">
        <f>SUMIFS(IsQList,IsIList,Table_ExternalData_15[[#This Row],[item_key]],IsITypeList,Table_ExternalData_15[[#This Row],[IType]],IsDList,Table_ExternalData_15[[#Headers],[25]])</f>
        <v>0</v>
      </c>
      <c r="AD493" s="10">
        <f>SUMIFS(IsQList,IsIList,Table_ExternalData_15[[#This Row],[item_key]],IsITypeList,Table_ExternalData_15[[#This Row],[IType]],IsDList,Table_ExternalData_15[[#Headers],[26]])</f>
        <v>0</v>
      </c>
      <c r="AE493" s="10">
        <f>SUMIFS(IsQList,IsIList,Table_ExternalData_15[[#This Row],[item_key]],IsITypeList,Table_ExternalData_15[[#This Row],[IType]],IsDList,Table_ExternalData_15[[#Headers],[27]])</f>
        <v>0</v>
      </c>
      <c r="AF493" s="10">
        <f>SUMIFS(IsQList,IsIList,Table_ExternalData_15[[#This Row],[item_key]],IsITypeList,Table_ExternalData_15[[#This Row],[IType]],IsDList,Table_ExternalData_15[[#Headers],[28]])</f>
        <v>1</v>
      </c>
      <c r="AG493" s="10">
        <f>SUMIFS(IsQList,IsIList,Table_ExternalData_15[[#This Row],[item_key]],IsITypeList,Table_ExternalData_15[[#This Row],[IType]],IsDList,Table_ExternalData_15[[#Headers],[29]])</f>
        <v>76</v>
      </c>
      <c r="AH493" s="10">
        <f>SUMIFS(IsQList,IsIList,Table_ExternalData_15[[#This Row],[item_key]],IsITypeList,Table_ExternalData_15[[#This Row],[IType]],IsDList,Table_ExternalData_15[[#Headers],[30]])</f>
        <v>0</v>
      </c>
      <c r="AI493" s="10">
        <f>SUMIFS(IsQList,IsIList,Table_ExternalData_15[[#This Row],[item_key]],IsITypeList,Table_ExternalData_15[[#This Row],[IType]],IsDList,Table_ExternalData_15[[#Headers],[31]])</f>
        <v>10</v>
      </c>
      <c r="AJ493" s="10">
        <f>SUM(Table_ExternalData_15[[#This Row],[1]:[31]])</f>
        <v>181</v>
      </c>
    </row>
    <row r="494" spans="1:36">
      <c r="A494" s="1" t="s">
        <v>215</v>
      </c>
      <c r="B494" s="1" t="s">
        <v>1462</v>
      </c>
      <c r="C494" s="1" t="s">
        <v>1463</v>
      </c>
      <c r="D494" s="11" t="s">
        <v>2046</v>
      </c>
      <c r="E494" s="10">
        <f>SUMIFS(IsQList,IsIList,Table_ExternalData_15[[#This Row],[item_key]],IsITypeList,Table_ExternalData_15[[#This Row],[IType]],IsDList,Table_ExternalData_15[[#Headers],[1]])</f>
        <v>1</v>
      </c>
      <c r="F494" s="10">
        <f>SUMIFS(IsQList,IsIList,Table_ExternalData_15[[#This Row],[item_key]],IsITypeList,Table_ExternalData_15[[#This Row],[IType]],IsDList,Table_ExternalData_15[[#Headers],[2]])</f>
        <v>0</v>
      </c>
      <c r="G494" s="10">
        <f>SUMIFS(IsQList,IsIList,Table_ExternalData_15[[#This Row],[item_key]],IsITypeList,Table_ExternalData_15[[#This Row],[IType]],IsDList,Table_ExternalData_15[[#Headers],[3]])</f>
        <v>0</v>
      </c>
      <c r="H494" s="10">
        <f>SUMIFS(IsQList,IsIList,Table_ExternalData_15[[#This Row],[item_key]],IsITypeList,Table_ExternalData_15[[#This Row],[IType]],IsDList,Table_ExternalData_15[[#Headers],[4]])</f>
        <v>70</v>
      </c>
      <c r="I494" s="10">
        <f>SUMIFS(IsQList,IsIList,Table_ExternalData_15[[#This Row],[item_key]],IsITypeList,Table_ExternalData_15[[#This Row],[IType]],IsDList,Table_ExternalData_15[[#Headers],[5]])</f>
        <v>0</v>
      </c>
      <c r="J494" s="10">
        <f>SUMIFS(IsQList,IsIList,Table_ExternalData_15[[#This Row],[item_key]],IsITypeList,Table_ExternalData_15[[#This Row],[IType]],IsDList,Table_ExternalData_15[[#Headers],[6]])</f>
        <v>23</v>
      </c>
      <c r="K494" s="10">
        <f>SUMIFS(IsQList,IsIList,Table_ExternalData_15[[#This Row],[item_key]],IsITypeList,Table_ExternalData_15[[#This Row],[IType]],IsDList,Table_ExternalData_15[[#Headers],[7]])</f>
        <v>0</v>
      </c>
      <c r="L494" s="10">
        <f>SUMIFS(IsQList,IsIList,Table_ExternalData_15[[#This Row],[item_key]],IsITypeList,Table_ExternalData_15[[#This Row],[IType]],IsDList,Table_ExternalData_15[[#Headers],[8]])</f>
        <v>0</v>
      </c>
      <c r="M494" s="10">
        <f>SUMIFS(IsQList,IsIList,Table_ExternalData_15[[#This Row],[item_key]],IsITypeList,Table_ExternalData_15[[#This Row],[IType]],IsDList,Table_ExternalData_15[[#Headers],[9]])</f>
        <v>0</v>
      </c>
      <c r="N494" s="10">
        <f>SUMIFS(IsQList,IsIList,Table_ExternalData_15[[#This Row],[item_key]],IsITypeList,Table_ExternalData_15[[#This Row],[IType]],IsDList,Table_ExternalData_15[[#Headers],[10]])</f>
        <v>0</v>
      </c>
      <c r="O494" s="10">
        <f>SUMIFS(IsQList,IsIList,Table_ExternalData_15[[#This Row],[item_key]],IsITypeList,Table_ExternalData_15[[#This Row],[IType]],IsDList,Table_ExternalData_15[[#Headers],[11]])</f>
        <v>0</v>
      </c>
      <c r="P494" s="10">
        <f>SUMIFS(IsQList,IsIList,Table_ExternalData_15[[#This Row],[item_key]],IsITypeList,Table_ExternalData_15[[#This Row],[IType]],IsDList,Table_ExternalData_15[[#Headers],[12]])</f>
        <v>0</v>
      </c>
      <c r="Q494" s="10">
        <f>SUMIFS(IsQList,IsIList,Table_ExternalData_15[[#This Row],[item_key]],IsITypeList,Table_ExternalData_15[[#This Row],[IType]],IsDList,Table_ExternalData_15[[#Headers],[13]])</f>
        <v>0</v>
      </c>
      <c r="R494" s="10">
        <f>SUMIFS(IsQList,IsIList,Table_ExternalData_15[[#This Row],[item_key]],IsITypeList,Table_ExternalData_15[[#This Row],[IType]],IsDList,Table_ExternalData_15[[#Headers],[14]])</f>
        <v>0</v>
      </c>
      <c r="S494" s="10">
        <f>SUMIFS(IsQList,IsIList,Table_ExternalData_15[[#This Row],[item_key]],IsITypeList,Table_ExternalData_15[[#This Row],[IType]],IsDList,Table_ExternalData_15[[#Headers],[15]])</f>
        <v>0</v>
      </c>
      <c r="T494" s="10">
        <f>SUMIFS(IsQList,IsIList,Table_ExternalData_15[[#This Row],[item_key]],IsITypeList,Table_ExternalData_15[[#This Row],[IType]],IsDList,Table_ExternalData_15[[#Headers],[16]])</f>
        <v>0</v>
      </c>
      <c r="U494" s="10">
        <f>SUMIFS(IsQList,IsIList,Table_ExternalData_15[[#This Row],[item_key]],IsITypeList,Table_ExternalData_15[[#This Row],[IType]],IsDList,Table_ExternalData_15[[#Headers],[17]])</f>
        <v>0</v>
      </c>
      <c r="V494" s="10">
        <f>SUMIFS(IsQList,IsIList,Table_ExternalData_15[[#This Row],[item_key]],IsITypeList,Table_ExternalData_15[[#This Row],[IType]],IsDList,Table_ExternalData_15[[#Headers],[18]])</f>
        <v>0</v>
      </c>
      <c r="W494" s="10">
        <f>SUMIFS(IsQList,IsIList,Table_ExternalData_15[[#This Row],[item_key]],IsITypeList,Table_ExternalData_15[[#This Row],[IType]],IsDList,Table_ExternalData_15[[#Headers],[19]])</f>
        <v>0</v>
      </c>
      <c r="X494" s="10">
        <f>SUMIFS(IsQList,IsIList,Table_ExternalData_15[[#This Row],[item_key]],IsITypeList,Table_ExternalData_15[[#This Row],[IType]],IsDList,Table_ExternalData_15[[#Headers],[20]])</f>
        <v>0</v>
      </c>
      <c r="Y494" s="10">
        <f>SUMIFS(IsQList,IsIList,Table_ExternalData_15[[#This Row],[item_key]],IsITypeList,Table_ExternalData_15[[#This Row],[IType]],IsDList,Table_ExternalData_15[[#Headers],[21]])</f>
        <v>0</v>
      </c>
      <c r="Z494" s="10">
        <f>SUMIFS(IsQList,IsIList,Table_ExternalData_15[[#This Row],[item_key]],IsITypeList,Table_ExternalData_15[[#This Row],[IType]],IsDList,Table_ExternalData_15[[#Headers],[22]])</f>
        <v>0</v>
      </c>
      <c r="AA494" s="10">
        <f>SUMIFS(IsQList,IsIList,Table_ExternalData_15[[#This Row],[item_key]],IsITypeList,Table_ExternalData_15[[#This Row],[IType]],IsDList,Table_ExternalData_15[[#Headers],[23]])</f>
        <v>0</v>
      </c>
      <c r="AB494" s="10">
        <f>SUMIFS(IsQList,IsIList,Table_ExternalData_15[[#This Row],[item_key]],IsITypeList,Table_ExternalData_15[[#This Row],[IType]],IsDList,Table_ExternalData_15[[#Headers],[24]])</f>
        <v>0</v>
      </c>
      <c r="AC494" s="10">
        <f>SUMIFS(IsQList,IsIList,Table_ExternalData_15[[#This Row],[item_key]],IsITypeList,Table_ExternalData_15[[#This Row],[IType]],IsDList,Table_ExternalData_15[[#Headers],[25]])</f>
        <v>0</v>
      </c>
      <c r="AD494" s="10">
        <f>SUMIFS(IsQList,IsIList,Table_ExternalData_15[[#This Row],[item_key]],IsITypeList,Table_ExternalData_15[[#This Row],[IType]],IsDList,Table_ExternalData_15[[#Headers],[26]])</f>
        <v>0</v>
      </c>
      <c r="AE494" s="10">
        <f>SUMIFS(IsQList,IsIList,Table_ExternalData_15[[#This Row],[item_key]],IsITypeList,Table_ExternalData_15[[#This Row],[IType]],IsDList,Table_ExternalData_15[[#Headers],[27]])</f>
        <v>0</v>
      </c>
      <c r="AF494" s="10">
        <f>SUMIFS(IsQList,IsIList,Table_ExternalData_15[[#This Row],[item_key]],IsITypeList,Table_ExternalData_15[[#This Row],[IType]],IsDList,Table_ExternalData_15[[#Headers],[28]])</f>
        <v>1</v>
      </c>
      <c r="AG494" s="10">
        <f>SUMIFS(IsQList,IsIList,Table_ExternalData_15[[#This Row],[item_key]],IsITypeList,Table_ExternalData_15[[#This Row],[IType]],IsDList,Table_ExternalData_15[[#Headers],[29]])</f>
        <v>76</v>
      </c>
      <c r="AH494" s="10">
        <f>SUMIFS(IsQList,IsIList,Table_ExternalData_15[[#This Row],[item_key]],IsITypeList,Table_ExternalData_15[[#This Row],[IType]],IsDList,Table_ExternalData_15[[#Headers],[30]])</f>
        <v>0</v>
      </c>
      <c r="AI494" s="10">
        <f>SUMIFS(IsQList,IsIList,Table_ExternalData_15[[#This Row],[item_key]],IsITypeList,Table_ExternalData_15[[#This Row],[IType]],IsDList,Table_ExternalData_15[[#Headers],[31]])</f>
        <v>10</v>
      </c>
      <c r="AJ494" s="10">
        <f>SUM(Table_ExternalData_15[[#This Row],[1]:[31]])</f>
        <v>181</v>
      </c>
    </row>
    <row r="495" spans="1:36">
      <c r="A495" s="1" t="s">
        <v>216</v>
      </c>
      <c r="B495" s="1" t="s">
        <v>1464</v>
      </c>
      <c r="C495" s="1" t="s">
        <v>1465</v>
      </c>
      <c r="D495" s="11" t="s">
        <v>2046</v>
      </c>
      <c r="E495" s="10">
        <f>SUMIFS(IsQList,IsIList,Table_ExternalData_15[[#This Row],[item_key]],IsITypeList,Table_ExternalData_15[[#This Row],[IType]],IsDList,Table_ExternalData_15[[#Headers],[1]])</f>
        <v>1</v>
      </c>
      <c r="F495" s="10">
        <f>SUMIFS(IsQList,IsIList,Table_ExternalData_15[[#This Row],[item_key]],IsITypeList,Table_ExternalData_15[[#This Row],[IType]],IsDList,Table_ExternalData_15[[#Headers],[2]])</f>
        <v>0</v>
      </c>
      <c r="G495" s="10">
        <f>SUMIFS(IsQList,IsIList,Table_ExternalData_15[[#This Row],[item_key]],IsITypeList,Table_ExternalData_15[[#This Row],[IType]],IsDList,Table_ExternalData_15[[#Headers],[3]])</f>
        <v>0</v>
      </c>
      <c r="H495" s="10">
        <f>SUMIFS(IsQList,IsIList,Table_ExternalData_15[[#This Row],[item_key]],IsITypeList,Table_ExternalData_15[[#This Row],[IType]],IsDList,Table_ExternalData_15[[#Headers],[4]])</f>
        <v>70</v>
      </c>
      <c r="I495" s="10">
        <f>SUMIFS(IsQList,IsIList,Table_ExternalData_15[[#This Row],[item_key]],IsITypeList,Table_ExternalData_15[[#This Row],[IType]],IsDList,Table_ExternalData_15[[#Headers],[5]])</f>
        <v>0</v>
      </c>
      <c r="J495" s="10">
        <f>SUMIFS(IsQList,IsIList,Table_ExternalData_15[[#This Row],[item_key]],IsITypeList,Table_ExternalData_15[[#This Row],[IType]],IsDList,Table_ExternalData_15[[#Headers],[6]])</f>
        <v>23</v>
      </c>
      <c r="K495" s="10">
        <f>SUMIFS(IsQList,IsIList,Table_ExternalData_15[[#This Row],[item_key]],IsITypeList,Table_ExternalData_15[[#This Row],[IType]],IsDList,Table_ExternalData_15[[#Headers],[7]])</f>
        <v>0</v>
      </c>
      <c r="L495" s="10">
        <f>SUMIFS(IsQList,IsIList,Table_ExternalData_15[[#This Row],[item_key]],IsITypeList,Table_ExternalData_15[[#This Row],[IType]],IsDList,Table_ExternalData_15[[#Headers],[8]])</f>
        <v>0</v>
      </c>
      <c r="M495" s="10">
        <f>SUMIFS(IsQList,IsIList,Table_ExternalData_15[[#This Row],[item_key]],IsITypeList,Table_ExternalData_15[[#This Row],[IType]],IsDList,Table_ExternalData_15[[#Headers],[9]])</f>
        <v>0</v>
      </c>
      <c r="N495" s="10">
        <f>SUMIFS(IsQList,IsIList,Table_ExternalData_15[[#This Row],[item_key]],IsITypeList,Table_ExternalData_15[[#This Row],[IType]],IsDList,Table_ExternalData_15[[#Headers],[10]])</f>
        <v>0</v>
      </c>
      <c r="O495" s="10">
        <f>SUMIFS(IsQList,IsIList,Table_ExternalData_15[[#This Row],[item_key]],IsITypeList,Table_ExternalData_15[[#This Row],[IType]],IsDList,Table_ExternalData_15[[#Headers],[11]])</f>
        <v>0</v>
      </c>
      <c r="P495" s="10">
        <f>SUMIFS(IsQList,IsIList,Table_ExternalData_15[[#This Row],[item_key]],IsITypeList,Table_ExternalData_15[[#This Row],[IType]],IsDList,Table_ExternalData_15[[#Headers],[12]])</f>
        <v>0</v>
      </c>
      <c r="Q495" s="10">
        <f>SUMIFS(IsQList,IsIList,Table_ExternalData_15[[#This Row],[item_key]],IsITypeList,Table_ExternalData_15[[#This Row],[IType]],IsDList,Table_ExternalData_15[[#Headers],[13]])</f>
        <v>0</v>
      </c>
      <c r="R495" s="10">
        <f>SUMIFS(IsQList,IsIList,Table_ExternalData_15[[#This Row],[item_key]],IsITypeList,Table_ExternalData_15[[#This Row],[IType]],IsDList,Table_ExternalData_15[[#Headers],[14]])</f>
        <v>0</v>
      </c>
      <c r="S495" s="10">
        <f>SUMIFS(IsQList,IsIList,Table_ExternalData_15[[#This Row],[item_key]],IsITypeList,Table_ExternalData_15[[#This Row],[IType]],IsDList,Table_ExternalData_15[[#Headers],[15]])</f>
        <v>0</v>
      </c>
      <c r="T495" s="10">
        <f>SUMIFS(IsQList,IsIList,Table_ExternalData_15[[#This Row],[item_key]],IsITypeList,Table_ExternalData_15[[#This Row],[IType]],IsDList,Table_ExternalData_15[[#Headers],[16]])</f>
        <v>0</v>
      </c>
      <c r="U495" s="10">
        <f>SUMIFS(IsQList,IsIList,Table_ExternalData_15[[#This Row],[item_key]],IsITypeList,Table_ExternalData_15[[#This Row],[IType]],IsDList,Table_ExternalData_15[[#Headers],[17]])</f>
        <v>0</v>
      </c>
      <c r="V495" s="10">
        <f>SUMIFS(IsQList,IsIList,Table_ExternalData_15[[#This Row],[item_key]],IsITypeList,Table_ExternalData_15[[#This Row],[IType]],IsDList,Table_ExternalData_15[[#Headers],[18]])</f>
        <v>0</v>
      </c>
      <c r="W495" s="10">
        <f>SUMIFS(IsQList,IsIList,Table_ExternalData_15[[#This Row],[item_key]],IsITypeList,Table_ExternalData_15[[#This Row],[IType]],IsDList,Table_ExternalData_15[[#Headers],[19]])</f>
        <v>0</v>
      </c>
      <c r="X495" s="10">
        <f>SUMIFS(IsQList,IsIList,Table_ExternalData_15[[#This Row],[item_key]],IsITypeList,Table_ExternalData_15[[#This Row],[IType]],IsDList,Table_ExternalData_15[[#Headers],[20]])</f>
        <v>0</v>
      </c>
      <c r="Y495" s="10">
        <f>SUMIFS(IsQList,IsIList,Table_ExternalData_15[[#This Row],[item_key]],IsITypeList,Table_ExternalData_15[[#This Row],[IType]],IsDList,Table_ExternalData_15[[#Headers],[21]])</f>
        <v>0</v>
      </c>
      <c r="Z495" s="10">
        <f>SUMIFS(IsQList,IsIList,Table_ExternalData_15[[#This Row],[item_key]],IsITypeList,Table_ExternalData_15[[#This Row],[IType]],IsDList,Table_ExternalData_15[[#Headers],[22]])</f>
        <v>0</v>
      </c>
      <c r="AA495" s="10">
        <f>SUMIFS(IsQList,IsIList,Table_ExternalData_15[[#This Row],[item_key]],IsITypeList,Table_ExternalData_15[[#This Row],[IType]],IsDList,Table_ExternalData_15[[#Headers],[23]])</f>
        <v>0</v>
      </c>
      <c r="AB495" s="10">
        <f>SUMIFS(IsQList,IsIList,Table_ExternalData_15[[#This Row],[item_key]],IsITypeList,Table_ExternalData_15[[#This Row],[IType]],IsDList,Table_ExternalData_15[[#Headers],[24]])</f>
        <v>0</v>
      </c>
      <c r="AC495" s="10">
        <f>SUMIFS(IsQList,IsIList,Table_ExternalData_15[[#This Row],[item_key]],IsITypeList,Table_ExternalData_15[[#This Row],[IType]],IsDList,Table_ExternalData_15[[#Headers],[25]])</f>
        <v>0</v>
      </c>
      <c r="AD495" s="10">
        <f>SUMIFS(IsQList,IsIList,Table_ExternalData_15[[#This Row],[item_key]],IsITypeList,Table_ExternalData_15[[#This Row],[IType]],IsDList,Table_ExternalData_15[[#Headers],[26]])</f>
        <v>0</v>
      </c>
      <c r="AE495" s="10">
        <f>SUMIFS(IsQList,IsIList,Table_ExternalData_15[[#This Row],[item_key]],IsITypeList,Table_ExternalData_15[[#This Row],[IType]],IsDList,Table_ExternalData_15[[#Headers],[27]])</f>
        <v>0</v>
      </c>
      <c r="AF495" s="10">
        <f>SUMIFS(IsQList,IsIList,Table_ExternalData_15[[#This Row],[item_key]],IsITypeList,Table_ExternalData_15[[#This Row],[IType]],IsDList,Table_ExternalData_15[[#Headers],[28]])</f>
        <v>1</v>
      </c>
      <c r="AG495" s="10">
        <f>SUMIFS(IsQList,IsIList,Table_ExternalData_15[[#This Row],[item_key]],IsITypeList,Table_ExternalData_15[[#This Row],[IType]],IsDList,Table_ExternalData_15[[#Headers],[29]])</f>
        <v>76</v>
      </c>
      <c r="AH495" s="10">
        <f>SUMIFS(IsQList,IsIList,Table_ExternalData_15[[#This Row],[item_key]],IsITypeList,Table_ExternalData_15[[#This Row],[IType]],IsDList,Table_ExternalData_15[[#Headers],[30]])</f>
        <v>0</v>
      </c>
      <c r="AI495" s="10">
        <f>SUMIFS(IsQList,IsIList,Table_ExternalData_15[[#This Row],[item_key]],IsITypeList,Table_ExternalData_15[[#This Row],[IType]],IsDList,Table_ExternalData_15[[#Headers],[31]])</f>
        <v>10</v>
      </c>
      <c r="AJ495" s="10">
        <f>SUM(Table_ExternalData_15[[#This Row],[1]:[31]])</f>
        <v>181</v>
      </c>
    </row>
    <row r="496" spans="1:36">
      <c r="A496" s="1" t="s">
        <v>217</v>
      </c>
      <c r="B496" s="1" t="s">
        <v>1466</v>
      </c>
      <c r="C496" s="1" t="s">
        <v>1467</v>
      </c>
      <c r="D496" s="11" t="s">
        <v>2046</v>
      </c>
      <c r="E496" s="10">
        <f>SUMIFS(IsQList,IsIList,Table_ExternalData_15[[#This Row],[item_key]],IsITypeList,Table_ExternalData_15[[#This Row],[IType]],IsDList,Table_ExternalData_15[[#Headers],[1]])</f>
        <v>1</v>
      </c>
      <c r="F496" s="10">
        <f>SUMIFS(IsQList,IsIList,Table_ExternalData_15[[#This Row],[item_key]],IsITypeList,Table_ExternalData_15[[#This Row],[IType]],IsDList,Table_ExternalData_15[[#Headers],[2]])</f>
        <v>0</v>
      </c>
      <c r="G496" s="10">
        <f>SUMIFS(IsQList,IsIList,Table_ExternalData_15[[#This Row],[item_key]],IsITypeList,Table_ExternalData_15[[#This Row],[IType]],IsDList,Table_ExternalData_15[[#Headers],[3]])</f>
        <v>0</v>
      </c>
      <c r="H496" s="10">
        <f>SUMIFS(IsQList,IsIList,Table_ExternalData_15[[#This Row],[item_key]],IsITypeList,Table_ExternalData_15[[#This Row],[IType]],IsDList,Table_ExternalData_15[[#Headers],[4]])</f>
        <v>70</v>
      </c>
      <c r="I496" s="10">
        <f>SUMIFS(IsQList,IsIList,Table_ExternalData_15[[#This Row],[item_key]],IsITypeList,Table_ExternalData_15[[#This Row],[IType]],IsDList,Table_ExternalData_15[[#Headers],[5]])</f>
        <v>0</v>
      </c>
      <c r="J496" s="10">
        <f>SUMIFS(IsQList,IsIList,Table_ExternalData_15[[#This Row],[item_key]],IsITypeList,Table_ExternalData_15[[#This Row],[IType]],IsDList,Table_ExternalData_15[[#Headers],[6]])</f>
        <v>23</v>
      </c>
      <c r="K496" s="10">
        <f>SUMIFS(IsQList,IsIList,Table_ExternalData_15[[#This Row],[item_key]],IsITypeList,Table_ExternalData_15[[#This Row],[IType]],IsDList,Table_ExternalData_15[[#Headers],[7]])</f>
        <v>0</v>
      </c>
      <c r="L496" s="10">
        <f>SUMIFS(IsQList,IsIList,Table_ExternalData_15[[#This Row],[item_key]],IsITypeList,Table_ExternalData_15[[#This Row],[IType]],IsDList,Table_ExternalData_15[[#Headers],[8]])</f>
        <v>0</v>
      </c>
      <c r="M496" s="10">
        <f>SUMIFS(IsQList,IsIList,Table_ExternalData_15[[#This Row],[item_key]],IsITypeList,Table_ExternalData_15[[#This Row],[IType]],IsDList,Table_ExternalData_15[[#Headers],[9]])</f>
        <v>0</v>
      </c>
      <c r="N496" s="10">
        <f>SUMIFS(IsQList,IsIList,Table_ExternalData_15[[#This Row],[item_key]],IsITypeList,Table_ExternalData_15[[#This Row],[IType]],IsDList,Table_ExternalData_15[[#Headers],[10]])</f>
        <v>0</v>
      </c>
      <c r="O496" s="10">
        <f>SUMIFS(IsQList,IsIList,Table_ExternalData_15[[#This Row],[item_key]],IsITypeList,Table_ExternalData_15[[#This Row],[IType]],IsDList,Table_ExternalData_15[[#Headers],[11]])</f>
        <v>0</v>
      </c>
      <c r="P496" s="10">
        <f>SUMIFS(IsQList,IsIList,Table_ExternalData_15[[#This Row],[item_key]],IsITypeList,Table_ExternalData_15[[#This Row],[IType]],IsDList,Table_ExternalData_15[[#Headers],[12]])</f>
        <v>0</v>
      </c>
      <c r="Q496" s="10">
        <f>SUMIFS(IsQList,IsIList,Table_ExternalData_15[[#This Row],[item_key]],IsITypeList,Table_ExternalData_15[[#This Row],[IType]],IsDList,Table_ExternalData_15[[#Headers],[13]])</f>
        <v>0</v>
      </c>
      <c r="R496" s="10">
        <f>SUMIFS(IsQList,IsIList,Table_ExternalData_15[[#This Row],[item_key]],IsITypeList,Table_ExternalData_15[[#This Row],[IType]],IsDList,Table_ExternalData_15[[#Headers],[14]])</f>
        <v>0</v>
      </c>
      <c r="S496" s="10">
        <f>SUMIFS(IsQList,IsIList,Table_ExternalData_15[[#This Row],[item_key]],IsITypeList,Table_ExternalData_15[[#This Row],[IType]],IsDList,Table_ExternalData_15[[#Headers],[15]])</f>
        <v>0</v>
      </c>
      <c r="T496" s="10">
        <f>SUMIFS(IsQList,IsIList,Table_ExternalData_15[[#This Row],[item_key]],IsITypeList,Table_ExternalData_15[[#This Row],[IType]],IsDList,Table_ExternalData_15[[#Headers],[16]])</f>
        <v>0</v>
      </c>
      <c r="U496" s="10">
        <f>SUMIFS(IsQList,IsIList,Table_ExternalData_15[[#This Row],[item_key]],IsITypeList,Table_ExternalData_15[[#This Row],[IType]],IsDList,Table_ExternalData_15[[#Headers],[17]])</f>
        <v>0</v>
      </c>
      <c r="V496" s="10">
        <f>SUMIFS(IsQList,IsIList,Table_ExternalData_15[[#This Row],[item_key]],IsITypeList,Table_ExternalData_15[[#This Row],[IType]],IsDList,Table_ExternalData_15[[#Headers],[18]])</f>
        <v>0</v>
      </c>
      <c r="W496" s="10">
        <f>SUMIFS(IsQList,IsIList,Table_ExternalData_15[[#This Row],[item_key]],IsITypeList,Table_ExternalData_15[[#This Row],[IType]],IsDList,Table_ExternalData_15[[#Headers],[19]])</f>
        <v>0</v>
      </c>
      <c r="X496" s="10">
        <f>SUMIFS(IsQList,IsIList,Table_ExternalData_15[[#This Row],[item_key]],IsITypeList,Table_ExternalData_15[[#This Row],[IType]],IsDList,Table_ExternalData_15[[#Headers],[20]])</f>
        <v>0</v>
      </c>
      <c r="Y496" s="10">
        <f>SUMIFS(IsQList,IsIList,Table_ExternalData_15[[#This Row],[item_key]],IsITypeList,Table_ExternalData_15[[#This Row],[IType]],IsDList,Table_ExternalData_15[[#Headers],[21]])</f>
        <v>0</v>
      </c>
      <c r="Z496" s="10">
        <f>SUMIFS(IsQList,IsIList,Table_ExternalData_15[[#This Row],[item_key]],IsITypeList,Table_ExternalData_15[[#This Row],[IType]],IsDList,Table_ExternalData_15[[#Headers],[22]])</f>
        <v>0</v>
      </c>
      <c r="AA496" s="10">
        <f>SUMIFS(IsQList,IsIList,Table_ExternalData_15[[#This Row],[item_key]],IsITypeList,Table_ExternalData_15[[#This Row],[IType]],IsDList,Table_ExternalData_15[[#Headers],[23]])</f>
        <v>0</v>
      </c>
      <c r="AB496" s="10">
        <f>SUMIFS(IsQList,IsIList,Table_ExternalData_15[[#This Row],[item_key]],IsITypeList,Table_ExternalData_15[[#This Row],[IType]],IsDList,Table_ExternalData_15[[#Headers],[24]])</f>
        <v>0</v>
      </c>
      <c r="AC496" s="10">
        <f>SUMIFS(IsQList,IsIList,Table_ExternalData_15[[#This Row],[item_key]],IsITypeList,Table_ExternalData_15[[#This Row],[IType]],IsDList,Table_ExternalData_15[[#Headers],[25]])</f>
        <v>0</v>
      </c>
      <c r="AD496" s="10">
        <f>SUMIFS(IsQList,IsIList,Table_ExternalData_15[[#This Row],[item_key]],IsITypeList,Table_ExternalData_15[[#This Row],[IType]],IsDList,Table_ExternalData_15[[#Headers],[26]])</f>
        <v>0</v>
      </c>
      <c r="AE496" s="10">
        <f>SUMIFS(IsQList,IsIList,Table_ExternalData_15[[#This Row],[item_key]],IsITypeList,Table_ExternalData_15[[#This Row],[IType]],IsDList,Table_ExternalData_15[[#Headers],[27]])</f>
        <v>0</v>
      </c>
      <c r="AF496" s="10">
        <f>SUMIFS(IsQList,IsIList,Table_ExternalData_15[[#This Row],[item_key]],IsITypeList,Table_ExternalData_15[[#This Row],[IType]],IsDList,Table_ExternalData_15[[#Headers],[28]])</f>
        <v>1</v>
      </c>
      <c r="AG496" s="10">
        <f>SUMIFS(IsQList,IsIList,Table_ExternalData_15[[#This Row],[item_key]],IsITypeList,Table_ExternalData_15[[#This Row],[IType]],IsDList,Table_ExternalData_15[[#Headers],[29]])</f>
        <v>76</v>
      </c>
      <c r="AH496" s="10">
        <f>SUMIFS(IsQList,IsIList,Table_ExternalData_15[[#This Row],[item_key]],IsITypeList,Table_ExternalData_15[[#This Row],[IType]],IsDList,Table_ExternalData_15[[#Headers],[30]])</f>
        <v>0</v>
      </c>
      <c r="AI496" s="10">
        <f>SUMIFS(IsQList,IsIList,Table_ExternalData_15[[#This Row],[item_key]],IsITypeList,Table_ExternalData_15[[#This Row],[IType]],IsDList,Table_ExternalData_15[[#Headers],[31]])</f>
        <v>10</v>
      </c>
      <c r="AJ496" s="10">
        <f>SUM(Table_ExternalData_15[[#This Row],[1]:[31]])</f>
        <v>181</v>
      </c>
    </row>
    <row r="497" spans="1:36">
      <c r="A497" s="1" t="s">
        <v>218</v>
      </c>
      <c r="B497" s="1" t="s">
        <v>1468</v>
      </c>
      <c r="C497" s="1" t="s">
        <v>1469</v>
      </c>
      <c r="D497" s="11" t="s">
        <v>2046</v>
      </c>
      <c r="E497" s="10">
        <f>SUMIFS(IsQList,IsIList,Table_ExternalData_15[[#This Row],[item_key]],IsITypeList,Table_ExternalData_15[[#This Row],[IType]],IsDList,Table_ExternalData_15[[#Headers],[1]])</f>
        <v>1</v>
      </c>
      <c r="F497" s="10">
        <f>SUMIFS(IsQList,IsIList,Table_ExternalData_15[[#This Row],[item_key]],IsITypeList,Table_ExternalData_15[[#This Row],[IType]],IsDList,Table_ExternalData_15[[#Headers],[2]])</f>
        <v>0</v>
      </c>
      <c r="G497" s="10">
        <f>SUMIFS(IsQList,IsIList,Table_ExternalData_15[[#This Row],[item_key]],IsITypeList,Table_ExternalData_15[[#This Row],[IType]],IsDList,Table_ExternalData_15[[#Headers],[3]])</f>
        <v>0</v>
      </c>
      <c r="H497" s="10">
        <f>SUMIFS(IsQList,IsIList,Table_ExternalData_15[[#This Row],[item_key]],IsITypeList,Table_ExternalData_15[[#This Row],[IType]],IsDList,Table_ExternalData_15[[#Headers],[4]])</f>
        <v>70</v>
      </c>
      <c r="I497" s="10">
        <f>SUMIFS(IsQList,IsIList,Table_ExternalData_15[[#This Row],[item_key]],IsITypeList,Table_ExternalData_15[[#This Row],[IType]],IsDList,Table_ExternalData_15[[#Headers],[5]])</f>
        <v>0</v>
      </c>
      <c r="J497" s="10">
        <f>SUMIFS(IsQList,IsIList,Table_ExternalData_15[[#This Row],[item_key]],IsITypeList,Table_ExternalData_15[[#This Row],[IType]],IsDList,Table_ExternalData_15[[#Headers],[6]])</f>
        <v>23</v>
      </c>
      <c r="K497" s="10">
        <f>SUMIFS(IsQList,IsIList,Table_ExternalData_15[[#This Row],[item_key]],IsITypeList,Table_ExternalData_15[[#This Row],[IType]],IsDList,Table_ExternalData_15[[#Headers],[7]])</f>
        <v>0</v>
      </c>
      <c r="L497" s="10">
        <f>SUMIFS(IsQList,IsIList,Table_ExternalData_15[[#This Row],[item_key]],IsITypeList,Table_ExternalData_15[[#This Row],[IType]],IsDList,Table_ExternalData_15[[#Headers],[8]])</f>
        <v>0</v>
      </c>
      <c r="M497" s="10">
        <f>SUMIFS(IsQList,IsIList,Table_ExternalData_15[[#This Row],[item_key]],IsITypeList,Table_ExternalData_15[[#This Row],[IType]],IsDList,Table_ExternalData_15[[#Headers],[9]])</f>
        <v>0</v>
      </c>
      <c r="N497" s="10">
        <f>SUMIFS(IsQList,IsIList,Table_ExternalData_15[[#This Row],[item_key]],IsITypeList,Table_ExternalData_15[[#This Row],[IType]],IsDList,Table_ExternalData_15[[#Headers],[10]])</f>
        <v>0</v>
      </c>
      <c r="O497" s="10">
        <f>SUMIFS(IsQList,IsIList,Table_ExternalData_15[[#This Row],[item_key]],IsITypeList,Table_ExternalData_15[[#This Row],[IType]],IsDList,Table_ExternalData_15[[#Headers],[11]])</f>
        <v>0</v>
      </c>
      <c r="P497" s="10">
        <f>SUMIFS(IsQList,IsIList,Table_ExternalData_15[[#This Row],[item_key]],IsITypeList,Table_ExternalData_15[[#This Row],[IType]],IsDList,Table_ExternalData_15[[#Headers],[12]])</f>
        <v>0</v>
      </c>
      <c r="Q497" s="10">
        <f>SUMIFS(IsQList,IsIList,Table_ExternalData_15[[#This Row],[item_key]],IsITypeList,Table_ExternalData_15[[#This Row],[IType]],IsDList,Table_ExternalData_15[[#Headers],[13]])</f>
        <v>0</v>
      </c>
      <c r="R497" s="10">
        <f>SUMIFS(IsQList,IsIList,Table_ExternalData_15[[#This Row],[item_key]],IsITypeList,Table_ExternalData_15[[#This Row],[IType]],IsDList,Table_ExternalData_15[[#Headers],[14]])</f>
        <v>0</v>
      </c>
      <c r="S497" s="10">
        <f>SUMIFS(IsQList,IsIList,Table_ExternalData_15[[#This Row],[item_key]],IsITypeList,Table_ExternalData_15[[#This Row],[IType]],IsDList,Table_ExternalData_15[[#Headers],[15]])</f>
        <v>0</v>
      </c>
      <c r="T497" s="10">
        <f>SUMIFS(IsQList,IsIList,Table_ExternalData_15[[#This Row],[item_key]],IsITypeList,Table_ExternalData_15[[#This Row],[IType]],IsDList,Table_ExternalData_15[[#Headers],[16]])</f>
        <v>0</v>
      </c>
      <c r="U497" s="10">
        <f>SUMIFS(IsQList,IsIList,Table_ExternalData_15[[#This Row],[item_key]],IsITypeList,Table_ExternalData_15[[#This Row],[IType]],IsDList,Table_ExternalData_15[[#Headers],[17]])</f>
        <v>0</v>
      </c>
      <c r="V497" s="10">
        <f>SUMIFS(IsQList,IsIList,Table_ExternalData_15[[#This Row],[item_key]],IsITypeList,Table_ExternalData_15[[#This Row],[IType]],IsDList,Table_ExternalData_15[[#Headers],[18]])</f>
        <v>0</v>
      </c>
      <c r="W497" s="10">
        <f>SUMIFS(IsQList,IsIList,Table_ExternalData_15[[#This Row],[item_key]],IsITypeList,Table_ExternalData_15[[#This Row],[IType]],IsDList,Table_ExternalData_15[[#Headers],[19]])</f>
        <v>0</v>
      </c>
      <c r="X497" s="10">
        <f>SUMIFS(IsQList,IsIList,Table_ExternalData_15[[#This Row],[item_key]],IsITypeList,Table_ExternalData_15[[#This Row],[IType]],IsDList,Table_ExternalData_15[[#Headers],[20]])</f>
        <v>0</v>
      </c>
      <c r="Y497" s="10">
        <f>SUMIFS(IsQList,IsIList,Table_ExternalData_15[[#This Row],[item_key]],IsITypeList,Table_ExternalData_15[[#This Row],[IType]],IsDList,Table_ExternalData_15[[#Headers],[21]])</f>
        <v>0</v>
      </c>
      <c r="Z497" s="10">
        <f>SUMIFS(IsQList,IsIList,Table_ExternalData_15[[#This Row],[item_key]],IsITypeList,Table_ExternalData_15[[#This Row],[IType]],IsDList,Table_ExternalData_15[[#Headers],[22]])</f>
        <v>0</v>
      </c>
      <c r="AA497" s="10">
        <f>SUMIFS(IsQList,IsIList,Table_ExternalData_15[[#This Row],[item_key]],IsITypeList,Table_ExternalData_15[[#This Row],[IType]],IsDList,Table_ExternalData_15[[#Headers],[23]])</f>
        <v>0</v>
      </c>
      <c r="AB497" s="10">
        <f>SUMIFS(IsQList,IsIList,Table_ExternalData_15[[#This Row],[item_key]],IsITypeList,Table_ExternalData_15[[#This Row],[IType]],IsDList,Table_ExternalData_15[[#Headers],[24]])</f>
        <v>0</v>
      </c>
      <c r="AC497" s="10">
        <f>SUMIFS(IsQList,IsIList,Table_ExternalData_15[[#This Row],[item_key]],IsITypeList,Table_ExternalData_15[[#This Row],[IType]],IsDList,Table_ExternalData_15[[#Headers],[25]])</f>
        <v>0</v>
      </c>
      <c r="AD497" s="10">
        <f>SUMIFS(IsQList,IsIList,Table_ExternalData_15[[#This Row],[item_key]],IsITypeList,Table_ExternalData_15[[#This Row],[IType]],IsDList,Table_ExternalData_15[[#Headers],[26]])</f>
        <v>0</v>
      </c>
      <c r="AE497" s="10">
        <f>SUMIFS(IsQList,IsIList,Table_ExternalData_15[[#This Row],[item_key]],IsITypeList,Table_ExternalData_15[[#This Row],[IType]],IsDList,Table_ExternalData_15[[#Headers],[27]])</f>
        <v>0</v>
      </c>
      <c r="AF497" s="10">
        <f>SUMIFS(IsQList,IsIList,Table_ExternalData_15[[#This Row],[item_key]],IsITypeList,Table_ExternalData_15[[#This Row],[IType]],IsDList,Table_ExternalData_15[[#Headers],[28]])</f>
        <v>1</v>
      </c>
      <c r="AG497" s="10">
        <f>SUMIFS(IsQList,IsIList,Table_ExternalData_15[[#This Row],[item_key]],IsITypeList,Table_ExternalData_15[[#This Row],[IType]],IsDList,Table_ExternalData_15[[#Headers],[29]])</f>
        <v>76</v>
      </c>
      <c r="AH497" s="10">
        <f>SUMIFS(IsQList,IsIList,Table_ExternalData_15[[#This Row],[item_key]],IsITypeList,Table_ExternalData_15[[#This Row],[IType]],IsDList,Table_ExternalData_15[[#Headers],[30]])</f>
        <v>0</v>
      </c>
      <c r="AI497" s="10">
        <f>SUMIFS(IsQList,IsIList,Table_ExternalData_15[[#This Row],[item_key]],IsITypeList,Table_ExternalData_15[[#This Row],[IType]],IsDList,Table_ExternalData_15[[#Headers],[31]])</f>
        <v>10</v>
      </c>
      <c r="AJ497" s="10">
        <f>SUM(Table_ExternalData_15[[#This Row],[1]:[31]])</f>
        <v>181</v>
      </c>
    </row>
    <row r="498" spans="1:36">
      <c r="A498" s="1" t="s">
        <v>219</v>
      </c>
      <c r="B498" s="1" t="s">
        <v>1470</v>
      </c>
      <c r="C498" s="1" t="s">
        <v>1471</v>
      </c>
      <c r="D498" s="11" t="s">
        <v>2046</v>
      </c>
      <c r="E498" s="10">
        <f>SUMIFS(IsQList,IsIList,Table_ExternalData_15[[#This Row],[item_key]],IsITypeList,Table_ExternalData_15[[#This Row],[IType]],IsDList,Table_ExternalData_15[[#Headers],[1]])</f>
        <v>1</v>
      </c>
      <c r="F498" s="10">
        <f>SUMIFS(IsQList,IsIList,Table_ExternalData_15[[#This Row],[item_key]],IsITypeList,Table_ExternalData_15[[#This Row],[IType]],IsDList,Table_ExternalData_15[[#Headers],[2]])</f>
        <v>0</v>
      </c>
      <c r="G498" s="10">
        <f>SUMIFS(IsQList,IsIList,Table_ExternalData_15[[#This Row],[item_key]],IsITypeList,Table_ExternalData_15[[#This Row],[IType]],IsDList,Table_ExternalData_15[[#Headers],[3]])</f>
        <v>0</v>
      </c>
      <c r="H498" s="10">
        <f>SUMIFS(IsQList,IsIList,Table_ExternalData_15[[#This Row],[item_key]],IsITypeList,Table_ExternalData_15[[#This Row],[IType]],IsDList,Table_ExternalData_15[[#Headers],[4]])</f>
        <v>70</v>
      </c>
      <c r="I498" s="10">
        <f>SUMIFS(IsQList,IsIList,Table_ExternalData_15[[#This Row],[item_key]],IsITypeList,Table_ExternalData_15[[#This Row],[IType]],IsDList,Table_ExternalData_15[[#Headers],[5]])</f>
        <v>0</v>
      </c>
      <c r="J498" s="10">
        <f>SUMIFS(IsQList,IsIList,Table_ExternalData_15[[#This Row],[item_key]],IsITypeList,Table_ExternalData_15[[#This Row],[IType]],IsDList,Table_ExternalData_15[[#Headers],[6]])</f>
        <v>23</v>
      </c>
      <c r="K498" s="10">
        <f>SUMIFS(IsQList,IsIList,Table_ExternalData_15[[#This Row],[item_key]],IsITypeList,Table_ExternalData_15[[#This Row],[IType]],IsDList,Table_ExternalData_15[[#Headers],[7]])</f>
        <v>0</v>
      </c>
      <c r="L498" s="10">
        <f>SUMIFS(IsQList,IsIList,Table_ExternalData_15[[#This Row],[item_key]],IsITypeList,Table_ExternalData_15[[#This Row],[IType]],IsDList,Table_ExternalData_15[[#Headers],[8]])</f>
        <v>0</v>
      </c>
      <c r="M498" s="10">
        <f>SUMIFS(IsQList,IsIList,Table_ExternalData_15[[#This Row],[item_key]],IsITypeList,Table_ExternalData_15[[#This Row],[IType]],IsDList,Table_ExternalData_15[[#Headers],[9]])</f>
        <v>0</v>
      </c>
      <c r="N498" s="10">
        <f>SUMIFS(IsQList,IsIList,Table_ExternalData_15[[#This Row],[item_key]],IsITypeList,Table_ExternalData_15[[#This Row],[IType]],IsDList,Table_ExternalData_15[[#Headers],[10]])</f>
        <v>0</v>
      </c>
      <c r="O498" s="10">
        <f>SUMIFS(IsQList,IsIList,Table_ExternalData_15[[#This Row],[item_key]],IsITypeList,Table_ExternalData_15[[#This Row],[IType]],IsDList,Table_ExternalData_15[[#Headers],[11]])</f>
        <v>0</v>
      </c>
      <c r="P498" s="10">
        <f>SUMIFS(IsQList,IsIList,Table_ExternalData_15[[#This Row],[item_key]],IsITypeList,Table_ExternalData_15[[#This Row],[IType]],IsDList,Table_ExternalData_15[[#Headers],[12]])</f>
        <v>0</v>
      </c>
      <c r="Q498" s="10">
        <f>SUMIFS(IsQList,IsIList,Table_ExternalData_15[[#This Row],[item_key]],IsITypeList,Table_ExternalData_15[[#This Row],[IType]],IsDList,Table_ExternalData_15[[#Headers],[13]])</f>
        <v>0</v>
      </c>
      <c r="R498" s="10">
        <f>SUMIFS(IsQList,IsIList,Table_ExternalData_15[[#This Row],[item_key]],IsITypeList,Table_ExternalData_15[[#This Row],[IType]],IsDList,Table_ExternalData_15[[#Headers],[14]])</f>
        <v>0</v>
      </c>
      <c r="S498" s="10">
        <f>SUMIFS(IsQList,IsIList,Table_ExternalData_15[[#This Row],[item_key]],IsITypeList,Table_ExternalData_15[[#This Row],[IType]],IsDList,Table_ExternalData_15[[#Headers],[15]])</f>
        <v>0</v>
      </c>
      <c r="T498" s="10">
        <f>SUMIFS(IsQList,IsIList,Table_ExternalData_15[[#This Row],[item_key]],IsITypeList,Table_ExternalData_15[[#This Row],[IType]],IsDList,Table_ExternalData_15[[#Headers],[16]])</f>
        <v>0</v>
      </c>
      <c r="U498" s="10">
        <f>SUMIFS(IsQList,IsIList,Table_ExternalData_15[[#This Row],[item_key]],IsITypeList,Table_ExternalData_15[[#This Row],[IType]],IsDList,Table_ExternalData_15[[#Headers],[17]])</f>
        <v>0</v>
      </c>
      <c r="V498" s="10">
        <f>SUMIFS(IsQList,IsIList,Table_ExternalData_15[[#This Row],[item_key]],IsITypeList,Table_ExternalData_15[[#This Row],[IType]],IsDList,Table_ExternalData_15[[#Headers],[18]])</f>
        <v>0</v>
      </c>
      <c r="W498" s="10">
        <f>SUMIFS(IsQList,IsIList,Table_ExternalData_15[[#This Row],[item_key]],IsITypeList,Table_ExternalData_15[[#This Row],[IType]],IsDList,Table_ExternalData_15[[#Headers],[19]])</f>
        <v>0</v>
      </c>
      <c r="X498" s="10">
        <f>SUMIFS(IsQList,IsIList,Table_ExternalData_15[[#This Row],[item_key]],IsITypeList,Table_ExternalData_15[[#This Row],[IType]],IsDList,Table_ExternalData_15[[#Headers],[20]])</f>
        <v>0</v>
      </c>
      <c r="Y498" s="10">
        <f>SUMIFS(IsQList,IsIList,Table_ExternalData_15[[#This Row],[item_key]],IsITypeList,Table_ExternalData_15[[#This Row],[IType]],IsDList,Table_ExternalData_15[[#Headers],[21]])</f>
        <v>0</v>
      </c>
      <c r="Z498" s="10">
        <f>SUMIFS(IsQList,IsIList,Table_ExternalData_15[[#This Row],[item_key]],IsITypeList,Table_ExternalData_15[[#This Row],[IType]],IsDList,Table_ExternalData_15[[#Headers],[22]])</f>
        <v>0</v>
      </c>
      <c r="AA498" s="10">
        <f>SUMIFS(IsQList,IsIList,Table_ExternalData_15[[#This Row],[item_key]],IsITypeList,Table_ExternalData_15[[#This Row],[IType]],IsDList,Table_ExternalData_15[[#Headers],[23]])</f>
        <v>0</v>
      </c>
      <c r="AB498" s="10">
        <f>SUMIFS(IsQList,IsIList,Table_ExternalData_15[[#This Row],[item_key]],IsITypeList,Table_ExternalData_15[[#This Row],[IType]],IsDList,Table_ExternalData_15[[#Headers],[24]])</f>
        <v>0</v>
      </c>
      <c r="AC498" s="10">
        <f>SUMIFS(IsQList,IsIList,Table_ExternalData_15[[#This Row],[item_key]],IsITypeList,Table_ExternalData_15[[#This Row],[IType]],IsDList,Table_ExternalData_15[[#Headers],[25]])</f>
        <v>0</v>
      </c>
      <c r="AD498" s="10">
        <f>SUMIFS(IsQList,IsIList,Table_ExternalData_15[[#This Row],[item_key]],IsITypeList,Table_ExternalData_15[[#This Row],[IType]],IsDList,Table_ExternalData_15[[#Headers],[26]])</f>
        <v>0</v>
      </c>
      <c r="AE498" s="10">
        <f>SUMIFS(IsQList,IsIList,Table_ExternalData_15[[#This Row],[item_key]],IsITypeList,Table_ExternalData_15[[#This Row],[IType]],IsDList,Table_ExternalData_15[[#Headers],[27]])</f>
        <v>0</v>
      </c>
      <c r="AF498" s="10">
        <f>SUMIFS(IsQList,IsIList,Table_ExternalData_15[[#This Row],[item_key]],IsITypeList,Table_ExternalData_15[[#This Row],[IType]],IsDList,Table_ExternalData_15[[#Headers],[28]])</f>
        <v>1</v>
      </c>
      <c r="AG498" s="10">
        <f>SUMIFS(IsQList,IsIList,Table_ExternalData_15[[#This Row],[item_key]],IsITypeList,Table_ExternalData_15[[#This Row],[IType]],IsDList,Table_ExternalData_15[[#Headers],[29]])</f>
        <v>76</v>
      </c>
      <c r="AH498" s="10">
        <f>SUMIFS(IsQList,IsIList,Table_ExternalData_15[[#This Row],[item_key]],IsITypeList,Table_ExternalData_15[[#This Row],[IType]],IsDList,Table_ExternalData_15[[#Headers],[30]])</f>
        <v>0</v>
      </c>
      <c r="AI498" s="10">
        <f>SUMIFS(IsQList,IsIList,Table_ExternalData_15[[#This Row],[item_key]],IsITypeList,Table_ExternalData_15[[#This Row],[IType]],IsDList,Table_ExternalData_15[[#Headers],[31]])</f>
        <v>10</v>
      </c>
      <c r="AJ498" s="10">
        <f>SUM(Table_ExternalData_15[[#This Row],[1]:[31]])</f>
        <v>181</v>
      </c>
    </row>
    <row r="499" spans="1:36">
      <c r="A499" s="1" t="s">
        <v>2352</v>
      </c>
      <c r="B499" s="1" t="s">
        <v>2693</v>
      </c>
      <c r="C499" s="1" t="s">
        <v>2694</v>
      </c>
      <c r="D499" s="11" t="s">
        <v>2046</v>
      </c>
      <c r="E499" s="10">
        <f>SUMIFS(IsQList,IsIList,Table_ExternalData_15[[#This Row],[item_key]],IsITypeList,Table_ExternalData_15[[#This Row],[IType]],IsDList,Table_ExternalData_15[[#Headers],[1]])</f>
        <v>0</v>
      </c>
      <c r="F499" s="10">
        <f>SUMIFS(IsQList,IsIList,Table_ExternalData_15[[#This Row],[item_key]],IsITypeList,Table_ExternalData_15[[#This Row],[IType]],IsDList,Table_ExternalData_15[[#Headers],[2]])</f>
        <v>0</v>
      </c>
      <c r="G499" s="10">
        <f>SUMIFS(IsQList,IsIList,Table_ExternalData_15[[#This Row],[item_key]],IsITypeList,Table_ExternalData_15[[#This Row],[IType]],IsDList,Table_ExternalData_15[[#Headers],[3]])</f>
        <v>0</v>
      </c>
      <c r="H499" s="10">
        <f>SUMIFS(IsQList,IsIList,Table_ExternalData_15[[#This Row],[item_key]],IsITypeList,Table_ExternalData_15[[#This Row],[IType]],IsDList,Table_ExternalData_15[[#Headers],[4]])</f>
        <v>0</v>
      </c>
      <c r="I499" s="10">
        <f>SUMIFS(IsQList,IsIList,Table_ExternalData_15[[#This Row],[item_key]],IsITypeList,Table_ExternalData_15[[#This Row],[IType]],IsDList,Table_ExternalData_15[[#Headers],[5]])</f>
        <v>0</v>
      </c>
      <c r="J499" s="10">
        <f>SUMIFS(IsQList,IsIList,Table_ExternalData_15[[#This Row],[item_key]],IsITypeList,Table_ExternalData_15[[#This Row],[IType]],IsDList,Table_ExternalData_15[[#Headers],[6]])</f>
        <v>0</v>
      </c>
      <c r="K499" s="10">
        <f>SUMIFS(IsQList,IsIList,Table_ExternalData_15[[#This Row],[item_key]],IsITypeList,Table_ExternalData_15[[#This Row],[IType]],IsDList,Table_ExternalData_15[[#Headers],[7]])</f>
        <v>0</v>
      </c>
      <c r="L499" s="10">
        <f>SUMIFS(IsQList,IsIList,Table_ExternalData_15[[#This Row],[item_key]],IsITypeList,Table_ExternalData_15[[#This Row],[IType]],IsDList,Table_ExternalData_15[[#Headers],[8]])</f>
        <v>0</v>
      </c>
      <c r="M499" s="10">
        <f>SUMIFS(IsQList,IsIList,Table_ExternalData_15[[#This Row],[item_key]],IsITypeList,Table_ExternalData_15[[#This Row],[IType]],IsDList,Table_ExternalData_15[[#Headers],[9]])</f>
        <v>0</v>
      </c>
      <c r="N499" s="10">
        <f>SUMIFS(IsQList,IsIList,Table_ExternalData_15[[#This Row],[item_key]],IsITypeList,Table_ExternalData_15[[#This Row],[IType]],IsDList,Table_ExternalData_15[[#Headers],[10]])</f>
        <v>0</v>
      </c>
      <c r="O499" s="10">
        <f>SUMIFS(IsQList,IsIList,Table_ExternalData_15[[#This Row],[item_key]],IsITypeList,Table_ExternalData_15[[#This Row],[IType]],IsDList,Table_ExternalData_15[[#Headers],[11]])</f>
        <v>0</v>
      </c>
      <c r="P499" s="10">
        <f>SUMIFS(IsQList,IsIList,Table_ExternalData_15[[#This Row],[item_key]],IsITypeList,Table_ExternalData_15[[#This Row],[IType]],IsDList,Table_ExternalData_15[[#Headers],[12]])</f>
        <v>0</v>
      </c>
      <c r="Q499" s="10">
        <f>SUMIFS(IsQList,IsIList,Table_ExternalData_15[[#This Row],[item_key]],IsITypeList,Table_ExternalData_15[[#This Row],[IType]],IsDList,Table_ExternalData_15[[#Headers],[13]])</f>
        <v>0</v>
      </c>
      <c r="R499" s="10">
        <f>SUMIFS(IsQList,IsIList,Table_ExternalData_15[[#This Row],[item_key]],IsITypeList,Table_ExternalData_15[[#This Row],[IType]],IsDList,Table_ExternalData_15[[#Headers],[14]])</f>
        <v>0</v>
      </c>
      <c r="S499" s="10">
        <f>SUMIFS(IsQList,IsIList,Table_ExternalData_15[[#This Row],[item_key]],IsITypeList,Table_ExternalData_15[[#This Row],[IType]],IsDList,Table_ExternalData_15[[#Headers],[15]])</f>
        <v>0</v>
      </c>
      <c r="T499" s="10">
        <f>SUMIFS(IsQList,IsIList,Table_ExternalData_15[[#This Row],[item_key]],IsITypeList,Table_ExternalData_15[[#This Row],[IType]],IsDList,Table_ExternalData_15[[#Headers],[16]])</f>
        <v>0</v>
      </c>
      <c r="U499" s="10">
        <f>SUMIFS(IsQList,IsIList,Table_ExternalData_15[[#This Row],[item_key]],IsITypeList,Table_ExternalData_15[[#This Row],[IType]],IsDList,Table_ExternalData_15[[#Headers],[17]])</f>
        <v>0</v>
      </c>
      <c r="V499" s="10">
        <f>SUMIFS(IsQList,IsIList,Table_ExternalData_15[[#This Row],[item_key]],IsITypeList,Table_ExternalData_15[[#This Row],[IType]],IsDList,Table_ExternalData_15[[#Headers],[18]])</f>
        <v>0</v>
      </c>
      <c r="W499" s="10">
        <f>SUMIFS(IsQList,IsIList,Table_ExternalData_15[[#This Row],[item_key]],IsITypeList,Table_ExternalData_15[[#This Row],[IType]],IsDList,Table_ExternalData_15[[#Headers],[19]])</f>
        <v>0</v>
      </c>
      <c r="X499" s="10">
        <f>SUMIFS(IsQList,IsIList,Table_ExternalData_15[[#This Row],[item_key]],IsITypeList,Table_ExternalData_15[[#This Row],[IType]],IsDList,Table_ExternalData_15[[#Headers],[20]])</f>
        <v>0</v>
      </c>
      <c r="Y499" s="10">
        <f>SUMIFS(IsQList,IsIList,Table_ExternalData_15[[#This Row],[item_key]],IsITypeList,Table_ExternalData_15[[#This Row],[IType]],IsDList,Table_ExternalData_15[[#Headers],[21]])</f>
        <v>0</v>
      </c>
      <c r="Z499" s="10">
        <f>SUMIFS(IsQList,IsIList,Table_ExternalData_15[[#This Row],[item_key]],IsITypeList,Table_ExternalData_15[[#This Row],[IType]],IsDList,Table_ExternalData_15[[#Headers],[22]])</f>
        <v>0</v>
      </c>
      <c r="AA499" s="10">
        <f>SUMIFS(IsQList,IsIList,Table_ExternalData_15[[#This Row],[item_key]],IsITypeList,Table_ExternalData_15[[#This Row],[IType]],IsDList,Table_ExternalData_15[[#Headers],[23]])</f>
        <v>0</v>
      </c>
      <c r="AB499" s="10">
        <f>SUMIFS(IsQList,IsIList,Table_ExternalData_15[[#This Row],[item_key]],IsITypeList,Table_ExternalData_15[[#This Row],[IType]],IsDList,Table_ExternalData_15[[#Headers],[24]])</f>
        <v>0</v>
      </c>
      <c r="AC499" s="10">
        <f>SUMIFS(IsQList,IsIList,Table_ExternalData_15[[#This Row],[item_key]],IsITypeList,Table_ExternalData_15[[#This Row],[IType]],IsDList,Table_ExternalData_15[[#Headers],[25]])</f>
        <v>0</v>
      </c>
      <c r="AD499" s="10">
        <f>SUMIFS(IsQList,IsIList,Table_ExternalData_15[[#This Row],[item_key]],IsITypeList,Table_ExternalData_15[[#This Row],[IType]],IsDList,Table_ExternalData_15[[#Headers],[26]])</f>
        <v>0</v>
      </c>
      <c r="AE499" s="10">
        <f>SUMIFS(IsQList,IsIList,Table_ExternalData_15[[#This Row],[item_key]],IsITypeList,Table_ExternalData_15[[#This Row],[IType]],IsDList,Table_ExternalData_15[[#Headers],[27]])</f>
        <v>0</v>
      </c>
      <c r="AF499" s="10">
        <f>SUMIFS(IsQList,IsIList,Table_ExternalData_15[[#This Row],[item_key]],IsITypeList,Table_ExternalData_15[[#This Row],[IType]],IsDList,Table_ExternalData_15[[#Headers],[28]])</f>
        <v>0</v>
      </c>
      <c r="AG499" s="10">
        <f>SUMIFS(IsQList,IsIList,Table_ExternalData_15[[#This Row],[item_key]],IsITypeList,Table_ExternalData_15[[#This Row],[IType]],IsDList,Table_ExternalData_15[[#Headers],[29]])</f>
        <v>0</v>
      </c>
      <c r="AH499" s="10">
        <f>SUMIFS(IsQList,IsIList,Table_ExternalData_15[[#This Row],[item_key]],IsITypeList,Table_ExternalData_15[[#This Row],[IType]],IsDList,Table_ExternalData_15[[#Headers],[30]])</f>
        <v>0</v>
      </c>
      <c r="AI499" s="10">
        <f>SUMIFS(IsQList,IsIList,Table_ExternalData_15[[#This Row],[item_key]],IsITypeList,Table_ExternalData_15[[#This Row],[IType]],IsDList,Table_ExternalData_15[[#Headers],[31]])</f>
        <v>0</v>
      </c>
      <c r="AJ499" s="10">
        <f>SUM(Table_ExternalData_15[[#This Row],[1]:[31]])</f>
        <v>0</v>
      </c>
    </row>
    <row r="500" spans="1:36">
      <c r="A500" s="1" t="s">
        <v>220</v>
      </c>
      <c r="B500" s="1" t="s">
        <v>1472</v>
      </c>
      <c r="C500" s="1" t="s">
        <v>1473</v>
      </c>
      <c r="D500" s="11" t="s">
        <v>2046</v>
      </c>
      <c r="E500" s="10">
        <f>SUMIFS(IsQList,IsIList,Table_ExternalData_15[[#This Row],[item_key]],IsITypeList,Table_ExternalData_15[[#This Row],[IType]],IsDList,Table_ExternalData_15[[#Headers],[1]])</f>
        <v>1</v>
      </c>
      <c r="F500" s="10">
        <f>SUMIFS(IsQList,IsIList,Table_ExternalData_15[[#This Row],[item_key]],IsITypeList,Table_ExternalData_15[[#This Row],[IType]],IsDList,Table_ExternalData_15[[#Headers],[2]])</f>
        <v>0</v>
      </c>
      <c r="G500" s="10">
        <f>SUMIFS(IsQList,IsIList,Table_ExternalData_15[[#This Row],[item_key]],IsITypeList,Table_ExternalData_15[[#This Row],[IType]],IsDList,Table_ExternalData_15[[#Headers],[3]])</f>
        <v>0</v>
      </c>
      <c r="H500" s="10">
        <f>SUMIFS(IsQList,IsIList,Table_ExternalData_15[[#This Row],[item_key]],IsITypeList,Table_ExternalData_15[[#This Row],[IType]],IsDList,Table_ExternalData_15[[#Headers],[4]])</f>
        <v>70</v>
      </c>
      <c r="I500" s="10">
        <f>SUMIFS(IsQList,IsIList,Table_ExternalData_15[[#This Row],[item_key]],IsITypeList,Table_ExternalData_15[[#This Row],[IType]],IsDList,Table_ExternalData_15[[#Headers],[5]])</f>
        <v>0</v>
      </c>
      <c r="J500" s="10">
        <f>SUMIFS(IsQList,IsIList,Table_ExternalData_15[[#This Row],[item_key]],IsITypeList,Table_ExternalData_15[[#This Row],[IType]],IsDList,Table_ExternalData_15[[#Headers],[6]])</f>
        <v>23</v>
      </c>
      <c r="K500" s="10">
        <f>SUMIFS(IsQList,IsIList,Table_ExternalData_15[[#This Row],[item_key]],IsITypeList,Table_ExternalData_15[[#This Row],[IType]],IsDList,Table_ExternalData_15[[#Headers],[7]])</f>
        <v>0</v>
      </c>
      <c r="L500" s="10">
        <f>SUMIFS(IsQList,IsIList,Table_ExternalData_15[[#This Row],[item_key]],IsITypeList,Table_ExternalData_15[[#This Row],[IType]],IsDList,Table_ExternalData_15[[#Headers],[8]])</f>
        <v>0</v>
      </c>
      <c r="M500" s="10">
        <f>SUMIFS(IsQList,IsIList,Table_ExternalData_15[[#This Row],[item_key]],IsITypeList,Table_ExternalData_15[[#This Row],[IType]],IsDList,Table_ExternalData_15[[#Headers],[9]])</f>
        <v>0</v>
      </c>
      <c r="N500" s="10">
        <f>SUMIFS(IsQList,IsIList,Table_ExternalData_15[[#This Row],[item_key]],IsITypeList,Table_ExternalData_15[[#This Row],[IType]],IsDList,Table_ExternalData_15[[#Headers],[10]])</f>
        <v>0</v>
      </c>
      <c r="O500" s="10">
        <f>SUMIFS(IsQList,IsIList,Table_ExternalData_15[[#This Row],[item_key]],IsITypeList,Table_ExternalData_15[[#This Row],[IType]],IsDList,Table_ExternalData_15[[#Headers],[11]])</f>
        <v>0</v>
      </c>
      <c r="P500" s="10">
        <f>SUMIFS(IsQList,IsIList,Table_ExternalData_15[[#This Row],[item_key]],IsITypeList,Table_ExternalData_15[[#This Row],[IType]],IsDList,Table_ExternalData_15[[#Headers],[12]])</f>
        <v>0</v>
      </c>
      <c r="Q500" s="10">
        <f>SUMIFS(IsQList,IsIList,Table_ExternalData_15[[#This Row],[item_key]],IsITypeList,Table_ExternalData_15[[#This Row],[IType]],IsDList,Table_ExternalData_15[[#Headers],[13]])</f>
        <v>0</v>
      </c>
      <c r="R500" s="10">
        <f>SUMIFS(IsQList,IsIList,Table_ExternalData_15[[#This Row],[item_key]],IsITypeList,Table_ExternalData_15[[#This Row],[IType]],IsDList,Table_ExternalData_15[[#Headers],[14]])</f>
        <v>0</v>
      </c>
      <c r="S500" s="10">
        <f>SUMIFS(IsQList,IsIList,Table_ExternalData_15[[#This Row],[item_key]],IsITypeList,Table_ExternalData_15[[#This Row],[IType]],IsDList,Table_ExternalData_15[[#Headers],[15]])</f>
        <v>0</v>
      </c>
      <c r="T500" s="10">
        <f>SUMIFS(IsQList,IsIList,Table_ExternalData_15[[#This Row],[item_key]],IsITypeList,Table_ExternalData_15[[#This Row],[IType]],IsDList,Table_ExternalData_15[[#Headers],[16]])</f>
        <v>0</v>
      </c>
      <c r="U500" s="10">
        <f>SUMIFS(IsQList,IsIList,Table_ExternalData_15[[#This Row],[item_key]],IsITypeList,Table_ExternalData_15[[#This Row],[IType]],IsDList,Table_ExternalData_15[[#Headers],[17]])</f>
        <v>0</v>
      </c>
      <c r="V500" s="10">
        <f>SUMIFS(IsQList,IsIList,Table_ExternalData_15[[#This Row],[item_key]],IsITypeList,Table_ExternalData_15[[#This Row],[IType]],IsDList,Table_ExternalData_15[[#Headers],[18]])</f>
        <v>0</v>
      </c>
      <c r="W500" s="10">
        <f>SUMIFS(IsQList,IsIList,Table_ExternalData_15[[#This Row],[item_key]],IsITypeList,Table_ExternalData_15[[#This Row],[IType]],IsDList,Table_ExternalData_15[[#Headers],[19]])</f>
        <v>0</v>
      </c>
      <c r="X500" s="10">
        <f>SUMIFS(IsQList,IsIList,Table_ExternalData_15[[#This Row],[item_key]],IsITypeList,Table_ExternalData_15[[#This Row],[IType]],IsDList,Table_ExternalData_15[[#Headers],[20]])</f>
        <v>0</v>
      </c>
      <c r="Y500" s="10">
        <f>SUMIFS(IsQList,IsIList,Table_ExternalData_15[[#This Row],[item_key]],IsITypeList,Table_ExternalData_15[[#This Row],[IType]],IsDList,Table_ExternalData_15[[#Headers],[21]])</f>
        <v>0</v>
      </c>
      <c r="Z500" s="10">
        <f>SUMIFS(IsQList,IsIList,Table_ExternalData_15[[#This Row],[item_key]],IsITypeList,Table_ExternalData_15[[#This Row],[IType]],IsDList,Table_ExternalData_15[[#Headers],[22]])</f>
        <v>0</v>
      </c>
      <c r="AA500" s="10">
        <f>SUMIFS(IsQList,IsIList,Table_ExternalData_15[[#This Row],[item_key]],IsITypeList,Table_ExternalData_15[[#This Row],[IType]],IsDList,Table_ExternalData_15[[#Headers],[23]])</f>
        <v>0</v>
      </c>
      <c r="AB500" s="10">
        <f>SUMIFS(IsQList,IsIList,Table_ExternalData_15[[#This Row],[item_key]],IsITypeList,Table_ExternalData_15[[#This Row],[IType]],IsDList,Table_ExternalData_15[[#Headers],[24]])</f>
        <v>0</v>
      </c>
      <c r="AC500" s="10">
        <f>SUMIFS(IsQList,IsIList,Table_ExternalData_15[[#This Row],[item_key]],IsITypeList,Table_ExternalData_15[[#This Row],[IType]],IsDList,Table_ExternalData_15[[#Headers],[25]])</f>
        <v>0</v>
      </c>
      <c r="AD500" s="10">
        <f>SUMIFS(IsQList,IsIList,Table_ExternalData_15[[#This Row],[item_key]],IsITypeList,Table_ExternalData_15[[#This Row],[IType]],IsDList,Table_ExternalData_15[[#Headers],[26]])</f>
        <v>0</v>
      </c>
      <c r="AE500" s="10">
        <f>SUMIFS(IsQList,IsIList,Table_ExternalData_15[[#This Row],[item_key]],IsITypeList,Table_ExternalData_15[[#This Row],[IType]],IsDList,Table_ExternalData_15[[#Headers],[27]])</f>
        <v>0</v>
      </c>
      <c r="AF500" s="10">
        <f>SUMIFS(IsQList,IsIList,Table_ExternalData_15[[#This Row],[item_key]],IsITypeList,Table_ExternalData_15[[#This Row],[IType]],IsDList,Table_ExternalData_15[[#Headers],[28]])</f>
        <v>1</v>
      </c>
      <c r="AG500" s="10">
        <f>SUMIFS(IsQList,IsIList,Table_ExternalData_15[[#This Row],[item_key]],IsITypeList,Table_ExternalData_15[[#This Row],[IType]],IsDList,Table_ExternalData_15[[#Headers],[29]])</f>
        <v>76</v>
      </c>
      <c r="AH500" s="10">
        <f>SUMIFS(IsQList,IsIList,Table_ExternalData_15[[#This Row],[item_key]],IsITypeList,Table_ExternalData_15[[#This Row],[IType]],IsDList,Table_ExternalData_15[[#Headers],[30]])</f>
        <v>0</v>
      </c>
      <c r="AI500" s="10">
        <f>SUMIFS(IsQList,IsIList,Table_ExternalData_15[[#This Row],[item_key]],IsITypeList,Table_ExternalData_15[[#This Row],[IType]],IsDList,Table_ExternalData_15[[#Headers],[31]])</f>
        <v>10</v>
      </c>
      <c r="AJ500" s="10">
        <f>SUM(Table_ExternalData_15[[#This Row],[1]:[31]])</f>
        <v>181</v>
      </c>
    </row>
    <row r="501" spans="1:36">
      <c r="A501" s="1" t="s">
        <v>221</v>
      </c>
      <c r="B501" s="1" t="s">
        <v>1474</v>
      </c>
      <c r="C501" s="1" t="s">
        <v>1475</v>
      </c>
      <c r="D501" s="11" t="s">
        <v>2046</v>
      </c>
      <c r="E501" s="10">
        <f>SUMIFS(IsQList,IsIList,Table_ExternalData_15[[#This Row],[item_key]],IsITypeList,Table_ExternalData_15[[#This Row],[IType]],IsDList,Table_ExternalData_15[[#Headers],[1]])</f>
        <v>1</v>
      </c>
      <c r="F501" s="10">
        <f>SUMIFS(IsQList,IsIList,Table_ExternalData_15[[#This Row],[item_key]],IsITypeList,Table_ExternalData_15[[#This Row],[IType]],IsDList,Table_ExternalData_15[[#Headers],[2]])</f>
        <v>0</v>
      </c>
      <c r="G501" s="10">
        <f>SUMIFS(IsQList,IsIList,Table_ExternalData_15[[#This Row],[item_key]],IsITypeList,Table_ExternalData_15[[#This Row],[IType]],IsDList,Table_ExternalData_15[[#Headers],[3]])</f>
        <v>0</v>
      </c>
      <c r="H501" s="10">
        <f>SUMIFS(IsQList,IsIList,Table_ExternalData_15[[#This Row],[item_key]],IsITypeList,Table_ExternalData_15[[#This Row],[IType]],IsDList,Table_ExternalData_15[[#Headers],[4]])</f>
        <v>70</v>
      </c>
      <c r="I501" s="10">
        <f>SUMIFS(IsQList,IsIList,Table_ExternalData_15[[#This Row],[item_key]],IsITypeList,Table_ExternalData_15[[#This Row],[IType]],IsDList,Table_ExternalData_15[[#Headers],[5]])</f>
        <v>0</v>
      </c>
      <c r="J501" s="10">
        <f>SUMIFS(IsQList,IsIList,Table_ExternalData_15[[#This Row],[item_key]],IsITypeList,Table_ExternalData_15[[#This Row],[IType]],IsDList,Table_ExternalData_15[[#Headers],[6]])</f>
        <v>23</v>
      </c>
      <c r="K501" s="10">
        <f>SUMIFS(IsQList,IsIList,Table_ExternalData_15[[#This Row],[item_key]],IsITypeList,Table_ExternalData_15[[#This Row],[IType]],IsDList,Table_ExternalData_15[[#Headers],[7]])</f>
        <v>0</v>
      </c>
      <c r="L501" s="10">
        <f>SUMIFS(IsQList,IsIList,Table_ExternalData_15[[#This Row],[item_key]],IsITypeList,Table_ExternalData_15[[#This Row],[IType]],IsDList,Table_ExternalData_15[[#Headers],[8]])</f>
        <v>0</v>
      </c>
      <c r="M501" s="10">
        <f>SUMIFS(IsQList,IsIList,Table_ExternalData_15[[#This Row],[item_key]],IsITypeList,Table_ExternalData_15[[#This Row],[IType]],IsDList,Table_ExternalData_15[[#Headers],[9]])</f>
        <v>0</v>
      </c>
      <c r="N501" s="10">
        <f>SUMIFS(IsQList,IsIList,Table_ExternalData_15[[#This Row],[item_key]],IsITypeList,Table_ExternalData_15[[#This Row],[IType]],IsDList,Table_ExternalData_15[[#Headers],[10]])</f>
        <v>0</v>
      </c>
      <c r="O501" s="10">
        <f>SUMIFS(IsQList,IsIList,Table_ExternalData_15[[#This Row],[item_key]],IsITypeList,Table_ExternalData_15[[#This Row],[IType]],IsDList,Table_ExternalData_15[[#Headers],[11]])</f>
        <v>0</v>
      </c>
      <c r="P501" s="10">
        <f>SUMIFS(IsQList,IsIList,Table_ExternalData_15[[#This Row],[item_key]],IsITypeList,Table_ExternalData_15[[#This Row],[IType]],IsDList,Table_ExternalData_15[[#Headers],[12]])</f>
        <v>0</v>
      </c>
      <c r="Q501" s="10">
        <f>SUMIFS(IsQList,IsIList,Table_ExternalData_15[[#This Row],[item_key]],IsITypeList,Table_ExternalData_15[[#This Row],[IType]],IsDList,Table_ExternalData_15[[#Headers],[13]])</f>
        <v>0</v>
      </c>
      <c r="R501" s="10">
        <f>SUMIFS(IsQList,IsIList,Table_ExternalData_15[[#This Row],[item_key]],IsITypeList,Table_ExternalData_15[[#This Row],[IType]],IsDList,Table_ExternalData_15[[#Headers],[14]])</f>
        <v>0</v>
      </c>
      <c r="S501" s="10">
        <f>SUMIFS(IsQList,IsIList,Table_ExternalData_15[[#This Row],[item_key]],IsITypeList,Table_ExternalData_15[[#This Row],[IType]],IsDList,Table_ExternalData_15[[#Headers],[15]])</f>
        <v>0</v>
      </c>
      <c r="T501" s="10">
        <f>SUMIFS(IsQList,IsIList,Table_ExternalData_15[[#This Row],[item_key]],IsITypeList,Table_ExternalData_15[[#This Row],[IType]],IsDList,Table_ExternalData_15[[#Headers],[16]])</f>
        <v>0</v>
      </c>
      <c r="U501" s="10">
        <f>SUMIFS(IsQList,IsIList,Table_ExternalData_15[[#This Row],[item_key]],IsITypeList,Table_ExternalData_15[[#This Row],[IType]],IsDList,Table_ExternalData_15[[#Headers],[17]])</f>
        <v>0</v>
      </c>
      <c r="V501" s="10">
        <f>SUMIFS(IsQList,IsIList,Table_ExternalData_15[[#This Row],[item_key]],IsITypeList,Table_ExternalData_15[[#This Row],[IType]],IsDList,Table_ExternalData_15[[#Headers],[18]])</f>
        <v>0</v>
      </c>
      <c r="W501" s="10">
        <f>SUMIFS(IsQList,IsIList,Table_ExternalData_15[[#This Row],[item_key]],IsITypeList,Table_ExternalData_15[[#This Row],[IType]],IsDList,Table_ExternalData_15[[#Headers],[19]])</f>
        <v>0</v>
      </c>
      <c r="X501" s="10">
        <f>SUMIFS(IsQList,IsIList,Table_ExternalData_15[[#This Row],[item_key]],IsITypeList,Table_ExternalData_15[[#This Row],[IType]],IsDList,Table_ExternalData_15[[#Headers],[20]])</f>
        <v>0</v>
      </c>
      <c r="Y501" s="10">
        <f>SUMIFS(IsQList,IsIList,Table_ExternalData_15[[#This Row],[item_key]],IsITypeList,Table_ExternalData_15[[#This Row],[IType]],IsDList,Table_ExternalData_15[[#Headers],[21]])</f>
        <v>0</v>
      </c>
      <c r="Z501" s="10">
        <f>SUMIFS(IsQList,IsIList,Table_ExternalData_15[[#This Row],[item_key]],IsITypeList,Table_ExternalData_15[[#This Row],[IType]],IsDList,Table_ExternalData_15[[#Headers],[22]])</f>
        <v>0</v>
      </c>
      <c r="AA501" s="10">
        <f>SUMIFS(IsQList,IsIList,Table_ExternalData_15[[#This Row],[item_key]],IsITypeList,Table_ExternalData_15[[#This Row],[IType]],IsDList,Table_ExternalData_15[[#Headers],[23]])</f>
        <v>0</v>
      </c>
      <c r="AB501" s="10">
        <f>SUMIFS(IsQList,IsIList,Table_ExternalData_15[[#This Row],[item_key]],IsITypeList,Table_ExternalData_15[[#This Row],[IType]],IsDList,Table_ExternalData_15[[#Headers],[24]])</f>
        <v>0</v>
      </c>
      <c r="AC501" s="10">
        <f>SUMIFS(IsQList,IsIList,Table_ExternalData_15[[#This Row],[item_key]],IsITypeList,Table_ExternalData_15[[#This Row],[IType]],IsDList,Table_ExternalData_15[[#Headers],[25]])</f>
        <v>0</v>
      </c>
      <c r="AD501" s="10">
        <f>SUMIFS(IsQList,IsIList,Table_ExternalData_15[[#This Row],[item_key]],IsITypeList,Table_ExternalData_15[[#This Row],[IType]],IsDList,Table_ExternalData_15[[#Headers],[26]])</f>
        <v>0</v>
      </c>
      <c r="AE501" s="10">
        <f>SUMIFS(IsQList,IsIList,Table_ExternalData_15[[#This Row],[item_key]],IsITypeList,Table_ExternalData_15[[#This Row],[IType]],IsDList,Table_ExternalData_15[[#Headers],[27]])</f>
        <v>0</v>
      </c>
      <c r="AF501" s="10">
        <f>SUMIFS(IsQList,IsIList,Table_ExternalData_15[[#This Row],[item_key]],IsITypeList,Table_ExternalData_15[[#This Row],[IType]],IsDList,Table_ExternalData_15[[#Headers],[28]])</f>
        <v>1</v>
      </c>
      <c r="AG501" s="10">
        <f>SUMIFS(IsQList,IsIList,Table_ExternalData_15[[#This Row],[item_key]],IsITypeList,Table_ExternalData_15[[#This Row],[IType]],IsDList,Table_ExternalData_15[[#Headers],[29]])</f>
        <v>76</v>
      </c>
      <c r="AH501" s="10">
        <f>SUMIFS(IsQList,IsIList,Table_ExternalData_15[[#This Row],[item_key]],IsITypeList,Table_ExternalData_15[[#This Row],[IType]],IsDList,Table_ExternalData_15[[#Headers],[30]])</f>
        <v>0</v>
      </c>
      <c r="AI501" s="10">
        <f>SUMIFS(IsQList,IsIList,Table_ExternalData_15[[#This Row],[item_key]],IsITypeList,Table_ExternalData_15[[#This Row],[IType]],IsDList,Table_ExternalData_15[[#Headers],[31]])</f>
        <v>10</v>
      </c>
      <c r="AJ501" s="10">
        <f>SUM(Table_ExternalData_15[[#This Row],[1]:[31]])</f>
        <v>181</v>
      </c>
    </row>
    <row r="502" spans="1:36">
      <c r="A502" s="1" t="s">
        <v>222</v>
      </c>
      <c r="B502" s="1" t="s">
        <v>1476</v>
      </c>
      <c r="C502" s="1" t="s">
        <v>1477</v>
      </c>
      <c r="D502" s="11" t="s">
        <v>2046</v>
      </c>
      <c r="E502" s="10">
        <f>SUMIFS(IsQList,IsIList,Table_ExternalData_15[[#This Row],[item_key]],IsITypeList,Table_ExternalData_15[[#This Row],[IType]],IsDList,Table_ExternalData_15[[#Headers],[1]])</f>
        <v>1</v>
      </c>
      <c r="F502" s="10">
        <f>SUMIFS(IsQList,IsIList,Table_ExternalData_15[[#This Row],[item_key]],IsITypeList,Table_ExternalData_15[[#This Row],[IType]],IsDList,Table_ExternalData_15[[#Headers],[2]])</f>
        <v>0</v>
      </c>
      <c r="G502" s="10">
        <f>SUMIFS(IsQList,IsIList,Table_ExternalData_15[[#This Row],[item_key]],IsITypeList,Table_ExternalData_15[[#This Row],[IType]],IsDList,Table_ExternalData_15[[#Headers],[3]])</f>
        <v>0</v>
      </c>
      <c r="H502" s="10">
        <f>SUMIFS(IsQList,IsIList,Table_ExternalData_15[[#This Row],[item_key]],IsITypeList,Table_ExternalData_15[[#This Row],[IType]],IsDList,Table_ExternalData_15[[#Headers],[4]])</f>
        <v>70</v>
      </c>
      <c r="I502" s="10">
        <f>SUMIFS(IsQList,IsIList,Table_ExternalData_15[[#This Row],[item_key]],IsITypeList,Table_ExternalData_15[[#This Row],[IType]],IsDList,Table_ExternalData_15[[#Headers],[5]])</f>
        <v>0</v>
      </c>
      <c r="J502" s="10">
        <f>SUMIFS(IsQList,IsIList,Table_ExternalData_15[[#This Row],[item_key]],IsITypeList,Table_ExternalData_15[[#This Row],[IType]],IsDList,Table_ExternalData_15[[#Headers],[6]])</f>
        <v>23</v>
      </c>
      <c r="K502" s="10">
        <f>SUMIFS(IsQList,IsIList,Table_ExternalData_15[[#This Row],[item_key]],IsITypeList,Table_ExternalData_15[[#This Row],[IType]],IsDList,Table_ExternalData_15[[#Headers],[7]])</f>
        <v>0</v>
      </c>
      <c r="L502" s="10">
        <f>SUMIFS(IsQList,IsIList,Table_ExternalData_15[[#This Row],[item_key]],IsITypeList,Table_ExternalData_15[[#This Row],[IType]],IsDList,Table_ExternalData_15[[#Headers],[8]])</f>
        <v>0</v>
      </c>
      <c r="M502" s="10">
        <f>SUMIFS(IsQList,IsIList,Table_ExternalData_15[[#This Row],[item_key]],IsITypeList,Table_ExternalData_15[[#This Row],[IType]],IsDList,Table_ExternalData_15[[#Headers],[9]])</f>
        <v>0</v>
      </c>
      <c r="N502" s="10">
        <f>SUMIFS(IsQList,IsIList,Table_ExternalData_15[[#This Row],[item_key]],IsITypeList,Table_ExternalData_15[[#This Row],[IType]],IsDList,Table_ExternalData_15[[#Headers],[10]])</f>
        <v>0</v>
      </c>
      <c r="O502" s="10">
        <f>SUMIFS(IsQList,IsIList,Table_ExternalData_15[[#This Row],[item_key]],IsITypeList,Table_ExternalData_15[[#This Row],[IType]],IsDList,Table_ExternalData_15[[#Headers],[11]])</f>
        <v>0</v>
      </c>
      <c r="P502" s="10">
        <f>SUMIFS(IsQList,IsIList,Table_ExternalData_15[[#This Row],[item_key]],IsITypeList,Table_ExternalData_15[[#This Row],[IType]],IsDList,Table_ExternalData_15[[#Headers],[12]])</f>
        <v>0</v>
      </c>
      <c r="Q502" s="10">
        <f>SUMIFS(IsQList,IsIList,Table_ExternalData_15[[#This Row],[item_key]],IsITypeList,Table_ExternalData_15[[#This Row],[IType]],IsDList,Table_ExternalData_15[[#Headers],[13]])</f>
        <v>0</v>
      </c>
      <c r="R502" s="10">
        <f>SUMIFS(IsQList,IsIList,Table_ExternalData_15[[#This Row],[item_key]],IsITypeList,Table_ExternalData_15[[#This Row],[IType]],IsDList,Table_ExternalData_15[[#Headers],[14]])</f>
        <v>0</v>
      </c>
      <c r="S502" s="10">
        <f>SUMIFS(IsQList,IsIList,Table_ExternalData_15[[#This Row],[item_key]],IsITypeList,Table_ExternalData_15[[#This Row],[IType]],IsDList,Table_ExternalData_15[[#Headers],[15]])</f>
        <v>0</v>
      </c>
      <c r="T502" s="10">
        <f>SUMIFS(IsQList,IsIList,Table_ExternalData_15[[#This Row],[item_key]],IsITypeList,Table_ExternalData_15[[#This Row],[IType]],IsDList,Table_ExternalData_15[[#Headers],[16]])</f>
        <v>0</v>
      </c>
      <c r="U502" s="10">
        <f>SUMIFS(IsQList,IsIList,Table_ExternalData_15[[#This Row],[item_key]],IsITypeList,Table_ExternalData_15[[#This Row],[IType]],IsDList,Table_ExternalData_15[[#Headers],[17]])</f>
        <v>0</v>
      </c>
      <c r="V502" s="10">
        <f>SUMIFS(IsQList,IsIList,Table_ExternalData_15[[#This Row],[item_key]],IsITypeList,Table_ExternalData_15[[#This Row],[IType]],IsDList,Table_ExternalData_15[[#Headers],[18]])</f>
        <v>0</v>
      </c>
      <c r="W502" s="10">
        <f>SUMIFS(IsQList,IsIList,Table_ExternalData_15[[#This Row],[item_key]],IsITypeList,Table_ExternalData_15[[#This Row],[IType]],IsDList,Table_ExternalData_15[[#Headers],[19]])</f>
        <v>0</v>
      </c>
      <c r="X502" s="10">
        <f>SUMIFS(IsQList,IsIList,Table_ExternalData_15[[#This Row],[item_key]],IsITypeList,Table_ExternalData_15[[#This Row],[IType]],IsDList,Table_ExternalData_15[[#Headers],[20]])</f>
        <v>0</v>
      </c>
      <c r="Y502" s="10">
        <f>SUMIFS(IsQList,IsIList,Table_ExternalData_15[[#This Row],[item_key]],IsITypeList,Table_ExternalData_15[[#This Row],[IType]],IsDList,Table_ExternalData_15[[#Headers],[21]])</f>
        <v>0</v>
      </c>
      <c r="Z502" s="10">
        <f>SUMIFS(IsQList,IsIList,Table_ExternalData_15[[#This Row],[item_key]],IsITypeList,Table_ExternalData_15[[#This Row],[IType]],IsDList,Table_ExternalData_15[[#Headers],[22]])</f>
        <v>0</v>
      </c>
      <c r="AA502" s="10">
        <f>SUMIFS(IsQList,IsIList,Table_ExternalData_15[[#This Row],[item_key]],IsITypeList,Table_ExternalData_15[[#This Row],[IType]],IsDList,Table_ExternalData_15[[#Headers],[23]])</f>
        <v>0</v>
      </c>
      <c r="AB502" s="10">
        <f>SUMIFS(IsQList,IsIList,Table_ExternalData_15[[#This Row],[item_key]],IsITypeList,Table_ExternalData_15[[#This Row],[IType]],IsDList,Table_ExternalData_15[[#Headers],[24]])</f>
        <v>0</v>
      </c>
      <c r="AC502" s="10">
        <f>SUMIFS(IsQList,IsIList,Table_ExternalData_15[[#This Row],[item_key]],IsITypeList,Table_ExternalData_15[[#This Row],[IType]],IsDList,Table_ExternalData_15[[#Headers],[25]])</f>
        <v>0</v>
      </c>
      <c r="AD502" s="10">
        <f>SUMIFS(IsQList,IsIList,Table_ExternalData_15[[#This Row],[item_key]],IsITypeList,Table_ExternalData_15[[#This Row],[IType]],IsDList,Table_ExternalData_15[[#Headers],[26]])</f>
        <v>0</v>
      </c>
      <c r="AE502" s="10">
        <f>SUMIFS(IsQList,IsIList,Table_ExternalData_15[[#This Row],[item_key]],IsITypeList,Table_ExternalData_15[[#This Row],[IType]],IsDList,Table_ExternalData_15[[#Headers],[27]])</f>
        <v>0</v>
      </c>
      <c r="AF502" s="10">
        <f>SUMIFS(IsQList,IsIList,Table_ExternalData_15[[#This Row],[item_key]],IsITypeList,Table_ExternalData_15[[#This Row],[IType]],IsDList,Table_ExternalData_15[[#Headers],[28]])</f>
        <v>1</v>
      </c>
      <c r="AG502" s="10">
        <f>SUMIFS(IsQList,IsIList,Table_ExternalData_15[[#This Row],[item_key]],IsITypeList,Table_ExternalData_15[[#This Row],[IType]],IsDList,Table_ExternalData_15[[#Headers],[29]])</f>
        <v>76</v>
      </c>
      <c r="AH502" s="10">
        <f>SUMIFS(IsQList,IsIList,Table_ExternalData_15[[#This Row],[item_key]],IsITypeList,Table_ExternalData_15[[#This Row],[IType]],IsDList,Table_ExternalData_15[[#Headers],[30]])</f>
        <v>0</v>
      </c>
      <c r="AI502" s="10">
        <f>SUMIFS(IsQList,IsIList,Table_ExternalData_15[[#This Row],[item_key]],IsITypeList,Table_ExternalData_15[[#This Row],[IType]],IsDList,Table_ExternalData_15[[#Headers],[31]])</f>
        <v>10</v>
      </c>
      <c r="AJ502" s="10">
        <f>SUM(Table_ExternalData_15[[#This Row],[1]:[31]])</f>
        <v>181</v>
      </c>
    </row>
    <row r="503" spans="1:36">
      <c r="A503" s="1" t="s">
        <v>223</v>
      </c>
      <c r="B503" s="1" t="s">
        <v>1478</v>
      </c>
      <c r="C503" s="1" t="s">
        <v>1479</v>
      </c>
      <c r="D503" s="11" t="s">
        <v>2046</v>
      </c>
      <c r="E503" s="10">
        <f>SUMIFS(IsQList,IsIList,Table_ExternalData_15[[#This Row],[item_key]],IsITypeList,Table_ExternalData_15[[#This Row],[IType]],IsDList,Table_ExternalData_15[[#Headers],[1]])</f>
        <v>1</v>
      </c>
      <c r="F503" s="10">
        <f>SUMIFS(IsQList,IsIList,Table_ExternalData_15[[#This Row],[item_key]],IsITypeList,Table_ExternalData_15[[#This Row],[IType]],IsDList,Table_ExternalData_15[[#Headers],[2]])</f>
        <v>0</v>
      </c>
      <c r="G503" s="10">
        <f>SUMIFS(IsQList,IsIList,Table_ExternalData_15[[#This Row],[item_key]],IsITypeList,Table_ExternalData_15[[#This Row],[IType]],IsDList,Table_ExternalData_15[[#Headers],[3]])</f>
        <v>0</v>
      </c>
      <c r="H503" s="10">
        <f>SUMIFS(IsQList,IsIList,Table_ExternalData_15[[#This Row],[item_key]],IsITypeList,Table_ExternalData_15[[#This Row],[IType]],IsDList,Table_ExternalData_15[[#Headers],[4]])</f>
        <v>70</v>
      </c>
      <c r="I503" s="10">
        <f>SUMIFS(IsQList,IsIList,Table_ExternalData_15[[#This Row],[item_key]],IsITypeList,Table_ExternalData_15[[#This Row],[IType]],IsDList,Table_ExternalData_15[[#Headers],[5]])</f>
        <v>0</v>
      </c>
      <c r="J503" s="10">
        <f>SUMIFS(IsQList,IsIList,Table_ExternalData_15[[#This Row],[item_key]],IsITypeList,Table_ExternalData_15[[#This Row],[IType]],IsDList,Table_ExternalData_15[[#Headers],[6]])</f>
        <v>23</v>
      </c>
      <c r="K503" s="10">
        <f>SUMIFS(IsQList,IsIList,Table_ExternalData_15[[#This Row],[item_key]],IsITypeList,Table_ExternalData_15[[#This Row],[IType]],IsDList,Table_ExternalData_15[[#Headers],[7]])</f>
        <v>0</v>
      </c>
      <c r="L503" s="10">
        <f>SUMIFS(IsQList,IsIList,Table_ExternalData_15[[#This Row],[item_key]],IsITypeList,Table_ExternalData_15[[#This Row],[IType]],IsDList,Table_ExternalData_15[[#Headers],[8]])</f>
        <v>0</v>
      </c>
      <c r="M503" s="10">
        <f>SUMIFS(IsQList,IsIList,Table_ExternalData_15[[#This Row],[item_key]],IsITypeList,Table_ExternalData_15[[#This Row],[IType]],IsDList,Table_ExternalData_15[[#Headers],[9]])</f>
        <v>0</v>
      </c>
      <c r="N503" s="10">
        <f>SUMIFS(IsQList,IsIList,Table_ExternalData_15[[#This Row],[item_key]],IsITypeList,Table_ExternalData_15[[#This Row],[IType]],IsDList,Table_ExternalData_15[[#Headers],[10]])</f>
        <v>0</v>
      </c>
      <c r="O503" s="10">
        <f>SUMIFS(IsQList,IsIList,Table_ExternalData_15[[#This Row],[item_key]],IsITypeList,Table_ExternalData_15[[#This Row],[IType]],IsDList,Table_ExternalData_15[[#Headers],[11]])</f>
        <v>0</v>
      </c>
      <c r="P503" s="10">
        <f>SUMIFS(IsQList,IsIList,Table_ExternalData_15[[#This Row],[item_key]],IsITypeList,Table_ExternalData_15[[#This Row],[IType]],IsDList,Table_ExternalData_15[[#Headers],[12]])</f>
        <v>0</v>
      </c>
      <c r="Q503" s="10">
        <f>SUMIFS(IsQList,IsIList,Table_ExternalData_15[[#This Row],[item_key]],IsITypeList,Table_ExternalData_15[[#This Row],[IType]],IsDList,Table_ExternalData_15[[#Headers],[13]])</f>
        <v>0</v>
      </c>
      <c r="R503" s="10">
        <f>SUMIFS(IsQList,IsIList,Table_ExternalData_15[[#This Row],[item_key]],IsITypeList,Table_ExternalData_15[[#This Row],[IType]],IsDList,Table_ExternalData_15[[#Headers],[14]])</f>
        <v>0</v>
      </c>
      <c r="S503" s="10">
        <f>SUMIFS(IsQList,IsIList,Table_ExternalData_15[[#This Row],[item_key]],IsITypeList,Table_ExternalData_15[[#This Row],[IType]],IsDList,Table_ExternalData_15[[#Headers],[15]])</f>
        <v>0</v>
      </c>
      <c r="T503" s="10">
        <f>SUMIFS(IsQList,IsIList,Table_ExternalData_15[[#This Row],[item_key]],IsITypeList,Table_ExternalData_15[[#This Row],[IType]],IsDList,Table_ExternalData_15[[#Headers],[16]])</f>
        <v>0</v>
      </c>
      <c r="U503" s="10">
        <f>SUMIFS(IsQList,IsIList,Table_ExternalData_15[[#This Row],[item_key]],IsITypeList,Table_ExternalData_15[[#This Row],[IType]],IsDList,Table_ExternalData_15[[#Headers],[17]])</f>
        <v>0</v>
      </c>
      <c r="V503" s="10">
        <f>SUMIFS(IsQList,IsIList,Table_ExternalData_15[[#This Row],[item_key]],IsITypeList,Table_ExternalData_15[[#This Row],[IType]],IsDList,Table_ExternalData_15[[#Headers],[18]])</f>
        <v>0</v>
      </c>
      <c r="W503" s="10">
        <f>SUMIFS(IsQList,IsIList,Table_ExternalData_15[[#This Row],[item_key]],IsITypeList,Table_ExternalData_15[[#This Row],[IType]],IsDList,Table_ExternalData_15[[#Headers],[19]])</f>
        <v>0</v>
      </c>
      <c r="X503" s="10">
        <f>SUMIFS(IsQList,IsIList,Table_ExternalData_15[[#This Row],[item_key]],IsITypeList,Table_ExternalData_15[[#This Row],[IType]],IsDList,Table_ExternalData_15[[#Headers],[20]])</f>
        <v>0</v>
      </c>
      <c r="Y503" s="10">
        <f>SUMIFS(IsQList,IsIList,Table_ExternalData_15[[#This Row],[item_key]],IsITypeList,Table_ExternalData_15[[#This Row],[IType]],IsDList,Table_ExternalData_15[[#Headers],[21]])</f>
        <v>0</v>
      </c>
      <c r="Z503" s="10">
        <f>SUMIFS(IsQList,IsIList,Table_ExternalData_15[[#This Row],[item_key]],IsITypeList,Table_ExternalData_15[[#This Row],[IType]],IsDList,Table_ExternalData_15[[#Headers],[22]])</f>
        <v>0</v>
      </c>
      <c r="AA503" s="10">
        <f>SUMIFS(IsQList,IsIList,Table_ExternalData_15[[#This Row],[item_key]],IsITypeList,Table_ExternalData_15[[#This Row],[IType]],IsDList,Table_ExternalData_15[[#Headers],[23]])</f>
        <v>0</v>
      </c>
      <c r="AB503" s="10">
        <f>SUMIFS(IsQList,IsIList,Table_ExternalData_15[[#This Row],[item_key]],IsITypeList,Table_ExternalData_15[[#This Row],[IType]],IsDList,Table_ExternalData_15[[#Headers],[24]])</f>
        <v>0</v>
      </c>
      <c r="AC503" s="10">
        <f>SUMIFS(IsQList,IsIList,Table_ExternalData_15[[#This Row],[item_key]],IsITypeList,Table_ExternalData_15[[#This Row],[IType]],IsDList,Table_ExternalData_15[[#Headers],[25]])</f>
        <v>0</v>
      </c>
      <c r="AD503" s="10">
        <f>SUMIFS(IsQList,IsIList,Table_ExternalData_15[[#This Row],[item_key]],IsITypeList,Table_ExternalData_15[[#This Row],[IType]],IsDList,Table_ExternalData_15[[#Headers],[26]])</f>
        <v>0</v>
      </c>
      <c r="AE503" s="10">
        <f>SUMIFS(IsQList,IsIList,Table_ExternalData_15[[#This Row],[item_key]],IsITypeList,Table_ExternalData_15[[#This Row],[IType]],IsDList,Table_ExternalData_15[[#Headers],[27]])</f>
        <v>0</v>
      </c>
      <c r="AF503" s="10">
        <f>SUMIFS(IsQList,IsIList,Table_ExternalData_15[[#This Row],[item_key]],IsITypeList,Table_ExternalData_15[[#This Row],[IType]],IsDList,Table_ExternalData_15[[#Headers],[28]])</f>
        <v>1</v>
      </c>
      <c r="AG503" s="10">
        <f>SUMIFS(IsQList,IsIList,Table_ExternalData_15[[#This Row],[item_key]],IsITypeList,Table_ExternalData_15[[#This Row],[IType]],IsDList,Table_ExternalData_15[[#Headers],[29]])</f>
        <v>76</v>
      </c>
      <c r="AH503" s="10">
        <f>SUMIFS(IsQList,IsIList,Table_ExternalData_15[[#This Row],[item_key]],IsITypeList,Table_ExternalData_15[[#This Row],[IType]],IsDList,Table_ExternalData_15[[#Headers],[30]])</f>
        <v>0</v>
      </c>
      <c r="AI503" s="10">
        <f>SUMIFS(IsQList,IsIList,Table_ExternalData_15[[#This Row],[item_key]],IsITypeList,Table_ExternalData_15[[#This Row],[IType]],IsDList,Table_ExternalData_15[[#Headers],[31]])</f>
        <v>10</v>
      </c>
      <c r="AJ503" s="10">
        <f>SUM(Table_ExternalData_15[[#This Row],[1]:[31]])</f>
        <v>181</v>
      </c>
    </row>
    <row r="504" spans="1:36">
      <c r="A504" s="1" t="s">
        <v>224</v>
      </c>
      <c r="B504" s="1" t="s">
        <v>1480</v>
      </c>
      <c r="C504" s="1" t="s">
        <v>1481</v>
      </c>
      <c r="D504" s="11" t="s">
        <v>2046</v>
      </c>
      <c r="E504" s="10">
        <f>SUMIFS(IsQList,IsIList,Table_ExternalData_15[[#This Row],[item_key]],IsITypeList,Table_ExternalData_15[[#This Row],[IType]],IsDList,Table_ExternalData_15[[#Headers],[1]])</f>
        <v>1</v>
      </c>
      <c r="F504" s="10">
        <f>SUMIFS(IsQList,IsIList,Table_ExternalData_15[[#This Row],[item_key]],IsITypeList,Table_ExternalData_15[[#This Row],[IType]],IsDList,Table_ExternalData_15[[#Headers],[2]])</f>
        <v>0</v>
      </c>
      <c r="G504" s="10">
        <f>SUMIFS(IsQList,IsIList,Table_ExternalData_15[[#This Row],[item_key]],IsITypeList,Table_ExternalData_15[[#This Row],[IType]],IsDList,Table_ExternalData_15[[#Headers],[3]])</f>
        <v>0</v>
      </c>
      <c r="H504" s="10">
        <f>SUMIFS(IsQList,IsIList,Table_ExternalData_15[[#This Row],[item_key]],IsITypeList,Table_ExternalData_15[[#This Row],[IType]],IsDList,Table_ExternalData_15[[#Headers],[4]])</f>
        <v>70</v>
      </c>
      <c r="I504" s="10">
        <f>SUMIFS(IsQList,IsIList,Table_ExternalData_15[[#This Row],[item_key]],IsITypeList,Table_ExternalData_15[[#This Row],[IType]],IsDList,Table_ExternalData_15[[#Headers],[5]])</f>
        <v>0</v>
      </c>
      <c r="J504" s="10">
        <f>SUMIFS(IsQList,IsIList,Table_ExternalData_15[[#This Row],[item_key]],IsITypeList,Table_ExternalData_15[[#This Row],[IType]],IsDList,Table_ExternalData_15[[#Headers],[6]])</f>
        <v>23</v>
      </c>
      <c r="K504" s="10">
        <f>SUMIFS(IsQList,IsIList,Table_ExternalData_15[[#This Row],[item_key]],IsITypeList,Table_ExternalData_15[[#This Row],[IType]],IsDList,Table_ExternalData_15[[#Headers],[7]])</f>
        <v>0</v>
      </c>
      <c r="L504" s="10">
        <f>SUMIFS(IsQList,IsIList,Table_ExternalData_15[[#This Row],[item_key]],IsITypeList,Table_ExternalData_15[[#This Row],[IType]],IsDList,Table_ExternalData_15[[#Headers],[8]])</f>
        <v>0</v>
      </c>
      <c r="M504" s="10">
        <f>SUMIFS(IsQList,IsIList,Table_ExternalData_15[[#This Row],[item_key]],IsITypeList,Table_ExternalData_15[[#This Row],[IType]],IsDList,Table_ExternalData_15[[#Headers],[9]])</f>
        <v>0</v>
      </c>
      <c r="N504" s="10">
        <f>SUMIFS(IsQList,IsIList,Table_ExternalData_15[[#This Row],[item_key]],IsITypeList,Table_ExternalData_15[[#This Row],[IType]],IsDList,Table_ExternalData_15[[#Headers],[10]])</f>
        <v>0</v>
      </c>
      <c r="O504" s="10">
        <f>SUMIFS(IsQList,IsIList,Table_ExternalData_15[[#This Row],[item_key]],IsITypeList,Table_ExternalData_15[[#This Row],[IType]],IsDList,Table_ExternalData_15[[#Headers],[11]])</f>
        <v>0</v>
      </c>
      <c r="P504" s="10">
        <f>SUMIFS(IsQList,IsIList,Table_ExternalData_15[[#This Row],[item_key]],IsITypeList,Table_ExternalData_15[[#This Row],[IType]],IsDList,Table_ExternalData_15[[#Headers],[12]])</f>
        <v>0</v>
      </c>
      <c r="Q504" s="10">
        <f>SUMIFS(IsQList,IsIList,Table_ExternalData_15[[#This Row],[item_key]],IsITypeList,Table_ExternalData_15[[#This Row],[IType]],IsDList,Table_ExternalData_15[[#Headers],[13]])</f>
        <v>0</v>
      </c>
      <c r="R504" s="10">
        <f>SUMIFS(IsQList,IsIList,Table_ExternalData_15[[#This Row],[item_key]],IsITypeList,Table_ExternalData_15[[#This Row],[IType]],IsDList,Table_ExternalData_15[[#Headers],[14]])</f>
        <v>0</v>
      </c>
      <c r="S504" s="10">
        <f>SUMIFS(IsQList,IsIList,Table_ExternalData_15[[#This Row],[item_key]],IsITypeList,Table_ExternalData_15[[#This Row],[IType]],IsDList,Table_ExternalData_15[[#Headers],[15]])</f>
        <v>0</v>
      </c>
      <c r="T504" s="10">
        <f>SUMIFS(IsQList,IsIList,Table_ExternalData_15[[#This Row],[item_key]],IsITypeList,Table_ExternalData_15[[#This Row],[IType]],IsDList,Table_ExternalData_15[[#Headers],[16]])</f>
        <v>0</v>
      </c>
      <c r="U504" s="10">
        <f>SUMIFS(IsQList,IsIList,Table_ExternalData_15[[#This Row],[item_key]],IsITypeList,Table_ExternalData_15[[#This Row],[IType]],IsDList,Table_ExternalData_15[[#Headers],[17]])</f>
        <v>0</v>
      </c>
      <c r="V504" s="10">
        <f>SUMIFS(IsQList,IsIList,Table_ExternalData_15[[#This Row],[item_key]],IsITypeList,Table_ExternalData_15[[#This Row],[IType]],IsDList,Table_ExternalData_15[[#Headers],[18]])</f>
        <v>0</v>
      </c>
      <c r="W504" s="10">
        <f>SUMIFS(IsQList,IsIList,Table_ExternalData_15[[#This Row],[item_key]],IsITypeList,Table_ExternalData_15[[#This Row],[IType]],IsDList,Table_ExternalData_15[[#Headers],[19]])</f>
        <v>0</v>
      </c>
      <c r="X504" s="10">
        <f>SUMIFS(IsQList,IsIList,Table_ExternalData_15[[#This Row],[item_key]],IsITypeList,Table_ExternalData_15[[#This Row],[IType]],IsDList,Table_ExternalData_15[[#Headers],[20]])</f>
        <v>0</v>
      </c>
      <c r="Y504" s="10">
        <f>SUMIFS(IsQList,IsIList,Table_ExternalData_15[[#This Row],[item_key]],IsITypeList,Table_ExternalData_15[[#This Row],[IType]],IsDList,Table_ExternalData_15[[#Headers],[21]])</f>
        <v>0</v>
      </c>
      <c r="Z504" s="10">
        <f>SUMIFS(IsQList,IsIList,Table_ExternalData_15[[#This Row],[item_key]],IsITypeList,Table_ExternalData_15[[#This Row],[IType]],IsDList,Table_ExternalData_15[[#Headers],[22]])</f>
        <v>0</v>
      </c>
      <c r="AA504" s="10">
        <f>SUMIFS(IsQList,IsIList,Table_ExternalData_15[[#This Row],[item_key]],IsITypeList,Table_ExternalData_15[[#This Row],[IType]],IsDList,Table_ExternalData_15[[#Headers],[23]])</f>
        <v>0</v>
      </c>
      <c r="AB504" s="10">
        <f>SUMIFS(IsQList,IsIList,Table_ExternalData_15[[#This Row],[item_key]],IsITypeList,Table_ExternalData_15[[#This Row],[IType]],IsDList,Table_ExternalData_15[[#Headers],[24]])</f>
        <v>0</v>
      </c>
      <c r="AC504" s="10">
        <f>SUMIFS(IsQList,IsIList,Table_ExternalData_15[[#This Row],[item_key]],IsITypeList,Table_ExternalData_15[[#This Row],[IType]],IsDList,Table_ExternalData_15[[#Headers],[25]])</f>
        <v>0</v>
      </c>
      <c r="AD504" s="10">
        <f>SUMIFS(IsQList,IsIList,Table_ExternalData_15[[#This Row],[item_key]],IsITypeList,Table_ExternalData_15[[#This Row],[IType]],IsDList,Table_ExternalData_15[[#Headers],[26]])</f>
        <v>0</v>
      </c>
      <c r="AE504" s="10">
        <f>SUMIFS(IsQList,IsIList,Table_ExternalData_15[[#This Row],[item_key]],IsITypeList,Table_ExternalData_15[[#This Row],[IType]],IsDList,Table_ExternalData_15[[#Headers],[27]])</f>
        <v>0</v>
      </c>
      <c r="AF504" s="10">
        <f>SUMIFS(IsQList,IsIList,Table_ExternalData_15[[#This Row],[item_key]],IsITypeList,Table_ExternalData_15[[#This Row],[IType]],IsDList,Table_ExternalData_15[[#Headers],[28]])</f>
        <v>1</v>
      </c>
      <c r="AG504" s="10">
        <f>SUMIFS(IsQList,IsIList,Table_ExternalData_15[[#This Row],[item_key]],IsITypeList,Table_ExternalData_15[[#This Row],[IType]],IsDList,Table_ExternalData_15[[#Headers],[29]])</f>
        <v>76</v>
      </c>
      <c r="AH504" s="10">
        <f>SUMIFS(IsQList,IsIList,Table_ExternalData_15[[#This Row],[item_key]],IsITypeList,Table_ExternalData_15[[#This Row],[IType]],IsDList,Table_ExternalData_15[[#Headers],[30]])</f>
        <v>0</v>
      </c>
      <c r="AI504" s="10">
        <f>SUMIFS(IsQList,IsIList,Table_ExternalData_15[[#This Row],[item_key]],IsITypeList,Table_ExternalData_15[[#This Row],[IType]],IsDList,Table_ExternalData_15[[#Headers],[31]])</f>
        <v>10</v>
      </c>
      <c r="AJ504" s="10">
        <f>SUM(Table_ExternalData_15[[#This Row],[1]:[31]])</f>
        <v>181</v>
      </c>
    </row>
    <row r="505" spans="1:36">
      <c r="A505" s="1" t="s">
        <v>225</v>
      </c>
      <c r="B505" s="1" t="s">
        <v>1482</v>
      </c>
      <c r="C505" s="1" t="s">
        <v>1483</v>
      </c>
      <c r="D505" s="11" t="s">
        <v>2046</v>
      </c>
      <c r="E505" s="10">
        <f>SUMIFS(IsQList,IsIList,Table_ExternalData_15[[#This Row],[item_key]],IsITypeList,Table_ExternalData_15[[#This Row],[IType]],IsDList,Table_ExternalData_15[[#Headers],[1]])</f>
        <v>1</v>
      </c>
      <c r="F505" s="10">
        <f>SUMIFS(IsQList,IsIList,Table_ExternalData_15[[#This Row],[item_key]],IsITypeList,Table_ExternalData_15[[#This Row],[IType]],IsDList,Table_ExternalData_15[[#Headers],[2]])</f>
        <v>0</v>
      </c>
      <c r="G505" s="10">
        <f>SUMIFS(IsQList,IsIList,Table_ExternalData_15[[#This Row],[item_key]],IsITypeList,Table_ExternalData_15[[#This Row],[IType]],IsDList,Table_ExternalData_15[[#Headers],[3]])</f>
        <v>0</v>
      </c>
      <c r="H505" s="10">
        <f>SUMIFS(IsQList,IsIList,Table_ExternalData_15[[#This Row],[item_key]],IsITypeList,Table_ExternalData_15[[#This Row],[IType]],IsDList,Table_ExternalData_15[[#Headers],[4]])</f>
        <v>70</v>
      </c>
      <c r="I505" s="10">
        <f>SUMIFS(IsQList,IsIList,Table_ExternalData_15[[#This Row],[item_key]],IsITypeList,Table_ExternalData_15[[#This Row],[IType]],IsDList,Table_ExternalData_15[[#Headers],[5]])</f>
        <v>0</v>
      </c>
      <c r="J505" s="10">
        <f>SUMIFS(IsQList,IsIList,Table_ExternalData_15[[#This Row],[item_key]],IsITypeList,Table_ExternalData_15[[#This Row],[IType]],IsDList,Table_ExternalData_15[[#Headers],[6]])</f>
        <v>23</v>
      </c>
      <c r="K505" s="10">
        <f>SUMIFS(IsQList,IsIList,Table_ExternalData_15[[#This Row],[item_key]],IsITypeList,Table_ExternalData_15[[#This Row],[IType]],IsDList,Table_ExternalData_15[[#Headers],[7]])</f>
        <v>0</v>
      </c>
      <c r="L505" s="10">
        <f>SUMIFS(IsQList,IsIList,Table_ExternalData_15[[#This Row],[item_key]],IsITypeList,Table_ExternalData_15[[#This Row],[IType]],IsDList,Table_ExternalData_15[[#Headers],[8]])</f>
        <v>0</v>
      </c>
      <c r="M505" s="10">
        <f>SUMIFS(IsQList,IsIList,Table_ExternalData_15[[#This Row],[item_key]],IsITypeList,Table_ExternalData_15[[#This Row],[IType]],IsDList,Table_ExternalData_15[[#Headers],[9]])</f>
        <v>0</v>
      </c>
      <c r="N505" s="10">
        <f>SUMIFS(IsQList,IsIList,Table_ExternalData_15[[#This Row],[item_key]],IsITypeList,Table_ExternalData_15[[#This Row],[IType]],IsDList,Table_ExternalData_15[[#Headers],[10]])</f>
        <v>0</v>
      </c>
      <c r="O505" s="10">
        <f>SUMIFS(IsQList,IsIList,Table_ExternalData_15[[#This Row],[item_key]],IsITypeList,Table_ExternalData_15[[#This Row],[IType]],IsDList,Table_ExternalData_15[[#Headers],[11]])</f>
        <v>0</v>
      </c>
      <c r="P505" s="10">
        <f>SUMIFS(IsQList,IsIList,Table_ExternalData_15[[#This Row],[item_key]],IsITypeList,Table_ExternalData_15[[#This Row],[IType]],IsDList,Table_ExternalData_15[[#Headers],[12]])</f>
        <v>0</v>
      </c>
      <c r="Q505" s="10">
        <f>SUMIFS(IsQList,IsIList,Table_ExternalData_15[[#This Row],[item_key]],IsITypeList,Table_ExternalData_15[[#This Row],[IType]],IsDList,Table_ExternalData_15[[#Headers],[13]])</f>
        <v>0</v>
      </c>
      <c r="R505" s="10">
        <f>SUMIFS(IsQList,IsIList,Table_ExternalData_15[[#This Row],[item_key]],IsITypeList,Table_ExternalData_15[[#This Row],[IType]],IsDList,Table_ExternalData_15[[#Headers],[14]])</f>
        <v>0</v>
      </c>
      <c r="S505" s="10">
        <f>SUMIFS(IsQList,IsIList,Table_ExternalData_15[[#This Row],[item_key]],IsITypeList,Table_ExternalData_15[[#This Row],[IType]],IsDList,Table_ExternalData_15[[#Headers],[15]])</f>
        <v>0</v>
      </c>
      <c r="T505" s="10">
        <f>SUMIFS(IsQList,IsIList,Table_ExternalData_15[[#This Row],[item_key]],IsITypeList,Table_ExternalData_15[[#This Row],[IType]],IsDList,Table_ExternalData_15[[#Headers],[16]])</f>
        <v>0</v>
      </c>
      <c r="U505" s="10">
        <f>SUMIFS(IsQList,IsIList,Table_ExternalData_15[[#This Row],[item_key]],IsITypeList,Table_ExternalData_15[[#This Row],[IType]],IsDList,Table_ExternalData_15[[#Headers],[17]])</f>
        <v>0</v>
      </c>
      <c r="V505" s="10">
        <f>SUMIFS(IsQList,IsIList,Table_ExternalData_15[[#This Row],[item_key]],IsITypeList,Table_ExternalData_15[[#This Row],[IType]],IsDList,Table_ExternalData_15[[#Headers],[18]])</f>
        <v>0</v>
      </c>
      <c r="W505" s="10">
        <f>SUMIFS(IsQList,IsIList,Table_ExternalData_15[[#This Row],[item_key]],IsITypeList,Table_ExternalData_15[[#This Row],[IType]],IsDList,Table_ExternalData_15[[#Headers],[19]])</f>
        <v>0</v>
      </c>
      <c r="X505" s="10">
        <f>SUMIFS(IsQList,IsIList,Table_ExternalData_15[[#This Row],[item_key]],IsITypeList,Table_ExternalData_15[[#This Row],[IType]],IsDList,Table_ExternalData_15[[#Headers],[20]])</f>
        <v>0</v>
      </c>
      <c r="Y505" s="10">
        <f>SUMIFS(IsQList,IsIList,Table_ExternalData_15[[#This Row],[item_key]],IsITypeList,Table_ExternalData_15[[#This Row],[IType]],IsDList,Table_ExternalData_15[[#Headers],[21]])</f>
        <v>0</v>
      </c>
      <c r="Z505" s="10">
        <f>SUMIFS(IsQList,IsIList,Table_ExternalData_15[[#This Row],[item_key]],IsITypeList,Table_ExternalData_15[[#This Row],[IType]],IsDList,Table_ExternalData_15[[#Headers],[22]])</f>
        <v>0</v>
      </c>
      <c r="AA505" s="10">
        <f>SUMIFS(IsQList,IsIList,Table_ExternalData_15[[#This Row],[item_key]],IsITypeList,Table_ExternalData_15[[#This Row],[IType]],IsDList,Table_ExternalData_15[[#Headers],[23]])</f>
        <v>0</v>
      </c>
      <c r="AB505" s="10">
        <f>SUMIFS(IsQList,IsIList,Table_ExternalData_15[[#This Row],[item_key]],IsITypeList,Table_ExternalData_15[[#This Row],[IType]],IsDList,Table_ExternalData_15[[#Headers],[24]])</f>
        <v>0</v>
      </c>
      <c r="AC505" s="10">
        <f>SUMIFS(IsQList,IsIList,Table_ExternalData_15[[#This Row],[item_key]],IsITypeList,Table_ExternalData_15[[#This Row],[IType]],IsDList,Table_ExternalData_15[[#Headers],[25]])</f>
        <v>0</v>
      </c>
      <c r="AD505" s="10">
        <f>SUMIFS(IsQList,IsIList,Table_ExternalData_15[[#This Row],[item_key]],IsITypeList,Table_ExternalData_15[[#This Row],[IType]],IsDList,Table_ExternalData_15[[#Headers],[26]])</f>
        <v>0</v>
      </c>
      <c r="AE505" s="10">
        <f>SUMIFS(IsQList,IsIList,Table_ExternalData_15[[#This Row],[item_key]],IsITypeList,Table_ExternalData_15[[#This Row],[IType]],IsDList,Table_ExternalData_15[[#Headers],[27]])</f>
        <v>0</v>
      </c>
      <c r="AF505" s="10">
        <f>SUMIFS(IsQList,IsIList,Table_ExternalData_15[[#This Row],[item_key]],IsITypeList,Table_ExternalData_15[[#This Row],[IType]],IsDList,Table_ExternalData_15[[#Headers],[28]])</f>
        <v>1</v>
      </c>
      <c r="AG505" s="10">
        <f>SUMIFS(IsQList,IsIList,Table_ExternalData_15[[#This Row],[item_key]],IsITypeList,Table_ExternalData_15[[#This Row],[IType]],IsDList,Table_ExternalData_15[[#Headers],[29]])</f>
        <v>76</v>
      </c>
      <c r="AH505" s="10">
        <f>SUMIFS(IsQList,IsIList,Table_ExternalData_15[[#This Row],[item_key]],IsITypeList,Table_ExternalData_15[[#This Row],[IType]],IsDList,Table_ExternalData_15[[#Headers],[30]])</f>
        <v>0</v>
      </c>
      <c r="AI505" s="10">
        <f>SUMIFS(IsQList,IsIList,Table_ExternalData_15[[#This Row],[item_key]],IsITypeList,Table_ExternalData_15[[#This Row],[IType]],IsDList,Table_ExternalData_15[[#Headers],[31]])</f>
        <v>10</v>
      </c>
      <c r="AJ505" s="10">
        <f>SUM(Table_ExternalData_15[[#This Row],[1]:[31]])</f>
        <v>181</v>
      </c>
    </row>
    <row r="506" spans="1:36">
      <c r="A506" s="1" t="s">
        <v>226</v>
      </c>
      <c r="B506" s="1" t="s">
        <v>1484</v>
      </c>
      <c r="C506" s="1" t="s">
        <v>1485</v>
      </c>
      <c r="D506" s="11" t="s">
        <v>2046</v>
      </c>
      <c r="E506" s="10">
        <f>SUMIFS(IsQList,IsIList,Table_ExternalData_15[[#This Row],[item_key]],IsITypeList,Table_ExternalData_15[[#This Row],[IType]],IsDList,Table_ExternalData_15[[#Headers],[1]])</f>
        <v>1</v>
      </c>
      <c r="F506" s="10">
        <f>SUMIFS(IsQList,IsIList,Table_ExternalData_15[[#This Row],[item_key]],IsITypeList,Table_ExternalData_15[[#This Row],[IType]],IsDList,Table_ExternalData_15[[#Headers],[2]])</f>
        <v>0</v>
      </c>
      <c r="G506" s="10">
        <f>SUMIFS(IsQList,IsIList,Table_ExternalData_15[[#This Row],[item_key]],IsITypeList,Table_ExternalData_15[[#This Row],[IType]],IsDList,Table_ExternalData_15[[#Headers],[3]])</f>
        <v>0</v>
      </c>
      <c r="H506" s="10">
        <f>SUMIFS(IsQList,IsIList,Table_ExternalData_15[[#This Row],[item_key]],IsITypeList,Table_ExternalData_15[[#This Row],[IType]],IsDList,Table_ExternalData_15[[#Headers],[4]])</f>
        <v>70</v>
      </c>
      <c r="I506" s="10">
        <f>SUMIFS(IsQList,IsIList,Table_ExternalData_15[[#This Row],[item_key]],IsITypeList,Table_ExternalData_15[[#This Row],[IType]],IsDList,Table_ExternalData_15[[#Headers],[5]])</f>
        <v>0</v>
      </c>
      <c r="J506" s="10">
        <f>SUMIFS(IsQList,IsIList,Table_ExternalData_15[[#This Row],[item_key]],IsITypeList,Table_ExternalData_15[[#This Row],[IType]],IsDList,Table_ExternalData_15[[#Headers],[6]])</f>
        <v>23</v>
      </c>
      <c r="K506" s="10">
        <f>SUMIFS(IsQList,IsIList,Table_ExternalData_15[[#This Row],[item_key]],IsITypeList,Table_ExternalData_15[[#This Row],[IType]],IsDList,Table_ExternalData_15[[#Headers],[7]])</f>
        <v>0</v>
      </c>
      <c r="L506" s="10">
        <f>SUMIFS(IsQList,IsIList,Table_ExternalData_15[[#This Row],[item_key]],IsITypeList,Table_ExternalData_15[[#This Row],[IType]],IsDList,Table_ExternalData_15[[#Headers],[8]])</f>
        <v>0</v>
      </c>
      <c r="M506" s="10">
        <f>SUMIFS(IsQList,IsIList,Table_ExternalData_15[[#This Row],[item_key]],IsITypeList,Table_ExternalData_15[[#This Row],[IType]],IsDList,Table_ExternalData_15[[#Headers],[9]])</f>
        <v>0</v>
      </c>
      <c r="N506" s="10">
        <f>SUMIFS(IsQList,IsIList,Table_ExternalData_15[[#This Row],[item_key]],IsITypeList,Table_ExternalData_15[[#This Row],[IType]],IsDList,Table_ExternalData_15[[#Headers],[10]])</f>
        <v>0</v>
      </c>
      <c r="O506" s="10">
        <f>SUMIFS(IsQList,IsIList,Table_ExternalData_15[[#This Row],[item_key]],IsITypeList,Table_ExternalData_15[[#This Row],[IType]],IsDList,Table_ExternalData_15[[#Headers],[11]])</f>
        <v>0</v>
      </c>
      <c r="P506" s="10">
        <f>SUMIFS(IsQList,IsIList,Table_ExternalData_15[[#This Row],[item_key]],IsITypeList,Table_ExternalData_15[[#This Row],[IType]],IsDList,Table_ExternalData_15[[#Headers],[12]])</f>
        <v>0</v>
      </c>
      <c r="Q506" s="10">
        <f>SUMIFS(IsQList,IsIList,Table_ExternalData_15[[#This Row],[item_key]],IsITypeList,Table_ExternalData_15[[#This Row],[IType]],IsDList,Table_ExternalData_15[[#Headers],[13]])</f>
        <v>0</v>
      </c>
      <c r="R506" s="10">
        <f>SUMIFS(IsQList,IsIList,Table_ExternalData_15[[#This Row],[item_key]],IsITypeList,Table_ExternalData_15[[#This Row],[IType]],IsDList,Table_ExternalData_15[[#Headers],[14]])</f>
        <v>0</v>
      </c>
      <c r="S506" s="10">
        <f>SUMIFS(IsQList,IsIList,Table_ExternalData_15[[#This Row],[item_key]],IsITypeList,Table_ExternalData_15[[#This Row],[IType]],IsDList,Table_ExternalData_15[[#Headers],[15]])</f>
        <v>0</v>
      </c>
      <c r="T506" s="10">
        <f>SUMIFS(IsQList,IsIList,Table_ExternalData_15[[#This Row],[item_key]],IsITypeList,Table_ExternalData_15[[#This Row],[IType]],IsDList,Table_ExternalData_15[[#Headers],[16]])</f>
        <v>0</v>
      </c>
      <c r="U506" s="10">
        <f>SUMIFS(IsQList,IsIList,Table_ExternalData_15[[#This Row],[item_key]],IsITypeList,Table_ExternalData_15[[#This Row],[IType]],IsDList,Table_ExternalData_15[[#Headers],[17]])</f>
        <v>0</v>
      </c>
      <c r="V506" s="10">
        <f>SUMIFS(IsQList,IsIList,Table_ExternalData_15[[#This Row],[item_key]],IsITypeList,Table_ExternalData_15[[#This Row],[IType]],IsDList,Table_ExternalData_15[[#Headers],[18]])</f>
        <v>0</v>
      </c>
      <c r="W506" s="10">
        <f>SUMIFS(IsQList,IsIList,Table_ExternalData_15[[#This Row],[item_key]],IsITypeList,Table_ExternalData_15[[#This Row],[IType]],IsDList,Table_ExternalData_15[[#Headers],[19]])</f>
        <v>0</v>
      </c>
      <c r="X506" s="10">
        <f>SUMIFS(IsQList,IsIList,Table_ExternalData_15[[#This Row],[item_key]],IsITypeList,Table_ExternalData_15[[#This Row],[IType]],IsDList,Table_ExternalData_15[[#Headers],[20]])</f>
        <v>0</v>
      </c>
      <c r="Y506" s="10">
        <f>SUMIFS(IsQList,IsIList,Table_ExternalData_15[[#This Row],[item_key]],IsITypeList,Table_ExternalData_15[[#This Row],[IType]],IsDList,Table_ExternalData_15[[#Headers],[21]])</f>
        <v>0</v>
      </c>
      <c r="Z506" s="10">
        <f>SUMIFS(IsQList,IsIList,Table_ExternalData_15[[#This Row],[item_key]],IsITypeList,Table_ExternalData_15[[#This Row],[IType]],IsDList,Table_ExternalData_15[[#Headers],[22]])</f>
        <v>0</v>
      </c>
      <c r="AA506" s="10">
        <f>SUMIFS(IsQList,IsIList,Table_ExternalData_15[[#This Row],[item_key]],IsITypeList,Table_ExternalData_15[[#This Row],[IType]],IsDList,Table_ExternalData_15[[#Headers],[23]])</f>
        <v>0</v>
      </c>
      <c r="AB506" s="10">
        <f>SUMIFS(IsQList,IsIList,Table_ExternalData_15[[#This Row],[item_key]],IsITypeList,Table_ExternalData_15[[#This Row],[IType]],IsDList,Table_ExternalData_15[[#Headers],[24]])</f>
        <v>0</v>
      </c>
      <c r="AC506" s="10">
        <f>SUMIFS(IsQList,IsIList,Table_ExternalData_15[[#This Row],[item_key]],IsITypeList,Table_ExternalData_15[[#This Row],[IType]],IsDList,Table_ExternalData_15[[#Headers],[25]])</f>
        <v>0</v>
      </c>
      <c r="AD506" s="10">
        <f>SUMIFS(IsQList,IsIList,Table_ExternalData_15[[#This Row],[item_key]],IsITypeList,Table_ExternalData_15[[#This Row],[IType]],IsDList,Table_ExternalData_15[[#Headers],[26]])</f>
        <v>0</v>
      </c>
      <c r="AE506" s="10">
        <f>SUMIFS(IsQList,IsIList,Table_ExternalData_15[[#This Row],[item_key]],IsITypeList,Table_ExternalData_15[[#This Row],[IType]],IsDList,Table_ExternalData_15[[#Headers],[27]])</f>
        <v>0</v>
      </c>
      <c r="AF506" s="10">
        <f>SUMIFS(IsQList,IsIList,Table_ExternalData_15[[#This Row],[item_key]],IsITypeList,Table_ExternalData_15[[#This Row],[IType]],IsDList,Table_ExternalData_15[[#Headers],[28]])</f>
        <v>1</v>
      </c>
      <c r="AG506" s="10">
        <f>SUMIFS(IsQList,IsIList,Table_ExternalData_15[[#This Row],[item_key]],IsITypeList,Table_ExternalData_15[[#This Row],[IType]],IsDList,Table_ExternalData_15[[#Headers],[29]])</f>
        <v>76</v>
      </c>
      <c r="AH506" s="10">
        <f>SUMIFS(IsQList,IsIList,Table_ExternalData_15[[#This Row],[item_key]],IsITypeList,Table_ExternalData_15[[#This Row],[IType]],IsDList,Table_ExternalData_15[[#Headers],[30]])</f>
        <v>0</v>
      </c>
      <c r="AI506" s="10">
        <f>SUMIFS(IsQList,IsIList,Table_ExternalData_15[[#This Row],[item_key]],IsITypeList,Table_ExternalData_15[[#This Row],[IType]],IsDList,Table_ExternalData_15[[#Headers],[31]])</f>
        <v>10</v>
      </c>
      <c r="AJ506" s="10">
        <f>SUM(Table_ExternalData_15[[#This Row],[1]:[31]])</f>
        <v>181</v>
      </c>
    </row>
    <row r="507" spans="1:36">
      <c r="A507" s="1" t="s">
        <v>227</v>
      </c>
      <c r="B507" s="1" t="s">
        <v>1486</v>
      </c>
      <c r="C507" s="1" t="s">
        <v>1487</v>
      </c>
      <c r="D507" s="11" t="s">
        <v>2046</v>
      </c>
      <c r="E507" s="10">
        <f>SUMIFS(IsQList,IsIList,Table_ExternalData_15[[#This Row],[item_key]],IsITypeList,Table_ExternalData_15[[#This Row],[IType]],IsDList,Table_ExternalData_15[[#Headers],[1]])</f>
        <v>1</v>
      </c>
      <c r="F507" s="10">
        <f>SUMIFS(IsQList,IsIList,Table_ExternalData_15[[#This Row],[item_key]],IsITypeList,Table_ExternalData_15[[#This Row],[IType]],IsDList,Table_ExternalData_15[[#Headers],[2]])</f>
        <v>0</v>
      </c>
      <c r="G507" s="10">
        <f>SUMIFS(IsQList,IsIList,Table_ExternalData_15[[#This Row],[item_key]],IsITypeList,Table_ExternalData_15[[#This Row],[IType]],IsDList,Table_ExternalData_15[[#Headers],[3]])</f>
        <v>0</v>
      </c>
      <c r="H507" s="10">
        <f>SUMIFS(IsQList,IsIList,Table_ExternalData_15[[#This Row],[item_key]],IsITypeList,Table_ExternalData_15[[#This Row],[IType]],IsDList,Table_ExternalData_15[[#Headers],[4]])</f>
        <v>70</v>
      </c>
      <c r="I507" s="10">
        <f>SUMIFS(IsQList,IsIList,Table_ExternalData_15[[#This Row],[item_key]],IsITypeList,Table_ExternalData_15[[#This Row],[IType]],IsDList,Table_ExternalData_15[[#Headers],[5]])</f>
        <v>0</v>
      </c>
      <c r="J507" s="10">
        <f>SUMIFS(IsQList,IsIList,Table_ExternalData_15[[#This Row],[item_key]],IsITypeList,Table_ExternalData_15[[#This Row],[IType]],IsDList,Table_ExternalData_15[[#Headers],[6]])</f>
        <v>23</v>
      </c>
      <c r="K507" s="10">
        <f>SUMIFS(IsQList,IsIList,Table_ExternalData_15[[#This Row],[item_key]],IsITypeList,Table_ExternalData_15[[#This Row],[IType]],IsDList,Table_ExternalData_15[[#Headers],[7]])</f>
        <v>0</v>
      </c>
      <c r="L507" s="10">
        <f>SUMIFS(IsQList,IsIList,Table_ExternalData_15[[#This Row],[item_key]],IsITypeList,Table_ExternalData_15[[#This Row],[IType]],IsDList,Table_ExternalData_15[[#Headers],[8]])</f>
        <v>0</v>
      </c>
      <c r="M507" s="10">
        <f>SUMIFS(IsQList,IsIList,Table_ExternalData_15[[#This Row],[item_key]],IsITypeList,Table_ExternalData_15[[#This Row],[IType]],IsDList,Table_ExternalData_15[[#Headers],[9]])</f>
        <v>0</v>
      </c>
      <c r="N507" s="10">
        <f>SUMIFS(IsQList,IsIList,Table_ExternalData_15[[#This Row],[item_key]],IsITypeList,Table_ExternalData_15[[#This Row],[IType]],IsDList,Table_ExternalData_15[[#Headers],[10]])</f>
        <v>0</v>
      </c>
      <c r="O507" s="10">
        <f>SUMIFS(IsQList,IsIList,Table_ExternalData_15[[#This Row],[item_key]],IsITypeList,Table_ExternalData_15[[#This Row],[IType]],IsDList,Table_ExternalData_15[[#Headers],[11]])</f>
        <v>0</v>
      </c>
      <c r="P507" s="10">
        <f>SUMIFS(IsQList,IsIList,Table_ExternalData_15[[#This Row],[item_key]],IsITypeList,Table_ExternalData_15[[#This Row],[IType]],IsDList,Table_ExternalData_15[[#Headers],[12]])</f>
        <v>0</v>
      </c>
      <c r="Q507" s="10">
        <f>SUMIFS(IsQList,IsIList,Table_ExternalData_15[[#This Row],[item_key]],IsITypeList,Table_ExternalData_15[[#This Row],[IType]],IsDList,Table_ExternalData_15[[#Headers],[13]])</f>
        <v>0</v>
      </c>
      <c r="R507" s="10">
        <f>SUMIFS(IsQList,IsIList,Table_ExternalData_15[[#This Row],[item_key]],IsITypeList,Table_ExternalData_15[[#This Row],[IType]],IsDList,Table_ExternalData_15[[#Headers],[14]])</f>
        <v>0</v>
      </c>
      <c r="S507" s="10">
        <f>SUMIFS(IsQList,IsIList,Table_ExternalData_15[[#This Row],[item_key]],IsITypeList,Table_ExternalData_15[[#This Row],[IType]],IsDList,Table_ExternalData_15[[#Headers],[15]])</f>
        <v>0</v>
      </c>
      <c r="T507" s="10">
        <f>SUMIFS(IsQList,IsIList,Table_ExternalData_15[[#This Row],[item_key]],IsITypeList,Table_ExternalData_15[[#This Row],[IType]],IsDList,Table_ExternalData_15[[#Headers],[16]])</f>
        <v>0</v>
      </c>
      <c r="U507" s="10">
        <f>SUMIFS(IsQList,IsIList,Table_ExternalData_15[[#This Row],[item_key]],IsITypeList,Table_ExternalData_15[[#This Row],[IType]],IsDList,Table_ExternalData_15[[#Headers],[17]])</f>
        <v>0</v>
      </c>
      <c r="V507" s="10">
        <f>SUMIFS(IsQList,IsIList,Table_ExternalData_15[[#This Row],[item_key]],IsITypeList,Table_ExternalData_15[[#This Row],[IType]],IsDList,Table_ExternalData_15[[#Headers],[18]])</f>
        <v>0</v>
      </c>
      <c r="W507" s="10">
        <f>SUMIFS(IsQList,IsIList,Table_ExternalData_15[[#This Row],[item_key]],IsITypeList,Table_ExternalData_15[[#This Row],[IType]],IsDList,Table_ExternalData_15[[#Headers],[19]])</f>
        <v>0</v>
      </c>
      <c r="X507" s="10">
        <f>SUMIFS(IsQList,IsIList,Table_ExternalData_15[[#This Row],[item_key]],IsITypeList,Table_ExternalData_15[[#This Row],[IType]],IsDList,Table_ExternalData_15[[#Headers],[20]])</f>
        <v>0</v>
      </c>
      <c r="Y507" s="10">
        <f>SUMIFS(IsQList,IsIList,Table_ExternalData_15[[#This Row],[item_key]],IsITypeList,Table_ExternalData_15[[#This Row],[IType]],IsDList,Table_ExternalData_15[[#Headers],[21]])</f>
        <v>0</v>
      </c>
      <c r="Z507" s="10">
        <f>SUMIFS(IsQList,IsIList,Table_ExternalData_15[[#This Row],[item_key]],IsITypeList,Table_ExternalData_15[[#This Row],[IType]],IsDList,Table_ExternalData_15[[#Headers],[22]])</f>
        <v>0</v>
      </c>
      <c r="AA507" s="10">
        <f>SUMIFS(IsQList,IsIList,Table_ExternalData_15[[#This Row],[item_key]],IsITypeList,Table_ExternalData_15[[#This Row],[IType]],IsDList,Table_ExternalData_15[[#Headers],[23]])</f>
        <v>0</v>
      </c>
      <c r="AB507" s="10">
        <f>SUMIFS(IsQList,IsIList,Table_ExternalData_15[[#This Row],[item_key]],IsITypeList,Table_ExternalData_15[[#This Row],[IType]],IsDList,Table_ExternalData_15[[#Headers],[24]])</f>
        <v>0</v>
      </c>
      <c r="AC507" s="10">
        <f>SUMIFS(IsQList,IsIList,Table_ExternalData_15[[#This Row],[item_key]],IsITypeList,Table_ExternalData_15[[#This Row],[IType]],IsDList,Table_ExternalData_15[[#Headers],[25]])</f>
        <v>0</v>
      </c>
      <c r="AD507" s="10">
        <f>SUMIFS(IsQList,IsIList,Table_ExternalData_15[[#This Row],[item_key]],IsITypeList,Table_ExternalData_15[[#This Row],[IType]],IsDList,Table_ExternalData_15[[#Headers],[26]])</f>
        <v>0</v>
      </c>
      <c r="AE507" s="10">
        <f>SUMIFS(IsQList,IsIList,Table_ExternalData_15[[#This Row],[item_key]],IsITypeList,Table_ExternalData_15[[#This Row],[IType]],IsDList,Table_ExternalData_15[[#Headers],[27]])</f>
        <v>0</v>
      </c>
      <c r="AF507" s="10">
        <f>SUMIFS(IsQList,IsIList,Table_ExternalData_15[[#This Row],[item_key]],IsITypeList,Table_ExternalData_15[[#This Row],[IType]],IsDList,Table_ExternalData_15[[#Headers],[28]])</f>
        <v>1</v>
      </c>
      <c r="AG507" s="10">
        <f>SUMIFS(IsQList,IsIList,Table_ExternalData_15[[#This Row],[item_key]],IsITypeList,Table_ExternalData_15[[#This Row],[IType]],IsDList,Table_ExternalData_15[[#Headers],[29]])</f>
        <v>76</v>
      </c>
      <c r="AH507" s="10">
        <f>SUMIFS(IsQList,IsIList,Table_ExternalData_15[[#This Row],[item_key]],IsITypeList,Table_ExternalData_15[[#This Row],[IType]],IsDList,Table_ExternalData_15[[#Headers],[30]])</f>
        <v>0</v>
      </c>
      <c r="AI507" s="10">
        <f>SUMIFS(IsQList,IsIList,Table_ExternalData_15[[#This Row],[item_key]],IsITypeList,Table_ExternalData_15[[#This Row],[IType]],IsDList,Table_ExternalData_15[[#Headers],[31]])</f>
        <v>10</v>
      </c>
      <c r="AJ507" s="10">
        <f>SUM(Table_ExternalData_15[[#This Row],[1]:[31]])</f>
        <v>181</v>
      </c>
    </row>
    <row r="508" spans="1:36">
      <c r="A508" s="1" t="s">
        <v>228</v>
      </c>
      <c r="B508" s="1" t="s">
        <v>1488</v>
      </c>
      <c r="C508" s="1" t="s">
        <v>1489</v>
      </c>
      <c r="D508" s="11" t="s">
        <v>2046</v>
      </c>
      <c r="E508" s="10">
        <f>SUMIFS(IsQList,IsIList,Table_ExternalData_15[[#This Row],[item_key]],IsITypeList,Table_ExternalData_15[[#This Row],[IType]],IsDList,Table_ExternalData_15[[#Headers],[1]])</f>
        <v>0.5</v>
      </c>
      <c r="F508" s="10">
        <f>SUMIFS(IsQList,IsIList,Table_ExternalData_15[[#This Row],[item_key]],IsITypeList,Table_ExternalData_15[[#This Row],[IType]],IsDList,Table_ExternalData_15[[#Headers],[2]])</f>
        <v>0</v>
      </c>
      <c r="G508" s="10">
        <f>SUMIFS(IsQList,IsIList,Table_ExternalData_15[[#This Row],[item_key]],IsITypeList,Table_ExternalData_15[[#This Row],[IType]],IsDList,Table_ExternalData_15[[#Headers],[3]])</f>
        <v>0</v>
      </c>
      <c r="H508" s="10">
        <f>SUMIFS(IsQList,IsIList,Table_ExternalData_15[[#This Row],[item_key]],IsITypeList,Table_ExternalData_15[[#This Row],[IType]],IsDList,Table_ExternalData_15[[#Headers],[4]])</f>
        <v>35</v>
      </c>
      <c r="I508" s="10">
        <f>SUMIFS(IsQList,IsIList,Table_ExternalData_15[[#This Row],[item_key]],IsITypeList,Table_ExternalData_15[[#This Row],[IType]],IsDList,Table_ExternalData_15[[#Headers],[5]])</f>
        <v>0</v>
      </c>
      <c r="J508" s="10">
        <f>SUMIFS(IsQList,IsIList,Table_ExternalData_15[[#This Row],[item_key]],IsITypeList,Table_ExternalData_15[[#This Row],[IType]],IsDList,Table_ExternalData_15[[#Headers],[6]])</f>
        <v>11.5</v>
      </c>
      <c r="K508" s="10">
        <f>SUMIFS(IsQList,IsIList,Table_ExternalData_15[[#This Row],[item_key]],IsITypeList,Table_ExternalData_15[[#This Row],[IType]],IsDList,Table_ExternalData_15[[#Headers],[7]])</f>
        <v>0</v>
      </c>
      <c r="L508" s="10">
        <f>SUMIFS(IsQList,IsIList,Table_ExternalData_15[[#This Row],[item_key]],IsITypeList,Table_ExternalData_15[[#This Row],[IType]],IsDList,Table_ExternalData_15[[#Headers],[8]])</f>
        <v>0</v>
      </c>
      <c r="M508" s="10">
        <f>SUMIFS(IsQList,IsIList,Table_ExternalData_15[[#This Row],[item_key]],IsITypeList,Table_ExternalData_15[[#This Row],[IType]],IsDList,Table_ExternalData_15[[#Headers],[9]])</f>
        <v>0</v>
      </c>
      <c r="N508" s="10">
        <f>SUMIFS(IsQList,IsIList,Table_ExternalData_15[[#This Row],[item_key]],IsITypeList,Table_ExternalData_15[[#This Row],[IType]],IsDList,Table_ExternalData_15[[#Headers],[10]])</f>
        <v>0</v>
      </c>
      <c r="O508" s="10">
        <f>SUMIFS(IsQList,IsIList,Table_ExternalData_15[[#This Row],[item_key]],IsITypeList,Table_ExternalData_15[[#This Row],[IType]],IsDList,Table_ExternalData_15[[#Headers],[11]])</f>
        <v>0</v>
      </c>
      <c r="P508" s="10">
        <f>SUMIFS(IsQList,IsIList,Table_ExternalData_15[[#This Row],[item_key]],IsITypeList,Table_ExternalData_15[[#This Row],[IType]],IsDList,Table_ExternalData_15[[#Headers],[12]])</f>
        <v>0</v>
      </c>
      <c r="Q508" s="10">
        <f>SUMIFS(IsQList,IsIList,Table_ExternalData_15[[#This Row],[item_key]],IsITypeList,Table_ExternalData_15[[#This Row],[IType]],IsDList,Table_ExternalData_15[[#Headers],[13]])</f>
        <v>0</v>
      </c>
      <c r="R508" s="10">
        <f>SUMIFS(IsQList,IsIList,Table_ExternalData_15[[#This Row],[item_key]],IsITypeList,Table_ExternalData_15[[#This Row],[IType]],IsDList,Table_ExternalData_15[[#Headers],[14]])</f>
        <v>0</v>
      </c>
      <c r="S508" s="10">
        <f>SUMIFS(IsQList,IsIList,Table_ExternalData_15[[#This Row],[item_key]],IsITypeList,Table_ExternalData_15[[#This Row],[IType]],IsDList,Table_ExternalData_15[[#Headers],[15]])</f>
        <v>0</v>
      </c>
      <c r="T508" s="10">
        <f>SUMIFS(IsQList,IsIList,Table_ExternalData_15[[#This Row],[item_key]],IsITypeList,Table_ExternalData_15[[#This Row],[IType]],IsDList,Table_ExternalData_15[[#Headers],[16]])</f>
        <v>0</v>
      </c>
      <c r="U508" s="10">
        <f>SUMIFS(IsQList,IsIList,Table_ExternalData_15[[#This Row],[item_key]],IsITypeList,Table_ExternalData_15[[#This Row],[IType]],IsDList,Table_ExternalData_15[[#Headers],[17]])</f>
        <v>0</v>
      </c>
      <c r="V508" s="10">
        <f>SUMIFS(IsQList,IsIList,Table_ExternalData_15[[#This Row],[item_key]],IsITypeList,Table_ExternalData_15[[#This Row],[IType]],IsDList,Table_ExternalData_15[[#Headers],[18]])</f>
        <v>0</v>
      </c>
      <c r="W508" s="10">
        <f>SUMIFS(IsQList,IsIList,Table_ExternalData_15[[#This Row],[item_key]],IsITypeList,Table_ExternalData_15[[#This Row],[IType]],IsDList,Table_ExternalData_15[[#Headers],[19]])</f>
        <v>0</v>
      </c>
      <c r="X508" s="10">
        <f>SUMIFS(IsQList,IsIList,Table_ExternalData_15[[#This Row],[item_key]],IsITypeList,Table_ExternalData_15[[#This Row],[IType]],IsDList,Table_ExternalData_15[[#Headers],[20]])</f>
        <v>0</v>
      </c>
      <c r="Y508" s="10">
        <f>SUMIFS(IsQList,IsIList,Table_ExternalData_15[[#This Row],[item_key]],IsITypeList,Table_ExternalData_15[[#This Row],[IType]],IsDList,Table_ExternalData_15[[#Headers],[21]])</f>
        <v>0</v>
      </c>
      <c r="Z508" s="10">
        <f>SUMIFS(IsQList,IsIList,Table_ExternalData_15[[#This Row],[item_key]],IsITypeList,Table_ExternalData_15[[#This Row],[IType]],IsDList,Table_ExternalData_15[[#Headers],[22]])</f>
        <v>0</v>
      </c>
      <c r="AA508" s="10">
        <f>SUMIFS(IsQList,IsIList,Table_ExternalData_15[[#This Row],[item_key]],IsITypeList,Table_ExternalData_15[[#This Row],[IType]],IsDList,Table_ExternalData_15[[#Headers],[23]])</f>
        <v>0</v>
      </c>
      <c r="AB508" s="10">
        <f>SUMIFS(IsQList,IsIList,Table_ExternalData_15[[#This Row],[item_key]],IsITypeList,Table_ExternalData_15[[#This Row],[IType]],IsDList,Table_ExternalData_15[[#Headers],[24]])</f>
        <v>0</v>
      </c>
      <c r="AC508" s="10">
        <f>SUMIFS(IsQList,IsIList,Table_ExternalData_15[[#This Row],[item_key]],IsITypeList,Table_ExternalData_15[[#This Row],[IType]],IsDList,Table_ExternalData_15[[#Headers],[25]])</f>
        <v>0</v>
      </c>
      <c r="AD508" s="10">
        <f>SUMIFS(IsQList,IsIList,Table_ExternalData_15[[#This Row],[item_key]],IsITypeList,Table_ExternalData_15[[#This Row],[IType]],IsDList,Table_ExternalData_15[[#Headers],[26]])</f>
        <v>0</v>
      </c>
      <c r="AE508" s="10">
        <f>SUMIFS(IsQList,IsIList,Table_ExternalData_15[[#This Row],[item_key]],IsITypeList,Table_ExternalData_15[[#This Row],[IType]],IsDList,Table_ExternalData_15[[#Headers],[27]])</f>
        <v>0</v>
      </c>
      <c r="AF508" s="10">
        <f>SUMIFS(IsQList,IsIList,Table_ExternalData_15[[#This Row],[item_key]],IsITypeList,Table_ExternalData_15[[#This Row],[IType]],IsDList,Table_ExternalData_15[[#Headers],[28]])</f>
        <v>0.5</v>
      </c>
      <c r="AG508" s="10">
        <f>SUMIFS(IsQList,IsIList,Table_ExternalData_15[[#This Row],[item_key]],IsITypeList,Table_ExternalData_15[[#This Row],[IType]],IsDList,Table_ExternalData_15[[#Headers],[29]])</f>
        <v>38</v>
      </c>
      <c r="AH508" s="10">
        <f>SUMIFS(IsQList,IsIList,Table_ExternalData_15[[#This Row],[item_key]],IsITypeList,Table_ExternalData_15[[#This Row],[IType]],IsDList,Table_ExternalData_15[[#Headers],[30]])</f>
        <v>0</v>
      </c>
      <c r="AI508" s="10">
        <f>SUMIFS(IsQList,IsIList,Table_ExternalData_15[[#This Row],[item_key]],IsITypeList,Table_ExternalData_15[[#This Row],[IType]],IsDList,Table_ExternalData_15[[#Headers],[31]])</f>
        <v>5</v>
      </c>
      <c r="AJ508" s="10">
        <f>SUM(Table_ExternalData_15[[#This Row],[1]:[31]])</f>
        <v>90.5</v>
      </c>
    </row>
    <row r="509" spans="1:36">
      <c r="A509" s="1" t="s">
        <v>229</v>
      </c>
      <c r="B509" s="1" t="s">
        <v>1490</v>
      </c>
      <c r="C509" s="1" t="s">
        <v>1491</v>
      </c>
      <c r="D509" s="11" t="s">
        <v>2046</v>
      </c>
      <c r="E509" s="10">
        <f>SUMIFS(IsQList,IsIList,Table_ExternalData_15[[#This Row],[item_key]],IsITypeList,Table_ExternalData_15[[#This Row],[IType]],IsDList,Table_ExternalData_15[[#Headers],[1]])</f>
        <v>0.5</v>
      </c>
      <c r="F509" s="10">
        <f>SUMIFS(IsQList,IsIList,Table_ExternalData_15[[#This Row],[item_key]],IsITypeList,Table_ExternalData_15[[#This Row],[IType]],IsDList,Table_ExternalData_15[[#Headers],[2]])</f>
        <v>0</v>
      </c>
      <c r="G509" s="10">
        <f>SUMIFS(IsQList,IsIList,Table_ExternalData_15[[#This Row],[item_key]],IsITypeList,Table_ExternalData_15[[#This Row],[IType]],IsDList,Table_ExternalData_15[[#Headers],[3]])</f>
        <v>0</v>
      </c>
      <c r="H509" s="10">
        <f>SUMIFS(IsQList,IsIList,Table_ExternalData_15[[#This Row],[item_key]],IsITypeList,Table_ExternalData_15[[#This Row],[IType]],IsDList,Table_ExternalData_15[[#Headers],[4]])</f>
        <v>35</v>
      </c>
      <c r="I509" s="10">
        <f>SUMIFS(IsQList,IsIList,Table_ExternalData_15[[#This Row],[item_key]],IsITypeList,Table_ExternalData_15[[#This Row],[IType]],IsDList,Table_ExternalData_15[[#Headers],[5]])</f>
        <v>0</v>
      </c>
      <c r="J509" s="10">
        <f>SUMIFS(IsQList,IsIList,Table_ExternalData_15[[#This Row],[item_key]],IsITypeList,Table_ExternalData_15[[#This Row],[IType]],IsDList,Table_ExternalData_15[[#Headers],[6]])</f>
        <v>11.5</v>
      </c>
      <c r="K509" s="10">
        <f>SUMIFS(IsQList,IsIList,Table_ExternalData_15[[#This Row],[item_key]],IsITypeList,Table_ExternalData_15[[#This Row],[IType]],IsDList,Table_ExternalData_15[[#Headers],[7]])</f>
        <v>0</v>
      </c>
      <c r="L509" s="10">
        <f>SUMIFS(IsQList,IsIList,Table_ExternalData_15[[#This Row],[item_key]],IsITypeList,Table_ExternalData_15[[#This Row],[IType]],IsDList,Table_ExternalData_15[[#Headers],[8]])</f>
        <v>0</v>
      </c>
      <c r="M509" s="10">
        <f>SUMIFS(IsQList,IsIList,Table_ExternalData_15[[#This Row],[item_key]],IsITypeList,Table_ExternalData_15[[#This Row],[IType]],IsDList,Table_ExternalData_15[[#Headers],[9]])</f>
        <v>0</v>
      </c>
      <c r="N509" s="10">
        <f>SUMIFS(IsQList,IsIList,Table_ExternalData_15[[#This Row],[item_key]],IsITypeList,Table_ExternalData_15[[#This Row],[IType]],IsDList,Table_ExternalData_15[[#Headers],[10]])</f>
        <v>0</v>
      </c>
      <c r="O509" s="10">
        <f>SUMIFS(IsQList,IsIList,Table_ExternalData_15[[#This Row],[item_key]],IsITypeList,Table_ExternalData_15[[#This Row],[IType]],IsDList,Table_ExternalData_15[[#Headers],[11]])</f>
        <v>0</v>
      </c>
      <c r="P509" s="10">
        <f>SUMIFS(IsQList,IsIList,Table_ExternalData_15[[#This Row],[item_key]],IsITypeList,Table_ExternalData_15[[#This Row],[IType]],IsDList,Table_ExternalData_15[[#Headers],[12]])</f>
        <v>0</v>
      </c>
      <c r="Q509" s="10">
        <f>SUMIFS(IsQList,IsIList,Table_ExternalData_15[[#This Row],[item_key]],IsITypeList,Table_ExternalData_15[[#This Row],[IType]],IsDList,Table_ExternalData_15[[#Headers],[13]])</f>
        <v>0</v>
      </c>
      <c r="R509" s="10">
        <f>SUMIFS(IsQList,IsIList,Table_ExternalData_15[[#This Row],[item_key]],IsITypeList,Table_ExternalData_15[[#This Row],[IType]],IsDList,Table_ExternalData_15[[#Headers],[14]])</f>
        <v>0</v>
      </c>
      <c r="S509" s="10">
        <f>SUMIFS(IsQList,IsIList,Table_ExternalData_15[[#This Row],[item_key]],IsITypeList,Table_ExternalData_15[[#This Row],[IType]],IsDList,Table_ExternalData_15[[#Headers],[15]])</f>
        <v>0</v>
      </c>
      <c r="T509" s="10">
        <f>SUMIFS(IsQList,IsIList,Table_ExternalData_15[[#This Row],[item_key]],IsITypeList,Table_ExternalData_15[[#This Row],[IType]],IsDList,Table_ExternalData_15[[#Headers],[16]])</f>
        <v>0</v>
      </c>
      <c r="U509" s="10">
        <f>SUMIFS(IsQList,IsIList,Table_ExternalData_15[[#This Row],[item_key]],IsITypeList,Table_ExternalData_15[[#This Row],[IType]],IsDList,Table_ExternalData_15[[#Headers],[17]])</f>
        <v>0</v>
      </c>
      <c r="V509" s="10">
        <f>SUMIFS(IsQList,IsIList,Table_ExternalData_15[[#This Row],[item_key]],IsITypeList,Table_ExternalData_15[[#This Row],[IType]],IsDList,Table_ExternalData_15[[#Headers],[18]])</f>
        <v>0</v>
      </c>
      <c r="W509" s="10">
        <f>SUMIFS(IsQList,IsIList,Table_ExternalData_15[[#This Row],[item_key]],IsITypeList,Table_ExternalData_15[[#This Row],[IType]],IsDList,Table_ExternalData_15[[#Headers],[19]])</f>
        <v>0</v>
      </c>
      <c r="X509" s="10">
        <f>SUMIFS(IsQList,IsIList,Table_ExternalData_15[[#This Row],[item_key]],IsITypeList,Table_ExternalData_15[[#This Row],[IType]],IsDList,Table_ExternalData_15[[#Headers],[20]])</f>
        <v>0</v>
      </c>
      <c r="Y509" s="10">
        <f>SUMIFS(IsQList,IsIList,Table_ExternalData_15[[#This Row],[item_key]],IsITypeList,Table_ExternalData_15[[#This Row],[IType]],IsDList,Table_ExternalData_15[[#Headers],[21]])</f>
        <v>0</v>
      </c>
      <c r="Z509" s="10">
        <f>SUMIFS(IsQList,IsIList,Table_ExternalData_15[[#This Row],[item_key]],IsITypeList,Table_ExternalData_15[[#This Row],[IType]],IsDList,Table_ExternalData_15[[#Headers],[22]])</f>
        <v>0</v>
      </c>
      <c r="AA509" s="10">
        <f>SUMIFS(IsQList,IsIList,Table_ExternalData_15[[#This Row],[item_key]],IsITypeList,Table_ExternalData_15[[#This Row],[IType]],IsDList,Table_ExternalData_15[[#Headers],[23]])</f>
        <v>0</v>
      </c>
      <c r="AB509" s="10">
        <f>SUMIFS(IsQList,IsIList,Table_ExternalData_15[[#This Row],[item_key]],IsITypeList,Table_ExternalData_15[[#This Row],[IType]],IsDList,Table_ExternalData_15[[#Headers],[24]])</f>
        <v>0</v>
      </c>
      <c r="AC509" s="10">
        <f>SUMIFS(IsQList,IsIList,Table_ExternalData_15[[#This Row],[item_key]],IsITypeList,Table_ExternalData_15[[#This Row],[IType]],IsDList,Table_ExternalData_15[[#Headers],[25]])</f>
        <v>0</v>
      </c>
      <c r="AD509" s="10">
        <f>SUMIFS(IsQList,IsIList,Table_ExternalData_15[[#This Row],[item_key]],IsITypeList,Table_ExternalData_15[[#This Row],[IType]],IsDList,Table_ExternalData_15[[#Headers],[26]])</f>
        <v>0</v>
      </c>
      <c r="AE509" s="10">
        <f>SUMIFS(IsQList,IsIList,Table_ExternalData_15[[#This Row],[item_key]],IsITypeList,Table_ExternalData_15[[#This Row],[IType]],IsDList,Table_ExternalData_15[[#Headers],[27]])</f>
        <v>0</v>
      </c>
      <c r="AF509" s="10">
        <f>SUMIFS(IsQList,IsIList,Table_ExternalData_15[[#This Row],[item_key]],IsITypeList,Table_ExternalData_15[[#This Row],[IType]],IsDList,Table_ExternalData_15[[#Headers],[28]])</f>
        <v>0.5</v>
      </c>
      <c r="AG509" s="10">
        <f>SUMIFS(IsQList,IsIList,Table_ExternalData_15[[#This Row],[item_key]],IsITypeList,Table_ExternalData_15[[#This Row],[IType]],IsDList,Table_ExternalData_15[[#Headers],[29]])</f>
        <v>38</v>
      </c>
      <c r="AH509" s="10">
        <f>SUMIFS(IsQList,IsIList,Table_ExternalData_15[[#This Row],[item_key]],IsITypeList,Table_ExternalData_15[[#This Row],[IType]],IsDList,Table_ExternalData_15[[#Headers],[30]])</f>
        <v>0</v>
      </c>
      <c r="AI509" s="10">
        <f>SUMIFS(IsQList,IsIList,Table_ExternalData_15[[#This Row],[item_key]],IsITypeList,Table_ExternalData_15[[#This Row],[IType]],IsDList,Table_ExternalData_15[[#Headers],[31]])</f>
        <v>5</v>
      </c>
      <c r="AJ509" s="10">
        <f>SUM(Table_ExternalData_15[[#This Row],[1]:[31]])</f>
        <v>90.5</v>
      </c>
    </row>
    <row r="510" spans="1:36">
      <c r="A510" s="1" t="s">
        <v>230</v>
      </c>
      <c r="B510" s="1" t="s">
        <v>1492</v>
      </c>
      <c r="C510" s="1" t="s">
        <v>1493</v>
      </c>
      <c r="D510" s="11" t="s">
        <v>2046</v>
      </c>
      <c r="E510" s="10">
        <f>SUMIFS(IsQList,IsIList,Table_ExternalData_15[[#This Row],[item_key]],IsITypeList,Table_ExternalData_15[[#This Row],[IType]],IsDList,Table_ExternalData_15[[#Headers],[1]])</f>
        <v>0.5</v>
      </c>
      <c r="F510" s="10">
        <f>SUMIFS(IsQList,IsIList,Table_ExternalData_15[[#This Row],[item_key]],IsITypeList,Table_ExternalData_15[[#This Row],[IType]],IsDList,Table_ExternalData_15[[#Headers],[2]])</f>
        <v>0</v>
      </c>
      <c r="G510" s="10">
        <f>SUMIFS(IsQList,IsIList,Table_ExternalData_15[[#This Row],[item_key]],IsITypeList,Table_ExternalData_15[[#This Row],[IType]],IsDList,Table_ExternalData_15[[#Headers],[3]])</f>
        <v>0</v>
      </c>
      <c r="H510" s="10">
        <f>SUMIFS(IsQList,IsIList,Table_ExternalData_15[[#This Row],[item_key]],IsITypeList,Table_ExternalData_15[[#This Row],[IType]],IsDList,Table_ExternalData_15[[#Headers],[4]])</f>
        <v>35</v>
      </c>
      <c r="I510" s="10">
        <f>SUMIFS(IsQList,IsIList,Table_ExternalData_15[[#This Row],[item_key]],IsITypeList,Table_ExternalData_15[[#This Row],[IType]],IsDList,Table_ExternalData_15[[#Headers],[5]])</f>
        <v>0</v>
      </c>
      <c r="J510" s="10">
        <f>SUMIFS(IsQList,IsIList,Table_ExternalData_15[[#This Row],[item_key]],IsITypeList,Table_ExternalData_15[[#This Row],[IType]],IsDList,Table_ExternalData_15[[#Headers],[6]])</f>
        <v>11.5</v>
      </c>
      <c r="K510" s="10">
        <f>SUMIFS(IsQList,IsIList,Table_ExternalData_15[[#This Row],[item_key]],IsITypeList,Table_ExternalData_15[[#This Row],[IType]],IsDList,Table_ExternalData_15[[#Headers],[7]])</f>
        <v>0</v>
      </c>
      <c r="L510" s="10">
        <f>SUMIFS(IsQList,IsIList,Table_ExternalData_15[[#This Row],[item_key]],IsITypeList,Table_ExternalData_15[[#This Row],[IType]],IsDList,Table_ExternalData_15[[#Headers],[8]])</f>
        <v>0</v>
      </c>
      <c r="M510" s="10">
        <f>SUMIFS(IsQList,IsIList,Table_ExternalData_15[[#This Row],[item_key]],IsITypeList,Table_ExternalData_15[[#This Row],[IType]],IsDList,Table_ExternalData_15[[#Headers],[9]])</f>
        <v>0</v>
      </c>
      <c r="N510" s="10">
        <f>SUMIFS(IsQList,IsIList,Table_ExternalData_15[[#This Row],[item_key]],IsITypeList,Table_ExternalData_15[[#This Row],[IType]],IsDList,Table_ExternalData_15[[#Headers],[10]])</f>
        <v>0</v>
      </c>
      <c r="O510" s="10">
        <f>SUMIFS(IsQList,IsIList,Table_ExternalData_15[[#This Row],[item_key]],IsITypeList,Table_ExternalData_15[[#This Row],[IType]],IsDList,Table_ExternalData_15[[#Headers],[11]])</f>
        <v>0</v>
      </c>
      <c r="P510" s="10">
        <f>SUMIFS(IsQList,IsIList,Table_ExternalData_15[[#This Row],[item_key]],IsITypeList,Table_ExternalData_15[[#This Row],[IType]],IsDList,Table_ExternalData_15[[#Headers],[12]])</f>
        <v>0</v>
      </c>
      <c r="Q510" s="10">
        <f>SUMIFS(IsQList,IsIList,Table_ExternalData_15[[#This Row],[item_key]],IsITypeList,Table_ExternalData_15[[#This Row],[IType]],IsDList,Table_ExternalData_15[[#Headers],[13]])</f>
        <v>0</v>
      </c>
      <c r="R510" s="10">
        <f>SUMIFS(IsQList,IsIList,Table_ExternalData_15[[#This Row],[item_key]],IsITypeList,Table_ExternalData_15[[#This Row],[IType]],IsDList,Table_ExternalData_15[[#Headers],[14]])</f>
        <v>0</v>
      </c>
      <c r="S510" s="10">
        <f>SUMIFS(IsQList,IsIList,Table_ExternalData_15[[#This Row],[item_key]],IsITypeList,Table_ExternalData_15[[#This Row],[IType]],IsDList,Table_ExternalData_15[[#Headers],[15]])</f>
        <v>0</v>
      </c>
      <c r="T510" s="10">
        <f>SUMIFS(IsQList,IsIList,Table_ExternalData_15[[#This Row],[item_key]],IsITypeList,Table_ExternalData_15[[#This Row],[IType]],IsDList,Table_ExternalData_15[[#Headers],[16]])</f>
        <v>0</v>
      </c>
      <c r="U510" s="10">
        <f>SUMIFS(IsQList,IsIList,Table_ExternalData_15[[#This Row],[item_key]],IsITypeList,Table_ExternalData_15[[#This Row],[IType]],IsDList,Table_ExternalData_15[[#Headers],[17]])</f>
        <v>0</v>
      </c>
      <c r="V510" s="10">
        <f>SUMIFS(IsQList,IsIList,Table_ExternalData_15[[#This Row],[item_key]],IsITypeList,Table_ExternalData_15[[#This Row],[IType]],IsDList,Table_ExternalData_15[[#Headers],[18]])</f>
        <v>0</v>
      </c>
      <c r="W510" s="10">
        <f>SUMIFS(IsQList,IsIList,Table_ExternalData_15[[#This Row],[item_key]],IsITypeList,Table_ExternalData_15[[#This Row],[IType]],IsDList,Table_ExternalData_15[[#Headers],[19]])</f>
        <v>0</v>
      </c>
      <c r="X510" s="10">
        <f>SUMIFS(IsQList,IsIList,Table_ExternalData_15[[#This Row],[item_key]],IsITypeList,Table_ExternalData_15[[#This Row],[IType]],IsDList,Table_ExternalData_15[[#Headers],[20]])</f>
        <v>0</v>
      </c>
      <c r="Y510" s="10">
        <f>SUMIFS(IsQList,IsIList,Table_ExternalData_15[[#This Row],[item_key]],IsITypeList,Table_ExternalData_15[[#This Row],[IType]],IsDList,Table_ExternalData_15[[#Headers],[21]])</f>
        <v>0</v>
      </c>
      <c r="Z510" s="10">
        <f>SUMIFS(IsQList,IsIList,Table_ExternalData_15[[#This Row],[item_key]],IsITypeList,Table_ExternalData_15[[#This Row],[IType]],IsDList,Table_ExternalData_15[[#Headers],[22]])</f>
        <v>0</v>
      </c>
      <c r="AA510" s="10">
        <f>SUMIFS(IsQList,IsIList,Table_ExternalData_15[[#This Row],[item_key]],IsITypeList,Table_ExternalData_15[[#This Row],[IType]],IsDList,Table_ExternalData_15[[#Headers],[23]])</f>
        <v>0</v>
      </c>
      <c r="AB510" s="10">
        <f>SUMIFS(IsQList,IsIList,Table_ExternalData_15[[#This Row],[item_key]],IsITypeList,Table_ExternalData_15[[#This Row],[IType]],IsDList,Table_ExternalData_15[[#Headers],[24]])</f>
        <v>0</v>
      </c>
      <c r="AC510" s="10">
        <f>SUMIFS(IsQList,IsIList,Table_ExternalData_15[[#This Row],[item_key]],IsITypeList,Table_ExternalData_15[[#This Row],[IType]],IsDList,Table_ExternalData_15[[#Headers],[25]])</f>
        <v>0</v>
      </c>
      <c r="AD510" s="10">
        <f>SUMIFS(IsQList,IsIList,Table_ExternalData_15[[#This Row],[item_key]],IsITypeList,Table_ExternalData_15[[#This Row],[IType]],IsDList,Table_ExternalData_15[[#Headers],[26]])</f>
        <v>0</v>
      </c>
      <c r="AE510" s="10">
        <f>SUMIFS(IsQList,IsIList,Table_ExternalData_15[[#This Row],[item_key]],IsITypeList,Table_ExternalData_15[[#This Row],[IType]],IsDList,Table_ExternalData_15[[#Headers],[27]])</f>
        <v>0</v>
      </c>
      <c r="AF510" s="10">
        <f>SUMIFS(IsQList,IsIList,Table_ExternalData_15[[#This Row],[item_key]],IsITypeList,Table_ExternalData_15[[#This Row],[IType]],IsDList,Table_ExternalData_15[[#Headers],[28]])</f>
        <v>0.5</v>
      </c>
      <c r="AG510" s="10">
        <f>SUMIFS(IsQList,IsIList,Table_ExternalData_15[[#This Row],[item_key]],IsITypeList,Table_ExternalData_15[[#This Row],[IType]],IsDList,Table_ExternalData_15[[#Headers],[29]])</f>
        <v>38</v>
      </c>
      <c r="AH510" s="10">
        <f>SUMIFS(IsQList,IsIList,Table_ExternalData_15[[#This Row],[item_key]],IsITypeList,Table_ExternalData_15[[#This Row],[IType]],IsDList,Table_ExternalData_15[[#Headers],[30]])</f>
        <v>0</v>
      </c>
      <c r="AI510" s="10">
        <f>SUMIFS(IsQList,IsIList,Table_ExternalData_15[[#This Row],[item_key]],IsITypeList,Table_ExternalData_15[[#This Row],[IType]],IsDList,Table_ExternalData_15[[#Headers],[31]])</f>
        <v>5</v>
      </c>
      <c r="AJ510" s="10">
        <f>SUM(Table_ExternalData_15[[#This Row],[1]:[31]])</f>
        <v>90.5</v>
      </c>
    </row>
    <row r="511" spans="1:36">
      <c r="A511" s="1" t="s">
        <v>231</v>
      </c>
      <c r="B511" s="1" t="s">
        <v>1494</v>
      </c>
      <c r="C511" s="1" t="s">
        <v>1495</v>
      </c>
      <c r="D511" s="11" t="s">
        <v>2046</v>
      </c>
      <c r="E511" s="10">
        <f>SUMIFS(IsQList,IsIList,Table_ExternalData_15[[#This Row],[item_key]],IsITypeList,Table_ExternalData_15[[#This Row],[IType]],IsDList,Table_ExternalData_15[[#Headers],[1]])</f>
        <v>0.5</v>
      </c>
      <c r="F511" s="10">
        <f>SUMIFS(IsQList,IsIList,Table_ExternalData_15[[#This Row],[item_key]],IsITypeList,Table_ExternalData_15[[#This Row],[IType]],IsDList,Table_ExternalData_15[[#Headers],[2]])</f>
        <v>0</v>
      </c>
      <c r="G511" s="10">
        <f>SUMIFS(IsQList,IsIList,Table_ExternalData_15[[#This Row],[item_key]],IsITypeList,Table_ExternalData_15[[#This Row],[IType]],IsDList,Table_ExternalData_15[[#Headers],[3]])</f>
        <v>0</v>
      </c>
      <c r="H511" s="10">
        <f>SUMIFS(IsQList,IsIList,Table_ExternalData_15[[#This Row],[item_key]],IsITypeList,Table_ExternalData_15[[#This Row],[IType]],IsDList,Table_ExternalData_15[[#Headers],[4]])</f>
        <v>35</v>
      </c>
      <c r="I511" s="10">
        <f>SUMIFS(IsQList,IsIList,Table_ExternalData_15[[#This Row],[item_key]],IsITypeList,Table_ExternalData_15[[#This Row],[IType]],IsDList,Table_ExternalData_15[[#Headers],[5]])</f>
        <v>0</v>
      </c>
      <c r="J511" s="10">
        <f>SUMIFS(IsQList,IsIList,Table_ExternalData_15[[#This Row],[item_key]],IsITypeList,Table_ExternalData_15[[#This Row],[IType]],IsDList,Table_ExternalData_15[[#Headers],[6]])</f>
        <v>11.5</v>
      </c>
      <c r="K511" s="10">
        <f>SUMIFS(IsQList,IsIList,Table_ExternalData_15[[#This Row],[item_key]],IsITypeList,Table_ExternalData_15[[#This Row],[IType]],IsDList,Table_ExternalData_15[[#Headers],[7]])</f>
        <v>0</v>
      </c>
      <c r="L511" s="10">
        <f>SUMIFS(IsQList,IsIList,Table_ExternalData_15[[#This Row],[item_key]],IsITypeList,Table_ExternalData_15[[#This Row],[IType]],IsDList,Table_ExternalData_15[[#Headers],[8]])</f>
        <v>0</v>
      </c>
      <c r="M511" s="10">
        <f>SUMIFS(IsQList,IsIList,Table_ExternalData_15[[#This Row],[item_key]],IsITypeList,Table_ExternalData_15[[#This Row],[IType]],IsDList,Table_ExternalData_15[[#Headers],[9]])</f>
        <v>0</v>
      </c>
      <c r="N511" s="10">
        <f>SUMIFS(IsQList,IsIList,Table_ExternalData_15[[#This Row],[item_key]],IsITypeList,Table_ExternalData_15[[#This Row],[IType]],IsDList,Table_ExternalData_15[[#Headers],[10]])</f>
        <v>0</v>
      </c>
      <c r="O511" s="10">
        <f>SUMIFS(IsQList,IsIList,Table_ExternalData_15[[#This Row],[item_key]],IsITypeList,Table_ExternalData_15[[#This Row],[IType]],IsDList,Table_ExternalData_15[[#Headers],[11]])</f>
        <v>0</v>
      </c>
      <c r="P511" s="10">
        <f>SUMIFS(IsQList,IsIList,Table_ExternalData_15[[#This Row],[item_key]],IsITypeList,Table_ExternalData_15[[#This Row],[IType]],IsDList,Table_ExternalData_15[[#Headers],[12]])</f>
        <v>0</v>
      </c>
      <c r="Q511" s="10">
        <f>SUMIFS(IsQList,IsIList,Table_ExternalData_15[[#This Row],[item_key]],IsITypeList,Table_ExternalData_15[[#This Row],[IType]],IsDList,Table_ExternalData_15[[#Headers],[13]])</f>
        <v>0</v>
      </c>
      <c r="R511" s="10">
        <f>SUMIFS(IsQList,IsIList,Table_ExternalData_15[[#This Row],[item_key]],IsITypeList,Table_ExternalData_15[[#This Row],[IType]],IsDList,Table_ExternalData_15[[#Headers],[14]])</f>
        <v>0</v>
      </c>
      <c r="S511" s="10">
        <f>SUMIFS(IsQList,IsIList,Table_ExternalData_15[[#This Row],[item_key]],IsITypeList,Table_ExternalData_15[[#This Row],[IType]],IsDList,Table_ExternalData_15[[#Headers],[15]])</f>
        <v>0</v>
      </c>
      <c r="T511" s="10">
        <f>SUMIFS(IsQList,IsIList,Table_ExternalData_15[[#This Row],[item_key]],IsITypeList,Table_ExternalData_15[[#This Row],[IType]],IsDList,Table_ExternalData_15[[#Headers],[16]])</f>
        <v>0</v>
      </c>
      <c r="U511" s="10">
        <f>SUMIFS(IsQList,IsIList,Table_ExternalData_15[[#This Row],[item_key]],IsITypeList,Table_ExternalData_15[[#This Row],[IType]],IsDList,Table_ExternalData_15[[#Headers],[17]])</f>
        <v>0</v>
      </c>
      <c r="V511" s="10">
        <f>SUMIFS(IsQList,IsIList,Table_ExternalData_15[[#This Row],[item_key]],IsITypeList,Table_ExternalData_15[[#This Row],[IType]],IsDList,Table_ExternalData_15[[#Headers],[18]])</f>
        <v>0</v>
      </c>
      <c r="W511" s="10">
        <f>SUMIFS(IsQList,IsIList,Table_ExternalData_15[[#This Row],[item_key]],IsITypeList,Table_ExternalData_15[[#This Row],[IType]],IsDList,Table_ExternalData_15[[#Headers],[19]])</f>
        <v>0</v>
      </c>
      <c r="X511" s="10">
        <f>SUMIFS(IsQList,IsIList,Table_ExternalData_15[[#This Row],[item_key]],IsITypeList,Table_ExternalData_15[[#This Row],[IType]],IsDList,Table_ExternalData_15[[#Headers],[20]])</f>
        <v>0</v>
      </c>
      <c r="Y511" s="10">
        <f>SUMIFS(IsQList,IsIList,Table_ExternalData_15[[#This Row],[item_key]],IsITypeList,Table_ExternalData_15[[#This Row],[IType]],IsDList,Table_ExternalData_15[[#Headers],[21]])</f>
        <v>0</v>
      </c>
      <c r="Z511" s="10">
        <f>SUMIFS(IsQList,IsIList,Table_ExternalData_15[[#This Row],[item_key]],IsITypeList,Table_ExternalData_15[[#This Row],[IType]],IsDList,Table_ExternalData_15[[#Headers],[22]])</f>
        <v>0</v>
      </c>
      <c r="AA511" s="10">
        <f>SUMIFS(IsQList,IsIList,Table_ExternalData_15[[#This Row],[item_key]],IsITypeList,Table_ExternalData_15[[#This Row],[IType]],IsDList,Table_ExternalData_15[[#Headers],[23]])</f>
        <v>0</v>
      </c>
      <c r="AB511" s="10">
        <f>SUMIFS(IsQList,IsIList,Table_ExternalData_15[[#This Row],[item_key]],IsITypeList,Table_ExternalData_15[[#This Row],[IType]],IsDList,Table_ExternalData_15[[#Headers],[24]])</f>
        <v>0</v>
      </c>
      <c r="AC511" s="10">
        <f>SUMIFS(IsQList,IsIList,Table_ExternalData_15[[#This Row],[item_key]],IsITypeList,Table_ExternalData_15[[#This Row],[IType]],IsDList,Table_ExternalData_15[[#Headers],[25]])</f>
        <v>0</v>
      </c>
      <c r="AD511" s="10">
        <f>SUMIFS(IsQList,IsIList,Table_ExternalData_15[[#This Row],[item_key]],IsITypeList,Table_ExternalData_15[[#This Row],[IType]],IsDList,Table_ExternalData_15[[#Headers],[26]])</f>
        <v>0</v>
      </c>
      <c r="AE511" s="10">
        <f>SUMIFS(IsQList,IsIList,Table_ExternalData_15[[#This Row],[item_key]],IsITypeList,Table_ExternalData_15[[#This Row],[IType]],IsDList,Table_ExternalData_15[[#Headers],[27]])</f>
        <v>0</v>
      </c>
      <c r="AF511" s="10">
        <f>SUMIFS(IsQList,IsIList,Table_ExternalData_15[[#This Row],[item_key]],IsITypeList,Table_ExternalData_15[[#This Row],[IType]],IsDList,Table_ExternalData_15[[#Headers],[28]])</f>
        <v>0.5</v>
      </c>
      <c r="AG511" s="10">
        <f>SUMIFS(IsQList,IsIList,Table_ExternalData_15[[#This Row],[item_key]],IsITypeList,Table_ExternalData_15[[#This Row],[IType]],IsDList,Table_ExternalData_15[[#Headers],[29]])</f>
        <v>38</v>
      </c>
      <c r="AH511" s="10">
        <f>SUMIFS(IsQList,IsIList,Table_ExternalData_15[[#This Row],[item_key]],IsITypeList,Table_ExternalData_15[[#This Row],[IType]],IsDList,Table_ExternalData_15[[#Headers],[30]])</f>
        <v>0</v>
      </c>
      <c r="AI511" s="10">
        <f>SUMIFS(IsQList,IsIList,Table_ExternalData_15[[#This Row],[item_key]],IsITypeList,Table_ExternalData_15[[#This Row],[IType]],IsDList,Table_ExternalData_15[[#Headers],[31]])</f>
        <v>5</v>
      </c>
      <c r="AJ511" s="10">
        <f>SUM(Table_ExternalData_15[[#This Row],[1]:[31]])</f>
        <v>90.5</v>
      </c>
    </row>
    <row r="512" spans="1:36">
      <c r="A512" s="1" t="s">
        <v>232</v>
      </c>
      <c r="B512" s="1" t="s">
        <v>1496</v>
      </c>
      <c r="C512" s="1" t="s">
        <v>1493</v>
      </c>
      <c r="D512" s="11" t="s">
        <v>2046</v>
      </c>
      <c r="E512" s="10">
        <f>SUMIFS(IsQList,IsIList,Table_ExternalData_15[[#This Row],[item_key]],IsITypeList,Table_ExternalData_15[[#This Row],[IType]],IsDList,Table_ExternalData_15[[#Headers],[1]])</f>
        <v>0.5</v>
      </c>
      <c r="F512" s="10">
        <f>SUMIFS(IsQList,IsIList,Table_ExternalData_15[[#This Row],[item_key]],IsITypeList,Table_ExternalData_15[[#This Row],[IType]],IsDList,Table_ExternalData_15[[#Headers],[2]])</f>
        <v>0</v>
      </c>
      <c r="G512" s="10">
        <f>SUMIFS(IsQList,IsIList,Table_ExternalData_15[[#This Row],[item_key]],IsITypeList,Table_ExternalData_15[[#This Row],[IType]],IsDList,Table_ExternalData_15[[#Headers],[3]])</f>
        <v>0</v>
      </c>
      <c r="H512" s="10">
        <f>SUMIFS(IsQList,IsIList,Table_ExternalData_15[[#This Row],[item_key]],IsITypeList,Table_ExternalData_15[[#This Row],[IType]],IsDList,Table_ExternalData_15[[#Headers],[4]])</f>
        <v>35</v>
      </c>
      <c r="I512" s="10">
        <f>SUMIFS(IsQList,IsIList,Table_ExternalData_15[[#This Row],[item_key]],IsITypeList,Table_ExternalData_15[[#This Row],[IType]],IsDList,Table_ExternalData_15[[#Headers],[5]])</f>
        <v>0</v>
      </c>
      <c r="J512" s="10">
        <f>SUMIFS(IsQList,IsIList,Table_ExternalData_15[[#This Row],[item_key]],IsITypeList,Table_ExternalData_15[[#This Row],[IType]],IsDList,Table_ExternalData_15[[#Headers],[6]])</f>
        <v>11.5</v>
      </c>
      <c r="K512" s="10">
        <f>SUMIFS(IsQList,IsIList,Table_ExternalData_15[[#This Row],[item_key]],IsITypeList,Table_ExternalData_15[[#This Row],[IType]],IsDList,Table_ExternalData_15[[#Headers],[7]])</f>
        <v>0</v>
      </c>
      <c r="L512" s="10">
        <f>SUMIFS(IsQList,IsIList,Table_ExternalData_15[[#This Row],[item_key]],IsITypeList,Table_ExternalData_15[[#This Row],[IType]],IsDList,Table_ExternalData_15[[#Headers],[8]])</f>
        <v>0</v>
      </c>
      <c r="M512" s="10">
        <f>SUMIFS(IsQList,IsIList,Table_ExternalData_15[[#This Row],[item_key]],IsITypeList,Table_ExternalData_15[[#This Row],[IType]],IsDList,Table_ExternalData_15[[#Headers],[9]])</f>
        <v>0</v>
      </c>
      <c r="N512" s="10">
        <f>SUMIFS(IsQList,IsIList,Table_ExternalData_15[[#This Row],[item_key]],IsITypeList,Table_ExternalData_15[[#This Row],[IType]],IsDList,Table_ExternalData_15[[#Headers],[10]])</f>
        <v>0</v>
      </c>
      <c r="O512" s="10">
        <f>SUMIFS(IsQList,IsIList,Table_ExternalData_15[[#This Row],[item_key]],IsITypeList,Table_ExternalData_15[[#This Row],[IType]],IsDList,Table_ExternalData_15[[#Headers],[11]])</f>
        <v>0</v>
      </c>
      <c r="P512" s="10">
        <f>SUMIFS(IsQList,IsIList,Table_ExternalData_15[[#This Row],[item_key]],IsITypeList,Table_ExternalData_15[[#This Row],[IType]],IsDList,Table_ExternalData_15[[#Headers],[12]])</f>
        <v>0</v>
      </c>
      <c r="Q512" s="10">
        <f>SUMIFS(IsQList,IsIList,Table_ExternalData_15[[#This Row],[item_key]],IsITypeList,Table_ExternalData_15[[#This Row],[IType]],IsDList,Table_ExternalData_15[[#Headers],[13]])</f>
        <v>0</v>
      </c>
      <c r="R512" s="10">
        <f>SUMIFS(IsQList,IsIList,Table_ExternalData_15[[#This Row],[item_key]],IsITypeList,Table_ExternalData_15[[#This Row],[IType]],IsDList,Table_ExternalData_15[[#Headers],[14]])</f>
        <v>0</v>
      </c>
      <c r="S512" s="10">
        <f>SUMIFS(IsQList,IsIList,Table_ExternalData_15[[#This Row],[item_key]],IsITypeList,Table_ExternalData_15[[#This Row],[IType]],IsDList,Table_ExternalData_15[[#Headers],[15]])</f>
        <v>0</v>
      </c>
      <c r="T512" s="10">
        <f>SUMIFS(IsQList,IsIList,Table_ExternalData_15[[#This Row],[item_key]],IsITypeList,Table_ExternalData_15[[#This Row],[IType]],IsDList,Table_ExternalData_15[[#Headers],[16]])</f>
        <v>0</v>
      </c>
      <c r="U512" s="10">
        <f>SUMIFS(IsQList,IsIList,Table_ExternalData_15[[#This Row],[item_key]],IsITypeList,Table_ExternalData_15[[#This Row],[IType]],IsDList,Table_ExternalData_15[[#Headers],[17]])</f>
        <v>0</v>
      </c>
      <c r="V512" s="10">
        <f>SUMIFS(IsQList,IsIList,Table_ExternalData_15[[#This Row],[item_key]],IsITypeList,Table_ExternalData_15[[#This Row],[IType]],IsDList,Table_ExternalData_15[[#Headers],[18]])</f>
        <v>0</v>
      </c>
      <c r="W512" s="10">
        <f>SUMIFS(IsQList,IsIList,Table_ExternalData_15[[#This Row],[item_key]],IsITypeList,Table_ExternalData_15[[#This Row],[IType]],IsDList,Table_ExternalData_15[[#Headers],[19]])</f>
        <v>0</v>
      </c>
      <c r="X512" s="10">
        <f>SUMIFS(IsQList,IsIList,Table_ExternalData_15[[#This Row],[item_key]],IsITypeList,Table_ExternalData_15[[#This Row],[IType]],IsDList,Table_ExternalData_15[[#Headers],[20]])</f>
        <v>0</v>
      </c>
      <c r="Y512" s="10">
        <f>SUMIFS(IsQList,IsIList,Table_ExternalData_15[[#This Row],[item_key]],IsITypeList,Table_ExternalData_15[[#This Row],[IType]],IsDList,Table_ExternalData_15[[#Headers],[21]])</f>
        <v>0</v>
      </c>
      <c r="Z512" s="10">
        <f>SUMIFS(IsQList,IsIList,Table_ExternalData_15[[#This Row],[item_key]],IsITypeList,Table_ExternalData_15[[#This Row],[IType]],IsDList,Table_ExternalData_15[[#Headers],[22]])</f>
        <v>0</v>
      </c>
      <c r="AA512" s="10">
        <f>SUMIFS(IsQList,IsIList,Table_ExternalData_15[[#This Row],[item_key]],IsITypeList,Table_ExternalData_15[[#This Row],[IType]],IsDList,Table_ExternalData_15[[#Headers],[23]])</f>
        <v>0</v>
      </c>
      <c r="AB512" s="10">
        <f>SUMIFS(IsQList,IsIList,Table_ExternalData_15[[#This Row],[item_key]],IsITypeList,Table_ExternalData_15[[#This Row],[IType]],IsDList,Table_ExternalData_15[[#Headers],[24]])</f>
        <v>0</v>
      </c>
      <c r="AC512" s="10">
        <f>SUMIFS(IsQList,IsIList,Table_ExternalData_15[[#This Row],[item_key]],IsITypeList,Table_ExternalData_15[[#This Row],[IType]],IsDList,Table_ExternalData_15[[#Headers],[25]])</f>
        <v>0</v>
      </c>
      <c r="AD512" s="10">
        <f>SUMIFS(IsQList,IsIList,Table_ExternalData_15[[#This Row],[item_key]],IsITypeList,Table_ExternalData_15[[#This Row],[IType]],IsDList,Table_ExternalData_15[[#Headers],[26]])</f>
        <v>0</v>
      </c>
      <c r="AE512" s="10">
        <f>SUMIFS(IsQList,IsIList,Table_ExternalData_15[[#This Row],[item_key]],IsITypeList,Table_ExternalData_15[[#This Row],[IType]],IsDList,Table_ExternalData_15[[#Headers],[27]])</f>
        <v>0</v>
      </c>
      <c r="AF512" s="10">
        <f>SUMIFS(IsQList,IsIList,Table_ExternalData_15[[#This Row],[item_key]],IsITypeList,Table_ExternalData_15[[#This Row],[IType]],IsDList,Table_ExternalData_15[[#Headers],[28]])</f>
        <v>0.5</v>
      </c>
      <c r="AG512" s="10">
        <f>SUMIFS(IsQList,IsIList,Table_ExternalData_15[[#This Row],[item_key]],IsITypeList,Table_ExternalData_15[[#This Row],[IType]],IsDList,Table_ExternalData_15[[#Headers],[29]])</f>
        <v>38</v>
      </c>
      <c r="AH512" s="10">
        <f>SUMIFS(IsQList,IsIList,Table_ExternalData_15[[#This Row],[item_key]],IsITypeList,Table_ExternalData_15[[#This Row],[IType]],IsDList,Table_ExternalData_15[[#Headers],[30]])</f>
        <v>0</v>
      </c>
      <c r="AI512" s="10">
        <f>SUMIFS(IsQList,IsIList,Table_ExternalData_15[[#This Row],[item_key]],IsITypeList,Table_ExternalData_15[[#This Row],[IType]],IsDList,Table_ExternalData_15[[#Headers],[31]])</f>
        <v>5</v>
      </c>
      <c r="AJ512" s="10">
        <f>SUM(Table_ExternalData_15[[#This Row],[1]:[31]])</f>
        <v>90.5</v>
      </c>
    </row>
    <row r="513" spans="1:36">
      <c r="A513" s="1" t="s">
        <v>233</v>
      </c>
      <c r="B513" s="1" t="s">
        <v>1497</v>
      </c>
      <c r="C513" s="1" t="s">
        <v>1495</v>
      </c>
      <c r="D513" s="11" t="s">
        <v>2046</v>
      </c>
      <c r="E513" s="10">
        <f>SUMIFS(IsQList,IsIList,Table_ExternalData_15[[#This Row],[item_key]],IsITypeList,Table_ExternalData_15[[#This Row],[IType]],IsDList,Table_ExternalData_15[[#Headers],[1]])</f>
        <v>0.5</v>
      </c>
      <c r="F513" s="10">
        <f>SUMIFS(IsQList,IsIList,Table_ExternalData_15[[#This Row],[item_key]],IsITypeList,Table_ExternalData_15[[#This Row],[IType]],IsDList,Table_ExternalData_15[[#Headers],[2]])</f>
        <v>0</v>
      </c>
      <c r="G513" s="10">
        <f>SUMIFS(IsQList,IsIList,Table_ExternalData_15[[#This Row],[item_key]],IsITypeList,Table_ExternalData_15[[#This Row],[IType]],IsDList,Table_ExternalData_15[[#Headers],[3]])</f>
        <v>0</v>
      </c>
      <c r="H513" s="10">
        <f>SUMIFS(IsQList,IsIList,Table_ExternalData_15[[#This Row],[item_key]],IsITypeList,Table_ExternalData_15[[#This Row],[IType]],IsDList,Table_ExternalData_15[[#Headers],[4]])</f>
        <v>35</v>
      </c>
      <c r="I513" s="10">
        <f>SUMIFS(IsQList,IsIList,Table_ExternalData_15[[#This Row],[item_key]],IsITypeList,Table_ExternalData_15[[#This Row],[IType]],IsDList,Table_ExternalData_15[[#Headers],[5]])</f>
        <v>0</v>
      </c>
      <c r="J513" s="10">
        <f>SUMIFS(IsQList,IsIList,Table_ExternalData_15[[#This Row],[item_key]],IsITypeList,Table_ExternalData_15[[#This Row],[IType]],IsDList,Table_ExternalData_15[[#Headers],[6]])</f>
        <v>11.5</v>
      </c>
      <c r="K513" s="10">
        <f>SUMIFS(IsQList,IsIList,Table_ExternalData_15[[#This Row],[item_key]],IsITypeList,Table_ExternalData_15[[#This Row],[IType]],IsDList,Table_ExternalData_15[[#Headers],[7]])</f>
        <v>0</v>
      </c>
      <c r="L513" s="10">
        <f>SUMIFS(IsQList,IsIList,Table_ExternalData_15[[#This Row],[item_key]],IsITypeList,Table_ExternalData_15[[#This Row],[IType]],IsDList,Table_ExternalData_15[[#Headers],[8]])</f>
        <v>0</v>
      </c>
      <c r="M513" s="10">
        <f>SUMIFS(IsQList,IsIList,Table_ExternalData_15[[#This Row],[item_key]],IsITypeList,Table_ExternalData_15[[#This Row],[IType]],IsDList,Table_ExternalData_15[[#Headers],[9]])</f>
        <v>0</v>
      </c>
      <c r="N513" s="10">
        <f>SUMIFS(IsQList,IsIList,Table_ExternalData_15[[#This Row],[item_key]],IsITypeList,Table_ExternalData_15[[#This Row],[IType]],IsDList,Table_ExternalData_15[[#Headers],[10]])</f>
        <v>0</v>
      </c>
      <c r="O513" s="10">
        <f>SUMIFS(IsQList,IsIList,Table_ExternalData_15[[#This Row],[item_key]],IsITypeList,Table_ExternalData_15[[#This Row],[IType]],IsDList,Table_ExternalData_15[[#Headers],[11]])</f>
        <v>0</v>
      </c>
      <c r="P513" s="10">
        <f>SUMIFS(IsQList,IsIList,Table_ExternalData_15[[#This Row],[item_key]],IsITypeList,Table_ExternalData_15[[#This Row],[IType]],IsDList,Table_ExternalData_15[[#Headers],[12]])</f>
        <v>0</v>
      </c>
      <c r="Q513" s="10">
        <f>SUMIFS(IsQList,IsIList,Table_ExternalData_15[[#This Row],[item_key]],IsITypeList,Table_ExternalData_15[[#This Row],[IType]],IsDList,Table_ExternalData_15[[#Headers],[13]])</f>
        <v>0</v>
      </c>
      <c r="R513" s="10">
        <f>SUMIFS(IsQList,IsIList,Table_ExternalData_15[[#This Row],[item_key]],IsITypeList,Table_ExternalData_15[[#This Row],[IType]],IsDList,Table_ExternalData_15[[#Headers],[14]])</f>
        <v>0</v>
      </c>
      <c r="S513" s="10">
        <f>SUMIFS(IsQList,IsIList,Table_ExternalData_15[[#This Row],[item_key]],IsITypeList,Table_ExternalData_15[[#This Row],[IType]],IsDList,Table_ExternalData_15[[#Headers],[15]])</f>
        <v>0</v>
      </c>
      <c r="T513" s="10">
        <f>SUMIFS(IsQList,IsIList,Table_ExternalData_15[[#This Row],[item_key]],IsITypeList,Table_ExternalData_15[[#This Row],[IType]],IsDList,Table_ExternalData_15[[#Headers],[16]])</f>
        <v>0</v>
      </c>
      <c r="U513" s="10">
        <f>SUMIFS(IsQList,IsIList,Table_ExternalData_15[[#This Row],[item_key]],IsITypeList,Table_ExternalData_15[[#This Row],[IType]],IsDList,Table_ExternalData_15[[#Headers],[17]])</f>
        <v>0</v>
      </c>
      <c r="V513" s="10">
        <f>SUMIFS(IsQList,IsIList,Table_ExternalData_15[[#This Row],[item_key]],IsITypeList,Table_ExternalData_15[[#This Row],[IType]],IsDList,Table_ExternalData_15[[#Headers],[18]])</f>
        <v>0</v>
      </c>
      <c r="W513" s="10">
        <f>SUMIFS(IsQList,IsIList,Table_ExternalData_15[[#This Row],[item_key]],IsITypeList,Table_ExternalData_15[[#This Row],[IType]],IsDList,Table_ExternalData_15[[#Headers],[19]])</f>
        <v>0</v>
      </c>
      <c r="X513" s="10">
        <f>SUMIFS(IsQList,IsIList,Table_ExternalData_15[[#This Row],[item_key]],IsITypeList,Table_ExternalData_15[[#This Row],[IType]],IsDList,Table_ExternalData_15[[#Headers],[20]])</f>
        <v>0</v>
      </c>
      <c r="Y513" s="10">
        <f>SUMIFS(IsQList,IsIList,Table_ExternalData_15[[#This Row],[item_key]],IsITypeList,Table_ExternalData_15[[#This Row],[IType]],IsDList,Table_ExternalData_15[[#Headers],[21]])</f>
        <v>0</v>
      </c>
      <c r="Z513" s="10">
        <f>SUMIFS(IsQList,IsIList,Table_ExternalData_15[[#This Row],[item_key]],IsITypeList,Table_ExternalData_15[[#This Row],[IType]],IsDList,Table_ExternalData_15[[#Headers],[22]])</f>
        <v>0</v>
      </c>
      <c r="AA513" s="10">
        <f>SUMIFS(IsQList,IsIList,Table_ExternalData_15[[#This Row],[item_key]],IsITypeList,Table_ExternalData_15[[#This Row],[IType]],IsDList,Table_ExternalData_15[[#Headers],[23]])</f>
        <v>0</v>
      </c>
      <c r="AB513" s="10">
        <f>SUMIFS(IsQList,IsIList,Table_ExternalData_15[[#This Row],[item_key]],IsITypeList,Table_ExternalData_15[[#This Row],[IType]],IsDList,Table_ExternalData_15[[#Headers],[24]])</f>
        <v>0</v>
      </c>
      <c r="AC513" s="10">
        <f>SUMIFS(IsQList,IsIList,Table_ExternalData_15[[#This Row],[item_key]],IsITypeList,Table_ExternalData_15[[#This Row],[IType]],IsDList,Table_ExternalData_15[[#Headers],[25]])</f>
        <v>0</v>
      </c>
      <c r="AD513" s="10">
        <f>SUMIFS(IsQList,IsIList,Table_ExternalData_15[[#This Row],[item_key]],IsITypeList,Table_ExternalData_15[[#This Row],[IType]],IsDList,Table_ExternalData_15[[#Headers],[26]])</f>
        <v>0</v>
      </c>
      <c r="AE513" s="10">
        <f>SUMIFS(IsQList,IsIList,Table_ExternalData_15[[#This Row],[item_key]],IsITypeList,Table_ExternalData_15[[#This Row],[IType]],IsDList,Table_ExternalData_15[[#Headers],[27]])</f>
        <v>0</v>
      </c>
      <c r="AF513" s="10">
        <f>SUMIFS(IsQList,IsIList,Table_ExternalData_15[[#This Row],[item_key]],IsITypeList,Table_ExternalData_15[[#This Row],[IType]],IsDList,Table_ExternalData_15[[#Headers],[28]])</f>
        <v>0.5</v>
      </c>
      <c r="AG513" s="10">
        <f>SUMIFS(IsQList,IsIList,Table_ExternalData_15[[#This Row],[item_key]],IsITypeList,Table_ExternalData_15[[#This Row],[IType]],IsDList,Table_ExternalData_15[[#Headers],[29]])</f>
        <v>38</v>
      </c>
      <c r="AH513" s="10">
        <f>SUMIFS(IsQList,IsIList,Table_ExternalData_15[[#This Row],[item_key]],IsITypeList,Table_ExternalData_15[[#This Row],[IType]],IsDList,Table_ExternalData_15[[#Headers],[30]])</f>
        <v>0</v>
      </c>
      <c r="AI513" s="10">
        <f>SUMIFS(IsQList,IsIList,Table_ExternalData_15[[#This Row],[item_key]],IsITypeList,Table_ExternalData_15[[#This Row],[IType]],IsDList,Table_ExternalData_15[[#Headers],[31]])</f>
        <v>5</v>
      </c>
      <c r="AJ513" s="10">
        <f>SUM(Table_ExternalData_15[[#This Row],[1]:[31]])</f>
        <v>90.5</v>
      </c>
    </row>
    <row r="514" spans="1:36">
      <c r="A514" s="1" t="s">
        <v>234</v>
      </c>
      <c r="B514" s="1" t="s">
        <v>1498</v>
      </c>
      <c r="C514" s="1" t="s">
        <v>1499</v>
      </c>
      <c r="D514" s="11" t="s">
        <v>2046</v>
      </c>
      <c r="E514" s="10">
        <f>SUMIFS(IsQList,IsIList,Table_ExternalData_15[[#This Row],[item_key]],IsITypeList,Table_ExternalData_15[[#This Row],[IType]],IsDList,Table_ExternalData_15[[#Headers],[1]])</f>
        <v>0.5</v>
      </c>
      <c r="F514" s="10">
        <f>SUMIFS(IsQList,IsIList,Table_ExternalData_15[[#This Row],[item_key]],IsITypeList,Table_ExternalData_15[[#This Row],[IType]],IsDList,Table_ExternalData_15[[#Headers],[2]])</f>
        <v>0</v>
      </c>
      <c r="G514" s="10">
        <f>SUMIFS(IsQList,IsIList,Table_ExternalData_15[[#This Row],[item_key]],IsITypeList,Table_ExternalData_15[[#This Row],[IType]],IsDList,Table_ExternalData_15[[#Headers],[3]])</f>
        <v>0</v>
      </c>
      <c r="H514" s="10">
        <f>SUMIFS(IsQList,IsIList,Table_ExternalData_15[[#This Row],[item_key]],IsITypeList,Table_ExternalData_15[[#This Row],[IType]],IsDList,Table_ExternalData_15[[#Headers],[4]])</f>
        <v>35</v>
      </c>
      <c r="I514" s="10">
        <f>SUMIFS(IsQList,IsIList,Table_ExternalData_15[[#This Row],[item_key]],IsITypeList,Table_ExternalData_15[[#This Row],[IType]],IsDList,Table_ExternalData_15[[#Headers],[5]])</f>
        <v>0</v>
      </c>
      <c r="J514" s="10">
        <f>SUMIFS(IsQList,IsIList,Table_ExternalData_15[[#This Row],[item_key]],IsITypeList,Table_ExternalData_15[[#This Row],[IType]],IsDList,Table_ExternalData_15[[#Headers],[6]])</f>
        <v>11.5</v>
      </c>
      <c r="K514" s="10">
        <f>SUMIFS(IsQList,IsIList,Table_ExternalData_15[[#This Row],[item_key]],IsITypeList,Table_ExternalData_15[[#This Row],[IType]],IsDList,Table_ExternalData_15[[#Headers],[7]])</f>
        <v>0</v>
      </c>
      <c r="L514" s="10">
        <f>SUMIFS(IsQList,IsIList,Table_ExternalData_15[[#This Row],[item_key]],IsITypeList,Table_ExternalData_15[[#This Row],[IType]],IsDList,Table_ExternalData_15[[#Headers],[8]])</f>
        <v>0</v>
      </c>
      <c r="M514" s="10">
        <f>SUMIFS(IsQList,IsIList,Table_ExternalData_15[[#This Row],[item_key]],IsITypeList,Table_ExternalData_15[[#This Row],[IType]],IsDList,Table_ExternalData_15[[#Headers],[9]])</f>
        <v>0</v>
      </c>
      <c r="N514" s="10">
        <f>SUMIFS(IsQList,IsIList,Table_ExternalData_15[[#This Row],[item_key]],IsITypeList,Table_ExternalData_15[[#This Row],[IType]],IsDList,Table_ExternalData_15[[#Headers],[10]])</f>
        <v>0</v>
      </c>
      <c r="O514" s="10">
        <f>SUMIFS(IsQList,IsIList,Table_ExternalData_15[[#This Row],[item_key]],IsITypeList,Table_ExternalData_15[[#This Row],[IType]],IsDList,Table_ExternalData_15[[#Headers],[11]])</f>
        <v>0</v>
      </c>
      <c r="P514" s="10">
        <f>SUMIFS(IsQList,IsIList,Table_ExternalData_15[[#This Row],[item_key]],IsITypeList,Table_ExternalData_15[[#This Row],[IType]],IsDList,Table_ExternalData_15[[#Headers],[12]])</f>
        <v>0</v>
      </c>
      <c r="Q514" s="10">
        <f>SUMIFS(IsQList,IsIList,Table_ExternalData_15[[#This Row],[item_key]],IsITypeList,Table_ExternalData_15[[#This Row],[IType]],IsDList,Table_ExternalData_15[[#Headers],[13]])</f>
        <v>0</v>
      </c>
      <c r="R514" s="10">
        <f>SUMIFS(IsQList,IsIList,Table_ExternalData_15[[#This Row],[item_key]],IsITypeList,Table_ExternalData_15[[#This Row],[IType]],IsDList,Table_ExternalData_15[[#Headers],[14]])</f>
        <v>0</v>
      </c>
      <c r="S514" s="10">
        <f>SUMIFS(IsQList,IsIList,Table_ExternalData_15[[#This Row],[item_key]],IsITypeList,Table_ExternalData_15[[#This Row],[IType]],IsDList,Table_ExternalData_15[[#Headers],[15]])</f>
        <v>0</v>
      </c>
      <c r="T514" s="10">
        <f>SUMIFS(IsQList,IsIList,Table_ExternalData_15[[#This Row],[item_key]],IsITypeList,Table_ExternalData_15[[#This Row],[IType]],IsDList,Table_ExternalData_15[[#Headers],[16]])</f>
        <v>0</v>
      </c>
      <c r="U514" s="10">
        <f>SUMIFS(IsQList,IsIList,Table_ExternalData_15[[#This Row],[item_key]],IsITypeList,Table_ExternalData_15[[#This Row],[IType]],IsDList,Table_ExternalData_15[[#Headers],[17]])</f>
        <v>0</v>
      </c>
      <c r="V514" s="10">
        <f>SUMIFS(IsQList,IsIList,Table_ExternalData_15[[#This Row],[item_key]],IsITypeList,Table_ExternalData_15[[#This Row],[IType]],IsDList,Table_ExternalData_15[[#Headers],[18]])</f>
        <v>0</v>
      </c>
      <c r="W514" s="10">
        <f>SUMIFS(IsQList,IsIList,Table_ExternalData_15[[#This Row],[item_key]],IsITypeList,Table_ExternalData_15[[#This Row],[IType]],IsDList,Table_ExternalData_15[[#Headers],[19]])</f>
        <v>0</v>
      </c>
      <c r="X514" s="10">
        <f>SUMIFS(IsQList,IsIList,Table_ExternalData_15[[#This Row],[item_key]],IsITypeList,Table_ExternalData_15[[#This Row],[IType]],IsDList,Table_ExternalData_15[[#Headers],[20]])</f>
        <v>0</v>
      </c>
      <c r="Y514" s="10">
        <f>SUMIFS(IsQList,IsIList,Table_ExternalData_15[[#This Row],[item_key]],IsITypeList,Table_ExternalData_15[[#This Row],[IType]],IsDList,Table_ExternalData_15[[#Headers],[21]])</f>
        <v>0</v>
      </c>
      <c r="Z514" s="10">
        <f>SUMIFS(IsQList,IsIList,Table_ExternalData_15[[#This Row],[item_key]],IsITypeList,Table_ExternalData_15[[#This Row],[IType]],IsDList,Table_ExternalData_15[[#Headers],[22]])</f>
        <v>0</v>
      </c>
      <c r="AA514" s="10">
        <f>SUMIFS(IsQList,IsIList,Table_ExternalData_15[[#This Row],[item_key]],IsITypeList,Table_ExternalData_15[[#This Row],[IType]],IsDList,Table_ExternalData_15[[#Headers],[23]])</f>
        <v>0</v>
      </c>
      <c r="AB514" s="10">
        <f>SUMIFS(IsQList,IsIList,Table_ExternalData_15[[#This Row],[item_key]],IsITypeList,Table_ExternalData_15[[#This Row],[IType]],IsDList,Table_ExternalData_15[[#Headers],[24]])</f>
        <v>0</v>
      </c>
      <c r="AC514" s="10">
        <f>SUMIFS(IsQList,IsIList,Table_ExternalData_15[[#This Row],[item_key]],IsITypeList,Table_ExternalData_15[[#This Row],[IType]],IsDList,Table_ExternalData_15[[#Headers],[25]])</f>
        <v>0</v>
      </c>
      <c r="AD514" s="10">
        <f>SUMIFS(IsQList,IsIList,Table_ExternalData_15[[#This Row],[item_key]],IsITypeList,Table_ExternalData_15[[#This Row],[IType]],IsDList,Table_ExternalData_15[[#Headers],[26]])</f>
        <v>0</v>
      </c>
      <c r="AE514" s="10">
        <f>SUMIFS(IsQList,IsIList,Table_ExternalData_15[[#This Row],[item_key]],IsITypeList,Table_ExternalData_15[[#This Row],[IType]],IsDList,Table_ExternalData_15[[#Headers],[27]])</f>
        <v>0</v>
      </c>
      <c r="AF514" s="10">
        <f>SUMIFS(IsQList,IsIList,Table_ExternalData_15[[#This Row],[item_key]],IsITypeList,Table_ExternalData_15[[#This Row],[IType]],IsDList,Table_ExternalData_15[[#Headers],[28]])</f>
        <v>0.5</v>
      </c>
      <c r="AG514" s="10">
        <f>SUMIFS(IsQList,IsIList,Table_ExternalData_15[[#This Row],[item_key]],IsITypeList,Table_ExternalData_15[[#This Row],[IType]],IsDList,Table_ExternalData_15[[#Headers],[29]])</f>
        <v>38</v>
      </c>
      <c r="AH514" s="10">
        <f>SUMIFS(IsQList,IsIList,Table_ExternalData_15[[#This Row],[item_key]],IsITypeList,Table_ExternalData_15[[#This Row],[IType]],IsDList,Table_ExternalData_15[[#Headers],[30]])</f>
        <v>0</v>
      </c>
      <c r="AI514" s="10">
        <f>SUMIFS(IsQList,IsIList,Table_ExternalData_15[[#This Row],[item_key]],IsITypeList,Table_ExternalData_15[[#This Row],[IType]],IsDList,Table_ExternalData_15[[#Headers],[31]])</f>
        <v>5</v>
      </c>
      <c r="AJ514" s="10">
        <f>SUM(Table_ExternalData_15[[#This Row],[1]:[31]])</f>
        <v>90.5</v>
      </c>
    </row>
    <row r="515" spans="1:36">
      <c r="A515" s="1" t="s">
        <v>235</v>
      </c>
      <c r="B515" s="1" t="s">
        <v>1500</v>
      </c>
      <c r="C515" s="1" t="s">
        <v>1501</v>
      </c>
      <c r="D515" s="11" t="s">
        <v>2046</v>
      </c>
      <c r="E515" s="10">
        <f>SUMIFS(IsQList,IsIList,Table_ExternalData_15[[#This Row],[item_key]],IsITypeList,Table_ExternalData_15[[#This Row],[IType]],IsDList,Table_ExternalData_15[[#Headers],[1]])</f>
        <v>0.5</v>
      </c>
      <c r="F515" s="10">
        <f>SUMIFS(IsQList,IsIList,Table_ExternalData_15[[#This Row],[item_key]],IsITypeList,Table_ExternalData_15[[#This Row],[IType]],IsDList,Table_ExternalData_15[[#Headers],[2]])</f>
        <v>0</v>
      </c>
      <c r="G515" s="10">
        <f>SUMIFS(IsQList,IsIList,Table_ExternalData_15[[#This Row],[item_key]],IsITypeList,Table_ExternalData_15[[#This Row],[IType]],IsDList,Table_ExternalData_15[[#Headers],[3]])</f>
        <v>0</v>
      </c>
      <c r="H515" s="10">
        <f>SUMIFS(IsQList,IsIList,Table_ExternalData_15[[#This Row],[item_key]],IsITypeList,Table_ExternalData_15[[#This Row],[IType]],IsDList,Table_ExternalData_15[[#Headers],[4]])</f>
        <v>35</v>
      </c>
      <c r="I515" s="10">
        <f>SUMIFS(IsQList,IsIList,Table_ExternalData_15[[#This Row],[item_key]],IsITypeList,Table_ExternalData_15[[#This Row],[IType]],IsDList,Table_ExternalData_15[[#Headers],[5]])</f>
        <v>0</v>
      </c>
      <c r="J515" s="10">
        <f>SUMIFS(IsQList,IsIList,Table_ExternalData_15[[#This Row],[item_key]],IsITypeList,Table_ExternalData_15[[#This Row],[IType]],IsDList,Table_ExternalData_15[[#Headers],[6]])</f>
        <v>11.5</v>
      </c>
      <c r="K515" s="10">
        <f>SUMIFS(IsQList,IsIList,Table_ExternalData_15[[#This Row],[item_key]],IsITypeList,Table_ExternalData_15[[#This Row],[IType]],IsDList,Table_ExternalData_15[[#Headers],[7]])</f>
        <v>0</v>
      </c>
      <c r="L515" s="10">
        <f>SUMIFS(IsQList,IsIList,Table_ExternalData_15[[#This Row],[item_key]],IsITypeList,Table_ExternalData_15[[#This Row],[IType]],IsDList,Table_ExternalData_15[[#Headers],[8]])</f>
        <v>0</v>
      </c>
      <c r="M515" s="10">
        <f>SUMIFS(IsQList,IsIList,Table_ExternalData_15[[#This Row],[item_key]],IsITypeList,Table_ExternalData_15[[#This Row],[IType]],IsDList,Table_ExternalData_15[[#Headers],[9]])</f>
        <v>0</v>
      </c>
      <c r="N515" s="10">
        <f>SUMIFS(IsQList,IsIList,Table_ExternalData_15[[#This Row],[item_key]],IsITypeList,Table_ExternalData_15[[#This Row],[IType]],IsDList,Table_ExternalData_15[[#Headers],[10]])</f>
        <v>0</v>
      </c>
      <c r="O515" s="10">
        <f>SUMIFS(IsQList,IsIList,Table_ExternalData_15[[#This Row],[item_key]],IsITypeList,Table_ExternalData_15[[#This Row],[IType]],IsDList,Table_ExternalData_15[[#Headers],[11]])</f>
        <v>0</v>
      </c>
      <c r="P515" s="10">
        <f>SUMIFS(IsQList,IsIList,Table_ExternalData_15[[#This Row],[item_key]],IsITypeList,Table_ExternalData_15[[#This Row],[IType]],IsDList,Table_ExternalData_15[[#Headers],[12]])</f>
        <v>0</v>
      </c>
      <c r="Q515" s="10">
        <f>SUMIFS(IsQList,IsIList,Table_ExternalData_15[[#This Row],[item_key]],IsITypeList,Table_ExternalData_15[[#This Row],[IType]],IsDList,Table_ExternalData_15[[#Headers],[13]])</f>
        <v>0</v>
      </c>
      <c r="R515" s="10">
        <f>SUMIFS(IsQList,IsIList,Table_ExternalData_15[[#This Row],[item_key]],IsITypeList,Table_ExternalData_15[[#This Row],[IType]],IsDList,Table_ExternalData_15[[#Headers],[14]])</f>
        <v>0</v>
      </c>
      <c r="S515" s="10">
        <f>SUMIFS(IsQList,IsIList,Table_ExternalData_15[[#This Row],[item_key]],IsITypeList,Table_ExternalData_15[[#This Row],[IType]],IsDList,Table_ExternalData_15[[#Headers],[15]])</f>
        <v>0</v>
      </c>
      <c r="T515" s="10">
        <f>SUMIFS(IsQList,IsIList,Table_ExternalData_15[[#This Row],[item_key]],IsITypeList,Table_ExternalData_15[[#This Row],[IType]],IsDList,Table_ExternalData_15[[#Headers],[16]])</f>
        <v>0</v>
      </c>
      <c r="U515" s="10">
        <f>SUMIFS(IsQList,IsIList,Table_ExternalData_15[[#This Row],[item_key]],IsITypeList,Table_ExternalData_15[[#This Row],[IType]],IsDList,Table_ExternalData_15[[#Headers],[17]])</f>
        <v>0</v>
      </c>
      <c r="V515" s="10">
        <f>SUMIFS(IsQList,IsIList,Table_ExternalData_15[[#This Row],[item_key]],IsITypeList,Table_ExternalData_15[[#This Row],[IType]],IsDList,Table_ExternalData_15[[#Headers],[18]])</f>
        <v>0</v>
      </c>
      <c r="W515" s="10">
        <f>SUMIFS(IsQList,IsIList,Table_ExternalData_15[[#This Row],[item_key]],IsITypeList,Table_ExternalData_15[[#This Row],[IType]],IsDList,Table_ExternalData_15[[#Headers],[19]])</f>
        <v>0</v>
      </c>
      <c r="X515" s="10">
        <f>SUMIFS(IsQList,IsIList,Table_ExternalData_15[[#This Row],[item_key]],IsITypeList,Table_ExternalData_15[[#This Row],[IType]],IsDList,Table_ExternalData_15[[#Headers],[20]])</f>
        <v>0</v>
      </c>
      <c r="Y515" s="10">
        <f>SUMIFS(IsQList,IsIList,Table_ExternalData_15[[#This Row],[item_key]],IsITypeList,Table_ExternalData_15[[#This Row],[IType]],IsDList,Table_ExternalData_15[[#Headers],[21]])</f>
        <v>0</v>
      </c>
      <c r="Z515" s="10">
        <f>SUMIFS(IsQList,IsIList,Table_ExternalData_15[[#This Row],[item_key]],IsITypeList,Table_ExternalData_15[[#This Row],[IType]],IsDList,Table_ExternalData_15[[#Headers],[22]])</f>
        <v>0</v>
      </c>
      <c r="AA515" s="10">
        <f>SUMIFS(IsQList,IsIList,Table_ExternalData_15[[#This Row],[item_key]],IsITypeList,Table_ExternalData_15[[#This Row],[IType]],IsDList,Table_ExternalData_15[[#Headers],[23]])</f>
        <v>0</v>
      </c>
      <c r="AB515" s="10">
        <f>SUMIFS(IsQList,IsIList,Table_ExternalData_15[[#This Row],[item_key]],IsITypeList,Table_ExternalData_15[[#This Row],[IType]],IsDList,Table_ExternalData_15[[#Headers],[24]])</f>
        <v>0</v>
      </c>
      <c r="AC515" s="10">
        <f>SUMIFS(IsQList,IsIList,Table_ExternalData_15[[#This Row],[item_key]],IsITypeList,Table_ExternalData_15[[#This Row],[IType]],IsDList,Table_ExternalData_15[[#Headers],[25]])</f>
        <v>0</v>
      </c>
      <c r="AD515" s="10">
        <f>SUMIFS(IsQList,IsIList,Table_ExternalData_15[[#This Row],[item_key]],IsITypeList,Table_ExternalData_15[[#This Row],[IType]],IsDList,Table_ExternalData_15[[#Headers],[26]])</f>
        <v>0</v>
      </c>
      <c r="AE515" s="10">
        <f>SUMIFS(IsQList,IsIList,Table_ExternalData_15[[#This Row],[item_key]],IsITypeList,Table_ExternalData_15[[#This Row],[IType]],IsDList,Table_ExternalData_15[[#Headers],[27]])</f>
        <v>0</v>
      </c>
      <c r="AF515" s="10">
        <f>SUMIFS(IsQList,IsIList,Table_ExternalData_15[[#This Row],[item_key]],IsITypeList,Table_ExternalData_15[[#This Row],[IType]],IsDList,Table_ExternalData_15[[#Headers],[28]])</f>
        <v>0.5</v>
      </c>
      <c r="AG515" s="10">
        <f>SUMIFS(IsQList,IsIList,Table_ExternalData_15[[#This Row],[item_key]],IsITypeList,Table_ExternalData_15[[#This Row],[IType]],IsDList,Table_ExternalData_15[[#Headers],[29]])</f>
        <v>38</v>
      </c>
      <c r="AH515" s="10">
        <f>SUMIFS(IsQList,IsIList,Table_ExternalData_15[[#This Row],[item_key]],IsITypeList,Table_ExternalData_15[[#This Row],[IType]],IsDList,Table_ExternalData_15[[#Headers],[30]])</f>
        <v>0</v>
      </c>
      <c r="AI515" s="10">
        <f>SUMIFS(IsQList,IsIList,Table_ExternalData_15[[#This Row],[item_key]],IsITypeList,Table_ExternalData_15[[#This Row],[IType]],IsDList,Table_ExternalData_15[[#Headers],[31]])</f>
        <v>5</v>
      </c>
      <c r="AJ515" s="10">
        <f>SUM(Table_ExternalData_15[[#This Row],[1]:[31]])</f>
        <v>90.5</v>
      </c>
    </row>
    <row r="516" spans="1:36">
      <c r="A516" s="1" t="s">
        <v>236</v>
      </c>
      <c r="B516" s="1" t="s">
        <v>1502</v>
      </c>
      <c r="C516" s="1" t="s">
        <v>1503</v>
      </c>
      <c r="D516" s="11" t="s">
        <v>2046</v>
      </c>
      <c r="E516" s="10">
        <f>SUMIFS(IsQList,IsIList,Table_ExternalData_15[[#This Row],[item_key]],IsITypeList,Table_ExternalData_15[[#This Row],[IType]],IsDList,Table_ExternalData_15[[#Headers],[1]])</f>
        <v>2</v>
      </c>
      <c r="F516" s="10">
        <f>SUMIFS(IsQList,IsIList,Table_ExternalData_15[[#This Row],[item_key]],IsITypeList,Table_ExternalData_15[[#This Row],[IType]],IsDList,Table_ExternalData_15[[#Headers],[2]])</f>
        <v>0</v>
      </c>
      <c r="G516" s="10">
        <f>SUMIFS(IsQList,IsIList,Table_ExternalData_15[[#This Row],[item_key]],IsITypeList,Table_ExternalData_15[[#This Row],[IType]],IsDList,Table_ExternalData_15[[#Headers],[3]])</f>
        <v>0</v>
      </c>
      <c r="H516" s="10">
        <f>SUMIFS(IsQList,IsIList,Table_ExternalData_15[[#This Row],[item_key]],IsITypeList,Table_ExternalData_15[[#This Row],[IType]],IsDList,Table_ExternalData_15[[#Headers],[4]])</f>
        <v>140</v>
      </c>
      <c r="I516" s="10">
        <f>SUMIFS(IsQList,IsIList,Table_ExternalData_15[[#This Row],[item_key]],IsITypeList,Table_ExternalData_15[[#This Row],[IType]],IsDList,Table_ExternalData_15[[#Headers],[5]])</f>
        <v>0</v>
      </c>
      <c r="J516" s="10">
        <f>SUMIFS(IsQList,IsIList,Table_ExternalData_15[[#This Row],[item_key]],IsITypeList,Table_ExternalData_15[[#This Row],[IType]],IsDList,Table_ExternalData_15[[#Headers],[6]])</f>
        <v>46</v>
      </c>
      <c r="K516" s="10">
        <f>SUMIFS(IsQList,IsIList,Table_ExternalData_15[[#This Row],[item_key]],IsITypeList,Table_ExternalData_15[[#This Row],[IType]],IsDList,Table_ExternalData_15[[#Headers],[7]])</f>
        <v>0</v>
      </c>
      <c r="L516" s="10">
        <f>SUMIFS(IsQList,IsIList,Table_ExternalData_15[[#This Row],[item_key]],IsITypeList,Table_ExternalData_15[[#This Row],[IType]],IsDList,Table_ExternalData_15[[#Headers],[8]])</f>
        <v>0</v>
      </c>
      <c r="M516" s="10">
        <f>SUMIFS(IsQList,IsIList,Table_ExternalData_15[[#This Row],[item_key]],IsITypeList,Table_ExternalData_15[[#This Row],[IType]],IsDList,Table_ExternalData_15[[#Headers],[9]])</f>
        <v>0</v>
      </c>
      <c r="N516" s="10">
        <f>SUMIFS(IsQList,IsIList,Table_ExternalData_15[[#This Row],[item_key]],IsITypeList,Table_ExternalData_15[[#This Row],[IType]],IsDList,Table_ExternalData_15[[#Headers],[10]])</f>
        <v>0</v>
      </c>
      <c r="O516" s="10">
        <f>SUMIFS(IsQList,IsIList,Table_ExternalData_15[[#This Row],[item_key]],IsITypeList,Table_ExternalData_15[[#This Row],[IType]],IsDList,Table_ExternalData_15[[#Headers],[11]])</f>
        <v>0</v>
      </c>
      <c r="P516" s="10">
        <f>SUMIFS(IsQList,IsIList,Table_ExternalData_15[[#This Row],[item_key]],IsITypeList,Table_ExternalData_15[[#This Row],[IType]],IsDList,Table_ExternalData_15[[#Headers],[12]])</f>
        <v>0</v>
      </c>
      <c r="Q516" s="10">
        <f>SUMIFS(IsQList,IsIList,Table_ExternalData_15[[#This Row],[item_key]],IsITypeList,Table_ExternalData_15[[#This Row],[IType]],IsDList,Table_ExternalData_15[[#Headers],[13]])</f>
        <v>0</v>
      </c>
      <c r="R516" s="10">
        <f>SUMIFS(IsQList,IsIList,Table_ExternalData_15[[#This Row],[item_key]],IsITypeList,Table_ExternalData_15[[#This Row],[IType]],IsDList,Table_ExternalData_15[[#Headers],[14]])</f>
        <v>0</v>
      </c>
      <c r="S516" s="10">
        <f>SUMIFS(IsQList,IsIList,Table_ExternalData_15[[#This Row],[item_key]],IsITypeList,Table_ExternalData_15[[#This Row],[IType]],IsDList,Table_ExternalData_15[[#Headers],[15]])</f>
        <v>0</v>
      </c>
      <c r="T516" s="10">
        <f>SUMIFS(IsQList,IsIList,Table_ExternalData_15[[#This Row],[item_key]],IsITypeList,Table_ExternalData_15[[#This Row],[IType]],IsDList,Table_ExternalData_15[[#Headers],[16]])</f>
        <v>0</v>
      </c>
      <c r="U516" s="10">
        <f>SUMIFS(IsQList,IsIList,Table_ExternalData_15[[#This Row],[item_key]],IsITypeList,Table_ExternalData_15[[#This Row],[IType]],IsDList,Table_ExternalData_15[[#Headers],[17]])</f>
        <v>0</v>
      </c>
      <c r="V516" s="10">
        <f>SUMIFS(IsQList,IsIList,Table_ExternalData_15[[#This Row],[item_key]],IsITypeList,Table_ExternalData_15[[#This Row],[IType]],IsDList,Table_ExternalData_15[[#Headers],[18]])</f>
        <v>0</v>
      </c>
      <c r="W516" s="10">
        <f>SUMIFS(IsQList,IsIList,Table_ExternalData_15[[#This Row],[item_key]],IsITypeList,Table_ExternalData_15[[#This Row],[IType]],IsDList,Table_ExternalData_15[[#Headers],[19]])</f>
        <v>0</v>
      </c>
      <c r="X516" s="10">
        <f>SUMIFS(IsQList,IsIList,Table_ExternalData_15[[#This Row],[item_key]],IsITypeList,Table_ExternalData_15[[#This Row],[IType]],IsDList,Table_ExternalData_15[[#Headers],[20]])</f>
        <v>0</v>
      </c>
      <c r="Y516" s="10">
        <f>SUMIFS(IsQList,IsIList,Table_ExternalData_15[[#This Row],[item_key]],IsITypeList,Table_ExternalData_15[[#This Row],[IType]],IsDList,Table_ExternalData_15[[#Headers],[21]])</f>
        <v>0</v>
      </c>
      <c r="Z516" s="10">
        <f>SUMIFS(IsQList,IsIList,Table_ExternalData_15[[#This Row],[item_key]],IsITypeList,Table_ExternalData_15[[#This Row],[IType]],IsDList,Table_ExternalData_15[[#Headers],[22]])</f>
        <v>0</v>
      </c>
      <c r="AA516" s="10">
        <f>SUMIFS(IsQList,IsIList,Table_ExternalData_15[[#This Row],[item_key]],IsITypeList,Table_ExternalData_15[[#This Row],[IType]],IsDList,Table_ExternalData_15[[#Headers],[23]])</f>
        <v>0</v>
      </c>
      <c r="AB516" s="10">
        <f>SUMIFS(IsQList,IsIList,Table_ExternalData_15[[#This Row],[item_key]],IsITypeList,Table_ExternalData_15[[#This Row],[IType]],IsDList,Table_ExternalData_15[[#Headers],[24]])</f>
        <v>0</v>
      </c>
      <c r="AC516" s="10">
        <f>SUMIFS(IsQList,IsIList,Table_ExternalData_15[[#This Row],[item_key]],IsITypeList,Table_ExternalData_15[[#This Row],[IType]],IsDList,Table_ExternalData_15[[#Headers],[25]])</f>
        <v>0</v>
      </c>
      <c r="AD516" s="10">
        <f>SUMIFS(IsQList,IsIList,Table_ExternalData_15[[#This Row],[item_key]],IsITypeList,Table_ExternalData_15[[#This Row],[IType]],IsDList,Table_ExternalData_15[[#Headers],[26]])</f>
        <v>0</v>
      </c>
      <c r="AE516" s="10">
        <f>SUMIFS(IsQList,IsIList,Table_ExternalData_15[[#This Row],[item_key]],IsITypeList,Table_ExternalData_15[[#This Row],[IType]],IsDList,Table_ExternalData_15[[#Headers],[27]])</f>
        <v>0</v>
      </c>
      <c r="AF516" s="10">
        <f>SUMIFS(IsQList,IsIList,Table_ExternalData_15[[#This Row],[item_key]],IsITypeList,Table_ExternalData_15[[#This Row],[IType]],IsDList,Table_ExternalData_15[[#Headers],[28]])</f>
        <v>2</v>
      </c>
      <c r="AG516" s="10">
        <f>SUMIFS(IsQList,IsIList,Table_ExternalData_15[[#This Row],[item_key]],IsITypeList,Table_ExternalData_15[[#This Row],[IType]],IsDList,Table_ExternalData_15[[#Headers],[29]])</f>
        <v>152</v>
      </c>
      <c r="AH516" s="10">
        <f>SUMIFS(IsQList,IsIList,Table_ExternalData_15[[#This Row],[item_key]],IsITypeList,Table_ExternalData_15[[#This Row],[IType]],IsDList,Table_ExternalData_15[[#Headers],[30]])</f>
        <v>0</v>
      </c>
      <c r="AI516" s="10">
        <f>SUMIFS(IsQList,IsIList,Table_ExternalData_15[[#This Row],[item_key]],IsITypeList,Table_ExternalData_15[[#This Row],[IType]],IsDList,Table_ExternalData_15[[#Headers],[31]])</f>
        <v>20</v>
      </c>
      <c r="AJ516" s="10">
        <f>SUM(Table_ExternalData_15[[#This Row],[1]:[31]])</f>
        <v>362</v>
      </c>
    </row>
    <row r="517" spans="1:36">
      <c r="A517" s="1" t="s">
        <v>237</v>
      </c>
      <c r="B517" s="1" t="s">
        <v>1504</v>
      </c>
      <c r="C517" s="1" t="s">
        <v>1505</v>
      </c>
      <c r="D517" s="11" t="s">
        <v>2046</v>
      </c>
      <c r="E517" s="10">
        <f>SUMIFS(IsQList,IsIList,Table_ExternalData_15[[#This Row],[item_key]],IsITypeList,Table_ExternalData_15[[#This Row],[IType]],IsDList,Table_ExternalData_15[[#Headers],[1]])</f>
        <v>2</v>
      </c>
      <c r="F517" s="10">
        <f>SUMIFS(IsQList,IsIList,Table_ExternalData_15[[#This Row],[item_key]],IsITypeList,Table_ExternalData_15[[#This Row],[IType]],IsDList,Table_ExternalData_15[[#Headers],[2]])</f>
        <v>0</v>
      </c>
      <c r="G517" s="10">
        <f>SUMIFS(IsQList,IsIList,Table_ExternalData_15[[#This Row],[item_key]],IsITypeList,Table_ExternalData_15[[#This Row],[IType]],IsDList,Table_ExternalData_15[[#Headers],[3]])</f>
        <v>0</v>
      </c>
      <c r="H517" s="10">
        <f>SUMIFS(IsQList,IsIList,Table_ExternalData_15[[#This Row],[item_key]],IsITypeList,Table_ExternalData_15[[#This Row],[IType]],IsDList,Table_ExternalData_15[[#Headers],[4]])</f>
        <v>140</v>
      </c>
      <c r="I517" s="10">
        <f>SUMIFS(IsQList,IsIList,Table_ExternalData_15[[#This Row],[item_key]],IsITypeList,Table_ExternalData_15[[#This Row],[IType]],IsDList,Table_ExternalData_15[[#Headers],[5]])</f>
        <v>0</v>
      </c>
      <c r="J517" s="10">
        <f>SUMIFS(IsQList,IsIList,Table_ExternalData_15[[#This Row],[item_key]],IsITypeList,Table_ExternalData_15[[#This Row],[IType]],IsDList,Table_ExternalData_15[[#Headers],[6]])</f>
        <v>46</v>
      </c>
      <c r="K517" s="10">
        <f>SUMIFS(IsQList,IsIList,Table_ExternalData_15[[#This Row],[item_key]],IsITypeList,Table_ExternalData_15[[#This Row],[IType]],IsDList,Table_ExternalData_15[[#Headers],[7]])</f>
        <v>0</v>
      </c>
      <c r="L517" s="10">
        <f>SUMIFS(IsQList,IsIList,Table_ExternalData_15[[#This Row],[item_key]],IsITypeList,Table_ExternalData_15[[#This Row],[IType]],IsDList,Table_ExternalData_15[[#Headers],[8]])</f>
        <v>0</v>
      </c>
      <c r="M517" s="10">
        <f>SUMIFS(IsQList,IsIList,Table_ExternalData_15[[#This Row],[item_key]],IsITypeList,Table_ExternalData_15[[#This Row],[IType]],IsDList,Table_ExternalData_15[[#Headers],[9]])</f>
        <v>0</v>
      </c>
      <c r="N517" s="10">
        <f>SUMIFS(IsQList,IsIList,Table_ExternalData_15[[#This Row],[item_key]],IsITypeList,Table_ExternalData_15[[#This Row],[IType]],IsDList,Table_ExternalData_15[[#Headers],[10]])</f>
        <v>0</v>
      </c>
      <c r="O517" s="10">
        <f>SUMIFS(IsQList,IsIList,Table_ExternalData_15[[#This Row],[item_key]],IsITypeList,Table_ExternalData_15[[#This Row],[IType]],IsDList,Table_ExternalData_15[[#Headers],[11]])</f>
        <v>0</v>
      </c>
      <c r="P517" s="10">
        <f>SUMIFS(IsQList,IsIList,Table_ExternalData_15[[#This Row],[item_key]],IsITypeList,Table_ExternalData_15[[#This Row],[IType]],IsDList,Table_ExternalData_15[[#Headers],[12]])</f>
        <v>0</v>
      </c>
      <c r="Q517" s="10">
        <f>SUMIFS(IsQList,IsIList,Table_ExternalData_15[[#This Row],[item_key]],IsITypeList,Table_ExternalData_15[[#This Row],[IType]],IsDList,Table_ExternalData_15[[#Headers],[13]])</f>
        <v>0</v>
      </c>
      <c r="R517" s="10">
        <f>SUMIFS(IsQList,IsIList,Table_ExternalData_15[[#This Row],[item_key]],IsITypeList,Table_ExternalData_15[[#This Row],[IType]],IsDList,Table_ExternalData_15[[#Headers],[14]])</f>
        <v>0</v>
      </c>
      <c r="S517" s="10">
        <f>SUMIFS(IsQList,IsIList,Table_ExternalData_15[[#This Row],[item_key]],IsITypeList,Table_ExternalData_15[[#This Row],[IType]],IsDList,Table_ExternalData_15[[#Headers],[15]])</f>
        <v>0</v>
      </c>
      <c r="T517" s="10">
        <f>SUMIFS(IsQList,IsIList,Table_ExternalData_15[[#This Row],[item_key]],IsITypeList,Table_ExternalData_15[[#This Row],[IType]],IsDList,Table_ExternalData_15[[#Headers],[16]])</f>
        <v>0</v>
      </c>
      <c r="U517" s="10">
        <f>SUMIFS(IsQList,IsIList,Table_ExternalData_15[[#This Row],[item_key]],IsITypeList,Table_ExternalData_15[[#This Row],[IType]],IsDList,Table_ExternalData_15[[#Headers],[17]])</f>
        <v>0</v>
      </c>
      <c r="V517" s="10">
        <f>SUMIFS(IsQList,IsIList,Table_ExternalData_15[[#This Row],[item_key]],IsITypeList,Table_ExternalData_15[[#This Row],[IType]],IsDList,Table_ExternalData_15[[#Headers],[18]])</f>
        <v>0</v>
      </c>
      <c r="W517" s="10">
        <f>SUMIFS(IsQList,IsIList,Table_ExternalData_15[[#This Row],[item_key]],IsITypeList,Table_ExternalData_15[[#This Row],[IType]],IsDList,Table_ExternalData_15[[#Headers],[19]])</f>
        <v>0</v>
      </c>
      <c r="X517" s="10">
        <f>SUMIFS(IsQList,IsIList,Table_ExternalData_15[[#This Row],[item_key]],IsITypeList,Table_ExternalData_15[[#This Row],[IType]],IsDList,Table_ExternalData_15[[#Headers],[20]])</f>
        <v>0</v>
      </c>
      <c r="Y517" s="10">
        <f>SUMIFS(IsQList,IsIList,Table_ExternalData_15[[#This Row],[item_key]],IsITypeList,Table_ExternalData_15[[#This Row],[IType]],IsDList,Table_ExternalData_15[[#Headers],[21]])</f>
        <v>0</v>
      </c>
      <c r="Z517" s="10">
        <f>SUMIFS(IsQList,IsIList,Table_ExternalData_15[[#This Row],[item_key]],IsITypeList,Table_ExternalData_15[[#This Row],[IType]],IsDList,Table_ExternalData_15[[#Headers],[22]])</f>
        <v>0</v>
      </c>
      <c r="AA517" s="10">
        <f>SUMIFS(IsQList,IsIList,Table_ExternalData_15[[#This Row],[item_key]],IsITypeList,Table_ExternalData_15[[#This Row],[IType]],IsDList,Table_ExternalData_15[[#Headers],[23]])</f>
        <v>0</v>
      </c>
      <c r="AB517" s="10">
        <f>SUMIFS(IsQList,IsIList,Table_ExternalData_15[[#This Row],[item_key]],IsITypeList,Table_ExternalData_15[[#This Row],[IType]],IsDList,Table_ExternalData_15[[#Headers],[24]])</f>
        <v>0</v>
      </c>
      <c r="AC517" s="10">
        <f>SUMIFS(IsQList,IsIList,Table_ExternalData_15[[#This Row],[item_key]],IsITypeList,Table_ExternalData_15[[#This Row],[IType]],IsDList,Table_ExternalData_15[[#Headers],[25]])</f>
        <v>0</v>
      </c>
      <c r="AD517" s="10">
        <f>SUMIFS(IsQList,IsIList,Table_ExternalData_15[[#This Row],[item_key]],IsITypeList,Table_ExternalData_15[[#This Row],[IType]],IsDList,Table_ExternalData_15[[#Headers],[26]])</f>
        <v>0</v>
      </c>
      <c r="AE517" s="10">
        <f>SUMIFS(IsQList,IsIList,Table_ExternalData_15[[#This Row],[item_key]],IsITypeList,Table_ExternalData_15[[#This Row],[IType]],IsDList,Table_ExternalData_15[[#Headers],[27]])</f>
        <v>0</v>
      </c>
      <c r="AF517" s="10">
        <f>SUMIFS(IsQList,IsIList,Table_ExternalData_15[[#This Row],[item_key]],IsITypeList,Table_ExternalData_15[[#This Row],[IType]],IsDList,Table_ExternalData_15[[#Headers],[28]])</f>
        <v>2</v>
      </c>
      <c r="AG517" s="10">
        <f>SUMIFS(IsQList,IsIList,Table_ExternalData_15[[#This Row],[item_key]],IsITypeList,Table_ExternalData_15[[#This Row],[IType]],IsDList,Table_ExternalData_15[[#Headers],[29]])</f>
        <v>152</v>
      </c>
      <c r="AH517" s="10">
        <f>SUMIFS(IsQList,IsIList,Table_ExternalData_15[[#This Row],[item_key]],IsITypeList,Table_ExternalData_15[[#This Row],[IType]],IsDList,Table_ExternalData_15[[#Headers],[30]])</f>
        <v>0</v>
      </c>
      <c r="AI517" s="10">
        <f>SUMIFS(IsQList,IsIList,Table_ExternalData_15[[#This Row],[item_key]],IsITypeList,Table_ExternalData_15[[#This Row],[IType]],IsDList,Table_ExternalData_15[[#Headers],[31]])</f>
        <v>20</v>
      </c>
      <c r="AJ517" s="10">
        <f>SUM(Table_ExternalData_15[[#This Row],[1]:[31]])</f>
        <v>362</v>
      </c>
    </row>
    <row r="518" spans="1:36">
      <c r="A518" s="1" t="s">
        <v>238</v>
      </c>
      <c r="B518" s="1" t="s">
        <v>1506</v>
      </c>
      <c r="C518" s="1" t="s">
        <v>1507</v>
      </c>
      <c r="D518" s="11" t="s">
        <v>2046</v>
      </c>
      <c r="E518" s="10">
        <f>SUMIFS(IsQList,IsIList,Table_ExternalData_15[[#This Row],[item_key]],IsITypeList,Table_ExternalData_15[[#This Row],[IType]],IsDList,Table_ExternalData_15[[#Headers],[1]])</f>
        <v>1</v>
      </c>
      <c r="F518" s="10">
        <f>SUMIFS(IsQList,IsIList,Table_ExternalData_15[[#This Row],[item_key]],IsITypeList,Table_ExternalData_15[[#This Row],[IType]],IsDList,Table_ExternalData_15[[#Headers],[2]])</f>
        <v>0</v>
      </c>
      <c r="G518" s="10">
        <f>SUMIFS(IsQList,IsIList,Table_ExternalData_15[[#This Row],[item_key]],IsITypeList,Table_ExternalData_15[[#This Row],[IType]],IsDList,Table_ExternalData_15[[#Headers],[3]])</f>
        <v>0</v>
      </c>
      <c r="H518" s="10">
        <f>SUMIFS(IsQList,IsIList,Table_ExternalData_15[[#This Row],[item_key]],IsITypeList,Table_ExternalData_15[[#This Row],[IType]],IsDList,Table_ExternalData_15[[#Headers],[4]])</f>
        <v>70</v>
      </c>
      <c r="I518" s="10">
        <f>SUMIFS(IsQList,IsIList,Table_ExternalData_15[[#This Row],[item_key]],IsITypeList,Table_ExternalData_15[[#This Row],[IType]],IsDList,Table_ExternalData_15[[#Headers],[5]])</f>
        <v>0</v>
      </c>
      <c r="J518" s="10">
        <f>SUMIFS(IsQList,IsIList,Table_ExternalData_15[[#This Row],[item_key]],IsITypeList,Table_ExternalData_15[[#This Row],[IType]],IsDList,Table_ExternalData_15[[#Headers],[6]])</f>
        <v>23</v>
      </c>
      <c r="K518" s="10">
        <f>SUMIFS(IsQList,IsIList,Table_ExternalData_15[[#This Row],[item_key]],IsITypeList,Table_ExternalData_15[[#This Row],[IType]],IsDList,Table_ExternalData_15[[#Headers],[7]])</f>
        <v>0</v>
      </c>
      <c r="L518" s="10">
        <f>SUMIFS(IsQList,IsIList,Table_ExternalData_15[[#This Row],[item_key]],IsITypeList,Table_ExternalData_15[[#This Row],[IType]],IsDList,Table_ExternalData_15[[#Headers],[8]])</f>
        <v>0</v>
      </c>
      <c r="M518" s="10">
        <f>SUMIFS(IsQList,IsIList,Table_ExternalData_15[[#This Row],[item_key]],IsITypeList,Table_ExternalData_15[[#This Row],[IType]],IsDList,Table_ExternalData_15[[#Headers],[9]])</f>
        <v>0</v>
      </c>
      <c r="N518" s="10">
        <f>SUMIFS(IsQList,IsIList,Table_ExternalData_15[[#This Row],[item_key]],IsITypeList,Table_ExternalData_15[[#This Row],[IType]],IsDList,Table_ExternalData_15[[#Headers],[10]])</f>
        <v>0</v>
      </c>
      <c r="O518" s="10">
        <f>SUMIFS(IsQList,IsIList,Table_ExternalData_15[[#This Row],[item_key]],IsITypeList,Table_ExternalData_15[[#This Row],[IType]],IsDList,Table_ExternalData_15[[#Headers],[11]])</f>
        <v>0</v>
      </c>
      <c r="P518" s="10">
        <f>SUMIFS(IsQList,IsIList,Table_ExternalData_15[[#This Row],[item_key]],IsITypeList,Table_ExternalData_15[[#This Row],[IType]],IsDList,Table_ExternalData_15[[#Headers],[12]])</f>
        <v>0</v>
      </c>
      <c r="Q518" s="10">
        <f>SUMIFS(IsQList,IsIList,Table_ExternalData_15[[#This Row],[item_key]],IsITypeList,Table_ExternalData_15[[#This Row],[IType]],IsDList,Table_ExternalData_15[[#Headers],[13]])</f>
        <v>0</v>
      </c>
      <c r="R518" s="10">
        <f>SUMIFS(IsQList,IsIList,Table_ExternalData_15[[#This Row],[item_key]],IsITypeList,Table_ExternalData_15[[#This Row],[IType]],IsDList,Table_ExternalData_15[[#Headers],[14]])</f>
        <v>0</v>
      </c>
      <c r="S518" s="10">
        <f>SUMIFS(IsQList,IsIList,Table_ExternalData_15[[#This Row],[item_key]],IsITypeList,Table_ExternalData_15[[#This Row],[IType]],IsDList,Table_ExternalData_15[[#Headers],[15]])</f>
        <v>0</v>
      </c>
      <c r="T518" s="10">
        <f>SUMIFS(IsQList,IsIList,Table_ExternalData_15[[#This Row],[item_key]],IsITypeList,Table_ExternalData_15[[#This Row],[IType]],IsDList,Table_ExternalData_15[[#Headers],[16]])</f>
        <v>0</v>
      </c>
      <c r="U518" s="10">
        <f>SUMIFS(IsQList,IsIList,Table_ExternalData_15[[#This Row],[item_key]],IsITypeList,Table_ExternalData_15[[#This Row],[IType]],IsDList,Table_ExternalData_15[[#Headers],[17]])</f>
        <v>0</v>
      </c>
      <c r="V518" s="10">
        <f>SUMIFS(IsQList,IsIList,Table_ExternalData_15[[#This Row],[item_key]],IsITypeList,Table_ExternalData_15[[#This Row],[IType]],IsDList,Table_ExternalData_15[[#Headers],[18]])</f>
        <v>0</v>
      </c>
      <c r="W518" s="10">
        <f>SUMIFS(IsQList,IsIList,Table_ExternalData_15[[#This Row],[item_key]],IsITypeList,Table_ExternalData_15[[#This Row],[IType]],IsDList,Table_ExternalData_15[[#Headers],[19]])</f>
        <v>0</v>
      </c>
      <c r="X518" s="10">
        <f>SUMIFS(IsQList,IsIList,Table_ExternalData_15[[#This Row],[item_key]],IsITypeList,Table_ExternalData_15[[#This Row],[IType]],IsDList,Table_ExternalData_15[[#Headers],[20]])</f>
        <v>0</v>
      </c>
      <c r="Y518" s="10">
        <f>SUMIFS(IsQList,IsIList,Table_ExternalData_15[[#This Row],[item_key]],IsITypeList,Table_ExternalData_15[[#This Row],[IType]],IsDList,Table_ExternalData_15[[#Headers],[21]])</f>
        <v>0</v>
      </c>
      <c r="Z518" s="10">
        <f>SUMIFS(IsQList,IsIList,Table_ExternalData_15[[#This Row],[item_key]],IsITypeList,Table_ExternalData_15[[#This Row],[IType]],IsDList,Table_ExternalData_15[[#Headers],[22]])</f>
        <v>0</v>
      </c>
      <c r="AA518" s="10">
        <f>SUMIFS(IsQList,IsIList,Table_ExternalData_15[[#This Row],[item_key]],IsITypeList,Table_ExternalData_15[[#This Row],[IType]],IsDList,Table_ExternalData_15[[#Headers],[23]])</f>
        <v>0</v>
      </c>
      <c r="AB518" s="10">
        <f>SUMIFS(IsQList,IsIList,Table_ExternalData_15[[#This Row],[item_key]],IsITypeList,Table_ExternalData_15[[#This Row],[IType]],IsDList,Table_ExternalData_15[[#Headers],[24]])</f>
        <v>0</v>
      </c>
      <c r="AC518" s="10">
        <f>SUMIFS(IsQList,IsIList,Table_ExternalData_15[[#This Row],[item_key]],IsITypeList,Table_ExternalData_15[[#This Row],[IType]],IsDList,Table_ExternalData_15[[#Headers],[25]])</f>
        <v>0</v>
      </c>
      <c r="AD518" s="10">
        <f>SUMIFS(IsQList,IsIList,Table_ExternalData_15[[#This Row],[item_key]],IsITypeList,Table_ExternalData_15[[#This Row],[IType]],IsDList,Table_ExternalData_15[[#Headers],[26]])</f>
        <v>0</v>
      </c>
      <c r="AE518" s="10">
        <f>SUMIFS(IsQList,IsIList,Table_ExternalData_15[[#This Row],[item_key]],IsITypeList,Table_ExternalData_15[[#This Row],[IType]],IsDList,Table_ExternalData_15[[#Headers],[27]])</f>
        <v>0</v>
      </c>
      <c r="AF518" s="10">
        <f>SUMIFS(IsQList,IsIList,Table_ExternalData_15[[#This Row],[item_key]],IsITypeList,Table_ExternalData_15[[#This Row],[IType]],IsDList,Table_ExternalData_15[[#Headers],[28]])</f>
        <v>1</v>
      </c>
      <c r="AG518" s="10">
        <f>SUMIFS(IsQList,IsIList,Table_ExternalData_15[[#This Row],[item_key]],IsITypeList,Table_ExternalData_15[[#This Row],[IType]],IsDList,Table_ExternalData_15[[#Headers],[29]])</f>
        <v>76</v>
      </c>
      <c r="AH518" s="10">
        <f>SUMIFS(IsQList,IsIList,Table_ExternalData_15[[#This Row],[item_key]],IsITypeList,Table_ExternalData_15[[#This Row],[IType]],IsDList,Table_ExternalData_15[[#Headers],[30]])</f>
        <v>0</v>
      </c>
      <c r="AI518" s="10">
        <f>SUMIFS(IsQList,IsIList,Table_ExternalData_15[[#This Row],[item_key]],IsITypeList,Table_ExternalData_15[[#This Row],[IType]],IsDList,Table_ExternalData_15[[#Headers],[31]])</f>
        <v>10</v>
      </c>
      <c r="AJ518" s="10">
        <f>SUM(Table_ExternalData_15[[#This Row],[1]:[31]])</f>
        <v>181</v>
      </c>
    </row>
    <row r="519" spans="1:36">
      <c r="A519" s="1" t="s">
        <v>239</v>
      </c>
      <c r="B519" s="1" t="s">
        <v>1508</v>
      </c>
      <c r="C519" s="1" t="s">
        <v>1509</v>
      </c>
      <c r="D519" s="11" t="s">
        <v>2046</v>
      </c>
      <c r="E519" s="10">
        <f>SUMIFS(IsQList,IsIList,Table_ExternalData_15[[#This Row],[item_key]],IsITypeList,Table_ExternalData_15[[#This Row],[IType]],IsDList,Table_ExternalData_15[[#Headers],[1]])</f>
        <v>1</v>
      </c>
      <c r="F519" s="10">
        <f>SUMIFS(IsQList,IsIList,Table_ExternalData_15[[#This Row],[item_key]],IsITypeList,Table_ExternalData_15[[#This Row],[IType]],IsDList,Table_ExternalData_15[[#Headers],[2]])</f>
        <v>0</v>
      </c>
      <c r="G519" s="10">
        <f>SUMIFS(IsQList,IsIList,Table_ExternalData_15[[#This Row],[item_key]],IsITypeList,Table_ExternalData_15[[#This Row],[IType]],IsDList,Table_ExternalData_15[[#Headers],[3]])</f>
        <v>0</v>
      </c>
      <c r="H519" s="10">
        <f>SUMIFS(IsQList,IsIList,Table_ExternalData_15[[#This Row],[item_key]],IsITypeList,Table_ExternalData_15[[#This Row],[IType]],IsDList,Table_ExternalData_15[[#Headers],[4]])</f>
        <v>70</v>
      </c>
      <c r="I519" s="10">
        <f>SUMIFS(IsQList,IsIList,Table_ExternalData_15[[#This Row],[item_key]],IsITypeList,Table_ExternalData_15[[#This Row],[IType]],IsDList,Table_ExternalData_15[[#Headers],[5]])</f>
        <v>0</v>
      </c>
      <c r="J519" s="10">
        <f>SUMIFS(IsQList,IsIList,Table_ExternalData_15[[#This Row],[item_key]],IsITypeList,Table_ExternalData_15[[#This Row],[IType]],IsDList,Table_ExternalData_15[[#Headers],[6]])</f>
        <v>23</v>
      </c>
      <c r="K519" s="10">
        <f>SUMIFS(IsQList,IsIList,Table_ExternalData_15[[#This Row],[item_key]],IsITypeList,Table_ExternalData_15[[#This Row],[IType]],IsDList,Table_ExternalData_15[[#Headers],[7]])</f>
        <v>0</v>
      </c>
      <c r="L519" s="10">
        <f>SUMIFS(IsQList,IsIList,Table_ExternalData_15[[#This Row],[item_key]],IsITypeList,Table_ExternalData_15[[#This Row],[IType]],IsDList,Table_ExternalData_15[[#Headers],[8]])</f>
        <v>0</v>
      </c>
      <c r="M519" s="10">
        <f>SUMIFS(IsQList,IsIList,Table_ExternalData_15[[#This Row],[item_key]],IsITypeList,Table_ExternalData_15[[#This Row],[IType]],IsDList,Table_ExternalData_15[[#Headers],[9]])</f>
        <v>0</v>
      </c>
      <c r="N519" s="10">
        <f>SUMIFS(IsQList,IsIList,Table_ExternalData_15[[#This Row],[item_key]],IsITypeList,Table_ExternalData_15[[#This Row],[IType]],IsDList,Table_ExternalData_15[[#Headers],[10]])</f>
        <v>0</v>
      </c>
      <c r="O519" s="10">
        <f>SUMIFS(IsQList,IsIList,Table_ExternalData_15[[#This Row],[item_key]],IsITypeList,Table_ExternalData_15[[#This Row],[IType]],IsDList,Table_ExternalData_15[[#Headers],[11]])</f>
        <v>0</v>
      </c>
      <c r="P519" s="10">
        <f>SUMIFS(IsQList,IsIList,Table_ExternalData_15[[#This Row],[item_key]],IsITypeList,Table_ExternalData_15[[#This Row],[IType]],IsDList,Table_ExternalData_15[[#Headers],[12]])</f>
        <v>0</v>
      </c>
      <c r="Q519" s="10">
        <f>SUMIFS(IsQList,IsIList,Table_ExternalData_15[[#This Row],[item_key]],IsITypeList,Table_ExternalData_15[[#This Row],[IType]],IsDList,Table_ExternalData_15[[#Headers],[13]])</f>
        <v>0</v>
      </c>
      <c r="R519" s="10">
        <f>SUMIFS(IsQList,IsIList,Table_ExternalData_15[[#This Row],[item_key]],IsITypeList,Table_ExternalData_15[[#This Row],[IType]],IsDList,Table_ExternalData_15[[#Headers],[14]])</f>
        <v>0</v>
      </c>
      <c r="S519" s="10">
        <f>SUMIFS(IsQList,IsIList,Table_ExternalData_15[[#This Row],[item_key]],IsITypeList,Table_ExternalData_15[[#This Row],[IType]],IsDList,Table_ExternalData_15[[#Headers],[15]])</f>
        <v>0</v>
      </c>
      <c r="T519" s="10">
        <f>SUMIFS(IsQList,IsIList,Table_ExternalData_15[[#This Row],[item_key]],IsITypeList,Table_ExternalData_15[[#This Row],[IType]],IsDList,Table_ExternalData_15[[#Headers],[16]])</f>
        <v>0</v>
      </c>
      <c r="U519" s="10">
        <f>SUMIFS(IsQList,IsIList,Table_ExternalData_15[[#This Row],[item_key]],IsITypeList,Table_ExternalData_15[[#This Row],[IType]],IsDList,Table_ExternalData_15[[#Headers],[17]])</f>
        <v>0</v>
      </c>
      <c r="V519" s="10">
        <f>SUMIFS(IsQList,IsIList,Table_ExternalData_15[[#This Row],[item_key]],IsITypeList,Table_ExternalData_15[[#This Row],[IType]],IsDList,Table_ExternalData_15[[#Headers],[18]])</f>
        <v>0</v>
      </c>
      <c r="W519" s="10">
        <f>SUMIFS(IsQList,IsIList,Table_ExternalData_15[[#This Row],[item_key]],IsITypeList,Table_ExternalData_15[[#This Row],[IType]],IsDList,Table_ExternalData_15[[#Headers],[19]])</f>
        <v>0</v>
      </c>
      <c r="X519" s="10">
        <f>SUMIFS(IsQList,IsIList,Table_ExternalData_15[[#This Row],[item_key]],IsITypeList,Table_ExternalData_15[[#This Row],[IType]],IsDList,Table_ExternalData_15[[#Headers],[20]])</f>
        <v>0</v>
      </c>
      <c r="Y519" s="10">
        <f>SUMIFS(IsQList,IsIList,Table_ExternalData_15[[#This Row],[item_key]],IsITypeList,Table_ExternalData_15[[#This Row],[IType]],IsDList,Table_ExternalData_15[[#Headers],[21]])</f>
        <v>0</v>
      </c>
      <c r="Z519" s="10">
        <f>SUMIFS(IsQList,IsIList,Table_ExternalData_15[[#This Row],[item_key]],IsITypeList,Table_ExternalData_15[[#This Row],[IType]],IsDList,Table_ExternalData_15[[#Headers],[22]])</f>
        <v>0</v>
      </c>
      <c r="AA519" s="10">
        <f>SUMIFS(IsQList,IsIList,Table_ExternalData_15[[#This Row],[item_key]],IsITypeList,Table_ExternalData_15[[#This Row],[IType]],IsDList,Table_ExternalData_15[[#Headers],[23]])</f>
        <v>0</v>
      </c>
      <c r="AB519" s="10">
        <f>SUMIFS(IsQList,IsIList,Table_ExternalData_15[[#This Row],[item_key]],IsITypeList,Table_ExternalData_15[[#This Row],[IType]],IsDList,Table_ExternalData_15[[#Headers],[24]])</f>
        <v>0</v>
      </c>
      <c r="AC519" s="10">
        <f>SUMIFS(IsQList,IsIList,Table_ExternalData_15[[#This Row],[item_key]],IsITypeList,Table_ExternalData_15[[#This Row],[IType]],IsDList,Table_ExternalData_15[[#Headers],[25]])</f>
        <v>0</v>
      </c>
      <c r="AD519" s="10">
        <f>SUMIFS(IsQList,IsIList,Table_ExternalData_15[[#This Row],[item_key]],IsITypeList,Table_ExternalData_15[[#This Row],[IType]],IsDList,Table_ExternalData_15[[#Headers],[26]])</f>
        <v>0</v>
      </c>
      <c r="AE519" s="10">
        <f>SUMIFS(IsQList,IsIList,Table_ExternalData_15[[#This Row],[item_key]],IsITypeList,Table_ExternalData_15[[#This Row],[IType]],IsDList,Table_ExternalData_15[[#Headers],[27]])</f>
        <v>0</v>
      </c>
      <c r="AF519" s="10">
        <f>SUMIFS(IsQList,IsIList,Table_ExternalData_15[[#This Row],[item_key]],IsITypeList,Table_ExternalData_15[[#This Row],[IType]],IsDList,Table_ExternalData_15[[#Headers],[28]])</f>
        <v>1</v>
      </c>
      <c r="AG519" s="10">
        <f>SUMIFS(IsQList,IsIList,Table_ExternalData_15[[#This Row],[item_key]],IsITypeList,Table_ExternalData_15[[#This Row],[IType]],IsDList,Table_ExternalData_15[[#Headers],[29]])</f>
        <v>76</v>
      </c>
      <c r="AH519" s="10">
        <f>SUMIFS(IsQList,IsIList,Table_ExternalData_15[[#This Row],[item_key]],IsITypeList,Table_ExternalData_15[[#This Row],[IType]],IsDList,Table_ExternalData_15[[#Headers],[30]])</f>
        <v>0</v>
      </c>
      <c r="AI519" s="10">
        <f>SUMIFS(IsQList,IsIList,Table_ExternalData_15[[#This Row],[item_key]],IsITypeList,Table_ExternalData_15[[#This Row],[IType]],IsDList,Table_ExternalData_15[[#Headers],[31]])</f>
        <v>10</v>
      </c>
      <c r="AJ519" s="10">
        <f>SUM(Table_ExternalData_15[[#This Row],[1]:[31]])</f>
        <v>181</v>
      </c>
    </row>
    <row r="520" spans="1:36">
      <c r="A520" s="1" t="s">
        <v>240</v>
      </c>
      <c r="B520" s="1" t="s">
        <v>1510</v>
      </c>
      <c r="C520" s="1" t="s">
        <v>1511</v>
      </c>
      <c r="D520" s="11" t="s">
        <v>2046</v>
      </c>
      <c r="E520" s="10">
        <f>SUMIFS(IsQList,IsIList,Table_ExternalData_15[[#This Row],[item_key]],IsITypeList,Table_ExternalData_15[[#This Row],[IType]],IsDList,Table_ExternalData_15[[#Headers],[1]])</f>
        <v>4</v>
      </c>
      <c r="F520" s="10">
        <f>SUMIFS(IsQList,IsIList,Table_ExternalData_15[[#This Row],[item_key]],IsITypeList,Table_ExternalData_15[[#This Row],[IType]],IsDList,Table_ExternalData_15[[#Headers],[2]])</f>
        <v>0</v>
      </c>
      <c r="G520" s="10">
        <f>SUMIFS(IsQList,IsIList,Table_ExternalData_15[[#This Row],[item_key]],IsITypeList,Table_ExternalData_15[[#This Row],[IType]],IsDList,Table_ExternalData_15[[#Headers],[3]])</f>
        <v>0</v>
      </c>
      <c r="H520" s="10">
        <f>SUMIFS(IsQList,IsIList,Table_ExternalData_15[[#This Row],[item_key]],IsITypeList,Table_ExternalData_15[[#This Row],[IType]],IsDList,Table_ExternalData_15[[#Headers],[4]])</f>
        <v>280</v>
      </c>
      <c r="I520" s="10">
        <f>SUMIFS(IsQList,IsIList,Table_ExternalData_15[[#This Row],[item_key]],IsITypeList,Table_ExternalData_15[[#This Row],[IType]],IsDList,Table_ExternalData_15[[#Headers],[5]])</f>
        <v>0</v>
      </c>
      <c r="J520" s="10">
        <f>SUMIFS(IsQList,IsIList,Table_ExternalData_15[[#This Row],[item_key]],IsITypeList,Table_ExternalData_15[[#This Row],[IType]],IsDList,Table_ExternalData_15[[#Headers],[6]])</f>
        <v>92</v>
      </c>
      <c r="K520" s="10">
        <f>SUMIFS(IsQList,IsIList,Table_ExternalData_15[[#This Row],[item_key]],IsITypeList,Table_ExternalData_15[[#This Row],[IType]],IsDList,Table_ExternalData_15[[#Headers],[7]])</f>
        <v>0</v>
      </c>
      <c r="L520" s="10">
        <f>SUMIFS(IsQList,IsIList,Table_ExternalData_15[[#This Row],[item_key]],IsITypeList,Table_ExternalData_15[[#This Row],[IType]],IsDList,Table_ExternalData_15[[#Headers],[8]])</f>
        <v>0</v>
      </c>
      <c r="M520" s="10">
        <f>SUMIFS(IsQList,IsIList,Table_ExternalData_15[[#This Row],[item_key]],IsITypeList,Table_ExternalData_15[[#This Row],[IType]],IsDList,Table_ExternalData_15[[#Headers],[9]])</f>
        <v>0</v>
      </c>
      <c r="N520" s="10">
        <f>SUMIFS(IsQList,IsIList,Table_ExternalData_15[[#This Row],[item_key]],IsITypeList,Table_ExternalData_15[[#This Row],[IType]],IsDList,Table_ExternalData_15[[#Headers],[10]])</f>
        <v>0</v>
      </c>
      <c r="O520" s="10">
        <f>SUMIFS(IsQList,IsIList,Table_ExternalData_15[[#This Row],[item_key]],IsITypeList,Table_ExternalData_15[[#This Row],[IType]],IsDList,Table_ExternalData_15[[#Headers],[11]])</f>
        <v>0</v>
      </c>
      <c r="P520" s="10">
        <f>SUMIFS(IsQList,IsIList,Table_ExternalData_15[[#This Row],[item_key]],IsITypeList,Table_ExternalData_15[[#This Row],[IType]],IsDList,Table_ExternalData_15[[#Headers],[12]])</f>
        <v>0</v>
      </c>
      <c r="Q520" s="10">
        <f>SUMIFS(IsQList,IsIList,Table_ExternalData_15[[#This Row],[item_key]],IsITypeList,Table_ExternalData_15[[#This Row],[IType]],IsDList,Table_ExternalData_15[[#Headers],[13]])</f>
        <v>0</v>
      </c>
      <c r="R520" s="10">
        <f>SUMIFS(IsQList,IsIList,Table_ExternalData_15[[#This Row],[item_key]],IsITypeList,Table_ExternalData_15[[#This Row],[IType]],IsDList,Table_ExternalData_15[[#Headers],[14]])</f>
        <v>0</v>
      </c>
      <c r="S520" s="10">
        <f>SUMIFS(IsQList,IsIList,Table_ExternalData_15[[#This Row],[item_key]],IsITypeList,Table_ExternalData_15[[#This Row],[IType]],IsDList,Table_ExternalData_15[[#Headers],[15]])</f>
        <v>0</v>
      </c>
      <c r="T520" s="10">
        <f>SUMIFS(IsQList,IsIList,Table_ExternalData_15[[#This Row],[item_key]],IsITypeList,Table_ExternalData_15[[#This Row],[IType]],IsDList,Table_ExternalData_15[[#Headers],[16]])</f>
        <v>0</v>
      </c>
      <c r="U520" s="10">
        <f>SUMIFS(IsQList,IsIList,Table_ExternalData_15[[#This Row],[item_key]],IsITypeList,Table_ExternalData_15[[#This Row],[IType]],IsDList,Table_ExternalData_15[[#Headers],[17]])</f>
        <v>0</v>
      </c>
      <c r="V520" s="10">
        <f>SUMIFS(IsQList,IsIList,Table_ExternalData_15[[#This Row],[item_key]],IsITypeList,Table_ExternalData_15[[#This Row],[IType]],IsDList,Table_ExternalData_15[[#Headers],[18]])</f>
        <v>0</v>
      </c>
      <c r="W520" s="10">
        <f>SUMIFS(IsQList,IsIList,Table_ExternalData_15[[#This Row],[item_key]],IsITypeList,Table_ExternalData_15[[#This Row],[IType]],IsDList,Table_ExternalData_15[[#Headers],[19]])</f>
        <v>0</v>
      </c>
      <c r="X520" s="10">
        <f>SUMIFS(IsQList,IsIList,Table_ExternalData_15[[#This Row],[item_key]],IsITypeList,Table_ExternalData_15[[#This Row],[IType]],IsDList,Table_ExternalData_15[[#Headers],[20]])</f>
        <v>0</v>
      </c>
      <c r="Y520" s="10">
        <f>SUMIFS(IsQList,IsIList,Table_ExternalData_15[[#This Row],[item_key]],IsITypeList,Table_ExternalData_15[[#This Row],[IType]],IsDList,Table_ExternalData_15[[#Headers],[21]])</f>
        <v>0</v>
      </c>
      <c r="Z520" s="10">
        <f>SUMIFS(IsQList,IsIList,Table_ExternalData_15[[#This Row],[item_key]],IsITypeList,Table_ExternalData_15[[#This Row],[IType]],IsDList,Table_ExternalData_15[[#Headers],[22]])</f>
        <v>0</v>
      </c>
      <c r="AA520" s="10">
        <f>SUMIFS(IsQList,IsIList,Table_ExternalData_15[[#This Row],[item_key]],IsITypeList,Table_ExternalData_15[[#This Row],[IType]],IsDList,Table_ExternalData_15[[#Headers],[23]])</f>
        <v>0</v>
      </c>
      <c r="AB520" s="10">
        <f>SUMIFS(IsQList,IsIList,Table_ExternalData_15[[#This Row],[item_key]],IsITypeList,Table_ExternalData_15[[#This Row],[IType]],IsDList,Table_ExternalData_15[[#Headers],[24]])</f>
        <v>0</v>
      </c>
      <c r="AC520" s="10">
        <f>SUMIFS(IsQList,IsIList,Table_ExternalData_15[[#This Row],[item_key]],IsITypeList,Table_ExternalData_15[[#This Row],[IType]],IsDList,Table_ExternalData_15[[#Headers],[25]])</f>
        <v>0</v>
      </c>
      <c r="AD520" s="10">
        <f>SUMIFS(IsQList,IsIList,Table_ExternalData_15[[#This Row],[item_key]],IsITypeList,Table_ExternalData_15[[#This Row],[IType]],IsDList,Table_ExternalData_15[[#Headers],[26]])</f>
        <v>0</v>
      </c>
      <c r="AE520" s="10">
        <f>SUMIFS(IsQList,IsIList,Table_ExternalData_15[[#This Row],[item_key]],IsITypeList,Table_ExternalData_15[[#This Row],[IType]],IsDList,Table_ExternalData_15[[#Headers],[27]])</f>
        <v>0</v>
      </c>
      <c r="AF520" s="10">
        <f>SUMIFS(IsQList,IsIList,Table_ExternalData_15[[#This Row],[item_key]],IsITypeList,Table_ExternalData_15[[#This Row],[IType]],IsDList,Table_ExternalData_15[[#Headers],[28]])</f>
        <v>4</v>
      </c>
      <c r="AG520" s="10">
        <f>SUMIFS(IsQList,IsIList,Table_ExternalData_15[[#This Row],[item_key]],IsITypeList,Table_ExternalData_15[[#This Row],[IType]],IsDList,Table_ExternalData_15[[#Headers],[29]])</f>
        <v>304</v>
      </c>
      <c r="AH520" s="10">
        <f>SUMIFS(IsQList,IsIList,Table_ExternalData_15[[#This Row],[item_key]],IsITypeList,Table_ExternalData_15[[#This Row],[IType]],IsDList,Table_ExternalData_15[[#Headers],[30]])</f>
        <v>0</v>
      </c>
      <c r="AI520" s="10">
        <f>SUMIFS(IsQList,IsIList,Table_ExternalData_15[[#This Row],[item_key]],IsITypeList,Table_ExternalData_15[[#This Row],[IType]],IsDList,Table_ExternalData_15[[#Headers],[31]])</f>
        <v>40</v>
      </c>
      <c r="AJ520" s="10">
        <f>SUM(Table_ExternalData_15[[#This Row],[1]:[31]])</f>
        <v>724</v>
      </c>
    </row>
    <row r="521" spans="1:36">
      <c r="A521" s="1" t="s">
        <v>241</v>
      </c>
      <c r="B521" s="1" t="s">
        <v>1512</v>
      </c>
      <c r="C521" s="1" t="s">
        <v>1513</v>
      </c>
      <c r="D521" s="11" t="s">
        <v>2046</v>
      </c>
      <c r="E521" s="10">
        <f>SUMIFS(IsQList,IsIList,Table_ExternalData_15[[#This Row],[item_key]],IsITypeList,Table_ExternalData_15[[#This Row],[IType]],IsDList,Table_ExternalData_15[[#Headers],[1]])</f>
        <v>23</v>
      </c>
      <c r="F521" s="10">
        <f>SUMIFS(IsQList,IsIList,Table_ExternalData_15[[#This Row],[item_key]],IsITypeList,Table_ExternalData_15[[#This Row],[IType]],IsDList,Table_ExternalData_15[[#Headers],[2]])</f>
        <v>0</v>
      </c>
      <c r="G521" s="10">
        <f>SUMIFS(IsQList,IsIList,Table_ExternalData_15[[#This Row],[item_key]],IsITypeList,Table_ExternalData_15[[#This Row],[IType]],IsDList,Table_ExternalData_15[[#Headers],[3]])</f>
        <v>0</v>
      </c>
      <c r="H521" s="10">
        <f>SUMIFS(IsQList,IsIList,Table_ExternalData_15[[#This Row],[item_key]],IsITypeList,Table_ExternalData_15[[#This Row],[IType]],IsDList,Table_ExternalData_15[[#Headers],[4]])</f>
        <v>1610</v>
      </c>
      <c r="I521" s="10">
        <f>SUMIFS(IsQList,IsIList,Table_ExternalData_15[[#This Row],[item_key]],IsITypeList,Table_ExternalData_15[[#This Row],[IType]],IsDList,Table_ExternalData_15[[#Headers],[5]])</f>
        <v>0</v>
      </c>
      <c r="J521" s="10">
        <f>SUMIFS(IsQList,IsIList,Table_ExternalData_15[[#This Row],[item_key]],IsITypeList,Table_ExternalData_15[[#This Row],[IType]],IsDList,Table_ExternalData_15[[#Headers],[6]])</f>
        <v>529</v>
      </c>
      <c r="K521" s="10">
        <f>SUMIFS(IsQList,IsIList,Table_ExternalData_15[[#This Row],[item_key]],IsITypeList,Table_ExternalData_15[[#This Row],[IType]],IsDList,Table_ExternalData_15[[#Headers],[7]])</f>
        <v>0</v>
      </c>
      <c r="L521" s="10">
        <f>SUMIFS(IsQList,IsIList,Table_ExternalData_15[[#This Row],[item_key]],IsITypeList,Table_ExternalData_15[[#This Row],[IType]],IsDList,Table_ExternalData_15[[#Headers],[8]])</f>
        <v>0</v>
      </c>
      <c r="M521" s="10">
        <f>SUMIFS(IsQList,IsIList,Table_ExternalData_15[[#This Row],[item_key]],IsITypeList,Table_ExternalData_15[[#This Row],[IType]],IsDList,Table_ExternalData_15[[#Headers],[9]])</f>
        <v>0</v>
      </c>
      <c r="N521" s="10">
        <f>SUMIFS(IsQList,IsIList,Table_ExternalData_15[[#This Row],[item_key]],IsITypeList,Table_ExternalData_15[[#This Row],[IType]],IsDList,Table_ExternalData_15[[#Headers],[10]])</f>
        <v>0</v>
      </c>
      <c r="O521" s="10">
        <f>SUMIFS(IsQList,IsIList,Table_ExternalData_15[[#This Row],[item_key]],IsITypeList,Table_ExternalData_15[[#This Row],[IType]],IsDList,Table_ExternalData_15[[#Headers],[11]])</f>
        <v>0</v>
      </c>
      <c r="P521" s="10">
        <f>SUMIFS(IsQList,IsIList,Table_ExternalData_15[[#This Row],[item_key]],IsITypeList,Table_ExternalData_15[[#This Row],[IType]],IsDList,Table_ExternalData_15[[#Headers],[12]])</f>
        <v>0</v>
      </c>
      <c r="Q521" s="10">
        <f>SUMIFS(IsQList,IsIList,Table_ExternalData_15[[#This Row],[item_key]],IsITypeList,Table_ExternalData_15[[#This Row],[IType]],IsDList,Table_ExternalData_15[[#Headers],[13]])</f>
        <v>0</v>
      </c>
      <c r="R521" s="10">
        <f>SUMIFS(IsQList,IsIList,Table_ExternalData_15[[#This Row],[item_key]],IsITypeList,Table_ExternalData_15[[#This Row],[IType]],IsDList,Table_ExternalData_15[[#Headers],[14]])</f>
        <v>0</v>
      </c>
      <c r="S521" s="10">
        <f>SUMIFS(IsQList,IsIList,Table_ExternalData_15[[#This Row],[item_key]],IsITypeList,Table_ExternalData_15[[#This Row],[IType]],IsDList,Table_ExternalData_15[[#Headers],[15]])</f>
        <v>0</v>
      </c>
      <c r="T521" s="10">
        <f>SUMIFS(IsQList,IsIList,Table_ExternalData_15[[#This Row],[item_key]],IsITypeList,Table_ExternalData_15[[#This Row],[IType]],IsDList,Table_ExternalData_15[[#Headers],[16]])</f>
        <v>0</v>
      </c>
      <c r="U521" s="10">
        <f>SUMIFS(IsQList,IsIList,Table_ExternalData_15[[#This Row],[item_key]],IsITypeList,Table_ExternalData_15[[#This Row],[IType]],IsDList,Table_ExternalData_15[[#Headers],[17]])</f>
        <v>0</v>
      </c>
      <c r="V521" s="10">
        <f>SUMIFS(IsQList,IsIList,Table_ExternalData_15[[#This Row],[item_key]],IsITypeList,Table_ExternalData_15[[#This Row],[IType]],IsDList,Table_ExternalData_15[[#Headers],[18]])</f>
        <v>0</v>
      </c>
      <c r="W521" s="10">
        <f>SUMIFS(IsQList,IsIList,Table_ExternalData_15[[#This Row],[item_key]],IsITypeList,Table_ExternalData_15[[#This Row],[IType]],IsDList,Table_ExternalData_15[[#Headers],[19]])</f>
        <v>0</v>
      </c>
      <c r="X521" s="10">
        <f>SUMIFS(IsQList,IsIList,Table_ExternalData_15[[#This Row],[item_key]],IsITypeList,Table_ExternalData_15[[#This Row],[IType]],IsDList,Table_ExternalData_15[[#Headers],[20]])</f>
        <v>0</v>
      </c>
      <c r="Y521" s="10">
        <f>SUMIFS(IsQList,IsIList,Table_ExternalData_15[[#This Row],[item_key]],IsITypeList,Table_ExternalData_15[[#This Row],[IType]],IsDList,Table_ExternalData_15[[#Headers],[21]])</f>
        <v>0</v>
      </c>
      <c r="Z521" s="10">
        <f>SUMIFS(IsQList,IsIList,Table_ExternalData_15[[#This Row],[item_key]],IsITypeList,Table_ExternalData_15[[#This Row],[IType]],IsDList,Table_ExternalData_15[[#Headers],[22]])</f>
        <v>0</v>
      </c>
      <c r="AA521" s="10">
        <f>SUMIFS(IsQList,IsIList,Table_ExternalData_15[[#This Row],[item_key]],IsITypeList,Table_ExternalData_15[[#This Row],[IType]],IsDList,Table_ExternalData_15[[#Headers],[23]])</f>
        <v>0</v>
      </c>
      <c r="AB521" s="10">
        <f>SUMIFS(IsQList,IsIList,Table_ExternalData_15[[#This Row],[item_key]],IsITypeList,Table_ExternalData_15[[#This Row],[IType]],IsDList,Table_ExternalData_15[[#Headers],[24]])</f>
        <v>0</v>
      </c>
      <c r="AC521" s="10">
        <f>SUMIFS(IsQList,IsIList,Table_ExternalData_15[[#This Row],[item_key]],IsITypeList,Table_ExternalData_15[[#This Row],[IType]],IsDList,Table_ExternalData_15[[#Headers],[25]])</f>
        <v>0</v>
      </c>
      <c r="AD521" s="10">
        <f>SUMIFS(IsQList,IsIList,Table_ExternalData_15[[#This Row],[item_key]],IsITypeList,Table_ExternalData_15[[#This Row],[IType]],IsDList,Table_ExternalData_15[[#Headers],[26]])</f>
        <v>0</v>
      </c>
      <c r="AE521" s="10">
        <f>SUMIFS(IsQList,IsIList,Table_ExternalData_15[[#This Row],[item_key]],IsITypeList,Table_ExternalData_15[[#This Row],[IType]],IsDList,Table_ExternalData_15[[#Headers],[27]])</f>
        <v>0</v>
      </c>
      <c r="AF521" s="10">
        <f>SUMIFS(IsQList,IsIList,Table_ExternalData_15[[#This Row],[item_key]],IsITypeList,Table_ExternalData_15[[#This Row],[IType]],IsDList,Table_ExternalData_15[[#Headers],[28]])</f>
        <v>23</v>
      </c>
      <c r="AG521" s="10">
        <f>SUMIFS(IsQList,IsIList,Table_ExternalData_15[[#This Row],[item_key]],IsITypeList,Table_ExternalData_15[[#This Row],[IType]],IsDList,Table_ExternalData_15[[#Headers],[29]])</f>
        <v>1748</v>
      </c>
      <c r="AH521" s="10">
        <f>SUMIFS(IsQList,IsIList,Table_ExternalData_15[[#This Row],[item_key]],IsITypeList,Table_ExternalData_15[[#This Row],[IType]],IsDList,Table_ExternalData_15[[#Headers],[30]])</f>
        <v>0</v>
      </c>
      <c r="AI521" s="10">
        <f>SUMIFS(IsQList,IsIList,Table_ExternalData_15[[#This Row],[item_key]],IsITypeList,Table_ExternalData_15[[#This Row],[IType]],IsDList,Table_ExternalData_15[[#Headers],[31]])</f>
        <v>230</v>
      </c>
      <c r="AJ521" s="10">
        <f>SUM(Table_ExternalData_15[[#This Row],[1]:[31]])</f>
        <v>4163</v>
      </c>
    </row>
    <row r="522" spans="1:36">
      <c r="A522" s="1" t="s">
        <v>242</v>
      </c>
      <c r="B522" s="1" t="s">
        <v>1514</v>
      </c>
      <c r="C522" s="1" t="s">
        <v>1515</v>
      </c>
      <c r="D522" s="11" t="s">
        <v>2046</v>
      </c>
      <c r="E522" s="10">
        <f>SUMIFS(IsQList,IsIList,Table_ExternalData_15[[#This Row],[item_key]],IsITypeList,Table_ExternalData_15[[#This Row],[IType]],IsDList,Table_ExternalData_15[[#Headers],[1]])</f>
        <v>1</v>
      </c>
      <c r="F522" s="10">
        <f>SUMIFS(IsQList,IsIList,Table_ExternalData_15[[#This Row],[item_key]],IsITypeList,Table_ExternalData_15[[#This Row],[IType]],IsDList,Table_ExternalData_15[[#Headers],[2]])</f>
        <v>0</v>
      </c>
      <c r="G522" s="10">
        <f>SUMIFS(IsQList,IsIList,Table_ExternalData_15[[#This Row],[item_key]],IsITypeList,Table_ExternalData_15[[#This Row],[IType]],IsDList,Table_ExternalData_15[[#Headers],[3]])</f>
        <v>0</v>
      </c>
      <c r="H522" s="10">
        <f>SUMIFS(IsQList,IsIList,Table_ExternalData_15[[#This Row],[item_key]],IsITypeList,Table_ExternalData_15[[#This Row],[IType]],IsDList,Table_ExternalData_15[[#Headers],[4]])</f>
        <v>70</v>
      </c>
      <c r="I522" s="10">
        <f>SUMIFS(IsQList,IsIList,Table_ExternalData_15[[#This Row],[item_key]],IsITypeList,Table_ExternalData_15[[#This Row],[IType]],IsDList,Table_ExternalData_15[[#Headers],[5]])</f>
        <v>0</v>
      </c>
      <c r="J522" s="10">
        <f>SUMIFS(IsQList,IsIList,Table_ExternalData_15[[#This Row],[item_key]],IsITypeList,Table_ExternalData_15[[#This Row],[IType]],IsDList,Table_ExternalData_15[[#Headers],[6]])</f>
        <v>23</v>
      </c>
      <c r="K522" s="10">
        <f>SUMIFS(IsQList,IsIList,Table_ExternalData_15[[#This Row],[item_key]],IsITypeList,Table_ExternalData_15[[#This Row],[IType]],IsDList,Table_ExternalData_15[[#Headers],[7]])</f>
        <v>0</v>
      </c>
      <c r="L522" s="10">
        <f>SUMIFS(IsQList,IsIList,Table_ExternalData_15[[#This Row],[item_key]],IsITypeList,Table_ExternalData_15[[#This Row],[IType]],IsDList,Table_ExternalData_15[[#Headers],[8]])</f>
        <v>0</v>
      </c>
      <c r="M522" s="10">
        <f>SUMIFS(IsQList,IsIList,Table_ExternalData_15[[#This Row],[item_key]],IsITypeList,Table_ExternalData_15[[#This Row],[IType]],IsDList,Table_ExternalData_15[[#Headers],[9]])</f>
        <v>0</v>
      </c>
      <c r="N522" s="10">
        <f>SUMIFS(IsQList,IsIList,Table_ExternalData_15[[#This Row],[item_key]],IsITypeList,Table_ExternalData_15[[#This Row],[IType]],IsDList,Table_ExternalData_15[[#Headers],[10]])</f>
        <v>0</v>
      </c>
      <c r="O522" s="10">
        <f>SUMIFS(IsQList,IsIList,Table_ExternalData_15[[#This Row],[item_key]],IsITypeList,Table_ExternalData_15[[#This Row],[IType]],IsDList,Table_ExternalData_15[[#Headers],[11]])</f>
        <v>0</v>
      </c>
      <c r="P522" s="10">
        <f>SUMIFS(IsQList,IsIList,Table_ExternalData_15[[#This Row],[item_key]],IsITypeList,Table_ExternalData_15[[#This Row],[IType]],IsDList,Table_ExternalData_15[[#Headers],[12]])</f>
        <v>0</v>
      </c>
      <c r="Q522" s="10">
        <f>SUMIFS(IsQList,IsIList,Table_ExternalData_15[[#This Row],[item_key]],IsITypeList,Table_ExternalData_15[[#This Row],[IType]],IsDList,Table_ExternalData_15[[#Headers],[13]])</f>
        <v>0</v>
      </c>
      <c r="R522" s="10">
        <f>SUMIFS(IsQList,IsIList,Table_ExternalData_15[[#This Row],[item_key]],IsITypeList,Table_ExternalData_15[[#This Row],[IType]],IsDList,Table_ExternalData_15[[#Headers],[14]])</f>
        <v>0</v>
      </c>
      <c r="S522" s="10">
        <f>SUMIFS(IsQList,IsIList,Table_ExternalData_15[[#This Row],[item_key]],IsITypeList,Table_ExternalData_15[[#This Row],[IType]],IsDList,Table_ExternalData_15[[#Headers],[15]])</f>
        <v>0</v>
      </c>
      <c r="T522" s="10">
        <f>SUMIFS(IsQList,IsIList,Table_ExternalData_15[[#This Row],[item_key]],IsITypeList,Table_ExternalData_15[[#This Row],[IType]],IsDList,Table_ExternalData_15[[#Headers],[16]])</f>
        <v>0</v>
      </c>
      <c r="U522" s="10">
        <f>SUMIFS(IsQList,IsIList,Table_ExternalData_15[[#This Row],[item_key]],IsITypeList,Table_ExternalData_15[[#This Row],[IType]],IsDList,Table_ExternalData_15[[#Headers],[17]])</f>
        <v>0</v>
      </c>
      <c r="V522" s="10">
        <f>SUMIFS(IsQList,IsIList,Table_ExternalData_15[[#This Row],[item_key]],IsITypeList,Table_ExternalData_15[[#This Row],[IType]],IsDList,Table_ExternalData_15[[#Headers],[18]])</f>
        <v>0</v>
      </c>
      <c r="W522" s="10">
        <f>SUMIFS(IsQList,IsIList,Table_ExternalData_15[[#This Row],[item_key]],IsITypeList,Table_ExternalData_15[[#This Row],[IType]],IsDList,Table_ExternalData_15[[#Headers],[19]])</f>
        <v>0</v>
      </c>
      <c r="X522" s="10">
        <f>SUMIFS(IsQList,IsIList,Table_ExternalData_15[[#This Row],[item_key]],IsITypeList,Table_ExternalData_15[[#This Row],[IType]],IsDList,Table_ExternalData_15[[#Headers],[20]])</f>
        <v>0</v>
      </c>
      <c r="Y522" s="10">
        <f>SUMIFS(IsQList,IsIList,Table_ExternalData_15[[#This Row],[item_key]],IsITypeList,Table_ExternalData_15[[#This Row],[IType]],IsDList,Table_ExternalData_15[[#Headers],[21]])</f>
        <v>0</v>
      </c>
      <c r="Z522" s="10">
        <f>SUMIFS(IsQList,IsIList,Table_ExternalData_15[[#This Row],[item_key]],IsITypeList,Table_ExternalData_15[[#This Row],[IType]],IsDList,Table_ExternalData_15[[#Headers],[22]])</f>
        <v>0</v>
      </c>
      <c r="AA522" s="10">
        <f>SUMIFS(IsQList,IsIList,Table_ExternalData_15[[#This Row],[item_key]],IsITypeList,Table_ExternalData_15[[#This Row],[IType]],IsDList,Table_ExternalData_15[[#Headers],[23]])</f>
        <v>0</v>
      </c>
      <c r="AB522" s="10">
        <f>SUMIFS(IsQList,IsIList,Table_ExternalData_15[[#This Row],[item_key]],IsITypeList,Table_ExternalData_15[[#This Row],[IType]],IsDList,Table_ExternalData_15[[#Headers],[24]])</f>
        <v>0</v>
      </c>
      <c r="AC522" s="10">
        <f>SUMIFS(IsQList,IsIList,Table_ExternalData_15[[#This Row],[item_key]],IsITypeList,Table_ExternalData_15[[#This Row],[IType]],IsDList,Table_ExternalData_15[[#Headers],[25]])</f>
        <v>0</v>
      </c>
      <c r="AD522" s="10">
        <f>SUMIFS(IsQList,IsIList,Table_ExternalData_15[[#This Row],[item_key]],IsITypeList,Table_ExternalData_15[[#This Row],[IType]],IsDList,Table_ExternalData_15[[#Headers],[26]])</f>
        <v>0</v>
      </c>
      <c r="AE522" s="10">
        <f>SUMIFS(IsQList,IsIList,Table_ExternalData_15[[#This Row],[item_key]],IsITypeList,Table_ExternalData_15[[#This Row],[IType]],IsDList,Table_ExternalData_15[[#Headers],[27]])</f>
        <v>0</v>
      </c>
      <c r="AF522" s="10">
        <f>SUMIFS(IsQList,IsIList,Table_ExternalData_15[[#This Row],[item_key]],IsITypeList,Table_ExternalData_15[[#This Row],[IType]],IsDList,Table_ExternalData_15[[#Headers],[28]])</f>
        <v>1</v>
      </c>
      <c r="AG522" s="10">
        <f>SUMIFS(IsQList,IsIList,Table_ExternalData_15[[#This Row],[item_key]],IsITypeList,Table_ExternalData_15[[#This Row],[IType]],IsDList,Table_ExternalData_15[[#Headers],[29]])</f>
        <v>76</v>
      </c>
      <c r="AH522" s="10">
        <f>SUMIFS(IsQList,IsIList,Table_ExternalData_15[[#This Row],[item_key]],IsITypeList,Table_ExternalData_15[[#This Row],[IType]],IsDList,Table_ExternalData_15[[#Headers],[30]])</f>
        <v>0</v>
      </c>
      <c r="AI522" s="10">
        <f>SUMIFS(IsQList,IsIList,Table_ExternalData_15[[#This Row],[item_key]],IsITypeList,Table_ExternalData_15[[#This Row],[IType]],IsDList,Table_ExternalData_15[[#Headers],[31]])</f>
        <v>10</v>
      </c>
      <c r="AJ522" s="10">
        <f>SUM(Table_ExternalData_15[[#This Row],[1]:[31]])</f>
        <v>181</v>
      </c>
    </row>
    <row r="523" spans="1:36">
      <c r="A523" s="1" t="s">
        <v>243</v>
      </c>
      <c r="B523" s="1" t="s">
        <v>1516</v>
      </c>
      <c r="C523" s="1" t="s">
        <v>1517</v>
      </c>
      <c r="D523" s="11" t="s">
        <v>2046</v>
      </c>
      <c r="E523" s="10">
        <f>SUMIFS(IsQList,IsIList,Table_ExternalData_15[[#This Row],[item_key]],IsITypeList,Table_ExternalData_15[[#This Row],[IType]],IsDList,Table_ExternalData_15[[#Headers],[1]])</f>
        <v>1</v>
      </c>
      <c r="F523" s="10">
        <f>SUMIFS(IsQList,IsIList,Table_ExternalData_15[[#This Row],[item_key]],IsITypeList,Table_ExternalData_15[[#This Row],[IType]],IsDList,Table_ExternalData_15[[#Headers],[2]])</f>
        <v>0</v>
      </c>
      <c r="G523" s="10">
        <f>SUMIFS(IsQList,IsIList,Table_ExternalData_15[[#This Row],[item_key]],IsITypeList,Table_ExternalData_15[[#This Row],[IType]],IsDList,Table_ExternalData_15[[#Headers],[3]])</f>
        <v>0</v>
      </c>
      <c r="H523" s="10">
        <f>SUMIFS(IsQList,IsIList,Table_ExternalData_15[[#This Row],[item_key]],IsITypeList,Table_ExternalData_15[[#This Row],[IType]],IsDList,Table_ExternalData_15[[#Headers],[4]])</f>
        <v>70</v>
      </c>
      <c r="I523" s="10">
        <f>SUMIFS(IsQList,IsIList,Table_ExternalData_15[[#This Row],[item_key]],IsITypeList,Table_ExternalData_15[[#This Row],[IType]],IsDList,Table_ExternalData_15[[#Headers],[5]])</f>
        <v>0</v>
      </c>
      <c r="J523" s="10">
        <f>SUMIFS(IsQList,IsIList,Table_ExternalData_15[[#This Row],[item_key]],IsITypeList,Table_ExternalData_15[[#This Row],[IType]],IsDList,Table_ExternalData_15[[#Headers],[6]])</f>
        <v>23</v>
      </c>
      <c r="K523" s="10">
        <f>SUMIFS(IsQList,IsIList,Table_ExternalData_15[[#This Row],[item_key]],IsITypeList,Table_ExternalData_15[[#This Row],[IType]],IsDList,Table_ExternalData_15[[#Headers],[7]])</f>
        <v>0</v>
      </c>
      <c r="L523" s="10">
        <f>SUMIFS(IsQList,IsIList,Table_ExternalData_15[[#This Row],[item_key]],IsITypeList,Table_ExternalData_15[[#This Row],[IType]],IsDList,Table_ExternalData_15[[#Headers],[8]])</f>
        <v>0</v>
      </c>
      <c r="M523" s="10">
        <f>SUMIFS(IsQList,IsIList,Table_ExternalData_15[[#This Row],[item_key]],IsITypeList,Table_ExternalData_15[[#This Row],[IType]],IsDList,Table_ExternalData_15[[#Headers],[9]])</f>
        <v>0</v>
      </c>
      <c r="N523" s="10">
        <f>SUMIFS(IsQList,IsIList,Table_ExternalData_15[[#This Row],[item_key]],IsITypeList,Table_ExternalData_15[[#This Row],[IType]],IsDList,Table_ExternalData_15[[#Headers],[10]])</f>
        <v>0</v>
      </c>
      <c r="O523" s="10">
        <f>SUMIFS(IsQList,IsIList,Table_ExternalData_15[[#This Row],[item_key]],IsITypeList,Table_ExternalData_15[[#This Row],[IType]],IsDList,Table_ExternalData_15[[#Headers],[11]])</f>
        <v>0</v>
      </c>
      <c r="P523" s="10">
        <f>SUMIFS(IsQList,IsIList,Table_ExternalData_15[[#This Row],[item_key]],IsITypeList,Table_ExternalData_15[[#This Row],[IType]],IsDList,Table_ExternalData_15[[#Headers],[12]])</f>
        <v>0</v>
      </c>
      <c r="Q523" s="10">
        <f>SUMIFS(IsQList,IsIList,Table_ExternalData_15[[#This Row],[item_key]],IsITypeList,Table_ExternalData_15[[#This Row],[IType]],IsDList,Table_ExternalData_15[[#Headers],[13]])</f>
        <v>0</v>
      </c>
      <c r="R523" s="10">
        <f>SUMIFS(IsQList,IsIList,Table_ExternalData_15[[#This Row],[item_key]],IsITypeList,Table_ExternalData_15[[#This Row],[IType]],IsDList,Table_ExternalData_15[[#Headers],[14]])</f>
        <v>0</v>
      </c>
      <c r="S523" s="10">
        <f>SUMIFS(IsQList,IsIList,Table_ExternalData_15[[#This Row],[item_key]],IsITypeList,Table_ExternalData_15[[#This Row],[IType]],IsDList,Table_ExternalData_15[[#Headers],[15]])</f>
        <v>0</v>
      </c>
      <c r="T523" s="10">
        <f>SUMIFS(IsQList,IsIList,Table_ExternalData_15[[#This Row],[item_key]],IsITypeList,Table_ExternalData_15[[#This Row],[IType]],IsDList,Table_ExternalData_15[[#Headers],[16]])</f>
        <v>0</v>
      </c>
      <c r="U523" s="10">
        <f>SUMIFS(IsQList,IsIList,Table_ExternalData_15[[#This Row],[item_key]],IsITypeList,Table_ExternalData_15[[#This Row],[IType]],IsDList,Table_ExternalData_15[[#Headers],[17]])</f>
        <v>0</v>
      </c>
      <c r="V523" s="10">
        <f>SUMIFS(IsQList,IsIList,Table_ExternalData_15[[#This Row],[item_key]],IsITypeList,Table_ExternalData_15[[#This Row],[IType]],IsDList,Table_ExternalData_15[[#Headers],[18]])</f>
        <v>0</v>
      </c>
      <c r="W523" s="10">
        <f>SUMIFS(IsQList,IsIList,Table_ExternalData_15[[#This Row],[item_key]],IsITypeList,Table_ExternalData_15[[#This Row],[IType]],IsDList,Table_ExternalData_15[[#Headers],[19]])</f>
        <v>0</v>
      </c>
      <c r="X523" s="10">
        <f>SUMIFS(IsQList,IsIList,Table_ExternalData_15[[#This Row],[item_key]],IsITypeList,Table_ExternalData_15[[#This Row],[IType]],IsDList,Table_ExternalData_15[[#Headers],[20]])</f>
        <v>0</v>
      </c>
      <c r="Y523" s="10">
        <f>SUMIFS(IsQList,IsIList,Table_ExternalData_15[[#This Row],[item_key]],IsITypeList,Table_ExternalData_15[[#This Row],[IType]],IsDList,Table_ExternalData_15[[#Headers],[21]])</f>
        <v>0</v>
      </c>
      <c r="Z523" s="10">
        <f>SUMIFS(IsQList,IsIList,Table_ExternalData_15[[#This Row],[item_key]],IsITypeList,Table_ExternalData_15[[#This Row],[IType]],IsDList,Table_ExternalData_15[[#Headers],[22]])</f>
        <v>0</v>
      </c>
      <c r="AA523" s="10">
        <f>SUMIFS(IsQList,IsIList,Table_ExternalData_15[[#This Row],[item_key]],IsITypeList,Table_ExternalData_15[[#This Row],[IType]],IsDList,Table_ExternalData_15[[#Headers],[23]])</f>
        <v>0</v>
      </c>
      <c r="AB523" s="10">
        <f>SUMIFS(IsQList,IsIList,Table_ExternalData_15[[#This Row],[item_key]],IsITypeList,Table_ExternalData_15[[#This Row],[IType]],IsDList,Table_ExternalData_15[[#Headers],[24]])</f>
        <v>0</v>
      </c>
      <c r="AC523" s="10">
        <f>SUMIFS(IsQList,IsIList,Table_ExternalData_15[[#This Row],[item_key]],IsITypeList,Table_ExternalData_15[[#This Row],[IType]],IsDList,Table_ExternalData_15[[#Headers],[25]])</f>
        <v>0</v>
      </c>
      <c r="AD523" s="10">
        <f>SUMIFS(IsQList,IsIList,Table_ExternalData_15[[#This Row],[item_key]],IsITypeList,Table_ExternalData_15[[#This Row],[IType]],IsDList,Table_ExternalData_15[[#Headers],[26]])</f>
        <v>0</v>
      </c>
      <c r="AE523" s="10">
        <f>SUMIFS(IsQList,IsIList,Table_ExternalData_15[[#This Row],[item_key]],IsITypeList,Table_ExternalData_15[[#This Row],[IType]],IsDList,Table_ExternalData_15[[#Headers],[27]])</f>
        <v>0</v>
      </c>
      <c r="AF523" s="10">
        <f>SUMIFS(IsQList,IsIList,Table_ExternalData_15[[#This Row],[item_key]],IsITypeList,Table_ExternalData_15[[#This Row],[IType]],IsDList,Table_ExternalData_15[[#Headers],[28]])</f>
        <v>1</v>
      </c>
      <c r="AG523" s="10">
        <f>SUMIFS(IsQList,IsIList,Table_ExternalData_15[[#This Row],[item_key]],IsITypeList,Table_ExternalData_15[[#This Row],[IType]],IsDList,Table_ExternalData_15[[#Headers],[29]])</f>
        <v>76</v>
      </c>
      <c r="AH523" s="10">
        <f>SUMIFS(IsQList,IsIList,Table_ExternalData_15[[#This Row],[item_key]],IsITypeList,Table_ExternalData_15[[#This Row],[IType]],IsDList,Table_ExternalData_15[[#Headers],[30]])</f>
        <v>0</v>
      </c>
      <c r="AI523" s="10">
        <f>SUMIFS(IsQList,IsIList,Table_ExternalData_15[[#This Row],[item_key]],IsITypeList,Table_ExternalData_15[[#This Row],[IType]],IsDList,Table_ExternalData_15[[#Headers],[31]])</f>
        <v>10</v>
      </c>
      <c r="AJ523" s="10">
        <f>SUM(Table_ExternalData_15[[#This Row],[1]:[31]])</f>
        <v>181</v>
      </c>
    </row>
    <row r="524" spans="1:36">
      <c r="A524" s="1" t="s">
        <v>244</v>
      </c>
      <c r="B524" s="1" t="s">
        <v>1518</v>
      </c>
      <c r="C524" s="1" t="s">
        <v>1519</v>
      </c>
      <c r="D524" s="11" t="s">
        <v>2046</v>
      </c>
      <c r="E524" s="10">
        <f>SUMIFS(IsQList,IsIList,Table_ExternalData_15[[#This Row],[item_key]],IsITypeList,Table_ExternalData_15[[#This Row],[IType]],IsDList,Table_ExternalData_15[[#Headers],[1]])</f>
        <v>5</v>
      </c>
      <c r="F524" s="10">
        <f>SUMIFS(IsQList,IsIList,Table_ExternalData_15[[#This Row],[item_key]],IsITypeList,Table_ExternalData_15[[#This Row],[IType]],IsDList,Table_ExternalData_15[[#Headers],[2]])</f>
        <v>0</v>
      </c>
      <c r="G524" s="10">
        <f>SUMIFS(IsQList,IsIList,Table_ExternalData_15[[#This Row],[item_key]],IsITypeList,Table_ExternalData_15[[#This Row],[IType]],IsDList,Table_ExternalData_15[[#Headers],[3]])</f>
        <v>0</v>
      </c>
      <c r="H524" s="10">
        <f>SUMIFS(IsQList,IsIList,Table_ExternalData_15[[#This Row],[item_key]],IsITypeList,Table_ExternalData_15[[#This Row],[IType]],IsDList,Table_ExternalData_15[[#Headers],[4]])</f>
        <v>350</v>
      </c>
      <c r="I524" s="10">
        <f>SUMIFS(IsQList,IsIList,Table_ExternalData_15[[#This Row],[item_key]],IsITypeList,Table_ExternalData_15[[#This Row],[IType]],IsDList,Table_ExternalData_15[[#Headers],[5]])</f>
        <v>0</v>
      </c>
      <c r="J524" s="10">
        <f>SUMIFS(IsQList,IsIList,Table_ExternalData_15[[#This Row],[item_key]],IsITypeList,Table_ExternalData_15[[#This Row],[IType]],IsDList,Table_ExternalData_15[[#Headers],[6]])</f>
        <v>115</v>
      </c>
      <c r="K524" s="10">
        <f>SUMIFS(IsQList,IsIList,Table_ExternalData_15[[#This Row],[item_key]],IsITypeList,Table_ExternalData_15[[#This Row],[IType]],IsDList,Table_ExternalData_15[[#Headers],[7]])</f>
        <v>0</v>
      </c>
      <c r="L524" s="10">
        <f>SUMIFS(IsQList,IsIList,Table_ExternalData_15[[#This Row],[item_key]],IsITypeList,Table_ExternalData_15[[#This Row],[IType]],IsDList,Table_ExternalData_15[[#Headers],[8]])</f>
        <v>0</v>
      </c>
      <c r="M524" s="10">
        <f>SUMIFS(IsQList,IsIList,Table_ExternalData_15[[#This Row],[item_key]],IsITypeList,Table_ExternalData_15[[#This Row],[IType]],IsDList,Table_ExternalData_15[[#Headers],[9]])</f>
        <v>0</v>
      </c>
      <c r="N524" s="10">
        <f>SUMIFS(IsQList,IsIList,Table_ExternalData_15[[#This Row],[item_key]],IsITypeList,Table_ExternalData_15[[#This Row],[IType]],IsDList,Table_ExternalData_15[[#Headers],[10]])</f>
        <v>0</v>
      </c>
      <c r="O524" s="10">
        <f>SUMIFS(IsQList,IsIList,Table_ExternalData_15[[#This Row],[item_key]],IsITypeList,Table_ExternalData_15[[#This Row],[IType]],IsDList,Table_ExternalData_15[[#Headers],[11]])</f>
        <v>0</v>
      </c>
      <c r="P524" s="10">
        <f>SUMIFS(IsQList,IsIList,Table_ExternalData_15[[#This Row],[item_key]],IsITypeList,Table_ExternalData_15[[#This Row],[IType]],IsDList,Table_ExternalData_15[[#Headers],[12]])</f>
        <v>0</v>
      </c>
      <c r="Q524" s="10">
        <f>SUMIFS(IsQList,IsIList,Table_ExternalData_15[[#This Row],[item_key]],IsITypeList,Table_ExternalData_15[[#This Row],[IType]],IsDList,Table_ExternalData_15[[#Headers],[13]])</f>
        <v>0</v>
      </c>
      <c r="R524" s="10">
        <f>SUMIFS(IsQList,IsIList,Table_ExternalData_15[[#This Row],[item_key]],IsITypeList,Table_ExternalData_15[[#This Row],[IType]],IsDList,Table_ExternalData_15[[#Headers],[14]])</f>
        <v>0</v>
      </c>
      <c r="S524" s="10">
        <f>SUMIFS(IsQList,IsIList,Table_ExternalData_15[[#This Row],[item_key]],IsITypeList,Table_ExternalData_15[[#This Row],[IType]],IsDList,Table_ExternalData_15[[#Headers],[15]])</f>
        <v>0</v>
      </c>
      <c r="T524" s="10">
        <f>SUMIFS(IsQList,IsIList,Table_ExternalData_15[[#This Row],[item_key]],IsITypeList,Table_ExternalData_15[[#This Row],[IType]],IsDList,Table_ExternalData_15[[#Headers],[16]])</f>
        <v>0</v>
      </c>
      <c r="U524" s="10">
        <f>SUMIFS(IsQList,IsIList,Table_ExternalData_15[[#This Row],[item_key]],IsITypeList,Table_ExternalData_15[[#This Row],[IType]],IsDList,Table_ExternalData_15[[#Headers],[17]])</f>
        <v>0</v>
      </c>
      <c r="V524" s="10">
        <f>SUMIFS(IsQList,IsIList,Table_ExternalData_15[[#This Row],[item_key]],IsITypeList,Table_ExternalData_15[[#This Row],[IType]],IsDList,Table_ExternalData_15[[#Headers],[18]])</f>
        <v>0</v>
      </c>
      <c r="W524" s="10">
        <f>SUMIFS(IsQList,IsIList,Table_ExternalData_15[[#This Row],[item_key]],IsITypeList,Table_ExternalData_15[[#This Row],[IType]],IsDList,Table_ExternalData_15[[#Headers],[19]])</f>
        <v>0</v>
      </c>
      <c r="X524" s="10">
        <f>SUMIFS(IsQList,IsIList,Table_ExternalData_15[[#This Row],[item_key]],IsITypeList,Table_ExternalData_15[[#This Row],[IType]],IsDList,Table_ExternalData_15[[#Headers],[20]])</f>
        <v>0</v>
      </c>
      <c r="Y524" s="10">
        <f>SUMIFS(IsQList,IsIList,Table_ExternalData_15[[#This Row],[item_key]],IsITypeList,Table_ExternalData_15[[#This Row],[IType]],IsDList,Table_ExternalData_15[[#Headers],[21]])</f>
        <v>0</v>
      </c>
      <c r="Z524" s="10">
        <f>SUMIFS(IsQList,IsIList,Table_ExternalData_15[[#This Row],[item_key]],IsITypeList,Table_ExternalData_15[[#This Row],[IType]],IsDList,Table_ExternalData_15[[#Headers],[22]])</f>
        <v>0</v>
      </c>
      <c r="AA524" s="10">
        <f>SUMIFS(IsQList,IsIList,Table_ExternalData_15[[#This Row],[item_key]],IsITypeList,Table_ExternalData_15[[#This Row],[IType]],IsDList,Table_ExternalData_15[[#Headers],[23]])</f>
        <v>0</v>
      </c>
      <c r="AB524" s="10">
        <f>SUMIFS(IsQList,IsIList,Table_ExternalData_15[[#This Row],[item_key]],IsITypeList,Table_ExternalData_15[[#This Row],[IType]],IsDList,Table_ExternalData_15[[#Headers],[24]])</f>
        <v>0</v>
      </c>
      <c r="AC524" s="10">
        <f>SUMIFS(IsQList,IsIList,Table_ExternalData_15[[#This Row],[item_key]],IsITypeList,Table_ExternalData_15[[#This Row],[IType]],IsDList,Table_ExternalData_15[[#Headers],[25]])</f>
        <v>0</v>
      </c>
      <c r="AD524" s="10">
        <f>SUMIFS(IsQList,IsIList,Table_ExternalData_15[[#This Row],[item_key]],IsITypeList,Table_ExternalData_15[[#This Row],[IType]],IsDList,Table_ExternalData_15[[#Headers],[26]])</f>
        <v>0</v>
      </c>
      <c r="AE524" s="10">
        <f>SUMIFS(IsQList,IsIList,Table_ExternalData_15[[#This Row],[item_key]],IsITypeList,Table_ExternalData_15[[#This Row],[IType]],IsDList,Table_ExternalData_15[[#Headers],[27]])</f>
        <v>0</v>
      </c>
      <c r="AF524" s="10">
        <f>SUMIFS(IsQList,IsIList,Table_ExternalData_15[[#This Row],[item_key]],IsITypeList,Table_ExternalData_15[[#This Row],[IType]],IsDList,Table_ExternalData_15[[#Headers],[28]])</f>
        <v>5</v>
      </c>
      <c r="AG524" s="10">
        <f>SUMIFS(IsQList,IsIList,Table_ExternalData_15[[#This Row],[item_key]],IsITypeList,Table_ExternalData_15[[#This Row],[IType]],IsDList,Table_ExternalData_15[[#Headers],[29]])</f>
        <v>380</v>
      </c>
      <c r="AH524" s="10">
        <f>SUMIFS(IsQList,IsIList,Table_ExternalData_15[[#This Row],[item_key]],IsITypeList,Table_ExternalData_15[[#This Row],[IType]],IsDList,Table_ExternalData_15[[#Headers],[30]])</f>
        <v>0</v>
      </c>
      <c r="AI524" s="10">
        <f>SUMIFS(IsQList,IsIList,Table_ExternalData_15[[#This Row],[item_key]],IsITypeList,Table_ExternalData_15[[#This Row],[IType]],IsDList,Table_ExternalData_15[[#Headers],[31]])</f>
        <v>50</v>
      </c>
      <c r="AJ524" s="10">
        <f>SUM(Table_ExternalData_15[[#This Row],[1]:[31]])</f>
        <v>905</v>
      </c>
    </row>
    <row r="525" spans="1:36">
      <c r="A525" s="1" t="s">
        <v>245</v>
      </c>
      <c r="B525" s="1" t="s">
        <v>1520</v>
      </c>
      <c r="C525" s="1" t="s">
        <v>1521</v>
      </c>
      <c r="D525" s="11" t="s">
        <v>2046</v>
      </c>
      <c r="E525" s="10">
        <f>SUMIFS(IsQList,IsIList,Table_ExternalData_15[[#This Row],[item_key]],IsITypeList,Table_ExternalData_15[[#This Row],[IType]],IsDList,Table_ExternalData_15[[#Headers],[1]])</f>
        <v>5</v>
      </c>
      <c r="F525" s="10">
        <f>SUMIFS(IsQList,IsIList,Table_ExternalData_15[[#This Row],[item_key]],IsITypeList,Table_ExternalData_15[[#This Row],[IType]],IsDList,Table_ExternalData_15[[#Headers],[2]])</f>
        <v>0</v>
      </c>
      <c r="G525" s="10">
        <f>SUMIFS(IsQList,IsIList,Table_ExternalData_15[[#This Row],[item_key]],IsITypeList,Table_ExternalData_15[[#This Row],[IType]],IsDList,Table_ExternalData_15[[#Headers],[3]])</f>
        <v>0</v>
      </c>
      <c r="H525" s="10">
        <f>SUMIFS(IsQList,IsIList,Table_ExternalData_15[[#This Row],[item_key]],IsITypeList,Table_ExternalData_15[[#This Row],[IType]],IsDList,Table_ExternalData_15[[#Headers],[4]])</f>
        <v>350</v>
      </c>
      <c r="I525" s="10">
        <f>SUMIFS(IsQList,IsIList,Table_ExternalData_15[[#This Row],[item_key]],IsITypeList,Table_ExternalData_15[[#This Row],[IType]],IsDList,Table_ExternalData_15[[#Headers],[5]])</f>
        <v>0</v>
      </c>
      <c r="J525" s="10">
        <f>SUMIFS(IsQList,IsIList,Table_ExternalData_15[[#This Row],[item_key]],IsITypeList,Table_ExternalData_15[[#This Row],[IType]],IsDList,Table_ExternalData_15[[#Headers],[6]])</f>
        <v>115</v>
      </c>
      <c r="K525" s="10">
        <f>SUMIFS(IsQList,IsIList,Table_ExternalData_15[[#This Row],[item_key]],IsITypeList,Table_ExternalData_15[[#This Row],[IType]],IsDList,Table_ExternalData_15[[#Headers],[7]])</f>
        <v>0</v>
      </c>
      <c r="L525" s="10">
        <f>SUMIFS(IsQList,IsIList,Table_ExternalData_15[[#This Row],[item_key]],IsITypeList,Table_ExternalData_15[[#This Row],[IType]],IsDList,Table_ExternalData_15[[#Headers],[8]])</f>
        <v>0</v>
      </c>
      <c r="M525" s="10">
        <f>SUMIFS(IsQList,IsIList,Table_ExternalData_15[[#This Row],[item_key]],IsITypeList,Table_ExternalData_15[[#This Row],[IType]],IsDList,Table_ExternalData_15[[#Headers],[9]])</f>
        <v>0</v>
      </c>
      <c r="N525" s="10">
        <f>SUMIFS(IsQList,IsIList,Table_ExternalData_15[[#This Row],[item_key]],IsITypeList,Table_ExternalData_15[[#This Row],[IType]],IsDList,Table_ExternalData_15[[#Headers],[10]])</f>
        <v>0</v>
      </c>
      <c r="O525" s="10">
        <f>SUMIFS(IsQList,IsIList,Table_ExternalData_15[[#This Row],[item_key]],IsITypeList,Table_ExternalData_15[[#This Row],[IType]],IsDList,Table_ExternalData_15[[#Headers],[11]])</f>
        <v>0</v>
      </c>
      <c r="P525" s="10">
        <f>SUMIFS(IsQList,IsIList,Table_ExternalData_15[[#This Row],[item_key]],IsITypeList,Table_ExternalData_15[[#This Row],[IType]],IsDList,Table_ExternalData_15[[#Headers],[12]])</f>
        <v>0</v>
      </c>
      <c r="Q525" s="10">
        <f>SUMIFS(IsQList,IsIList,Table_ExternalData_15[[#This Row],[item_key]],IsITypeList,Table_ExternalData_15[[#This Row],[IType]],IsDList,Table_ExternalData_15[[#Headers],[13]])</f>
        <v>0</v>
      </c>
      <c r="R525" s="10">
        <f>SUMIFS(IsQList,IsIList,Table_ExternalData_15[[#This Row],[item_key]],IsITypeList,Table_ExternalData_15[[#This Row],[IType]],IsDList,Table_ExternalData_15[[#Headers],[14]])</f>
        <v>0</v>
      </c>
      <c r="S525" s="10">
        <f>SUMIFS(IsQList,IsIList,Table_ExternalData_15[[#This Row],[item_key]],IsITypeList,Table_ExternalData_15[[#This Row],[IType]],IsDList,Table_ExternalData_15[[#Headers],[15]])</f>
        <v>0</v>
      </c>
      <c r="T525" s="10">
        <f>SUMIFS(IsQList,IsIList,Table_ExternalData_15[[#This Row],[item_key]],IsITypeList,Table_ExternalData_15[[#This Row],[IType]],IsDList,Table_ExternalData_15[[#Headers],[16]])</f>
        <v>0</v>
      </c>
      <c r="U525" s="10">
        <f>SUMIFS(IsQList,IsIList,Table_ExternalData_15[[#This Row],[item_key]],IsITypeList,Table_ExternalData_15[[#This Row],[IType]],IsDList,Table_ExternalData_15[[#Headers],[17]])</f>
        <v>0</v>
      </c>
      <c r="V525" s="10">
        <f>SUMIFS(IsQList,IsIList,Table_ExternalData_15[[#This Row],[item_key]],IsITypeList,Table_ExternalData_15[[#This Row],[IType]],IsDList,Table_ExternalData_15[[#Headers],[18]])</f>
        <v>0</v>
      </c>
      <c r="W525" s="10">
        <f>SUMIFS(IsQList,IsIList,Table_ExternalData_15[[#This Row],[item_key]],IsITypeList,Table_ExternalData_15[[#This Row],[IType]],IsDList,Table_ExternalData_15[[#Headers],[19]])</f>
        <v>0</v>
      </c>
      <c r="X525" s="10">
        <f>SUMIFS(IsQList,IsIList,Table_ExternalData_15[[#This Row],[item_key]],IsITypeList,Table_ExternalData_15[[#This Row],[IType]],IsDList,Table_ExternalData_15[[#Headers],[20]])</f>
        <v>0</v>
      </c>
      <c r="Y525" s="10">
        <f>SUMIFS(IsQList,IsIList,Table_ExternalData_15[[#This Row],[item_key]],IsITypeList,Table_ExternalData_15[[#This Row],[IType]],IsDList,Table_ExternalData_15[[#Headers],[21]])</f>
        <v>0</v>
      </c>
      <c r="Z525" s="10">
        <f>SUMIFS(IsQList,IsIList,Table_ExternalData_15[[#This Row],[item_key]],IsITypeList,Table_ExternalData_15[[#This Row],[IType]],IsDList,Table_ExternalData_15[[#Headers],[22]])</f>
        <v>0</v>
      </c>
      <c r="AA525" s="10">
        <f>SUMIFS(IsQList,IsIList,Table_ExternalData_15[[#This Row],[item_key]],IsITypeList,Table_ExternalData_15[[#This Row],[IType]],IsDList,Table_ExternalData_15[[#Headers],[23]])</f>
        <v>0</v>
      </c>
      <c r="AB525" s="10">
        <f>SUMIFS(IsQList,IsIList,Table_ExternalData_15[[#This Row],[item_key]],IsITypeList,Table_ExternalData_15[[#This Row],[IType]],IsDList,Table_ExternalData_15[[#Headers],[24]])</f>
        <v>0</v>
      </c>
      <c r="AC525" s="10">
        <f>SUMIFS(IsQList,IsIList,Table_ExternalData_15[[#This Row],[item_key]],IsITypeList,Table_ExternalData_15[[#This Row],[IType]],IsDList,Table_ExternalData_15[[#Headers],[25]])</f>
        <v>0</v>
      </c>
      <c r="AD525" s="10">
        <f>SUMIFS(IsQList,IsIList,Table_ExternalData_15[[#This Row],[item_key]],IsITypeList,Table_ExternalData_15[[#This Row],[IType]],IsDList,Table_ExternalData_15[[#Headers],[26]])</f>
        <v>0</v>
      </c>
      <c r="AE525" s="10">
        <f>SUMIFS(IsQList,IsIList,Table_ExternalData_15[[#This Row],[item_key]],IsITypeList,Table_ExternalData_15[[#This Row],[IType]],IsDList,Table_ExternalData_15[[#Headers],[27]])</f>
        <v>0</v>
      </c>
      <c r="AF525" s="10">
        <f>SUMIFS(IsQList,IsIList,Table_ExternalData_15[[#This Row],[item_key]],IsITypeList,Table_ExternalData_15[[#This Row],[IType]],IsDList,Table_ExternalData_15[[#Headers],[28]])</f>
        <v>5</v>
      </c>
      <c r="AG525" s="10">
        <f>SUMIFS(IsQList,IsIList,Table_ExternalData_15[[#This Row],[item_key]],IsITypeList,Table_ExternalData_15[[#This Row],[IType]],IsDList,Table_ExternalData_15[[#Headers],[29]])</f>
        <v>380</v>
      </c>
      <c r="AH525" s="10">
        <f>SUMIFS(IsQList,IsIList,Table_ExternalData_15[[#This Row],[item_key]],IsITypeList,Table_ExternalData_15[[#This Row],[IType]],IsDList,Table_ExternalData_15[[#Headers],[30]])</f>
        <v>0</v>
      </c>
      <c r="AI525" s="10">
        <f>SUMIFS(IsQList,IsIList,Table_ExternalData_15[[#This Row],[item_key]],IsITypeList,Table_ExternalData_15[[#This Row],[IType]],IsDList,Table_ExternalData_15[[#Headers],[31]])</f>
        <v>50</v>
      </c>
      <c r="AJ525" s="10">
        <f>SUM(Table_ExternalData_15[[#This Row],[1]:[31]])</f>
        <v>905</v>
      </c>
    </row>
    <row r="526" spans="1:36">
      <c r="A526" s="1" t="s">
        <v>246</v>
      </c>
      <c r="B526" s="1" t="s">
        <v>1522</v>
      </c>
      <c r="C526" s="1" t="s">
        <v>1523</v>
      </c>
      <c r="D526" s="11" t="s">
        <v>2046</v>
      </c>
      <c r="E526" s="10">
        <f>SUMIFS(IsQList,IsIList,Table_ExternalData_15[[#This Row],[item_key]],IsITypeList,Table_ExternalData_15[[#This Row],[IType]],IsDList,Table_ExternalData_15[[#Headers],[1]])</f>
        <v>5</v>
      </c>
      <c r="F526" s="10">
        <f>SUMIFS(IsQList,IsIList,Table_ExternalData_15[[#This Row],[item_key]],IsITypeList,Table_ExternalData_15[[#This Row],[IType]],IsDList,Table_ExternalData_15[[#Headers],[2]])</f>
        <v>0</v>
      </c>
      <c r="G526" s="10">
        <f>SUMIFS(IsQList,IsIList,Table_ExternalData_15[[#This Row],[item_key]],IsITypeList,Table_ExternalData_15[[#This Row],[IType]],IsDList,Table_ExternalData_15[[#Headers],[3]])</f>
        <v>0</v>
      </c>
      <c r="H526" s="10">
        <f>SUMIFS(IsQList,IsIList,Table_ExternalData_15[[#This Row],[item_key]],IsITypeList,Table_ExternalData_15[[#This Row],[IType]],IsDList,Table_ExternalData_15[[#Headers],[4]])</f>
        <v>350</v>
      </c>
      <c r="I526" s="10">
        <f>SUMIFS(IsQList,IsIList,Table_ExternalData_15[[#This Row],[item_key]],IsITypeList,Table_ExternalData_15[[#This Row],[IType]],IsDList,Table_ExternalData_15[[#Headers],[5]])</f>
        <v>0</v>
      </c>
      <c r="J526" s="10">
        <f>SUMIFS(IsQList,IsIList,Table_ExternalData_15[[#This Row],[item_key]],IsITypeList,Table_ExternalData_15[[#This Row],[IType]],IsDList,Table_ExternalData_15[[#Headers],[6]])</f>
        <v>115</v>
      </c>
      <c r="K526" s="10">
        <f>SUMIFS(IsQList,IsIList,Table_ExternalData_15[[#This Row],[item_key]],IsITypeList,Table_ExternalData_15[[#This Row],[IType]],IsDList,Table_ExternalData_15[[#Headers],[7]])</f>
        <v>0</v>
      </c>
      <c r="L526" s="10">
        <f>SUMIFS(IsQList,IsIList,Table_ExternalData_15[[#This Row],[item_key]],IsITypeList,Table_ExternalData_15[[#This Row],[IType]],IsDList,Table_ExternalData_15[[#Headers],[8]])</f>
        <v>0</v>
      </c>
      <c r="M526" s="10">
        <f>SUMIFS(IsQList,IsIList,Table_ExternalData_15[[#This Row],[item_key]],IsITypeList,Table_ExternalData_15[[#This Row],[IType]],IsDList,Table_ExternalData_15[[#Headers],[9]])</f>
        <v>0</v>
      </c>
      <c r="N526" s="10">
        <f>SUMIFS(IsQList,IsIList,Table_ExternalData_15[[#This Row],[item_key]],IsITypeList,Table_ExternalData_15[[#This Row],[IType]],IsDList,Table_ExternalData_15[[#Headers],[10]])</f>
        <v>0</v>
      </c>
      <c r="O526" s="10">
        <f>SUMIFS(IsQList,IsIList,Table_ExternalData_15[[#This Row],[item_key]],IsITypeList,Table_ExternalData_15[[#This Row],[IType]],IsDList,Table_ExternalData_15[[#Headers],[11]])</f>
        <v>0</v>
      </c>
      <c r="P526" s="10">
        <f>SUMIFS(IsQList,IsIList,Table_ExternalData_15[[#This Row],[item_key]],IsITypeList,Table_ExternalData_15[[#This Row],[IType]],IsDList,Table_ExternalData_15[[#Headers],[12]])</f>
        <v>0</v>
      </c>
      <c r="Q526" s="10">
        <f>SUMIFS(IsQList,IsIList,Table_ExternalData_15[[#This Row],[item_key]],IsITypeList,Table_ExternalData_15[[#This Row],[IType]],IsDList,Table_ExternalData_15[[#Headers],[13]])</f>
        <v>0</v>
      </c>
      <c r="R526" s="10">
        <f>SUMIFS(IsQList,IsIList,Table_ExternalData_15[[#This Row],[item_key]],IsITypeList,Table_ExternalData_15[[#This Row],[IType]],IsDList,Table_ExternalData_15[[#Headers],[14]])</f>
        <v>0</v>
      </c>
      <c r="S526" s="10">
        <f>SUMIFS(IsQList,IsIList,Table_ExternalData_15[[#This Row],[item_key]],IsITypeList,Table_ExternalData_15[[#This Row],[IType]],IsDList,Table_ExternalData_15[[#Headers],[15]])</f>
        <v>0</v>
      </c>
      <c r="T526" s="10">
        <f>SUMIFS(IsQList,IsIList,Table_ExternalData_15[[#This Row],[item_key]],IsITypeList,Table_ExternalData_15[[#This Row],[IType]],IsDList,Table_ExternalData_15[[#Headers],[16]])</f>
        <v>0</v>
      </c>
      <c r="U526" s="10">
        <f>SUMIFS(IsQList,IsIList,Table_ExternalData_15[[#This Row],[item_key]],IsITypeList,Table_ExternalData_15[[#This Row],[IType]],IsDList,Table_ExternalData_15[[#Headers],[17]])</f>
        <v>0</v>
      </c>
      <c r="V526" s="10">
        <f>SUMIFS(IsQList,IsIList,Table_ExternalData_15[[#This Row],[item_key]],IsITypeList,Table_ExternalData_15[[#This Row],[IType]],IsDList,Table_ExternalData_15[[#Headers],[18]])</f>
        <v>0</v>
      </c>
      <c r="W526" s="10">
        <f>SUMIFS(IsQList,IsIList,Table_ExternalData_15[[#This Row],[item_key]],IsITypeList,Table_ExternalData_15[[#This Row],[IType]],IsDList,Table_ExternalData_15[[#Headers],[19]])</f>
        <v>0</v>
      </c>
      <c r="X526" s="10">
        <f>SUMIFS(IsQList,IsIList,Table_ExternalData_15[[#This Row],[item_key]],IsITypeList,Table_ExternalData_15[[#This Row],[IType]],IsDList,Table_ExternalData_15[[#Headers],[20]])</f>
        <v>0</v>
      </c>
      <c r="Y526" s="10">
        <f>SUMIFS(IsQList,IsIList,Table_ExternalData_15[[#This Row],[item_key]],IsITypeList,Table_ExternalData_15[[#This Row],[IType]],IsDList,Table_ExternalData_15[[#Headers],[21]])</f>
        <v>0</v>
      </c>
      <c r="Z526" s="10">
        <f>SUMIFS(IsQList,IsIList,Table_ExternalData_15[[#This Row],[item_key]],IsITypeList,Table_ExternalData_15[[#This Row],[IType]],IsDList,Table_ExternalData_15[[#Headers],[22]])</f>
        <v>0</v>
      </c>
      <c r="AA526" s="10">
        <f>SUMIFS(IsQList,IsIList,Table_ExternalData_15[[#This Row],[item_key]],IsITypeList,Table_ExternalData_15[[#This Row],[IType]],IsDList,Table_ExternalData_15[[#Headers],[23]])</f>
        <v>0</v>
      </c>
      <c r="AB526" s="10">
        <f>SUMIFS(IsQList,IsIList,Table_ExternalData_15[[#This Row],[item_key]],IsITypeList,Table_ExternalData_15[[#This Row],[IType]],IsDList,Table_ExternalData_15[[#Headers],[24]])</f>
        <v>0</v>
      </c>
      <c r="AC526" s="10">
        <f>SUMIFS(IsQList,IsIList,Table_ExternalData_15[[#This Row],[item_key]],IsITypeList,Table_ExternalData_15[[#This Row],[IType]],IsDList,Table_ExternalData_15[[#Headers],[25]])</f>
        <v>0</v>
      </c>
      <c r="AD526" s="10">
        <f>SUMIFS(IsQList,IsIList,Table_ExternalData_15[[#This Row],[item_key]],IsITypeList,Table_ExternalData_15[[#This Row],[IType]],IsDList,Table_ExternalData_15[[#Headers],[26]])</f>
        <v>0</v>
      </c>
      <c r="AE526" s="10">
        <f>SUMIFS(IsQList,IsIList,Table_ExternalData_15[[#This Row],[item_key]],IsITypeList,Table_ExternalData_15[[#This Row],[IType]],IsDList,Table_ExternalData_15[[#Headers],[27]])</f>
        <v>0</v>
      </c>
      <c r="AF526" s="10">
        <f>SUMIFS(IsQList,IsIList,Table_ExternalData_15[[#This Row],[item_key]],IsITypeList,Table_ExternalData_15[[#This Row],[IType]],IsDList,Table_ExternalData_15[[#Headers],[28]])</f>
        <v>5</v>
      </c>
      <c r="AG526" s="10">
        <f>SUMIFS(IsQList,IsIList,Table_ExternalData_15[[#This Row],[item_key]],IsITypeList,Table_ExternalData_15[[#This Row],[IType]],IsDList,Table_ExternalData_15[[#Headers],[29]])</f>
        <v>380</v>
      </c>
      <c r="AH526" s="10">
        <f>SUMIFS(IsQList,IsIList,Table_ExternalData_15[[#This Row],[item_key]],IsITypeList,Table_ExternalData_15[[#This Row],[IType]],IsDList,Table_ExternalData_15[[#Headers],[30]])</f>
        <v>0</v>
      </c>
      <c r="AI526" s="10">
        <f>SUMIFS(IsQList,IsIList,Table_ExternalData_15[[#This Row],[item_key]],IsITypeList,Table_ExternalData_15[[#This Row],[IType]],IsDList,Table_ExternalData_15[[#Headers],[31]])</f>
        <v>50</v>
      </c>
      <c r="AJ526" s="10">
        <f>SUM(Table_ExternalData_15[[#This Row],[1]:[31]])</f>
        <v>905</v>
      </c>
    </row>
    <row r="527" spans="1:36">
      <c r="A527" s="1" t="s">
        <v>247</v>
      </c>
      <c r="B527" s="1" t="s">
        <v>1524</v>
      </c>
      <c r="C527" s="1" t="s">
        <v>1525</v>
      </c>
      <c r="D527" s="11" t="s">
        <v>2046</v>
      </c>
      <c r="E527" s="10">
        <f>SUMIFS(IsQList,IsIList,Table_ExternalData_15[[#This Row],[item_key]],IsITypeList,Table_ExternalData_15[[#This Row],[IType]],IsDList,Table_ExternalData_15[[#Headers],[1]])</f>
        <v>5</v>
      </c>
      <c r="F527" s="10">
        <f>SUMIFS(IsQList,IsIList,Table_ExternalData_15[[#This Row],[item_key]],IsITypeList,Table_ExternalData_15[[#This Row],[IType]],IsDList,Table_ExternalData_15[[#Headers],[2]])</f>
        <v>0</v>
      </c>
      <c r="G527" s="10">
        <f>SUMIFS(IsQList,IsIList,Table_ExternalData_15[[#This Row],[item_key]],IsITypeList,Table_ExternalData_15[[#This Row],[IType]],IsDList,Table_ExternalData_15[[#Headers],[3]])</f>
        <v>0</v>
      </c>
      <c r="H527" s="10">
        <f>SUMIFS(IsQList,IsIList,Table_ExternalData_15[[#This Row],[item_key]],IsITypeList,Table_ExternalData_15[[#This Row],[IType]],IsDList,Table_ExternalData_15[[#Headers],[4]])</f>
        <v>350</v>
      </c>
      <c r="I527" s="10">
        <f>SUMIFS(IsQList,IsIList,Table_ExternalData_15[[#This Row],[item_key]],IsITypeList,Table_ExternalData_15[[#This Row],[IType]],IsDList,Table_ExternalData_15[[#Headers],[5]])</f>
        <v>0</v>
      </c>
      <c r="J527" s="10">
        <f>SUMIFS(IsQList,IsIList,Table_ExternalData_15[[#This Row],[item_key]],IsITypeList,Table_ExternalData_15[[#This Row],[IType]],IsDList,Table_ExternalData_15[[#Headers],[6]])</f>
        <v>115</v>
      </c>
      <c r="K527" s="10">
        <f>SUMIFS(IsQList,IsIList,Table_ExternalData_15[[#This Row],[item_key]],IsITypeList,Table_ExternalData_15[[#This Row],[IType]],IsDList,Table_ExternalData_15[[#Headers],[7]])</f>
        <v>0</v>
      </c>
      <c r="L527" s="10">
        <f>SUMIFS(IsQList,IsIList,Table_ExternalData_15[[#This Row],[item_key]],IsITypeList,Table_ExternalData_15[[#This Row],[IType]],IsDList,Table_ExternalData_15[[#Headers],[8]])</f>
        <v>0</v>
      </c>
      <c r="M527" s="10">
        <f>SUMIFS(IsQList,IsIList,Table_ExternalData_15[[#This Row],[item_key]],IsITypeList,Table_ExternalData_15[[#This Row],[IType]],IsDList,Table_ExternalData_15[[#Headers],[9]])</f>
        <v>0</v>
      </c>
      <c r="N527" s="10">
        <f>SUMIFS(IsQList,IsIList,Table_ExternalData_15[[#This Row],[item_key]],IsITypeList,Table_ExternalData_15[[#This Row],[IType]],IsDList,Table_ExternalData_15[[#Headers],[10]])</f>
        <v>0</v>
      </c>
      <c r="O527" s="10">
        <f>SUMIFS(IsQList,IsIList,Table_ExternalData_15[[#This Row],[item_key]],IsITypeList,Table_ExternalData_15[[#This Row],[IType]],IsDList,Table_ExternalData_15[[#Headers],[11]])</f>
        <v>0</v>
      </c>
      <c r="P527" s="10">
        <f>SUMIFS(IsQList,IsIList,Table_ExternalData_15[[#This Row],[item_key]],IsITypeList,Table_ExternalData_15[[#This Row],[IType]],IsDList,Table_ExternalData_15[[#Headers],[12]])</f>
        <v>0</v>
      </c>
      <c r="Q527" s="10">
        <f>SUMIFS(IsQList,IsIList,Table_ExternalData_15[[#This Row],[item_key]],IsITypeList,Table_ExternalData_15[[#This Row],[IType]],IsDList,Table_ExternalData_15[[#Headers],[13]])</f>
        <v>0</v>
      </c>
      <c r="R527" s="10">
        <f>SUMIFS(IsQList,IsIList,Table_ExternalData_15[[#This Row],[item_key]],IsITypeList,Table_ExternalData_15[[#This Row],[IType]],IsDList,Table_ExternalData_15[[#Headers],[14]])</f>
        <v>0</v>
      </c>
      <c r="S527" s="10">
        <f>SUMIFS(IsQList,IsIList,Table_ExternalData_15[[#This Row],[item_key]],IsITypeList,Table_ExternalData_15[[#This Row],[IType]],IsDList,Table_ExternalData_15[[#Headers],[15]])</f>
        <v>0</v>
      </c>
      <c r="T527" s="10">
        <f>SUMIFS(IsQList,IsIList,Table_ExternalData_15[[#This Row],[item_key]],IsITypeList,Table_ExternalData_15[[#This Row],[IType]],IsDList,Table_ExternalData_15[[#Headers],[16]])</f>
        <v>0</v>
      </c>
      <c r="U527" s="10">
        <f>SUMIFS(IsQList,IsIList,Table_ExternalData_15[[#This Row],[item_key]],IsITypeList,Table_ExternalData_15[[#This Row],[IType]],IsDList,Table_ExternalData_15[[#Headers],[17]])</f>
        <v>0</v>
      </c>
      <c r="V527" s="10">
        <f>SUMIFS(IsQList,IsIList,Table_ExternalData_15[[#This Row],[item_key]],IsITypeList,Table_ExternalData_15[[#This Row],[IType]],IsDList,Table_ExternalData_15[[#Headers],[18]])</f>
        <v>0</v>
      </c>
      <c r="W527" s="10">
        <f>SUMIFS(IsQList,IsIList,Table_ExternalData_15[[#This Row],[item_key]],IsITypeList,Table_ExternalData_15[[#This Row],[IType]],IsDList,Table_ExternalData_15[[#Headers],[19]])</f>
        <v>0</v>
      </c>
      <c r="X527" s="10">
        <f>SUMIFS(IsQList,IsIList,Table_ExternalData_15[[#This Row],[item_key]],IsITypeList,Table_ExternalData_15[[#This Row],[IType]],IsDList,Table_ExternalData_15[[#Headers],[20]])</f>
        <v>0</v>
      </c>
      <c r="Y527" s="10">
        <f>SUMIFS(IsQList,IsIList,Table_ExternalData_15[[#This Row],[item_key]],IsITypeList,Table_ExternalData_15[[#This Row],[IType]],IsDList,Table_ExternalData_15[[#Headers],[21]])</f>
        <v>0</v>
      </c>
      <c r="Z527" s="10">
        <f>SUMIFS(IsQList,IsIList,Table_ExternalData_15[[#This Row],[item_key]],IsITypeList,Table_ExternalData_15[[#This Row],[IType]],IsDList,Table_ExternalData_15[[#Headers],[22]])</f>
        <v>0</v>
      </c>
      <c r="AA527" s="10">
        <f>SUMIFS(IsQList,IsIList,Table_ExternalData_15[[#This Row],[item_key]],IsITypeList,Table_ExternalData_15[[#This Row],[IType]],IsDList,Table_ExternalData_15[[#Headers],[23]])</f>
        <v>0</v>
      </c>
      <c r="AB527" s="10">
        <f>SUMIFS(IsQList,IsIList,Table_ExternalData_15[[#This Row],[item_key]],IsITypeList,Table_ExternalData_15[[#This Row],[IType]],IsDList,Table_ExternalData_15[[#Headers],[24]])</f>
        <v>0</v>
      </c>
      <c r="AC527" s="10">
        <f>SUMIFS(IsQList,IsIList,Table_ExternalData_15[[#This Row],[item_key]],IsITypeList,Table_ExternalData_15[[#This Row],[IType]],IsDList,Table_ExternalData_15[[#Headers],[25]])</f>
        <v>0</v>
      </c>
      <c r="AD527" s="10">
        <f>SUMIFS(IsQList,IsIList,Table_ExternalData_15[[#This Row],[item_key]],IsITypeList,Table_ExternalData_15[[#This Row],[IType]],IsDList,Table_ExternalData_15[[#Headers],[26]])</f>
        <v>0</v>
      </c>
      <c r="AE527" s="10">
        <f>SUMIFS(IsQList,IsIList,Table_ExternalData_15[[#This Row],[item_key]],IsITypeList,Table_ExternalData_15[[#This Row],[IType]],IsDList,Table_ExternalData_15[[#Headers],[27]])</f>
        <v>0</v>
      </c>
      <c r="AF527" s="10">
        <f>SUMIFS(IsQList,IsIList,Table_ExternalData_15[[#This Row],[item_key]],IsITypeList,Table_ExternalData_15[[#This Row],[IType]],IsDList,Table_ExternalData_15[[#Headers],[28]])</f>
        <v>5</v>
      </c>
      <c r="AG527" s="10">
        <f>SUMIFS(IsQList,IsIList,Table_ExternalData_15[[#This Row],[item_key]],IsITypeList,Table_ExternalData_15[[#This Row],[IType]],IsDList,Table_ExternalData_15[[#Headers],[29]])</f>
        <v>380</v>
      </c>
      <c r="AH527" s="10">
        <f>SUMIFS(IsQList,IsIList,Table_ExternalData_15[[#This Row],[item_key]],IsITypeList,Table_ExternalData_15[[#This Row],[IType]],IsDList,Table_ExternalData_15[[#Headers],[30]])</f>
        <v>0</v>
      </c>
      <c r="AI527" s="10">
        <f>SUMIFS(IsQList,IsIList,Table_ExternalData_15[[#This Row],[item_key]],IsITypeList,Table_ExternalData_15[[#This Row],[IType]],IsDList,Table_ExternalData_15[[#Headers],[31]])</f>
        <v>50</v>
      </c>
      <c r="AJ527" s="10">
        <f>SUM(Table_ExternalData_15[[#This Row],[1]:[31]])</f>
        <v>905</v>
      </c>
    </row>
    <row r="528" spans="1:36">
      <c r="A528" s="1" t="s">
        <v>248</v>
      </c>
      <c r="B528" s="1" t="s">
        <v>1526</v>
      </c>
      <c r="C528" s="1" t="s">
        <v>1527</v>
      </c>
      <c r="D528" s="11" t="s">
        <v>2046</v>
      </c>
      <c r="E528" s="10">
        <f>SUMIFS(IsQList,IsIList,Table_ExternalData_15[[#This Row],[item_key]],IsITypeList,Table_ExternalData_15[[#This Row],[IType]],IsDList,Table_ExternalData_15[[#Headers],[1]])</f>
        <v>3</v>
      </c>
      <c r="F528" s="10">
        <f>SUMIFS(IsQList,IsIList,Table_ExternalData_15[[#This Row],[item_key]],IsITypeList,Table_ExternalData_15[[#This Row],[IType]],IsDList,Table_ExternalData_15[[#Headers],[2]])</f>
        <v>0</v>
      </c>
      <c r="G528" s="10">
        <f>SUMIFS(IsQList,IsIList,Table_ExternalData_15[[#This Row],[item_key]],IsITypeList,Table_ExternalData_15[[#This Row],[IType]],IsDList,Table_ExternalData_15[[#Headers],[3]])</f>
        <v>0</v>
      </c>
      <c r="H528" s="10">
        <f>SUMIFS(IsQList,IsIList,Table_ExternalData_15[[#This Row],[item_key]],IsITypeList,Table_ExternalData_15[[#This Row],[IType]],IsDList,Table_ExternalData_15[[#Headers],[4]])</f>
        <v>210</v>
      </c>
      <c r="I528" s="10">
        <f>SUMIFS(IsQList,IsIList,Table_ExternalData_15[[#This Row],[item_key]],IsITypeList,Table_ExternalData_15[[#This Row],[IType]],IsDList,Table_ExternalData_15[[#Headers],[5]])</f>
        <v>0</v>
      </c>
      <c r="J528" s="10">
        <f>SUMIFS(IsQList,IsIList,Table_ExternalData_15[[#This Row],[item_key]],IsITypeList,Table_ExternalData_15[[#This Row],[IType]],IsDList,Table_ExternalData_15[[#Headers],[6]])</f>
        <v>69</v>
      </c>
      <c r="K528" s="10">
        <f>SUMIFS(IsQList,IsIList,Table_ExternalData_15[[#This Row],[item_key]],IsITypeList,Table_ExternalData_15[[#This Row],[IType]],IsDList,Table_ExternalData_15[[#Headers],[7]])</f>
        <v>0</v>
      </c>
      <c r="L528" s="10">
        <f>SUMIFS(IsQList,IsIList,Table_ExternalData_15[[#This Row],[item_key]],IsITypeList,Table_ExternalData_15[[#This Row],[IType]],IsDList,Table_ExternalData_15[[#Headers],[8]])</f>
        <v>0</v>
      </c>
      <c r="M528" s="10">
        <f>SUMIFS(IsQList,IsIList,Table_ExternalData_15[[#This Row],[item_key]],IsITypeList,Table_ExternalData_15[[#This Row],[IType]],IsDList,Table_ExternalData_15[[#Headers],[9]])</f>
        <v>0</v>
      </c>
      <c r="N528" s="10">
        <f>SUMIFS(IsQList,IsIList,Table_ExternalData_15[[#This Row],[item_key]],IsITypeList,Table_ExternalData_15[[#This Row],[IType]],IsDList,Table_ExternalData_15[[#Headers],[10]])</f>
        <v>0</v>
      </c>
      <c r="O528" s="10">
        <f>SUMIFS(IsQList,IsIList,Table_ExternalData_15[[#This Row],[item_key]],IsITypeList,Table_ExternalData_15[[#This Row],[IType]],IsDList,Table_ExternalData_15[[#Headers],[11]])</f>
        <v>0</v>
      </c>
      <c r="P528" s="10">
        <f>SUMIFS(IsQList,IsIList,Table_ExternalData_15[[#This Row],[item_key]],IsITypeList,Table_ExternalData_15[[#This Row],[IType]],IsDList,Table_ExternalData_15[[#Headers],[12]])</f>
        <v>0</v>
      </c>
      <c r="Q528" s="10">
        <f>SUMIFS(IsQList,IsIList,Table_ExternalData_15[[#This Row],[item_key]],IsITypeList,Table_ExternalData_15[[#This Row],[IType]],IsDList,Table_ExternalData_15[[#Headers],[13]])</f>
        <v>0</v>
      </c>
      <c r="R528" s="10">
        <f>SUMIFS(IsQList,IsIList,Table_ExternalData_15[[#This Row],[item_key]],IsITypeList,Table_ExternalData_15[[#This Row],[IType]],IsDList,Table_ExternalData_15[[#Headers],[14]])</f>
        <v>0</v>
      </c>
      <c r="S528" s="10">
        <f>SUMIFS(IsQList,IsIList,Table_ExternalData_15[[#This Row],[item_key]],IsITypeList,Table_ExternalData_15[[#This Row],[IType]],IsDList,Table_ExternalData_15[[#Headers],[15]])</f>
        <v>0</v>
      </c>
      <c r="T528" s="10">
        <f>SUMIFS(IsQList,IsIList,Table_ExternalData_15[[#This Row],[item_key]],IsITypeList,Table_ExternalData_15[[#This Row],[IType]],IsDList,Table_ExternalData_15[[#Headers],[16]])</f>
        <v>0</v>
      </c>
      <c r="U528" s="10">
        <f>SUMIFS(IsQList,IsIList,Table_ExternalData_15[[#This Row],[item_key]],IsITypeList,Table_ExternalData_15[[#This Row],[IType]],IsDList,Table_ExternalData_15[[#Headers],[17]])</f>
        <v>0</v>
      </c>
      <c r="V528" s="10">
        <f>SUMIFS(IsQList,IsIList,Table_ExternalData_15[[#This Row],[item_key]],IsITypeList,Table_ExternalData_15[[#This Row],[IType]],IsDList,Table_ExternalData_15[[#Headers],[18]])</f>
        <v>0</v>
      </c>
      <c r="W528" s="10">
        <f>SUMIFS(IsQList,IsIList,Table_ExternalData_15[[#This Row],[item_key]],IsITypeList,Table_ExternalData_15[[#This Row],[IType]],IsDList,Table_ExternalData_15[[#Headers],[19]])</f>
        <v>0</v>
      </c>
      <c r="X528" s="10">
        <f>SUMIFS(IsQList,IsIList,Table_ExternalData_15[[#This Row],[item_key]],IsITypeList,Table_ExternalData_15[[#This Row],[IType]],IsDList,Table_ExternalData_15[[#Headers],[20]])</f>
        <v>0</v>
      </c>
      <c r="Y528" s="10">
        <f>SUMIFS(IsQList,IsIList,Table_ExternalData_15[[#This Row],[item_key]],IsITypeList,Table_ExternalData_15[[#This Row],[IType]],IsDList,Table_ExternalData_15[[#Headers],[21]])</f>
        <v>0</v>
      </c>
      <c r="Z528" s="10">
        <f>SUMIFS(IsQList,IsIList,Table_ExternalData_15[[#This Row],[item_key]],IsITypeList,Table_ExternalData_15[[#This Row],[IType]],IsDList,Table_ExternalData_15[[#Headers],[22]])</f>
        <v>0</v>
      </c>
      <c r="AA528" s="10">
        <f>SUMIFS(IsQList,IsIList,Table_ExternalData_15[[#This Row],[item_key]],IsITypeList,Table_ExternalData_15[[#This Row],[IType]],IsDList,Table_ExternalData_15[[#Headers],[23]])</f>
        <v>0</v>
      </c>
      <c r="AB528" s="10">
        <f>SUMIFS(IsQList,IsIList,Table_ExternalData_15[[#This Row],[item_key]],IsITypeList,Table_ExternalData_15[[#This Row],[IType]],IsDList,Table_ExternalData_15[[#Headers],[24]])</f>
        <v>0</v>
      </c>
      <c r="AC528" s="10">
        <f>SUMIFS(IsQList,IsIList,Table_ExternalData_15[[#This Row],[item_key]],IsITypeList,Table_ExternalData_15[[#This Row],[IType]],IsDList,Table_ExternalData_15[[#Headers],[25]])</f>
        <v>0</v>
      </c>
      <c r="AD528" s="10">
        <f>SUMIFS(IsQList,IsIList,Table_ExternalData_15[[#This Row],[item_key]],IsITypeList,Table_ExternalData_15[[#This Row],[IType]],IsDList,Table_ExternalData_15[[#Headers],[26]])</f>
        <v>0</v>
      </c>
      <c r="AE528" s="10">
        <f>SUMIFS(IsQList,IsIList,Table_ExternalData_15[[#This Row],[item_key]],IsITypeList,Table_ExternalData_15[[#This Row],[IType]],IsDList,Table_ExternalData_15[[#Headers],[27]])</f>
        <v>0</v>
      </c>
      <c r="AF528" s="10">
        <f>SUMIFS(IsQList,IsIList,Table_ExternalData_15[[#This Row],[item_key]],IsITypeList,Table_ExternalData_15[[#This Row],[IType]],IsDList,Table_ExternalData_15[[#Headers],[28]])</f>
        <v>3</v>
      </c>
      <c r="AG528" s="10">
        <f>SUMIFS(IsQList,IsIList,Table_ExternalData_15[[#This Row],[item_key]],IsITypeList,Table_ExternalData_15[[#This Row],[IType]],IsDList,Table_ExternalData_15[[#Headers],[29]])</f>
        <v>228</v>
      </c>
      <c r="AH528" s="10">
        <f>SUMIFS(IsQList,IsIList,Table_ExternalData_15[[#This Row],[item_key]],IsITypeList,Table_ExternalData_15[[#This Row],[IType]],IsDList,Table_ExternalData_15[[#Headers],[30]])</f>
        <v>0</v>
      </c>
      <c r="AI528" s="10">
        <f>SUMIFS(IsQList,IsIList,Table_ExternalData_15[[#This Row],[item_key]],IsITypeList,Table_ExternalData_15[[#This Row],[IType]],IsDList,Table_ExternalData_15[[#Headers],[31]])</f>
        <v>30</v>
      </c>
      <c r="AJ528" s="10">
        <f>SUM(Table_ExternalData_15[[#This Row],[1]:[31]])</f>
        <v>543</v>
      </c>
    </row>
    <row r="529" spans="1:36">
      <c r="A529" s="1" t="s">
        <v>249</v>
      </c>
      <c r="B529" s="1" t="s">
        <v>1528</v>
      </c>
      <c r="C529" s="1" t="s">
        <v>1529</v>
      </c>
      <c r="D529" s="11" t="s">
        <v>2046</v>
      </c>
      <c r="E529" s="10">
        <f>SUMIFS(IsQList,IsIList,Table_ExternalData_15[[#This Row],[item_key]],IsITypeList,Table_ExternalData_15[[#This Row],[IType]],IsDList,Table_ExternalData_15[[#Headers],[1]])</f>
        <v>2</v>
      </c>
      <c r="F529" s="10">
        <f>SUMIFS(IsQList,IsIList,Table_ExternalData_15[[#This Row],[item_key]],IsITypeList,Table_ExternalData_15[[#This Row],[IType]],IsDList,Table_ExternalData_15[[#Headers],[2]])</f>
        <v>0</v>
      </c>
      <c r="G529" s="10">
        <f>SUMIFS(IsQList,IsIList,Table_ExternalData_15[[#This Row],[item_key]],IsITypeList,Table_ExternalData_15[[#This Row],[IType]],IsDList,Table_ExternalData_15[[#Headers],[3]])</f>
        <v>0</v>
      </c>
      <c r="H529" s="10">
        <f>SUMIFS(IsQList,IsIList,Table_ExternalData_15[[#This Row],[item_key]],IsITypeList,Table_ExternalData_15[[#This Row],[IType]],IsDList,Table_ExternalData_15[[#Headers],[4]])</f>
        <v>140</v>
      </c>
      <c r="I529" s="10">
        <f>SUMIFS(IsQList,IsIList,Table_ExternalData_15[[#This Row],[item_key]],IsITypeList,Table_ExternalData_15[[#This Row],[IType]],IsDList,Table_ExternalData_15[[#Headers],[5]])</f>
        <v>0</v>
      </c>
      <c r="J529" s="10">
        <f>SUMIFS(IsQList,IsIList,Table_ExternalData_15[[#This Row],[item_key]],IsITypeList,Table_ExternalData_15[[#This Row],[IType]],IsDList,Table_ExternalData_15[[#Headers],[6]])</f>
        <v>46</v>
      </c>
      <c r="K529" s="10">
        <f>SUMIFS(IsQList,IsIList,Table_ExternalData_15[[#This Row],[item_key]],IsITypeList,Table_ExternalData_15[[#This Row],[IType]],IsDList,Table_ExternalData_15[[#Headers],[7]])</f>
        <v>0</v>
      </c>
      <c r="L529" s="10">
        <f>SUMIFS(IsQList,IsIList,Table_ExternalData_15[[#This Row],[item_key]],IsITypeList,Table_ExternalData_15[[#This Row],[IType]],IsDList,Table_ExternalData_15[[#Headers],[8]])</f>
        <v>0</v>
      </c>
      <c r="M529" s="10">
        <f>SUMIFS(IsQList,IsIList,Table_ExternalData_15[[#This Row],[item_key]],IsITypeList,Table_ExternalData_15[[#This Row],[IType]],IsDList,Table_ExternalData_15[[#Headers],[9]])</f>
        <v>0</v>
      </c>
      <c r="N529" s="10">
        <f>SUMIFS(IsQList,IsIList,Table_ExternalData_15[[#This Row],[item_key]],IsITypeList,Table_ExternalData_15[[#This Row],[IType]],IsDList,Table_ExternalData_15[[#Headers],[10]])</f>
        <v>0</v>
      </c>
      <c r="O529" s="10">
        <f>SUMIFS(IsQList,IsIList,Table_ExternalData_15[[#This Row],[item_key]],IsITypeList,Table_ExternalData_15[[#This Row],[IType]],IsDList,Table_ExternalData_15[[#Headers],[11]])</f>
        <v>0</v>
      </c>
      <c r="P529" s="10">
        <f>SUMIFS(IsQList,IsIList,Table_ExternalData_15[[#This Row],[item_key]],IsITypeList,Table_ExternalData_15[[#This Row],[IType]],IsDList,Table_ExternalData_15[[#Headers],[12]])</f>
        <v>0</v>
      </c>
      <c r="Q529" s="10">
        <f>SUMIFS(IsQList,IsIList,Table_ExternalData_15[[#This Row],[item_key]],IsITypeList,Table_ExternalData_15[[#This Row],[IType]],IsDList,Table_ExternalData_15[[#Headers],[13]])</f>
        <v>0</v>
      </c>
      <c r="R529" s="10">
        <f>SUMIFS(IsQList,IsIList,Table_ExternalData_15[[#This Row],[item_key]],IsITypeList,Table_ExternalData_15[[#This Row],[IType]],IsDList,Table_ExternalData_15[[#Headers],[14]])</f>
        <v>0</v>
      </c>
      <c r="S529" s="10">
        <f>SUMIFS(IsQList,IsIList,Table_ExternalData_15[[#This Row],[item_key]],IsITypeList,Table_ExternalData_15[[#This Row],[IType]],IsDList,Table_ExternalData_15[[#Headers],[15]])</f>
        <v>0</v>
      </c>
      <c r="T529" s="10">
        <f>SUMIFS(IsQList,IsIList,Table_ExternalData_15[[#This Row],[item_key]],IsITypeList,Table_ExternalData_15[[#This Row],[IType]],IsDList,Table_ExternalData_15[[#Headers],[16]])</f>
        <v>0</v>
      </c>
      <c r="U529" s="10">
        <f>SUMIFS(IsQList,IsIList,Table_ExternalData_15[[#This Row],[item_key]],IsITypeList,Table_ExternalData_15[[#This Row],[IType]],IsDList,Table_ExternalData_15[[#Headers],[17]])</f>
        <v>0</v>
      </c>
      <c r="V529" s="10">
        <f>SUMIFS(IsQList,IsIList,Table_ExternalData_15[[#This Row],[item_key]],IsITypeList,Table_ExternalData_15[[#This Row],[IType]],IsDList,Table_ExternalData_15[[#Headers],[18]])</f>
        <v>0</v>
      </c>
      <c r="W529" s="10">
        <f>SUMIFS(IsQList,IsIList,Table_ExternalData_15[[#This Row],[item_key]],IsITypeList,Table_ExternalData_15[[#This Row],[IType]],IsDList,Table_ExternalData_15[[#Headers],[19]])</f>
        <v>0</v>
      </c>
      <c r="X529" s="10">
        <f>SUMIFS(IsQList,IsIList,Table_ExternalData_15[[#This Row],[item_key]],IsITypeList,Table_ExternalData_15[[#This Row],[IType]],IsDList,Table_ExternalData_15[[#Headers],[20]])</f>
        <v>0</v>
      </c>
      <c r="Y529" s="10">
        <f>SUMIFS(IsQList,IsIList,Table_ExternalData_15[[#This Row],[item_key]],IsITypeList,Table_ExternalData_15[[#This Row],[IType]],IsDList,Table_ExternalData_15[[#Headers],[21]])</f>
        <v>0</v>
      </c>
      <c r="Z529" s="10">
        <f>SUMIFS(IsQList,IsIList,Table_ExternalData_15[[#This Row],[item_key]],IsITypeList,Table_ExternalData_15[[#This Row],[IType]],IsDList,Table_ExternalData_15[[#Headers],[22]])</f>
        <v>0</v>
      </c>
      <c r="AA529" s="10">
        <f>SUMIFS(IsQList,IsIList,Table_ExternalData_15[[#This Row],[item_key]],IsITypeList,Table_ExternalData_15[[#This Row],[IType]],IsDList,Table_ExternalData_15[[#Headers],[23]])</f>
        <v>0</v>
      </c>
      <c r="AB529" s="10">
        <f>SUMIFS(IsQList,IsIList,Table_ExternalData_15[[#This Row],[item_key]],IsITypeList,Table_ExternalData_15[[#This Row],[IType]],IsDList,Table_ExternalData_15[[#Headers],[24]])</f>
        <v>0</v>
      </c>
      <c r="AC529" s="10">
        <f>SUMIFS(IsQList,IsIList,Table_ExternalData_15[[#This Row],[item_key]],IsITypeList,Table_ExternalData_15[[#This Row],[IType]],IsDList,Table_ExternalData_15[[#Headers],[25]])</f>
        <v>0</v>
      </c>
      <c r="AD529" s="10">
        <f>SUMIFS(IsQList,IsIList,Table_ExternalData_15[[#This Row],[item_key]],IsITypeList,Table_ExternalData_15[[#This Row],[IType]],IsDList,Table_ExternalData_15[[#Headers],[26]])</f>
        <v>0</v>
      </c>
      <c r="AE529" s="10">
        <f>SUMIFS(IsQList,IsIList,Table_ExternalData_15[[#This Row],[item_key]],IsITypeList,Table_ExternalData_15[[#This Row],[IType]],IsDList,Table_ExternalData_15[[#Headers],[27]])</f>
        <v>0</v>
      </c>
      <c r="AF529" s="10">
        <f>SUMIFS(IsQList,IsIList,Table_ExternalData_15[[#This Row],[item_key]],IsITypeList,Table_ExternalData_15[[#This Row],[IType]],IsDList,Table_ExternalData_15[[#Headers],[28]])</f>
        <v>2</v>
      </c>
      <c r="AG529" s="10">
        <f>SUMIFS(IsQList,IsIList,Table_ExternalData_15[[#This Row],[item_key]],IsITypeList,Table_ExternalData_15[[#This Row],[IType]],IsDList,Table_ExternalData_15[[#Headers],[29]])</f>
        <v>152</v>
      </c>
      <c r="AH529" s="10">
        <f>SUMIFS(IsQList,IsIList,Table_ExternalData_15[[#This Row],[item_key]],IsITypeList,Table_ExternalData_15[[#This Row],[IType]],IsDList,Table_ExternalData_15[[#Headers],[30]])</f>
        <v>0</v>
      </c>
      <c r="AI529" s="10">
        <f>SUMIFS(IsQList,IsIList,Table_ExternalData_15[[#This Row],[item_key]],IsITypeList,Table_ExternalData_15[[#This Row],[IType]],IsDList,Table_ExternalData_15[[#Headers],[31]])</f>
        <v>20</v>
      </c>
      <c r="AJ529" s="10">
        <f>SUM(Table_ExternalData_15[[#This Row],[1]:[31]])</f>
        <v>362</v>
      </c>
    </row>
    <row r="530" spans="1:36">
      <c r="A530" s="1" t="s">
        <v>250</v>
      </c>
      <c r="B530" s="1" t="s">
        <v>1530</v>
      </c>
      <c r="C530" s="1" t="s">
        <v>1531</v>
      </c>
      <c r="D530" s="11" t="s">
        <v>2046</v>
      </c>
      <c r="E530" s="10">
        <f>SUMIFS(IsQList,IsIList,Table_ExternalData_15[[#This Row],[item_key]],IsITypeList,Table_ExternalData_15[[#This Row],[IType]],IsDList,Table_ExternalData_15[[#Headers],[1]])</f>
        <v>2</v>
      </c>
      <c r="F530" s="10">
        <f>SUMIFS(IsQList,IsIList,Table_ExternalData_15[[#This Row],[item_key]],IsITypeList,Table_ExternalData_15[[#This Row],[IType]],IsDList,Table_ExternalData_15[[#Headers],[2]])</f>
        <v>0</v>
      </c>
      <c r="G530" s="10">
        <f>SUMIFS(IsQList,IsIList,Table_ExternalData_15[[#This Row],[item_key]],IsITypeList,Table_ExternalData_15[[#This Row],[IType]],IsDList,Table_ExternalData_15[[#Headers],[3]])</f>
        <v>0</v>
      </c>
      <c r="H530" s="10">
        <f>SUMIFS(IsQList,IsIList,Table_ExternalData_15[[#This Row],[item_key]],IsITypeList,Table_ExternalData_15[[#This Row],[IType]],IsDList,Table_ExternalData_15[[#Headers],[4]])</f>
        <v>140</v>
      </c>
      <c r="I530" s="10">
        <f>SUMIFS(IsQList,IsIList,Table_ExternalData_15[[#This Row],[item_key]],IsITypeList,Table_ExternalData_15[[#This Row],[IType]],IsDList,Table_ExternalData_15[[#Headers],[5]])</f>
        <v>0</v>
      </c>
      <c r="J530" s="10">
        <f>SUMIFS(IsQList,IsIList,Table_ExternalData_15[[#This Row],[item_key]],IsITypeList,Table_ExternalData_15[[#This Row],[IType]],IsDList,Table_ExternalData_15[[#Headers],[6]])</f>
        <v>46</v>
      </c>
      <c r="K530" s="10">
        <f>SUMIFS(IsQList,IsIList,Table_ExternalData_15[[#This Row],[item_key]],IsITypeList,Table_ExternalData_15[[#This Row],[IType]],IsDList,Table_ExternalData_15[[#Headers],[7]])</f>
        <v>0</v>
      </c>
      <c r="L530" s="10">
        <f>SUMIFS(IsQList,IsIList,Table_ExternalData_15[[#This Row],[item_key]],IsITypeList,Table_ExternalData_15[[#This Row],[IType]],IsDList,Table_ExternalData_15[[#Headers],[8]])</f>
        <v>0</v>
      </c>
      <c r="M530" s="10">
        <f>SUMIFS(IsQList,IsIList,Table_ExternalData_15[[#This Row],[item_key]],IsITypeList,Table_ExternalData_15[[#This Row],[IType]],IsDList,Table_ExternalData_15[[#Headers],[9]])</f>
        <v>0</v>
      </c>
      <c r="N530" s="10">
        <f>SUMIFS(IsQList,IsIList,Table_ExternalData_15[[#This Row],[item_key]],IsITypeList,Table_ExternalData_15[[#This Row],[IType]],IsDList,Table_ExternalData_15[[#Headers],[10]])</f>
        <v>0</v>
      </c>
      <c r="O530" s="10">
        <f>SUMIFS(IsQList,IsIList,Table_ExternalData_15[[#This Row],[item_key]],IsITypeList,Table_ExternalData_15[[#This Row],[IType]],IsDList,Table_ExternalData_15[[#Headers],[11]])</f>
        <v>0</v>
      </c>
      <c r="P530" s="10">
        <f>SUMIFS(IsQList,IsIList,Table_ExternalData_15[[#This Row],[item_key]],IsITypeList,Table_ExternalData_15[[#This Row],[IType]],IsDList,Table_ExternalData_15[[#Headers],[12]])</f>
        <v>0</v>
      </c>
      <c r="Q530" s="10">
        <f>SUMIFS(IsQList,IsIList,Table_ExternalData_15[[#This Row],[item_key]],IsITypeList,Table_ExternalData_15[[#This Row],[IType]],IsDList,Table_ExternalData_15[[#Headers],[13]])</f>
        <v>0</v>
      </c>
      <c r="R530" s="10">
        <f>SUMIFS(IsQList,IsIList,Table_ExternalData_15[[#This Row],[item_key]],IsITypeList,Table_ExternalData_15[[#This Row],[IType]],IsDList,Table_ExternalData_15[[#Headers],[14]])</f>
        <v>0</v>
      </c>
      <c r="S530" s="10">
        <f>SUMIFS(IsQList,IsIList,Table_ExternalData_15[[#This Row],[item_key]],IsITypeList,Table_ExternalData_15[[#This Row],[IType]],IsDList,Table_ExternalData_15[[#Headers],[15]])</f>
        <v>0</v>
      </c>
      <c r="T530" s="10">
        <f>SUMIFS(IsQList,IsIList,Table_ExternalData_15[[#This Row],[item_key]],IsITypeList,Table_ExternalData_15[[#This Row],[IType]],IsDList,Table_ExternalData_15[[#Headers],[16]])</f>
        <v>0</v>
      </c>
      <c r="U530" s="10">
        <f>SUMIFS(IsQList,IsIList,Table_ExternalData_15[[#This Row],[item_key]],IsITypeList,Table_ExternalData_15[[#This Row],[IType]],IsDList,Table_ExternalData_15[[#Headers],[17]])</f>
        <v>0</v>
      </c>
      <c r="V530" s="10">
        <f>SUMIFS(IsQList,IsIList,Table_ExternalData_15[[#This Row],[item_key]],IsITypeList,Table_ExternalData_15[[#This Row],[IType]],IsDList,Table_ExternalData_15[[#Headers],[18]])</f>
        <v>0</v>
      </c>
      <c r="W530" s="10">
        <f>SUMIFS(IsQList,IsIList,Table_ExternalData_15[[#This Row],[item_key]],IsITypeList,Table_ExternalData_15[[#This Row],[IType]],IsDList,Table_ExternalData_15[[#Headers],[19]])</f>
        <v>0</v>
      </c>
      <c r="X530" s="10">
        <f>SUMIFS(IsQList,IsIList,Table_ExternalData_15[[#This Row],[item_key]],IsITypeList,Table_ExternalData_15[[#This Row],[IType]],IsDList,Table_ExternalData_15[[#Headers],[20]])</f>
        <v>0</v>
      </c>
      <c r="Y530" s="10">
        <f>SUMIFS(IsQList,IsIList,Table_ExternalData_15[[#This Row],[item_key]],IsITypeList,Table_ExternalData_15[[#This Row],[IType]],IsDList,Table_ExternalData_15[[#Headers],[21]])</f>
        <v>0</v>
      </c>
      <c r="Z530" s="10">
        <f>SUMIFS(IsQList,IsIList,Table_ExternalData_15[[#This Row],[item_key]],IsITypeList,Table_ExternalData_15[[#This Row],[IType]],IsDList,Table_ExternalData_15[[#Headers],[22]])</f>
        <v>0</v>
      </c>
      <c r="AA530" s="10">
        <f>SUMIFS(IsQList,IsIList,Table_ExternalData_15[[#This Row],[item_key]],IsITypeList,Table_ExternalData_15[[#This Row],[IType]],IsDList,Table_ExternalData_15[[#Headers],[23]])</f>
        <v>0</v>
      </c>
      <c r="AB530" s="10">
        <f>SUMIFS(IsQList,IsIList,Table_ExternalData_15[[#This Row],[item_key]],IsITypeList,Table_ExternalData_15[[#This Row],[IType]],IsDList,Table_ExternalData_15[[#Headers],[24]])</f>
        <v>0</v>
      </c>
      <c r="AC530" s="10">
        <f>SUMIFS(IsQList,IsIList,Table_ExternalData_15[[#This Row],[item_key]],IsITypeList,Table_ExternalData_15[[#This Row],[IType]],IsDList,Table_ExternalData_15[[#Headers],[25]])</f>
        <v>0</v>
      </c>
      <c r="AD530" s="10">
        <f>SUMIFS(IsQList,IsIList,Table_ExternalData_15[[#This Row],[item_key]],IsITypeList,Table_ExternalData_15[[#This Row],[IType]],IsDList,Table_ExternalData_15[[#Headers],[26]])</f>
        <v>0</v>
      </c>
      <c r="AE530" s="10">
        <f>SUMIFS(IsQList,IsIList,Table_ExternalData_15[[#This Row],[item_key]],IsITypeList,Table_ExternalData_15[[#This Row],[IType]],IsDList,Table_ExternalData_15[[#Headers],[27]])</f>
        <v>0</v>
      </c>
      <c r="AF530" s="10">
        <f>SUMIFS(IsQList,IsIList,Table_ExternalData_15[[#This Row],[item_key]],IsITypeList,Table_ExternalData_15[[#This Row],[IType]],IsDList,Table_ExternalData_15[[#Headers],[28]])</f>
        <v>2</v>
      </c>
      <c r="AG530" s="10">
        <f>SUMIFS(IsQList,IsIList,Table_ExternalData_15[[#This Row],[item_key]],IsITypeList,Table_ExternalData_15[[#This Row],[IType]],IsDList,Table_ExternalData_15[[#Headers],[29]])</f>
        <v>152</v>
      </c>
      <c r="AH530" s="10">
        <f>SUMIFS(IsQList,IsIList,Table_ExternalData_15[[#This Row],[item_key]],IsITypeList,Table_ExternalData_15[[#This Row],[IType]],IsDList,Table_ExternalData_15[[#Headers],[30]])</f>
        <v>0</v>
      </c>
      <c r="AI530" s="10">
        <f>SUMIFS(IsQList,IsIList,Table_ExternalData_15[[#This Row],[item_key]],IsITypeList,Table_ExternalData_15[[#This Row],[IType]],IsDList,Table_ExternalData_15[[#Headers],[31]])</f>
        <v>20</v>
      </c>
      <c r="AJ530" s="10">
        <f>SUM(Table_ExternalData_15[[#This Row],[1]:[31]])</f>
        <v>362</v>
      </c>
    </row>
    <row r="531" spans="1:36">
      <c r="A531" s="1" t="s">
        <v>251</v>
      </c>
      <c r="B531" s="1" t="s">
        <v>1532</v>
      </c>
      <c r="C531" s="1" t="s">
        <v>1533</v>
      </c>
      <c r="D531" s="11" t="s">
        <v>2046</v>
      </c>
      <c r="E531" s="10">
        <f>SUMIFS(IsQList,IsIList,Table_ExternalData_15[[#This Row],[item_key]],IsITypeList,Table_ExternalData_15[[#This Row],[IType]],IsDList,Table_ExternalData_15[[#Headers],[1]])</f>
        <v>1</v>
      </c>
      <c r="F531" s="10">
        <f>SUMIFS(IsQList,IsIList,Table_ExternalData_15[[#This Row],[item_key]],IsITypeList,Table_ExternalData_15[[#This Row],[IType]],IsDList,Table_ExternalData_15[[#Headers],[2]])</f>
        <v>0</v>
      </c>
      <c r="G531" s="10">
        <f>SUMIFS(IsQList,IsIList,Table_ExternalData_15[[#This Row],[item_key]],IsITypeList,Table_ExternalData_15[[#This Row],[IType]],IsDList,Table_ExternalData_15[[#Headers],[3]])</f>
        <v>0</v>
      </c>
      <c r="H531" s="10">
        <f>SUMIFS(IsQList,IsIList,Table_ExternalData_15[[#This Row],[item_key]],IsITypeList,Table_ExternalData_15[[#This Row],[IType]],IsDList,Table_ExternalData_15[[#Headers],[4]])</f>
        <v>70</v>
      </c>
      <c r="I531" s="10">
        <f>SUMIFS(IsQList,IsIList,Table_ExternalData_15[[#This Row],[item_key]],IsITypeList,Table_ExternalData_15[[#This Row],[IType]],IsDList,Table_ExternalData_15[[#Headers],[5]])</f>
        <v>0</v>
      </c>
      <c r="J531" s="10">
        <f>SUMIFS(IsQList,IsIList,Table_ExternalData_15[[#This Row],[item_key]],IsITypeList,Table_ExternalData_15[[#This Row],[IType]],IsDList,Table_ExternalData_15[[#Headers],[6]])</f>
        <v>23</v>
      </c>
      <c r="K531" s="10">
        <f>SUMIFS(IsQList,IsIList,Table_ExternalData_15[[#This Row],[item_key]],IsITypeList,Table_ExternalData_15[[#This Row],[IType]],IsDList,Table_ExternalData_15[[#Headers],[7]])</f>
        <v>0</v>
      </c>
      <c r="L531" s="10">
        <f>SUMIFS(IsQList,IsIList,Table_ExternalData_15[[#This Row],[item_key]],IsITypeList,Table_ExternalData_15[[#This Row],[IType]],IsDList,Table_ExternalData_15[[#Headers],[8]])</f>
        <v>0</v>
      </c>
      <c r="M531" s="10">
        <f>SUMIFS(IsQList,IsIList,Table_ExternalData_15[[#This Row],[item_key]],IsITypeList,Table_ExternalData_15[[#This Row],[IType]],IsDList,Table_ExternalData_15[[#Headers],[9]])</f>
        <v>0</v>
      </c>
      <c r="N531" s="10">
        <f>SUMIFS(IsQList,IsIList,Table_ExternalData_15[[#This Row],[item_key]],IsITypeList,Table_ExternalData_15[[#This Row],[IType]],IsDList,Table_ExternalData_15[[#Headers],[10]])</f>
        <v>0</v>
      </c>
      <c r="O531" s="10">
        <f>SUMIFS(IsQList,IsIList,Table_ExternalData_15[[#This Row],[item_key]],IsITypeList,Table_ExternalData_15[[#This Row],[IType]],IsDList,Table_ExternalData_15[[#Headers],[11]])</f>
        <v>0</v>
      </c>
      <c r="P531" s="10">
        <f>SUMIFS(IsQList,IsIList,Table_ExternalData_15[[#This Row],[item_key]],IsITypeList,Table_ExternalData_15[[#This Row],[IType]],IsDList,Table_ExternalData_15[[#Headers],[12]])</f>
        <v>0</v>
      </c>
      <c r="Q531" s="10">
        <f>SUMIFS(IsQList,IsIList,Table_ExternalData_15[[#This Row],[item_key]],IsITypeList,Table_ExternalData_15[[#This Row],[IType]],IsDList,Table_ExternalData_15[[#Headers],[13]])</f>
        <v>0</v>
      </c>
      <c r="R531" s="10">
        <f>SUMIFS(IsQList,IsIList,Table_ExternalData_15[[#This Row],[item_key]],IsITypeList,Table_ExternalData_15[[#This Row],[IType]],IsDList,Table_ExternalData_15[[#Headers],[14]])</f>
        <v>0</v>
      </c>
      <c r="S531" s="10">
        <f>SUMIFS(IsQList,IsIList,Table_ExternalData_15[[#This Row],[item_key]],IsITypeList,Table_ExternalData_15[[#This Row],[IType]],IsDList,Table_ExternalData_15[[#Headers],[15]])</f>
        <v>0</v>
      </c>
      <c r="T531" s="10">
        <f>SUMIFS(IsQList,IsIList,Table_ExternalData_15[[#This Row],[item_key]],IsITypeList,Table_ExternalData_15[[#This Row],[IType]],IsDList,Table_ExternalData_15[[#Headers],[16]])</f>
        <v>0</v>
      </c>
      <c r="U531" s="10">
        <f>SUMIFS(IsQList,IsIList,Table_ExternalData_15[[#This Row],[item_key]],IsITypeList,Table_ExternalData_15[[#This Row],[IType]],IsDList,Table_ExternalData_15[[#Headers],[17]])</f>
        <v>0</v>
      </c>
      <c r="V531" s="10">
        <f>SUMIFS(IsQList,IsIList,Table_ExternalData_15[[#This Row],[item_key]],IsITypeList,Table_ExternalData_15[[#This Row],[IType]],IsDList,Table_ExternalData_15[[#Headers],[18]])</f>
        <v>0</v>
      </c>
      <c r="W531" s="10">
        <f>SUMIFS(IsQList,IsIList,Table_ExternalData_15[[#This Row],[item_key]],IsITypeList,Table_ExternalData_15[[#This Row],[IType]],IsDList,Table_ExternalData_15[[#Headers],[19]])</f>
        <v>0</v>
      </c>
      <c r="X531" s="10">
        <f>SUMIFS(IsQList,IsIList,Table_ExternalData_15[[#This Row],[item_key]],IsITypeList,Table_ExternalData_15[[#This Row],[IType]],IsDList,Table_ExternalData_15[[#Headers],[20]])</f>
        <v>0</v>
      </c>
      <c r="Y531" s="10">
        <f>SUMIFS(IsQList,IsIList,Table_ExternalData_15[[#This Row],[item_key]],IsITypeList,Table_ExternalData_15[[#This Row],[IType]],IsDList,Table_ExternalData_15[[#Headers],[21]])</f>
        <v>0</v>
      </c>
      <c r="Z531" s="10">
        <f>SUMIFS(IsQList,IsIList,Table_ExternalData_15[[#This Row],[item_key]],IsITypeList,Table_ExternalData_15[[#This Row],[IType]],IsDList,Table_ExternalData_15[[#Headers],[22]])</f>
        <v>0</v>
      </c>
      <c r="AA531" s="10">
        <f>SUMIFS(IsQList,IsIList,Table_ExternalData_15[[#This Row],[item_key]],IsITypeList,Table_ExternalData_15[[#This Row],[IType]],IsDList,Table_ExternalData_15[[#Headers],[23]])</f>
        <v>0</v>
      </c>
      <c r="AB531" s="10">
        <f>SUMIFS(IsQList,IsIList,Table_ExternalData_15[[#This Row],[item_key]],IsITypeList,Table_ExternalData_15[[#This Row],[IType]],IsDList,Table_ExternalData_15[[#Headers],[24]])</f>
        <v>0</v>
      </c>
      <c r="AC531" s="10">
        <f>SUMIFS(IsQList,IsIList,Table_ExternalData_15[[#This Row],[item_key]],IsITypeList,Table_ExternalData_15[[#This Row],[IType]],IsDList,Table_ExternalData_15[[#Headers],[25]])</f>
        <v>0</v>
      </c>
      <c r="AD531" s="10">
        <f>SUMIFS(IsQList,IsIList,Table_ExternalData_15[[#This Row],[item_key]],IsITypeList,Table_ExternalData_15[[#This Row],[IType]],IsDList,Table_ExternalData_15[[#Headers],[26]])</f>
        <v>0</v>
      </c>
      <c r="AE531" s="10">
        <f>SUMIFS(IsQList,IsIList,Table_ExternalData_15[[#This Row],[item_key]],IsITypeList,Table_ExternalData_15[[#This Row],[IType]],IsDList,Table_ExternalData_15[[#Headers],[27]])</f>
        <v>0</v>
      </c>
      <c r="AF531" s="10">
        <f>SUMIFS(IsQList,IsIList,Table_ExternalData_15[[#This Row],[item_key]],IsITypeList,Table_ExternalData_15[[#This Row],[IType]],IsDList,Table_ExternalData_15[[#Headers],[28]])</f>
        <v>1</v>
      </c>
      <c r="AG531" s="10">
        <f>SUMIFS(IsQList,IsIList,Table_ExternalData_15[[#This Row],[item_key]],IsITypeList,Table_ExternalData_15[[#This Row],[IType]],IsDList,Table_ExternalData_15[[#Headers],[29]])</f>
        <v>76</v>
      </c>
      <c r="AH531" s="10">
        <f>SUMIFS(IsQList,IsIList,Table_ExternalData_15[[#This Row],[item_key]],IsITypeList,Table_ExternalData_15[[#This Row],[IType]],IsDList,Table_ExternalData_15[[#Headers],[30]])</f>
        <v>0</v>
      </c>
      <c r="AI531" s="10">
        <f>SUMIFS(IsQList,IsIList,Table_ExternalData_15[[#This Row],[item_key]],IsITypeList,Table_ExternalData_15[[#This Row],[IType]],IsDList,Table_ExternalData_15[[#Headers],[31]])</f>
        <v>10</v>
      </c>
      <c r="AJ531" s="10">
        <f>SUM(Table_ExternalData_15[[#This Row],[1]:[31]])</f>
        <v>181</v>
      </c>
    </row>
    <row r="532" spans="1:36">
      <c r="A532" s="1" t="s">
        <v>252</v>
      </c>
      <c r="B532" s="1" t="s">
        <v>1534</v>
      </c>
      <c r="C532" s="1" t="s">
        <v>1535</v>
      </c>
      <c r="D532" s="11" t="s">
        <v>2046</v>
      </c>
      <c r="E532" s="10">
        <f>SUMIFS(IsQList,IsIList,Table_ExternalData_15[[#This Row],[item_key]],IsITypeList,Table_ExternalData_15[[#This Row],[IType]],IsDList,Table_ExternalData_15[[#Headers],[1]])</f>
        <v>1</v>
      </c>
      <c r="F532" s="10">
        <f>SUMIFS(IsQList,IsIList,Table_ExternalData_15[[#This Row],[item_key]],IsITypeList,Table_ExternalData_15[[#This Row],[IType]],IsDList,Table_ExternalData_15[[#Headers],[2]])</f>
        <v>0</v>
      </c>
      <c r="G532" s="10">
        <f>SUMIFS(IsQList,IsIList,Table_ExternalData_15[[#This Row],[item_key]],IsITypeList,Table_ExternalData_15[[#This Row],[IType]],IsDList,Table_ExternalData_15[[#Headers],[3]])</f>
        <v>0</v>
      </c>
      <c r="H532" s="10">
        <f>SUMIFS(IsQList,IsIList,Table_ExternalData_15[[#This Row],[item_key]],IsITypeList,Table_ExternalData_15[[#This Row],[IType]],IsDList,Table_ExternalData_15[[#Headers],[4]])</f>
        <v>70</v>
      </c>
      <c r="I532" s="10">
        <f>SUMIFS(IsQList,IsIList,Table_ExternalData_15[[#This Row],[item_key]],IsITypeList,Table_ExternalData_15[[#This Row],[IType]],IsDList,Table_ExternalData_15[[#Headers],[5]])</f>
        <v>0</v>
      </c>
      <c r="J532" s="10">
        <f>SUMIFS(IsQList,IsIList,Table_ExternalData_15[[#This Row],[item_key]],IsITypeList,Table_ExternalData_15[[#This Row],[IType]],IsDList,Table_ExternalData_15[[#Headers],[6]])</f>
        <v>23</v>
      </c>
      <c r="K532" s="10">
        <f>SUMIFS(IsQList,IsIList,Table_ExternalData_15[[#This Row],[item_key]],IsITypeList,Table_ExternalData_15[[#This Row],[IType]],IsDList,Table_ExternalData_15[[#Headers],[7]])</f>
        <v>0</v>
      </c>
      <c r="L532" s="10">
        <f>SUMIFS(IsQList,IsIList,Table_ExternalData_15[[#This Row],[item_key]],IsITypeList,Table_ExternalData_15[[#This Row],[IType]],IsDList,Table_ExternalData_15[[#Headers],[8]])</f>
        <v>0</v>
      </c>
      <c r="M532" s="10">
        <f>SUMIFS(IsQList,IsIList,Table_ExternalData_15[[#This Row],[item_key]],IsITypeList,Table_ExternalData_15[[#This Row],[IType]],IsDList,Table_ExternalData_15[[#Headers],[9]])</f>
        <v>0</v>
      </c>
      <c r="N532" s="10">
        <f>SUMIFS(IsQList,IsIList,Table_ExternalData_15[[#This Row],[item_key]],IsITypeList,Table_ExternalData_15[[#This Row],[IType]],IsDList,Table_ExternalData_15[[#Headers],[10]])</f>
        <v>0</v>
      </c>
      <c r="O532" s="10">
        <f>SUMIFS(IsQList,IsIList,Table_ExternalData_15[[#This Row],[item_key]],IsITypeList,Table_ExternalData_15[[#This Row],[IType]],IsDList,Table_ExternalData_15[[#Headers],[11]])</f>
        <v>0</v>
      </c>
      <c r="P532" s="10">
        <f>SUMIFS(IsQList,IsIList,Table_ExternalData_15[[#This Row],[item_key]],IsITypeList,Table_ExternalData_15[[#This Row],[IType]],IsDList,Table_ExternalData_15[[#Headers],[12]])</f>
        <v>0</v>
      </c>
      <c r="Q532" s="10">
        <f>SUMIFS(IsQList,IsIList,Table_ExternalData_15[[#This Row],[item_key]],IsITypeList,Table_ExternalData_15[[#This Row],[IType]],IsDList,Table_ExternalData_15[[#Headers],[13]])</f>
        <v>0</v>
      </c>
      <c r="R532" s="10">
        <f>SUMIFS(IsQList,IsIList,Table_ExternalData_15[[#This Row],[item_key]],IsITypeList,Table_ExternalData_15[[#This Row],[IType]],IsDList,Table_ExternalData_15[[#Headers],[14]])</f>
        <v>0</v>
      </c>
      <c r="S532" s="10">
        <f>SUMIFS(IsQList,IsIList,Table_ExternalData_15[[#This Row],[item_key]],IsITypeList,Table_ExternalData_15[[#This Row],[IType]],IsDList,Table_ExternalData_15[[#Headers],[15]])</f>
        <v>0</v>
      </c>
      <c r="T532" s="10">
        <f>SUMIFS(IsQList,IsIList,Table_ExternalData_15[[#This Row],[item_key]],IsITypeList,Table_ExternalData_15[[#This Row],[IType]],IsDList,Table_ExternalData_15[[#Headers],[16]])</f>
        <v>0</v>
      </c>
      <c r="U532" s="10">
        <f>SUMIFS(IsQList,IsIList,Table_ExternalData_15[[#This Row],[item_key]],IsITypeList,Table_ExternalData_15[[#This Row],[IType]],IsDList,Table_ExternalData_15[[#Headers],[17]])</f>
        <v>0</v>
      </c>
      <c r="V532" s="10">
        <f>SUMIFS(IsQList,IsIList,Table_ExternalData_15[[#This Row],[item_key]],IsITypeList,Table_ExternalData_15[[#This Row],[IType]],IsDList,Table_ExternalData_15[[#Headers],[18]])</f>
        <v>0</v>
      </c>
      <c r="W532" s="10">
        <f>SUMIFS(IsQList,IsIList,Table_ExternalData_15[[#This Row],[item_key]],IsITypeList,Table_ExternalData_15[[#This Row],[IType]],IsDList,Table_ExternalData_15[[#Headers],[19]])</f>
        <v>0</v>
      </c>
      <c r="X532" s="10">
        <f>SUMIFS(IsQList,IsIList,Table_ExternalData_15[[#This Row],[item_key]],IsITypeList,Table_ExternalData_15[[#This Row],[IType]],IsDList,Table_ExternalData_15[[#Headers],[20]])</f>
        <v>0</v>
      </c>
      <c r="Y532" s="10">
        <f>SUMIFS(IsQList,IsIList,Table_ExternalData_15[[#This Row],[item_key]],IsITypeList,Table_ExternalData_15[[#This Row],[IType]],IsDList,Table_ExternalData_15[[#Headers],[21]])</f>
        <v>0</v>
      </c>
      <c r="Z532" s="10">
        <f>SUMIFS(IsQList,IsIList,Table_ExternalData_15[[#This Row],[item_key]],IsITypeList,Table_ExternalData_15[[#This Row],[IType]],IsDList,Table_ExternalData_15[[#Headers],[22]])</f>
        <v>0</v>
      </c>
      <c r="AA532" s="10">
        <f>SUMIFS(IsQList,IsIList,Table_ExternalData_15[[#This Row],[item_key]],IsITypeList,Table_ExternalData_15[[#This Row],[IType]],IsDList,Table_ExternalData_15[[#Headers],[23]])</f>
        <v>0</v>
      </c>
      <c r="AB532" s="10">
        <f>SUMIFS(IsQList,IsIList,Table_ExternalData_15[[#This Row],[item_key]],IsITypeList,Table_ExternalData_15[[#This Row],[IType]],IsDList,Table_ExternalData_15[[#Headers],[24]])</f>
        <v>0</v>
      </c>
      <c r="AC532" s="10">
        <f>SUMIFS(IsQList,IsIList,Table_ExternalData_15[[#This Row],[item_key]],IsITypeList,Table_ExternalData_15[[#This Row],[IType]],IsDList,Table_ExternalData_15[[#Headers],[25]])</f>
        <v>0</v>
      </c>
      <c r="AD532" s="10">
        <f>SUMIFS(IsQList,IsIList,Table_ExternalData_15[[#This Row],[item_key]],IsITypeList,Table_ExternalData_15[[#This Row],[IType]],IsDList,Table_ExternalData_15[[#Headers],[26]])</f>
        <v>0</v>
      </c>
      <c r="AE532" s="10">
        <f>SUMIFS(IsQList,IsIList,Table_ExternalData_15[[#This Row],[item_key]],IsITypeList,Table_ExternalData_15[[#This Row],[IType]],IsDList,Table_ExternalData_15[[#Headers],[27]])</f>
        <v>0</v>
      </c>
      <c r="AF532" s="10">
        <f>SUMIFS(IsQList,IsIList,Table_ExternalData_15[[#This Row],[item_key]],IsITypeList,Table_ExternalData_15[[#This Row],[IType]],IsDList,Table_ExternalData_15[[#Headers],[28]])</f>
        <v>1</v>
      </c>
      <c r="AG532" s="10">
        <f>SUMIFS(IsQList,IsIList,Table_ExternalData_15[[#This Row],[item_key]],IsITypeList,Table_ExternalData_15[[#This Row],[IType]],IsDList,Table_ExternalData_15[[#Headers],[29]])</f>
        <v>76</v>
      </c>
      <c r="AH532" s="10">
        <f>SUMIFS(IsQList,IsIList,Table_ExternalData_15[[#This Row],[item_key]],IsITypeList,Table_ExternalData_15[[#This Row],[IType]],IsDList,Table_ExternalData_15[[#Headers],[30]])</f>
        <v>0</v>
      </c>
      <c r="AI532" s="10">
        <f>SUMIFS(IsQList,IsIList,Table_ExternalData_15[[#This Row],[item_key]],IsITypeList,Table_ExternalData_15[[#This Row],[IType]],IsDList,Table_ExternalData_15[[#Headers],[31]])</f>
        <v>10</v>
      </c>
      <c r="AJ532" s="10">
        <f>SUM(Table_ExternalData_15[[#This Row],[1]:[31]])</f>
        <v>181</v>
      </c>
    </row>
    <row r="533" spans="1:36">
      <c r="A533" s="1" t="s">
        <v>253</v>
      </c>
      <c r="B533" s="1" t="s">
        <v>1536</v>
      </c>
      <c r="C533" s="1" t="s">
        <v>1537</v>
      </c>
      <c r="D533" s="11" t="s">
        <v>2046</v>
      </c>
      <c r="E533" s="10">
        <f>SUMIFS(IsQList,IsIList,Table_ExternalData_15[[#This Row],[item_key]],IsITypeList,Table_ExternalData_15[[#This Row],[IType]],IsDList,Table_ExternalData_15[[#Headers],[1]])</f>
        <v>4</v>
      </c>
      <c r="F533" s="10">
        <f>SUMIFS(IsQList,IsIList,Table_ExternalData_15[[#This Row],[item_key]],IsITypeList,Table_ExternalData_15[[#This Row],[IType]],IsDList,Table_ExternalData_15[[#Headers],[2]])</f>
        <v>0</v>
      </c>
      <c r="G533" s="10">
        <f>SUMIFS(IsQList,IsIList,Table_ExternalData_15[[#This Row],[item_key]],IsITypeList,Table_ExternalData_15[[#This Row],[IType]],IsDList,Table_ExternalData_15[[#Headers],[3]])</f>
        <v>0</v>
      </c>
      <c r="H533" s="10">
        <f>SUMIFS(IsQList,IsIList,Table_ExternalData_15[[#This Row],[item_key]],IsITypeList,Table_ExternalData_15[[#This Row],[IType]],IsDList,Table_ExternalData_15[[#Headers],[4]])</f>
        <v>280</v>
      </c>
      <c r="I533" s="10">
        <f>SUMIFS(IsQList,IsIList,Table_ExternalData_15[[#This Row],[item_key]],IsITypeList,Table_ExternalData_15[[#This Row],[IType]],IsDList,Table_ExternalData_15[[#Headers],[5]])</f>
        <v>0</v>
      </c>
      <c r="J533" s="10">
        <f>SUMIFS(IsQList,IsIList,Table_ExternalData_15[[#This Row],[item_key]],IsITypeList,Table_ExternalData_15[[#This Row],[IType]],IsDList,Table_ExternalData_15[[#Headers],[6]])</f>
        <v>92</v>
      </c>
      <c r="K533" s="10">
        <f>SUMIFS(IsQList,IsIList,Table_ExternalData_15[[#This Row],[item_key]],IsITypeList,Table_ExternalData_15[[#This Row],[IType]],IsDList,Table_ExternalData_15[[#Headers],[7]])</f>
        <v>0</v>
      </c>
      <c r="L533" s="10">
        <f>SUMIFS(IsQList,IsIList,Table_ExternalData_15[[#This Row],[item_key]],IsITypeList,Table_ExternalData_15[[#This Row],[IType]],IsDList,Table_ExternalData_15[[#Headers],[8]])</f>
        <v>0</v>
      </c>
      <c r="M533" s="10">
        <f>SUMIFS(IsQList,IsIList,Table_ExternalData_15[[#This Row],[item_key]],IsITypeList,Table_ExternalData_15[[#This Row],[IType]],IsDList,Table_ExternalData_15[[#Headers],[9]])</f>
        <v>0</v>
      </c>
      <c r="N533" s="10">
        <f>SUMIFS(IsQList,IsIList,Table_ExternalData_15[[#This Row],[item_key]],IsITypeList,Table_ExternalData_15[[#This Row],[IType]],IsDList,Table_ExternalData_15[[#Headers],[10]])</f>
        <v>0</v>
      </c>
      <c r="O533" s="10">
        <f>SUMIFS(IsQList,IsIList,Table_ExternalData_15[[#This Row],[item_key]],IsITypeList,Table_ExternalData_15[[#This Row],[IType]],IsDList,Table_ExternalData_15[[#Headers],[11]])</f>
        <v>0</v>
      </c>
      <c r="P533" s="10">
        <f>SUMIFS(IsQList,IsIList,Table_ExternalData_15[[#This Row],[item_key]],IsITypeList,Table_ExternalData_15[[#This Row],[IType]],IsDList,Table_ExternalData_15[[#Headers],[12]])</f>
        <v>0</v>
      </c>
      <c r="Q533" s="10">
        <f>SUMIFS(IsQList,IsIList,Table_ExternalData_15[[#This Row],[item_key]],IsITypeList,Table_ExternalData_15[[#This Row],[IType]],IsDList,Table_ExternalData_15[[#Headers],[13]])</f>
        <v>0</v>
      </c>
      <c r="R533" s="10">
        <f>SUMIFS(IsQList,IsIList,Table_ExternalData_15[[#This Row],[item_key]],IsITypeList,Table_ExternalData_15[[#This Row],[IType]],IsDList,Table_ExternalData_15[[#Headers],[14]])</f>
        <v>0</v>
      </c>
      <c r="S533" s="10">
        <f>SUMIFS(IsQList,IsIList,Table_ExternalData_15[[#This Row],[item_key]],IsITypeList,Table_ExternalData_15[[#This Row],[IType]],IsDList,Table_ExternalData_15[[#Headers],[15]])</f>
        <v>0</v>
      </c>
      <c r="T533" s="10">
        <f>SUMIFS(IsQList,IsIList,Table_ExternalData_15[[#This Row],[item_key]],IsITypeList,Table_ExternalData_15[[#This Row],[IType]],IsDList,Table_ExternalData_15[[#Headers],[16]])</f>
        <v>0</v>
      </c>
      <c r="U533" s="10">
        <f>SUMIFS(IsQList,IsIList,Table_ExternalData_15[[#This Row],[item_key]],IsITypeList,Table_ExternalData_15[[#This Row],[IType]],IsDList,Table_ExternalData_15[[#Headers],[17]])</f>
        <v>0</v>
      </c>
      <c r="V533" s="10">
        <f>SUMIFS(IsQList,IsIList,Table_ExternalData_15[[#This Row],[item_key]],IsITypeList,Table_ExternalData_15[[#This Row],[IType]],IsDList,Table_ExternalData_15[[#Headers],[18]])</f>
        <v>0</v>
      </c>
      <c r="W533" s="10">
        <f>SUMIFS(IsQList,IsIList,Table_ExternalData_15[[#This Row],[item_key]],IsITypeList,Table_ExternalData_15[[#This Row],[IType]],IsDList,Table_ExternalData_15[[#Headers],[19]])</f>
        <v>0</v>
      </c>
      <c r="X533" s="10">
        <f>SUMIFS(IsQList,IsIList,Table_ExternalData_15[[#This Row],[item_key]],IsITypeList,Table_ExternalData_15[[#This Row],[IType]],IsDList,Table_ExternalData_15[[#Headers],[20]])</f>
        <v>0</v>
      </c>
      <c r="Y533" s="10">
        <f>SUMIFS(IsQList,IsIList,Table_ExternalData_15[[#This Row],[item_key]],IsITypeList,Table_ExternalData_15[[#This Row],[IType]],IsDList,Table_ExternalData_15[[#Headers],[21]])</f>
        <v>0</v>
      </c>
      <c r="Z533" s="10">
        <f>SUMIFS(IsQList,IsIList,Table_ExternalData_15[[#This Row],[item_key]],IsITypeList,Table_ExternalData_15[[#This Row],[IType]],IsDList,Table_ExternalData_15[[#Headers],[22]])</f>
        <v>0</v>
      </c>
      <c r="AA533" s="10">
        <f>SUMIFS(IsQList,IsIList,Table_ExternalData_15[[#This Row],[item_key]],IsITypeList,Table_ExternalData_15[[#This Row],[IType]],IsDList,Table_ExternalData_15[[#Headers],[23]])</f>
        <v>0</v>
      </c>
      <c r="AB533" s="10">
        <f>SUMIFS(IsQList,IsIList,Table_ExternalData_15[[#This Row],[item_key]],IsITypeList,Table_ExternalData_15[[#This Row],[IType]],IsDList,Table_ExternalData_15[[#Headers],[24]])</f>
        <v>0</v>
      </c>
      <c r="AC533" s="10">
        <f>SUMIFS(IsQList,IsIList,Table_ExternalData_15[[#This Row],[item_key]],IsITypeList,Table_ExternalData_15[[#This Row],[IType]],IsDList,Table_ExternalData_15[[#Headers],[25]])</f>
        <v>0</v>
      </c>
      <c r="AD533" s="10">
        <f>SUMIFS(IsQList,IsIList,Table_ExternalData_15[[#This Row],[item_key]],IsITypeList,Table_ExternalData_15[[#This Row],[IType]],IsDList,Table_ExternalData_15[[#Headers],[26]])</f>
        <v>0</v>
      </c>
      <c r="AE533" s="10">
        <f>SUMIFS(IsQList,IsIList,Table_ExternalData_15[[#This Row],[item_key]],IsITypeList,Table_ExternalData_15[[#This Row],[IType]],IsDList,Table_ExternalData_15[[#Headers],[27]])</f>
        <v>0</v>
      </c>
      <c r="AF533" s="10">
        <f>SUMIFS(IsQList,IsIList,Table_ExternalData_15[[#This Row],[item_key]],IsITypeList,Table_ExternalData_15[[#This Row],[IType]],IsDList,Table_ExternalData_15[[#Headers],[28]])</f>
        <v>4</v>
      </c>
      <c r="AG533" s="10">
        <f>SUMIFS(IsQList,IsIList,Table_ExternalData_15[[#This Row],[item_key]],IsITypeList,Table_ExternalData_15[[#This Row],[IType]],IsDList,Table_ExternalData_15[[#Headers],[29]])</f>
        <v>304</v>
      </c>
      <c r="AH533" s="10">
        <f>SUMIFS(IsQList,IsIList,Table_ExternalData_15[[#This Row],[item_key]],IsITypeList,Table_ExternalData_15[[#This Row],[IType]],IsDList,Table_ExternalData_15[[#Headers],[30]])</f>
        <v>0</v>
      </c>
      <c r="AI533" s="10">
        <f>SUMIFS(IsQList,IsIList,Table_ExternalData_15[[#This Row],[item_key]],IsITypeList,Table_ExternalData_15[[#This Row],[IType]],IsDList,Table_ExternalData_15[[#Headers],[31]])</f>
        <v>40</v>
      </c>
      <c r="AJ533" s="10">
        <f>SUM(Table_ExternalData_15[[#This Row],[1]:[31]])</f>
        <v>724</v>
      </c>
    </row>
    <row r="534" spans="1:36">
      <c r="A534" s="1" t="s">
        <v>254</v>
      </c>
      <c r="B534" s="1" t="s">
        <v>1538</v>
      </c>
      <c r="C534" s="1" t="s">
        <v>1539</v>
      </c>
      <c r="D534" s="11" t="s">
        <v>2046</v>
      </c>
      <c r="E534" s="10">
        <f>SUMIFS(IsQList,IsIList,Table_ExternalData_15[[#This Row],[item_key]],IsITypeList,Table_ExternalData_15[[#This Row],[IType]],IsDList,Table_ExternalData_15[[#Headers],[1]])</f>
        <v>1</v>
      </c>
      <c r="F534" s="10">
        <f>SUMIFS(IsQList,IsIList,Table_ExternalData_15[[#This Row],[item_key]],IsITypeList,Table_ExternalData_15[[#This Row],[IType]],IsDList,Table_ExternalData_15[[#Headers],[2]])</f>
        <v>0</v>
      </c>
      <c r="G534" s="10">
        <f>SUMIFS(IsQList,IsIList,Table_ExternalData_15[[#This Row],[item_key]],IsITypeList,Table_ExternalData_15[[#This Row],[IType]],IsDList,Table_ExternalData_15[[#Headers],[3]])</f>
        <v>0</v>
      </c>
      <c r="H534" s="10">
        <f>SUMIFS(IsQList,IsIList,Table_ExternalData_15[[#This Row],[item_key]],IsITypeList,Table_ExternalData_15[[#This Row],[IType]],IsDList,Table_ExternalData_15[[#Headers],[4]])</f>
        <v>70</v>
      </c>
      <c r="I534" s="10">
        <f>SUMIFS(IsQList,IsIList,Table_ExternalData_15[[#This Row],[item_key]],IsITypeList,Table_ExternalData_15[[#This Row],[IType]],IsDList,Table_ExternalData_15[[#Headers],[5]])</f>
        <v>0</v>
      </c>
      <c r="J534" s="10">
        <f>SUMIFS(IsQList,IsIList,Table_ExternalData_15[[#This Row],[item_key]],IsITypeList,Table_ExternalData_15[[#This Row],[IType]],IsDList,Table_ExternalData_15[[#Headers],[6]])</f>
        <v>23</v>
      </c>
      <c r="K534" s="10">
        <f>SUMIFS(IsQList,IsIList,Table_ExternalData_15[[#This Row],[item_key]],IsITypeList,Table_ExternalData_15[[#This Row],[IType]],IsDList,Table_ExternalData_15[[#Headers],[7]])</f>
        <v>0</v>
      </c>
      <c r="L534" s="10">
        <f>SUMIFS(IsQList,IsIList,Table_ExternalData_15[[#This Row],[item_key]],IsITypeList,Table_ExternalData_15[[#This Row],[IType]],IsDList,Table_ExternalData_15[[#Headers],[8]])</f>
        <v>0</v>
      </c>
      <c r="M534" s="10">
        <f>SUMIFS(IsQList,IsIList,Table_ExternalData_15[[#This Row],[item_key]],IsITypeList,Table_ExternalData_15[[#This Row],[IType]],IsDList,Table_ExternalData_15[[#Headers],[9]])</f>
        <v>0</v>
      </c>
      <c r="N534" s="10">
        <f>SUMIFS(IsQList,IsIList,Table_ExternalData_15[[#This Row],[item_key]],IsITypeList,Table_ExternalData_15[[#This Row],[IType]],IsDList,Table_ExternalData_15[[#Headers],[10]])</f>
        <v>0</v>
      </c>
      <c r="O534" s="10">
        <f>SUMIFS(IsQList,IsIList,Table_ExternalData_15[[#This Row],[item_key]],IsITypeList,Table_ExternalData_15[[#This Row],[IType]],IsDList,Table_ExternalData_15[[#Headers],[11]])</f>
        <v>0</v>
      </c>
      <c r="P534" s="10">
        <f>SUMIFS(IsQList,IsIList,Table_ExternalData_15[[#This Row],[item_key]],IsITypeList,Table_ExternalData_15[[#This Row],[IType]],IsDList,Table_ExternalData_15[[#Headers],[12]])</f>
        <v>0</v>
      </c>
      <c r="Q534" s="10">
        <f>SUMIFS(IsQList,IsIList,Table_ExternalData_15[[#This Row],[item_key]],IsITypeList,Table_ExternalData_15[[#This Row],[IType]],IsDList,Table_ExternalData_15[[#Headers],[13]])</f>
        <v>0</v>
      </c>
      <c r="R534" s="10">
        <f>SUMIFS(IsQList,IsIList,Table_ExternalData_15[[#This Row],[item_key]],IsITypeList,Table_ExternalData_15[[#This Row],[IType]],IsDList,Table_ExternalData_15[[#Headers],[14]])</f>
        <v>0</v>
      </c>
      <c r="S534" s="10">
        <f>SUMIFS(IsQList,IsIList,Table_ExternalData_15[[#This Row],[item_key]],IsITypeList,Table_ExternalData_15[[#This Row],[IType]],IsDList,Table_ExternalData_15[[#Headers],[15]])</f>
        <v>0</v>
      </c>
      <c r="T534" s="10">
        <f>SUMIFS(IsQList,IsIList,Table_ExternalData_15[[#This Row],[item_key]],IsITypeList,Table_ExternalData_15[[#This Row],[IType]],IsDList,Table_ExternalData_15[[#Headers],[16]])</f>
        <v>0</v>
      </c>
      <c r="U534" s="10">
        <f>SUMIFS(IsQList,IsIList,Table_ExternalData_15[[#This Row],[item_key]],IsITypeList,Table_ExternalData_15[[#This Row],[IType]],IsDList,Table_ExternalData_15[[#Headers],[17]])</f>
        <v>0</v>
      </c>
      <c r="V534" s="10">
        <f>SUMIFS(IsQList,IsIList,Table_ExternalData_15[[#This Row],[item_key]],IsITypeList,Table_ExternalData_15[[#This Row],[IType]],IsDList,Table_ExternalData_15[[#Headers],[18]])</f>
        <v>0</v>
      </c>
      <c r="W534" s="10">
        <f>SUMIFS(IsQList,IsIList,Table_ExternalData_15[[#This Row],[item_key]],IsITypeList,Table_ExternalData_15[[#This Row],[IType]],IsDList,Table_ExternalData_15[[#Headers],[19]])</f>
        <v>0</v>
      </c>
      <c r="X534" s="10">
        <f>SUMIFS(IsQList,IsIList,Table_ExternalData_15[[#This Row],[item_key]],IsITypeList,Table_ExternalData_15[[#This Row],[IType]],IsDList,Table_ExternalData_15[[#Headers],[20]])</f>
        <v>0</v>
      </c>
      <c r="Y534" s="10">
        <f>SUMIFS(IsQList,IsIList,Table_ExternalData_15[[#This Row],[item_key]],IsITypeList,Table_ExternalData_15[[#This Row],[IType]],IsDList,Table_ExternalData_15[[#Headers],[21]])</f>
        <v>0</v>
      </c>
      <c r="Z534" s="10">
        <f>SUMIFS(IsQList,IsIList,Table_ExternalData_15[[#This Row],[item_key]],IsITypeList,Table_ExternalData_15[[#This Row],[IType]],IsDList,Table_ExternalData_15[[#Headers],[22]])</f>
        <v>0</v>
      </c>
      <c r="AA534" s="10">
        <f>SUMIFS(IsQList,IsIList,Table_ExternalData_15[[#This Row],[item_key]],IsITypeList,Table_ExternalData_15[[#This Row],[IType]],IsDList,Table_ExternalData_15[[#Headers],[23]])</f>
        <v>0</v>
      </c>
      <c r="AB534" s="10">
        <f>SUMIFS(IsQList,IsIList,Table_ExternalData_15[[#This Row],[item_key]],IsITypeList,Table_ExternalData_15[[#This Row],[IType]],IsDList,Table_ExternalData_15[[#Headers],[24]])</f>
        <v>0</v>
      </c>
      <c r="AC534" s="10">
        <f>SUMIFS(IsQList,IsIList,Table_ExternalData_15[[#This Row],[item_key]],IsITypeList,Table_ExternalData_15[[#This Row],[IType]],IsDList,Table_ExternalData_15[[#Headers],[25]])</f>
        <v>0</v>
      </c>
      <c r="AD534" s="10">
        <f>SUMIFS(IsQList,IsIList,Table_ExternalData_15[[#This Row],[item_key]],IsITypeList,Table_ExternalData_15[[#This Row],[IType]],IsDList,Table_ExternalData_15[[#Headers],[26]])</f>
        <v>0</v>
      </c>
      <c r="AE534" s="10">
        <f>SUMIFS(IsQList,IsIList,Table_ExternalData_15[[#This Row],[item_key]],IsITypeList,Table_ExternalData_15[[#This Row],[IType]],IsDList,Table_ExternalData_15[[#Headers],[27]])</f>
        <v>0</v>
      </c>
      <c r="AF534" s="10">
        <f>SUMIFS(IsQList,IsIList,Table_ExternalData_15[[#This Row],[item_key]],IsITypeList,Table_ExternalData_15[[#This Row],[IType]],IsDList,Table_ExternalData_15[[#Headers],[28]])</f>
        <v>1</v>
      </c>
      <c r="AG534" s="10">
        <f>SUMIFS(IsQList,IsIList,Table_ExternalData_15[[#This Row],[item_key]],IsITypeList,Table_ExternalData_15[[#This Row],[IType]],IsDList,Table_ExternalData_15[[#Headers],[29]])</f>
        <v>76</v>
      </c>
      <c r="AH534" s="10">
        <f>SUMIFS(IsQList,IsIList,Table_ExternalData_15[[#This Row],[item_key]],IsITypeList,Table_ExternalData_15[[#This Row],[IType]],IsDList,Table_ExternalData_15[[#Headers],[30]])</f>
        <v>0</v>
      </c>
      <c r="AI534" s="10">
        <f>SUMIFS(IsQList,IsIList,Table_ExternalData_15[[#This Row],[item_key]],IsITypeList,Table_ExternalData_15[[#This Row],[IType]],IsDList,Table_ExternalData_15[[#Headers],[31]])</f>
        <v>10</v>
      </c>
      <c r="AJ534" s="10">
        <f>SUM(Table_ExternalData_15[[#This Row],[1]:[31]])</f>
        <v>181</v>
      </c>
    </row>
    <row r="535" spans="1:36">
      <c r="A535" s="1" t="s">
        <v>255</v>
      </c>
      <c r="B535" s="1" t="s">
        <v>1540</v>
      </c>
      <c r="C535" s="1" t="s">
        <v>1541</v>
      </c>
      <c r="D535" s="11" t="s">
        <v>2046</v>
      </c>
      <c r="E535" s="10">
        <f>SUMIFS(IsQList,IsIList,Table_ExternalData_15[[#This Row],[item_key]],IsITypeList,Table_ExternalData_15[[#This Row],[IType]],IsDList,Table_ExternalData_15[[#Headers],[1]])</f>
        <v>1</v>
      </c>
      <c r="F535" s="10">
        <f>SUMIFS(IsQList,IsIList,Table_ExternalData_15[[#This Row],[item_key]],IsITypeList,Table_ExternalData_15[[#This Row],[IType]],IsDList,Table_ExternalData_15[[#Headers],[2]])</f>
        <v>0</v>
      </c>
      <c r="G535" s="10">
        <f>SUMIFS(IsQList,IsIList,Table_ExternalData_15[[#This Row],[item_key]],IsITypeList,Table_ExternalData_15[[#This Row],[IType]],IsDList,Table_ExternalData_15[[#Headers],[3]])</f>
        <v>0</v>
      </c>
      <c r="H535" s="10">
        <f>SUMIFS(IsQList,IsIList,Table_ExternalData_15[[#This Row],[item_key]],IsITypeList,Table_ExternalData_15[[#This Row],[IType]],IsDList,Table_ExternalData_15[[#Headers],[4]])</f>
        <v>70</v>
      </c>
      <c r="I535" s="10">
        <f>SUMIFS(IsQList,IsIList,Table_ExternalData_15[[#This Row],[item_key]],IsITypeList,Table_ExternalData_15[[#This Row],[IType]],IsDList,Table_ExternalData_15[[#Headers],[5]])</f>
        <v>0</v>
      </c>
      <c r="J535" s="10">
        <f>SUMIFS(IsQList,IsIList,Table_ExternalData_15[[#This Row],[item_key]],IsITypeList,Table_ExternalData_15[[#This Row],[IType]],IsDList,Table_ExternalData_15[[#Headers],[6]])</f>
        <v>23</v>
      </c>
      <c r="K535" s="10">
        <f>SUMIFS(IsQList,IsIList,Table_ExternalData_15[[#This Row],[item_key]],IsITypeList,Table_ExternalData_15[[#This Row],[IType]],IsDList,Table_ExternalData_15[[#Headers],[7]])</f>
        <v>0</v>
      </c>
      <c r="L535" s="10">
        <f>SUMIFS(IsQList,IsIList,Table_ExternalData_15[[#This Row],[item_key]],IsITypeList,Table_ExternalData_15[[#This Row],[IType]],IsDList,Table_ExternalData_15[[#Headers],[8]])</f>
        <v>0</v>
      </c>
      <c r="M535" s="10">
        <f>SUMIFS(IsQList,IsIList,Table_ExternalData_15[[#This Row],[item_key]],IsITypeList,Table_ExternalData_15[[#This Row],[IType]],IsDList,Table_ExternalData_15[[#Headers],[9]])</f>
        <v>0</v>
      </c>
      <c r="N535" s="10">
        <f>SUMIFS(IsQList,IsIList,Table_ExternalData_15[[#This Row],[item_key]],IsITypeList,Table_ExternalData_15[[#This Row],[IType]],IsDList,Table_ExternalData_15[[#Headers],[10]])</f>
        <v>0</v>
      </c>
      <c r="O535" s="10">
        <f>SUMIFS(IsQList,IsIList,Table_ExternalData_15[[#This Row],[item_key]],IsITypeList,Table_ExternalData_15[[#This Row],[IType]],IsDList,Table_ExternalData_15[[#Headers],[11]])</f>
        <v>0</v>
      </c>
      <c r="P535" s="10">
        <f>SUMIFS(IsQList,IsIList,Table_ExternalData_15[[#This Row],[item_key]],IsITypeList,Table_ExternalData_15[[#This Row],[IType]],IsDList,Table_ExternalData_15[[#Headers],[12]])</f>
        <v>0</v>
      </c>
      <c r="Q535" s="10">
        <f>SUMIFS(IsQList,IsIList,Table_ExternalData_15[[#This Row],[item_key]],IsITypeList,Table_ExternalData_15[[#This Row],[IType]],IsDList,Table_ExternalData_15[[#Headers],[13]])</f>
        <v>0</v>
      </c>
      <c r="R535" s="10">
        <f>SUMIFS(IsQList,IsIList,Table_ExternalData_15[[#This Row],[item_key]],IsITypeList,Table_ExternalData_15[[#This Row],[IType]],IsDList,Table_ExternalData_15[[#Headers],[14]])</f>
        <v>0</v>
      </c>
      <c r="S535" s="10">
        <f>SUMIFS(IsQList,IsIList,Table_ExternalData_15[[#This Row],[item_key]],IsITypeList,Table_ExternalData_15[[#This Row],[IType]],IsDList,Table_ExternalData_15[[#Headers],[15]])</f>
        <v>0</v>
      </c>
      <c r="T535" s="10">
        <f>SUMIFS(IsQList,IsIList,Table_ExternalData_15[[#This Row],[item_key]],IsITypeList,Table_ExternalData_15[[#This Row],[IType]],IsDList,Table_ExternalData_15[[#Headers],[16]])</f>
        <v>0</v>
      </c>
      <c r="U535" s="10">
        <f>SUMIFS(IsQList,IsIList,Table_ExternalData_15[[#This Row],[item_key]],IsITypeList,Table_ExternalData_15[[#This Row],[IType]],IsDList,Table_ExternalData_15[[#Headers],[17]])</f>
        <v>0</v>
      </c>
      <c r="V535" s="10">
        <f>SUMIFS(IsQList,IsIList,Table_ExternalData_15[[#This Row],[item_key]],IsITypeList,Table_ExternalData_15[[#This Row],[IType]],IsDList,Table_ExternalData_15[[#Headers],[18]])</f>
        <v>0</v>
      </c>
      <c r="W535" s="10">
        <f>SUMIFS(IsQList,IsIList,Table_ExternalData_15[[#This Row],[item_key]],IsITypeList,Table_ExternalData_15[[#This Row],[IType]],IsDList,Table_ExternalData_15[[#Headers],[19]])</f>
        <v>0</v>
      </c>
      <c r="X535" s="10">
        <f>SUMIFS(IsQList,IsIList,Table_ExternalData_15[[#This Row],[item_key]],IsITypeList,Table_ExternalData_15[[#This Row],[IType]],IsDList,Table_ExternalData_15[[#Headers],[20]])</f>
        <v>0</v>
      </c>
      <c r="Y535" s="10">
        <f>SUMIFS(IsQList,IsIList,Table_ExternalData_15[[#This Row],[item_key]],IsITypeList,Table_ExternalData_15[[#This Row],[IType]],IsDList,Table_ExternalData_15[[#Headers],[21]])</f>
        <v>0</v>
      </c>
      <c r="Z535" s="10">
        <f>SUMIFS(IsQList,IsIList,Table_ExternalData_15[[#This Row],[item_key]],IsITypeList,Table_ExternalData_15[[#This Row],[IType]],IsDList,Table_ExternalData_15[[#Headers],[22]])</f>
        <v>0</v>
      </c>
      <c r="AA535" s="10">
        <f>SUMIFS(IsQList,IsIList,Table_ExternalData_15[[#This Row],[item_key]],IsITypeList,Table_ExternalData_15[[#This Row],[IType]],IsDList,Table_ExternalData_15[[#Headers],[23]])</f>
        <v>0</v>
      </c>
      <c r="AB535" s="10">
        <f>SUMIFS(IsQList,IsIList,Table_ExternalData_15[[#This Row],[item_key]],IsITypeList,Table_ExternalData_15[[#This Row],[IType]],IsDList,Table_ExternalData_15[[#Headers],[24]])</f>
        <v>0</v>
      </c>
      <c r="AC535" s="10">
        <f>SUMIFS(IsQList,IsIList,Table_ExternalData_15[[#This Row],[item_key]],IsITypeList,Table_ExternalData_15[[#This Row],[IType]],IsDList,Table_ExternalData_15[[#Headers],[25]])</f>
        <v>0</v>
      </c>
      <c r="AD535" s="10">
        <f>SUMIFS(IsQList,IsIList,Table_ExternalData_15[[#This Row],[item_key]],IsITypeList,Table_ExternalData_15[[#This Row],[IType]],IsDList,Table_ExternalData_15[[#Headers],[26]])</f>
        <v>0</v>
      </c>
      <c r="AE535" s="10">
        <f>SUMIFS(IsQList,IsIList,Table_ExternalData_15[[#This Row],[item_key]],IsITypeList,Table_ExternalData_15[[#This Row],[IType]],IsDList,Table_ExternalData_15[[#Headers],[27]])</f>
        <v>0</v>
      </c>
      <c r="AF535" s="10">
        <f>SUMIFS(IsQList,IsIList,Table_ExternalData_15[[#This Row],[item_key]],IsITypeList,Table_ExternalData_15[[#This Row],[IType]],IsDList,Table_ExternalData_15[[#Headers],[28]])</f>
        <v>1</v>
      </c>
      <c r="AG535" s="10">
        <f>SUMIFS(IsQList,IsIList,Table_ExternalData_15[[#This Row],[item_key]],IsITypeList,Table_ExternalData_15[[#This Row],[IType]],IsDList,Table_ExternalData_15[[#Headers],[29]])</f>
        <v>76</v>
      </c>
      <c r="AH535" s="10">
        <f>SUMIFS(IsQList,IsIList,Table_ExternalData_15[[#This Row],[item_key]],IsITypeList,Table_ExternalData_15[[#This Row],[IType]],IsDList,Table_ExternalData_15[[#Headers],[30]])</f>
        <v>0</v>
      </c>
      <c r="AI535" s="10">
        <f>SUMIFS(IsQList,IsIList,Table_ExternalData_15[[#This Row],[item_key]],IsITypeList,Table_ExternalData_15[[#This Row],[IType]],IsDList,Table_ExternalData_15[[#Headers],[31]])</f>
        <v>10</v>
      </c>
      <c r="AJ535" s="10">
        <f>SUM(Table_ExternalData_15[[#This Row],[1]:[31]])</f>
        <v>181</v>
      </c>
    </row>
    <row r="536" spans="1:36">
      <c r="A536" s="1" t="s">
        <v>256</v>
      </c>
      <c r="B536" s="1" t="s">
        <v>1542</v>
      </c>
      <c r="C536" s="1" t="s">
        <v>1543</v>
      </c>
      <c r="D536" s="11" t="s">
        <v>2046</v>
      </c>
      <c r="E536" s="10">
        <f>SUMIFS(IsQList,IsIList,Table_ExternalData_15[[#This Row],[item_key]],IsITypeList,Table_ExternalData_15[[#This Row],[IType]],IsDList,Table_ExternalData_15[[#Headers],[1]])</f>
        <v>1</v>
      </c>
      <c r="F536" s="10">
        <f>SUMIFS(IsQList,IsIList,Table_ExternalData_15[[#This Row],[item_key]],IsITypeList,Table_ExternalData_15[[#This Row],[IType]],IsDList,Table_ExternalData_15[[#Headers],[2]])</f>
        <v>0</v>
      </c>
      <c r="G536" s="10">
        <f>SUMIFS(IsQList,IsIList,Table_ExternalData_15[[#This Row],[item_key]],IsITypeList,Table_ExternalData_15[[#This Row],[IType]],IsDList,Table_ExternalData_15[[#Headers],[3]])</f>
        <v>0</v>
      </c>
      <c r="H536" s="10">
        <f>SUMIFS(IsQList,IsIList,Table_ExternalData_15[[#This Row],[item_key]],IsITypeList,Table_ExternalData_15[[#This Row],[IType]],IsDList,Table_ExternalData_15[[#Headers],[4]])</f>
        <v>70</v>
      </c>
      <c r="I536" s="10">
        <f>SUMIFS(IsQList,IsIList,Table_ExternalData_15[[#This Row],[item_key]],IsITypeList,Table_ExternalData_15[[#This Row],[IType]],IsDList,Table_ExternalData_15[[#Headers],[5]])</f>
        <v>0</v>
      </c>
      <c r="J536" s="10">
        <f>SUMIFS(IsQList,IsIList,Table_ExternalData_15[[#This Row],[item_key]],IsITypeList,Table_ExternalData_15[[#This Row],[IType]],IsDList,Table_ExternalData_15[[#Headers],[6]])</f>
        <v>23</v>
      </c>
      <c r="K536" s="10">
        <f>SUMIFS(IsQList,IsIList,Table_ExternalData_15[[#This Row],[item_key]],IsITypeList,Table_ExternalData_15[[#This Row],[IType]],IsDList,Table_ExternalData_15[[#Headers],[7]])</f>
        <v>0</v>
      </c>
      <c r="L536" s="10">
        <f>SUMIFS(IsQList,IsIList,Table_ExternalData_15[[#This Row],[item_key]],IsITypeList,Table_ExternalData_15[[#This Row],[IType]],IsDList,Table_ExternalData_15[[#Headers],[8]])</f>
        <v>0</v>
      </c>
      <c r="M536" s="10">
        <f>SUMIFS(IsQList,IsIList,Table_ExternalData_15[[#This Row],[item_key]],IsITypeList,Table_ExternalData_15[[#This Row],[IType]],IsDList,Table_ExternalData_15[[#Headers],[9]])</f>
        <v>0</v>
      </c>
      <c r="N536" s="10">
        <f>SUMIFS(IsQList,IsIList,Table_ExternalData_15[[#This Row],[item_key]],IsITypeList,Table_ExternalData_15[[#This Row],[IType]],IsDList,Table_ExternalData_15[[#Headers],[10]])</f>
        <v>0</v>
      </c>
      <c r="O536" s="10">
        <f>SUMIFS(IsQList,IsIList,Table_ExternalData_15[[#This Row],[item_key]],IsITypeList,Table_ExternalData_15[[#This Row],[IType]],IsDList,Table_ExternalData_15[[#Headers],[11]])</f>
        <v>0</v>
      </c>
      <c r="P536" s="10">
        <f>SUMIFS(IsQList,IsIList,Table_ExternalData_15[[#This Row],[item_key]],IsITypeList,Table_ExternalData_15[[#This Row],[IType]],IsDList,Table_ExternalData_15[[#Headers],[12]])</f>
        <v>0</v>
      </c>
      <c r="Q536" s="10">
        <f>SUMIFS(IsQList,IsIList,Table_ExternalData_15[[#This Row],[item_key]],IsITypeList,Table_ExternalData_15[[#This Row],[IType]],IsDList,Table_ExternalData_15[[#Headers],[13]])</f>
        <v>0</v>
      </c>
      <c r="R536" s="10">
        <f>SUMIFS(IsQList,IsIList,Table_ExternalData_15[[#This Row],[item_key]],IsITypeList,Table_ExternalData_15[[#This Row],[IType]],IsDList,Table_ExternalData_15[[#Headers],[14]])</f>
        <v>0</v>
      </c>
      <c r="S536" s="10">
        <f>SUMIFS(IsQList,IsIList,Table_ExternalData_15[[#This Row],[item_key]],IsITypeList,Table_ExternalData_15[[#This Row],[IType]],IsDList,Table_ExternalData_15[[#Headers],[15]])</f>
        <v>0</v>
      </c>
      <c r="T536" s="10">
        <f>SUMIFS(IsQList,IsIList,Table_ExternalData_15[[#This Row],[item_key]],IsITypeList,Table_ExternalData_15[[#This Row],[IType]],IsDList,Table_ExternalData_15[[#Headers],[16]])</f>
        <v>0</v>
      </c>
      <c r="U536" s="10">
        <f>SUMIFS(IsQList,IsIList,Table_ExternalData_15[[#This Row],[item_key]],IsITypeList,Table_ExternalData_15[[#This Row],[IType]],IsDList,Table_ExternalData_15[[#Headers],[17]])</f>
        <v>0</v>
      </c>
      <c r="V536" s="10">
        <f>SUMIFS(IsQList,IsIList,Table_ExternalData_15[[#This Row],[item_key]],IsITypeList,Table_ExternalData_15[[#This Row],[IType]],IsDList,Table_ExternalData_15[[#Headers],[18]])</f>
        <v>0</v>
      </c>
      <c r="W536" s="10">
        <f>SUMIFS(IsQList,IsIList,Table_ExternalData_15[[#This Row],[item_key]],IsITypeList,Table_ExternalData_15[[#This Row],[IType]],IsDList,Table_ExternalData_15[[#Headers],[19]])</f>
        <v>0</v>
      </c>
      <c r="X536" s="10">
        <f>SUMIFS(IsQList,IsIList,Table_ExternalData_15[[#This Row],[item_key]],IsITypeList,Table_ExternalData_15[[#This Row],[IType]],IsDList,Table_ExternalData_15[[#Headers],[20]])</f>
        <v>0</v>
      </c>
      <c r="Y536" s="10">
        <f>SUMIFS(IsQList,IsIList,Table_ExternalData_15[[#This Row],[item_key]],IsITypeList,Table_ExternalData_15[[#This Row],[IType]],IsDList,Table_ExternalData_15[[#Headers],[21]])</f>
        <v>0</v>
      </c>
      <c r="Z536" s="10">
        <f>SUMIFS(IsQList,IsIList,Table_ExternalData_15[[#This Row],[item_key]],IsITypeList,Table_ExternalData_15[[#This Row],[IType]],IsDList,Table_ExternalData_15[[#Headers],[22]])</f>
        <v>0</v>
      </c>
      <c r="AA536" s="10">
        <f>SUMIFS(IsQList,IsIList,Table_ExternalData_15[[#This Row],[item_key]],IsITypeList,Table_ExternalData_15[[#This Row],[IType]],IsDList,Table_ExternalData_15[[#Headers],[23]])</f>
        <v>0</v>
      </c>
      <c r="AB536" s="10">
        <f>SUMIFS(IsQList,IsIList,Table_ExternalData_15[[#This Row],[item_key]],IsITypeList,Table_ExternalData_15[[#This Row],[IType]],IsDList,Table_ExternalData_15[[#Headers],[24]])</f>
        <v>0</v>
      </c>
      <c r="AC536" s="10">
        <f>SUMIFS(IsQList,IsIList,Table_ExternalData_15[[#This Row],[item_key]],IsITypeList,Table_ExternalData_15[[#This Row],[IType]],IsDList,Table_ExternalData_15[[#Headers],[25]])</f>
        <v>0</v>
      </c>
      <c r="AD536" s="10">
        <f>SUMIFS(IsQList,IsIList,Table_ExternalData_15[[#This Row],[item_key]],IsITypeList,Table_ExternalData_15[[#This Row],[IType]],IsDList,Table_ExternalData_15[[#Headers],[26]])</f>
        <v>0</v>
      </c>
      <c r="AE536" s="10">
        <f>SUMIFS(IsQList,IsIList,Table_ExternalData_15[[#This Row],[item_key]],IsITypeList,Table_ExternalData_15[[#This Row],[IType]],IsDList,Table_ExternalData_15[[#Headers],[27]])</f>
        <v>0</v>
      </c>
      <c r="AF536" s="10">
        <f>SUMIFS(IsQList,IsIList,Table_ExternalData_15[[#This Row],[item_key]],IsITypeList,Table_ExternalData_15[[#This Row],[IType]],IsDList,Table_ExternalData_15[[#Headers],[28]])</f>
        <v>1</v>
      </c>
      <c r="AG536" s="10">
        <f>SUMIFS(IsQList,IsIList,Table_ExternalData_15[[#This Row],[item_key]],IsITypeList,Table_ExternalData_15[[#This Row],[IType]],IsDList,Table_ExternalData_15[[#Headers],[29]])</f>
        <v>76</v>
      </c>
      <c r="AH536" s="10">
        <f>SUMIFS(IsQList,IsIList,Table_ExternalData_15[[#This Row],[item_key]],IsITypeList,Table_ExternalData_15[[#This Row],[IType]],IsDList,Table_ExternalData_15[[#Headers],[30]])</f>
        <v>0</v>
      </c>
      <c r="AI536" s="10">
        <f>SUMIFS(IsQList,IsIList,Table_ExternalData_15[[#This Row],[item_key]],IsITypeList,Table_ExternalData_15[[#This Row],[IType]],IsDList,Table_ExternalData_15[[#Headers],[31]])</f>
        <v>10</v>
      </c>
      <c r="AJ536" s="10">
        <f>SUM(Table_ExternalData_15[[#This Row],[1]:[31]])</f>
        <v>181</v>
      </c>
    </row>
    <row r="537" spans="1:36">
      <c r="A537" s="1" t="s">
        <v>257</v>
      </c>
      <c r="B537" s="1" t="s">
        <v>1544</v>
      </c>
      <c r="C537" s="1" t="s">
        <v>1545</v>
      </c>
      <c r="D537" s="11" t="s">
        <v>2046</v>
      </c>
      <c r="E537" s="10">
        <f>SUMIFS(IsQList,IsIList,Table_ExternalData_15[[#This Row],[item_key]],IsITypeList,Table_ExternalData_15[[#This Row],[IType]],IsDList,Table_ExternalData_15[[#Headers],[1]])</f>
        <v>1</v>
      </c>
      <c r="F537" s="10">
        <f>SUMIFS(IsQList,IsIList,Table_ExternalData_15[[#This Row],[item_key]],IsITypeList,Table_ExternalData_15[[#This Row],[IType]],IsDList,Table_ExternalData_15[[#Headers],[2]])</f>
        <v>0</v>
      </c>
      <c r="G537" s="10">
        <f>SUMIFS(IsQList,IsIList,Table_ExternalData_15[[#This Row],[item_key]],IsITypeList,Table_ExternalData_15[[#This Row],[IType]],IsDList,Table_ExternalData_15[[#Headers],[3]])</f>
        <v>0</v>
      </c>
      <c r="H537" s="10">
        <f>SUMIFS(IsQList,IsIList,Table_ExternalData_15[[#This Row],[item_key]],IsITypeList,Table_ExternalData_15[[#This Row],[IType]],IsDList,Table_ExternalData_15[[#Headers],[4]])</f>
        <v>70</v>
      </c>
      <c r="I537" s="10">
        <f>SUMIFS(IsQList,IsIList,Table_ExternalData_15[[#This Row],[item_key]],IsITypeList,Table_ExternalData_15[[#This Row],[IType]],IsDList,Table_ExternalData_15[[#Headers],[5]])</f>
        <v>0</v>
      </c>
      <c r="J537" s="10">
        <f>SUMIFS(IsQList,IsIList,Table_ExternalData_15[[#This Row],[item_key]],IsITypeList,Table_ExternalData_15[[#This Row],[IType]],IsDList,Table_ExternalData_15[[#Headers],[6]])</f>
        <v>23</v>
      </c>
      <c r="K537" s="10">
        <f>SUMIFS(IsQList,IsIList,Table_ExternalData_15[[#This Row],[item_key]],IsITypeList,Table_ExternalData_15[[#This Row],[IType]],IsDList,Table_ExternalData_15[[#Headers],[7]])</f>
        <v>0</v>
      </c>
      <c r="L537" s="10">
        <f>SUMIFS(IsQList,IsIList,Table_ExternalData_15[[#This Row],[item_key]],IsITypeList,Table_ExternalData_15[[#This Row],[IType]],IsDList,Table_ExternalData_15[[#Headers],[8]])</f>
        <v>0</v>
      </c>
      <c r="M537" s="10">
        <f>SUMIFS(IsQList,IsIList,Table_ExternalData_15[[#This Row],[item_key]],IsITypeList,Table_ExternalData_15[[#This Row],[IType]],IsDList,Table_ExternalData_15[[#Headers],[9]])</f>
        <v>0</v>
      </c>
      <c r="N537" s="10">
        <f>SUMIFS(IsQList,IsIList,Table_ExternalData_15[[#This Row],[item_key]],IsITypeList,Table_ExternalData_15[[#This Row],[IType]],IsDList,Table_ExternalData_15[[#Headers],[10]])</f>
        <v>0</v>
      </c>
      <c r="O537" s="10">
        <f>SUMIFS(IsQList,IsIList,Table_ExternalData_15[[#This Row],[item_key]],IsITypeList,Table_ExternalData_15[[#This Row],[IType]],IsDList,Table_ExternalData_15[[#Headers],[11]])</f>
        <v>0</v>
      </c>
      <c r="P537" s="10">
        <f>SUMIFS(IsQList,IsIList,Table_ExternalData_15[[#This Row],[item_key]],IsITypeList,Table_ExternalData_15[[#This Row],[IType]],IsDList,Table_ExternalData_15[[#Headers],[12]])</f>
        <v>0</v>
      </c>
      <c r="Q537" s="10">
        <f>SUMIFS(IsQList,IsIList,Table_ExternalData_15[[#This Row],[item_key]],IsITypeList,Table_ExternalData_15[[#This Row],[IType]],IsDList,Table_ExternalData_15[[#Headers],[13]])</f>
        <v>0</v>
      </c>
      <c r="R537" s="10">
        <f>SUMIFS(IsQList,IsIList,Table_ExternalData_15[[#This Row],[item_key]],IsITypeList,Table_ExternalData_15[[#This Row],[IType]],IsDList,Table_ExternalData_15[[#Headers],[14]])</f>
        <v>0</v>
      </c>
      <c r="S537" s="10">
        <f>SUMIFS(IsQList,IsIList,Table_ExternalData_15[[#This Row],[item_key]],IsITypeList,Table_ExternalData_15[[#This Row],[IType]],IsDList,Table_ExternalData_15[[#Headers],[15]])</f>
        <v>0</v>
      </c>
      <c r="T537" s="10">
        <f>SUMIFS(IsQList,IsIList,Table_ExternalData_15[[#This Row],[item_key]],IsITypeList,Table_ExternalData_15[[#This Row],[IType]],IsDList,Table_ExternalData_15[[#Headers],[16]])</f>
        <v>0</v>
      </c>
      <c r="U537" s="10">
        <f>SUMIFS(IsQList,IsIList,Table_ExternalData_15[[#This Row],[item_key]],IsITypeList,Table_ExternalData_15[[#This Row],[IType]],IsDList,Table_ExternalData_15[[#Headers],[17]])</f>
        <v>0</v>
      </c>
      <c r="V537" s="10">
        <f>SUMIFS(IsQList,IsIList,Table_ExternalData_15[[#This Row],[item_key]],IsITypeList,Table_ExternalData_15[[#This Row],[IType]],IsDList,Table_ExternalData_15[[#Headers],[18]])</f>
        <v>0</v>
      </c>
      <c r="W537" s="10">
        <f>SUMIFS(IsQList,IsIList,Table_ExternalData_15[[#This Row],[item_key]],IsITypeList,Table_ExternalData_15[[#This Row],[IType]],IsDList,Table_ExternalData_15[[#Headers],[19]])</f>
        <v>0</v>
      </c>
      <c r="X537" s="10">
        <f>SUMIFS(IsQList,IsIList,Table_ExternalData_15[[#This Row],[item_key]],IsITypeList,Table_ExternalData_15[[#This Row],[IType]],IsDList,Table_ExternalData_15[[#Headers],[20]])</f>
        <v>0</v>
      </c>
      <c r="Y537" s="10">
        <f>SUMIFS(IsQList,IsIList,Table_ExternalData_15[[#This Row],[item_key]],IsITypeList,Table_ExternalData_15[[#This Row],[IType]],IsDList,Table_ExternalData_15[[#Headers],[21]])</f>
        <v>0</v>
      </c>
      <c r="Z537" s="10">
        <f>SUMIFS(IsQList,IsIList,Table_ExternalData_15[[#This Row],[item_key]],IsITypeList,Table_ExternalData_15[[#This Row],[IType]],IsDList,Table_ExternalData_15[[#Headers],[22]])</f>
        <v>0</v>
      </c>
      <c r="AA537" s="10">
        <f>SUMIFS(IsQList,IsIList,Table_ExternalData_15[[#This Row],[item_key]],IsITypeList,Table_ExternalData_15[[#This Row],[IType]],IsDList,Table_ExternalData_15[[#Headers],[23]])</f>
        <v>0</v>
      </c>
      <c r="AB537" s="10">
        <f>SUMIFS(IsQList,IsIList,Table_ExternalData_15[[#This Row],[item_key]],IsITypeList,Table_ExternalData_15[[#This Row],[IType]],IsDList,Table_ExternalData_15[[#Headers],[24]])</f>
        <v>0</v>
      </c>
      <c r="AC537" s="10">
        <f>SUMIFS(IsQList,IsIList,Table_ExternalData_15[[#This Row],[item_key]],IsITypeList,Table_ExternalData_15[[#This Row],[IType]],IsDList,Table_ExternalData_15[[#Headers],[25]])</f>
        <v>0</v>
      </c>
      <c r="AD537" s="10">
        <f>SUMIFS(IsQList,IsIList,Table_ExternalData_15[[#This Row],[item_key]],IsITypeList,Table_ExternalData_15[[#This Row],[IType]],IsDList,Table_ExternalData_15[[#Headers],[26]])</f>
        <v>0</v>
      </c>
      <c r="AE537" s="10">
        <f>SUMIFS(IsQList,IsIList,Table_ExternalData_15[[#This Row],[item_key]],IsITypeList,Table_ExternalData_15[[#This Row],[IType]],IsDList,Table_ExternalData_15[[#Headers],[27]])</f>
        <v>0</v>
      </c>
      <c r="AF537" s="10">
        <f>SUMIFS(IsQList,IsIList,Table_ExternalData_15[[#This Row],[item_key]],IsITypeList,Table_ExternalData_15[[#This Row],[IType]],IsDList,Table_ExternalData_15[[#Headers],[28]])</f>
        <v>1</v>
      </c>
      <c r="AG537" s="10">
        <f>SUMIFS(IsQList,IsIList,Table_ExternalData_15[[#This Row],[item_key]],IsITypeList,Table_ExternalData_15[[#This Row],[IType]],IsDList,Table_ExternalData_15[[#Headers],[29]])</f>
        <v>76</v>
      </c>
      <c r="AH537" s="10">
        <f>SUMIFS(IsQList,IsIList,Table_ExternalData_15[[#This Row],[item_key]],IsITypeList,Table_ExternalData_15[[#This Row],[IType]],IsDList,Table_ExternalData_15[[#Headers],[30]])</f>
        <v>0</v>
      </c>
      <c r="AI537" s="10">
        <f>SUMIFS(IsQList,IsIList,Table_ExternalData_15[[#This Row],[item_key]],IsITypeList,Table_ExternalData_15[[#This Row],[IType]],IsDList,Table_ExternalData_15[[#Headers],[31]])</f>
        <v>10</v>
      </c>
      <c r="AJ537" s="10">
        <f>SUM(Table_ExternalData_15[[#This Row],[1]:[31]])</f>
        <v>181</v>
      </c>
    </row>
    <row r="538" spans="1:36">
      <c r="A538" s="1" t="s">
        <v>258</v>
      </c>
      <c r="B538" s="1" t="s">
        <v>1546</v>
      </c>
      <c r="C538" s="1" t="s">
        <v>1547</v>
      </c>
      <c r="D538" s="11" t="s">
        <v>2046</v>
      </c>
      <c r="E538" s="10">
        <f>SUMIFS(IsQList,IsIList,Table_ExternalData_15[[#This Row],[item_key]],IsITypeList,Table_ExternalData_15[[#This Row],[IType]],IsDList,Table_ExternalData_15[[#Headers],[1]])</f>
        <v>1</v>
      </c>
      <c r="F538" s="10">
        <f>SUMIFS(IsQList,IsIList,Table_ExternalData_15[[#This Row],[item_key]],IsITypeList,Table_ExternalData_15[[#This Row],[IType]],IsDList,Table_ExternalData_15[[#Headers],[2]])</f>
        <v>0</v>
      </c>
      <c r="G538" s="10">
        <f>SUMIFS(IsQList,IsIList,Table_ExternalData_15[[#This Row],[item_key]],IsITypeList,Table_ExternalData_15[[#This Row],[IType]],IsDList,Table_ExternalData_15[[#Headers],[3]])</f>
        <v>0</v>
      </c>
      <c r="H538" s="10">
        <f>SUMIFS(IsQList,IsIList,Table_ExternalData_15[[#This Row],[item_key]],IsITypeList,Table_ExternalData_15[[#This Row],[IType]],IsDList,Table_ExternalData_15[[#Headers],[4]])</f>
        <v>70</v>
      </c>
      <c r="I538" s="10">
        <f>SUMIFS(IsQList,IsIList,Table_ExternalData_15[[#This Row],[item_key]],IsITypeList,Table_ExternalData_15[[#This Row],[IType]],IsDList,Table_ExternalData_15[[#Headers],[5]])</f>
        <v>0</v>
      </c>
      <c r="J538" s="10">
        <f>SUMIFS(IsQList,IsIList,Table_ExternalData_15[[#This Row],[item_key]],IsITypeList,Table_ExternalData_15[[#This Row],[IType]],IsDList,Table_ExternalData_15[[#Headers],[6]])</f>
        <v>23</v>
      </c>
      <c r="K538" s="10">
        <f>SUMIFS(IsQList,IsIList,Table_ExternalData_15[[#This Row],[item_key]],IsITypeList,Table_ExternalData_15[[#This Row],[IType]],IsDList,Table_ExternalData_15[[#Headers],[7]])</f>
        <v>0</v>
      </c>
      <c r="L538" s="10">
        <f>SUMIFS(IsQList,IsIList,Table_ExternalData_15[[#This Row],[item_key]],IsITypeList,Table_ExternalData_15[[#This Row],[IType]],IsDList,Table_ExternalData_15[[#Headers],[8]])</f>
        <v>0</v>
      </c>
      <c r="M538" s="10">
        <f>SUMIFS(IsQList,IsIList,Table_ExternalData_15[[#This Row],[item_key]],IsITypeList,Table_ExternalData_15[[#This Row],[IType]],IsDList,Table_ExternalData_15[[#Headers],[9]])</f>
        <v>0</v>
      </c>
      <c r="N538" s="10">
        <f>SUMIFS(IsQList,IsIList,Table_ExternalData_15[[#This Row],[item_key]],IsITypeList,Table_ExternalData_15[[#This Row],[IType]],IsDList,Table_ExternalData_15[[#Headers],[10]])</f>
        <v>0</v>
      </c>
      <c r="O538" s="10">
        <f>SUMIFS(IsQList,IsIList,Table_ExternalData_15[[#This Row],[item_key]],IsITypeList,Table_ExternalData_15[[#This Row],[IType]],IsDList,Table_ExternalData_15[[#Headers],[11]])</f>
        <v>0</v>
      </c>
      <c r="P538" s="10">
        <f>SUMIFS(IsQList,IsIList,Table_ExternalData_15[[#This Row],[item_key]],IsITypeList,Table_ExternalData_15[[#This Row],[IType]],IsDList,Table_ExternalData_15[[#Headers],[12]])</f>
        <v>0</v>
      </c>
      <c r="Q538" s="10">
        <f>SUMIFS(IsQList,IsIList,Table_ExternalData_15[[#This Row],[item_key]],IsITypeList,Table_ExternalData_15[[#This Row],[IType]],IsDList,Table_ExternalData_15[[#Headers],[13]])</f>
        <v>0</v>
      </c>
      <c r="R538" s="10">
        <f>SUMIFS(IsQList,IsIList,Table_ExternalData_15[[#This Row],[item_key]],IsITypeList,Table_ExternalData_15[[#This Row],[IType]],IsDList,Table_ExternalData_15[[#Headers],[14]])</f>
        <v>0</v>
      </c>
      <c r="S538" s="10">
        <f>SUMIFS(IsQList,IsIList,Table_ExternalData_15[[#This Row],[item_key]],IsITypeList,Table_ExternalData_15[[#This Row],[IType]],IsDList,Table_ExternalData_15[[#Headers],[15]])</f>
        <v>0</v>
      </c>
      <c r="T538" s="10">
        <f>SUMIFS(IsQList,IsIList,Table_ExternalData_15[[#This Row],[item_key]],IsITypeList,Table_ExternalData_15[[#This Row],[IType]],IsDList,Table_ExternalData_15[[#Headers],[16]])</f>
        <v>0</v>
      </c>
      <c r="U538" s="10">
        <f>SUMIFS(IsQList,IsIList,Table_ExternalData_15[[#This Row],[item_key]],IsITypeList,Table_ExternalData_15[[#This Row],[IType]],IsDList,Table_ExternalData_15[[#Headers],[17]])</f>
        <v>0</v>
      </c>
      <c r="V538" s="10">
        <f>SUMIFS(IsQList,IsIList,Table_ExternalData_15[[#This Row],[item_key]],IsITypeList,Table_ExternalData_15[[#This Row],[IType]],IsDList,Table_ExternalData_15[[#Headers],[18]])</f>
        <v>0</v>
      </c>
      <c r="W538" s="10">
        <f>SUMIFS(IsQList,IsIList,Table_ExternalData_15[[#This Row],[item_key]],IsITypeList,Table_ExternalData_15[[#This Row],[IType]],IsDList,Table_ExternalData_15[[#Headers],[19]])</f>
        <v>0</v>
      </c>
      <c r="X538" s="10">
        <f>SUMIFS(IsQList,IsIList,Table_ExternalData_15[[#This Row],[item_key]],IsITypeList,Table_ExternalData_15[[#This Row],[IType]],IsDList,Table_ExternalData_15[[#Headers],[20]])</f>
        <v>0</v>
      </c>
      <c r="Y538" s="10">
        <f>SUMIFS(IsQList,IsIList,Table_ExternalData_15[[#This Row],[item_key]],IsITypeList,Table_ExternalData_15[[#This Row],[IType]],IsDList,Table_ExternalData_15[[#Headers],[21]])</f>
        <v>0</v>
      </c>
      <c r="Z538" s="10">
        <f>SUMIFS(IsQList,IsIList,Table_ExternalData_15[[#This Row],[item_key]],IsITypeList,Table_ExternalData_15[[#This Row],[IType]],IsDList,Table_ExternalData_15[[#Headers],[22]])</f>
        <v>0</v>
      </c>
      <c r="AA538" s="10">
        <f>SUMIFS(IsQList,IsIList,Table_ExternalData_15[[#This Row],[item_key]],IsITypeList,Table_ExternalData_15[[#This Row],[IType]],IsDList,Table_ExternalData_15[[#Headers],[23]])</f>
        <v>0</v>
      </c>
      <c r="AB538" s="10">
        <f>SUMIFS(IsQList,IsIList,Table_ExternalData_15[[#This Row],[item_key]],IsITypeList,Table_ExternalData_15[[#This Row],[IType]],IsDList,Table_ExternalData_15[[#Headers],[24]])</f>
        <v>0</v>
      </c>
      <c r="AC538" s="10">
        <f>SUMIFS(IsQList,IsIList,Table_ExternalData_15[[#This Row],[item_key]],IsITypeList,Table_ExternalData_15[[#This Row],[IType]],IsDList,Table_ExternalData_15[[#Headers],[25]])</f>
        <v>0</v>
      </c>
      <c r="AD538" s="10">
        <f>SUMIFS(IsQList,IsIList,Table_ExternalData_15[[#This Row],[item_key]],IsITypeList,Table_ExternalData_15[[#This Row],[IType]],IsDList,Table_ExternalData_15[[#Headers],[26]])</f>
        <v>0</v>
      </c>
      <c r="AE538" s="10">
        <f>SUMIFS(IsQList,IsIList,Table_ExternalData_15[[#This Row],[item_key]],IsITypeList,Table_ExternalData_15[[#This Row],[IType]],IsDList,Table_ExternalData_15[[#Headers],[27]])</f>
        <v>0</v>
      </c>
      <c r="AF538" s="10">
        <f>SUMIFS(IsQList,IsIList,Table_ExternalData_15[[#This Row],[item_key]],IsITypeList,Table_ExternalData_15[[#This Row],[IType]],IsDList,Table_ExternalData_15[[#Headers],[28]])</f>
        <v>1</v>
      </c>
      <c r="AG538" s="10">
        <f>SUMIFS(IsQList,IsIList,Table_ExternalData_15[[#This Row],[item_key]],IsITypeList,Table_ExternalData_15[[#This Row],[IType]],IsDList,Table_ExternalData_15[[#Headers],[29]])</f>
        <v>76</v>
      </c>
      <c r="AH538" s="10">
        <f>SUMIFS(IsQList,IsIList,Table_ExternalData_15[[#This Row],[item_key]],IsITypeList,Table_ExternalData_15[[#This Row],[IType]],IsDList,Table_ExternalData_15[[#Headers],[30]])</f>
        <v>0</v>
      </c>
      <c r="AI538" s="10">
        <f>SUMIFS(IsQList,IsIList,Table_ExternalData_15[[#This Row],[item_key]],IsITypeList,Table_ExternalData_15[[#This Row],[IType]],IsDList,Table_ExternalData_15[[#Headers],[31]])</f>
        <v>10</v>
      </c>
      <c r="AJ538" s="10">
        <f>SUM(Table_ExternalData_15[[#This Row],[1]:[31]])</f>
        <v>181</v>
      </c>
    </row>
    <row r="539" spans="1:36">
      <c r="A539" s="1" t="s">
        <v>259</v>
      </c>
      <c r="B539" s="1" t="s">
        <v>1548</v>
      </c>
      <c r="C539" s="1" t="s">
        <v>1549</v>
      </c>
      <c r="D539" s="11" t="s">
        <v>2046</v>
      </c>
      <c r="E539" s="10">
        <f>SUMIFS(IsQList,IsIList,Table_ExternalData_15[[#This Row],[item_key]],IsITypeList,Table_ExternalData_15[[#This Row],[IType]],IsDList,Table_ExternalData_15[[#Headers],[1]])</f>
        <v>1</v>
      </c>
      <c r="F539" s="10">
        <f>SUMIFS(IsQList,IsIList,Table_ExternalData_15[[#This Row],[item_key]],IsITypeList,Table_ExternalData_15[[#This Row],[IType]],IsDList,Table_ExternalData_15[[#Headers],[2]])</f>
        <v>0</v>
      </c>
      <c r="G539" s="10">
        <f>SUMIFS(IsQList,IsIList,Table_ExternalData_15[[#This Row],[item_key]],IsITypeList,Table_ExternalData_15[[#This Row],[IType]],IsDList,Table_ExternalData_15[[#Headers],[3]])</f>
        <v>0</v>
      </c>
      <c r="H539" s="10">
        <f>SUMIFS(IsQList,IsIList,Table_ExternalData_15[[#This Row],[item_key]],IsITypeList,Table_ExternalData_15[[#This Row],[IType]],IsDList,Table_ExternalData_15[[#Headers],[4]])</f>
        <v>70</v>
      </c>
      <c r="I539" s="10">
        <f>SUMIFS(IsQList,IsIList,Table_ExternalData_15[[#This Row],[item_key]],IsITypeList,Table_ExternalData_15[[#This Row],[IType]],IsDList,Table_ExternalData_15[[#Headers],[5]])</f>
        <v>0</v>
      </c>
      <c r="J539" s="10">
        <f>SUMIFS(IsQList,IsIList,Table_ExternalData_15[[#This Row],[item_key]],IsITypeList,Table_ExternalData_15[[#This Row],[IType]],IsDList,Table_ExternalData_15[[#Headers],[6]])</f>
        <v>23</v>
      </c>
      <c r="K539" s="10">
        <f>SUMIFS(IsQList,IsIList,Table_ExternalData_15[[#This Row],[item_key]],IsITypeList,Table_ExternalData_15[[#This Row],[IType]],IsDList,Table_ExternalData_15[[#Headers],[7]])</f>
        <v>0</v>
      </c>
      <c r="L539" s="10">
        <f>SUMIFS(IsQList,IsIList,Table_ExternalData_15[[#This Row],[item_key]],IsITypeList,Table_ExternalData_15[[#This Row],[IType]],IsDList,Table_ExternalData_15[[#Headers],[8]])</f>
        <v>0</v>
      </c>
      <c r="M539" s="10">
        <f>SUMIFS(IsQList,IsIList,Table_ExternalData_15[[#This Row],[item_key]],IsITypeList,Table_ExternalData_15[[#This Row],[IType]],IsDList,Table_ExternalData_15[[#Headers],[9]])</f>
        <v>0</v>
      </c>
      <c r="N539" s="10">
        <f>SUMIFS(IsQList,IsIList,Table_ExternalData_15[[#This Row],[item_key]],IsITypeList,Table_ExternalData_15[[#This Row],[IType]],IsDList,Table_ExternalData_15[[#Headers],[10]])</f>
        <v>0</v>
      </c>
      <c r="O539" s="10">
        <f>SUMIFS(IsQList,IsIList,Table_ExternalData_15[[#This Row],[item_key]],IsITypeList,Table_ExternalData_15[[#This Row],[IType]],IsDList,Table_ExternalData_15[[#Headers],[11]])</f>
        <v>0</v>
      </c>
      <c r="P539" s="10">
        <f>SUMIFS(IsQList,IsIList,Table_ExternalData_15[[#This Row],[item_key]],IsITypeList,Table_ExternalData_15[[#This Row],[IType]],IsDList,Table_ExternalData_15[[#Headers],[12]])</f>
        <v>0</v>
      </c>
      <c r="Q539" s="10">
        <f>SUMIFS(IsQList,IsIList,Table_ExternalData_15[[#This Row],[item_key]],IsITypeList,Table_ExternalData_15[[#This Row],[IType]],IsDList,Table_ExternalData_15[[#Headers],[13]])</f>
        <v>0</v>
      </c>
      <c r="R539" s="10">
        <f>SUMIFS(IsQList,IsIList,Table_ExternalData_15[[#This Row],[item_key]],IsITypeList,Table_ExternalData_15[[#This Row],[IType]],IsDList,Table_ExternalData_15[[#Headers],[14]])</f>
        <v>0</v>
      </c>
      <c r="S539" s="10">
        <f>SUMIFS(IsQList,IsIList,Table_ExternalData_15[[#This Row],[item_key]],IsITypeList,Table_ExternalData_15[[#This Row],[IType]],IsDList,Table_ExternalData_15[[#Headers],[15]])</f>
        <v>0</v>
      </c>
      <c r="T539" s="10">
        <f>SUMIFS(IsQList,IsIList,Table_ExternalData_15[[#This Row],[item_key]],IsITypeList,Table_ExternalData_15[[#This Row],[IType]],IsDList,Table_ExternalData_15[[#Headers],[16]])</f>
        <v>0</v>
      </c>
      <c r="U539" s="10">
        <f>SUMIFS(IsQList,IsIList,Table_ExternalData_15[[#This Row],[item_key]],IsITypeList,Table_ExternalData_15[[#This Row],[IType]],IsDList,Table_ExternalData_15[[#Headers],[17]])</f>
        <v>0</v>
      </c>
      <c r="V539" s="10">
        <f>SUMIFS(IsQList,IsIList,Table_ExternalData_15[[#This Row],[item_key]],IsITypeList,Table_ExternalData_15[[#This Row],[IType]],IsDList,Table_ExternalData_15[[#Headers],[18]])</f>
        <v>0</v>
      </c>
      <c r="W539" s="10">
        <f>SUMIFS(IsQList,IsIList,Table_ExternalData_15[[#This Row],[item_key]],IsITypeList,Table_ExternalData_15[[#This Row],[IType]],IsDList,Table_ExternalData_15[[#Headers],[19]])</f>
        <v>0</v>
      </c>
      <c r="X539" s="10">
        <f>SUMIFS(IsQList,IsIList,Table_ExternalData_15[[#This Row],[item_key]],IsITypeList,Table_ExternalData_15[[#This Row],[IType]],IsDList,Table_ExternalData_15[[#Headers],[20]])</f>
        <v>0</v>
      </c>
      <c r="Y539" s="10">
        <f>SUMIFS(IsQList,IsIList,Table_ExternalData_15[[#This Row],[item_key]],IsITypeList,Table_ExternalData_15[[#This Row],[IType]],IsDList,Table_ExternalData_15[[#Headers],[21]])</f>
        <v>0</v>
      </c>
      <c r="Z539" s="10">
        <f>SUMIFS(IsQList,IsIList,Table_ExternalData_15[[#This Row],[item_key]],IsITypeList,Table_ExternalData_15[[#This Row],[IType]],IsDList,Table_ExternalData_15[[#Headers],[22]])</f>
        <v>0</v>
      </c>
      <c r="AA539" s="10">
        <f>SUMIFS(IsQList,IsIList,Table_ExternalData_15[[#This Row],[item_key]],IsITypeList,Table_ExternalData_15[[#This Row],[IType]],IsDList,Table_ExternalData_15[[#Headers],[23]])</f>
        <v>0</v>
      </c>
      <c r="AB539" s="10">
        <f>SUMIFS(IsQList,IsIList,Table_ExternalData_15[[#This Row],[item_key]],IsITypeList,Table_ExternalData_15[[#This Row],[IType]],IsDList,Table_ExternalData_15[[#Headers],[24]])</f>
        <v>0</v>
      </c>
      <c r="AC539" s="10">
        <f>SUMIFS(IsQList,IsIList,Table_ExternalData_15[[#This Row],[item_key]],IsITypeList,Table_ExternalData_15[[#This Row],[IType]],IsDList,Table_ExternalData_15[[#Headers],[25]])</f>
        <v>0</v>
      </c>
      <c r="AD539" s="10">
        <f>SUMIFS(IsQList,IsIList,Table_ExternalData_15[[#This Row],[item_key]],IsITypeList,Table_ExternalData_15[[#This Row],[IType]],IsDList,Table_ExternalData_15[[#Headers],[26]])</f>
        <v>0</v>
      </c>
      <c r="AE539" s="10">
        <f>SUMIFS(IsQList,IsIList,Table_ExternalData_15[[#This Row],[item_key]],IsITypeList,Table_ExternalData_15[[#This Row],[IType]],IsDList,Table_ExternalData_15[[#Headers],[27]])</f>
        <v>0</v>
      </c>
      <c r="AF539" s="10">
        <f>SUMIFS(IsQList,IsIList,Table_ExternalData_15[[#This Row],[item_key]],IsITypeList,Table_ExternalData_15[[#This Row],[IType]],IsDList,Table_ExternalData_15[[#Headers],[28]])</f>
        <v>1</v>
      </c>
      <c r="AG539" s="10">
        <f>SUMIFS(IsQList,IsIList,Table_ExternalData_15[[#This Row],[item_key]],IsITypeList,Table_ExternalData_15[[#This Row],[IType]],IsDList,Table_ExternalData_15[[#Headers],[29]])</f>
        <v>76</v>
      </c>
      <c r="AH539" s="10">
        <f>SUMIFS(IsQList,IsIList,Table_ExternalData_15[[#This Row],[item_key]],IsITypeList,Table_ExternalData_15[[#This Row],[IType]],IsDList,Table_ExternalData_15[[#Headers],[30]])</f>
        <v>0</v>
      </c>
      <c r="AI539" s="10">
        <f>SUMIFS(IsQList,IsIList,Table_ExternalData_15[[#This Row],[item_key]],IsITypeList,Table_ExternalData_15[[#This Row],[IType]],IsDList,Table_ExternalData_15[[#Headers],[31]])</f>
        <v>10</v>
      </c>
      <c r="AJ539" s="10">
        <f>SUM(Table_ExternalData_15[[#This Row],[1]:[31]])</f>
        <v>181</v>
      </c>
    </row>
    <row r="540" spans="1:36">
      <c r="A540" s="1" t="s">
        <v>260</v>
      </c>
      <c r="B540" s="1" t="s">
        <v>1550</v>
      </c>
      <c r="C540" s="1" t="s">
        <v>1551</v>
      </c>
      <c r="D540" s="11" t="s">
        <v>2046</v>
      </c>
      <c r="E540" s="10">
        <f>SUMIFS(IsQList,IsIList,Table_ExternalData_15[[#This Row],[item_key]],IsITypeList,Table_ExternalData_15[[#This Row],[IType]],IsDList,Table_ExternalData_15[[#Headers],[1]])</f>
        <v>1</v>
      </c>
      <c r="F540" s="10">
        <f>SUMIFS(IsQList,IsIList,Table_ExternalData_15[[#This Row],[item_key]],IsITypeList,Table_ExternalData_15[[#This Row],[IType]],IsDList,Table_ExternalData_15[[#Headers],[2]])</f>
        <v>0</v>
      </c>
      <c r="G540" s="10">
        <f>SUMIFS(IsQList,IsIList,Table_ExternalData_15[[#This Row],[item_key]],IsITypeList,Table_ExternalData_15[[#This Row],[IType]],IsDList,Table_ExternalData_15[[#Headers],[3]])</f>
        <v>0</v>
      </c>
      <c r="H540" s="10">
        <f>SUMIFS(IsQList,IsIList,Table_ExternalData_15[[#This Row],[item_key]],IsITypeList,Table_ExternalData_15[[#This Row],[IType]],IsDList,Table_ExternalData_15[[#Headers],[4]])</f>
        <v>70</v>
      </c>
      <c r="I540" s="10">
        <f>SUMIFS(IsQList,IsIList,Table_ExternalData_15[[#This Row],[item_key]],IsITypeList,Table_ExternalData_15[[#This Row],[IType]],IsDList,Table_ExternalData_15[[#Headers],[5]])</f>
        <v>0</v>
      </c>
      <c r="J540" s="10">
        <f>SUMIFS(IsQList,IsIList,Table_ExternalData_15[[#This Row],[item_key]],IsITypeList,Table_ExternalData_15[[#This Row],[IType]],IsDList,Table_ExternalData_15[[#Headers],[6]])</f>
        <v>23</v>
      </c>
      <c r="K540" s="10">
        <f>SUMIFS(IsQList,IsIList,Table_ExternalData_15[[#This Row],[item_key]],IsITypeList,Table_ExternalData_15[[#This Row],[IType]],IsDList,Table_ExternalData_15[[#Headers],[7]])</f>
        <v>0</v>
      </c>
      <c r="L540" s="10">
        <f>SUMIFS(IsQList,IsIList,Table_ExternalData_15[[#This Row],[item_key]],IsITypeList,Table_ExternalData_15[[#This Row],[IType]],IsDList,Table_ExternalData_15[[#Headers],[8]])</f>
        <v>0</v>
      </c>
      <c r="M540" s="10">
        <f>SUMIFS(IsQList,IsIList,Table_ExternalData_15[[#This Row],[item_key]],IsITypeList,Table_ExternalData_15[[#This Row],[IType]],IsDList,Table_ExternalData_15[[#Headers],[9]])</f>
        <v>0</v>
      </c>
      <c r="N540" s="10">
        <f>SUMIFS(IsQList,IsIList,Table_ExternalData_15[[#This Row],[item_key]],IsITypeList,Table_ExternalData_15[[#This Row],[IType]],IsDList,Table_ExternalData_15[[#Headers],[10]])</f>
        <v>0</v>
      </c>
      <c r="O540" s="10">
        <f>SUMIFS(IsQList,IsIList,Table_ExternalData_15[[#This Row],[item_key]],IsITypeList,Table_ExternalData_15[[#This Row],[IType]],IsDList,Table_ExternalData_15[[#Headers],[11]])</f>
        <v>0</v>
      </c>
      <c r="P540" s="10">
        <f>SUMIFS(IsQList,IsIList,Table_ExternalData_15[[#This Row],[item_key]],IsITypeList,Table_ExternalData_15[[#This Row],[IType]],IsDList,Table_ExternalData_15[[#Headers],[12]])</f>
        <v>0</v>
      </c>
      <c r="Q540" s="10">
        <f>SUMIFS(IsQList,IsIList,Table_ExternalData_15[[#This Row],[item_key]],IsITypeList,Table_ExternalData_15[[#This Row],[IType]],IsDList,Table_ExternalData_15[[#Headers],[13]])</f>
        <v>0</v>
      </c>
      <c r="R540" s="10">
        <f>SUMIFS(IsQList,IsIList,Table_ExternalData_15[[#This Row],[item_key]],IsITypeList,Table_ExternalData_15[[#This Row],[IType]],IsDList,Table_ExternalData_15[[#Headers],[14]])</f>
        <v>0</v>
      </c>
      <c r="S540" s="10">
        <f>SUMIFS(IsQList,IsIList,Table_ExternalData_15[[#This Row],[item_key]],IsITypeList,Table_ExternalData_15[[#This Row],[IType]],IsDList,Table_ExternalData_15[[#Headers],[15]])</f>
        <v>0</v>
      </c>
      <c r="T540" s="10">
        <f>SUMIFS(IsQList,IsIList,Table_ExternalData_15[[#This Row],[item_key]],IsITypeList,Table_ExternalData_15[[#This Row],[IType]],IsDList,Table_ExternalData_15[[#Headers],[16]])</f>
        <v>0</v>
      </c>
      <c r="U540" s="10">
        <f>SUMIFS(IsQList,IsIList,Table_ExternalData_15[[#This Row],[item_key]],IsITypeList,Table_ExternalData_15[[#This Row],[IType]],IsDList,Table_ExternalData_15[[#Headers],[17]])</f>
        <v>0</v>
      </c>
      <c r="V540" s="10">
        <f>SUMIFS(IsQList,IsIList,Table_ExternalData_15[[#This Row],[item_key]],IsITypeList,Table_ExternalData_15[[#This Row],[IType]],IsDList,Table_ExternalData_15[[#Headers],[18]])</f>
        <v>0</v>
      </c>
      <c r="W540" s="10">
        <f>SUMIFS(IsQList,IsIList,Table_ExternalData_15[[#This Row],[item_key]],IsITypeList,Table_ExternalData_15[[#This Row],[IType]],IsDList,Table_ExternalData_15[[#Headers],[19]])</f>
        <v>0</v>
      </c>
      <c r="X540" s="10">
        <f>SUMIFS(IsQList,IsIList,Table_ExternalData_15[[#This Row],[item_key]],IsITypeList,Table_ExternalData_15[[#This Row],[IType]],IsDList,Table_ExternalData_15[[#Headers],[20]])</f>
        <v>0</v>
      </c>
      <c r="Y540" s="10">
        <f>SUMIFS(IsQList,IsIList,Table_ExternalData_15[[#This Row],[item_key]],IsITypeList,Table_ExternalData_15[[#This Row],[IType]],IsDList,Table_ExternalData_15[[#Headers],[21]])</f>
        <v>0</v>
      </c>
      <c r="Z540" s="10">
        <f>SUMIFS(IsQList,IsIList,Table_ExternalData_15[[#This Row],[item_key]],IsITypeList,Table_ExternalData_15[[#This Row],[IType]],IsDList,Table_ExternalData_15[[#Headers],[22]])</f>
        <v>0</v>
      </c>
      <c r="AA540" s="10">
        <f>SUMIFS(IsQList,IsIList,Table_ExternalData_15[[#This Row],[item_key]],IsITypeList,Table_ExternalData_15[[#This Row],[IType]],IsDList,Table_ExternalData_15[[#Headers],[23]])</f>
        <v>0</v>
      </c>
      <c r="AB540" s="10">
        <f>SUMIFS(IsQList,IsIList,Table_ExternalData_15[[#This Row],[item_key]],IsITypeList,Table_ExternalData_15[[#This Row],[IType]],IsDList,Table_ExternalData_15[[#Headers],[24]])</f>
        <v>0</v>
      </c>
      <c r="AC540" s="10">
        <f>SUMIFS(IsQList,IsIList,Table_ExternalData_15[[#This Row],[item_key]],IsITypeList,Table_ExternalData_15[[#This Row],[IType]],IsDList,Table_ExternalData_15[[#Headers],[25]])</f>
        <v>0</v>
      </c>
      <c r="AD540" s="10">
        <f>SUMIFS(IsQList,IsIList,Table_ExternalData_15[[#This Row],[item_key]],IsITypeList,Table_ExternalData_15[[#This Row],[IType]],IsDList,Table_ExternalData_15[[#Headers],[26]])</f>
        <v>0</v>
      </c>
      <c r="AE540" s="10">
        <f>SUMIFS(IsQList,IsIList,Table_ExternalData_15[[#This Row],[item_key]],IsITypeList,Table_ExternalData_15[[#This Row],[IType]],IsDList,Table_ExternalData_15[[#Headers],[27]])</f>
        <v>0</v>
      </c>
      <c r="AF540" s="10">
        <f>SUMIFS(IsQList,IsIList,Table_ExternalData_15[[#This Row],[item_key]],IsITypeList,Table_ExternalData_15[[#This Row],[IType]],IsDList,Table_ExternalData_15[[#Headers],[28]])</f>
        <v>1</v>
      </c>
      <c r="AG540" s="10">
        <f>SUMIFS(IsQList,IsIList,Table_ExternalData_15[[#This Row],[item_key]],IsITypeList,Table_ExternalData_15[[#This Row],[IType]],IsDList,Table_ExternalData_15[[#Headers],[29]])</f>
        <v>76</v>
      </c>
      <c r="AH540" s="10">
        <f>SUMIFS(IsQList,IsIList,Table_ExternalData_15[[#This Row],[item_key]],IsITypeList,Table_ExternalData_15[[#This Row],[IType]],IsDList,Table_ExternalData_15[[#Headers],[30]])</f>
        <v>0</v>
      </c>
      <c r="AI540" s="10">
        <f>SUMIFS(IsQList,IsIList,Table_ExternalData_15[[#This Row],[item_key]],IsITypeList,Table_ExternalData_15[[#This Row],[IType]],IsDList,Table_ExternalData_15[[#Headers],[31]])</f>
        <v>10</v>
      </c>
      <c r="AJ540" s="10">
        <f>SUM(Table_ExternalData_15[[#This Row],[1]:[31]])</f>
        <v>181</v>
      </c>
    </row>
    <row r="541" spans="1:36">
      <c r="A541" s="1" t="s">
        <v>261</v>
      </c>
      <c r="B541" s="1" t="s">
        <v>1552</v>
      </c>
      <c r="C541" s="1" t="s">
        <v>1553</v>
      </c>
      <c r="D541" s="11" t="s">
        <v>2046</v>
      </c>
      <c r="E541" s="10">
        <f>SUMIFS(IsQList,IsIList,Table_ExternalData_15[[#This Row],[item_key]],IsITypeList,Table_ExternalData_15[[#This Row],[IType]],IsDList,Table_ExternalData_15[[#Headers],[1]])</f>
        <v>1</v>
      </c>
      <c r="F541" s="10">
        <f>SUMIFS(IsQList,IsIList,Table_ExternalData_15[[#This Row],[item_key]],IsITypeList,Table_ExternalData_15[[#This Row],[IType]],IsDList,Table_ExternalData_15[[#Headers],[2]])</f>
        <v>0</v>
      </c>
      <c r="G541" s="10">
        <f>SUMIFS(IsQList,IsIList,Table_ExternalData_15[[#This Row],[item_key]],IsITypeList,Table_ExternalData_15[[#This Row],[IType]],IsDList,Table_ExternalData_15[[#Headers],[3]])</f>
        <v>0</v>
      </c>
      <c r="H541" s="10">
        <f>SUMIFS(IsQList,IsIList,Table_ExternalData_15[[#This Row],[item_key]],IsITypeList,Table_ExternalData_15[[#This Row],[IType]],IsDList,Table_ExternalData_15[[#Headers],[4]])</f>
        <v>70</v>
      </c>
      <c r="I541" s="10">
        <f>SUMIFS(IsQList,IsIList,Table_ExternalData_15[[#This Row],[item_key]],IsITypeList,Table_ExternalData_15[[#This Row],[IType]],IsDList,Table_ExternalData_15[[#Headers],[5]])</f>
        <v>0</v>
      </c>
      <c r="J541" s="10">
        <f>SUMIFS(IsQList,IsIList,Table_ExternalData_15[[#This Row],[item_key]],IsITypeList,Table_ExternalData_15[[#This Row],[IType]],IsDList,Table_ExternalData_15[[#Headers],[6]])</f>
        <v>23</v>
      </c>
      <c r="K541" s="10">
        <f>SUMIFS(IsQList,IsIList,Table_ExternalData_15[[#This Row],[item_key]],IsITypeList,Table_ExternalData_15[[#This Row],[IType]],IsDList,Table_ExternalData_15[[#Headers],[7]])</f>
        <v>0</v>
      </c>
      <c r="L541" s="10">
        <f>SUMIFS(IsQList,IsIList,Table_ExternalData_15[[#This Row],[item_key]],IsITypeList,Table_ExternalData_15[[#This Row],[IType]],IsDList,Table_ExternalData_15[[#Headers],[8]])</f>
        <v>0</v>
      </c>
      <c r="M541" s="10">
        <f>SUMIFS(IsQList,IsIList,Table_ExternalData_15[[#This Row],[item_key]],IsITypeList,Table_ExternalData_15[[#This Row],[IType]],IsDList,Table_ExternalData_15[[#Headers],[9]])</f>
        <v>0</v>
      </c>
      <c r="N541" s="10">
        <f>SUMIFS(IsQList,IsIList,Table_ExternalData_15[[#This Row],[item_key]],IsITypeList,Table_ExternalData_15[[#This Row],[IType]],IsDList,Table_ExternalData_15[[#Headers],[10]])</f>
        <v>0</v>
      </c>
      <c r="O541" s="10">
        <f>SUMIFS(IsQList,IsIList,Table_ExternalData_15[[#This Row],[item_key]],IsITypeList,Table_ExternalData_15[[#This Row],[IType]],IsDList,Table_ExternalData_15[[#Headers],[11]])</f>
        <v>0</v>
      </c>
      <c r="P541" s="10">
        <f>SUMIFS(IsQList,IsIList,Table_ExternalData_15[[#This Row],[item_key]],IsITypeList,Table_ExternalData_15[[#This Row],[IType]],IsDList,Table_ExternalData_15[[#Headers],[12]])</f>
        <v>0</v>
      </c>
      <c r="Q541" s="10">
        <f>SUMIFS(IsQList,IsIList,Table_ExternalData_15[[#This Row],[item_key]],IsITypeList,Table_ExternalData_15[[#This Row],[IType]],IsDList,Table_ExternalData_15[[#Headers],[13]])</f>
        <v>0</v>
      </c>
      <c r="R541" s="10">
        <f>SUMIFS(IsQList,IsIList,Table_ExternalData_15[[#This Row],[item_key]],IsITypeList,Table_ExternalData_15[[#This Row],[IType]],IsDList,Table_ExternalData_15[[#Headers],[14]])</f>
        <v>0</v>
      </c>
      <c r="S541" s="10">
        <f>SUMIFS(IsQList,IsIList,Table_ExternalData_15[[#This Row],[item_key]],IsITypeList,Table_ExternalData_15[[#This Row],[IType]],IsDList,Table_ExternalData_15[[#Headers],[15]])</f>
        <v>0</v>
      </c>
      <c r="T541" s="10">
        <f>SUMIFS(IsQList,IsIList,Table_ExternalData_15[[#This Row],[item_key]],IsITypeList,Table_ExternalData_15[[#This Row],[IType]],IsDList,Table_ExternalData_15[[#Headers],[16]])</f>
        <v>0</v>
      </c>
      <c r="U541" s="10">
        <f>SUMIFS(IsQList,IsIList,Table_ExternalData_15[[#This Row],[item_key]],IsITypeList,Table_ExternalData_15[[#This Row],[IType]],IsDList,Table_ExternalData_15[[#Headers],[17]])</f>
        <v>0</v>
      </c>
      <c r="V541" s="10">
        <f>SUMIFS(IsQList,IsIList,Table_ExternalData_15[[#This Row],[item_key]],IsITypeList,Table_ExternalData_15[[#This Row],[IType]],IsDList,Table_ExternalData_15[[#Headers],[18]])</f>
        <v>0</v>
      </c>
      <c r="W541" s="10">
        <f>SUMIFS(IsQList,IsIList,Table_ExternalData_15[[#This Row],[item_key]],IsITypeList,Table_ExternalData_15[[#This Row],[IType]],IsDList,Table_ExternalData_15[[#Headers],[19]])</f>
        <v>0</v>
      </c>
      <c r="X541" s="10">
        <f>SUMIFS(IsQList,IsIList,Table_ExternalData_15[[#This Row],[item_key]],IsITypeList,Table_ExternalData_15[[#This Row],[IType]],IsDList,Table_ExternalData_15[[#Headers],[20]])</f>
        <v>0</v>
      </c>
      <c r="Y541" s="10">
        <f>SUMIFS(IsQList,IsIList,Table_ExternalData_15[[#This Row],[item_key]],IsITypeList,Table_ExternalData_15[[#This Row],[IType]],IsDList,Table_ExternalData_15[[#Headers],[21]])</f>
        <v>0</v>
      </c>
      <c r="Z541" s="10">
        <f>SUMIFS(IsQList,IsIList,Table_ExternalData_15[[#This Row],[item_key]],IsITypeList,Table_ExternalData_15[[#This Row],[IType]],IsDList,Table_ExternalData_15[[#Headers],[22]])</f>
        <v>0</v>
      </c>
      <c r="AA541" s="10">
        <f>SUMIFS(IsQList,IsIList,Table_ExternalData_15[[#This Row],[item_key]],IsITypeList,Table_ExternalData_15[[#This Row],[IType]],IsDList,Table_ExternalData_15[[#Headers],[23]])</f>
        <v>0</v>
      </c>
      <c r="AB541" s="10">
        <f>SUMIFS(IsQList,IsIList,Table_ExternalData_15[[#This Row],[item_key]],IsITypeList,Table_ExternalData_15[[#This Row],[IType]],IsDList,Table_ExternalData_15[[#Headers],[24]])</f>
        <v>0</v>
      </c>
      <c r="AC541" s="10">
        <f>SUMIFS(IsQList,IsIList,Table_ExternalData_15[[#This Row],[item_key]],IsITypeList,Table_ExternalData_15[[#This Row],[IType]],IsDList,Table_ExternalData_15[[#Headers],[25]])</f>
        <v>0</v>
      </c>
      <c r="AD541" s="10">
        <f>SUMIFS(IsQList,IsIList,Table_ExternalData_15[[#This Row],[item_key]],IsITypeList,Table_ExternalData_15[[#This Row],[IType]],IsDList,Table_ExternalData_15[[#Headers],[26]])</f>
        <v>0</v>
      </c>
      <c r="AE541" s="10">
        <f>SUMIFS(IsQList,IsIList,Table_ExternalData_15[[#This Row],[item_key]],IsITypeList,Table_ExternalData_15[[#This Row],[IType]],IsDList,Table_ExternalData_15[[#Headers],[27]])</f>
        <v>0</v>
      </c>
      <c r="AF541" s="10">
        <f>SUMIFS(IsQList,IsIList,Table_ExternalData_15[[#This Row],[item_key]],IsITypeList,Table_ExternalData_15[[#This Row],[IType]],IsDList,Table_ExternalData_15[[#Headers],[28]])</f>
        <v>1</v>
      </c>
      <c r="AG541" s="10">
        <f>SUMIFS(IsQList,IsIList,Table_ExternalData_15[[#This Row],[item_key]],IsITypeList,Table_ExternalData_15[[#This Row],[IType]],IsDList,Table_ExternalData_15[[#Headers],[29]])</f>
        <v>76</v>
      </c>
      <c r="AH541" s="10">
        <f>SUMIFS(IsQList,IsIList,Table_ExternalData_15[[#This Row],[item_key]],IsITypeList,Table_ExternalData_15[[#This Row],[IType]],IsDList,Table_ExternalData_15[[#Headers],[30]])</f>
        <v>0</v>
      </c>
      <c r="AI541" s="10">
        <f>SUMIFS(IsQList,IsIList,Table_ExternalData_15[[#This Row],[item_key]],IsITypeList,Table_ExternalData_15[[#This Row],[IType]],IsDList,Table_ExternalData_15[[#Headers],[31]])</f>
        <v>10</v>
      </c>
      <c r="AJ541" s="10">
        <f>SUM(Table_ExternalData_15[[#This Row],[1]:[31]])</f>
        <v>181</v>
      </c>
    </row>
    <row r="542" spans="1:36">
      <c r="A542" s="1" t="s">
        <v>506</v>
      </c>
      <c r="B542" s="1" t="s">
        <v>930</v>
      </c>
      <c r="C542" s="1" t="s">
        <v>931</v>
      </c>
      <c r="D542" s="11" t="s">
        <v>2046</v>
      </c>
      <c r="E542" s="10">
        <f>SUMIFS(IsQList,IsIList,Table_ExternalData_15[[#This Row],[item_key]],IsITypeList,Table_ExternalData_15[[#This Row],[IType]],IsDList,Table_ExternalData_15[[#Headers],[1]])</f>
        <v>0</v>
      </c>
      <c r="F542" s="10">
        <f>SUMIFS(IsQList,IsIList,Table_ExternalData_15[[#This Row],[item_key]],IsITypeList,Table_ExternalData_15[[#This Row],[IType]],IsDList,Table_ExternalData_15[[#Headers],[2]])</f>
        <v>0</v>
      </c>
      <c r="G542" s="10">
        <f>SUMIFS(IsQList,IsIList,Table_ExternalData_15[[#This Row],[item_key]],IsITypeList,Table_ExternalData_15[[#This Row],[IType]],IsDList,Table_ExternalData_15[[#Headers],[3]])</f>
        <v>0</v>
      </c>
      <c r="H542" s="10">
        <f>SUMIFS(IsQList,IsIList,Table_ExternalData_15[[#This Row],[item_key]],IsITypeList,Table_ExternalData_15[[#This Row],[IType]],IsDList,Table_ExternalData_15[[#Headers],[4]])</f>
        <v>0</v>
      </c>
      <c r="I542" s="10">
        <f>SUMIFS(IsQList,IsIList,Table_ExternalData_15[[#This Row],[item_key]],IsITypeList,Table_ExternalData_15[[#This Row],[IType]],IsDList,Table_ExternalData_15[[#Headers],[5]])</f>
        <v>0</v>
      </c>
      <c r="J542" s="10">
        <f>SUMIFS(IsQList,IsIList,Table_ExternalData_15[[#This Row],[item_key]],IsITypeList,Table_ExternalData_15[[#This Row],[IType]],IsDList,Table_ExternalData_15[[#Headers],[6]])</f>
        <v>0</v>
      </c>
      <c r="K542" s="10">
        <f>SUMIFS(IsQList,IsIList,Table_ExternalData_15[[#This Row],[item_key]],IsITypeList,Table_ExternalData_15[[#This Row],[IType]],IsDList,Table_ExternalData_15[[#Headers],[7]])</f>
        <v>0</v>
      </c>
      <c r="L542" s="10">
        <f>SUMIFS(IsQList,IsIList,Table_ExternalData_15[[#This Row],[item_key]],IsITypeList,Table_ExternalData_15[[#This Row],[IType]],IsDList,Table_ExternalData_15[[#Headers],[8]])</f>
        <v>0</v>
      </c>
      <c r="M542" s="10">
        <f>SUMIFS(IsQList,IsIList,Table_ExternalData_15[[#This Row],[item_key]],IsITypeList,Table_ExternalData_15[[#This Row],[IType]],IsDList,Table_ExternalData_15[[#Headers],[9]])</f>
        <v>0</v>
      </c>
      <c r="N542" s="10">
        <f>SUMIFS(IsQList,IsIList,Table_ExternalData_15[[#This Row],[item_key]],IsITypeList,Table_ExternalData_15[[#This Row],[IType]],IsDList,Table_ExternalData_15[[#Headers],[10]])</f>
        <v>0</v>
      </c>
      <c r="O542" s="10">
        <f>SUMIFS(IsQList,IsIList,Table_ExternalData_15[[#This Row],[item_key]],IsITypeList,Table_ExternalData_15[[#This Row],[IType]],IsDList,Table_ExternalData_15[[#Headers],[11]])</f>
        <v>0</v>
      </c>
      <c r="P542" s="10">
        <f>SUMIFS(IsQList,IsIList,Table_ExternalData_15[[#This Row],[item_key]],IsITypeList,Table_ExternalData_15[[#This Row],[IType]],IsDList,Table_ExternalData_15[[#Headers],[12]])</f>
        <v>0</v>
      </c>
      <c r="Q542" s="10">
        <f>SUMIFS(IsQList,IsIList,Table_ExternalData_15[[#This Row],[item_key]],IsITypeList,Table_ExternalData_15[[#This Row],[IType]],IsDList,Table_ExternalData_15[[#Headers],[13]])</f>
        <v>0</v>
      </c>
      <c r="R542" s="10">
        <f>SUMIFS(IsQList,IsIList,Table_ExternalData_15[[#This Row],[item_key]],IsITypeList,Table_ExternalData_15[[#This Row],[IType]],IsDList,Table_ExternalData_15[[#Headers],[14]])</f>
        <v>0</v>
      </c>
      <c r="S542" s="10">
        <f>SUMIFS(IsQList,IsIList,Table_ExternalData_15[[#This Row],[item_key]],IsITypeList,Table_ExternalData_15[[#This Row],[IType]],IsDList,Table_ExternalData_15[[#Headers],[15]])</f>
        <v>0</v>
      </c>
      <c r="T542" s="10">
        <f>SUMIFS(IsQList,IsIList,Table_ExternalData_15[[#This Row],[item_key]],IsITypeList,Table_ExternalData_15[[#This Row],[IType]],IsDList,Table_ExternalData_15[[#Headers],[16]])</f>
        <v>2</v>
      </c>
      <c r="U542" s="10">
        <f>SUMIFS(IsQList,IsIList,Table_ExternalData_15[[#This Row],[item_key]],IsITypeList,Table_ExternalData_15[[#This Row],[IType]],IsDList,Table_ExternalData_15[[#Headers],[17]])</f>
        <v>0</v>
      </c>
      <c r="V542" s="10">
        <f>SUMIFS(IsQList,IsIList,Table_ExternalData_15[[#This Row],[item_key]],IsITypeList,Table_ExternalData_15[[#This Row],[IType]],IsDList,Table_ExternalData_15[[#Headers],[18]])</f>
        <v>0</v>
      </c>
      <c r="W542" s="10">
        <f>SUMIFS(IsQList,IsIList,Table_ExternalData_15[[#This Row],[item_key]],IsITypeList,Table_ExternalData_15[[#This Row],[IType]],IsDList,Table_ExternalData_15[[#Headers],[19]])</f>
        <v>0</v>
      </c>
      <c r="X542" s="10">
        <f>SUMIFS(IsQList,IsIList,Table_ExternalData_15[[#This Row],[item_key]],IsITypeList,Table_ExternalData_15[[#This Row],[IType]],IsDList,Table_ExternalData_15[[#Headers],[20]])</f>
        <v>0</v>
      </c>
      <c r="Y542" s="10">
        <f>SUMIFS(IsQList,IsIList,Table_ExternalData_15[[#This Row],[item_key]],IsITypeList,Table_ExternalData_15[[#This Row],[IType]],IsDList,Table_ExternalData_15[[#Headers],[21]])</f>
        <v>0</v>
      </c>
      <c r="Z542" s="10">
        <f>SUMIFS(IsQList,IsIList,Table_ExternalData_15[[#This Row],[item_key]],IsITypeList,Table_ExternalData_15[[#This Row],[IType]],IsDList,Table_ExternalData_15[[#Headers],[22]])</f>
        <v>0</v>
      </c>
      <c r="AA542" s="10">
        <f>SUMIFS(IsQList,IsIList,Table_ExternalData_15[[#This Row],[item_key]],IsITypeList,Table_ExternalData_15[[#This Row],[IType]],IsDList,Table_ExternalData_15[[#Headers],[23]])</f>
        <v>0</v>
      </c>
      <c r="AB542" s="10">
        <f>SUMIFS(IsQList,IsIList,Table_ExternalData_15[[#This Row],[item_key]],IsITypeList,Table_ExternalData_15[[#This Row],[IType]],IsDList,Table_ExternalData_15[[#Headers],[24]])</f>
        <v>0</v>
      </c>
      <c r="AC542" s="10">
        <f>SUMIFS(IsQList,IsIList,Table_ExternalData_15[[#This Row],[item_key]],IsITypeList,Table_ExternalData_15[[#This Row],[IType]],IsDList,Table_ExternalData_15[[#Headers],[25]])</f>
        <v>0</v>
      </c>
      <c r="AD542" s="10">
        <f>SUMIFS(IsQList,IsIList,Table_ExternalData_15[[#This Row],[item_key]],IsITypeList,Table_ExternalData_15[[#This Row],[IType]],IsDList,Table_ExternalData_15[[#Headers],[26]])</f>
        <v>0</v>
      </c>
      <c r="AE542" s="10">
        <f>SUMIFS(IsQList,IsIList,Table_ExternalData_15[[#This Row],[item_key]],IsITypeList,Table_ExternalData_15[[#This Row],[IType]],IsDList,Table_ExternalData_15[[#Headers],[27]])</f>
        <v>0</v>
      </c>
      <c r="AF542" s="10">
        <f>SUMIFS(IsQList,IsIList,Table_ExternalData_15[[#This Row],[item_key]],IsITypeList,Table_ExternalData_15[[#This Row],[IType]],IsDList,Table_ExternalData_15[[#Headers],[28]])</f>
        <v>0</v>
      </c>
      <c r="AG542" s="10">
        <f>SUMIFS(IsQList,IsIList,Table_ExternalData_15[[#This Row],[item_key]],IsITypeList,Table_ExternalData_15[[#This Row],[IType]],IsDList,Table_ExternalData_15[[#Headers],[29]])</f>
        <v>0</v>
      </c>
      <c r="AH542" s="10">
        <f>SUMIFS(IsQList,IsIList,Table_ExternalData_15[[#This Row],[item_key]],IsITypeList,Table_ExternalData_15[[#This Row],[IType]],IsDList,Table_ExternalData_15[[#Headers],[30]])</f>
        <v>0</v>
      </c>
      <c r="AI542" s="10">
        <f>SUMIFS(IsQList,IsIList,Table_ExternalData_15[[#This Row],[item_key]],IsITypeList,Table_ExternalData_15[[#This Row],[IType]],IsDList,Table_ExternalData_15[[#Headers],[31]])</f>
        <v>0</v>
      </c>
      <c r="AJ542" s="10">
        <f>SUM(Table_ExternalData_15[[#This Row],[1]:[31]])</f>
        <v>2</v>
      </c>
    </row>
    <row r="543" spans="1:36">
      <c r="A543" s="1" t="s">
        <v>507</v>
      </c>
      <c r="B543" s="1" t="s">
        <v>932</v>
      </c>
      <c r="C543" s="1" t="s">
        <v>933</v>
      </c>
      <c r="D543" s="11" t="s">
        <v>2046</v>
      </c>
      <c r="E543" s="10">
        <f>SUMIFS(IsQList,IsIList,Table_ExternalData_15[[#This Row],[item_key]],IsITypeList,Table_ExternalData_15[[#This Row],[IType]],IsDList,Table_ExternalData_15[[#Headers],[1]])</f>
        <v>0</v>
      </c>
      <c r="F543" s="10">
        <f>SUMIFS(IsQList,IsIList,Table_ExternalData_15[[#This Row],[item_key]],IsITypeList,Table_ExternalData_15[[#This Row],[IType]],IsDList,Table_ExternalData_15[[#Headers],[2]])</f>
        <v>0</v>
      </c>
      <c r="G543" s="10">
        <f>SUMIFS(IsQList,IsIList,Table_ExternalData_15[[#This Row],[item_key]],IsITypeList,Table_ExternalData_15[[#This Row],[IType]],IsDList,Table_ExternalData_15[[#Headers],[3]])</f>
        <v>0</v>
      </c>
      <c r="H543" s="10">
        <f>SUMIFS(IsQList,IsIList,Table_ExternalData_15[[#This Row],[item_key]],IsITypeList,Table_ExternalData_15[[#This Row],[IType]],IsDList,Table_ExternalData_15[[#Headers],[4]])</f>
        <v>0</v>
      </c>
      <c r="I543" s="10">
        <f>SUMIFS(IsQList,IsIList,Table_ExternalData_15[[#This Row],[item_key]],IsITypeList,Table_ExternalData_15[[#This Row],[IType]],IsDList,Table_ExternalData_15[[#Headers],[5]])</f>
        <v>0</v>
      </c>
      <c r="J543" s="10">
        <f>SUMIFS(IsQList,IsIList,Table_ExternalData_15[[#This Row],[item_key]],IsITypeList,Table_ExternalData_15[[#This Row],[IType]],IsDList,Table_ExternalData_15[[#Headers],[6]])</f>
        <v>0</v>
      </c>
      <c r="K543" s="10">
        <f>SUMIFS(IsQList,IsIList,Table_ExternalData_15[[#This Row],[item_key]],IsITypeList,Table_ExternalData_15[[#This Row],[IType]],IsDList,Table_ExternalData_15[[#Headers],[7]])</f>
        <v>0</v>
      </c>
      <c r="L543" s="10">
        <f>SUMIFS(IsQList,IsIList,Table_ExternalData_15[[#This Row],[item_key]],IsITypeList,Table_ExternalData_15[[#This Row],[IType]],IsDList,Table_ExternalData_15[[#Headers],[8]])</f>
        <v>0</v>
      </c>
      <c r="M543" s="10">
        <f>SUMIFS(IsQList,IsIList,Table_ExternalData_15[[#This Row],[item_key]],IsITypeList,Table_ExternalData_15[[#This Row],[IType]],IsDList,Table_ExternalData_15[[#Headers],[9]])</f>
        <v>0</v>
      </c>
      <c r="N543" s="10">
        <f>SUMIFS(IsQList,IsIList,Table_ExternalData_15[[#This Row],[item_key]],IsITypeList,Table_ExternalData_15[[#This Row],[IType]],IsDList,Table_ExternalData_15[[#Headers],[10]])</f>
        <v>0</v>
      </c>
      <c r="O543" s="10">
        <f>SUMIFS(IsQList,IsIList,Table_ExternalData_15[[#This Row],[item_key]],IsITypeList,Table_ExternalData_15[[#This Row],[IType]],IsDList,Table_ExternalData_15[[#Headers],[11]])</f>
        <v>0</v>
      </c>
      <c r="P543" s="10">
        <f>SUMIFS(IsQList,IsIList,Table_ExternalData_15[[#This Row],[item_key]],IsITypeList,Table_ExternalData_15[[#This Row],[IType]],IsDList,Table_ExternalData_15[[#Headers],[12]])</f>
        <v>0</v>
      </c>
      <c r="Q543" s="10">
        <f>SUMIFS(IsQList,IsIList,Table_ExternalData_15[[#This Row],[item_key]],IsITypeList,Table_ExternalData_15[[#This Row],[IType]],IsDList,Table_ExternalData_15[[#Headers],[13]])</f>
        <v>0</v>
      </c>
      <c r="R543" s="10">
        <f>SUMIFS(IsQList,IsIList,Table_ExternalData_15[[#This Row],[item_key]],IsITypeList,Table_ExternalData_15[[#This Row],[IType]],IsDList,Table_ExternalData_15[[#Headers],[14]])</f>
        <v>0</v>
      </c>
      <c r="S543" s="10">
        <f>SUMIFS(IsQList,IsIList,Table_ExternalData_15[[#This Row],[item_key]],IsITypeList,Table_ExternalData_15[[#This Row],[IType]],IsDList,Table_ExternalData_15[[#Headers],[15]])</f>
        <v>0</v>
      </c>
      <c r="T543" s="10">
        <f>SUMIFS(IsQList,IsIList,Table_ExternalData_15[[#This Row],[item_key]],IsITypeList,Table_ExternalData_15[[#This Row],[IType]],IsDList,Table_ExternalData_15[[#Headers],[16]])</f>
        <v>2</v>
      </c>
      <c r="U543" s="10">
        <f>SUMIFS(IsQList,IsIList,Table_ExternalData_15[[#This Row],[item_key]],IsITypeList,Table_ExternalData_15[[#This Row],[IType]],IsDList,Table_ExternalData_15[[#Headers],[17]])</f>
        <v>0</v>
      </c>
      <c r="V543" s="10">
        <f>SUMIFS(IsQList,IsIList,Table_ExternalData_15[[#This Row],[item_key]],IsITypeList,Table_ExternalData_15[[#This Row],[IType]],IsDList,Table_ExternalData_15[[#Headers],[18]])</f>
        <v>0</v>
      </c>
      <c r="W543" s="10">
        <f>SUMIFS(IsQList,IsIList,Table_ExternalData_15[[#This Row],[item_key]],IsITypeList,Table_ExternalData_15[[#This Row],[IType]],IsDList,Table_ExternalData_15[[#Headers],[19]])</f>
        <v>0</v>
      </c>
      <c r="X543" s="10">
        <f>SUMIFS(IsQList,IsIList,Table_ExternalData_15[[#This Row],[item_key]],IsITypeList,Table_ExternalData_15[[#This Row],[IType]],IsDList,Table_ExternalData_15[[#Headers],[20]])</f>
        <v>0</v>
      </c>
      <c r="Y543" s="10">
        <f>SUMIFS(IsQList,IsIList,Table_ExternalData_15[[#This Row],[item_key]],IsITypeList,Table_ExternalData_15[[#This Row],[IType]],IsDList,Table_ExternalData_15[[#Headers],[21]])</f>
        <v>0</v>
      </c>
      <c r="Z543" s="10">
        <f>SUMIFS(IsQList,IsIList,Table_ExternalData_15[[#This Row],[item_key]],IsITypeList,Table_ExternalData_15[[#This Row],[IType]],IsDList,Table_ExternalData_15[[#Headers],[22]])</f>
        <v>0</v>
      </c>
      <c r="AA543" s="10">
        <f>SUMIFS(IsQList,IsIList,Table_ExternalData_15[[#This Row],[item_key]],IsITypeList,Table_ExternalData_15[[#This Row],[IType]],IsDList,Table_ExternalData_15[[#Headers],[23]])</f>
        <v>0</v>
      </c>
      <c r="AB543" s="10">
        <f>SUMIFS(IsQList,IsIList,Table_ExternalData_15[[#This Row],[item_key]],IsITypeList,Table_ExternalData_15[[#This Row],[IType]],IsDList,Table_ExternalData_15[[#Headers],[24]])</f>
        <v>0</v>
      </c>
      <c r="AC543" s="10">
        <f>SUMIFS(IsQList,IsIList,Table_ExternalData_15[[#This Row],[item_key]],IsITypeList,Table_ExternalData_15[[#This Row],[IType]],IsDList,Table_ExternalData_15[[#Headers],[25]])</f>
        <v>0</v>
      </c>
      <c r="AD543" s="10">
        <f>SUMIFS(IsQList,IsIList,Table_ExternalData_15[[#This Row],[item_key]],IsITypeList,Table_ExternalData_15[[#This Row],[IType]],IsDList,Table_ExternalData_15[[#Headers],[26]])</f>
        <v>0</v>
      </c>
      <c r="AE543" s="10">
        <f>SUMIFS(IsQList,IsIList,Table_ExternalData_15[[#This Row],[item_key]],IsITypeList,Table_ExternalData_15[[#This Row],[IType]],IsDList,Table_ExternalData_15[[#Headers],[27]])</f>
        <v>0</v>
      </c>
      <c r="AF543" s="10">
        <f>SUMIFS(IsQList,IsIList,Table_ExternalData_15[[#This Row],[item_key]],IsITypeList,Table_ExternalData_15[[#This Row],[IType]],IsDList,Table_ExternalData_15[[#Headers],[28]])</f>
        <v>0</v>
      </c>
      <c r="AG543" s="10">
        <f>SUMIFS(IsQList,IsIList,Table_ExternalData_15[[#This Row],[item_key]],IsITypeList,Table_ExternalData_15[[#This Row],[IType]],IsDList,Table_ExternalData_15[[#Headers],[29]])</f>
        <v>0</v>
      </c>
      <c r="AH543" s="10">
        <f>SUMIFS(IsQList,IsIList,Table_ExternalData_15[[#This Row],[item_key]],IsITypeList,Table_ExternalData_15[[#This Row],[IType]],IsDList,Table_ExternalData_15[[#Headers],[30]])</f>
        <v>0</v>
      </c>
      <c r="AI543" s="10">
        <f>SUMIFS(IsQList,IsIList,Table_ExternalData_15[[#This Row],[item_key]],IsITypeList,Table_ExternalData_15[[#This Row],[IType]],IsDList,Table_ExternalData_15[[#Headers],[31]])</f>
        <v>0</v>
      </c>
      <c r="AJ543" s="10">
        <f>SUM(Table_ExternalData_15[[#This Row],[1]:[31]])</f>
        <v>2</v>
      </c>
    </row>
    <row r="544" spans="1:36">
      <c r="A544" s="1" t="s">
        <v>2229</v>
      </c>
      <c r="B544" s="1" t="s">
        <v>2695</v>
      </c>
      <c r="C544" s="1" t="s">
        <v>2696</v>
      </c>
      <c r="D544" s="11" t="s">
        <v>2046</v>
      </c>
      <c r="E544" s="10">
        <f>SUMIFS(IsQList,IsIList,Table_ExternalData_15[[#This Row],[item_key]],IsITypeList,Table_ExternalData_15[[#This Row],[IType]],IsDList,Table_ExternalData_15[[#Headers],[1]])</f>
        <v>0</v>
      </c>
      <c r="F544" s="10">
        <f>SUMIFS(IsQList,IsIList,Table_ExternalData_15[[#This Row],[item_key]],IsITypeList,Table_ExternalData_15[[#This Row],[IType]],IsDList,Table_ExternalData_15[[#Headers],[2]])</f>
        <v>0</v>
      </c>
      <c r="G544" s="10">
        <f>SUMIFS(IsQList,IsIList,Table_ExternalData_15[[#This Row],[item_key]],IsITypeList,Table_ExternalData_15[[#This Row],[IType]],IsDList,Table_ExternalData_15[[#Headers],[3]])</f>
        <v>0</v>
      </c>
      <c r="H544" s="10">
        <f>SUMIFS(IsQList,IsIList,Table_ExternalData_15[[#This Row],[item_key]],IsITypeList,Table_ExternalData_15[[#This Row],[IType]],IsDList,Table_ExternalData_15[[#Headers],[4]])</f>
        <v>0</v>
      </c>
      <c r="I544" s="10">
        <f>SUMIFS(IsQList,IsIList,Table_ExternalData_15[[#This Row],[item_key]],IsITypeList,Table_ExternalData_15[[#This Row],[IType]],IsDList,Table_ExternalData_15[[#Headers],[5]])</f>
        <v>0</v>
      </c>
      <c r="J544" s="10">
        <f>SUMIFS(IsQList,IsIList,Table_ExternalData_15[[#This Row],[item_key]],IsITypeList,Table_ExternalData_15[[#This Row],[IType]],IsDList,Table_ExternalData_15[[#Headers],[6]])</f>
        <v>0</v>
      </c>
      <c r="K544" s="10">
        <f>SUMIFS(IsQList,IsIList,Table_ExternalData_15[[#This Row],[item_key]],IsITypeList,Table_ExternalData_15[[#This Row],[IType]],IsDList,Table_ExternalData_15[[#Headers],[7]])</f>
        <v>0</v>
      </c>
      <c r="L544" s="10">
        <f>SUMIFS(IsQList,IsIList,Table_ExternalData_15[[#This Row],[item_key]],IsITypeList,Table_ExternalData_15[[#This Row],[IType]],IsDList,Table_ExternalData_15[[#Headers],[8]])</f>
        <v>0</v>
      </c>
      <c r="M544" s="10">
        <f>SUMIFS(IsQList,IsIList,Table_ExternalData_15[[#This Row],[item_key]],IsITypeList,Table_ExternalData_15[[#This Row],[IType]],IsDList,Table_ExternalData_15[[#Headers],[9]])</f>
        <v>0</v>
      </c>
      <c r="N544" s="10">
        <f>SUMIFS(IsQList,IsIList,Table_ExternalData_15[[#This Row],[item_key]],IsITypeList,Table_ExternalData_15[[#This Row],[IType]],IsDList,Table_ExternalData_15[[#Headers],[10]])</f>
        <v>0</v>
      </c>
      <c r="O544" s="10">
        <f>SUMIFS(IsQList,IsIList,Table_ExternalData_15[[#This Row],[item_key]],IsITypeList,Table_ExternalData_15[[#This Row],[IType]],IsDList,Table_ExternalData_15[[#Headers],[11]])</f>
        <v>0</v>
      </c>
      <c r="P544" s="10">
        <f>SUMIFS(IsQList,IsIList,Table_ExternalData_15[[#This Row],[item_key]],IsITypeList,Table_ExternalData_15[[#This Row],[IType]],IsDList,Table_ExternalData_15[[#Headers],[12]])</f>
        <v>0</v>
      </c>
      <c r="Q544" s="10">
        <f>SUMIFS(IsQList,IsIList,Table_ExternalData_15[[#This Row],[item_key]],IsITypeList,Table_ExternalData_15[[#This Row],[IType]],IsDList,Table_ExternalData_15[[#Headers],[13]])</f>
        <v>0</v>
      </c>
      <c r="R544" s="10">
        <f>SUMIFS(IsQList,IsIList,Table_ExternalData_15[[#This Row],[item_key]],IsITypeList,Table_ExternalData_15[[#This Row],[IType]],IsDList,Table_ExternalData_15[[#Headers],[14]])</f>
        <v>0</v>
      </c>
      <c r="S544" s="10">
        <f>SUMIFS(IsQList,IsIList,Table_ExternalData_15[[#This Row],[item_key]],IsITypeList,Table_ExternalData_15[[#This Row],[IType]],IsDList,Table_ExternalData_15[[#Headers],[15]])</f>
        <v>0</v>
      </c>
      <c r="T544" s="10">
        <f>SUMIFS(IsQList,IsIList,Table_ExternalData_15[[#This Row],[item_key]],IsITypeList,Table_ExternalData_15[[#This Row],[IType]],IsDList,Table_ExternalData_15[[#Headers],[16]])</f>
        <v>0</v>
      </c>
      <c r="U544" s="10">
        <f>SUMIFS(IsQList,IsIList,Table_ExternalData_15[[#This Row],[item_key]],IsITypeList,Table_ExternalData_15[[#This Row],[IType]],IsDList,Table_ExternalData_15[[#Headers],[17]])</f>
        <v>0</v>
      </c>
      <c r="V544" s="10">
        <f>SUMIFS(IsQList,IsIList,Table_ExternalData_15[[#This Row],[item_key]],IsITypeList,Table_ExternalData_15[[#This Row],[IType]],IsDList,Table_ExternalData_15[[#Headers],[18]])</f>
        <v>0</v>
      </c>
      <c r="W544" s="10">
        <f>SUMIFS(IsQList,IsIList,Table_ExternalData_15[[#This Row],[item_key]],IsITypeList,Table_ExternalData_15[[#This Row],[IType]],IsDList,Table_ExternalData_15[[#Headers],[19]])</f>
        <v>0</v>
      </c>
      <c r="X544" s="10">
        <f>SUMIFS(IsQList,IsIList,Table_ExternalData_15[[#This Row],[item_key]],IsITypeList,Table_ExternalData_15[[#This Row],[IType]],IsDList,Table_ExternalData_15[[#Headers],[20]])</f>
        <v>0</v>
      </c>
      <c r="Y544" s="10">
        <f>SUMIFS(IsQList,IsIList,Table_ExternalData_15[[#This Row],[item_key]],IsITypeList,Table_ExternalData_15[[#This Row],[IType]],IsDList,Table_ExternalData_15[[#Headers],[21]])</f>
        <v>0</v>
      </c>
      <c r="Z544" s="10">
        <f>SUMIFS(IsQList,IsIList,Table_ExternalData_15[[#This Row],[item_key]],IsITypeList,Table_ExternalData_15[[#This Row],[IType]],IsDList,Table_ExternalData_15[[#Headers],[22]])</f>
        <v>0</v>
      </c>
      <c r="AA544" s="10">
        <f>SUMIFS(IsQList,IsIList,Table_ExternalData_15[[#This Row],[item_key]],IsITypeList,Table_ExternalData_15[[#This Row],[IType]],IsDList,Table_ExternalData_15[[#Headers],[23]])</f>
        <v>0</v>
      </c>
      <c r="AB544" s="10">
        <f>SUMIFS(IsQList,IsIList,Table_ExternalData_15[[#This Row],[item_key]],IsITypeList,Table_ExternalData_15[[#This Row],[IType]],IsDList,Table_ExternalData_15[[#Headers],[24]])</f>
        <v>0</v>
      </c>
      <c r="AC544" s="10">
        <f>SUMIFS(IsQList,IsIList,Table_ExternalData_15[[#This Row],[item_key]],IsITypeList,Table_ExternalData_15[[#This Row],[IType]],IsDList,Table_ExternalData_15[[#Headers],[25]])</f>
        <v>0</v>
      </c>
      <c r="AD544" s="10">
        <f>SUMIFS(IsQList,IsIList,Table_ExternalData_15[[#This Row],[item_key]],IsITypeList,Table_ExternalData_15[[#This Row],[IType]],IsDList,Table_ExternalData_15[[#Headers],[26]])</f>
        <v>0</v>
      </c>
      <c r="AE544" s="10">
        <f>SUMIFS(IsQList,IsIList,Table_ExternalData_15[[#This Row],[item_key]],IsITypeList,Table_ExternalData_15[[#This Row],[IType]],IsDList,Table_ExternalData_15[[#Headers],[27]])</f>
        <v>0</v>
      </c>
      <c r="AF544" s="10">
        <f>SUMIFS(IsQList,IsIList,Table_ExternalData_15[[#This Row],[item_key]],IsITypeList,Table_ExternalData_15[[#This Row],[IType]],IsDList,Table_ExternalData_15[[#Headers],[28]])</f>
        <v>0</v>
      </c>
      <c r="AG544" s="10">
        <f>SUMIFS(IsQList,IsIList,Table_ExternalData_15[[#This Row],[item_key]],IsITypeList,Table_ExternalData_15[[#This Row],[IType]],IsDList,Table_ExternalData_15[[#Headers],[29]])</f>
        <v>0</v>
      </c>
      <c r="AH544" s="10">
        <f>SUMIFS(IsQList,IsIList,Table_ExternalData_15[[#This Row],[item_key]],IsITypeList,Table_ExternalData_15[[#This Row],[IType]],IsDList,Table_ExternalData_15[[#Headers],[30]])</f>
        <v>0</v>
      </c>
      <c r="AI544" s="10">
        <f>SUMIFS(IsQList,IsIList,Table_ExternalData_15[[#This Row],[item_key]],IsITypeList,Table_ExternalData_15[[#This Row],[IType]],IsDList,Table_ExternalData_15[[#Headers],[31]])</f>
        <v>0</v>
      </c>
      <c r="AJ544" s="10">
        <f>SUM(Table_ExternalData_15[[#This Row],[1]:[31]])</f>
        <v>0</v>
      </c>
    </row>
    <row r="545" spans="1:36">
      <c r="A545" s="1" t="s">
        <v>2346</v>
      </c>
      <c r="B545" s="1" t="s">
        <v>2697</v>
      </c>
      <c r="C545" s="1" t="s">
        <v>2698</v>
      </c>
      <c r="D545" s="11" t="s">
        <v>2046</v>
      </c>
      <c r="E545" s="10">
        <f>SUMIFS(IsQList,IsIList,Table_ExternalData_15[[#This Row],[item_key]],IsITypeList,Table_ExternalData_15[[#This Row],[IType]],IsDList,Table_ExternalData_15[[#Headers],[1]])</f>
        <v>0</v>
      </c>
      <c r="F545" s="10">
        <f>SUMIFS(IsQList,IsIList,Table_ExternalData_15[[#This Row],[item_key]],IsITypeList,Table_ExternalData_15[[#This Row],[IType]],IsDList,Table_ExternalData_15[[#Headers],[2]])</f>
        <v>0</v>
      </c>
      <c r="G545" s="10">
        <f>SUMIFS(IsQList,IsIList,Table_ExternalData_15[[#This Row],[item_key]],IsITypeList,Table_ExternalData_15[[#This Row],[IType]],IsDList,Table_ExternalData_15[[#Headers],[3]])</f>
        <v>0</v>
      </c>
      <c r="H545" s="10">
        <f>SUMIFS(IsQList,IsIList,Table_ExternalData_15[[#This Row],[item_key]],IsITypeList,Table_ExternalData_15[[#This Row],[IType]],IsDList,Table_ExternalData_15[[#Headers],[4]])</f>
        <v>0</v>
      </c>
      <c r="I545" s="10">
        <f>SUMIFS(IsQList,IsIList,Table_ExternalData_15[[#This Row],[item_key]],IsITypeList,Table_ExternalData_15[[#This Row],[IType]],IsDList,Table_ExternalData_15[[#Headers],[5]])</f>
        <v>0</v>
      </c>
      <c r="J545" s="10">
        <f>SUMIFS(IsQList,IsIList,Table_ExternalData_15[[#This Row],[item_key]],IsITypeList,Table_ExternalData_15[[#This Row],[IType]],IsDList,Table_ExternalData_15[[#Headers],[6]])</f>
        <v>0</v>
      </c>
      <c r="K545" s="10">
        <f>SUMIFS(IsQList,IsIList,Table_ExternalData_15[[#This Row],[item_key]],IsITypeList,Table_ExternalData_15[[#This Row],[IType]],IsDList,Table_ExternalData_15[[#Headers],[7]])</f>
        <v>0</v>
      </c>
      <c r="L545" s="10">
        <f>SUMIFS(IsQList,IsIList,Table_ExternalData_15[[#This Row],[item_key]],IsITypeList,Table_ExternalData_15[[#This Row],[IType]],IsDList,Table_ExternalData_15[[#Headers],[8]])</f>
        <v>0</v>
      </c>
      <c r="M545" s="10">
        <f>SUMIFS(IsQList,IsIList,Table_ExternalData_15[[#This Row],[item_key]],IsITypeList,Table_ExternalData_15[[#This Row],[IType]],IsDList,Table_ExternalData_15[[#Headers],[9]])</f>
        <v>0</v>
      </c>
      <c r="N545" s="10">
        <f>SUMIFS(IsQList,IsIList,Table_ExternalData_15[[#This Row],[item_key]],IsITypeList,Table_ExternalData_15[[#This Row],[IType]],IsDList,Table_ExternalData_15[[#Headers],[10]])</f>
        <v>0</v>
      </c>
      <c r="O545" s="10">
        <f>SUMIFS(IsQList,IsIList,Table_ExternalData_15[[#This Row],[item_key]],IsITypeList,Table_ExternalData_15[[#This Row],[IType]],IsDList,Table_ExternalData_15[[#Headers],[11]])</f>
        <v>0</v>
      </c>
      <c r="P545" s="10">
        <f>SUMIFS(IsQList,IsIList,Table_ExternalData_15[[#This Row],[item_key]],IsITypeList,Table_ExternalData_15[[#This Row],[IType]],IsDList,Table_ExternalData_15[[#Headers],[12]])</f>
        <v>0</v>
      </c>
      <c r="Q545" s="10">
        <f>SUMIFS(IsQList,IsIList,Table_ExternalData_15[[#This Row],[item_key]],IsITypeList,Table_ExternalData_15[[#This Row],[IType]],IsDList,Table_ExternalData_15[[#Headers],[13]])</f>
        <v>0</v>
      </c>
      <c r="R545" s="10">
        <f>SUMIFS(IsQList,IsIList,Table_ExternalData_15[[#This Row],[item_key]],IsITypeList,Table_ExternalData_15[[#This Row],[IType]],IsDList,Table_ExternalData_15[[#Headers],[14]])</f>
        <v>0</v>
      </c>
      <c r="S545" s="10">
        <f>SUMIFS(IsQList,IsIList,Table_ExternalData_15[[#This Row],[item_key]],IsITypeList,Table_ExternalData_15[[#This Row],[IType]],IsDList,Table_ExternalData_15[[#Headers],[15]])</f>
        <v>0</v>
      </c>
      <c r="T545" s="10">
        <f>SUMIFS(IsQList,IsIList,Table_ExternalData_15[[#This Row],[item_key]],IsITypeList,Table_ExternalData_15[[#This Row],[IType]],IsDList,Table_ExternalData_15[[#Headers],[16]])</f>
        <v>0</v>
      </c>
      <c r="U545" s="10">
        <f>SUMIFS(IsQList,IsIList,Table_ExternalData_15[[#This Row],[item_key]],IsITypeList,Table_ExternalData_15[[#This Row],[IType]],IsDList,Table_ExternalData_15[[#Headers],[17]])</f>
        <v>0</v>
      </c>
      <c r="V545" s="10">
        <f>SUMIFS(IsQList,IsIList,Table_ExternalData_15[[#This Row],[item_key]],IsITypeList,Table_ExternalData_15[[#This Row],[IType]],IsDList,Table_ExternalData_15[[#Headers],[18]])</f>
        <v>0</v>
      </c>
      <c r="W545" s="10">
        <f>SUMIFS(IsQList,IsIList,Table_ExternalData_15[[#This Row],[item_key]],IsITypeList,Table_ExternalData_15[[#This Row],[IType]],IsDList,Table_ExternalData_15[[#Headers],[19]])</f>
        <v>0</v>
      </c>
      <c r="X545" s="10">
        <f>SUMIFS(IsQList,IsIList,Table_ExternalData_15[[#This Row],[item_key]],IsITypeList,Table_ExternalData_15[[#This Row],[IType]],IsDList,Table_ExternalData_15[[#Headers],[20]])</f>
        <v>0</v>
      </c>
      <c r="Y545" s="10">
        <f>SUMIFS(IsQList,IsIList,Table_ExternalData_15[[#This Row],[item_key]],IsITypeList,Table_ExternalData_15[[#This Row],[IType]],IsDList,Table_ExternalData_15[[#Headers],[21]])</f>
        <v>0</v>
      </c>
      <c r="Z545" s="10">
        <f>SUMIFS(IsQList,IsIList,Table_ExternalData_15[[#This Row],[item_key]],IsITypeList,Table_ExternalData_15[[#This Row],[IType]],IsDList,Table_ExternalData_15[[#Headers],[22]])</f>
        <v>0</v>
      </c>
      <c r="AA545" s="10">
        <f>SUMIFS(IsQList,IsIList,Table_ExternalData_15[[#This Row],[item_key]],IsITypeList,Table_ExternalData_15[[#This Row],[IType]],IsDList,Table_ExternalData_15[[#Headers],[23]])</f>
        <v>0</v>
      </c>
      <c r="AB545" s="10">
        <f>SUMIFS(IsQList,IsIList,Table_ExternalData_15[[#This Row],[item_key]],IsITypeList,Table_ExternalData_15[[#This Row],[IType]],IsDList,Table_ExternalData_15[[#Headers],[24]])</f>
        <v>0</v>
      </c>
      <c r="AC545" s="10">
        <f>SUMIFS(IsQList,IsIList,Table_ExternalData_15[[#This Row],[item_key]],IsITypeList,Table_ExternalData_15[[#This Row],[IType]],IsDList,Table_ExternalData_15[[#Headers],[25]])</f>
        <v>0</v>
      </c>
      <c r="AD545" s="10">
        <f>SUMIFS(IsQList,IsIList,Table_ExternalData_15[[#This Row],[item_key]],IsITypeList,Table_ExternalData_15[[#This Row],[IType]],IsDList,Table_ExternalData_15[[#Headers],[26]])</f>
        <v>0</v>
      </c>
      <c r="AE545" s="10">
        <f>SUMIFS(IsQList,IsIList,Table_ExternalData_15[[#This Row],[item_key]],IsITypeList,Table_ExternalData_15[[#This Row],[IType]],IsDList,Table_ExternalData_15[[#Headers],[27]])</f>
        <v>0</v>
      </c>
      <c r="AF545" s="10">
        <f>SUMIFS(IsQList,IsIList,Table_ExternalData_15[[#This Row],[item_key]],IsITypeList,Table_ExternalData_15[[#This Row],[IType]],IsDList,Table_ExternalData_15[[#Headers],[28]])</f>
        <v>0</v>
      </c>
      <c r="AG545" s="10">
        <f>SUMIFS(IsQList,IsIList,Table_ExternalData_15[[#This Row],[item_key]],IsITypeList,Table_ExternalData_15[[#This Row],[IType]],IsDList,Table_ExternalData_15[[#Headers],[29]])</f>
        <v>0</v>
      </c>
      <c r="AH545" s="10">
        <f>SUMIFS(IsQList,IsIList,Table_ExternalData_15[[#This Row],[item_key]],IsITypeList,Table_ExternalData_15[[#This Row],[IType]],IsDList,Table_ExternalData_15[[#Headers],[30]])</f>
        <v>0</v>
      </c>
      <c r="AI545" s="10">
        <f>SUMIFS(IsQList,IsIList,Table_ExternalData_15[[#This Row],[item_key]],IsITypeList,Table_ExternalData_15[[#This Row],[IType]],IsDList,Table_ExternalData_15[[#Headers],[31]])</f>
        <v>0</v>
      </c>
      <c r="AJ545" s="10">
        <f>SUM(Table_ExternalData_15[[#This Row],[1]:[31]])</f>
        <v>0</v>
      </c>
    </row>
    <row r="546" spans="1:36">
      <c r="A546" s="1" t="s">
        <v>2347</v>
      </c>
      <c r="B546" s="1" t="s">
        <v>2699</v>
      </c>
      <c r="C546" s="1" t="s">
        <v>2700</v>
      </c>
      <c r="D546" s="11" t="s">
        <v>2046</v>
      </c>
      <c r="E546" s="10">
        <f>SUMIFS(IsQList,IsIList,Table_ExternalData_15[[#This Row],[item_key]],IsITypeList,Table_ExternalData_15[[#This Row],[IType]],IsDList,Table_ExternalData_15[[#Headers],[1]])</f>
        <v>0</v>
      </c>
      <c r="F546" s="10">
        <f>SUMIFS(IsQList,IsIList,Table_ExternalData_15[[#This Row],[item_key]],IsITypeList,Table_ExternalData_15[[#This Row],[IType]],IsDList,Table_ExternalData_15[[#Headers],[2]])</f>
        <v>0</v>
      </c>
      <c r="G546" s="10">
        <f>SUMIFS(IsQList,IsIList,Table_ExternalData_15[[#This Row],[item_key]],IsITypeList,Table_ExternalData_15[[#This Row],[IType]],IsDList,Table_ExternalData_15[[#Headers],[3]])</f>
        <v>0</v>
      </c>
      <c r="H546" s="10">
        <f>SUMIFS(IsQList,IsIList,Table_ExternalData_15[[#This Row],[item_key]],IsITypeList,Table_ExternalData_15[[#This Row],[IType]],IsDList,Table_ExternalData_15[[#Headers],[4]])</f>
        <v>0</v>
      </c>
      <c r="I546" s="10">
        <f>SUMIFS(IsQList,IsIList,Table_ExternalData_15[[#This Row],[item_key]],IsITypeList,Table_ExternalData_15[[#This Row],[IType]],IsDList,Table_ExternalData_15[[#Headers],[5]])</f>
        <v>0</v>
      </c>
      <c r="J546" s="10">
        <f>SUMIFS(IsQList,IsIList,Table_ExternalData_15[[#This Row],[item_key]],IsITypeList,Table_ExternalData_15[[#This Row],[IType]],IsDList,Table_ExternalData_15[[#Headers],[6]])</f>
        <v>0</v>
      </c>
      <c r="K546" s="10">
        <f>SUMIFS(IsQList,IsIList,Table_ExternalData_15[[#This Row],[item_key]],IsITypeList,Table_ExternalData_15[[#This Row],[IType]],IsDList,Table_ExternalData_15[[#Headers],[7]])</f>
        <v>0</v>
      </c>
      <c r="L546" s="10">
        <f>SUMIFS(IsQList,IsIList,Table_ExternalData_15[[#This Row],[item_key]],IsITypeList,Table_ExternalData_15[[#This Row],[IType]],IsDList,Table_ExternalData_15[[#Headers],[8]])</f>
        <v>0</v>
      </c>
      <c r="M546" s="10">
        <f>SUMIFS(IsQList,IsIList,Table_ExternalData_15[[#This Row],[item_key]],IsITypeList,Table_ExternalData_15[[#This Row],[IType]],IsDList,Table_ExternalData_15[[#Headers],[9]])</f>
        <v>0</v>
      </c>
      <c r="N546" s="10">
        <f>SUMIFS(IsQList,IsIList,Table_ExternalData_15[[#This Row],[item_key]],IsITypeList,Table_ExternalData_15[[#This Row],[IType]],IsDList,Table_ExternalData_15[[#Headers],[10]])</f>
        <v>0</v>
      </c>
      <c r="O546" s="10">
        <f>SUMIFS(IsQList,IsIList,Table_ExternalData_15[[#This Row],[item_key]],IsITypeList,Table_ExternalData_15[[#This Row],[IType]],IsDList,Table_ExternalData_15[[#Headers],[11]])</f>
        <v>0</v>
      </c>
      <c r="P546" s="10">
        <f>SUMIFS(IsQList,IsIList,Table_ExternalData_15[[#This Row],[item_key]],IsITypeList,Table_ExternalData_15[[#This Row],[IType]],IsDList,Table_ExternalData_15[[#Headers],[12]])</f>
        <v>0</v>
      </c>
      <c r="Q546" s="10">
        <f>SUMIFS(IsQList,IsIList,Table_ExternalData_15[[#This Row],[item_key]],IsITypeList,Table_ExternalData_15[[#This Row],[IType]],IsDList,Table_ExternalData_15[[#Headers],[13]])</f>
        <v>0</v>
      </c>
      <c r="R546" s="10">
        <f>SUMIFS(IsQList,IsIList,Table_ExternalData_15[[#This Row],[item_key]],IsITypeList,Table_ExternalData_15[[#This Row],[IType]],IsDList,Table_ExternalData_15[[#Headers],[14]])</f>
        <v>0</v>
      </c>
      <c r="S546" s="10">
        <f>SUMIFS(IsQList,IsIList,Table_ExternalData_15[[#This Row],[item_key]],IsITypeList,Table_ExternalData_15[[#This Row],[IType]],IsDList,Table_ExternalData_15[[#Headers],[15]])</f>
        <v>0</v>
      </c>
      <c r="T546" s="10">
        <f>SUMIFS(IsQList,IsIList,Table_ExternalData_15[[#This Row],[item_key]],IsITypeList,Table_ExternalData_15[[#This Row],[IType]],IsDList,Table_ExternalData_15[[#Headers],[16]])</f>
        <v>0</v>
      </c>
      <c r="U546" s="10">
        <f>SUMIFS(IsQList,IsIList,Table_ExternalData_15[[#This Row],[item_key]],IsITypeList,Table_ExternalData_15[[#This Row],[IType]],IsDList,Table_ExternalData_15[[#Headers],[17]])</f>
        <v>0</v>
      </c>
      <c r="V546" s="10">
        <f>SUMIFS(IsQList,IsIList,Table_ExternalData_15[[#This Row],[item_key]],IsITypeList,Table_ExternalData_15[[#This Row],[IType]],IsDList,Table_ExternalData_15[[#Headers],[18]])</f>
        <v>0</v>
      </c>
      <c r="W546" s="10">
        <f>SUMIFS(IsQList,IsIList,Table_ExternalData_15[[#This Row],[item_key]],IsITypeList,Table_ExternalData_15[[#This Row],[IType]],IsDList,Table_ExternalData_15[[#Headers],[19]])</f>
        <v>0</v>
      </c>
      <c r="X546" s="10">
        <f>SUMIFS(IsQList,IsIList,Table_ExternalData_15[[#This Row],[item_key]],IsITypeList,Table_ExternalData_15[[#This Row],[IType]],IsDList,Table_ExternalData_15[[#Headers],[20]])</f>
        <v>0</v>
      </c>
      <c r="Y546" s="10">
        <f>SUMIFS(IsQList,IsIList,Table_ExternalData_15[[#This Row],[item_key]],IsITypeList,Table_ExternalData_15[[#This Row],[IType]],IsDList,Table_ExternalData_15[[#Headers],[21]])</f>
        <v>0</v>
      </c>
      <c r="Z546" s="10">
        <f>SUMIFS(IsQList,IsIList,Table_ExternalData_15[[#This Row],[item_key]],IsITypeList,Table_ExternalData_15[[#This Row],[IType]],IsDList,Table_ExternalData_15[[#Headers],[22]])</f>
        <v>0</v>
      </c>
      <c r="AA546" s="10">
        <f>SUMIFS(IsQList,IsIList,Table_ExternalData_15[[#This Row],[item_key]],IsITypeList,Table_ExternalData_15[[#This Row],[IType]],IsDList,Table_ExternalData_15[[#Headers],[23]])</f>
        <v>0</v>
      </c>
      <c r="AB546" s="10">
        <f>SUMIFS(IsQList,IsIList,Table_ExternalData_15[[#This Row],[item_key]],IsITypeList,Table_ExternalData_15[[#This Row],[IType]],IsDList,Table_ExternalData_15[[#Headers],[24]])</f>
        <v>0</v>
      </c>
      <c r="AC546" s="10">
        <f>SUMIFS(IsQList,IsIList,Table_ExternalData_15[[#This Row],[item_key]],IsITypeList,Table_ExternalData_15[[#This Row],[IType]],IsDList,Table_ExternalData_15[[#Headers],[25]])</f>
        <v>0</v>
      </c>
      <c r="AD546" s="10">
        <f>SUMIFS(IsQList,IsIList,Table_ExternalData_15[[#This Row],[item_key]],IsITypeList,Table_ExternalData_15[[#This Row],[IType]],IsDList,Table_ExternalData_15[[#Headers],[26]])</f>
        <v>0</v>
      </c>
      <c r="AE546" s="10">
        <f>SUMIFS(IsQList,IsIList,Table_ExternalData_15[[#This Row],[item_key]],IsITypeList,Table_ExternalData_15[[#This Row],[IType]],IsDList,Table_ExternalData_15[[#Headers],[27]])</f>
        <v>0</v>
      </c>
      <c r="AF546" s="10">
        <f>SUMIFS(IsQList,IsIList,Table_ExternalData_15[[#This Row],[item_key]],IsITypeList,Table_ExternalData_15[[#This Row],[IType]],IsDList,Table_ExternalData_15[[#Headers],[28]])</f>
        <v>0</v>
      </c>
      <c r="AG546" s="10">
        <f>SUMIFS(IsQList,IsIList,Table_ExternalData_15[[#This Row],[item_key]],IsITypeList,Table_ExternalData_15[[#This Row],[IType]],IsDList,Table_ExternalData_15[[#Headers],[29]])</f>
        <v>0</v>
      </c>
      <c r="AH546" s="10">
        <f>SUMIFS(IsQList,IsIList,Table_ExternalData_15[[#This Row],[item_key]],IsITypeList,Table_ExternalData_15[[#This Row],[IType]],IsDList,Table_ExternalData_15[[#Headers],[30]])</f>
        <v>0</v>
      </c>
      <c r="AI546" s="10">
        <f>SUMIFS(IsQList,IsIList,Table_ExternalData_15[[#This Row],[item_key]],IsITypeList,Table_ExternalData_15[[#This Row],[IType]],IsDList,Table_ExternalData_15[[#Headers],[31]])</f>
        <v>0</v>
      </c>
      <c r="AJ546" s="10">
        <f>SUM(Table_ExternalData_15[[#This Row],[1]:[31]])</f>
        <v>0</v>
      </c>
    </row>
    <row r="547" spans="1:36">
      <c r="A547" s="1" t="s">
        <v>2230</v>
      </c>
      <c r="B547" s="1" t="s">
        <v>2701</v>
      </c>
      <c r="C547" s="1" t="s">
        <v>2702</v>
      </c>
      <c r="D547" s="11" t="s">
        <v>2046</v>
      </c>
      <c r="E547" s="10">
        <f>SUMIFS(IsQList,IsIList,Table_ExternalData_15[[#This Row],[item_key]],IsITypeList,Table_ExternalData_15[[#This Row],[IType]],IsDList,Table_ExternalData_15[[#Headers],[1]])</f>
        <v>0</v>
      </c>
      <c r="F547" s="10">
        <f>SUMIFS(IsQList,IsIList,Table_ExternalData_15[[#This Row],[item_key]],IsITypeList,Table_ExternalData_15[[#This Row],[IType]],IsDList,Table_ExternalData_15[[#Headers],[2]])</f>
        <v>0</v>
      </c>
      <c r="G547" s="10">
        <f>SUMIFS(IsQList,IsIList,Table_ExternalData_15[[#This Row],[item_key]],IsITypeList,Table_ExternalData_15[[#This Row],[IType]],IsDList,Table_ExternalData_15[[#Headers],[3]])</f>
        <v>0</v>
      </c>
      <c r="H547" s="10">
        <f>SUMIFS(IsQList,IsIList,Table_ExternalData_15[[#This Row],[item_key]],IsITypeList,Table_ExternalData_15[[#This Row],[IType]],IsDList,Table_ExternalData_15[[#Headers],[4]])</f>
        <v>0</v>
      </c>
      <c r="I547" s="10">
        <f>SUMIFS(IsQList,IsIList,Table_ExternalData_15[[#This Row],[item_key]],IsITypeList,Table_ExternalData_15[[#This Row],[IType]],IsDList,Table_ExternalData_15[[#Headers],[5]])</f>
        <v>0</v>
      </c>
      <c r="J547" s="10">
        <f>SUMIFS(IsQList,IsIList,Table_ExternalData_15[[#This Row],[item_key]],IsITypeList,Table_ExternalData_15[[#This Row],[IType]],IsDList,Table_ExternalData_15[[#Headers],[6]])</f>
        <v>0</v>
      </c>
      <c r="K547" s="10">
        <f>SUMIFS(IsQList,IsIList,Table_ExternalData_15[[#This Row],[item_key]],IsITypeList,Table_ExternalData_15[[#This Row],[IType]],IsDList,Table_ExternalData_15[[#Headers],[7]])</f>
        <v>0</v>
      </c>
      <c r="L547" s="10">
        <f>SUMIFS(IsQList,IsIList,Table_ExternalData_15[[#This Row],[item_key]],IsITypeList,Table_ExternalData_15[[#This Row],[IType]],IsDList,Table_ExternalData_15[[#Headers],[8]])</f>
        <v>0</v>
      </c>
      <c r="M547" s="10">
        <f>SUMIFS(IsQList,IsIList,Table_ExternalData_15[[#This Row],[item_key]],IsITypeList,Table_ExternalData_15[[#This Row],[IType]],IsDList,Table_ExternalData_15[[#Headers],[9]])</f>
        <v>0</v>
      </c>
      <c r="N547" s="10">
        <f>SUMIFS(IsQList,IsIList,Table_ExternalData_15[[#This Row],[item_key]],IsITypeList,Table_ExternalData_15[[#This Row],[IType]],IsDList,Table_ExternalData_15[[#Headers],[10]])</f>
        <v>0</v>
      </c>
      <c r="O547" s="10">
        <f>SUMIFS(IsQList,IsIList,Table_ExternalData_15[[#This Row],[item_key]],IsITypeList,Table_ExternalData_15[[#This Row],[IType]],IsDList,Table_ExternalData_15[[#Headers],[11]])</f>
        <v>0</v>
      </c>
      <c r="P547" s="10">
        <f>SUMIFS(IsQList,IsIList,Table_ExternalData_15[[#This Row],[item_key]],IsITypeList,Table_ExternalData_15[[#This Row],[IType]],IsDList,Table_ExternalData_15[[#Headers],[12]])</f>
        <v>0</v>
      </c>
      <c r="Q547" s="10">
        <f>SUMIFS(IsQList,IsIList,Table_ExternalData_15[[#This Row],[item_key]],IsITypeList,Table_ExternalData_15[[#This Row],[IType]],IsDList,Table_ExternalData_15[[#Headers],[13]])</f>
        <v>0</v>
      </c>
      <c r="R547" s="10">
        <f>SUMIFS(IsQList,IsIList,Table_ExternalData_15[[#This Row],[item_key]],IsITypeList,Table_ExternalData_15[[#This Row],[IType]],IsDList,Table_ExternalData_15[[#Headers],[14]])</f>
        <v>0</v>
      </c>
      <c r="S547" s="10">
        <f>SUMIFS(IsQList,IsIList,Table_ExternalData_15[[#This Row],[item_key]],IsITypeList,Table_ExternalData_15[[#This Row],[IType]],IsDList,Table_ExternalData_15[[#Headers],[15]])</f>
        <v>0</v>
      </c>
      <c r="T547" s="10">
        <f>SUMIFS(IsQList,IsIList,Table_ExternalData_15[[#This Row],[item_key]],IsITypeList,Table_ExternalData_15[[#This Row],[IType]],IsDList,Table_ExternalData_15[[#Headers],[16]])</f>
        <v>0</v>
      </c>
      <c r="U547" s="10">
        <f>SUMIFS(IsQList,IsIList,Table_ExternalData_15[[#This Row],[item_key]],IsITypeList,Table_ExternalData_15[[#This Row],[IType]],IsDList,Table_ExternalData_15[[#Headers],[17]])</f>
        <v>0</v>
      </c>
      <c r="V547" s="10">
        <f>SUMIFS(IsQList,IsIList,Table_ExternalData_15[[#This Row],[item_key]],IsITypeList,Table_ExternalData_15[[#This Row],[IType]],IsDList,Table_ExternalData_15[[#Headers],[18]])</f>
        <v>0</v>
      </c>
      <c r="W547" s="10">
        <f>SUMIFS(IsQList,IsIList,Table_ExternalData_15[[#This Row],[item_key]],IsITypeList,Table_ExternalData_15[[#This Row],[IType]],IsDList,Table_ExternalData_15[[#Headers],[19]])</f>
        <v>0</v>
      </c>
      <c r="X547" s="10">
        <f>SUMIFS(IsQList,IsIList,Table_ExternalData_15[[#This Row],[item_key]],IsITypeList,Table_ExternalData_15[[#This Row],[IType]],IsDList,Table_ExternalData_15[[#Headers],[20]])</f>
        <v>0</v>
      </c>
      <c r="Y547" s="10">
        <f>SUMIFS(IsQList,IsIList,Table_ExternalData_15[[#This Row],[item_key]],IsITypeList,Table_ExternalData_15[[#This Row],[IType]],IsDList,Table_ExternalData_15[[#Headers],[21]])</f>
        <v>0</v>
      </c>
      <c r="Z547" s="10">
        <f>SUMIFS(IsQList,IsIList,Table_ExternalData_15[[#This Row],[item_key]],IsITypeList,Table_ExternalData_15[[#This Row],[IType]],IsDList,Table_ExternalData_15[[#Headers],[22]])</f>
        <v>0</v>
      </c>
      <c r="AA547" s="10">
        <f>SUMIFS(IsQList,IsIList,Table_ExternalData_15[[#This Row],[item_key]],IsITypeList,Table_ExternalData_15[[#This Row],[IType]],IsDList,Table_ExternalData_15[[#Headers],[23]])</f>
        <v>0</v>
      </c>
      <c r="AB547" s="10">
        <f>SUMIFS(IsQList,IsIList,Table_ExternalData_15[[#This Row],[item_key]],IsITypeList,Table_ExternalData_15[[#This Row],[IType]],IsDList,Table_ExternalData_15[[#Headers],[24]])</f>
        <v>0</v>
      </c>
      <c r="AC547" s="10">
        <f>SUMIFS(IsQList,IsIList,Table_ExternalData_15[[#This Row],[item_key]],IsITypeList,Table_ExternalData_15[[#This Row],[IType]],IsDList,Table_ExternalData_15[[#Headers],[25]])</f>
        <v>0</v>
      </c>
      <c r="AD547" s="10">
        <f>SUMIFS(IsQList,IsIList,Table_ExternalData_15[[#This Row],[item_key]],IsITypeList,Table_ExternalData_15[[#This Row],[IType]],IsDList,Table_ExternalData_15[[#Headers],[26]])</f>
        <v>0</v>
      </c>
      <c r="AE547" s="10">
        <f>SUMIFS(IsQList,IsIList,Table_ExternalData_15[[#This Row],[item_key]],IsITypeList,Table_ExternalData_15[[#This Row],[IType]],IsDList,Table_ExternalData_15[[#Headers],[27]])</f>
        <v>0</v>
      </c>
      <c r="AF547" s="10">
        <f>SUMIFS(IsQList,IsIList,Table_ExternalData_15[[#This Row],[item_key]],IsITypeList,Table_ExternalData_15[[#This Row],[IType]],IsDList,Table_ExternalData_15[[#Headers],[28]])</f>
        <v>0</v>
      </c>
      <c r="AG547" s="10">
        <f>SUMIFS(IsQList,IsIList,Table_ExternalData_15[[#This Row],[item_key]],IsITypeList,Table_ExternalData_15[[#This Row],[IType]],IsDList,Table_ExternalData_15[[#Headers],[29]])</f>
        <v>0</v>
      </c>
      <c r="AH547" s="10">
        <f>SUMIFS(IsQList,IsIList,Table_ExternalData_15[[#This Row],[item_key]],IsITypeList,Table_ExternalData_15[[#This Row],[IType]],IsDList,Table_ExternalData_15[[#Headers],[30]])</f>
        <v>0</v>
      </c>
      <c r="AI547" s="10">
        <f>SUMIFS(IsQList,IsIList,Table_ExternalData_15[[#This Row],[item_key]],IsITypeList,Table_ExternalData_15[[#This Row],[IType]],IsDList,Table_ExternalData_15[[#Headers],[31]])</f>
        <v>0</v>
      </c>
      <c r="AJ547" s="10">
        <f>SUM(Table_ExternalData_15[[#This Row],[1]:[31]])</f>
        <v>0</v>
      </c>
    </row>
    <row r="548" spans="1:36">
      <c r="A548" s="1" t="s">
        <v>1723</v>
      </c>
      <c r="B548" s="1" t="s">
        <v>1942</v>
      </c>
      <c r="C548" s="1" t="s">
        <v>1943</v>
      </c>
      <c r="D548" s="11" t="s">
        <v>2046</v>
      </c>
      <c r="E548" s="10">
        <f>SUMIFS(IsQList,IsIList,Table_ExternalData_15[[#This Row],[item_key]],IsITypeList,Table_ExternalData_15[[#This Row],[IType]],IsDList,Table_ExternalData_15[[#Headers],[1]])</f>
        <v>85</v>
      </c>
      <c r="F548" s="10">
        <f>SUMIFS(IsQList,IsIList,Table_ExternalData_15[[#This Row],[item_key]],IsITypeList,Table_ExternalData_15[[#This Row],[IType]],IsDList,Table_ExternalData_15[[#Headers],[2]])</f>
        <v>188</v>
      </c>
      <c r="G548" s="10">
        <f>SUMIFS(IsQList,IsIList,Table_ExternalData_15[[#This Row],[item_key]],IsITypeList,Table_ExternalData_15[[#This Row],[IType]],IsDList,Table_ExternalData_15[[#Headers],[3]])</f>
        <v>85</v>
      </c>
      <c r="H548" s="10">
        <f>SUMIFS(IsQList,IsIList,Table_ExternalData_15[[#This Row],[item_key]],IsITypeList,Table_ExternalData_15[[#This Row],[IType]],IsDList,Table_ExternalData_15[[#Headers],[4]])</f>
        <v>250</v>
      </c>
      <c r="I548" s="10">
        <f>SUMIFS(IsQList,IsIList,Table_ExternalData_15[[#This Row],[item_key]],IsITypeList,Table_ExternalData_15[[#This Row],[IType]],IsDList,Table_ExternalData_15[[#Headers],[5]])</f>
        <v>100</v>
      </c>
      <c r="J548" s="10">
        <f>SUMIFS(IsQList,IsIList,Table_ExternalData_15[[#This Row],[item_key]],IsITypeList,Table_ExternalData_15[[#This Row],[IType]],IsDList,Table_ExternalData_15[[#Headers],[6]])</f>
        <v>237</v>
      </c>
      <c r="K548" s="10">
        <f>SUMIFS(IsQList,IsIList,Table_ExternalData_15[[#This Row],[item_key]],IsITypeList,Table_ExternalData_15[[#This Row],[IType]],IsDList,Table_ExternalData_15[[#Headers],[7]])</f>
        <v>209</v>
      </c>
      <c r="L548" s="10">
        <f>SUMIFS(IsQList,IsIList,Table_ExternalData_15[[#This Row],[item_key]],IsITypeList,Table_ExternalData_15[[#This Row],[IType]],IsDList,Table_ExternalData_15[[#Headers],[8]])</f>
        <v>139</v>
      </c>
      <c r="M548" s="10">
        <f>SUMIFS(IsQList,IsIList,Table_ExternalData_15[[#This Row],[item_key]],IsITypeList,Table_ExternalData_15[[#This Row],[IType]],IsDList,Table_ExternalData_15[[#Headers],[9]])</f>
        <v>317</v>
      </c>
      <c r="N548" s="10">
        <f>SUMIFS(IsQList,IsIList,Table_ExternalData_15[[#This Row],[item_key]],IsITypeList,Table_ExternalData_15[[#This Row],[IType]],IsDList,Table_ExternalData_15[[#Headers],[10]])</f>
        <v>207</v>
      </c>
      <c r="O548" s="10">
        <f>SUMIFS(IsQList,IsIList,Table_ExternalData_15[[#This Row],[item_key]],IsITypeList,Table_ExternalData_15[[#This Row],[IType]],IsDList,Table_ExternalData_15[[#Headers],[11]])</f>
        <v>150</v>
      </c>
      <c r="P548" s="10">
        <f>SUMIFS(IsQList,IsIList,Table_ExternalData_15[[#This Row],[item_key]],IsITypeList,Table_ExternalData_15[[#This Row],[IType]],IsDList,Table_ExternalData_15[[#Headers],[12]])</f>
        <v>0</v>
      </c>
      <c r="Q548" s="10">
        <f>SUMIFS(IsQList,IsIList,Table_ExternalData_15[[#This Row],[item_key]],IsITypeList,Table_ExternalData_15[[#This Row],[IType]],IsDList,Table_ExternalData_15[[#Headers],[13]])</f>
        <v>184</v>
      </c>
      <c r="R548" s="10">
        <f>SUMIFS(IsQList,IsIList,Table_ExternalData_15[[#This Row],[item_key]],IsITypeList,Table_ExternalData_15[[#This Row],[IType]],IsDList,Table_ExternalData_15[[#Headers],[14]])</f>
        <v>312</v>
      </c>
      <c r="S548" s="10">
        <f>SUMIFS(IsQList,IsIList,Table_ExternalData_15[[#This Row],[item_key]],IsITypeList,Table_ExternalData_15[[#This Row],[IType]],IsDList,Table_ExternalData_15[[#Headers],[15]])</f>
        <v>186</v>
      </c>
      <c r="T548" s="10">
        <f>SUMIFS(IsQList,IsIList,Table_ExternalData_15[[#This Row],[item_key]],IsITypeList,Table_ExternalData_15[[#This Row],[IType]],IsDList,Table_ExternalData_15[[#Headers],[16]])</f>
        <v>164</v>
      </c>
      <c r="U548" s="10">
        <f>SUMIFS(IsQList,IsIList,Table_ExternalData_15[[#This Row],[item_key]],IsITypeList,Table_ExternalData_15[[#This Row],[IType]],IsDList,Table_ExternalData_15[[#Headers],[17]])</f>
        <v>85</v>
      </c>
      <c r="V548" s="10">
        <f>SUMIFS(IsQList,IsIList,Table_ExternalData_15[[#This Row],[item_key]],IsITypeList,Table_ExternalData_15[[#This Row],[IType]],IsDList,Table_ExternalData_15[[#Headers],[18]])</f>
        <v>0</v>
      </c>
      <c r="W548" s="10">
        <f>SUMIFS(IsQList,IsIList,Table_ExternalData_15[[#This Row],[item_key]],IsITypeList,Table_ExternalData_15[[#This Row],[IType]],IsDList,Table_ExternalData_15[[#Headers],[19]])</f>
        <v>0</v>
      </c>
      <c r="X548" s="10">
        <f>SUMIFS(IsQList,IsIList,Table_ExternalData_15[[#This Row],[item_key]],IsITypeList,Table_ExternalData_15[[#This Row],[IType]],IsDList,Table_ExternalData_15[[#Headers],[20]])</f>
        <v>0</v>
      </c>
      <c r="Y548" s="10">
        <f>SUMIFS(IsQList,IsIList,Table_ExternalData_15[[#This Row],[item_key]],IsITypeList,Table_ExternalData_15[[#This Row],[IType]],IsDList,Table_ExternalData_15[[#Headers],[21]])</f>
        <v>0</v>
      </c>
      <c r="Z548" s="10">
        <f>SUMIFS(IsQList,IsIList,Table_ExternalData_15[[#This Row],[item_key]],IsITypeList,Table_ExternalData_15[[#This Row],[IType]],IsDList,Table_ExternalData_15[[#Headers],[22]])</f>
        <v>0</v>
      </c>
      <c r="AA548" s="10">
        <f>SUMIFS(IsQList,IsIList,Table_ExternalData_15[[#This Row],[item_key]],IsITypeList,Table_ExternalData_15[[#This Row],[IType]],IsDList,Table_ExternalData_15[[#Headers],[23]])</f>
        <v>0</v>
      </c>
      <c r="AB548" s="10">
        <f>SUMIFS(IsQList,IsIList,Table_ExternalData_15[[#This Row],[item_key]],IsITypeList,Table_ExternalData_15[[#This Row],[IType]],IsDList,Table_ExternalData_15[[#Headers],[24]])</f>
        <v>0</v>
      </c>
      <c r="AC548" s="10">
        <f>SUMIFS(IsQList,IsIList,Table_ExternalData_15[[#This Row],[item_key]],IsITypeList,Table_ExternalData_15[[#This Row],[IType]],IsDList,Table_ExternalData_15[[#Headers],[25]])</f>
        <v>0</v>
      </c>
      <c r="AD548" s="10">
        <f>SUMIFS(IsQList,IsIList,Table_ExternalData_15[[#This Row],[item_key]],IsITypeList,Table_ExternalData_15[[#This Row],[IType]],IsDList,Table_ExternalData_15[[#Headers],[26]])</f>
        <v>0</v>
      </c>
      <c r="AE548" s="10">
        <f>SUMIFS(IsQList,IsIList,Table_ExternalData_15[[#This Row],[item_key]],IsITypeList,Table_ExternalData_15[[#This Row],[IType]],IsDList,Table_ExternalData_15[[#Headers],[27]])</f>
        <v>334</v>
      </c>
      <c r="AF548" s="10">
        <f>SUMIFS(IsQList,IsIList,Table_ExternalData_15[[#This Row],[item_key]],IsITypeList,Table_ExternalData_15[[#This Row],[IType]],IsDList,Table_ExternalData_15[[#Headers],[28]])</f>
        <v>382</v>
      </c>
      <c r="AG548" s="10">
        <f>SUMIFS(IsQList,IsIList,Table_ExternalData_15[[#This Row],[item_key]],IsITypeList,Table_ExternalData_15[[#This Row],[IType]],IsDList,Table_ExternalData_15[[#Headers],[29]])</f>
        <v>364</v>
      </c>
      <c r="AH548" s="10">
        <f>SUMIFS(IsQList,IsIList,Table_ExternalData_15[[#This Row],[item_key]],IsITypeList,Table_ExternalData_15[[#This Row],[IType]],IsDList,Table_ExternalData_15[[#Headers],[30]])</f>
        <v>230</v>
      </c>
      <c r="AI548" s="10">
        <f>SUMIFS(IsQList,IsIList,Table_ExternalData_15[[#This Row],[item_key]],IsITypeList,Table_ExternalData_15[[#This Row],[IType]],IsDList,Table_ExternalData_15[[#Headers],[31]])</f>
        <v>727</v>
      </c>
      <c r="AJ548" s="10">
        <f>SUM(Table_ExternalData_15[[#This Row],[1]:[31]])</f>
        <v>4935</v>
      </c>
    </row>
    <row r="549" spans="1:36">
      <c r="A549" s="1" t="s">
        <v>1723</v>
      </c>
      <c r="B549" s="1" t="s">
        <v>1942</v>
      </c>
      <c r="C549" s="1" t="s">
        <v>1943</v>
      </c>
      <c r="D549" s="11" t="s">
        <v>2363</v>
      </c>
      <c r="E549" s="10">
        <f>SUMIFS(IsQList,IsIList,Table_ExternalData_15[[#This Row],[item_key]],IsITypeList,Table_ExternalData_15[[#This Row],[IType]],IsDList,Table_ExternalData_15[[#Headers],[1]])</f>
        <v>0</v>
      </c>
      <c r="F549" s="10">
        <f>SUMIFS(IsQList,IsIList,Table_ExternalData_15[[#This Row],[item_key]],IsITypeList,Table_ExternalData_15[[#This Row],[IType]],IsDList,Table_ExternalData_15[[#Headers],[2]])</f>
        <v>0</v>
      </c>
      <c r="G549" s="10">
        <f>SUMIFS(IsQList,IsIList,Table_ExternalData_15[[#This Row],[item_key]],IsITypeList,Table_ExternalData_15[[#This Row],[IType]],IsDList,Table_ExternalData_15[[#Headers],[3]])</f>
        <v>0</v>
      </c>
      <c r="H549" s="10">
        <f>SUMIFS(IsQList,IsIList,Table_ExternalData_15[[#This Row],[item_key]],IsITypeList,Table_ExternalData_15[[#This Row],[IType]],IsDList,Table_ExternalData_15[[#Headers],[4]])</f>
        <v>0</v>
      </c>
      <c r="I549" s="10">
        <f>SUMIFS(IsQList,IsIList,Table_ExternalData_15[[#This Row],[item_key]],IsITypeList,Table_ExternalData_15[[#This Row],[IType]],IsDList,Table_ExternalData_15[[#Headers],[5]])</f>
        <v>0</v>
      </c>
      <c r="J549" s="10">
        <f>SUMIFS(IsQList,IsIList,Table_ExternalData_15[[#This Row],[item_key]],IsITypeList,Table_ExternalData_15[[#This Row],[IType]],IsDList,Table_ExternalData_15[[#Headers],[6]])</f>
        <v>0</v>
      </c>
      <c r="K549" s="10">
        <f>SUMIFS(IsQList,IsIList,Table_ExternalData_15[[#This Row],[item_key]],IsITypeList,Table_ExternalData_15[[#This Row],[IType]],IsDList,Table_ExternalData_15[[#Headers],[7]])</f>
        <v>0</v>
      </c>
      <c r="L549" s="10">
        <f>SUMIFS(IsQList,IsIList,Table_ExternalData_15[[#This Row],[item_key]],IsITypeList,Table_ExternalData_15[[#This Row],[IType]],IsDList,Table_ExternalData_15[[#Headers],[8]])</f>
        <v>0</v>
      </c>
      <c r="M549" s="10">
        <f>SUMIFS(IsQList,IsIList,Table_ExternalData_15[[#This Row],[item_key]],IsITypeList,Table_ExternalData_15[[#This Row],[IType]],IsDList,Table_ExternalData_15[[#Headers],[9]])</f>
        <v>0</v>
      </c>
      <c r="N549" s="10">
        <f>SUMIFS(IsQList,IsIList,Table_ExternalData_15[[#This Row],[item_key]],IsITypeList,Table_ExternalData_15[[#This Row],[IType]],IsDList,Table_ExternalData_15[[#Headers],[10]])</f>
        <v>0</v>
      </c>
      <c r="O549" s="10">
        <f>SUMIFS(IsQList,IsIList,Table_ExternalData_15[[#This Row],[item_key]],IsITypeList,Table_ExternalData_15[[#This Row],[IType]],IsDList,Table_ExternalData_15[[#Headers],[11]])</f>
        <v>0</v>
      </c>
      <c r="P549" s="10">
        <f>SUMIFS(IsQList,IsIList,Table_ExternalData_15[[#This Row],[item_key]],IsITypeList,Table_ExternalData_15[[#This Row],[IType]],IsDList,Table_ExternalData_15[[#Headers],[12]])</f>
        <v>0</v>
      </c>
      <c r="Q549" s="10">
        <f>SUMIFS(IsQList,IsIList,Table_ExternalData_15[[#This Row],[item_key]],IsITypeList,Table_ExternalData_15[[#This Row],[IType]],IsDList,Table_ExternalData_15[[#Headers],[13]])</f>
        <v>0</v>
      </c>
      <c r="R549" s="10">
        <f>SUMIFS(IsQList,IsIList,Table_ExternalData_15[[#This Row],[item_key]],IsITypeList,Table_ExternalData_15[[#This Row],[IType]],IsDList,Table_ExternalData_15[[#Headers],[14]])</f>
        <v>0</v>
      </c>
      <c r="S549" s="10">
        <f>SUMIFS(IsQList,IsIList,Table_ExternalData_15[[#This Row],[item_key]],IsITypeList,Table_ExternalData_15[[#This Row],[IType]],IsDList,Table_ExternalData_15[[#Headers],[15]])</f>
        <v>0</v>
      </c>
      <c r="T549" s="10">
        <f>SUMIFS(IsQList,IsIList,Table_ExternalData_15[[#This Row],[item_key]],IsITypeList,Table_ExternalData_15[[#This Row],[IType]],IsDList,Table_ExternalData_15[[#Headers],[16]])</f>
        <v>0</v>
      </c>
      <c r="U549" s="10">
        <f>SUMIFS(IsQList,IsIList,Table_ExternalData_15[[#This Row],[item_key]],IsITypeList,Table_ExternalData_15[[#This Row],[IType]],IsDList,Table_ExternalData_15[[#Headers],[17]])</f>
        <v>0</v>
      </c>
      <c r="V549" s="10">
        <f>SUMIFS(IsQList,IsIList,Table_ExternalData_15[[#This Row],[item_key]],IsITypeList,Table_ExternalData_15[[#This Row],[IType]],IsDList,Table_ExternalData_15[[#Headers],[18]])</f>
        <v>0</v>
      </c>
      <c r="W549" s="10">
        <f>SUMIFS(IsQList,IsIList,Table_ExternalData_15[[#This Row],[item_key]],IsITypeList,Table_ExternalData_15[[#This Row],[IType]],IsDList,Table_ExternalData_15[[#Headers],[19]])</f>
        <v>0</v>
      </c>
      <c r="X549" s="10">
        <f>SUMIFS(IsQList,IsIList,Table_ExternalData_15[[#This Row],[item_key]],IsITypeList,Table_ExternalData_15[[#This Row],[IType]],IsDList,Table_ExternalData_15[[#Headers],[20]])</f>
        <v>0</v>
      </c>
      <c r="Y549" s="10">
        <f>SUMIFS(IsQList,IsIList,Table_ExternalData_15[[#This Row],[item_key]],IsITypeList,Table_ExternalData_15[[#This Row],[IType]],IsDList,Table_ExternalData_15[[#Headers],[21]])</f>
        <v>0</v>
      </c>
      <c r="Z549" s="10">
        <f>SUMIFS(IsQList,IsIList,Table_ExternalData_15[[#This Row],[item_key]],IsITypeList,Table_ExternalData_15[[#This Row],[IType]],IsDList,Table_ExternalData_15[[#Headers],[22]])</f>
        <v>0</v>
      </c>
      <c r="AA549" s="10">
        <f>SUMIFS(IsQList,IsIList,Table_ExternalData_15[[#This Row],[item_key]],IsITypeList,Table_ExternalData_15[[#This Row],[IType]],IsDList,Table_ExternalData_15[[#Headers],[23]])</f>
        <v>0</v>
      </c>
      <c r="AB549" s="10">
        <f>SUMIFS(IsQList,IsIList,Table_ExternalData_15[[#This Row],[item_key]],IsITypeList,Table_ExternalData_15[[#This Row],[IType]],IsDList,Table_ExternalData_15[[#Headers],[24]])</f>
        <v>0</v>
      </c>
      <c r="AC549" s="10">
        <f>SUMIFS(IsQList,IsIList,Table_ExternalData_15[[#This Row],[item_key]],IsITypeList,Table_ExternalData_15[[#This Row],[IType]],IsDList,Table_ExternalData_15[[#Headers],[25]])</f>
        <v>0</v>
      </c>
      <c r="AD549" s="10">
        <f>SUMIFS(IsQList,IsIList,Table_ExternalData_15[[#This Row],[item_key]],IsITypeList,Table_ExternalData_15[[#This Row],[IType]],IsDList,Table_ExternalData_15[[#Headers],[26]])</f>
        <v>0</v>
      </c>
      <c r="AE549" s="10">
        <f>SUMIFS(IsQList,IsIList,Table_ExternalData_15[[#This Row],[item_key]],IsITypeList,Table_ExternalData_15[[#This Row],[IType]],IsDList,Table_ExternalData_15[[#Headers],[27]])</f>
        <v>0</v>
      </c>
      <c r="AF549" s="10">
        <f>SUMIFS(IsQList,IsIList,Table_ExternalData_15[[#This Row],[item_key]],IsITypeList,Table_ExternalData_15[[#This Row],[IType]],IsDList,Table_ExternalData_15[[#Headers],[28]])</f>
        <v>0</v>
      </c>
      <c r="AG549" s="10">
        <f>SUMIFS(IsQList,IsIList,Table_ExternalData_15[[#This Row],[item_key]],IsITypeList,Table_ExternalData_15[[#This Row],[IType]],IsDList,Table_ExternalData_15[[#Headers],[29]])</f>
        <v>0</v>
      </c>
      <c r="AH549" s="10">
        <f>SUMIFS(IsQList,IsIList,Table_ExternalData_15[[#This Row],[item_key]],IsITypeList,Table_ExternalData_15[[#This Row],[IType]],IsDList,Table_ExternalData_15[[#Headers],[30]])</f>
        <v>0</v>
      </c>
      <c r="AI549" s="10">
        <f>SUMIFS(IsQList,IsIList,Table_ExternalData_15[[#This Row],[item_key]],IsITypeList,Table_ExternalData_15[[#This Row],[IType]],IsDList,Table_ExternalData_15[[#Headers],[31]])</f>
        <v>0</v>
      </c>
      <c r="AJ549" s="10">
        <f>SUM(Table_ExternalData_15[[#This Row],[1]:[31]])</f>
        <v>0</v>
      </c>
    </row>
    <row r="550" spans="1:36">
      <c r="A550" s="1" t="s">
        <v>162</v>
      </c>
      <c r="B550" s="1" t="s">
        <v>849</v>
      </c>
      <c r="C550" s="1" t="s">
        <v>850</v>
      </c>
      <c r="D550" s="11" t="s">
        <v>2046</v>
      </c>
      <c r="E550" s="10">
        <f>SUMIFS(IsQList,IsIList,Table_ExternalData_15[[#This Row],[item_key]],IsITypeList,Table_ExternalData_15[[#This Row],[IType]],IsDList,Table_ExternalData_15[[#Headers],[1]])</f>
        <v>85</v>
      </c>
      <c r="F550" s="10">
        <f>SUMIFS(IsQList,IsIList,Table_ExternalData_15[[#This Row],[item_key]],IsITypeList,Table_ExternalData_15[[#This Row],[IType]],IsDList,Table_ExternalData_15[[#Headers],[2]])</f>
        <v>188</v>
      </c>
      <c r="G550" s="10">
        <f>SUMIFS(IsQList,IsIList,Table_ExternalData_15[[#This Row],[item_key]],IsITypeList,Table_ExternalData_15[[#This Row],[IType]],IsDList,Table_ExternalData_15[[#Headers],[3]])</f>
        <v>85</v>
      </c>
      <c r="H550" s="10">
        <f>SUMIFS(IsQList,IsIList,Table_ExternalData_15[[#This Row],[item_key]],IsITypeList,Table_ExternalData_15[[#This Row],[IType]],IsDList,Table_ExternalData_15[[#Headers],[4]])</f>
        <v>250</v>
      </c>
      <c r="I550" s="10">
        <f>SUMIFS(IsQList,IsIList,Table_ExternalData_15[[#This Row],[item_key]],IsITypeList,Table_ExternalData_15[[#This Row],[IType]],IsDList,Table_ExternalData_15[[#Headers],[5]])</f>
        <v>100</v>
      </c>
      <c r="J550" s="10">
        <f>SUMIFS(IsQList,IsIList,Table_ExternalData_15[[#This Row],[item_key]],IsITypeList,Table_ExternalData_15[[#This Row],[IType]],IsDList,Table_ExternalData_15[[#Headers],[6]])</f>
        <v>237</v>
      </c>
      <c r="K550" s="10">
        <f>SUMIFS(IsQList,IsIList,Table_ExternalData_15[[#This Row],[item_key]],IsITypeList,Table_ExternalData_15[[#This Row],[IType]],IsDList,Table_ExternalData_15[[#Headers],[7]])</f>
        <v>209</v>
      </c>
      <c r="L550" s="10">
        <f>SUMIFS(IsQList,IsIList,Table_ExternalData_15[[#This Row],[item_key]],IsITypeList,Table_ExternalData_15[[#This Row],[IType]],IsDList,Table_ExternalData_15[[#Headers],[8]])</f>
        <v>139</v>
      </c>
      <c r="M550" s="10">
        <f>SUMIFS(IsQList,IsIList,Table_ExternalData_15[[#This Row],[item_key]],IsITypeList,Table_ExternalData_15[[#This Row],[IType]],IsDList,Table_ExternalData_15[[#Headers],[9]])</f>
        <v>317</v>
      </c>
      <c r="N550" s="10">
        <f>SUMIFS(IsQList,IsIList,Table_ExternalData_15[[#This Row],[item_key]],IsITypeList,Table_ExternalData_15[[#This Row],[IType]],IsDList,Table_ExternalData_15[[#Headers],[10]])</f>
        <v>207</v>
      </c>
      <c r="O550" s="10">
        <f>SUMIFS(IsQList,IsIList,Table_ExternalData_15[[#This Row],[item_key]],IsITypeList,Table_ExternalData_15[[#This Row],[IType]],IsDList,Table_ExternalData_15[[#Headers],[11]])</f>
        <v>150</v>
      </c>
      <c r="P550" s="10">
        <f>SUMIFS(IsQList,IsIList,Table_ExternalData_15[[#This Row],[item_key]],IsITypeList,Table_ExternalData_15[[#This Row],[IType]],IsDList,Table_ExternalData_15[[#Headers],[12]])</f>
        <v>0</v>
      </c>
      <c r="Q550" s="10">
        <f>SUMIFS(IsQList,IsIList,Table_ExternalData_15[[#This Row],[item_key]],IsITypeList,Table_ExternalData_15[[#This Row],[IType]],IsDList,Table_ExternalData_15[[#Headers],[13]])</f>
        <v>184</v>
      </c>
      <c r="R550" s="10">
        <f>SUMIFS(IsQList,IsIList,Table_ExternalData_15[[#This Row],[item_key]],IsITypeList,Table_ExternalData_15[[#This Row],[IType]],IsDList,Table_ExternalData_15[[#Headers],[14]])</f>
        <v>312</v>
      </c>
      <c r="S550" s="10">
        <f>SUMIFS(IsQList,IsIList,Table_ExternalData_15[[#This Row],[item_key]],IsITypeList,Table_ExternalData_15[[#This Row],[IType]],IsDList,Table_ExternalData_15[[#Headers],[15]])</f>
        <v>186</v>
      </c>
      <c r="T550" s="10">
        <f>SUMIFS(IsQList,IsIList,Table_ExternalData_15[[#This Row],[item_key]],IsITypeList,Table_ExternalData_15[[#This Row],[IType]],IsDList,Table_ExternalData_15[[#Headers],[16]])</f>
        <v>164</v>
      </c>
      <c r="U550" s="10">
        <f>SUMIFS(IsQList,IsIList,Table_ExternalData_15[[#This Row],[item_key]],IsITypeList,Table_ExternalData_15[[#This Row],[IType]],IsDList,Table_ExternalData_15[[#Headers],[17]])</f>
        <v>85</v>
      </c>
      <c r="V550" s="10">
        <f>SUMIFS(IsQList,IsIList,Table_ExternalData_15[[#This Row],[item_key]],IsITypeList,Table_ExternalData_15[[#This Row],[IType]],IsDList,Table_ExternalData_15[[#Headers],[18]])</f>
        <v>0</v>
      </c>
      <c r="W550" s="10">
        <f>SUMIFS(IsQList,IsIList,Table_ExternalData_15[[#This Row],[item_key]],IsITypeList,Table_ExternalData_15[[#This Row],[IType]],IsDList,Table_ExternalData_15[[#Headers],[19]])</f>
        <v>0</v>
      </c>
      <c r="X550" s="10">
        <f>SUMIFS(IsQList,IsIList,Table_ExternalData_15[[#This Row],[item_key]],IsITypeList,Table_ExternalData_15[[#This Row],[IType]],IsDList,Table_ExternalData_15[[#Headers],[20]])</f>
        <v>0</v>
      </c>
      <c r="Y550" s="10">
        <f>SUMIFS(IsQList,IsIList,Table_ExternalData_15[[#This Row],[item_key]],IsITypeList,Table_ExternalData_15[[#This Row],[IType]],IsDList,Table_ExternalData_15[[#Headers],[21]])</f>
        <v>0</v>
      </c>
      <c r="Z550" s="10">
        <f>SUMIFS(IsQList,IsIList,Table_ExternalData_15[[#This Row],[item_key]],IsITypeList,Table_ExternalData_15[[#This Row],[IType]],IsDList,Table_ExternalData_15[[#Headers],[22]])</f>
        <v>0</v>
      </c>
      <c r="AA550" s="10">
        <f>SUMIFS(IsQList,IsIList,Table_ExternalData_15[[#This Row],[item_key]],IsITypeList,Table_ExternalData_15[[#This Row],[IType]],IsDList,Table_ExternalData_15[[#Headers],[23]])</f>
        <v>0</v>
      </c>
      <c r="AB550" s="10">
        <f>SUMIFS(IsQList,IsIList,Table_ExternalData_15[[#This Row],[item_key]],IsITypeList,Table_ExternalData_15[[#This Row],[IType]],IsDList,Table_ExternalData_15[[#Headers],[24]])</f>
        <v>0</v>
      </c>
      <c r="AC550" s="10">
        <f>SUMIFS(IsQList,IsIList,Table_ExternalData_15[[#This Row],[item_key]],IsITypeList,Table_ExternalData_15[[#This Row],[IType]],IsDList,Table_ExternalData_15[[#Headers],[25]])</f>
        <v>0</v>
      </c>
      <c r="AD550" s="10">
        <f>SUMIFS(IsQList,IsIList,Table_ExternalData_15[[#This Row],[item_key]],IsITypeList,Table_ExternalData_15[[#This Row],[IType]],IsDList,Table_ExternalData_15[[#Headers],[26]])</f>
        <v>0</v>
      </c>
      <c r="AE550" s="10">
        <f>SUMIFS(IsQList,IsIList,Table_ExternalData_15[[#This Row],[item_key]],IsITypeList,Table_ExternalData_15[[#This Row],[IType]],IsDList,Table_ExternalData_15[[#Headers],[27]])</f>
        <v>334</v>
      </c>
      <c r="AF550" s="10">
        <f>SUMIFS(IsQList,IsIList,Table_ExternalData_15[[#This Row],[item_key]],IsITypeList,Table_ExternalData_15[[#This Row],[IType]],IsDList,Table_ExternalData_15[[#Headers],[28]])</f>
        <v>382</v>
      </c>
      <c r="AG550" s="10">
        <f>SUMIFS(IsQList,IsIList,Table_ExternalData_15[[#This Row],[item_key]],IsITypeList,Table_ExternalData_15[[#This Row],[IType]],IsDList,Table_ExternalData_15[[#Headers],[29]])</f>
        <v>364</v>
      </c>
      <c r="AH550" s="10">
        <f>SUMIFS(IsQList,IsIList,Table_ExternalData_15[[#This Row],[item_key]],IsITypeList,Table_ExternalData_15[[#This Row],[IType]],IsDList,Table_ExternalData_15[[#Headers],[30]])</f>
        <v>230</v>
      </c>
      <c r="AI550" s="10">
        <f>SUMIFS(IsQList,IsIList,Table_ExternalData_15[[#This Row],[item_key]],IsITypeList,Table_ExternalData_15[[#This Row],[IType]],IsDList,Table_ExternalData_15[[#Headers],[31]])</f>
        <v>727</v>
      </c>
      <c r="AJ550" s="10">
        <f>SUM(Table_ExternalData_15[[#This Row],[1]:[31]])</f>
        <v>4935</v>
      </c>
    </row>
    <row r="551" spans="1:36">
      <c r="A551" s="1" t="s">
        <v>530</v>
      </c>
      <c r="B551" s="1" t="s">
        <v>851</v>
      </c>
      <c r="C551" s="1" t="s">
        <v>852</v>
      </c>
      <c r="D551" s="11" t="s">
        <v>2046</v>
      </c>
      <c r="E551" s="10">
        <f>SUMIFS(IsQList,IsIList,Table_ExternalData_15[[#This Row],[item_key]],IsITypeList,Table_ExternalData_15[[#This Row],[IType]],IsDList,Table_ExternalData_15[[#Headers],[1]])</f>
        <v>85</v>
      </c>
      <c r="F551" s="10">
        <f>SUMIFS(IsQList,IsIList,Table_ExternalData_15[[#This Row],[item_key]],IsITypeList,Table_ExternalData_15[[#This Row],[IType]],IsDList,Table_ExternalData_15[[#Headers],[2]])</f>
        <v>188</v>
      </c>
      <c r="G551" s="10">
        <f>SUMIFS(IsQList,IsIList,Table_ExternalData_15[[#This Row],[item_key]],IsITypeList,Table_ExternalData_15[[#This Row],[IType]],IsDList,Table_ExternalData_15[[#Headers],[3]])</f>
        <v>85</v>
      </c>
      <c r="H551" s="10">
        <f>SUMIFS(IsQList,IsIList,Table_ExternalData_15[[#This Row],[item_key]],IsITypeList,Table_ExternalData_15[[#This Row],[IType]],IsDList,Table_ExternalData_15[[#Headers],[4]])</f>
        <v>250</v>
      </c>
      <c r="I551" s="10">
        <f>SUMIFS(IsQList,IsIList,Table_ExternalData_15[[#This Row],[item_key]],IsITypeList,Table_ExternalData_15[[#This Row],[IType]],IsDList,Table_ExternalData_15[[#Headers],[5]])</f>
        <v>100</v>
      </c>
      <c r="J551" s="10">
        <f>SUMIFS(IsQList,IsIList,Table_ExternalData_15[[#This Row],[item_key]],IsITypeList,Table_ExternalData_15[[#This Row],[IType]],IsDList,Table_ExternalData_15[[#Headers],[6]])</f>
        <v>237</v>
      </c>
      <c r="K551" s="10">
        <f>SUMIFS(IsQList,IsIList,Table_ExternalData_15[[#This Row],[item_key]],IsITypeList,Table_ExternalData_15[[#This Row],[IType]],IsDList,Table_ExternalData_15[[#Headers],[7]])</f>
        <v>209</v>
      </c>
      <c r="L551" s="10">
        <f>SUMIFS(IsQList,IsIList,Table_ExternalData_15[[#This Row],[item_key]],IsITypeList,Table_ExternalData_15[[#This Row],[IType]],IsDList,Table_ExternalData_15[[#Headers],[8]])</f>
        <v>139</v>
      </c>
      <c r="M551" s="10">
        <f>SUMIFS(IsQList,IsIList,Table_ExternalData_15[[#This Row],[item_key]],IsITypeList,Table_ExternalData_15[[#This Row],[IType]],IsDList,Table_ExternalData_15[[#Headers],[9]])</f>
        <v>317</v>
      </c>
      <c r="N551" s="10">
        <f>SUMIFS(IsQList,IsIList,Table_ExternalData_15[[#This Row],[item_key]],IsITypeList,Table_ExternalData_15[[#This Row],[IType]],IsDList,Table_ExternalData_15[[#Headers],[10]])</f>
        <v>207</v>
      </c>
      <c r="O551" s="10">
        <f>SUMIFS(IsQList,IsIList,Table_ExternalData_15[[#This Row],[item_key]],IsITypeList,Table_ExternalData_15[[#This Row],[IType]],IsDList,Table_ExternalData_15[[#Headers],[11]])</f>
        <v>150</v>
      </c>
      <c r="P551" s="10">
        <f>SUMIFS(IsQList,IsIList,Table_ExternalData_15[[#This Row],[item_key]],IsITypeList,Table_ExternalData_15[[#This Row],[IType]],IsDList,Table_ExternalData_15[[#Headers],[12]])</f>
        <v>0</v>
      </c>
      <c r="Q551" s="10">
        <f>SUMIFS(IsQList,IsIList,Table_ExternalData_15[[#This Row],[item_key]],IsITypeList,Table_ExternalData_15[[#This Row],[IType]],IsDList,Table_ExternalData_15[[#Headers],[13]])</f>
        <v>184</v>
      </c>
      <c r="R551" s="10">
        <f>SUMIFS(IsQList,IsIList,Table_ExternalData_15[[#This Row],[item_key]],IsITypeList,Table_ExternalData_15[[#This Row],[IType]],IsDList,Table_ExternalData_15[[#Headers],[14]])</f>
        <v>312</v>
      </c>
      <c r="S551" s="10">
        <f>SUMIFS(IsQList,IsIList,Table_ExternalData_15[[#This Row],[item_key]],IsITypeList,Table_ExternalData_15[[#This Row],[IType]],IsDList,Table_ExternalData_15[[#Headers],[15]])</f>
        <v>186</v>
      </c>
      <c r="T551" s="10">
        <f>SUMIFS(IsQList,IsIList,Table_ExternalData_15[[#This Row],[item_key]],IsITypeList,Table_ExternalData_15[[#This Row],[IType]],IsDList,Table_ExternalData_15[[#Headers],[16]])</f>
        <v>164</v>
      </c>
      <c r="U551" s="10">
        <f>SUMIFS(IsQList,IsIList,Table_ExternalData_15[[#This Row],[item_key]],IsITypeList,Table_ExternalData_15[[#This Row],[IType]],IsDList,Table_ExternalData_15[[#Headers],[17]])</f>
        <v>85</v>
      </c>
      <c r="V551" s="10">
        <f>SUMIFS(IsQList,IsIList,Table_ExternalData_15[[#This Row],[item_key]],IsITypeList,Table_ExternalData_15[[#This Row],[IType]],IsDList,Table_ExternalData_15[[#Headers],[18]])</f>
        <v>0</v>
      </c>
      <c r="W551" s="10">
        <f>SUMIFS(IsQList,IsIList,Table_ExternalData_15[[#This Row],[item_key]],IsITypeList,Table_ExternalData_15[[#This Row],[IType]],IsDList,Table_ExternalData_15[[#Headers],[19]])</f>
        <v>0</v>
      </c>
      <c r="X551" s="10">
        <f>SUMIFS(IsQList,IsIList,Table_ExternalData_15[[#This Row],[item_key]],IsITypeList,Table_ExternalData_15[[#This Row],[IType]],IsDList,Table_ExternalData_15[[#Headers],[20]])</f>
        <v>0</v>
      </c>
      <c r="Y551" s="10">
        <f>SUMIFS(IsQList,IsIList,Table_ExternalData_15[[#This Row],[item_key]],IsITypeList,Table_ExternalData_15[[#This Row],[IType]],IsDList,Table_ExternalData_15[[#Headers],[21]])</f>
        <v>0</v>
      </c>
      <c r="Z551" s="10">
        <f>SUMIFS(IsQList,IsIList,Table_ExternalData_15[[#This Row],[item_key]],IsITypeList,Table_ExternalData_15[[#This Row],[IType]],IsDList,Table_ExternalData_15[[#Headers],[22]])</f>
        <v>0</v>
      </c>
      <c r="AA551" s="10">
        <f>SUMIFS(IsQList,IsIList,Table_ExternalData_15[[#This Row],[item_key]],IsITypeList,Table_ExternalData_15[[#This Row],[IType]],IsDList,Table_ExternalData_15[[#Headers],[23]])</f>
        <v>0</v>
      </c>
      <c r="AB551" s="10">
        <f>SUMIFS(IsQList,IsIList,Table_ExternalData_15[[#This Row],[item_key]],IsITypeList,Table_ExternalData_15[[#This Row],[IType]],IsDList,Table_ExternalData_15[[#Headers],[24]])</f>
        <v>0</v>
      </c>
      <c r="AC551" s="10">
        <f>SUMIFS(IsQList,IsIList,Table_ExternalData_15[[#This Row],[item_key]],IsITypeList,Table_ExternalData_15[[#This Row],[IType]],IsDList,Table_ExternalData_15[[#Headers],[25]])</f>
        <v>0</v>
      </c>
      <c r="AD551" s="10">
        <f>SUMIFS(IsQList,IsIList,Table_ExternalData_15[[#This Row],[item_key]],IsITypeList,Table_ExternalData_15[[#This Row],[IType]],IsDList,Table_ExternalData_15[[#Headers],[26]])</f>
        <v>0</v>
      </c>
      <c r="AE551" s="10">
        <f>SUMIFS(IsQList,IsIList,Table_ExternalData_15[[#This Row],[item_key]],IsITypeList,Table_ExternalData_15[[#This Row],[IType]],IsDList,Table_ExternalData_15[[#Headers],[27]])</f>
        <v>334</v>
      </c>
      <c r="AF551" s="10">
        <f>SUMIFS(IsQList,IsIList,Table_ExternalData_15[[#This Row],[item_key]],IsITypeList,Table_ExternalData_15[[#This Row],[IType]],IsDList,Table_ExternalData_15[[#Headers],[28]])</f>
        <v>382</v>
      </c>
      <c r="AG551" s="10">
        <f>SUMIFS(IsQList,IsIList,Table_ExternalData_15[[#This Row],[item_key]],IsITypeList,Table_ExternalData_15[[#This Row],[IType]],IsDList,Table_ExternalData_15[[#Headers],[29]])</f>
        <v>364</v>
      </c>
      <c r="AH551" s="10">
        <f>SUMIFS(IsQList,IsIList,Table_ExternalData_15[[#This Row],[item_key]],IsITypeList,Table_ExternalData_15[[#This Row],[IType]],IsDList,Table_ExternalData_15[[#Headers],[30]])</f>
        <v>230</v>
      </c>
      <c r="AI551" s="10">
        <f>SUMIFS(IsQList,IsIList,Table_ExternalData_15[[#This Row],[item_key]],IsITypeList,Table_ExternalData_15[[#This Row],[IType]],IsDList,Table_ExternalData_15[[#Headers],[31]])</f>
        <v>727</v>
      </c>
      <c r="AJ551" s="10">
        <f>SUM(Table_ExternalData_15[[#This Row],[1]:[31]])</f>
        <v>4935</v>
      </c>
    </row>
    <row r="552" spans="1:36">
      <c r="A552" s="1" t="s">
        <v>164</v>
      </c>
      <c r="B552" s="1" t="s">
        <v>1202</v>
      </c>
      <c r="C552" s="1" t="s">
        <v>1203</v>
      </c>
      <c r="D552" s="11" t="s">
        <v>2046</v>
      </c>
      <c r="E552" s="10">
        <f>SUMIFS(IsQList,IsIList,Table_ExternalData_15[[#This Row],[item_key]],IsITypeList,Table_ExternalData_15[[#This Row],[IType]],IsDList,Table_ExternalData_15[[#Headers],[1]])</f>
        <v>85</v>
      </c>
      <c r="F552" s="10">
        <f>SUMIFS(IsQList,IsIList,Table_ExternalData_15[[#This Row],[item_key]],IsITypeList,Table_ExternalData_15[[#This Row],[IType]],IsDList,Table_ExternalData_15[[#Headers],[2]])</f>
        <v>188</v>
      </c>
      <c r="G552" s="10">
        <f>SUMIFS(IsQList,IsIList,Table_ExternalData_15[[#This Row],[item_key]],IsITypeList,Table_ExternalData_15[[#This Row],[IType]],IsDList,Table_ExternalData_15[[#Headers],[3]])</f>
        <v>85</v>
      </c>
      <c r="H552" s="10">
        <f>SUMIFS(IsQList,IsIList,Table_ExternalData_15[[#This Row],[item_key]],IsITypeList,Table_ExternalData_15[[#This Row],[IType]],IsDList,Table_ExternalData_15[[#Headers],[4]])</f>
        <v>250</v>
      </c>
      <c r="I552" s="10">
        <f>SUMIFS(IsQList,IsIList,Table_ExternalData_15[[#This Row],[item_key]],IsITypeList,Table_ExternalData_15[[#This Row],[IType]],IsDList,Table_ExternalData_15[[#Headers],[5]])</f>
        <v>100</v>
      </c>
      <c r="J552" s="10">
        <f>SUMIFS(IsQList,IsIList,Table_ExternalData_15[[#This Row],[item_key]],IsITypeList,Table_ExternalData_15[[#This Row],[IType]],IsDList,Table_ExternalData_15[[#Headers],[6]])</f>
        <v>237</v>
      </c>
      <c r="K552" s="10">
        <f>SUMIFS(IsQList,IsIList,Table_ExternalData_15[[#This Row],[item_key]],IsITypeList,Table_ExternalData_15[[#This Row],[IType]],IsDList,Table_ExternalData_15[[#Headers],[7]])</f>
        <v>209</v>
      </c>
      <c r="L552" s="10">
        <f>SUMIFS(IsQList,IsIList,Table_ExternalData_15[[#This Row],[item_key]],IsITypeList,Table_ExternalData_15[[#This Row],[IType]],IsDList,Table_ExternalData_15[[#Headers],[8]])</f>
        <v>139</v>
      </c>
      <c r="M552" s="10">
        <f>SUMIFS(IsQList,IsIList,Table_ExternalData_15[[#This Row],[item_key]],IsITypeList,Table_ExternalData_15[[#This Row],[IType]],IsDList,Table_ExternalData_15[[#Headers],[9]])</f>
        <v>317</v>
      </c>
      <c r="N552" s="10">
        <f>SUMIFS(IsQList,IsIList,Table_ExternalData_15[[#This Row],[item_key]],IsITypeList,Table_ExternalData_15[[#This Row],[IType]],IsDList,Table_ExternalData_15[[#Headers],[10]])</f>
        <v>207</v>
      </c>
      <c r="O552" s="10">
        <f>SUMIFS(IsQList,IsIList,Table_ExternalData_15[[#This Row],[item_key]],IsITypeList,Table_ExternalData_15[[#This Row],[IType]],IsDList,Table_ExternalData_15[[#Headers],[11]])</f>
        <v>150</v>
      </c>
      <c r="P552" s="10">
        <f>SUMIFS(IsQList,IsIList,Table_ExternalData_15[[#This Row],[item_key]],IsITypeList,Table_ExternalData_15[[#This Row],[IType]],IsDList,Table_ExternalData_15[[#Headers],[12]])</f>
        <v>0</v>
      </c>
      <c r="Q552" s="10">
        <f>SUMIFS(IsQList,IsIList,Table_ExternalData_15[[#This Row],[item_key]],IsITypeList,Table_ExternalData_15[[#This Row],[IType]],IsDList,Table_ExternalData_15[[#Headers],[13]])</f>
        <v>184</v>
      </c>
      <c r="R552" s="10">
        <f>SUMIFS(IsQList,IsIList,Table_ExternalData_15[[#This Row],[item_key]],IsITypeList,Table_ExternalData_15[[#This Row],[IType]],IsDList,Table_ExternalData_15[[#Headers],[14]])</f>
        <v>312</v>
      </c>
      <c r="S552" s="10">
        <f>SUMIFS(IsQList,IsIList,Table_ExternalData_15[[#This Row],[item_key]],IsITypeList,Table_ExternalData_15[[#This Row],[IType]],IsDList,Table_ExternalData_15[[#Headers],[15]])</f>
        <v>186</v>
      </c>
      <c r="T552" s="10">
        <f>SUMIFS(IsQList,IsIList,Table_ExternalData_15[[#This Row],[item_key]],IsITypeList,Table_ExternalData_15[[#This Row],[IType]],IsDList,Table_ExternalData_15[[#Headers],[16]])</f>
        <v>164</v>
      </c>
      <c r="U552" s="10">
        <f>SUMIFS(IsQList,IsIList,Table_ExternalData_15[[#This Row],[item_key]],IsITypeList,Table_ExternalData_15[[#This Row],[IType]],IsDList,Table_ExternalData_15[[#Headers],[17]])</f>
        <v>85</v>
      </c>
      <c r="V552" s="10">
        <f>SUMIFS(IsQList,IsIList,Table_ExternalData_15[[#This Row],[item_key]],IsITypeList,Table_ExternalData_15[[#This Row],[IType]],IsDList,Table_ExternalData_15[[#Headers],[18]])</f>
        <v>0</v>
      </c>
      <c r="W552" s="10">
        <f>SUMIFS(IsQList,IsIList,Table_ExternalData_15[[#This Row],[item_key]],IsITypeList,Table_ExternalData_15[[#This Row],[IType]],IsDList,Table_ExternalData_15[[#Headers],[19]])</f>
        <v>0</v>
      </c>
      <c r="X552" s="10">
        <f>SUMIFS(IsQList,IsIList,Table_ExternalData_15[[#This Row],[item_key]],IsITypeList,Table_ExternalData_15[[#This Row],[IType]],IsDList,Table_ExternalData_15[[#Headers],[20]])</f>
        <v>0</v>
      </c>
      <c r="Y552" s="10">
        <f>SUMIFS(IsQList,IsIList,Table_ExternalData_15[[#This Row],[item_key]],IsITypeList,Table_ExternalData_15[[#This Row],[IType]],IsDList,Table_ExternalData_15[[#Headers],[21]])</f>
        <v>0</v>
      </c>
      <c r="Z552" s="10">
        <f>SUMIFS(IsQList,IsIList,Table_ExternalData_15[[#This Row],[item_key]],IsITypeList,Table_ExternalData_15[[#This Row],[IType]],IsDList,Table_ExternalData_15[[#Headers],[22]])</f>
        <v>0</v>
      </c>
      <c r="AA552" s="10">
        <f>SUMIFS(IsQList,IsIList,Table_ExternalData_15[[#This Row],[item_key]],IsITypeList,Table_ExternalData_15[[#This Row],[IType]],IsDList,Table_ExternalData_15[[#Headers],[23]])</f>
        <v>0</v>
      </c>
      <c r="AB552" s="10">
        <f>SUMIFS(IsQList,IsIList,Table_ExternalData_15[[#This Row],[item_key]],IsITypeList,Table_ExternalData_15[[#This Row],[IType]],IsDList,Table_ExternalData_15[[#Headers],[24]])</f>
        <v>0</v>
      </c>
      <c r="AC552" s="10">
        <f>SUMIFS(IsQList,IsIList,Table_ExternalData_15[[#This Row],[item_key]],IsITypeList,Table_ExternalData_15[[#This Row],[IType]],IsDList,Table_ExternalData_15[[#Headers],[25]])</f>
        <v>0</v>
      </c>
      <c r="AD552" s="10">
        <f>SUMIFS(IsQList,IsIList,Table_ExternalData_15[[#This Row],[item_key]],IsITypeList,Table_ExternalData_15[[#This Row],[IType]],IsDList,Table_ExternalData_15[[#Headers],[26]])</f>
        <v>0</v>
      </c>
      <c r="AE552" s="10">
        <f>SUMIFS(IsQList,IsIList,Table_ExternalData_15[[#This Row],[item_key]],IsITypeList,Table_ExternalData_15[[#This Row],[IType]],IsDList,Table_ExternalData_15[[#Headers],[27]])</f>
        <v>334</v>
      </c>
      <c r="AF552" s="10">
        <f>SUMIFS(IsQList,IsIList,Table_ExternalData_15[[#This Row],[item_key]],IsITypeList,Table_ExternalData_15[[#This Row],[IType]],IsDList,Table_ExternalData_15[[#Headers],[28]])</f>
        <v>382</v>
      </c>
      <c r="AG552" s="10">
        <f>SUMIFS(IsQList,IsIList,Table_ExternalData_15[[#This Row],[item_key]],IsITypeList,Table_ExternalData_15[[#This Row],[IType]],IsDList,Table_ExternalData_15[[#Headers],[29]])</f>
        <v>364</v>
      </c>
      <c r="AH552" s="10">
        <f>SUMIFS(IsQList,IsIList,Table_ExternalData_15[[#This Row],[item_key]],IsITypeList,Table_ExternalData_15[[#This Row],[IType]],IsDList,Table_ExternalData_15[[#Headers],[30]])</f>
        <v>230</v>
      </c>
      <c r="AI552" s="10">
        <f>SUMIFS(IsQList,IsIList,Table_ExternalData_15[[#This Row],[item_key]],IsITypeList,Table_ExternalData_15[[#This Row],[IType]],IsDList,Table_ExternalData_15[[#Headers],[31]])</f>
        <v>727</v>
      </c>
      <c r="AJ552" s="10">
        <f>SUM(Table_ExternalData_15[[#This Row],[1]:[31]])</f>
        <v>4935</v>
      </c>
    </row>
    <row r="553" spans="1:36">
      <c r="A553" s="1" t="s">
        <v>164</v>
      </c>
      <c r="B553" s="1" t="s">
        <v>1202</v>
      </c>
      <c r="C553" s="1" t="s">
        <v>1203</v>
      </c>
      <c r="D553" s="11" t="s">
        <v>2363</v>
      </c>
      <c r="E553" s="10">
        <f>SUMIFS(IsQList,IsIList,Table_ExternalData_15[[#This Row],[item_key]],IsITypeList,Table_ExternalData_15[[#This Row],[IType]],IsDList,Table_ExternalData_15[[#Headers],[1]])</f>
        <v>0</v>
      </c>
      <c r="F553" s="10">
        <f>SUMIFS(IsQList,IsIList,Table_ExternalData_15[[#This Row],[item_key]],IsITypeList,Table_ExternalData_15[[#This Row],[IType]],IsDList,Table_ExternalData_15[[#Headers],[2]])</f>
        <v>0</v>
      </c>
      <c r="G553" s="10">
        <f>SUMIFS(IsQList,IsIList,Table_ExternalData_15[[#This Row],[item_key]],IsITypeList,Table_ExternalData_15[[#This Row],[IType]],IsDList,Table_ExternalData_15[[#Headers],[3]])</f>
        <v>0</v>
      </c>
      <c r="H553" s="10">
        <f>SUMIFS(IsQList,IsIList,Table_ExternalData_15[[#This Row],[item_key]],IsITypeList,Table_ExternalData_15[[#This Row],[IType]],IsDList,Table_ExternalData_15[[#Headers],[4]])</f>
        <v>0</v>
      </c>
      <c r="I553" s="10">
        <f>SUMIFS(IsQList,IsIList,Table_ExternalData_15[[#This Row],[item_key]],IsITypeList,Table_ExternalData_15[[#This Row],[IType]],IsDList,Table_ExternalData_15[[#Headers],[5]])</f>
        <v>0</v>
      </c>
      <c r="J553" s="10">
        <f>SUMIFS(IsQList,IsIList,Table_ExternalData_15[[#This Row],[item_key]],IsITypeList,Table_ExternalData_15[[#This Row],[IType]],IsDList,Table_ExternalData_15[[#Headers],[6]])</f>
        <v>0</v>
      </c>
      <c r="K553" s="10">
        <f>SUMIFS(IsQList,IsIList,Table_ExternalData_15[[#This Row],[item_key]],IsITypeList,Table_ExternalData_15[[#This Row],[IType]],IsDList,Table_ExternalData_15[[#Headers],[7]])</f>
        <v>0</v>
      </c>
      <c r="L553" s="10">
        <f>SUMIFS(IsQList,IsIList,Table_ExternalData_15[[#This Row],[item_key]],IsITypeList,Table_ExternalData_15[[#This Row],[IType]],IsDList,Table_ExternalData_15[[#Headers],[8]])</f>
        <v>0</v>
      </c>
      <c r="M553" s="10">
        <f>SUMIFS(IsQList,IsIList,Table_ExternalData_15[[#This Row],[item_key]],IsITypeList,Table_ExternalData_15[[#This Row],[IType]],IsDList,Table_ExternalData_15[[#Headers],[9]])</f>
        <v>0</v>
      </c>
      <c r="N553" s="10">
        <f>SUMIFS(IsQList,IsIList,Table_ExternalData_15[[#This Row],[item_key]],IsITypeList,Table_ExternalData_15[[#This Row],[IType]],IsDList,Table_ExternalData_15[[#Headers],[10]])</f>
        <v>0</v>
      </c>
      <c r="O553" s="10">
        <f>SUMIFS(IsQList,IsIList,Table_ExternalData_15[[#This Row],[item_key]],IsITypeList,Table_ExternalData_15[[#This Row],[IType]],IsDList,Table_ExternalData_15[[#Headers],[11]])</f>
        <v>0</v>
      </c>
      <c r="P553" s="10">
        <f>SUMIFS(IsQList,IsIList,Table_ExternalData_15[[#This Row],[item_key]],IsITypeList,Table_ExternalData_15[[#This Row],[IType]],IsDList,Table_ExternalData_15[[#Headers],[12]])</f>
        <v>0</v>
      </c>
      <c r="Q553" s="10">
        <f>SUMIFS(IsQList,IsIList,Table_ExternalData_15[[#This Row],[item_key]],IsITypeList,Table_ExternalData_15[[#This Row],[IType]],IsDList,Table_ExternalData_15[[#Headers],[13]])</f>
        <v>0</v>
      </c>
      <c r="R553" s="10">
        <f>SUMIFS(IsQList,IsIList,Table_ExternalData_15[[#This Row],[item_key]],IsITypeList,Table_ExternalData_15[[#This Row],[IType]],IsDList,Table_ExternalData_15[[#Headers],[14]])</f>
        <v>0</v>
      </c>
      <c r="S553" s="10">
        <f>SUMIFS(IsQList,IsIList,Table_ExternalData_15[[#This Row],[item_key]],IsITypeList,Table_ExternalData_15[[#This Row],[IType]],IsDList,Table_ExternalData_15[[#Headers],[15]])</f>
        <v>0</v>
      </c>
      <c r="T553" s="10">
        <f>SUMIFS(IsQList,IsIList,Table_ExternalData_15[[#This Row],[item_key]],IsITypeList,Table_ExternalData_15[[#This Row],[IType]],IsDList,Table_ExternalData_15[[#Headers],[16]])</f>
        <v>0</v>
      </c>
      <c r="U553" s="10">
        <f>SUMIFS(IsQList,IsIList,Table_ExternalData_15[[#This Row],[item_key]],IsITypeList,Table_ExternalData_15[[#This Row],[IType]],IsDList,Table_ExternalData_15[[#Headers],[17]])</f>
        <v>0</v>
      </c>
      <c r="V553" s="10">
        <f>SUMIFS(IsQList,IsIList,Table_ExternalData_15[[#This Row],[item_key]],IsITypeList,Table_ExternalData_15[[#This Row],[IType]],IsDList,Table_ExternalData_15[[#Headers],[18]])</f>
        <v>0</v>
      </c>
      <c r="W553" s="10">
        <f>SUMIFS(IsQList,IsIList,Table_ExternalData_15[[#This Row],[item_key]],IsITypeList,Table_ExternalData_15[[#This Row],[IType]],IsDList,Table_ExternalData_15[[#Headers],[19]])</f>
        <v>0</v>
      </c>
      <c r="X553" s="10">
        <f>SUMIFS(IsQList,IsIList,Table_ExternalData_15[[#This Row],[item_key]],IsITypeList,Table_ExternalData_15[[#This Row],[IType]],IsDList,Table_ExternalData_15[[#Headers],[20]])</f>
        <v>0</v>
      </c>
      <c r="Y553" s="10">
        <f>SUMIFS(IsQList,IsIList,Table_ExternalData_15[[#This Row],[item_key]],IsITypeList,Table_ExternalData_15[[#This Row],[IType]],IsDList,Table_ExternalData_15[[#Headers],[21]])</f>
        <v>0</v>
      </c>
      <c r="Z553" s="10">
        <f>SUMIFS(IsQList,IsIList,Table_ExternalData_15[[#This Row],[item_key]],IsITypeList,Table_ExternalData_15[[#This Row],[IType]],IsDList,Table_ExternalData_15[[#Headers],[22]])</f>
        <v>0</v>
      </c>
      <c r="AA553" s="10">
        <f>SUMIFS(IsQList,IsIList,Table_ExternalData_15[[#This Row],[item_key]],IsITypeList,Table_ExternalData_15[[#This Row],[IType]],IsDList,Table_ExternalData_15[[#Headers],[23]])</f>
        <v>0</v>
      </c>
      <c r="AB553" s="10">
        <f>SUMIFS(IsQList,IsIList,Table_ExternalData_15[[#This Row],[item_key]],IsITypeList,Table_ExternalData_15[[#This Row],[IType]],IsDList,Table_ExternalData_15[[#Headers],[24]])</f>
        <v>0</v>
      </c>
      <c r="AC553" s="10">
        <f>SUMIFS(IsQList,IsIList,Table_ExternalData_15[[#This Row],[item_key]],IsITypeList,Table_ExternalData_15[[#This Row],[IType]],IsDList,Table_ExternalData_15[[#Headers],[25]])</f>
        <v>0</v>
      </c>
      <c r="AD553" s="10">
        <f>SUMIFS(IsQList,IsIList,Table_ExternalData_15[[#This Row],[item_key]],IsITypeList,Table_ExternalData_15[[#This Row],[IType]],IsDList,Table_ExternalData_15[[#Headers],[26]])</f>
        <v>0</v>
      </c>
      <c r="AE553" s="10">
        <f>SUMIFS(IsQList,IsIList,Table_ExternalData_15[[#This Row],[item_key]],IsITypeList,Table_ExternalData_15[[#This Row],[IType]],IsDList,Table_ExternalData_15[[#Headers],[27]])</f>
        <v>0</v>
      </c>
      <c r="AF553" s="10">
        <f>SUMIFS(IsQList,IsIList,Table_ExternalData_15[[#This Row],[item_key]],IsITypeList,Table_ExternalData_15[[#This Row],[IType]],IsDList,Table_ExternalData_15[[#Headers],[28]])</f>
        <v>0</v>
      </c>
      <c r="AG553" s="10">
        <f>SUMIFS(IsQList,IsIList,Table_ExternalData_15[[#This Row],[item_key]],IsITypeList,Table_ExternalData_15[[#This Row],[IType]],IsDList,Table_ExternalData_15[[#Headers],[29]])</f>
        <v>0</v>
      </c>
      <c r="AH553" s="10">
        <f>SUMIFS(IsQList,IsIList,Table_ExternalData_15[[#This Row],[item_key]],IsITypeList,Table_ExternalData_15[[#This Row],[IType]],IsDList,Table_ExternalData_15[[#Headers],[30]])</f>
        <v>0</v>
      </c>
      <c r="AI553" s="10">
        <f>SUMIFS(IsQList,IsIList,Table_ExternalData_15[[#This Row],[item_key]],IsITypeList,Table_ExternalData_15[[#This Row],[IType]],IsDList,Table_ExternalData_15[[#Headers],[31]])</f>
        <v>0</v>
      </c>
      <c r="AJ553" s="10">
        <f>SUM(Table_ExternalData_15[[#This Row],[1]:[31]])</f>
        <v>0</v>
      </c>
    </row>
    <row r="554" spans="1:36">
      <c r="A554" s="1" t="s">
        <v>262</v>
      </c>
      <c r="B554" s="1" t="s">
        <v>1394</v>
      </c>
      <c r="C554" s="1" t="s">
        <v>1159</v>
      </c>
      <c r="D554" s="11" t="s">
        <v>2046</v>
      </c>
      <c r="E554" s="10">
        <f>SUMIFS(IsQList,IsIList,Table_ExternalData_15[[#This Row],[item_key]],IsITypeList,Table_ExternalData_15[[#This Row],[IType]],IsDList,Table_ExternalData_15[[#Headers],[1]])</f>
        <v>85</v>
      </c>
      <c r="F554" s="10">
        <f>SUMIFS(IsQList,IsIList,Table_ExternalData_15[[#This Row],[item_key]],IsITypeList,Table_ExternalData_15[[#This Row],[IType]],IsDList,Table_ExternalData_15[[#Headers],[2]])</f>
        <v>188</v>
      </c>
      <c r="G554" s="10">
        <f>SUMIFS(IsQList,IsIList,Table_ExternalData_15[[#This Row],[item_key]],IsITypeList,Table_ExternalData_15[[#This Row],[IType]],IsDList,Table_ExternalData_15[[#Headers],[3]])</f>
        <v>85</v>
      </c>
      <c r="H554" s="10">
        <f>SUMIFS(IsQList,IsIList,Table_ExternalData_15[[#This Row],[item_key]],IsITypeList,Table_ExternalData_15[[#This Row],[IType]],IsDList,Table_ExternalData_15[[#Headers],[4]])</f>
        <v>250</v>
      </c>
      <c r="I554" s="10">
        <f>SUMIFS(IsQList,IsIList,Table_ExternalData_15[[#This Row],[item_key]],IsITypeList,Table_ExternalData_15[[#This Row],[IType]],IsDList,Table_ExternalData_15[[#Headers],[5]])</f>
        <v>100</v>
      </c>
      <c r="J554" s="10">
        <f>SUMIFS(IsQList,IsIList,Table_ExternalData_15[[#This Row],[item_key]],IsITypeList,Table_ExternalData_15[[#This Row],[IType]],IsDList,Table_ExternalData_15[[#Headers],[6]])</f>
        <v>237</v>
      </c>
      <c r="K554" s="10">
        <f>SUMIFS(IsQList,IsIList,Table_ExternalData_15[[#This Row],[item_key]],IsITypeList,Table_ExternalData_15[[#This Row],[IType]],IsDList,Table_ExternalData_15[[#Headers],[7]])</f>
        <v>209</v>
      </c>
      <c r="L554" s="10">
        <f>SUMIFS(IsQList,IsIList,Table_ExternalData_15[[#This Row],[item_key]],IsITypeList,Table_ExternalData_15[[#This Row],[IType]],IsDList,Table_ExternalData_15[[#Headers],[8]])</f>
        <v>139</v>
      </c>
      <c r="M554" s="10">
        <f>SUMIFS(IsQList,IsIList,Table_ExternalData_15[[#This Row],[item_key]],IsITypeList,Table_ExternalData_15[[#This Row],[IType]],IsDList,Table_ExternalData_15[[#Headers],[9]])</f>
        <v>317</v>
      </c>
      <c r="N554" s="10">
        <f>SUMIFS(IsQList,IsIList,Table_ExternalData_15[[#This Row],[item_key]],IsITypeList,Table_ExternalData_15[[#This Row],[IType]],IsDList,Table_ExternalData_15[[#Headers],[10]])</f>
        <v>207</v>
      </c>
      <c r="O554" s="10">
        <f>SUMIFS(IsQList,IsIList,Table_ExternalData_15[[#This Row],[item_key]],IsITypeList,Table_ExternalData_15[[#This Row],[IType]],IsDList,Table_ExternalData_15[[#Headers],[11]])</f>
        <v>150</v>
      </c>
      <c r="P554" s="10">
        <f>SUMIFS(IsQList,IsIList,Table_ExternalData_15[[#This Row],[item_key]],IsITypeList,Table_ExternalData_15[[#This Row],[IType]],IsDList,Table_ExternalData_15[[#Headers],[12]])</f>
        <v>0</v>
      </c>
      <c r="Q554" s="10">
        <f>SUMIFS(IsQList,IsIList,Table_ExternalData_15[[#This Row],[item_key]],IsITypeList,Table_ExternalData_15[[#This Row],[IType]],IsDList,Table_ExternalData_15[[#Headers],[13]])</f>
        <v>184</v>
      </c>
      <c r="R554" s="10">
        <f>SUMIFS(IsQList,IsIList,Table_ExternalData_15[[#This Row],[item_key]],IsITypeList,Table_ExternalData_15[[#This Row],[IType]],IsDList,Table_ExternalData_15[[#Headers],[14]])</f>
        <v>312</v>
      </c>
      <c r="S554" s="10">
        <f>SUMIFS(IsQList,IsIList,Table_ExternalData_15[[#This Row],[item_key]],IsITypeList,Table_ExternalData_15[[#This Row],[IType]],IsDList,Table_ExternalData_15[[#Headers],[15]])</f>
        <v>186</v>
      </c>
      <c r="T554" s="10">
        <f>SUMIFS(IsQList,IsIList,Table_ExternalData_15[[#This Row],[item_key]],IsITypeList,Table_ExternalData_15[[#This Row],[IType]],IsDList,Table_ExternalData_15[[#Headers],[16]])</f>
        <v>164</v>
      </c>
      <c r="U554" s="10">
        <f>SUMIFS(IsQList,IsIList,Table_ExternalData_15[[#This Row],[item_key]],IsITypeList,Table_ExternalData_15[[#This Row],[IType]],IsDList,Table_ExternalData_15[[#Headers],[17]])</f>
        <v>85</v>
      </c>
      <c r="V554" s="10">
        <f>SUMIFS(IsQList,IsIList,Table_ExternalData_15[[#This Row],[item_key]],IsITypeList,Table_ExternalData_15[[#This Row],[IType]],IsDList,Table_ExternalData_15[[#Headers],[18]])</f>
        <v>0</v>
      </c>
      <c r="W554" s="10">
        <f>SUMIFS(IsQList,IsIList,Table_ExternalData_15[[#This Row],[item_key]],IsITypeList,Table_ExternalData_15[[#This Row],[IType]],IsDList,Table_ExternalData_15[[#Headers],[19]])</f>
        <v>0</v>
      </c>
      <c r="X554" s="10">
        <f>SUMIFS(IsQList,IsIList,Table_ExternalData_15[[#This Row],[item_key]],IsITypeList,Table_ExternalData_15[[#This Row],[IType]],IsDList,Table_ExternalData_15[[#Headers],[20]])</f>
        <v>0</v>
      </c>
      <c r="Y554" s="10">
        <f>SUMIFS(IsQList,IsIList,Table_ExternalData_15[[#This Row],[item_key]],IsITypeList,Table_ExternalData_15[[#This Row],[IType]],IsDList,Table_ExternalData_15[[#Headers],[21]])</f>
        <v>0</v>
      </c>
      <c r="Z554" s="10">
        <f>SUMIFS(IsQList,IsIList,Table_ExternalData_15[[#This Row],[item_key]],IsITypeList,Table_ExternalData_15[[#This Row],[IType]],IsDList,Table_ExternalData_15[[#Headers],[22]])</f>
        <v>0</v>
      </c>
      <c r="AA554" s="10">
        <f>SUMIFS(IsQList,IsIList,Table_ExternalData_15[[#This Row],[item_key]],IsITypeList,Table_ExternalData_15[[#This Row],[IType]],IsDList,Table_ExternalData_15[[#Headers],[23]])</f>
        <v>0</v>
      </c>
      <c r="AB554" s="10">
        <f>SUMIFS(IsQList,IsIList,Table_ExternalData_15[[#This Row],[item_key]],IsITypeList,Table_ExternalData_15[[#This Row],[IType]],IsDList,Table_ExternalData_15[[#Headers],[24]])</f>
        <v>0</v>
      </c>
      <c r="AC554" s="10">
        <f>SUMIFS(IsQList,IsIList,Table_ExternalData_15[[#This Row],[item_key]],IsITypeList,Table_ExternalData_15[[#This Row],[IType]],IsDList,Table_ExternalData_15[[#Headers],[25]])</f>
        <v>0</v>
      </c>
      <c r="AD554" s="10">
        <f>SUMIFS(IsQList,IsIList,Table_ExternalData_15[[#This Row],[item_key]],IsITypeList,Table_ExternalData_15[[#This Row],[IType]],IsDList,Table_ExternalData_15[[#Headers],[26]])</f>
        <v>0</v>
      </c>
      <c r="AE554" s="10">
        <f>SUMIFS(IsQList,IsIList,Table_ExternalData_15[[#This Row],[item_key]],IsITypeList,Table_ExternalData_15[[#This Row],[IType]],IsDList,Table_ExternalData_15[[#Headers],[27]])</f>
        <v>334</v>
      </c>
      <c r="AF554" s="10">
        <f>SUMIFS(IsQList,IsIList,Table_ExternalData_15[[#This Row],[item_key]],IsITypeList,Table_ExternalData_15[[#This Row],[IType]],IsDList,Table_ExternalData_15[[#Headers],[28]])</f>
        <v>382</v>
      </c>
      <c r="AG554" s="10">
        <f>SUMIFS(IsQList,IsIList,Table_ExternalData_15[[#This Row],[item_key]],IsITypeList,Table_ExternalData_15[[#This Row],[IType]],IsDList,Table_ExternalData_15[[#Headers],[29]])</f>
        <v>364</v>
      </c>
      <c r="AH554" s="10">
        <f>SUMIFS(IsQList,IsIList,Table_ExternalData_15[[#This Row],[item_key]],IsITypeList,Table_ExternalData_15[[#This Row],[IType]],IsDList,Table_ExternalData_15[[#Headers],[30]])</f>
        <v>230</v>
      </c>
      <c r="AI554" s="10">
        <f>SUMIFS(IsQList,IsIList,Table_ExternalData_15[[#This Row],[item_key]],IsITypeList,Table_ExternalData_15[[#This Row],[IType]],IsDList,Table_ExternalData_15[[#Headers],[31]])</f>
        <v>727</v>
      </c>
      <c r="AJ554" s="10">
        <f>SUM(Table_ExternalData_15[[#This Row],[1]:[31]])</f>
        <v>4935</v>
      </c>
    </row>
    <row r="555" spans="1:36">
      <c r="A555" s="1" t="s">
        <v>391</v>
      </c>
      <c r="B555" s="1" t="s">
        <v>717</v>
      </c>
      <c r="C555" s="1" t="s">
        <v>718</v>
      </c>
      <c r="D555" s="11" t="s">
        <v>2046</v>
      </c>
      <c r="E555" s="10">
        <f>SUMIFS(IsQList,IsIList,Table_ExternalData_15[[#This Row],[item_key]],IsITypeList,Table_ExternalData_15[[#This Row],[IType]],IsDList,Table_ExternalData_15[[#Headers],[1]])</f>
        <v>85</v>
      </c>
      <c r="F555" s="10">
        <f>SUMIFS(IsQList,IsIList,Table_ExternalData_15[[#This Row],[item_key]],IsITypeList,Table_ExternalData_15[[#This Row],[IType]],IsDList,Table_ExternalData_15[[#Headers],[2]])</f>
        <v>188</v>
      </c>
      <c r="G555" s="10">
        <f>SUMIFS(IsQList,IsIList,Table_ExternalData_15[[#This Row],[item_key]],IsITypeList,Table_ExternalData_15[[#This Row],[IType]],IsDList,Table_ExternalData_15[[#Headers],[3]])</f>
        <v>85</v>
      </c>
      <c r="H555" s="10">
        <f>SUMIFS(IsQList,IsIList,Table_ExternalData_15[[#This Row],[item_key]],IsITypeList,Table_ExternalData_15[[#This Row],[IType]],IsDList,Table_ExternalData_15[[#Headers],[4]])</f>
        <v>250</v>
      </c>
      <c r="I555" s="10">
        <f>SUMIFS(IsQList,IsIList,Table_ExternalData_15[[#This Row],[item_key]],IsITypeList,Table_ExternalData_15[[#This Row],[IType]],IsDList,Table_ExternalData_15[[#Headers],[5]])</f>
        <v>100</v>
      </c>
      <c r="J555" s="10">
        <f>SUMIFS(IsQList,IsIList,Table_ExternalData_15[[#This Row],[item_key]],IsITypeList,Table_ExternalData_15[[#This Row],[IType]],IsDList,Table_ExternalData_15[[#Headers],[6]])</f>
        <v>237</v>
      </c>
      <c r="K555" s="10">
        <f>SUMIFS(IsQList,IsIList,Table_ExternalData_15[[#This Row],[item_key]],IsITypeList,Table_ExternalData_15[[#This Row],[IType]],IsDList,Table_ExternalData_15[[#Headers],[7]])</f>
        <v>209</v>
      </c>
      <c r="L555" s="10">
        <f>SUMIFS(IsQList,IsIList,Table_ExternalData_15[[#This Row],[item_key]],IsITypeList,Table_ExternalData_15[[#This Row],[IType]],IsDList,Table_ExternalData_15[[#Headers],[8]])</f>
        <v>139</v>
      </c>
      <c r="M555" s="10">
        <f>SUMIFS(IsQList,IsIList,Table_ExternalData_15[[#This Row],[item_key]],IsITypeList,Table_ExternalData_15[[#This Row],[IType]],IsDList,Table_ExternalData_15[[#Headers],[9]])</f>
        <v>317</v>
      </c>
      <c r="N555" s="10">
        <f>SUMIFS(IsQList,IsIList,Table_ExternalData_15[[#This Row],[item_key]],IsITypeList,Table_ExternalData_15[[#This Row],[IType]],IsDList,Table_ExternalData_15[[#Headers],[10]])</f>
        <v>207</v>
      </c>
      <c r="O555" s="10">
        <f>SUMIFS(IsQList,IsIList,Table_ExternalData_15[[#This Row],[item_key]],IsITypeList,Table_ExternalData_15[[#This Row],[IType]],IsDList,Table_ExternalData_15[[#Headers],[11]])</f>
        <v>150</v>
      </c>
      <c r="P555" s="10">
        <f>SUMIFS(IsQList,IsIList,Table_ExternalData_15[[#This Row],[item_key]],IsITypeList,Table_ExternalData_15[[#This Row],[IType]],IsDList,Table_ExternalData_15[[#Headers],[12]])</f>
        <v>0</v>
      </c>
      <c r="Q555" s="10">
        <f>SUMIFS(IsQList,IsIList,Table_ExternalData_15[[#This Row],[item_key]],IsITypeList,Table_ExternalData_15[[#This Row],[IType]],IsDList,Table_ExternalData_15[[#Headers],[13]])</f>
        <v>184</v>
      </c>
      <c r="R555" s="10">
        <f>SUMIFS(IsQList,IsIList,Table_ExternalData_15[[#This Row],[item_key]],IsITypeList,Table_ExternalData_15[[#This Row],[IType]],IsDList,Table_ExternalData_15[[#Headers],[14]])</f>
        <v>312</v>
      </c>
      <c r="S555" s="10">
        <f>SUMIFS(IsQList,IsIList,Table_ExternalData_15[[#This Row],[item_key]],IsITypeList,Table_ExternalData_15[[#This Row],[IType]],IsDList,Table_ExternalData_15[[#Headers],[15]])</f>
        <v>186</v>
      </c>
      <c r="T555" s="10">
        <f>SUMIFS(IsQList,IsIList,Table_ExternalData_15[[#This Row],[item_key]],IsITypeList,Table_ExternalData_15[[#This Row],[IType]],IsDList,Table_ExternalData_15[[#Headers],[16]])</f>
        <v>164</v>
      </c>
      <c r="U555" s="10">
        <f>SUMIFS(IsQList,IsIList,Table_ExternalData_15[[#This Row],[item_key]],IsITypeList,Table_ExternalData_15[[#This Row],[IType]],IsDList,Table_ExternalData_15[[#Headers],[17]])</f>
        <v>85</v>
      </c>
      <c r="V555" s="10">
        <f>SUMIFS(IsQList,IsIList,Table_ExternalData_15[[#This Row],[item_key]],IsITypeList,Table_ExternalData_15[[#This Row],[IType]],IsDList,Table_ExternalData_15[[#Headers],[18]])</f>
        <v>0</v>
      </c>
      <c r="W555" s="10">
        <f>SUMIFS(IsQList,IsIList,Table_ExternalData_15[[#This Row],[item_key]],IsITypeList,Table_ExternalData_15[[#This Row],[IType]],IsDList,Table_ExternalData_15[[#Headers],[19]])</f>
        <v>0</v>
      </c>
      <c r="X555" s="10">
        <f>SUMIFS(IsQList,IsIList,Table_ExternalData_15[[#This Row],[item_key]],IsITypeList,Table_ExternalData_15[[#This Row],[IType]],IsDList,Table_ExternalData_15[[#Headers],[20]])</f>
        <v>0</v>
      </c>
      <c r="Y555" s="10">
        <f>SUMIFS(IsQList,IsIList,Table_ExternalData_15[[#This Row],[item_key]],IsITypeList,Table_ExternalData_15[[#This Row],[IType]],IsDList,Table_ExternalData_15[[#Headers],[21]])</f>
        <v>0</v>
      </c>
      <c r="Z555" s="10">
        <f>SUMIFS(IsQList,IsIList,Table_ExternalData_15[[#This Row],[item_key]],IsITypeList,Table_ExternalData_15[[#This Row],[IType]],IsDList,Table_ExternalData_15[[#Headers],[22]])</f>
        <v>0</v>
      </c>
      <c r="AA555" s="10">
        <f>SUMIFS(IsQList,IsIList,Table_ExternalData_15[[#This Row],[item_key]],IsITypeList,Table_ExternalData_15[[#This Row],[IType]],IsDList,Table_ExternalData_15[[#Headers],[23]])</f>
        <v>0</v>
      </c>
      <c r="AB555" s="10">
        <f>SUMIFS(IsQList,IsIList,Table_ExternalData_15[[#This Row],[item_key]],IsITypeList,Table_ExternalData_15[[#This Row],[IType]],IsDList,Table_ExternalData_15[[#Headers],[24]])</f>
        <v>0</v>
      </c>
      <c r="AC555" s="10">
        <f>SUMIFS(IsQList,IsIList,Table_ExternalData_15[[#This Row],[item_key]],IsITypeList,Table_ExternalData_15[[#This Row],[IType]],IsDList,Table_ExternalData_15[[#Headers],[25]])</f>
        <v>0</v>
      </c>
      <c r="AD555" s="10">
        <f>SUMIFS(IsQList,IsIList,Table_ExternalData_15[[#This Row],[item_key]],IsITypeList,Table_ExternalData_15[[#This Row],[IType]],IsDList,Table_ExternalData_15[[#Headers],[26]])</f>
        <v>0</v>
      </c>
      <c r="AE555" s="10">
        <f>SUMIFS(IsQList,IsIList,Table_ExternalData_15[[#This Row],[item_key]],IsITypeList,Table_ExternalData_15[[#This Row],[IType]],IsDList,Table_ExternalData_15[[#Headers],[27]])</f>
        <v>334</v>
      </c>
      <c r="AF555" s="10">
        <f>SUMIFS(IsQList,IsIList,Table_ExternalData_15[[#This Row],[item_key]],IsITypeList,Table_ExternalData_15[[#This Row],[IType]],IsDList,Table_ExternalData_15[[#Headers],[28]])</f>
        <v>382</v>
      </c>
      <c r="AG555" s="10">
        <f>SUMIFS(IsQList,IsIList,Table_ExternalData_15[[#This Row],[item_key]],IsITypeList,Table_ExternalData_15[[#This Row],[IType]],IsDList,Table_ExternalData_15[[#Headers],[29]])</f>
        <v>364</v>
      </c>
      <c r="AH555" s="10">
        <f>SUMIFS(IsQList,IsIList,Table_ExternalData_15[[#This Row],[item_key]],IsITypeList,Table_ExternalData_15[[#This Row],[IType]],IsDList,Table_ExternalData_15[[#Headers],[30]])</f>
        <v>230</v>
      </c>
      <c r="AI555" s="10">
        <f>SUMIFS(IsQList,IsIList,Table_ExternalData_15[[#This Row],[item_key]],IsITypeList,Table_ExternalData_15[[#This Row],[IType]],IsDList,Table_ExternalData_15[[#Headers],[31]])</f>
        <v>727</v>
      </c>
      <c r="AJ555" s="10">
        <f>SUM(Table_ExternalData_15[[#This Row],[1]:[31]])</f>
        <v>4935</v>
      </c>
    </row>
    <row r="556" spans="1:36">
      <c r="A556" s="1" t="s">
        <v>329</v>
      </c>
      <c r="B556" s="1" t="s">
        <v>1565</v>
      </c>
      <c r="C556" s="1" t="s">
        <v>1566</v>
      </c>
      <c r="D556" s="11" t="s">
        <v>2046</v>
      </c>
      <c r="E556" s="10">
        <f>SUMIFS(IsQList,IsIList,Table_ExternalData_15[[#This Row],[item_key]],IsITypeList,Table_ExternalData_15[[#This Row],[IType]],IsDList,Table_ExternalData_15[[#Headers],[1]])</f>
        <v>85</v>
      </c>
      <c r="F556" s="10">
        <f>SUMIFS(IsQList,IsIList,Table_ExternalData_15[[#This Row],[item_key]],IsITypeList,Table_ExternalData_15[[#This Row],[IType]],IsDList,Table_ExternalData_15[[#Headers],[2]])</f>
        <v>188</v>
      </c>
      <c r="G556" s="10">
        <f>SUMIFS(IsQList,IsIList,Table_ExternalData_15[[#This Row],[item_key]],IsITypeList,Table_ExternalData_15[[#This Row],[IType]],IsDList,Table_ExternalData_15[[#Headers],[3]])</f>
        <v>85</v>
      </c>
      <c r="H556" s="10">
        <f>SUMIFS(IsQList,IsIList,Table_ExternalData_15[[#This Row],[item_key]],IsITypeList,Table_ExternalData_15[[#This Row],[IType]],IsDList,Table_ExternalData_15[[#Headers],[4]])</f>
        <v>250</v>
      </c>
      <c r="I556" s="10">
        <f>SUMIFS(IsQList,IsIList,Table_ExternalData_15[[#This Row],[item_key]],IsITypeList,Table_ExternalData_15[[#This Row],[IType]],IsDList,Table_ExternalData_15[[#Headers],[5]])</f>
        <v>100</v>
      </c>
      <c r="J556" s="10">
        <f>SUMIFS(IsQList,IsIList,Table_ExternalData_15[[#This Row],[item_key]],IsITypeList,Table_ExternalData_15[[#This Row],[IType]],IsDList,Table_ExternalData_15[[#Headers],[6]])</f>
        <v>237</v>
      </c>
      <c r="K556" s="10">
        <f>SUMIFS(IsQList,IsIList,Table_ExternalData_15[[#This Row],[item_key]],IsITypeList,Table_ExternalData_15[[#This Row],[IType]],IsDList,Table_ExternalData_15[[#Headers],[7]])</f>
        <v>209</v>
      </c>
      <c r="L556" s="10">
        <f>SUMIFS(IsQList,IsIList,Table_ExternalData_15[[#This Row],[item_key]],IsITypeList,Table_ExternalData_15[[#This Row],[IType]],IsDList,Table_ExternalData_15[[#Headers],[8]])</f>
        <v>139</v>
      </c>
      <c r="M556" s="10">
        <f>SUMIFS(IsQList,IsIList,Table_ExternalData_15[[#This Row],[item_key]],IsITypeList,Table_ExternalData_15[[#This Row],[IType]],IsDList,Table_ExternalData_15[[#Headers],[9]])</f>
        <v>317</v>
      </c>
      <c r="N556" s="10">
        <f>SUMIFS(IsQList,IsIList,Table_ExternalData_15[[#This Row],[item_key]],IsITypeList,Table_ExternalData_15[[#This Row],[IType]],IsDList,Table_ExternalData_15[[#Headers],[10]])</f>
        <v>207</v>
      </c>
      <c r="O556" s="10">
        <f>SUMIFS(IsQList,IsIList,Table_ExternalData_15[[#This Row],[item_key]],IsITypeList,Table_ExternalData_15[[#This Row],[IType]],IsDList,Table_ExternalData_15[[#Headers],[11]])</f>
        <v>150</v>
      </c>
      <c r="P556" s="10">
        <f>SUMIFS(IsQList,IsIList,Table_ExternalData_15[[#This Row],[item_key]],IsITypeList,Table_ExternalData_15[[#This Row],[IType]],IsDList,Table_ExternalData_15[[#Headers],[12]])</f>
        <v>0</v>
      </c>
      <c r="Q556" s="10">
        <f>SUMIFS(IsQList,IsIList,Table_ExternalData_15[[#This Row],[item_key]],IsITypeList,Table_ExternalData_15[[#This Row],[IType]],IsDList,Table_ExternalData_15[[#Headers],[13]])</f>
        <v>184</v>
      </c>
      <c r="R556" s="10">
        <f>SUMIFS(IsQList,IsIList,Table_ExternalData_15[[#This Row],[item_key]],IsITypeList,Table_ExternalData_15[[#This Row],[IType]],IsDList,Table_ExternalData_15[[#Headers],[14]])</f>
        <v>312</v>
      </c>
      <c r="S556" s="10">
        <f>SUMIFS(IsQList,IsIList,Table_ExternalData_15[[#This Row],[item_key]],IsITypeList,Table_ExternalData_15[[#This Row],[IType]],IsDList,Table_ExternalData_15[[#Headers],[15]])</f>
        <v>186</v>
      </c>
      <c r="T556" s="10">
        <f>SUMIFS(IsQList,IsIList,Table_ExternalData_15[[#This Row],[item_key]],IsITypeList,Table_ExternalData_15[[#This Row],[IType]],IsDList,Table_ExternalData_15[[#Headers],[16]])</f>
        <v>164</v>
      </c>
      <c r="U556" s="10">
        <f>SUMIFS(IsQList,IsIList,Table_ExternalData_15[[#This Row],[item_key]],IsITypeList,Table_ExternalData_15[[#This Row],[IType]],IsDList,Table_ExternalData_15[[#Headers],[17]])</f>
        <v>85</v>
      </c>
      <c r="V556" s="10">
        <f>SUMIFS(IsQList,IsIList,Table_ExternalData_15[[#This Row],[item_key]],IsITypeList,Table_ExternalData_15[[#This Row],[IType]],IsDList,Table_ExternalData_15[[#Headers],[18]])</f>
        <v>0</v>
      </c>
      <c r="W556" s="10">
        <f>SUMIFS(IsQList,IsIList,Table_ExternalData_15[[#This Row],[item_key]],IsITypeList,Table_ExternalData_15[[#This Row],[IType]],IsDList,Table_ExternalData_15[[#Headers],[19]])</f>
        <v>0</v>
      </c>
      <c r="X556" s="10">
        <f>SUMIFS(IsQList,IsIList,Table_ExternalData_15[[#This Row],[item_key]],IsITypeList,Table_ExternalData_15[[#This Row],[IType]],IsDList,Table_ExternalData_15[[#Headers],[20]])</f>
        <v>0</v>
      </c>
      <c r="Y556" s="10">
        <f>SUMIFS(IsQList,IsIList,Table_ExternalData_15[[#This Row],[item_key]],IsITypeList,Table_ExternalData_15[[#This Row],[IType]],IsDList,Table_ExternalData_15[[#Headers],[21]])</f>
        <v>0</v>
      </c>
      <c r="Z556" s="10">
        <f>SUMIFS(IsQList,IsIList,Table_ExternalData_15[[#This Row],[item_key]],IsITypeList,Table_ExternalData_15[[#This Row],[IType]],IsDList,Table_ExternalData_15[[#Headers],[22]])</f>
        <v>0</v>
      </c>
      <c r="AA556" s="10">
        <f>SUMIFS(IsQList,IsIList,Table_ExternalData_15[[#This Row],[item_key]],IsITypeList,Table_ExternalData_15[[#This Row],[IType]],IsDList,Table_ExternalData_15[[#Headers],[23]])</f>
        <v>0</v>
      </c>
      <c r="AB556" s="10">
        <f>SUMIFS(IsQList,IsIList,Table_ExternalData_15[[#This Row],[item_key]],IsITypeList,Table_ExternalData_15[[#This Row],[IType]],IsDList,Table_ExternalData_15[[#Headers],[24]])</f>
        <v>0</v>
      </c>
      <c r="AC556" s="10">
        <f>SUMIFS(IsQList,IsIList,Table_ExternalData_15[[#This Row],[item_key]],IsITypeList,Table_ExternalData_15[[#This Row],[IType]],IsDList,Table_ExternalData_15[[#Headers],[25]])</f>
        <v>0</v>
      </c>
      <c r="AD556" s="10">
        <f>SUMIFS(IsQList,IsIList,Table_ExternalData_15[[#This Row],[item_key]],IsITypeList,Table_ExternalData_15[[#This Row],[IType]],IsDList,Table_ExternalData_15[[#Headers],[26]])</f>
        <v>0</v>
      </c>
      <c r="AE556" s="10">
        <f>SUMIFS(IsQList,IsIList,Table_ExternalData_15[[#This Row],[item_key]],IsITypeList,Table_ExternalData_15[[#This Row],[IType]],IsDList,Table_ExternalData_15[[#Headers],[27]])</f>
        <v>334</v>
      </c>
      <c r="AF556" s="10">
        <f>SUMIFS(IsQList,IsIList,Table_ExternalData_15[[#This Row],[item_key]],IsITypeList,Table_ExternalData_15[[#This Row],[IType]],IsDList,Table_ExternalData_15[[#Headers],[28]])</f>
        <v>382</v>
      </c>
      <c r="AG556" s="10">
        <f>SUMIFS(IsQList,IsIList,Table_ExternalData_15[[#This Row],[item_key]],IsITypeList,Table_ExternalData_15[[#This Row],[IType]],IsDList,Table_ExternalData_15[[#Headers],[29]])</f>
        <v>364</v>
      </c>
      <c r="AH556" s="10">
        <f>SUMIFS(IsQList,IsIList,Table_ExternalData_15[[#This Row],[item_key]],IsITypeList,Table_ExternalData_15[[#This Row],[IType]],IsDList,Table_ExternalData_15[[#Headers],[30]])</f>
        <v>230</v>
      </c>
      <c r="AI556" s="10">
        <f>SUMIFS(IsQList,IsIList,Table_ExternalData_15[[#This Row],[item_key]],IsITypeList,Table_ExternalData_15[[#This Row],[IType]],IsDList,Table_ExternalData_15[[#Headers],[31]])</f>
        <v>727</v>
      </c>
      <c r="AJ556" s="10">
        <f>SUM(Table_ExternalData_15[[#This Row],[1]:[31]])</f>
        <v>4935</v>
      </c>
    </row>
    <row r="557" spans="1:36">
      <c r="A557" s="1" t="s">
        <v>8</v>
      </c>
      <c r="B557" s="1" t="s">
        <v>636</v>
      </c>
      <c r="C557" s="1" t="s">
        <v>637</v>
      </c>
      <c r="D557" s="11" t="s">
        <v>2004</v>
      </c>
      <c r="E557" s="10">
        <f>SUMIFS(IsQList,IsIList,Table_ExternalData_15[[#This Row],[item_key]],IsITypeList,Table_ExternalData_15[[#This Row],[IType]],IsDList,Table_ExternalData_15[[#Headers],[1]])</f>
        <v>0</v>
      </c>
      <c r="F557" s="10">
        <f>SUMIFS(IsQList,IsIList,Table_ExternalData_15[[#This Row],[item_key]],IsITypeList,Table_ExternalData_15[[#This Row],[IType]],IsDList,Table_ExternalData_15[[#Headers],[2]])</f>
        <v>0</v>
      </c>
      <c r="G557" s="10">
        <f>SUMIFS(IsQList,IsIList,Table_ExternalData_15[[#This Row],[item_key]],IsITypeList,Table_ExternalData_15[[#This Row],[IType]],IsDList,Table_ExternalData_15[[#Headers],[3]])</f>
        <v>0</v>
      </c>
      <c r="H557" s="10">
        <f>SUMIFS(IsQList,IsIList,Table_ExternalData_15[[#This Row],[item_key]],IsITypeList,Table_ExternalData_15[[#This Row],[IType]],IsDList,Table_ExternalData_15[[#Headers],[4]])</f>
        <v>0</v>
      </c>
      <c r="I557" s="10">
        <f>SUMIFS(IsQList,IsIList,Table_ExternalData_15[[#This Row],[item_key]],IsITypeList,Table_ExternalData_15[[#This Row],[IType]],IsDList,Table_ExternalData_15[[#Headers],[5]])</f>
        <v>0</v>
      </c>
      <c r="J557" s="10">
        <f>SUMIFS(IsQList,IsIList,Table_ExternalData_15[[#This Row],[item_key]],IsITypeList,Table_ExternalData_15[[#This Row],[IType]],IsDList,Table_ExternalData_15[[#Headers],[6]])</f>
        <v>0</v>
      </c>
      <c r="K557" s="10">
        <f>SUMIFS(IsQList,IsIList,Table_ExternalData_15[[#This Row],[item_key]],IsITypeList,Table_ExternalData_15[[#This Row],[IType]],IsDList,Table_ExternalData_15[[#Headers],[7]])</f>
        <v>0</v>
      </c>
      <c r="L557" s="10">
        <f>SUMIFS(IsQList,IsIList,Table_ExternalData_15[[#This Row],[item_key]],IsITypeList,Table_ExternalData_15[[#This Row],[IType]],IsDList,Table_ExternalData_15[[#Headers],[8]])</f>
        <v>0</v>
      </c>
      <c r="M557" s="10">
        <f>SUMIFS(IsQList,IsIList,Table_ExternalData_15[[#This Row],[item_key]],IsITypeList,Table_ExternalData_15[[#This Row],[IType]],IsDList,Table_ExternalData_15[[#Headers],[9]])</f>
        <v>0</v>
      </c>
      <c r="N557" s="10">
        <f>SUMIFS(IsQList,IsIList,Table_ExternalData_15[[#This Row],[item_key]],IsITypeList,Table_ExternalData_15[[#This Row],[IType]],IsDList,Table_ExternalData_15[[#Headers],[10]])</f>
        <v>0</v>
      </c>
      <c r="O557" s="10">
        <f>SUMIFS(IsQList,IsIList,Table_ExternalData_15[[#This Row],[item_key]],IsITypeList,Table_ExternalData_15[[#This Row],[IType]],IsDList,Table_ExternalData_15[[#Headers],[11]])</f>
        <v>0</v>
      </c>
      <c r="P557" s="10">
        <f>SUMIFS(IsQList,IsIList,Table_ExternalData_15[[#This Row],[item_key]],IsITypeList,Table_ExternalData_15[[#This Row],[IType]],IsDList,Table_ExternalData_15[[#Headers],[12]])</f>
        <v>0</v>
      </c>
      <c r="Q557" s="10">
        <f>SUMIFS(IsQList,IsIList,Table_ExternalData_15[[#This Row],[item_key]],IsITypeList,Table_ExternalData_15[[#This Row],[IType]],IsDList,Table_ExternalData_15[[#Headers],[13]])</f>
        <v>0</v>
      </c>
      <c r="R557" s="10">
        <f>SUMIFS(IsQList,IsIList,Table_ExternalData_15[[#This Row],[item_key]],IsITypeList,Table_ExternalData_15[[#This Row],[IType]],IsDList,Table_ExternalData_15[[#Headers],[14]])</f>
        <v>0</v>
      </c>
      <c r="S557" s="10">
        <f>SUMIFS(IsQList,IsIList,Table_ExternalData_15[[#This Row],[item_key]],IsITypeList,Table_ExternalData_15[[#This Row],[IType]],IsDList,Table_ExternalData_15[[#Headers],[15]])</f>
        <v>0</v>
      </c>
      <c r="T557" s="10">
        <f>SUMIFS(IsQList,IsIList,Table_ExternalData_15[[#This Row],[item_key]],IsITypeList,Table_ExternalData_15[[#This Row],[IType]],IsDList,Table_ExternalData_15[[#Headers],[16]])</f>
        <v>0</v>
      </c>
      <c r="U557" s="10">
        <f>SUMIFS(IsQList,IsIList,Table_ExternalData_15[[#This Row],[item_key]],IsITypeList,Table_ExternalData_15[[#This Row],[IType]],IsDList,Table_ExternalData_15[[#Headers],[17]])</f>
        <v>0</v>
      </c>
      <c r="V557" s="10">
        <f>SUMIFS(IsQList,IsIList,Table_ExternalData_15[[#This Row],[item_key]],IsITypeList,Table_ExternalData_15[[#This Row],[IType]],IsDList,Table_ExternalData_15[[#Headers],[18]])</f>
        <v>0</v>
      </c>
      <c r="W557" s="10">
        <f>SUMIFS(IsQList,IsIList,Table_ExternalData_15[[#This Row],[item_key]],IsITypeList,Table_ExternalData_15[[#This Row],[IType]],IsDList,Table_ExternalData_15[[#Headers],[19]])</f>
        <v>0</v>
      </c>
      <c r="X557" s="10">
        <f>SUMIFS(IsQList,IsIList,Table_ExternalData_15[[#This Row],[item_key]],IsITypeList,Table_ExternalData_15[[#This Row],[IType]],IsDList,Table_ExternalData_15[[#Headers],[20]])</f>
        <v>0</v>
      </c>
      <c r="Y557" s="10">
        <f>SUMIFS(IsQList,IsIList,Table_ExternalData_15[[#This Row],[item_key]],IsITypeList,Table_ExternalData_15[[#This Row],[IType]],IsDList,Table_ExternalData_15[[#Headers],[21]])</f>
        <v>0</v>
      </c>
      <c r="Z557" s="10">
        <f>SUMIFS(IsQList,IsIList,Table_ExternalData_15[[#This Row],[item_key]],IsITypeList,Table_ExternalData_15[[#This Row],[IType]],IsDList,Table_ExternalData_15[[#Headers],[22]])</f>
        <v>0</v>
      </c>
      <c r="AA557" s="10">
        <f>SUMIFS(IsQList,IsIList,Table_ExternalData_15[[#This Row],[item_key]],IsITypeList,Table_ExternalData_15[[#This Row],[IType]],IsDList,Table_ExternalData_15[[#Headers],[23]])</f>
        <v>0</v>
      </c>
      <c r="AB557" s="10">
        <f>SUMIFS(IsQList,IsIList,Table_ExternalData_15[[#This Row],[item_key]],IsITypeList,Table_ExternalData_15[[#This Row],[IType]],IsDList,Table_ExternalData_15[[#Headers],[24]])</f>
        <v>0</v>
      </c>
      <c r="AC557" s="10">
        <f>SUMIFS(IsQList,IsIList,Table_ExternalData_15[[#This Row],[item_key]],IsITypeList,Table_ExternalData_15[[#This Row],[IType]],IsDList,Table_ExternalData_15[[#Headers],[25]])</f>
        <v>0</v>
      </c>
      <c r="AD557" s="10">
        <f>SUMIFS(IsQList,IsIList,Table_ExternalData_15[[#This Row],[item_key]],IsITypeList,Table_ExternalData_15[[#This Row],[IType]],IsDList,Table_ExternalData_15[[#Headers],[26]])</f>
        <v>0</v>
      </c>
      <c r="AE557" s="10">
        <f>SUMIFS(IsQList,IsIList,Table_ExternalData_15[[#This Row],[item_key]],IsITypeList,Table_ExternalData_15[[#This Row],[IType]],IsDList,Table_ExternalData_15[[#Headers],[27]])</f>
        <v>0</v>
      </c>
      <c r="AF557" s="10">
        <f>SUMIFS(IsQList,IsIList,Table_ExternalData_15[[#This Row],[item_key]],IsITypeList,Table_ExternalData_15[[#This Row],[IType]],IsDList,Table_ExternalData_15[[#Headers],[28]])</f>
        <v>0</v>
      </c>
      <c r="AG557" s="10">
        <f>SUMIFS(IsQList,IsIList,Table_ExternalData_15[[#This Row],[item_key]],IsITypeList,Table_ExternalData_15[[#This Row],[IType]],IsDList,Table_ExternalData_15[[#Headers],[29]])</f>
        <v>0</v>
      </c>
      <c r="AH557" s="10">
        <f>SUMIFS(IsQList,IsIList,Table_ExternalData_15[[#This Row],[item_key]],IsITypeList,Table_ExternalData_15[[#This Row],[IType]],IsDList,Table_ExternalData_15[[#Headers],[30]])</f>
        <v>0</v>
      </c>
      <c r="AI557" s="10">
        <f>SUMIFS(IsQList,IsIList,Table_ExternalData_15[[#This Row],[item_key]],IsITypeList,Table_ExternalData_15[[#This Row],[IType]],IsDList,Table_ExternalData_15[[#Headers],[31]])</f>
        <v>72</v>
      </c>
      <c r="AJ557" s="10">
        <f>SUM(Table_ExternalData_15[[#This Row],[1]:[31]])</f>
        <v>72</v>
      </c>
    </row>
    <row r="558" spans="1:36">
      <c r="A558" s="1" t="s">
        <v>8</v>
      </c>
      <c r="B558" s="1" t="s">
        <v>636</v>
      </c>
      <c r="C558" s="1" t="s">
        <v>637</v>
      </c>
      <c r="D558" s="11" t="s">
        <v>2046</v>
      </c>
      <c r="E558" s="10">
        <f>SUMIFS(IsQList,IsIList,Table_ExternalData_15[[#This Row],[item_key]],IsITypeList,Table_ExternalData_15[[#This Row],[IType]],IsDList,Table_ExternalData_15[[#Headers],[1]])</f>
        <v>85</v>
      </c>
      <c r="F558" s="10">
        <f>SUMIFS(IsQList,IsIList,Table_ExternalData_15[[#This Row],[item_key]],IsITypeList,Table_ExternalData_15[[#This Row],[IType]],IsDList,Table_ExternalData_15[[#Headers],[2]])</f>
        <v>188</v>
      </c>
      <c r="G558" s="10">
        <f>SUMIFS(IsQList,IsIList,Table_ExternalData_15[[#This Row],[item_key]],IsITypeList,Table_ExternalData_15[[#This Row],[IType]],IsDList,Table_ExternalData_15[[#Headers],[3]])</f>
        <v>85</v>
      </c>
      <c r="H558" s="10">
        <f>SUMIFS(IsQList,IsIList,Table_ExternalData_15[[#This Row],[item_key]],IsITypeList,Table_ExternalData_15[[#This Row],[IType]],IsDList,Table_ExternalData_15[[#Headers],[4]])</f>
        <v>250</v>
      </c>
      <c r="I558" s="10">
        <f>SUMIFS(IsQList,IsIList,Table_ExternalData_15[[#This Row],[item_key]],IsITypeList,Table_ExternalData_15[[#This Row],[IType]],IsDList,Table_ExternalData_15[[#Headers],[5]])</f>
        <v>100</v>
      </c>
      <c r="J558" s="10">
        <f>SUMIFS(IsQList,IsIList,Table_ExternalData_15[[#This Row],[item_key]],IsITypeList,Table_ExternalData_15[[#This Row],[IType]],IsDList,Table_ExternalData_15[[#Headers],[6]])</f>
        <v>237</v>
      </c>
      <c r="K558" s="10">
        <f>SUMIFS(IsQList,IsIList,Table_ExternalData_15[[#This Row],[item_key]],IsITypeList,Table_ExternalData_15[[#This Row],[IType]],IsDList,Table_ExternalData_15[[#Headers],[7]])</f>
        <v>209</v>
      </c>
      <c r="L558" s="10">
        <f>SUMIFS(IsQList,IsIList,Table_ExternalData_15[[#This Row],[item_key]],IsITypeList,Table_ExternalData_15[[#This Row],[IType]],IsDList,Table_ExternalData_15[[#Headers],[8]])</f>
        <v>139</v>
      </c>
      <c r="M558" s="10">
        <f>SUMIFS(IsQList,IsIList,Table_ExternalData_15[[#This Row],[item_key]],IsITypeList,Table_ExternalData_15[[#This Row],[IType]],IsDList,Table_ExternalData_15[[#Headers],[9]])</f>
        <v>317</v>
      </c>
      <c r="N558" s="10">
        <f>SUMIFS(IsQList,IsIList,Table_ExternalData_15[[#This Row],[item_key]],IsITypeList,Table_ExternalData_15[[#This Row],[IType]],IsDList,Table_ExternalData_15[[#Headers],[10]])</f>
        <v>207</v>
      </c>
      <c r="O558" s="10">
        <f>SUMIFS(IsQList,IsIList,Table_ExternalData_15[[#This Row],[item_key]],IsITypeList,Table_ExternalData_15[[#This Row],[IType]],IsDList,Table_ExternalData_15[[#Headers],[11]])</f>
        <v>150</v>
      </c>
      <c r="P558" s="10">
        <f>SUMIFS(IsQList,IsIList,Table_ExternalData_15[[#This Row],[item_key]],IsITypeList,Table_ExternalData_15[[#This Row],[IType]],IsDList,Table_ExternalData_15[[#Headers],[12]])</f>
        <v>0</v>
      </c>
      <c r="Q558" s="10">
        <f>SUMIFS(IsQList,IsIList,Table_ExternalData_15[[#This Row],[item_key]],IsITypeList,Table_ExternalData_15[[#This Row],[IType]],IsDList,Table_ExternalData_15[[#Headers],[13]])</f>
        <v>184</v>
      </c>
      <c r="R558" s="10">
        <f>SUMIFS(IsQList,IsIList,Table_ExternalData_15[[#This Row],[item_key]],IsITypeList,Table_ExternalData_15[[#This Row],[IType]],IsDList,Table_ExternalData_15[[#Headers],[14]])</f>
        <v>312</v>
      </c>
      <c r="S558" s="10">
        <f>SUMIFS(IsQList,IsIList,Table_ExternalData_15[[#This Row],[item_key]],IsITypeList,Table_ExternalData_15[[#This Row],[IType]],IsDList,Table_ExternalData_15[[#Headers],[15]])</f>
        <v>186</v>
      </c>
      <c r="T558" s="10">
        <f>SUMIFS(IsQList,IsIList,Table_ExternalData_15[[#This Row],[item_key]],IsITypeList,Table_ExternalData_15[[#This Row],[IType]],IsDList,Table_ExternalData_15[[#Headers],[16]])</f>
        <v>164</v>
      </c>
      <c r="U558" s="10">
        <f>SUMIFS(IsQList,IsIList,Table_ExternalData_15[[#This Row],[item_key]],IsITypeList,Table_ExternalData_15[[#This Row],[IType]],IsDList,Table_ExternalData_15[[#Headers],[17]])</f>
        <v>85</v>
      </c>
      <c r="V558" s="10">
        <f>SUMIFS(IsQList,IsIList,Table_ExternalData_15[[#This Row],[item_key]],IsITypeList,Table_ExternalData_15[[#This Row],[IType]],IsDList,Table_ExternalData_15[[#Headers],[18]])</f>
        <v>0</v>
      </c>
      <c r="W558" s="10">
        <f>SUMIFS(IsQList,IsIList,Table_ExternalData_15[[#This Row],[item_key]],IsITypeList,Table_ExternalData_15[[#This Row],[IType]],IsDList,Table_ExternalData_15[[#Headers],[19]])</f>
        <v>0</v>
      </c>
      <c r="X558" s="10">
        <f>SUMIFS(IsQList,IsIList,Table_ExternalData_15[[#This Row],[item_key]],IsITypeList,Table_ExternalData_15[[#This Row],[IType]],IsDList,Table_ExternalData_15[[#Headers],[20]])</f>
        <v>0</v>
      </c>
      <c r="Y558" s="10">
        <f>SUMIFS(IsQList,IsIList,Table_ExternalData_15[[#This Row],[item_key]],IsITypeList,Table_ExternalData_15[[#This Row],[IType]],IsDList,Table_ExternalData_15[[#Headers],[21]])</f>
        <v>0</v>
      </c>
      <c r="Z558" s="10">
        <f>SUMIFS(IsQList,IsIList,Table_ExternalData_15[[#This Row],[item_key]],IsITypeList,Table_ExternalData_15[[#This Row],[IType]],IsDList,Table_ExternalData_15[[#Headers],[22]])</f>
        <v>0</v>
      </c>
      <c r="AA558" s="10">
        <f>SUMIFS(IsQList,IsIList,Table_ExternalData_15[[#This Row],[item_key]],IsITypeList,Table_ExternalData_15[[#This Row],[IType]],IsDList,Table_ExternalData_15[[#Headers],[23]])</f>
        <v>0</v>
      </c>
      <c r="AB558" s="10">
        <f>SUMIFS(IsQList,IsIList,Table_ExternalData_15[[#This Row],[item_key]],IsITypeList,Table_ExternalData_15[[#This Row],[IType]],IsDList,Table_ExternalData_15[[#Headers],[24]])</f>
        <v>0</v>
      </c>
      <c r="AC558" s="10">
        <f>SUMIFS(IsQList,IsIList,Table_ExternalData_15[[#This Row],[item_key]],IsITypeList,Table_ExternalData_15[[#This Row],[IType]],IsDList,Table_ExternalData_15[[#Headers],[25]])</f>
        <v>0</v>
      </c>
      <c r="AD558" s="10">
        <f>SUMIFS(IsQList,IsIList,Table_ExternalData_15[[#This Row],[item_key]],IsITypeList,Table_ExternalData_15[[#This Row],[IType]],IsDList,Table_ExternalData_15[[#Headers],[26]])</f>
        <v>0</v>
      </c>
      <c r="AE558" s="10">
        <f>SUMIFS(IsQList,IsIList,Table_ExternalData_15[[#This Row],[item_key]],IsITypeList,Table_ExternalData_15[[#This Row],[IType]],IsDList,Table_ExternalData_15[[#Headers],[27]])</f>
        <v>334</v>
      </c>
      <c r="AF558" s="10">
        <f>SUMIFS(IsQList,IsIList,Table_ExternalData_15[[#This Row],[item_key]],IsITypeList,Table_ExternalData_15[[#This Row],[IType]],IsDList,Table_ExternalData_15[[#Headers],[28]])</f>
        <v>382</v>
      </c>
      <c r="AG558" s="10">
        <f>SUMIFS(IsQList,IsIList,Table_ExternalData_15[[#This Row],[item_key]],IsITypeList,Table_ExternalData_15[[#This Row],[IType]],IsDList,Table_ExternalData_15[[#Headers],[29]])</f>
        <v>364</v>
      </c>
      <c r="AH558" s="10">
        <f>SUMIFS(IsQList,IsIList,Table_ExternalData_15[[#This Row],[item_key]],IsITypeList,Table_ExternalData_15[[#This Row],[IType]],IsDList,Table_ExternalData_15[[#Headers],[30]])</f>
        <v>230</v>
      </c>
      <c r="AI558" s="10">
        <f>SUMIFS(IsQList,IsIList,Table_ExternalData_15[[#This Row],[item_key]],IsITypeList,Table_ExternalData_15[[#This Row],[IType]],IsDList,Table_ExternalData_15[[#Headers],[31]])</f>
        <v>727</v>
      </c>
      <c r="AJ558" s="10">
        <f>SUM(Table_ExternalData_15[[#This Row],[1]:[31]])</f>
        <v>4935</v>
      </c>
    </row>
    <row r="559" spans="1:36">
      <c r="A559" s="1" t="s">
        <v>8</v>
      </c>
      <c r="B559" s="1" t="s">
        <v>636</v>
      </c>
      <c r="C559" s="1" t="s">
        <v>637</v>
      </c>
      <c r="D559" s="11" t="s">
        <v>2017</v>
      </c>
      <c r="E559" s="10">
        <f>SUMIFS(IsQList,IsIList,Table_ExternalData_15[[#This Row],[item_key]],IsITypeList,Table_ExternalData_15[[#This Row],[IType]],IsDList,Table_ExternalData_15[[#Headers],[1]])</f>
        <v>0</v>
      </c>
      <c r="F559" s="10">
        <f>SUMIFS(IsQList,IsIList,Table_ExternalData_15[[#This Row],[item_key]],IsITypeList,Table_ExternalData_15[[#This Row],[IType]],IsDList,Table_ExternalData_15[[#Headers],[2]])</f>
        <v>0</v>
      </c>
      <c r="G559" s="10">
        <f>SUMIFS(IsQList,IsIList,Table_ExternalData_15[[#This Row],[item_key]],IsITypeList,Table_ExternalData_15[[#This Row],[IType]],IsDList,Table_ExternalData_15[[#Headers],[3]])</f>
        <v>0</v>
      </c>
      <c r="H559" s="10">
        <f>SUMIFS(IsQList,IsIList,Table_ExternalData_15[[#This Row],[item_key]],IsITypeList,Table_ExternalData_15[[#This Row],[IType]],IsDList,Table_ExternalData_15[[#Headers],[4]])</f>
        <v>0</v>
      </c>
      <c r="I559" s="10">
        <f>SUMIFS(IsQList,IsIList,Table_ExternalData_15[[#This Row],[item_key]],IsITypeList,Table_ExternalData_15[[#This Row],[IType]],IsDList,Table_ExternalData_15[[#Headers],[5]])</f>
        <v>0</v>
      </c>
      <c r="J559" s="10">
        <f>SUMIFS(IsQList,IsIList,Table_ExternalData_15[[#This Row],[item_key]],IsITypeList,Table_ExternalData_15[[#This Row],[IType]],IsDList,Table_ExternalData_15[[#Headers],[6]])</f>
        <v>-62</v>
      </c>
      <c r="K559" s="10">
        <f>SUMIFS(IsQList,IsIList,Table_ExternalData_15[[#This Row],[item_key]],IsITypeList,Table_ExternalData_15[[#This Row],[IType]],IsDList,Table_ExternalData_15[[#Headers],[7]])</f>
        <v>-1</v>
      </c>
      <c r="L559" s="10">
        <f>SUMIFS(IsQList,IsIList,Table_ExternalData_15[[#This Row],[item_key]],IsITypeList,Table_ExternalData_15[[#This Row],[IType]],IsDList,Table_ExternalData_15[[#Headers],[8]])</f>
        <v>0</v>
      </c>
      <c r="M559" s="10">
        <f>SUMIFS(IsQList,IsIList,Table_ExternalData_15[[#This Row],[item_key]],IsITypeList,Table_ExternalData_15[[#This Row],[IType]],IsDList,Table_ExternalData_15[[#Headers],[9]])</f>
        <v>-40</v>
      </c>
      <c r="N559" s="10">
        <f>SUMIFS(IsQList,IsIList,Table_ExternalData_15[[#This Row],[item_key]],IsITypeList,Table_ExternalData_15[[#This Row],[IType]],IsDList,Table_ExternalData_15[[#Headers],[10]])</f>
        <v>0</v>
      </c>
      <c r="O559" s="10">
        <f>SUMIFS(IsQList,IsIList,Table_ExternalData_15[[#This Row],[item_key]],IsITypeList,Table_ExternalData_15[[#This Row],[IType]],IsDList,Table_ExternalData_15[[#Headers],[11]])</f>
        <v>0</v>
      </c>
      <c r="P559" s="10">
        <f>SUMIFS(IsQList,IsIList,Table_ExternalData_15[[#This Row],[item_key]],IsITypeList,Table_ExternalData_15[[#This Row],[IType]],IsDList,Table_ExternalData_15[[#Headers],[12]])</f>
        <v>0</v>
      </c>
      <c r="Q559" s="10">
        <f>SUMIFS(IsQList,IsIList,Table_ExternalData_15[[#This Row],[item_key]],IsITypeList,Table_ExternalData_15[[#This Row],[IType]],IsDList,Table_ExternalData_15[[#Headers],[13]])</f>
        <v>0</v>
      </c>
      <c r="R559" s="10">
        <f>SUMIFS(IsQList,IsIList,Table_ExternalData_15[[#This Row],[item_key]],IsITypeList,Table_ExternalData_15[[#This Row],[IType]],IsDList,Table_ExternalData_15[[#Headers],[14]])</f>
        <v>0</v>
      </c>
      <c r="S559" s="10">
        <f>SUMIFS(IsQList,IsIList,Table_ExternalData_15[[#This Row],[item_key]],IsITypeList,Table_ExternalData_15[[#This Row],[IType]],IsDList,Table_ExternalData_15[[#Headers],[15]])</f>
        <v>0</v>
      </c>
      <c r="T559" s="10">
        <f>SUMIFS(IsQList,IsIList,Table_ExternalData_15[[#This Row],[item_key]],IsITypeList,Table_ExternalData_15[[#This Row],[IType]],IsDList,Table_ExternalData_15[[#Headers],[16]])</f>
        <v>0</v>
      </c>
      <c r="U559" s="10">
        <f>SUMIFS(IsQList,IsIList,Table_ExternalData_15[[#This Row],[item_key]],IsITypeList,Table_ExternalData_15[[#This Row],[IType]],IsDList,Table_ExternalData_15[[#Headers],[17]])</f>
        <v>0</v>
      </c>
      <c r="V559" s="10">
        <f>SUMIFS(IsQList,IsIList,Table_ExternalData_15[[#This Row],[item_key]],IsITypeList,Table_ExternalData_15[[#This Row],[IType]],IsDList,Table_ExternalData_15[[#Headers],[18]])</f>
        <v>0</v>
      </c>
      <c r="W559" s="10">
        <f>SUMIFS(IsQList,IsIList,Table_ExternalData_15[[#This Row],[item_key]],IsITypeList,Table_ExternalData_15[[#This Row],[IType]],IsDList,Table_ExternalData_15[[#Headers],[19]])</f>
        <v>0</v>
      </c>
      <c r="X559" s="10">
        <f>SUMIFS(IsQList,IsIList,Table_ExternalData_15[[#This Row],[item_key]],IsITypeList,Table_ExternalData_15[[#This Row],[IType]],IsDList,Table_ExternalData_15[[#Headers],[20]])</f>
        <v>0</v>
      </c>
      <c r="Y559" s="10">
        <f>SUMIFS(IsQList,IsIList,Table_ExternalData_15[[#This Row],[item_key]],IsITypeList,Table_ExternalData_15[[#This Row],[IType]],IsDList,Table_ExternalData_15[[#Headers],[21]])</f>
        <v>0</v>
      </c>
      <c r="Z559" s="10">
        <f>SUMIFS(IsQList,IsIList,Table_ExternalData_15[[#This Row],[item_key]],IsITypeList,Table_ExternalData_15[[#This Row],[IType]],IsDList,Table_ExternalData_15[[#Headers],[22]])</f>
        <v>0</v>
      </c>
      <c r="AA559" s="10">
        <f>SUMIFS(IsQList,IsIList,Table_ExternalData_15[[#This Row],[item_key]],IsITypeList,Table_ExternalData_15[[#This Row],[IType]],IsDList,Table_ExternalData_15[[#Headers],[23]])</f>
        <v>0</v>
      </c>
      <c r="AB559" s="10">
        <f>SUMIFS(IsQList,IsIList,Table_ExternalData_15[[#This Row],[item_key]],IsITypeList,Table_ExternalData_15[[#This Row],[IType]],IsDList,Table_ExternalData_15[[#Headers],[24]])</f>
        <v>0</v>
      </c>
      <c r="AC559" s="10">
        <f>SUMIFS(IsQList,IsIList,Table_ExternalData_15[[#This Row],[item_key]],IsITypeList,Table_ExternalData_15[[#This Row],[IType]],IsDList,Table_ExternalData_15[[#Headers],[25]])</f>
        <v>0</v>
      </c>
      <c r="AD559" s="10">
        <f>SUMIFS(IsQList,IsIList,Table_ExternalData_15[[#This Row],[item_key]],IsITypeList,Table_ExternalData_15[[#This Row],[IType]],IsDList,Table_ExternalData_15[[#Headers],[26]])</f>
        <v>0</v>
      </c>
      <c r="AE559" s="10">
        <f>SUMIFS(IsQList,IsIList,Table_ExternalData_15[[#This Row],[item_key]],IsITypeList,Table_ExternalData_15[[#This Row],[IType]],IsDList,Table_ExternalData_15[[#Headers],[27]])</f>
        <v>-42</v>
      </c>
      <c r="AF559" s="10">
        <f>SUMIFS(IsQList,IsIList,Table_ExternalData_15[[#This Row],[item_key]],IsITypeList,Table_ExternalData_15[[#This Row],[IType]],IsDList,Table_ExternalData_15[[#Headers],[28]])</f>
        <v>0</v>
      </c>
      <c r="AG559" s="10">
        <f>SUMIFS(IsQList,IsIList,Table_ExternalData_15[[#This Row],[item_key]],IsITypeList,Table_ExternalData_15[[#This Row],[IType]],IsDList,Table_ExternalData_15[[#Headers],[29]])</f>
        <v>0</v>
      </c>
      <c r="AH559" s="10">
        <f>SUMIFS(IsQList,IsIList,Table_ExternalData_15[[#This Row],[item_key]],IsITypeList,Table_ExternalData_15[[#This Row],[IType]],IsDList,Table_ExternalData_15[[#Headers],[30]])</f>
        <v>-30</v>
      </c>
      <c r="AI559" s="10">
        <f>SUMIFS(IsQList,IsIList,Table_ExternalData_15[[#This Row],[item_key]],IsITypeList,Table_ExternalData_15[[#This Row],[IType]],IsDList,Table_ExternalData_15[[#Headers],[31]])</f>
        <v>0</v>
      </c>
      <c r="AJ559" s="10">
        <f>SUM(Table_ExternalData_15[[#This Row],[1]:[31]])</f>
        <v>-175</v>
      </c>
    </row>
    <row r="560" spans="1:36">
      <c r="A560" s="1" t="s">
        <v>8</v>
      </c>
      <c r="B560" s="1" t="s">
        <v>636</v>
      </c>
      <c r="C560" s="1" t="s">
        <v>637</v>
      </c>
      <c r="D560" s="11" t="s">
        <v>2363</v>
      </c>
      <c r="E560" s="10">
        <f>SUMIFS(IsQList,IsIList,Table_ExternalData_15[[#This Row],[item_key]],IsITypeList,Table_ExternalData_15[[#This Row],[IType]],IsDList,Table_ExternalData_15[[#Headers],[1]])</f>
        <v>0</v>
      </c>
      <c r="F560" s="10">
        <f>SUMIFS(IsQList,IsIList,Table_ExternalData_15[[#This Row],[item_key]],IsITypeList,Table_ExternalData_15[[#This Row],[IType]],IsDList,Table_ExternalData_15[[#Headers],[2]])</f>
        <v>0</v>
      </c>
      <c r="G560" s="10">
        <f>SUMIFS(IsQList,IsIList,Table_ExternalData_15[[#This Row],[item_key]],IsITypeList,Table_ExternalData_15[[#This Row],[IType]],IsDList,Table_ExternalData_15[[#Headers],[3]])</f>
        <v>0</v>
      </c>
      <c r="H560" s="10">
        <f>SUMIFS(IsQList,IsIList,Table_ExternalData_15[[#This Row],[item_key]],IsITypeList,Table_ExternalData_15[[#This Row],[IType]],IsDList,Table_ExternalData_15[[#Headers],[4]])</f>
        <v>0</v>
      </c>
      <c r="I560" s="10">
        <f>SUMIFS(IsQList,IsIList,Table_ExternalData_15[[#This Row],[item_key]],IsITypeList,Table_ExternalData_15[[#This Row],[IType]],IsDList,Table_ExternalData_15[[#Headers],[5]])</f>
        <v>0</v>
      </c>
      <c r="J560" s="10">
        <f>SUMIFS(IsQList,IsIList,Table_ExternalData_15[[#This Row],[item_key]],IsITypeList,Table_ExternalData_15[[#This Row],[IType]],IsDList,Table_ExternalData_15[[#Headers],[6]])</f>
        <v>0</v>
      </c>
      <c r="K560" s="10">
        <f>SUMIFS(IsQList,IsIList,Table_ExternalData_15[[#This Row],[item_key]],IsITypeList,Table_ExternalData_15[[#This Row],[IType]],IsDList,Table_ExternalData_15[[#Headers],[7]])</f>
        <v>0</v>
      </c>
      <c r="L560" s="10">
        <f>SUMIFS(IsQList,IsIList,Table_ExternalData_15[[#This Row],[item_key]],IsITypeList,Table_ExternalData_15[[#This Row],[IType]],IsDList,Table_ExternalData_15[[#Headers],[8]])</f>
        <v>0</v>
      </c>
      <c r="M560" s="10">
        <f>SUMIFS(IsQList,IsIList,Table_ExternalData_15[[#This Row],[item_key]],IsITypeList,Table_ExternalData_15[[#This Row],[IType]],IsDList,Table_ExternalData_15[[#Headers],[9]])</f>
        <v>0</v>
      </c>
      <c r="N560" s="10">
        <f>SUMIFS(IsQList,IsIList,Table_ExternalData_15[[#This Row],[item_key]],IsITypeList,Table_ExternalData_15[[#This Row],[IType]],IsDList,Table_ExternalData_15[[#Headers],[10]])</f>
        <v>0</v>
      </c>
      <c r="O560" s="10">
        <f>SUMIFS(IsQList,IsIList,Table_ExternalData_15[[#This Row],[item_key]],IsITypeList,Table_ExternalData_15[[#This Row],[IType]],IsDList,Table_ExternalData_15[[#Headers],[11]])</f>
        <v>0</v>
      </c>
      <c r="P560" s="10">
        <f>SUMIFS(IsQList,IsIList,Table_ExternalData_15[[#This Row],[item_key]],IsITypeList,Table_ExternalData_15[[#This Row],[IType]],IsDList,Table_ExternalData_15[[#Headers],[12]])</f>
        <v>0</v>
      </c>
      <c r="Q560" s="10">
        <f>SUMIFS(IsQList,IsIList,Table_ExternalData_15[[#This Row],[item_key]],IsITypeList,Table_ExternalData_15[[#This Row],[IType]],IsDList,Table_ExternalData_15[[#Headers],[13]])</f>
        <v>0</v>
      </c>
      <c r="R560" s="10">
        <f>SUMIFS(IsQList,IsIList,Table_ExternalData_15[[#This Row],[item_key]],IsITypeList,Table_ExternalData_15[[#This Row],[IType]],IsDList,Table_ExternalData_15[[#Headers],[14]])</f>
        <v>0</v>
      </c>
      <c r="S560" s="10">
        <f>SUMIFS(IsQList,IsIList,Table_ExternalData_15[[#This Row],[item_key]],IsITypeList,Table_ExternalData_15[[#This Row],[IType]],IsDList,Table_ExternalData_15[[#Headers],[15]])</f>
        <v>0</v>
      </c>
      <c r="T560" s="10">
        <f>SUMIFS(IsQList,IsIList,Table_ExternalData_15[[#This Row],[item_key]],IsITypeList,Table_ExternalData_15[[#This Row],[IType]],IsDList,Table_ExternalData_15[[#Headers],[16]])</f>
        <v>0</v>
      </c>
      <c r="U560" s="10">
        <f>SUMIFS(IsQList,IsIList,Table_ExternalData_15[[#This Row],[item_key]],IsITypeList,Table_ExternalData_15[[#This Row],[IType]],IsDList,Table_ExternalData_15[[#Headers],[17]])</f>
        <v>0</v>
      </c>
      <c r="V560" s="10">
        <f>SUMIFS(IsQList,IsIList,Table_ExternalData_15[[#This Row],[item_key]],IsITypeList,Table_ExternalData_15[[#This Row],[IType]],IsDList,Table_ExternalData_15[[#Headers],[18]])</f>
        <v>0</v>
      </c>
      <c r="W560" s="10">
        <f>SUMIFS(IsQList,IsIList,Table_ExternalData_15[[#This Row],[item_key]],IsITypeList,Table_ExternalData_15[[#This Row],[IType]],IsDList,Table_ExternalData_15[[#Headers],[19]])</f>
        <v>0</v>
      </c>
      <c r="X560" s="10">
        <f>SUMIFS(IsQList,IsIList,Table_ExternalData_15[[#This Row],[item_key]],IsITypeList,Table_ExternalData_15[[#This Row],[IType]],IsDList,Table_ExternalData_15[[#Headers],[20]])</f>
        <v>0</v>
      </c>
      <c r="Y560" s="10">
        <f>SUMIFS(IsQList,IsIList,Table_ExternalData_15[[#This Row],[item_key]],IsITypeList,Table_ExternalData_15[[#This Row],[IType]],IsDList,Table_ExternalData_15[[#Headers],[21]])</f>
        <v>0</v>
      </c>
      <c r="Z560" s="10">
        <f>SUMIFS(IsQList,IsIList,Table_ExternalData_15[[#This Row],[item_key]],IsITypeList,Table_ExternalData_15[[#This Row],[IType]],IsDList,Table_ExternalData_15[[#Headers],[22]])</f>
        <v>0</v>
      </c>
      <c r="AA560" s="10">
        <f>SUMIFS(IsQList,IsIList,Table_ExternalData_15[[#This Row],[item_key]],IsITypeList,Table_ExternalData_15[[#This Row],[IType]],IsDList,Table_ExternalData_15[[#Headers],[23]])</f>
        <v>0</v>
      </c>
      <c r="AB560" s="10">
        <f>SUMIFS(IsQList,IsIList,Table_ExternalData_15[[#This Row],[item_key]],IsITypeList,Table_ExternalData_15[[#This Row],[IType]],IsDList,Table_ExternalData_15[[#Headers],[24]])</f>
        <v>0</v>
      </c>
      <c r="AC560" s="10">
        <f>SUMIFS(IsQList,IsIList,Table_ExternalData_15[[#This Row],[item_key]],IsITypeList,Table_ExternalData_15[[#This Row],[IType]],IsDList,Table_ExternalData_15[[#Headers],[25]])</f>
        <v>0</v>
      </c>
      <c r="AD560" s="10">
        <f>SUMIFS(IsQList,IsIList,Table_ExternalData_15[[#This Row],[item_key]],IsITypeList,Table_ExternalData_15[[#This Row],[IType]],IsDList,Table_ExternalData_15[[#Headers],[26]])</f>
        <v>0</v>
      </c>
      <c r="AE560" s="10">
        <f>SUMIFS(IsQList,IsIList,Table_ExternalData_15[[#This Row],[item_key]],IsITypeList,Table_ExternalData_15[[#This Row],[IType]],IsDList,Table_ExternalData_15[[#Headers],[27]])</f>
        <v>0</v>
      </c>
      <c r="AF560" s="10">
        <f>SUMIFS(IsQList,IsIList,Table_ExternalData_15[[#This Row],[item_key]],IsITypeList,Table_ExternalData_15[[#This Row],[IType]],IsDList,Table_ExternalData_15[[#Headers],[28]])</f>
        <v>0</v>
      </c>
      <c r="AG560" s="10">
        <f>SUMIFS(IsQList,IsIList,Table_ExternalData_15[[#This Row],[item_key]],IsITypeList,Table_ExternalData_15[[#This Row],[IType]],IsDList,Table_ExternalData_15[[#Headers],[29]])</f>
        <v>0</v>
      </c>
      <c r="AH560" s="10">
        <f>SUMIFS(IsQList,IsIList,Table_ExternalData_15[[#This Row],[item_key]],IsITypeList,Table_ExternalData_15[[#This Row],[IType]],IsDList,Table_ExternalData_15[[#Headers],[30]])</f>
        <v>0</v>
      </c>
      <c r="AI560" s="10">
        <f>SUMIFS(IsQList,IsIList,Table_ExternalData_15[[#This Row],[item_key]],IsITypeList,Table_ExternalData_15[[#This Row],[IType]],IsDList,Table_ExternalData_15[[#Headers],[31]])</f>
        <v>0</v>
      </c>
      <c r="AJ560" s="10">
        <f>SUM(Table_ExternalData_15[[#This Row],[1]:[31]])</f>
        <v>0</v>
      </c>
    </row>
    <row r="561" spans="1:36">
      <c r="A561" s="1" t="s">
        <v>62</v>
      </c>
      <c r="B561" s="1" t="s">
        <v>1629</v>
      </c>
      <c r="C561" s="1" t="s">
        <v>1630</v>
      </c>
      <c r="D561" s="11" t="s">
        <v>2046</v>
      </c>
      <c r="E561" s="10">
        <f>SUMIFS(IsQList,IsIList,Table_ExternalData_15[[#This Row],[item_key]],IsITypeList,Table_ExternalData_15[[#This Row],[IType]],IsDList,Table_ExternalData_15[[#Headers],[1]])</f>
        <v>85</v>
      </c>
      <c r="F561" s="10">
        <f>SUMIFS(IsQList,IsIList,Table_ExternalData_15[[#This Row],[item_key]],IsITypeList,Table_ExternalData_15[[#This Row],[IType]],IsDList,Table_ExternalData_15[[#Headers],[2]])</f>
        <v>188</v>
      </c>
      <c r="G561" s="10">
        <f>SUMIFS(IsQList,IsIList,Table_ExternalData_15[[#This Row],[item_key]],IsITypeList,Table_ExternalData_15[[#This Row],[IType]],IsDList,Table_ExternalData_15[[#Headers],[3]])</f>
        <v>85</v>
      </c>
      <c r="H561" s="10">
        <f>SUMIFS(IsQList,IsIList,Table_ExternalData_15[[#This Row],[item_key]],IsITypeList,Table_ExternalData_15[[#This Row],[IType]],IsDList,Table_ExternalData_15[[#Headers],[4]])</f>
        <v>250</v>
      </c>
      <c r="I561" s="10">
        <f>SUMIFS(IsQList,IsIList,Table_ExternalData_15[[#This Row],[item_key]],IsITypeList,Table_ExternalData_15[[#This Row],[IType]],IsDList,Table_ExternalData_15[[#Headers],[5]])</f>
        <v>100</v>
      </c>
      <c r="J561" s="10">
        <f>SUMIFS(IsQList,IsIList,Table_ExternalData_15[[#This Row],[item_key]],IsITypeList,Table_ExternalData_15[[#This Row],[IType]],IsDList,Table_ExternalData_15[[#Headers],[6]])</f>
        <v>237</v>
      </c>
      <c r="K561" s="10">
        <f>SUMIFS(IsQList,IsIList,Table_ExternalData_15[[#This Row],[item_key]],IsITypeList,Table_ExternalData_15[[#This Row],[IType]],IsDList,Table_ExternalData_15[[#Headers],[7]])</f>
        <v>209</v>
      </c>
      <c r="L561" s="10">
        <f>SUMIFS(IsQList,IsIList,Table_ExternalData_15[[#This Row],[item_key]],IsITypeList,Table_ExternalData_15[[#This Row],[IType]],IsDList,Table_ExternalData_15[[#Headers],[8]])</f>
        <v>139</v>
      </c>
      <c r="M561" s="10">
        <f>SUMIFS(IsQList,IsIList,Table_ExternalData_15[[#This Row],[item_key]],IsITypeList,Table_ExternalData_15[[#This Row],[IType]],IsDList,Table_ExternalData_15[[#Headers],[9]])</f>
        <v>317</v>
      </c>
      <c r="N561" s="10">
        <f>SUMIFS(IsQList,IsIList,Table_ExternalData_15[[#This Row],[item_key]],IsITypeList,Table_ExternalData_15[[#This Row],[IType]],IsDList,Table_ExternalData_15[[#Headers],[10]])</f>
        <v>207</v>
      </c>
      <c r="O561" s="10">
        <f>SUMIFS(IsQList,IsIList,Table_ExternalData_15[[#This Row],[item_key]],IsITypeList,Table_ExternalData_15[[#This Row],[IType]],IsDList,Table_ExternalData_15[[#Headers],[11]])</f>
        <v>150</v>
      </c>
      <c r="P561" s="10">
        <f>SUMIFS(IsQList,IsIList,Table_ExternalData_15[[#This Row],[item_key]],IsITypeList,Table_ExternalData_15[[#This Row],[IType]],IsDList,Table_ExternalData_15[[#Headers],[12]])</f>
        <v>0</v>
      </c>
      <c r="Q561" s="10">
        <f>SUMIFS(IsQList,IsIList,Table_ExternalData_15[[#This Row],[item_key]],IsITypeList,Table_ExternalData_15[[#This Row],[IType]],IsDList,Table_ExternalData_15[[#Headers],[13]])</f>
        <v>184</v>
      </c>
      <c r="R561" s="10">
        <f>SUMIFS(IsQList,IsIList,Table_ExternalData_15[[#This Row],[item_key]],IsITypeList,Table_ExternalData_15[[#This Row],[IType]],IsDList,Table_ExternalData_15[[#Headers],[14]])</f>
        <v>312</v>
      </c>
      <c r="S561" s="10">
        <f>SUMIFS(IsQList,IsIList,Table_ExternalData_15[[#This Row],[item_key]],IsITypeList,Table_ExternalData_15[[#This Row],[IType]],IsDList,Table_ExternalData_15[[#Headers],[15]])</f>
        <v>186</v>
      </c>
      <c r="T561" s="10">
        <f>SUMIFS(IsQList,IsIList,Table_ExternalData_15[[#This Row],[item_key]],IsITypeList,Table_ExternalData_15[[#This Row],[IType]],IsDList,Table_ExternalData_15[[#Headers],[16]])</f>
        <v>164</v>
      </c>
      <c r="U561" s="10">
        <f>SUMIFS(IsQList,IsIList,Table_ExternalData_15[[#This Row],[item_key]],IsITypeList,Table_ExternalData_15[[#This Row],[IType]],IsDList,Table_ExternalData_15[[#Headers],[17]])</f>
        <v>85</v>
      </c>
      <c r="V561" s="10">
        <f>SUMIFS(IsQList,IsIList,Table_ExternalData_15[[#This Row],[item_key]],IsITypeList,Table_ExternalData_15[[#This Row],[IType]],IsDList,Table_ExternalData_15[[#Headers],[18]])</f>
        <v>0</v>
      </c>
      <c r="W561" s="10">
        <f>SUMIFS(IsQList,IsIList,Table_ExternalData_15[[#This Row],[item_key]],IsITypeList,Table_ExternalData_15[[#This Row],[IType]],IsDList,Table_ExternalData_15[[#Headers],[19]])</f>
        <v>0</v>
      </c>
      <c r="X561" s="10">
        <f>SUMIFS(IsQList,IsIList,Table_ExternalData_15[[#This Row],[item_key]],IsITypeList,Table_ExternalData_15[[#This Row],[IType]],IsDList,Table_ExternalData_15[[#Headers],[20]])</f>
        <v>0</v>
      </c>
      <c r="Y561" s="10">
        <f>SUMIFS(IsQList,IsIList,Table_ExternalData_15[[#This Row],[item_key]],IsITypeList,Table_ExternalData_15[[#This Row],[IType]],IsDList,Table_ExternalData_15[[#Headers],[21]])</f>
        <v>0</v>
      </c>
      <c r="Z561" s="10">
        <f>SUMIFS(IsQList,IsIList,Table_ExternalData_15[[#This Row],[item_key]],IsITypeList,Table_ExternalData_15[[#This Row],[IType]],IsDList,Table_ExternalData_15[[#Headers],[22]])</f>
        <v>0</v>
      </c>
      <c r="AA561" s="10">
        <f>SUMIFS(IsQList,IsIList,Table_ExternalData_15[[#This Row],[item_key]],IsITypeList,Table_ExternalData_15[[#This Row],[IType]],IsDList,Table_ExternalData_15[[#Headers],[23]])</f>
        <v>0</v>
      </c>
      <c r="AB561" s="10">
        <f>SUMIFS(IsQList,IsIList,Table_ExternalData_15[[#This Row],[item_key]],IsITypeList,Table_ExternalData_15[[#This Row],[IType]],IsDList,Table_ExternalData_15[[#Headers],[24]])</f>
        <v>0</v>
      </c>
      <c r="AC561" s="10">
        <f>SUMIFS(IsQList,IsIList,Table_ExternalData_15[[#This Row],[item_key]],IsITypeList,Table_ExternalData_15[[#This Row],[IType]],IsDList,Table_ExternalData_15[[#Headers],[25]])</f>
        <v>0</v>
      </c>
      <c r="AD561" s="10">
        <f>SUMIFS(IsQList,IsIList,Table_ExternalData_15[[#This Row],[item_key]],IsITypeList,Table_ExternalData_15[[#This Row],[IType]],IsDList,Table_ExternalData_15[[#Headers],[26]])</f>
        <v>0</v>
      </c>
      <c r="AE561" s="10">
        <f>SUMIFS(IsQList,IsIList,Table_ExternalData_15[[#This Row],[item_key]],IsITypeList,Table_ExternalData_15[[#This Row],[IType]],IsDList,Table_ExternalData_15[[#Headers],[27]])</f>
        <v>334</v>
      </c>
      <c r="AF561" s="10">
        <f>SUMIFS(IsQList,IsIList,Table_ExternalData_15[[#This Row],[item_key]],IsITypeList,Table_ExternalData_15[[#This Row],[IType]],IsDList,Table_ExternalData_15[[#Headers],[28]])</f>
        <v>382</v>
      </c>
      <c r="AG561" s="10">
        <f>SUMIFS(IsQList,IsIList,Table_ExternalData_15[[#This Row],[item_key]],IsITypeList,Table_ExternalData_15[[#This Row],[IType]],IsDList,Table_ExternalData_15[[#Headers],[29]])</f>
        <v>364</v>
      </c>
      <c r="AH561" s="10">
        <f>SUMIFS(IsQList,IsIList,Table_ExternalData_15[[#This Row],[item_key]],IsITypeList,Table_ExternalData_15[[#This Row],[IType]],IsDList,Table_ExternalData_15[[#Headers],[30]])</f>
        <v>230</v>
      </c>
      <c r="AI561" s="10">
        <f>SUMIFS(IsQList,IsIList,Table_ExternalData_15[[#This Row],[item_key]],IsITypeList,Table_ExternalData_15[[#This Row],[IType]],IsDList,Table_ExternalData_15[[#Headers],[31]])</f>
        <v>727</v>
      </c>
      <c r="AJ561" s="10">
        <f>SUM(Table_ExternalData_15[[#This Row],[1]:[31]])</f>
        <v>4935</v>
      </c>
    </row>
    <row r="562" spans="1:36">
      <c r="A562" s="1" t="s">
        <v>62</v>
      </c>
      <c r="B562" s="1" t="s">
        <v>1629</v>
      </c>
      <c r="C562" s="1" t="s">
        <v>1630</v>
      </c>
      <c r="D562" s="11" t="s">
        <v>2017</v>
      </c>
      <c r="E562" s="10">
        <f>SUMIFS(IsQList,IsIList,Table_ExternalData_15[[#This Row],[item_key]],IsITypeList,Table_ExternalData_15[[#This Row],[IType]],IsDList,Table_ExternalData_15[[#Headers],[1]])</f>
        <v>0</v>
      </c>
      <c r="F562" s="10">
        <f>SUMIFS(IsQList,IsIList,Table_ExternalData_15[[#This Row],[item_key]],IsITypeList,Table_ExternalData_15[[#This Row],[IType]],IsDList,Table_ExternalData_15[[#Headers],[2]])</f>
        <v>-28</v>
      </c>
      <c r="G562" s="10">
        <f>SUMIFS(IsQList,IsIList,Table_ExternalData_15[[#This Row],[item_key]],IsITypeList,Table_ExternalData_15[[#This Row],[IType]],IsDList,Table_ExternalData_15[[#Headers],[3]])</f>
        <v>0</v>
      </c>
      <c r="H562" s="10">
        <f>SUMIFS(IsQList,IsIList,Table_ExternalData_15[[#This Row],[item_key]],IsITypeList,Table_ExternalData_15[[#This Row],[IType]],IsDList,Table_ExternalData_15[[#Headers],[4]])</f>
        <v>0</v>
      </c>
      <c r="I562" s="10">
        <f>SUMIFS(IsQList,IsIList,Table_ExternalData_15[[#This Row],[item_key]],IsITypeList,Table_ExternalData_15[[#This Row],[IType]],IsDList,Table_ExternalData_15[[#Headers],[5]])</f>
        <v>0</v>
      </c>
      <c r="J562" s="10">
        <f>SUMIFS(IsQList,IsIList,Table_ExternalData_15[[#This Row],[item_key]],IsITypeList,Table_ExternalData_15[[#This Row],[IType]],IsDList,Table_ExternalData_15[[#Headers],[6]])</f>
        <v>-44</v>
      </c>
      <c r="K562" s="10">
        <f>SUMIFS(IsQList,IsIList,Table_ExternalData_15[[#This Row],[item_key]],IsITypeList,Table_ExternalData_15[[#This Row],[IType]],IsDList,Table_ExternalData_15[[#Headers],[7]])</f>
        <v>-33</v>
      </c>
      <c r="L562" s="10">
        <f>SUMIFS(IsQList,IsIList,Table_ExternalData_15[[#This Row],[item_key]],IsITypeList,Table_ExternalData_15[[#This Row],[IType]],IsDList,Table_ExternalData_15[[#Headers],[8]])</f>
        <v>-46</v>
      </c>
      <c r="M562" s="10">
        <f>SUMIFS(IsQList,IsIList,Table_ExternalData_15[[#This Row],[item_key]],IsITypeList,Table_ExternalData_15[[#This Row],[IType]],IsDList,Table_ExternalData_15[[#Headers],[9]])</f>
        <v>-55</v>
      </c>
      <c r="N562" s="10">
        <f>SUMIFS(IsQList,IsIList,Table_ExternalData_15[[#This Row],[item_key]],IsITypeList,Table_ExternalData_15[[#This Row],[IType]],IsDList,Table_ExternalData_15[[#Headers],[10]])</f>
        <v>0</v>
      </c>
      <c r="O562" s="10">
        <f>SUMIFS(IsQList,IsIList,Table_ExternalData_15[[#This Row],[item_key]],IsITypeList,Table_ExternalData_15[[#This Row],[IType]],IsDList,Table_ExternalData_15[[#Headers],[11]])</f>
        <v>0</v>
      </c>
      <c r="P562" s="10">
        <f>SUMIFS(IsQList,IsIList,Table_ExternalData_15[[#This Row],[item_key]],IsITypeList,Table_ExternalData_15[[#This Row],[IType]],IsDList,Table_ExternalData_15[[#Headers],[12]])</f>
        <v>0</v>
      </c>
      <c r="Q562" s="10">
        <f>SUMIFS(IsQList,IsIList,Table_ExternalData_15[[#This Row],[item_key]],IsITypeList,Table_ExternalData_15[[#This Row],[IType]],IsDList,Table_ExternalData_15[[#Headers],[13]])</f>
        <v>-206</v>
      </c>
      <c r="R562" s="10">
        <f>SUMIFS(IsQList,IsIList,Table_ExternalData_15[[#This Row],[item_key]],IsITypeList,Table_ExternalData_15[[#This Row],[IType]],IsDList,Table_ExternalData_15[[#Headers],[14]])</f>
        <v>-87</v>
      </c>
      <c r="S562" s="10">
        <f>SUMIFS(IsQList,IsIList,Table_ExternalData_15[[#This Row],[item_key]],IsITypeList,Table_ExternalData_15[[#This Row],[IType]],IsDList,Table_ExternalData_15[[#Headers],[15]])</f>
        <v>-55</v>
      </c>
      <c r="T562" s="10">
        <f>SUMIFS(IsQList,IsIList,Table_ExternalData_15[[#This Row],[item_key]],IsITypeList,Table_ExternalData_15[[#This Row],[IType]],IsDList,Table_ExternalData_15[[#Headers],[16]])</f>
        <v>0</v>
      </c>
      <c r="U562" s="10">
        <f>SUMIFS(IsQList,IsIList,Table_ExternalData_15[[#This Row],[item_key]],IsITypeList,Table_ExternalData_15[[#This Row],[IType]],IsDList,Table_ExternalData_15[[#Headers],[17]])</f>
        <v>0</v>
      </c>
      <c r="V562" s="10">
        <f>SUMIFS(IsQList,IsIList,Table_ExternalData_15[[#This Row],[item_key]],IsITypeList,Table_ExternalData_15[[#This Row],[IType]],IsDList,Table_ExternalData_15[[#Headers],[18]])</f>
        <v>0</v>
      </c>
      <c r="W562" s="10">
        <f>SUMIFS(IsQList,IsIList,Table_ExternalData_15[[#This Row],[item_key]],IsITypeList,Table_ExternalData_15[[#This Row],[IType]],IsDList,Table_ExternalData_15[[#Headers],[19]])</f>
        <v>0</v>
      </c>
      <c r="X562" s="10">
        <f>SUMIFS(IsQList,IsIList,Table_ExternalData_15[[#This Row],[item_key]],IsITypeList,Table_ExternalData_15[[#This Row],[IType]],IsDList,Table_ExternalData_15[[#Headers],[20]])</f>
        <v>0</v>
      </c>
      <c r="Y562" s="10">
        <f>SUMIFS(IsQList,IsIList,Table_ExternalData_15[[#This Row],[item_key]],IsITypeList,Table_ExternalData_15[[#This Row],[IType]],IsDList,Table_ExternalData_15[[#Headers],[21]])</f>
        <v>0</v>
      </c>
      <c r="Z562" s="10">
        <f>SUMIFS(IsQList,IsIList,Table_ExternalData_15[[#This Row],[item_key]],IsITypeList,Table_ExternalData_15[[#This Row],[IType]],IsDList,Table_ExternalData_15[[#Headers],[22]])</f>
        <v>0</v>
      </c>
      <c r="AA562" s="10">
        <f>SUMIFS(IsQList,IsIList,Table_ExternalData_15[[#This Row],[item_key]],IsITypeList,Table_ExternalData_15[[#This Row],[IType]],IsDList,Table_ExternalData_15[[#Headers],[23]])</f>
        <v>0</v>
      </c>
      <c r="AB562" s="10">
        <f>SUMIFS(IsQList,IsIList,Table_ExternalData_15[[#This Row],[item_key]],IsITypeList,Table_ExternalData_15[[#This Row],[IType]],IsDList,Table_ExternalData_15[[#Headers],[24]])</f>
        <v>0</v>
      </c>
      <c r="AC562" s="10">
        <f>SUMIFS(IsQList,IsIList,Table_ExternalData_15[[#This Row],[item_key]],IsITypeList,Table_ExternalData_15[[#This Row],[IType]],IsDList,Table_ExternalData_15[[#Headers],[25]])</f>
        <v>0</v>
      </c>
      <c r="AD562" s="10">
        <f>SUMIFS(IsQList,IsIList,Table_ExternalData_15[[#This Row],[item_key]],IsITypeList,Table_ExternalData_15[[#This Row],[IType]],IsDList,Table_ExternalData_15[[#Headers],[26]])</f>
        <v>0</v>
      </c>
      <c r="AE562" s="10">
        <f>SUMIFS(IsQList,IsIList,Table_ExternalData_15[[#This Row],[item_key]],IsITypeList,Table_ExternalData_15[[#This Row],[IType]],IsDList,Table_ExternalData_15[[#Headers],[27]])</f>
        <v>0</v>
      </c>
      <c r="AF562" s="10">
        <f>SUMIFS(IsQList,IsIList,Table_ExternalData_15[[#This Row],[item_key]],IsITypeList,Table_ExternalData_15[[#This Row],[IType]],IsDList,Table_ExternalData_15[[#Headers],[28]])</f>
        <v>0</v>
      </c>
      <c r="AG562" s="10">
        <f>SUMIFS(IsQList,IsIList,Table_ExternalData_15[[#This Row],[item_key]],IsITypeList,Table_ExternalData_15[[#This Row],[IType]],IsDList,Table_ExternalData_15[[#Headers],[29]])</f>
        <v>0</v>
      </c>
      <c r="AH562" s="10">
        <f>SUMIFS(IsQList,IsIList,Table_ExternalData_15[[#This Row],[item_key]],IsITypeList,Table_ExternalData_15[[#This Row],[IType]],IsDList,Table_ExternalData_15[[#Headers],[30]])</f>
        <v>0</v>
      </c>
      <c r="AI562" s="10">
        <f>SUMIFS(IsQList,IsIList,Table_ExternalData_15[[#This Row],[item_key]],IsITypeList,Table_ExternalData_15[[#This Row],[IType]],IsDList,Table_ExternalData_15[[#Headers],[31]])</f>
        <v>0</v>
      </c>
      <c r="AJ562" s="10">
        <f>SUM(Table_ExternalData_15[[#This Row],[1]:[31]])</f>
        <v>-554</v>
      </c>
    </row>
    <row r="563" spans="1:36">
      <c r="A563" s="1" t="s">
        <v>2263</v>
      </c>
      <c r="B563" s="1" t="s">
        <v>2703</v>
      </c>
      <c r="C563" s="1" t="s">
        <v>2704</v>
      </c>
      <c r="D563" s="11" t="s">
        <v>2046</v>
      </c>
      <c r="E563" s="10">
        <f>SUMIFS(IsQList,IsIList,Table_ExternalData_15[[#This Row],[item_key]],IsITypeList,Table_ExternalData_15[[#This Row],[IType]],IsDList,Table_ExternalData_15[[#Headers],[1]])</f>
        <v>0</v>
      </c>
      <c r="F563" s="10">
        <f>SUMIFS(IsQList,IsIList,Table_ExternalData_15[[#This Row],[item_key]],IsITypeList,Table_ExternalData_15[[#This Row],[IType]],IsDList,Table_ExternalData_15[[#Headers],[2]])</f>
        <v>0</v>
      </c>
      <c r="G563" s="10">
        <f>SUMIFS(IsQList,IsIList,Table_ExternalData_15[[#This Row],[item_key]],IsITypeList,Table_ExternalData_15[[#This Row],[IType]],IsDList,Table_ExternalData_15[[#Headers],[3]])</f>
        <v>0</v>
      </c>
      <c r="H563" s="10">
        <f>SUMIFS(IsQList,IsIList,Table_ExternalData_15[[#This Row],[item_key]],IsITypeList,Table_ExternalData_15[[#This Row],[IType]],IsDList,Table_ExternalData_15[[#Headers],[4]])</f>
        <v>0</v>
      </c>
      <c r="I563" s="10">
        <f>SUMIFS(IsQList,IsIList,Table_ExternalData_15[[#This Row],[item_key]],IsITypeList,Table_ExternalData_15[[#This Row],[IType]],IsDList,Table_ExternalData_15[[#Headers],[5]])</f>
        <v>0</v>
      </c>
      <c r="J563" s="10">
        <f>SUMIFS(IsQList,IsIList,Table_ExternalData_15[[#This Row],[item_key]],IsITypeList,Table_ExternalData_15[[#This Row],[IType]],IsDList,Table_ExternalData_15[[#Headers],[6]])</f>
        <v>0</v>
      </c>
      <c r="K563" s="10">
        <f>SUMIFS(IsQList,IsIList,Table_ExternalData_15[[#This Row],[item_key]],IsITypeList,Table_ExternalData_15[[#This Row],[IType]],IsDList,Table_ExternalData_15[[#Headers],[7]])</f>
        <v>0</v>
      </c>
      <c r="L563" s="10">
        <f>SUMIFS(IsQList,IsIList,Table_ExternalData_15[[#This Row],[item_key]],IsITypeList,Table_ExternalData_15[[#This Row],[IType]],IsDList,Table_ExternalData_15[[#Headers],[8]])</f>
        <v>0</v>
      </c>
      <c r="M563" s="10">
        <f>SUMIFS(IsQList,IsIList,Table_ExternalData_15[[#This Row],[item_key]],IsITypeList,Table_ExternalData_15[[#This Row],[IType]],IsDList,Table_ExternalData_15[[#Headers],[9]])</f>
        <v>0</v>
      </c>
      <c r="N563" s="10">
        <f>SUMIFS(IsQList,IsIList,Table_ExternalData_15[[#This Row],[item_key]],IsITypeList,Table_ExternalData_15[[#This Row],[IType]],IsDList,Table_ExternalData_15[[#Headers],[10]])</f>
        <v>0</v>
      </c>
      <c r="O563" s="10">
        <f>SUMIFS(IsQList,IsIList,Table_ExternalData_15[[#This Row],[item_key]],IsITypeList,Table_ExternalData_15[[#This Row],[IType]],IsDList,Table_ExternalData_15[[#Headers],[11]])</f>
        <v>0</v>
      </c>
      <c r="P563" s="10">
        <f>SUMIFS(IsQList,IsIList,Table_ExternalData_15[[#This Row],[item_key]],IsITypeList,Table_ExternalData_15[[#This Row],[IType]],IsDList,Table_ExternalData_15[[#Headers],[12]])</f>
        <v>0</v>
      </c>
      <c r="Q563" s="10">
        <f>SUMIFS(IsQList,IsIList,Table_ExternalData_15[[#This Row],[item_key]],IsITypeList,Table_ExternalData_15[[#This Row],[IType]],IsDList,Table_ExternalData_15[[#Headers],[13]])</f>
        <v>0</v>
      </c>
      <c r="R563" s="10">
        <f>SUMIFS(IsQList,IsIList,Table_ExternalData_15[[#This Row],[item_key]],IsITypeList,Table_ExternalData_15[[#This Row],[IType]],IsDList,Table_ExternalData_15[[#Headers],[14]])</f>
        <v>0</v>
      </c>
      <c r="S563" s="10">
        <f>SUMIFS(IsQList,IsIList,Table_ExternalData_15[[#This Row],[item_key]],IsITypeList,Table_ExternalData_15[[#This Row],[IType]],IsDList,Table_ExternalData_15[[#Headers],[15]])</f>
        <v>0</v>
      </c>
      <c r="T563" s="10">
        <f>SUMIFS(IsQList,IsIList,Table_ExternalData_15[[#This Row],[item_key]],IsITypeList,Table_ExternalData_15[[#This Row],[IType]],IsDList,Table_ExternalData_15[[#Headers],[16]])</f>
        <v>0</v>
      </c>
      <c r="U563" s="10">
        <f>SUMIFS(IsQList,IsIList,Table_ExternalData_15[[#This Row],[item_key]],IsITypeList,Table_ExternalData_15[[#This Row],[IType]],IsDList,Table_ExternalData_15[[#Headers],[17]])</f>
        <v>0</v>
      </c>
      <c r="V563" s="10">
        <f>SUMIFS(IsQList,IsIList,Table_ExternalData_15[[#This Row],[item_key]],IsITypeList,Table_ExternalData_15[[#This Row],[IType]],IsDList,Table_ExternalData_15[[#Headers],[18]])</f>
        <v>0</v>
      </c>
      <c r="W563" s="10">
        <f>SUMIFS(IsQList,IsIList,Table_ExternalData_15[[#This Row],[item_key]],IsITypeList,Table_ExternalData_15[[#This Row],[IType]],IsDList,Table_ExternalData_15[[#Headers],[19]])</f>
        <v>0</v>
      </c>
      <c r="X563" s="10">
        <f>SUMIFS(IsQList,IsIList,Table_ExternalData_15[[#This Row],[item_key]],IsITypeList,Table_ExternalData_15[[#This Row],[IType]],IsDList,Table_ExternalData_15[[#Headers],[20]])</f>
        <v>0</v>
      </c>
      <c r="Y563" s="10">
        <f>SUMIFS(IsQList,IsIList,Table_ExternalData_15[[#This Row],[item_key]],IsITypeList,Table_ExternalData_15[[#This Row],[IType]],IsDList,Table_ExternalData_15[[#Headers],[21]])</f>
        <v>0</v>
      </c>
      <c r="Z563" s="10">
        <f>SUMIFS(IsQList,IsIList,Table_ExternalData_15[[#This Row],[item_key]],IsITypeList,Table_ExternalData_15[[#This Row],[IType]],IsDList,Table_ExternalData_15[[#Headers],[22]])</f>
        <v>0</v>
      </c>
      <c r="AA563" s="10">
        <f>SUMIFS(IsQList,IsIList,Table_ExternalData_15[[#This Row],[item_key]],IsITypeList,Table_ExternalData_15[[#This Row],[IType]],IsDList,Table_ExternalData_15[[#Headers],[23]])</f>
        <v>0</v>
      </c>
      <c r="AB563" s="10">
        <f>SUMIFS(IsQList,IsIList,Table_ExternalData_15[[#This Row],[item_key]],IsITypeList,Table_ExternalData_15[[#This Row],[IType]],IsDList,Table_ExternalData_15[[#Headers],[24]])</f>
        <v>0</v>
      </c>
      <c r="AC563" s="10">
        <f>SUMIFS(IsQList,IsIList,Table_ExternalData_15[[#This Row],[item_key]],IsITypeList,Table_ExternalData_15[[#This Row],[IType]],IsDList,Table_ExternalData_15[[#Headers],[25]])</f>
        <v>0</v>
      </c>
      <c r="AD563" s="10">
        <f>SUMIFS(IsQList,IsIList,Table_ExternalData_15[[#This Row],[item_key]],IsITypeList,Table_ExternalData_15[[#This Row],[IType]],IsDList,Table_ExternalData_15[[#Headers],[26]])</f>
        <v>0</v>
      </c>
      <c r="AE563" s="10">
        <f>SUMIFS(IsQList,IsIList,Table_ExternalData_15[[#This Row],[item_key]],IsITypeList,Table_ExternalData_15[[#This Row],[IType]],IsDList,Table_ExternalData_15[[#Headers],[27]])</f>
        <v>0</v>
      </c>
      <c r="AF563" s="10">
        <f>SUMIFS(IsQList,IsIList,Table_ExternalData_15[[#This Row],[item_key]],IsITypeList,Table_ExternalData_15[[#This Row],[IType]],IsDList,Table_ExternalData_15[[#Headers],[28]])</f>
        <v>0</v>
      </c>
      <c r="AG563" s="10">
        <f>SUMIFS(IsQList,IsIList,Table_ExternalData_15[[#This Row],[item_key]],IsITypeList,Table_ExternalData_15[[#This Row],[IType]],IsDList,Table_ExternalData_15[[#Headers],[29]])</f>
        <v>0</v>
      </c>
      <c r="AH563" s="10">
        <f>SUMIFS(IsQList,IsIList,Table_ExternalData_15[[#This Row],[item_key]],IsITypeList,Table_ExternalData_15[[#This Row],[IType]],IsDList,Table_ExternalData_15[[#Headers],[30]])</f>
        <v>0</v>
      </c>
      <c r="AI563" s="10">
        <f>SUMIFS(IsQList,IsIList,Table_ExternalData_15[[#This Row],[item_key]],IsITypeList,Table_ExternalData_15[[#This Row],[IType]],IsDList,Table_ExternalData_15[[#Headers],[31]])</f>
        <v>0</v>
      </c>
      <c r="AJ563" s="10">
        <f>SUM(Table_ExternalData_15[[#This Row],[1]:[31]])</f>
        <v>0</v>
      </c>
    </row>
    <row r="564" spans="1:36">
      <c r="A564" s="1" t="s">
        <v>2264</v>
      </c>
      <c r="B564" s="1" t="s">
        <v>2705</v>
      </c>
      <c r="C564" s="1" t="s">
        <v>2704</v>
      </c>
      <c r="D564" s="11" t="s">
        <v>2046</v>
      </c>
      <c r="E564" s="10">
        <f>SUMIFS(IsQList,IsIList,Table_ExternalData_15[[#This Row],[item_key]],IsITypeList,Table_ExternalData_15[[#This Row],[IType]],IsDList,Table_ExternalData_15[[#Headers],[1]])</f>
        <v>0</v>
      </c>
      <c r="F564" s="10">
        <f>SUMIFS(IsQList,IsIList,Table_ExternalData_15[[#This Row],[item_key]],IsITypeList,Table_ExternalData_15[[#This Row],[IType]],IsDList,Table_ExternalData_15[[#Headers],[2]])</f>
        <v>0</v>
      </c>
      <c r="G564" s="10">
        <f>SUMIFS(IsQList,IsIList,Table_ExternalData_15[[#This Row],[item_key]],IsITypeList,Table_ExternalData_15[[#This Row],[IType]],IsDList,Table_ExternalData_15[[#Headers],[3]])</f>
        <v>0</v>
      </c>
      <c r="H564" s="10">
        <f>SUMIFS(IsQList,IsIList,Table_ExternalData_15[[#This Row],[item_key]],IsITypeList,Table_ExternalData_15[[#This Row],[IType]],IsDList,Table_ExternalData_15[[#Headers],[4]])</f>
        <v>0</v>
      </c>
      <c r="I564" s="10">
        <f>SUMIFS(IsQList,IsIList,Table_ExternalData_15[[#This Row],[item_key]],IsITypeList,Table_ExternalData_15[[#This Row],[IType]],IsDList,Table_ExternalData_15[[#Headers],[5]])</f>
        <v>0</v>
      </c>
      <c r="J564" s="10">
        <f>SUMIFS(IsQList,IsIList,Table_ExternalData_15[[#This Row],[item_key]],IsITypeList,Table_ExternalData_15[[#This Row],[IType]],IsDList,Table_ExternalData_15[[#Headers],[6]])</f>
        <v>0</v>
      </c>
      <c r="K564" s="10">
        <f>SUMIFS(IsQList,IsIList,Table_ExternalData_15[[#This Row],[item_key]],IsITypeList,Table_ExternalData_15[[#This Row],[IType]],IsDList,Table_ExternalData_15[[#Headers],[7]])</f>
        <v>0</v>
      </c>
      <c r="L564" s="10">
        <f>SUMIFS(IsQList,IsIList,Table_ExternalData_15[[#This Row],[item_key]],IsITypeList,Table_ExternalData_15[[#This Row],[IType]],IsDList,Table_ExternalData_15[[#Headers],[8]])</f>
        <v>0</v>
      </c>
      <c r="M564" s="10">
        <f>SUMIFS(IsQList,IsIList,Table_ExternalData_15[[#This Row],[item_key]],IsITypeList,Table_ExternalData_15[[#This Row],[IType]],IsDList,Table_ExternalData_15[[#Headers],[9]])</f>
        <v>0</v>
      </c>
      <c r="N564" s="10">
        <f>SUMIFS(IsQList,IsIList,Table_ExternalData_15[[#This Row],[item_key]],IsITypeList,Table_ExternalData_15[[#This Row],[IType]],IsDList,Table_ExternalData_15[[#Headers],[10]])</f>
        <v>0</v>
      </c>
      <c r="O564" s="10">
        <f>SUMIFS(IsQList,IsIList,Table_ExternalData_15[[#This Row],[item_key]],IsITypeList,Table_ExternalData_15[[#This Row],[IType]],IsDList,Table_ExternalData_15[[#Headers],[11]])</f>
        <v>0</v>
      </c>
      <c r="P564" s="10">
        <f>SUMIFS(IsQList,IsIList,Table_ExternalData_15[[#This Row],[item_key]],IsITypeList,Table_ExternalData_15[[#This Row],[IType]],IsDList,Table_ExternalData_15[[#Headers],[12]])</f>
        <v>0</v>
      </c>
      <c r="Q564" s="10">
        <f>SUMIFS(IsQList,IsIList,Table_ExternalData_15[[#This Row],[item_key]],IsITypeList,Table_ExternalData_15[[#This Row],[IType]],IsDList,Table_ExternalData_15[[#Headers],[13]])</f>
        <v>0</v>
      </c>
      <c r="R564" s="10">
        <f>SUMIFS(IsQList,IsIList,Table_ExternalData_15[[#This Row],[item_key]],IsITypeList,Table_ExternalData_15[[#This Row],[IType]],IsDList,Table_ExternalData_15[[#Headers],[14]])</f>
        <v>0</v>
      </c>
      <c r="S564" s="10">
        <f>SUMIFS(IsQList,IsIList,Table_ExternalData_15[[#This Row],[item_key]],IsITypeList,Table_ExternalData_15[[#This Row],[IType]],IsDList,Table_ExternalData_15[[#Headers],[15]])</f>
        <v>0</v>
      </c>
      <c r="T564" s="10">
        <f>SUMIFS(IsQList,IsIList,Table_ExternalData_15[[#This Row],[item_key]],IsITypeList,Table_ExternalData_15[[#This Row],[IType]],IsDList,Table_ExternalData_15[[#Headers],[16]])</f>
        <v>0</v>
      </c>
      <c r="U564" s="10">
        <f>SUMIFS(IsQList,IsIList,Table_ExternalData_15[[#This Row],[item_key]],IsITypeList,Table_ExternalData_15[[#This Row],[IType]],IsDList,Table_ExternalData_15[[#Headers],[17]])</f>
        <v>0</v>
      </c>
      <c r="V564" s="10">
        <f>SUMIFS(IsQList,IsIList,Table_ExternalData_15[[#This Row],[item_key]],IsITypeList,Table_ExternalData_15[[#This Row],[IType]],IsDList,Table_ExternalData_15[[#Headers],[18]])</f>
        <v>0</v>
      </c>
      <c r="W564" s="10">
        <f>SUMIFS(IsQList,IsIList,Table_ExternalData_15[[#This Row],[item_key]],IsITypeList,Table_ExternalData_15[[#This Row],[IType]],IsDList,Table_ExternalData_15[[#Headers],[19]])</f>
        <v>0</v>
      </c>
      <c r="X564" s="10">
        <f>SUMIFS(IsQList,IsIList,Table_ExternalData_15[[#This Row],[item_key]],IsITypeList,Table_ExternalData_15[[#This Row],[IType]],IsDList,Table_ExternalData_15[[#Headers],[20]])</f>
        <v>0</v>
      </c>
      <c r="Y564" s="10">
        <f>SUMIFS(IsQList,IsIList,Table_ExternalData_15[[#This Row],[item_key]],IsITypeList,Table_ExternalData_15[[#This Row],[IType]],IsDList,Table_ExternalData_15[[#Headers],[21]])</f>
        <v>0</v>
      </c>
      <c r="Z564" s="10">
        <f>SUMIFS(IsQList,IsIList,Table_ExternalData_15[[#This Row],[item_key]],IsITypeList,Table_ExternalData_15[[#This Row],[IType]],IsDList,Table_ExternalData_15[[#Headers],[22]])</f>
        <v>0</v>
      </c>
      <c r="AA564" s="10">
        <f>SUMIFS(IsQList,IsIList,Table_ExternalData_15[[#This Row],[item_key]],IsITypeList,Table_ExternalData_15[[#This Row],[IType]],IsDList,Table_ExternalData_15[[#Headers],[23]])</f>
        <v>0</v>
      </c>
      <c r="AB564" s="10">
        <f>SUMIFS(IsQList,IsIList,Table_ExternalData_15[[#This Row],[item_key]],IsITypeList,Table_ExternalData_15[[#This Row],[IType]],IsDList,Table_ExternalData_15[[#Headers],[24]])</f>
        <v>0</v>
      </c>
      <c r="AC564" s="10">
        <f>SUMIFS(IsQList,IsIList,Table_ExternalData_15[[#This Row],[item_key]],IsITypeList,Table_ExternalData_15[[#This Row],[IType]],IsDList,Table_ExternalData_15[[#Headers],[25]])</f>
        <v>0</v>
      </c>
      <c r="AD564" s="10">
        <f>SUMIFS(IsQList,IsIList,Table_ExternalData_15[[#This Row],[item_key]],IsITypeList,Table_ExternalData_15[[#This Row],[IType]],IsDList,Table_ExternalData_15[[#Headers],[26]])</f>
        <v>0</v>
      </c>
      <c r="AE564" s="10">
        <f>SUMIFS(IsQList,IsIList,Table_ExternalData_15[[#This Row],[item_key]],IsITypeList,Table_ExternalData_15[[#This Row],[IType]],IsDList,Table_ExternalData_15[[#Headers],[27]])</f>
        <v>0</v>
      </c>
      <c r="AF564" s="10">
        <f>SUMIFS(IsQList,IsIList,Table_ExternalData_15[[#This Row],[item_key]],IsITypeList,Table_ExternalData_15[[#This Row],[IType]],IsDList,Table_ExternalData_15[[#Headers],[28]])</f>
        <v>0</v>
      </c>
      <c r="AG564" s="10">
        <f>SUMIFS(IsQList,IsIList,Table_ExternalData_15[[#This Row],[item_key]],IsITypeList,Table_ExternalData_15[[#This Row],[IType]],IsDList,Table_ExternalData_15[[#Headers],[29]])</f>
        <v>0</v>
      </c>
      <c r="AH564" s="10">
        <f>SUMIFS(IsQList,IsIList,Table_ExternalData_15[[#This Row],[item_key]],IsITypeList,Table_ExternalData_15[[#This Row],[IType]],IsDList,Table_ExternalData_15[[#Headers],[30]])</f>
        <v>0</v>
      </c>
      <c r="AI564" s="10">
        <f>SUMIFS(IsQList,IsIList,Table_ExternalData_15[[#This Row],[item_key]],IsITypeList,Table_ExternalData_15[[#This Row],[IType]],IsDList,Table_ExternalData_15[[#Headers],[31]])</f>
        <v>0</v>
      </c>
      <c r="AJ564" s="10">
        <f>SUM(Table_ExternalData_15[[#This Row],[1]:[31]])</f>
        <v>0</v>
      </c>
    </row>
    <row r="565" spans="1:36">
      <c r="A565" s="1" t="s">
        <v>63</v>
      </c>
      <c r="B565" s="1" t="s">
        <v>1607</v>
      </c>
      <c r="C565" s="1" t="s">
        <v>1608</v>
      </c>
      <c r="D565" s="11" t="s">
        <v>2046</v>
      </c>
      <c r="E565" s="10">
        <f>SUMIFS(IsQList,IsIList,Table_ExternalData_15[[#This Row],[item_key]],IsITypeList,Table_ExternalData_15[[#This Row],[IType]],IsDList,Table_ExternalData_15[[#Headers],[1]])</f>
        <v>85</v>
      </c>
      <c r="F565" s="10">
        <f>SUMIFS(IsQList,IsIList,Table_ExternalData_15[[#This Row],[item_key]],IsITypeList,Table_ExternalData_15[[#This Row],[IType]],IsDList,Table_ExternalData_15[[#Headers],[2]])</f>
        <v>188</v>
      </c>
      <c r="G565" s="10">
        <f>SUMIFS(IsQList,IsIList,Table_ExternalData_15[[#This Row],[item_key]],IsITypeList,Table_ExternalData_15[[#This Row],[IType]],IsDList,Table_ExternalData_15[[#Headers],[3]])</f>
        <v>85</v>
      </c>
      <c r="H565" s="10">
        <f>SUMIFS(IsQList,IsIList,Table_ExternalData_15[[#This Row],[item_key]],IsITypeList,Table_ExternalData_15[[#This Row],[IType]],IsDList,Table_ExternalData_15[[#Headers],[4]])</f>
        <v>250</v>
      </c>
      <c r="I565" s="10">
        <f>SUMIFS(IsQList,IsIList,Table_ExternalData_15[[#This Row],[item_key]],IsITypeList,Table_ExternalData_15[[#This Row],[IType]],IsDList,Table_ExternalData_15[[#Headers],[5]])</f>
        <v>100</v>
      </c>
      <c r="J565" s="10">
        <f>SUMIFS(IsQList,IsIList,Table_ExternalData_15[[#This Row],[item_key]],IsITypeList,Table_ExternalData_15[[#This Row],[IType]],IsDList,Table_ExternalData_15[[#Headers],[6]])</f>
        <v>237</v>
      </c>
      <c r="K565" s="10">
        <f>SUMIFS(IsQList,IsIList,Table_ExternalData_15[[#This Row],[item_key]],IsITypeList,Table_ExternalData_15[[#This Row],[IType]],IsDList,Table_ExternalData_15[[#Headers],[7]])</f>
        <v>209</v>
      </c>
      <c r="L565" s="10">
        <f>SUMIFS(IsQList,IsIList,Table_ExternalData_15[[#This Row],[item_key]],IsITypeList,Table_ExternalData_15[[#This Row],[IType]],IsDList,Table_ExternalData_15[[#Headers],[8]])</f>
        <v>139</v>
      </c>
      <c r="M565" s="10">
        <f>SUMIFS(IsQList,IsIList,Table_ExternalData_15[[#This Row],[item_key]],IsITypeList,Table_ExternalData_15[[#This Row],[IType]],IsDList,Table_ExternalData_15[[#Headers],[9]])</f>
        <v>317</v>
      </c>
      <c r="N565" s="10">
        <f>SUMIFS(IsQList,IsIList,Table_ExternalData_15[[#This Row],[item_key]],IsITypeList,Table_ExternalData_15[[#This Row],[IType]],IsDList,Table_ExternalData_15[[#Headers],[10]])</f>
        <v>207</v>
      </c>
      <c r="O565" s="10">
        <f>SUMIFS(IsQList,IsIList,Table_ExternalData_15[[#This Row],[item_key]],IsITypeList,Table_ExternalData_15[[#This Row],[IType]],IsDList,Table_ExternalData_15[[#Headers],[11]])</f>
        <v>150</v>
      </c>
      <c r="P565" s="10">
        <f>SUMIFS(IsQList,IsIList,Table_ExternalData_15[[#This Row],[item_key]],IsITypeList,Table_ExternalData_15[[#This Row],[IType]],IsDList,Table_ExternalData_15[[#Headers],[12]])</f>
        <v>0</v>
      </c>
      <c r="Q565" s="10">
        <f>SUMIFS(IsQList,IsIList,Table_ExternalData_15[[#This Row],[item_key]],IsITypeList,Table_ExternalData_15[[#This Row],[IType]],IsDList,Table_ExternalData_15[[#Headers],[13]])</f>
        <v>184</v>
      </c>
      <c r="R565" s="10">
        <f>SUMIFS(IsQList,IsIList,Table_ExternalData_15[[#This Row],[item_key]],IsITypeList,Table_ExternalData_15[[#This Row],[IType]],IsDList,Table_ExternalData_15[[#Headers],[14]])</f>
        <v>312</v>
      </c>
      <c r="S565" s="10">
        <f>SUMIFS(IsQList,IsIList,Table_ExternalData_15[[#This Row],[item_key]],IsITypeList,Table_ExternalData_15[[#This Row],[IType]],IsDList,Table_ExternalData_15[[#Headers],[15]])</f>
        <v>186</v>
      </c>
      <c r="T565" s="10">
        <f>SUMIFS(IsQList,IsIList,Table_ExternalData_15[[#This Row],[item_key]],IsITypeList,Table_ExternalData_15[[#This Row],[IType]],IsDList,Table_ExternalData_15[[#Headers],[16]])</f>
        <v>164</v>
      </c>
      <c r="U565" s="10">
        <f>SUMIFS(IsQList,IsIList,Table_ExternalData_15[[#This Row],[item_key]],IsITypeList,Table_ExternalData_15[[#This Row],[IType]],IsDList,Table_ExternalData_15[[#Headers],[17]])</f>
        <v>85</v>
      </c>
      <c r="V565" s="10">
        <f>SUMIFS(IsQList,IsIList,Table_ExternalData_15[[#This Row],[item_key]],IsITypeList,Table_ExternalData_15[[#This Row],[IType]],IsDList,Table_ExternalData_15[[#Headers],[18]])</f>
        <v>0</v>
      </c>
      <c r="W565" s="10">
        <f>SUMIFS(IsQList,IsIList,Table_ExternalData_15[[#This Row],[item_key]],IsITypeList,Table_ExternalData_15[[#This Row],[IType]],IsDList,Table_ExternalData_15[[#Headers],[19]])</f>
        <v>0</v>
      </c>
      <c r="X565" s="10">
        <f>SUMIFS(IsQList,IsIList,Table_ExternalData_15[[#This Row],[item_key]],IsITypeList,Table_ExternalData_15[[#This Row],[IType]],IsDList,Table_ExternalData_15[[#Headers],[20]])</f>
        <v>0</v>
      </c>
      <c r="Y565" s="10">
        <f>SUMIFS(IsQList,IsIList,Table_ExternalData_15[[#This Row],[item_key]],IsITypeList,Table_ExternalData_15[[#This Row],[IType]],IsDList,Table_ExternalData_15[[#Headers],[21]])</f>
        <v>0</v>
      </c>
      <c r="Z565" s="10">
        <f>SUMIFS(IsQList,IsIList,Table_ExternalData_15[[#This Row],[item_key]],IsITypeList,Table_ExternalData_15[[#This Row],[IType]],IsDList,Table_ExternalData_15[[#Headers],[22]])</f>
        <v>0</v>
      </c>
      <c r="AA565" s="10">
        <f>SUMIFS(IsQList,IsIList,Table_ExternalData_15[[#This Row],[item_key]],IsITypeList,Table_ExternalData_15[[#This Row],[IType]],IsDList,Table_ExternalData_15[[#Headers],[23]])</f>
        <v>0</v>
      </c>
      <c r="AB565" s="10">
        <f>SUMIFS(IsQList,IsIList,Table_ExternalData_15[[#This Row],[item_key]],IsITypeList,Table_ExternalData_15[[#This Row],[IType]],IsDList,Table_ExternalData_15[[#Headers],[24]])</f>
        <v>0</v>
      </c>
      <c r="AC565" s="10">
        <f>SUMIFS(IsQList,IsIList,Table_ExternalData_15[[#This Row],[item_key]],IsITypeList,Table_ExternalData_15[[#This Row],[IType]],IsDList,Table_ExternalData_15[[#Headers],[25]])</f>
        <v>0</v>
      </c>
      <c r="AD565" s="10">
        <f>SUMIFS(IsQList,IsIList,Table_ExternalData_15[[#This Row],[item_key]],IsITypeList,Table_ExternalData_15[[#This Row],[IType]],IsDList,Table_ExternalData_15[[#Headers],[26]])</f>
        <v>0</v>
      </c>
      <c r="AE565" s="10">
        <f>SUMIFS(IsQList,IsIList,Table_ExternalData_15[[#This Row],[item_key]],IsITypeList,Table_ExternalData_15[[#This Row],[IType]],IsDList,Table_ExternalData_15[[#Headers],[27]])</f>
        <v>334</v>
      </c>
      <c r="AF565" s="10">
        <f>SUMIFS(IsQList,IsIList,Table_ExternalData_15[[#This Row],[item_key]],IsITypeList,Table_ExternalData_15[[#This Row],[IType]],IsDList,Table_ExternalData_15[[#Headers],[28]])</f>
        <v>382</v>
      </c>
      <c r="AG565" s="10">
        <f>SUMIFS(IsQList,IsIList,Table_ExternalData_15[[#This Row],[item_key]],IsITypeList,Table_ExternalData_15[[#This Row],[IType]],IsDList,Table_ExternalData_15[[#Headers],[29]])</f>
        <v>364</v>
      </c>
      <c r="AH565" s="10">
        <f>SUMIFS(IsQList,IsIList,Table_ExternalData_15[[#This Row],[item_key]],IsITypeList,Table_ExternalData_15[[#This Row],[IType]],IsDList,Table_ExternalData_15[[#Headers],[30]])</f>
        <v>230</v>
      </c>
      <c r="AI565" s="10">
        <f>SUMIFS(IsQList,IsIList,Table_ExternalData_15[[#This Row],[item_key]],IsITypeList,Table_ExternalData_15[[#This Row],[IType]],IsDList,Table_ExternalData_15[[#Headers],[31]])</f>
        <v>727</v>
      </c>
      <c r="AJ565" s="10">
        <f>SUM(Table_ExternalData_15[[#This Row],[1]:[31]])</f>
        <v>4935</v>
      </c>
    </row>
    <row r="566" spans="1:36">
      <c r="A566" s="1" t="s">
        <v>63</v>
      </c>
      <c r="B566" s="1" t="s">
        <v>1607</v>
      </c>
      <c r="C566" s="1" t="s">
        <v>1608</v>
      </c>
      <c r="D566" s="11" t="s">
        <v>2017</v>
      </c>
      <c r="E566" s="10">
        <f>SUMIFS(IsQList,IsIList,Table_ExternalData_15[[#This Row],[item_key]],IsITypeList,Table_ExternalData_15[[#This Row],[IType]],IsDList,Table_ExternalData_15[[#Headers],[1]])</f>
        <v>-4</v>
      </c>
      <c r="F566" s="10">
        <f>SUMIFS(IsQList,IsIList,Table_ExternalData_15[[#This Row],[item_key]],IsITypeList,Table_ExternalData_15[[#This Row],[IType]],IsDList,Table_ExternalData_15[[#Headers],[2]])</f>
        <v>-52</v>
      </c>
      <c r="G566" s="10">
        <f>SUMIFS(IsQList,IsIList,Table_ExternalData_15[[#This Row],[item_key]],IsITypeList,Table_ExternalData_15[[#This Row],[IType]],IsDList,Table_ExternalData_15[[#Headers],[3]])</f>
        <v>0</v>
      </c>
      <c r="H566" s="10">
        <f>SUMIFS(IsQList,IsIList,Table_ExternalData_15[[#This Row],[item_key]],IsITypeList,Table_ExternalData_15[[#This Row],[IType]],IsDList,Table_ExternalData_15[[#Headers],[4]])</f>
        <v>0</v>
      </c>
      <c r="I566" s="10">
        <f>SUMIFS(IsQList,IsIList,Table_ExternalData_15[[#This Row],[item_key]],IsITypeList,Table_ExternalData_15[[#This Row],[IType]],IsDList,Table_ExternalData_15[[#Headers],[5]])</f>
        <v>0</v>
      </c>
      <c r="J566" s="10">
        <f>SUMIFS(IsQList,IsIList,Table_ExternalData_15[[#This Row],[item_key]],IsITypeList,Table_ExternalData_15[[#This Row],[IType]],IsDList,Table_ExternalData_15[[#Headers],[6]])</f>
        <v>0</v>
      </c>
      <c r="K566" s="10">
        <f>SUMIFS(IsQList,IsIList,Table_ExternalData_15[[#This Row],[item_key]],IsITypeList,Table_ExternalData_15[[#This Row],[IType]],IsDList,Table_ExternalData_15[[#Headers],[7]])</f>
        <v>0</v>
      </c>
      <c r="L566" s="10">
        <f>SUMIFS(IsQList,IsIList,Table_ExternalData_15[[#This Row],[item_key]],IsITypeList,Table_ExternalData_15[[#This Row],[IType]],IsDList,Table_ExternalData_15[[#Headers],[8]])</f>
        <v>0</v>
      </c>
      <c r="M566" s="10">
        <f>SUMIFS(IsQList,IsIList,Table_ExternalData_15[[#This Row],[item_key]],IsITypeList,Table_ExternalData_15[[#This Row],[IType]],IsDList,Table_ExternalData_15[[#Headers],[9]])</f>
        <v>0</v>
      </c>
      <c r="N566" s="10">
        <f>SUMIFS(IsQList,IsIList,Table_ExternalData_15[[#This Row],[item_key]],IsITypeList,Table_ExternalData_15[[#This Row],[IType]],IsDList,Table_ExternalData_15[[#Headers],[10]])</f>
        <v>0</v>
      </c>
      <c r="O566" s="10">
        <f>SUMIFS(IsQList,IsIList,Table_ExternalData_15[[#This Row],[item_key]],IsITypeList,Table_ExternalData_15[[#This Row],[IType]],IsDList,Table_ExternalData_15[[#Headers],[11]])</f>
        <v>0</v>
      </c>
      <c r="P566" s="10">
        <f>SUMIFS(IsQList,IsIList,Table_ExternalData_15[[#This Row],[item_key]],IsITypeList,Table_ExternalData_15[[#This Row],[IType]],IsDList,Table_ExternalData_15[[#Headers],[12]])</f>
        <v>0</v>
      </c>
      <c r="Q566" s="10">
        <f>SUMIFS(IsQList,IsIList,Table_ExternalData_15[[#This Row],[item_key]],IsITypeList,Table_ExternalData_15[[#This Row],[IType]],IsDList,Table_ExternalData_15[[#Headers],[13]])</f>
        <v>0</v>
      </c>
      <c r="R566" s="10">
        <f>SUMIFS(IsQList,IsIList,Table_ExternalData_15[[#This Row],[item_key]],IsITypeList,Table_ExternalData_15[[#This Row],[IType]],IsDList,Table_ExternalData_15[[#Headers],[14]])</f>
        <v>0</v>
      </c>
      <c r="S566" s="10">
        <f>SUMIFS(IsQList,IsIList,Table_ExternalData_15[[#This Row],[item_key]],IsITypeList,Table_ExternalData_15[[#This Row],[IType]],IsDList,Table_ExternalData_15[[#Headers],[15]])</f>
        <v>0</v>
      </c>
      <c r="T566" s="10">
        <f>SUMIFS(IsQList,IsIList,Table_ExternalData_15[[#This Row],[item_key]],IsITypeList,Table_ExternalData_15[[#This Row],[IType]],IsDList,Table_ExternalData_15[[#Headers],[16]])</f>
        <v>0</v>
      </c>
      <c r="U566" s="10">
        <f>SUMIFS(IsQList,IsIList,Table_ExternalData_15[[#This Row],[item_key]],IsITypeList,Table_ExternalData_15[[#This Row],[IType]],IsDList,Table_ExternalData_15[[#Headers],[17]])</f>
        <v>0</v>
      </c>
      <c r="V566" s="10">
        <f>SUMIFS(IsQList,IsIList,Table_ExternalData_15[[#This Row],[item_key]],IsITypeList,Table_ExternalData_15[[#This Row],[IType]],IsDList,Table_ExternalData_15[[#Headers],[18]])</f>
        <v>0</v>
      </c>
      <c r="W566" s="10">
        <f>SUMIFS(IsQList,IsIList,Table_ExternalData_15[[#This Row],[item_key]],IsITypeList,Table_ExternalData_15[[#This Row],[IType]],IsDList,Table_ExternalData_15[[#Headers],[19]])</f>
        <v>0</v>
      </c>
      <c r="X566" s="10">
        <f>SUMIFS(IsQList,IsIList,Table_ExternalData_15[[#This Row],[item_key]],IsITypeList,Table_ExternalData_15[[#This Row],[IType]],IsDList,Table_ExternalData_15[[#Headers],[20]])</f>
        <v>0</v>
      </c>
      <c r="Y566" s="10">
        <f>SUMIFS(IsQList,IsIList,Table_ExternalData_15[[#This Row],[item_key]],IsITypeList,Table_ExternalData_15[[#This Row],[IType]],IsDList,Table_ExternalData_15[[#Headers],[21]])</f>
        <v>0</v>
      </c>
      <c r="Z566" s="10">
        <f>SUMIFS(IsQList,IsIList,Table_ExternalData_15[[#This Row],[item_key]],IsITypeList,Table_ExternalData_15[[#This Row],[IType]],IsDList,Table_ExternalData_15[[#Headers],[22]])</f>
        <v>0</v>
      </c>
      <c r="AA566" s="10">
        <f>SUMIFS(IsQList,IsIList,Table_ExternalData_15[[#This Row],[item_key]],IsITypeList,Table_ExternalData_15[[#This Row],[IType]],IsDList,Table_ExternalData_15[[#Headers],[23]])</f>
        <v>0</v>
      </c>
      <c r="AB566" s="10">
        <f>SUMIFS(IsQList,IsIList,Table_ExternalData_15[[#This Row],[item_key]],IsITypeList,Table_ExternalData_15[[#This Row],[IType]],IsDList,Table_ExternalData_15[[#Headers],[24]])</f>
        <v>0</v>
      </c>
      <c r="AC566" s="10">
        <f>SUMIFS(IsQList,IsIList,Table_ExternalData_15[[#This Row],[item_key]],IsITypeList,Table_ExternalData_15[[#This Row],[IType]],IsDList,Table_ExternalData_15[[#Headers],[25]])</f>
        <v>0</v>
      </c>
      <c r="AD566" s="10">
        <f>SUMIFS(IsQList,IsIList,Table_ExternalData_15[[#This Row],[item_key]],IsITypeList,Table_ExternalData_15[[#This Row],[IType]],IsDList,Table_ExternalData_15[[#Headers],[26]])</f>
        <v>0</v>
      </c>
      <c r="AE566" s="10">
        <f>SUMIFS(IsQList,IsIList,Table_ExternalData_15[[#This Row],[item_key]],IsITypeList,Table_ExternalData_15[[#This Row],[IType]],IsDList,Table_ExternalData_15[[#Headers],[27]])</f>
        <v>0</v>
      </c>
      <c r="AF566" s="10">
        <f>SUMIFS(IsQList,IsIList,Table_ExternalData_15[[#This Row],[item_key]],IsITypeList,Table_ExternalData_15[[#This Row],[IType]],IsDList,Table_ExternalData_15[[#Headers],[28]])</f>
        <v>0</v>
      </c>
      <c r="AG566" s="10">
        <f>SUMIFS(IsQList,IsIList,Table_ExternalData_15[[#This Row],[item_key]],IsITypeList,Table_ExternalData_15[[#This Row],[IType]],IsDList,Table_ExternalData_15[[#Headers],[29]])</f>
        <v>-7</v>
      </c>
      <c r="AH566" s="10">
        <f>SUMIFS(IsQList,IsIList,Table_ExternalData_15[[#This Row],[item_key]],IsITypeList,Table_ExternalData_15[[#This Row],[IType]],IsDList,Table_ExternalData_15[[#Headers],[30]])</f>
        <v>-14</v>
      </c>
      <c r="AI566" s="10">
        <f>SUMIFS(IsQList,IsIList,Table_ExternalData_15[[#This Row],[item_key]],IsITypeList,Table_ExternalData_15[[#This Row],[IType]],IsDList,Table_ExternalData_15[[#Headers],[31]])</f>
        <v>-3</v>
      </c>
      <c r="AJ566" s="10">
        <f>SUM(Table_ExternalData_15[[#This Row],[1]:[31]])</f>
        <v>-80</v>
      </c>
    </row>
    <row r="567" spans="1:36">
      <c r="A567" s="1" t="s">
        <v>64</v>
      </c>
      <c r="B567" s="1" t="s">
        <v>1609</v>
      </c>
      <c r="C567" s="1" t="s">
        <v>1610</v>
      </c>
      <c r="D567" s="11" t="s">
        <v>2046</v>
      </c>
      <c r="E567" s="10">
        <f>SUMIFS(IsQList,IsIList,Table_ExternalData_15[[#This Row],[item_key]],IsITypeList,Table_ExternalData_15[[#This Row],[IType]],IsDList,Table_ExternalData_15[[#Headers],[1]])</f>
        <v>85</v>
      </c>
      <c r="F567" s="10">
        <f>SUMIFS(IsQList,IsIList,Table_ExternalData_15[[#This Row],[item_key]],IsITypeList,Table_ExternalData_15[[#This Row],[IType]],IsDList,Table_ExternalData_15[[#Headers],[2]])</f>
        <v>188</v>
      </c>
      <c r="G567" s="10">
        <f>SUMIFS(IsQList,IsIList,Table_ExternalData_15[[#This Row],[item_key]],IsITypeList,Table_ExternalData_15[[#This Row],[IType]],IsDList,Table_ExternalData_15[[#Headers],[3]])</f>
        <v>85</v>
      </c>
      <c r="H567" s="10">
        <f>SUMIFS(IsQList,IsIList,Table_ExternalData_15[[#This Row],[item_key]],IsITypeList,Table_ExternalData_15[[#This Row],[IType]],IsDList,Table_ExternalData_15[[#Headers],[4]])</f>
        <v>250</v>
      </c>
      <c r="I567" s="10">
        <f>SUMIFS(IsQList,IsIList,Table_ExternalData_15[[#This Row],[item_key]],IsITypeList,Table_ExternalData_15[[#This Row],[IType]],IsDList,Table_ExternalData_15[[#Headers],[5]])</f>
        <v>100</v>
      </c>
      <c r="J567" s="10">
        <f>SUMIFS(IsQList,IsIList,Table_ExternalData_15[[#This Row],[item_key]],IsITypeList,Table_ExternalData_15[[#This Row],[IType]],IsDList,Table_ExternalData_15[[#Headers],[6]])</f>
        <v>237</v>
      </c>
      <c r="K567" s="10">
        <f>SUMIFS(IsQList,IsIList,Table_ExternalData_15[[#This Row],[item_key]],IsITypeList,Table_ExternalData_15[[#This Row],[IType]],IsDList,Table_ExternalData_15[[#Headers],[7]])</f>
        <v>209</v>
      </c>
      <c r="L567" s="10">
        <f>SUMIFS(IsQList,IsIList,Table_ExternalData_15[[#This Row],[item_key]],IsITypeList,Table_ExternalData_15[[#This Row],[IType]],IsDList,Table_ExternalData_15[[#Headers],[8]])</f>
        <v>139</v>
      </c>
      <c r="M567" s="10">
        <f>SUMIFS(IsQList,IsIList,Table_ExternalData_15[[#This Row],[item_key]],IsITypeList,Table_ExternalData_15[[#This Row],[IType]],IsDList,Table_ExternalData_15[[#Headers],[9]])</f>
        <v>317</v>
      </c>
      <c r="N567" s="10">
        <f>SUMIFS(IsQList,IsIList,Table_ExternalData_15[[#This Row],[item_key]],IsITypeList,Table_ExternalData_15[[#This Row],[IType]],IsDList,Table_ExternalData_15[[#Headers],[10]])</f>
        <v>207</v>
      </c>
      <c r="O567" s="10">
        <f>SUMIFS(IsQList,IsIList,Table_ExternalData_15[[#This Row],[item_key]],IsITypeList,Table_ExternalData_15[[#This Row],[IType]],IsDList,Table_ExternalData_15[[#Headers],[11]])</f>
        <v>150</v>
      </c>
      <c r="P567" s="10">
        <f>SUMIFS(IsQList,IsIList,Table_ExternalData_15[[#This Row],[item_key]],IsITypeList,Table_ExternalData_15[[#This Row],[IType]],IsDList,Table_ExternalData_15[[#Headers],[12]])</f>
        <v>0</v>
      </c>
      <c r="Q567" s="10">
        <f>SUMIFS(IsQList,IsIList,Table_ExternalData_15[[#This Row],[item_key]],IsITypeList,Table_ExternalData_15[[#This Row],[IType]],IsDList,Table_ExternalData_15[[#Headers],[13]])</f>
        <v>184</v>
      </c>
      <c r="R567" s="10">
        <f>SUMIFS(IsQList,IsIList,Table_ExternalData_15[[#This Row],[item_key]],IsITypeList,Table_ExternalData_15[[#This Row],[IType]],IsDList,Table_ExternalData_15[[#Headers],[14]])</f>
        <v>312</v>
      </c>
      <c r="S567" s="10">
        <f>SUMIFS(IsQList,IsIList,Table_ExternalData_15[[#This Row],[item_key]],IsITypeList,Table_ExternalData_15[[#This Row],[IType]],IsDList,Table_ExternalData_15[[#Headers],[15]])</f>
        <v>186</v>
      </c>
      <c r="T567" s="10">
        <f>SUMIFS(IsQList,IsIList,Table_ExternalData_15[[#This Row],[item_key]],IsITypeList,Table_ExternalData_15[[#This Row],[IType]],IsDList,Table_ExternalData_15[[#Headers],[16]])</f>
        <v>164</v>
      </c>
      <c r="U567" s="10">
        <f>SUMIFS(IsQList,IsIList,Table_ExternalData_15[[#This Row],[item_key]],IsITypeList,Table_ExternalData_15[[#This Row],[IType]],IsDList,Table_ExternalData_15[[#Headers],[17]])</f>
        <v>85</v>
      </c>
      <c r="V567" s="10">
        <f>SUMIFS(IsQList,IsIList,Table_ExternalData_15[[#This Row],[item_key]],IsITypeList,Table_ExternalData_15[[#This Row],[IType]],IsDList,Table_ExternalData_15[[#Headers],[18]])</f>
        <v>0</v>
      </c>
      <c r="W567" s="10">
        <f>SUMIFS(IsQList,IsIList,Table_ExternalData_15[[#This Row],[item_key]],IsITypeList,Table_ExternalData_15[[#This Row],[IType]],IsDList,Table_ExternalData_15[[#Headers],[19]])</f>
        <v>0</v>
      </c>
      <c r="X567" s="10">
        <f>SUMIFS(IsQList,IsIList,Table_ExternalData_15[[#This Row],[item_key]],IsITypeList,Table_ExternalData_15[[#This Row],[IType]],IsDList,Table_ExternalData_15[[#Headers],[20]])</f>
        <v>0</v>
      </c>
      <c r="Y567" s="10">
        <f>SUMIFS(IsQList,IsIList,Table_ExternalData_15[[#This Row],[item_key]],IsITypeList,Table_ExternalData_15[[#This Row],[IType]],IsDList,Table_ExternalData_15[[#Headers],[21]])</f>
        <v>0</v>
      </c>
      <c r="Z567" s="10">
        <f>SUMIFS(IsQList,IsIList,Table_ExternalData_15[[#This Row],[item_key]],IsITypeList,Table_ExternalData_15[[#This Row],[IType]],IsDList,Table_ExternalData_15[[#Headers],[22]])</f>
        <v>0</v>
      </c>
      <c r="AA567" s="10">
        <f>SUMIFS(IsQList,IsIList,Table_ExternalData_15[[#This Row],[item_key]],IsITypeList,Table_ExternalData_15[[#This Row],[IType]],IsDList,Table_ExternalData_15[[#Headers],[23]])</f>
        <v>0</v>
      </c>
      <c r="AB567" s="10">
        <f>SUMIFS(IsQList,IsIList,Table_ExternalData_15[[#This Row],[item_key]],IsITypeList,Table_ExternalData_15[[#This Row],[IType]],IsDList,Table_ExternalData_15[[#Headers],[24]])</f>
        <v>0</v>
      </c>
      <c r="AC567" s="10">
        <f>SUMIFS(IsQList,IsIList,Table_ExternalData_15[[#This Row],[item_key]],IsITypeList,Table_ExternalData_15[[#This Row],[IType]],IsDList,Table_ExternalData_15[[#Headers],[25]])</f>
        <v>0</v>
      </c>
      <c r="AD567" s="10">
        <f>SUMIFS(IsQList,IsIList,Table_ExternalData_15[[#This Row],[item_key]],IsITypeList,Table_ExternalData_15[[#This Row],[IType]],IsDList,Table_ExternalData_15[[#Headers],[26]])</f>
        <v>0</v>
      </c>
      <c r="AE567" s="10">
        <f>SUMIFS(IsQList,IsIList,Table_ExternalData_15[[#This Row],[item_key]],IsITypeList,Table_ExternalData_15[[#This Row],[IType]],IsDList,Table_ExternalData_15[[#Headers],[27]])</f>
        <v>334</v>
      </c>
      <c r="AF567" s="10">
        <f>SUMIFS(IsQList,IsIList,Table_ExternalData_15[[#This Row],[item_key]],IsITypeList,Table_ExternalData_15[[#This Row],[IType]],IsDList,Table_ExternalData_15[[#Headers],[28]])</f>
        <v>382</v>
      </c>
      <c r="AG567" s="10">
        <f>SUMIFS(IsQList,IsIList,Table_ExternalData_15[[#This Row],[item_key]],IsITypeList,Table_ExternalData_15[[#This Row],[IType]],IsDList,Table_ExternalData_15[[#Headers],[29]])</f>
        <v>364</v>
      </c>
      <c r="AH567" s="10">
        <f>SUMIFS(IsQList,IsIList,Table_ExternalData_15[[#This Row],[item_key]],IsITypeList,Table_ExternalData_15[[#This Row],[IType]],IsDList,Table_ExternalData_15[[#Headers],[30]])</f>
        <v>230</v>
      </c>
      <c r="AI567" s="10">
        <f>SUMIFS(IsQList,IsIList,Table_ExternalData_15[[#This Row],[item_key]],IsITypeList,Table_ExternalData_15[[#This Row],[IType]],IsDList,Table_ExternalData_15[[#Headers],[31]])</f>
        <v>727</v>
      </c>
      <c r="AJ567" s="10">
        <f>SUM(Table_ExternalData_15[[#This Row],[1]:[31]])</f>
        <v>4935</v>
      </c>
    </row>
    <row r="568" spans="1:36">
      <c r="A568" s="1" t="s">
        <v>64</v>
      </c>
      <c r="B568" s="1" t="s">
        <v>1609</v>
      </c>
      <c r="C568" s="1" t="s">
        <v>1610</v>
      </c>
      <c r="D568" s="11" t="s">
        <v>2017</v>
      </c>
      <c r="E568" s="10">
        <f>SUMIFS(IsQList,IsIList,Table_ExternalData_15[[#This Row],[item_key]],IsITypeList,Table_ExternalData_15[[#This Row],[IType]],IsDList,Table_ExternalData_15[[#Headers],[1]])</f>
        <v>0</v>
      </c>
      <c r="F568" s="10">
        <f>SUMIFS(IsQList,IsIList,Table_ExternalData_15[[#This Row],[item_key]],IsITypeList,Table_ExternalData_15[[#This Row],[IType]],IsDList,Table_ExternalData_15[[#Headers],[2]])</f>
        <v>-16</v>
      </c>
      <c r="G568" s="10">
        <f>SUMIFS(IsQList,IsIList,Table_ExternalData_15[[#This Row],[item_key]],IsITypeList,Table_ExternalData_15[[#This Row],[IType]],IsDList,Table_ExternalData_15[[#Headers],[3]])</f>
        <v>0</v>
      </c>
      <c r="H568" s="10">
        <f>SUMIFS(IsQList,IsIList,Table_ExternalData_15[[#This Row],[item_key]],IsITypeList,Table_ExternalData_15[[#This Row],[IType]],IsDList,Table_ExternalData_15[[#Headers],[4]])</f>
        <v>0</v>
      </c>
      <c r="I568" s="10">
        <f>SUMIFS(IsQList,IsIList,Table_ExternalData_15[[#This Row],[item_key]],IsITypeList,Table_ExternalData_15[[#This Row],[IType]],IsDList,Table_ExternalData_15[[#Headers],[5]])</f>
        <v>0</v>
      </c>
      <c r="J568" s="10">
        <f>SUMIFS(IsQList,IsIList,Table_ExternalData_15[[#This Row],[item_key]],IsITypeList,Table_ExternalData_15[[#This Row],[IType]],IsDList,Table_ExternalData_15[[#Headers],[6]])</f>
        <v>0</v>
      </c>
      <c r="K568" s="10">
        <f>SUMIFS(IsQList,IsIList,Table_ExternalData_15[[#This Row],[item_key]],IsITypeList,Table_ExternalData_15[[#This Row],[IType]],IsDList,Table_ExternalData_15[[#Headers],[7]])</f>
        <v>0</v>
      </c>
      <c r="L568" s="10">
        <f>SUMIFS(IsQList,IsIList,Table_ExternalData_15[[#This Row],[item_key]],IsITypeList,Table_ExternalData_15[[#This Row],[IType]],IsDList,Table_ExternalData_15[[#Headers],[8]])</f>
        <v>0</v>
      </c>
      <c r="M568" s="10">
        <f>SUMIFS(IsQList,IsIList,Table_ExternalData_15[[#This Row],[item_key]],IsITypeList,Table_ExternalData_15[[#This Row],[IType]],IsDList,Table_ExternalData_15[[#Headers],[9]])</f>
        <v>0</v>
      </c>
      <c r="N568" s="10">
        <f>SUMIFS(IsQList,IsIList,Table_ExternalData_15[[#This Row],[item_key]],IsITypeList,Table_ExternalData_15[[#This Row],[IType]],IsDList,Table_ExternalData_15[[#Headers],[10]])</f>
        <v>0</v>
      </c>
      <c r="O568" s="10">
        <f>SUMIFS(IsQList,IsIList,Table_ExternalData_15[[#This Row],[item_key]],IsITypeList,Table_ExternalData_15[[#This Row],[IType]],IsDList,Table_ExternalData_15[[#Headers],[11]])</f>
        <v>0</v>
      </c>
      <c r="P568" s="10">
        <f>SUMIFS(IsQList,IsIList,Table_ExternalData_15[[#This Row],[item_key]],IsITypeList,Table_ExternalData_15[[#This Row],[IType]],IsDList,Table_ExternalData_15[[#Headers],[12]])</f>
        <v>0</v>
      </c>
      <c r="Q568" s="10">
        <f>SUMIFS(IsQList,IsIList,Table_ExternalData_15[[#This Row],[item_key]],IsITypeList,Table_ExternalData_15[[#This Row],[IType]],IsDList,Table_ExternalData_15[[#Headers],[13]])</f>
        <v>0</v>
      </c>
      <c r="R568" s="10">
        <f>SUMIFS(IsQList,IsIList,Table_ExternalData_15[[#This Row],[item_key]],IsITypeList,Table_ExternalData_15[[#This Row],[IType]],IsDList,Table_ExternalData_15[[#Headers],[14]])</f>
        <v>0</v>
      </c>
      <c r="S568" s="10">
        <f>SUMIFS(IsQList,IsIList,Table_ExternalData_15[[#This Row],[item_key]],IsITypeList,Table_ExternalData_15[[#This Row],[IType]],IsDList,Table_ExternalData_15[[#Headers],[15]])</f>
        <v>0</v>
      </c>
      <c r="T568" s="10">
        <f>SUMIFS(IsQList,IsIList,Table_ExternalData_15[[#This Row],[item_key]],IsITypeList,Table_ExternalData_15[[#This Row],[IType]],IsDList,Table_ExternalData_15[[#Headers],[16]])</f>
        <v>0</v>
      </c>
      <c r="U568" s="10">
        <f>SUMIFS(IsQList,IsIList,Table_ExternalData_15[[#This Row],[item_key]],IsITypeList,Table_ExternalData_15[[#This Row],[IType]],IsDList,Table_ExternalData_15[[#Headers],[17]])</f>
        <v>0</v>
      </c>
      <c r="V568" s="10">
        <f>SUMIFS(IsQList,IsIList,Table_ExternalData_15[[#This Row],[item_key]],IsITypeList,Table_ExternalData_15[[#This Row],[IType]],IsDList,Table_ExternalData_15[[#Headers],[18]])</f>
        <v>0</v>
      </c>
      <c r="W568" s="10">
        <f>SUMIFS(IsQList,IsIList,Table_ExternalData_15[[#This Row],[item_key]],IsITypeList,Table_ExternalData_15[[#This Row],[IType]],IsDList,Table_ExternalData_15[[#Headers],[19]])</f>
        <v>0</v>
      </c>
      <c r="X568" s="10">
        <f>SUMIFS(IsQList,IsIList,Table_ExternalData_15[[#This Row],[item_key]],IsITypeList,Table_ExternalData_15[[#This Row],[IType]],IsDList,Table_ExternalData_15[[#Headers],[20]])</f>
        <v>0</v>
      </c>
      <c r="Y568" s="10">
        <f>SUMIFS(IsQList,IsIList,Table_ExternalData_15[[#This Row],[item_key]],IsITypeList,Table_ExternalData_15[[#This Row],[IType]],IsDList,Table_ExternalData_15[[#Headers],[21]])</f>
        <v>0</v>
      </c>
      <c r="Z568" s="10">
        <f>SUMIFS(IsQList,IsIList,Table_ExternalData_15[[#This Row],[item_key]],IsITypeList,Table_ExternalData_15[[#This Row],[IType]],IsDList,Table_ExternalData_15[[#Headers],[22]])</f>
        <v>0</v>
      </c>
      <c r="AA568" s="10">
        <f>SUMIFS(IsQList,IsIList,Table_ExternalData_15[[#This Row],[item_key]],IsITypeList,Table_ExternalData_15[[#This Row],[IType]],IsDList,Table_ExternalData_15[[#Headers],[23]])</f>
        <v>0</v>
      </c>
      <c r="AB568" s="10">
        <f>SUMIFS(IsQList,IsIList,Table_ExternalData_15[[#This Row],[item_key]],IsITypeList,Table_ExternalData_15[[#This Row],[IType]],IsDList,Table_ExternalData_15[[#Headers],[24]])</f>
        <v>0</v>
      </c>
      <c r="AC568" s="10">
        <f>SUMIFS(IsQList,IsIList,Table_ExternalData_15[[#This Row],[item_key]],IsITypeList,Table_ExternalData_15[[#This Row],[IType]],IsDList,Table_ExternalData_15[[#Headers],[25]])</f>
        <v>0</v>
      </c>
      <c r="AD568" s="10">
        <f>SUMIFS(IsQList,IsIList,Table_ExternalData_15[[#This Row],[item_key]],IsITypeList,Table_ExternalData_15[[#This Row],[IType]],IsDList,Table_ExternalData_15[[#Headers],[26]])</f>
        <v>0</v>
      </c>
      <c r="AE568" s="10">
        <f>SUMIFS(IsQList,IsIList,Table_ExternalData_15[[#This Row],[item_key]],IsITypeList,Table_ExternalData_15[[#This Row],[IType]],IsDList,Table_ExternalData_15[[#Headers],[27]])</f>
        <v>0</v>
      </c>
      <c r="AF568" s="10">
        <f>SUMIFS(IsQList,IsIList,Table_ExternalData_15[[#This Row],[item_key]],IsITypeList,Table_ExternalData_15[[#This Row],[IType]],IsDList,Table_ExternalData_15[[#Headers],[28]])</f>
        <v>0</v>
      </c>
      <c r="AG568" s="10">
        <f>SUMIFS(IsQList,IsIList,Table_ExternalData_15[[#This Row],[item_key]],IsITypeList,Table_ExternalData_15[[#This Row],[IType]],IsDList,Table_ExternalData_15[[#Headers],[29]])</f>
        <v>-3</v>
      </c>
      <c r="AH568" s="10">
        <f>SUMIFS(IsQList,IsIList,Table_ExternalData_15[[#This Row],[item_key]],IsITypeList,Table_ExternalData_15[[#This Row],[IType]],IsDList,Table_ExternalData_15[[#Headers],[30]])</f>
        <v>-1</v>
      </c>
      <c r="AI568" s="10">
        <f>SUMIFS(IsQList,IsIList,Table_ExternalData_15[[#This Row],[item_key]],IsITypeList,Table_ExternalData_15[[#This Row],[IType]],IsDList,Table_ExternalData_15[[#Headers],[31]])</f>
        <v>-13</v>
      </c>
      <c r="AJ568" s="10">
        <f>SUM(Table_ExternalData_15[[#This Row],[1]:[31]])</f>
        <v>-33</v>
      </c>
    </row>
    <row r="569" spans="1:36">
      <c r="A569" s="1" t="s">
        <v>65</v>
      </c>
      <c r="B569" s="1" t="s">
        <v>1611</v>
      </c>
      <c r="C569" s="1" t="s">
        <v>1612</v>
      </c>
      <c r="D569" s="11" t="s">
        <v>2046</v>
      </c>
      <c r="E569" s="10">
        <f>SUMIFS(IsQList,IsIList,Table_ExternalData_15[[#This Row],[item_key]],IsITypeList,Table_ExternalData_15[[#This Row],[IType]],IsDList,Table_ExternalData_15[[#Headers],[1]])</f>
        <v>85</v>
      </c>
      <c r="F569" s="10">
        <f>SUMIFS(IsQList,IsIList,Table_ExternalData_15[[#This Row],[item_key]],IsITypeList,Table_ExternalData_15[[#This Row],[IType]],IsDList,Table_ExternalData_15[[#Headers],[2]])</f>
        <v>188</v>
      </c>
      <c r="G569" s="10">
        <f>SUMIFS(IsQList,IsIList,Table_ExternalData_15[[#This Row],[item_key]],IsITypeList,Table_ExternalData_15[[#This Row],[IType]],IsDList,Table_ExternalData_15[[#Headers],[3]])</f>
        <v>85</v>
      </c>
      <c r="H569" s="10">
        <f>SUMIFS(IsQList,IsIList,Table_ExternalData_15[[#This Row],[item_key]],IsITypeList,Table_ExternalData_15[[#This Row],[IType]],IsDList,Table_ExternalData_15[[#Headers],[4]])</f>
        <v>250</v>
      </c>
      <c r="I569" s="10">
        <f>SUMIFS(IsQList,IsIList,Table_ExternalData_15[[#This Row],[item_key]],IsITypeList,Table_ExternalData_15[[#This Row],[IType]],IsDList,Table_ExternalData_15[[#Headers],[5]])</f>
        <v>100</v>
      </c>
      <c r="J569" s="10">
        <f>SUMIFS(IsQList,IsIList,Table_ExternalData_15[[#This Row],[item_key]],IsITypeList,Table_ExternalData_15[[#This Row],[IType]],IsDList,Table_ExternalData_15[[#Headers],[6]])</f>
        <v>237</v>
      </c>
      <c r="K569" s="10">
        <f>SUMIFS(IsQList,IsIList,Table_ExternalData_15[[#This Row],[item_key]],IsITypeList,Table_ExternalData_15[[#This Row],[IType]],IsDList,Table_ExternalData_15[[#Headers],[7]])</f>
        <v>209</v>
      </c>
      <c r="L569" s="10">
        <f>SUMIFS(IsQList,IsIList,Table_ExternalData_15[[#This Row],[item_key]],IsITypeList,Table_ExternalData_15[[#This Row],[IType]],IsDList,Table_ExternalData_15[[#Headers],[8]])</f>
        <v>139</v>
      </c>
      <c r="M569" s="10">
        <f>SUMIFS(IsQList,IsIList,Table_ExternalData_15[[#This Row],[item_key]],IsITypeList,Table_ExternalData_15[[#This Row],[IType]],IsDList,Table_ExternalData_15[[#Headers],[9]])</f>
        <v>317</v>
      </c>
      <c r="N569" s="10">
        <f>SUMIFS(IsQList,IsIList,Table_ExternalData_15[[#This Row],[item_key]],IsITypeList,Table_ExternalData_15[[#This Row],[IType]],IsDList,Table_ExternalData_15[[#Headers],[10]])</f>
        <v>207</v>
      </c>
      <c r="O569" s="10">
        <f>SUMIFS(IsQList,IsIList,Table_ExternalData_15[[#This Row],[item_key]],IsITypeList,Table_ExternalData_15[[#This Row],[IType]],IsDList,Table_ExternalData_15[[#Headers],[11]])</f>
        <v>150</v>
      </c>
      <c r="P569" s="10">
        <f>SUMIFS(IsQList,IsIList,Table_ExternalData_15[[#This Row],[item_key]],IsITypeList,Table_ExternalData_15[[#This Row],[IType]],IsDList,Table_ExternalData_15[[#Headers],[12]])</f>
        <v>0</v>
      </c>
      <c r="Q569" s="10">
        <f>SUMIFS(IsQList,IsIList,Table_ExternalData_15[[#This Row],[item_key]],IsITypeList,Table_ExternalData_15[[#This Row],[IType]],IsDList,Table_ExternalData_15[[#Headers],[13]])</f>
        <v>184</v>
      </c>
      <c r="R569" s="10">
        <f>SUMIFS(IsQList,IsIList,Table_ExternalData_15[[#This Row],[item_key]],IsITypeList,Table_ExternalData_15[[#This Row],[IType]],IsDList,Table_ExternalData_15[[#Headers],[14]])</f>
        <v>312</v>
      </c>
      <c r="S569" s="10">
        <f>SUMIFS(IsQList,IsIList,Table_ExternalData_15[[#This Row],[item_key]],IsITypeList,Table_ExternalData_15[[#This Row],[IType]],IsDList,Table_ExternalData_15[[#Headers],[15]])</f>
        <v>186</v>
      </c>
      <c r="T569" s="10">
        <f>SUMIFS(IsQList,IsIList,Table_ExternalData_15[[#This Row],[item_key]],IsITypeList,Table_ExternalData_15[[#This Row],[IType]],IsDList,Table_ExternalData_15[[#Headers],[16]])</f>
        <v>164</v>
      </c>
      <c r="U569" s="10">
        <f>SUMIFS(IsQList,IsIList,Table_ExternalData_15[[#This Row],[item_key]],IsITypeList,Table_ExternalData_15[[#This Row],[IType]],IsDList,Table_ExternalData_15[[#Headers],[17]])</f>
        <v>85</v>
      </c>
      <c r="V569" s="10">
        <f>SUMIFS(IsQList,IsIList,Table_ExternalData_15[[#This Row],[item_key]],IsITypeList,Table_ExternalData_15[[#This Row],[IType]],IsDList,Table_ExternalData_15[[#Headers],[18]])</f>
        <v>0</v>
      </c>
      <c r="W569" s="10">
        <f>SUMIFS(IsQList,IsIList,Table_ExternalData_15[[#This Row],[item_key]],IsITypeList,Table_ExternalData_15[[#This Row],[IType]],IsDList,Table_ExternalData_15[[#Headers],[19]])</f>
        <v>0</v>
      </c>
      <c r="X569" s="10">
        <f>SUMIFS(IsQList,IsIList,Table_ExternalData_15[[#This Row],[item_key]],IsITypeList,Table_ExternalData_15[[#This Row],[IType]],IsDList,Table_ExternalData_15[[#Headers],[20]])</f>
        <v>0</v>
      </c>
      <c r="Y569" s="10">
        <f>SUMIFS(IsQList,IsIList,Table_ExternalData_15[[#This Row],[item_key]],IsITypeList,Table_ExternalData_15[[#This Row],[IType]],IsDList,Table_ExternalData_15[[#Headers],[21]])</f>
        <v>0</v>
      </c>
      <c r="Z569" s="10">
        <f>SUMIFS(IsQList,IsIList,Table_ExternalData_15[[#This Row],[item_key]],IsITypeList,Table_ExternalData_15[[#This Row],[IType]],IsDList,Table_ExternalData_15[[#Headers],[22]])</f>
        <v>0</v>
      </c>
      <c r="AA569" s="10">
        <f>SUMIFS(IsQList,IsIList,Table_ExternalData_15[[#This Row],[item_key]],IsITypeList,Table_ExternalData_15[[#This Row],[IType]],IsDList,Table_ExternalData_15[[#Headers],[23]])</f>
        <v>0</v>
      </c>
      <c r="AB569" s="10">
        <f>SUMIFS(IsQList,IsIList,Table_ExternalData_15[[#This Row],[item_key]],IsITypeList,Table_ExternalData_15[[#This Row],[IType]],IsDList,Table_ExternalData_15[[#Headers],[24]])</f>
        <v>0</v>
      </c>
      <c r="AC569" s="10">
        <f>SUMIFS(IsQList,IsIList,Table_ExternalData_15[[#This Row],[item_key]],IsITypeList,Table_ExternalData_15[[#This Row],[IType]],IsDList,Table_ExternalData_15[[#Headers],[25]])</f>
        <v>0</v>
      </c>
      <c r="AD569" s="10">
        <f>SUMIFS(IsQList,IsIList,Table_ExternalData_15[[#This Row],[item_key]],IsITypeList,Table_ExternalData_15[[#This Row],[IType]],IsDList,Table_ExternalData_15[[#Headers],[26]])</f>
        <v>0</v>
      </c>
      <c r="AE569" s="10">
        <f>SUMIFS(IsQList,IsIList,Table_ExternalData_15[[#This Row],[item_key]],IsITypeList,Table_ExternalData_15[[#This Row],[IType]],IsDList,Table_ExternalData_15[[#Headers],[27]])</f>
        <v>334</v>
      </c>
      <c r="AF569" s="10">
        <f>SUMIFS(IsQList,IsIList,Table_ExternalData_15[[#This Row],[item_key]],IsITypeList,Table_ExternalData_15[[#This Row],[IType]],IsDList,Table_ExternalData_15[[#Headers],[28]])</f>
        <v>382</v>
      </c>
      <c r="AG569" s="10">
        <f>SUMIFS(IsQList,IsIList,Table_ExternalData_15[[#This Row],[item_key]],IsITypeList,Table_ExternalData_15[[#This Row],[IType]],IsDList,Table_ExternalData_15[[#Headers],[29]])</f>
        <v>364</v>
      </c>
      <c r="AH569" s="10">
        <f>SUMIFS(IsQList,IsIList,Table_ExternalData_15[[#This Row],[item_key]],IsITypeList,Table_ExternalData_15[[#This Row],[IType]],IsDList,Table_ExternalData_15[[#Headers],[30]])</f>
        <v>230</v>
      </c>
      <c r="AI569" s="10">
        <f>SUMIFS(IsQList,IsIList,Table_ExternalData_15[[#This Row],[item_key]],IsITypeList,Table_ExternalData_15[[#This Row],[IType]],IsDList,Table_ExternalData_15[[#Headers],[31]])</f>
        <v>727</v>
      </c>
      <c r="AJ569" s="10">
        <f>SUM(Table_ExternalData_15[[#This Row],[1]:[31]])</f>
        <v>4935</v>
      </c>
    </row>
    <row r="570" spans="1:36">
      <c r="A570" s="1" t="s">
        <v>65</v>
      </c>
      <c r="B570" s="1" t="s">
        <v>1611</v>
      </c>
      <c r="C570" s="1" t="s">
        <v>1612</v>
      </c>
      <c r="D570" s="11" t="s">
        <v>2017</v>
      </c>
      <c r="E570" s="10">
        <f>SUMIFS(IsQList,IsIList,Table_ExternalData_15[[#This Row],[item_key]],IsITypeList,Table_ExternalData_15[[#This Row],[IType]],IsDList,Table_ExternalData_15[[#Headers],[1]])</f>
        <v>-1</v>
      </c>
      <c r="F570" s="10">
        <f>SUMIFS(IsQList,IsIList,Table_ExternalData_15[[#This Row],[item_key]],IsITypeList,Table_ExternalData_15[[#This Row],[IType]],IsDList,Table_ExternalData_15[[#Headers],[2]])</f>
        <v>-15</v>
      </c>
      <c r="G570" s="10">
        <f>SUMIFS(IsQList,IsIList,Table_ExternalData_15[[#This Row],[item_key]],IsITypeList,Table_ExternalData_15[[#This Row],[IType]],IsDList,Table_ExternalData_15[[#Headers],[3]])</f>
        <v>0</v>
      </c>
      <c r="H570" s="10">
        <f>SUMIFS(IsQList,IsIList,Table_ExternalData_15[[#This Row],[item_key]],IsITypeList,Table_ExternalData_15[[#This Row],[IType]],IsDList,Table_ExternalData_15[[#Headers],[4]])</f>
        <v>0</v>
      </c>
      <c r="I570" s="10">
        <f>SUMIFS(IsQList,IsIList,Table_ExternalData_15[[#This Row],[item_key]],IsITypeList,Table_ExternalData_15[[#This Row],[IType]],IsDList,Table_ExternalData_15[[#Headers],[5]])</f>
        <v>0</v>
      </c>
      <c r="J570" s="10">
        <f>SUMIFS(IsQList,IsIList,Table_ExternalData_15[[#This Row],[item_key]],IsITypeList,Table_ExternalData_15[[#This Row],[IType]],IsDList,Table_ExternalData_15[[#Headers],[6]])</f>
        <v>0</v>
      </c>
      <c r="K570" s="10">
        <f>SUMIFS(IsQList,IsIList,Table_ExternalData_15[[#This Row],[item_key]],IsITypeList,Table_ExternalData_15[[#This Row],[IType]],IsDList,Table_ExternalData_15[[#Headers],[7]])</f>
        <v>0</v>
      </c>
      <c r="L570" s="10">
        <f>SUMIFS(IsQList,IsIList,Table_ExternalData_15[[#This Row],[item_key]],IsITypeList,Table_ExternalData_15[[#This Row],[IType]],IsDList,Table_ExternalData_15[[#Headers],[8]])</f>
        <v>0</v>
      </c>
      <c r="M570" s="10">
        <f>SUMIFS(IsQList,IsIList,Table_ExternalData_15[[#This Row],[item_key]],IsITypeList,Table_ExternalData_15[[#This Row],[IType]],IsDList,Table_ExternalData_15[[#Headers],[9]])</f>
        <v>0</v>
      </c>
      <c r="N570" s="10">
        <f>SUMIFS(IsQList,IsIList,Table_ExternalData_15[[#This Row],[item_key]],IsITypeList,Table_ExternalData_15[[#This Row],[IType]],IsDList,Table_ExternalData_15[[#Headers],[10]])</f>
        <v>0</v>
      </c>
      <c r="O570" s="10">
        <f>SUMIFS(IsQList,IsIList,Table_ExternalData_15[[#This Row],[item_key]],IsITypeList,Table_ExternalData_15[[#This Row],[IType]],IsDList,Table_ExternalData_15[[#Headers],[11]])</f>
        <v>0</v>
      </c>
      <c r="P570" s="10">
        <f>SUMIFS(IsQList,IsIList,Table_ExternalData_15[[#This Row],[item_key]],IsITypeList,Table_ExternalData_15[[#This Row],[IType]],IsDList,Table_ExternalData_15[[#Headers],[12]])</f>
        <v>0</v>
      </c>
      <c r="Q570" s="10">
        <f>SUMIFS(IsQList,IsIList,Table_ExternalData_15[[#This Row],[item_key]],IsITypeList,Table_ExternalData_15[[#This Row],[IType]],IsDList,Table_ExternalData_15[[#Headers],[13]])</f>
        <v>0</v>
      </c>
      <c r="R570" s="10">
        <f>SUMIFS(IsQList,IsIList,Table_ExternalData_15[[#This Row],[item_key]],IsITypeList,Table_ExternalData_15[[#This Row],[IType]],IsDList,Table_ExternalData_15[[#Headers],[14]])</f>
        <v>0</v>
      </c>
      <c r="S570" s="10">
        <f>SUMIFS(IsQList,IsIList,Table_ExternalData_15[[#This Row],[item_key]],IsITypeList,Table_ExternalData_15[[#This Row],[IType]],IsDList,Table_ExternalData_15[[#Headers],[15]])</f>
        <v>0</v>
      </c>
      <c r="T570" s="10">
        <f>SUMIFS(IsQList,IsIList,Table_ExternalData_15[[#This Row],[item_key]],IsITypeList,Table_ExternalData_15[[#This Row],[IType]],IsDList,Table_ExternalData_15[[#Headers],[16]])</f>
        <v>0</v>
      </c>
      <c r="U570" s="10">
        <f>SUMIFS(IsQList,IsIList,Table_ExternalData_15[[#This Row],[item_key]],IsITypeList,Table_ExternalData_15[[#This Row],[IType]],IsDList,Table_ExternalData_15[[#Headers],[17]])</f>
        <v>0</v>
      </c>
      <c r="V570" s="10">
        <f>SUMIFS(IsQList,IsIList,Table_ExternalData_15[[#This Row],[item_key]],IsITypeList,Table_ExternalData_15[[#This Row],[IType]],IsDList,Table_ExternalData_15[[#Headers],[18]])</f>
        <v>0</v>
      </c>
      <c r="W570" s="10">
        <f>SUMIFS(IsQList,IsIList,Table_ExternalData_15[[#This Row],[item_key]],IsITypeList,Table_ExternalData_15[[#This Row],[IType]],IsDList,Table_ExternalData_15[[#Headers],[19]])</f>
        <v>0</v>
      </c>
      <c r="X570" s="10">
        <f>SUMIFS(IsQList,IsIList,Table_ExternalData_15[[#This Row],[item_key]],IsITypeList,Table_ExternalData_15[[#This Row],[IType]],IsDList,Table_ExternalData_15[[#Headers],[20]])</f>
        <v>0</v>
      </c>
      <c r="Y570" s="10">
        <f>SUMIFS(IsQList,IsIList,Table_ExternalData_15[[#This Row],[item_key]],IsITypeList,Table_ExternalData_15[[#This Row],[IType]],IsDList,Table_ExternalData_15[[#Headers],[21]])</f>
        <v>0</v>
      </c>
      <c r="Z570" s="10">
        <f>SUMIFS(IsQList,IsIList,Table_ExternalData_15[[#This Row],[item_key]],IsITypeList,Table_ExternalData_15[[#This Row],[IType]],IsDList,Table_ExternalData_15[[#Headers],[22]])</f>
        <v>0</v>
      </c>
      <c r="AA570" s="10">
        <f>SUMIFS(IsQList,IsIList,Table_ExternalData_15[[#This Row],[item_key]],IsITypeList,Table_ExternalData_15[[#This Row],[IType]],IsDList,Table_ExternalData_15[[#Headers],[23]])</f>
        <v>0</v>
      </c>
      <c r="AB570" s="10">
        <f>SUMIFS(IsQList,IsIList,Table_ExternalData_15[[#This Row],[item_key]],IsITypeList,Table_ExternalData_15[[#This Row],[IType]],IsDList,Table_ExternalData_15[[#Headers],[24]])</f>
        <v>0</v>
      </c>
      <c r="AC570" s="10">
        <f>SUMIFS(IsQList,IsIList,Table_ExternalData_15[[#This Row],[item_key]],IsITypeList,Table_ExternalData_15[[#This Row],[IType]],IsDList,Table_ExternalData_15[[#Headers],[25]])</f>
        <v>0</v>
      </c>
      <c r="AD570" s="10">
        <f>SUMIFS(IsQList,IsIList,Table_ExternalData_15[[#This Row],[item_key]],IsITypeList,Table_ExternalData_15[[#This Row],[IType]],IsDList,Table_ExternalData_15[[#Headers],[26]])</f>
        <v>0</v>
      </c>
      <c r="AE570" s="10">
        <f>SUMIFS(IsQList,IsIList,Table_ExternalData_15[[#This Row],[item_key]],IsITypeList,Table_ExternalData_15[[#This Row],[IType]],IsDList,Table_ExternalData_15[[#Headers],[27]])</f>
        <v>0</v>
      </c>
      <c r="AF570" s="10">
        <f>SUMIFS(IsQList,IsIList,Table_ExternalData_15[[#This Row],[item_key]],IsITypeList,Table_ExternalData_15[[#This Row],[IType]],IsDList,Table_ExternalData_15[[#Headers],[28]])</f>
        <v>0</v>
      </c>
      <c r="AG570" s="10">
        <f>SUMIFS(IsQList,IsIList,Table_ExternalData_15[[#This Row],[item_key]],IsITypeList,Table_ExternalData_15[[#This Row],[IType]],IsDList,Table_ExternalData_15[[#Headers],[29]])</f>
        <v>-6</v>
      </c>
      <c r="AH570" s="10">
        <f>SUMIFS(IsQList,IsIList,Table_ExternalData_15[[#This Row],[item_key]],IsITypeList,Table_ExternalData_15[[#This Row],[IType]],IsDList,Table_ExternalData_15[[#Headers],[30]])</f>
        <v>-2</v>
      </c>
      <c r="AI570" s="10">
        <f>SUMIFS(IsQList,IsIList,Table_ExternalData_15[[#This Row],[item_key]],IsITypeList,Table_ExternalData_15[[#This Row],[IType]],IsDList,Table_ExternalData_15[[#Headers],[31]])</f>
        <v>-4</v>
      </c>
      <c r="AJ570" s="10">
        <f>SUM(Table_ExternalData_15[[#This Row],[1]:[31]])</f>
        <v>-28</v>
      </c>
    </row>
    <row r="571" spans="1:36">
      <c r="A571" s="1" t="s">
        <v>66</v>
      </c>
      <c r="B571" s="1" t="s">
        <v>1613</v>
      </c>
      <c r="C571" s="1" t="s">
        <v>1614</v>
      </c>
      <c r="D571" s="11" t="s">
        <v>2046</v>
      </c>
      <c r="E571" s="10">
        <f>SUMIFS(IsQList,IsIList,Table_ExternalData_15[[#This Row],[item_key]],IsITypeList,Table_ExternalData_15[[#This Row],[IType]],IsDList,Table_ExternalData_15[[#Headers],[1]])</f>
        <v>85</v>
      </c>
      <c r="F571" s="10">
        <f>SUMIFS(IsQList,IsIList,Table_ExternalData_15[[#This Row],[item_key]],IsITypeList,Table_ExternalData_15[[#This Row],[IType]],IsDList,Table_ExternalData_15[[#Headers],[2]])</f>
        <v>188</v>
      </c>
      <c r="G571" s="10">
        <f>SUMIFS(IsQList,IsIList,Table_ExternalData_15[[#This Row],[item_key]],IsITypeList,Table_ExternalData_15[[#This Row],[IType]],IsDList,Table_ExternalData_15[[#Headers],[3]])</f>
        <v>85</v>
      </c>
      <c r="H571" s="10">
        <f>SUMIFS(IsQList,IsIList,Table_ExternalData_15[[#This Row],[item_key]],IsITypeList,Table_ExternalData_15[[#This Row],[IType]],IsDList,Table_ExternalData_15[[#Headers],[4]])</f>
        <v>250</v>
      </c>
      <c r="I571" s="10">
        <f>SUMIFS(IsQList,IsIList,Table_ExternalData_15[[#This Row],[item_key]],IsITypeList,Table_ExternalData_15[[#This Row],[IType]],IsDList,Table_ExternalData_15[[#Headers],[5]])</f>
        <v>100</v>
      </c>
      <c r="J571" s="10">
        <f>SUMIFS(IsQList,IsIList,Table_ExternalData_15[[#This Row],[item_key]],IsITypeList,Table_ExternalData_15[[#This Row],[IType]],IsDList,Table_ExternalData_15[[#Headers],[6]])</f>
        <v>237</v>
      </c>
      <c r="K571" s="10">
        <f>SUMIFS(IsQList,IsIList,Table_ExternalData_15[[#This Row],[item_key]],IsITypeList,Table_ExternalData_15[[#This Row],[IType]],IsDList,Table_ExternalData_15[[#Headers],[7]])</f>
        <v>209</v>
      </c>
      <c r="L571" s="10">
        <f>SUMIFS(IsQList,IsIList,Table_ExternalData_15[[#This Row],[item_key]],IsITypeList,Table_ExternalData_15[[#This Row],[IType]],IsDList,Table_ExternalData_15[[#Headers],[8]])</f>
        <v>139</v>
      </c>
      <c r="M571" s="10">
        <f>SUMIFS(IsQList,IsIList,Table_ExternalData_15[[#This Row],[item_key]],IsITypeList,Table_ExternalData_15[[#This Row],[IType]],IsDList,Table_ExternalData_15[[#Headers],[9]])</f>
        <v>317</v>
      </c>
      <c r="N571" s="10">
        <f>SUMIFS(IsQList,IsIList,Table_ExternalData_15[[#This Row],[item_key]],IsITypeList,Table_ExternalData_15[[#This Row],[IType]],IsDList,Table_ExternalData_15[[#Headers],[10]])</f>
        <v>207</v>
      </c>
      <c r="O571" s="10">
        <f>SUMIFS(IsQList,IsIList,Table_ExternalData_15[[#This Row],[item_key]],IsITypeList,Table_ExternalData_15[[#This Row],[IType]],IsDList,Table_ExternalData_15[[#Headers],[11]])</f>
        <v>150</v>
      </c>
      <c r="P571" s="10">
        <f>SUMIFS(IsQList,IsIList,Table_ExternalData_15[[#This Row],[item_key]],IsITypeList,Table_ExternalData_15[[#This Row],[IType]],IsDList,Table_ExternalData_15[[#Headers],[12]])</f>
        <v>0</v>
      </c>
      <c r="Q571" s="10">
        <f>SUMIFS(IsQList,IsIList,Table_ExternalData_15[[#This Row],[item_key]],IsITypeList,Table_ExternalData_15[[#This Row],[IType]],IsDList,Table_ExternalData_15[[#Headers],[13]])</f>
        <v>184</v>
      </c>
      <c r="R571" s="10">
        <f>SUMIFS(IsQList,IsIList,Table_ExternalData_15[[#This Row],[item_key]],IsITypeList,Table_ExternalData_15[[#This Row],[IType]],IsDList,Table_ExternalData_15[[#Headers],[14]])</f>
        <v>312</v>
      </c>
      <c r="S571" s="10">
        <f>SUMIFS(IsQList,IsIList,Table_ExternalData_15[[#This Row],[item_key]],IsITypeList,Table_ExternalData_15[[#This Row],[IType]],IsDList,Table_ExternalData_15[[#Headers],[15]])</f>
        <v>186</v>
      </c>
      <c r="T571" s="10">
        <f>SUMIFS(IsQList,IsIList,Table_ExternalData_15[[#This Row],[item_key]],IsITypeList,Table_ExternalData_15[[#This Row],[IType]],IsDList,Table_ExternalData_15[[#Headers],[16]])</f>
        <v>164</v>
      </c>
      <c r="U571" s="10">
        <f>SUMIFS(IsQList,IsIList,Table_ExternalData_15[[#This Row],[item_key]],IsITypeList,Table_ExternalData_15[[#This Row],[IType]],IsDList,Table_ExternalData_15[[#Headers],[17]])</f>
        <v>85</v>
      </c>
      <c r="V571" s="10">
        <f>SUMIFS(IsQList,IsIList,Table_ExternalData_15[[#This Row],[item_key]],IsITypeList,Table_ExternalData_15[[#This Row],[IType]],IsDList,Table_ExternalData_15[[#Headers],[18]])</f>
        <v>0</v>
      </c>
      <c r="W571" s="10">
        <f>SUMIFS(IsQList,IsIList,Table_ExternalData_15[[#This Row],[item_key]],IsITypeList,Table_ExternalData_15[[#This Row],[IType]],IsDList,Table_ExternalData_15[[#Headers],[19]])</f>
        <v>0</v>
      </c>
      <c r="X571" s="10">
        <f>SUMIFS(IsQList,IsIList,Table_ExternalData_15[[#This Row],[item_key]],IsITypeList,Table_ExternalData_15[[#This Row],[IType]],IsDList,Table_ExternalData_15[[#Headers],[20]])</f>
        <v>0</v>
      </c>
      <c r="Y571" s="10">
        <f>SUMIFS(IsQList,IsIList,Table_ExternalData_15[[#This Row],[item_key]],IsITypeList,Table_ExternalData_15[[#This Row],[IType]],IsDList,Table_ExternalData_15[[#Headers],[21]])</f>
        <v>0</v>
      </c>
      <c r="Z571" s="10">
        <f>SUMIFS(IsQList,IsIList,Table_ExternalData_15[[#This Row],[item_key]],IsITypeList,Table_ExternalData_15[[#This Row],[IType]],IsDList,Table_ExternalData_15[[#Headers],[22]])</f>
        <v>0</v>
      </c>
      <c r="AA571" s="10">
        <f>SUMIFS(IsQList,IsIList,Table_ExternalData_15[[#This Row],[item_key]],IsITypeList,Table_ExternalData_15[[#This Row],[IType]],IsDList,Table_ExternalData_15[[#Headers],[23]])</f>
        <v>0</v>
      </c>
      <c r="AB571" s="10">
        <f>SUMIFS(IsQList,IsIList,Table_ExternalData_15[[#This Row],[item_key]],IsITypeList,Table_ExternalData_15[[#This Row],[IType]],IsDList,Table_ExternalData_15[[#Headers],[24]])</f>
        <v>0</v>
      </c>
      <c r="AC571" s="10">
        <f>SUMIFS(IsQList,IsIList,Table_ExternalData_15[[#This Row],[item_key]],IsITypeList,Table_ExternalData_15[[#This Row],[IType]],IsDList,Table_ExternalData_15[[#Headers],[25]])</f>
        <v>0</v>
      </c>
      <c r="AD571" s="10">
        <f>SUMIFS(IsQList,IsIList,Table_ExternalData_15[[#This Row],[item_key]],IsITypeList,Table_ExternalData_15[[#This Row],[IType]],IsDList,Table_ExternalData_15[[#Headers],[26]])</f>
        <v>0</v>
      </c>
      <c r="AE571" s="10">
        <f>SUMIFS(IsQList,IsIList,Table_ExternalData_15[[#This Row],[item_key]],IsITypeList,Table_ExternalData_15[[#This Row],[IType]],IsDList,Table_ExternalData_15[[#Headers],[27]])</f>
        <v>334</v>
      </c>
      <c r="AF571" s="10">
        <f>SUMIFS(IsQList,IsIList,Table_ExternalData_15[[#This Row],[item_key]],IsITypeList,Table_ExternalData_15[[#This Row],[IType]],IsDList,Table_ExternalData_15[[#Headers],[28]])</f>
        <v>382</v>
      </c>
      <c r="AG571" s="10">
        <f>SUMIFS(IsQList,IsIList,Table_ExternalData_15[[#This Row],[item_key]],IsITypeList,Table_ExternalData_15[[#This Row],[IType]],IsDList,Table_ExternalData_15[[#Headers],[29]])</f>
        <v>364</v>
      </c>
      <c r="AH571" s="10">
        <f>SUMIFS(IsQList,IsIList,Table_ExternalData_15[[#This Row],[item_key]],IsITypeList,Table_ExternalData_15[[#This Row],[IType]],IsDList,Table_ExternalData_15[[#Headers],[30]])</f>
        <v>230</v>
      </c>
      <c r="AI571" s="10">
        <f>SUMIFS(IsQList,IsIList,Table_ExternalData_15[[#This Row],[item_key]],IsITypeList,Table_ExternalData_15[[#This Row],[IType]],IsDList,Table_ExternalData_15[[#Headers],[31]])</f>
        <v>727</v>
      </c>
      <c r="AJ571" s="10">
        <f>SUM(Table_ExternalData_15[[#This Row],[1]:[31]])</f>
        <v>4935</v>
      </c>
    </row>
    <row r="572" spans="1:36">
      <c r="A572" s="1" t="s">
        <v>66</v>
      </c>
      <c r="B572" s="1" t="s">
        <v>1613</v>
      </c>
      <c r="C572" s="1" t="s">
        <v>1614</v>
      </c>
      <c r="D572" s="11" t="s">
        <v>2017</v>
      </c>
      <c r="E572" s="10">
        <f>SUMIFS(IsQList,IsIList,Table_ExternalData_15[[#This Row],[item_key]],IsITypeList,Table_ExternalData_15[[#This Row],[IType]],IsDList,Table_ExternalData_15[[#Headers],[1]])</f>
        <v>-1</v>
      </c>
      <c r="F572" s="10">
        <f>SUMIFS(IsQList,IsIList,Table_ExternalData_15[[#This Row],[item_key]],IsITypeList,Table_ExternalData_15[[#This Row],[IType]],IsDList,Table_ExternalData_15[[#Headers],[2]])</f>
        <v>-13</v>
      </c>
      <c r="G572" s="10">
        <f>SUMIFS(IsQList,IsIList,Table_ExternalData_15[[#This Row],[item_key]],IsITypeList,Table_ExternalData_15[[#This Row],[IType]],IsDList,Table_ExternalData_15[[#Headers],[3]])</f>
        <v>0</v>
      </c>
      <c r="H572" s="10">
        <f>SUMIFS(IsQList,IsIList,Table_ExternalData_15[[#This Row],[item_key]],IsITypeList,Table_ExternalData_15[[#This Row],[IType]],IsDList,Table_ExternalData_15[[#Headers],[4]])</f>
        <v>0</v>
      </c>
      <c r="I572" s="10">
        <f>SUMIFS(IsQList,IsIList,Table_ExternalData_15[[#This Row],[item_key]],IsITypeList,Table_ExternalData_15[[#This Row],[IType]],IsDList,Table_ExternalData_15[[#Headers],[5]])</f>
        <v>0</v>
      </c>
      <c r="J572" s="10">
        <f>SUMIFS(IsQList,IsIList,Table_ExternalData_15[[#This Row],[item_key]],IsITypeList,Table_ExternalData_15[[#This Row],[IType]],IsDList,Table_ExternalData_15[[#Headers],[6]])</f>
        <v>0</v>
      </c>
      <c r="K572" s="10">
        <f>SUMIFS(IsQList,IsIList,Table_ExternalData_15[[#This Row],[item_key]],IsITypeList,Table_ExternalData_15[[#This Row],[IType]],IsDList,Table_ExternalData_15[[#Headers],[7]])</f>
        <v>0</v>
      </c>
      <c r="L572" s="10">
        <f>SUMIFS(IsQList,IsIList,Table_ExternalData_15[[#This Row],[item_key]],IsITypeList,Table_ExternalData_15[[#This Row],[IType]],IsDList,Table_ExternalData_15[[#Headers],[8]])</f>
        <v>0</v>
      </c>
      <c r="M572" s="10">
        <f>SUMIFS(IsQList,IsIList,Table_ExternalData_15[[#This Row],[item_key]],IsITypeList,Table_ExternalData_15[[#This Row],[IType]],IsDList,Table_ExternalData_15[[#Headers],[9]])</f>
        <v>0</v>
      </c>
      <c r="N572" s="10">
        <f>SUMIFS(IsQList,IsIList,Table_ExternalData_15[[#This Row],[item_key]],IsITypeList,Table_ExternalData_15[[#This Row],[IType]],IsDList,Table_ExternalData_15[[#Headers],[10]])</f>
        <v>0</v>
      </c>
      <c r="O572" s="10">
        <f>SUMIFS(IsQList,IsIList,Table_ExternalData_15[[#This Row],[item_key]],IsITypeList,Table_ExternalData_15[[#This Row],[IType]],IsDList,Table_ExternalData_15[[#Headers],[11]])</f>
        <v>0</v>
      </c>
      <c r="P572" s="10">
        <f>SUMIFS(IsQList,IsIList,Table_ExternalData_15[[#This Row],[item_key]],IsITypeList,Table_ExternalData_15[[#This Row],[IType]],IsDList,Table_ExternalData_15[[#Headers],[12]])</f>
        <v>0</v>
      </c>
      <c r="Q572" s="10">
        <f>SUMIFS(IsQList,IsIList,Table_ExternalData_15[[#This Row],[item_key]],IsITypeList,Table_ExternalData_15[[#This Row],[IType]],IsDList,Table_ExternalData_15[[#Headers],[13]])</f>
        <v>0</v>
      </c>
      <c r="R572" s="10">
        <f>SUMIFS(IsQList,IsIList,Table_ExternalData_15[[#This Row],[item_key]],IsITypeList,Table_ExternalData_15[[#This Row],[IType]],IsDList,Table_ExternalData_15[[#Headers],[14]])</f>
        <v>0</v>
      </c>
      <c r="S572" s="10">
        <f>SUMIFS(IsQList,IsIList,Table_ExternalData_15[[#This Row],[item_key]],IsITypeList,Table_ExternalData_15[[#This Row],[IType]],IsDList,Table_ExternalData_15[[#Headers],[15]])</f>
        <v>0</v>
      </c>
      <c r="T572" s="10">
        <f>SUMIFS(IsQList,IsIList,Table_ExternalData_15[[#This Row],[item_key]],IsITypeList,Table_ExternalData_15[[#This Row],[IType]],IsDList,Table_ExternalData_15[[#Headers],[16]])</f>
        <v>0</v>
      </c>
      <c r="U572" s="10">
        <f>SUMIFS(IsQList,IsIList,Table_ExternalData_15[[#This Row],[item_key]],IsITypeList,Table_ExternalData_15[[#This Row],[IType]],IsDList,Table_ExternalData_15[[#Headers],[17]])</f>
        <v>0</v>
      </c>
      <c r="V572" s="10">
        <f>SUMIFS(IsQList,IsIList,Table_ExternalData_15[[#This Row],[item_key]],IsITypeList,Table_ExternalData_15[[#This Row],[IType]],IsDList,Table_ExternalData_15[[#Headers],[18]])</f>
        <v>0</v>
      </c>
      <c r="W572" s="10">
        <f>SUMIFS(IsQList,IsIList,Table_ExternalData_15[[#This Row],[item_key]],IsITypeList,Table_ExternalData_15[[#This Row],[IType]],IsDList,Table_ExternalData_15[[#Headers],[19]])</f>
        <v>0</v>
      </c>
      <c r="X572" s="10">
        <f>SUMIFS(IsQList,IsIList,Table_ExternalData_15[[#This Row],[item_key]],IsITypeList,Table_ExternalData_15[[#This Row],[IType]],IsDList,Table_ExternalData_15[[#Headers],[20]])</f>
        <v>0</v>
      </c>
      <c r="Y572" s="10">
        <f>SUMIFS(IsQList,IsIList,Table_ExternalData_15[[#This Row],[item_key]],IsITypeList,Table_ExternalData_15[[#This Row],[IType]],IsDList,Table_ExternalData_15[[#Headers],[21]])</f>
        <v>0</v>
      </c>
      <c r="Z572" s="10">
        <f>SUMIFS(IsQList,IsIList,Table_ExternalData_15[[#This Row],[item_key]],IsITypeList,Table_ExternalData_15[[#This Row],[IType]],IsDList,Table_ExternalData_15[[#Headers],[22]])</f>
        <v>0</v>
      </c>
      <c r="AA572" s="10">
        <f>SUMIFS(IsQList,IsIList,Table_ExternalData_15[[#This Row],[item_key]],IsITypeList,Table_ExternalData_15[[#This Row],[IType]],IsDList,Table_ExternalData_15[[#Headers],[23]])</f>
        <v>0</v>
      </c>
      <c r="AB572" s="10">
        <f>SUMIFS(IsQList,IsIList,Table_ExternalData_15[[#This Row],[item_key]],IsITypeList,Table_ExternalData_15[[#This Row],[IType]],IsDList,Table_ExternalData_15[[#Headers],[24]])</f>
        <v>0</v>
      </c>
      <c r="AC572" s="10">
        <f>SUMIFS(IsQList,IsIList,Table_ExternalData_15[[#This Row],[item_key]],IsITypeList,Table_ExternalData_15[[#This Row],[IType]],IsDList,Table_ExternalData_15[[#Headers],[25]])</f>
        <v>0</v>
      </c>
      <c r="AD572" s="10">
        <f>SUMIFS(IsQList,IsIList,Table_ExternalData_15[[#This Row],[item_key]],IsITypeList,Table_ExternalData_15[[#This Row],[IType]],IsDList,Table_ExternalData_15[[#Headers],[26]])</f>
        <v>0</v>
      </c>
      <c r="AE572" s="10">
        <f>SUMIFS(IsQList,IsIList,Table_ExternalData_15[[#This Row],[item_key]],IsITypeList,Table_ExternalData_15[[#This Row],[IType]],IsDList,Table_ExternalData_15[[#Headers],[27]])</f>
        <v>0</v>
      </c>
      <c r="AF572" s="10">
        <f>SUMIFS(IsQList,IsIList,Table_ExternalData_15[[#This Row],[item_key]],IsITypeList,Table_ExternalData_15[[#This Row],[IType]],IsDList,Table_ExternalData_15[[#Headers],[28]])</f>
        <v>0</v>
      </c>
      <c r="AG572" s="10">
        <f>SUMIFS(IsQList,IsIList,Table_ExternalData_15[[#This Row],[item_key]],IsITypeList,Table_ExternalData_15[[#This Row],[IType]],IsDList,Table_ExternalData_15[[#Headers],[29]])</f>
        <v>-1</v>
      </c>
      <c r="AH572" s="10">
        <f>SUMIFS(IsQList,IsIList,Table_ExternalData_15[[#This Row],[item_key]],IsITypeList,Table_ExternalData_15[[#This Row],[IType]],IsDList,Table_ExternalData_15[[#Headers],[30]])</f>
        <v>-4</v>
      </c>
      <c r="AI572" s="10">
        <f>SUMIFS(IsQList,IsIList,Table_ExternalData_15[[#This Row],[item_key]],IsITypeList,Table_ExternalData_15[[#This Row],[IType]],IsDList,Table_ExternalData_15[[#Headers],[31]])</f>
        <v>-5</v>
      </c>
      <c r="AJ572" s="10">
        <f>SUM(Table_ExternalData_15[[#This Row],[1]:[31]])</f>
        <v>-24</v>
      </c>
    </row>
    <row r="573" spans="1:36">
      <c r="A573" s="1" t="s">
        <v>10</v>
      </c>
      <c r="B573" s="1" t="s">
        <v>1097</v>
      </c>
      <c r="C573" s="1" t="s">
        <v>1098</v>
      </c>
      <c r="D573" s="11" t="s">
        <v>2046</v>
      </c>
      <c r="E573" s="10">
        <f>SUMIFS(IsQList,IsIList,Table_ExternalData_15[[#This Row],[item_key]],IsITypeList,Table_ExternalData_15[[#This Row],[IType]],IsDList,Table_ExternalData_15[[#Headers],[1]])</f>
        <v>85</v>
      </c>
      <c r="F573" s="10">
        <f>SUMIFS(IsQList,IsIList,Table_ExternalData_15[[#This Row],[item_key]],IsITypeList,Table_ExternalData_15[[#This Row],[IType]],IsDList,Table_ExternalData_15[[#Headers],[2]])</f>
        <v>188</v>
      </c>
      <c r="G573" s="10">
        <f>SUMIFS(IsQList,IsIList,Table_ExternalData_15[[#This Row],[item_key]],IsITypeList,Table_ExternalData_15[[#This Row],[IType]],IsDList,Table_ExternalData_15[[#Headers],[3]])</f>
        <v>85</v>
      </c>
      <c r="H573" s="10">
        <f>SUMIFS(IsQList,IsIList,Table_ExternalData_15[[#This Row],[item_key]],IsITypeList,Table_ExternalData_15[[#This Row],[IType]],IsDList,Table_ExternalData_15[[#Headers],[4]])</f>
        <v>250</v>
      </c>
      <c r="I573" s="10">
        <f>SUMIFS(IsQList,IsIList,Table_ExternalData_15[[#This Row],[item_key]],IsITypeList,Table_ExternalData_15[[#This Row],[IType]],IsDList,Table_ExternalData_15[[#Headers],[5]])</f>
        <v>100</v>
      </c>
      <c r="J573" s="10">
        <f>SUMIFS(IsQList,IsIList,Table_ExternalData_15[[#This Row],[item_key]],IsITypeList,Table_ExternalData_15[[#This Row],[IType]],IsDList,Table_ExternalData_15[[#Headers],[6]])</f>
        <v>237</v>
      </c>
      <c r="K573" s="10">
        <f>SUMIFS(IsQList,IsIList,Table_ExternalData_15[[#This Row],[item_key]],IsITypeList,Table_ExternalData_15[[#This Row],[IType]],IsDList,Table_ExternalData_15[[#Headers],[7]])</f>
        <v>209</v>
      </c>
      <c r="L573" s="10">
        <f>SUMIFS(IsQList,IsIList,Table_ExternalData_15[[#This Row],[item_key]],IsITypeList,Table_ExternalData_15[[#This Row],[IType]],IsDList,Table_ExternalData_15[[#Headers],[8]])</f>
        <v>139</v>
      </c>
      <c r="M573" s="10">
        <f>SUMIFS(IsQList,IsIList,Table_ExternalData_15[[#This Row],[item_key]],IsITypeList,Table_ExternalData_15[[#This Row],[IType]],IsDList,Table_ExternalData_15[[#Headers],[9]])</f>
        <v>317</v>
      </c>
      <c r="N573" s="10">
        <f>SUMIFS(IsQList,IsIList,Table_ExternalData_15[[#This Row],[item_key]],IsITypeList,Table_ExternalData_15[[#This Row],[IType]],IsDList,Table_ExternalData_15[[#Headers],[10]])</f>
        <v>207</v>
      </c>
      <c r="O573" s="10">
        <f>SUMIFS(IsQList,IsIList,Table_ExternalData_15[[#This Row],[item_key]],IsITypeList,Table_ExternalData_15[[#This Row],[IType]],IsDList,Table_ExternalData_15[[#Headers],[11]])</f>
        <v>150</v>
      </c>
      <c r="P573" s="10">
        <f>SUMIFS(IsQList,IsIList,Table_ExternalData_15[[#This Row],[item_key]],IsITypeList,Table_ExternalData_15[[#This Row],[IType]],IsDList,Table_ExternalData_15[[#Headers],[12]])</f>
        <v>0</v>
      </c>
      <c r="Q573" s="10">
        <f>SUMIFS(IsQList,IsIList,Table_ExternalData_15[[#This Row],[item_key]],IsITypeList,Table_ExternalData_15[[#This Row],[IType]],IsDList,Table_ExternalData_15[[#Headers],[13]])</f>
        <v>184</v>
      </c>
      <c r="R573" s="10">
        <f>SUMIFS(IsQList,IsIList,Table_ExternalData_15[[#This Row],[item_key]],IsITypeList,Table_ExternalData_15[[#This Row],[IType]],IsDList,Table_ExternalData_15[[#Headers],[14]])</f>
        <v>312</v>
      </c>
      <c r="S573" s="10">
        <f>SUMIFS(IsQList,IsIList,Table_ExternalData_15[[#This Row],[item_key]],IsITypeList,Table_ExternalData_15[[#This Row],[IType]],IsDList,Table_ExternalData_15[[#Headers],[15]])</f>
        <v>186</v>
      </c>
      <c r="T573" s="10">
        <f>SUMIFS(IsQList,IsIList,Table_ExternalData_15[[#This Row],[item_key]],IsITypeList,Table_ExternalData_15[[#This Row],[IType]],IsDList,Table_ExternalData_15[[#Headers],[16]])</f>
        <v>164</v>
      </c>
      <c r="U573" s="10">
        <f>SUMIFS(IsQList,IsIList,Table_ExternalData_15[[#This Row],[item_key]],IsITypeList,Table_ExternalData_15[[#This Row],[IType]],IsDList,Table_ExternalData_15[[#Headers],[17]])</f>
        <v>85</v>
      </c>
      <c r="V573" s="10">
        <f>SUMIFS(IsQList,IsIList,Table_ExternalData_15[[#This Row],[item_key]],IsITypeList,Table_ExternalData_15[[#This Row],[IType]],IsDList,Table_ExternalData_15[[#Headers],[18]])</f>
        <v>0</v>
      </c>
      <c r="W573" s="10">
        <f>SUMIFS(IsQList,IsIList,Table_ExternalData_15[[#This Row],[item_key]],IsITypeList,Table_ExternalData_15[[#This Row],[IType]],IsDList,Table_ExternalData_15[[#Headers],[19]])</f>
        <v>0</v>
      </c>
      <c r="X573" s="10">
        <f>SUMIFS(IsQList,IsIList,Table_ExternalData_15[[#This Row],[item_key]],IsITypeList,Table_ExternalData_15[[#This Row],[IType]],IsDList,Table_ExternalData_15[[#Headers],[20]])</f>
        <v>0</v>
      </c>
      <c r="Y573" s="10">
        <f>SUMIFS(IsQList,IsIList,Table_ExternalData_15[[#This Row],[item_key]],IsITypeList,Table_ExternalData_15[[#This Row],[IType]],IsDList,Table_ExternalData_15[[#Headers],[21]])</f>
        <v>0</v>
      </c>
      <c r="Z573" s="10">
        <f>SUMIFS(IsQList,IsIList,Table_ExternalData_15[[#This Row],[item_key]],IsITypeList,Table_ExternalData_15[[#This Row],[IType]],IsDList,Table_ExternalData_15[[#Headers],[22]])</f>
        <v>0</v>
      </c>
      <c r="AA573" s="10">
        <f>SUMIFS(IsQList,IsIList,Table_ExternalData_15[[#This Row],[item_key]],IsITypeList,Table_ExternalData_15[[#This Row],[IType]],IsDList,Table_ExternalData_15[[#Headers],[23]])</f>
        <v>0</v>
      </c>
      <c r="AB573" s="10">
        <f>SUMIFS(IsQList,IsIList,Table_ExternalData_15[[#This Row],[item_key]],IsITypeList,Table_ExternalData_15[[#This Row],[IType]],IsDList,Table_ExternalData_15[[#Headers],[24]])</f>
        <v>0</v>
      </c>
      <c r="AC573" s="10">
        <f>SUMIFS(IsQList,IsIList,Table_ExternalData_15[[#This Row],[item_key]],IsITypeList,Table_ExternalData_15[[#This Row],[IType]],IsDList,Table_ExternalData_15[[#Headers],[25]])</f>
        <v>0</v>
      </c>
      <c r="AD573" s="10">
        <f>SUMIFS(IsQList,IsIList,Table_ExternalData_15[[#This Row],[item_key]],IsITypeList,Table_ExternalData_15[[#This Row],[IType]],IsDList,Table_ExternalData_15[[#Headers],[26]])</f>
        <v>0</v>
      </c>
      <c r="AE573" s="10">
        <f>SUMIFS(IsQList,IsIList,Table_ExternalData_15[[#This Row],[item_key]],IsITypeList,Table_ExternalData_15[[#This Row],[IType]],IsDList,Table_ExternalData_15[[#Headers],[27]])</f>
        <v>334</v>
      </c>
      <c r="AF573" s="10">
        <f>SUMIFS(IsQList,IsIList,Table_ExternalData_15[[#This Row],[item_key]],IsITypeList,Table_ExternalData_15[[#This Row],[IType]],IsDList,Table_ExternalData_15[[#Headers],[28]])</f>
        <v>382</v>
      </c>
      <c r="AG573" s="10">
        <f>SUMIFS(IsQList,IsIList,Table_ExternalData_15[[#This Row],[item_key]],IsITypeList,Table_ExternalData_15[[#This Row],[IType]],IsDList,Table_ExternalData_15[[#Headers],[29]])</f>
        <v>364</v>
      </c>
      <c r="AH573" s="10">
        <f>SUMIFS(IsQList,IsIList,Table_ExternalData_15[[#This Row],[item_key]],IsITypeList,Table_ExternalData_15[[#This Row],[IType]],IsDList,Table_ExternalData_15[[#Headers],[30]])</f>
        <v>230</v>
      </c>
      <c r="AI573" s="10">
        <f>SUMIFS(IsQList,IsIList,Table_ExternalData_15[[#This Row],[item_key]],IsITypeList,Table_ExternalData_15[[#This Row],[IType]],IsDList,Table_ExternalData_15[[#Headers],[31]])</f>
        <v>727</v>
      </c>
      <c r="AJ573" s="10">
        <f>SUM(Table_ExternalData_15[[#This Row],[1]:[31]])</f>
        <v>4935</v>
      </c>
    </row>
    <row r="574" spans="1:36">
      <c r="A574" s="1" t="s">
        <v>10</v>
      </c>
      <c r="B574" s="1" t="s">
        <v>1097</v>
      </c>
      <c r="C574" s="1" t="s">
        <v>1098</v>
      </c>
      <c r="D574" s="11" t="s">
        <v>2017</v>
      </c>
      <c r="E574" s="10">
        <f>SUMIFS(IsQList,IsIList,Table_ExternalData_15[[#This Row],[item_key]],IsITypeList,Table_ExternalData_15[[#This Row],[IType]],IsDList,Table_ExternalData_15[[#Headers],[1]])</f>
        <v>0</v>
      </c>
      <c r="F574" s="10">
        <f>SUMIFS(IsQList,IsIList,Table_ExternalData_15[[#This Row],[item_key]],IsITypeList,Table_ExternalData_15[[#This Row],[IType]],IsDList,Table_ExternalData_15[[#Headers],[2]])</f>
        <v>-107</v>
      </c>
      <c r="G574" s="10">
        <f>SUMIFS(IsQList,IsIList,Table_ExternalData_15[[#This Row],[item_key]],IsITypeList,Table_ExternalData_15[[#This Row],[IType]],IsDList,Table_ExternalData_15[[#Headers],[3]])</f>
        <v>0</v>
      </c>
      <c r="H574" s="10">
        <f>SUMIFS(IsQList,IsIList,Table_ExternalData_15[[#This Row],[item_key]],IsITypeList,Table_ExternalData_15[[#This Row],[IType]],IsDList,Table_ExternalData_15[[#Headers],[4]])</f>
        <v>0</v>
      </c>
      <c r="I574" s="10">
        <f>SUMIFS(IsQList,IsIList,Table_ExternalData_15[[#This Row],[item_key]],IsITypeList,Table_ExternalData_15[[#This Row],[IType]],IsDList,Table_ExternalData_15[[#Headers],[5]])</f>
        <v>0</v>
      </c>
      <c r="J574" s="10">
        <f>SUMIFS(IsQList,IsIList,Table_ExternalData_15[[#This Row],[item_key]],IsITypeList,Table_ExternalData_15[[#This Row],[IType]],IsDList,Table_ExternalData_15[[#Headers],[6]])</f>
        <v>-71</v>
      </c>
      <c r="K574" s="10">
        <f>SUMIFS(IsQList,IsIList,Table_ExternalData_15[[#This Row],[item_key]],IsITypeList,Table_ExternalData_15[[#This Row],[IType]],IsDList,Table_ExternalData_15[[#Headers],[7]])</f>
        <v>0</v>
      </c>
      <c r="L574" s="10">
        <f>SUMIFS(IsQList,IsIList,Table_ExternalData_15[[#This Row],[item_key]],IsITypeList,Table_ExternalData_15[[#This Row],[IType]],IsDList,Table_ExternalData_15[[#Headers],[8]])</f>
        <v>-27</v>
      </c>
      <c r="M574" s="10">
        <f>SUMIFS(IsQList,IsIList,Table_ExternalData_15[[#This Row],[item_key]],IsITypeList,Table_ExternalData_15[[#This Row],[IType]],IsDList,Table_ExternalData_15[[#Headers],[9]])</f>
        <v>0</v>
      </c>
      <c r="N574" s="10">
        <f>SUMIFS(IsQList,IsIList,Table_ExternalData_15[[#This Row],[item_key]],IsITypeList,Table_ExternalData_15[[#This Row],[IType]],IsDList,Table_ExternalData_15[[#Headers],[10]])</f>
        <v>0</v>
      </c>
      <c r="O574" s="10">
        <f>SUMIFS(IsQList,IsIList,Table_ExternalData_15[[#This Row],[item_key]],IsITypeList,Table_ExternalData_15[[#This Row],[IType]],IsDList,Table_ExternalData_15[[#Headers],[11]])</f>
        <v>0</v>
      </c>
      <c r="P574" s="10">
        <f>SUMIFS(IsQList,IsIList,Table_ExternalData_15[[#This Row],[item_key]],IsITypeList,Table_ExternalData_15[[#This Row],[IType]],IsDList,Table_ExternalData_15[[#Headers],[12]])</f>
        <v>0</v>
      </c>
      <c r="Q574" s="10">
        <f>SUMIFS(IsQList,IsIList,Table_ExternalData_15[[#This Row],[item_key]],IsITypeList,Table_ExternalData_15[[#This Row],[IType]],IsDList,Table_ExternalData_15[[#Headers],[13]])</f>
        <v>-62</v>
      </c>
      <c r="R574" s="10">
        <f>SUMIFS(IsQList,IsIList,Table_ExternalData_15[[#This Row],[item_key]],IsITypeList,Table_ExternalData_15[[#This Row],[IType]],IsDList,Table_ExternalData_15[[#Headers],[14]])</f>
        <v>0</v>
      </c>
      <c r="S574" s="10">
        <f>SUMIFS(IsQList,IsIList,Table_ExternalData_15[[#This Row],[item_key]],IsITypeList,Table_ExternalData_15[[#This Row],[IType]],IsDList,Table_ExternalData_15[[#Headers],[15]])</f>
        <v>0</v>
      </c>
      <c r="T574" s="10">
        <f>SUMIFS(IsQList,IsIList,Table_ExternalData_15[[#This Row],[item_key]],IsITypeList,Table_ExternalData_15[[#This Row],[IType]],IsDList,Table_ExternalData_15[[#Headers],[16]])</f>
        <v>0</v>
      </c>
      <c r="U574" s="10">
        <f>SUMIFS(IsQList,IsIList,Table_ExternalData_15[[#This Row],[item_key]],IsITypeList,Table_ExternalData_15[[#This Row],[IType]],IsDList,Table_ExternalData_15[[#Headers],[17]])</f>
        <v>0</v>
      </c>
      <c r="V574" s="10">
        <f>SUMIFS(IsQList,IsIList,Table_ExternalData_15[[#This Row],[item_key]],IsITypeList,Table_ExternalData_15[[#This Row],[IType]],IsDList,Table_ExternalData_15[[#Headers],[18]])</f>
        <v>0</v>
      </c>
      <c r="W574" s="10">
        <f>SUMIFS(IsQList,IsIList,Table_ExternalData_15[[#This Row],[item_key]],IsITypeList,Table_ExternalData_15[[#This Row],[IType]],IsDList,Table_ExternalData_15[[#Headers],[19]])</f>
        <v>0</v>
      </c>
      <c r="X574" s="10">
        <f>SUMIFS(IsQList,IsIList,Table_ExternalData_15[[#This Row],[item_key]],IsITypeList,Table_ExternalData_15[[#This Row],[IType]],IsDList,Table_ExternalData_15[[#Headers],[20]])</f>
        <v>0</v>
      </c>
      <c r="Y574" s="10">
        <f>SUMIFS(IsQList,IsIList,Table_ExternalData_15[[#This Row],[item_key]],IsITypeList,Table_ExternalData_15[[#This Row],[IType]],IsDList,Table_ExternalData_15[[#Headers],[21]])</f>
        <v>0</v>
      </c>
      <c r="Z574" s="10">
        <f>SUMIFS(IsQList,IsIList,Table_ExternalData_15[[#This Row],[item_key]],IsITypeList,Table_ExternalData_15[[#This Row],[IType]],IsDList,Table_ExternalData_15[[#Headers],[22]])</f>
        <v>0</v>
      </c>
      <c r="AA574" s="10">
        <f>SUMIFS(IsQList,IsIList,Table_ExternalData_15[[#This Row],[item_key]],IsITypeList,Table_ExternalData_15[[#This Row],[IType]],IsDList,Table_ExternalData_15[[#Headers],[23]])</f>
        <v>0</v>
      </c>
      <c r="AB574" s="10">
        <f>SUMIFS(IsQList,IsIList,Table_ExternalData_15[[#This Row],[item_key]],IsITypeList,Table_ExternalData_15[[#This Row],[IType]],IsDList,Table_ExternalData_15[[#Headers],[24]])</f>
        <v>0</v>
      </c>
      <c r="AC574" s="10">
        <f>SUMIFS(IsQList,IsIList,Table_ExternalData_15[[#This Row],[item_key]],IsITypeList,Table_ExternalData_15[[#This Row],[IType]],IsDList,Table_ExternalData_15[[#Headers],[25]])</f>
        <v>0</v>
      </c>
      <c r="AD574" s="10">
        <f>SUMIFS(IsQList,IsIList,Table_ExternalData_15[[#This Row],[item_key]],IsITypeList,Table_ExternalData_15[[#This Row],[IType]],IsDList,Table_ExternalData_15[[#Headers],[26]])</f>
        <v>0</v>
      </c>
      <c r="AE574" s="10">
        <f>SUMIFS(IsQList,IsIList,Table_ExternalData_15[[#This Row],[item_key]],IsITypeList,Table_ExternalData_15[[#This Row],[IType]],IsDList,Table_ExternalData_15[[#Headers],[27]])</f>
        <v>0</v>
      </c>
      <c r="AF574" s="10">
        <f>SUMIFS(IsQList,IsIList,Table_ExternalData_15[[#This Row],[item_key]],IsITypeList,Table_ExternalData_15[[#This Row],[IType]],IsDList,Table_ExternalData_15[[#Headers],[28]])</f>
        <v>0</v>
      </c>
      <c r="AG574" s="10">
        <f>SUMIFS(IsQList,IsIList,Table_ExternalData_15[[#This Row],[item_key]],IsITypeList,Table_ExternalData_15[[#This Row],[IType]],IsDList,Table_ExternalData_15[[#Headers],[29]])</f>
        <v>0</v>
      </c>
      <c r="AH574" s="10">
        <f>SUMIFS(IsQList,IsIList,Table_ExternalData_15[[#This Row],[item_key]],IsITypeList,Table_ExternalData_15[[#This Row],[IType]],IsDList,Table_ExternalData_15[[#Headers],[30]])</f>
        <v>0</v>
      </c>
      <c r="AI574" s="10">
        <f>SUMIFS(IsQList,IsIList,Table_ExternalData_15[[#This Row],[item_key]],IsITypeList,Table_ExternalData_15[[#This Row],[IType]],IsDList,Table_ExternalData_15[[#Headers],[31]])</f>
        <v>0</v>
      </c>
      <c r="AJ574" s="10">
        <f>SUM(Table_ExternalData_15[[#This Row],[1]:[31]])</f>
        <v>-267</v>
      </c>
    </row>
    <row r="575" spans="1:36">
      <c r="A575" s="1" t="s">
        <v>12</v>
      </c>
      <c r="B575" s="1" t="s">
        <v>1319</v>
      </c>
      <c r="C575" s="1" t="s">
        <v>1320</v>
      </c>
      <c r="D575" s="11" t="s">
        <v>2046</v>
      </c>
      <c r="E575" s="10">
        <f>SUMIFS(IsQList,IsIList,Table_ExternalData_15[[#This Row],[item_key]],IsITypeList,Table_ExternalData_15[[#This Row],[IType]],IsDList,Table_ExternalData_15[[#Headers],[1]])</f>
        <v>170</v>
      </c>
      <c r="F575" s="10">
        <f>SUMIFS(IsQList,IsIList,Table_ExternalData_15[[#This Row],[item_key]],IsITypeList,Table_ExternalData_15[[#This Row],[IType]],IsDList,Table_ExternalData_15[[#Headers],[2]])</f>
        <v>376</v>
      </c>
      <c r="G575" s="10">
        <f>SUMIFS(IsQList,IsIList,Table_ExternalData_15[[#This Row],[item_key]],IsITypeList,Table_ExternalData_15[[#This Row],[IType]],IsDList,Table_ExternalData_15[[#Headers],[3]])</f>
        <v>170</v>
      </c>
      <c r="H575" s="10">
        <f>SUMIFS(IsQList,IsIList,Table_ExternalData_15[[#This Row],[item_key]],IsITypeList,Table_ExternalData_15[[#This Row],[IType]],IsDList,Table_ExternalData_15[[#Headers],[4]])</f>
        <v>500</v>
      </c>
      <c r="I575" s="10">
        <f>SUMIFS(IsQList,IsIList,Table_ExternalData_15[[#This Row],[item_key]],IsITypeList,Table_ExternalData_15[[#This Row],[IType]],IsDList,Table_ExternalData_15[[#Headers],[5]])</f>
        <v>200</v>
      </c>
      <c r="J575" s="10">
        <f>SUMIFS(IsQList,IsIList,Table_ExternalData_15[[#This Row],[item_key]],IsITypeList,Table_ExternalData_15[[#This Row],[IType]],IsDList,Table_ExternalData_15[[#Headers],[6]])</f>
        <v>474</v>
      </c>
      <c r="K575" s="10">
        <f>SUMIFS(IsQList,IsIList,Table_ExternalData_15[[#This Row],[item_key]],IsITypeList,Table_ExternalData_15[[#This Row],[IType]],IsDList,Table_ExternalData_15[[#Headers],[7]])</f>
        <v>418</v>
      </c>
      <c r="L575" s="10">
        <f>SUMIFS(IsQList,IsIList,Table_ExternalData_15[[#This Row],[item_key]],IsITypeList,Table_ExternalData_15[[#This Row],[IType]],IsDList,Table_ExternalData_15[[#Headers],[8]])</f>
        <v>278</v>
      </c>
      <c r="M575" s="10">
        <f>SUMIFS(IsQList,IsIList,Table_ExternalData_15[[#This Row],[item_key]],IsITypeList,Table_ExternalData_15[[#This Row],[IType]],IsDList,Table_ExternalData_15[[#Headers],[9]])</f>
        <v>634</v>
      </c>
      <c r="N575" s="10">
        <f>SUMIFS(IsQList,IsIList,Table_ExternalData_15[[#This Row],[item_key]],IsITypeList,Table_ExternalData_15[[#This Row],[IType]],IsDList,Table_ExternalData_15[[#Headers],[10]])</f>
        <v>414</v>
      </c>
      <c r="O575" s="10">
        <f>SUMIFS(IsQList,IsIList,Table_ExternalData_15[[#This Row],[item_key]],IsITypeList,Table_ExternalData_15[[#This Row],[IType]],IsDList,Table_ExternalData_15[[#Headers],[11]])</f>
        <v>300</v>
      </c>
      <c r="P575" s="10">
        <f>SUMIFS(IsQList,IsIList,Table_ExternalData_15[[#This Row],[item_key]],IsITypeList,Table_ExternalData_15[[#This Row],[IType]],IsDList,Table_ExternalData_15[[#Headers],[12]])</f>
        <v>0</v>
      </c>
      <c r="Q575" s="10">
        <f>SUMIFS(IsQList,IsIList,Table_ExternalData_15[[#This Row],[item_key]],IsITypeList,Table_ExternalData_15[[#This Row],[IType]],IsDList,Table_ExternalData_15[[#Headers],[13]])</f>
        <v>368</v>
      </c>
      <c r="R575" s="10">
        <f>SUMIFS(IsQList,IsIList,Table_ExternalData_15[[#This Row],[item_key]],IsITypeList,Table_ExternalData_15[[#This Row],[IType]],IsDList,Table_ExternalData_15[[#Headers],[14]])</f>
        <v>624</v>
      </c>
      <c r="S575" s="10">
        <f>SUMIFS(IsQList,IsIList,Table_ExternalData_15[[#This Row],[item_key]],IsITypeList,Table_ExternalData_15[[#This Row],[IType]],IsDList,Table_ExternalData_15[[#Headers],[15]])</f>
        <v>372</v>
      </c>
      <c r="T575" s="10">
        <f>SUMIFS(IsQList,IsIList,Table_ExternalData_15[[#This Row],[item_key]],IsITypeList,Table_ExternalData_15[[#This Row],[IType]],IsDList,Table_ExternalData_15[[#Headers],[16]])</f>
        <v>328</v>
      </c>
      <c r="U575" s="10">
        <f>SUMIFS(IsQList,IsIList,Table_ExternalData_15[[#This Row],[item_key]],IsITypeList,Table_ExternalData_15[[#This Row],[IType]],IsDList,Table_ExternalData_15[[#Headers],[17]])</f>
        <v>170</v>
      </c>
      <c r="V575" s="10">
        <f>SUMIFS(IsQList,IsIList,Table_ExternalData_15[[#This Row],[item_key]],IsITypeList,Table_ExternalData_15[[#This Row],[IType]],IsDList,Table_ExternalData_15[[#Headers],[18]])</f>
        <v>0</v>
      </c>
      <c r="W575" s="10">
        <f>SUMIFS(IsQList,IsIList,Table_ExternalData_15[[#This Row],[item_key]],IsITypeList,Table_ExternalData_15[[#This Row],[IType]],IsDList,Table_ExternalData_15[[#Headers],[19]])</f>
        <v>0</v>
      </c>
      <c r="X575" s="10">
        <f>SUMIFS(IsQList,IsIList,Table_ExternalData_15[[#This Row],[item_key]],IsITypeList,Table_ExternalData_15[[#This Row],[IType]],IsDList,Table_ExternalData_15[[#Headers],[20]])</f>
        <v>0</v>
      </c>
      <c r="Y575" s="10">
        <f>SUMIFS(IsQList,IsIList,Table_ExternalData_15[[#This Row],[item_key]],IsITypeList,Table_ExternalData_15[[#This Row],[IType]],IsDList,Table_ExternalData_15[[#Headers],[21]])</f>
        <v>0</v>
      </c>
      <c r="Z575" s="10">
        <f>SUMIFS(IsQList,IsIList,Table_ExternalData_15[[#This Row],[item_key]],IsITypeList,Table_ExternalData_15[[#This Row],[IType]],IsDList,Table_ExternalData_15[[#Headers],[22]])</f>
        <v>0</v>
      </c>
      <c r="AA575" s="10">
        <f>SUMIFS(IsQList,IsIList,Table_ExternalData_15[[#This Row],[item_key]],IsITypeList,Table_ExternalData_15[[#This Row],[IType]],IsDList,Table_ExternalData_15[[#Headers],[23]])</f>
        <v>0</v>
      </c>
      <c r="AB575" s="10">
        <f>SUMIFS(IsQList,IsIList,Table_ExternalData_15[[#This Row],[item_key]],IsITypeList,Table_ExternalData_15[[#This Row],[IType]],IsDList,Table_ExternalData_15[[#Headers],[24]])</f>
        <v>0</v>
      </c>
      <c r="AC575" s="10">
        <f>SUMIFS(IsQList,IsIList,Table_ExternalData_15[[#This Row],[item_key]],IsITypeList,Table_ExternalData_15[[#This Row],[IType]],IsDList,Table_ExternalData_15[[#Headers],[25]])</f>
        <v>0</v>
      </c>
      <c r="AD575" s="10">
        <f>SUMIFS(IsQList,IsIList,Table_ExternalData_15[[#This Row],[item_key]],IsITypeList,Table_ExternalData_15[[#This Row],[IType]],IsDList,Table_ExternalData_15[[#Headers],[26]])</f>
        <v>0</v>
      </c>
      <c r="AE575" s="10">
        <f>SUMIFS(IsQList,IsIList,Table_ExternalData_15[[#This Row],[item_key]],IsITypeList,Table_ExternalData_15[[#This Row],[IType]],IsDList,Table_ExternalData_15[[#Headers],[27]])</f>
        <v>668</v>
      </c>
      <c r="AF575" s="10">
        <f>SUMIFS(IsQList,IsIList,Table_ExternalData_15[[#This Row],[item_key]],IsITypeList,Table_ExternalData_15[[#This Row],[IType]],IsDList,Table_ExternalData_15[[#Headers],[28]])</f>
        <v>764</v>
      </c>
      <c r="AG575" s="10">
        <f>SUMIFS(IsQList,IsIList,Table_ExternalData_15[[#This Row],[item_key]],IsITypeList,Table_ExternalData_15[[#This Row],[IType]],IsDList,Table_ExternalData_15[[#Headers],[29]])</f>
        <v>728</v>
      </c>
      <c r="AH575" s="10">
        <f>SUMIFS(IsQList,IsIList,Table_ExternalData_15[[#This Row],[item_key]],IsITypeList,Table_ExternalData_15[[#This Row],[IType]],IsDList,Table_ExternalData_15[[#Headers],[30]])</f>
        <v>460</v>
      </c>
      <c r="AI575" s="10">
        <f>SUMIFS(IsQList,IsIList,Table_ExternalData_15[[#This Row],[item_key]],IsITypeList,Table_ExternalData_15[[#This Row],[IType]],IsDList,Table_ExternalData_15[[#Headers],[31]])</f>
        <v>1454</v>
      </c>
      <c r="AJ575" s="10">
        <f>SUM(Table_ExternalData_15[[#This Row],[1]:[31]])</f>
        <v>9870</v>
      </c>
    </row>
    <row r="576" spans="1:36">
      <c r="A576" s="1" t="s">
        <v>372</v>
      </c>
      <c r="B576" s="1" t="s">
        <v>1232</v>
      </c>
      <c r="C576" s="1" t="s">
        <v>1233</v>
      </c>
      <c r="D576" s="11" t="s">
        <v>2046</v>
      </c>
      <c r="E576" s="10">
        <f>SUMIFS(IsQList,IsIList,Table_ExternalData_15[[#This Row],[item_key]],IsITypeList,Table_ExternalData_15[[#This Row],[IType]],IsDList,Table_ExternalData_15[[#Headers],[1]])</f>
        <v>85</v>
      </c>
      <c r="F576" s="10">
        <f>SUMIFS(IsQList,IsIList,Table_ExternalData_15[[#This Row],[item_key]],IsITypeList,Table_ExternalData_15[[#This Row],[IType]],IsDList,Table_ExternalData_15[[#Headers],[2]])</f>
        <v>188</v>
      </c>
      <c r="G576" s="10">
        <f>SUMIFS(IsQList,IsIList,Table_ExternalData_15[[#This Row],[item_key]],IsITypeList,Table_ExternalData_15[[#This Row],[IType]],IsDList,Table_ExternalData_15[[#Headers],[3]])</f>
        <v>85</v>
      </c>
      <c r="H576" s="10">
        <f>SUMIFS(IsQList,IsIList,Table_ExternalData_15[[#This Row],[item_key]],IsITypeList,Table_ExternalData_15[[#This Row],[IType]],IsDList,Table_ExternalData_15[[#Headers],[4]])</f>
        <v>250</v>
      </c>
      <c r="I576" s="10">
        <f>SUMIFS(IsQList,IsIList,Table_ExternalData_15[[#This Row],[item_key]],IsITypeList,Table_ExternalData_15[[#This Row],[IType]],IsDList,Table_ExternalData_15[[#Headers],[5]])</f>
        <v>100</v>
      </c>
      <c r="J576" s="10">
        <f>SUMIFS(IsQList,IsIList,Table_ExternalData_15[[#This Row],[item_key]],IsITypeList,Table_ExternalData_15[[#This Row],[IType]],IsDList,Table_ExternalData_15[[#Headers],[6]])</f>
        <v>237</v>
      </c>
      <c r="K576" s="10">
        <f>SUMIFS(IsQList,IsIList,Table_ExternalData_15[[#This Row],[item_key]],IsITypeList,Table_ExternalData_15[[#This Row],[IType]],IsDList,Table_ExternalData_15[[#Headers],[7]])</f>
        <v>209</v>
      </c>
      <c r="L576" s="10">
        <f>SUMIFS(IsQList,IsIList,Table_ExternalData_15[[#This Row],[item_key]],IsITypeList,Table_ExternalData_15[[#This Row],[IType]],IsDList,Table_ExternalData_15[[#Headers],[8]])</f>
        <v>139</v>
      </c>
      <c r="M576" s="10">
        <f>SUMIFS(IsQList,IsIList,Table_ExternalData_15[[#This Row],[item_key]],IsITypeList,Table_ExternalData_15[[#This Row],[IType]],IsDList,Table_ExternalData_15[[#Headers],[9]])</f>
        <v>317</v>
      </c>
      <c r="N576" s="10">
        <f>SUMIFS(IsQList,IsIList,Table_ExternalData_15[[#This Row],[item_key]],IsITypeList,Table_ExternalData_15[[#This Row],[IType]],IsDList,Table_ExternalData_15[[#Headers],[10]])</f>
        <v>207</v>
      </c>
      <c r="O576" s="10">
        <f>SUMIFS(IsQList,IsIList,Table_ExternalData_15[[#This Row],[item_key]],IsITypeList,Table_ExternalData_15[[#This Row],[IType]],IsDList,Table_ExternalData_15[[#Headers],[11]])</f>
        <v>150</v>
      </c>
      <c r="P576" s="10">
        <f>SUMIFS(IsQList,IsIList,Table_ExternalData_15[[#This Row],[item_key]],IsITypeList,Table_ExternalData_15[[#This Row],[IType]],IsDList,Table_ExternalData_15[[#Headers],[12]])</f>
        <v>0</v>
      </c>
      <c r="Q576" s="10">
        <f>SUMIFS(IsQList,IsIList,Table_ExternalData_15[[#This Row],[item_key]],IsITypeList,Table_ExternalData_15[[#This Row],[IType]],IsDList,Table_ExternalData_15[[#Headers],[13]])</f>
        <v>184</v>
      </c>
      <c r="R576" s="10">
        <f>SUMIFS(IsQList,IsIList,Table_ExternalData_15[[#This Row],[item_key]],IsITypeList,Table_ExternalData_15[[#This Row],[IType]],IsDList,Table_ExternalData_15[[#Headers],[14]])</f>
        <v>312</v>
      </c>
      <c r="S576" s="10">
        <f>SUMIFS(IsQList,IsIList,Table_ExternalData_15[[#This Row],[item_key]],IsITypeList,Table_ExternalData_15[[#This Row],[IType]],IsDList,Table_ExternalData_15[[#Headers],[15]])</f>
        <v>186</v>
      </c>
      <c r="T576" s="10">
        <f>SUMIFS(IsQList,IsIList,Table_ExternalData_15[[#This Row],[item_key]],IsITypeList,Table_ExternalData_15[[#This Row],[IType]],IsDList,Table_ExternalData_15[[#Headers],[16]])</f>
        <v>164</v>
      </c>
      <c r="U576" s="10">
        <f>SUMIFS(IsQList,IsIList,Table_ExternalData_15[[#This Row],[item_key]],IsITypeList,Table_ExternalData_15[[#This Row],[IType]],IsDList,Table_ExternalData_15[[#Headers],[17]])</f>
        <v>85</v>
      </c>
      <c r="V576" s="10">
        <f>SUMIFS(IsQList,IsIList,Table_ExternalData_15[[#This Row],[item_key]],IsITypeList,Table_ExternalData_15[[#This Row],[IType]],IsDList,Table_ExternalData_15[[#Headers],[18]])</f>
        <v>0</v>
      </c>
      <c r="W576" s="10">
        <f>SUMIFS(IsQList,IsIList,Table_ExternalData_15[[#This Row],[item_key]],IsITypeList,Table_ExternalData_15[[#This Row],[IType]],IsDList,Table_ExternalData_15[[#Headers],[19]])</f>
        <v>0</v>
      </c>
      <c r="X576" s="10">
        <f>SUMIFS(IsQList,IsIList,Table_ExternalData_15[[#This Row],[item_key]],IsITypeList,Table_ExternalData_15[[#This Row],[IType]],IsDList,Table_ExternalData_15[[#Headers],[20]])</f>
        <v>0</v>
      </c>
      <c r="Y576" s="10">
        <f>SUMIFS(IsQList,IsIList,Table_ExternalData_15[[#This Row],[item_key]],IsITypeList,Table_ExternalData_15[[#This Row],[IType]],IsDList,Table_ExternalData_15[[#Headers],[21]])</f>
        <v>0</v>
      </c>
      <c r="Z576" s="10">
        <f>SUMIFS(IsQList,IsIList,Table_ExternalData_15[[#This Row],[item_key]],IsITypeList,Table_ExternalData_15[[#This Row],[IType]],IsDList,Table_ExternalData_15[[#Headers],[22]])</f>
        <v>0</v>
      </c>
      <c r="AA576" s="10">
        <f>SUMIFS(IsQList,IsIList,Table_ExternalData_15[[#This Row],[item_key]],IsITypeList,Table_ExternalData_15[[#This Row],[IType]],IsDList,Table_ExternalData_15[[#Headers],[23]])</f>
        <v>0</v>
      </c>
      <c r="AB576" s="10">
        <f>SUMIFS(IsQList,IsIList,Table_ExternalData_15[[#This Row],[item_key]],IsITypeList,Table_ExternalData_15[[#This Row],[IType]],IsDList,Table_ExternalData_15[[#Headers],[24]])</f>
        <v>0</v>
      </c>
      <c r="AC576" s="10">
        <f>SUMIFS(IsQList,IsIList,Table_ExternalData_15[[#This Row],[item_key]],IsITypeList,Table_ExternalData_15[[#This Row],[IType]],IsDList,Table_ExternalData_15[[#Headers],[25]])</f>
        <v>0</v>
      </c>
      <c r="AD576" s="10">
        <f>SUMIFS(IsQList,IsIList,Table_ExternalData_15[[#This Row],[item_key]],IsITypeList,Table_ExternalData_15[[#This Row],[IType]],IsDList,Table_ExternalData_15[[#Headers],[26]])</f>
        <v>0</v>
      </c>
      <c r="AE576" s="10">
        <f>SUMIFS(IsQList,IsIList,Table_ExternalData_15[[#This Row],[item_key]],IsITypeList,Table_ExternalData_15[[#This Row],[IType]],IsDList,Table_ExternalData_15[[#Headers],[27]])</f>
        <v>334</v>
      </c>
      <c r="AF576" s="10">
        <f>SUMIFS(IsQList,IsIList,Table_ExternalData_15[[#This Row],[item_key]],IsITypeList,Table_ExternalData_15[[#This Row],[IType]],IsDList,Table_ExternalData_15[[#Headers],[28]])</f>
        <v>382</v>
      </c>
      <c r="AG576" s="10">
        <f>SUMIFS(IsQList,IsIList,Table_ExternalData_15[[#This Row],[item_key]],IsITypeList,Table_ExternalData_15[[#This Row],[IType]],IsDList,Table_ExternalData_15[[#Headers],[29]])</f>
        <v>364</v>
      </c>
      <c r="AH576" s="10">
        <f>SUMIFS(IsQList,IsIList,Table_ExternalData_15[[#This Row],[item_key]],IsITypeList,Table_ExternalData_15[[#This Row],[IType]],IsDList,Table_ExternalData_15[[#Headers],[30]])</f>
        <v>230</v>
      </c>
      <c r="AI576" s="10">
        <f>SUMIFS(IsQList,IsIList,Table_ExternalData_15[[#This Row],[item_key]],IsITypeList,Table_ExternalData_15[[#This Row],[IType]],IsDList,Table_ExternalData_15[[#Headers],[31]])</f>
        <v>727</v>
      </c>
      <c r="AJ576" s="10">
        <f>SUM(Table_ExternalData_15[[#This Row],[1]:[31]])</f>
        <v>4935</v>
      </c>
    </row>
    <row r="577" spans="1:36">
      <c r="A577" s="1" t="s">
        <v>372</v>
      </c>
      <c r="B577" s="1" t="s">
        <v>1232</v>
      </c>
      <c r="C577" s="1" t="s">
        <v>1233</v>
      </c>
      <c r="D577" s="11" t="s">
        <v>2017</v>
      </c>
      <c r="E577" s="10">
        <f>SUMIFS(IsQList,IsIList,Table_ExternalData_15[[#This Row],[item_key]],IsITypeList,Table_ExternalData_15[[#This Row],[IType]],IsDList,Table_ExternalData_15[[#Headers],[1]])</f>
        <v>0</v>
      </c>
      <c r="F577" s="10">
        <f>SUMIFS(IsQList,IsIList,Table_ExternalData_15[[#This Row],[item_key]],IsITypeList,Table_ExternalData_15[[#This Row],[IType]],IsDList,Table_ExternalData_15[[#Headers],[2]])</f>
        <v>0</v>
      </c>
      <c r="G577" s="10">
        <f>SUMIFS(IsQList,IsIList,Table_ExternalData_15[[#This Row],[item_key]],IsITypeList,Table_ExternalData_15[[#This Row],[IType]],IsDList,Table_ExternalData_15[[#Headers],[3]])</f>
        <v>0</v>
      </c>
      <c r="H577" s="10">
        <f>SUMIFS(IsQList,IsIList,Table_ExternalData_15[[#This Row],[item_key]],IsITypeList,Table_ExternalData_15[[#This Row],[IType]],IsDList,Table_ExternalData_15[[#Headers],[4]])</f>
        <v>0</v>
      </c>
      <c r="I577" s="10">
        <f>SUMIFS(IsQList,IsIList,Table_ExternalData_15[[#This Row],[item_key]],IsITypeList,Table_ExternalData_15[[#This Row],[IType]],IsDList,Table_ExternalData_15[[#Headers],[5]])</f>
        <v>0</v>
      </c>
      <c r="J577" s="10">
        <f>SUMIFS(IsQList,IsIList,Table_ExternalData_15[[#This Row],[item_key]],IsITypeList,Table_ExternalData_15[[#This Row],[IType]],IsDList,Table_ExternalData_15[[#Headers],[6]])</f>
        <v>0</v>
      </c>
      <c r="K577" s="10">
        <f>SUMIFS(IsQList,IsIList,Table_ExternalData_15[[#This Row],[item_key]],IsITypeList,Table_ExternalData_15[[#This Row],[IType]],IsDList,Table_ExternalData_15[[#Headers],[7]])</f>
        <v>-29</v>
      </c>
      <c r="L577" s="10">
        <f>SUMIFS(IsQList,IsIList,Table_ExternalData_15[[#This Row],[item_key]],IsITypeList,Table_ExternalData_15[[#This Row],[IType]],IsDList,Table_ExternalData_15[[#Headers],[8]])</f>
        <v>0</v>
      </c>
      <c r="M577" s="10">
        <f>SUMIFS(IsQList,IsIList,Table_ExternalData_15[[#This Row],[item_key]],IsITypeList,Table_ExternalData_15[[#This Row],[IType]],IsDList,Table_ExternalData_15[[#Headers],[9]])</f>
        <v>0</v>
      </c>
      <c r="N577" s="10">
        <f>SUMIFS(IsQList,IsIList,Table_ExternalData_15[[#This Row],[item_key]],IsITypeList,Table_ExternalData_15[[#This Row],[IType]],IsDList,Table_ExternalData_15[[#Headers],[10]])</f>
        <v>0</v>
      </c>
      <c r="O577" s="10">
        <f>SUMIFS(IsQList,IsIList,Table_ExternalData_15[[#This Row],[item_key]],IsITypeList,Table_ExternalData_15[[#This Row],[IType]],IsDList,Table_ExternalData_15[[#Headers],[11]])</f>
        <v>0</v>
      </c>
      <c r="P577" s="10">
        <f>SUMIFS(IsQList,IsIList,Table_ExternalData_15[[#This Row],[item_key]],IsITypeList,Table_ExternalData_15[[#This Row],[IType]],IsDList,Table_ExternalData_15[[#Headers],[12]])</f>
        <v>0</v>
      </c>
      <c r="Q577" s="10">
        <f>SUMIFS(IsQList,IsIList,Table_ExternalData_15[[#This Row],[item_key]],IsITypeList,Table_ExternalData_15[[#This Row],[IType]],IsDList,Table_ExternalData_15[[#Headers],[13]])</f>
        <v>0</v>
      </c>
      <c r="R577" s="10">
        <f>SUMIFS(IsQList,IsIList,Table_ExternalData_15[[#This Row],[item_key]],IsITypeList,Table_ExternalData_15[[#This Row],[IType]],IsDList,Table_ExternalData_15[[#Headers],[14]])</f>
        <v>0</v>
      </c>
      <c r="S577" s="10">
        <f>SUMIFS(IsQList,IsIList,Table_ExternalData_15[[#This Row],[item_key]],IsITypeList,Table_ExternalData_15[[#This Row],[IType]],IsDList,Table_ExternalData_15[[#Headers],[15]])</f>
        <v>0</v>
      </c>
      <c r="T577" s="10">
        <f>SUMIFS(IsQList,IsIList,Table_ExternalData_15[[#This Row],[item_key]],IsITypeList,Table_ExternalData_15[[#This Row],[IType]],IsDList,Table_ExternalData_15[[#Headers],[16]])</f>
        <v>0</v>
      </c>
      <c r="U577" s="10">
        <f>SUMIFS(IsQList,IsIList,Table_ExternalData_15[[#This Row],[item_key]],IsITypeList,Table_ExternalData_15[[#This Row],[IType]],IsDList,Table_ExternalData_15[[#Headers],[17]])</f>
        <v>0</v>
      </c>
      <c r="V577" s="10">
        <f>SUMIFS(IsQList,IsIList,Table_ExternalData_15[[#This Row],[item_key]],IsITypeList,Table_ExternalData_15[[#This Row],[IType]],IsDList,Table_ExternalData_15[[#Headers],[18]])</f>
        <v>0</v>
      </c>
      <c r="W577" s="10">
        <f>SUMIFS(IsQList,IsIList,Table_ExternalData_15[[#This Row],[item_key]],IsITypeList,Table_ExternalData_15[[#This Row],[IType]],IsDList,Table_ExternalData_15[[#Headers],[19]])</f>
        <v>0</v>
      </c>
      <c r="X577" s="10">
        <f>SUMIFS(IsQList,IsIList,Table_ExternalData_15[[#This Row],[item_key]],IsITypeList,Table_ExternalData_15[[#This Row],[IType]],IsDList,Table_ExternalData_15[[#Headers],[20]])</f>
        <v>0</v>
      </c>
      <c r="Y577" s="10">
        <f>SUMIFS(IsQList,IsIList,Table_ExternalData_15[[#This Row],[item_key]],IsITypeList,Table_ExternalData_15[[#This Row],[IType]],IsDList,Table_ExternalData_15[[#Headers],[21]])</f>
        <v>0</v>
      </c>
      <c r="Z577" s="10">
        <f>SUMIFS(IsQList,IsIList,Table_ExternalData_15[[#This Row],[item_key]],IsITypeList,Table_ExternalData_15[[#This Row],[IType]],IsDList,Table_ExternalData_15[[#Headers],[22]])</f>
        <v>0</v>
      </c>
      <c r="AA577" s="10">
        <f>SUMIFS(IsQList,IsIList,Table_ExternalData_15[[#This Row],[item_key]],IsITypeList,Table_ExternalData_15[[#This Row],[IType]],IsDList,Table_ExternalData_15[[#Headers],[23]])</f>
        <v>0</v>
      </c>
      <c r="AB577" s="10">
        <f>SUMIFS(IsQList,IsIList,Table_ExternalData_15[[#This Row],[item_key]],IsITypeList,Table_ExternalData_15[[#This Row],[IType]],IsDList,Table_ExternalData_15[[#Headers],[24]])</f>
        <v>0</v>
      </c>
      <c r="AC577" s="10">
        <f>SUMIFS(IsQList,IsIList,Table_ExternalData_15[[#This Row],[item_key]],IsITypeList,Table_ExternalData_15[[#This Row],[IType]],IsDList,Table_ExternalData_15[[#Headers],[25]])</f>
        <v>0</v>
      </c>
      <c r="AD577" s="10">
        <f>SUMIFS(IsQList,IsIList,Table_ExternalData_15[[#This Row],[item_key]],IsITypeList,Table_ExternalData_15[[#This Row],[IType]],IsDList,Table_ExternalData_15[[#Headers],[26]])</f>
        <v>0</v>
      </c>
      <c r="AE577" s="10">
        <f>SUMIFS(IsQList,IsIList,Table_ExternalData_15[[#This Row],[item_key]],IsITypeList,Table_ExternalData_15[[#This Row],[IType]],IsDList,Table_ExternalData_15[[#Headers],[27]])</f>
        <v>0</v>
      </c>
      <c r="AF577" s="10">
        <f>SUMIFS(IsQList,IsIList,Table_ExternalData_15[[#This Row],[item_key]],IsITypeList,Table_ExternalData_15[[#This Row],[IType]],IsDList,Table_ExternalData_15[[#Headers],[28]])</f>
        <v>0</v>
      </c>
      <c r="AG577" s="10">
        <f>SUMIFS(IsQList,IsIList,Table_ExternalData_15[[#This Row],[item_key]],IsITypeList,Table_ExternalData_15[[#This Row],[IType]],IsDList,Table_ExternalData_15[[#Headers],[29]])</f>
        <v>0</v>
      </c>
      <c r="AH577" s="10">
        <f>SUMIFS(IsQList,IsIList,Table_ExternalData_15[[#This Row],[item_key]],IsITypeList,Table_ExternalData_15[[#This Row],[IType]],IsDList,Table_ExternalData_15[[#Headers],[30]])</f>
        <v>0</v>
      </c>
      <c r="AI577" s="10">
        <f>SUMIFS(IsQList,IsIList,Table_ExternalData_15[[#This Row],[item_key]],IsITypeList,Table_ExternalData_15[[#This Row],[IType]],IsDList,Table_ExternalData_15[[#Headers],[31]])</f>
        <v>0</v>
      </c>
      <c r="AJ577" s="10">
        <f>SUM(Table_ExternalData_15[[#This Row],[1]:[31]])</f>
        <v>-29</v>
      </c>
    </row>
    <row r="578" spans="1:36">
      <c r="A578" s="1" t="s">
        <v>508</v>
      </c>
      <c r="B578" s="1" t="s">
        <v>1310</v>
      </c>
      <c r="C578" s="1" t="s">
        <v>1311</v>
      </c>
      <c r="D578" s="11" t="s">
        <v>2046</v>
      </c>
      <c r="E578" s="10">
        <f>SUMIFS(IsQList,IsIList,Table_ExternalData_15[[#This Row],[item_key]],IsITypeList,Table_ExternalData_15[[#This Row],[IType]],IsDList,Table_ExternalData_15[[#Headers],[1]])</f>
        <v>85</v>
      </c>
      <c r="F578" s="10">
        <f>SUMIFS(IsQList,IsIList,Table_ExternalData_15[[#This Row],[item_key]],IsITypeList,Table_ExternalData_15[[#This Row],[IType]],IsDList,Table_ExternalData_15[[#Headers],[2]])</f>
        <v>188</v>
      </c>
      <c r="G578" s="10">
        <f>SUMIFS(IsQList,IsIList,Table_ExternalData_15[[#This Row],[item_key]],IsITypeList,Table_ExternalData_15[[#This Row],[IType]],IsDList,Table_ExternalData_15[[#Headers],[3]])</f>
        <v>85</v>
      </c>
      <c r="H578" s="10">
        <f>SUMIFS(IsQList,IsIList,Table_ExternalData_15[[#This Row],[item_key]],IsITypeList,Table_ExternalData_15[[#This Row],[IType]],IsDList,Table_ExternalData_15[[#Headers],[4]])</f>
        <v>250</v>
      </c>
      <c r="I578" s="10">
        <f>SUMIFS(IsQList,IsIList,Table_ExternalData_15[[#This Row],[item_key]],IsITypeList,Table_ExternalData_15[[#This Row],[IType]],IsDList,Table_ExternalData_15[[#Headers],[5]])</f>
        <v>100</v>
      </c>
      <c r="J578" s="10">
        <f>SUMIFS(IsQList,IsIList,Table_ExternalData_15[[#This Row],[item_key]],IsITypeList,Table_ExternalData_15[[#This Row],[IType]],IsDList,Table_ExternalData_15[[#Headers],[6]])</f>
        <v>237</v>
      </c>
      <c r="K578" s="10">
        <f>SUMIFS(IsQList,IsIList,Table_ExternalData_15[[#This Row],[item_key]],IsITypeList,Table_ExternalData_15[[#This Row],[IType]],IsDList,Table_ExternalData_15[[#Headers],[7]])</f>
        <v>209</v>
      </c>
      <c r="L578" s="10">
        <f>SUMIFS(IsQList,IsIList,Table_ExternalData_15[[#This Row],[item_key]],IsITypeList,Table_ExternalData_15[[#This Row],[IType]],IsDList,Table_ExternalData_15[[#Headers],[8]])</f>
        <v>139</v>
      </c>
      <c r="M578" s="10">
        <f>SUMIFS(IsQList,IsIList,Table_ExternalData_15[[#This Row],[item_key]],IsITypeList,Table_ExternalData_15[[#This Row],[IType]],IsDList,Table_ExternalData_15[[#Headers],[9]])</f>
        <v>317</v>
      </c>
      <c r="N578" s="10">
        <f>SUMIFS(IsQList,IsIList,Table_ExternalData_15[[#This Row],[item_key]],IsITypeList,Table_ExternalData_15[[#This Row],[IType]],IsDList,Table_ExternalData_15[[#Headers],[10]])</f>
        <v>207</v>
      </c>
      <c r="O578" s="10">
        <f>SUMIFS(IsQList,IsIList,Table_ExternalData_15[[#This Row],[item_key]],IsITypeList,Table_ExternalData_15[[#This Row],[IType]],IsDList,Table_ExternalData_15[[#Headers],[11]])</f>
        <v>150</v>
      </c>
      <c r="P578" s="10">
        <f>SUMIFS(IsQList,IsIList,Table_ExternalData_15[[#This Row],[item_key]],IsITypeList,Table_ExternalData_15[[#This Row],[IType]],IsDList,Table_ExternalData_15[[#Headers],[12]])</f>
        <v>0</v>
      </c>
      <c r="Q578" s="10">
        <f>SUMIFS(IsQList,IsIList,Table_ExternalData_15[[#This Row],[item_key]],IsITypeList,Table_ExternalData_15[[#This Row],[IType]],IsDList,Table_ExternalData_15[[#Headers],[13]])</f>
        <v>184</v>
      </c>
      <c r="R578" s="10">
        <f>SUMIFS(IsQList,IsIList,Table_ExternalData_15[[#This Row],[item_key]],IsITypeList,Table_ExternalData_15[[#This Row],[IType]],IsDList,Table_ExternalData_15[[#Headers],[14]])</f>
        <v>312</v>
      </c>
      <c r="S578" s="10">
        <f>SUMIFS(IsQList,IsIList,Table_ExternalData_15[[#This Row],[item_key]],IsITypeList,Table_ExternalData_15[[#This Row],[IType]],IsDList,Table_ExternalData_15[[#Headers],[15]])</f>
        <v>186</v>
      </c>
      <c r="T578" s="10">
        <f>SUMIFS(IsQList,IsIList,Table_ExternalData_15[[#This Row],[item_key]],IsITypeList,Table_ExternalData_15[[#This Row],[IType]],IsDList,Table_ExternalData_15[[#Headers],[16]])</f>
        <v>164</v>
      </c>
      <c r="U578" s="10">
        <f>SUMIFS(IsQList,IsIList,Table_ExternalData_15[[#This Row],[item_key]],IsITypeList,Table_ExternalData_15[[#This Row],[IType]],IsDList,Table_ExternalData_15[[#Headers],[17]])</f>
        <v>85</v>
      </c>
      <c r="V578" s="10">
        <f>SUMIFS(IsQList,IsIList,Table_ExternalData_15[[#This Row],[item_key]],IsITypeList,Table_ExternalData_15[[#This Row],[IType]],IsDList,Table_ExternalData_15[[#Headers],[18]])</f>
        <v>0</v>
      </c>
      <c r="W578" s="10">
        <f>SUMIFS(IsQList,IsIList,Table_ExternalData_15[[#This Row],[item_key]],IsITypeList,Table_ExternalData_15[[#This Row],[IType]],IsDList,Table_ExternalData_15[[#Headers],[19]])</f>
        <v>0</v>
      </c>
      <c r="X578" s="10">
        <f>SUMIFS(IsQList,IsIList,Table_ExternalData_15[[#This Row],[item_key]],IsITypeList,Table_ExternalData_15[[#This Row],[IType]],IsDList,Table_ExternalData_15[[#Headers],[20]])</f>
        <v>0</v>
      </c>
      <c r="Y578" s="10">
        <f>SUMIFS(IsQList,IsIList,Table_ExternalData_15[[#This Row],[item_key]],IsITypeList,Table_ExternalData_15[[#This Row],[IType]],IsDList,Table_ExternalData_15[[#Headers],[21]])</f>
        <v>0</v>
      </c>
      <c r="Z578" s="10">
        <f>SUMIFS(IsQList,IsIList,Table_ExternalData_15[[#This Row],[item_key]],IsITypeList,Table_ExternalData_15[[#This Row],[IType]],IsDList,Table_ExternalData_15[[#Headers],[22]])</f>
        <v>0</v>
      </c>
      <c r="AA578" s="10">
        <f>SUMIFS(IsQList,IsIList,Table_ExternalData_15[[#This Row],[item_key]],IsITypeList,Table_ExternalData_15[[#This Row],[IType]],IsDList,Table_ExternalData_15[[#Headers],[23]])</f>
        <v>0</v>
      </c>
      <c r="AB578" s="10">
        <f>SUMIFS(IsQList,IsIList,Table_ExternalData_15[[#This Row],[item_key]],IsITypeList,Table_ExternalData_15[[#This Row],[IType]],IsDList,Table_ExternalData_15[[#Headers],[24]])</f>
        <v>0</v>
      </c>
      <c r="AC578" s="10">
        <f>SUMIFS(IsQList,IsIList,Table_ExternalData_15[[#This Row],[item_key]],IsITypeList,Table_ExternalData_15[[#This Row],[IType]],IsDList,Table_ExternalData_15[[#Headers],[25]])</f>
        <v>0</v>
      </c>
      <c r="AD578" s="10">
        <f>SUMIFS(IsQList,IsIList,Table_ExternalData_15[[#This Row],[item_key]],IsITypeList,Table_ExternalData_15[[#This Row],[IType]],IsDList,Table_ExternalData_15[[#Headers],[26]])</f>
        <v>0</v>
      </c>
      <c r="AE578" s="10">
        <f>SUMIFS(IsQList,IsIList,Table_ExternalData_15[[#This Row],[item_key]],IsITypeList,Table_ExternalData_15[[#This Row],[IType]],IsDList,Table_ExternalData_15[[#Headers],[27]])</f>
        <v>334</v>
      </c>
      <c r="AF578" s="10">
        <f>SUMIFS(IsQList,IsIList,Table_ExternalData_15[[#This Row],[item_key]],IsITypeList,Table_ExternalData_15[[#This Row],[IType]],IsDList,Table_ExternalData_15[[#Headers],[28]])</f>
        <v>382</v>
      </c>
      <c r="AG578" s="10">
        <f>SUMIFS(IsQList,IsIList,Table_ExternalData_15[[#This Row],[item_key]],IsITypeList,Table_ExternalData_15[[#This Row],[IType]],IsDList,Table_ExternalData_15[[#Headers],[29]])</f>
        <v>364</v>
      </c>
      <c r="AH578" s="10">
        <f>SUMIFS(IsQList,IsIList,Table_ExternalData_15[[#This Row],[item_key]],IsITypeList,Table_ExternalData_15[[#This Row],[IType]],IsDList,Table_ExternalData_15[[#Headers],[30]])</f>
        <v>230</v>
      </c>
      <c r="AI578" s="10">
        <f>SUMIFS(IsQList,IsIList,Table_ExternalData_15[[#This Row],[item_key]],IsITypeList,Table_ExternalData_15[[#This Row],[IType]],IsDList,Table_ExternalData_15[[#Headers],[31]])</f>
        <v>727</v>
      </c>
      <c r="AJ578" s="10">
        <f>SUM(Table_ExternalData_15[[#This Row],[1]:[31]])</f>
        <v>4935</v>
      </c>
    </row>
    <row r="579" spans="1:36">
      <c r="A579" s="1" t="s">
        <v>330</v>
      </c>
      <c r="B579" s="1" t="s">
        <v>1312</v>
      </c>
      <c r="C579" s="1" t="s">
        <v>1313</v>
      </c>
      <c r="D579" s="11" t="s">
        <v>2046</v>
      </c>
      <c r="E579" s="10">
        <f>SUMIFS(IsQList,IsIList,Table_ExternalData_15[[#This Row],[item_key]],IsITypeList,Table_ExternalData_15[[#This Row],[IType]],IsDList,Table_ExternalData_15[[#Headers],[1]])</f>
        <v>170</v>
      </c>
      <c r="F579" s="10">
        <f>SUMIFS(IsQList,IsIList,Table_ExternalData_15[[#This Row],[item_key]],IsITypeList,Table_ExternalData_15[[#This Row],[IType]],IsDList,Table_ExternalData_15[[#Headers],[2]])</f>
        <v>376</v>
      </c>
      <c r="G579" s="10">
        <f>SUMIFS(IsQList,IsIList,Table_ExternalData_15[[#This Row],[item_key]],IsITypeList,Table_ExternalData_15[[#This Row],[IType]],IsDList,Table_ExternalData_15[[#Headers],[3]])</f>
        <v>170</v>
      </c>
      <c r="H579" s="10">
        <f>SUMIFS(IsQList,IsIList,Table_ExternalData_15[[#This Row],[item_key]],IsITypeList,Table_ExternalData_15[[#This Row],[IType]],IsDList,Table_ExternalData_15[[#Headers],[4]])</f>
        <v>500</v>
      </c>
      <c r="I579" s="10">
        <f>SUMIFS(IsQList,IsIList,Table_ExternalData_15[[#This Row],[item_key]],IsITypeList,Table_ExternalData_15[[#This Row],[IType]],IsDList,Table_ExternalData_15[[#Headers],[5]])</f>
        <v>200</v>
      </c>
      <c r="J579" s="10">
        <f>SUMIFS(IsQList,IsIList,Table_ExternalData_15[[#This Row],[item_key]],IsITypeList,Table_ExternalData_15[[#This Row],[IType]],IsDList,Table_ExternalData_15[[#Headers],[6]])</f>
        <v>474</v>
      </c>
      <c r="K579" s="10">
        <f>SUMIFS(IsQList,IsIList,Table_ExternalData_15[[#This Row],[item_key]],IsITypeList,Table_ExternalData_15[[#This Row],[IType]],IsDList,Table_ExternalData_15[[#Headers],[7]])</f>
        <v>418</v>
      </c>
      <c r="L579" s="10">
        <f>SUMIFS(IsQList,IsIList,Table_ExternalData_15[[#This Row],[item_key]],IsITypeList,Table_ExternalData_15[[#This Row],[IType]],IsDList,Table_ExternalData_15[[#Headers],[8]])</f>
        <v>278</v>
      </c>
      <c r="M579" s="10">
        <f>SUMIFS(IsQList,IsIList,Table_ExternalData_15[[#This Row],[item_key]],IsITypeList,Table_ExternalData_15[[#This Row],[IType]],IsDList,Table_ExternalData_15[[#Headers],[9]])</f>
        <v>634</v>
      </c>
      <c r="N579" s="10">
        <f>SUMIFS(IsQList,IsIList,Table_ExternalData_15[[#This Row],[item_key]],IsITypeList,Table_ExternalData_15[[#This Row],[IType]],IsDList,Table_ExternalData_15[[#Headers],[10]])</f>
        <v>414</v>
      </c>
      <c r="O579" s="10">
        <f>SUMIFS(IsQList,IsIList,Table_ExternalData_15[[#This Row],[item_key]],IsITypeList,Table_ExternalData_15[[#This Row],[IType]],IsDList,Table_ExternalData_15[[#Headers],[11]])</f>
        <v>300</v>
      </c>
      <c r="P579" s="10">
        <f>SUMIFS(IsQList,IsIList,Table_ExternalData_15[[#This Row],[item_key]],IsITypeList,Table_ExternalData_15[[#This Row],[IType]],IsDList,Table_ExternalData_15[[#Headers],[12]])</f>
        <v>0</v>
      </c>
      <c r="Q579" s="10">
        <f>SUMIFS(IsQList,IsIList,Table_ExternalData_15[[#This Row],[item_key]],IsITypeList,Table_ExternalData_15[[#This Row],[IType]],IsDList,Table_ExternalData_15[[#Headers],[13]])</f>
        <v>368</v>
      </c>
      <c r="R579" s="10">
        <f>SUMIFS(IsQList,IsIList,Table_ExternalData_15[[#This Row],[item_key]],IsITypeList,Table_ExternalData_15[[#This Row],[IType]],IsDList,Table_ExternalData_15[[#Headers],[14]])</f>
        <v>624</v>
      </c>
      <c r="S579" s="10">
        <f>SUMIFS(IsQList,IsIList,Table_ExternalData_15[[#This Row],[item_key]],IsITypeList,Table_ExternalData_15[[#This Row],[IType]],IsDList,Table_ExternalData_15[[#Headers],[15]])</f>
        <v>372</v>
      </c>
      <c r="T579" s="10">
        <f>SUMIFS(IsQList,IsIList,Table_ExternalData_15[[#This Row],[item_key]],IsITypeList,Table_ExternalData_15[[#This Row],[IType]],IsDList,Table_ExternalData_15[[#Headers],[16]])</f>
        <v>328</v>
      </c>
      <c r="U579" s="10">
        <f>SUMIFS(IsQList,IsIList,Table_ExternalData_15[[#This Row],[item_key]],IsITypeList,Table_ExternalData_15[[#This Row],[IType]],IsDList,Table_ExternalData_15[[#Headers],[17]])</f>
        <v>170</v>
      </c>
      <c r="V579" s="10">
        <f>SUMIFS(IsQList,IsIList,Table_ExternalData_15[[#This Row],[item_key]],IsITypeList,Table_ExternalData_15[[#This Row],[IType]],IsDList,Table_ExternalData_15[[#Headers],[18]])</f>
        <v>0</v>
      </c>
      <c r="W579" s="10">
        <f>SUMIFS(IsQList,IsIList,Table_ExternalData_15[[#This Row],[item_key]],IsITypeList,Table_ExternalData_15[[#This Row],[IType]],IsDList,Table_ExternalData_15[[#Headers],[19]])</f>
        <v>0</v>
      </c>
      <c r="X579" s="10">
        <f>SUMIFS(IsQList,IsIList,Table_ExternalData_15[[#This Row],[item_key]],IsITypeList,Table_ExternalData_15[[#This Row],[IType]],IsDList,Table_ExternalData_15[[#Headers],[20]])</f>
        <v>0</v>
      </c>
      <c r="Y579" s="10">
        <f>SUMIFS(IsQList,IsIList,Table_ExternalData_15[[#This Row],[item_key]],IsITypeList,Table_ExternalData_15[[#This Row],[IType]],IsDList,Table_ExternalData_15[[#Headers],[21]])</f>
        <v>0</v>
      </c>
      <c r="Z579" s="10">
        <f>SUMIFS(IsQList,IsIList,Table_ExternalData_15[[#This Row],[item_key]],IsITypeList,Table_ExternalData_15[[#This Row],[IType]],IsDList,Table_ExternalData_15[[#Headers],[22]])</f>
        <v>0</v>
      </c>
      <c r="AA579" s="10">
        <f>SUMIFS(IsQList,IsIList,Table_ExternalData_15[[#This Row],[item_key]],IsITypeList,Table_ExternalData_15[[#This Row],[IType]],IsDList,Table_ExternalData_15[[#Headers],[23]])</f>
        <v>0</v>
      </c>
      <c r="AB579" s="10">
        <f>SUMIFS(IsQList,IsIList,Table_ExternalData_15[[#This Row],[item_key]],IsITypeList,Table_ExternalData_15[[#This Row],[IType]],IsDList,Table_ExternalData_15[[#Headers],[24]])</f>
        <v>0</v>
      </c>
      <c r="AC579" s="10">
        <f>SUMIFS(IsQList,IsIList,Table_ExternalData_15[[#This Row],[item_key]],IsITypeList,Table_ExternalData_15[[#This Row],[IType]],IsDList,Table_ExternalData_15[[#Headers],[25]])</f>
        <v>0</v>
      </c>
      <c r="AD579" s="10">
        <f>SUMIFS(IsQList,IsIList,Table_ExternalData_15[[#This Row],[item_key]],IsITypeList,Table_ExternalData_15[[#This Row],[IType]],IsDList,Table_ExternalData_15[[#Headers],[26]])</f>
        <v>0</v>
      </c>
      <c r="AE579" s="10">
        <f>SUMIFS(IsQList,IsIList,Table_ExternalData_15[[#This Row],[item_key]],IsITypeList,Table_ExternalData_15[[#This Row],[IType]],IsDList,Table_ExternalData_15[[#Headers],[27]])</f>
        <v>668</v>
      </c>
      <c r="AF579" s="10">
        <f>SUMIFS(IsQList,IsIList,Table_ExternalData_15[[#This Row],[item_key]],IsITypeList,Table_ExternalData_15[[#This Row],[IType]],IsDList,Table_ExternalData_15[[#Headers],[28]])</f>
        <v>764</v>
      </c>
      <c r="AG579" s="10">
        <f>SUMIFS(IsQList,IsIList,Table_ExternalData_15[[#This Row],[item_key]],IsITypeList,Table_ExternalData_15[[#This Row],[IType]],IsDList,Table_ExternalData_15[[#Headers],[29]])</f>
        <v>728</v>
      </c>
      <c r="AH579" s="10">
        <f>SUMIFS(IsQList,IsIList,Table_ExternalData_15[[#This Row],[item_key]],IsITypeList,Table_ExternalData_15[[#This Row],[IType]],IsDList,Table_ExternalData_15[[#Headers],[30]])</f>
        <v>460</v>
      </c>
      <c r="AI579" s="10">
        <f>SUMIFS(IsQList,IsIList,Table_ExternalData_15[[#This Row],[item_key]],IsITypeList,Table_ExternalData_15[[#This Row],[IType]],IsDList,Table_ExternalData_15[[#Headers],[31]])</f>
        <v>1454</v>
      </c>
      <c r="AJ579" s="10">
        <f>SUM(Table_ExternalData_15[[#This Row],[1]:[31]])</f>
        <v>9870</v>
      </c>
    </row>
    <row r="580" spans="1:36">
      <c r="A580" s="1" t="s">
        <v>2231</v>
      </c>
      <c r="B580" s="1" t="s">
        <v>2706</v>
      </c>
      <c r="C580" s="1" t="s">
        <v>2707</v>
      </c>
      <c r="D580" s="11" t="s">
        <v>2046</v>
      </c>
      <c r="E580" s="10">
        <f>SUMIFS(IsQList,IsIList,Table_ExternalData_15[[#This Row],[item_key]],IsITypeList,Table_ExternalData_15[[#This Row],[IType]],IsDList,Table_ExternalData_15[[#Headers],[1]])</f>
        <v>765</v>
      </c>
      <c r="F580" s="10">
        <f>SUMIFS(IsQList,IsIList,Table_ExternalData_15[[#This Row],[item_key]],IsITypeList,Table_ExternalData_15[[#This Row],[IType]],IsDList,Table_ExternalData_15[[#Headers],[2]])</f>
        <v>1692</v>
      </c>
      <c r="G580" s="10">
        <f>SUMIFS(IsQList,IsIList,Table_ExternalData_15[[#This Row],[item_key]],IsITypeList,Table_ExternalData_15[[#This Row],[IType]],IsDList,Table_ExternalData_15[[#Headers],[3]])</f>
        <v>765</v>
      </c>
      <c r="H580" s="10">
        <f>SUMIFS(IsQList,IsIList,Table_ExternalData_15[[#This Row],[item_key]],IsITypeList,Table_ExternalData_15[[#This Row],[IType]],IsDList,Table_ExternalData_15[[#Headers],[4]])</f>
        <v>2250</v>
      </c>
      <c r="I580" s="10">
        <f>SUMIFS(IsQList,IsIList,Table_ExternalData_15[[#This Row],[item_key]],IsITypeList,Table_ExternalData_15[[#This Row],[IType]],IsDList,Table_ExternalData_15[[#Headers],[5]])</f>
        <v>900</v>
      </c>
      <c r="J580" s="10">
        <f>SUMIFS(IsQList,IsIList,Table_ExternalData_15[[#This Row],[item_key]],IsITypeList,Table_ExternalData_15[[#This Row],[IType]],IsDList,Table_ExternalData_15[[#Headers],[6]])</f>
        <v>2133</v>
      </c>
      <c r="K580" s="10">
        <f>SUMIFS(IsQList,IsIList,Table_ExternalData_15[[#This Row],[item_key]],IsITypeList,Table_ExternalData_15[[#This Row],[IType]],IsDList,Table_ExternalData_15[[#Headers],[7]])</f>
        <v>1881</v>
      </c>
      <c r="L580" s="10">
        <f>SUMIFS(IsQList,IsIList,Table_ExternalData_15[[#This Row],[item_key]],IsITypeList,Table_ExternalData_15[[#This Row],[IType]],IsDList,Table_ExternalData_15[[#Headers],[8]])</f>
        <v>1251</v>
      </c>
      <c r="M580" s="10">
        <f>SUMIFS(IsQList,IsIList,Table_ExternalData_15[[#This Row],[item_key]],IsITypeList,Table_ExternalData_15[[#This Row],[IType]],IsDList,Table_ExternalData_15[[#Headers],[9]])</f>
        <v>2853</v>
      </c>
      <c r="N580" s="10">
        <f>SUMIFS(IsQList,IsIList,Table_ExternalData_15[[#This Row],[item_key]],IsITypeList,Table_ExternalData_15[[#This Row],[IType]],IsDList,Table_ExternalData_15[[#Headers],[10]])</f>
        <v>1863</v>
      </c>
      <c r="O580" s="10">
        <f>SUMIFS(IsQList,IsIList,Table_ExternalData_15[[#This Row],[item_key]],IsITypeList,Table_ExternalData_15[[#This Row],[IType]],IsDList,Table_ExternalData_15[[#Headers],[11]])</f>
        <v>1350</v>
      </c>
      <c r="P580" s="10">
        <f>SUMIFS(IsQList,IsIList,Table_ExternalData_15[[#This Row],[item_key]],IsITypeList,Table_ExternalData_15[[#This Row],[IType]],IsDList,Table_ExternalData_15[[#Headers],[12]])</f>
        <v>0</v>
      </c>
      <c r="Q580" s="10">
        <f>SUMIFS(IsQList,IsIList,Table_ExternalData_15[[#This Row],[item_key]],IsITypeList,Table_ExternalData_15[[#This Row],[IType]],IsDList,Table_ExternalData_15[[#Headers],[13]])</f>
        <v>1656</v>
      </c>
      <c r="R580" s="10">
        <f>SUMIFS(IsQList,IsIList,Table_ExternalData_15[[#This Row],[item_key]],IsITypeList,Table_ExternalData_15[[#This Row],[IType]],IsDList,Table_ExternalData_15[[#Headers],[14]])</f>
        <v>2808</v>
      </c>
      <c r="S580" s="10">
        <f>SUMIFS(IsQList,IsIList,Table_ExternalData_15[[#This Row],[item_key]],IsITypeList,Table_ExternalData_15[[#This Row],[IType]],IsDList,Table_ExternalData_15[[#Headers],[15]])</f>
        <v>1674</v>
      </c>
      <c r="T580" s="10">
        <f>SUMIFS(IsQList,IsIList,Table_ExternalData_15[[#This Row],[item_key]],IsITypeList,Table_ExternalData_15[[#This Row],[IType]],IsDList,Table_ExternalData_15[[#Headers],[16]])</f>
        <v>1476</v>
      </c>
      <c r="U580" s="10">
        <f>SUMIFS(IsQList,IsIList,Table_ExternalData_15[[#This Row],[item_key]],IsITypeList,Table_ExternalData_15[[#This Row],[IType]],IsDList,Table_ExternalData_15[[#Headers],[17]])</f>
        <v>765</v>
      </c>
      <c r="V580" s="10">
        <f>SUMIFS(IsQList,IsIList,Table_ExternalData_15[[#This Row],[item_key]],IsITypeList,Table_ExternalData_15[[#This Row],[IType]],IsDList,Table_ExternalData_15[[#Headers],[18]])</f>
        <v>0</v>
      </c>
      <c r="W580" s="10">
        <f>SUMIFS(IsQList,IsIList,Table_ExternalData_15[[#This Row],[item_key]],IsITypeList,Table_ExternalData_15[[#This Row],[IType]],IsDList,Table_ExternalData_15[[#Headers],[19]])</f>
        <v>0</v>
      </c>
      <c r="X580" s="10">
        <f>SUMIFS(IsQList,IsIList,Table_ExternalData_15[[#This Row],[item_key]],IsITypeList,Table_ExternalData_15[[#This Row],[IType]],IsDList,Table_ExternalData_15[[#Headers],[20]])</f>
        <v>0</v>
      </c>
      <c r="Y580" s="10">
        <f>SUMIFS(IsQList,IsIList,Table_ExternalData_15[[#This Row],[item_key]],IsITypeList,Table_ExternalData_15[[#This Row],[IType]],IsDList,Table_ExternalData_15[[#Headers],[21]])</f>
        <v>0</v>
      </c>
      <c r="Z580" s="10">
        <f>SUMIFS(IsQList,IsIList,Table_ExternalData_15[[#This Row],[item_key]],IsITypeList,Table_ExternalData_15[[#This Row],[IType]],IsDList,Table_ExternalData_15[[#Headers],[22]])</f>
        <v>0</v>
      </c>
      <c r="AA580" s="10">
        <f>SUMIFS(IsQList,IsIList,Table_ExternalData_15[[#This Row],[item_key]],IsITypeList,Table_ExternalData_15[[#This Row],[IType]],IsDList,Table_ExternalData_15[[#Headers],[23]])</f>
        <v>0</v>
      </c>
      <c r="AB580" s="10">
        <f>SUMIFS(IsQList,IsIList,Table_ExternalData_15[[#This Row],[item_key]],IsITypeList,Table_ExternalData_15[[#This Row],[IType]],IsDList,Table_ExternalData_15[[#Headers],[24]])</f>
        <v>0</v>
      </c>
      <c r="AC580" s="10">
        <f>SUMIFS(IsQList,IsIList,Table_ExternalData_15[[#This Row],[item_key]],IsITypeList,Table_ExternalData_15[[#This Row],[IType]],IsDList,Table_ExternalData_15[[#Headers],[25]])</f>
        <v>0</v>
      </c>
      <c r="AD580" s="10">
        <f>SUMIFS(IsQList,IsIList,Table_ExternalData_15[[#This Row],[item_key]],IsITypeList,Table_ExternalData_15[[#This Row],[IType]],IsDList,Table_ExternalData_15[[#Headers],[26]])</f>
        <v>0</v>
      </c>
      <c r="AE580" s="10">
        <f>SUMIFS(IsQList,IsIList,Table_ExternalData_15[[#This Row],[item_key]],IsITypeList,Table_ExternalData_15[[#This Row],[IType]],IsDList,Table_ExternalData_15[[#Headers],[27]])</f>
        <v>3006</v>
      </c>
      <c r="AF580" s="10">
        <f>SUMIFS(IsQList,IsIList,Table_ExternalData_15[[#This Row],[item_key]],IsITypeList,Table_ExternalData_15[[#This Row],[IType]],IsDList,Table_ExternalData_15[[#Headers],[28]])</f>
        <v>3438</v>
      </c>
      <c r="AG580" s="10">
        <f>SUMIFS(IsQList,IsIList,Table_ExternalData_15[[#This Row],[item_key]],IsITypeList,Table_ExternalData_15[[#This Row],[IType]],IsDList,Table_ExternalData_15[[#Headers],[29]])</f>
        <v>3276</v>
      </c>
      <c r="AH580" s="10">
        <f>SUMIFS(IsQList,IsIList,Table_ExternalData_15[[#This Row],[item_key]],IsITypeList,Table_ExternalData_15[[#This Row],[IType]],IsDList,Table_ExternalData_15[[#Headers],[30]])</f>
        <v>2070</v>
      </c>
      <c r="AI580" s="10">
        <f>SUMIFS(IsQList,IsIList,Table_ExternalData_15[[#This Row],[item_key]],IsITypeList,Table_ExternalData_15[[#This Row],[IType]],IsDList,Table_ExternalData_15[[#Headers],[31]])</f>
        <v>6543</v>
      </c>
      <c r="AJ580" s="10">
        <f>SUM(Table_ExternalData_15[[#This Row],[1]:[31]])</f>
        <v>44415</v>
      </c>
    </row>
    <row r="581" spans="1:36">
      <c r="A581" s="1" t="s">
        <v>392</v>
      </c>
      <c r="B581" s="1" t="s">
        <v>1333</v>
      </c>
      <c r="C581" s="1" t="s">
        <v>1334</v>
      </c>
      <c r="D581" s="11" t="s">
        <v>2046</v>
      </c>
      <c r="E581" s="10">
        <f>SUMIFS(IsQList,IsIList,Table_ExternalData_15[[#This Row],[item_key]],IsITypeList,Table_ExternalData_15[[#This Row],[IType]],IsDList,Table_ExternalData_15[[#Headers],[1]])</f>
        <v>85</v>
      </c>
      <c r="F581" s="10">
        <f>SUMIFS(IsQList,IsIList,Table_ExternalData_15[[#This Row],[item_key]],IsITypeList,Table_ExternalData_15[[#This Row],[IType]],IsDList,Table_ExternalData_15[[#Headers],[2]])</f>
        <v>188</v>
      </c>
      <c r="G581" s="10">
        <f>SUMIFS(IsQList,IsIList,Table_ExternalData_15[[#This Row],[item_key]],IsITypeList,Table_ExternalData_15[[#This Row],[IType]],IsDList,Table_ExternalData_15[[#Headers],[3]])</f>
        <v>85</v>
      </c>
      <c r="H581" s="10">
        <f>SUMIFS(IsQList,IsIList,Table_ExternalData_15[[#This Row],[item_key]],IsITypeList,Table_ExternalData_15[[#This Row],[IType]],IsDList,Table_ExternalData_15[[#Headers],[4]])</f>
        <v>250</v>
      </c>
      <c r="I581" s="10">
        <f>SUMIFS(IsQList,IsIList,Table_ExternalData_15[[#This Row],[item_key]],IsITypeList,Table_ExternalData_15[[#This Row],[IType]],IsDList,Table_ExternalData_15[[#Headers],[5]])</f>
        <v>100</v>
      </c>
      <c r="J581" s="10">
        <f>SUMIFS(IsQList,IsIList,Table_ExternalData_15[[#This Row],[item_key]],IsITypeList,Table_ExternalData_15[[#This Row],[IType]],IsDList,Table_ExternalData_15[[#Headers],[6]])</f>
        <v>237</v>
      </c>
      <c r="K581" s="10">
        <f>SUMIFS(IsQList,IsIList,Table_ExternalData_15[[#This Row],[item_key]],IsITypeList,Table_ExternalData_15[[#This Row],[IType]],IsDList,Table_ExternalData_15[[#Headers],[7]])</f>
        <v>209</v>
      </c>
      <c r="L581" s="10">
        <f>SUMIFS(IsQList,IsIList,Table_ExternalData_15[[#This Row],[item_key]],IsITypeList,Table_ExternalData_15[[#This Row],[IType]],IsDList,Table_ExternalData_15[[#Headers],[8]])</f>
        <v>139</v>
      </c>
      <c r="M581" s="10">
        <f>SUMIFS(IsQList,IsIList,Table_ExternalData_15[[#This Row],[item_key]],IsITypeList,Table_ExternalData_15[[#This Row],[IType]],IsDList,Table_ExternalData_15[[#Headers],[9]])</f>
        <v>317</v>
      </c>
      <c r="N581" s="10">
        <f>SUMIFS(IsQList,IsIList,Table_ExternalData_15[[#This Row],[item_key]],IsITypeList,Table_ExternalData_15[[#This Row],[IType]],IsDList,Table_ExternalData_15[[#Headers],[10]])</f>
        <v>207</v>
      </c>
      <c r="O581" s="10">
        <f>SUMIFS(IsQList,IsIList,Table_ExternalData_15[[#This Row],[item_key]],IsITypeList,Table_ExternalData_15[[#This Row],[IType]],IsDList,Table_ExternalData_15[[#Headers],[11]])</f>
        <v>150</v>
      </c>
      <c r="P581" s="10">
        <f>SUMIFS(IsQList,IsIList,Table_ExternalData_15[[#This Row],[item_key]],IsITypeList,Table_ExternalData_15[[#This Row],[IType]],IsDList,Table_ExternalData_15[[#Headers],[12]])</f>
        <v>0</v>
      </c>
      <c r="Q581" s="10">
        <f>SUMIFS(IsQList,IsIList,Table_ExternalData_15[[#This Row],[item_key]],IsITypeList,Table_ExternalData_15[[#This Row],[IType]],IsDList,Table_ExternalData_15[[#Headers],[13]])</f>
        <v>184</v>
      </c>
      <c r="R581" s="10">
        <f>SUMIFS(IsQList,IsIList,Table_ExternalData_15[[#This Row],[item_key]],IsITypeList,Table_ExternalData_15[[#This Row],[IType]],IsDList,Table_ExternalData_15[[#Headers],[14]])</f>
        <v>312</v>
      </c>
      <c r="S581" s="10">
        <f>SUMIFS(IsQList,IsIList,Table_ExternalData_15[[#This Row],[item_key]],IsITypeList,Table_ExternalData_15[[#This Row],[IType]],IsDList,Table_ExternalData_15[[#Headers],[15]])</f>
        <v>186</v>
      </c>
      <c r="T581" s="10">
        <f>SUMIFS(IsQList,IsIList,Table_ExternalData_15[[#This Row],[item_key]],IsITypeList,Table_ExternalData_15[[#This Row],[IType]],IsDList,Table_ExternalData_15[[#Headers],[16]])</f>
        <v>164</v>
      </c>
      <c r="U581" s="10">
        <f>SUMIFS(IsQList,IsIList,Table_ExternalData_15[[#This Row],[item_key]],IsITypeList,Table_ExternalData_15[[#This Row],[IType]],IsDList,Table_ExternalData_15[[#Headers],[17]])</f>
        <v>85</v>
      </c>
      <c r="V581" s="10">
        <f>SUMIFS(IsQList,IsIList,Table_ExternalData_15[[#This Row],[item_key]],IsITypeList,Table_ExternalData_15[[#This Row],[IType]],IsDList,Table_ExternalData_15[[#Headers],[18]])</f>
        <v>0</v>
      </c>
      <c r="W581" s="10">
        <f>SUMIFS(IsQList,IsIList,Table_ExternalData_15[[#This Row],[item_key]],IsITypeList,Table_ExternalData_15[[#This Row],[IType]],IsDList,Table_ExternalData_15[[#Headers],[19]])</f>
        <v>0</v>
      </c>
      <c r="X581" s="10">
        <f>SUMIFS(IsQList,IsIList,Table_ExternalData_15[[#This Row],[item_key]],IsITypeList,Table_ExternalData_15[[#This Row],[IType]],IsDList,Table_ExternalData_15[[#Headers],[20]])</f>
        <v>0</v>
      </c>
      <c r="Y581" s="10">
        <f>SUMIFS(IsQList,IsIList,Table_ExternalData_15[[#This Row],[item_key]],IsITypeList,Table_ExternalData_15[[#This Row],[IType]],IsDList,Table_ExternalData_15[[#Headers],[21]])</f>
        <v>0</v>
      </c>
      <c r="Z581" s="10">
        <f>SUMIFS(IsQList,IsIList,Table_ExternalData_15[[#This Row],[item_key]],IsITypeList,Table_ExternalData_15[[#This Row],[IType]],IsDList,Table_ExternalData_15[[#Headers],[22]])</f>
        <v>0</v>
      </c>
      <c r="AA581" s="10">
        <f>SUMIFS(IsQList,IsIList,Table_ExternalData_15[[#This Row],[item_key]],IsITypeList,Table_ExternalData_15[[#This Row],[IType]],IsDList,Table_ExternalData_15[[#Headers],[23]])</f>
        <v>0</v>
      </c>
      <c r="AB581" s="10">
        <f>SUMIFS(IsQList,IsIList,Table_ExternalData_15[[#This Row],[item_key]],IsITypeList,Table_ExternalData_15[[#This Row],[IType]],IsDList,Table_ExternalData_15[[#Headers],[24]])</f>
        <v>0</v>
      </c>
      <c r="AC581" s="10">
        <f>SUMIFS(IsQList,IsIList,Table_ExternalData_15[[#This Row],[item_key]],IsITypeList,Table_ExternalData_15[[#This Row],[IType]],IsDList,Table_ExternalData_15[[#Headers],[25]])</f>
        <v>0</v>
      </c>
      <c r="AD581" s="10">
        <f>SUMIFS(IsQList,IsIList,Table_ExternalData_15[[#This Row],[item_key]],IsITypeList,Table_ExternalData_15[[#This Row],[IType]],IsDList,Table_ExternalData_15[[#Headers],[26]])</f>
        <v>0</v>
      </c>
      <c r="AE581" s="10">
        <f>SUMIFS(IsQList,IsIList,Table_ExternalData_15[[#This Row],[item_key]],IsITypeList,Table_ExternalData_15[[#This Row],[IType]],IsDList,Table_ExternalData_15[[#Headers],[27]])</f>
        <v>334</v>
      </c>
      <c r="AF581" s="10">
        <f>SUMIFS(IsQList,IsIList,Table_ExternalData_15[[#This Row],[item_key]],IsITypeList,Table_ExternalData_15[[#This Row],[IType]],IsDList,Table_ExternalData_15[[#Headers],[28]])</f>
        <v>382</v>
      </c>
      <c r="AG581" s="10">
        <f>SUMIFS(IsQList,IsIList,Table_ExternalData_15[[#This Row],[item_key]],IsITypeList,Table_ExternalData_15[[#This Row],[IType]],IsDList,Table_ExternalData_15[[#Headers],[29]])</f>
        <v>364</v>
      </c>
      <c r="AH581" s="10">
        <f>SUMIFS(IsQList,IsIList,Table_ExternalData_15[[#This Row],[item_key]],IsITypeList,Table_ExternalData_15[[#This Row],[IType]],IsDList,Table_ExternalData_15[[#Headers],[30]])</f>
        <v>230</v>
      </c>
      <c r="AI581" s="10">
        <f>SUMIFS(IsQList,IsIList,Table_ExternalData_15[[#This Row],[item_key]],IsITypeList,Table_ExternalData_15[[#This Row],[IType]],IsDList,Table_ExternalData_15[[#Headers],[31]])</f>
        <v>727</v>
      </c>
      <c r="AJ581" s="10">
        <f>SUM(Table_ExternalData_15[[#This Row],[1]:[31]])</f>
        <v>4935</v>
      </c>
    </row>
    <row r="582" spans="1:36">
      <c r="A582" s="1" t="s">
        <v>331</v>
      </c>
      <c r="B582" s="1" t="s">
        <v>1314</v>
      </c>
      <c r="C582" s="1" t="s">
        <v>1315</v>
      </c>
      <c r="D582" s="11" t="s">
        <v>2046</v>
      </c>
      <c r="E582" s="10">
        <f>SUMIFS(IsQList,IsIList,Table_ExternalData_15[[#This Row],[item_key]],IsITypeList,Table_ExternalData_15[[#This Row],[IType]],IsDList,Table_ExternalData_15[[#Headers],[1]])</f>
        <v>85</v>
      </c>
      <c r="F582" s="10">
        <f>SUMIFS(IsQList,IsIList,Table_ExternalData_15[[#This Row],[item_key]],IsITypeList,Table_ExternalData_15[[#This Row],[IType]],IsDList,Table_ExternalData_15[[#Headers],[2]])</f>
        <v>188</v>
      </c>
      <c r="G582" s="10">
        <f>SUMIFS(IsQList,IsIList,Table_ExternalData_15[[#This Row],[item_key]],IsITypeList,Table_ExternalData_15[[#This Row],[IType]],IsDList,Table_ExternalData_15[[#Headers],[3]])</f>
        <v>85</v>
      </c>
      <c r="H582" s="10">
        <f>SUMIFS(IsQList,IsIList,Table_ExternalData_15[[#This Row],[item_key]],IsITypeList,Table_ExternalData_15[[#This Row],[IType]],IsDList,Table_ExternalData_15[[#Headers],[4]])</f>
        <v>250</v>
      </c>
      <c r="I582" s="10">
        <f>SUMIFS(IsQList,IsIList,Table_ExternalData_15[[#This Row],[item_key]],IsITypeList,Table_ExternalData_15[[#This Row],[IType]],IsDList,Table_ExternalData_15[[#Headers],[5]])</f>
        <v>100</v>
      </c>
      <c r="J582" s="10">
        <f>SUMIFS(IsQList,IsIList,Table_ExternalData_15[[#This Row],[item_key]],IsITypeList,Table_ExternalData_15[[#This Row],[IType]],IsDList,Table_ExternalData_15[[#Headers],[6]])</f>
        <v>237</v>
      </c>
      <c r="K582" s="10">
        <f>SUMIFS(IsQList,IsIList,Table_ExternalData_15[[#This Row],[item_key]],IsITypeList,Table_ExternalData_15[[#This Row],[IType]],IsDList,Table_ExternalData_15[[#Headers],[7]])</f>
        <v>209</v>
      </c>
      <c r="L582" s="10">
        <f>SUMIFS(IsQList,IsIList,Table_ExternalData_15[[#This Row],[item_key]],IsITypeList,Table_ExternalData_15[[#This Row],[IType]],IsDList,Table_ExternalData_15[[#Headers],[8]])</f>
        <v>139</v>
      </c>
      <c r="M582" s="10">
        <f>SUMIFS(IsQList,IsIList,Table_ExternalData_15[[#This Row],[item_key]],IsITypeList,Table_ExternalData_15[[#This Row],[IType]],IsDList,Table_ExternalData_15[[#Headers],[9]])</f>
        <v>317</v>
      </c>
      <c r="N582" s="10">
        <f>SUMIFS(IsQList,IsIList,Table_ExternalData_15[[#This Row],[item_key]],IsITypeList,Table_ExternalData_15[[#This Row],[IType]],IsDList,Table_ExternalData_15[[#Headers],[10]])</f>
        <v>207</v>
      </c>
      <c r="O582" s="10">
        <f>SUMIFS(IsQList,IsIList,Table_ExternalData_15[[#This Row],[item_key]],IsITypeList,Table_ExternalData_15[[#This Row],[IType]],IsDList,Table_ExternalData_15[[#Headers],[11]])</f>
        <v>150</v>
      </c>
      <c r="P582" s="10">
        <f>SUMIFS(IsQList,IsIList,Table_ExternalData_15[[#This Row],[item_key]],IsITypeList,Table_ExternalData_15[[#This Row],[IType]],IsDList,Table_ExternalData_15[[#Headers],[12]])</f>
        <v>0</v>
      </c>
      <c r="Q582" s="10">
        <f>SUMIFS(IsQList,IsIList,Table_ExternalData_15[[#This Row],[item_key]],IsITypeList,Table_ExternalData_15[[#This Row],[IType]],IsDList,Table_ExternalData_15[[#Headers],[13]])</f>
        <v>184</v>
      </c>
      <c r="R582" s="10">
        <f>SUMIFS(IsQList,IsIList,Table_ExternalData_15[[#This Row],[item_key]],IsITypeList,Table_ExternalData_15[[#This Row],[IType]],IsDList,Table_ExternalData_15[[#Headers],[14]])</f>
        <v>312</v>
      </c>
      <c r="S582" s="10">
        <f>SUMIFS(IsQList,IsIList,Table_ExternalData_15[[#This Row],[item_key]],IsITypeList,Table_ExternalData_15[[#This Row],[IType]],IsDList,Table_ExternalData_15[[#Headers],[15]])</f>
        <v>186</v>
      </c>
      <c r="T582" s="10">
        <f>SUMIFS(IsQList,IsIList,Table_ExternalData_15[[#This Row],[item_key]],IsITypeList,Table_ExternalData_15[[#This Row],[IType]],IsDList,Table_ExternalData_15[[#Headers],[16]])</f>
        <v>164</v>
      </c>
      <c r="U582" s="10">
        <f>SUMIFS(IsQList,IsIList,Table_ExternalData_15[[#This Row],[item_key]],IsITypeList,Table_ExternalData_15[[#This Row],[IType]],IsDList,Table_ExternalData_15[[#Headers],[17]])</f>
        <v>85</v>
      </c>
      <c r="V582" s="10">
        <f>SUMIFS(IsQList,IsIList,Table_ExternalData_15[[#This Row],[item_key]],IsITypeList,Table_ExternalData_15[[#This Row],[IType]],IsDList,Table_ExternalData_15[[#Headers],[18]])</f>
        <v>0</v>
      </c>
      <c r="W582" s="10">
        <f>SUMIFS(IsQList,IsIList,Table_ExternalData_15[[#This Row],[item_key]],IsITypeList,Table_ExternalData_15[[#This Row],[IType]],IsDList,Table_ExternalData_15[[#Headers],[19]])</f>
        <v>0</v>
      </c>
      <c r="X582" s="10">
        <f>SUMIFS(IsQList,IsIList,Table_ExternalData_15[[#This Row],[item_key]],IsITypeList,Table_ExternalData_15[[#This Row],[IType]],IsDList,Table_ExternalData_15[[#Headers],[20]])</f>
        <v>0</v>
      </c>
      <c r="Y582" s="10">
        <f>SUMIFS(IsQList,IsIList,Table_ExternalData_15[[#This Row],[item_key]],IsITypeList,Table_ExternalData_15[[#This Row],[IType]],IsDList,Table_ExternalData_15[[#Headers],[21]])</f>
        <v>0</v>
      </c>
      <c r="Z582" s="10">
        <f>SUMIFS(IsQList,IsIList,Table_ExternalData_15[[#This Row],[item_key]],IsITypeList,Table_ExternalData_15[[#This Row],[IType]],IsDList,Table_ExternalData_15[[#Headers],[22]])</f>
        <v>0</v>
      </c>
      <c r="AA582" s="10">
        <f>SUMIFS(IsQList,IsIList,Table_ExternalData_15[[#This Row],[item_key]],IsITypeList,Table_ExternalData_15[[#This Row],[IType]],IsDList,Table_ExternalData_15[[#Headers],[23]])</f>
        <v>0</v>
      </c>
      <c r="AB582" s="10">
        <f>SUMIFS(IsQList,IsIList,Table_ExternalData_15[[#This Row],[item_key]],IsITypeList,Table_ExternalData_15[[#This Row],[IType]],IsDList,Table_ExternalData_15[[#Headers],[24]])</f>
        <v>0</v>
      </c>
      <c r="AC582" s="10">
        <f>SUMIFS(IsQList,IsIList,Table_ExternalData_15[[#This Row],[item_key]],IsITypeList,Table_ExternalData_15[[#This Row],[IType]],IsDList,Table_ExternalData_15[[#Headers],[25]])</f>
        <v>0</v>
      </c>
      <c r="AD582" s="10">
        <f>SUMIFS(IsQList,IsIList,Table_ExternalData_15[[#This Row],[item_key]],IsITypeList,Table_ExternalData_15[[#This Row],[IType]],IsDList,Table_ExternalData_15[[#Headers],[26]])</f>
        <v>0</v>
      </c>
      <c r="AE582" s="10">
        <f>SUMIFS(IsQList,IsIList,Table_ExternalData_15[[#This Row],[item_key]],IsITypeList,Table_ExternalData_15[[#This Row],[IType]],IsDList,Table_ExternalData_15[[#Headers],[27]])</f>
        <v>334</v>
      </c>
      <c r="AF582" s="10">
        <f>SUMIFS(IsQList,IsIList,Table_ExternalData_15[[#This Row],[item_key]],IsITypeList,Table_ExternalData_15[[#This Row],[IType]],IsDList,Table_ExternalData_15[[#Headers],[28]])</f>
        <v>382</v>
      </c>
      <c r="AG582" s="10">
        <f>SUMIFS(IsQList,IsIList,Table_ExternalData_15[[#This Row],[item_key]],IsITypeList,Table_ExternalData_15[[#This Row],[IType]],IsDList,Table_ExternalData_15[[#Headers],[29]])</f>
        <v>364</v>
      </c>
      <c r="AH582" s="10">
        <f>SUMIFS(IsQList,IsIList,Table_ExternalData_15[[#This Row],[item_key]],IsITypeList,Table_ExternalData_15[[#This Row],[IType]],IsDList,Table_ExternalData_15[[#Headers],[30]])</f>
        <v>230</v>
      </c>
      <c r="AI582" s="10">
        <f>SUMIFS(IsQList,IsIList,Table_ExternalData_15[[#This Row],[item_key]],IsITypeList,Table_ExternalData_15[[#This Row],[IType]],IsDList,Table_ExternalData_15[[#Headers],[31]])</f>
        <v>727</v>
      </c>
      <c r="AJ582" s="10">
        <f>SUM(Table_ExternalData_15[[#This Row],[1]:[31]])</f>
        <v>4935</v>
      </c>
    </row>
    <row r="583" spans="1:36">
      <c r="A583" s="1" t="s">
        <v>438</v>
      </c>
      <c r="B583" s="1" t="s">
        <v>1165</v>
      </c>
      <c r="C583" s="1" t="s">
        <v>1166</v>
      </c>
      <c r="D583" s="11" t="s">
        <v>2046</v>
      </c>
      <c r="E583" s="10">
        <f>SUMIFS(IsQList,IsIList,Table_ExternalData_15[[#This Row],[item_key]],IsITypeList,Table_ExternalData_15[[#This Row],[IType]],IsDList,Table_ExternalData_15[[#Headers],[1]])</f>
        <v>85</v>
      </c>
      <c r="F583" s="10">
        <f>SUMIFS(IsQList,IsIList,Table_ExternalData_15[[#This Row],[item_key]],IsITypeList,Table_ExternalData_15[[#This Row],[IType]],IsDList,Table_ExternalData_15[[#Headers],[2]])</f>
        <v>188</v>
      </c>
      <c r="G583" s="10">
        <f>SUMIFS(IsQList,IsIList,Table_ExternalData_15[[#This Row],[item_key]],IsITypeList,Table_ExternalData_15[[#This Row],[IType]],IsDList,Table_ExternalData_15[[#Headers],[3]])</f>
        <v>85</v>
      </c>
      <c r="H583" s="10">
        <f>SUMIFS(IsQList,IsIList,Table_ExternalData_15[[#This Row],[item_key]],IsITypeList,Table_ExternalData_15[[#This Row],[IType]],IsDList,Table_ExternalData_15[[#Headers],[4]])</f>
        <v>250</v>
      </c>
      <c r="I583" s="10">
        <f>SUMIFS(IsQList,IsIList,Table_ExternalData_15[[#This Row],[item_key]],IsITypeList,Table_ExternalData_15[[#This Row],[IType]],IsDList,Table_ExternalData_15[[#Headers],[5]])</f>
        <v>100</v>
      </c>
      <c r="J583" s="10">
        <f>SUMIFS(IsQList,IsIList,Table_ExternalData_15[[#This Row],[item_key]],IsITypeList,Table_ExternalData_15[[#This Row],[IType]],IsDList,Table_ExternalData_15[[#Headers],[6]])</f>
        <v>237</v>
      </c>
      <c r="K583" s="10">
        <f>SUMIFS(IsQList,IsIList,Table_ExternalData_15[[#This Row],[item_key]],IsITypeList,Table_ExternalData_15[[#This Row],[IType]],IsDList,Table_ExternalData_15[[#Headers],[7]])</f>
        <v>209</v>
      </c>
      <c r="L583" s="10">
        <f>SUMIFS(IsQList,IsIList,Table_ExternalData_15[[#This Row],[item_key]],IsITypeList,Table_ExternalData_15[[#This Row],[IType]],IsDList,Table_ExternalData_15[[#Headers],[8]])</f>
        <v>139</v>
      </c>
      <c r="M583" s="10">
        <f>SUMIFS(IsQList,IsIList,Table_ExternalData_15[[#This Row],[item_key]],IsITypeList,Table_ExternalData_15[[#This Row],[IType]],IsDList,Table_ExternalData_15[[#Headers],[9]])</f>
        <v>317</v>
      </c>
      <c r="N583" s="10">
        <f>SUMIFS(IsQList,IsIList,Table_ExternalData_15[[#This Row],[item_key]],IsITypeList,Table_ExternalData_15[[#This Row],[IType]],IsDList,Table_ExternalData_15[[#Headers],[10]])</f>
        <v>207</v>
      </c>
      <c r="O583" s="10">
        <f>SUMIFS(IsQList,IsIList,Table_ExternalData_15[[#This Row],[item_key]],IsITypeList,Table_ExternalData_15[[#This Row],[IType]],IsDList,Table_ExternalData_15[[#Headers],[11]])</f>
        <v>150</v>
      </c>
      <c r="P583" s="10">
        <f>SUMIFS(IsQList,IsIList,Table_ExternalData_15[[#This Row],[item_key]],IsITypeList,Table_ExternalData_15[[#This Row],[IType]],IsDList,Table_ExternalData_15[[#Headers],[12]])</f>
        <v>0</v>
      </c>
      <c r="Q583" s="10">
        <f>SUMIFS(IsQList,IsIList,Table_ExternalData_15[[#This Row],[item_key]],IsITypeList,Table_ExternalData_15[[#This Row],[IType]],IsDList,Table_ExternalData_15[[#Headers],[13]])</f>
        <v>184</v>
      </c>
      <c r="R583" s="10">
        <f>SUMIFS(IsQList,IsIList,Table_ExternalData_15[[#This Row],[item_key]],IsITypeList,Table_ExternalData_15[[#This Row],[IType]],IsDList,Table_ExternalData_15[[#Headers],[14]])</f>
        <v>312</v>
      </c>
      <c r="S583" s="10">
        <f>SUMIFS(IsQList,IsIList,Table_ExternalData_15[[#This Row],[item_key]],IsITypeList,Table_ExternalData_15[[#This Row],[IType]],IsDList,Table_ExternalData_15[[#Headers],[15]])</f>
        <v>186</v>
      </c>
      <c r="T583" s="10">
        <f>SUMIFS(IsQList,IsIList,Table_ExternalData_15[[#This Row],[item_key]],IsITypeList,Table_ExternalData_15[[#This Row],[IType]],IsDList,Table_ExternalData_15[[#Headers],[16]])</f>
        <v>164</v>
      </c>
      <c r="U583" s="10">
        <f>SUMIFS(IsQList,IsIList,Table_ExternalData_15[[#This Row],[item_key]],IsITypeList,Table_ExternalData_15[[#This Row],[IType]],IsDList,Table_ExternalData_15[[#Headers],[17]])</f>
        <v>85</v>
      </c>
      <c r="V583" s="10">
        <f>SUMIFS(IsQList,IsIList,Table_ExternalData_15[[#This Row],[item_key]],IsITypeList,Table_ExternalData_15[[#This Row],[IType]],IsDList,Table_ExternalData_15[[#Headers],[18]])</f>
        <v>0</v>
      </c>
      <c r="W583" s="10">
        <f>SUMIFS(IsQList,IsIList,Table_ExternalData_15[[#This Row],[item_key]],IsITypeList,Table_ExternalData_15[[#This Row],[IType]],IsDList,Table_ExternalData_15[[#Headers],[19]])</f>
        <v>0</v>
      </c>
      <c r="X583" s="10">
        <f>SUMIFS(IsQList,IsIList,Table_ExternalData_15[[#This Row],[item_key]],IsITypeList,Table_ExternalData_15[[#This Row],[IType]],IsDList,Table_ExternalData_15[[#Headers],[20]])</f>
        <v>0</v>
      </c>
      <c r="Y583" s="10">
        <f>SUMIFS(IsQList,IsIList,Table_ExternalData_15[[#This Row],[item_key]],IsITypeList,Table_ExternalData_15[[#This Row],[IType]],IsDList,Table_ExternalData_15[[#Headers],[21]])</f>
        <v>0</v>
      </c>
      <c r="Z583" s="10">
        <f>SUMIFS(IsQList,IsIList,Table_ExternalData_15[[#This Row],[item_key]],IsITypeList,Table_ExternalData_15[[#This Row],[IType]],IsDList,Table_ExternalData_15[[#Headers],[22]])</f>
        <v>0</v>
      </c>
      <c r="AA583" s="10">
        <f>SUMIFS(IsQList,IsIList,Table_ExternalData_15[[#This Row],[item_key]],IsITypeList,Table_ExternalData_15[[#This Row],[IType]],IsDList,Table_ExternalData_15[[#Headers],[23]])</f>
        <v>0</v>
      </c>
      <c r="AB583" s="10">
        <f>SUMIFS(IsQList,IsIList,Table_ExternalData_15[[#This Row],[item_key]],IsITypeList,Table_ExternalData_15[[#This Row],[IType]],IsDList,Table_ExternalData_15[[#Headers],[24]])</f>
        <v>0</v>
      </c>
      <c r="AC583" s="10">
        <f>SUMIFS(IsQList,IsIList,Table_ExternalData_15[[#This Row],[item_key]],IsITypeList,Table_ExternalData_15[[#This Row],[IType]],IsDList,Table_ExternalData_15[[#Headers],[25]])</f>
        <v>0</v>
      </c>
      <c r="AD583" s="10">
        <f>SUMIFS(IsQList,IsIList,Table_ExternalData_15[[#This Row],[item_key]],IsITypeList,Table_ExternalData_15[[#This Row],[IType]],IsDList,Table_ExternalData_15[[#Headers],[26]])</f>
        <v>0</v>
      </c>
      <c r="AE583" s="10">
        <f>SUMIFS(IsQList,IsIList,Table_ExternalData_15[[#This Row],[item_key]],IsITypeList,Table_ExternalData_15[[#This Row],[IType]],IsDList,Table_ExternalData_15[[#Headers],[27]])</f>
        <v>334</v>
      </c>
      <c r="AF583" s="10">
        <f>SUMIFS(IsQList,IsIList,Table_ExternalData_15[[#This Row],[item_key]],IsITypeList,Table_ExternalData_15[[#This Row],[IType]],IsDList,Table_ExternalData_15[[#Headers],[28]])</f>
        <v>382</v>
      </c>
      <c r="AG583" s="10">
        <f>SUMIFS(IsQList,IsIList,Table_ExternalData_15[[#This Row],[item_key]],IsITypeList,Table_ExternalData_15[[#This Row],[IType]],IsDList,Table_ExternalData_15[[#Headers],[29]])</f>
        <v>364</v>
      </c>
      <c r="AH583" s="10">
        <f>SUMIFS(IsQList,IsIList,Table_ExternalData_15[[#This Row],[item_key]],IsITypeList,Table_ExternalData_15[[#This Row],[IType]],IsDList,Table_ExternalData_15[[#Headers],[30]])</f>
        <v>230</v>
      </c>
      <c r="AI583" s="10">
        <f>SUMIFS(IsQList,IsIList,Table_ExternalData_15[[#This Row],[item_key]],IsITypeList,Table_ExternalData_15[[#This Row],[IType]],IsDList,Table_ExternalData_15[[#Headers],[31]])</f>
        <v>727</v>
      </c>
      <c r="AJ583" s="10">
        <f>SUM(Table_ExternalData_15[[#This Row],[1]:[31]])</f>
        <v>4935</v>
      </c>
    </row>
    <row r="584" spans="1:36">
      <c r="A584" s="1" t="s">
        <v>332</v>
      </c>
      <c r="B584" s="1" t="s">
        <v>1316</v>
      </c>
      <c r="C584" s="1" t="s">
        <v>1317</v>
      </c>
      <c r="D584" s="11" t="s">
        <v>2046</v>
      </c>
      <c r="E584" s="10">
        <f>SUMIFS(IsQList,IsIList,Table_ExternalData_15[[#This Row],[item_key]],IsITypeList,Table_ExternalData_15[[#This Row],[IType]],IsDList,Table_ExternalData_15[[#Headers],[1]])</f>
        <v>255</v>
      </c>
      <c r="F584" s="10">
        <f>SUMIFS(IsQList,IsIList,Table_ExternalData_15[[#This Row],[item_key]],IsITypeList,Table_ExternalData_15[[#This Row],[IType]],IsDList,Table_ExternalData_15[[#Headers],[2]])</f>
        <v>564</v>
      </c>
      <c r="G584" s="10">
        <f>SUMIFS(IsQList,IsIList,Table_ExternalData_15[[#This Row],[item_key]],IsITypeList,Table_ExternalData_15[[#This Row],[IType]],IsDList,Table_ExternalData_15[[#Headers],[3]])</f>
        <v>255</v>
      </c>
      <c r="H584" s="10">
        <f>SUMIFS(IsQList,IsIList,Table_ExternalData_15[[#This Row],[item_key]],IsITypeList,Table_ExternalData_15[[#This Row],[IType]],IsDList,Table_ExternalData_15[[#Headers],[4]])</f>
        <v>750</v>
      </c>
      <c r="I584" s="10">
        <f>SUMIFS(IsQList,IsIList,Table_ExternalData_15[[#This Row],[item_key]],IsITypeList,Table_ExternalData_15[[#This Row],[IType]],IsDList,Table_ExternalData_15[[#Headers],[5]])</f>
        <v>300</v>
      </c>
      <c r="J584" s="10">
        <f>SUMIFS(IsQList,IsIList,Table_ExternalData_15[[#This Row],[item_key]],IsITypeList,Table_ExternalData_15[[#This Row],[IType]],IsDList,Table_ExternalData_15[[#Headers],[6]])</f>
        <v>711</v>
      </c>
      <c r="K584" s="10">
        <f>SUMIFS(IsQList,IsIList,Table_ExternalData_15[[#This Row],[item_key]],IsITypeList,Table_ExternalData_15[[#This Row],[IType]],IsDList,Table_ExternalData_15[[#Headers],[7]])</f>
        <v>627</v>
      </c>
      <c r="L584" s="10">
        <f>SUMIFS(IsQList,IsIList,Table_ExternalData_15[[#This Row],[item_key]],IsITypeList,Table_ExternalData_15[[#This Row],[IType]],IsDList,Table_ExternalData_15[[#Headers],[8]])</f>
        <v>417</v>
      </c>
      <c r="M584" s="10">
        <f>SUMIFS(IsQList,IsIList,Table_ExternalData_15[[#This Row],[item_key]],IsITypeList,Table_ExternalData_15[[#This Row],[IType]],IsDList,Table_ExternalData_15[[#Headers],[9]])</f>
        <v>951</v>
      </c>
      <c r="N584" s="10">
        <f>SUMIFS(IsQList,IsIList,Table_ExternalData_15[[#This Row],[item_key]],IsITypeList,Table_ExternalData_15[[#This Row],[IType]],IsDList,Table_ExternalData_15[[#Headers],[10]])</f>
        <v>621</v>
      </c>
      <c r="O584" s="10">
        <f>SUMIFS(IsQList,IsIList,Table_ExternalData_15[[#This Row],[item_key]],IsITypeList,Table_ExternalData_15[[#This Row],[IType]],IsDList,Table_ExternalData_15[[#Headers],[11]])</f>
        <v>450</v>
      </c>
      <c r="P584" s="10">
        <f>SUMIFS(IsQList,IsIList,Table_ExternalData_15[[#This Row],[item_key]],IsITypeList,Table_ExternalData_15[[#This Row],[IType]],IsDList,Table_ExternalData_15[[#Headers],[12]])</f>
        <v>0</v>
      </c>
      <c r="Q584" s="10">
        <f>SUMIFS(IsQList,IsIList,Table_ExternalData_15[[#This Row],[item_key]],IsITypeList,Table_ExternalData_15[[#This Row],[IType]],IsDList,Table_ExternalData_15[[#Headers],[13]])</f>
        <v>552</v>
      </c>
      <c r="R584" s="10">
        <f>SUMIFS(IsQList,IsIList,Table_ExternalData_15[[#This Row],[item_key]],IsITypeList,Table_ExternalData_15[[#This Row],[IType]],IsDList,Table_ExternalData_15[[#Headers],[14]])</f>
        <v>936</v>
      </c>
      <c r="S584" s="10">
        <f>SUMIFS(IsQList,IsIList,Table_ExternalData_15[[#This Row],[item_key]],IsITypeList,Table_ExternalData_15[[#This Row],[IType]],IsDList,Table_ExternalData_15[[#Headers],[15]])</f>
        <v>558</v>
      </c>
      <c r="T584" s="10">
        <f>SUMIFS(IsQList,IsIList,Table_ExternalData_15[[#This Row],[item_key]],IsITypeList,Table_ExternalData_15[[#This Row],[IType]],IsDList,Table_ExternalData_15[[#Headers],[16]])</f>
        <v>492</v>
      </c>
      <c r="U584" s="10">
        <f>SUMIFS(IsQList,IsIList,Table_ExternalData_15[[#This Row],[item_key]],IsITypeList,Table_ExternalData_15[[#This Row],[IType]],IsDList,Table_ExternalData_15[[#Headers],[17]])</f>
        <v>255</v>
      </c>
      <c r="V584" s="10">
        <f>SUMIFS(IsQList,IsIList,Table_ExternalData_15[[#This Row],[item_key]],IsITypeList,Table_ExternalData_15[[#This Row],[IType]],IsDList,Table_ExternalData_15[[#Headers],[18]])</f>
        <v>0</v>
      </c>
      <c r="W584" s="10">
        <f>SUMIFS(IsQList,IsIList,Table_ExternalData_15[[#This Row],[item_key]],IsITypeList,Table_ExternalData_15[[#This Row],[IType]],IsDList,Table_ExternalData_15[[#Headers],[19]])</f>
        <v>0</v>
      </c>
      <c r="X584" s="10">
        <f>SUMIFS(IsQList,IsIList,Table_ExternalData_15[[#This Row],[item_key]],IsITypeList,Table_ExternalData_15[[#This Row],[IType]],IsDList,Table_ExternalData_15[[#Headers],[20]])</f>
        <v>0</v>
      </c>
      <c r="Y584" s="10">
        <f>SUMIFS(IsQList,IsIList,Table_ExternalData_15[[#This Row],[item_key]],IsITypeList,Table_ExternalData_15[[#This Row],[IType]],IsDList,Table_ExternalData_15[[#Headers],[21]])</f>
        <v>0</v>
      </c>
      <c r="Z584" s="10">
        <f>SUMIFS(IsQList,IsIList,Table_ExternalData_15[[#This Row],[item_key]],IsITypeList,Table_ExternalData_15[[#This Row],[IType]],IsDList,Table_ExternalData_15[[#Headers],[22]])</f>
        <v>0</v>
      </c>
      <c r="AA584" s="10">
        <f>SUMIFS(IsQList,IsIList,Table_ExternalData_15[[#This Row],[item_key]],IsITypeList,Table_ExternalData_15[[#This Row],[IType]],IsDList,Table_ExternalData_15[[#Headers],[23]])</f>
        <v>0</v>
      </c>
      <c r="AB584" s="10">
        <f>SUMIFS(IsQList,IsIList,Table_ExternalData_15[[#This Row],[item_key]],IsITypeList,Table_ExternalData_15[[#This Row],[IType]],IsDList,Table_ExternalData_15[[#Headers],[24]])</f>
        <v>0</v>
      </c>
      <c r="AC584" s="10">
        <f>SUMIFS(IsQList,IsIList,Table_ExternalData_15[[#This Row],[item_key]],IsITypeList,Table_ExternalData_15[[#This Row],[IType]],IsDList,Table_ExternalData_15[[#Headers],[25]])</f>
        <v>0</v>
      </c>
      <c r="AD584" s="10">
        <f>SUMIFS(IsQList,IsIList,Table_ExternalData_15[[#This Row],[item_key]],IsITypeList,Table_ExternalData_15[[#This Row],[IType]],IsDList,Table_ExternalData_15[[#Headers],[26]])</f>
        <v>0</v>
      </c>
      <c r="AE584" s="10">
        <f>SUMIFS(IsQList,IsIList,Table_ExternalData_15[[#This Row],[item_key]],IsITypeList,Table_ExternalData_15[[#This Row],[IType]],IsDList,Table_ExternalData_15[[#Headers],[27]])</f>
        <v>1002</v>
      </c>
      <c r="AF584" s="10">
        <f>SUMIFS(IsQList,IsIList,Table_ExternalData_15[[#This Row],[item_key]],IsITypeList,Table_ExternalData_15[[#This Row],[IType]],IsDList,Table_ExternalData_15[[#Headers],[28]])</f>
        <v>1146</v>
      </c>
      <c r="AG584" s="10">
        <f>SUMIFS(IsQList,IsIList,Table_ExternalData_15[[#This Row],[item_key]],IsITypeList,Table_ExternalData_15[[#This Row],[IType]],IsDList,Table_ExternalData_15[[#Headers],[29]])</f>
        <v>1092</v>
      </c>
      <c r="AH584" s="10">
        <f>SUMIFS(IsQList,IsIList,Table_ExternalData_15[[#This Row],[item_key]],IsITypeList,Table_ExternalData_15[[#This Row],[IType]],IsDList,Table_ExternalData_15[[#Headers],[30]])</f>
        <v>690</v>
      </c>
      <c r="AI584" s="10">
        <f>SUMIFS(IsQList,IsIList,Table_ExternalData_15[[#This Row],[item_key]],IsITypeList,Table_ExternalData_15[[#This Row],[IType]],IsDList,Table_ExternalData_15[[#Headers],[31]])</f>
        <v>2181</v>
      </c>
      <c r="AJ584" s="10">
        <f>SUM(Table_ExternalData_15[[#This Row],[1]:[31]])</f>
        <v>14805</v>
      </c>
    </row>
    <row r="585" spans="1:36">
      <c r="A585" s="1" t="s">
        <v>2232</v>
      </c>
      <c r="B585" s="1" t="s">
        <v>2708</v>
      </c>
      <c r="C585" s="1" t="s">
        <v>2709</v>
      </c>
      <c r="D585" s="11" t="s">
        <v>2046</v>
      </c>
      <c r="E585" s="10">
        <f>SUMIFS(IsQList,IsIList,Table_ExternalData_15[[#This Row],[item_key]],IsITypeList,Table_ExternalData_15[[#This Row],[IType]],IsDList,Table_ExternalData_15[[#Headers],[1]])</f>
        <v>170</v>
      </c>
      <c r="F585" s="10">
        <f>SUMIFS(IsQList,IsIList,Table_ExternalData_15[[#This Row],[item_key]],IsITypeList,Table_ExternalData_15[[#This Row],[IType]],IsDList,Table_ExternalData_15[[#Headers],[2]])</f>
        <v>376</v>
      </c>
      <c r="G585" s="10">
        <f>SUMIFS(IsQList,IsIList,Table_ExternalData_15[[#This Row],[item_key]],IsITypeList,Table_ExternalData_15[[#This Row],[IType]],IsDList,Table_ExternalData_15[[#Headers],[3]])</f>
        <v>170</v>
      </c>
      <c r="H585" s="10">
        <f>SUMIFS(IsQList,IsIList,Table_ExternalData_15[[#This Row],[item_key]],IsITypeList,Table_ExternalData_15[[#This Row],[IType]],IsDList,Table_ExternalData_15[[#Headers],[4]])</f>
        <v>500</v>
      </c>
      <c r="I585" s="10">
        <f>SUMIFS(IsQList,IsIList,Table_ExternalData_15[[#This Row],[item_key]],IsITypeList,Table_ExternalData_15[[#This Row],[IType]],IsDList,Table_ExternalData_15[[#Headers],[5]])</f>
        <v>200</v>
      </c>
      <c r="J585" s="10">
        <f>SUMIFS(IsQList,IsIList,Table_ExternalData_15[[#This Row],[item_key]],IsITypeList,Table_ExternalData_15[[#This Row],[IType]],IsDList,Table_ExternalData_15[[#Headers],[6]])</f>
        <v>474</v>
      </c>
      <c r="K585" s="10">
        <f>SUMIFS(IsQList,IsIList,Table_ExternalData_15[[#This Row],[item_key]],IsITypeList,Table_ExternalData_15[[#This Row],[IType]],IsDList,Table_ExternalData_15[[#Headers],[7]])</f>
        <v>418</v>
      </c>
      <c r="L585" s="10">
        <f>SUMIFS(IsQList,IsIList,Table_ExternalData_15[[#This Row],[item_key]],IsITypeList,Table_ExternalData_15[[#This Row],[IType]],IsDList,Table_ExternalData_15[[#Headers],[8]])</f>
        <v>278</v>
      </c>
      <c r="M585" s="10">
        <f>SUMIFS(IsQList,IsIList,Table_ExternalData_15[[#This Row],[item_key]],IsITypeList,Table_ExternalData_15[[#This Row],[IType]],IsDList,Table_ExternalData_15[[#Headers],[9]])</f>
        <v>634</v>
      </c>
      <c r="N585" s="10">
        <f>SUMIFS(IsQList,IsIList,Table_ExternalData_15[[#This Row],[item_key]],IsITypeList,Table_ExternalData_15[[#This Row],[IType]],IsDList,Table_ExternalData_15[[#Headers],[10]])</f>
        <v>414</v>
      </c>
      <c r="O585" s="10">
        <f>SUMIFS(IsQList,IsIList,Table_ExternalData_15[[#This Row],[item_key]],IsITypeList,Table_ExternalData_15[[#This Row],[IType]],IsDList,Table_ExternalData_15[[#Headers],[11]])</f>
        <v>300</v>
      </c>
      <c r="P585" s="10">
        <f>SUMIFS(IsQList,IsIList,Table_ExternalData_15[[#This Row],[item_key]],IsITypeList,Table_ExternalData_15[[#This Row],[IType]],IsDList,Table_ExternalData_15[[#Headers],[12]])</f>
        <v>0</v>
      </c>
      <c r="Q585" s="10">
        <f>SUMIFS(IsQList,IsIList,Table_ExternalData_15[[#This Row],[item_key]],IsITypeList,Table_ExternalData_15[[#This Row],[IType]],IsDList,Table_ExternalData_15[[#Headers],[13]])</f>
        <v>368</v>
      </c>
      <c r="R585" s="10">
        <f>SUMIFS(IsQList,IsIList,Table_ExternalData_15[[#This Row],[item_key]],IsITypeList,Table_ExternalData_15[[#This Row],[IType]],IsDList,Table_ExternalData_15[[#Headers],[14]])</f>
        <v>624</v>
      </c>
      <c r="S585" s="10">
        <f>SUMIFS(IsQList,IsIList,Table_ExternalData_15[[#This Row],[item_key]],IsITypeList,Table_ExternalData_15[[#This Row],[IType]],IsDList,Table_ExternalData_15[[#Headers],[15]])</f>
        <v>372</v>
      </c>
      <c r="T585" s="10">
        <f>SUMIFS(IsQList,IsIList,Table_ExternalData_15[[#This Row],[item_key]],IsITypeList,Table_ExternalData_15[[#This Row],[IType]],IsDList,Table_ExternalData_15[[#Headers],[16]])</f>
        <v>328</v>
      </c>
      <c r="U585" s="10">
        <f>SUMIFS(IsQList,IsIList,Table_ExternalData_15[[#This Row],[item_key]],IsITypeList,Table_ExternalData_15[[#This Row],[IType]],IsDList,Table_ExternalData_15[[#Headers],[17]])</f>
        <v>170</v>
      </c>
      <c r="V585" s="10">
        <f>SUMIFS(IsQList,IsIList,Table_ExternalData_15[[#This Row],[item_key]],IsITypeList,Table_ExternalData_15[[#This Row],[IType]],IsDList,Table_ExternalData_15[[#Headers],[18]])</f>
        <v>0</v>
      </c>
      <c r="W585" s="10">
        <f>SUMIFS(IsQList,IsIList,Table_ExternalData_15[[#This Row],[item_key]],IsITypeList,Table_ExternalData_15[[#This Row],[IType]],IsDList,Table_ExternalData_15[[#Headers],[19]])</f>
        <v>0</v>
      </c>
      <c r="X585" s="10">
        <f>SUMIFS(IsQList,IsIList,Table_ExternalData_15[[#This Row],[item_key]],IsITypeList,Table_ExternalData_15[[#This Row],[IType]],IsDList,Table_ExternalData_15[[#Headers],[20]])</f>
        <v>0</v>
      </c>
      <c r="Y585" s="10">
        <f>SUMIFS(IsQList,IsIList,Table_ExternalData_15[[#This Row],[item_key]],IsITypeList,Table_ExternalData_15[[#This Row],[IType]],IsDList,Table_ExternalData_15[[#Headers],[21]])</f>
        <v>0</v>
      </c>
      <c r="Z585" s="10">
        <f>SUMIFS(IsQList,IsIList,Table_ExternalData_15[[#This Row],[item_key]],IsITypeList,Table_ExternalData_15[[#This Row],[IType]],IsDList,Table_ExternalData_15[[#Headers],[22]])</f>
        <v>0</v>
      </c>
      <c r="AA585" s="10">
        <f>SUMIFS(IsQList,IsIList,Table_ExternalData_15[[#This Row],[item_key]],IsITypeList,Table_ExternalData_15[[#This Row],[IType]],IsDList,Table_ExternalData_15[[#Headers],[23]])</f>
        <v>0</v>
      </c>
      <c r="AB585" s="10">
        <f>SUMIFS(IsQList,IsIList,Table_ExternalData_15[[#This Row],[item_key]],IsITypeList,Table_ExternalData_15[[#This Row],[IType]],IsDList,Table_ExternalData_15[[#Headers],[24]])</f>
        <v>0</v>
      </c>
      <c r="AC585" s="10">
        <f>SUMIFS(IsQList,IsIList,Table_ExternalData_15[[#This Row],[item_key]],IsITypeList,Table_ExternalData_15[[#This Row],[IType]],IsDList,Table_ExternalData_15[[#Headers],[25]])</f>
        <v>0</v>
      </c>
      <c r="AD585" s="10">
        <f>SUMIFS(IsQList,IsIList,Table_ExternalData_15[[#This Row],[item_key]],IsITypeList,Table_ExternalData_15[[#This Row],[IType]],IsDList,Table_ExternalData_15[[#Headers],[26]])</f>
        <v>0</v>
      </c>
      <c r="AE585" s="10">
        <f>SUMIFS(IsQList,IsIList,Table_ExternalData_15[[#This Row],[item_key]],IsITypeList,Table_ExternalData_15[[#This Row],[IType]],IsDList,Table_ExternalData_15[[#Headers],[27]])</f>
        <v>668</v>
      </c>
      <c r="AF585" s="10">
        <f>SUMIFS(IsQList,IsIList,Table_ExternalData_15[[#This Row],[item_key]],IsITypeList,Table_ExternalData_15[[#This Row],[IType]],IsDList,Table_ExternalData_15[[#Headers],[28]])</f>
        <v>764</v>
      </c>
      <c r="AG585" s="10">
        <f>SUMIFS(IsQList,IsIList,Table_ExternalData_15[[#This Row],[item_key]],IsITypeList,Table_ExternalData_15[[#This Row],[IType]],IsDList,Table_ExternalData_15[[#Headers],[29]])</f>
        <v>728</v>
      </c>
      <c r="AH585" s="10">
        <f>SUMIFS(IsQList,IsIList,Table_ExternalData_15[[#This Row],[item_key]],IsITypeList,Table_ExternalData_15[[#This Row],[IType]],IsDList,Table_ExternalData_15[[#Headers],[30]])</f>
        <v>460</v>
      </c>
      <c r="AI585" s="10">
        <f>SUMIFS(IsQList,IsIList,Table_ExternalData_15[[#This Row],[item_key]],IsITypeList,Table_ExternalData_15[[#This Row],[IType]],IsDList,Table_ExternalData_15[[#Headers],[31]])</f>
        <v>1454</v>
      </c>
      <c r="AJ585" s="10">
        <f>SUM(Table_ExternalData_15[[#This Row],[1]:[31]])</f>
        <v>9870</v>
      </c>
    </row>
    <row r="586" spans="1:36">
      <c r="A586" s="1" t="s">
        <v>333</v>
      </c>
      <c r="B586" s="1" t="s">
        <v>1593</v>
      </c>
      <c r="C586" s="1" t="s">
        <v>1594</v>
      </c>
      <c r="D586" s="11" t="s">
        <v>2046</v>
      </c>
      <c r="E586" s="10">
        <f>SUMIFS(IsQList,IsIList,Table_ExternalData_15[[#This Row],[item_key]],IsITypeList,Table_ExternalData_15[[#This Row],[IType]],IsDList,Table_ExternalData_15[[#Headers],[1]])</f>
        <v>170</v>
      </c>
      <c r="F586" s="10">
        <f>SUMIFS(IsQList,IsIList,Table_ExternalData_15[[#This Row],[item_key]],IsITypeList,Table_ExternalData_15[[#This Row],[IType]],IsDList,Table_ExternalData_15[[#Headers],[2]])</f>
        <v>376</v>
      </c>
      <c r="G586" s="10">
        <f>SUMIFS(IsQList,IsIList,Table_ExternalData_15[[#This Row],[item_key]],IsITypeList,Table_ExternalData_15[[#This Row],[IType]],IsDList,Table_ExternalData_15[[#Headers],[3]])</f>
        <v>170</v>
      </c>
      <c r="H586" s="10">
        <f>SUMIFS(IsQList,IsIList,Table_ExternalData_15[[#This Row],[item_key]],IsITypeList,Table_ExternalData_15[[#This Row],[IType]],IsDList,Table_ExternalData_15[[#Headers],[4]])</f>
        <v>500</v>
      </c>
      <c r="I586" s="10">
        <f>SUMIFS(IsQList,IsIList,Table_ExternalData_15[[#This Row],[item_key]],IsITypeList,Table_ExternalData_15[[#This Row],[IType]],IsDList,Table_ExternalData_15[[#Headers],[5]])</f>
        <v>200</v>
      </c>
      <c r="J586" s="10">
        <f>SUMIFS(IsQList,IsIList,Table_ExternalData_15[[#This Row],[item_key]],IsITypeList,Table_ExternalData_15[[#This Row],[IType]],IsDList,Table_ExternalData_15[[#Headers],[6]])</f>
        <v>474</v>
      </c>
      <c r="K586" s="10">
        <f>SUMIFS(IsQList,IsIList,Table_ExternalData_15[[#This Row],[item_key]],IsITypeList,Table_ExternalData_15[[#This Row],[IType]],IsDList,Table_ExternalData_15[[#Headers],[7]])</f>
        <v>418</v>
      </c>
      <c r="L586" s="10">
        <f>SUMIFS(IsQList,IsIList,Table_ExternalData_15[[#This Row],[item_key]],IsITypeList,Table_ExternalData_15[[#This Row],[IType]],IsDList,Table_ExternalData_15[[#Headers],[8]])</f>
        <v>278</v>
      </c>
      <c r="M586" s="10">
        <f>SUMIFS(IsQList,IsIList,Table_ExternalData_15[[#This Row],[item_key]],IsITypeList,Table_ExternalData_15[[#This Row],[IType]],IsDList,Table_ExternalData_15[[#Headers],[9]])</f>
        <v>634</v>
      </c>
      <c r="N586" s="10">
        <f>SUMIFS(IsQList,IsIList,Table_ExternalData_15[[#This Row],[item_key]],IsITypeList,Table_ExternalData_15[[#This Row],[IType]],IsDList,Table_ExternalData_15[[#Headers],[10]])</f>
        <v>414</v>
      </c>
      <c r="O586" s="10">
        <f>SUMIFS(IsQList,IsIList,Table_ExternalData_15[[#This Row],[item_key]],IsITypeList,Table_ExternalData_15[[#This Row],[IType]],IsDList,Table_ExternalData_15[[#Headers],[11]])</f>
        <v>300</v>
      </c>
      <c r="P586" s="10">
        <f>SUMIFS(IsQList,IsIList,Table_ExternalData_15[[#This Row],[item_key]],IsITypeList,Table_ExternalData_15[[#This Row],[IType]],IsDList,Table_ExternalData_15[[#Headers],[12]])</f>
        <v>0</v>
      </c>
      <c r="Q586" s="10">
        <f>SUMIFS(IsQList,IsIList,Table_ExternalData_15[[#This Row],[item_key]],IsITypeList,Table_ExternalData_15[[#This Row],[IType]],IsDList,Table_ExternalData_15[[#Headers],[13]])</f>
        <v>368</v>
      </c>
      <c r="R586" s="10">
        <f>SUMIFS(IsQList,IsIList,Table_ExternalData_15[[#This Row],[item_key]],IsITypeList,Table_ExternalData_15[[#This Row],[IType]],IsDList,Table_ExternalData_15[[#Headers],[14]])</f>
        <v>624</v>
      </c>
      <c r="S586" s="10">
        <f>SUMIFS(IsQList,IsIList,Table_ExternalData_15[[#This Row],[item_key]],IsITypeList,Table_ExternalData_15[[#This Row],[IType]],IsDList,Table_ExternalData_15[[#Headers],[15]])</f>
        <v>372</v>
      </c>
      <c r="T586" s="10">
        <f>SUMIFS(IsQList,IsIList,Table_ExternalData_15[[#This Row],[item_key]],IsITypeList,Table_ExternalData_15[[#This Row],[IType]],IsDList,Table_ExternalData_15[[#Headers],[16]])</f>
        <v>328</v>
      </c>
      <c r="U586" s="10">
        <f>SUMIFS(IsQList,IsIList,Table_ExternalData_15[[#This Row],[item_key]],IsITypeList,Table_ExternalData_15[[#This Row],[IType]],IsDList,Table_ExternalData_15[[#Headers],[17]])</f>
        <v>170</v>
      </c>
      <c r="V586" s="10">
        <f>SUMIFS(IsQList,IsIList,Table_ExternalData_15[[#This Row],[item_key]],IsITypeList,Table_ExternalData_15[[#This Row],[IType]],IsDList,Table_ExternalData_15[[#Headers],[18]])</f>
        <v>0</v>
      </c>
      <c r="W586" s="10">
        <f>SUMIFS(IsQList,IsIList,Table_ExternalData_15[[#This Row],[item_key]],IsITypeList,Table_ExternalData_15[[#This Row],[IType]],IsDList,Table_ExternalData_15[[#Headers],[19]])</f>
        <v>0</v>
      </c>
      <c r="X586" s="10">
        <f>SUMIFS(IsQList,IsIList,Table_ExternalData_15[[#This Row],[item_key]],IsITypeList,Table_ExternalData_15[[#This Row],[IType]],IsDList,Table_ExternalData_15[[#Headers],[20]])</f>
        <v>0</v>
      </c>
      <c r="Y586" s="10">
        <f>SUMIFS(IsQList,IsIList,Table_ExternalData_15[[#This Row],[item_key]],IsITypeList,Table_ExternalData_15[[#This Row],[IType]],IsDList,Table_ExternalData_15[[#Headers],[21]])</f>
        <v>0</v>
      </c>
      <c r="Z586" s="10">
        <f>SUMIFS(IsQList,IsIList,Table_ExternalData_15[[#This Row],[item_key]],IsITypeList,Table_ExternalData_15[[#This Row],[IType]],IsDList,Table_ExternalData_15[[#Headers],[22]])</f>
        <v>0</v>
      </c>
      <c r="AA586" s="10">
        <f>SUMIFS(IsQList,IsIList,Table_ExternalData_15[[#This Row],[item_key]],IsITypeList,Table_ExternalData_15[[#This Row],[IType]],IsDList,Table_ExternalData_15[[#Headers],[23]])</f>
        <v>0</v>
      </c>
      <c r="AB586" s="10">
        <f>SUMIFS(IsQList,IsIList,Table_ExternalData_15[[#This Row],[item_key]],IsITypeList,Table_ExternalData_15[[#This Row],[IType]],IsDList,Table_ExternalData_15[[#Headers],[24]])</f>
        <v>0</v>
      </c>
      <c r="AC586" s="10">
        <f>SUMIFS(IsQList,IsIList,Table_ExternalData_15[[#This Row],[item_key]],IsITypeList,Table_ExternalData_15[[#This Row],[IType]],IsDList,Table_ExternalData_15[[#Headers],[25]])</f>
        <v>0</v>
      </c>
      <c r="AD586" s="10">
        <f>SUMIFS(IsQList,IsIList,Table_ExternalData_15[[#This Row],[item_key]],IsITypeList,Table_ExternalData_15[[#This Row],[IType]],IsDList,Table_ExternalData_15[[#Headers],[26]])</f>
        <v>0</v>
      </c>
      <c r="AE586" s="10">
        <f>SUMIFS(IsQList,IsIList,Table_ExternalData_15[[#This Row],[item_key]],IsITypeList,Table_ExternalData_15[[#This Row],[IType]],IsDList,Table_ExternalData_15[[#Headers],[27]])</f>
        <v>668</v>
      </c>
      <c r="AF586" s="10">
        <f>SUMIFS(IsQList,IsIList,Table_ExternalData_15[[#This Row],[item_key]],IsITypeList,Table_ExternalData_15[[#This Row],[IType]],IsDList,Table_ExternalData_15[[#Headers],[28]])</f>
        <v>764</v>
      </c>
      <c r="AG586" s="10">
        <f>SUMIFS(IsQList,IsIList,Table_ExternalData_15[[#This Row],[item_key]],IsITypeList,Table_ExternalData_15[[#This Row],[IType]],IsDList,Table_ExternalData_15[[#Headers],[29]])</f>
        <v>728</v>
      </c>
      <c r="AH586" s="10">
        <f>SUMIFS(IsQList,IsIList,Table_ExternalData_15[[#This Row],[item_key]],IsITypeList,Table_ExternalData_15[[#This Row],[IType]],IsDList,Table_ExternalData_15[[#Headers],[30]])</f>
        <v>460</v>
      </c>
      <c r="AI586" s="10">
        <f>SUMIFS(IsQList,IsIList,Table_ExternalData_15[[#This Row],[item_key]],IsITypeList,Table_ExternalData_15[[#This Row],[IType]],IsDList,Table_ExternalData_15[[#Headers],[31]])</f>
        <v>1454</v>
      </c>
      <c r="AJ586" s="10">
        <f>SUM(Table_ExternalData_15[[#This Row],[1]:[31]])</f>
        <v>9870</v>
      </c>
    </row>
    <row r="587" spans="1:36">
      <c r="A587" s="1" t="s">
        <v>279</v>
      </c>
      <c r="B587" s="1" t="s">
        <v>1591</v>
      </c>
      <c r="C587" s="1" t="s">
        <v>1592</v>
      </c>
      <c r="D587" s="11" t="s">
        <v>2046</v>
      </c>
      <c r="E587" s="10">
        <f>SUMIFS(IsQList,IsIList,Table_ExternalData_15[[#This Row],[item_key]],IsITypeList,Table_ExternalData_15[[#This Row],[IType]],IsDList,Table_ExternalData_15[[#Headers],[1]])</f>
        <v>340</v>
      </c>
      <c r="F587" s="10">
        <f>SUMIFS(IsQList,IsIList,Table_ExternalData_15[[#This Row],[item_key]],IsITypeList,Table_ExternalData_15[[#This Row],[IType]],IsDList,Table_ExternalData_15[[#Headers],[2]])</f>
        <v>752</v>
      </c>
      <c r="G587" s="10">
        <f>SUMIFS(IsQList,IsIList,Table_ExternalData_15[[#This Row],[item_key]],IsITypeList,Table_ExternalData_15[[#This Row],[IType]],IsDList,Table_ExternalData_15[[#Headers],[3]])</f>
        <v>340</v>
      </c>
      <c r="H587" s="10">
        <f>SUMIFS(IsQList,IsIList,Table_ExternalData_15[[#This Row],[item_key]],IsITypeList,Table_ExternalData_15[[#This Row],[IType]],IsDList,Table_ExternalData_15[[#Headers],[4]])</f>
        <v>1000</v>
      </c>
      <c r="I587" s="10">
        <f>SUMIFS(IsQList,IsIList,Table_ExternalData_15[[#This Row],[item_key]],IsITypeList,Table_ExternalData_15[[#This Row],[IType]],IsDList,Table_ExternalData_15[[#Headers],[5]])</f>
        <v>400</v>
      </c>
      <c r="J587" s="10">
        <f>SUMIFS(IsQList,IsIList,Table_ExternalData_15[[#This Row],[item_key]],IsITypeList,Table_ExternalData_15[[#This Row],[IType]],IsDList,Table_ExternalData_15[[#Headers],[6]])</f>
        <v>948</v>
      </c>
      <c r="K587" s="10">
        <f>SUMIFS(IsQList,IsIList,Table_ExternalData_15[[#This Row],[item_key]],IsITypeList,Table_ExternalData_15[[#This Row],[IType]],IsDList,Table_ExternalData_15[[#Headers],[7]])</f>
        <v>836</v>
      </c>
      <c r="L587" s="10">
        <f>SUMIFS(IsQList,IsIList,Table_ExternalData_15[[#This Row],[item_key]],IsITypeList,Table_ExternalData_15[[#This Row],[IType]],IsDList,Table_ExternalData_15[[#Headers],[8]])</f>
        <v>556</v>
      </c>
      <c r="M587" s="10">
        <f>SUMIFS(IsQList,IsIList,Table_ExternalData_15[[#This Row],[item_key]],IsITypeList,Table_ExternalData_15[[#This Row],[IType]],IsDList,Table_ExternalData_15[[#Headers],[9]])</f>
        <v>1268</v>
      </c>
      <c r="N587" s="10">
        <f>SUMIFS(IsQList,IsIList,Table_ExternalData_15[[#This Row],[item_key]],IsITypeList,Table_ExternalData_15[[#This Row],[IType]],IsDList,Table_ExternalData_15[[#Headers],[10]])</f>
        <v>828</v>
      </c>
      <c r="O587" s="10">
        <f>SUMIFS(IsQList,IsIList,Table_ExternalData_15[[#This Row],[item_key]],IsITypeList,Table_ExternalData_15[[#This Row],[IType]],IsDList,Table_ExternalData_15[[#Headers],[11]])</f>
        <v>600</v>
      </c>
      <c r="P587" s="10">
        <f>SUMIFS(IsQList,IsIList,Table_ExternalData_15[[#This Row],[item_key]],IsITypeList,Table_ExternalData_15[[#This Row],[IType]],IsDList,Table_ExternalData_15[[#Headers],[12]])</f>
        <v>0</v>
      </c>
      <c r="Q587" s="10">
        <f>SUMIFS(IsQList,IsIList,Table_ExternalData_15[[#This Row],[item_key]],IsITypeList,Table_ExternalData_15[[#This Row],[IType]],IsDList,Table_ExternalData_15[[#Headers],[13]])</f>
        <v>736</v>
      </c>
      <c r="R587" s="10">
        <f>SUMIFS(IsQList,IsIList,Table_ExternalData_15[[#This Row],[item_key]],IsITypeList,Table_ExternalData_15[[#This Row],[IType]],IsDList,Table_ExternalData_15[[#Headers],[14]])</f>
        <v>1248</v>
      </c>
      <c r="S587" s="10">
        <f>SUMIFS(IsQList,IsIList,Table_ExternalData_15[[#This Row],[item_key]],IsITypeList,Table_ExternalData_15[[#This Row],[IType]],IsDList,Table_ExternalData_15[[#Headers],[15]])</f>
        <v>744</v>
      </c>
      <c r="T587" s="10">
        <f>SUMIFS(IsQList,IsIList,Table_ExternalData_15[[#This Row],[item_key]],IsITypeList,Table_ExternalData_15[[#This Row],[IType]],IsDList,Table_ExternalData_15[[#Headers],[16]])</f>
        <v>656</v>
      </c>
      <c r="U587" s="10">
        <f>SUMIFS(IsQList,IsIList,Table_ExternalData_15[[#This Row],[item_key]],IsITypeList,Table_ExternalData_15[[#This Row],[IType]],IsDList,Table_ExternalData_15[[#Headers],[17]])</f>
        <v>340</v>
      </c>
      <c r="V587" s="10">
        <f>SUMIFS(IsQList,IsIList,Table_ExternalData_15[[#This Row],[item_key]],IsITypeList,Table_ExternalData_15[[#This Row],[IType]],IsDList,Table_ExternalData_15[[#Headers],[18]])</f>
        <v>0</v>
      </c>
      <c r="W587" s="10">
        <f>SUMIFS(IsQList,IsIList,Table_ExternalData_15[[#This Row],[item_key]],IsITypeList,Table_ExternalData_15[[#This Row],[IType]],IsDList,Table_ExternalData_15[[#Headers],[19]])</f>
        <v>0</v>
      </c>
      <c r="X587" s="10">
        <f>SUMIFS(IsQList,IsIList,Table_ExternalData_15[[#This Row],[item_key]],IsITypeList,Table_ExternalData_15[[#This Row],[IType]],IsDList,Table_ExternalData_15[[#Headers],[20]])</f>
        <v>0</v>
      </c>
      <c r="Y587" s="10">
        <f>SUMIFS(IsQList,IsIList,Table_ExternalData_15[[#This Row],[item_key]],IsITypeList,Table_ExternalData_15[[#This Row],[IType]],IsDList,Table_ExternalData_15[[#Headers],[21]])</f>
        <v>0</v>
      </c>
      <c r="Z587" s="10">
        <f>SUMIFS(IsQList,IsIList,Table_ExternalData_15[[#This Row],[item_key]],IsITypeList,Table_ExternalData_15[[#This Row],[IType]],IsDList,Table_ExternalData_15[[#Headers],[22]])</f>
        <v>0</v>
      </c>
      <c r="AA587" s="10">
        <f>SUMIFS(IsQList,IsIList,Table_ExternalData_15[[#This Row],[item_key]],IsITypeList,Table_ExternalData_15[[#This Row],[IType]],IsDList,Table_ExternalData_15[[#Headers],[23]])</f>
        <v>0</v>
      </c>
      <c r="AB587" s="10">
        <f>SUMIFS(IsQList,IsIList,Table_ExternalData_15[[#This Row],[item_key]],IsITypeList,Table_ExternalData_15[[#This Row],[IType]],IsDList,Table_ExternalData_15[[#Headers],[24]])</f>
        <v>0</v>
      </c>
      <c r="AC587" s="10">
        <f>SUMIFS(IsQList,IsIList,Table_ExternalData_15[[#This Row],[item_key]],IsITypeList,Table_ExternalData_15[[#This Row],[IType]],IsDList,Table_ExternalData_15[[#Headers],[25]])</f>
        <v>0</v>
      </c>
      <c r="AD587" s="10">
        <f>SUMIFS(IsQList,IsIList,Table_ExternalData_15[[#This Row],[item_key]],IsITypeList,Table_ExternalData_15[[#This Row],[IType]],IsDList,Table_ExternalData_15[[#Headers],[26]])</f>
        <v>0</v>
      </c>
      <c r="AE587" s="10">
        <f>SUMIFS(IsQList,IsIList,Table_ExternalData_15[[#This Row],[item_key]],IsITypeList,Table_ExternalData_15[[#This Row],[IType]],IsDList,Table_ExternalData_15[[#Headers],[27]])</f>
        <v>1336</v>
      </c>
      <c r="AF587" s="10">
        <f>SUMIFS(IsQList,IsIList,Table_ExternalData_15[[#This Row],[item_key]],IsITypeList,Table_ExternalData_15[[#This Row],[IType]],IsDList,Table_ExternalData_15[[#Headers],[28]])</f>
        <v>1528</v>
      </c>
      <c r="AG587" s="10">
        <f>SUMIFS(IsQList,IsIList,Table_ExternalData_15[[#This Row],[item_key]],IsITypeList,Table_ExternalData_15[[#This Row],[IType]],IsDList,Table_ExternalData_15[[#Headers],[29]])</f>
        <v>1456</v>
      </c>
      <c r="AH587" s="10">
        <f>SUMIFS(IsQList,IsIList,Table_ExternalData_15[[#This Row],[item_key]],IsITypeList,Table_ExternalData_15[[#This Row],[IType]],IsDList,Table_ExternalData_15[[#Headers],[30]])</f>
        <v>920</v>
      </c>
      <c r="AI587" s="10">
        <f>SUMIFS(IsQList,IsIList,Table_ExternalData_15[[#This Row],[item_key]],IsITypeList,Table_ExternalData_15[[#This Row],[IType]],IsDList,Table_ExternalData_15[[#Headers],[31]])</f>
        <v>2908</v>
      </c>
      <c r="AJ587" s="10">
        <f>SUM(Table_ExternalData_15[[#This Row],[1]:[31]])</f>
        <v>19740</v>
      </c>
    </row>
    <row r="588" spans="1:36">
      <c r="A588" s="1" t="s">
        <v>393</v>
      </c>
      <c r="B588" s="1" t="s">
        <v>1322</v>
      </c>
      <c r="C588" s="1" t="s">
        <v>1323</v>
      </c>
      <c r="D588" s="11" t="s">
        <v>2046</v>
      </c>
      <c r="E588" s="10">
        <f>SUMIFS(IsQList,IsIList,Table_ExternalData_15[[#This Row],[item_key]],IsITypeList,Table_ExternalData_15[[#This Row],[IType]],IsDList,Table_ExternalData_15[[#Headers],[1]])</f>
        <v>170</v>
      </c>
      <c r="F588" s="10">
        <f>SUMIFS(IsQList,IsIList,Table_ExternalData_15[[#This Row],[item_key]],IsITypeList,Table_ExternalData_15[[#This Row],[IType]],IsDList,Table_ExternalData_15[[#Headers],[2]])</f>
        <v>376</v>
      </c>
      <c r="G588" s="10">
        <f>SUMIFS(IsQList,IsIList,Table_ExternalData_15[[#This Row],[item_key]],IsITypeList,Table_ExternalData_15[[#This Row],[IType]],IsDList,Table_ExternalData_15[[#Headers],[3]])</f>
        <v>170</v>
      </c>
      <c r="H588" s="10">
        <f>SUMIFS(IsQList,IsIList,Table_ExternalData_15[[#This Row],[item_key]],IsITypeList,Table_ExternalData_15[[#This Row],[IType]],IsDList,Table_ExternalData_15[[#Headers],[4]])</f>
        <v>500</v>
      </c>
      <c r="I588" s="10">
        <f>SUMIFS(IsQList,IsIList,Table_ExternalData_15[[#This Row],[item_key]],IsITypeList,Table_ExternalData_15[[#This Row],[IType]],IsDList,Table_ExternalData_15[[#Headers],[5]])</f>
        <v>200</v>
      </c>
      <c r="J588" s="10">
        <f>SUMIFS(IsQList,IsIList,Table_ExternalData_15[[#This Row],[item_key]],IsITypeList,Table_ExternalData_15[[#This Row],[IType]],IsDList,Table_ExternalData_15[[#Headers],[6]])</f>
        <v>474</v>
      </c>
      <c r="K588" s="10">
        <f>SUMIFS(IsQList,IsIList,Table_ExternalData_15[[#This Row],[item_key]],IsITypeList,Table_ExternalData_15[[#This Row],[IType]],IsDList,Table_ExternalData_15[[#Headers],[7]])</f>
        <v>418</v>
      </c>
      <c r="L588" s="10">
        <f>SUMIFS(IsQList,IsIList,Table_ExternalData_15[[#This Row],[item_key]],IsITypeList,Table_ExternalData_15[[#This Row],[IType]],IsDList,Table_ExternalData_15[[#Headers],[8]])</f>
        <v>278</v>
      </c>
      <c r="M588" s="10">
        <f>SUMIFS(IsQList,IsIList,Table_ExternalData_15[[#This Row],[item_key]],IsITypeList,Table_ExternalData_15[[#This Row],[IType]],IsDList,Table_ExternalData_15[[#Headers],[9]])</f>
        <v>634</v>
      </c>
      <c r="N588" s="10">
        <f>SUMIFS(IsQList,IsIList,Table_ExternalData_15[[#This Row],[item_key]],IsITypeList,Table_ExternalData_15[[#This Row],[IType]],IsDList,Table_ExternalData_15[[#Headers],[10]])</f>
        <v>414</v>
      </c>
      <c r="O588" s="10">
        <f>SUMIFS(IsQList,IsIList,Table_ExternalData_15[[#This Row],[item_key]],IsITypeList,Table_ExternalData_15[[#This Row],[IType]],IsDList,Table_ExternalData_15[[#Headers],[11]])</f>
        <v>300</v>
      </c>
      <c r="P588" s="10">
        <f>SUMIFS(IsQList,IsIList,Table_ExternalData_15[[#This Row],[item_key]],IsITypeList,Table_ExternalData_15[[#This Row],[IType]],IsDList,Table_ExternalData_15[[#Headers],[12]])</f>
        <v>0</v>
      </c>
      <c r="Q588" s="10">
        <f>SUMIFS(IsQList,IsIList,Table_ExternalData_15[[#This Row],[item_key]],IsITypeList,Table_ExternalData_15[[#This Row],[IType]],IsDList,Table_ExternalData_15[[#Headers],[13]])</f>
        <v>368</v>
      </c>
      <c r="R588" s="10">
        <f>SUMIFS(IsQList,IsIList,Table_ExternalData_15[[#This Row],[item_key]],IsITypeList,Table_ExternalData_15[[#This Row],[IType]],IsDList,Table_ExternalData_15[[#Headers],[14]])</f>
        <v>624</v>
      </c>
      <c r="S588" s="10">
        <f>SUMIFS(IsQList,IsIList,Table_ExternalData_15[[#This Row],[item_key]],IsITypeList,Table_ExternalData_15[[#This Row],[IType]],IsDList,Table_ExternalData_15[[#Headers],[15]])</f>
        <v>372</v>
      </c>
      <c r="T588" s="10">
        <f>SUMIFS(IsQList,IsIList,Table_ExternalData_15[[#This Row],[item_key]],IsITypeList,Table_ExternalData_15[[#This Row],[IType]],IsDList,Table_ExternalData_15[[#Headers],[16]])</f>
        <v>328</v>
      </c>
      <c r="U588" s="10">
        <f>SUMIFS(IsQList,IsIList,Table_ExternalData_15[[#This Row],[item_key]],IsITypeList,Table_ExternalData_15[[#This Row],[IType]],IsDList,Table_ExternalData_15[[#Headers],[17]])</f>
        <v>170</v>
      </c>
      <c r="V588" s="10">
        <f>SUMIFS(IsQList,IsIList,Table_ExternalData_15[[#This Row],[item_key]],IsITypeList,Table_ExternalData_15[[#This Row],[IType]],IsDList,Table_ExternalData_15[[#Headers],[18]])</f>
        <v>0</v>
      </c>
      <c r="W588" s="10">
        <f>SUMIFS(IsQList,IsIList,Table_ExternalData_15[[#This Row],[item_key]],IsITypeList,Table_ExternalData_15[[#This Row],[IType]],IsDList,Table_ExternalData_15[[#Headers],[19]])</f>
        <v>0</v>
      </c>
      <c r="X588" s="10">
        <f>SUMIFS(IsQList,IsIList,Table_ExternalData_15[[#This Row],[item_key]],IsITypeList,Table_ExternalData_15[[#This Row],[IType]],IsDList,Table_ExternalData_15[[#Headers],[20]])</f>
        <v>0</v>
      </c>
      <c r="Y588" s="10">
        <f>SUMIFS(IsQList,IsIList,Table_ExternalData_15[[#This Row],[item_key]],IsITypeList,Table_ExternalData_15[[#This Row],[IType]],IsDList,Table_ExternalData_15[[#Headers],[21]])</f>
        <v>0</v>
      </c>
      <c r="Z588" s="10">
        <f>SUMIFS(IsQList,IsIList,Table_ExternalData_15[[#This Row],[item_key]],IsITypeList,Table_ExternalData_15[[#This Row],[IType]],IsDList,Table_ExternalData_15[[#Headers],[22]])</f>
        <v>0</v>
      </c>
      <c r="AA588" s="10">
        <f>SUMIFS(IsQList,IsIList,Table_ExternalData_15[[#This Row],[item_key]],IsITypeList,Table_ExternalData_15[[#This Row],[IType]],IsDList,Table_ExternalData_15[[#Headers],[23]])</f>
        <v>0</v>
      </c>
      <c r="AB588" s="10">
        <f>SUMIFS(IsQList,IsIList,Table_ExternalData_15[[#This Row],[item_key]],IsITypeList,Table_ExternalData_15[[#This Row],[IType]],IsDList,Table_ExternalData_15[[#Headers],[24]])</f>
        <v>0</v>
      </c>
      <c r="AC588" s="10">
        <f>SUMIFS(IsQList,IsIList,Table_ExternalData_15[[#This Row],[item_key]],IsITypeList,Table_ExternalData_15[[#This Row],[IType]],IsDList,Table_ExternalData_15[[#Headers],[25]])</f>
        <v>0</v>
      </c>
      <c r="AD588" s="10">
        <f>SUMIFS(IsQList,IsIList,Table_ExternalData_15[[#This Row],[item_key]],IsITypeList,Table_ExternalData_15[[#This Row],[IType]],IsDList,Table_ExternalData_15[[#Headers],[26]])</f>
        <v>0</v>
      </c>
      <c r="AE588" s="10">
        <f>SUMIFS(IsQList,IsIList,Table_ExternalData_15[[#This Row],[item_key]],IsITypeList,Table_ExternalData_15[[#This Row],[IType]],IsDList,Table_ExternalData_15[[#Headers],[27]])</f>
        <v>668</v>
      </c>
      <c r="AF588" s="10">
        <f>SUMIFS(IsQList,IsIList,Table_ExternalData_15[[#This Row],[item_key]],IsITypeList,Table_ExternalData_15[[#This Row],[IType]],IsDList,Table_ExternalData_15[[#Headers],[28]])</f>
        <v>764</v>
      </c>
      <c r="AG588" s="10">
        <f>SUMIFS(IsQList,IsIList,Table_ExternalData_15[[#This Row],[item_key]],IsITypeList,Table_ExternalData_15[[#This Row],[IType]],IsDList,Table_ExternalData_15[[#Headers],[29]])</f>
        <v>728</v>
      </c>
      <c r="AH588" s="10">
        <f>SUMIFS(IsQList,IsIList,Table_ExternalData_15[[#This Row],[item_key]],IsITypeList,Table_ExternalData_15[[#This Row],[IType]],IsDList,Table_ExternalData_15[[#Headers],[30]])</f>
        <v>460</v>
      </c>
      <c r="AI588" s="10">
        <f>SUMIFS(IsQList,IsIList,Table_ExternalData_15[[#This Row],[item_key]],IsITypeList,Table_ExternalData_15[[#This Row],[IType]],IsDList,Table_ExternalData_15[[#Headers],[31]])</f>
        <v>1454</v>
      </c>
      <c r="AJ588" s="10">
        <f>SUM(Table_ExternalData_15[[#This Row],[1]:[31]])</f>
        <v>9870</v>
      </c>
    </row>
    <row r="589" spans="1:36">
      <c r="A589" s="1" t="s">
        <v>2233</v>
      </c>
      <c r="B589" s="1" t="s">
        <v>2710</v>
      </c>
      <c r="C589" s="1" t="s">
        <v>2711</v>
      </c>
      <c r="D589" s="11" t="s">
        <v>2046</v>
      </c>
      <c r="E589" s="10">
        <f>SUMIFS(IsQList,IsIList,Table_ExternalData_15[[#This Row],[item_key]],IsITypeList,Table_ExternalData_15[[#This Row],[IType]],IsDList,Table_ExternalData_15[[#Headers],[1]])</f>
        <v>85</v>
      </c>
      <c r="F589" s="10">
        <f>SUMIFS(IsQList,IsIList,Table_ExternalData_15[[#This Row],[item_key]],IsITypeList,Table_ExternalData_15[[#This Row],[IType]],IsDList,Table_ExternalData_15[[#Headers],[2]])</f>
        <v>188</v>
      </c>
      <c r="G589" s="10">
        <f>SUMIFS(IsQList,IsIList,Table_ExternalData_15[[#This Row],[item_key]],IsITypeList,Table_ExternalData_15[[#This Row],[IType]],IsDList,Table_ExternalData_15[[#Headers],[3]])</f>
        <v>85</v>
      </c>
      <c r="H589" s="10">
        <f>SUMIFS(IsQList,IsIList,Table_ExternalData_15[[#This Row],[item_key]],IsITypeList,Table_ExternalData_15[[#This Row],[IType]],IsDList,Table_ExternalData_15[[#Headers],[4]])</f>
        <v>250</v>
      </c>
      <c r="I589" s="10">
        <f>SUMIFS(IsQList,IsIList,Table_ExternalData_15[[#This Row],[item_key]],IsITypeList,Table_ExternalData_15[[#This Row],[IType]],IsDList,Table_ExternalData_15[[#Headers],[5]])</f>
        <v>100</v>
      </c>
      <c r="J589" s="10">
        <f>SUMIFS(IsQList,IsIList,Table_ExternalData_15[[#This Row],[item_key]],IsITypeList,Table_ExternalData_15[[#This Row],[IType]],IsDList,Table_ExternalData_15[[#Headers],[6]])</f>
        <v>237</v>
      </c>
      <c r="K589" s="10">
        <f>SUMIFS(IsQList,IsIList,Table_ExternalData_15[[#This Row],[item_key]],IsITypeList,Table_ExternalData_15[[#This Row],[IType]],IsDList,Table_ExternalData_15[[#Headers],[7]])</f>
        <v>209</v>
      </c>
      <c r="L589" s="10">
        <f>SUMIFS(IsQList,IsIList,Table_ExternalData_15[[#This Row],[item_key]],IsITypeList,Table_ExternalData_15[[#This Row],[IType]],IsDList,Table_ExternalData_15[[#Headers],[8]])</f>
        <v>139</v>
      </c>
      <c r="M589" s="10">
        <f>SUMIFS(IsQList,IsIList,Table_ExternalData_15[[#This Row],[item_key]],IsITypeList,Table_ExternalData_15[[#This Row],[IType]],IsDList,Table_ExternalData_15[[#Headers],[9]])</f>
        <v>317</v>
      </c>
      <c r="N589" s="10">
        <f>SUMIFS(IsQList,IsIList,Table_ExternalData_15[[#This Row],[item_key]],IsITypeList,Table_ExternalData_15[[#This Row],[IType]],IsDList,Table_ExternalData_15[[#Headers],[10]])</f>
        <v>207</v>
      </c>
      <c r="O589" s="10">
        <f>SUMIFS(IsQList,IsIList,Table_ExternalData_15[[#This Row],[item_key]],IsITypeList,Table_ExternalData_15[[#This Row],[IType]],IsDList,Table_ExternalData_15[[#Headers],[11]])</f>
        <v>150</v>
      </c>
      <c r="P589" s="10">
        <f>SUMIFS(IsQList,IsIList,Table_ExternalData_15[[#This Row],[item_key]],IsITypeList,Table_ExternalData_15[[#This Row],[IType]],IsDList,Table_ExternalData_15[[#Headers],[12]])</f>
        <v>0</v>
      </c>
      <c r="Q589" s="10">
        <f>SUMIFS(IsQList,IsIList,Table_ExternalData_15[[#This Row],[item_key]],IsITypeList,Table_ExternalData_15[[#This Row],[IType]],IsDList,Table_ExternalData_15[[#Headers],[13]])</f>
        <v>184</v>
      </c>
      <c r="R589" s="10">
        <f>SUMIFS(IsQList,IsIList,Table_ExternalData_15[[#This Row],[item_key]],IsITypeList,Table_ExternalData_15[[#This Row],[IType]],IsDList,Table_ExternalData_15[[#Headers],[14]])</f>
        <v>312</v>
      </c>
      <c r="S589" s="10">
        <f>SUMIFS(IsQList,IsIList,Table_ExternalData_15[[#This Row],[item_key]],IsITypeList,Table_ExternalData_15[[#This Row],[IType]],IsDList,Table_ExternalData_15[[#Headers],[15]])</f>
        <v>186</v>
      </c>
      <c r="T589" s="10">
        <f>SUMIFS(IsQList,IsIList,Table_ExternalData_15[[#This Row],[item_key]],IsITypeList,Table_ExternalData_15[[#This Row],[IType]],IsDList,Table_ExternalData_15[[#Headers],[16]])</f>
        <v>164</v>
      </c>
      <c r="U589" s="10">
        <f>SUMIFS(IsQList,IsIList,Table_ExternalData_15[[#This Row],[item_key]],IsITypeList,Table_ExternalData_15[[#This Row],[IType]],IsDList,Table_ExternalData_15[[#Headers],[17]])</f>
        <v>85</v>
      </c>
      <c r="V589" s="10">
        <f>SUMIFS(IsQList,IsIList,Table_ExternalData_15[[#This Row],[item_key]],IsITypeList,Table_ExternalData_15[[#This Row],[IType]],IsDList,Table_ExternalData_15[[#Headers],[18]])</f>
        <v>0</v>
      </c>
      <c r="W589" s="10">
        <f>SUMIFS(IsQList,IsIList,Table_ExternalData_15[[#This Row],[item_key]],IsITypeList,Table_ExternalData_15[[#This Row],[IType]],IsDList,Table_ExternalData_15[[#Headers],[19]])</f>
        <v>0</v>
      </c>
      <c r="X589" s="10">
        <f>SUMIFS(IsQList,IsIList,Table_ExternalData_15[[#This Row],[item_key]],IsITypeList,Table_ExternalData_15[[#This Row],[IType]],IsDList,Table_ExternalData_15[[#Headers],[20]])</f>
        <v>0</v>
      </c>
      <c r="Y589" s="10">
        <f>SUMIFS(IsQList,IsIList,Table_ExternalData_15[[#This Row],[item_key]],IsITypeList,Table_ExternalData_15[[#This Row],[IType]],IsDList,Table_ExternalData_15[[#Headers],[21]])</f>
        <v>0</v>
      </c>
      <c r="Z589" s="10">
        <f>SUMIFS(IsQList,IsIList,Table_ExternalData_15[[#This Row],[item_key]],IsITypeList,Table_ExternalData_15[[#This Row],[IType]],IsDList,Table_ExternalData_15[[#Headers],[22]])</f>
        <v>0</v>
      </c>
      <c r="AA589" s="10">
        <f>SUMIFS(IsQList,IsIList,Table_ExternalData_15[[#This Row],[item_key]],IsITypeList,Table_ExternalData_15[[#This Row],[IType]],IsDList,Table_ExternalData_15[[#Headers],[23]])</f>
        <v>0</v>
      </c>
      <c r="AB589" s="10">
        <f>SUMIFS(IsQList,IsIList,Table_ExternalData_15[[#This Row],[item_key]],IsITypeList,Table_ExternalData_15[[#This Row],[IType]],IsDList,Table_ExternalData_15[[#Headers],[24]])</f>
        <v>0</v>
      </c>
      <c r="AC589" s="10">
        <f>SUMIFS(IsQList,IsIList,Table_ExternalData_15[[#This Row],[item_key]],IsITypeList,Table_ExternalData_15[[#This Row],[IType]],IsDList,Table_ExternalData_15[[#Headers],[25]])</f>
        <v>0</v>
      </c>
      <c r="AD589" s="10">
        <f>SUMIFS(IsQList,IsIList,Table_ExternalData_15[[#This Row],[item_key]],IsITypeList,Table_ExternalData_15[[#This Row],[IType]],IsDList,Table_ExternalData_15[[#Headers],[26]])</f>
        <v>0</v>
      </c>
      <c r="AE589" s="10">
        <f>SUMIFS(IsQList,IsIList,Table_ExternalData_15[[#This Row],[item_key]],IsITypeList,Table_ExternalData_15[[#This Row],[IType]],IsDList,Table_ExternalData_15[[#Headers],[27]])</f>
        <v>334</v>
      </c>
      <c r="AF589" s="10">
        <f>SUMIFS(IsQList,IsIList,Table_ExternalData_15[[#This Row],[item_key]],IsITypeList,Table_ExternalData_15[[#This Row],[IType]],IsDList,Table_ExternalData_15[[#Headers],[28]])</f>
        <v>382</v>
      </c>
      <c r="AG589" s="10">
        <f>SUMIFS(IsQList,IsIList,Table_ExternalData_15[[#This Row],[item_key]],IsITypeList,Table_ExternalData_15[[#This Row],[IType]],IsDList,Table_ExternalData_15[[#Headers],[29]])</f>
        <v>364</v>
      </c>
      <c r="AH589" s="10">
        <f>SUMIFS(IsQList,IsIList,Table_ExternalData_15[[#This Row],[item_key]],IsITypeList,Table_ExternalData_15[[#This Row],[IType]],IsDList,Table_ExternalData_15[[#Headers],[30]])</f>
        <v>230</v>
      </c>
      <c r="AI589" s="10">
        <f>SUMIFS(IsQList,IsIList,Table_ExternalData_15[[#This Row],[item_key]],IsITypeList,Table_ExternalData_15[[#This Row],[IType]],IsDList,Table_ExternalData_15[[#Headers],[31]])</f>
        <v>727</v>
      </c>
      <c r="AJ589" s="10">
        <f>SUM(Table_ExternalData_15[[#This Row],[1]:[31]])</f>
        <v>4935</v>
      </c>
    </row>
    <row r="590" spans="1:36">
      <c r="A590" s="1" t="s">
        <v>67</v>
      </c>
      <c r="B590" s="1" t="s">
        <v>1118</v>
      </c>
      <c r="C590" s="1" t="s">
        <v>1119</v>
      </c>
      <c r="D590" s="11" t="s">
        <v>2046</v>
      </c>
      <c r="E590" s="10">
        <f>SUMIFS(IsQList,IsIList,Table_ExternalData_15[[#This Row],[item_key]],IsITypeList,Table_ExternalData_15[[#This Row],[IType]],IsDList,Table_ExternalData_15[[#Headers],[1]])</f>
        <v>425</v>
      </c>
      <c r="F590" s="10">
        <f>SUMIFS(IsQList,IsIList,Table_ExternalData_15[[#This Row],[item_key]],IsITypeList,Table_ExternalData_15[[#This Row],[IType]],IsDList,Table_ExternalData_15[[#Headers],[2]])</f>
        <v>940</v>
      </c>
      <c r="G590" s="10">
        <f>SUMIFS(IsQList,IsIList,Table_ExternalData_15[[#This Row],[item_key]],IsITypeList,Table_ExternalData_15[[#This Row],[IType]],IsDList,Table_ExternalData_15[[#Headers],[3]])</f>
        <v>425</v>
      </c>
      <c r="H590" s="10">
        <f>SUMIFS(IsQList,IsIList,Table_ExternalData_15[[#This Row],[item_key]],IsITypeList,Table_ExternalData_15[[#This Row],[IType]],IsDList,Table_ExternalData_15[[#Headers],[4]])</f>
        <v>1250</v>
      </c>
      <c r="I590" s="10">
        <f>SUMIFS(IsQList,IsIList,Table_ExternalData_15[[#This Row],[item_key]],IsITypeList,Table_ExternalData_15[[#This Row],[IType]],IsDList,Table_ExternalData_15[[#Headers],[5]])</f>
        <v>500</v>
      </c>
      <c r="J590" s="10">
        <f>SUMIFS(IsQList,IsIList,Table_ExternalData_15[[#This Row],[item_key]],IsITypeList,Table_ExternalData_15[[#This Row],[IType]],IsDList,Table_ExternalData_15[[#Headers],[6]])</f>
        <v>1185</v>
      </c>
      <c r="K590" s="10">
        <f>SUMIFS(IsQList,IsIList,Table_ExternalData_15[[#This Row],[item_key]],IsITypeList,Table_ExternalData_15[[#This Row],[IType]],IsDList,Table_ExternalData_15[[#Headers],[7]])</f>
        <v>1045</v>
      </c>
      <c r="L590" s="10">
        <f>SUMIFS(IsQList,IsIList,Table_ExternalData_15[[#This Row],[item_key]],IsITypeList,Table_ExternalData_15[[#This Row],[IType]],IsDList,Table_ExternalData_15[[#Headers],[8]])</f>
        <v>695</v>
      </c>
      <c r="M590" s="10">
        <f>SUMIFS(IsQList,IsIList,Table_ExternalData_15[[#This Row],[item_key]],IsITypeList,Table_ExternalData_15[[#This Row],[IType]],IsDList,Table_ExternalData_15[[#Headers],[9]])</f>
        <v>1585</v>
      </c>
      <c r="N590" s="10">
        <f>SUMIFS(IsQList,IsIList,Table_ExternalData_15[[#This Row],[item_key]],IsITypeList,Table_ExternalData_15[[#This Row],[IType]],IsDList,Table_ExternalData_15[[#Headers],[10]])</f>
        <v>1035</v>
      </c>
      <c r="O590" s="10">
        <f>SUMIFS(IsQList,IsIList,Table_ExternalData_15[[#This Row],[item_key]],IsITypeList,Table_ExternalData_15[[#This Row],[IType]],IsDList,Table_ExternalData_15[[#Headers],[11]])</f>
        <v>750</v>
      </c>
      <c r="P590" s="10">
        <f>SUMIFS(IsQList,IsIList,Table_ExternalData_15[[#This Row],[item_key]],IsITypeList,Table_ExternalData_15[[#This Row],[IType]],IsDList,Table_ExternalData_15[[#Headers],[12]])</f>
        <v>0</v>
      </c>
      <c r="Q590" s="10">
        <f>SUMIFS(IsQList,IsIList,Table_ExternalData_15[[#This Row],[item_key]],IsITypeList,Table_ExternalData_15[[#This Row],[IType]],IsDList,Table_ExternalData_15[[#Headers],[13]])</f>
        <v>920</v>
      </c>
      <c r="R590" s="10">
        <f>SUMIFS(IsQList,IsIList,Table_ExternalData_15[[#This Row],[item_key]],IsITypeList,Table_ExternalData_15[[#This Row],[IType]],IsDList,Table_ExternalData_15[[#Headers],[14]])</f>
        <v>1560</v>
      </c>
      <c r="S590" s="10">
        <f>SUMIFS(IsQList,IsIList,Table_ExternalData_15[[#This Row],[item_key]],IsITypeList,Table_ExternalData_15[[#This Row],[IType]],IsDList,Table_ExternalData_15[[#Headers],[15]])</f>
        <v>930</v>
      </c>
      <c r="T590" s="10">
        <f>SUMIFS(IsQList,IsIList,Table_ExternalData_15[[#This Row],[item_key]],IsITypeList,Table_ExternalData_15[[#This Row],[IType]],IsDList,Table_ExternalData_15[[#Headers],[16]])</f>
        <v>820</v>
      </c>
      <c r="U590" s="10">
        <f>SUMIFS(IsQList,IsIList,Table_ExternalData_15[[#This Row],[item_key]],IsITypeList,Table_ExternalData_15[[#This Row],[IType]],IsDList,Table_ExternalData_15[[#Headers],[17]])</f>
        <v>425</v>
      </c>
      <c r="V590" s="10">
        <f>SUMIFS(IsQList,IsIList,Table_ExternalData_15[[#This Row],[item_key]],IsITypeList,Table_ExternalData_15[[#This Row],[IType]],IsDList,Table_ExternalData_15[[#Headers],[18]])</f>
        <v>0</v>
      </c>
      <c r="W590" s="10">
        <f>SUMIFS(IsQList,IsIList,Table_ExternalData_15[[#This Row],[item_key]],IsITypeList,Table_ExternalData_15[[#This Row],[IType]],IsDList,Table_ExternalData_15[[#Headers],[19]])</f>
        <v>0</v>
      </c>
      <c r="X590" s="10">
        <f>SUMIFS(IsQList,IsIList,Table_ExternalData_15[[#This Row],[item_key]],IsITypeList,Table_ExternalData_15[[#This Row],[IType]],IsDList,Table_ExternalData_15[[#Headers],[20]])</f>
        <v>0</v>
      </c>
      <c r="Y590" s="10">
        <f>SUMIFS(IsQList,IsIList,Table_ExternalData_15[[#This Row],[item_key]],IsITypeList,Table_ExternalData_15[[#This Row],[IType]],IsDList,Table_ExternalData_15[[#Headers],[21]])</f>
        <v>0</v>
      </c>
      <c r="Z590" s="10">
        <f>SUMIFS(IsQList,IsIList,Table_ExternalData_15[[#This Row],[item_key]],IsITypeList,Table_ExternalData_15[[#This Row],[IType]],IsDList,Table_ExternalData_15[[#Headers],[22]])</f>
        <v>0</v>
      </c>
      <c r="AA590" s="10">
        <f>SUMIFS(IsQList,IsIList,Table_ExternalData_15[[#This Row],[item_key]],IsITypeList,Table_ExternalData_15[[#This Row],[IType]],IsDList,Table_ExternalData_15[[#Headers],[23]])</f>
        <v>0</v>
      </c>
      <c r="AB590" s="10">
        <f>SUMIFS(IsQList,IsIList,Table_ExternalData_15[[#This Row],[item_key]],IsITypeList,Table_ExternalData_15[[#This Row],[IType]],IsDList,Table_ExternalData_15[[#Headers],[24]])</f>
        <v>0</v>
      </c>
      <c r="AC590" s="10">
        <f>SUMIFS(IsQList,IsIList,Table_ExternalData_15[[#This Row],[item_key]],IsITypeList,Table_ExternalData_15[[#This Row],[IType]],IsDList,Table_ExternalData_15[[#Headers],[25]])</f>
        <v>0</v>
      </c>
      <c r="AD590" s="10">
        <f>SUMIFS(IsQList,IsIList,Table_ExternalData_15[[#This Row],[item_key]],IsITypeList,Table_ExternalData_15[[#This Row],[IType]],IsDList,Table_ExternalData_15[[#Headers],[26]])</f>
        <v>0</v>
      </c>
      <c r="AE590" s="10">
        <f>SUMIFS(IsQList,IsIList,Table_ExternalData_15[[#This Row],[item_key]],IsITypeList,Table_ExternalData_15[[#This Row],[IType]],IsDList,Table_ExternalData_15[[#Headers],[27]])</f>
        <v>1670</v>
      </c>
      <c r="AF590" s="10">
        <f>SUMIFS(IsQList,IsIList,Table_ExternalData_15[[#This Row],[item_key]],IsITypeList,Table_ExternalData_15[[#This Row],[IType]],IsDList,Table_ExternalData_15[[#Headers],[28]])</f>
        <v>1910</v>
      </c>
      <c r="AG590" s="10">
        <f>SUMIFS(IsQList,IsIList,Table_ExternalData_15[[#This Row],[item_key]],IsITypeList,Table_ExternalData_15[[#This Row],[IType]],IsDList,Table_ExternalData_15[[#Headers],[29]])</f>
        <v>1820</v>
      </c>
      <c r="AH590" s="10">
        <f>SUMIFS(IsQList,IsIList,Table_ExternalData_15[[#This Row],[item_key]],IsITypeList,Table_ExternalData_15[[#This Row],[IType]],IsDList,Table_ExternalData_15[[#Headers],[30]])</f>
        <v>1150</v>
      </c>
      <c r="AI590" s="10">
        <f>SUMIFS(IsQList,IsIList,Table_ExternalData_15[[#This Row],[item_key]],IsITypeList,Table_ExternalData_15[[#This Row],[IType]],IsDList,Table_ExternalData_15[[#Headers],[31]])</f>
        <v>3635</v>
      </c>
      <c r="AJ590" s="10">
        <f>SUM(Table_ExternalData_15[[#This Row],[1]:[31]])</f>
        <v>24675</v>
      </c>
    </row>
    <row r="591" spans="1:36">
      <c r="A591" s="1" t="s">
        <v>2265</v>
      </c>
      <c r="B591" s="1" t="s">
        <v>2712</v>
      </c>
      <c r="C591" s="1" t="s">
        <v>2713</v>
      </c>
      <c r="D591" s="11" t="s">
        <v>2046</v>
      </c>
      <c r="E591" s="10">
        <f>SUMIFS(IsQList,IsIList,Table_ExternalData_15[[#This Row],[item_key]],IsITypeList,Table_ExternalData_15[[#This Row],[IType]],IsDList,Table_ExternalData_15[[#Headers],[1]])</f>
        <v>0</v>
      </c>
      <c r="F591" s="10">
        <f>SUMIFS(IsQList,IsIList,Table_ExternalData_15[[#This Row],[item_key]],IsITypeList,Table_ExternalData_15[[#This Row],[IType]],IsDList,Table_ExternalData_15[[#Headers],[2]])</f>
        <v>0</v>
      </c>
      <c r="G591" s="10">
        <f>SUMIFS(IsQList,IsIList,Table_ExternalData_15[[#This Row],[item_key]],IsITypeList,Table_ExternalData_15[[#This Row],[IType]],IsDList,Table_ExternalData_15[[#Headers],[3]])</f>
        <v>0</v>
      </c>
      <c r="H591" s="10">
        <f>SUMIFS(IsQList,IsIList,Table_ExternalData_15[[#This Row],[item_key]],IsITypeList,Table_ExternalData_15[[#This Row],[IType]],IsDList,Table_ExternalData_15[[#Headers],[4]])</f>
        <v>0</v>
      </c>
      <c r="I591" s="10">
        <f>SUMIFS(IsQList,IsIList,Table_ExternalData_15[[#This Row],[item_key]],IsITypeList,Table_ExternalData_15[[#This Row],[IType]],IsDList,Table_ExternalData_15[[#Headers],[5]])</f>
        <v>0</v>
      </c>
      <c r="J591" s="10">
        <f>SUMIFS(IsQList,IsIList,Table_ExternalData_15[[#This Row],[item_key]],IsITypeList,Table_ExternalData_15[[#This Row],[IType]],IsDList,Table_ExternalData_15[[#Headers],[6]])</f>
        <v>0</v>
      </c>
      <c r="K591" s="10">
        <f>SUMIFS(IsQList,IsIList,Table_ExternalData_15[[#This Row],[item_key]],IsITypeList,Table_ExternalData_15[[#This Row],[IType]],IsDList,Table_ExternalData_15[[#Headers],[7]])</f>
        <v>0</v>
      </c>
      <c r="L591" s="10">
        <f>SUMIFS(IsQList,IsIList,Table_ExternalData_15[[#This Row],[item_key]],IsITypeList,Table_ExternalData_15[[#This Row],[IType]],IsDList,Table_ExternalData_15[[#Headers],[8]])</f>
        <v>0</v>
      </c>
      <c r="M591" s="10">
        <f>SUMIFS(IsQList,IsIList,Table_ExternalData_15[[#This Row],[item_key]],IsITypeList,Table_ExternalData_15[[#This Row],[IType]],IsDList,Table_ExternalData_15[[#Headers],[9]])</f>
        <v>0</v>
      </c>
      <c r="N591" s="10">
        <f>SUMIFS(IsQList,IsIList,Table_ExternalData_15[[#This Row],[item_key]],IsITypeList,Table_ExternalData_15[[#This Row],[IType]],IsDList,Table_ExternalData_15[[#Headers],[10]])</f>
        <v>0</v>
      </c>
      <c r="O591" s="10">
        <f>SUMIFS(IsQList,IsIList,Table_ExternalData_15[[#This Row],[item_key]],IsITypeList,Table_ExternalData_15[[#This Row],[IType]],IsDList,Table_ExternalData_15[[#Headers],[11]])</f>
        <v>0</v>
      </c>
      <c r="P591" s="10">
        <f>SUMIFS(IsQList,IsIList,Table_ExternalData_15[[#This Row],[item_key]],IsITypeList,Table_ExternalData_15[[#This Row],[IType]],IsDList,Table_ExternalData_15[[#Headers],[12]])</f>
        <v>0</v>
      </c>
      <c r="Q591" s="10">
        <f>SUMIFS(IsQList,IsIList,Table_ExternalData_15[[#This Row],[item_key]],IsITypeList,Table_ExternalData_15[[#This Row],[IType]],IsDList,Table_ExternalData_15[[#Headers],[13]])</f>
        <v>0</v>
      </c>
      <c r="R591" s="10">
        <f>SUMIFS(IsQList,IsIList,Table_ExternalData_15[[#This Row],[item_key]],IsITypeList,Table_ExternalData_15[[#This Row],[IType]],IsDList,Table_ExternalData_15[[#Headers],[14]])</f>
        <v>0</v>
      </c>
      <c r="S591" s="10">
        <f>SUMIFS(IsQList,IsIList,Table_ExternalData_15[[#This Row],[item_key]],IsITypeList,Table_ExternalData_15[[#This Row],[IType]],IsDList,Table_ExternalData_15[[#Headers],[15]])</f>
        <v>0</v>
      </c>
      <c r="T591" s="10">
        <f>SUMIFS(IsQList,IsIList,Table_ExternalData_15[[#This Row],[item_key]],IsITypeList,Table_ExternalData_15[[#This Row],[IType]],IsDList,Table_ExternalData_15[[#Headers],[16]])</f>
        <v>0</v>
      </c>
      <c r="U591" s="10">
        <f>SUMIFS(IsQList,IsIList,Table_ExternalData_15[[#This Row],[item_key]],IsITypeList,Table_ExternalData_15[[#This Row],[IType]],IsDList,Table_ExternalData_15[[#Headers],[17]])</f>
        <v>0</v>
      </c>
      <c r="V591" s="10">
        <f>SUMIFS(IsQList,IsIList,Table_ExternalData_15[[#This Row],[item_key]],IsITypeList,Table_ExternalData_15[[#This Row],[IType]],IsDList,Table_ExternalData_15[[#Headers],[18]])</f>
        <v>0</v>
      </c>
      <c r="W591" s="10">
        <f>SUMIFS(IsQList,IsIList,Table_ExternalData_15[[#This Row],[item_key]],IsITypeList,Table_ExternalData_15[[#This Row],[IType]],IsDList,Table_ExternalData_15[[#Headers],[19]])</f>
        <v>0</v>
      </c>
      <c r="X591" s="10">
        <f>SUMIFS(IsQList,IsIList,Table_ExternalData_15[[#This Row],[item_key]],IsITypeList,Table_ExternalData_15[[#This Row],[IType]],IsDList,Table_ExternalData_15[[#Headers],[20]])</f>
        <v>0</v>
      </c>
      <c r="Y591" s="10">
        <f>SUMIFS(IsQList,IsIList,Table_ExternalData_15[[#This Row],[item_key]],IsITypeList,Table_ExternalData_15[[#This Row],[IType]],IsDList,Table_ExternalData_15[[#Headers],[21]])</f>
        <v>0</v>
      </c>
      <c r="Z591" s="10">
        <f>SUMIFS(IsQList,IsIList,Table_ExternalData_15[[#This Row],[item_key]],IsITypeList,Table_ExternalData_15[[#This Row],[IType]],IsDList,Table_ExternalData_15[[#Headers],[22]])</f>
        <v>0</v>
      </c>
      <c r="AA591" s="10">
        <f>SUMIFS(IsQList,IsIList,Table_ExternalData_15[[#This Row],[item_key]],IsITypeList,Table_ExternalData_15[[#This Row],[IType]],IsDList,Table_ExternalData_15[[#Headers],[23]])</f>
        <v>0</v>
      </c>
      <c r="AB591" s="10">
        <f>SUMIFS(IsQList,IsIList,Table_ExternalData_15[[#This Row],[item_key]],IsITypeList,Table_ExternalData_15[[#This Row],[IType]],IsDList,Table_ExternalData_15[[#Headers],[24]])</f>
        <v>0</v>
      </c>
      <c r="AC591" s="10">
        <f>SUMIFS(IsQList,IsIList,Table_ExternalData_15[[#This Row],[item_key]],IsITypeList,Table_ExternalData_15[[#This Row],[IType]],IsDList,Table_ExternalData_15[[#Headers],[25]])</f>
        <v>0</v>
      </c>
      <c r="AD591" s="10">
        <f>SUMIFS(IsQList,IsIList,Table_ExternalData_15[[#This Row],[item_key]],IsITypeList,Table_ExternalData_15[[#This Row],[IType]],IsDList,Table_ExternalData_15[[#Headers],[26]])</f>
        <v>0</v>
      </c>
      <c r="AE591" s="10">
        <f>SUMIFS(IsQList,IsIList,Table_ExternalData_15[[#This Row],[item_key]],IsITypeList,Table_ExternalData_15[[#This Row],[IType]],IsDList,Table_ExternalData_15[[#Headers],[27]])</f>
        <v>0</v>
      </c>
      <c r="AF591" s="10">
        <f>SUMIFS(IsQList,IsIList,Table_ExternalData_15[[#This Row],[item_key]],IsITypeList,Table_ExternalData_15[[#This Row],[IType]],IsDList,Table_ExternalData_15[[#Headers],[28]])</f>
        <v>0</v>
      </c>
      <c r="AG591" s="10">
        <f>SUMIFS(IsQList,IsIList,Table_ExternalData_15[[#This Row],[item_key]],IsITypeList,Table_ExternalData_15[[#This Row],[IType]],IsDList,Table_ExternalData_15[[#Headers],[29]])</f>
        <v>0</v>
      </c>
      <c r="AH591" s="10">
        <f>SUMIFS(IsQList,IsIList,Table_ExternalData_15[[#This Row],[item_key]],IsITypeList,Table_ExternalData_15[[#This Row],[IType]],IsDList,Table_ExternalData_15[[#Headers],[30]])</f>
        <v>0</v>
      </c>
      <c r="AI591" s="10">
        <f>SUMIFS(IsQList,IsIList,Table_ExternalData_15[[#This Row],[item_key]],IsITypeList,Table_ExternalData_15[[#This Row],[IType]],IsDList,Table_ExternalData_15[[#Headers],[31]])</f>
        <v>0</v>
      </c>
      <c r="AJ591" s="10">
        <f>SUM(Table_ExternalData_15[[#This Row],[1]:[31]])</f>
        <v>0</v>
      </c>
    </row>
    <row r="592" spans="1:36">
      <c r="A592" s="1" t="s">
        <v>68</v>
      </c>
      <c r="B592" s="1" t="s">
        <v>1099</v>
      </c>
      <c r="C592" s="1" t="s">
        <v>1100</v>
      </c>
      <c r="D592" s="11" t="s">
        <v>2046</v>
      </c>
      <c r="E592" s="10">
        <f>SUMIFS(IsQList,IsIList,Table_ExternalData_15[[#This Row],[item_key]],IsITypeList,Table_ExternalData_15[[#This Row],[IType]],IsDList,Table_ExternalData_15[[#Headers],[1]])</f>
        <v>85</v>
      </c>
      <c r="F592" s="10">
        <f>SUMIFS(IsQList,IsIList,Table_ExternalData_15[[#This Row],[item_key]],IsITypeList,Table_ExternalData_15[[#This Row],[IType]],IsDList,Table_ExternalData_15[[#Headers],[2]])</f>
        <v>188</v>
      </c>
      <c r="G592" s="10">
        <f>SUMIFS(IsQList,IsIList,Table_ExternalData_15[[#This Row],[item_key]],IsITypeList,Table_ExternalData_15[[#This Row],[IType]],IsDList,Table_ExternalData_15[[#Headers],[3]])</f>
        <v>85</v>
      </c>
      <c r="H592" s="10">
        <f>SUMIFS(IsQList,IsIList,Table_ExternalData_15[[#This Row],[item_key]],IsITypeList,Table_ExternalData_15[[#This Row],[IType]],IsDList,Table_ExternalData_15[[#Headers],[4]])</f>
        <v>250</v>
      </c>
      <c r="I592" s="10">
        <f>SUMIFS(IsQList,IsIList,Table_ExternalData_15[[#This Row],[item_key]],IsITypeList,Table_ExternalData_15[[#This Row],[IType]],IsDList,Table_ExternalData_15[[#Headers],[5]])</f>
        <v>100</v>
      </c>
      <c r="J592" s="10">
        <f>SUMIFS(IsQList,IsIList,Table_ExternalData_15[[#This Row],[item_key]],IsITypeList,Table_ExternalData_15[[#This Row],[IType]],IsDList,Table_ExternalData_15[[#Headers],[6]])</f>
        <v>237</v>
      </c>
      <c r="K592" s="10">
        <f>SUMIFS(IsQList,IsIList,Table_ExternalData_15[[#This Row],[item_key]],IsITypeList,Table_ExternalData_15[[#This Row],[IType]],IsDList,Table_ExternalData_15[[#Headers],[7]])</f>
        <v>209</v>
      </c>
      <c r="L592" s="10">
        <f>SUMIFS(IsQList,IsIList,Table_ExternalData_15[[#This Row],[item_key]],IsITypeList,Table_ExternalData_15[[#This Row],[IType]],IsDList,Table_ExternalData_15[[#Headers],[8]])</f>
        <v>139</v>
      </c>
      <c r="M592" s="10">
        <f>SUMIFS(IsQList,IsIList,Table_ExternalData_15[[#This Row],[item_key]],IsITypeList,Table_ExternalData_15[[#This Row],[IType]],IsDList,Table_ExternalData_15[[#Headers],[9]])</f>
        <v>317</v>
      </c>
      <c r="N592" s="10">
        <f>SUMIFS(IsQList,IsIList,Table_ExternalData_15[[#This Row],[item_key]],IsITypeList,Table_ExternalData_15[[#This Row],[IType]],IsDList,Table_ExternalData_15[[#Headers],[10]])</f>
        <v>207</v>
      </c>
      <c r="O592" s="10">
        <f>SUMIFS(IsQList,IsIList,Table_ExternalData_15[[#This Row],[item_key]],IsITypeList,Table_ExternalData_15[[#This Row],[IType]],IsDList,Table_ExternalData_15[[#Headers],[11]])</f>
        <v>150</v>
      </c>
      <c r="P592" s="10">
        <f>SUMIFS(IsQList,IsIList,Table_ExternalData_15[[#This Row],[item_key]],IsITypeList,Table_ExternalData_15[[#This Row],[IType]],IsDList,Table_ExternalData_15[[#Headers],[12]])</f>
        <v>0</v>
      </c>
      <c r="Q592" s="10">
        <f>SUMIFS(IsQList,IsIList,Table_ExternalData_15[[#This Row],[item_key]],IsITypeList,Table_ExternalData_15[[#This Row],[IType]],IsDList,Table_ExternalData_15[[#Headers],[13]])</f>
        <v>184</v>
      </c>
      <c r="R592" s="10">
        <f>SUMIFS(IsQList,IsIList,Table_ExternalData_15[[#This Row],[item_key]],IsITypeList,Table_ExternalData_15[[#This Row],[IType]],IsDList,Table_ExternalData_15[[#Headers],[14]])</f>
        <v>312</v>
      </c>
      <c r="S592" s="10">
        <f>SUMIFS(IsQList,IsIList,Table_ExternalData_15[[#This Row],[item_key]],IsITypeList,Table_ExternalData_15[[#This Row],[IType]],IsDList,Table_ExternalData_15[[#Headers],[15]])</f>
        <v>186</v>
      </c>
      <c r="T592" s="10">
        <f>SUMIFS(IsQList,IsIList,Table_ExternalData_15[[#This Row],[item_key]],IsITypeList,Table_ExternalData_15[[#This Row],[IType]],IsDList,Table_ExternalData_15[[#Headers],[16]])</f>
        <v>164</v>
      </c>
      <c r="U592" s="10">
        <f>SUMIFS(IsQList,IsIList,Table_ExternalData_15[[#This Row],[item_key]],IsITypeList,Table_ExternalData_15[[#This Row],[IType]],IsDList,Table_ExternalData_15[[#Headers],[17]])</f>
        <v>85</v>
      </c>
      <c r="V592" s="10">
        <f>SUMIFS(IsQList,IsIList,Table_ExternalData_15[[#This Row],[item_key]],IsITypeList,Table_ExternalData_15[[#This Row],[IType]],IsDList,Table_ExternalData_15[[#Headers],[18]])</f>
        <v>0</v>
      </c>
      <c r="W592" s="10">
        <f>SUMIFS(IsQList,IsIList,Table_ExternalData_15[[#This Row],[item_key]],IsITypeList,Table_ExternalData_15[[#This Row],[IType]],IsDList,Table_ExternalData_15[[#Headers],[19]])</f>
        <v>0</v>
      </c>
      <c r="X592" s="10">
        <f>SUMIFS(IsQList,IsIList,Table_ExternalData_15[[#This Row],[item_key]],IsITypeList,Table_ExternalData_15[[#This Row],[IType]],IsDList,Table_ExternalData_15[[#Headers],[20]])</f>
        <v>0</v>
      </c>
      <c r="Y592" s="10">
        <f>SUMIFS(IsQList,IsIList,Table_ExternalData_15[[#This Row],[item_key]],IsITypeList,Table_ExternalData_15[[#This Row],[IType]],IsDList,Table_ExternalData_15[[#Headers],[21]])</f>
        <v>0</v>
      </c>
      <c r="Z592" s="10">
        <f>SUMIFS(IsQList,IsIList,Table_ExternalData_15[[#This Row],[item_key]],IsITypeList,Table_ExternalData_15[[#This Row],[IType]],IsDList,Table_ExternalData_15[[#Headers],[22]])</f>
        <v>0</v>
      </c>
      <c r="AA592" s="10">
        <f>SUMIFS(IsQList,IsIList,Table_ExternalData_15[[#This Row],[item_key]],IsITypeList,Table_ExternalData_15[[#This Row],[IType]],IsDList,Table_ExternalData_15[[#Headers],[23]])</f>
        <v>0</v>
      </c>
      <c r="AB592" s="10">
        <f>SUMIFS(IsQList,IsIList,Table_ExternalData_15[[#This Row],[item_key]],IsITypeList,Table_ExternalData_15[[#This Row],[IType]],IsDList,Table_ExternalData_15[[#Headers],[24]])</f>
        <v>0</v>
      </c>
      <c r="AC592" s="10">
        <f>SUMIFS(IsQList,IsIList,Table_ExternalData_15[[#This Row],[item_key]],IsITypeList,Table_ExternalData_15[[#This Row],[IType]],IsDList,Table_ExternalData_15[[#Headers],[25]])</f>
        <v>0</v>
      </c>
      <c r="AD592" s="10">
        <f>SUMIFS(IsQList,IsIList,Table_ExternalData_15[[#This Row],[item_key]],IsITypeList,Table_ExternalData_15[[#This Row],[IType]],IsDList,Table_ExternalData_15[[#Headers],[26]])</f>
        <v>0</v>
      </c>
      <c r="AE592" s="10">
        <f>SUMIFS(IsQList,IsIList,Table_ExternalData_15[[#This Row],[item_key]],IsITypeList,Table_ExternalData_15[[#This Row],[IType]],IsDList,Table_ExternalData_15[[#Headers],[27]])</f>
        <v>334</v>
      </c>
      <c r="AF592" s="10">
        <f>SUMIFS(IsQList,IsIList,Table_ExternalData_15[[#This Row],[item_key]],IsITypeList,Table_ExternalData_15[[#This Row],[IType]],IsDList,Table_ExternalData_15[[#Headers],[28]])</f>
        <v>382</v>
      </c>
      <c r="AG592" s="10">
        <f>SUMIFS(IsQList,IsIList,Table_ExternalData_15[[#This Row],[item_key]],IsITypeList,Table_ExternalData_15[[#This Row],[IType]],IsDList,Table_ExternalData_15[[#Headers],[29]])</f>
        <v>364</v>
      </c>
      <c r="AH592" s="10">
        <f>SUMIFS(IsQList,IsIList,Table_ExternalData_15[[#This Row],[item_key]],IsITypeList,Table_ExternalData_15[[#This Row],[IType]],IsDList,Table_ExternalData_15[[#Headers],[30]])</f>
        <v>230</v>
      </c>
      <c r="AI592" s="10">
        <f>SUMIFS(IsQList,IsIList,Table_ExternalData_15[[#This Row],[item_key]],IsITypeList,Table_ExternalData_15[[#This Row],[IType]],IsDList,Table_ExternalData_15[[#Headers],[31]])</f>
        <v>727</v>
      </c>
      <c r="AJ592" s="10">
        <f>SUM(Table_ExternalData_15[[#This Row],[1]:[31]])</f>
        <v>4935</v>
      </c>
    </row>
    <row r="593" spans="1:36">
      <c r="A593" s="1" t="s">
        <v>68</v>
      </c>
      <c r="B593" s="1" t="s">
        <v>1099</v>
      </c>
      <c r="C593" s="1" t="s">
        <v>1100</v>
      </c>
      <c r="D593" s="11" t="s">
        <v>2017</v>
      </c>
      <c r="E593" s="10">
        <f>SUMIFS(IsQList,IsIList,Table_ExternalData_15[[#This Row],[item_key]],IsITypeList,Table_ExternalData_15[[#This Row],[IType]],IsDList,Table_ExternalData_15[[#Headers],[1]])</f>
        <v>-1</v>
      </c>
      <c r="F593" s="10">
        <f>SUMIFS(IsQList,IsIList,Table_ExternalData_15[[#This Row],[item_key]],IsITypeList,Table_ExternalData_15[[#This Row],[IType]],IsDList,Table_ExternalData_15[[#Headers],[2]])</f>
        <v>-26</v>
      </c>
      <c r="G593" s="10">
        <f>SUMIFS(IsQList,IsIList,Table_ExternalData_15[[#This Row],[item_key]],IsITypeList,Table_ExternalData_15[[#This Row],[IType]],IsDList,Table_ExternalData_15[[#Headers],[3]])</f>
        <v>0</v>
      </c>
      <c r="H593" s="10">
        <f>SUMIFS(IsQList,IsIList,Table_ExternalData_15[[#This Row],[item_key]],IsITypeList,Table_ExternalData_15[[#This Row],[IType]],IsDList,Table_ExternalData_15[[#Headers],[4]])</f>
        <v>0</v>
      </c>
      <c r="I593" s="10">
        <f>SUMIFS(IsQList,IsIList,Table_ExternalData_15[[#This Row],[item_key]],IsITypeList,Table_ExternalData_15[[#This Row],[IType]],IsDList,Table_ExternalData_15[[#Headers],[5]])</f>
        <v>0</v>
      </c>
      <c r="J593" s="10">
        <f>SUMIFS(IsQList,IsIList,Table_ExternalData_15[[#This Row],[item_key]],IsITypeList,Table_ExternalData_15[[#This Row],[IType]],IsDList,Table_ExternalData_15[[#Headers],[6]])</f>
        <v>-9</v>
      </c>
      <c r="K593" s="10">
        <f>SUMIFS(IsQList,IsIList,Table_ExternalData_15[[#This Row],[item_key]],IsITypeList,Table_ExternalData_15[[#This Row],[IType]],IsDList,Table_ExternalData_15[[#Headers],[7]])</f>
        <v>0</v>
      </c>
      <c r="L593" s="10">
        <f>SUMIFS(IsQList,IsIList,Table_ExternalData_15[[#This Row],[item_key]],IsITypeList,Table_ExternalData_15[[#This Row],[IType]],IsDList,Table_ExternalData_15[[#Headers],[8]])</f>
        <v>-10</v>
      </c>
      <c r="M593" s="10">
        <f>SUMIFS(IsQList,IsIList,Table_ExternalData_15[[#This Row],[item_key]],IsITypeList,Table_ExternalData_15[[#This Row],[IType]],IsDList,Table_ExternalData_15[[#Headers],[9]])</f>
        <v>0</v>
      </c>
      <c r="N593" s="10">
        <f>SUMIFS(IsQList,IsIList,Table_ExternalData_15[[#This Row],[item_key]],IsITypeList,Table_ExternalData_15[[#This Row],[IType]],IsDList,Table_ExternalData_15[[#Headers],[10]])</f>
        <v>0</v>
      </c>
      <c r="O593" s="10">
        <f>SUMIFS(IsQList,IsIList,Table_ExternalData_15[[#This Row],[item_key]],IsITypeList,Table_ExternalData_15[[#This Row],[IType]],IsDList,Table_ExternalData_15[[#Headers],[11]])</f>
        <v>0</v>
      </c>
      <c r="P593" s="10">
        <f>SUMIFS(IsQList,IsIList,Table_ExternalData_15[[#This Row],[item_key]],IsITypeList,Table_ExternalData_15[[#This Row],[IType]],IsDList,Table_ExternalData_15[[#Headers],[12]])</f>
        <v>0</v>
      </c>
      <c r="Q593" s="10">
        <f>SUMIFS(IsQList,IsIList,Table_ExternalData_15[[#This Row],[item_key]],IsITypeList,Table_ExternalData_15[[#This Row],[IType]],IsDList,Table_ExternalData_15[[#Headers],[13]])</f>
        <v>-9</v>
      </c>
      <c r="R593" s="10">
        <f>SUMIFS(IsQList,IsIList,Table_ExternalData_15[[#This Row],[item_key]],IsITypeList,Table_ExternalData_15[[#This Row],[IType]],IsDList,Table_ExternalData_15[[#Headers],[14]])</f>
        <v>0</v>
      </c>
      <c r="S593" s="10">
        <f>SUMIFS(IsQList,IsIList,Table_ExternalData_15[[#This Row],[item_key]],IsITypeList,Table_ExternalData_15[[#This Row],[IType]],IsDList,Table_ExternalData_15[[#Headers],[15]])</f>
        <v>0</v>
      </c>
      <c r="T593" s="10">
        <f>SUMIFS(IsQList,IsIList,Table_ExternalData_15[[#This Row],[item_key]],IsITypeList,Table_ExternalData_15[[#This Row],[IType]],IsDList,Table_ExternalData_15[[#Headers],[16]])</f>
        <v>0</v>
      </c>
      <c r="U593" s="10">
        <f>SUMIFS(IsQList,IsIList,Table_ExternalData_15[[#This Row],[item_key]],IsITypeList,Table_ExternalData_15[[#This Row],[IType]],IsDList,Table_ExternalData_15[[#Headers],[17]])</f>
        <v>0</v>
      </c>
      <c r="V593" s="10">
        <f>SUMIFS(IsQList,IsIList,Table_ExternalData_15[[#This Row],[item_key]],IsITypeList,Table_ExternalData_15[[#This Row],[IType]],IsDList,Table_ExternalData_15[[#Headers],[18]])</f>
        <v>0</v>
      </c>
      <c r="W593" s="10">
        <f>SUMIFS(IsQList,IsIList,Table_ExternalData_15[[#This Row],[item_key]],IsITypeList,Table_ExternalData_15[[#This Row],[IType]],IsDList,Table_ExternalData_15[[#Headers],[19]])</f>
        <v>0</v>
      </c>
      <c r="X593" s="10">
        <f>SUMIFS(IsQList,IsIList,Table_ExternalData_15[[#This Row],[item_key]],IsITypeList,Table_ExternalData_15[[#This Row],[IType]],IsDList,Table_ExternalData_15[[#Headers],[20]])</f>
        <v>0</v>
      </c>
      <c r="Y593" s="10">
        <f>SUMIFS(IsQList,IsIList,Table_ExternalData_15[[#This Row],[item_key]],IsITypeList,Table_ExternalData_15[[#This Row],[IType]],IsDList,Table_ExternalData_15[[#Headers],[21]])</f>
        <v>0</v>
      </c>
      <c r="Z593" s="10">
        <f>SUMIFS(IsQList,IsIList,Table_ExternalData_15[[#This Row],[item_key]],IsITypeList,Table_ExternalData_15[[#This Row],[IType]],IsDList,Table_ExternalData_15[[#Headers],[22]])</f>
        <v>0</v>
      </c>
      <c r="AA593" s="10">
        <f>SUMIFS(IsQList,IsIList,Table_ExternalData_15[[#This Row],[item_key]],IsITypeList,Table_ExternalData_15[[#This Row],[IType]],IsDList,Table_ExternalData_15[[#Headers],[23]])</f>
        <v>0</v>
      </c>
      <c r="AB593" s="10">
        <f>SUMIFS(IsQList,IsIList,Table_ExternalData_15[[#This Row],[item_key]],IsITypeList,Table_ExternalData_15[[#This Row],[IType]],IsDList,Table_ExternalData_15[[#Headers],[24]])</f>
        <v>0</v>
      </c>
      <c r="AC593" s="10">
        <f>SUMIFS(IsQList,IsIList,Table_ExternalData_15[[#This Row],[item_key]],IsITypeList,Table_ExternalData_15[[#This Row],[IType]],IsDList,Table_ExternalData_15[[#Headers],[25]])</f>
        <v>0</v>
      </c>
      <c r="AD593" s="10">
        <f>SUMIFS(IsQList,IsIList,Table_ExternalData_15[[#This Row],[item_key]],IsITypeList,Table_ExternalData_15[[#This Row],[IType]],IsDList,Table_ExternalData_15[[#Headers],[26]])</f>
        <v>0</v>
      </c>
      <c r="AE593" s="10">
        <f>SUMIFS(IsQList,IsIList,Table_ExternalData_15[[#This Row],[item_key]],IsITypeList,Table_ExternalData_15[[#This Row],[IType]],IsDList,Table_ExternalData_15[[#Headers],[27]])</f>
        <v>0</v>
      </c>
      <c r="AF593" s="10">
        <f>SUMIFS(IsQList,IsIList,Table_ExternalData_15[[#This Row],[item_key]],IsITypeList,Table_ExternalData_15[[#This Row],[IType]],IsDList,Table_ExternalData_15[[#Headers],[28]])</f>
        <v>0</v>
      </c>
      <c r="AG593" s="10">
        <f>SUMIFS(IsQList,IsIList,Table_ExternalData_15[[#This Row],[item_key]],IsITypeList,Table_ExternalData_15[[#This Row],[IType]],IsDList,Table_ExternalData_15[[#Headers],[29]])</f>
        <v>0</v>
      </c>
      <c r="AH593" s="10">
        <f>SUMIFS(IsQList,IsIList,Table_ExternalData_15[[#This Row],[item_key]],IsITypeList,Table_ExternalData_15[[#This Row],[IType]],IsDList,Table_ExternalData_15[[#Headers],[30]])</f>
        <v>0</v>
      </c>
      <c r="AI593" s="10">
        <f>SUMIFS(IsQList,IsIList,Table_ExternalData_15[[#This Row],[item_key]],IsITypeList,Table_ExternalData_15[[#This Row],[IType]],IsDList,Table_ExternalData_15[[#Headers],[31]])</f>
        <v>0</v>
      </c>
      <c r="AJ593" s="10">
        <f>SUM(Table_ExternalData_15[[#This Row],[1]:[31]])</f>
        <v>-55</v>
      </c>
    </row>
    <row r="594" spans="1:36">
      <c r="A594" s="1" t="s">
        <v>69</v>
      </c>
      <c r="B594" s="1" t="s">
        <v>1101</v>
      </c>
      <c r="C594" s="1" t="s">
        <v>1102</v>
      </c>
      <c r="D594" s="11" t="s">
        <v>2046</v>
      </c>
      <c r="E594" s="10">
        <f>SUMIFS(IsQList,IsIList,Table_ExternalData_15[[#This Row],[item_key]],IsITypeList,Table_ExternalData_15[[#This Row],[IType]],IsDList,Table_ExternalData_15[[#Headers],[1]])</f>
        <v>85</v>
      </c>
      <c r="F594" s="10">
        <f>SUMIFS(IsQList,IsIList,Table_ExternalData_15[[#This Row],[item_key]],IsITypeList,Table_ExternalData_15[[#This Row],[IType]],IsDList,Table_ExternalData_15[[#Headers],[2]])</f>
        <v>188</v>
      </c>
      <c r="G594" s="10">
        <f>SUMIFS(IsQList,IsIList,Table_ExternalData_15[[#This Row],[item_key]],IsITypeList,Table_ExternalData_15[[#This Row],[IType]],IsDList,Table_ExternalData_15[[#Headers],[3]])</f>
        <v>85</v>
      </c>
      <c r="H594" s="10">
        <f>SUMIFS(IsQList,IsIList,Table_ExternalData_15[[#This Row],[item_key]],IsITypeList,Table_ExternalData_15[[#This Row],[IType]],IsDList,Table_ExternalData_15[[#Headers],[4]])</f>
        <v>250</v>
      </c>
      <c r="I594" s="10">
        <f>SUMIFS(IsQList,IsIList,Table_ExternalData_15[[#This Row],[item_key]],IsITypeList,Table_ExternalData_15[[#This Row],[IType]],IsDList,Table_ExternalData_15[[#Headers],[5]])</f>
        <v>100</v>
      </c>
      <c r="J594" s="10">
        <f>SUMIFS(IsQList,IsIList,Table_ExternalData_15[[#This Row],[item_key]],IsITypeList,Table_ExternalData_15[[#This Row],[IType]],IsDList,Table_ExternalData_15[[#Headers],[6]])</f>
        <v>237</v>
      </c>
      <c r="K594" s="10">
        <f>SUMIFS(IsQList,IsIList,Table_ExternalData_15[[#This Row],[item_key]],IsITypeList,Table_ExternalData_15[[#This Row],[IType]],IsDList,Table_ExternalData_15[[#Headers],[7]])</f>
        <v>209</v>
      </c>
      <c r="L594" s="10">
        <f>SUMIFS(IsQList,IsIList,Table_ExternalData_15[[#This Row],[item_key]],IsITypeList,Table_ExternalData_15[[#This Row],[IType]],IsDList,Table_ExternalData_15[[#Headers],[8]])</f>
        <v>139</v>
      </c>
      <c r="M594" s="10">
        <f>SUMIFS(IsQList,IsIList,Table_ExternalData_15[[#This Row],[item_key]],IsITypeList,Table_ExternalData_15[[#This Row],[IType]],IsDList,Table_ExternalData_15[[#Headers],[9]])</f>
        <v>317</v>
      </c>
      <c r="N594" s="10">
        <f>SUMIFS(IsQList,IsIList,Table_ExternalData_15[[#This Row],[item_key]],IsITypeList,Table_ExternalData_15[[#This Row],[IType]],IsDList,Table_ExternalData_15[[#Headers],[10]])</f>
        <v>207</v>
      </c>
      <c r="O594" s="10">
        <f>SUMIFS(IsQList,IsIList,Table_ExternalData_15[[#This Row],[item_key]],IsITypeList,Table_ExternalData_15[[#This Row],[IType]],IsDList,Table_ExternalData_15[[#Headers],[11]])</f>
        <v>150</v>
      </c>
      <c r="P594" s="10">
        <f>SUMIFS(IsQList,IsIList,Table_ExternalData_15[[#This Row],[item_key]],IsITypeList,Table_ExternalData_15[[#This Row],[IType]],IsDList,Table_ExternalData_15[[#Headers],[12]])</f>
        <v>0</v>
      </c>
      <c r="Q594" s="10">
        <f>SUMIFS(IsQList,IsIList,Table_ExternalData_15[[#This Row],[item_key]],IsITypeList,Table_ExternalData_15[[#This Row],[IType]],IsDList,Table_ExternalData_15[[#Headers],[13]])</f>
        <v>184</v>
      </c>
      <c r="R594" s="10">
        <f>SUMIFS(IsQList,IsIList,Table_ExternalData_15[[#This Row],[item_key]],IsITypeList,Table_ExternalData_15[[#This Row],[IType]],IsDList,Table_ExternalData_15[[#Headers],[14]])</f>
        <v>312</v>
      </c>
      <c r="S594" s="10">
        <f>SUMIFS(IsQList,IsIList,Table_ExternalData_15[[#This Row],[item_key]],IsITypeList,Table_ExternalData_15[[#This Row],[IType]],IsDList,Table_ExternalData_15[[#Headers],[15]])</f>
        <v>186</v>
      </c>
      <c r="T594" s="10">
        <f>SUMIFS(IsQList,IsIList,Table_ExternalData_15[[#This Row],[item_key]],IsITypeList,Table_ExternalData_15[[#This Row],[IType]],IsDList,Table_ExternalData_15[[#Headers],[16]])</f>
        <v>164</v>
      </c>
      <c r="U594" s="10">
        <f>SUMIFS(IsQList,IsIList,Table_ExternalData_15[[#This Row],[item_key]],IsITypeList,Table_ExternalData_15[[#This Row],[IType]],IsDList,Table_ExternalData_15[[#Headers],[17]])</f>
        <v>85</v>
      </c>
      <c r="V594" s="10">
        <f>SUMIFS(IsQList,IsIList,Table_ExternalData_15[[#This Row],[item_key]],IsITypeList,Table_ExternalData_15[[#This Row],[IType]],IsDList,Table_ExternalData_15[[#Headers],[18]])</f>
        <v>0</v>
      </c>
      <c r="W594" s="10">
        <f>SUMIFS(IsQList,IsIList,Table_ExternalData_15[[#This Row],[item_key]],IsITypeList,Table_ExternalData_15[[#This Row],[IType]],IsDList,Table_ExternalData_15[[#Headers],[19]])</f>
        <v>0</v>
      </c>
      <c r="X594" s="10">
        <f>SUMIFS(IsQList,IsIList,Table_ExternalData_15[[#This Row],[item_key]],IsITypeList,Table_ExternalData_15[[#This Row],[IType]],IsDList,Table_ExternalData_15[[#Headers],[20]])</f>
        <v>0</v>
      </c>
      <c r="Y594" s="10">
        <f>SUMIFS(IsQList,IsIList,Table_ExternalData_15[[#This Row],[item_key]],IsITypeList,Table_ExternalData_15[[#This Row],[IType]],IsDList,Table_ExternalData_15[[#Headers],[21]])</f>
        <v>0</v>
      </c>
      <c r="Z594" s="10">
        <f>SUMIFS(IsQList,IsIList,Table_ExternalData_15[[#This Row],[item_key]],IsITypeList,Table_ExternalData_15[[#This Row],[IType]],IsDList,Table_ExternalData_15[[#Headers],[22]])</f>
        <v>0</v>
      </c>
      <c r="AA594" s="10">
        <f>SUMIFS(IsQList,IsIList,Table_ExternalData_15[[#This Row],[item_key]],IsITypeList,Table_ExternalData_15[[#This Row],[IType]],IsDList,Table_ExternalData_15[[#Headers],[23]])</f>
        <v>0</v>
      </c>
      <c r="AB594" s="10">
        <f>SUMIFS(IsQList,IsIList,Table_ExternalData_15[[#This Row],[item_key]],IsITypeList,Table_ExternalData_15[[#This Row],[IType]],IsDList,Table_ExternalData_15[[#Headers],[24]])</f>
        <v>0</v>
      </c>
      <c r="AC594" s="10">
        <f>SUMIFS(IsQList,IsIList,Table_ExternalData_15[[#This Row],[item_key]],IsITypeList,Table_ExternalData_15[[#This Row],[IType]],IsDList,Table_ExternalData_15[[#Headers],[25]])</f>
        <v>0</v>
      </c>
      <c r="AD594" s="10">
        <f>SUMIFS(IsQList,IsIList,Table_ExternalData_15[[#This Row],[item_key]],IsITypeList,Table_ExternalData_15[[#This Row],[IType]],IsDList,Table_ExternalData_15[[#Headers],[26]])</f>
        <v>0</v>
      </c>
      <c r="AE594" s="10">
        <f>SUMIFS(IsQList,IsIList,Table_ExternalData_15[[#This Row],[item_key]],IsITypeList,Table_ExternalData_15[[#This Row],[IType]],IsDList,Table_ExternalData_15[[#Headers],[27]])</f>
        <v>334</v>
      </c>
      <c r="AF594" s="10">
        <f>SUMIFS(IsQList,IsIList,Table_ExternalData_15[[#This Row],[item_key]],IsITypeList,Table_ExternalData_15[[#This Row],[IType]],IsDList,Table_ExternalData_15[[#Headers],[28]])</f>
        <v>382</v>
      </c>
      <c r="AG594" s="10">
        <f>SUMIFS(IsQList,IsIList,Table_ExternalData_15[[#This Row],[item_key]],IsITypeList,Table_ExternalData_15[[#This Row],[IType]],IsDList,Table_ExternalData_15[[#Headers],[29]])</f>
        <v>364</v>
      </c>
      <c r="AH594" s="10">
        <f>SUMIFS(IsQList,IsIList,Table_ExternalData_15[[#This Row],[item_key]],IsITypeList,Table_ExternalData_15[[#This Row],[IType]],IsDList,Table_ExternalData_15[[#Headers],[30]])</f>
        <v>230</v>
      </c>
      <c r="AI594" s="10">
        <f>SUMIFS(IsQList,IsIList,Table_ExternalData_15[[#This Row],[item_key]],IsITypeList,Table_ExternalData_15[[#This Row],[IType]],IsDList,Table_ExternalData_15[[#Headers],[31]])</f>
        <v>727</v>
      </c>
      <c r="AJ594" s="10">
        <f>SUM(Table_ExternalData_15[[#This Row],[1]:[31]])</f>
        <v>4935</v>
      </c>
    </row>
    <row r="595" spans="1:36">
      <c r="A595" s="1" t="s">
        <v>69</v>
      </c>
      <c r="B595" s="1" t="s">
        <v>1101</v>
      </c>
      <c r="C595" s="1" t="s">
        <v>1102</v>
      </c>
      <c r="D595" s="11" t="s">
        <v>2017</v>
      </c>
      <c r="E595" s="10">
        <f>SUMIFS(IsQList,IsIList,Table_ExternalData_15[[#This Row],[item_key]],IsITypeList,Table_ExternalData_15[[#This Row],[IType]],IsDList,Table_ExternalData_15[[#Headers],[1]])</f>
        <v>-1</v>
      </c>
      <c r="F595" s="10">
        <f>SUMIFS(IsQList,IsIList,Table_ExternalData_15[[#This Row],[item_key]],IsITypeList,Table_ExternalData_15[[#This Row],[IType]],IsDList,Table_ExternalData_15[[#Headers],[2]])</f>
        <v>-26</v>
      </c>
      <c r="G595" s="10">
        <f>SUMIFS(IsQList,IsIList,Table_ExternalData_15[[#This Row],[item_key]],IsITypeList,Table_ExternalData_15[[#This Row],[IType]],IsDList,Table_ExternalData_15[[#Headers],[3]])</f>
        <v>0</v>
      </c>
      <c r="H595" s="10">
        <f>SUMIFS(IsQList,IsIList,Table_ExternalData_15[[#This Row],[item_key]],IsITypeList,Table_ExternalData_15[[#This Row],[IType]],IsDList,Table_ExternalData_15[[#Headers],[4]])</f>
        <v>0</v>
      </c>
      <c r="I595" s="10">
        <f>SUMIFS(IsQList,IsIList,Table_ExternalData_15[[#This Row],[item_key]],IsITypeList,Table_ExternalData_15[[#This Row],[IType]],IsDList,Table_ExternalData_15[[#Headers],[5]])</f>
        <v>0</v>
      </c>
      <c r="J595" s="10">
        <f>SUMIFS(IsQList,IsIList,Table_ExternalData_15[[#This Row],[item_key]],IsITypeList,Table_ExternalData_15[[#This Row],[IType]],IsDList,Table_ExternalData_15[[#Headers],[6]])</f>
        <v>-9</v>
      </c>
      <c r="K595" s="10">
        <f>SUMIFS(IsQList,IsIList,Table_ExternalData_15[[#This Row],[item_key]],IsITypeList,Table_ExternalData_15[[#This Row],[IType]],IsDList,Table_ExternalData_15[[#Headers],[7]])</f>
        <v>0</v>
      </c>
      <c r="L595" s="10">
        <f>SUMIFS(IsQList,IsIList,Table_ExternalData_15[[#This Row],[item_key]],IsITypeList,Table_ExternalData_15[[#This Row],[IType]],IsDList,Table_ExternalData_15[[#Headers],[8]])</f>
        <v>-10</v>
      </c>
      <c r="M595" s="10">
        <f>SUMIFS(IsQList,IsIList,Table_ExternalData_15[[#This Row],[item_key]],IsITypeList,Table_ExternalData_15[[#This Row],[IType]],IsDList,Table_ExternalData_15[[#Headers],[9]])</f>
        <v>0</v>
      </c>
      <c r="N595" s="10">
        <f>SUMIFS(IsQList,IsIList,Table_ExternalData_15[[#This Row],[item_key]],IsITypeList,Table_ExternalData_15[[#This Row],[IType]],IsDList,Table_ExternalData_15[[#Headers],[10]])</f>
        <v>0</v>
      </c>
      <c r="O595" s="10">
        <f>SUMIFS(IsQList,IsIList,Table_ExternalData_15[[#This Row],[item_key]],IsITypeList,Table_ExternalData_15[[#This Row],[IType]],IsDList,Table_ExternalData_15[[#Headers],[11]])</f>
        <v>0</v>
      </c>
      <c r="P595" s="10">
        <f>SUMIFS(IsQList,IsIList,Table_ExternalData_15[[#This Row],[item_key]],IsITypeList,Table_ExternalData_15[[#This Row],[IType]],IsDList,Table_ExternalData_15[[#Headers],[12]])</f>
        <v>0</v>
      </c>
      <c r="Q595" s="10">
        <f>SUMIFS(IsQList,IsIList,Table_ExternalData_15[[#This Row],[item_key]],IsITypeList,Table_ExternalData_15[[#This Row],[IType]],IsDList,Table_ExternalData_15[[#Headers],[13]])</f>
        <v>-9</v>
      </c>
      <c r="R595" s="10">
        <f>SUMIFS(IsQList,IsIList,Table_ExternalData_15[[#This Row],[item_key]],IsITypeList,Table_ExternalData_15[[#This Row],[IType]],IsDList,Table_ExternalData_15[[#Headers],[14]])</f>
        <v>0</v>
      </c>
      <c r="S595" s="10">
        <f>SUMIFS(IsQList,IsIList,Table_ExternalData_15[[#This Row],[item_key]],IsITypeList,Table_ExternalData_15[[#This Row],[IType]],IsDList,Table_ExternalData_15[[#Headers],[15]])</f>
        <v>0</v>
      </c>
      <c r="T595" s="10">
        <f>SUMIFS(IsQList,IsIList,Table_ExternalData_15[[#This Row],[item_key]],IsITypeList,Table_ExternalData_15[[#This Row],[IType]],IsDList,Table_ExternalData_15[[#Headers],[16]])</f>
        <v>0</v>
      </c>
      <c r="U595" s="10">
        <f>SUMIFS(IsQList,IsIList,Table_ExternalData_15[[#This Row],[item_key]],IsITypeList,Table_ExternalData_15[[#This Row],[IType]],IsDList,Table_ExternalData_15[[#Headers],[17]])</f>
        <v>0</v>
      </c>
      <c r="V595" s="10">
        <f>SUMIFS(IsQList,IsIList,Table_ExternalData_15[[#This Row],[item_key]],IsITypeList,Table_ExternalData_15[[#This Row],[IType]],IsDList,Table_ExternalData_15[[#Headers],[18]])</f>
        <v>0</v>
      </c>
      <c r="W595" s="10">
        <f>SUMIFS(IsQList,IsIList,Table_ExternalData_15[[#This Row],[item_key]],IsITypeList,Table_ExternalData_15[[#This Row],[IType]],IsDList,Table_ExternalData_15[[#Headers],[19]])</f>
        <v>0</v>
      </c>
      <c r="X595" s="10">
        <f>SUMIFS(IsQList,IsIList,Table_ExternalData_15[[#This Row],[item_key]],IsITypeList,Table_ExternalData_15[[#This Row],[IType]],IsDList,Table_ExternalData_15[[#Headers],[20]])</f>
        <v>0</v>
      </c>
      <c r="Y595" s="10">
        <f>SUMIFS(IsQList,IsIList,Table_ExternalData_15[[#This Row],[item_key]],IsITypeList,Table_ExternalData_15[[#This Row],[IType]],IsDList,Table_ExternalData_15[[#Headers],[21]])</f>
        <v>0</v>
      </c>
      <c r="Z595" s="10">
        <f>SUMIFS(IsQList,IsIList,Table_ExternalData_15[[#This Row],[item_key]],IsITypeList,Table_ExternalData_15[[#This Row],[IType]],IsDList,Table_ExternalData_15[[#Headers],[22]])</f>
        <v>0</v>
      </c>
      <c r="AA595" s="10">
        <f>SUMIFS(IsQList,IsIList,Table_ExternalData_15[[#This Row],[item_key]],IsITypeList,Table_ExternalData_15[[#This Row],[IType]],IsDList,Table_ExternalData_15[[#Headers],[23]])</f>
        <v>0</v>
      </c>
      <c r="AB595" s="10">
        <f>SUMIFS(IsQList,IsIList,Table_ExternalData_15[[#This Row],[item_key]],IsITypeList,Table_ExternalData_15[[#This Row],[IType]],IsDList,Table_ExternalData_15[[#Headers],[24]])</f>
        <v>0</v>
      </c>
      <c r="AC595" s="10">
        <f>SUMIFS(IsQList,IsIList,Table_ExternalData_15[[#This Row],[item_key]],IsITypeList,Table_ExternalData_15[[#This Row],[IType]],IsDList,Table_ExternalData_15[[#Headers],[25]])</f>
        <v>0</v>
      </c>
      <c r="AD595" s="10">
        <f>SUMIFS(IsQList,IsIList,Table_ExternalData_15[[#This Row],[item_key]],IsITypeList,Table_ExternalData_15[[#This Row],[IType]],IsDList,Table_ExternalData_15[[#Headers],[26]])</f>
        <v>0</v>
      </c>
      <c r="AE595" s="10">
        <f>SUMIFS(IsQList,IsIList,Table_ExternalData_15[[#This Row],[item_key]],IsITypeList,Table_ExternalData_15[[#This Row],[IType]],IsDList,Table_ExternalData_15[[#Headers],[27]])</f>
        <v>0</v>
      </c>
      <c r="AF595" s="10">
        <f>SUMIFS(IsQList,IsIList,Table_ExternalData_15[[#This Row],[item_key]],IsITypeList,Table_ExternalData_15[[#This Row],[IType]],IsDList,Table_ExternalData_15[[#Headers],[28]])</f>
        <v>0</v>
      </c>
      <c r="AG595" s="10">
        <f>SUMIFS(IsQList,IsIList,Table_ExternalData_15[[#This Row],[item_key]],IsITypeList,Table_ExternalData_15[[#This Row],[IType]],IsDList,Table_ExternalData_15[[#Headers],[29]])</f>
        <v>0</v>
      </c>
      <c r="AH595" s="10">
        <f>SUMIFS(IsQList,IsIList,Table_ExternalData_15[[#This Row],[item_key]],IsITypeList,Table_ExternalData_15[[#This Row],[IType]],IsDList,Table_ExternalData_15[[#Headers],[30]])</f>
        <v>0</v>
      </c>
      <c r="AI595" s="10">
        <f>SUMIFS(IsQList,IsIList,Table_ExternalData_15[[#This Row],[item_key]],IsITypeList,Table_ExternalData_15[[#This Row],[IType]],IsDList,Table_ExternalData_15[[#Headers],[31]])</f>
        <v>0</v>
      </c>
      <c r="AJ595" s="10">
        <f>SUM(Table_ExternalData_15[[#This Row],[1]:[31]])</f>
        <v>-55</v>
      </c>
    </row>
    <row r="596" spans="1:36">
      <c r="A596" s="1" t="s">
        <v>70</v>
      </c>
      <c r="B596" s="1" t="s">
        <v>1103</v>
      </c>
      <c r="C596" s="1" t="s">
        <v>1104</v>
      </c>
      <c r="D596" s="11" t="s">
        <v>2046</v>
      </c>
      <c r="E596" s="10">
        <f>SUMIFS(IsQList,IsIList,Table_ExternalData_15[[#This Row],[item_key]],IsITypeList,Table_ExternalData_15[[#This Row],[IType]],IsDList,Table_ExternalData_15[[#Headers],[1]])</f>
        <v>85</v>
      </c>
      <c r="F596" s="10">
        <f>SUMIFS(IsQList,IsIList,Table_ExternalData_15[[#This Row],[item_key]],IsITypeList,Table_ExternalData_15[[#This Row],[IType]],IsDList,Table_ExternalData_15[[#Headers],[2]])</f>
        <v>188</v>
      </c>
      <c r="G596" s="10">
        <f>SUMIFS(IsQList,IsIList,Table_ExternalData_15[[#This Row],[item_key]],IsITypeList,Table_ExternalData_15[[#This Row],[IType]],IsDList,Table_ExternalData_15[[#Headers],[3]])</f>
        <v>85</v>
      </c>
      <c r="H596" s="10">
        <f>SUMIFS(IsQList,IsIList,Table_ExternalData_15[[#This Row],[item_key]],IsITypeList,Table_ExternalData_15[[#This Row],[IType]],IsDList,Table_ExternalData_15[[#Headers],[4]])</f>
        <v>250</v>
      </c>
      <c r="I596" s="10">
        <f>SUMIFS(IsQList,IsIList,Table_ExternalData_15[[#This Row],[item_key]],IsITypeList,Table_ExternalData_15[[#This Row],[IType]],IsDList,Table_ExternalData_15[[#Headers],[5]])</f>
        <v>100</v>
      </c>
      <c r="J596" s="10">
        <f>SUMIFS(IsQList,IsIList,Table_ExternalData_15[[#This Row],[item_key]],IsITypeList,Table_ExternalData_15[[#This Row],[IType]],IsDList,Table_ExternalData_15[[#Headers],[6]])</f>
        <v>237</v>
      </c>
      <c r="K596" s="10">
        <f>SUMIFS(IsQList,IsIList,Table_ExternalData_15[[#This Row],[item_key]],IsITypeList,Table_ExternalData_15[[#This Row],[IType]],IsDList,Table_ExternalData_15[[#Headers],[7]])</f>
        <v>209</v>
      </c>
      <c r="L596" s="10">
        <f>SUMIFS(IsQList,IsIList,Table_ExternalData_15[[#This Row],[item_key]],IsITypeList,Table_ExternalData_15[[#This Row],[IType]],IsDList,Table_ExternalData_15[[#Headers],[8]])</f>
        <v>139</v>
      </c>
      <c r="M596" s="10">
        <f>SUMIFS(IsQList,IsIList,Table_ExternalData_15[[#This Row],[item_key]],IsITypeList,Table_ExternalData_15[[#This Row],[IType]],IsDList,Table_ExternalData_15[[#Headers],[9]])</f>
        <v>317</v>
      </c>
      <c r="N596" s="10">
        <f>SUMIFS(IsQList,IsIList,Table_ExternalData_15[[#This Row],[item_key]],IsITypeList,Table_ExternalData_15[[#This Row],[IType]],IsDList,Table_ExternalData_15[[#Headers],[10]])</f>
        <v>207</v>
      </c>
      <c r="O596" s="10">
        <f>SUMIFS(IsQList,IsIList,Table_ExternalData_15[[#This Row],[item_key]],IsITypeList,Table_ExternalData_15[[#This Row],[IType]],IsDList,Table_ExternalData_15[[#Headers],[11]])</f>
        <v>150</v>
      </c>
      <c r="P596" s="10">
        <f>SUMIFS(IsQList,IsIList,Table_ExternalData_15[[#This Row],[item_key]],IsITypeList,Table_ExternalData_15[[#This Row],[IType]],IsDList,Table_ExternalData_15[[#Headers],[12]])</f>
        <v>0</v>
      </c>
      <c r="Q596" s="10">
        <f>SUMIFS(IsQList,IsIList,Table_ExternalData_15[[#This Row],[item_key]],IsITypeList,Table_ExternalData_15[[#This Row],[IType]],IsDList,Table_ExternalData_15[[#Headers],[13]])</f>
        <v>184</v>
      </c>
      <c r="R596" s="10">
        <f>SUMIFS(IsQList,IsIList,Table_ExternalData_15[[#This Row],[item_key]],IsITypeList,Table_ExternalData_15[[#This Row],[IType]],IsDList,Table_ExternalData_15[[#Headers],[14]])</f>
        <v>312</v>
      </c>
      <c r="S596" s="10">
        <f>SUMIFS(IsQList,IsIList,Table_ExternalData_15[[#This Row],[item_key]],IsITypeList,Table_ExternalData_15[[#This Row],[IType]],IsDList,Table_ExternalData_15[[#Headers],[15]])</f>
        <v>186</v>
      </c>
      <c r="T596" s="10">
        <f>SUMIFS(IsQList,IsIList,Table_ExternalData_15[[#This Row],[item_key]],IsITypeList,Table_ExternalData_15[[#This Row],[IType]],IsDList,Table_ExternalData_15[[#Headers],[16]])</f>
        <v>164</v>
      </c>
      <c r="U596" s="10">
        <f>SUMIFS(IsQList,IsIList,Table_ExternalData_15[[#This Row],[item_key]],IsITypeList,Table_ExternalData_15[[#This Row],[IType]],IsDList,Table_ExternalData_15[[#Headers],[17]])</f>
        <v>85</v>
      </c>
      <c r="V596" s="10">
        <f>SUMIFS(IsQList,IsIList,Table_ExternalData_15[[#This Row],[item_key]],IsITypeList,Table_ExternalData_15[[#This Row],[IType]],IsDList,Table_ExternalData_15[[#Headers],[18]])</f>
        <v>0</v>
      </c>
      <c r="W596" s="10">
        <f>SUMIFS(IsQList,IsIList,Table_ExternalData_15[[#This Row],[item_key]],IsITypeList,Table_ExternalData_15[[#This Row],[IType]],IsDList,Table_ExternalData_15[[#Headers],[19]])</f>
        <v>0</v>
      </c>
      <c r="X596" s="10">
        <f>SUMIFS(IsQList,IsIList,Table_ExternalData_15[[#This Row],[item_key]],IsITypeList,Table_ExternalData_15[[#This Row],[IType]],IsDList,Table_ExternalData_15[[#Headers],[20]])</f>
        <v>0</v>
      </c>
      <c r="Y596" s="10">
        <f>SUMIFS(IsQList,IsIList,Table_ExternalData_15[[#This Row],[item_key]],IsITypeList,Table_ExternalData_15[[#This Row],[IType]],IsDList,Table_ExternalData_15[[#Headers],[21]])</f>
        <v>0</v>
      </c>
      <c r="Z596" s="10">
        <f>SUMIFS(IsQList,IsIList,Table_ExternalData_15[[#This Row],[item_key]],IsITypeList,Table_ExternalData_15[[#This Row],[IType]],IsDList,Table_ExternalData_15[[#Headers],[22]])</f>
        <v>0</v>
      </c>
      <c r="AA596" s="10">
        <f>SUMIFS(IsQList,IsIList,Table_ExternalData_15[[#This Row],[item_key]],IsITypeList,Table_ExternalData_15[[#This Row],[IType]],IsDList,Table_ExternalData_15[[#Headers],[23]])</f>
        <v>0</v>
      </c>
      <c r="AB596" s="10">
        <f>SUMIFS(IsQList,IsIList,Table_ExternalData_15[[#This Row],[item_key]],IsITypeList,Table_ExternalData_15[[#This Row],[IType]],IsDList,Table_ExternalData_15[[#Headers],[24]])</f>
        <v>0</v>
      </c>
      <c r="AC596" s="10">
        <f>SUMIFS(IsQList,IsIList,Table_ExternalData_15[[#This Row],[item_key]],IsITypeList,Table_ExternalData_15[[#This Row],[IType]],IsDList,Table_ExternalData_15[[#Headers],[25]])</f>
        <v>0</v>
      </c>
      <c r="AD596" s="10">
        <f>SUMIFS(IsQList,IsIList,Table_ExternalData_15[[#This Row],[item_key]],IsITypeList,Table_ExternalData_15[[#This Row],[IType]],IsDList,Table_ExternalData_15[[#Headers],[26]])</f>
        <v>0</v>
      </c>
      <c r="AE596" s="10">
        <f>SUMIFS(IsQList,IsIList,Table_ExternalData_15[[#This Row],[item_key]],IsITypeList,Table_ExternalData_15[[#This Row],[IType]],IsDList,Table_ExternalData_15[[#Headers],[27]])</f>
        <v>334</v>
      </c>
      <c r="AF596" s="10">
        <f>SUMIFS(IsQList,IsIList,Table_ExternalData_15[[#This Row],[item_key]],IsITypeList,Table_ExternalData_15[[#This Row],[IType]],IsDList,Table_ExternalData_15[[#Headers],[28]])</f>
        <v>382</v>
      </c>
      <c r="AG596" s="10">
        <f>SUMIFS(IsQList,IsIList,Table_ExternalData_15[[#This Row],[item_key]],IsITypeList,Table_ExternalData_15[[#This Row],[IType]],IsDList,Table_ExternalData_15[[#Headers],[29]])</f>
        <v>364</v>
      </c>
      <c r="AH596" s="10">
        <f>SUMIFS(IsQList,IsIList,Table_ExternalData_15[[#This Row],[item_key]],IsITypeList,Table_ExternalData_15[[#This Row],[IType]],IsDList,Table_ExternalData_15[[#Headers],[30]])</f>
        <v>230</v>
      </c>
      <c r="AI596" s="10">
        <f>SUMIFS(IsQList,IsIList,Table_ExternalData_15[[#This Row],[item_key]],IsITypeList,Table_ExternalData_15[[#This Row],[IType]],IsDList,Table_ExternalData_15[[#Headers],[31]])</f>
        <v>727</v>
      </c>
      <c r="AJ596" s="10">
        <f>SUM(Table_ExternalData_15[[#This Row],[1]:[31]])</f>
        <v>4935</v>
      </c>
    </row>
    <row r="597" spans="1:36">
      <c r="A597" s="1" t="s">
        <v>70</v>
      </c>
      <c r="B597" s="1" t="s">
        <v>1103</v>
      </c>
      <c r="C597" s="1" t="s">
        <v>1104</v>
      </c>
      <c r="D597" s="11" t="s">
        <v>2017</v>
      </c>
      <c r="E597" s="10">
        <f>SUMIFS(IsQList,IsIList,Table_ExternalData_15[[#This Row],[item_key]],IsITypeList,Table_ExternalData_15[[#This Row],[IType]],IsDList,Table_ExternalData_15[[#Headers],[1]])</f>
        <v>0</v>
      </c>
      <c r="F597" s="10">
        <f>SUMIFS(IsQList,IsIList,Table_ExternalData_15[[#This Row],[item_key]],IsITypeList,Table_ExternalData_15[[#This Row],[IType]],IsDList,Table_ExternalData_15[[#Headers],[2]])</f>
        <v>0</v>
      </c>
      <c r="G597" s="10">
        <f>SUMIFS(IsQList,IsIList,Table_ExternalData_15[[#This Row],[item_key]],IsITypeList,Table_ExternalData_15[[#This Row],[IType]],IsDList,Table_ExternalData_15[[#Headers],[3]])</f>
        <v>0</v>
      </c>
      <c r="H597" s="10">
        <f>SUMIFS(IsQList,IsIList,Table_ExternalData_15[[#This Row],[item_key]],IsITypeList,Table_ExternalData_15[[#This Row],[IType]],IsDList,Table_ExternalData_15[[#Headers],[4]])</f>
        <v>0</v>
      </c>
      <c r="I597" s="10">
        <f>SUMIFS(IsQList,IsIList,Table_ExternalData_15[[#This Row],[item_key]],IsITypeList,Table_ExternalData_15[[#This Row],[IType]],IsDList,Table_ExternalData_15[[#Headers],[5]])</f>
        <v>0</v>
      </c>
      <c r="J597" s="10">
        <f>SUMIFS(IsQList,IsIList,Table_ExternalData_15[[#This Row],[item_key]],IsITypeList,Table_ExternalData_15[[#This Row],[IType]],IsDList,Table_ExternalData_15[[#Headers],[6]])</f>
        <v>0</v>
      </c>
      <c r="K597" s="10">
        <f>SUMIFS(IsQList,IsIList,Table_ExternalData_15[[#This Row],[item_key]],IsITypeList,Table_ExternalData_15[[#This Row],[IType]],IsDList,Table_ExternalData_15[[#Headers],[7]])</f>
        <v>0</v>
      </c>
      <c r="L597" s="10">
        <f>SUMIFS(IsQList,IsIList,Table_ExternalData_15[[#This Row],[item_key]],IsITypeList,Table_ExternalData_15[[#This Row],[IType]],IsDList,Table_ExternalData_15[[#Headers],[8]])</f>
        <v>0</v>
      </c>
      <c r="M597" s="10">
        <f>SUMIFS(IsQList,IsIList,Table_ExternalData_15[[#This Row],[item_key]],IsITypeList,Table_ExternalData_15[[#This Row],[IType]],IsDList,Table_ExternalData_15[[#Headers],[9]])</f>
        <v>0</v>
      </c>
      <c r="N597" s="10">
        <f>SUMIFS(IsQList,IsIList,Table_ExternalData_15[[#This Row],[item_key]],IsITypeList,Table_ExternalData_15[[#This Row],[IType]],IsDList,Table_ExternalData_15[[#Headers],[10]])</f>
        <v>0</v>
      </c>
      <c r="O597" s="10">
        <f>SUMIFS(IsQList,IsIList,Table_ExternalData_15[[#This Row],[item_key]],IsITypeList,Table_ExternalData_15[[#This Row],[IType]],IsDList,Table_ExternalData_15[[#Headers],[11]])</f>
        <v>0</v>
      </c>
      <c r="P597" s="10">
        <f>SUMIFS(IsQList,IsIList,Table_ExternalData_15[[#This Row],[item_key]],IsITypeList,Table_ExternalData_15[[#This Row],[IType]],IsDList,Table_ExternalData_15[[#Headers],[12]])</f>
        <v>0</v>
      </c>
      <c r="Q597" s="10">
        <f>SUMIFS(IsQList,IsIList,Table_ExternalData_15[[#This Row],[item_key]],IsITypeList,Table_ExternalData_15[[#This Row],[IType]],IsDList,Table_ExternalData_15[[#Headers],[13]])</f>
        <v>0</v>
      </c>
      <c r="R597" s="10">
        <f>SUMIFS(IsQList,IsIList,Table_ExternalData_15[[#This Row],[item_key]],IsITypeList,Table_ExternalData_15[[#This Row],[IType]],IsDList,Table_ExternalData_15[[#Headers],[14]])</f>
        <v>0</v>
      </c>
      <c r="S597" s="10">
        <f>SUMIFS(IsQList,IsIList,Table_ExternalData_15[[#This Row],[item_key]],IsITypeList,Table_ExternalData_15[[#This Row],[IType]],IsDList,Table_ExternalData_15[[#Headers],[15]])</f>
        <v>0</v>
      </c>
      <c r="T597" s="10">
        <f>SUMIFS(IsQList,IsIList,Table_ExternalData_15[[#This Row],[item_key]],IsITypeList,Table_ExternalData_15[[#This Row],[IType]],IsDList,Table_ExternalData_15[[#Headers],[16]])</f>
        <v>0</v>
      </c>
      <c r="U597" s="10">
        <f>SUMIFS(IsQList,IsIList,Table_ExternalData_15[[#This Row],[item_key]],IsITypeList,Table_ExternalData_15[[#This Row],[IType]],IsDList,Table_ExternalData_15[[#Headers],[17]])</f>
        <v>0</v>
      </c>
      <c r="V597" s="10">
        <f>SUMIFS(IsQList,IsIList,Table_ExternalData_15[[#This Row],[item_key]],IsITypeList,Table_ExternalData_15[[#This Row],[IType]],IsDList,Table_ExternalData_15[[#Headers],[18]])</f>
        <v>0</v>
      </c>
      <c r="W597" s="10">
        <f>SUMIFS(IsQList,IsIList,Table_ExternalData_15[[#This Row],[item_key]],IsITypeList,Table_ExternalData_15[[#This Row],[IType]],IsDList,Table_ExternalData_15[[#Headers],[19]])</f>
        <v>0</v>
      </c>
      <c r="X597" s="10">
        <f>SUMIFS(IsQList,IsIList,Table_ExternalData_15[[#This Row],[item_key]],IsITypeList,Table_ExternalData_15[[#This Row],[IType]],IsDList,Table_ExternalData_15[[#Headers],[20]])</f>
        <v>0</v>
      </c>
      <c r="Y597" s="10">
        <f>SUMIFS(IsQList,IsIList,Table_ExternalData_15[[#This Row],[item_key]],IsITypeList,Table_ExternalData_15[[#This Row],[IType]],IsDList,Table_ExternalData_15[[#Headers],[21]])</f>
        <v>0</v>
      </c>
      <c r="Z597" s="10">
        <f>SUMIFS(IsQList,IsIList,Table_ExternalData_15[[#This Row],[item_key]],IsITypeList,Table_ExternalData_15[[#This Row],[IType]],IsDList,Table_ExternalData_15[[#Headers],[22]])</f>
        <v>0</v>
      </c>
      <c r="AA597" s="10">
        <f>SUMIFS(IsQList,IsIList,Table_ExternalData_15[[#This Row],[item_key]],IsITypeList,Table_ExternalData_15[[#This Row],[IType]],IsDList,Table_ExternalData_15[[#Headers],[23]])</f>
        <v>0</v>
      </c>
      <c r="AB597" s="10">
        <f>SUMIFS(IsQList,IsIList,Table_ExternalData_15[[#This Row],[item_key]],IsITypeList,Table_ExternalData_15[[#This Row],[IType]],IsDList,Table_ExternalData_15[[#Headers],[24]])</f>
        <v>0</v>
      </c>
      <c r="AC597" s="10">
        <f>SUMIFS(IsQList,IsIList,Table_ExternalData_15[[#This Row],[item_key]],IsITypeList,Table_ExternalData_15[[#This Row],[IType]],IsDList,Table_ExternalData_15[[#Headers],[25]])</f>
        <v>0</v>
      </c>
      <c r="AD597" s="10">
        <f>SUMIFS(IsQList,IsIList,Table_ExternalData_15[[#This Row],[item_key]],IsITypeList,Table_ExternalData_15[[#This Row],[IType]],IsDList,Table_ExternalData_15[[#Headers],[26]])</f>
        <v>0</v>
      </c>
      <c r="AE597" s="10">
        <f>SUMIFS(IsQList,IsIList,Table_ExternalData_15[[#This Row],[item_key]],IsITypeList,Table_ExternalData_15[[#This Row],[IType]],IsDList,Table_ExternalData_15[[#Headers],[27]])</f>
        <v>0</v>
      </c>
      <c r="AF597" s="10">
        <f>SUMIFS(IsQList,IsIList,Table_ExternalData_15[[#This Row],[item_key]],IsITypeList,Table_ExternalData_15[[#This Row],[IType]],IsDList,Table_ExternalData_15[[#Headers],[28]])</f>
        <v>0</v>
      </c>
      <c r="AG597" s="10">
        <f>SUMIFS(IsQList,IsIList,Table_ExternalData_15[[#This Row],[item_key]],IsITypeList,Table_ExternalData_15[[#This Row],[IType]],IsDList,Table_ExternalData_15[[#Headers],[29]])</f>
        <v>0</v>
      </c>
      <c r="AH597" s="10">
        <f>SUMIFS(IsQList,IsIList,Table_ExternalData_15[[#This Row],[item_key]],IsITypeList,Table_ExternalData_15[[#This Row],[IType]],IsDList,Table_ExternalData_15[[#Headers],[30]])</f>
        <v>0</v>
      </c>
      <c r="AI597" s="10">
        <f>SUMIFS(IsQList,IsIList,Table_ExternalData_15[[#This Row],[item_key]],IsITypeList,Table_ExternalData_15[[#This Row],[IType]],IsDList,Table_ExternalData_15[[#Headers],[31]])</f>
        <v>0</v>
      </c>
      <c r="AJ597" s="10">
        <f>SUM(Table_ExternalData_15[[#This Row],[1]:[31]])</f>
        <v>0</v>
      </c>
    </row>
    <row r="598" spans="1:36">
      <c r="A598" s="1" t="s">
        <v>71</v>
      </c>
      <c r="B598" s="1" t="s">
        <v>1105</v>
      </c>
      <c r="C598" s="1" t="s">
        <v>594</v>
      </c>
      <c r="D598" s="11" t="s">
        <v>2046</v>
      </c>
      <c r="E598" s="10">
        <f>SUMIFS(IsQList,IsIList,Table_ExternalData_15[[#This Row],[item_key]],IsITypeList,Table_ExternalData_15[[#This Row],[IType]],IsDList,Table_ExternalData_15[[#Headers],[1]])</f>
        <v>85</v>
      </c>
      <c r="F598" s="10">
        <f>SUMIFS(IsQList,IsIList,Table_ExternalData_15[[#This Row],[item_key]],IsITypeList,Table_ExternalData_15[[#This Row],[IType]],IsDList,Table_ExternalData_15[[#Headers],[2]])</f>
        <v>188</v>
      </c>
      <c r="G598" s="10">
        <f>SUMIFS(IsQList,IsIList,Table_ExternalData_15[[#This Row],[item_key]],IsITypeList,Table_ExternalData_15[[#This Row],[IType]],IsDList,Table_ExternalData_15[[#Headers],[3]])</f>
        <v>85</v>
      </c>
      <c r="H598" s="10">
        <f>SUMIFS(IsQList,IsIList,Table_ExternalData_15[[#This Row],[item_key]],IsITypeList,Table_ExternalData_15[[#This Row],[IType]],IsDList,Table_ExternalData_15[[#Headers],[4]])</f>
        <v>250</v>
      </c>
      <c r="I598" s="10">
        <f>SUMIFS(IsQList,IsIList,Table_ExternalData_15[[#This Row],[item_key]],IsITypeList,Table_ExternalData_15[[#This Row],[IType]],IsDList,Table_ExternalData_15[[#Headers],[5]])</f>
        <v>100</v>
      </c>
      <c r="J598" s="10">
        <f>SUMIFS(IsQList,IsIList,Table_ExternalData_15[[#This Row],[item_key]],IsITypeList,Table_ExternalData_15[[#This Row],[IType]],IsDList,Table_ExternalData_15[[#Headers],[6]])</f>
        <v>237</v>
      </c>
      <c r="K598" s="10">
        <f>SUMIFS(IsQList,IsIList,Table_ExternalData_15[[#This Row],[item_key]],IsITypeList,Table_ExternalData_15[[#This Row],[IType]],IsDList,Table_ExternalData_15[[#Headers],[7]])</f>
        <v>209</v>
      </c>
      <c r="L598" s="10">
        <f>SUMIFS(IsQList,IsIList,Table_ExternalData_15[[#This Row],[item_key]],IsITypeList,Table_ExternalData_15[[#This Row],[IType]],IsDList,Table_ExternalData_15[[#Headers],[8]])</f>
        <v>139</v>
      </c>
      <c r="M598" s="10">
        <f>SUMIFS(IsQList,IsIList,Table_ExternalData_15[[#This Row],[item_key]],IsITypeList,Table_ExternalData_15[[#This Row],[IType]],IsDList,Table_ExternalData_15[[#Headers],[9]])</f>
        <v>317</v>
      </c>
      <c r="N598" s="10">
        <f>SUMIFS(IsQList,IsIList,Table_ExternalData_15[[#This Row],[item_key]],IsITypeList,Table_ExternalData_15[[#This Row],[IType]],IsDList,Table_ExternalData_15[[#Headers],[10]])</f>
        <v>207</v>
      </c>
      <c r="O598" s="10">
        <f>SUMIFS(IsQList,IsIList,Table_ExternalData_15[[#This Row],[item_key]],IsITypeList,Table_ExternalData_15[[#This Row],[IType]],IsDList,Table_ExternalData_15[[#Headers],[11]])</f>
        <v>150</v>
      </c>
      <c r="P598" s="10">
        <f>SUMIFS(IsQList,IsIList,Table_ExternalData_15[[#This Row],[item_key]],IsITypeList,Table_ExternalData_15[[#This Row],[IType]],IsDList,Table_ExternalData_15[[#Headers],[12]])</f>
        <v>0</v>
      </c>
      <c r="Q598" s="10">
        <f>SUMIFS(IsQList,IsIList,Table_ExternalData_15[[#This Row],[item_key]],IsITypeList,Table_ExternalData_15[[#This Row],[IType]],IsDList,Table_ExternalData_15[[#Headers],[13]])</f>
        <v>184</v>
      </c>
      <c r="R598" s="10">
        <f>SUMIFS(IsQList,IsIList,Table_ExternalData_15[[#This Row],[item_key]],IsITypeList,Table_ExternalData_15[[#This Row],[IType]],IsDList,Table_ExternalData_15[[#Headers],[14]])</f>
        <v>312</v>
      </c>
      <c r="S598" s="10">
        <f>SUMIFS(IsQList,IsIList,Table_ExternalData_15[[#This Row],[item_key]],IsITypeList,Table_ExternalData_15[[#This Row],[IType]],IsDList,Table_ExternalData_15[[#Headers],[15]])</f>
        <v>186</v>
      </c>
      <c r="T598" s="10">
        <f>SUMIFS(IsQList,IsIList,Table_ExternalData_15[[#This Row],[item_key]],IsITypeList,Table_ExternalData_15[[#This Row],[IType]],IsDList,Table_ExternalData_15[[#Headers],[16]])</f>
        <v>164</v>
      </c>
      <c r="U598" s="10">
        <f>SUMIFS(IsQList,IsIList,Table_ExternalData_15[[#This Row],[item_key]],IsITypeList,Table_ExternalData_15[[#This Row],[IType]],IsDList,Table_ExternalData_15[[#Headers],[17]])</f>
        <v>85</v>
      </c>
      <c r="V598" s="10">
        <f>SUMIFS(IsQList,IsIList,Table_ExternalData_15[[#This Row],[item_key]],IsITypeList,Table_ExternalData_15[[#This Row],[IType]],IsDList,Table_ExternalData_15[[#Headers],[18]])</f>
        <v>0</v>
      </c>
      <c r="W598" s="10">
        <f>SUMIFS(IsQList,IsIList,Table_ExternalData_15[[#This Row],[item_key]],IsITypeList,Table_ExternalData_15[[#This Row],[IType]],IsDList,Table_ExternalData_15[[#Headers],[19]])</f>
        <v>0</v>
      </c>
      <c r="X598" s="10">
        <f>SUMIFS(IsQList,IsIList,Table_ExternalData_15[[#This Row],[item_key]],IsITypeList,Table_ExternalData_15[[#This Row],[IType]],IsDList,Table_ExternalData_15[[#Headers],[20]])</f>
        <v>0</v>
      </c>
      <c r="Y598" s="10">
        <f>SUMIFS(IsQList,IsIList,Table_ExternalData_15[[#This Row],[item_key]],IsITypeList,Table_ExternalData_15[[#This Row],[IType]],IsDList,Table_ExternalData_15[[#Headers],[21]])</f>
        <v>0</v>
      </c>
      <c r="Z598" s="10">
        <f>SUMIFS(IsQList,IsIList,Table_ExternalData_15[[#This Row],[item_key]],IsITypeList,Table_ExternalData_15[[#This Row],[IType]],IsDList,Table_ExternalData_15[[#Headers],[22]])</f>
        <v>0</v>
      </c>
      <c r="AA598" s="10">
        <f>SUMIFS(IsQList,IsIList,Table_ExternalData_15[[#This Row],[item_key]],IsITypeList,Table_ExternalData_15[[#This Row],[IType]],IsDList,Table_ExternalData_15[[#Headers],[23]])</f>
        <v>0</v>
      </c>
      <c r="AB598" s="10">
        <f>SUMIFS(IsQList,IsIList,Table_ExternalData_15[[#This Row],[item_key]],IsITypeList,Table_ExternalData_15[[#This Row],[IType]],IsDList,Table_ExternalData_15[[#Headers],[24]])</f>
        <v>0</v>
      </c>
      <c r="AC598" s="10">
        <f>SUMIFS(IsQList,IsIList,Table_ExternalData_15[[#This Row],[item_key]],IsITypeList,Table_ExternalData_15[[#This Row],[IType]],IsDList,Table_ExternalData_15[[#Headers],[25]])</f>
        <v>0</v>
      </c>
      <c r="AD598" s="10">
        <f>SUMIFS(IsQList,IsIList,Table_ExternalData_15[[#This Row],[item_key]],IsITypeList,Table_ExternalData_15[[#This Row],[IType]],IsDList,Table_ExternalData_15[[#Headers],[26]])</f>
        <v>0</v>
      </c>
      <c r="AE598" s="10">
        <f>SUMIFS(IsQList,IsIList,Table_ExternalData_15[[#This Row],[item_key]],IsITypeList,Table_ExternalData_15[[#This Row],[IType]],IsDList,Table_ExternalData_15[[#Headers],[27]])</f>
        <v>334</v>
      </c>
      <c r="AF598" s="10">
        <f>SUMIFS(IsQList,IsIList,Table_ExternalData_15[[#This Row],[item_key]],IsITypeList,Table_ExternalData_15[[#This Row],[IType]],IsDList,Table_ExternalData_15[[#Headers],[28]])</f>
        <v>382</v>
      </c>
      <c r="AG598" s="10">
        <f>SUMIFS(IsQList,IsIList,Table_ExternalData_15[[#This Row],[item_key]],IsITypeList,Table_ExternalData_15[[#This Row],[IType]],IsDList,Table_ExternalData_15[[#Headers],[29]])</f>
        <v>364</v>
      </c>
      <c r="AH598" s="10">
        <f>SUMIFS(IsQList,IsIList,Table_ExternalData_15[[#This Row],[item_key]],IsITypeList,Table_ExternalData_15[[#This Row],[IType]],IsDList,Table_ExternalData_15[[#Headers],[30]])</f>
        <v>230</v>
      </c>
      <c r="AI598" s="10">
        <f>SUMIFS(IsQList,IsIList,Table_ExternalData_15[[#This Row],[item_key]],IsITypeList,Table_ExternalData_15[[#This Row],[IType]],IsDList,Table_ExternalData_15[[#Headers],[31]])</f>
        <v>727</v>
      </c>
      <c r="AJ598" s="10">
        <f>SUM(Table_ExternalData_15[[#This Row],[1]:[31]])</f>
        <v>4935</v>
      </c>
    </row>
    <row r="599" spans="1:36">
      <c r="A599" s="1" t="s">
        <v>71</v>
      </c>
      <c r="B599" s="1" t="s">
        <v>1105</v>
      </c>
      <c r="C599" s="1" t="s">
        <v>594</v>
      </c>
      <c r="D599" s="11" t="s">
        <v>2017</v>
      </c>
      <c r="E599" s="10">
        <f>SUMIFS(IsQList,IsIList,Table_ExternalData_15[[#This Row],[item_key]],IsITypeList,Table_ExternalData_15[[#This Row],[IType]],IsDList,Table_ExternalData_15[[#Headers],[1]])</f>
        <v>0</v>
      </c>
      <c r="F599" s="10">
        <f>SUMIFS(IsQList,IsIList,Table_ExternalData_15[[#This Row],[item_key]],IsITypeList,Table_ExternalData_15[[#This Row],[IType]],IsDList,Table_ExternalData_15[[#Headers],[2]])</f>
        <v>0</v>
      </c>
      <c r="G599" s="10">
        <f>SUMIFS(IsQList,IsIList,Table_ExternalData_15[[#This Row],[item_key]],IsITypeList,Table_ExternalData_15[[#This Row],[IType]],IsDList,Table_ExternalData_15[[#Headers],[3]])</f>
        <v>0</v>
      </c>
      <c r="H599" s="10">
        <f>SUMIFS(IsQList,IsIList,Table_ExternalData_15[[#This Row],[item_key]],IsITypeList,Table_ExternalData_15[[#This Row],[IType]],IsDList,Table_ExternalData_15[[#Headers],[4]])</f>
        <v>0</v>
      </c>
      <c r="I599" s="10">
        <f>SUMIFS(IsQList,IsIList,Table_ExternalData_15[[#This Row],[item_key]],IsITypeList,Table_ExternalData_15[[#This Row],[IType]],IsDList,Table_ExternalData_15[[#Headers],[5]])</f>
        <v>0</v>
      </c>
      <c r="J599" s="10">
        <f>SUMIFS(IsQList,IsIList,Table_ExternalData_15[[#This Row],[item_key]],IsITypeList,Table_ExternalData_15[[#This Row],[IType]],IsDList,Table_ExternalData_15[[#Headers],[6]])</f>
        <v>-32</v>
      </c>
      <c r="K599" s="10">
        <f>SUMIFS(IsQList,IsIList,Table_ExternalData_15[[#This Row],[item_key]],IsITypeList,Table_ExternalData_15[[#This Row],[IType]],IsDList,Table_ExternalData_15[[#Headers],[7]])</f>
        <v>0</v>
      </c>
      <c r="L599" s="10">
        <f>SUMIFS(IsQList,IsIList,Table_ExternalData_15[[#This Row],[item_key]],IsITypeList,Table_ExternalData_15[[#This Row],[IType]],IsDList,Table_ExternalData_15[[#Headers],[8]])</f>
        <v>0</v>
      </c>
      <c r="M599" s="10">
        <f>SUMIFS(IsQList,IsIList,Table_ExternalData_15[[#This Row],[item_key]],IsITypeList,Table_ExternalData_15[[#This Row],[IType]],IsDList,Table_ExternalData_15[[#Headers],[9]])</f>
        <v>0</v>
      </c>
      <c r="N599" s="10">
        <f>SUMIFS(IsQList,IsIList,Table_ExternalData_15[[#This Row],[item_key]],IsITypeList,Table_ExternalData_15[[#This Row],[IType]],IsDList,Table_ExternalData_15[[#Headers],[10]])</f>
        <v>0</v>
      </c>
      <c r="O599" s="10">
        <f>SUMIFS(IsQList,IsIList,Table_ExternalData_15[[#This Row],[item_key]],IsITypeList,Table_ExternalData_15[[#This Row],[IType]],IsDList,Table_ExternalData_15[[#Headers],[11]])</f>
        <v>0</v>
      </c>
      <c r="P599" s="10">
        <f>SUMIFS(IsQList,IsIList,Table_ExternalData_15[[#This Row],[item_key]],IsITypeList,Table_ExternalData_15[[#This Row],[IType]],IsDList,Table_ExternalData_15[[#Headers],[12]])</f>
        <v>0</v>
      </c>
      <c r="Q599" s="10">
        <f>SUMIFS(IsQList,IsIList,Table_ExternalData_15[[#This Row],[item_key]],IsITypeList,Table_ExternalData_15[[#This Row],[IType]],IsDList,Table_ExternalData_15[[#Headers],[13]])</f>
        <v>0</v>
      </c>
      <c r="R599" s="10">
        <f>SUMIFS(IsQList,IsIList,Table_ExternalData_15[[#This Row],[item_key]],IsITypeList,Table_ExternalData_15[[#This Row],[IType]],IsDList,Table_ExternalData_15[[#Headers],[14]])</f>
        <v>0</v>
      </c>
      <c r="S599" s="10">
        <f>SUMIFS(IsQList,IsIList,Table_ExternalData_15[[#This Row],[item_key]],IsITypeList,Table_ExternalData_15[[#This Row],[IType]],IsDList,Table_ExternalData_15[[#Headers],[15]])</f>
        <v>0</v>
      </c>
      <c r="T599" s="10">
        <f>SUMIFS(IsQList,IsIList,Table_ExternalData_15[[#This Row],[item_key]],IsITypeList,Table_ExternalData_15[[#This Row],[IType]],IsDList,Table_ExternalData_15[[#Headers],[16]])</f>
        <v>0</v>
      </c>
      <c r="U599" s="10">
        <f>SUMIFS(IsQList,IsIList,Table_ExternalData_15[[#This Row],[item_key]],IsITypeList,Table_ExternalData_15[[#This Row],[IType]],IsDList,Table_ExternalData_15[[#Headers],[17]])</f>
        <v>0</v>
      </c>
      <c r="V599" s="10">
        <f>SUMIFS(IsQList,IsIList,Table_ExternalData_15[[#This Row],[item_key]],IsITypeList,Table_ExternalData_15[[#This Row],[IType]],IsDList,Table_ExternalData_15[[#Headers],[18]])</f>
        <v>0</v>
      </c>
      <c r="W599" s="10">
        <f>SUMIFS(IsQList,IsIList,Table_ExternalData_15[[#This Row],[item_key]],IsITypeList,Table_ExternalData_15[[#This Row],[IType]],IsDList,Table_ExternalData_15[[#Headers],[19]])</f>
        <v>0</v>
      </c>
      <c r="X599" s="10">
        <f>SUMIFS(IsQList,IsIList,Table_ExternalData_15[[#This Row],[item_key]],IsITypeList,Table_ExternalData_15[[#This Row],[IType]],IsDList,Table_ExternalData_15[[#Headers],[20]])</f>
        <v>0</v>
      </c>
      <c r="Y599" s="10">
        <f>SUMIFS(IsQList,IsIList,Table_ExternalData_15[[#This Row],[item_key]],IsITypeList,Table_ExternalData_15[[#This Row],[IType]],IsDList,Table_ExternalData_15[[#Headers],[21]])</f>
        <v>0</v>
      </c>
      <c r="Z599" s="10">
        <f>SUMIFS(IsQList,IsIList,Table_ExternalData_15[[#This Row],[item_key]],IsITypeList,Table_ExternalData_15[[#This Row],[IType]],IsDList,Table_ExternalData_15[[#Headers],[22]])</f>
        <v>0</v>
      </c>
      <c r="AA599" s="10">
        <f>SUMIFS(IsQList,IsIList,Table_ExternalData_15[[#This Row],[item_key]],IsITypeList,Table_ExternalData_15[[#This Row],[IType]],IsDList,Table_ExternalData_15[[#Headers],[23]])</f>
        <v>0</v>
      </c>
      <c r="AB599" s="10">
        <f>SUMIFS(IsQList,IsIList,Table_ExternalData_15[[#This Row],[item_key]],IsITypeList,Table_ExternalData_15[[#This Row],[IType]],IsDList,Table_ExternalData_15[[#Headers],[24]])</f>
        <v>0</v>
      </c>
      <c r="AC599" s="10">
        <f>SUMIFS(IsQList,IsIList,Table_ExternalData_15[[#This Row],[item_key]],IsITypeList,Table_ExternalData_15[[#This Row],[IType]],IsDList,Table_ExternalData_15[[#Headers],[25]])</f>
        <v>0</v>
      </c>
      <c r="AD599" s="10">
        <f>SUMIFS(IsQList,IsIList,Table_ExternalData_15[[#This Row],[item_key]],IsITypeList,Table_ExternalData_15[[#This Row],[IType]],IsDList,Table_ExternalData_15[[#Headers],[26]])</f>
        <v>0</v>
      </c>
      <c r="AE599" s="10">
        <f>SUMIFS(IsQList,IsIList,Table_ExternalData_15[[#This Row],[item_key]],IsITypeList,Table_ExternalData_15[[#This Row],[IType]],IsDList,Table_ExternalData_15[[#Headers],[27]])</f>
        <v>0</v>
      </c>
      <c r="AF599" s="10">
        <f>SUMIFS(IsQList,IsIList,Table_ExternalData_15[[#This Row],[item_key]],IsITypeList,Table_ExternalData_15[[#This Row],[IType]],IsDList,Table_ExternalData_15[[#Headers],[28]])</f>
        <v>0</v>
      </c>
      <c r="AG599" s="10">
        <f>SUMIFS(IsQList,IsIList,Table_ExternalData_15[[#This Row],[item_key]],IsITypeList,Table_ExternalData_15[[#This Row],[IType]],IsDList,Table_ExternalData_15[[#Headers],[29]])</f>
        <v>0</v>
      </c>
      <c r="AH599" s="10">
        <f>SUMIFS(IsQList,IsIList,Table_ExternalData_15[[#This Row],[item_key]],IsITypeList,Table_ExternalData_15[[#This Row],[IType]],IsDList,Table_ExternalData_15[[#Headers],[30]])</f>
        <v>0</v>
      </c>
      <c r="AI599" s="10">
        <f>SUMIFS(IsQList,IsIList,Table_ExternalData_15[[#This Row],[item_key]],IsITypeList,Table_ExternalData_15[[#This Row],[IType]],IsDList,Table_ExternalData_15[[#Headers],[31]])</f>
        <v>0</v>
      </c>
      <c r="AJ599" s="10">
        <f>SUM(Table_ExternalData_15[[#This Row],[1]:[31]])</f>
        <v>-32</v>
      </c>
    </row>
    <row r="600" spans="1:36">
      <c r="A600" s="1" t="s">
        <v>108</v>
      </c>
      <c r="B600" s="1" t="s">
        <v>1239</v>
      </c>
      <c r="C600" s="1" t="s">
        <v>1240</v>
      </c>
      <c r="D600" s="11" t="s">
        <v>2046</v>
      </c>
      <c r="E600" s="10">
        <f>SUMIFS(IsQList,IsIList,Table_ExternalData_15[[#This Row],[item_key]],IsITypeList,Table_ExternalData_15[[#This Row],[IType]],IsDList,Table_ExternalData_15[[#Headers],[1]])</f>
        <v>85</v>
      </c>
      <c r="F600" s="10">
        <f>SUMIFS(IsQList,IsIList,Table_ExternalData_15[[#This Row],[item_key]],IsITypeList,Table_ExternalData_15[[#This Row],[IType]],IsDList,Table_ExternalData_15[[#Headers],[2]])</f>
        <v>188</v>
      </c>
      <c r="G600" s="10">
        <f>SUMIFS(IsQList,IsIList,Table_ExternalData_15[[#This Row],[item_key]],IsITypeList,Table_ExternalData_15[[#This Row],[IType]],IsDList,Table_ExternalData_15[[#Headers],[3]])</f>
        <v>85</v>
      </c>
      <c r="H600" s="10">
        <f>SUMIFS(IsQList,IsIList,Table_ExternalData_15[[#This Row],[item_key]],IsITypeList,Table_ExternalData_15[[#This Row],[IType]],IsDList,Table_ExternalData_15[[#Headers],[4]])</f>
        <v>250</v>
      </c>
      <c r="I600" s="10">
        <f>SUMIFS(IsQList,IsIList,Table_ExternalData_15[[#This Row],[item_key]],IsITypeList,Table_ExternalData_15[[#This Row],[IType]],IsDList,Table_ExternalData_15[[#Headers],[5]])</f>
        <v>100</v>
      </c>
      <c r="J600" s="10">
        <f>SUMIFS(IsQList,IsIList,Table_ExternalData_15[[#This Row],[item_key]],IsITypeList,Table_ExternalData_15[[#This Row],[IType]],IsDList,Table_ExternalData_15[[#Headers],[6]])</f>
        <v>237</v>
      </c>
      <c r="K600" s="10">
        <f>SUMIFS(IsQList,IsIList,Table_ExternalData_15[[#This Row],[item_key]],IsITypeList,Table_ExternalData_15[[#This Row],[IType]],IsDList,Table_ExternalData_15[[#Headers],[7]])</f>
        <v>209</v>
      </c>
      <c r="L600" s="10">
        <f>SUMIFS(IsQList,IsIList,Table_ExternalData_15[[#This Row],[item_key]],IsITypeList,Table_ExternalData_15[[#This Row],[IType]],IsDList,Table_ExternalData_15[[#Headers],[8]])</f>
        <v>139</v>
      </c>
      <c r="M600" s="10">
        <f>SUMIFS(IsQList,IsIList,Table_ExternalData_15[[#This Row],[item_key]],IsITypeList,Table_ExternalData_15[[#This Row],[IType]],IsDList,Table_ExternalData_15[[#Headers],[9]])</f>
        <v>317</v>
      </c>
      <c r="N600" s="10">
        <f>SUMIFS(IsQList,IsIList,Table_ExternalData_15[[#This Row],[item_key]],IsITypeList,Table_ExternalData_15[[#This Row],[IType]],IsDList,Table_ExternalData_15[[#Headers],[10]])</f>
        <v>207</v>
      </c>
      <c r="O600" s="10">
        <f>SUMIFS(IsQList,IsIList,Table_ExternalData_15[[#This Row],[item_key]],IsITypeList,Table_ExternalData_15[[#This Row],[IType]],IsDList,Table_ExternalData_15[[#Headers],[11]])</f>
        <v>150</v>
      </c>
      <c r="P600" s="10">
        <f>SUMIFS(IsQList,IsIList,Table_ExternalData_15[[#This Row],[item_key]],IsITypeList,Table_ExternalData_15[[#This Row],[IType]],IsDList,Table_ExternalData_15[[#Headers],[12]])</f>
        <v>0</v>
      </c>
      <c r="Q600" s="10">
        <f>SUMIFS(IsQList,IsIList,Table_ExternalData_15[[#This Row],[item_key]],IsITypeList,Table_ExternalData_15[[#This Row],[IType]],IsDList,Table_ExternalData_15[[#Headers],[13]])</f>
        <v>184</v>
      </c>
      <c r="R600" s="10">
        <f>SUMIFS(IsQList,IsIList,Table_ExternalData_15[[#This Row],[item_key]],IsITypeList,Table_ExternalData_15[[#This Row],[IType]],IsDList,Table_ExternalData_15[[#Headers],[14]])</f>
        <v>312</v>
      </c>
      <c r="S600" s="10">
        <f>SUMIFS(IsQList,IsIList,Table_ExternalData_15[[#This Row],[item_key]],IsITypeList,Table_ExternalData_15[[#This Row],[IType]],IsDList,Table_ExternalData_15[[#Headers],[15]])</f>
        <v>186</v>
      </c>
      <c r="T600" s="10">
        <f>SUMIFS(IsQList,IsIList,Table_ExternalData_15[[#This Row],[item_key]],IsITypeList,Table_ExternalData_15[[#This Row],[IType]],IsDList,Table_ExternalData_15[[#Headers],[16]])</f>
        <v>164</v>
      </c>
      <c r="U600" s="10">
        <f>SUMIFS(IsQList,IsIList,Table_ExternalData_15[[#This Row],[item_key]],IsITypeList,Table_ExternalData_15[[#This Row],[IType]],IsDList,Table_ExternalData_15[[#Headers],[17]])</f>
        <v>85</v>
      </c>
      <c r="V600" s="10">
        <f>SUMIFS(IsQList,IsIList,Table_ExternalData_15[[#This Row],[item_key]],IsITypeList,Table_ExternalData_15[[#This Row],[IType]],IsDList,Table_ExternalData_15[[#Headers],[18]])</f>
        <v>0</v>
      </c>
      <c r="W600" s="10">
        <f>SUMIFS(IsQList,IsIList,Table_ExternalData_15[[#This Row],[item_key]],IsITypeList,Table_ExternalData_15[[#This Row],[IType]],IsDList,Table_ExternalData_15[[#Headers],[19]])</f>
        <v>0</v>
      </c>
      <c r="X600" s="10">
        <f>SUMIFS(IsQList,IsIList,Table_ExternalData_15[[#This Row],[item_key]],IsITypeList,Table_ExternalData_15[[#This Row],[IType]],IsDList,Table_ExternalData_15[[#Headers],[20]])</f>
        <v>0</v>
      </c>
      <c r="Y600" s="10">
        <f>SUMIFS(IsQList,IsIList,Table_ExternalData_15[[#This Row],[item_key]],IsITypeList,Table_ExternalData_15[[#This Row],[IType]],IsDList,Table_ExternalData_15[[#Headers],[21]])</f>
        <v>0</v>
      </c>
      <c r="Z600" s="10">
        <f>SUMIFS(IsQList,IsIList,Table_ExternalData_15[[#This Row],[item_key]],IsITypeList,Table_ExternalData_15[[#This Row],[IType]],IsDList,Table_ExternalData_15[[#Headers],[22]])</f>
        <v>0</v>
      </c>
      <c r="AA600" s="10">
        <f>SUMIFS(IsQList,IsIList,Table_ExternalData_15[[#This Row],[item_key]],IsITypeList,Table_ExternalData_15[[#This Row],[IType]],IsDList,Table_ExternalData_15[[#Headers],[23]])</f>
        <v>0</v>
      </c>
      <c r="AB600" s="10">
        <f>SUMIFS(IsQList,IsIList,Table_ExternalData_15[[#This Row],[item_key]],IsITypeList,Table_ExternalData_15[[#This Row],[IType]],IsDList,Table_ExternalData_15[[#Headers],[24]])</f>
        <v>0</v>
      </c>
      <c r="AC600" s="10">
        <f>SUMIFS(IsQList,IsIList,Table_ExternalData_15[[#This Row],[item_key]],IsITypeList,Table_ExternalData_15[[#This Row],[IType]],IsDList,Table_ExternalData_15[[#Headers],[25]])</f>
        <v>0</v>
      </c>
      <c r="AD600" s="10">
        <f>SUMIFS(IsQList,IsIList,Table_ExternalData_15[[#This Row],[item_key]],IsITypeList,Table_ExternalData_15[[#This Row],[IType]],IsDList,Table_ExternalData_15[[#Headers],[26]])</f>
        <v>0</v>
      </c>
      <c r="AE600" s="10">
        <f>SUMIFS(IsQList,IsIList,Table_ExternalData_15[[#This Row],[item_key]],IsITypeList,Table_ExternalData_15[[#This Row],[IType]],IsDList,Table_ExternalData_15[[#Headers],[27]])</f>
        <v>334</v>
      </c>
      <c r="AF600" s="10">
        <f>SUMIFS(IsQList,IsIList,Table_ExternalData_15[[#This Row],[item_key]],IsITypeList,Table_ExternalData_15[[#This Row],[IType]],IsDList,Table_ExternalData_15[[#Headers],[28]])</f>
        <v>382</v>
      </c>
      <c r="AG600" s="10">
        <f>SUMIFS(IsQList,IsIList,Table_ExternalData_15[[#This Row],[item_key]],IsITypeList,Table_ExternalData_15[[#This Row],[IType]],IsDList,Table_ExternalData_15[[#Headers],[29]])</f>
        <v>364</v>
      </c>
      <c r="AH600" s="10">
        <f>SUMIFS(IsQList,IsIList,Table_ExternalData_15[[#This Row],[item_key]],IsITypeList,Table_ExternalData_15[[#This Row],[IType]],IsDList,Table_ExternalData_15[[#Headers],[30]])</f>
        <v>230</v>
      </c>
      <c r="AI600" s="10">
        <f>SUMIFS(IsQList,IsIList,Table_ExternalData_15[[#This Row],[item_key]],IsITypeList,Table_ExternalData_15[[#This Row],[IType]],IsDList,Table_ExternalData_15[[#Headers],[31]])</f>
        <v>727</v>
      </c>
      <c r="AJ600" s="10">
        <f>SUM(Table_ExternalData_15[[#This Row],[1]:[31]])</f>
        <v>4935</v>
      </c>
    </row>
    <row r="601" spans="1:36">
      <c r="A601" s="1" t="s">
        <v>548</v>
      </c>
      <c r="B601" s="1" t="s">
        <v>1621</v>
      </c>
      <c r="C601" s="1" t="s">
        <v>1622</v>
      </c>
      <c r="D601" s="11" t="s">
        <v>2046</v>
      </c>
      <c r="E601" s="10">
        <f>SUMIFS(IsQList,IsIList,Table_ExternalData_15[[#This Row],[item_key]],IsITypeList,Table_ExternalData_15[[#This Row],[IType]],IsDList,Table_ExternalData_15[[#Headers],[1]])</f>
        <v>85</v>
      </c>
      <c r="F601" s="10">
        <f>SUMIFS(IsQList,IsIList,Table_ExternalData_15[[#This Row],[item_key]],IsITypeList,Table_ExternalData_15[[#This Row],[IType]],IsDList,Table_ExternalData_15[[#Headers],[2]])</f>
        <v>188</v>
      </c>
      <c r="G601" s="10">
        <f>SUMIFS(IsQList,IsIList,Table_ExternalData_15[[#This Row],[item_key]],IsITypeList,Table_ExternalData_15[[#This Row],[IType]],IsDList,Table_ExternalData_15[[#Headers],[3]])</f>
        <v>85</v>
      </c>
      <c r="H601" s="10">
        <f>SUMIFS(IsQList,IsIList,Table_ExternalData_15[[#This Row],[item_key]],IsITypeList,Table_ExternalData_15[[#This Row],[IType]],IsDList,Table_ExternalData_15[[#Headers],[4]])</f>
        <v>250</v>
      </c>
      <c r="I601" s="10">
        <f>SUMIFS(IsQList,IsIList,Table_ExternalData_15[[#This Row],[item_key]],IsITypeList,Table_ExternalData_15[[#This Row],[IType]],IsDList,Table_ExternalData_15[[#Headers],[5]])</f>
        <v>100</v>
      </c>
      <c r="J601" s="10">
        <f>SUMIFS(IsQList,IsIList,Table_ExternalData_15[[#This Row],[item_key]],IsITypeList,Table_ExternalData_15[[#This Row],[IType]],IsDList,Table_ExternalData_15[[#Headers],[6]])</f>
        <v>237</v>
      </c>
      <c r="K601" s="10">
        <f>SUMIFS(IsQList,IsIList,Table_ExternalData_15[[#This Row],[item_key]],IsITypeList,Table_ExternalData_15[[#This Row],[IType]],IsDList,Table_ExternalData_15[[#Headers],[7]])</f>
        <v>209</v>
      </c>
      <c r="L601" s="10">
        <f>SUMIFS(IsQList,IsIList,Table_ExternalData_15[[#This Row],[item_key]],IsITypeList,Table_ExternalData_15[[#This Row],[IType]],IsDList,Table_ExternalData_15[[#Headers],[8]])</f>
        <v>139</v>
      </c>
      <c r="M601" s="10">
        <f>SUMIFS(IsQList,IsIList,Table_ExternalData_15[[#This Row],[item_key]],IsITypeList,Table_ExternalData_15[[#This Row],[IType]],IsDList,Table_ExternalData_15[[#Headers],[9]])</f>
        <v>317</v>
      </c>
      <c r="N601" s="10">
        <f>SUMIFS(IsQList,IsIList,Table_ExternalData_15[[#This Row],[item_key]],IsITypeList,Table_ExternalData_15[[#This Row],[IType]],IsDList,Table_ExternalData_15[[#Headers],[10]])</f>
        <v>207</v>
      </c>
      <c r="O601" s="10">
        <f>SUMIFS(IsQList,IsIList,Table_ExternalData_15[[#This Row],[item_key]],IsITypeList,Table_ExternalData_15[[#This Row],[IType]],IsDList,Table_ExternalData_15[[#Headers],[11]])</f>
        <v>150</v>
      </c>
      <c r="P601" s="10">
        <f>SUMIFS(IsQList,IsIList,Table_ExternalData_15[[#This Row],[item_key]],IsITypeList,Table_ExternalData_15[[#This Row],[IType]],IsDList,Table_ExternalData_15[[#Headers],[12]])</f>
        <v>0</v>
      </c>
      <c r="Q601" s="10">
        <f>SUMIFS(IsQList,IsIList,Table_ExternalData_15[[#This Row],[item_key]],IsITypeList,Table_ExternalData_15[[#This Row],[IType]],IsDList,Table_ExternalData_15[[#Headers],[13]])</f>
        <v>184</v>
      </c>
      <c r="R601" s="10">
        <f>SUMIFS(IsQList,IsIList,Table_ExternalData_15[[#This Row],[item_key]],IsITypeList,Table_ExternalData_15[[#This Row],[IType]],IsDList,Table_ExternalData_15[[#Headers],[14]])</f>
        <v>312</v>
      </c>
      <c r="S601" s="10">
        <f>SUMIFS(IsQList,IsIList,Table_ExternalData_15[[#This Row],[item_key]],IsITypeList,Table_ExternalData_15[[#This Row],[IType]],IsDList,Table_ExternalData_15[[#Headers],[15]])</f>
        <v>186</v>
      </c>
      <c r="T601" s="10">
        <f>SUMIFS(IsQList,IsIList,Table_ExternalData_15[[#This Row],[item_key]],IsITypeList,Table_ExternalData_15[[#This Row],[IType]],IsDList,Table_ExternalData_15[[#Headers],[16]])</f>
        <v>164</v>
      </c>
      <c r="U601" s="10">
        <f>SUMIFS(IsQList,IsIList,Table_ExternalData_15[[#This Row],[item_key]],IsITypeList,Table_ExternalData_15[[#This Row],[IType]],IsDList,Table_ExternalData_15[[#Headers],[17]])</f>
        <v>85</v>
      </c>
      <c r="V601" s="10">
        <f>SUMIFS(IsQList,IsIList,Table_ExternalData_15[[#This Row],[item_key]],IsITypeList,Table_ExternalData_15[[#This Row],[IType]],IsDList,Table_ExternalData_15[[#Headers],[18]])</f>
        <v>0</v>
      </c>
      <c r="W601" s="10">
        <f>SUMIFS(IsQList,IsIList,Table_ExternalData_15[[#This Row],[item_key]],IsITypeList,Table_ExternalData_15[[#This Row],[IType]],IsDList,Table_ExternalData_15[[#Headers],[19]])</f>
        <v>0</v>
      </c>
      <c r="X601" s="10">
        <f>SUMIFS(IsQList,IsIList,Table_ExternalData_15[[#This Row],[item_key]],IsITypeList,Table_ExternalData_15[[#This Row],[IType]],IsDList,Table_ExternalData_15[[#Headers],[20]])</f>
        <v>0</v>
      </c>
      <c r="Y601" s="10">
        <f>SUMIFS(IsQList,IsIList,Table_ExternalData_15[[#This Row],[item_key]],IsITypeList,Table_ExternalData_15[[#This Row],[IType]],IsDList,Table_ExternalData_15[[#Headers],[21]])</f>
        <v>0</v>
      </c>
      <c r="Z601" s="10">
        <f>SUMIFS(IsQList,IsIList,Table_ExternalData_15[[#This Row],[item_key]],IsITypeList,Table_ExternalData_15[[#This Row],[IType]],IsDList,Table_ExternalData_15[[#Headers],[22]])</f>
        <v>0</v>
      </c>
      <c r="AA601" s="10">
        <f>SUMIFS(IsQList,IsIList,Table_ExternalData_15[[#This Row],[item_key]],IsITypeList,Table_ExternalData_15[[#This Row],[IType]],IsDList,Table_ExternalData_15[[#Headers],[23]])</f>
        <v>0</v>
      </c>
      <c r="AB601" s="10">
        <f>SUMIFS(IsQList,IsIList,Table_ExternalData_15[[#This Row],[item_key]],IsITypeList,Table_ExternalData_15[[#This Row],[IType]],IsDList,Table_ExternalData_15[[#Headers],[24]])</f>
        <v>0</v>
      </c>
      <c r="AC601" s="10">
        <f>SUMIFS(IsQList,IsIList,Table_ExternalData_15[[#This Row],[item_key]],IsITypeList,Table_ExternalData_15[[#This Row],[IType]],IsDList,Table_ExternalData_15[[#Headers],[25]])</f>
        <v>0</v>
      </c>
      <c r="AD601" s="10">
        <f>SUMIFS(IsQList,IsIList,Table_ExternalData_15[[#This Row],[item_key]],IsITypeList,Table_ExternalData_15[[#This Row],[IType]],IsDList,Table_ExternalData_15[[#Headers],[26]])</f>
        <v>0</v>
      </c>
      <c r="AE601" s="10">
        <f>SUMIFS(IsQList,IsIList,Table_ExternalData_15[[#This Row],[item_key]],IsITypeList,Table_ExternalData_15[[#This Row],[IType]],IsDList,Table_ExternalData_15[[#Headers],[27]])</f>
        <v>334</v>
      </c>
      <c r="AF601" s="10">
        <f>SUMIFS(IsQList,IsIList,Table_ExternalData_15[[#This Row],[item_key]],IsITypeList,Table_ExternalData_15[[#This Row],[IType]],IsDList,Table_ExternalData_15[[#Headers],[28]])</f>
        <v>382</v>
      </c>
      <c r="AG601" s="10">
        <f>SUMIFS(IsQList,IsIList,Table_ExternalData_15[[#This Row],[item_key]],IsITypeList,Table_ExternalData_15[[#This Row],[IType]],IsDList,Table_ExternalData_15[[#Headers],[29]])</f>
        <v>364</v>
      </c>
      <c r="AH601" s="10">
        <f>SUMIFS(IsQList,IsIList,Table_ExternalData_15[[#This Row],[item_key]],IsITypeList,Table_ExternalData_15[[#This Row],[IType]],IsDList,Table_ExternalData_15[[#Headers],[30]])</f>
        <v>230</v>
      </c>
      <c r="AI601" s="10">
        <f>SUMIFS(IsQList,IsIList,Table_ExternalData_15[[#This Row],[item_key]],IsITypeList,Table_ExternalData_15[[#This Row],[IType]],IsDList,Table_ExternalData_15[[#Headers],[31]])</f>
        <v>727</v>
      </c>
      <c r="AJ601" s="10">
        <f>SUM(Table_ExternalData_15[[#This Row],[1]:[31]])</f>
        <v>4935</v>
      </c>
    </row>
    <row r="602" spans="1:36">
      <c r="A602" s="1" t="s">
        <v>263</v>
      </c>
      <c r="B602" s="1" t="s">
        <v>1120</v>
      </c>
      <c r="C602" s="1" t="s">
        <v>1121</v>
      </c>
      <c r="D602" s="11" t="s">
        <v>2046</v>
      </c>
      <c r="E602" s="10">
        <f>SUMIFS(IsQList,IsIList,Table_ExternalData_15[[#This Row],[item_key]],IsITypeList,Table_ExternalData_15[[#This Row],[IType]],IsDList,Table_ExternalData_15[[#Headers],[1]])</f>
        <v>170</v>
      </c>
      <c r="F602" s="10">
        <f>SUMIFS(IsQList,IsIList,Table_ExternalData_15[[#This Row],[item_key]],IsITypeList,Table_ExternalData_15[[#This Row],[IType]],IsDList,Table_ExternalData_15[[#Headers],[2]])</f>
        <v>376</v>
      </c>
      <c r="G602" s="10">
        <f>SUMIFS(IsQList,IsIList,Table_ExternalData_15[[#This Row],[item_key]],IsITypeList,Table_ExternalData_15[[#This Row],[IType]],IsDList,Table_ExternalData_15[[#Headers],[3]])</f>
        <v>170</v>
      </c>
      <c r="H602" s="10">
        <f>SUMIFS(IsQList,IsIList,Table_ExternalData_15[[#This Row],[item_key]],IsITypeList,Table_ExternalData_15[[#This Row],[IType]],IsDList,Table_ExternalData_15[[#Headers],[4]])</f>
        <v>500</v>
      </c>
      <c r="I602" s="10">
        <f>SUMIFS(IsQList,IsIList,Table_ExternalData_15[[#This Row],[item_key]],IsITypeList,Table_ExternalData_15[[#This Row],[IType]],IsDList,Table_ExternalData_15[[#Headers],[5]])</f>
        <v>200</v>
      </c>
      <c r="J602" s="10">
        <f>SUMIFS(IsQList,IsIList,Table_ExternalData_15[[#This Row],[item_key]],IsITypeList,Table_ExternalData_15[[#This Row],[IType]],IsDList,Table_ExternalData_15[[#Headers],[6]])</f>
        <v>474</v>
      </c>
      <c r="K602" s="10">
        <f>SUMIFS(IsQList,IsIList,Table_ExternalData_15[[#This Row],[item_key]],IsITypeList,Table_ExternalData_15[[#This Row],[IType]],IsDList,Table_ExternalData_15[[#Headers],[7]])</f>
        <v>418</v>
      </c>
      <c r="L602" s="10">
        <f>SUMIFS(IsQList,IsIList,Table_ExternalData_15[[#This Row],[item_key]],IsITypeList,Table_ExternalData_15[[#This Row],[IType]],IsDList,Table_ExternalData_15[[#Headers],[8]])</f>
        <v>278</v>
      </c>
      <c r="M602" s="10">
        <f>SUMIFS(IsQList,IsIList,Table_ExternalData_15[[#This Row],[item_key]],IsITypeList,Table_ExternalData_15[[#This Row],[IType]],IsDList,Table_ExternalData_15[[#Headers],[9]])</f>
        <v>634</v>
      </c>
      <c r="N602" s="10">
        <f>SUMIFS(IsQList,IsIList,Table_ExternalData_15[[#This Row],[item_key]],IsITypeList,Table_ExternalData_15[[#This Row],[IType]],IsDList,Table_ExternalData_15[[#Headers],[10]])</f>
        <v>414</v>
      </c>
      <c r="O602" s="10">
        <f>SUMIFS(IsQList,IsIList,Table_ExternalData_15[[#This Row],[item_key]],IsITypeList,Table_ExternalData_15[[#This Row],[IType]],IsDList,Table_ExternalData_15[[#Headers],[11]])</f>
        <v>300</v>
      </c>
      <c r="P602" s="10">
        <f>SUMIFS(IsQList,IsIList,Table_ExternalData_15[[#This Row],[item_key]],IsITypeList,Table_ExternalData_15[[#This Row],[IType]],IsDList,Table_ExternalData_15[[#Headers],[12]])</f>
        <v>0</v>
      </c>
      <c r="Q602" s="10">
        <f>SUMIFS(IsQList,IsIList,Table_ExternalData_15[[#This Row],[item_key]],IsITypeList,Table_ExternalData_15[[#This Row],[IType]],IsDList,Table_ExternalData_15[[#Headers],[13]])</f>
        <v>368</v>
      </c>
      <c r="R602" s="10">
        <f>SUMIFS(IsQList,IsIList,Table_ExternalData_15[[#This Row],[item_key]],IsITypeList,Table_ExternalData_15[[#This Row],[IType]],IsDList,Table_ExternalData_15[[#Headers],[14]])</f>
        <v>624</v>
      </c>
      <c r="S602" s="10">
        <f>SUMIFS(IsQList,IsIList,Table_ExternalData_15[[#This Row],[item_key]],IsITypeList,Table_ExternalData_15[[#This Row],[IType]],IsDList,Table_ExternalData_15[[#Headers],[15]])</f>
        <v>372</v>
      </c>
      <c r="T602" s="10">
        <f>SUMIFS(IsQList,IsIList,Table_ExternalData_15[[#This Row],[item_key]],IsITypeList,Table_ExternalData_15[[#This Row],[IType]],IsDList,Table_ExternalData_15[[#Headers],[16]])</f>
        <v>328</v>
      </c>
      <c r="U602" s="10">
        <f>SUMIFS(IsQList,IsIList,Table_ExternalData_15[[#This Row],[item_key]],IsITypeList,Table_ExternalData_15[[#This Row],[IType]],IsDList,Table_ExternalData_15[[#Headers],[17]])</f>
        <v>170</v>
      </c>
      <c r="V602" s="10">
        <f>SUMIFS(IsQList,IsIList,Table_ExternalData_15[[#This Row],[item_key]],IsITypeList,Table_ExternalData_15[[#This Row],[IType]],IsDList,Table_ExternalData_15[[#Headers],[18]])</f>
        <v>0</v>
      </c>
      <c r="W602" s="10">
        <f>SUMIFS(IsQList,IsIList,Table_ExternalData_15[[#This Row],[item_key]],IsITypeList,Table_ExternalData_15[[#This Row],[IType]],IsDList,Table_ExternalData_15[[#Headers],[19]])</f>
        <v>0</v>
      </c>
      <c r="X602" s="10">
        <f>SUMIFS(IsQList,IsIList,Table_ExternalData_15[[#This Row],[item_key]],IsITypeList,Table_ExternalData_15[[#This Row],[IType]],IsDList,Table_ExternalData_15[[#Headers],[20]])</f>
        <v>0</v>
      </c>
      <c r="Y602" s="10">
        <f>SUMIFS(IsQList,IsIList,Table_ExternalData_15[[#This Row],[item_key]],IsITypeList,Table_ExternalData_15[[#This Row],[IType]],IsDList,Table_ExternalData_15[[#Headers],[21]])</f>
        <v>0</v>
      </c>
      <c r="Z602" s="10">
        <f>SUMIFS(IsQList,IsIList,Table_ExternalData_15[[#This Row],[item_key]],IsITypeList,Table_ExternalData_15[[#This Row],[IType]],IsDList,Table_ExternalData_15[[#Headers],[22]])</f>
        <v>0</v>
      </c>
      <c r="AA602" s="10">
        <f>SUMIFS(IsQList,IsIList,Table_ExternalData_15[[#This Row],[item_key]],IsITypeList,Table_ExternalData_15[[#This Row],[IType]],IsDList,Table_ExternalData_15[[#Headers],[23]])</f>
        <v>0</v>
      </c>
      <c r="AB602" s="10">
        <f>SUMIFS(IsQList,IsIList,Table_ExternalData_15[[#This Row],[item_key]],IsITypeList,Table_ExternalData_15[[#This Row],[IType]],IsDList,Table_ExternalData_15[[#Headers],[24]])</f>
        <v>0</v>
      </c>
      <c r="AC602" s="10">
        <f>SUMIFS(IsQList,IsIList,Table_ExternalData_15[[#This Row],[item_key]],IsITypeList,Table_ExternalData_15[[#This Row],[IType]],IsDList,Table_ExternalData_15[[#Headers],[25]])</f>
        <v>0</v>
      </c>
      <c r="AD602" s="10">
        <f>SUMIFS(IsQList,IsIList,Table_ExternalData_15[[#This Row],[item_key]],IsITypeList,Table_ExternalData_15[[#This Row],[IType]],IsDList,Table_ExternalData_15[[#Headers],[26]])</f>
        <v>0</v>
      </c>
      <c r="AE602" s="10">
        <f>SUMIFS(IsQList,IsIList,Table_ExternalData_15[[#This Row],[item_key]],IsITypeList,Table_ExternalData_15[[#This Row],[IType]],IsDList,Table_ExternalData_15[[#Headers],[27]])</f>
        <v>668</v>
      </c>
      <c r="AF602" s="10">
        <f>SUMIFS(IsQList,IsIList,Table_ExternalData_15[[#This Row],[item_key]],IsITypeList,Table_ExternalData_15[[#This Row],[IType]],IsDList,Table_ExternalData_15[[#Headers],[28]])</f>
        <v>764</v>
      </c>
      <c r="AG602" s="10">
        <f>SUMIFS(IsQList,IsIList,Table_ExternalData_15[[#This Row],[item_key]],IsITypeList,Table_ExternalData_15[[#This Row],[IType]],IsDList,Table_ExternalData_15[[#Headers],[29]])</f>
        <v>728</v>
      </c>
      <c r="AH602" s="10">
        <f>SUMIFS(IsQList,IsIList,Table_ExternalData_15[[#This Row],[item_key]],IsITypeList,Table_ExternalData_15[[#This Row],[IType]],IsDList,Table_ExternalData_15[[#Headers],[30]])</f>
        <v>460</v>
      </c>
      <c r="AI602" s="10">
        <f>SUMIFS(IsQList,IsIList,Table_ExternalData_15[[#This Row],[item_key]],IsITypeList,Table_ExternalData_15[[#This Row],[IType]],IsDList,Table_ExternalData_15[[#Headers],[31]])</f>
        <v>1454</v>
      </c>
      <c r="AJ602" s="10">
        <f>SUM(Table_ExternalData_15[[#This Row],[1]:[31]])</f>
        <v>9870</v>
      </c>
    </row>
    <row r="603" spans="1:36">
      <c r="A603" s="1" t="s">
        <v>2234</v>
      </c>
      <c r="B603" s="1" t="s">
        <v>2714</v>
      </c>
      <c r="C603" s="1" t="s">
        <v>1106</v>
      </c>
      <c r="D603" s="11" t="s">
        <v>2046</v>
      </c>
      <c r="E603" s="10">
        <f>SUMIFS(IsQList,IsIList,Table_ExternalData_15[[#This Row],[item_key]],IsITypeList,Table_ExternalData_15[[#This Row],[IType]],IsDList,Table_ExternalData_15[[#Headers],[1]])</f>
        <v>85</v>
      </c>
      <c r="F603" s="10">
        <f>SUMIFS(IsQList,IsIList,Table_ExternalData_15[[#This Row],[item_key]],IsITypeList,Table_ExternalData_15[[#This Row],[IType]],IsDList,Table_ExternalData_15[[#Headers],[2]])</f>
        <v>188</v>
      </c>
      <c r="G603" s="10">
        <f>SUMIFS(IsQList,IsIList,Table_ExternalData_15[[#This Row],[item_key]],IsITypeList,Table_ExternalData_15[[#This Row],[IType]],IsDList,Table_ExternalData_15[[#Headers],[3]])</f>
        <v>85</v>
      </c>
      <c r="H603" s="10">
        <f>SUMIFS(IsQList,IsIList,Table_ExternalData_15[[#This Row],[item_key]],IsITypeList,Table_ExternalData_15[[#This Row],[IType]],IsDList,Table_ExternalData_15[[#Headers],[4]])</f>
        <v>250</v>
      </c>
      <c r="I603" s="10">
        <f>SUMIFS(IsQList,IsIList,Table_ExternalData_15[[#This Row],[item_key]],IsITypeList,Table_ExternalData_15[[#This Row],[IType]],IsDList,Table_ExternalData_15[[#Headers],[5]])</f>
        <v>100</v>
      </c>
      <c r="J603" s="10">
        <f>SUMIFS(IsQList,IsIList,Table_ExternalData_15[[#This Row],[item_key]],IsITypeList,Table_ExternalData_15[[#This Row],[IType]],IsDList,Table_ExternalData_15[[#Headers],[6]])</f>
        <v>237</v>
      </c>
      <c r="K603" s="10">
        <f>SUMIFS(IsQList,IsIList,Table_ExternalData_15[[#This Row],[item_key]],IsITypeList,Table_ExternalData_15[[#This Row],[IType]],IsDList,Table_ExternalData_15[[#Headers],[7]])</f>
        <v>209</v>
      </c>
      <c r="L603" s="10">
        <f>SUMIFS(IsQList,IsIList,Table_ExternalData_15[[#This Row],[item_key]],IsITypeList,Table_ExternalData_15[[#This Row],[IType]],IsDList,Table_ExternalData_15[[#Headers],[8]])</f>
        <v>139</v>
      </c>
      <c r="M603" s="10">
        <f>SUMIFS(IsQList,IsIList,Table_ExternalData_15[[#This Row],[item_key]],IsITypeList,Table_ExternalData_15[[#This Row],[IType]],IsDList,Table_ExternalData_15[[#Headers],[9]])</f>
        <v>317</v>
      </c>
      <c r="N603" s="10">
        <f>SUMIFS(IsQList,IsIList,Table_ExternalData_15[[#This Row],[item_key]],IsITypeList,Table_ExternalData_15[[#This Row],[IType]],IsDList,Table_ExternalData_15[[#Headers],[10]])</f>
        <v>207</v>
      </c>
      <c r="O603" s="10">
        <f>SUMIFS(IsQList,IsIList,Table_ExternalData_15[[#This Row],[item_key]],IsITypeList,Table_ExternalData_15[[#This Row],[IType]],IsDList,Table_ExternalData_15[[#Headers],[11]])</f>
        <v>150</v>
      </c>
      <c r="P603" s="10">
        <f>SUMIFS(IsQList,IsIList,Table_ExternalData_15[[#This Row],[item_key]],IsITypeList,Table_ExternalData_15[[#This Row],[IType]],IsDList,Table_ExternalData_15[[#Headers],[12]])</f>
        <v>0</v>
      </c>
      <c r="Q603" s="10">
        <f>SUMIFS(IsQList,IsIList,Table_ExternalData_15[[#This Row],[item_key]],IsITypeList,Table_ExternalData_15[[#This Row],[IType]],IsDList,Table_ExternalData_15[[#Headers],[13]])</f>
        <v>184</v>
      </c>
      <c r="R603" s="10">
        <f>SUMIFS(IsQList,IsIList,Table_ExternalData_15[[#This Row],[item_key]],IsITypeList,Table_ExternalData_15[[#This Row],[IType]],IsDList,Table_ExternalData_15[[#Headers],[14]])</f>
        <v>312</v>
      </c>
      <c r="S603" s="10">
        <f>SUMIFS(IsQList,IsIList,Table_ExternalData_15[[#This Row],[item_key]],IsITypeList,Table_ExternalData_15[[#This Row],[IType]],IsDList,Table_ExternalData_15[[#Headers],[15]])</f>
        <v>186</v>
      </c>
      <c r="T603" s="10">
        <f>SUMIFS(IsQList,IsIList,Table_ExternalData_15[[#This Row],[item_key]],IsITypeList,Table_ExternalData_15[[#This Row],[IType]],IsDList,Table_ExternalData_15[[#Headers],[16]])</f>
        <v>164</v>
      </c>
      <c r="U603" s="10">
        <f>SUMIFS(IsQList,IsIList,Table_ExternalData_15[[#This Row],[item_key]],IsITypeList,Table_ExternalData_15[[#This Row],[IType]],IsDList,Table_ExternalData_15[[#Headers],[17]])</f>
        <v>85</v>
      </c>
      <c r="V603" s="10">
        <f>SUMIFS(IsQList,IsIList,Table_ExternalData_15[[#This Row],[item_key]],IsITypeList,Table_ExternalData_15[[#This Row],[IType]],IsDList,Table_ExternalData_15[[#Headers],[18]])</f>
        <v>0</v>
      </c>
      <c r="W603" s="10">
        <f>SUMIFS(IsQList,IsIList,Table_ExternalData_15[[#This Row],[item_key]],IsITypeList,Table_ExternalData_15[[#This Row],[IType]],IsDList,Table_ExternalData_15[[#Headers],[19]])</f>
        <v>0</v>
      </c>
      <c r="X603" s="10">
        <f>SUMIFS(IsQList,IsIList,Table_ExternalData_15[[#This Row],[item_key]],IsITypeList,Table_ExternalData_15[[#This Row],[IType]],IsDList,Table_ExternalData_15[[#Headers],[20]])</f>
        <v>0</v>
      </c>
      <c r="Y603" s="10">
        <f>SUMIFS(IsQList,IsIList,Table_ExternalData_15[[#This Row],[item_key]],IsITypeList,Table_ExternalData_15[[#This Row],[IType]],IsDList,Table_ExternalData_15[[#Headers],[21]])</f>
        <v>0</v>
      </c>
      <c r="Z603" s="10">
        <f>SUMIFS(IsQList,IsIList,Table_ExternalData_15[[#This Row],[item_key]],IsITypeList,Table_ExternalData_15[[#This Row],[IType]],IsDList,Table_ExternalData_15[[#Headers],[22]])</f>
        <v>0</v>
      </c>
      <c r="AA603" s="10">
        <f>SUMIFS(IsQList,IsIList,Table_ExternalData_15[[#This Row],[item_key]],IsITypeList,Table_ExternalData_15[[#This Row],[IType]],IsDList,Table_ExternalData_15[[#Headers],[23]])</f>
        <v>0</v>
      </c>
      <c r="AB603" s="10">
        <f>SUMIFS(IsQList,IsIList,Table_ExternalData_15[[#This Row],[item_key]],IsITypeList,Table_ExternalData_15[[#This Row],[IType]],IsDList,Table_ExternalData_15[[#Headers],[24]])</f>
        <v>0</v>
      </c>
      <c r="AC603" s="10">
        <f>SUMIFS(IsQList,IsIList,Table_ExternalData_15[[#This Row],[item_key]],IsITypeList,Table_ExternalData_15[[#This Row],[IType]],IsDList,Table_ExternalData_15[[#Headers],[25]])</f>
        <v>0</v>
      </c>
      <c r="AD603" s="10">
        <f>SUMIFS(IsQList,IsIList,Table_ExternalData_15[[#This Row],[item_key]],IsITypeList,Table_ExternalData_15[[#This Row],[IType]],IsDList,Table_ExternalData_15[[#Headers],[26]])</f>
        <v>0</v>
      </c>
      <c r="AE603" s="10">
        <f>SUMIFS(IsQList,IsIList,Table_ExternalData_15[[#This Row],[item_key]],IsITypeList,Table_ExternalData_15[[#This Row],[IType]],IsDList,Table_ExternalData_15[[#Headers],[27]])</f>
        <v>334</v>
      </c>
      <c r="AF603" s="10">
        <f>SUMIFS(IsQList,IsIList,Table_ExternalData_15[[#This Row],[item_key]],IsITypeList,Table_ExternalData_15[[#This Row],[IType]],IsDList,Table_ExternalData_15[[#Headers],[28]])</f>
        <v>382</v>
      </c>
      <c r="AG603" s="10">
        <f>SUMIFS(IsQList,IsIList,Table_ExternalData_15[[#This Row],[item_key]],IsITypeList,Table_ExternalData_15[[#This Row],[IType]],IsDList,Table_ExternalData_15[[#Headers],[29]])</f>
        <v>364</v>
      </c>
      <c r="AH603" s="10">
        <f>SUMIFS(IsQList,IsIList,Table_ExternalData_15[[#This Row],[item_key]],IsITypeList,Table_ExternalData_15[[#This Row],[IType]],IsDList,Table_ExternalData_15[[#Headers],[30]])</f>
        <v>230</v>
      </c>
      <c r="AI603" s="10">
        <f>SUMIFS(IsQList,IsIList,Table_ExternalData_15[[#This Row],[item_key]],IsITypeList,Table_ExternalData_15[[#This Row],[IType]],IsDList,Table_ExternalData_15[[#Headers],[31]])</f>
        <v>727</v>
      </c>
      <c r="AJ603" s="10">
        <f>SUM(Table_ExternalData_15[[#This Row],[1]:[31]])</f>
        <v>4935</v>
      </c>
    </row>
    <row r="604" spans="1:36">
      <c r="A604" s="1" t="s">
        <v>440</v>
      </c>
      <c r="B604" s="1" t="s">
        <v>1339</v>
      </c>
      <c r="C604" s="1" t="s">
        <v>1340</v>
      </c>
      <c r="D604" s="11" t="s">
        <v>2046</v>
      </c>
      <c r="E604" s="10">
        <f>SUMIFS(IsQList,IsIList,Table_ExternalData_15[[#This Row],[item_key]],IsITypeList,Table_ExternalData_15[[#This Row],[IType]],IsDList,Table_ExternalData_15[[#Headers],[1]])</f>
        <v>85</v>
      </c>
      <c r="F604" s="10">
        <f>SUMIFS(IsQList,IsIList,Table_ExternalData_15[[#This Row],[item_key]],IsITypeList,Table_ExternalData_15[[#This Row],[IType]],IsDList,Table_ExternalData_15[[#Headers],[2]])</f>
        <v>188</v>
      </c>
      <c r="G604" s="10">
        <f>SUMIFS(IsQList,IsIList,Table_ExternalData_15[[#This Row],[item_key]],IsITypeList,Table_ExternalData_15[[#This Row],[IType]],IsDList,Table_ExternalData_15[[#Headers],[3]])</f>
        <v>85</v>
      </c>
      <c r="H604" s="10">
        <f>SUMIFS(IsQList,IsIList,Table_ExternalData_15[[#This Row],[item_key]],IsITypeList,Table_ExternalData_15[[#This Row],[IType]],IsDList,Table_ExternalData_15[[#Headers],[4]])</f>
        <v>250</v>
      </c>
      <c r="I604" s="10">
        <f>SUMIFS(IsQList,IsIList,Table_ExternalData_15[[#This Row],[item_key]],IsITypeList,Table_ExternalData_15[[#This Row],[IType]],IsDList,Table_ExternalData_15[[#Headers],[5]])</f>
        <v>100</v>
      </c>
      <c r="J604" s="10">
        <f>SUMIFS(IsQList,IsIList,Table_ExternalData_15[[#This Row],[item_key]],IsITypeList,Table_ExternalData_15[[#This Row],[IType]],IsDList,Table_ExternalData_15[[#Headers],[6]])</f>
        <v>237</v>
      </c>
      <c r="K604" s="10">
        <f>SUMIFS(IsQList,IsIList,Table_ExternalData_15[[#This Row],[item_key]],IsITypeList,Table_ExternalData_15[[#This Row],[IType]],IsDList,Table_ExternalData_15[[#Headers],[7]])</f>
        <v>209</v>
      </c>
      <c r="L604" s="10">
        <f>SUMIFS(IsQList,IsIList,Table_ExternalData_15[[#This Row],[item_key]],IsITypeList,Table_ExternalData_15[[#This Row],[IType]],IsDList,Table_ExternalData_15[[#Headers],[8]])</f>
        <v>139</v>
      </c>
      <c r="M604" s="10">
        <f>SUMIFS(IsQList,IsIList,Table_ExternalData_15[[#This Row],[item_key]],IsITypeList,Table_ExternalData_15[[#This Row],[IType]],IsDList,Table_ExternalData_15[[#Headers],[9]])</f>
        <v>317</v>
      </c>
      <c r="N604" s="10">
        <f>SUMIFS(IsQList,IsIList,Table_ExternalData_15[[#This Row],[item_key]],IsITypeList,Table_ExternalData_15[[#This Row],[IType]],IsDList,Table_ExternalData_15[[#Headers],[10]])</f>
        <v>207</v>
      </c>
      <c r="O604" s="10">
        <f>SUMIFS(IsQList,IsIList,Table_ExternalData_15[[#This Row],[item_key]],IsITypeList,Table_ExternalData_15[[#This Row],[IType]],IsDList,Table_ExternalData_15[[#Headers],[11]])</f>
        <v>150</v>
      </c>
      <c r="P604" s="10">
        <f>SUMIFS(IsQList,IsIList,Table_ExternalData_15[[#This Row],[item_key]],IsITypeList,Table_ExternalData_15[[#This Row],[IType]],IsDList,Table_ExternalData_15[[#Headers],[12]])</f>
        <v>0</v>
      </c>
      <c r="Q604" s="10">
        <f>SUMIFS(IsQList,IsIList,Table_ExternalData_15[[#This Row],[item_key]],IsITypeList,Table_ExternalData_15[[#This Row],[IType]],IsDList,Table_ExternalData_15[[#Headers],[13]])</f>
        <v>184</v>
      </c>
      <c r="R604" s="10">
        <f>SUMIFS(IsQList,IsIList,Table_ExternalData_15[[#This Row],[item_key]],IsITypeList,Table_ExternalData_15[[#This Row],[IType]],IsDList,Table_ExternalData_15[[#Headers],[14]])</f>
        <v>312</v>
      </c>
      <c r="S604" s="10">
        <f>SUMIFS(IsQList,IsIList,Table_ExternalData_15[[#This Row],[item_key]],IsITypeList,Table_ExternalData_15[[#This Row],[IType]],IsDList,Table_ExternalData_15[[#Headers],[15]])</f>
        <v>186</v>
      </c>
      <c r="T604" s="10">
        <f>SUMIFS(IsQList,IsIList,Table_ExternalData_15[[#This Row],[item_key]],IsITypeList,Table_ExternalData_15[[#This Row],[IType]],IsDList,Table_ExternalData_15[[#Headers],[16]])</f>
        <v>164</v>
      </c>
      <c r="U604" s="10">
        <f>SUMIFS(IsQList,IsIList,Table_ExternalData_15[[#This Row],[item_key]],IsITypeList,Table_ExternalData_15[[#This Row],[IType]],IsDList,Table_ExternalData_15[[#Headers],[17]])</f>
        <v>85</v>
      </c>
      <c r="V604" s="10">
        <f>SUMIFS(IsQList,IsIList,Table_ExternalData_15[[#This Row],[item_key]],IsITypeList,Table_ExternalData_15[[#This Row],[IType]],IsDList,Table_ExternalData_15[[#Headers],[18]])</f>
        <v>0</v>
      </c>
      <c r="W604" s="10">
        <f>SUMIFS(IsQList,IsIList,Table_ExternalData_15[[#This Row],[item_key]],IsITypeList,Table_ExternalData_15[[#This Row],[IType]],IsDList,Table_ExternalData_15[[#Headers],[19]])</f>
        <v>0</v>
      </c>
      <c r="X604" s="10">
        <f>SUMIFS(IsQList,IsIList,Table_ExternalData_15[[#This Row],[item_key]],IsITypeList,Table_ExternalData_15[[#This Row],[IType]],IsDList,Table_ExternalData_15[[#Headers],[20]])</f>
        <v>0</v>
      </c>
      <c r="Y604" s="10">
        <f>SUMIFS(IsQList,IsIList,Table_ExternalData_15[[#This Row],[item_key]],IsITypeList,Table_ExternalData_15[[#This Row],[IType]],IsDList,Table_ExternalData_15[[#Headers],[21]])</f>
        <v>0</v>
      </c>
      <c r="Z604" s="10">
        <f>SUMIFS(IsQList,IsIList,Table_ExternalData_15[[#This Row],[item_key]],IsITypeList,Table_ExternalData_15[[#This Row],[IType]],IsDList,Table_ExternalData_15[[#Headers],[22]])</f>
        <v>0</v>
      </c>
      <c r="AA604" s="10">
        <f>SUMIFS(IsQList,IsIList,Table_ExternalData_15[[#This Row],[item_key]],IsITypeList,Table_ExternalData_15[[#This Row],[IType]],IsDList,Table_ExternalData_15[[#Headers],[23]])</f>
        <v>0</v>
      </c>
      <c r="AB604" s="10">
        <f>SUMIFS(IsQList,IsIList,Table_ExternalData_15[[#This Row],[item_key]],IsITypeList,Table_ExternalData_15[[#This Row],[IType]],IsDList,Table_ExternalData_15[[#Headers],[24]])</f>
        <v>0</v>
      </c>
      <c r="AC604" s="10">
        <f>SUMIFS(IsQList,IsIList,Table_ExternalData_15[[#This Row],[item_key]],IsITypeList,Table_ExternalData_15[[#This Row],[IType]],IsDList,Table_ExternalData_15[[#Headers],[25]])</f>
        <v>0</v>
      </c>
      <c r="AD604" s="10">
        <f>SUMIFS(IsQList,IsIList,Table_ExternalData_15[[#This Row],[item_key]],IsITypeList,Table_ExternalData_15[[#This Row],[IType]],IsDList,Table_ExternalData_15[[#Headers],[26]])</f>
        <v>0</v>
      </c>
      <c r="AE604" s="10">
        <f>SUMIFS(IsQList,IsIList,Table_ExternalData_15[[#This Row],[item_key]],IsITypeList,Table_ExternalData_15[[#This Row],[IType]],IsDList,Table_ExternalData_15[[#Headers],[27]])</f>
        <v>334</v>
      </c>
      <c r="AF604" s="10">
        <f>SUMIFS(IsQList,IsIList,Table_ExternalData_15[[#This Row],[item_key]],IsITypeList,Table_ExternalData_15[[#This Row],[IType]],IsDList,Table_ExternalData_15[[#Headers],[28]])</f>
        <v>382</v>
      </c>
      <c r="AG604" s="10">
        <f>SUMIFS(IsQList,IsIList,Table_ExternalData_15[[#This Row],[item_key]],IsITypeList,Table_ExternalData_15[[#This Row],[IType]],IsDList,Table_ExternalData_15[[#Headers],[29]])</f>
        <v>364</v>
      </c>
      <c r="AH604" s="10">
        <f>SUMIFS(IsQList,IsIList,Table_ExternalData_15[[#This Row],[item_key]],IsITypeList,Table_ExternalData_15[[#This Row],[IType]],IsDList,Table_ExternalData_15[[#Headers],[30]])</f>
        <v>230</v>
      </c>
      <c r="AI604" s="10">
        <f>SUMIFS(IsQList,IsIList,Table_ExternalData_15[[#This Row],[item_key]],IsITypeList,Table_ExternalData_15[[#This Row],[IType]],IsDList,Table_ExternalData_15[[#Headers],[31]])</f>
        <v>727</v>
      </c>
      <c r="AJ604" s="10">
        <f>SUM(Table_ExternalData_15[[#This Row],[1]:[31]])</f>
        <v>4935</v>
      </c>
    </row>
    <row r="605" spans="1:36">
      <c r="A605" s="1" t="s">
        <v>167</v>
      </c>
      <c r="B605" s="1" t="s">
        <v>1122</v>
      </c>
      <c r="C605" s="1" t="s">
        <v>1123</v>
      </c>
      <c r="D605" s="11" t="s">
        <v>2046</v>
      </c>
      <c r="E605" s="10">
        <f>SUMIFS(IsQList,IsIList,Table_ExternalData_15[[#This Row],[item_key]],IsITypeList,Table_ExternalData_15[[#This Row],[IType]],IsDList,Table_ExternalData_15[[#Headers],[1]])</f>
        <v>340</v>
      </c>
      <c r="F605" s="10">
        <f>SUMIFS(IsQList,IsIList,Table_ExternalData_15[[#This Row],[item_key]],IsITypeList,Table_ExternalData_15[[#This Row],[IType]],IsDList,Table_ExternalData_15[[#Headers],[2]])</f>
        <v>752</v>
      </c>
      <c r="G605" s="10">
        <f>SUMIFS(IsQList,IsIList,Table_ExternalData_15[[#This Row],[item_key]],IsITypeList,Table_ExternalData_15[[#This Row],[IType]],IsDList,Table_ExternalData_15[[#Headers],[3]])</f>
        <v>340</v>
      </c>
      <c r="H605" s="10">
        <f>SUMIFS(IsQList,IsIList,Table_ExternalData_15[[#This Row],[item_key]],IsITypeList,Table_ExternalData_15[[#This Row],[IType]],IsDList,Table_ExternalData_15[[#Headers],[4]])</f>
        <v>1000</v>
      </c>
      <c r="I605" s="10">
        <f>SUMIFS(IsQList,IsIList,Table_ExternalData_15[[#This Row],[item_key]],IsITypeList,Table_ExternalData_15[[#This Row],[IType]],IsDList,Table_ExternalData_15[[#Headers],[5]])</f>
        <v>400</v>
      </c>
      <c r="J605" s="10">
        <f>SUMIFS(IsQList,IsIList,Table_ExternalData_15[[#This Row],[item_key]],IsITypeList,Table_ExternalData_15[[#This Row],[IType]],IsDList,Table_ExternalData_15[[#Headers],[6]])</f>
        <v>948</v>
      </c>
      <c r="K605" s="10">
        <f>SUMIFS(IsQList,IsIList,Table_ExternalData_15[[#This Row],[item_key]],IsITypeList,Table_ExternalData_15[[#This Row],[IType]],IsDList,Table_ExternalData_15[[#Headers],[7]])</f>
        <v>836</v>
      </c>
      <c r="L605" s="10">
        <f>SUMIFS(IsQList,IsIList,Table_ExternalData_15[[#This Row],[item_key]],IsITypeList,Table_ExternalData_15[[#This Row],[IType]],IsDList,Table_ExternalData_15[[#Headers],[8]])</f>
        <v>556</v>
      </c>
      <c r="M605" s="10">
        <f>SUMIFS(IsQList,IsIList,Table_ExternalData_15[[#This Row],[item_key]],IsITypeList,Table_ExternalData_15[[#This Row],[IType]],IsDList,Table_ExternalData_15[[#Headers],[9]])</f>
        <v>1268</v>
      </c>
      <c r="N605" s="10">
        <f>SUMIFS(IsQList,IsIList,Table_ExternalData_15[[#This Row],[item_key]],IsITypeList,Table_ExternalData_15[[#This Row],[IType]],IsDList,Table_ExternalData_15[[#Headers],[10]])</f>
        <v>828</v>
      </c>
      <c r="O605" s="10">
        <f>SUMIFS(IsQList,IsIList,Table_ExternalData_15[[#This Row],[item_key]],IsITypeList,Table_ExternalData_15[[#This Row],[IType]],IsDList,Table_ExternalData_15[[#Headers],[11]])</f>
        <v>600</v>
      </c>
      <c r="P605" s="10">
        <f>SUMIFS(IsQList,IsIList,Table_ExternalData_15[[#This Row],[item_key]],IsITypeList,Table_ExternalData_15[[#This Row],[IType]],IsDList,Table_ExternalData_15[[#Headers],[12]])</f>
        <v>0</v>
      </c>
      <c r="Q605" s="10">
        <f>SUMIFS(IsQList,IsIList,Table_ExternalData_15[[#This Row],[item_key]],IsITypeList,Table_ExternalData_15[[#This Row],[IType]],IsDList,Table_ExternalData_15[[#Headers],[13]])</f>
        <v>736</v>
      </c>
      <c r="R605" s="10">
        <f>SUMIFS(IsQList,IsIList,Table_ExternalData_15[[#This Row],[item_key]],IsITypeList,Table_ExternalData_15[[#This Row],[IType]],IsDList,Table_ExternalData_15[[#Headers],[14]])</f>
        <v>1248</v>
      </c>
      <c r="S605" s="10">
        <f>SUMIFS(IsQList,IsIList,Table_ExternalData_15[[#This Row],[item_key]],IsITypeList,Table_ExternalData_15[[#This Row],[IType]],IsDList,Table_ExternalData_15[[#Headers],[15]])</f>
        <v>744</v>
      </c>
      <c r="T605" s="10">
        <f>SUMIFS(IsQList,IsIList,Table_ExternalData_15[[#This Row],[item_key]],IsITypeList,Table_ExternalData_15[[#This Row],[IType]],IsDList,Table_ExternalData_15[[#Headers],[16]])</f>
        <v>656</v>
      </c>
      <c r="U605" s="10">
        <f>SUMIFS(IsQList,IsIList,Table_ExternalData_15[[#This Row],[item_key]],IsITypeList,Table_ExternalData_15[[#This Row],[IType]],IsDList,Table_ExternalData_15[[#Headers],[17]])</f>
        <v>340</v>
      </c>
      <c r="V605" s="10">
        <f>SUMIFS(IsQList,IsIList,Table_ExternalData_15[[#This Row],[item_key]],IsITypeList,Table_ExternalData_15[[#This Row],[IType]],IsDList,Table_ExternalData_15[[#Headers],[18]])</f>
        <v>0</v>
      </c>
      <c r="W605" s="10">
        <f>SUMIFS(IsQList,IsIList,Table_ExternalData_15[[#This Row],[item_key]],IsITypeList,Table_ExternalData_15[[#This Row],[IType]],IsDList,Table_ExternalData_15[[#Headers],[19]])</f>
        <v>0</v>
      </c>
      <c r="X605" s="10">
        <f>SUMIFS(IsQList,IsIList,Table_ExternalData_15[[#This Row],[item_key]],IsITypeList,Table_ExternalData_15[[#This Row],[IType]],IsDList,Table_ExternalData_15[[#Headers],[20]])</f>
        <v>0</v>
      </c>
      <c r="Y605" s="10">
        <f>SUMIFS(IsQList,IsIList,Table_ExternalData_15[[#This Row],[item_key]],IsITypeList,Table_ExternalData_15[[#This Row],[IType]],IsDList,Table_ExternalData_15[[#Headers],[21]])</f>
        <v>0</v>
      </c>
      <c r="Z605" s="10">
        <f>SUMIFS(IsQList,IsIList,Table_ExternalData_15[[#This Row],[item_key]],IsITypeList,Table_ExternalData_15[[#This Row],[IType]],IsDList,Table_ExternalData_15[[#Headers],[22]])</f>
        <v>0</v>
      </c>
      <c r="AA605" s="10">
        <f>SUMIFS(IsQList,IsIList,Table_ExternalData_15[[#This Row],[item_key]],IsITypeList,Table_ExternalData_15[[#This Row],[IType]],IsDList,Table_ExternalData_15[[#Headers],[23]])</f>
        <v>0</v>
      </c>
      <c r="AB605" s="10">
        <f>SUMIFS(IsQList,IsIList,Table_ExternalData_15[[#This Row],[item_key]],IsITypeList,Table_ExternalData_15[[#This Row],[IType]],IsDList,Table_ExternalData_15[[#Headers],[24]])</f>
        <v>0</v>
      </c>
      <c r="AC605" s="10">
        <f>SUMIFS(IsQList,IsIList,Table_ExternalData_15[[#This Row],[item_key]],IsITypeList,Table_ExternalData_15[[#This Row],[IType]],IsDList,Table_ExternalData_15[[#Headers],[25]])</f>
        <v>0</v>
      </c>
      <c r="AD605" s="10">
        <f>SUMIFS(IsQList,IsIList,Table_ExternalData_15[[#This Row],[item_key]],IsITypeList,Table_ExternalData_15[[#This Row],[IType]],IsDList,Table_ExternalData_15[[#Headers],[26]])</f>
        <v>0</v>
      </c>
      <c r="AE605" s="10">
        <f>SUMIFS(IsQList,IsIList,Table_ExternalData_15[[#This Row],[item_key]],IsITypeList,Table_ExternalData_15[[#This Row],[IType]],IsDList,Table_ExternalData_15[[#Headers],[27]])</f>
        <v>1336</v>
      </c>
      <c r="AF605" s="10">
        <f>SUMIFS(IsQList,IsIList,Table_ExternalData_15[[#This Row],[item_key]],IsITypeList,Table_ExternalData_15[[#This Row],[IType]],IsDList,Table_ExternalData_15[[#Headers],[28]])</f>
        <v>1528</v>
      </c>
      <c r="AG605" s="10">
        <f>SUMIFS(IsQList,IsIList,Table_ExternalData_15[[#This Row],[item_key]],IsITypeList,Table_ExternalData_15[[#This Row],[IType]],IsDList,Table_ExternalData_15[[#Headers],[29]])</f>
        <v>1456</v>
      </c>
      <c r="AH605" s="10">
        <f>SUMIFS(IsQList,IsIList,Table_ExternalData_15[[#This Row],[item_key]],IsITypeList,Table_ExternalData_15[[#This Row],[IType]],IsDList,Table_ExternalData_15[[#Headers],[30]])</f>
        <v>920</v>
      </c>
      <c r="AI605" s="10">
        <f>SUMIFS(IsQList,IsIList,Table_ExternalData_15[[#This Row],[item_key]],IsITypeList,Table_ExternalData_15[[#This Row],[IType]],IsDList,Table_ExternalData_15[[#Headers],[31]])</f>
        <v>2908</v>
      </c>
      <c r="AJ605" s="10">
        <f>SUM(Table_ExternalData_15[[#This Row],[1]:[31]])</f>
        <v>19740</v>
      </c>
    </row>
    <row r="606" spans="1:36">
      <c r="A606" s="1" t="s">
        <v>574</v>
      </c>
      <c r="B606" s="1" t="s">
        <v>1241</v>
      </c>
      <c r="C606" s="1" t="s">
        <v>1242</v>
      </c>
      <c r="D606" s="11" t="s">
        <v>2046</v>
      </c>
      <c r="E606" s="10">
        <f>SUMIFS(IsQList,IsIList,Table_ExternalData_15[[#This Row],[item_key]],IsITypeList,Table_ExternalData_15[[#This Row],[IType]],IsDList,Table_ExternalData_15[[#Headers],[1]])</f>
        <v>85</v>
      </c>
      <c r="F606" s="10">
        <f>SUMIFS(IsQList,IsIList,Table_ExternalData_15[[#This Row],[item_key]],IsITypeList,Table_ExternalData_15[[#This Row],[IType]],IsDList,Table_ExternalData_15[[#Headers],[2]])</f>
        <v>188</v>
      </c>
      <c r="G606" s="10">
        <f>SUMIFS(IsQList,IsIList,Table_ExternalData_15[[#This Row],[item_key]],IsITypeList,Table_ExternalData_15[[#This Row],[IType]],IsDList,Table_ExternalData_15[[#Headers],[3]])</f>
        <v>85</v>
      </c>
      <c r="H606" s="10">
        <f>SUMIFS(IsQList,IsIList,Table_ExternalData_15[[#This Row],[item_key]],IsITypeList,Table_ExternalData_15[[#This Row],[IType]],IsDList,Table_ExternalData_15[[#Headers],[4]])</f>
        <v>250</v>
      </c>
      <c r="I606" s="10">
        <f>SUMIFS(IsQList,IsIList,Table_ExternalData_15[[#This Row],[item_key]],IsITypeList,Table_ExternalData_15[[#This Row],[IType]],IsDList,Table_ExternalData_15[[#Headers],[5]])</f>
        <v>100</v>
      </c>
      <c r="J606" s="10">
        <f>SUMIFS(IsQList,IsIList,Table_ExternalData_15[[#This Row],[item_key]],IsITypeList,Table_ExternalData_15[[#This Row],[IType]],IsDList,Table_ExternalData_15[[#Headers],[6]])</f>
        <v>237</v>
      </c>
      <c r="K606" s="10">
        <f>SUMIFS(IsQList,IsIList,Table_ExternalData_15[[#This Row],[item_key]],IsITypeList,Table_ExternalData_15[[#This Row],[IType]],IsDList,Table_ExternalData_15[[#Headers],[7]])</f>
        <v>209</v>
      </c>
      <c r="L606" s="10">
        <f>SUMIFS(IsQList,IsIList,Table_ExternalData_15[[#This Row],[item_key]],IsITypeList,Table_ExternalData_15[[#This Row],[IType]],IsDList,Table_ExternalData_15[[#Headers],[8]])</f>
        <v>139</v>
      </c>
      <c r="M606" s="10">
        <f>SUMIFS(IsQList,IsIList,Table_ExternalData_15[[#This Row],[item_key]],IsITypeList,Table_ExternalData_15[[#This Row],[IType]],IsDList,Table_ExternalData_15[[#Headers],[9]])</f>
        <v>317</v>
      </c>
      <c r="N606" s="10">
        <f>SUMIFS(IsQList,IsIList,Table_ExternalData_15[[#This Row],[item_key]],IsITypeList,Table_ExternalData_15[[#This Row],[IType]],IsDList,Table_ExternalData_15[[#Headers],[10]])</f>
        <v>207</v>
      </c>
      <c r="O606" s="10">
        <f>SUMIFS(IsQList,IsIList,Table_ExternalData_15[[#This Row],[item_key]],IsITypeList,Table_ExternalData_15[[#This Row],[IType]],IsDList,Table_ExternalData_15[[#Headers],[11]])</f>
        <v>150</v>
      </c>
      <c r="P606" s="10">
        <f>SUMIFS(IsQList,IsIList,Table_ExternalData_15[[#This Row],[item_key]],IsITypeList,Table_ExternalData_15[[#This Row],[IType]],IsDList,Table_ExternalData_15[[#Headers],[12]])</f>
        <v>0</v>
      </c>
      <c r="Q606" s="10">
        <f>SUMIFS(IsQList,IsIList,Table_ExternalData_15[[#This Row],[item_key]],IsITypeList,Table_ExternalData_15[[#This Row],[IType]],IsDList,Table_ExternalData_15[[#Headers],[13]])</f>
        <v>184</v>
      </c>
      <c r="R606" s="10">
        <f>SUMIFS(IsQList,IsIList,Table_ExternalData_15[[#This Row],[item_key]],IsITypeList,Table_ExternalData_15[[#This Row],[IType]],IsDList,Table_ExternalData_15[[#Headers],[14]])</f>
        <v>312</v>
      </c>
      <c r="S606" s="10">
        <f>SUMIFS(IsQList,IsIList,Table_ExternalData_15[[#This Row],[item_key]],IsITypeList,Table_ExternalData_15[[#This Row],[IType]],IsDList,Table_ExternalData_15[[#Headers],[15]])</f>
        <v>186</v>
      </c>
      <c r="T606" s="10">
        <f>SUMIFS(IsQList,IsIList,Table_ExternalData_15[[#This Row],[item_key]],IsITypeList,Table_ExternalData_15[[#This Row],[IType]],IsDList,Table_ExternalData_15[[#Headers],[16]])</f>
        <v>164</v>
      </c>
      <c r="U606" s="10">
        <f>SUMIFS(IsQList,IsIList,Table_ExternalData_15[[#This Row],[item_key]],IsITypeList,Table_ExternalData_15[[#This Row],[IType]],IsDList,Table_ExternalData_15[[#Headers],[17]])</f>
        <v>85</v>
      </c>
      <c r="V606" s="10">
        <f>SUMIFS(IsQList,IsIList,Table_ExternalData_15[[#This Row],[item_key]],IsITypeList,Table_ExternalData_15[[#This Row],[IType]],IsDList,Table_ExternalData_15[[#Headers],[18]])</f>
        <v>0</v>
      </c>
      <c r="W606" s="10">
        <f>SUMIFS(IsQList,IsIList,Table_ExternalData_15[[#This Row],[item_key]],IsITypeList,Table_ExternalData_15[[#This Row],[IType]],IsDList,Table_ExternalData_15[[#Headers],[19]])</f>
        <v>0</v>
      </c>
      <c r="X606" s="10">
        <f>SUMIFS(IsQList,IsIList,Table_ExternalData_15[[#This Row],[item_key]],IsITypeList,Table_ExternalData_15[[#This Row],[IType]],IsDList,Table_ExternalData_15[[#Headers],[20]])</f>
        <v>0</v>
      </c>
      <c r="Y606" s="10">
        <f>SUMIFS(IsQList,IsIList,Table_ExternalData_15[[#This Row],[item_key]],IsITypeList,Table_ExternalData_15[[#This Row],[IType]],IsDList,Table_ExternalData_15[[#Headers],[21]])</f>
        <v>0</v>
      </c>
      <c r="Z606" s="10">
        <f>SUMIFS(IsQList,IsIList,Table_ExternalData_15[[#This Row],[item_key]],IsITypeList,Table_ExternalData_15[[#This Row],[IType]],IsDList,Table_ExternalData_15[[#Headers],[22]])</f>
        <v>0</v>
      </c>
      <c r="AA606" s="10">
        <f>SUMIFS(IsQList,IsIList,Table_ExternalData_15[[#This Row],[item_key]],IsITypeList,Table_ExternalData_15[[#This Row],[IType]],IsDList,Table_ExternalData_15[[#Headers],[23]])</f>
        <v>0</v>
      </c>
      <c r="AB606" s="10">
        <f>SUMIFS(IsQList,IsIList,Table_ExternalData_15[[#This Row],[item_key]],IsITypeList,Table_ExternalData_15[[#This Row],[IType]],IsDList,Table_ExternalData_15[[#Headers],[24]])</f>
        <v>0</v>
      </c>
      <c r="AC606" s="10">
        <f>SUMIFS(IsQList,IsIList,Table_ExternalData_15[[#This Row],[item_key]],IsITypeList,Table_ExternalData_15[[#This Row],[IType]],IsDList,Table_ExternalData_15[[#Headers],[25]])</f>
        <v>0</v>
      </c>
      <c r="AD606" s="10">
        <f>SUMIFS(IsQList,IsIList,Table_ExternalData_15[[#This Row],[item_key]],IsITypeList,Table_ExternalData_15[[#This Row],[IType]],IsDList,Table_ExternalData_15[[#Headers],[26]])</f>
        <v>0</v>
      </c>
      <c r="AE606" s="10">
        <f>SUMIFS(IsQList,IsIList,Table_ExternalData_15[[#This Row],[item_key]],IsITypeList,Table_ExternalData_15[[#This Row],[IType]],IsDList,Table_ExternalData_15[[#Headers],[27]])</f>
        <v>334</v>
      </c>
      <c r="AF606" s="10">
        <f>SUMIFS(IsQList,IsIList,Table_ExternalData_15[[#This Row],[item_key]],IsITypeList,Table_ExternalData_15[[#This Row],[IType]],IsDList,Table_ExternalData_15[[#Headers],[28]])</f>
        <v>382</v>
      </c>
      <c r="AG606" s="10">
        <f>SUMIFS(IsQList,IsIList,Table_ExternalData_15[[#This Row],[item_key]],IsITypeList,Table_ExternalData_15[[#This Row],[IType]],IsDList,Table_ExternalData_15[[#Headers],[29]])</f>
        <v>364</v>
      </c>
      <c r="AH606" s="10">
        <f>SUMIFS(IsQList,IsIList,Table_ExternalData_15[[#This Row],[item_key]],IsITypeList,Table_ExternalData_15[[#This Row],[IType]],IsDList,Table_ExternalData_15[[#Headers],[30]])</f>
        <v>230</v>
      </c>
      <c r="AI606" s="10">
        <f>SUMIFS(IsQList,IsIList,Table_ExternalData_15[[#This Row],[item_key]],IsITypeList,Table_ExternalData_15[[#This Row],[IType]],IsDList,Table_ExternalData_15[[#Headers],[31]])</f>
        <v>727</v>
      </c>
      <c r="AJ606" s="10">
        <f>SUM(Table_ExternalData_15[[#This Row],[1]:[31]])</f>
        <v>4935</v>
      </c>
    </row>
    <row r="607" spans="1:36">
      <c r="A607" s="1" t="s">
        <v>2235</v>
      </c>
      <c r="B607" s="1" t="s">
        <v>2715</v>
      </c>
      <c r="C607" s="1" t="s">
        <v>2716</v>
      </c>
      <c r="D607" s="11" t="s">
        <v>2046</v>
      </c>
      <c r="E607" s="10">
        <f>SUMIFS(IsQList,IsIList,Table_ExternalData_15[[#This Row],[item_key]],IsITypeList,Table_ExternalData_15[[#This Row],[IType]],IsDList,Table_ExternalData_15[[#Headers],[1]])</f>
        <v>85</v>
      </c>
      <c r="F607" s="10">
        <f>SUMIFS(IsQList,IsIList,Table_ExternalData_15[[#This Row],[item_key]],IsITypeList,Table_ExternalData_15[[#This Row],[IType]],IsDList,Table_ExternalData_15[[#Headers],[2]])</f>
        <v>188</v>
      </c>
      <c r="G607" s="10">
        <f>SUMIFS(IsQList,IsIList,Table_ExternalData_15[[#This Row],[item_key]],IsITypeList,Table_ExternalData_15[[#This Row],[IType]],IsDList,Table_ExternalData_15[[#Headers],[3]])</f>
        <v>85</v>
      </c>
      <c r="H607" s="10">
        <f>SUMIFS(IsQList,IsIList,Table_ExternalData_15[[#This Row],[item_key]],IsITypeList,Table_ExternalData_15[[#This Row],[IType]],IsDList,Table_ExternalData_15[[#Headers],[4]])</f>
        <v>250</v>
      </c>
      <c r="I607" s="10">
        <f>SUMIFS(IsQList,IsIList,Table_ExternalData_15[[#This Row],[item_key]],IsITypeList,Table_ExternalData_15[[#This Row],[IType]],IsDList,Table_ExternalData_15[[#Headers],[5]])</f>
        <v>100</v>
      </c>
      <c r="J607" s="10">
        <f>SUMIFS(IsQList,IsIList,Table_ExternalData_15[[#This Row],[item_key]],IsITypeList,Table_ExternalData_15[[#This Row],[IType]],IsDList,Table_ExternalData_15[[#Headers],[6]])</f>
        <v>237</v>
      </c>
      <c r="K607" s="10">
        <f>SUMIFS(IsQList,IsIList,Table_ExternalData_15[[#This Row],[item_key]],IsITypeList,Table_ExternalData_15[[#This Row],[IType]],IsDList,Table_ExternalData_15[[#Headers],[7]])</f>
        <v>209</v>
      </c>
      <c r="L607" s="10">
        <f>SUMIFS(IsQList,IsIList,Table_ExternalData_15[[#This Row],[item_key]],IsITypeList,Table_ExternalData_15[[#This Row],[IType]],IsDList,Table_ExternalData_15[[#Headers],[8]])</f>
        <v>139</v>
      </c>
      <c r="M607" s="10">
        <f>SUMIFS(IsQList,IsIList,Table_ExternalData_15[[#This Row],[item_key]],IsITypeList,Table_ExternalData_15[[#This Row],[IType]],IsDList,Table_ExternalData_15[[#Headers],[9]])</f>
        <v>317</v>
      </c>
      <c r="N607" s="10">
        <f>SUMIFS(IsQList,IsIList,Table_ExternalData_15[[#This Row],[item_key]],IsITypeList,Table_ExternalData_15[[#This Row],[IType]],IsDList,Table_ExternalData_15[[#Headers],[10]])</f>
        <v>207</v>
      </c>
      <c r="O607" s="10">
        <f>SUMIFS(IsQList,IsIList,Table_ExternalData_15[[#This Row],[item_key]],IsITypeList,Table_ExternalData_15[[#This Row],[IType]],IsDList,Table_ExternalData_15[[#Headers],[11]])</f>
        <v>150</v>
      </c>
      <c r="P607" s="10">
        <f>SUMIFS(IsQList,IsIList,Table_ExternalData_15[[#This Row],[item_key]],IsITypeList,Table_ExternalData_15[[#This Row],[IType]],IsDList,Table_ExternalData_15[[#Headers],[12]])</f>
        <v>0</v>
      </c>
      <c r="Q607" s="10">
        <f>SUMIFS(IsQList,IsIList,Table_ExternalData_15[[#This Row],[item_key]],IsITypeList,Table_ExternalData_15[[#This Row],[IType]],IsDList,Table_ExternalData_15[[#Headers],[13]])</f>
        <v>184</v>
      </c>
      <c r="R607" s="10">
        <f>SUMIFS(IsQList,IsIList,Table_ExternalData_15[[#This Row],[item_key]],IsITypeList,Table_ExternalData_15[[#This Row],[IType]],IsDList,Table_ExternalData_15[[#Headers],[14]])</f>
        <v>312</v>
      </c>
      <c r="S607" s="10">
        <f>SUMIFS(IsQList,IsIList,Table_ExternalData_15[[#This Row],[item_key]],IsITypeList,Table_ExternalData_15[[#This Row],[IType]],IsDList,Table_ExternalData_15[[#Headers],[15]])</f>
        <v>186</v>
      </c>
      <c r="T607" s="10">
        <f>SUMIFS(IsQList,IsIList,Table_ExternalData_15[[#This Row],[item_key]],IsITypeList,Table_ExternalData_15[[#This Row],[IType]],IsDList,Table_ExternalData_15[[#Headers],[16]])</f>
        <v>164</v>
      </c>
      <c r="U607" s="10">
        <f>SUMIFS(IsQList,IsIList,Table_ExternalData_15[[#This Row],[item_key]],IsITypeList,Table_ExternalData_15[[#This Row],[IType]],IsDList,Table_ExternalData_15[[#Headers],[17]])</f>
        <v>85</v>
      </c>
      <c r="V607" s="10">
        <f>SUMIFS(IsQList,IsIList,Table_ExternalData_15[[#This Row],[item_key]],IsITypeList,Table_ExternalData_15[[#This Row],[IType]],IsDList,Table_ExternalData_15[[#Headers],[18]])</f>
        <v>0</v>
      </c>
      <c r="W607" s="10">
        <f>SUMIFS(IsQList,IsIList,Table_ExternalData_15[[#This Row],[item_key]],IsITypeList,Table_ExternalData_15[[#This Row],[IType]],IsDList,Table_ExternalData_15[[#Headers],[19]])</f>
        <v>0</v>
      </c>
      <c r="X607" s="10">
        <f>SUMIFS(IsQList,IsIList,Table_ExternalData_15[[#This Row],[item_key]],IsITypeList,Table_ExternalData_15[[#This Row],[IType]],IsDList,Table_ExternalData_15[[#Headers],[20]])</f>
        <v>0</v>
      </c>
      <c r="Y607" s="10">
        <f>SUMIFS(IsQList,IsIList,Table_ExternalData_15[[#This Row],[item_key]],IsITypeList,Table_ExternalData_15[[#This Row],[IType]],IsDList,Table_ExternalData_15[[#Headers],[21]])</f>
        <v>0</v>
      </c>
      <c r="Z607" s="10">
        <f>SUMIFS(IsQList,IsIList,Table_ExternalData_15[[#This Row],[item_key]],IsITypeList,Table_ExternalData_15[[#This Row],[IType]],IsDList,Table_ExternalData_15[[#Headers],[22]])</f>
        <v>0</v>
      </c>
      <c r="AA607" s="10">
        <f>SUMIFS(IsQList,IsIList,Table_ExternalData_15[[#This Row],[item_key]],IsITypeList,Table_ExternalData_15[[#This Row],[IType]],IsDList,Table_ExternalData_15[[#Headers],[23]])</f>
        <v>0</v>
      </c>
      <c r="AB607" s="10">
        <f>SUMIFS(IsQList,IsIList,Table_ExternalData_15[[#This Row],[item_key]],IsITypeList,Table_ExternalData_15[[#This Row],[IType]],IsDList,Table_ExternalData_15[[#Headers],[24]])</f>
        <v>0</v>
      </c>
      <c r="AC607" s="10">
        <f>SUMIFS(IsQList,IsIList,Table_ExternalData_15[[#This Row],[item_key]],IsITypeList,Table_ExternalData_15[[#This Row],[IType]],IsDList,Table_ExternalData_15[[#Headers],[25]])</f>
        <v>0</v>
      </c>
      <c r="AD607" s="10">
        <f>SUMIFS(IsQList,IsIList,Table_ExternalData_15[[#This Row],[item_key]],IsITypeList,Table_ExternalData_15[[#This Row],[IType]],IsDList,Table_ExternalData_15[[#Headers],[26]])</f>
        <v>0</v>
      </c>
      <c r="AE607" s="10">
        <f>SUMIFS(IsQList,IsIList,Table_ExternalData_15[[#This Row],[item_key]],IsITypeList,Table_ExternalData_15[[#This Row],[IType]],IsDList,Table_ExternalData_15[[#Headers],[27]])</f>
        <v>334</v>
      </c>
      <c r="AF607" s="10">
        <f>SUMIFS(IsQList,IsIList,Table_ExternalData_15[[#This Row],[item_key]],IsITypeList,Table_ExternalData_15[[#This Row],[IType]],IsDList,Table_ExternalData_15[[#Headers],[28]])</f>
        <v>382</v>
      </c>
      <c r="AG607" s="10">
        <f>SUMIFS(IsQList,IsIList,Table_ExternalData_15[[#This Row],[item_key]],IsITypeList,Table_ExternalData_15[[#This Row],[IType]],IsDList,Table_ExternalData_15[[#Headers],[29]])</f>
        <v>364</v>
      </c>
      <c r="AH607" s="10">
        <f>SUMIFS(IsQList,IsIList,Table_ExternalData_15[[#This Row],[item_key]],IsITypeList,Table_ExternalData_15[[#This Row],[IType]],IsDList,Table_ExternalData_15[[#Headers],[30]])</f>
        <v>230</v>
      </c>
      <c r="AI607" s="10">
        <f>SUMIFS(IsQList,IsIList,Table_ExternalData_15[[#This Row],[item_key]],IsITypeList,Table_ExternalData_15[[#This Row],[IType]],IsDList,Table_ExternalData_15[[#Headers],[31]])</f>
        <v>727</v>
      </c>
      <c r="AJ607" s="10">
        <f>SUM(Table_ExternalData_15[[#This Row],[1]:[31]])</f>
        <v>4935</v>
      </c>
    </row>
    <row r="608" spans="1:36">
      <c r="A608" s="1" t="s">
        <v>13</v>
      </c>
      <c r="B608" s="1" t="s">
        <v>945</v>
      </c>
      <c r="C608" s="1" t="s">
        <v>946</v>
      </c>
      <c r="D608" s="11" t="s">
        <v>2046</v>
      </c>
      <c r="E608" s="10">
        <f>SUMIFS(IsQList,IsIList,Table_ExternalData_15[[#This Row],[item_key]],IsITypeList,Table_ExternalData_15[[#This Row],[IType]],IsDList,Table_ExternalData_15[[#Headers],[1]])</f>
        <v>170</v>
      </c>
      <c r="F608" s="10">
        <f>SUMIFS(IsQList,IsIList,Table_ExternalData_15[[#This Row],[item_key]],IsITypeList,Table_ExternalData_15[[#This Row],[IType]],IsDList,Table_ExternalData_15[[#Headers],[2]])</f>
        <v>376</v>
      </c>
      <c r="G608" s="10">
        <f>SUMIFS(IsQList,IsIList,Table_ExternalData_15[[#This Row],[item_key]],IsITypeList,Table_ExternalData_15[[#This Row],[IType]],IsDList,Table_ExternalData_15[[#Headers],[3]])</f>
        <v>170</v>
      </c>
      <c r="H608" s="10">
        <f>SUMIFS(IsQList,IsIList,Table_ExternalData_15[[#This Row],[item_key]],IsITypeList,Table_ExternalData_15[[#This Row],[IType]],IsDList,Table_ExternalData_15[[#Headers],[4]])</f>
        <v>500</v>
      </c>
      <c r="I608" s="10">
        <f>SUMIFS(IsQList,IsIList,Table_ExternalData_15[[#This Row],[item_key]],IsITypeList,Table_ExternalData_15[[#This Row],[IType]],IsDList,Table_ExternalData_15[[#Headers],[5]])</f>
        <v>200</v>
      </c>
      <c r="J608" s="10">
        <f>SUMIFS(IsQList,IsIList,Table_ExternalData_15[[#This Row],[item_key]],IsITypeList,Table_ExternalData_15[[#This Row],[IType]],IsDList,Table_ExternalData_15[[#Headers],[6]])</f>
        <v>474</v>
      </c>
      <c r="K608" s="10">
        <f>SUMIFS(IsQList,IsIList,Table_ExternalData_15[[#This Row],[item_key]],IsITypeList,Table_ExternalData_15[[#This Row],[IType]],IsDList,Table_ExternalData_15[[#Headers],[7]])</f>
        <v>418</v>
      </c>
      <c r="L608" s="10">
        <f>SUMIFS(IsQList,IsIList,Table_ExternalData_15[[#This Row],[item_key]],IsITypeList,Table_ExternalData_15[[#This Row],[IType]],IsDList,Table_ExternalData_15[[#Headers],[8]])</f>
        <v>278</v>
      </c>
      <c r="M608" s="10">
        <f>SUMIFS(IsQList,IsIList,Table_ExternalData_15[[#This Row],[item_key]],IsITypeList,Table_ExternalData_15[[#This Row],[IType]],IsDList,Table_ExternalData_15[[#Headers],[9]])</f>
        <v>634</v>
      </c>
      <c r="N608" s="10">
        <f>SUMIFS(IsQList,IsIList,Table_ExternalData_15[[#This Row],[item_key]],IsITypeList,Table_ExternalData_15[[#This Row],[IType]],IsDList,Table_ExternalData_15[[#Headers],[10]])</f>
        <v>414</v>
      </c>
      <c r="O608" s="10">
        <f>SUMIFS(IsQList,IsIList,Table_ExternalData_15[[#This Row],[item_key]],IsITypeList,Table_ExternalData_15[[#This Row],[IType]],IsDList,Table_ExternalData_15[[#Headers],[11]])</f>
        <v>300</v>
      </c>
      <c r="P608" s="10">
        <f>SUMIFS(IsQList,IsIList,Table_ExternalData_15[[#This Row],[item_key]],IsITypeList,Table_ExternalData_15[[#This Row],[IType]],IsDList,Table_ExternalData_15[[#Headers],[12]])</f>
        <v>0</v>
      </c>
      <c r="Q608" s="10">
        <f>SUMIFS(IsQList,IsIList,Table_ExternalData_15[[#This Row],[item_key]],IsITypeList,Table_ExternalData_15[[#This Row],[IType]],IsDList,Table_ExternalData_15[[#Headers],[13]])</f>
        <v>368</v>
      </c>
      <c r="R608" s="10">
        <f>SUMIFS(IsQList,IsIList,Table_ExternalData_15[[#This Row],[item_key]],IsITypeList,Table_ExternalData_15[[#This Row],[IType]],IsDList,Table_ExternalData_15[[#Headers],[14]])</f>
        <v>624</v>
      </c>
      <c r="S608" s="10">
        <f>SUMIFS(IsQList,IsIList,Table_ExternalData_15[[#This Row],[item_key]],IsITypeList,Table_ExternalData_15[[#This Row],[IType]],IsDList,Table_ExternalData_15[[#Headers],[15]])</f>
        <v>372</v>
      </c>
      <c r="T608" s="10">
        <f>SUMIFS(IsQList,IsIList,Table_ExternalData_15[[#This Row],[item_key]],IsITypeList,Table_ExternalData_15[[#This Row],[IType]],IsDList,Table_ExternalData_15[[#Headers],[16]])</f>
        <v>328</v>
      </c>
      <c r="U608" s="10">
        <f>SUMIFS(IsQList,IsIList,Table_ExternalData_15[[#This Row],[item_key]],IsITypeList,Table_ExternalData_15[[#This Row],[IType]],IsDList,Table_ExternalData_15[[#Headers],[17]])</f>
        <v>170</v>
      </c>
      <c r="V608" s="10">
        <f>SUMIFS(IsQList,IsIList,Table_ExternalData_15[[#This Row],[item_key]],IsITypeList,Table_ExternalData_15[[#This Row],[IType]],IsDList,Table_ExternalData_15[[#Headers],[18]])</f>
        <v>0</v>
      </c>
      <c r="W608" s="10">
        <f>SUMIFS(IsQList,IsIList,Table_ExternalData_15[[#This Row],[item_key]],IsITypeList,Table_ExternalData_15[[#This Row],[IType]],IsDList,Table_ExternalData_15[[#Headers],[19]])</f>
        <v>0</v>
      </c>
      <c r="X608" s="10">
        <f>SUMIFS(IsQList,IsIList,Table_ExternalData_15[[#This Row],[item_key]],IsITypeList,Table_ExternalData_15[[#This Row],[IType]],IsDList,Table_ExternalData_15[[#Headers],[20]])</f>
        <v>0</v>
      </c>
      <c r="Y608" s="10">
        <f>SUMIFS(IsQList,IsIList,Table_ExternalData_15[[#This Row],[item_key]],IsITypeList,Table_ExternalData_15[[#This Row],[IType]],IsDList,Table_ExternalData_15[[#Headers],[21]])</f>
        <v>0</v>
      </c>
      <c r="Z608" s="10">
        <f>SUMIFS(IsQList,IsIList,Table_ExternalData_15[[#This Row],[item_key]],IsITypeList,Table_ExternalData_15[[#This Row],[IType]],IsDList,Table_ExternalData_15[[#Headers],[22]])</f>
        <v>0</v>
      </c>
      <c r="AA608" s="10">
        <f>SUMIFS(IsQList,IsIList,Table_ExternalData_15[[#This Row],[item_key]],IsITypeList,Table_ExternalData_15[[#This Row],[IType]],IsDList,Table_ExternalData_15[[#Headers],[23]])</f>
        <v>0</v>
      </c>
      <c r="AB608" s="10">
        <f>SUMIFS(IsQList,IsIList,Table_ExternalData_15[[#This Row],[item_key]],IsITypeList,Table_ExternalData_15[[#This Row],[IType]],IsDList,Table_ExternalData_15[[#Headers],[24]])</f>
        <v>0</v>
      </c>
      <c r="AC608" s="10">
        <f>SUMIFS(IsQList,IsIList,Table_ExternalData_15[[#This Row],[item_key]],IsITypeList,Table_ExternalData_15[[#This Row],[IType]],IsDList,Table_ExternalData_15[[#Headers],[25]])</f>
        <v>0</v>
      </c>
      <c r="AD608" s="10">
        <f>SUMIFS(IsQList,IsIList,Table_ExternalData_15[[#This Row],[item_key]],IsITypeList,Table_ExternalData_15[[#This Row],[IType]],IsDList,Table_ExternalData_15[[#Headers],[26]])</f>
        <v>0</v>
      </c>
      <c r="AE608" s="10">
        <f>SUMIFS(IsQList,IsIList,Table_ExternalData_15[[#This Row],[item_key]],IsITypeList,Table_ExternalData_15[[#This Row],[IType]],IsDList,Table_ExternalData_15[[#Headers],[27]])</f>
        <v>668</v>
      </c>
      <c r="AF608" s="10">
        <f>SUMIFS(IsQList,IsIList,Table_ExternalData_15[[#This Row],[item_key]],IsITypeList,Table_ExternalData_15[[#This Row],[IType]],IsDList,Table_ExternalData_15[[#Headers],[28]])</f>
        <v>764</v>
      </c>
      <c r="AG608" s="10">
        <f>SUMIFS(IsQList,IsIList,Table_ExternalData_15[[#This Row],[item_key]],IsITypeList,Table_ExternalData_15[[#This Row],[IType]],IsDList,Table_ExternalData_15[[#Headers],[29]])</f>
        <v>728</v>
      </c>
      <c r="AH608" s="10">
        <f>SUMIFS(IsQList,IsIList,Table_ExternalData_15[[#This Row],[item_key]],IsITypeList,Table_ExternalData_15[[#This Row],[IType]],IsDList,Table_ExternalData_15[[#Headers],[30]])</f>
        <v>460</v>
      </c>
      <c r="AI608" s="10">
        <f>SUMIFS(IsQList,IsIList,Table_ExternalData_15[[#This Row],[item_key]],IsITypeList,Table_ExternalData_15[[#This Row],[IType]],IsDList,Table_ExternalData_15[[#Headers],[31]])</f>
        <v>1454</v>
      </c>
      <c r="AJ608" s="10">
        <f>SUM(Table_ExternalData_15[[#This Row],[1]:[31]])</f>
        <v>9870</v>
      </c>
    </row>
    <row r="609" spans="1:36">
      <c r="A609" s="1" t="s">
        <v>13</v>
      </c>
      <c r="B609" s="1" t="s">
        <v>945</v>
      </c>
      <c r="C609" s="1" t="s">
        <v>946</v>
      </c>
      <c r="D609" s="11" t="s">
        <v>2017</v>
      </c>
      <c r="E609" s="10">
        <f>SUMIFS(IsQList,IsIList,Table_ExternalData_15[[#This Row],[item_key]],IsITypeList,Table_ExternalData_15[[#This Row],[IType]],IsDList,Table_ExternalData_15[[#Headers],[1]])</f>
        <v>-1</v>
      </c>
      <c r="F609" s="10">
        <f>SUMIFS(IsQList,IsIList,Table_ExternalData_15[[#This Row],[item_key]],IsITypeList,Table_ExternalData_15[[#This Row],[IType]],IsDList,Table_ExternalData_15[[#Headers],[2]])</f>
        <v>0</v>
      </c>
      <c r="G609" s="10">
        <f>SUMIFS(IsQList,IsIList,Table_ExternalData_15[[#This Row],[item_key]],IsITypeList,Table_ExternalData_15[[#This Row],[IType]],IsDList,Table_ExternalData_15[[#Headers],[3]])</f>
        <v>0</v>
      </c>
      <c r="H609" s="10">
        <f>SUMIFS(IsQList,IsIList,Table_ExternalData_15[[#This Row],[item_key]],IsITypeList,Table_ExternalData_15[[#This Row],[IType]],IsDList,Table_ExternalData_15[[#Headers],[4]])</f>
        <v>0</v>
      </c>
      <c r="I609" s="10">
        <f>SUMIFS(IsQList,IsIList,Table_ExternalData_15[[#This Row],[item_key]],IsITypeList,Table_ExternalData_15[[#This Row],[IType]],IsDList,Table_ExternalData_15[[#Headers],[5]])</f>
        <v>0</v>
      </c>
      <c r="J609" s="10">
        <f>SUMIFS(IsQList,IsIList,Table_ExternalData_15[[#This Row],[item_key]],IsITypeList,Table_ExternalData_15[[#This Row],[IType]],IsDList,Table_ExternalData_15[[#Headers],[6]])</f>
        <v>0</v>
      </c>
      <c r="K609" s="10">
        <f>SUMIFS(IsQList,IsIList,Table_ExternalData_15[[#This Row],[item_key]],IsITypeList,Table_ExternalData_15[[#This Row],[IType]],IsDList,Table_ExternalData_15[[#Headers],[7]])</f>
        <v>0</v>
      </c>
      <c r="L609" s="10">
        <f>SUMIFS(IsQList,IsIList,Table_ExternalData_15[[#This Row],[item_key]],IsITypeList,Table_ExternalData_15[[#This Row],[IType]],IsDList,Table_ExternalData_15[[#Headers],[8]])</f>
        <v>0</v>
      </c>
      <c r="M609" s="10">
        <f>SUMIFS(IsQList,IsIList,Table_ExternalData_15[[#This Row],[item_key]],IsITypeList,Table_ExternalData_15[[#This Row],[IType]],IsDList,Table_ExternalData_15[[#Headers],[9]])</f>
        <v>0</v>
      </c>
      <c r="N609" s="10">
        <f>SUMIFS(IsQList,IsIList,Table_ExternalData_15[[#This Row],[item_key]],IsITypeList,Table_ExternalData_15[[#This Row],[IType]],IsDList,Table_ExternalData_15[[#Headers],[10]])</f>
        <v>0</v>
      </c>
      <c r="O609" s="10">
        <f>SUMIFS(IsQList,IsIList,Table_ExternalData_15[[#This Row],[item_key]],IsITypeList,Table_ExternalData_15[[#This Row],[IType]],IsDList,Table_ExternalData_15[[#Headers],[11]])</f>
        <v>0</v>
      </c>
      <c r="P609" s="10">
        <f>SUMIFS(IsQList,IsIList,Table_ExternalData_15[[#This Row],[item_key]],IsITypeList,Table_ExternalData_15[[#This Row],[IType]],IsDList,Table_ExternalData_15[[#Headers],[12]])</f>
        <v>0</v>
      </c>
      <c r="Q609" s="10">
        <f>SUMIFS(IsQList,IsIList,Table_ExternalData_15[[#This Row],[item_key]],IsITypeList,Table_ExternalData_15[[#This Row],[IType]],IsDList,Table_ExternalData_15[[#Headers],[13]])</f>
        <v>0</v>
      </c>
      <c r="R609" s="10">
        <f>SUMIFS(IsQList,IsIList,Table_ExternalData_15[[#This Row],[item_key]],IsITypeList,Table_ExternalData_15[[#This Row],[IType]],IsDList,Table_ExternalData_15[[#Headers],[14]])</f>
        <v>0</v>
      </c>
      <c r="S609" s="10">
        <f>SUMIFS(IsQList,IsIList,Table_ExternalData_15[[#This Row],[item_key]],IsITypeList,Table_ExternalData_15[[#This Row],[IType]],IsDList,Table_ExternalData_15[[#Headers],[15]])</f>
        <v>0</v>
      </c>
      <c r="T609" s="10">
        <f>SUMIFS(IsQList,IsIList,Table_ExternalData_15[[#This Row],[item_key]],IsITypeList,Table_ExternalData_15[[#This Row],[IType]],IsDList,Table_ExternalData_15[[#Headers],[16]])</f>
        <v>0</v>
      </c>
      <c r="U609" s="10">
        <f>SUMIFS(IsQList,IsIList,Table_ExternalData_15[[#This Row],[item_key]],IsITypeList,Table_ExternalData_15[[#This Row],[IType]],IsDList,Table_ExternalData_15[[#Headers],[17]])</f>
        <v>0</v>
      </c>
      <c r="V609" s="10">
        <f>SUMIFS(IsQList,IsIList,Table_ExternalData_15[[#This Row],[item_key]],IsITypeList,Table_ExternalData_15[[#This Row],[IType]],IsDList,Table_ExternalData_15[[#Headers],[18]])</f>
        <v>0</v>
      </c>
      <c r="W609" s="10">
        <f>SUMIFS(IsQList,IsIList,Table_ExternalData_15[[#This Row],[item_key]],IsITypeList,Table_ExternalData_15[[#This Row],[IType]],IsDList,Table_ExternalData_15[[#Headers],[19]])</f>
        <v>0</v>
      </c>
      <c r="X609" s="10">
        <f>SUMIFS(IsQList,IsIList,Table_ExternalData_15[[#This Row],[item_key]],IsITypeList,Table_ExternalData_15[[#This Row],[IType]],IsDList,Table_ExternalData_15[[#Headers],[20]])</f>
        <v>0</v>
      </c>
      <c r="Y609" s="10">
        <f>SUMIFS(IsQList,IsIList,Table_ExternalData_15[[#This Row],[item_key]],IsITypeList,Table_ExternalData_15[[#This Row],[IType]],IsDList,Table_ExternalData_15[[#Headers],[21]])</f>
        <v>0</v>
      </c>
      <c r="Z609" s="10">
        <f>SUMIFS(IsQList,IsIList,Table_ExternalData_15[[#This Row],[item_key]],IsITypeList,Table_ExternalData_15[[#This Row],[IType]],IsDList,Table_ExternalData_15[[#Headers],[22]])</f>
        <v>0</v>
      </c>
      <c r="AA609" s="10">
        <f>SUMIFS(IsQList,IsIList,Table_ExternalData_15[[#This Row],[item_key]],IsITypeList,Table_ExternalData_15[[#This Row],[IType]],IsDList,Table_ExternalData_15[[#Headers],[23]])</f>
        <v>0</v>
      </c>
      <c r="AB609" s="10">
        <f>SUMIFS(IsQList,IsIList,Table_ExternalData_15[[#This Row],[item_key]],IsITypeList,Table_ExternalData_15[[#This Row],[IType]],IsDList,Table_ExternalData_15[[#Headers],[24]])</f>
        <v>0</v>
      </c>
      <c r="AC609" s="10">
        <f>SUMIFS(IsQList,IsIList,Table_ExternalData_15[[#This Row],[item_key]],IsITypeList,Table_ExternalData_15[[#This Row],[IType]],IsDList,Table_ExternalData_15[[#Headers],[25]])</f>
        <v>0</v>
      </c>
      <c r="AD609" s="10">
        <f>SUMIFS(IsQList,IsIList,Table_ExternalData_15[[#This Row],[item_key]],IsITypeList,Table_ExternalData_15[[#This Row],[IType]],IsDList,Table_ExternalData_15[[#Headers],[26]])</f>
        <v>0</v>
      </c>
      <c r="AE609" s="10">
        <f>SUMIFS(IsQList,IsIList,Table_ExternalData_15[[#This Row],[item_key]],IsITypeList,Table_ExternalData_15[[#This Row],[IType]],IsDList,Table_ExternalData_15[[#Headers],[27]])</f>
        <v>0</v>
      </c>
      <c r="AF609" s="10">
        <f>SUMIFS(IsQList,IsIList,Table_ExternalData_15[[#This Row],[item_key]],IsITypeList,Table_ExternalData_15[[#This Row],[IType]],IsDList,Table_ExternalData_15[[#Headers],[28]])</f>
        <v>0</v>
      </c>
      <c r="AG609" s="10">
        <f>SUMIFS(IsQList,IsIList,Table_ExternalData_15[[#This Row],[item_key]],IsITypeList,Table_ExternalData_15[[#This Row],[IType]],IsDList,Table_ExternalData_15[[#Headers],[29]])</f>
        <v>0</v>
      </c>
      <c r="AH609" s="10">
        <f>SUMIFS(IsQList,IsIList,Table_ExternalData_15[[#This Row],[item_key]],IsITypeList,Table_ExternalData_15[[#This Row],[IType]],IsDList,Table_ExternalData_15[[#Headers],[30]])</f>
        <v>0</v>
      </c>
      <c r="AI609" s="10">
        <f>SUMIFS(IsQList,IsIList,Table_ExternalData_15[[#This Row],[item_key]],IsITypeList,Table_ExternalData_15[[#This Row],[IType]],IsDList,Table_ExternalData_15[[#Headers],[31]])</f>
        <v>0</v>
      </c>
      <c r="AJ609" s="10">
        <f>SUM(Table_ExternalData_15[[#This Row],[1]:[31]])</f>
        <v>-1</v>
      </c>
    </row>
    <row r="610" spans="1:36">
      <c r="A610" s="1" t="s">
        <v>73</v>
      </c>
      <c r="B610" s="1" t="s">
        <v>1136</v>
      </c>
      <c r="C610" s="1" t="s">
        <v>1137</v>
      </c>
      <c r="D610" s="11" t="s">
        <v>2046</v>
      </c>
      <c r="E610" s="10">
        <f>SUMIFS(IsQList,IsIList,Table_ExternalData_15[[#This Row],[item_key]],IsITypeList,Table_ExternalData_15[[#This Row],[IType]],IsDList,Table_ExternalData_15[[#Headers],[1]])</f>
        <v>170</v>
      </c>
      <c r="F610" s="10">
        <f>SUMIFS(IsQList,IsIList,Table_ExternalData_15[[#This Row],[item_key]],IsITypeList,Table_ExternalData_15[[#This Row],[IType]],IsDList,Table_ExternalData_15[[#Headers],[2]])</f>
        <v>376</v>
      </c>
      <c r="G610" s="10">
        <f>SUMIFS(IsQList,IsIList,Table_ExternalData_15[[#This Row],[item_key]],IsITypeList,Table_ExternalData_15[[#This Row],[IType]],IsDList,Table_ExternalData_15[[#Headers],[3]])</f>
        <v>170</v>
      </c>
      <c r="H610" s="10">
        <f>SUMIFS(IsQList,IsIList,Table_ExternalData_15[[#This Row],[item_key]],IsITypeList,Table_ExternalData_15[[#This Row],[IType]],IsDList,Table_ExternalData_15[[#Headers],[4]])</f>
        <v>500</v>
      </c>
      <c r="I610" s="10">
        <f>SUMIFS(IsQList,IsIList,Table_ExternalData_15[[#This Row],[item_key]],IsITypeList,Table_ExternalData_15[[#This Row],[IType]],IsDList,Table_ExternalData_15[[#Headers],[5]])</f>
        <v>200</v>
      </c>
      <c r="J610" s="10">
        <f>SUMIFS(IsQList,IsIList,Table_ExternalData_15[[#This Row],[item_key]],IsITypeList,Table_ExternalData_15[[#This Row],[IType]],IsDList,Table_ExternalData_15[[#Headers],[6]])</f>
        <v>474</v>
      </c>
      <c r="K610" s="10">
        <f>SUMIFS(IsQList,IsIList,Table_ExternalData_15[[#This Row],[item_key]],IsITypeList,Table_ExternalData_15[[#This Row],[IType]],IsDList,Table_ExternalData_15[[#Headers],[7]])</f>
        <v>418</v>
      </c>
      <c r="L610" s="10">
        <f>SUMIFS(IsQList,IsIList,Table_ExternalData_15[[#This Row],[item_key]],IsITypeList,Table_ExternalData_15[[#This Row],[IType]],IsDList,Table_ExternalData_15[[#Headers],[8]])</f>
        <v>278</v>
      </c>
      <c r="M610" s="10">
        <f>SUMIFS(IsQList,IsIList,Table_ExternalData_15[[#This Row],[item_key]],IsITypeList,Table_ExternalData_15[[#This Row],[IType]],IsDList,Table_ExternalData_15[[#Headers],[9]])</f>
        <v>634</v>
      </c>
      <c r="N610" s="10">
        <f>SUMIFS(IsQList,IsIList,Table_ExternalData_15[[#This Row],[item_key]],IsITypeList,Table_ExternalData_15[[#This Row],[IType]],IsDList,Table_ExternalData_15[[#Headers],[10]])</f>
        <v>414</v>
      </c>
      <c r="O610" s="10">
        <f>SUMIFS(IsQList,IsIList,Table_ExternalData_15[[#This Row],[item_key]],IsITypeList,Table_ExternalData_15[[#This Row],[IType]],IsDList,Table_ExternalData_15[[#Headers],[11]])</f>
        <v>300</v>
      </c>
      <c r="P610" s="10">
        <f>SUMIFS(IsQList,IsIList,Table_ExternalData_15[[#This Row],[item_key]],IsITypeList,Table_ExternalData_15[[#This Row],[IType]],IsDList,Table_ExternalData_15[[#Headers],[12]])</f>
        <v>0</v>
      </c>
      <c r="Q610" s="10">
        <f>SUMIFS(IsQList,IsIList,Table_ExternalData_15[[#This Row],[item_key]],IsITypeList,Table_ExternalData_15[[#This Row],[IType]],IsDList,Table_ExternalData_15[[#Headers],[13]])</f>
        <v>368</v>
      </c>
      <c r="R610" s="10">
        <f>SUMIFS(IsQList,IsIList,Table_ExternalData_15[[#This Row],[item_key]],IsITypeList,Table_ExternalData_15[[#This Row],[IType]],IsDList,Table_ExternalData_15[[#Headers],[14]])</f>
        <v>624</v>
      </c>
      <c r="S610" s="10">
        <f>SUMIFS(IsQList,IsIList,Table_ExternalData_15[[#This Row],[item_key]],IsITypeList,Table_ExternalData_15[[#This Row],[IType]],IsDList,Table_ExternalData_15[[#Headers],[15]])</f>
        <v>372</v>
      </c>
      <c r="T610" s="10">
        <f>SUMIFS(IsQList,IsIList,Table_ExternalData_15[[#This Row],[item_key]],IsITypeList,Table_ExternalData_15[[#This Row],[IType]],IsDList,Table_ExternalData_15[[#Headers],[16]])</f>
        <v>328</v>
      </c>
      <c r="U610" s="10">
        <f>SUMIFS(IsQList,IsIList,Table_ExternalData_15[[#This Row],[item_key]],IsITypeList,Table_ExternalData_15[[#This Row],[IType]],IsDList,Table_ExternalData_15[[#Headers],[17]])</f>
        <v>170</v>
      </c>
      <c r="V610" s="10">
        <f>SUMIFS(IsQList,IsIList,Table_ExternalData_15[[#This Row],[item_key]],IsITypeList,Table_ExternalData_15[[#This Row],[IType]],IsDList,Table_ExternalData_15[[#Headers],[18]])</f>
        <v>0</v>
      </c>
      <c r="W610" s="10">
        <f>SUMIFS(IsQList,IsIList,Table_ExternalData_15[[#This Row],[item_key]],IsITypeList,Table_ExternalData_15[[#This Row],[IType]],IsDList,Table_ExternalData_15[[#Headers],[19]])</f>
        <v>0</v>
      </c>
      <c r="X610" s="10">
        <f>SUMIFS(IsQList,IsIList,Table_ExternalData_15[[#This Row],[item_key]],IsITypeList,Table_ExternalData_15[[#This Row],[IType]],IsDList,Table_ExternalData_15[[#Headers],[20]])</f>
        <v>0</v>
      </c>
      <c r="Y610" s="10">
        <f>SUMIFS(IsQList,IsIList,Table_ExternalData_15[[#This Row],[item_key]],IsITypeList,Table_ExternalData_15[[#This Row],[IType]],IsDList,Table_ExternalData_15[[#Headers],[21]])</f>
        <v>0</v>
      </c>
      <c r="Z610" s="10">
        <f>SUMIFS(IsQList,IsIList,Table_ExternalData_15[[#This Row],[item_key]],IsITypeList,Table_ExternalData_15[[#This Row],[IType]],IsDList,Table_ExternalData_15[[#Headers],[22]])</f>
        <v>0</v>
      </c>
      <c r="AA610" s="10">
        <f>SUMIFS(IsQList,IsIList,Table_ExternalData_15[[#This Row],[item_key]],IsITypeList,Table_ExternalData_15[[#This Row],[IType]],IsDList,Table_ExternalData_15[[#Headers],[23]])</f>
        <v>0</v>
      </c>
      <c r="AB610" s="10">
        <f>SUMIFS(IsQList,IsIList,Table_ExternalData_15[[#This Row],[item_key]],IsITypeList,Table_ExternalData_15[[#This Row],[IType]],IsDList,Table_ExternalData_15[[#Headers],[24]])</f>
        <v>0</v>
      </c>
      <c r="AC610" s="10">
        <f>SUMIFS(IsQList,IsIList,Table_ExternalData_15[[#This Row],[item_key]],IsITypeList,Table_ExternalData_15[[#This Row],[IType]],IsDList,Table_ExternalData_15[[#Headers],[25]])</f>
        <v>0</v>
      </c>
      <c r="AD610" s="10">
        <f>SUMIFS(IsQList,IsIList,Table_ExternalData_15[[#This Row],[item_key]],IsITypeList,Table_ExternalData_15[[#This Row],[IType]],IsDList,Table_ExternalData_15[[#Headers],[26]])</f>
        <v>0</v>
      </c>
      <c r="AE610" s="10">
        <f>SUMIFS(IsQList,IsIList,Table_ExternalData_15[[#This Row],[item_key]],IsITypeList,Table_ExternalData_15[[#This Row],[IType]],IsDList,Table_ExternalData_15[[#Headers],[27]])</f>
        <v>668</v>
      </c>
      <c r="AF610" s="10">
        <f>SUMIFS(IsQList,IsIList,Table_ExternalData_15[[#This Row],[item_key]],IsITypeList,Table_ExternalData_15[[#This Row],[IType]],IsDList,Table_ExternalData_15[[#Headers],[28]])</f>
        <v>764</v>
      </c>
      <c r="AG610" s="10">
        <f>SUMIFS(IsQList,IsIList,Table_ExternalData_15[[#This Row],[item_key]],IsITypeList,Table_ExternalData_15[[#This Row],[IType]],IsDList,Table_ExternalData_15[[#Headers],[29]])</f>
        <v>728</v>
      </c>
      <c r="AH610" s="10">
        <f>SUMIFS(IsQList,IsIList,Table_ExternalData_15[[#This Row],[item_key]],IsITypeList,Table_ExternalData_15[[#This Row],[IType]],IsDList,Table_ExternalData_15[[#Headers],[30]])</f>
        <v>460</v>
      </c>
      <c r="AI610" s="10">
        <f>SUMIFS(IsQList,IsIList,Table_ExternalData_15[[#This Row],[item_key]],IsITypeList,Table_ExternalData_15[[#This Row],[IType]],IsDList,Table_ExternalData_15[[#Headers],[31]])</f>
        <v>1454</v>
      </c>
      <c r="AJ610" s="10">
        <f>SUM(Table_ExternalData_15[[#This Row],[1]:[31]])</f>
        <v>9870</v>
      </c>
    </row>
    <row r="611" spans="1:36">
      <c r="A611" s="1" t="s">
        <v>2236</v>
      </c>
      <c r="B611" s="1" t="s">
        <v>2717</v>
      </c>
      <c r="C611" s="1" t="s">
        <v>2718</v>
      </c>
      <c r="D611" s="11" t="s">
        <v>2046</v>
      </c>
      <c r="E611" s="10">
        <f>SUMIFS(IsQList,IsIList,Table_ExternalData_15[[#This Row],[item_key]],IsITypeList,Table_ExternalData_15[[#This Row],[IType]],IsDList,Table_ExternalData_15[[#Headers],[1]])</f>
        <v>85</v>
      </c>
      <c r="F611" s="10">
        <f>SUMIFS(IsQList,IsIList,Table_ExternalData_15[[#This Row],[item_key]],IsITypeList,Table_ExternalData_15[[#This Row],[IType]],IsDList,Table_ExternalData_15[[#Headers],[2]])</f>
        <v>188</v>
      </c>
      <c r="G611" s="10">
        <f>SUMIFS(IsQList,IsIList,Table_ExternalData_15[[#This Row],[item_key]],IsITypeList,Table_ExternalData_15[[#This Row],[IType]],IsDList,Table_ExternalData_15[[#Headers],[3]])</f>
        <v>85</v>
      </c>
      <c r="H611" s="10">
        <f>SUMIFS(IsQList,IsIList,Table_ExternalData_15[[#This Row],[item_key]],IsITypeList,Table_ExternalData_15[[#This Row],[IType]],IsDList,Table_ExternalData_15[[#Headers],[4]])</f>
        <v>250</v>
      </c>
      <c r="I611" s="10">
        <f>SUMIFS(IsQList,IsIList,Table_ExternalData_15[[#This Row],[item_key]],IsITypeList,Table_ExternalData_15[[#This Row],[IType]],IsDList,Table_ExternalData_15[[#Headers],[5]])</f>
        <v>100</v>
      </c>
      <c r="J611" s="10">
        <f>SUMIFS(IsQList,IsIList,Table_ExternalData_15[[#This Row],[item_key]],IsITypeList,Table_ExternalData_15[[#This Row],[IType]],IsDList,Table_ExternalData_15[[#Headers],[6]])</f>
        <v>237</v>
      </c>
      <c r="K611" s="10">
        <f>SUMIFS(IsQList,IsIList,Table_ExternalData_15[[#This Row],[item_key]],IsITypeList,Table_ExternalData_15[[#This Row],[IType]],IsDList,Table_ExternalData_15[[#Headers],[7]])</f>
        <v>209</v>
      </c>
      <c r="L611" s="10">
        <f>SUMIFS(IsQList,IsIList,Table_ExternalData_15[[#This Row],[item_key]],IsITypeList,Table_ExternalData_15[[#This Row],[IType]],IsDList,Table_ExternalData_15[[#Headers],[8]])</f>
        <v>139</v>
      </c>
      <c r="M611" s="10">
        <f>SUMIFS(IsQList,IsIList,Table_ExternalData_15[[#This Row],[item_key]],IsITypeList,Table_ExternalData_15[[#This Row],[IType]],IsDList,Table_ExternalData_15[[#Headers],[9]])</f>
        <v>317</v>
      </c>
      <c r="N611" s="10">
        <f>SUMIFS(IsQList,IsIList,Table_ExternalData_15[[#This Row],[item_key]],IsITypeList,Table_ExternalData_15[[#This Row],[IType]],IsDList,Table_ExternalData_15[[#Headers],[10]])</f>
        <v>207</v>
      </c>
      <c r="O611" s="10">
        <f>SUMIFS(IsQList,IsIList,Table_ExternalData_15[[#This Row],[item_key]],IsITypeList,Table_ExternalData_15[[#This Row],[IType]],IsDList,Table_ExternalData_15[[#Headers],[11]])</f>
        <v>150</v>
      </c>
      <c r="P611" s="10">
        <f>SUMIFS(IsQList,IsIList,Table_ExternalData_15[[#This Row],[item_key]],IsITypeList,Table_ExternalData_15[[#This Row],[IType]],IsDList,Table_ExternalData_15[[#Headers],[12]])</f>
        <v>0</v>
      </c>
      <c r="Q611" s="10">
        <f>SUMIFS(IsQList,IsIList,Table_ExternalData_15[[#This Row],[item_key]],IsITypeList,Table_ExternalData_15[[#This Row],[IType]],IsDList,Table_ExternalData_15[[#Headers],[13]])</f>
        <v>184</v>
      </c>
      <c r="R611" s="10">
        <f>SUMIFS(IsQList,IsIList,Table_ExternalData_15[[#This Row],[item_key]],IsITypeList,Table_ExternalData_15[[#This Row],[IType]],IsDList,Table_ExternalData_15[[#Headers],[14]])</f>
        <v>312</v>
      </c>
      <c r="S611" s="10">
        <f>SUMIFS(IsQList,IsIList,Table_ExternalData_15[[#This Row],[item_key]],IsITypeList,Table_ExternalData_15[[#This Row],[IType]],IsDList,Table_ExternalData_15[[#Headers],[15]])</f>
        <v>186</v>
      </c>
      <c r="T611" s="10">
        <f>SUMIFS(IsQList,IsIList,Table_ExternalData_15[[#This Row],[item_key]],IsITypeList,Table_ExternalData_15[[#This Row],[IType]],IsDList,Table_ExternalData_15[[#Headers],[16]])</f>
        <v>164</v>
      </c>
      <c r="U611" s="10">
        <f>SUMIFS(IsQList,IsIList,Table_ExternalData_15[[#This Row],[item_key]],IsITypeList,Table_ExternalData_15[[#This Row],[IType]],IsDList,Table_ExternalData_15[[#Headers],[17]])</f>
        <v>85</v>
      </c>
      <c r="V611" s="10">
        <f>SUMIFS(IsQList,IsIList,Table_ExternalData_15[[#This Row],[item_key]],IsITypeList,Table_ExternalData_15[[#This Row],[IType]],IsDList,Table_ExternalData_15[[#Headers],[18]])</f>
        <v>0</v>
      </c>
      <c r="W611" s="10">
        <f>SUMIFS(IsQList,IsIList,Table_ExternalData_15[[#This Row],[item_key]],IsITypeList,Table_ExternalData_15[[#This Row],[IType]],IsDList,Table_ExternalData_15[[#Headers],[19]])</f>
        <v>0</v>
      </c>
      <c r="X611" s="10">
        <f>SUMIFS(IsQList,IsIList,Table_ExternalData_15[[#This Row],[item_key]],IsITypeList,Table_ExternalData_15[[#This Row],[IType]],IsDList,Table_ExternalData_15[[#Headers],[20]])</f>
        <v>0</v>
      </c>
      <c r="Y611" s="10">
        <f>SUMIFS(IsQList,IsIList,Table_ExternalData_15[[#This Row],[item_key]],IsITypeList,Table_ExternalData_15[[#This Row],[IType]],IsDList,Table_ExternalData_15[[#Headers],[21]])</f>
        <v>0</v>
      </c>
      <c r="Z611" s="10">
        <f>SUMIFS(IsQList,IsIList,Table_ExternalData_15[[#This Row],[item_key]],IsITypeList,Table_ExternalData_15[[#This Row],[IType]],IsDList,Table_ExternalData_15[[#Headers],[22]])</f>
        <v>0</v>
      </c>
      <c r="AA611" s="10">
        <f>SUMIFS(IsQList,IsIList,Table_ExternalData_15[[#This Row],[item_key]],IsITypeList,Table_ExternalData_15[[#This Row],[IType]],IsDList,Table_ExternalData_15[[#Headers],[23]])</f>
        <v>0</v>
      </c>
      <c r="AB611" s="10">
        <f>SUMIFS(IsQList,IsIList,Table_ExternalData_15[[#This Row],[item_key]],IsITypeList,Table_ExternalData_15[[#This Row],[IType]],IsDList,Table_ExternalData_15[[#Headers],[24]])</f>
        <v>0</v>
      </c>
      <c r="AC611" s="10">
        <f>SUMIFS(IsQList,IsIList,Table_ExternalData_15[[#This Row],[item_key]],IsITypeList,Table_ExternalData_15[[#This Row],[IType]],IsDList,Table_ExternalData_15[[#Headers],[25]])</f>
        <v>0</v>
      </c>
      <c r="AD611" s="10">
        <f>SUMIFS(IsQList,IsIList,Table_ExternalData_15[[#This Row],[item_key]],IsITypeList,Table_ExternalData_15[[#This Row],[IType]],IsDList,Table_ExternalData_15[[#Headers],[26]])</f>
        <v>0</v>
      </c>
      <c r="AE611" s="10">
        <f>SUMIFS(IsQList,IsIList,Table_ExternalData_15[[#This Row],[item_key]],IsITypeList,Table_ExternalData_15[[#This Row],[IType]],IsDList,Table_ExternalData_15[[#Headers],[27]])</f>
        <v>334</v>
      </c>
      <c r="AF611" s="10">
        <f>SUMIFS(IsQList,IsIList,Table_ExternalData_15[[#This Row],[item_key]],IsITypeList,Table_ExternalData_15[[#This Row],[IType]],IsDList,Table_ExternalData_15[[#Headers],[28]])</f>
        <v>382</v>
      </c>
      <c r="AG611" s="10">
        <f>SUMIFS(IsQList,IsIList,Table_ExternalData_15[[#This Row],[item_key]],IsITypeList,Table_ExternalData_15[[#This Row],[IType]],IsDList,Table_ExternalData_15[[#Headers],[29]])</f>
        <v>364</v>
      </c>
      <c r="AH611" s="10">
        <f>SUMIFS(IsQList,IsIList,Table_ExternalData_15[[#This Row],[item_key]],IsITypeList,Table_ExternalData_15[[#This Row],[IType]],IsDList,Table_ExternalData_15[[#Headers],[30]])</f>
        <v>230</v>
      </c>
      <c r="AI611" s="10">
        <f>SUMIFS(IsQList,IsIList,Table_ExternalData_15[[#This Row],[item_key]],IsITypeList,Table_ExternalData_15[[#This Row],[IType]],IsDList,Table_ExternalData_15[[#Headers],[31]])</f>
        <v>727</v>
      </c>
      <c r="AJ611" s="10">
        <f>SUM(Table_ExternalData_15[[#This Row],[1]:[31]])</f>
        <v>4935</v>
      </c>
    </row>
    <row r="612" spans="1:36">
      <c r="A612" s="1" t="s">
        <v>74</v>
      </c>
      <c r="B612" s="1" t="s">
        <v>1107</v>
      </c>
      <c r="C612" s="1" t="s">
        <v>1108</v>
      </c>
      <c r="D612" s="11" t="s">
        <v>2046</v>
      </c>
      <c r="E612" s="10">
        <f>SUMIFS(IsQList,IsIList,Table_ExternalData_15[[#This Row],[item_key]],IsITypeList,Table_ExternalData_15[[#This Row],[IType]],IsDList,Table_ExternalData_15[[#Headers],[1]])</f>
        <v>85</v>
      </c>
      <c r="F612" s="10">
        <f>SUMIFS(IsQList,IsIList,Table_ExternalData_15[[#This Row],[item_key]],IsITypeList,Table_ExternalData_15[[#This Row],[IType]],IsDList,Table_ExternalData_15[[#Headers],[2]])</f>
        <v>188</v>
      </c>
      <c r="G612" s="10">
        <f>SUMIFS(IsQList,IsIList,Table_ExternalData_15[[#This Row],[item_key]],IsITypeList,Table_ExternalData_15[[#This Row],[IType]],IsDList,Table_ExternalData_15[[#Headers],[3]])</f>
        <v>85</v>
      </c>
      <c r="H612" s="10">
        <f>SUMIFS(IsQList,IsIList,Table_ExternalData_15[[#This Row],[item_key]],IsITypeList,Table_ExternalData_15[[#This Row],[IType]],IsDList,Table_ExternalData_15[[#Headers],[4]])</f>
        <v>250</v>
      </c>
      <c r="I612" s="10">
        <f>SUMIFS(IsQList,IsIList,Table_ExternalData_15[[#This Row],[item_key]],IsITypeList,Table_ExternalData_15[[#This Row],[IType]],IsDList,Table_ExternalData_15[[#Headers],[5]])</f>
        <v>100</v>
      </c>
      <c r="J612" s="10">
        <f>SUMIFS(IsQList,IsIList,Table_ExternalData_15[[#This Row],[item_key]],IsITypeList,Table_ExternalData_15[[#This Row],[IType]],IsDList,Table_ExternalData_15[[#Headers],[6]])</f>
        <v>237</v>
      </c>
      <c r="K612" s="10">
        <f>SUMIFS(IsQList,IsIList,Table_ExternalData_15[[#This Row],[item_key]],IsITypeList,Table_ExternalData_15[[#This Row],[IType]],IsDList,Table_ExternalData_15[[#Headers],[7]])</f>
        <v>209</v>
      </c>
      <c r="L612" s="10">
        <f>SUMIFS(IsQList,IsIList,Table_ExternalData_15[[#This Row],[item_key]],IsITypeList,Table_ExternalData_15[[#This Row],[IType]],IsDList,Table_ExternalData_15[[#Headers],[8]])</f>
        <v>139</v>
      </c>
      <c r="M612" s="10">
        <f>SUMIFS(IsQList,IsIList,Table_ExternalData_15[[#This Row],[item_key]],IsITypeList,Table_ExternalData_15[[#This Row],[IType]],IsDList,Table_ExternalData_15[[#Headers],[9]])</f>
        <v>317</v>
      </c>
      <c r="N612" s="10">
        <f>SUMIFS(IsQList,IsIList,Table_ExternalData_15[[#This Row],[item_key]],IsITypeList,Table_ExternalData_15[[#This Row],[IType]],IsDList,Table_ExternalData_15[[#Headers],[10]])</f>
        <v>207</v>
      </c>
      <c r="O612" s="10">
        <f>SUMIFS(IsQList,IsIList,Table_ExternalData_15[[#This Row],[item_key]],IsITypeList,Table_ExternalData_15[[#This Row],[IType]],IsDList,Table_ExternalData_15[[#Headers],[11]])</f>
        <v>150</v>
      </c>
      <c r="P612" s="10">
        <f>SUMIFS(IsQList,IsIList,Table_ExternalData_15[[#This Row],[item_key]],IsITypeList,Table_ExternalData_15[[#This Row],[IType]],IsDList,Table_ExternalData_15[[#Headers],[12]])</f>
        <v>0</v>
      </c>
      <c r="Q612" s="10">
        <f>SUMIFS(IsQList,IsIList,Table_ExternalData_15[[#This Row],[item_key]],IsITypeList,Table_ExternalData_15[[#This Row],[IType]],IsDList,Table_ExternalData_15[[#Headers],[13]])</f>
        <v>184</v>
      </c>
      <c r="R612" s="10">
        <f>SUMIFS(IsQList,IsIList,Table_ExternalData_15[[#This Row],[item_key]],IsITypeList,Table_ExternalData_15[[#This Row],[IType]],IsDList,Table_ExternalData_15[[#Headers],[14]])</f>
        <v>312</v>
      </c>
      <c r="S612" s="10">
        <f>SUMIFS(IsQList,IsIList,Table_ExternalData_15[[#This Row],[item_key]],IsITypeList,Table_ExternalData_15[[#This Row],[IType]],IsDList,Table_ExternalData_15[[#Headers],[15]])</f>
        <v>186</v>
      </c>
      <c r="T612" s="10">
        <f>SUMIFS(IsQList,IsIList,Table_ExternalData_15[[#This Row],[item_key]],IsITypeList,Table_ExternalData_15[[#This Row],[IType]],IsDList,Table_ExternalData_15[[#Headers],[16]])</f>
        <v>164</v>
      </c>
      <c r="U612" s="10">
        <f>SUMIFS(IsQList,IsIList,Table_ExternalData_15[[#This Row],[item_key]],IsITypeList,Table_ExternalData_15[[#This Row],[IType]],IsDList,Table_ExternalData_15[[#Headers],[17]])</f>
        <v>85</v>
      </c>
      <c r="V612" s="10">
        <f>SUMIFS(IsQList,IsIList,Table_ExternalData_15[[#This Row],[item_key]],IsITypeList,Table_ExternalData_15[[#This Row],[IType]],IsDList,Table_ExternalData_15[[#Headers],[18]])</f>
        <v>0</v>
      </c>
      <c r="W612" s="10">
        <f>SUMIFS(IsQList,IsIList,Table_ExternalData_15[[#This Row],[item_key]],IsITypeList,Table_ExternalData_15[[#This Row],[IType]],IsDList,Table_ExternalData_15[[#Headers],[19]])</f>
        <v>0</v>
      </c>
      <c r="X612" s="10">
        <f>SUMIFS(IsQList,IsIList,Table_ExternalData_15[[#This Row],[item_key]],IsITypeList,Table_ExternalData_15[[#This Row],[IType]],IsDList,Table_ExternalData_15[[#Headers],[20]])</f>
        <v>0</v>
      </c>
      <c r="Y612" s="10">
        <f>SUMIFS(IsQList,IsIList,Table_ExternalData_15[[#This Row],[item_key]],IsITypeList,Table_ExternalData_15[[#This Row],[IType]],IsDList,Table_ExternalData_15[[#Headers],[21]])</f>
        <v>0</v>
      </c>
      <c r="Z612" s="10">
        <f>SUMIFS(IsQList,IsIList,Table_ExternalData_15[[#This Row],[item_key]],IsITypeList,Table_ExternalData_15[[#This Row],[IType]],IsDList,Table_ExternalData_15[[#Headers],[22]])</f>
        <v>0</v>
      </c>
      <c r="AA612" s="10">
        <f>SUMIFS(IsQList,IsIList,Table_ExternalData_15[[#This Row],[item_key]],IsITypeList,Table_ExternalData_15[[#This Row],[IType]],IsDList,Table_ExternalData_15[[#Headers],[23]])</f>
        <v>0</v>
      </c>
      <c r="AB612" s="10">
        <f>SUMIFS(IsQList,IsIList,Table_ExternalData_15[[#This Row],[item_key]],IsITypeList,Table_ExternalData_15[[#This Row],[IType]],IsDList,Table_ExternalData_15[[#Headers],[24]])</f>
        <v>0</v>
      </c>
      <c r="AC612" s="10">
        <f>SUMIFS(IsQList,IsIList,Table_ExternalData_15[[#This Row],[item_key]],IsITypeList,Table_ExternalData_15[[#This Row],[IType]],IsDList,Table_ExternalData_15[[#Headers],[25]])</f>
        <v>0</v>
      </c>
      <c r="AD612" s="10">
        <f>SUMIFS(IsQList,IsIList,Table_ExternalData_15[[#This Row],[item_key]],IsITypeList,Table_ExternalData_15[[#This Row],[IType]],IsDList,Table_ExternalData_15[[#Headers],[26]])</f>
        <v>0</v>
      </c>
      <c r="AE612" s="10">
        <f>SUMIFS(IsQList,IsIList,Table_ExternalData_15[[#This Row],[item_key]],IsITypeList,Table_ExternalData_15[[#This Row],[IType]],IsDList,Table_ExternalData_15[[#Headers],[27]])</f>
        <v>334</v>
      </c>
      <c r="AF612" s="10">
        <f>SUMIFS(IsQList,IsIList,Table_ExternalData_15[[#This Row],[item_key]],IsITypeList,Table_ExternalData_15[[#This Row],[IType]],IsDList,Table_ExternalData_15[[#Headers],[28]])</f>
        <v>382</v>
      </c>
      <c r="AG612" s="10">
        <f>SUMIFS(IsQList,IsIList,Table_ExternalData_15[[#This Row],[item_key]],IsITypeList,Table_ExternalData_15[[#This Row],[IType]],IsDList,Table_ExternalData_15[[#Headers],[29]])</f>
        <v>364</v>
      </c>
      <c r="AH612" s="10">
        <f>SUMIFS(IsQList,IsIList,Table_ExternalData_15[[#This Row],[item_key]],IsITypeList,Table_ExternalData_15[[#This Row],[IType]],IsDList,Table_ExternalData_15[[#Headers],[30]])</f>
        <v>230</v>
      </c>
      <c r="AI612" s="10">
        <f>SUMIFS(IsQList,IsIList,Table_ExternalData_15[[#This Row],[item_key]],IsITypeList,Table_ExternalData_15[[#This Row],[IType]],IsDList,Table_ExternalData_15[[#Headers],[31]])</f>
        <v>727</v>
      </c>
      <c r="AJ612" s="10">
        <f>SUM(Table_ExternalData_15[[#This Row],[1]:[31]])</f>
        <v>4935</v>
      </c>
    </row>
    <row r="613" spans="1:36">
      <c r="A613" s="1" t="s">
        <v>74</v>
      </c>
      <c r="B613" s="1" t="s">
        <v>1107</v>
      </c>
      <c r="C613" s="1" t="s">
        <v>1108</v>
      </c>
      <c r="D613" s="11" t="s">
        <v>2017</v>
      </c>
      <c r="E613" s="10">
        <f>SUMIFS(IsQList,IsIList,Table_ExternalData_15[[#This Row],[item_key]],IsITypeList,Table_ExternalData_15[[#This Row],[IType]],IsDList,Table_ExternalData_15[[#Headers],[1]])</f>
        <v>0</v>
      </c>
      <c r="F613" s="10">
        <f>SUMIFS(IsQList,IsIList,Table_ExternalData_15[[#This Row],[item_key]],IsITypeList,Table_ExternalData_15[[#This Row],[IType]],IsDList,Table_ExternalData_15[[#Headers],[2]])</f>
        <v>-7</v>
      </c>
      <c r="G613" s="10">
        <f>SUMIFS(IsQList,IsIList,Table_ExternalData_15[[#This Row],[item_key]],IsITypeList,Table_ExternalData_15[[#This Row],[IType]],IsDList,Table_ExternalData_15[[#Headers],[3]])</f>
        <v>0</v>
      </c>
      <c r="H613" s="10">
        <f>SUMIFS(IsQList,IsIList,Table_ExternalData_15[[#This Row],[item_key]],IsITypeList,Table_ExternalData_15[[#This Row],[IType]],IsDList,Table_ExternalData_15[[#Headers],[4]])</f>
        <v>0</v>
      </c>
      <c r="I613" s="10">
        <f>SUMIFS(IsQList,IsIList,Table_ExternalData_15[[#This Row],[item_key]],IsITypeList,Table_ExternalData_15[[#This Row],[IType]],IsDList,Table_ExternalData_15[[#Headers],[5]])</f>
        <v>0</v>
      </c>
      <c r="J613" s="10">
        <f>SUMIFS(IsQList,IsIList,Table_ExternalData_15[[#This Row],[item_key]],IsITypeList,Table_ExternalData_15[[#This Row],[IType]],IsDList,Table_ExternalData_15[[#Headers],[6]])</f>
        <v>0</v>
      </c>
      <c r="K613" s="10">
        <f>SUMIFS(IsQList,IsIList,Table_ExternalData_15[[#This Row],[item_key]],IsITypeList,Table_ExternalData_15[[#This Row],[IType]],IsDList,Table_ExternalData_15[[#Headers],[7]])</f>
        <v>0</v>
      </c>
      <c r="L613" s="10">
        <f>SUMIFS(IsQList,IsIList,Table_ExternalData_15[[#This Row],[item_key]],IsITypeList,Table_ExternalData_15[[#This Row],[IType]],IsDList,Table_ExternalData_15[[#Headers],[8]])</f>
        <v>-5</v>
      </c>
      <c r="M613" s="10">
        <f>SUMIFS(IsQList,IsIList,Table_ExternalData_15[[#This Row],[item_key]],IsITypeList,Table_ExternalData_15[[#This Row],[IType]],IsDList,Table_ExternalData_15[[#Headers],[9]])</f>
        <v>0</v>
      </c>
      <c r="N613" s="10">
        <f>SUMIFS(IsQList,IsIList,Table_ExternalData_15[[#This Row],[item_key]],IsITypeList,Table_ExternalData_15[[#This Row],[IType]],IsDList,Table_ExternalData_15[[#Headers],[10]])</f>
        <v>0</v>
      </c>
      <c r="O613" s="10">
        <f>SUMIFS(IsQList,IsIList,Table_ExternalData_15[[#This Row],[item_key]],IsITypeList,Table_ExternalData_15[[#This Row],[IType]],IsDList,Table_ExternalData_15[[#Headers],[11]])</f>
        <v>0</v>
      </c>
      <c r="P613" s="10">
        <f>SUMIFS(IsQList,IsIList,Table_ExternalData_15[[#This Row],[item_key]],IsITypeList,Table_ExternalData_15[[#This Row],[IType]],IsDList,Table_ExternalData_15[[#Headers],[12]])</f>
        <v>0</v>
      </c>
      <c r="Q613" s="10">
        <f>SUMIFS(IsQList,IsIList,Table_ExternalData_15[[#This Row],[item_key]],IsITypeList,Table_ExternalData_15[[#This Row],[IType]],IsDList,Table_ExternalData_15[[#Headers],[13]])</f>
        <v>-6</v>
      </c>
      <c r="R613" s="10">
        <f>SUMIFS(IsQList,IsIList,Table_ExternalData_15[[#This Row],[item_key]],IsITypeList,Table_ExternalData_15[[#This Row],[IType]],IsDList,Table_ExternalData_15[[#Headers],[14]])</f>
        <v>0</v>
      </c>
      <c r="S613" s="10">
        <f>SUMIFS(IsQList,IsIList,Table_ExternalData_15[[#This Row],[item_key]],IsITypeList,Table_ExternalData_15[[#This Row],[IType]],IsDList,Table_ExternalData_15[[#Headers],[15]])</f>
        <v>0</v>
      </c>
      <c r="T613" s="10">
        <f>SUMIFS(IsQList,IsIList,Table_ExternalData_15[[#This Row],[item_key]],IsITypeList,Table_ExternalData_15[[#This Row],[IType]],IsDList,Table_ExternalData_15[[#Headers],[16]])</f>
        <v>0</v>
      </c>
      <c r="U613" s="10">
        <f>SUMIFS(IsQList,IsIList,Table_ExternalData_15[[#This Row],[item_key]],IsITypeList,Table_ExternalData_15[[#This Row],[IType]],IsDList,Table_ExternalData_15[[#Headers],[17]])</f>
        <v>0</v>
      </c>
      <c r="V613" s="10">
        <f>SUMIFS(IsQList,IsIList,Table_ExternalData_15[[#This Row],[item_key]],IsITypeList,Table_ExternalData_15[[#This Row],[IType]],IsDList,Table_ExternalData_15[[#Headers],[18]])</f>
        <v>0</v>
      </c>
      <c r="W613" s="10">
        <f>SUMIFS(IsQList,IsIList,Table_ExternalData_15[[#This Row],[item_key]],IsITypeList,Table_ExternalData_15[[#This Row],[IType]],IsDList,Table_ExternalData_15[[#Headers],[19]])</f>
        <v>0</v>
      </c>
      <c r="X613" s="10">
        <f>SUMIFS(IsQList,IsIList,Table_ExternalData_15[[#This Row],[item_key]],IsITypeList,Table_ExternalData_15[[#This Row],[IType]],IsDList,Table_ExternalData_15[[#Headers],[20]])</f>
        <v>0</v>
      </c>
      <c r="Y613" s="10">
        <f>SUMIFS(IsQList,IsIList,Table_ExternalData_15[[#This Row],[item_key]],IsITypeList,Table_ExternalData_15[[#This Row],[IType]],IsDList,Table_ExternalData_15[[#Headers],[21]])</f>
        <v>0</v>
      </c>
      <c r="Z613" s="10">
        <f>SUMIFS(IsQList,IsIList,Table_ExternalData_15[[#This Row],[item_key]],IsITypeList,Table_ExternalData_15[[#This Row],[IType]],IsDList,Table_ExternalData_15[[#Headers],[22]])</f>
        <v>0</v>
      </c>
      <c r="AA613" s="10">
        <f>SUMIFS(IsQList,IsIList,Table_ExternalData_15[[#This Row],[item_key]],IsITypeList,Table_ExternalData_15[[#This Row],[IType]],IsDList,Table_ExternalData_15[[#Headers],[23]])</f>
        <v>0</v>
      </c>
      <c r="AB613" s="10">
        <f>SUMIFS(IsQList,IsIList,Table_ExternalData_15[[#This Row],[item_key]],IsITypeList,Table_ExternalData_15[[#This Row],[IType]],IsDList,Table_ExternalData_15[[#Headers],[24]])</f>
        <v>0</v>
      </c>
      <c r="AC613" s="10">
        <f>SUMIFS(IsQList,IsIList,Table_ExternalData_15[[#This Row],[item_key]],IsITypeList,Table_ExternalData_15[[#This Row],[IType]],IsDList,Table_ExternalData_15[[#Headers],[25]])</f>
        <v>0</v>
      </c>
      <c r="AD613" s="10">
        <f>SUMIFS(IsQList,IsIList,Table_ExternalData_15[[#This Row],[item_key]],IsITypeList,Table_ExternalData_15[[#This Row],[IType]],IsDList,Table_ExternalData_15[[#Headers],[26]])</f>
        <v>0</v>
      </c>
      <c r="AE613" s="10">
        <f>SUMIFS(IsQList,IsIList,Table_ExternalData_15[[#This Row],[item_key]],IsITypeList,Table_ExternalData_15[[#This Row],[IType]],IsDList,Table_ExternalData_15[[#Headers],[27]])</f>
        <v>0</v>
      </c>
      <c r="AF613" s="10">
        <f>SUMIFS(IsQList,IsIList,Table_ExternalData_15[[#This Row],[item_key]],IsITypeList,Table_ExternalData_15[[#This Row],[IType]],IsDList,Table_ExternalData_15[[#Headers],[28]])</f>
        <v>0</v>
      </c>
      <c r="AG613" s="10">
        <f>SUMIFS(IsQList,IsIList,Table_ExternalData_15[[#This Row],[item_key]],IsITypeList,Table_ExternalData_15[[#This Row],[IType]],IsDList,Table_ExternalData_15[[#Headers],[29]])</f>
        <v>0</v>
      </c>
      <c r="AH613" s="10">
        <f>SUMIFS(IsQList,IsIList,Table_ExternalData_15[[#This Row],[item_key]],IsITypeList,Table_ExternalData_15[[#This Row],[IType]],IsDList,Table_ExternalData_15[[#Headers],[30]])</f>
        <v>0</v>
      </c>
      <c r="AI613" s="10">
        <f>SUMIFS(IsQList,IsIList,Table_ExternalData_15[[#This Row],[item_key]],IsITypeList,Table_ExternalData_15[[#This Row],[IType]],IsDList,Table_ExternalData_15[[#Headers],[31]])</f>
        <v>0</v>
      </c>
      <c r="AJ613" s="10">
        <f>SUM(Table_ExternalData_15[[#This Row],[1]:[31]])</f>
        <v>-18</v>
      </c>
    </row>
    <row r="614" spans="1:36">
      <c r="A614" s="1" t="s">
        <v>2237</v>
      </c>
      <c r="B614" s="1" t="s">
        <v>2719</v>
      </c>
      <c r="C614" s="1" t="s">
        <v>2720</v>
      </c>
      <c r="D614" s="11" t="s">
        <v>2046</v>
      </c>
      <c r="E614" s="10">
        <f>SUMIFS(IsQList,IsIList,Table_ExternalData_15[[#This Row],[item_key]],IsITypeList,Table_ExternalData_15[[#This Row],[IType]],IsDList,Table_ExternalData_15[[#Headers],[1]])</f>
        <v>170</v>
      </c>
      <c r="F614" s="10">
        <f>SUMIFS(IsQList,IsIList,Table_ExternalData_15[[#This Row],[item_key]],IsITypeList,Table_ExternalData_15[[#This Row],[IType]],IsDList,Table_ExternalData_15[[#Headers],[2]])</f>
        <v>376</v>
      </c>
      <c r="G614" s="10">
        <f>SUMIFS(IsQList,IsIList,Table_ExternalData_15[[#This Row],[item_key]],IsITypeList,Table_ExternalData_15[[#This Row],[IType]],IsDList,Table_ExternalData_15[[#Headers],[3]])</f>
        <v>170</v>
      </c>
      <c r="H614" s="10">
        <f>SUMIFS(IsQList,IsIList,Table_ExternalData_15[[#This Row],[item_key]],IsITypeList,Table_ExternalData_15[[#This Row],[IType]],IsDList,Table_ExternalData_15[[#Headers],[4]])</f>
        <v>500</v>
      </c>
      <c r="I614" s="10">
        <f>SUMIFS(IsQList,IsIList,Table_ExternalData_15[[#This Row],[item_key]],IsITypeList,Table_ExternalData_15[[#This Row],[IType]],IsDList,Table_ExternalData_15[[#Headers],[5]])</f>
        <v>200</v>
      </c>
      <c r="J614" s="10">
        <f>SUMIFS(IsQList,IsIList,Table_ExternalData_15[[#This Row],[item_key]],IsITypeList,Table_ExternalData_15[[#This Row],[IType]],IsDList,Table_ExternalData_15[[#Headers],[6]])</f>
        <v>474</v>
      </c>
      <c r="K614" s="10">
        <f>SUMIFS(IsQList,IsIList,Table_ExternalData_15[[#This Row],[item_key]],IsITypeList,Table_ExternalData_15[[#This Row],[IType]],IsDList,Table_ExternalData_15[[#Headers],[7]])</f>
        <v>418</v>
      </c>
      <c r="L614" s="10">
        <f>SUMIFS(IsQList,IsIList,Table_ExternalData_15[[#This Row],[item_key]],IsITypeList,Table_ExternalData_15[[#This Row],[IType]],IsDList,Table_ExternalData_15[[#Headers],[8]])</f>
        <v>278</v>
      </c>
      <c r="M614" s="10">
        <f>SUMIFS(IsQList,IsIList,Table_ExternalData_15[[#This Row],[item_key]],IsITypeList,Table_ExternalData_15[[#This Row],[IType]],IsDList,Table_ExternalData_15[[#Headers],[9]])</f>
        <v>634</v>
      </c>
      <c r="N614" s="10">
        <f>SUMIFS(IsQList,IsIList,Table_ExternalData_15[[#This Row],[item_key]],IsITypeList,Table_ExternalData_15[[#This Row],[IType]],IsDList,Table_ExternalData_15[[#Headers],[10]])</f>
        <v>414</v>
      </c>
      <c r="O614" s="10">
        <f>SUMIFS(IsQList,IsIList,Table_ExternalData_15[[#This Row],[item_key]],IsITypeList,Table_ExternalData_15[[#This Row],[IType]],IsDList,Table_ExternalData_15[[#Headers],[11]])</f>
        <v>300</v>
      </c>
      <c r="P614" s="10">
        <f>SUMIFS(IsQList,IsIList,Table_ExternalData_15[[#This Row],[item_key]],IsITypeList,Table_ExternalData_15[[#This Row],[IType]],IsDList,Table_ExternalData_15[[#Headers],[12]])</f>
        <v>0</v>
      </c>
      <c r="Q614" s="10">
        <f>SUMIFS(IsQList,IsIList,Table_ExternalData_15[[#This Row],[item_key]],IsITypeList,Table_ExternalData_15[[#This Row],[IType]],IsDList,Table_ExternalData_15[[#Headers],[13]])</f>
        <v>368</v>
      </c>
      <c r="R614" s="10">
        <f>SUMIFS(IsQList,IsIList,Table_ExternalData_15[[#This Row],[item_key]],IsITypeList,Table_ExternalData_15[[#This Row],[IType]],IsDList,Table_ExternalData_15[[#Headers],[14]])</f>
        <v>624</v>
      </c>
      <c r="S614" s="10">
        <f>SUMIFS(IsQList,IsIList,Table_ExternalData_15[[#This Row],[item_key]],IsITypeList,Table_ExternalData_15[[#This Row],[IType]],IsDList,Table_ExternalData_15[[#Headers],[15]])</f>
        <v>372</v>
      </c>
      <c r="T614" s="10">
        <f>SUMIFS(IsQList,IsIList,Table_ExternalData_15[[#This Row],[item_key]],IsITypeList,Table_ExternalData_15[[#This Row],[IType]],IsDList,Table_ExternalData_15[[#Headers],[16]])</f>
        <v>328</v>
      </c>
      <c r="U614" s="10">
        <f>SUMIFS(IsQList,IsIList,Table_ExternalData_15[[#This Row],[item_key]],IsITypeList,Table_ExternalData_15[[#This Row],[IType]],IsDList,Table_ExternalData_15[[#Headers],[17]])</f>
        <v>170</v>
      </c>
      <c r="V614" s="10">
        <f>SUMIFS(IsQList,IsIList,Table_ExternalData_15[[#This Row],[item_key]],IsITypeList,Table_ExternalData_15[[#This Row],[IType]],IsDList,Table_ExternalData_15[[#Headers],[18]])</f>
        <v>0</v>
      </c>
      <c r="W614" s="10">
        <f>SUMIFS(IsQList,IsIList,Table_ExternalData_15[[#This Row],[item_key]],IsITypeList,Table_ExternalData_15[[#This Row],[IType]],IsDList,Table_ExternalData_15[[#Headers],[19]])</f>
        <v>0</v>
      </c>
      <c r="X614" s="10">
        <f>SUMIFS(IsQList,IsIList,Table_ExternalData_15[[#This Row],[item_key]],IsITypeList,Table_ExternalData_15[[#This Row],[IType]],IsDList,Table_ExternalData_15[[#Headers],[20]])</f>
        <v>0</v>
      </c>
      <c r="Y614" s="10">
        <f>SUMIFS(IsQList,IsIList,Table_ExternalData_15[[#This Row],[item_key]],IsITypeList,Table_ExternalData_15[[#This Row],[IType]],IsDList,Table_ExternalData_15[[#Headers],[21]])</f>
        <v>0</v>
      </c>
      <c r="Z614" s="10">
        <f>SUMIFS(IsQList,IsIList,Table_ExternalData_15[[#This Row],[item_key]],IsITypeList,Table_ExternalData_15[[#This Row],[IType]],IsDList,Table_ExternalData_15[[#Headers],[22]])</f>
        <v>0</v>
      </c>
      <c r="AA614" s="10">
        <f>SUMIFS(IsQList,IsIList,Table_ExternalData_15[[#This Row],[item_key]],IsITypeList,Table_ExternalData_15[[#This Row],[IType]],IsDList,Table_ExternalData_15[[#Headers],[23]])</f>
        <v>0</v>
      </c>
      <c r="AB614" s="10">
        <f>SUMIFS(IsQList,IsIList,Table_ExternalData_15[[#This Row],[item_key]],IsITypeList,Table_ExternalData_15[[#This Row],[IType]],IsDList,Table_ExternalData_15[[#Headers],[24]])</f>
        <v>0</v>
      </c>
      <c r="AC614" s="10">
        <f>SUMIFS(IsQList,IsIList,Table_ExternalData_15[[#This Row],[item_key]],IsITypeList,Table_ExternalData_15[[#This Row],[IType]],IsDList,Table_ExternalData_15[[#Headers],[25]])</f>
        <v>0</v>
      </c>
      <c r="AD614" s="10">
        <f>SUMIFS(IsQList,IsIList,Table_ExternalData_15[[#This Row],[item_key]],IsITypeList,Table_ExternalData_15[[#This Row],[IType]],IsDList,Table_ExternalData_15[[#Headers],[26]])</f>
        <v>0</v>
      </c>
      <c r="AE614" s="10">
        <f>SUMIFS(IsQList,IsIList,Table_ExternalData_15[[#This Row],[item_key]],IsITypeList,Table_ExternalData_15[[#This Row],[IType]],IsDList,Table_ExternalData_15[[#Headers],[27]])</f>
        <v>668</v>
      </c>
      <c r="AF614" s="10">
        <f>SUMIFS(IsQList,IsIList,Table_ExternalData_15[[#This Row],[item_key]],IsITypeList,Table_ExternalData_15[[#This Row],[IType]],IsDList,Table_ExternalData_15[[#Headers],[28]])</f>
        <v>764</v>
      </c>
      <c r="AG614" s="10">
        <f>SUMIFS(IsQList,IsIList,Table_ExternalData_15[[#This Row],[item_key]],IsITypeList,Table_ExternalData_15[[#This Row],[IType]],IsDList,Table_ExternalData_15[[#Headers],[29]])</f>
        <v>728</v>
      </c>
      <c r="AH614" s="10">
        <f>SUMIFS(IsQList,IsIList,Table_ExternalData_15[[#This Row],[item_key]],IsITypeList,Table_ExternalData_15[[#This Row],[IType]],IsDList,Table_ExternalData_15[[#Headers],[30]])</f>
        <v>460</v>
      </c>
      <c r="AI614" s="10">
        <f>SUMIFS(IsQList,IsIList,Table_ExternalData_15[[#This Row],[item_key]],IsITypeList,Table_ExternalData_15[[#This Row],[IType]],IsDList,Table_ExternalData_15[[#Headers],[31]])</f>
        <v>1454</v>
      </c>
      <c r="AJ614" s="10">
        <f>SUM(Table_ExternalData_15[[#This Row],[1]:[31]])</f>
        <v>9870</v>
      </c>
    </row>
    <row r="615" spans="1:36">
      <c r="A615" s="1" t="s">
        <v>528</v>
      </c>
      <c r="B615" s="1" t="s">
        <v>1124</v>
      </c>
      <c r="C615" s="1" t="s">
        <v>1125</v>
      </c>
      <c r="D615" s="11" t="s">
        <v>2046</v>
      </c>
      <c r="E615" s="10">
        <f>SUMIFS(IsQList,IsIList,Table_ExternalData_15[[#This Row],[item_key]],IsITypeList,Table_ExternalData_15[[#This Row],[IType]],IsDList,Table_ExternalData_15[[#Headers],[1]])</f>
        <v>170</v>
      </c>
      <c r="F615" s="10">
        <f>SUMIFS(IsQList,IsIList,Table_ExternalData_15[[#This Row],[item_key]],IsITypeList,Table_ExternalData_15[[#This Row],[IType]],IsDList,Table_ExternalData_15[[#Headers],[2]])</f>
        <v>376</v>
      </c>
      <c r="G615" s="10">
        <f>SUMIFS(IsQList,IsIList,Table_ExternalData_15[[#This Row],[item_key]],IsITypeList,Table_ExternalData_15[[#This Row],[IType]],IsDList,Table_ExternalData_15[[#Headers],[3]])</f>
        <v>170</v>
      </c>
      <c r="H615" s="10">
        <f>SUMIFS(IsQList,IsIList,Table_ExternalData_15[[#This Row],[item_key]],IsITypeList,Table_ExternalData_15[[#This Row],[IType]],IsDList,Table_ExternalData_15[[#Headers],[4]])</f>
        <v>500</v>
      </c>
      <c r="I615" s="10">
        <f>SUMIFS(IsQList,IsIList,Table_ExternalData_15[[#This Row],[item_key]],IsITypeList,Table_ExternalData_15[[#This Row],[IType]],IsDList,Table_ExternalData_15[[#Headers],[5]])</f>
        <v>200</v>
      </c>
      <c r="J615" s="10">
        <f>SUMIFS(IsQList,IsIList,Table_ExternalData_15[[#This Row],[item_key]],IsITypeList,Table_ExternalData_15[[#This Row],[IType]],IsDList,Table_ExternalData_15[[#Headers],[6]])</f>
        <v>474</v>
      </c>
      <c r="K615" s="10">
        <f>SUMIFS(IsQList,IsIList,Table_ExternalData_15[[#This Row],[item_key]],IsITypeList,Table_ExternalData_15[[#This Row],[IType]],IsDList,Table_ExternalData_15[[#Headers],[7]])</f>
        <v>418</v>
      </c>
      <c r="L615" s="10">
        <f>SUMIFS(IsQList,IsIList,Table_ExternalData_15[[#This Row],[item_key]],IsITypeList,Table_ExternalData_15[[#This Row],[IType]],IsDList,Table_ExternalData_15[[#Headers],[8]])</f>
        <v>278</v>
      </c>
      <c r="M615" s="10">
        <f>SUMIFS(IsQList,IsIList,Table_ExternalData_15[[#This Row],[item_key]],IsITypeList,Table_ExternalData_15[[#This Row],[IType]],IsDList,Table_ExternalData_15[[#Headers],[9]])</f>
        <v>634</v>
      </c>
      <c r="N615" s="10">
        <f>SUMIFS(IsQList,IsIList,Table_ExternalData_15[[#This Row],[item_key]],IsITypeList,Table_ExternalData_15[[#This Row],[IType]],IsDList,Table_ExternalData_15[[#Headers],[10]])</f>
        <v>414</v>
      </c>
      <c r="O615" s="10">
        <f>SUMIFS(IsQList,IsIList,Table_ExternalData_15[[#This Row],[item_key]],IsITypeList,Table_ExternalData_15[[#This Row],[IType]],IsDList,Table_ExternalData_15[[#Headers],[11]])</f>
        <v>300</v>
      </c>
      <c r="P615" s="10">
        <f>SUMIFS(IsQList,IsIList,Table_ExternalData_15[[#This Row],[item_key]],IsITypeList,Table_ExternalData_15[[#This Row],[IType]],IsDList,Table_ExternalData_15[[#Headers],[12]])</f>
        <v>0</v>
      </c>
      <c r="Q615" s="10">
        <f>SUMIFS(IsQList,IsIList,Table_ExternalData_15[[#This Row],[item_key]],IsITypeList,Table_ExternalData_15[[#This Row],[IType]],IsDList,Table_ExternalData_15[[#Headers],[13]])</f>
        <v>368</v>
      </c>
      <c r="R615" s="10">
        <f>SUMIFS(IsQList,IsIList,Table_ExternalData_15[[#This Row],[item_key]],IsITypeList,Table_ExternalData_15[[#This Row],[IType]],IsDList,Table_ExternalData_15[[#Headers],[14]])</f>
        <v>624</v>
      </c>
      <c r="S615" s="10">
        <f>SUMIFS(IsQList,IsIList,Table_ExternalData_15[[#This Row],[item_key]],IsITypeList,Table_ExternalData_15[[#This Row],[IType]],IsDList,Table_ExternalData_15[[#Headers],[15]])</f>
        <v>372</v>
      </c>
      <c r="T615" s="10">
        <f>SUMIFS(IsQList,IsIList,Table_ExternalData_15[[#This Row],[item_key]],IsITypeList,Table_ExternalData_15[[#This Row],[IType]],IsDList,Table_ExternalData_15[[#Headers],[16]])</f>
        <v>328</v>
      </c>
      <c r="U615" s="10">
        <f>SUMIFS(IsQList,IsIList,Table_ExternalData_15[[#This Row],[item_key]],IsITypeList,Table_ExternalData_15[[#This Row],[IType]],IsDList,Table_ExternalData_15[[#Headers],[17]])</f>
        <v>170</v>
      </c>
      <c r="V615" s="10">
        <f>SUMIFS(IsQList,IsIList,Table_ExternalData_15[[#This Row],[item_key]],IsITypeList,Table_ExternalData_15[[#This Row],[IType]],IsDList,Table_ExternalData_15[[#Headers],[18]])</f>
        <v>0</v>
      </c>
      <c r="W615" s="10">
        <f>SUMIFS(IsQList,IsIList,Table_ExternalData_15[[#This Row],[item_key]],IsITypeList,Table_ExternalData_15[[#This Row],[IType]],IsDList,Table_ExternalData_15[[#Headers],[19]])</f>
        <v>0</v>
      </c>
      <c r="X615" s="10">
        <f>SUMIFS(IsQList,IsIList,Table_ExternalData_15[[#This Row],[item_key]],IsITypeList,Table_ExternalData_15[[#This Row],[IType]],IsDList,Table_ExternalData_15[[#Headers],[20]])</f>
        <v>0</v>
      </c>
      <c r="Y615" s="10">
        <f>SUMIFS(IsQList,IsIList,Table_ExternalData_15[[#This Row],[item_key]],IsITypeList,Table_ExternalData_15[[#This Row],[IType]],IsDList,Table_ExternalData_15[[#Headers],[21]])</f>
        <v>0</v>
      </c>
      <c r="Z615" s="10">
        <f>SUMIFS(IsQList,IsIList,Table_ExternalData_15[[#This Row],[item_key]],IsITypeList,Table_ExternalData_15[[#This Row],[IType]],IsDList,Table_ExternalData_15[[#Headers],[22]])</f>
        <v>0</v>
      </c>
      <c r="AA615" s="10">
        <f>SUMIFS(IsQList,IsIList,Table_ExternalData_15[[#This Row],[item_key]],IsITypeList,Table_ExternalData_15[[#This Row],[IType]],IsDList,Table_ExternalData_15[[#Headers],[23]])</f>
        <v>0</v>
      </c>
      <c r="AB615" s="10">
        <f>SUMIFS(IsQList,IsIList,Table_ExternalData_15[[#This Row],[item_key]],IsITypeList,Table_ExternalData_15[[#This Row],[IType]],IsDList,Table_ExternalData_15[[#Headers],[24]])</f>
        <v>0</v>
      </c>
      <c r="AC615" s="10">
        <f>SUMIFS(IsQList,IsIList,Table_ExternalData_15[[#This Row],[item_key]],IsITypeList,Table_ExternalData_15[[#This Row],[IType]],IsDList,Table_ExternalData_15[[#Headers],[25]])</f>
        <v>0</v>
      </c>
      <c r="AD615" s="10">
        <f>SUMIFS(IsQList,IsIList,Table_ExternalData_15[[#This Row],[item_key]],IsITypeList,Table_ExternalData_15[[#This Row],[IType]],IsDList,Table_ExternalData_15[[#Headers],[26]])</f>
        <v>0</v>
      </c>
      <c r="AE615" s="10">
        <f>SUMIFS(IsQList,IsIList,Table_ExternalData_15[[#This Row],[item_key]],IsITypeList,Table_ExternalData_15[[#This Row],[IType]],IsDList,Table_ExternalData_15[[#Headers],[27]])</f>
        <v>668</v>
      </c>
      <c r="AF615" s="10">
        <f>SUMIFS(IsQList,IsIList,Table_ExternalData_15[[#This Row],[item_key]],IsITypeList,Table_ExternalData_15[[#This Row],[IType]],IsDList,Table_ExternalData_15[[#Headers],[28]])</f>
        <v>764</v>
      </c>
      <c r="AG615" s="10">
        <f>SUMIFS(IsQList,IsIList,Table_ExternalData_15[[#This Row],[item_key]],IsITypeList,Table_ExternalData_15[[#This Row],[IType]],IsDList,Table_ExternalData_15[[#Headers],[29]])</f>
        <v>728</v>
      </c>
      <c r="AH615" s="10">
        <f>SUMIFS(IsQList,IsIList,Table_ExternalData_15[[#This Row],[item_key]],IsITypeList,Table_ExternalData_15[[#This Row],[IType]],IsDList,Table_ExternalData_15[[#Headers],[30]])</f>
        <v>460</v>
      </c>
      <c r="AI615" s="10">
        <f>SUMIFS(IsQList,IsIList,Table_ExternalData_15[[#This Row],[item_key]],IsITypeList,Table_ExternalData_15[[#This Row],[IType]],IsDList,Table_ExternalData_15[[#Headers],[31]])</f>
        <v>1454</v>
      </c>
      <c r="AJ615" s="10">
        <f>SUM(Table_ExternalData_15[[#This Row],[1]:[31]])</f>
        <v>9870</v>
      </c>
    </row>
    <row r="616" spans="1:36">
      <c r="A616" s="1" t="s">
        <v>75</v>
      </c>
      <c r="B616" s="1" t="s">
        <v>1126</v>
      </c>
      <c r="C616" s="1" t="s">
        <v>1127</v>
      </c>
      <c r="D616" s="11" t="s">
        <v>2046</v>
      </c>
      <c r="E616" s="10">
        <f>SUMIFS(IsQList,IsIList,Table_ExternalData_15[[#This Row],[item_key]],IsITypeList,Table_ExternalData_15[[#This Row],[IType]],IsDList,Table_ExternalData_15[[#Headers],[1]])</f>
        <v>170</v>
      </c>
      <c r="F616" s="10">
        <f>SUMIFS(IsQList,IsIList,Table_ExternalData_15[[#This Row],[item_key]],IsITypeList,Table_ExternalData_15[[#This Row],[IType]],IsDList,Table_ExternalData_15[[#Headers],[2]])</f>
        <v>376</v>
      </c>
      <c r="G616" s="10">
        <f>SUMIFS(IsQList,IsIList,Table_ExternalData_15[[#This Row],[item_key]],IsITypeList,Table_ExternalData_15[[#This Row],[IType]],IsDList,Table_ExternalData_15[[#Headers],[3]])</f>
        <v>170</v>
      </c>
      <c r="H616" s="10">
        <f>SUMIFS(IsQList,IsIList,Table_ExternalData_15[[#This Row],[item_key]],IsITypeList,Table_ExternalData_15[[#This Row],[IType]],IsDList,Table_ExternalData_15[[#Headers],[4]])</f>
        <v>500</v>
      </c>
      <c r="I616" s="10">
        <f>SUMIFS(IsQList,IsIList,Table_ExternalData_15[[#This Row],[item_key]],IsITypeList,Table_ExternalData_15[[#This Row],[IType]],IsDList,Table_ExternalData_15[[#Headers],[5]])</f>
        <v>200</v>
      </c>
      <c r="J616" s="10">
        <f>SUMIFS(IsQList,IsIList,Table_ExternalData_15[[#This Row],[item_key]],IsITypeList,Table_ExternalData_15[[#This Row],[IType]],IsDList,Table_ExternalData_15[[#Headers],[6]])</f>
        <v>474</v>
      </c>
      <c r="K616" s="10">
        <f>SUMIFS(IsQList,IsIList,Table_ExternalData_15[[#This Row],[item_key]],IsITypeList,Table_ExternalData_15[[#This Row],[IType]],IsDList,Table_ExternalData_15[[#Headers],[7]])</f>
        <v>418</v>
      </c>
      <c r="L616" s="10">
        <f>SUMIFS(IsQList,IsIList,Table_ExternalData_15[[#This Row],[item_key]],IsITypeList,Table_ExternalData_15[[#This Row],[IType]],IsDList,Table_ExternalData_15[[#Headers],[8]])</f>
        <v>278</v>
      </c>
      <c r="M616" s="10">
        <f>SUMIFS(IsQList,IsIList,Table_ExternalData_15[[#This Row],[item_key]],IsITypeList,Table_ExternalData_15[[#This Row],[IType]],IsDList,Table_ExternalData_15[[#Headers],[9]])</f>
        <v>634</v>
      </c>
      <c r="N616" s="10">
        <f>SUMIFS(IsQList,IsIList,Table_ExternalData_15[[#This Row],[item_key]],IsITypeList,Table_ExternalData_15[[#This Row],[IType]],IsDList,Table_ExternalData_15[[#Headers],[10]])</f>
        <v>414</v>
      </c>
      <c r="O616" s="10">
        <f>SUMIFS(IsQList,IsIList,Table_ExternalData_15[[#This Row],[item_key]],IsITypeList,Table_ExternalData_15[[#This Row],[IType]],IsDList,Table_ExternalData_15[[#Headers],[11]])</f>
        <v>300</v>
      </c>
      <c r="P616" s="10">
        <f>SUMIFS(IsQList,IsIList,Table_ExternalData_15[[#This Row],[item_key]],IsITypeList,Table_ExternalData_15[[#This Row],[IType]],IsDList,Table_ExternalData_15[[#Headers],[12]])</f>
        <v>0</v>
      </c>
      <c r="Q616" s="10">
        <f>SUMIFS(IsQList,IsIList,Table_ExternalData_15[[#This Row],[item_key]],IsITypeList,Table_ExternalData_15[[#This Row],[IType]],IsDList,Table_ExternalData_15[[#Headers],[13]])</f>
        <v>368</v>
      </c>
      <c r="R616" s="10">
        <f>SUMIFS(IsQList,IsIList,Table_ExternalData_15[[#This Row],[item_key]],IsITypeList,Table_ExternalData_15[[#This Row],[IType]],IsDList,Table_ExternalData_15[[#Headers],[14]])</f>
        <v>624</v>
      </c>
      <c r="S616" s="10">
        <f>SUMIFS(IsQList,IsIList,Table_ExternalData_15[[#This Row],[item_key]],IsITypeList,Table_ExternalData_15[[#This Row],[IType]],IsDList,Table_ExternalData_15[[#Headers],[15]])</f>
        <v>372</v>
      </c>
      <c r="T616" s="10">
        <f>SUMIFS(IsQList,IsIList,Table_ExternalData_15[[#This Row],[item_key]],IsITypeList,Table_ExternalData_15[[#This Row],[IType]],IsDList,Table_ExternalData_15[[#Headers],[16]])</f>
        <v>328</v>
      </c>
      <c r="U616" s="10">
        <f>SUMIFS(IsQList,IsIList,Table_ExternalData_15[[#This Row],[item_key]],IsITypeList,Table_ExternalData_15[[#This Row],[IType]],IsDList,Table_ExternalData_15[[#Headers],[17]])</f>
        <v>170</v>
      </c>
      <c r="V616" s="10">
        <f>SUMIFS(IsQList,IsIList,Table_ExternalData_15[[#This Row],[item_key]],IsITypeList,Table_ExternalData_15[[#This Row],[IType]],IsDList,Table_ExternalData_15[[#Headers],[18]])</f>
        <v>0</v>
      </c>
      <c r="W616" s="10">
        <f>SUMIFS(IsQList,IsIList,Table_ExternalData_15[[#This Row],[item_key]],IsITypeList,Table_ExternalData_15[[#This Row],[IType]],IsDList,Table_ExternalData_15[[#Headers],[19]])</f>
        <v>0</v>
      </c>
      <c r="X616" s="10">
        <f>SUMIFS(IsQList,IsIList,Table_ExternalData_15[[#This Row],[item_key]],IsITypeList,Table_ExternalData_15[[#This Row],[IType]],IsDList,Table_ExternalData_15[[#Headers],[20]])</f>
        <v>0</v>
      </c>
      <c r="Y616" s="10">
        <f>SUMIFS(IsQList,IsIList,Table_ExternalData_15[[#This Row],[item_key]],IsITypeList,Table_ExternalData_15[[#This Row],[IType]],IsDList,Table_ExternalData_15[[#Headers],[21]])</f>
        <v>0</v>
      </c>
      <c r="Z616" s="10">
        <f>SUMIFS(IsQList,IsIList,Table_ExternalData_15[[#This Row],[item_key]],IsITypeList,Table_ExternalData_15[[#This Row],[IType]],IsDList,Table_ExternalData_15[[#Headers],[22]])</f>
        <v>0</v>
      </c>
      <c r="AA616" s="10">
        <f>SUMIFS(IsQList,IsIList,Table_ExternalData_15[[#This Row],[item_key]],IsITypeList,Table_ExternalData_15[[#This Row],[IType]],IsDList,Table_ExternalData_15[[#Headers],[23]])</f>
        <v>0</v>
      </c>
      <c r="AB616" s="10">
        <f>SUMIFS(IsQList,IsIList,Table_ExternalData_15[[#This Row],[item_key]],IsITypeList,Table_ExternalData_15[[#This Row],[IType]],IsDList,Table_ExternalData_15[[#Headers],[24]])</f>
        <v>0</v>
      </c>
      <c r="AC616" s="10">
        <f>SUMIFS(IsQList,IsIList,Table_ExternalData_15[[#This Row],[item_key]],IsITypeList,Table_ExternalData_15[[#This Row],[IType]],IsDList,Table_ExternalData_15[[#Headers],[25]])</f>
        <v>0</v>
      </c>
      <c r="AD616" s="10">
        <f>SUMIFS(IsQList,IsIList,Table_ExternalData_15[[#This Row],[item_key]],IsITypeList,Table_ExternalData_15[[#This Row],[IType]],IsDList,Table_ExternalData_15[[#Headers],[26]])</f>
        <v>0</v>
      </c>
      <c r="AE616" s="10">
        <f>SUMIFS(IsQList,IsIList,Table_ExternalData_15[[#This Row],[item_key]],IsITypeList,Table_ExternalData_15[[#This Row],[IType]],IsDList,Table_ExternalData_15[[#Headers],[27]])</f>
        <v>668</v>
      </c>
      <c r="AF616" s="10">
        <f>SUMIFS(IsQList,IsIList,Table_ExternalData_15[[#This Row],[item_key]],IsITypeList,Table_ExternalData_15[[#This Row],[IType]],IsDList,Table_ExternalData_15[[#Headers],[28]])</f>
        <v>764</v>
      </c>
      <c r="AG616" s="10">
        <f>SUMIFS(IsQList,IsIList,Table_ExternalData_15[[#This Row],[item_key]],IsITypeList,Table_ExternalData_15[[#This Row],[IType]],IsDList,Table_ExternalData_15[[#Headers],[29]])</f>
        <v>728</v>
      </c>
      <c r="AH616" s="10">
        <f>SUMIFS(IsQList,IsIList,Table_ExternalData_15[[#This Row],[item_key]],IsITypeList,Table_ExternalData_15[[#This Row],[IType]],IsDList,Table_ExternalData_15[[#Headers],[30]])</f>
        <v>460</v>
      </c>
      <c r="AI616" s="10">
        <f>SUMIFS(IsQList,IsIList,Table_ExternalData_15[[#This Row],[item_key]],IsITypeList,Table_ExternalData_15[[#This Row],[IType]],IsDList,Table_ExternalData_15[[#Headers],[31]])</f>
        <v>1454</v>
      </c>
      <c r="AJ616" s="10">
        <f>SUM(Table_ExternalData_15[[#This Row],[1]:[31]])</f>
        <v>9870</v>
      </c>
    </row>
    <row r="617" spans="1:36">
      <c r="A617" s="1" t="s">
        <v>75</v>
      </c>
      <c r="B617" s="1" t="s">
        <v>1126</v>
      </c>
      <c r="C617" s="1" t="s">
        <v>1127</v>
      </c>
      <c r="D617" s="11" t="s">
        <v>2017</v>
      </c>
      <c r="E617" s="10">
        <f>SUMIFS(IsQList,IsIList,Table_ExternalData_15[[#This Row],[item_key]],IsITypeList,Table_ExternalData_15[[#This Row],[IType]],IsDList,Table_ExternalData_15[[#Headers],[1]])</f>
        <v>0</v>
      </c>
      <c r="F617" s="10">
        <f>SUMIFS(IsQList,IsIList,Table_ExternalData_15[[#This Row],[item_key]],IsITypeList,Table_ExternalData_15[[#This Row],[IType]],IsDList,Table_ExternalData_15[[#Headers],[2]])</f>
        <v>0</v>
      </c>
      <c r="G617" s="10">
        <f>SUMIFS(IsQList,IsIList,Table_ExternalData_15[[#This Row],[item_key]],IsITypeList,Table_ExternalData_15[[#This Row],[IType]],IsDList,Table_ExternalData_15[[#Headers],[3]])</f>
        <v>0</v>
      </c>
      <c r="H617" s="10">
        <f>SUMIFS(IsQList,IsIList,Table_ExternalData_15[[#This Row],[item_key]],IsITypeList,Table_ExternalData_15[[#This Row],[IType]],IsDList,Table_ExternalData_15[[#Headers],[4]])</f>
        <v>0</v>
      </c>
      <c r="I617" s="10">
        <f>SUMIFS(IsQList,IsIList,Table_ExternalData_15[[#This Row],[item_key]],IsITypeList,Table_ExternalData_15[[#This Row],[IType]],IsDList,Table_ExternalData_15[[#Headers],[5]])</f>
        <v>0</v>
      </c>
      <c r="J617" s="10">
        <f>SUMIFS(IsQList,IsIList,Table_ExternalData_15[[#This Row],[item_key]],IsITypeList,Table_ExternalData_15[[#This Row],[IType]],IsDList,Table_ExternalData_15[[#Headers],[6]])</f>
        <v>0</v>
      </c>
      <c r="K617" s="10">
        <f>SUMIFS(IsQList,IsIList,Table_ExternalData_15[[#This Row],[item_key]],IsITypeList,Table_ExternalData_15[[#This Row],[IType]],IsDList,Table_ExternalData_15[[#Headers],[7]])</f>
        <v>0</v>
      </c>
      <c r="L617" s="10">
        <f>SUMIFS(IsQList,IsIList,Table_ExternalData_15[[#This Row],[item_key]],IsITypeList,Table_ExternalData_15[[#This Row],[IType]],IsDList,Table_ExternalData_15[[#Headers],[8]])</f>
        <v>0</v>
      </c>
      <c r="M617" s="10">
        <f>SUMIFS(IsQList,IsIList,Table_ExternalData_15[[#This Row],[item_key]],IsITypeList,Table_ExternalData_15[[#This Row],[IType]],IsDList,Table_ExternalData_15[[#Headers],[9]])</f>
        <v>0</v>
      </c>
      <c r="N617" s="10">
        <f>SUMIFS(IsQList,IsIList,Table_ExternalData_15[[#This Row],[item_key]],IsITypeList,Table_ExternalData_15[[#This Row],[IType]],IsDList,Table_ExternalData_15[[#Headers],[10]])</f>
        <v>0</v>
      </c>
      <c r="O617" s="10">
        <f>SUMIFS(IsQList,IsIList,Table_ExternalData_15[[#This Row],[item_key]],IsITypeList,Table_ExternalData_15[[#This Row],[IType]],IsDList,Table_ExternalData_15[[#Headers],[11]])</f>
        <v>0</v>
      </c>
      <c r="P617" s="10">
        <f>SUMIFS(IsQList,IsIList,Table_ExternalData_15[[#This Row],[item_key]],IsITypeList,Table_ExternalData_15[[#This Row],[IType]],IsDList,Table_ExternalData_15[[#Headers],[12]])</f>
        <v>0</v>
      </c>
      <c r="Q617" s="10">
        <f>SUMIFS(IsQList,IsIList,Table_ExternalData_15[[#This Row],[item_key]],IsITypeList,Table_ExternalData_15[[#This Row],[IType]],IsDList,Table_ExternalData_15[[#Headers],[13]])</f>
        <v>0</v>
      </c>
      <c r="R617" s="10">
        <f>SUMIFS(IsQList,IsIList,Table_ExternalData_15[[#This Row],[item_key]],IsITypeList,Table_ExternalData_15[[#This Row],[IType]],IsDList,Table_ExternalData_15[[#Headers],[14]])</f>
        <v>0</v>
      </c>
      <c r="S617" s="10">
        <f>SUMIFS(IsQList,IsIList,Table_ExternalData_15[[#This Row],[item_key]],IsITypeList,Table_ExternalData_15[[#This Row],[IType]],IsDList,Table_ExternalData_15[[#Headers],[15]])</f>
        <v>0</v>
      </c>
      <c r="T617" s="10">
        <f>SUMIFS(IsQList,IsIList,Table_ExternalData_15[[#This Row],[item_key]],IsITypeList,Table_ExternalData_15[[#This Row],[IType]],IsDList,Table_ExternalData_15[[#Headers],[16]])</f>
        <v>0</v>
      </c>
      <c r="U617" s="10">
        <f>SUMIFS(IsQList,IsIList,Table_ExternalData_15[[#This Row],[item_key]],IsITypeList,Table_ExternalData_15[[#This Row],[IType]],IsDList,Table_ExternalData_15[[#Headers],[17]])</f>
        <v>0</v>
      </c>
      <c r="V617" s="10">
        <f>SUMIFS(IsQList,IsIList,Table_ExternalData_15[[#This Row],[item_key]],IsITypeList,Table_ExternalData_15[[#This Row],[IType]],IsDList,Table_ExternalData_15[[#Headers],[18]])</f>
        <v>0</v>
      </c>
      <c r="W617" s="10">
        <f>SUMIFS(IsQList,IsIList,Table_ExternalData_15[[#This Row],[item_key]],IsITypeList,Table_ExternalData_15[[#This Row],[IType]],IsDList,Table_ExternalData_15[[#Headers],[19]])</f>
        <v>0</v>
      </c>
      <c r="X617" s="10">
        <f>SUMIFS(IsQList,IsIList,Table_ExternalData_15[[#This Row],[item_key]],IsITypeList,Table_ExternalData_15[[#This Row],[IType]],IsDList,Table_ExternalData_15[[#Headers],[20]])</f>
        <v>0</v>
      </c>
      <c r="Y617" s="10">
        <f>SUMIFS(IsQList,IsIList,Table_ExternalData_15[[#This Row],[item_key]],IsITypeList,Table_ExternalData_15[[#This Row],[IType]],IsDList,Table_ExternalData_15[[#Headers],[21]])</f>
        <v>0</v>
      </c>
      <c r="Z617" s="10">
        <f>SUMIFS(IsQList,IsIList,Table_ExternalData_15[[#This Row],[item_key]],IsITypeList,Table_ExternalData_15[[#This Row],[IType]],IsDList,Table_ExternalData_15[[#Headers],[22]])</f>
        <v>0</v>
      </c>
      <c r="AA617" s="10">
        <f>SUMIFS(IsQList,IsIList,Table_ExternalData_15[[#This Row],[item_key]],IsITypeList,Table_ExternalData_15[[#This Row],[IType]],IsDList,Table_ExternalData_15[[#Headers],[23]])</f>
        <v>0</v>
      </c>
      <c r="AB617" s="10">
        <f>SUMIFS(IsQList,IsIList,Table_ExternalData_15[[#This Row],[item_key]],IsITypeList,Table_ExternalData_15[[#This Row],[IType]],IsDList,Table_ExternalData_15[[#Headers],[24]])</f>
        <v>0</v>
      </c>
      <c r="AC617" s="10">
        <f>SUMIFS(IsQList,IsIList,Table_ExternalData_15[[#This Row],[item_key]],IsITypeList,Table_ExternalData_15[[#This Row],[IType]],IsDList,Table_ExternalData_15[[#Headers],[25]])</f>
        <v>0</v>
      </c>
      <c r="AD617" s="10">
        <f>SUMIFS(IsQList,IsIList,Table_ExternalData_15[[#This Row],[item_key]],IsITypeList,Table_ExternalData_15[[#This Row],[IType]],IsDList,Table_ExternalData_15[[#Headers],[26]])</f>
        <v>0</v>
      </c>
      <c r="AE617" s="10">
        <f>SUMIFS(IsQList,IsIList,Table_ExternalData_15[[#This Row],[item_key]],IsITypeList,Table_ExternalData_15[[#This Row],[IType]],IsDList,Table_ExternalData_15[[#Headers],[27]])</f>
        <v>0</v>
      </c>
      <c r="AF617" s="10">
        <f>SUMIFS(IsQList,IsIList,Table_ExternalData_15[[#This Row],[item_key]],IsITypeList,Table_ExternalData_15[[#This Row],[IType]],IsDList,Table_ExternalData_15[[#Headers],[28]])</f>
        <v>0</v>
      </c>
      <c r="AG617" s="10">
        <f>SUMIFS(IsQList,IsIList,Table_ExternalData_15[[#This Row],[item_key]],IsITypeList,Table_ExternalData_15[[#This Row],[IType]],IsDList,Table_ExternalData_15[[#Headers],[29]])</f>
        <v>0</v>
      </c>
      <c r="AH617" s="10">
        <f>SUMIFS(IsQList,IsIList,Table_ExternalData_15[[#This Row],[item_key]],IsITypeList,Table_ExternalData_15[[#This Row],[IType]],IsDList,Table_ExternalData_15[[#Headers],[30]])</f>
        <v>0</v>
      </c>
      <c r="AI617" s="10">
        <f>SUMIFS(IsQList,IsIList,Table_ExternalData_15[[#This Row],[item_key]],IsITypeList,Table_ExternalData_15[[#This Row],[IType]],IsDList,Table_ExternalData_15[[#Headers],[31]])</f>
        <v>0</v>
      </c>
      <c r="AJ617" s="10">
        <f>SUM(Table_ExternalData_15[[#This Row],[1]:[31]])</f>
        <v>0</v>
      </c>
    </row>
    <row r="618" spans="1:36">
      <c r="A618" s="1" t="s">
        <v>109</v>
      </c>
      <c r="B618" s="1" t="s">
        <v>1243</v>
      </c>
      <c r="C618" s="1" t="s">
        <v>1244</v>
      </c>
      <c r="D618" s="11" t="s">
        <v>2046</v>
      </c>
      <c r="E618" s="10">
        <f>SUMIFS(IsQList,IsIList,Table_ExternalData_15[[#This Row],[item_key]],IsITypeList,Table_ExternalData_15[[#This Row],[IType]],IsDList,Table_ExternalData_15[[#Headers],[1]])</f>
        <v>85</v>
      </c>
      <c r="F618" s="10">
        <f>SUMIFS(IsQList,IsIList,Table_ExternalData_15[[#This Row],[item_key]],IsITypeList,Table_ExternalData_15[[#This Row],[IType]],IsDList,Table_ExternalData_15[[#Headers],[2]])</f>
        <v>188</v>
      </c>
      <c r="G618" s="10">
        <f>SUMIFS(IsQList,IsIList,Table_ExternalData_15[[#This Row],[item_key]],IsITypeList,Table_ExternalData_15[[#This Row],[IType]],IsDList,Table_ExternalData_15[[#Headers],[3]])</f>
        <v>85</v>
      </c>
      <c r="H618" s="10">
        <f>SUMIFS(IsQList,IsIList,Table_ExternalData_15[[#This Row],[item_key]],IsITypeList,Table_ExternalData_15[[#This Row],[IType]],IsDList,Table_ExternalData_15[[#Headers],[4]])</f>
        <v>250</v>
      </c>
      <c r="I618" s="10">
        <f>SUMIFS(IsQList,IsIList,Table_ExternalData_15[[#This Row],[item_key]],IsITypeList,Table_ExternalData_15[[#This Row],[IType]],IsDList,Table_ExternalData_15[[#Headers],[5]])</f>
        <v>100</v>
      </c>
      <c r="J618" s="10">
        <f>SUMIFS(IsQList,IsIList,Table_ExternalData_15[[#This Row],[item_key]],IsITypeList,Table_ExternalData_15[[#This Row],[IType]],IsDList,Table_ExternalData_15[[#Headers],[6]])</f>
        <v>237</v>
      </c>
      <c r="K618" s="10">
        <f>SUMIFS(IsQList,IsIList,Table_ExternalData_15[[#This Row],[item_key]],IsITypeList,Table_ExternalData_15[[#This Row],[IType]],IsDList,Table_ExternalData_15[[#Headers],[7]])</f>
        <v>209</v>
      </c>
      <c r="L618" s="10">
        <f>SUMIFS(IsQList,IsIList,Table_ExternalData_15[[#This Row],[item_key]],IsITypeList,Table_ExternalData_15[[#This Row],[IType]],IsDList,Table_ExternalData_15[[#Headers],[8]])</f>
        <v>139</v>
      </c>
      <c r="M618" s="10">
        <f>SUMIFS(IsQList,IsIList,Table_ExternalData_15[[#This Row],[item_key]],IsITypeList,Table_ExternalData_15[[#This Row],[IType]],IsDList,Table_ExternalData_15[[#Headers],[9]])</f>
        <v>317</v>
      </c>
      <c r="N618" s="10">
        <f>SUMIFS(IsQList,IsIList,Table_ExternalData_15[[#This Row],[item_key]],IsITypeList,Table_ExternalData_15[[#This Row],[IType]],IsDList,Table_ExternalData_15[[#Headers],[10]])</f>
        <v>207</v>
      </c>
      <c r="O618" s="10">
        <f>SUMIFS(IsQList,IsIList,Table_ExternalData_15[[#This Row],[item_key]],IsITypeList,Table_ExternalData_15[[#This Row],[IType]],IsDList,Table_ExternalData_15[[#Headers],[11]])</f>
        <v>150</v>
      </c>
      <c r="P618" s="10">
        <f>SUMIFS(IsQList,IsIList,Table_ExternalData_15[[#This Row],[item_key]],IsITypeList,Table_ExternalData_15[[#This Row],[IType]],IsDList,Table_ExternalData_15[[#Headers],[12]])</f>
        <v>0</v>
      </c>
      <c r="Q618" s="10">
        <f>SUMIFS(IsQList,IsIList,Table_ExternalData_15[[#This Row],[item_key]],IsITypeList,Table_ExternalData_15[[#This Row],[IType]],IsDList,Table_ExternalData_15[[#Headers],[13]])</f>
        <v>184</v>
      </c>
      <c r="R618" s="10">
        <f>SUMIFS(IsQList,IsIList,Table_ExternalData_15[[#This Row],[item_key]],IsITypeList,Table_ExternalData_15[[#This Row],[IType]],IsDList,Table_ExternalData_15[[#Headers],[14]])</f>
        <v>312</v>
      </c>
      <c r="S618" s="10">
        <f>SUMIFS(IsQList,IsIList,Table_ExternalData_15[[#This Row],[item_key]],IsITypeList,Table_ExternalData_15[[#This Row],[IType]],IsDList,Table_ExternalData_15[[#Headers],[15]])</f>
        <v>186</v>
      </c>
      <c r="T618" s="10">
        <f>SUMIFS(IsQList,IsIList,Table_ExternalData_15[[#This Row],[item_key]],IsITypeList,Table_ExternalData_15[[#This Row],[IType]],IsDList,Table_ExternalData_15[[#Headers],[16]])</f>
        <v>164</v>
      </c>
      <c r="U618" s="10">
        <f>SUMIFS(IsQList,IsIList,Table_ExternalData_15[[#This Row],[item_key]],IsITypeList,Table_ExternalData_15[[#This Row],[IType]],IsDList,Table_ExternalData_15[[#Headers],[17]])</f>
        <v>85</v>
      </c>
      <c r="V618" s="10">
        <f>SUMIFS(IsQList,IsIList,Table_ExternalData_15[[#This Row],[item_key]],IsITypeList,Table_ExternalData_15[[#This Row],[IType]],IsDList,Table_ExternalData_15[[#Headers],[18]])</f>
        <v>0</v>
      </c>
      <c r="W618" s="10">
        <f>SUMIFS(IsQList,IsIList,Table_ExternalData_15[[#This Row],[item_key]],IsITypeList,Table_ExternalData_15[[#This Row],[IType]],IsDList,Table_ExternalData_15[[#Headers],[19]])</f>
        <v>0</v>
      </c>
      <c r="X618" s="10">
        <f>SUMIFS(IsQList,IsIList,Table_ExternalData_15[[#This Row],[item_key]],IsITypeList,Table_ExternalData_15[[#This Row],[IType]],IsDList,Table_ExternalData_15[[#Headers],[20]])</f>
        <v>0</v>
      </c>
      <c r="Y618" s="10">
        <f>SUMIFS(IsQList,IsIList,Table_ExternalData_15[[#This Row],[item_key]],IsITypeList,Table_ExternalData_15[[#This Row],[IType]],IsDList,Table_ExternalData_15[[#Headers],[21]])</f>
        <v>0</v>
      </c>
      <c r="Z618" s="10">
        <f>SUMIFS(IsQList,IsIList,Table_ExternalData_15[[#This Row],[item_key]],IsITypeList,Table_ExternalData_15[[#This Row],[IType]],IsDList,Table_ExternalData_15[[#Headers],[22]])</f>
        <v>0</v>
      </c>
      <c r="AA618" s="10">
        <f>SUMIFS(IsQList,IsIList,Table_ExternalData_15[[#This Row],[item_key]],IsITypeList,Table_ExternalData_15[[#This Row],[IType]],IsDList,Table_ExternalData_15[[#Headers],[23]])</f>
        <v>0</v>
      </c>
      <c r="AB618" s="10">
        <f>SUMIFS(IsQList,IsIList,Table_ExternalData_15[[#This Row],[item_key]],IsITypeList,Table_ExternalData_15[[#This Row],[IType]],IsDList,Table_ExternalData_15[[#Headers],[24]])</f>
        <v>0</v>
      </c>
      <c r="AC618" s="10">
        <f>SUMIFS(IsQList,IsIList,Table_ExternalData_15[[#This Row],[item_key]],IsITypeList,Table_ExternalData_15[[#This Row],[IType]],IsDList,Table_ExternalData_15[[#Headers],[25]])</f>
        <v>0</v>
      </c>
      <c r="AD618" s="10">
        <f>SUMIFS(IsQList,IsIList,Table_ExternalData_15[[#This Row],[item_key]],IsITypeList,Table_ExternalData_15[[#This Row],[IType]],IsDList,Table_ExternalData_15[[#Headers],[26]])</f>
        <v>0</v>
      </c>
      <c r="AE618" s="10">
        <f>SUMIFS(IsQList,IsIList,Table_ExternalData_15[[#This Row],[item_key]],IsITypeList,Table_ExternalData_15[[#This Row],[IType]],IsDList,Table_ExternalData_15[[#Headers],[27]])</f>
        <v>334</v>
      </c>
      <c r="AF618" s="10">
        <f>SUMIFS(IsQList,IsIList,Table_ExternalData_15[[#This Row],[item_key]],IsITypeList,Table_ExternalData_15[[#This Row],[IType]],IsDList,Table_ExternalData_15[[#Headers],[28]])</f>
        <v>382</v>
      </c>
      <c r="AG618" s="10">
        <f>SUMIFS(IsQList,IsIList,Table_ExternalData_15[[#This Row],[item_key]],IsITypeList,Table_ExternalData_15[[#This Row],[IType]],IsDList,Table_ExternalData_15[[#Headers],[29]])</f>
        <v>364</v>
      </c>
      <c r="AH618" s="10">
        <f>SUMIFS(IsQList,IsIList,Table_ExternalData_15[[#This Row],[item_key]],IsITypeList,Table_ExternalData_15[[#This Row],[IType]],IsDList,Table_ExternalData_15[[#Headers],[30]])</f>
        <v>230</v>
      </c>
      <c r="AI618" s="10">
        <f>SUMIFS(IsQList,IsIList,Table_ExternalData_15[[#This Row],[item_key]],IsITypeList,Table_ExternalData_15[[#This Row],[IType]],IsDList,Table_ExternalData_15[[#Headers],[31]])</f>
        <v>727</v>
      </c>
      <c r="AJ618" s="10">
        <f>SUM(Table_ExternalData_15[[#This Row],[1]:[31]])</f>
        <v>4935</v>
      </c>
    </row>
    <row r="619" spans="1:36">
      <c r="A619" s="1" t="s">
        <v>462</v>
      </c>
      <c r="B619" s="1" t="s">
        <v>1109</v>
      </c>
      <c r="C619" s="1" t="s">
        <v>1110</v>
      </c>
      <c r="D619" s="11" t="s">
        <v>2046</v>
      </c>
      <c r="E619" s="10">
        <f>SUMIFS(IsQList,IsIList,Table_ExternalData_15[[#This Row],[item_key]],IsITypeList,Table_ExternalData_15[[#This Row],[IType]],IsDList,Table_ExternalData_15[[#Headers],[1]])</f>
        <v>85</v>
      </c>
      <c r="F619" s="10">
        <f>SUMIFS(IsQList,IsIList,Table_ExternalData_15[[#This Row],[item_key]],IsITypeList,Table_ExternalData_15[[#This Row],[IType]],IsDList,Table_ExternalData_15[[#Headers],[2]])</f>
        <v>188</v>
      </c>
      <c r="G619" s="10">
        <f>SUMIFS(IsQList,IsIList,Table_ExternalData_15[[#This Row],[item_key]],IsITypeList,Table_ExternalData_15[[#This Row],[IType]],IsDList,Table_ExternalData_15[[#Headers],[3]])</f>
        <v>85</v>
      </c>
      <c r="H619" s="10">
        <f>SUMIFS(IsQList,IsIList,Table_ExternalData_15[[#This Row],[item_key]],IsITypeList,Table_ExternalData_15[[#This Row],[IType]],IsDList,Table_ExternalData_15[[#Headers],[4]])</f>
        <v>250</v>
      </c>
      <c r="I619" s="10">
        <f>SUMIFS(IsQList,IsIList,Table_ExternalData_15[[#This Row],[item_key]],IsITypeList,Table_ExternalData_15[[#This Row],[IType]],IsDList,Table_ExternalData_15[[#Headers],[5]])</f>
        <v>100</v>
      </c>
      <c r="J619" s="10">
        <f>SUMIFS(IsQList,IsIList,Table_ExternalData_15[[#This Row],[item_key]],IsITypeList,Table_ExternalData_15[[#This Row],[IType]],IsDList,Table_ExternalData_15[[#Headers],[6]])</f>
        <v>237</v>
      </c>
      <c r="K619" s="10">
        <f>SUMIFS(IsQList,IsIList,Table_ExternalData_15[[#This Row],[item_key]],IsITypeList,Table_ExternalData_15[[#This Row],[IType]],IsDList,Table_ExternalData_15[[#Headers],[7]])</f>
        <v>209</v>
      </c>
      <c r="L619" s="10">
        <f>SUMIFS(IsQList,IsIList,Table_ExternalData_15[[#This Row],[item_key]],IsITypeList,Table_ExternalData_15[[#This Row],[IType]],IsDList,Table_ExternalData_15[[#Headers],[8]])</f>
        <v>139</v>
      </c>
      <c r="M619" s="10">
        <f>SUMIFS(IsQList,IsIList,Table_ExternalData_15[[#This Row],[item_key]],IsITypeList,Table_ExternalData_15[[#This Row],[IType]],IsDList,Table_ExternalData_15[[#Headers],[9]])</f>
        <v>317</v>
      </c>
      <c r="N619" s="10">
        <f>SUMIFS(IsQList,IsIList,Table_ExternalData_15[[#This Row],[item_key]],IsITypeList,Table_ExternalData_15[[#This Row],[IType]],IsDList,Table_ExternalData_15[[#Headers],[10]])</f>
        <v>207</v>
      </c>
      <c r="O619" s="10">
        <f>SUMIFS(IsQList,IsIList,Table_ExternalData_15[[#This Row],[item_key]],IsITypeList,Table_ExternalData_15[[#This Row],[IType]],IsDList,Table_ExternalData_15[[#Headers],[11]])</f>
        <v>150</v>
      </c>
      <c r="P619" s="10">
        <f>SUMIFS(IsQList,IsIList,Table_ExternalData_15[[#This Row],[item_key]],IsITypeList,Table_ExternalData_15[[#This Row],[IType]],IsDList,Table_ExternalData_15[[#Headers],[12]])</f>
        <v>0</v>
      </c>
      <c r="Q619" s="10">
        <f>SUMIFS(IsQList,IsIList,Table_ExternalData_15[[#This Row],[item_key]],IsITypeList,Table_ExternalData_15[[#This Row],[IType]],IsDList,Table_ExternalData_15[[#Headers],[13]])</f>
        <v>184</v>
      </c>
      <c r="R619" s="10">
        <f>SUMIFS(IsQList,IsIList,Table_ExternalData_15[[#This Row],[item_key]],IsITypeList,Table_ExternalData_15[[#This Row],[IType]],IsDList,Table_ExternalData_15[[#Headers],[14]])</f>
        <v>312</v>
      </c>
      <c r="S619" s="10">
        <f>SUMIFS(IsQList,IsIList,Table_ExternalData_15[[#This Row],[item_key]],IsITypeList,Table_ExternalData_15[[#This Row],[IType]],IsDList,Table_ExternalData_15[[#Headers],[15]])</f>
        <v>186</v>
      </c>
      <c r="T619" s="10">
        <f>SUMIFS(IsQList,IsIList,Table_ExternalData_15[[#This Row],[item_key]],IsITypeList,Table_ExternalData_15[[#This Row],[IType]],IsDList,Table_ExternalData_15[[#Headers],[16]])</f>
        <v>164</v>
      </c>
      <c r="U619" s="10">
        <f>SUMIFS(IsQList,IsIList,Table_ExternalData_15[[#This Row],[item_key]],IsITypeList,Table_ExternalData_15[[#This Row],[IType]],IsDList,Table_ExternalData_15[[#Headers],[17]])</f>
        <v>85</v>
      </c>
      <c r="V619" s="10">
        <f>SUMIFS(IsQList,IsIList,Table_ExternalData_15[[#This Row],[item_key]],IsITypeList,Table_ExternalData_15[[#This Row],[IType]],IsDList,Table_ExternalData_15[[#Headers],[18]])</f>
        <v>0</v>
      </c>
      <c r="W619" s="10">
        <f>SUMIFS(IsQList,IsIList,Table_ExternalData_15[[#This Row],[item_key]],IsITypeList,Table_ExternalData_15[[#This Row],[IType]],IsDList,Table_ExternalData_15[[#Headers],[19]])</f>
        <v>0</v>
      </c>
      <c r="X619" s="10">
        <f>SUMIFS(IsQList,IsIList,Table_ExternalData_15[[#This Row],[item_key]],IsITypeList,Table_ExternalData_15[[#This Row],[IType]],IsDList,Table_ExternalData_15[[#Headers],[20]])</f>
        <v>0</v>
      </c>
      <c r="Y619" s="10">
        <f>SUMIFS(IsQList,IsIList,Table_ExternalData_15[[#This Row],[item_key]],IsITypeList,Table_ExternalData_15[[#This Row],[IType]],IsDList,Table_ExternalData_15[[#Headers],[21]])</f>
        <v>0</v>
      </c>
      <c r="Z619" s="10">
        <f>SUMIFS(IsQList,IsIList,Table_ExternalData_15[[#This Row],[item_key]],IsITypeList,Table_ExternalData_15[[#This Row],[IType]],IsDList,Table_ExternalData_15[[#Headers],[22]])</f>
        <v>0</v>
      </c>
      <c r="AA619" s="10">
        <f>SUMIFS(IsQList,IsIList,Table_ExternalData_15[[#This Row],[item_key]],IsITypeList,Table_ExternalData_15[[#This Row],[IType]],IsDList,Table_ExternalData_15[[#Headers],[23]])</f>
        <v>0</v>
      </c>
      <c r="AB619" s="10">
        <f>SUMIFS(IsQList,IsIList,Table_ExternalData_15[[#This Row],[item_key]],IsITypeList,Table_ExternalData_15[[#This Row],[IType]],IsDList,Table_ExternalData_15[[#Headers],[24]])</f>
        <v>0</v>
      </c>
      <c r="AC619" s="10">
        <f>SUMIFS(IsQList,IsIList,Table_ExternalData_15[[#This Row],[item_key]],IsITypeList,Table_ExternalData_15[[#This Row],[IType]],IsDList,Table_ExternalData_15[[#Headers],[25]])</f>
        <v>0</v>
      </c>
      <c r="AD619" s="10">
        <f>SUMIFS(IsQList,IsIList,Table_ExternalData_15[[#This Row],[item_key]],IsITypeList,Table_ExternalData_15[[#This Row],[IType]],IsDList,Table_ExternalData_15[[#Headers],[26]])</f>
        <v>0</v>
      </c>
      <c r="AE619" s="10">
        <f>SUMIFS(IsQList,IsIList,Table_ExternalData_15[[#This Row],[item_key]],IsITypeList,Table_ExternalData_15[[#This Row],[IType]],IsDList,Table_ExternalData_15[[#Headers],[27]])</f>
        <v>334</v>
      </c>
      <c r="AF619" s="10">
        <f>SUMIFS(IsQList,IsIList,Table_ExternalData_15[[#This Row],[item_key]],IsITypeList,Table_ExternalData_15[[#This Row],[IType]],IsDList,Table_ExternalData_15[[#Headers],[28]])</f>
        <v>382</v>
      </c>
      <c r="AG619" s="10">
        <f>SUMIFS(IsQList,IsIList,Table_ExternalData_15[[#This Row],[item_key]],IsITypeList,Table_ExternalData_15[[#This Row],[IType]],IsDList,Table_ExternalData_15[[#Headers],[29]])</f>
        <v>364</v>
      </c>
      <c r="AH619" s="10">
        <f>SUMIFS(IsQList,IsIList,Table_ExternalData_15[[#This Row],[item_key]],IsITypeList,Table_ExternalData_15[[#This Row],[IType]],IsDList,Table_ExternalData_15[[#Headers],[30]])</f>
        <v>230</v>
      </c>
      <c r="AI619" s="10">
        <f>SUMIFS(IsQList,IsIList,Table_ExternalData_15[[#This Row],[item_key]],IsITypeList,Table_ExternalData_15[[#This Row],[IType]],IsDList,Table_ExternalData_15[[#Headers],[31]])</f>
        <v>727</v>
      </c>
      <c r="AJ619" s="10">
        <f>SUM(Table_ExternalData_15[[#This Row],[1]:[31]])</f>
        <v>4935</v>
      </c>
    </row>
    <row r="620" spans="1:36">
      <c r="A620" s="1" t="s">
        <v>463</v>
      </c>
      <c r="B620" s="1" t="s">
        <v>1111</v>
      </c>
      <c r="C620" s="1" t="s">
        <v>1112</v>
      </c>
      <c r="D620" s="11" t="s">
        <v>2046</v>
      </c>
      <c r="E620" s="10">
        <f>SUMIFS(IsQList,IsIList,Table_ExternalData_15[[#This Row],[item_key]],IsITypeList,Table_ExternalData_15[[#This Row],[IType]],IsDList,Table_ExternalData_15[[#Headers],[1]])</f>
        <v>85</v>
      </c>
      <c r="F620" s="10">
        <f>SUMIFS(IsQList,IsIList,Table_ExternalData_15[[#This Row],[item_key]],IsITypeList,Table_ExternalData_15[[#This Row],[IType]],IsDList,Table_ExternalData_15[[#Headers],[2]])</f>
        <v>188</v>
      </c>
      <c r="G620" s="10">
        <f>SUMIFS(IsQList,IsIList,Table_ExternalData_15[[#This Row],[item_key]],IsITypeList,Table_ExternalData_15[[#This Row],[IType]],IsDList,Table_ExternalData_15[[#Headers],[3]])</f>
        <v>85</v>
      </c>
      <c r="H620" s="10">
        <f>SUMIFS(IsQList,IsIList,Table_ExternalData_15[[#This Row],[item_key]],IsITypeList,Table_ExternalData_15[[#This Row],[IType]],IsDList,Table_ExternalData_15[[#Headers],[4]])</f>
        <v>250</v>
      </c>
      <c r="I620" s="10">
        <f>SUMIFS(IsQList,IsIList,Table_ExternalData_15[[#This Row],[item_key]],IsITypeList,Table_ExternalData_15[[#This Row],[IType]],IsDList,Table_ExternalData_15[[#Headers],[5]])</f>
        <v>100</v>
      </c>
      <c r="J620" s="10">
        <f>SUMIFS(IsQList,IsIList,Table_ExternalData_15[[#This Row],[item_key]],IsITypeList,Table_ExternalData_15[[#This Row],[IType]],IsDList,Table_ExternalData_15[[#Headers],[6]])</f>
        <v>237</v>
      </c>
      <c r="K620" s="10">
        <f>SUMIFS(IsQList,IsIList,Table_ExternalData_15[[#This Row],[item_key]],IsITypeList,Table_ExternalData_15[[#This Row],[IType]],IsDList,Table_ExternalData_15[[#Headers],[7]])</f>
        <v>209</v>
      </c>
      <c r="L620" s="10">
        <f>SUMIFS(IsQList,IsIList,Table_ExternalData_15[[#This Row],[item_key]],IsITypeList,Table_ExternalData_15[[#This Row],[IType]],IsDList,Table_ExternalData_15[[#Headers],[8]])</f>
        <v>139</v>
      </c>
      <c r="M620" s="10">
        <f>SUMIFS(IsQList,IsIList,Table_ExternalData_15[[#This Row],[item_key]],IsITypeList,Table_ExternalData_15[[#This Row],[IType]],IsDList,Table_ExternalData_15[[#Headers],[9]])</f>
        <v>317</v>
      </c>
      <c r="N620" s="10">
        <f>SUMIFS(IsQList,IsIList,Table_ExternalData_15[[#This Row],[item_key]],IsITypeList,Table_ExternalData_15[[#This Row],[IType]],IsDList,Table_ExternalData_15[[#Headers],[10]])</f>
        <v>207</v>
      </c>
      <c r="O620" s="10">
        <f>SUMIFS(IsQList,IsIList,Table_ExternalData_15[[#This Row],[item_key]],IsITypeList,Table_ExternalData_15[[#This Row],[IType]],IsDList,Table_ExternalData_15[[#Headers],[11]])</f>
        <v>150</v>
      </c>
      <c r="P620" s="10">
        <f>SUMIFS(IsQList,IsIList,Table_ExternalData_15[[#This Row],[item_key]],IsITypeList,Table_ExternalData_15[[#This Row],[IType]],IsDList,Table_ExternalData_15[[#Headers],[12]])</f>
        <v>0</v>
      </c>
      <c r="Q620" s="10">
        <f>SUMIFS(IsQList,IsIList,Table_ExternalData_15[[#This Row],[item_key]],IsITypeList,Table_ExternalData_15[[#This Row],[IType]],IsDList,Table_ExternalData_15[[#Headers],[13]])</f>
        <v>184</v>
      </c>
      <c r="R620" s="10">
        <f>SUMIFS(IsQList,IsIList,Table_ExternalData_15[[#This Row],[item_key]],IsITypeList,Table_ExternalData_15[[#This Row],[IType]],IsDList,Table_ExternalData_15[[#Headers],[14]])</f>
        <v>312</v>
      </c>
      <c r="S620" s="10">
        <f>SUMIFS(IsQList,IsIList,Table_ExternalData_15[[#This Row],[item_key]],IsITypeList,Table_ExternalData_15[[#This Row],[IType]],IsDList,Table_ExternalData_15[[#Headers],[15]])</f>
        <v>186</v>
      </c>
      <c r="T620" s="10">
        <f>SUMIFS(IsQList,IsIList,Table_ExternalData_15[[#This Row],[item_key]],IsITypeList,Table_ExternalData_15[[#This Row],[IType]],IsDList,Table_ExternalData_15[[#Headers],[16]])</f>
        <v>164</v>
      </c>
      <c r="U620" s="10">
        <f>SUMIFS(IsQList,IsIList,Table_ExternalData_15[[#This Row],[item_key]],IsITypeList,Table_ExternalData_15[[#This Row],[IType]],IsDList,Table_ExternalData_15[[#Headers],[17]])</f>
        <v>85</v>
      </c>
      <c r="V620" s="10">
        <f>SUMIFS(IsQList,IsIList,Table_ExternalData_15[[#This Row],[item_key]],IsITypeList,Table_ExternalData_15[[#This Row],[IType]],IsDList,Table_ExternalData_15[[#Headers],[18]])</f>
        <v>0</v>
      </c>
      <c r="W620" s="10">
        <f>SUMIFS(IsQList,IsIList,Table_ExternalData_15[[#This Row],[item_key]],IsITypeList,Table_ExternalData_15[[#This Row],[IType]],IsDList,Table_ExternalData_15[[#Headers],[19]])</f>
        <v>0</v>
      </c>
      <c r="X620" s="10">
        <f>SUMIFS(IsQList,IsIList,Table_ExternalData_15[[#This Row],[item_key]],IsITypeList,Table_ExternalData_15[[#This Row],[IType]],IsDList,Table_ExternalData_15[[#Headers],[20]])</f>
        <v>0</v>
      </c>
      <c r="Y620" s="10">
        <f>SUMIFS(IsQList,IsIList,Table_ExternalData_15[[#This Row],[item_key]],IsITypeList,Table_ExternalData_15[[#This Row],[IType]],IsDList,Table_ExternalData_15[[#Headers],[21]])</f>
        <v>0</v>
      </c>
      <c r="Z620" s="10">
        <f>SUMIFS(IsQList,IsIList,Table_ExternalData_15[[#This Row],[item_key]],IsITypeList,Table_ExternalData_15[[#This Row],[IType]],IsDList,Table_ExternalData_15[[#Headers],[22]])</f>
        <v>0</v>
      </c>
      <c r="AA620" s="10">
        <f>SUMIFS(IsQList,IsIList,Table_ExternalData_15[[#This Row],[item_key]],IsITypeList,Table_ExternalData_15[[#This Row],[IType]],IsDList,Table_ExternalData_15[[#Headers],[23]])</f>
        <v>0</v>
      </c>
      <c r="AB620" s="10">
        <f>SUMIFS(IsQList,IsIList,Table_ExternalData_15[[#This Row],[item_key]],IsITypeList,Table_ExternalData_15[[#This Row],[IType]],IsDList,Table_ExternalData_15[[#Headers],[24]])</f>
        <v>0</v>
      </c>
      <c r="AC620" s="10">
        <f>SUMIFS(IsQList,IsIList,Table_ExternalData_15[[#This Row],[item_key]],IsITypeList,Table_ExternalData_15[[#This Row],[IType]],IsDList,Table_ExternalData_15[[#Headers],[25]])</f>
        <v>0</v>
      </c>
      <c r="AD620" s="10">
        <f>SUMIFS(IsQList,IsIList,Table_ExternalData_15[[#This Row],[item_key]],IsITypeList,Table_ExternalData_15[[#This Row],[IType]],IsDList,Table_ExternalData_15[[#Headers],[26]])</f>
        <v>0</v>
      </c>
      <c r="AE620" s="10">
        <f>SUMIFS(IsQList,IsIList,Table_ExternalData_15[[#This Row],[item_key]],IsITypeList,Table_ExternalData_15[[#This Row],[IType]],IsDList,Table_ExternalData_15[[#Headers],[27]])</f>
        <v>334</v>
      </c>
      <c r="AF620" s="10">
        <f>SUMIFS(IsQList,IsIList,Table_ExternalData_15[[#This Row],[item_key]],IsITypeList,Table_ExternalData_15[[#This Row],[IType]],IsDList,Table_ExternalData_15[[#Headers],[28]])</f>
        <v>382</v>
      </c>
      <c r="AG620" s="10">
        <f>SUMIFS(IsQList,IsIList,Table_ExternalData_15[[#This Row],[item_key]],IsITypeList,Table_ExternalData_15[[#This Row],[IType]],IsDList,Table_ExternalData_15[[#Headers],[29]])</f>
        <v>364</v>
      </c>
      <c r="AH620" s="10">
        <f>SUMIFS(IsQList,IsIList,Table_ExternalData_15[[#This Row],[item_key]],IsITypeList,Table_ExternalData_15[[#This Row],[IType]],IsDList,Table_ExternalData_15[[#Headers],[30]])</f>
        <v>230</v>
      </c>
      <c r="AI620" s="10">
        <f>SUMIFS(IsQList,IsIList,Table_ExternalData_15[[#This Row],[item_key]],IsITypeList,Table_ExternalData_15[[#This Row],[IType]],IsDList,Table_ExternalData_15[[#Headers],[31]])</f>
        <v>727</v>
      </c>
      <c r="AJ620" s="10">
        <f>SUM(Table_ExternalData_15[[#This Row],[1]:[31]])</f>
        <v>4935</v>
      </c>
    </row>
    <row r="621" spans="1:36">
      <c r="A621" s="1" t="s">
        <v>464</v>
      </c>
      <c r="B621" s="1" t="s">
        <v>1113</v>
      </c>
      <c r="C621" s="1" t="s">
        <v>1114</v>
      </c>
      <c r="D621" s="11" t="s">
        <v>2046</v>
      </c>
      <c r="E621" s="10">
        <f>SUMIFS(IsQList,IsIList,Table_ExternalData_15[[#This Row],[item_key]],IsITypeList,Table_ExternalData_15[[#This Row],[IType]],IsDList,Table_ExternalData_15[[#Headers],[1]])</f>
        <v>85</v>
      </c>
      <c r="F621" s="10">
        <f>SUMIFS(IsQList,IsIList,Table_ExternalData_15[[#This Row],[item_key]],IsITypeList,Table_ExternalData_15[[#This Row],[IType]],IsDList,Table_ExternalData_15[[#Headers],[2]])</f>
        <v>188</v>
      </c>
      <c r="G621" s="10">
        <f>SUMIFS(IsQList,IsIList,Table_ExternalData_15[[#This Row],[item_key]],IsITypeList,Table_ExternalData_15[[#This Row],[IType]],IsDList,Table_ExternalData_15[[#Headers],[3]])</f>
        <v>85</v>
      </c>
      <c r="H621" s="10">
        <f>SUMIFS(IsQList,IsIList,Table_ExternalData_15[[#This Row],[item_key]],IsITypeList,Table_ExternalData_15[[#This Row],[IType]],IsDList,Table_ExternalData_15[[#Headers],[4]])</f>
        <v>250</v>
      </c>
      <c r="I621" s="10">
        <f>SUMIFS(IsQList,IsIList,Table_ExternalData_15[[#This Row],[item_key]],IsITypeList,Table_ExternalData_15[[#This Row],[IType]],IsDList,Table_ExternalData_15[[#Headers],[5]])</f>
        <v>100</v>
      </c>
      <c r="J621" s="10">
        <f>SUMIFS(IsQList,IsIList,Table_ExternalData_15[[#This Row],[item_key]],IsITypeList,Table_ExternalData_15[[#This Row],[IType]],IsDList,Table_ExternalData_15[[#Headers],[6]])</f>
        <v>237</v>
      </c>
      <c r="K621" s="10">
        <f>SUMIFS(IsQList,IsIList,Table_ExternalData_15[[#This Row],[item_key]],IsITypeList,Table_ExternalData_15[[#This Row],[IType]],IsDList,Table_ExternalData_15[[#Headers],[7]])</f>
        <v>209</v>
      </c>
      <c r="L621" s="10">
        <f>SUMIFS(IsQList,IsIList,Table_ExternalData_15[[#This Row],[item_key]],IsITypeList,Table_ExternalData_15[[#This Row],[IType]],IsDList,Table_ExternalData_15[[#Headers],[8]])</f>
        <v>139</v>
      </c>
      <c r="M621" s="10">
        <f>SUMIFS(IsQList,IsIList,Table_ExternalData_15[[#This Row],[item_key]],IsITypeList,Table_ExternalData_15[[#This Row],[IType]],IsDList,Table_ExternalData_15[[#Headers],[9]])</f>
        <v>317</v>
      </c>
      <c r="N621" s="10">
        <f>SUMIFS(IsQList,IsIList,Table_ExternalData_15[[#This Row],[item_key]],IsITypeList,Table_ExternalData_15[[#This Row],[IType]],IsDList,Table_ExternalData_15[[#Headers],[10]])</f>
        <v>207</v>
      </c>
      <c r="O621" s="10">
        <f>SUMIFS(IsQList,IsIList,Table_ExternalData_15[[#This Row],[item_key]],IsITypeList,Table_ExternalData_15[[#This Row],[IType]],IsDList,Table_ExternalData_15[[#Headers],[11]])</f>
        <v>150</v>
      </c>
      <c r="P621" s="10">
        <f>SUMIFS(IsQList,IsIList,Table_ExternalData_15[[#This Row],[item_key]],IsITypeList,Table_ExternalData_15[[#This Row],[IType]],IsDList,Table_ExternalData_15[[#Headers],[12]])</f>
        <v>0</v>
      </c>
      <c r="Q621" s="10">
        <f>SUMIFS(IsQList,IsIList,Table_ExternalData_15[[#This Row],[item_key]],IsITypeList,Table_ExternalData_15[[#This Row],[IType]],IsDList,Table_ExternalData_15[[#Headers],[13]])</f>
        <v>184</v>
      </c>
      <c r="R621" s="10">
        <f>SUMIFS(IsQList,IsIList,Table_ExternalData_15[[#This Row],[item_key]],IsITypeList,Table_ExternalData_15[[#This Row],[IType]],IsDList,Table_ExternalData_15[[#Headers],[14]])</f>
        <v>312</v>
      </c>
      <c r="S621" s="10">
        <f>SUMIFS(IsQList,IsIList,Table_ExternalData_15[[#This Row],[item_key]],IsITypeList,Table_ExternalData_15[[#This Row],[IType]],IsDList,Table_ExternalData_15[[#Headers],[15]])</f>
        <v>186</v>
      </c>
      <c r="T621" s="10">
        <f>SUMIFS(IsQList,IsIList,Table_ExternalData_15[[#This Row],[item_key]],IsITypeList,Table_ExternalData_15[[#This Row],[IType]],IsDList,Table_ExternalData_15[[#Headers],[16]])</f>
        <v>164</v>
      </c>
      <c r="U621" s="10">
        <f>SUMIFS(IsQList,IsIList,Table_ExternalData_15[[#This Row],[item_key]],IsITypeList,Table_ExternalData_15[[#This Row],[IType]],IsDList,Table_ExternalData_15[[#Headers],[17]])</f>
        <v>85</v>
      </c>
      <c r="V621" s="10">
        <f>SUMIFS(IsQList,IsIList,Table_ExternalData_15[[#This Row],[item_key]],IsITypeList,Table_ExternalData_15[[#This Row],[IType]],IsDList,Table_ExternalData_15[[#Headers],[18]])</f>
        <v>0</v>
      </c>
      <c r="W621" s="10">
        <f>SUMIFS(IsQList,IsIList,Table_ExternalData_15[[#This Row],[item_key]],IsITypeList,Table_ExternalData_15[[#This Row],[IType]],IsDList,Table_ExternalData_15[[#Headers],[19]])</f>
        <v>0</v>
      </c>
      <c r="X621" s="10">
        <f>SUMIFS(IsQList,IsIList,Table_ExternalData_15[[#This Row],[item_key]],IsITypeList,Table_ExternalData_15[[#This Row],[IType]],IsDList,Table_ExternalData_15[[#Headers],[20]])</f>
        <v>0</v>
      </c>
      <c r="Y621" s="10">
        <f>SUMIFS(IsQList,IsIList,Table_ExternalData_15[[#This Row],[item_key]],IsITypeList,Table_ExternalData_15[[#This Row],[IType]],IsDList,Table_ExternalData_15[[#Headers],[21]])</f>
        <v>0</v>
      </c>
      <c r="Z621" s="10">
        <f>SUMIFS(IsQList,IsIList,Table_ExternalData_15[[#This Row],[item_key]],IsITypeList,Table_ExternalData_15[[#This Row],[IType]],IsDList,Table_ExternalData_15[[#Headers],[22]])</f>
        <v>0</v>
      </c>
      <c r="AA621" s="10">
        <f>SUMIFS(IsQList,IsIList,Table_ExternalData_15[[#This Row],[item_key]],IsITypeList,Table_ExternalData_15[[#This Row],[IType]],IsDList,Table_ExternalData_15[[#Headers],[23]])</f>
        <v>0</v>
      </c>
      <c r="AB621" s="10">
        <f>SUMIFS(IsQList,IsIList,Table_ExternalData_15[[#This Row],[item_key]],IsITypeList,Table_ExternalData_15[[#This Row],[IType]],IsDList,Table_ExternalData_15[[#Headers],[24]])</f>
        <v>0</v>
      </c>
      <c r="AC621" s="10">
        <f>SUMIFS(IsQList,IsIList,Table_ExternalData_15[[#This Row],[item_key]],IsITypeList,Table_ExternalData_15[[#This Row],[IType]],IsDList,Table_ExternalData_15[[#Headers],[25]])</f>
        <v>0</v>
      </c>
      <c r="AD621" s="10">
        <f>SUMIFS(IsQList,IsIList,Table_ExternalData_15[[#This Row],[item_key]],IsITypeList,Table_ExternalData_15[[#This Row],[IType]],IsDList,Table_ExternalData_15[[#Headers],[26]])</f>
        <v>0</v>
      </c>
      <c r="AE621" s="10">
        <f>SUMIFS(IsQList,IsIList,Table_ExternalData_15[[#This Row],[item_key]],IsITypeList,Table_ExternalData_15[[#This Row],[IType]],IsDList,Table_ExternalData_15[[#Headers],[27]])</f>
        <v>334</v>
      </c>
      <c r="AF621" s="10">
        <f>SUMIFS(IsQList,IsIList,Table_ExternalData_15[[#This Row],[item_key]],IsITypeList,Table_ExternalData_15[[#This Row],[IType]],IsDList,Table_ExternalData_15[[#Headers],[28]])</f>
        <v>382</v>
      </c>
      <c r="AG621" s="10">
        <f>SUMIFS(IsQList,IsIList,Table_ExternalData_15[[#This Row],[item_key]],IsITypeList,Table_ExternalData_15[[#This Row],[IType]],IsDList,Table_ExternalData_15[[#Headers],[29]])</f>
        <v>364</v>
      </c>
      <c r="AH621" s="10">
        <f>SUMIFS(IsQList,IsIList,Table_ExternalData_15[[#This Row],[item_key]],IsITypeList,Table_ExternalData_15[[#This Row],[IType]],IsDList,Table_ExternalData_15[[#Headers],[30]])</f>
        <v>230</v>
      </c>
      <c r="AI621" s="10">
        <f>SUMIFS(IsQList,IsIList,Table_ExternalData_15[[#This Row],[item_key]],IsITypeList,Table_ExternalData_15[[#This Row],[IType]],IsDList,Table_ExternalData_15[[#Headers],[31]])</f>
        <v>727</v>
      </c>
      <c r="AJ621" s="10">
        <f>SUM(Table_ExternalData_15[[#This Row],[1]:[31]])</f>
        <v>4935</v>
      </c>
    </row>
    <row r="622" spans="1:36">
      <c r="A622" s="1" t="s">
        <v>486</v>
      </c>
      <c r="B622" s="1" t="s">
        <v>1115</v>
      </c>
      <c r="C622" s="1" t="s">
        <v>1116</v>
      </c>
      <c r="D622" s="11" t="s">
        <v>2046</v>
      </c>
      <c r="E622" s="10">
        <f>SUMIFS(IsQList,IsIList,Table_ExternalData_15[[#This Row],[item_key]],IsITypeList,Table_ExternalData_15[[#This Row],[IType]],IsDList,Table_ExternalData_15[[#Headers],[1]])</f>
        <v>85</v>
      </c>
      <c r="F622" s="10">
        <f>SUMIFS(IsQList,IsIList,Table_ExternalData_15[[#This Row],[item_key]],IsITypeList,Table_ExternalData_15[[#This Row],[IType]],IsDList,Table_ExternalData_15[[#Headers],[2]])</f>
        <v>188</v>
      </c>
      <c r="G622" s="10">
        <f>SUMIFS(IsQList,IsIList,Table_ExternalData_15[[#This Row],[item_key]],IsITypeList,Table_ExternalData_15[[#This Row],[IType]],IsDList,Table_ExternalData_15[[#Headers],[3]])</f>
        <v>85</v>
      </c>
      <c r="H622" s="10">
        <f>SUMIFS(IsQList,IsIList,Table_ExternalData_15[[#This Row],[item_key]],IsITypeList,Table_ExternalData_15[[#This Row],[IType]],IsDList,Table_ExternalData_15[[#Headers],[4]])</f>
        <v>250</v>
      </c>
      <c r="I622" s="10">
        <f>SUMIFS(IsQList,IsIList,Table_ExternalData_15[[#This Row],[item_key]],IsITypeList,Table_ExternalData_15[[#This Row],[IType]],IsDList,Table_ExternalData_15[[#Headers],[5]])</f>
        <v>100</v>
      </c>
      <c r="J622" s="10">
        <f>SUMIFS(IsQList,IsIList,Table_ExternalData_15[[#This Row],[item_key]],IsITypeList,Table_ExternalData_15[[#This Row],[IType]],IsDList,Table_ExternalData_15[[#Headers],[6]])</f>
        <v>237</v>
      </c>
      <c r="K622" s="10">
        <f>SUMIFS(IsQList,IsIList,Table_ExternalData_15[[#This Row],[item_key]],IsITypeList,Table_ExternalData_15[[#This Row],[IType]],IsDList,Table_ExternalData_15[[#Headers],[7]])</f>
        <v>209</v>
      </c>
      <c r="L622" s="10">
        <f>SUMIFS(IsQList,IsIList,Table_ExternalData_15[[#This Row],[item_key]],IsITypeList,Table_ExternalData_15[[#This Row],[IType]],IsDList,Table_ExternalData_15[[#Headers],[8]])</f>
        <v>139</v>
      </c>
      <c r="M622" s="10">
        <f>SUMIFS(IsQList,IsIList,Table_ExternalData_15[[#This Row],[item_key]],IsITypeList,Table_ExternalData_15[[#This Row],[IType]],IsDList,Table_ExternalData_15[[#Headers],[9]])</f>
        <v>317</v>
      </c>
      <c r="N622" s="10">
        <f>SUMIFS(IsQList,IsIList,Table_ExternalData_15[[#This Row],[item_key]],IsITypeList,Table_ExternalData_15[[#This Row],[IType]],IsDList,Table_ExternalData_15[[#Headers],[10]])</f>
        <v>207</v>
      </c>
      <c r="O622" s="10">
        <f>SUMIFS(IsQList,IsIList,Table_ExternalData_15[[#This Row],[item_key]],IsITypeList,Table_ExternalData_15[[#This Row],[IType]],IsDList,Table_ExternalData_15[[#Headers],[11]])</f>
        <v>150</v>
      </c>
      <c r="P622" s="10">
        <f>SUMIFS(IsQList,IsIList,Table_ExternalData_15[[#This Row],[item_key]],IsITypeList,Table_ExternalData_15[[#This Row],[IType]],IsDList,Table_ExternalData_15[[#Headers],[12]])</f>
        <v>0</v>
      </c>
      <c r="Q622" s="10">
        <f>SUMIFS(IsQList,IsIList,Table_ExternalData_15[[#This Row],[item_key]],IsITypeList,Table_ExternalData_15[[#This Row],[IType]],IsDList,Table_ExternalData_15[[#Headers],[13]])</f>
        <v>184</v>
      </c>
      <c r="R622" s="10">
        <f>SUMIFS(IsQList,IsIList,Table_ExternalData_15[[#This Row],[item_key]],IsITypeList,Table_ExternalData_15[[#This Row],[IType]],IsDList,Table_ExternalData_15[[#Headers],[14]])</f>
        <v>312</v>
      </c>
      <c r="S622" s="10">
        <f>SUMIFS(IsQList,IsIList,Table_ExternalData_15[[#This Row],[item_key]],IsITypeList,Table_ExternalData_15[[#This Row],[IType]],IsDList,Table_ExternalData_15[[#Headers],[15]])</f>
        <v>186</v>
      </c>
      <c r="T622" s="10">
        <f>SUMIFS(IsQList,IsIList,Table_ExternalData_15[[#This Row],[item_key]],IsITypeList,Table_ExternalData_15[[#This Row],[IType]],IsDList,Table_ExternalData_15[[#Headers],[16]])</f>
        <v>164</v>
      </c>
      <c r="U622" s="10">
        <f>SUMIFS(IsQList,IsIList,Table_ExternalData_15[[#This Row],[item_key]],IsITypeList,Table_ExternalData_15[[#This Row],[IType]],IsDList,Table_ExternalData_15[[#Headers],[17]])</f>
        <v>85</v>
      </c>
      <c r="V622" s="10">
        <f>SUMIFS(IsQList,IsIList,Table_ExternalData_15[[#This Row],[item_key]],IsITypeList,Table_ExternalData_15[[#This Row],[IType]],IsDList,Table_ExternalData_15[[#Headers],[18]])</f>
        <v>0</v>
      </c>
      <c r="W622" s="10">
        <f>SUMIFS(IsQList,IsIList,Table_ExternalData_15[[#This Row],[item_key]],IsITypeList,Table_ExternalData_15[[#This Row],[IType]],IsDList,Table_ExternalData_15[[#Headers],[19]])</f>
        <v>0</v>
      </c>
      <c r="X622" s="10">
        <f>SUMIFS(IsQList,IsIList,Table_ExternalData_15[[#This Row],[item_key]],IsITypeList,Table_ExternalData_15[[#This Row],[IType]],IsDList,Table_ExternalData_15[[#Headers],[20]])</f>
        <v>0</v>
      </c>
      <c r="Y622" s="10">
        <f>SUMIFS(IsQList,IsIList,Table_ExternalData_15[[#This Row],[item_key]],IsITypeList,Table_ExternalData_15[[#This Row],[IType]],IsDList,Table_ExternalData_15[[#Headers],[21]])</f>
        <v>0</v>
      </c>
      <c r="Z622" s="10">
        <f>SUMIFS(IsQList,IsIList,Table_ExternalData_15[[#This Row],[item_key]],IsITypeList,Table_ExternalData_15[[#This Row],[IType]],IsDList,Table_ExternalData_15[[#Headers],[22]])</f>
        <v>0</v>
      </c>
      <c r="AA622" s="10">
        <f>SUMIFS(IsQList,IsIList,Table_ExternalData_15[[#This Row],[item_key]],IsITypeList,Table_ExternalData_15[[#This Row],[IType]],IsDList,Table_ExternalData_15[[#Headers],[23]])</f>
        <v>0</v>
      </c>
      <c r="AB622" s="10">
        <f>SUMIFS(IsQList,IsIList,Table_ExternalData_15[[#This Row],[item_key]],IsITypeList,Table_ExternalData_15[[#This Row],[IType]],IsDList,Table_ExternalData_15[[#Headers],[24]])</f>
        <v>0</v>
      </c>
      <c r="AC622" s="10">
        <f>SUMIFS(IsQList,IsIList,Table_ExternalData_15[[#This Row],[item_key]],IsITypeList,Table_ExternalData_15[[#This Row],[IType]],IsDList,Table_ExternalData_15[[#Headers],[25]])</f>
        <v>0</v>
      </c>
      <c r="AD622" s="10">
        <f>SUMIFS(IsQList,IsIList,Table_ExternalData_15[[#This Row],[item_key]],IsITypeList,Table_ExternalData_15[[#This Row],[IType]],IsDList,Table_ExternalData_15[[#Headers],[26]])</f>
        <v>0</v>
      </c>
      <c r="AE622" s="10">
        <f>SUMIFS(IsQList,IsIList,Table_ExternalData_15[[#This Row],[item_key]],IsITypeList,Table_ExternalData_15[[#This Row],[IType]],IsDList,Table_ExternalData_15[[#Headers],[27]])</f>
        <v>334</v>
      </c>
      <c r="AF622" s="10">
        <f>SUMIFS(IsQList,IsIList,Table_ExternalData_15[[#This Row],[item_key]],IsITypeList,Table_ExternalData_15[[#This Row],[IType]],IsDList,Table_ExternalData_15[[#Headers],[28]])</f>
        <v>382</v>
      </c>
      <c r="AG622" s="10">
        <f>SUMIFS(IsQList,IsIList,Table_ExternalData_15[[#This Row],[item_key]],IsITypeList,Table_ExternalData_15[[#This Row],[IType]],IsDList,Table_ExternalData_15[[#Headers],[29]])</f>
        <v>364</v>
      </c>
      <c r="AH622" s="10">
        <f>SUMIFS(IsQList,IsIList,Table_ExternalData_15[[#This Row],[item_key]],IsITypeList,Table_ExternalData_15[[#This Row],[IType]],IsDList,Table_ExternalData_15[[#Headers],[30]])</f>
        <v>230</v>
      </c>
      <c r="AI622" s="10">
        <f>SUMIFS(IsQList,IsIList,Table_ExternalData_15[[#This Row],[item_key]],IsITypeList,Table_ExternalData_15[[#This Row],[IType]],IsDList,Table_ExternalData_15[[#Headers],[31]])</f>
        <v>727</v>
      </c>
      <c r="AJ622" s="10">
        <f>SUM(Table_ExternalData_15[[#This Row],[1]:[31]])</f>
        <v>4935</v>
      </c>
    </row>
    <row r="623" spans="1:36">
      <c r="A623" s="1" t="s">
        <v>395</v>
      </c>
      <c r="B623" s="1" t="s">
        <v>1298</v>
      </c>
      <c r="C623" s="1" t="s">
        <v>1299</v>
      </c>
      <c r="D623" s="11" t="s">
        <v>2046</v>
      </c>
      <c r="E623" s="10">
        <f>SUMIFS(IsQList,IsIList,Table_ExternalData_15[[#This Row],[item_key]],IsITypeList,Table_ExternalData_15[[#This Row],[IType]],IsDList,Table_ExternalData_15[[#Headers],[1]])</f>
        <v>85</v>
      </c>
      <c r="F623" s="10">
        <f>SUMIFS(IsQList,IsIList,Table_ExternalData_15[[#This Row],[item_key]],IsITypeList,Table_ExternalData_15[[#This Row],[IType]],IsDList,Table_ExternalData_15[[#Headers],[2]])</f>
        <v>188</v>
      </c>
      <c r="G623" s="10">
        <f>SUMIFS(IsQList,IsIList,Table_ExternalData_15[[#This Row],[item_key]],IsITypeList,Table_ExternalData_15[[#This Row],[IType]],IsDList,Table_ExternalData_15[[#Headers],[3]])</f>
        <v>85</v>
      </c>
      <c r="H623" s="10">
        <f>SUMIFS(IsQList,IsIList,Table_ExternalData_15[[#This Row],[item_key]],IsITypeList,Table_ExternalData_15[[#This Row],[IType]],IsDList,Table_ExternalData_15[[#Headers],[4]])</f>
        <v>250</v>
      </c>
      <c r="I623" s="10">
        <f>SUMIFS(IsQList,IsIList,Table_ExternalData_15[[#This Row],[item_key]],IsITypeList,Table_ExternalData_15[[#This Row],[IType]],IsDList,Table_ExternalData_15[[#Headers],[5]])</f>
        <v>100</v>
      </c>
      <c r="J623" s="10">
        <f>SUMIFS(IsQList,IsIList,Table_ExternalData_15[[#This Row],[item_key]],IsITypeList,Table_ExternalData_15[[#This Row],[IType]],IsDList,Table_ExternalData_15[[#Headers],[6]])</f>
        <v>237</v>
      </c>
      <c r="K623" s="10">
        <f>SUMIFS(IsQList,IsIList,Table_ExternalData_15[[#This Row],[item_key]],IsITypeList,Table_ExternalData_15[[#This Row],[IType]],IsDList,Table_ExternalData_15[[#Headers],[7]])</f>
        <v>209</v>
      </c>
      <c r="L623" s="10">
        <f>SUMIFS(IsQList,IsIList,Table_ExternalData_15[[#This Row],[item_key]],IsITypeList,Table_ExternalData_15[[#This Row],[IType]],IsDList,Table_ExternalData_15[[#Headers],[8]])</f>
        <v>139</v>
      </c>
      <c r="M623" s="10">
        <f>SUMIFS(IsQList,IsIList,Table_ExternalData_15[[#This Row],[item_key]],IsITypeList,Table_ExternalData_15[[#This Row],[IType]],IsDList,Table_ExternalData_15[[#Headers],[9]])</f>
        <v>317</v>
      </c>
      <c r="N623" s="10">
        <f>SUMIFS(IsQList,IsIList,Table_ExternalData_15[[#This Row],[item_key]],IsITypeList,Table_ExternalData_15[[#This Row],[IType]],IsDList,Table_ExternalData_15[[#Headers],[10]])</f>
        <v>207</v>
      </c>
      <c r="O623" s="10">
        <f>SUMIFS(IsQList,IsIList,Table_ExternalData_15[[#This Row],[item_key]],IsITypeList,Table_ExternalData_15[[#This Row],[IType]],IsDList,Table_ExternalData_15[[#Headers],[11]])</f>
        <v>150</v>
      </c>
      <c r="P623" s="10">
        <f>SUMIFS(IsQList,IsIList,Table_ExternalData_15[[#This Row],[item_key]],IsITypeList,Table_ExternalData_15[[#This Row],[IType]],IsDList,Table_ExternalData_15[[#Headers],[12]])</f>
        <v>0</v>
      </c>
      <c r="Q623" s="10">
        <f>SUMIFS(IsQList,IsIList,Table_ExternalData_15[[#This Row],[item_key]],IsITypeList,Table_ExternalData_15[[#This Row],[IType]],IsDList,Table_ExternalData_15[[#Headers],[13]])</f>
        <v>184</v>
      </c>
      <c r="R623" s="10">
        <f>SUMIFS(IsQList,IsIList,Table_ExternalData_15[[#This Row],[item_key]],IsITypeList,Table_ExternalData_15[[#This Row],[IType]],IsDList,Table_ExternalData_15[[#Headers],[14]])</f>
        <v>312</v>
      </c>
      <c r="S623" s="10">
        <f>SUMIFS(IsQList,IsIList,Table_ExternalData_15[[#This Row],[item_key]],IsITypeList,Table_ExternalData_15[[#This Row],[IType]],IsDList,Table_ExternalData_15[[#Headers],[15]])</f>
        <v>186</v>
      </c>
      <c r="T623" s="10">
        <f>SUMIFS(IsQList,IsIList,Table_ExternalData_15[[#This Row],[item_key]],IsITypeList,Table_ExternalData_15[[#This Row],[IType]],IsDList,Table_ExternalData_15[[#Headers],[16]])</f>
        <v>164</v>
      </c>
      <c r="U623" s="10">
        <f>SUMIFS(IsQList,IsIList,Table_ExternalData_15[[#This Row],[item_key]],IsITypeList,Table_ExternalData_15[[#This Row],[IType]],IsDList,Table_ExternalData_15[[#Headers],[17]])</f>
        <v>85</v>
      </c>
      <c r="V623" s="10">
        <f>SUMIFS(IsQList,IsIList,Table_ExternalData_15[[#This Row],[item_key]],IsITypeList,Table_ExternalData_15[[#This Row],[IType]],IsDList,Table_ExternalData_15[[#Headers],[18]])</f>
        <v>0</v>
      </c>
      <c r="W623" s="10">
        <f>SUMIFS(IsQList,IsIList,Table_ExternalData_15[[#This Row],[item_key]],IsITypeList,Table_ExternalData_15[[#This Row],[IType]],IsDList,Table_ExternalData_15[[#Headers],[19]])</f>
        <v>0</v>
      </c>
      <c r="X623" s="10">
        <f>SUMIFS(IsQList,IsIList,Table_ExternalData_15[[#This Row],[item_key]],IsITypeList,Table_ExternalData_15[[#This Row],[IType]],IsDList,Table_ExternalData_15[[#Headers],[20]])</f>
        <v>0</v>
      </c>
      <c r="Y623" s="10">
        <f>SUMIFS(IsQList,IsIList,Table_ExternalData_15[[#This Row],[item_key]],IsITypeList,Table_ExternalData_15[[#This Row],[IType]],IsDList,Table_ExternalData_15[[#Headers],[21]])</f>
        <v>0</v>
      </c>
      <c r="Z623" s="10">
        <f>SUMIFS(IsQList,IsIList,Table_ExternalData_15[[#This Row],[item_key]],IsITypeList,Table_ExternalData_15[[#This Row],[IType]],IsDList,Table_ExternalData_15[[#Headers],[22]])</f>
        <v>0</v>
      </c>
      <c r="AA623" s="10">
        <f>SUMIFS(IsQList,IsIList,Table_ExternalData_15[[#This Row],[item_key]],IsITypeList,Table_ExternalData_15[[#This Row],[IType]],IsDList,Table_ExternalData_15[[#Headers],[23]])</f>
        <v>0</v>
      </c>
      <c r="AB623" s="10">
        <f>SUMIFS(IsQList,IsIList,Table_ExternalData_15[[#This Row],[item_key]],IsITypeList,Table_ExternalData_15[[#This Row],[IType]],IsDList,Table_ExternalData_15[[#Headers],[24]])</f>
        <v>0</v>
      </c>
      <c r="AC623" s="10">
        <f>SUMIFS(IsQList,IsIList,Table_ExternalData_15[[#This Row],[item_key]],IsITypeList,Table_ExternalData_15[[#This Row],[IType]],IsDList,Table_ExternalData_15[[#Headers],[25]])</f>
        <v>0</v>
      </c>
      <c r="AD623" s="10">
        <f>SUMIFS(IsQList,IsIList,Table_ExternalData_15[[#This Row],[item_key]],IsITypeList,Table_ExternalData_15[[#This Row],[IType]],IsDList,Table_ExternalData_15[[#Headers],[26]])</f>
        <v>0</v>
      </c>
      <c r="AE623" s="10">
        <f>SUMIFS(IsQList,IsIList,Table_ExternalData_15[[#This Row],[item_key]],IsITypeList,Table_ExternalData_15[[#This Row],[IType]],IsDList,Table_ExternalData_15[[#Headers],[27]])</f>
        <v>334</v>
      </c>
      <c r="AF623" s="10">
        <f>SUMIFS(IsQList,IsIList,Table_ExternalData_15[[#This Row],[item_key]],IsITypeList,Table_ExternalData_15[[#This Row],[IType]],IsDList,Table_ExternalData_15[[#Headers],[28]])</f>
        <v>382</v>
      </c>
      <c r="AG623" s="10">
        <f>SUMIFS(IsQList,IsIList,Table_ExternalData_15[[#This Row],[item_key]],IsITypeList,Table_ExternalData_15[[#This Row],[IType]],IsDList,Table_ExternalData_15[[#Headers],[29]])</f>
        <v>364</v>
      </c>
      <c r="AH623" s="10">
        <f>SUMIFS(IsQList,IsIList,Table_ExternalData_15[[#This Row],[item_key]],IsITypeList,Table_ExternalData_15[[#This Row],[IType]],IsDList,Table_ExternalData_15[[#Headers],[30]])</f>
        <v>230</v>
      </c>
      <c r="AI623" s="10">
        <f>SUMIFS(IsQList,IsIList,Table_ExternalData_15[[#This Row],[item_key]],IsITypeList,Table_ExternalData_15[[#This Row],[IType]],IsDList,Table_ExternalData_15[[#Headers],[31]])</f>
        <v>727</v>
      </c>
      <c r="AJ623" s="10">
        <f>SUM(Table_ExternalData_15[[#This Row],[1]:[31]])</f>
        <v>4935</v>
      </c>
    </row>
    <row r="624" spans="1:36">
      <c r="A624" s="1" t="s">
        <v>301</v>
      </c>
      <c r="B624" s="1" t="s">
        <v>869</v>
      </c>
      <c r="C624" s="1" t="s">
        <v>870</v>
      </c>
      <c r="D624" s="11" t="s">
        <v>2046</v>
      </c>
      <c r="E624" s="10">
        <f>SUMIFS(IsQList,IsIList,Table_ExternalData_15[[#This Row],[item_key]],IsITypeList,Table_ExternalData_15[[#This Row],[IType]],IsDList,Table_ExternalData_15[[#Headers],[1]])</f>
        <v>85</v>
      </c>
      <c r="F624" s="10">
        <f>SUMIFS(IsQList,IsIList,Table_ExternalData_15[[#This Row],[item_key]],IsITypeList,Table_ExternalData_15[[#This Row],[IType]],IsDList,Table_ExternalData_15[[#Headers],[2]])</f>
        <v>188</v>
      </c>
      <c r="G624" s="10">
        <f>SUMIFS(IsQList,IsIList,Table_ExternalData_15[[#This Row],[item_key]],IsITypeList,Table_ExternalData_15[[#This Row],[IType]],IsDList,Table_ExternalData_15[[#Headers],[3]])</f>
        <v>85</v>
      </c>
      <c r="H624" s="10">
        <f>SUMIFS(IsQList,IsIList,Table_ExternalData_15[[#This Row],[item_key]],IsITypeList,Table_ExternalData_15[[#This Row],[IType]],IsDList,Table_ExternalData_15[[#Headers],[4]])</f>
        <v>250</v>
      </c>
      <c r="I624" s="10">
        <f>SUMIFS(IsQList,IsIList,Table_ExternalData_15[[#This Row],[item_key]],IsITypeList,Table_ExternalData_15[[#This Row],[IType]],IsDList,Table_ExternalData_15[[#Headers],[5]])</f>
        <v>100</v>
      </c>
      <c r="J624" s="10">
        <f>SUMIFS(IsQList,IsIList,Table_ExternalData_15[[#This Row],[item_key]],IsITypeList,Table_ExternalData_15[[#This Row],[IType]],IsDList,Table_ExternalData_15[[#Headers],[6]])</f>
        <v>237</v>
      </c>
      <c r="K624" s="10">
        <f>SUMIFS(IsQList,IsIList,Table_ExternalData_15[[#This Row],[item_key]],IsITypeList,Table_ExternalData_15[[#This Row],[IType]],IsDList,Table_ExternalData_15[[#Headers],[7]])</f>
        <v>209</v>
      </c>
      <c r="L624" s="10">
        <f>SUMIFS(IsQList,IsIList,Table_ExternalData_15[[#This Row],[item_key]],IsITypeList,Table_ExternalData_15[[#This Row],[IType]],IsDList,Table_ExternalData_15[[#Headers],[8]])</f>
        <v>139</v>
      </c>
      <c r="M624" s="10">
        <f>SUMIFS(IsQList,IsIList,Table_ExternalData_15[[#This Row],[item_key]],IsITypeList,Table_ExternalData_15[[#This Row],[IType]],IsDList,Table_ExternalData_15[[#Headers],[9]])</f>
        <v>317</v>
      </c>
      <c r="N624" s="10">
        <f>SUMIFS(IsQList,IsIList,Table_ExternalData_15[[#This Row],[item_key]],IsITypeList,Table_ExternalData_15[[#This Row],[IType]],IsDList,Table_ExternalData_15[[#Headers],[10]])</f>
        <v>207</v>
      </c>
      <c r="O624" s="10">
        <f>SUMIFS(IsQList,IsIList,Table_ExternalData_15[[#This Row],[item_key]],IsITypeList,Table_ExternalData_15[[#This Row],[IType]],IsDList,Table_ExternalData_15[[#Headers],[11]])</f>
        <v>150</v>
      </c>
      <c r="P624" s="10">
        <f>SUMIFS(IsQList,IsIList,Table_ExternalData_15[[#This Row],[item_key]],IsITypeList,Table_ExternalData_15[[#This Row],[IType]],IsDList,Table_ExternalData_15[[#Headers],[12]])</f>
        <v>0</v>
      </c>
      <c r="Q624" s="10">
        <f>SUMIFS(IsQList,IsIList,Table_ExternalData_15[[#This Row],[item_key]],IsITypeList,Table_ExternalData_15[[#This Row],[IType]],IsDList,Table_ExternalData_15[[#Headers],[13]])</f>
        <v>184</v>
      </c>
      <c r="R624" s="10">
        <f>SUMIFS(IsQList,IsIList,Table_ExternalData_15[[#This Row],[item_key]],IsITypeList,Table_ExternalData_15[[#This Row],[IType]],IsDList,Table_ExternalData_15[[#Headers],[14]])</f>
        <v>312</v>
      </c>
      <c r="S624" s="10">
        <f>SUMIFS(IsQList,IsIList,Table_ExternalData_15[[#This Row],[item_key]],IsITypeList,Table_ExternalData_15[[#This Row],[IType]],IsDList,Table_ExternalData_15[[#Headers],[15]])</f>
        <v>186</v>
      </c>
      <c r="T624" s="10">
        <f>SUMIFS(IsQList,IsIList,Table_ExternalData_15[[#This Row],[item_key]],IsITypeList,Table_ExternalData_15[[#This Row],[IType]],IsDList,Table_ExternalData_15[[#Headers],[16]])</f>
        <v>164</v>
      </c>
      <c r="U624" s="10">
        <f>SUMIFS(IsQList,IsIList,Table_ExternalData_15[[#This Row],[item_key]],IsITypeList,Table_ExternalData_15[[#This Row],[IType]],IsDList,Table_ExternalData_15[[#Headers],[17]])</f>
        <v>85</v>
      </c>
      <c r="V624" s="10">
        <f>SUMIFS(IsQList,IsIList,Table_ExternalData_15[[#This Row],[item_key]],IsITypeList,Table_ExternalData_15[[#This Row],[IType]],IsDList,Table_ExternalData_15[[#Headers],[18]])</f>
        <v>0</v>
      </c>
      <c r="W624" s="10">
        <f>SUMIFS(IsQList,IsIList,Table_ExternalData_15[[#This Row],[item_key]],IsITypeList,Table_ExternalData_15[[#This Row],[IType]],IsDList,Table_ExternalData_15[[#Headers],[19]])</f>
        <v>0</v>
      </c>
      <c r="X624" s="10">
        <f>SUMIFS(IsQList,IsIList,Table_ExternalData_15[[#This Row],[item_key]],IsITypeList,Table_ExternalData_15[[#This Row],[IType]],IsDList,Table_ExternalData_15[[#Headers],[20]])</f>
        <v>0</v>
      </c>
      <c r="Y624" s="10">
        <f>SUMIFS(IsQList,IsIList,Table_ExternalData_15[[#This Row],[item_key]],IsITypeList,Table_ExternalData_15[[#This Row],[IType]],IsDList,Table_ExternalData_15[[#Headers],[21]])</f>
        <v>0</v>
      </c>
      <c r="Z624" s="10">
        <f>SUMIFS(IsQList,IsIList,Table_ExternalData_15[[#This Row],[item_key]],IsITypeList,Table_ExternalData_15[[#This Row],[IType]],IsDList,Table_ExternalData_15[[#Headers],[22]])</f>
        <v>0</v>
      </c>
      <c r="AA624" s="10">
        <f>SUMIFS(IsQList,IsIList,Table_ExternalData_15[[#This Row],[item_key]],IsITypeList,Table_ExternalData_15[[#This Row],[IType]],IsDList,Table_ExternalData_15[[#Headers],[23]])</f>
        <v>0</v>
      </c>
      <c r="AB624" s="10">
        <f>SUMIFS(IsQList,IsIList,Table_ExternalData_15[[#This Row],[item_key]],IsITypeList,Table_ExternalData_15[[#This Row],[IType]],IsDList,Table_ExternalData_15[[#Headers],[24]])</f>
        <v>0</v>
      </c>
      <c r="AC624" s="10">
        <f>SUMIFS(IsQList,IsIList,Table_ExternalData_15[[#This Row],[item_key]],IsITypeList,Table_ExternalData_15[[#This Row],[IType]],IsDList,Table_ExternalData_15[[#Headers],[25]])</f>
        <v>0</v>
      </c>
      <c r="AD624" s="10">
        <f>SUMIFS(IsQList,IsIList,Table_ExternalData_15[[#This Row],[item_key]],IsITypeList,Table_ExternalData_15[[#This Row],[IType]],IsDList,Table_ExternalData_15[[#Headers],[26]])</f>
        <v>0</v>
      </c>
      <c r="AE624" s="10">
        <f>SUMIFS(IsQList,IsIList,Table_ExternalData_15[[#This Row],[item_key]],IsITypeList,Table_ExternalData_15[[#This Row],[IType]],IsDList,Table_ExternalData_15[[#Headers],[27]])</f>
        <v>334</v>
      </c>
      <c r="AF624" s="10">
        <f>SUMIFS(IsQList,IsIList,Table_ExternalData_15[[#This Row],[item_key]],IsITypeList,Table_ExternalData_15[[#This Row],[IType]],IsDList,Table_ExternalData_15[[#Headers],[28]])</f>
        <v>382</v>
      </c>
      <c r="AG624" s="10">
        <f>SUMIFS(IsQList,IsIList,Table_ExternalData_15[[#This Row],[item_key]],IsITypeList,Table_ExternalData_15[[#This Row],[IType]],IsDList,Table_ExternalData_15[[#Headers],[29]])</f>
        <v>364</v>
      </c>
      <c r="AH624" s="10">
        <f>SUMIFS(IsQList,IsIList,Table_ExternalData_15[[#This Row],[item_key]],IsITypeList,Table_ExternalData_15[[#This Row],[IType]],IsDList,Table_ExternalData_15[[#Headers],[30]])</f>
        <v>230</v>
      </c>
      <c r="AI624" s="10">
        <f>SUMIFS(IsQList,IsIList,Table_ExternalData_15[[#This Row],[item_key]],IsITypeList,Table_ExternalData_15[[#This Row],[IType]],IsDList,Table_ExternalData_15[[#Headers],[31]])</f>
        <v>727</v>
      </c>
      <c r="AJ624" s="10">
        <f>SUM(Table_ExternalData_15[[#This Row],[1]:[31]])</f>
        <v>4935</v>
      </c>
    </row>
    <row r="625" spans="1:36">
      <c r="A625" s="1" t="s">
        <v>76</v>
      </c>
      <c r="B625" s="1" t="s">
        <v>1246</v>
      </c>
      <c r="C625" s="1" t="s">
        <v>1247</v>
      </c>
      <c r="D625" s="11" t="s">
        <v>2046</v>
      </c>
      <c r="E625" s="10">
        <f>SUMIFS(IsQList,IsIList,Table_ExternalData_15[[#This Row],[item_key]],IsITypeList,Table_ExternalData_15[[#This Row],[IType]],IsDList,Table_ExternalData_15[[#Headers],[1]])</f>
        <v>85</v>
      </c>
      <c r="F625" s="10">
        <f>SUMIFS(IsQList,IsIList,Table_ExternalData_15[[#This Row],[item_key]],IsITypeList,Table_ExternalData_15[[#This Row],[IType]],IsDList,Table_ExternalData_15[[#Headers],[2]])</f>
        <v>188</v>
      </c>
      <c r="G625" s="10">
        <f>SUMIFS(IsQList,IsIList,Table_ExternalData_15[[#This Row],[item_key]],IsITypeList,Table_ExternalData_15[[#This Row],[IType]],IsDList,Table_ExternalData_15[[#Headers],[3]])</f>
        <v>85</v>
      </c>
      <c r="H625" s="10">
        <f>SUMIFS(IsQList,IsIList,Table_ExternalData_15[[#This Row],[item_key]],IsITypeList,Table_ExternalData_15[[#This Row],[IType]],IsDList,Table_ExternalData_15[[#Headers],[4]])</f>
        <v>250</v>
      </c>
      <c r="I625" s="10">
        <f>SUMIFS(IsQList,IsIList,Table_ExternalData_15[[#This Row],[item_key]],IsITypeList,Table_ExternalData_15[[#This Row],[IType]],IsDList,Table_ExternalData_15[[#Headers],[5]])</f>
        <v>100</v>
      </c>
      <c r="J625" s="10">
        <f>SUMIFS(IsQList,IsIList,Table_ExternalData_15[[#This Row],[item_key]],IsITypeList,Table_ExternalData_15[[#This Row],[IType]],IsDList,Table_ExternalData_15[[#Headers],[6]])</f>
        <v>237</v>
      </c>
      <c r="K625" s="10">
        <f>SUMIFS(IsQList,IsIList,Table_ExternalData_15[[#This Row],[item_key]],IsITypeList,Table_ExternalData_15[[#This Row],[IType]],IsDList,Table_ExternalData_15[[#Headers],[7]])</f>
        <v>209</v>
      </c>
      <c r="L625" s="10">
        <f>SUMIFS(IsQList,IsIList,Table_ExternalData_15[[#This Row],[item_key]],IsITypeList,Table_ExternalData_15[[#This Row],[IType]],IsDList,Table_ExternalData_15[[#Headers],[8]])</f>
        <v>139</v>
      </c>
      <c r="M625" s="10">
        <f>SUMIFS(IsQList,IsIList,Table_ExternalData_15[[#This Row],[item_key]],IsITypeList,Table_ExternalData_15[[#This Row],[IType]],IsDList,Table_ExternalData_15[[#Headers],[9]])</f>
        <v>317</v>
      </c>
      <c r="N625" s="10">
        <f>SUMIFS(IsQList,IsIList,Table_ExternalData_15[[#This Row],[item_key]],IsITypeList,Table_ExternalData_15[[#This Row],[IType]],IsDList,Table_ExternalData_15[[#Headers],[10]])</f>
        <v>207</v>
      </c>
      <c r="O625" s="10">
        <f>SUMIFS(IsQList,IsIList,Table_ExternalData_15[[#This Row],[item_key]],IsITypeList,Table_ExternalData_15[[#This Row],[IType]],IsDList,Table_ExternalData_15[[#Headers],[11]])</f>
        <v>150</v>
      </c>
      <c r="P625" s="10">
        <f>SUMIFS(IsQList,IsIList,Table_ExternalData_15[[#This Row],[item_key]],IsITypeList,Table_ExternalData_15[[#This Row],[IType]],IsDList,Table_ExternalData_15[[#Headers],[12]])</f>
        <v>0</v>
      </c>
      <c r="Q625" s="10">
        <f>SUMIFS(IsQList,IsIList,Table_ExternalData_15[[#This Row],[item_key]],IsITypeList,Table_ExternalData_15[[#This Row],[IType]],IsDList,Table_ExternalData_15[[#Headers],[13]])</f>
        <v>184</v>
      </c>
      <c r="R625" s="10">
        <f>SUMIFS(IsQList,IsIList,Table_ExternalData_15[[#This Row],[item_key]],IsITypeList,Table_ExternalData_15[[#This Row],[IType]],IsDList,Table_ExternalData_15[[#Headers],[14]])</f>
        <v>312</v>
      </c>
      <c r="S625" s="10">
        <f>SUMIFS(IsQList,IsIList,Table_ExternalData_15[[#This Row],[item_key]],IsITypeList,Table_ExternalData_15[[#This Row],[IType]],IsDList,Table_ExternalData_15[[#Headers],[15]])</f>
        <v>186</v>
      </c>
      <c r="T625" s="10">
        <f>SUMIFS(IsQList,IsIList,Table_ExternalData_15[[#This Row],[item_key]],IsITypeList,Table_ExternalData_15[[#This Row],[IType]],IsDList,Table_ExternalData_15[[#Headers],[16]])</f>
        <v>164</v>
      </c>
      <c r="U625" s="10">
        <f>SUMIFS(IsQList,IsIList,Table_ExternalData_15[[#This Row],[item_key]],IsITypeList,Table_ExternalData_15[[#This Row],[IType]],IsDList,Table_ExternalData_15[[#Headers],[17]])</f>
        <v>85</v>
      </c>
      <c r="V625" s="10">
        <f>SUMIFS(IsQList,IsIList,Table_ExternalData_15[[#This Row],[item_key]],IsITypeList,Table_ExternalData_15[[#This Row],[IType]],IsDList,Table_ExternalData_15[[#Headers],[18]])</f>
        <v>0</v>
      </c>
      <c r="W625" s="10">
        <f>SUMIFS(IsQList,IsIList,Table_ExternalData_15[[#This Row],[item_key]],IsITypeList,Table_ExternalData_15[[#This Row],[IType]],IsDList,Table_ExternalData_15[[#Headers],[19]])</f>
        <v>0</v>
      </c>
      <c r="X625" s="10">
        <f>SUMIFS(IsQList,IsIList,Table_ExternalData_15[[#This Row],[item_key]],IsITypeList,Table_ExternalData_15[[#This Row],[IType]],IsDList,Table_ExternalData_15[[#Headers],[20]])</f>
        <v>0</v>
      </c>
      <c r="Y625" s="10">
        <f>SUMIFS(IsQList,IsIList,Table_ExternalData_15[[#This Row],[item_key]],IsITypeList,Table_ExternalData_15[[#This Row],[IType]],IsDList,Table_ExternalData_15[[#Headers],[21]])</f>
        <v>0</v>
      </c>
      <c r="Z625" s="10">
        <f>SUMIFS(IsQList,IsIList,Table_ExternalData_15[[#This Row],[item_key]],IsITypeList,Table_ExternalData_15[[#This Row],[IType]],IsDList,Table_ExternalData_15[[#Headers],[22]])</f>
        <v>0</v>
      </c>
      <c r="AA625" s="10">
        <f>SUMIFS(IsQList,IsIList,Table_ExternalData_15[[#This Row],[item_key]],IsITypeList,Table_ExternalData_15[[#This Row],[IType]],IsDList,Table_ExternalData_15[[#Headers],[23]])</f>
        <v>0</v>
      </c>
      <c r="AB625" s="10">
        <f>SUMIFS(IsQList,IsIList,Table_ExternalData_15[[#This Row],[item_key]],IsITypeList,Table_ExternalData_15[[#This Row],[IType]],IsDList,Table_ExternalData_15[[#Headers],[24]])</f>
        <v>0</v>
      </c>
      <c r="AC625" s="10">
        <f>SUMIFS(IsQList,IsIList,Table_ExternalData_15[[#This Row],[item_key]],IsITypeList,Table_ExternalData_15[[#This Row],[IType]],IsDList,Table_ExternalData_15[[#Headers],[25]])</f>
        <v>0</v>
      </c>
      <c r="AD625" s="10">
        <f>SUMIFS(IsQList,IsIList,Table_ExternalData_15[[#This Row],[item_key]],IsITypeList,Table_ExternalData_15[[#This Row],[IType]],IsDList,Table_ExternalData_15[[#Headers],[26]])</f>
        <v>0</v>
      </c>
      <c r="AE625" s="10">
        <f>SUMIFS(IsQList,IsIList,Table_ExternalData_15[[#This Row],[item_key]],IsITypeList,Table_ExternalData_15[[#This Row],[IType]],IsDList,Table_ExternalData_15[[#Headers],[27]])</f>
        <v>334</v>
      </c>
      <c r="AF625" s="10">
        <f>SUMIFS(IsQList,IsIList,Table_ExternalData_15[[#This Row],[item_key]],IsITypeList,Table_ExternalData_15[[#This Row],[IType]],IsDList,Table_ExternalData_15[[#Headers],[28]])</f>
        <v>382</v>
      </c>
      <c r="AG625" s="10">
        <f>SUMIFS(IsQList,IsIList,Table_ExternalData_15[[#This Row],[item_key]],IsITypeList,Table_ExternalData_15[[#This Row],[IType]],IsDList,Table_ExternalData_15[[#Headers],[29]])</f>
        <v>364</v>
      </c>
      <c r="AH625" s="10">
        <f>SUMIFS(IsQList,IsIList,Table_ExternalData_15[[#This Row],[item_key]],IsITypeList,Table_ExternalData_15[[#This Row],[IType]],IsDList,Table_ExternalData_15[[#Headers],[30]])</f>
        <v>230</v>
      </c>
      <c r="AI625" s="10">
        <f>SUMIFS(IsQList,IsIList,Table_ExternalData_15[[#This Row],[item_key]],IsITypeList,Table_ExternalData_15[[#This Row],[IType]],IsDList,Table_ExternalData_15[[#Headers],[31]])</f>
        <v>727</v>
      </c>
      <c r="AJ625" s="10">
        <f>SUM(Table_ExternalData_15[[#This Row],[1]:[31]])</f>
        <v>4935</v>
      </c>
    </row>
    <row r="626" spans="1:36">
      <c r="A626" s="1" t="s">
        <v>76</v>
      </c>
      <c r="B626" s="1" t="s">
        <v>1246</v>
      </c>
      <c r="C626" s="1" t="s">
        <v>1247</v>
      </c>
      <c r="D626" s="11" t="s">
        <v>2017</v>
      </c>
      <c r="E626" s="10">
        <f>SUMIFS(IsQList,IsIList,Table_ExternalData_15[[#This Row],[item_key]],IsITypeList,Table_ExternalData_15[[#This Row],[IType]],IsDList,Table_ExternalData_15[[#Headers],[1]])</f>
        <v>0</v>
      </c>
      <c r="F626" s="10">
        <f>SUMIFS(IsQList,IsIList,Table_ExternalData_15[[#This Row],[item_key]],IsITypeList,Table_ExternalData_15[[#This Row],[IType]],IsDList,Table_ExternalData_15[[#Headers],[2]])</f>
        <v>-6</v>
      </c>
      <c r="G626" s="10">
        <f>SUMIFS(IsQList,IsIList,Table_ExternalData_15[[#This Row],[item_key]],IsITypeList,Table_ExternalData_15[[#This Row],[IType]],IsDList,Table_ExternalData_15[[#Headers],[3]])</f>
        <v>0</v>
      </c>
      <c r="H626" s="10">
        <f>SUMIFS(IsQList,IsIList,Table_ExternalData_15[[#This Row],[item_key]],IsITypeList,Table_ExternalData_15[[#This Row],[IType]],IsDList,Table_ExternalData_15[[#Headers],[4]])</f>
        <v>0</v>
      </c>
      <c r="I626" s="10">
        <f>SUMIFS(IsQList,IsIList,Table_ExternalData_15[[#This Row],[item_key]],IsITypeList,Table_ExternalData_15[[#This Row],[IType]],IsDList,Table_ExternalData_15[[#Headers],[5]])</f>
        <v>0</v>
      </c>
      <c r="J626" s="10">
        <f>SUMIFS(IsQList,IsIList,Table_ExternalData_15[[#This Row],[item_key]],IsITypeList,Table_ExternalData_15[[#This Row],[IType]],IsDList,Table_ExternalData_15[[#Headers],[6]])</f>
        <v>-1</v>
      </c>
      <c r="K626" s="10">
        <f>SUMIFS(IsQList,IsIList,Table_ExternalData_15[[#This Row],[item_key]],IsITypeList,Table_ExternalData_15[[#This Row],[IType]],IsDList,Table_ExternalData_15[[#Headers],[7]])</f>
        <v>0</v>
      </c>
      <c r="L626" s="10">
        <f>SUMIFS(IsQList,IsIList,Table_ExternalData_15[[#This Row],[item_key]],IsITypeList,Table_ExternalData_15[[#This Row],[IType]],IsDList,Table_ExternalData_15[[#Headers],[8]])</f>
        <v>0</v>
      </c>
      <c r="M626" s="10">
        <f>SUMIFS(IsQList,IsIList,Table_ExternalData_15[[#This Row],[item_key]],IsITypeList,Table_ExternalData_15[[#This Row],[IType]],IsDList,Table_ExternalData_15[[#Headers],[9]])</f>
        <v>0</v>
      </c>
      <c r="N626" s="10">
        <f>SUMIFS(IsQList,IsIList,Table_ExternalData_15[[#This Row],[item_key]],IsITypeList,Table_ExternalData_15[[#This Row],[IType]],IsDList,Table_ExternalData_15[[#Headers],[10]])</f>
        <v>0</v>
      </c>
      <c r="O626" s="10">
        <f>SUMIFS(IsQList,IsIList,Table_ExternalData_15[[#This Row],[item_key]],IsITypeList,Table_ExternalData_15[[#This Row],[IType]],IsDList,Table_ExternalData_15[[#Headers],[11]])</f>
        <v>0</v>
      </c>
      <c r="P626" s="10">
        <f>SUMIFS(IsQList,IsIList,Table_ExternalData_15[[#This Row],[item_key]],IsITypeList,Table_ExternalData_15[[#This Row],[IType]],IsDList,Table_ExternalData_15[[#Headers],[12]])</f>
        <v>0</v>
      </c>
      <c r="Q626" s="10">
        <f>SUMIFS(IsQList,IsIList,Table_ExternalData_15[[#This Row],[item_key]],IsITypeList,Table_ExternalData_15[[#This Row],[IType]],IsDList,Table_ExternalData_15[[#Headers],[13]])</f>
        <v>-1</v>
      </c>
      <c r="R626" s="10">
        <f>SUMIFS(IsQList,IsIList,Table_ExternalData_15[[#This Row],[item_key]],IsITypeList,Table_ExternalData_15[[#This Row],[IType]],IsDList,Table_ExternalData_15[[#Headers],[14]])</f>
        <v>0</v>
      </c>
      <c r="S626" s="10">
        <f>SUMIFS(IsQList,IsIList,Table_ExternalData_15[[#This Row],[item_key]],IsITypeList,Table_ExternalData_15[[#This Row],[IType]],IsDList,Table_ExternalData_15[[#Headers],[15]])</f>
        <v>0</v>
      </c>
      <c r="T626" s="10">
        <f>SUMIFS(IsQList,IsIList,Table_ExternalData_15[[#This Row],[item_key]],IsITypeList,Table_ExternalData_15[[#This Row],[IType]],IsDList,Table_ExternalData_15[[#Headers],[16]])</f>
        <v>0</v>
      </c>
      <c r="U626" s="10">
        <f>SUMIFS(IsQList,IsIList,Table_ExternalData_15[[#This Row],[item_key]],IsITypeList,Table_ExternalData_15[[#This Row],[IType]],IsDList,Table_ExternalData_15[[#Headers],[17]])</f>
        <v>0</v>
      </c>
      <c r="V626" s="10">
        <f>SUMIFS(IsQList,IsIList,Table_ExternalData_15[[#This Row],[item_key]],IsITypeList,Table_ExternalData_15[[#This Row],[IType]],IsDList,Table_ExternalData_15[[#Headers],[18]])</f>
        <v>0</v>
      </c>
      <c r="W626" s="10">
        <f>SUMIFS(IsQList,IsIList,Table_ExternalData_15[[#This Row],[item_key]],IsITypeList,Table_ExternalData_15[[#This Row],[IType]],IsDList,Table_ExternalData_15[[#Headers],[19]])</f>
        <v>0</v>
      </c>
      <c r="X626" s="10">
        <f>SUMIFS(IsQList,IsIList,Table_ExternalData_15[[#This Row],[item_key]],IsITypeList,Table_ExternalData_15[[#This Row],[IType]],IsDList,Table_ExternalData_15[[#Headers],[20]])</f>
        <v>0</v>
      </c>
      <c r="Y626" s="10">
        <f>SUMIFS(IsQList,IsIList,Table_ExternalData_15[[#This Row],[item_key]],IsITypeList,Table_ExternalData_15[[#This Row],[IType]],IsDList,Table_ExternalData_15[[#Headers],[21]])</f>
        <v>0</v>
      </c>
      <c r="Z626" s="10">
        <f>SUMIFS(IsQList,IsIList,Table_ExternalData_15[[#This Row],[item_key]],IsITypeList,Table_ExternalData_15[[#This Row],[IType]],IsDList,Table_ExternalData_15[[#Headers],[22]])</f>
        <v>0</v>
      </c>
      <c r="AA626" s="10">
        <f>SUMIFS(IsQList,IsIList,Table_ExternalData_15[[#This Row],[item_key]],IsITypeList,Table_ExternalData_15[[#This Row],[IType]],IsDList,Table_ExternalData_15[[#Headers],[23]])</f>
        <v>0</v>
      </c>
      <c r="AB626" s="10">
        <f>SUMIFS(IsQList,IsIList,Table_ExternalData_15[[#This Row],[item_key]],IsITypeList,Table_ExternalData_15[[#This Row],[IType]],IsDList,Table_ExternalData_15[[#Headers],[24]])</f>
        <v>0</v>
      </c>
      <c r="AC626" s="10">
        <f>SUMIFS(IsQList,IsIList,Table_ExternalData_15[[#This Row],[item_key]],IsITypeList,Table_ExternalData_15[[#This Row],[IType]],IsDList,Table_ExternalData_15[[#Headers],[25]])</f>
        <v>0</v>
      </c>
      <c r="AD626" s="10">
        <f>SUMIFS(IsQList,IsIList,Table_ExternalData_15[[#This Row],[item_key]],IsITypeList,Table_ExternalData_15[[#This Row],[IType]],IsDList,Table_ExternalData_15[[#Headers],[26]])</f>
        <v>0</v>
      </c>
      <c r="AE626" s="10">
        <f>SUMIFS(IsQList,IsIList,Table_ExternalData_15[[#This Row],[item_key]],IsITypeList,Table_ExternalData_15[[#This Row],[IType]],IsDList,Table_ExternalData_15[[#Headers],[27]])</f>
        <v>0</v>
      </c>
      <c r="AF626" s="10">
        <f>SUMIFS(IsQList,IsIList,Table_ExternalData_15[[#This Row],[item_key]],IsITypeList,Table_ExternalData_15[[#This Row],[IType]],IsDList,Table_ExternalData_15[[#Headers],[28]])</f>
        <v>0</v>
      </c>
      <c r="AG626" s="10">
        <f>SUMIFS(IsQList,IsIList,Table_ExternalData_15[[#This Row],[item_key]],IsITypeList,Table_ExternalData_15[[#This Row],[IType]],IsDList,Table_ExternalData_15[[#Headers],[29]])</f>
        <v>-16</v>
      </c>
      <c r="AH626" s="10">
        <f>SUMIFS(IsQList,IsIList,Table_ExternalData_15[[#This Row],[item_key]],IsITypeList,Table_ExternalData_15[[#This Row],[IType]],IsDList,Table_ExternalData_15[[#Headers],[30]])</f>
        <v>0</v>
      </c>
      <c r="AI626" s="10">
        <f>SUMIFS(IsQList,IsIList,Table_ExternalData_15[[#This Row],[item_key]],IsITypeList,Table_ExternalData_15[[#This Row],[IType]],IsDList,Table_ExternalData_15[[#Headers],[31]])</f>
        <v>0</v>
      </c>
      <c r="AJ626" s="10">
        <f>SUM(Table_ExternalData_15[[#This Row],[1]:[31]])</f>
        <v>-24</v>
      </c>
    </row>
    <row r="627" spans="1:36">
      <c r="A627" s="1" t="s">
        <v>168</v>
      </c>
      <c r="B627" s="1" t="s">
        <v>984</v>
      </c>
      <c r="C627" s="1" t="s">
        <v>985</v>
      </c>
      <c r="D627" s="11" t="s">
        <v>2046</v>
      </c>
      <c r="E627" s="10">
        <f>SUMIFS(IsQList,IsIList,Table_ExternalData_15[[#This Row],[item_key]],IsITypeList,Table_ExternalData_15[[#This Row],[IType]],IsDList,Table_ExternalData_15[[#Headers],[1]])</f>
        <v>85</v>
      </c>
      <c r="F627" s="10">
        <f>SUMIFS(IsQList,IsIList,Table_ExternalData_15[[#This Row],[item_key]],IsITypeList,Table_ExternalData_15[[#This Row],[IType]],IsDList,Table_ExternalData_15[[#Headers],[2]])</f>
        <v>188</v>
      </c>
      <c r="G627" s="10">
        <f>SUMIFS(IsQList,IsIList,Table_ExternalData_15[[#This Row],[item_key]],IsITypeList,Table_ExternalData_15[[#This Row],[IType]],IsDList,Table_ExternalData_15[[#Headers],[3]])</f>
        <v>85</v>
      </c>
      <c r="H627" s="10">
        <f>SUMIFS(IsQList,IsIList,Table_ExternalData_15[[#This Row],[item_key]],IsITypeList,Table_ExternalData_15[[#This Row],[IType]],IsDList,Table_ExternalData_15[[#Headers],[4]])</f>
        <v>250</v>
      </c>
      <c r="I627" s="10">
        <f>SUMIFS(IsQList,IsIList,Table_ExternalData_15[[#This Row],[item_key]],IsITypeList,Table_ExternalData_15[[#This Row],[IType]],IsDList,Table_ExternalData_15[[#Headers],[5]])</f>
        <v>100</v>
      </c>
      <c r="J627" s="10">
        <f>SUMIFS(IsQList,IsIList,Table_ExternalData_15[[#This Row],[item_key]],IsITypeList,Table_ExternalData_15[[#This Row],[IType]],IsDList,Table_ExternalData_15[[#Headers],[6]])</f>
        <v>237</v>
      </c>
      <c r="K627" s="10">
        <f>SUMIFS(IsQList,IsIList,Table_ExternalData_15[[#This Row],[item_key]],IsITypeList,Table_ExternalData_15[[#This Row],[IType]],IsDList,Table_ExternalData_15[[#Headers],[7]])</f>
        <v>209</v>
      </c>
      <c r="L627" s="10">
        <f>SUMIFS(IsQList,IsIList,Table_ExternalData_15[[#This Row],[item_key]],IsITypeList,Table_ExternalData_15[[#This Row],[IType]],IsDList,Table_ExternalData_15[[#Headers],[8]])</f>
        <v>139</v>
      </c>
      <c r="M627" s="10">
        <f>SUMIFS(IsQList,IsIList,Table_ExternalData_15[[#This Row],[item_key]],IsITypeList,Table_ExternalData_15[[#This Row],[IType]],IsDList,Table_ExternalData_15[[#Headers],[9]])</f>
        <v>317</v>
      </c>
      <c r="N627" s="10">
        <f>SUMIFS(IsQList,IsIList,Table_ExternalData_15[[#This Row],[item_key]],IsITypeList,Table_ExternalData_15[[#This Row],[IType]],IsDList,Table_ExternalData_15[[#Headers],[10]])</f>
        <v>207</v>
      </c>
      <c r="O627" s="10">
        <f>SUMIFS(IsQList,IsIList,Table_ExternalData_15[[#This Row],[item_key]],IsITypeList,Table_ExternalData_15[[#This Row],[IType]],IsDList,Table_ExternalData_15[[#Headers],[11]])</f>
        <v>150</v>
      </c>
      <c r="P627" s="10">
        <f>SUMIFS(IsQList,IsIList,Table_ExternalData_15[[#This Row],[item_key]],IsITypeList,Table_ExternalData_15[[#This Row],[IType]],IsDList,Table_ExternalData_15[[#Headers],[12]])</f>
        <v>0</v>
      </c>
      <c r="Q627" s="10">
        <f>SUMIFS(IsQList,IsIList,Table_ExternalData_15[[#This Row],[item_key]],IsITypeList,Table_ExternalData_15[[#This Row],[IType]],IsDList,Table_ExternalData_15[[#Headers],[13]])</f>
        <v>184</v>
      </c>
      <c r="R627" s="10">
        <f>SUMIFS(IsQList,IsIList,Table_ExternalData_15[[#This Row],[item_key]],IsITypeList,Table_ExternalData_15[[#This Row],[IType]],IsDList,Table_ExternalData_15[[#Headers],[14]])</f>
        <v>312</v>
      </c>
      <c r="S627" s="10">
        <f>SUMIFS(IsQList,IsIList,Table_ExternalData_15[[#This Row],[item_key]],IsITypeList,Table_ExternalData_15[[#This Row],[IType]],IsDList,Table_ExternalData_15[[#Headers],[15]])</f>
        <v>186</v>
      </c>
      <c r="T627" s="10">
        <f>SUMIFS(IsQList,IsIList,Table_ExternalData_15[[#This Row],[item_key]],IsITypeList,Table_ExternalData_15[[#This Row],[IType]],IsDList,Table_ExternalData_15[[#Headers],[16]])</f>
        <v>164</v>
      </c>
      <c r="U627" s="10">
        <f>SUMIFS(IsQList,IsIList,Table_ExternalData_15[[#This Row],[item_key]],IsITypeList,Table_ExternalData_15[[#This Row],[IType]],IsDList,Table_ExternalData_15[[#Headers],[17]])</f>
        <v>85</v>
      </c>
      <c r="V627" s="10">
        <f>SUMIFS(IsQList,IsIList,Table_ExternalData_15[[#This Row],[item_key]],IsITypeList,Table_ExternalData_15[[#This Row],[IType]],IsDList,Table_ExternalData_15[[#Headers],[18]])</f>
        <v>0</v>
      </c>
      <c r="W627" s="10">
        <f>SUMIFS(IsQList,IsIList,Table_ExternalData_15[[#This Row],[item_key]],IsITypeList,Table_ExternalData_15[[#This Row],[IType]],IsDList,Table_ExternalData_15[[#Headers],[19]])</f>
        <v>0</v>
      </c>
      <c r="X627" s="10">
        <f>SUMIFS(IsQList,IsIList,Table_ExternalData_15[[#This Row],[item_key]],IsITypeList,Table_ExternalData_15[[#This Row],[IType]],IsDList,Table_ExternalData_15[[#Headers],[20]])</f>
        <v>0</v>
      </c>
      <c r="Y627" s="10">
        <f>SUMIFS(IsQList,IsIList,Table_ExternalData_15[[#This Row],[item_key]],IsITypeList,Table_ExternalData_15[[#This Row],[IType]],IsDList,Table_ExternalData_15[[#Headers],[21]])</f>
        <v>0</v>
      </c>
      <c r="Z627" s="10">
        <f>SUMIFS(IsQList,IsIList,Table_ExternalData_15[[#This Row],[item_key]],IsITypeList,Table_ExternalData_15[[#This Row],[IType]],IsDList,Table_ExternalData_15[[#Headers],[22]])</f>
        <v>0</v>
      </c>
      <c r="AA627" s="10">
        <f>SUMIFS(IsQList,IsIList,Table_ExternalData_15[[#This Row],[item_key]],IsITypeList,Table_ExternalData_15[[#This Row],[IType]],IsDList,Table_ExternalData_15[[#Headers],[23]])</f>
        <v>0</v>
      </c>
      <c r="AB627" s="10">
        <f>SUMIFS(IsQList,IsIList,Table_ExternalData_15[[#This Row],[item_key]],IsITypeList,Table_ExternalData_15[[#This Row],[IType]],IsDList,Table_ExternalData_15[[#Headers],[24]])</f>
        <v>0</v>
      </c>
      <c r="AC627" s="10">
        <f>SUMIFS(IsQList,IsIList,Table_ExternalData_15[[#This Row],[item_key]],IsITypeList,Table_ExternalData_15[[#This Row],[IType]],IsDList,Table_ExternalData_15[[#Headers],[25]])</f>
        <v>0</v>
      </c>
      <c r="AD627" s="10">
        <f>SUMIFS(IsQList,IsIList,Table_ExternalData_15[[#This Row],[item_key]],IsITypeList,Table_ExternalData_15[[#This Row],[IType]],IsDList,Table_ExternalData_15[[#Headers],[26]])</f>
        <v>0</v>
      </c>
      <c r="AE627" s="10">
        <f>SUMIFS(IsQList,IsIList,Table_ExternalData_15[[#This Row],[item_key]],IsITypeList,Table_ExternalData_15[[#This Row],[IType]],IsDList,Table_ExternalData_15[[#Headers],[27]])</f>
        <v>334</v>
      </c>
      <c r="AF627" s="10">
        <f>SUMIFS(IsQList,IsIList,Table_ExternalData_15[[#This Row],[item_key]],IsITypeList,Table_ExternalData_15[[#This Row],[IType]],IsDList,Table_ExternalData_15[[#Headers],[28]])</f>
        <v>382</v>
      </c>
      <c r="AG627" s="10">
        <f>SUMIFS(IsQList,IsIList,Table_ExternalData_15[[#This Row],[item_key]],IsITypeList,Table_ExternalData_15[[#This Row],[IType]],IsDList,Table_ExternalData_15[[#Headers],[29]])</f>
        <v>364</v>
      </c>
      <c r="AH627" s="10">
        <f>SUMIFS(IsQList,IsIList,Table_ExternalData_15[[#This Row],[item_key]],IsITypeList,Table_ExternalData_15[[#This Row],[IType]],IsDList,Table_ExternalData_15[[#Headers],[30]])</f>
        <v>230</v>
      </c>
      <c r="AI627" s="10">
        <f>SUMIFS(IsQList,IsIList,Table_ExternalData_15[[#This Row],[item_key]],IsITypeList,Table_ExternalData_15[[#This Row],[IType]],IsDList,Table_ExternalData_15[[#Headers],[31]])</f>
        <v>727</v>
      </c>
      <c r="AJ627" s="10">
        <f>SUM(Table_ExternalData_15[[#This Row],[1]:[31]])</f>
        <v>4935</v>
      </c>
    </row>
    <row r="628" spans="1:36">
      <c r="A628" s="1" t="s">
        <v>14</v>
      </c>
      <c r="B628" s="1" t="s">
        <v>986</v>
      </c>
      <c r="C628" s="1" t="s">
        <v>987</v>
      </c>
      <c r="D628" s="11" t="s">
        <v>2046</v>
      </c>
      <c r="E628" s="10">
        <f>SUMIFS(IsQList,IsIList,Table_ExternalData_15[[#This Row],[item_key]],IsITypeList,Table_ExternalData_15[[#This Row],[IType]],IsDList,Table_ExternalData_15[[#Headers],[1]])</f>
        <v>255</v>
      </c>
      <c r="F628" s="10">
        <f>SUMIFS(IsQList,IsIList,Table_ExternalData_15[[#This Row],[item_key]],IsITypeList,Table_ExternalData_15[[#This Row],[IType]],IsDList,Table_ExternalData_15[[#Headers],[2]])</f>
        <v>564</v>
      </c>
      <c r="G628" s="10">
        <f>SUMIFS(IsQList,IsIList,Table_ExternalData_15[[#This Row],[item_key]],IsITypeList,Table_ExternalData_15[[#This Row],[IType]],IsDList,Table_ExternalData_15[[#Headers],[3]])</f>
        <v>255</v>
      </c>
      <c r="H628" s="10">
        <f>SUMIFS(IsQList,IsIList,Table_ExternalData_15[[#This Row],[item_key]],IsITypeList,Table_ExternalData_15[[#This Row],[IType]],IsDList,Table_ExternalData_15[[#Headers],[4]])</f>
        <v>750</v>
      </c>
      <c r="I628" s="10">
        <f>SUMIFS(IsQList,IsIList,Table_ExternalData_15[[#This Row],[item_key]],IsITypeList,Table_ExternalData_15[[#This Row],[IType]],IsDList,Table_ExternalData_15[[#Headers],[5]])</f>
        <v>300</v>
      </c>
      <c r="J628" s="10">
        <f>SUMIFS(IsQList,IsIList,Table_ExternalData_15[[#This Row],[item_key]],IsITypeList,Table_ExternalData_15[[#This Row],[IType]],IsDList,Table_ExternalData_15[[#Headers],[6]])</f>
        <v>711</v>
      </c>
      <c r="K628" s="10">
        <f>SUMIFS(IsQList,IsIList,Table_ExternalData_15[[#This Row],[item_key]],IsITypeList,Table_ExternalData_15[[#This Row],[IType]],IsDList,Table_ExternalData_15[[#Headers],[7]])</f>
        <v>627</v>
      </c>
      <c r="L628" s="10">
        <f>SUMIFS(IsQList,IsIList,Table_ExternalData_15[[#This Row],[item_key]],IsITypeList,Table_ExternalData_15[[#This Row],[IType]],IsDList,Table_ExternalData_15[[#Headers],[8]])</f>
        <v>417</v>
      </c>
      <c r="M628" s="10">
        <f>SUMIFS(IsQList,IsIList,Table_ExternalData_15[[#This Row],[item_key]],IsITypeList,Table_ExternalData_15[[#This Row],[IType]],IsDList,Table_ExternalData_15[[#Headers],[9]])</f>
        <v>951</v>
      </c>
      <c r="N628" s="10">
        <f>SUMIFS(IsQList,IsIList,Table_ExternalData_15[[#This Row],[item_key]],IsITypeList,Table_ExternalData_15[[#This Row],[IType]],IsDList,Table_ExternalData_15[[#Headers],[10]])</f>
        <v>621</v>
      </c>
      <c r="O628" s="10">
        <f>SUMIFS(IsQList,IsIList,Table_ExternalData_15[[#This Row],[item_key]],IsITypeList,Table_ExternalData_15[[#This Row],[IType]],IsDList,Table_ExternalData_15[[#Headers],[11]])</f>
        <v>450</v>
      </c>
      <c r="P628" s="10">
        <f>SUMIFS(IsQList,IsIList,Table_ExternalData_15[[#This Row],[item_key]],IsITypeList,Table_ExternalData_15[[#This Row],[IType]],IsDList,Table_ExternalData_15[[#Headers],[12]])</f>
        <v>0</v>
      </c>
      <c r="Q628" s="10">
        <f>SUMIFS(IsQList,IsIList,Table_ExternalData_15[[#This Row],[item_key]],IsITypeList,Table_ExternalData_15[[#This Row],[IType]],IsDList,Table_ExternalData_15[[#Headers],[13]])</f>
        <v>552</v>
      </c>
      <c r="R628" s="10">
        <f>SUMIFS(IsQList,IsIList,Table_ExternalData_15[[#This Row],[item_key]],IsITypeList,Table_ExternalData_15[[#This Row],[IType]],IsDList,Table_ExternalData_15[[#Headers],[14]])</f>
        <v>936</v>
      </c>
      <c r="S628" s="10">
        <f>SUMIFS(IsQList,IsIList,Table_ExternalData_15[[#This Row],[item_key]],IsITypeList,Table_ExternalData_15[[#This Row],[IType]],IsDList,Table_ExternalData_15[[#Headers],[15]])</f>
        <v>558</v>
      </c>
      <c r="T628" s="10">
        <f>SUMIFS(IsQList,IsIList,Table_ExternalData_15[[#This Row],[item_key]],IsITypeList,Table_ExternalData_15[[#This Row],[IType]],IsDList,Table_ExternalData_15[[#Headers],[16]])</f>
        <v>492</v>
      </c>
      <c r="U628" s="10">
        <f>SUMIFS(IsQList,IsIList,Table_ExternalData_15[[#This Row],[item_key]],IsITypeList,Table_ExternalData_15[[#This Row],[IType]],IsDList,Table_ExternalData_15[[#Headers],[17]])</f>
        <v>255</v>
      </c>
      <c r="V628" s="10">
        <f>SUMIFS(IsQList,IsIList,Table_ExternalData_15[[#This Row],[item_key]],IsITypeList,Table_ExternalData_15[[#This Row],[IType]],IsDList,Table_ExternalData_15[[#Headers],[18]])</f>
        <v>0</v>
      </c>
      <c r="W628" s="10">
        <f>SUMIFS(IsQList,IsIList,Table_ExternalData_15[[#This Row],[item_key]],IsITypeList,Table_ExternalData_15[[#This Row],[IType]],IsDList,Table_ExternalData_15[[#Headers],[19]])</f>
        <v>0</v>
      </c>
      <c r="X628" s="10">
        <f>SUMIFS(IsQList,IsIList,Table_ExternalData_15[[#This Row],[item_key]],IsITypeList,Table_ExternalData_15[[#This Row],[IType]],IsDList,Table_ExternalData_15[[#Headers],[20]])</f>
        <v>0</v>
      </c>
      <c r="Y628" s="10">
        <f>SUMIFS(IsQList,IsIList,Table_ExternalData_15[[#This Row],[item_key]],IsITypeList,Table_ExternalData_15[[#This Row],[IType]],IsDList,Table_ExternalData_15[[#Headers],[21]])</f>
        <v>0</v>
      </c>
      <c r="Z628" s="10">
        <f>SUMIFS(IsQList,IsIList,Table_ExternalData_15[[#This Row],[item_key]],IsITypeList,Table_ExternalData_15[[#This Row],[IType]],IsDList,Table_ExternalData_15[[#Headers],[22]])</f>
        <v>0</v>
      </c>
      <c r="AA628" s="10">
        <f>SUMIFS(IsQList,IsIList,Table_ExternalData_15[[#This Row],[item_key]],IsITypeList,Table_ExternalData_15[[#This Row],[IType]],IsDList,Table_ExternalData_15[[#Headers],[23]])</f>
        <v>0</v>
      </c>
      <c r="AB628" s="10">
        <f>SUMIFS(IsQList,IsIList,Table_ExternalData_15[[#This Row],[item_key]],IsITypeList,Table_ExternalData_15[[#This Row],[IType]],IsDList,Table_ExternalData_15[[#Headers],[24]])</f>
        <v>0</v>
      </c>
      <c r="AC628" s="10">
        <f>SUMIFS(IsQList,IsIList,Table_ExternalData_15[[#This Row],[item_key]],IsITypeList,Table_ExternalData_15[[#This Row],[IType]],IsDList,Table_ExternalData_15[[#Headers],[25]])</f>
        <v>0</v>
      </c>
      <c r="AD628" s="10">
        <f>SUMIFS(IsQList,IsIList,Table_ExternalData_15[[#This Row],[item_key]],IsITypeList,Table_ExternalData_15[[#This Row],[IType]],IsDList,Table_ExternalData_15[[#Headers],[26]])</f>
        <v>0</v>
      </c>
      <c r="AE628" s="10">
        <f>SUMIFS(IsQList,IsIList,Table_ExternalData_15[[#This Row],[item_key]],IsITypeList,Table_ExternalData_15[[#This Row],[IType]],IsDList,Table_ExternalData_15[[#Headers],[27]])</f>
        <v>1002</v>
      </c>
      <c r="AF628" s="10">
        <f>SUMIFS(IsQList,IsIList,Table_ExternalData_15[[#This Row],[item_key]],IsITypeList,Table_ExternalData_15[[#This Row],[IType]],IsDList,Table_ExternalData_15[[#Headers],[28]])</f>
        <v>1146</v>
      </c>
      <c r="AG628" s="10">
        <f>SUMIFS(IsQList,IsIList,Table_ExternalData_15[[#This Row],[item_key]],IsITypeList,Table_ExternalData_15[[#This Row],[IType]],IsDList,Table_ExternalData_15[[#Headers],[29]])</f>
        <v>1092</v>
      </c>
      <c r="AH628" s="10">
        <f>SUMIFS(IsQList,IsIList,Table_ExternalData_15[[#This Row],[item_key]],IsITypeList,Table_ExternalData_15[[#This Row],[IType]],IsDList,Table_ExternalData_15[[#Headers],[30]])</f>
        <v>690</v>
      </c>
      <c r="AI628" s="10">
        <f>SUMIFS(IsQList,IsIList,Table_ExternalData_15[[#This Row],[item_key]],IsITypeList,Table_ExternalData_15[[#This Row],[IType]],IsDList,Table_ExternalData_15[[#Headers],[31]])</f>
        <v>2181</v>
      </c>
      <c r="AJ628" s="10">
        <f>SUM(Table_ExternalData_15[[#This Row],[1]:[31]])</f>
        <v>14805</v>
      </c>
    </row>
    <row r="629" spans="1:36">
      <c r="A629" s="1" t="s">
        <v>15</v>
      </c>
      <c r="B629" s="1" t="s">
        <v>988</v>
      </c>
      <c r="C629" s="1" t="s">
        <v>989</v>
      </c>
      <c r="D629" s="11" t="s">
        <v>2046</v>
      </c>
      <c r="E629" s="10">
        <f>SUMIFS(IsQList,IsIList,Table_ExternalData_15[[#This Row],[item_key]],IsITypeList,Table_ExternalData_15[[#This Row],[IType]],IsDList,Table_ExternalData_15[[#Headers],[1]])</f>
        <v>170</v>
      </c>
      <c r="F629" s="10">
        <f>SUMIFS(IsQList,IsIList,Table_ExternalData_15[[#This Row],[item_key]],IsITypeList,Table_ExternalData_15[[#This Row],[IType]],IsDList,Table_ExternalData_15[[#Headers],[2]])</f>
        <v>376</v>
      </c>
      <c r="G629" s="10">
        <f>SUMIFS(IsQList,IsIList,Table_ExternalData_15[[#This Row],[item_key]],IsITypeList,Table_ExternalData_15[[#This Row],[IType]],IsDList,Table_ExternalData_15[[#Headers],[3]])</f>
        <v>170</v>
      </c>
      <c r="H629" s="10">
        <f>SUMIFS(IsQList,IsIList,Table_ExternalData_15[[#This Row],[item_key]],IsITypeList,Table_ExternalData_15[[#This Row],[IType]],IsDList,Table_ExternalData_15[[#Headers],[4]])</f>
        <v>500</v>
      </c>
      <c r="I629" s="10">
        <f>SUMIFS(IsQList,IsIList,Table_ExternalData_15[[#This Row],[item_key]],IsITypeList,Table_ExternalData_15[[#This Row],[IType]],IsDList,Table_ExternalData_15[[#Headers],[5]])</f>
        <v>200</v>
      </c>
      <c r="J629" s="10">
        <f>SUMIFS(IsQList,IsIList,Table_ExternalData_15[[#This Row],[item_key]],IsITypeList,Table_ExternalData_15[[#This Row],[IType]],IsDList,Table_ExternalData_15[[#Headers],[6]])</f>
        <v>474</v>
      </c>
      <c r="K629" s="10">
        <f>SUMIFS(IsQList,IsIList,Table_ExternalData_15[[#This Row],[item_key]],IsITypeList,Table_ExternalData_15[[#This Row],[IType]],IsDList,Table_ExternalData_15[[#Headers],[7]])</f>
        <v>418</v>
      </c>
      <c r="L629" s="10">
        <f>SUMIFS(IsQList,IsIList,Table_ExternalData_15[[#This Row],[item_key]],IsITypeList,Table_ExternalData_15[[#This Row],[IType]],IsDList,Table_ExternalData_15[[#Headers],[8]])</f>
        <v>278</v>
      </c>
      <c r="M629" s="10">
        <f>SUMIFS(IsQList,IsIList,Table_ExternalData_15[[#This Row],[item_key]],IsITypeList,Table_ExternalData_15[[#This Row],[IType]],IsDList,Table_ExternalData_15[[#Headers],[9]])</f>
        <v>634</v>
      </c>
      <c r="N629" s="10">
        <f>SUMIFS(IsQList,IsIList,Table_ExternalData_15[[#This Row],[item_key]],IsITypeList,Table_ExternalData_15[[#This Row],[IType]],IsDList,Table_ExternalData_15[[#Headers],[10]])</f>
        <v>414</v>
      </c>
      <c r="O629" s="10">
        <f>SUMIFS(IsQList,IsIList,Table_ExternalData_15[[#This Row],[item_key]],IsITypeList,Table_ExternalData_15[[#This Row],[IType]],IsDList,Table_ExternalData_15[[#Headers],[11]])</f>
        <v>300</v>
      </c>
      <c r="P629" s="10">
        <f>SUMIFS(IsQList,IsIList,Table_ExternalData_15[[#This Row],[item_key]],IsITypeList,Table_ExternalData_15[[#This Row],[IType]],IsDList,Table_ExternalData_15[[#Headers],[12]])</f>
        <v>0</v>
      </c>
      <c r="Q629" s="10">
        <f>SUMIFS(IsQList,IsIList,Table_ExternalData_15[[#This Row],[item_key]],IsITypeList,Table_ExternalData_15[[#This Row],[IType]],IsDList,Table_ExternalData_15[[#Headers],[13]])</f>
        <v>368</v>
      </c>
      <c r="R629" s="10">
        <f>SUMIFS(IsQList,IsIList,Table_ExternalData_15[[#This Row],[item_key]],IsITypeList,Table_ExternalData_15[[#This Row],[IType]],IsDList,Table_ExternalData_15[[#Headers],[14]])</f>
        <v>624</v>
      </c>
      <c r="S629" s="10">
        <f>SUMIFS(IsQList,IsIList,Table_ExternalData_15[[#This Row],[item_key]],IsITypeList,Table_ExternalData_15[[#This Row],[IType]],IsDList,Table_ExternalData_15[[#Headers],[15]])</f>
        <v>372</v>
      </c>
      <c r="T629" s="10">
        <f>SUMIFS(IsQList,IsIList,Table_ExternalData_15[[#This Row],[item_key]],IsITypeList,Table_ExternalData_15[[#This Row],[IType]],IsDList,Table_ExternalData_15[[#Headers],[16]])</f>
        <v>328</v>
      </c>
      <c r="U629" s="10">
        <f>SUMIFS(IsQList,IsIList,Table_ExternalData_15[[#This Row],[item_key]],IsITypeList,Table_ExternalData_15[[#This Row],[IType]],IsDList,Table_ExternalData_15[[#Headers],[17]])</f>
        <v>170</v>
      </c>
      <c r="V629" s="10">
        <f>SUMIFS(IsQList,IsIList,Table_ExternalData_15[[#This Row],[item_key]],IsITypeList,Table_ExternalData_15[[#This Row],[IType]],IsDList,Table_ExternalData_15[[#Headers],[18]])</f>
        <v>0</v>
      </c>
      <c r="W629" s="10">
        <f>SUMIFS(IsQList,IsIList,Table_ExternalData_15[[#This Row],[item_key]],IsITypeList,Table_ExternalData_15[[#This Row],[IType]],IsDList,Table_ExternalData_15[[#Headers],[19]])</f>
        <v>0</v>
      </c>
      <c r="X629" s="10">
        <f>SUMIFS(IsQList,IsIList,Table_ExternalData_15[[#This Row],[item_key]],IsITypeList,Table_ExternalData_15[[#This Row],[IType]],IsDList,Table_ExternalData_15[[#Headers],[20]])</f>
        <v>0</v>
      </c>
      <c r="Y629" s="10">
        <f>SUMIFS(IsQList,IsIList,Table_ExternalData_15[[#This Row],[item_key]],IsITypeList,Table_ExternalData_15[[#This Row],[IType]],IsDList,Table_ExternalData_15[[#Headers],[21]])</f>
        <v>0</v>
      </c>
      <c r="Z629" s="10">
        <f>SUMIFS(IsQList,IsIList,Table_ExternalData_15[[#This Row],[item_key]],IsITypeList,Table_ExternalData_15[[#This Row],[IType]],IsDList,Table_ExternalData_15[[#Headers],[22]])</f>
        <v>0</v>
      </c>
      <c r="AA629" s="10">
        <f>SUMIFS(IsQList,IsIList,Table_ExternalData_15[[#This Row],[item_key]],IsITypeList,Table_ExternalData_15[[#This Row],[IType]],IsDList,Table_ExternalData_15[[#Headers],[23]])</f>
        <v>0</v>
      </c>
      <c r="AB629" s="10">
        <f>SUMIFS(IsQList,IsIList,Table_ExternalData_15[[#This Row],[item_key]],IsITypeList,Table_ExternalData_15[[#This Row],[IType]],IsDList,Table_ExternalData_15[[#Headers],[24]])</f>
        <v>0</v>
      </c>
      <c r="AC629" s="10">
        <f>SUMIFS(IsQList,IsIList,Table_ExternalData_15[[#This Row],[item_key]],IsITypeList,Table_ExternalData_15[[#This Row],[IType]],IsDList,Table_ExternalData_15[[#Headers],[25]])</f>
        <v>0</v>
      </c>
      <c r="AD629" s="10">
        <f>SUMIFS(IsQList,IsIList,Table_ExternalData_15[[#This Row],[item_key]],IsITypeList,Table_ExternalData_15[[#This Row],[IType]],IsDList,Table_ExternalData_15[[#Headers],[26]])</f>
        <v>0</v>
      </c>
      <c r="AE629" s="10">
        <f>SUMIFS(IsQList,IsIList,Table_ExternalData_15[[#This Row],[item_key]],IsITypeList,Table_ExternalData_15[[#This Row],[IType]],IsDList,Table_ExternalData_15[[#Headers],[27]])</f>
        <v>668</v>
      </c>
      <c r="AF629" s="10">
        <f>SUMIFS(IsQList,IsIList,Table_ExternalData_15[[#This Row],[item_key]],IsITypeList,Table_ExternalData_15[[#This Row],[IType]],IsDList,Table_ExternalData_15[[#Headers],[28]])</f>
        <v>764</v>
      </c>
      <c r="AG629" s="10">
        <f>SUMIFS(IsQList,IsIList,Table_ExternalData_15[[#This Row],[item_key]],IsITypeList,Table_ExternalData_15[[#This Row],[IType]],IsDList,Table_ExternalData_15[[#Headers],[29]])</f>
        <v>728</v>
      </c>
      <c r="AH629" s="10">
        <f>SUMIFS(IsQList,IsIList,Table_ExternalData_15[[#This Row],[item_key]],IsITypeList,Table_ExternalData_15[[#This Row],[IType]],IsDList,Table_ExternalData_15[[#Headers],[30]])</f>
        <v>460</v>
      </c>
      <c r="AI629" s="10">
        <f>SUMIFS(IsQList,IsIList,Table_ExternalData_15[[#This Row],[item_key]],IsITypeList,Table_ExternalData_15[[#This Row],[IType]],IsDList,Table_ExternalData_15[[#Headers],[31]])</f>
        <v>1454</v>
      </c>
      <c r="AJ629" s="10">
        <f>SUM(Table_ExternalData_15[[#This Row],[1]:[31]])</f>
        <v>9870</v>
      </c>
    </row>
    <row r="630" spans="1:36">
      <c r="A630" s="1" t="s">
        <v>472</v>
      </c>
      <c r="B630" s="1" t="s">
        <v>990</v>
      </c>
      <c r="C630" s="1" t="s">
        <v>991</v>
      </c>
      <c r="D630" s="11" t="s">
        <v>2046</v>
      </c>
      <c r="E630" s="10">
        <f>SUMIFS(IsQList,IsIList,Table_ExternalData_15[[#This Row],[item_key]],IsITypeList,Table_ExternalData_15[[#This Row],[IType]],IsDList,Table_ExternalData_15[[#Headers],[1]])</f>
        <v>340</v>
      </c>
      <c r="F630" s="10">
        <f>SUMIFS(IsQList,IsIList,Table_ExternalData_15[[#This Row],[item_key]],IsITypeList,Table_ExternalData_15[[#This Row],[IType]],IsDList,Table_ExternalData_15[[#Headers],[2]])</f>
        <v>752</v>
      </c>
      <c r="G630" s="10">
        <f>SUMIFS(IsQList,IsIList,Table_ExternalData_15[[#This Row],[item_key]],IsITypeList,Table_ExternalData_15[[#This Row],[IType]],IsDList,Table_ExternalData_15[[#Headers],[3]])</f>
        <v>340</v>
      </c>
      <c r="H630" s="10">
        <f>SUMIFS(IsQList,IsIList,Table_ExternalData_15[[#This Row],[item_key]],IsITypeList,Table_ExternalData_15[[#This Row],[IType]],IsDList,Table_ExternalData_15[[#Headers],[4]])</f>
        <v>1000</v>
      </c>
      <c r="I630" s="10">
        <f>SUMIFS(IsQList,IsIList,Table_ExternalData_15[[#This Row],[item_key]],IsITypeList,Table_ExternalData_15[[#This Row],[IType]],IsDList,Table_ExternalData_15[[#Headers],[5]])</f>
        <v>400</v>
      </c>
      <c r="J630" s="10">
        <f>SUMIFS(IsQList,IsIList,Table_ExternalData_15[[#This Row],[item_key]],IsITypeList,Table_ExternalData_15[[#This Row],[IType]],IsDList,Table_ExternalData_15[[#Headers],[6]])</f>
        <v>948</v>
      </c>
      <c r="K630" s="10">
        <f>SUMIFS(IsQList,IsIList,Table_ExternalData_15[[#This Row],[item_key]],IsITypeList,Table_ExternalData_15[[#This Row],[IType]],IsDList,Table_ExternalData_15[[#Headers],[7]])</f>
        <v>836</v>
      </c>
      <c r="L630" s="10">
        <f>SUMIFS(IsQList,IsIList,Table_ExternalData_15[[#This Row],[item_key]],IsITypeList,Table_ExternalData_15[[#This Row],[IType]],IsDList,Table_ExternalData_15[[#Headers],[8]])</f>
        <v>556</v>
      </c>
      <c r="M630" s="10">
        <f>SUMIFS(IsQList,IsIList,Table_ExternalData_15[[#This Row],[item_key]],IsITypeList,Table_ExternalData_15[[#This Row],[IType]],IsDList,Table_ExternalData_15[[#Headers],[9]])</f>
        <v>1268</v>
      </c>
      <c r="N630" s="10">
        <f>SUMIFS(IsQList,IsIList,Table_ExternalData_15[[#This Row],[item_key]],IsITypeList,Table_ExternalData_15[[#This Row],[IType]],IsDList,Table_ExternalData_15[[#Headers],[10]])</f>
        <v>828</v>
      </c>
      <c r="O630" s="10">
        <f>SUMIFS(IsQList,IsIList,Table_ExternalData_15[[#This Row],[item_key]],IsITypeList,Table_ExternalData_15[[#This Row],[IType]],IsDList,Table_ExternalData_15[[#Headers],[11]])</f>
        <v>600</v>
      </c>
      <c r="P630" s="10">
        <f>SUMIFS(IsQList,IsIList,Table_ExternalData_15[[#This Row],[item_key]],IsITypeList,Table_ExternalData_15[[#This Row],[IType]],IsDList,Table_ExternalData_15[[#Headers],[12]])</f>
        <v>0</v>
      </c>
      <c r="Q630" s="10">
        <f>SUMIFS(IsQList,IsIList,Table_ExternalData_15[[#This Row],[item_key]],IsITypeList,Table_ExternalData_15[[#This Row],[IType]],IsDList,Table_ExternalData_15[[#Headers],[13]])</f>
        <v>736</v>
      </c>
      <c r="R630" s="10">
        <f>SUMIFS(IsQList,IsIList,Table_ExternalData_15[[#This Row],[item_key]],IsITypeList,Table_ExternalData_15[[#This Row],[IType]],IsDList,Table_ExternalData_15[[#Headers],[14]])</f>
        <v>1248</v>
      </c>
      <c r="S630" s="10">
        <f>SUMIFS(IsQList,IsIList,Table_ExternalData_15[[#This Row],[item_key]],IsITypeList,Table_ExternalData_15[[#This Row],[IType]],IsDList,Table_ExternalData_15[[#Headers],[15]])</f>
        <v>744</v>
      </c>
      <c r="T630" s="10">
        <f>SUMIFS(IsQList,IsIList,Table_ExternalData_15[[#This Row],[item_key]],IsITypeList,Table_ExternalData_15[[#This Row],[IType]],IsDList,Table_ExternalData_15[[#Headers],[16]])</f>
        <v>656</v>
      </c>
      <c r="U630" s="10">
        <f>SUMIFS(IsQList,IsIList,Table_ExternalData_15[[#This Row],[item_key]],IsITypeList,Table_ExternalData_15[[#This Row],[IType]],IsDList,Table_ExternalData_15[[#Headers],[17]])</f>
        <v>340</v>
      </c>
      <c r="V630" s="10">
        <f>SUMIFS(IsQList,IsIList,Table_ExternalData_15[[#This Row],[item_key]],IsITypeList,Table_ExternalData_15[[#This Row],[IType]],IsDList,Table_ExternalData_15[[#Headers],[18]])</f>
        <v>0</v>
      </c>
      <c r="W630" s="10">
        <f>SUMIFS(IsQList,IsIList,Table_ExternalData_15[[#This Row],[item_key]],IsITypeList,Table_ExternalData_15[[#This Row],[IType]],IsDList,Table_ExternalData_15[[#Headers],[19]])</f>
        <v>0</v>
      </c>
      <c r="X630" s="10">
        <f>SUMIFS(IsQList,IsIList,Table_ExternalData_15[[#This Row],[item_key]],IsITypeList,Table_ExternalData_15[[#This Row],[IType]],IsDList,Table_ExternalData_15[[#Headers],[20]])</f>
        <v>0</v>
      </c>
      <c r="Y630" s="10">
        <f>SUMIFS(IsQList,IsIList,Table_ExternalData_15[[#This Row],[item_key]],IsITypeList,Table_ExternalData_15[[#This Row],[IType]],IsDList,Table_ExternalData_15[[#Headers],[21]])</f>
        <v>0</v>
      </c>
      <c r="Z630" s="10">
        <f>SUMIFS(IsQList,IsIList,Table_ExternalData_15[[#This Row],[item_key]],IsITypeList,Table_ExternalData_15[[#This Row],[IType]],IsDList,Table_ExternalData_15[[#Headers],[22]])</f>
        <v>0</v>
      </c>
      <c r="AA630" s="10">
        <f>SUMIFS(IsQList,IsIList,Table_ExternalData_15[[#This Row],[item_key]],IsITypeList,Table_ExternalData_15[[#This Row],[IType]],IsDList,Table_ExternalData_15[[#Headers],[23]])</f>
        <v>0</v>
      </c>
      <c r="AB630" s="10">
        <f>SUMIFS(IsQList,IsIList,Table_ExternalData_15[[#This Row],[item_key]],IsITypeList,Table_ExternalData_15[[#This Row],[IType]],IsDList,Table_ExternalData_15[[#Headers],[24]])</f>
        <v>0</v>
      </c>
      <c r="AC630" s="10">
        <f>SUMIFS(IsQList,IsIList,Table_ExternalData_15[[#This Row],[item_key]],IsITypeList,Table_ExternalData_15[[#This Row],[IType]],IsDList,Table_ExternalData_15[[#Headers],[25]])</f>
        <v>0</v>
      </c>
      <c r="AD630" s="10">
        <f>SUMIFS(IsQList,IsIList,Table_ExternalData_15[[#This Row],[item_key]],IsITypeList,Table_ExternalData_15[[#This Row],[IType]],IsDList,Table_ExternalData_15[[#Headers],[26]])</f>
        <v>0</v>
      </c>
      <c r="AE630" s="10">
        <f>SUMIFS(IsQList,IsIList,Table_ExternalData_15[[#This Row],[item_key]],IsITypeList,Table_ExternalData_15[[#This Row],[IType]],IsDList,Table_ExternalData_15[[#Headers],[27]])</f>
        <v>1336</v>
      </c>
      <c r="AF630" s="10">
        <f>SUMIFS(IsQList,IsIList,Table_ExternalData_15[[#This Row],[item_key]],IsITypeList,Table_ExternalData_15[[#This Row],[IType]],IsDList,Table_ExternalData_15[[#Headers],[28]])</f>
        <v>1528</v>
      </c>
      <c r="AG630" s="10">
        <f>SUMIFS(IsQList,IsIList,Table_ExternalData_15[[#This Row],[item_key]],IsITypeList,Table_ExternalData_15[[#This Row],[IType]],IsDList,Table_ExternalData_15[[#Headers],[29]])</f>
        <v>1456</v>
      </c>
      <c r="AH630" s="10">
        <f>SUMIFS(IsQList,IsIList,Table_ExternalData_15[[#This Row],[item_key]],IsITypeList,Table_ExternalData_15[[#This Row],[IType]],IsDList,Table_ExternalData_15[[#Headers],[30]])</f>
        <v>920</v>
      </c>
      <c r="AI630" s="10">
        <f>SUMIFS(IsQList,IsIList,Table_ExternalData_15[[#This Row],[item_key]],IsITypeList,Table_ExternalData_15[[#This Row],[IType]],IsDList,Table_ExternalData_15[[#Headers],[31]])</f>
        <v>2908</v>
      </c>
      <c r="AJ630" s="10">
        <f>SUM(Table_ExternalData_15[[#This Row],[1]:[31]])</f>
        <v>19740</v>
      </c>
    </row>
    <row r="631" spans="1:36">
      <c r="A631" s="1" t="s">
        <v>16</v>
      </c>
      <c r="B631" s="1" t="s">
        <v>992</v>
      </c>
      <c r="C631" s="1" t="s">
        <v>751</v>
      </c>
      <c r="D631" s="11" t="s">
        <v>2046</v>
      </c>
      <c r="E631" s="10">
        <f>SUMIFS(IsQList,IsIList,Table_ExternalData_15[[#This Row],[item_key]],IsITypeList,Table_ExternalData_15[[#This Row],[IType]],IsDList,Table_ExternalData_15[[#Headers],[1]])</f>
        <v>170</v>
      </c>
      <c r="F631" s="10">
        <f>SUMIFS(IsQList,IsIList,Table_ExternalData_15[[#This Row],[item_key]],IsITypeList,Table_ExternalData_15[[#This Row],[IType]],IsDList,Table_ExternalData_15[[#Headers],[2]])</f>
        <v>376</v>
      </c>
      <c r="G631" s="10">
        <f>SUMIFS(IsQList,IsIList,Table_ExternalData_15[[#This Row],[item_key]],IsITypeList,Table_ExternalData_15[[#This Row],[IType]],IsDList,Table_ExternalData_15[[#Headers],[3]])</f>
        <v>170</v>
      </c>
      <c r="H631" s="10">
        <f>SUMIFS(IsQList,IsIList,Table_ExternalData_15[[#This Row],[item_key]],IsITypeList,Table_ExternalData_15[[#This Row],[IType]],IsDList,Table_ExternalData_15[[#Headers],[4]])</f>
        <v>500</v>
      </c>
      <c r="I631" s="10">
        <f>SUMIFS(IsQList,IsIList,Table_ExternalData_15[[#This Row],[item_key]],IsITypeList,Table_ExternalData_15[[#This Row],[IType]],IsDList,Table_ExternalData_15[[#Headers],[5]])</f>
        <v>200</v>
      </c>
      <c r="J631" s="10">
        <f>SUMIFS(IsQList,IsIList,Table_ExternalData_15[[#This Row],[item_key]],IsITypeList,Table_ExternalData_15[[#This Row],[IType]],IsDList,Table_ExternalData_15[[#Headers],[6]])</f>
        <v>474</v>
      </c>
      <c r="K631" s="10">
        <f>SUMIFS(IsQList,IsIList,Table_ExternalData_15[[#This Row],[item_key]],IsITypeList,Table_ExternalData_15[[#This Row],[IType]],IsDList,Table_ExternalData_15[[#Headers],[7]])</f>
        <v>418</v>
      </c>
      <c r="L631" s="10">
        <f>SUMIFS(IsQList,IsIList,Table_ExternalData_15[[#This Row],[item_key]],IsITypeList,Table_ExternalData_15[[#This Row],[IType]],IsDList,Table_ExternalData_15[[#Headers],[8]])</f>
        <v>278</v>
      </c>
      <c r="M631" s="10">
        <f>SUMIFS(IsQList,IsIList,Table_ExternalData_15[[#This Row],[item_key]],IsITypeList,Table_ExternalData_15[[#This Row],[IType]],IsDList,Table_ExternalData_15[[#Headers],[9]])</f>
        <v>634</v>
      </c>
      <c r="N631" s="10">
        <f>SUMIFS(IsQList,IsIList,Table_ExternalData_15[[#This Row],[item_key]],IsITypeList,Table_ExternalData_15[[#This Row],[IType]],IsDList,Table_ExternalData_15[[#Headers],[10]])</f>
        <v>414</v>
      </c>
      <c r="O631" s="10">
        <f>SUMIFS(IsQList,IsIList,Table_ExternalData_15[[#This Row],[item_key]],IsITypeList,Table_ExternalData_15[[#This Row],[IType]],IsDList,Table_ExternalData_15[[#Headers],[11]])</f>
        <v>300</v>
      </c>
      <c r="P631" s="10">
        <f>SUMIFS(IsQList,IsIList,Table_ExternalData_15[[#This Row],[item_key]],IsITypeList,Table_ExternalData_15[[#This Row],[IType]],IsDList,Table_ExternalData_15[[#Headers],[12]])</f>
        <v>0</v>
      </c>
      <c r="Q631" s="10">
        <f>SUMIFS(IsQList,IsIList,Table_ExternalData_15[[#This Row],[item_key]],IsITypeList,Table_ExternalData_15[[#This Row],[IType]],IsDList,Table_ExternalData_15[[#Headers],[13]])</f>
        <v>368</v>
      </c>
      <c r="R631" s="10">
        <f>SUMIFS(IsQList,IsIList,Table_ExternalData_15[[#This Row],[item_key]],IsITypeList,Table_ExternalData_15[[#This Row],[IType]],IsDList,Table_ExternalData_15[[#Headers],[14]])</f>
        <v>624</v>
      </c>
      <c r="S631" s="10">
        <f>SUMIFS(IsQList,IsIList,Table_ExternalData_15[[#This Row],[item_key]],IsITypeList,Table_ExternalData_15[[#This Row],[IType]],IsDList,Table_ExternalData_15[[#Headers],[15]])</f>
        <v>372</v>
      </c>
      <c r="T631" s="10">
        <f>SUMIFS(IsQList,IsIList,Table_ExternalData_15[[#This Row],[item_key]],IsITypeList,Table_ExternalData_15[[#This Row],[IType]],IsDList,Table_ExternalData_15[[#Headers],[16]])</f>
        <v>328</v>
      </c>
      <c r="U631" s="10">
        <f>SUMIFS(IsQList,IsIList,Table_ExternalData_15[[#This Row],[item_key]],IsITypeList,Table_ExternalData_15[[#This Row],[IType]],IsDList,Table_ExternalData_15[[#Headers],[17]])</f>
        <v>170</v>
      </c>
      <c r="V631" s="10">
        <f>SUMIFS(IsQList,IsIList,Table_ExternalData_15[[#This Row],[item_key]],IsITypeList,Table_ExternalData_15[[#This Row],[IType]],IsDList,Table_ExternalData_15[[#Headers],[18]])</f>
        <v>0</v>
      </c>
      <c r="W631" s="10">
        <f>SUMIFS(IsQList,IsIList,Table_ExternalData_15[[#This Row],[item_key]],IsITypeList,Table_ExternalData_15[[#This Row],[IType]],IsDList,Table_ExternalData_15[[#Headers],[19]])</f>
        <v>0</v>
      </c>
      <c r="X631" s="10">
        <f>SUMIFS(IsQList,IsIList,Table_ExternalData_15[[#This Row],[item_key]],IsITypeList,Table_ExternalData_15[[#This Row],[IType]],IsDList,Table_ExternalData_15[[#Headers],[20]])</f>
        <v>0</v>
      </c>
      <c r="Y631" s="10">
        <f>SUMIFS(IsQList,IsIList,Table_ExternalData_15[[#This Row],[item_key]],IsITypeList,Table_ExternalData_15[[#This Row],[IType]],IsDList,Table_ExternalData_15[[#Headers],[21]])</f>
        <v>0</v>
      </c>
      <c r="Z631" s="10">
        <f>SUMIFS(IsQList,IsIList,Table_ExternalData_15[[#This Row],[item_key]],IsITypeList,Table_ExternalData_15[[#This Row],[IType]],IsDList,Table_ExternalData_15[[#Headers],[22]])</f>
        <v>0</v>
      </c>
      <c r="AA631" s="10">
        <f>SUMIFS(IsQList,IsIList,Table_ExternalData_15[[#This Row],[item_key]],IsITypeList,Table_ExternalData_15[[#This Row],[IType]],IsDList,Table_ExternalData_15[[#Headers],[23]])</f>
        <v>0</v>
      </c>
      <c r="AB631" s="10">
        <f>SUMIFS(IsQList,IsIList,Table_ExternalData_15[[#This Row],[item_key]],IsITypeList,Table_ExternalData_15[[#This Row],[IType]],IsDList,Table_ExternalData_15[[#Headers],[24]])</f>
        <v>0</v>
      </c>
      <c r="AC631" s="10">
        <f>SUMIFS(IsQList,IsIList,Table_ExternalData_15[[#This Row],[item_key]],IsITypeList,Table_ExternalData_15[[#This Row],[IType]],IsDList,Table_ExternalData_15[[#Headers],[25]])</f>
        <v>0</v>
      </c>
      <c r="AD631" s="10">
        <f>SUMIFS(IsQList,IsIList,Table_ExternalData_15[[#This Row],[item_key]],IsITypeList,Table_ExternalData_15[[#This Row],[IType]],IsDList,Table_ExternalData_15[[#Headers],[26]])</f>
        <v>0</v>
      </c>
      <c r="AE631" s="10">
        <f>SUMIFS(IsQList,IsIList,Table_ExternalData_15[[#This Row],[item_key]],IsITypeList,Table_ExternalData_15[[#This Row],[IType]],IsDList,Table_ExternalData_15[[#Headers],[27]])</f>
        <v>668</v>
      </c>
      <c r="AF631" s="10">
        <f>SUMIFS(IsQList,IsIList,Table_ExternalData_15[[#This Row],[item_key]],IsITypeList,Table_ExternalData_15[[#This Row],[IType]],IsDList,Table_ExternalData_15[[#Headers],[28]])</f>
        <v>764</v>
      </c>
      <c r="AG631" s="10">
        <f>SUMIFS(IsQList,IsIList,Table_ExternalData_15[[#This Row],[item_key]],IsITypeList,Table_ExternalData_15[[#This Row],[IType]],IsDList,Table_ExternalData_15[[#Headers],[29]])</f>
        <v>728</v>
      </c>
      <c r="AH631" s="10">
        <f>SUMIFS(IsQList,IsIList,Table_ExternalData_15[[#This Row],[item_key]],IsITypeList,Table_ExternalData_15[[#This Row],[IType]],IsDList,Table_ExternalData_15[[#Headers],[30]])</f>
        <v>460</v>
      </c>
      <c r="AI631" s="10">
        <f>SUMIFS(IsQList,IsIList,Table_ExternalData_15[[#This Row],[item_key]],IsITypeList,Table_ExternalData_15[[#This Row],[IType]],IsDList,Table_ExternalData_15[[#Headers],[31]])</f>
        <v>1454</v>
      </c>
      <c r="AJ631" s="10">
        <f>SUM(Table_ExternalData_15[[#This Row],[1]:[31]])</f>
        <v>9870</v>
      </c>
    </row>
    <row r="632" spans="1:36">
      <c r="A632" s="1" t="s">
        <v>17</v>
      </c>
      <c r="B632" s="1" t="s">
        <v>993</v>
      </c>
      <c r="C632" s="1" t="s">
        <v>994</v>
      </c>
      <c r="D632" s="11" t="s">
        <v>2046</v>
      </c>
      <c r="E632" s="10">
        <f>SUMIFS(IsQList,IsIList,Table_ExternalData_15[[#This Row],[item_key]],IsITypeList,Table_ExternalData_15[[#This Row],[IType]],IsDList,Table_ExternalData_15[[#Headers],[1]])</f>
        <v>170</v>
      </c>
      <c r="F632" s="10">
        <f>SUMIFS(IsQList,IsIList,Table_ExternalData_15[[#This Row],[item_key]],IsITypeList,Table_ExternalData_15[[#This Row],[IType]],IsDList,Table_ExternalData_15[[#Headers],[2]])</f>
        <v>376</v>
      </c>
      <c r="G632" s="10">
        <f>SUMIFS(IsQList,IsIList,Table_ExternalData_15[[#This Row],[item_key]],IsITypeList,Table_ExternalData_15[[#This Row],[IType]],IsDList,Table_ExternalData_15[[#Headers],[3]])</f>
        <v>170</v>
      </c>
      <c r="H632" s="10">
        <f>SUMIFS(IsQList,IsIList,Table_ExternalData_15[[#This Row],[item_key]],IsITypeList,Table_ExternalData_15[[#This Row],[IType]],IsDList,Table_ExternalData_15[[#Headers],[4]])</f>
        <v>500</v>
      </c>
      <c r="I632" s="10">
        <f>SUMIFS(IsQList,IsIList,Table_ExternalData_15[[#This Row],[item_key]],IsITypeList,Table_ExternalData_15[[#This Row],[IType]],IsDList,Table_ExternalData_15[[#Headers],[5]])</f>
        <v>200</v>
      </c>
      <c r="J632" s="10">
        <f>SUMIFS(IsQList,IsIList,Table_ExternalData_15[[#This Row],[item_key]],IsITypeList,Table_ExternalData_15[[#This Row],[IType]],IsDList,Table_ExternalData_15[[#Headers],[6]])</f>
        <v>474</v>
      </c>
      <c r="K632" s="10">
        <f>SUMIFS(IsQList,IsIList,Table_ExternalData_15[[#This Row],[item_key]],IsITypeList,Table_ExternalData_15[[#This Row],[IType]],IsDList,Table_ExternalData_15[[#Headers],[7]])</f>
        <v>418</v>
      </c>
      <c r="L632" s="10">
        <f>SUMIFS(IsQList,IsIList,Table_ExternalData_15[[#This Row],[item_key]],IsITypeList,Table_ExternalData_15[[#This Row],[IType]],IsDList,Table_ExternalData_15[[#Headers],[8]])</f>
        <v>278</v>
      </c>
      <c r="M632" s="10">
        <f>SUMIFS(IsQList,IsIList,Table_ExternalData_15[[#This Row],[item_key]],IsITypeList,Table_ExternalData_15[[#This Row],[IType]],IsDList,Table_ExternalData_15[[#Headers],[9]])</f>
        <v>634</v>
      </c>
      <c r="N632" s="10">
        <f>SUMIFS(IsQList,IsIList,Table_ExternalData_15[[#This Row],[item_key]],IsITypeList,Table_ExternalData_15[[#This Row],[IType]],IsDList,Table_ExternalData_15[[#Headers],[10]])</f>
        <v>414</v>
      </c>
      <c r="O632" s="10">
        <f>SUMIFS(IsQList,IsIList,Table_ExternalData_15[[#This Row],[item_key]],IsITypeList,Table_ExternalData_15[[#This Row],[IType]],IsDList,Table_ExternalData_15[[#Headers],[11]])</f>
        <v>300</v>
      </c>
      <c r="P632" s="10">
        <f>SUMIFS(IsQList,IsIList,Table_ExternalData_15[[#This Row],[item_key]],IsITypeList,Table_ExternalData_15[[#This Row],[IType]],IsDList,Table_ExternalData_15[[#Headers],[12]])</f>
        <v>0</v>
      </c>
      <c r="Q632" s="10">
        <f>SUMIFS(IsQList,IsIList,Table_ExternalData_15[[#This Row],[item_key]],IsITypeList,Table_ExternalData_15[[#This Row],[IType]],IsDList,Table_ExternalData_15[[#Headers],[13]])</f>
        <v>368</v>
      </c>
      <c r="R632" s="10">
        <f>SUMIFS(IsQList,IsIList,Table_ExternalData_15[[#This Row],[item_key]],IsITypeList,Table_ExternalData_15[[#This Row],[IType]],IsDList,Table_ExternalData_15[[#Headers],[14]])</f>
        <v>624</v>
      </c>
      <c r="S632" s="10">
        <f>SUMIFS(IsQList,IsIList,Table_ExternalData_15[[#This Row],[item_key]],IsITypeList,Table_ExternalData_15[[#This Row],[IType]],IsDList,Table_ExternalData_15[[#Headers],[15]])</f>
        <v>372</v>
      </c>
      <c r="T632" s="10">
        <f>SUMIFS(IsQList,IsIList,Table_ExternalData_15[[#This Row],[item_key]],IsITypeList,Table_ExternalData_15[[#This Row],[IType]],IsDList,Table_ExternalData_15[[#Headers],[16]])</f>
        <v>328</v>
      </c>
      <c r="U632" s="10">
        <f>SUMIFS(IsQList,IsIList,Table_ExternalData_15[[#This Row],[item_key]],IsITypeList,Table_ExternalData_15[[#This Row],[IType]],IsDList,Table_ExternalData_15[[#Headers],[17]])</f>
        <v>170</v>
      </c>
      <c r="V632" s="10">
        <f>SUMIFS(IsQList,IsIList,Table_ExternalData_15[[#This Row],[item_key]],IsITypeList,Table_ExternalData_15[[#This Row],[IType]],IsDList,Table_ExternalData_15[[#Headers],[18]])</f>
        <v>0</v>
      </c>
      <c r="W632" s="10">
        <f>SUMIFS(IsQList,IsIList,Table_ExternalData_15[[#This Row],[item_key]],IsITypeList,Table_ExternalData_15[[#This Row],[IType]],IsDList,Table_ExternalData_15[[#Headers],[19]])</f>
        <v>0</v>
      </c>
      <c r="X632" s="10">
        <f>SUMIFS(IsQList,IsIList,Table_ExternalData_15[[#This Row],[item_key]],IsITypeList,Table_ExternalData_15[[#This Row],[IType]],IsDList,Table_ExternalData_15[[#Headers],[20]])</f>
        <v>0</v>
      </c>
      <c r="Y632" s="10">
        <f>SUMIFS(IsQList,IsIList,Table_ExternalData_15[[#This Row],[item_key]],IsITypeList,Table_ExternalData_15[[#This Row],[IType]],IsDList,Table_ExternalData_15[[#Headers],[21]])</f>
        <v>0</v>
      </c>
      <c r="Z632" s="10">
        <f>SUMIFS(IsQList,IsIList,Table_ExternalData_15[[#This Row],[item_key]],IsITypeList,Table_ExternalData_15[[#This Row],[IType]],IsDList,Table_ExternalData_15[[#Headers],[22]])</f>
        <v>0</v>
      </c>
      <c r="AA632" s="10">
        <f>SUMIFS(IsQList,IsIList,Table_ExternalData_15[[#This Row],[item_key]],IsITypeList,Table_ExternalData_15[[#This Row],[IType]],IsDList,Table_ExternalData_15[[#Headers],[23]])</f>
        <v>0</v>
      </c>
      <c r="AB632" s="10">
        <f>SUMIFS(IsQList,IsIList,Table_ExternalData_15[[#This Row],[item_key]],IsITypeList,Table_ExternalData_15[[#This Row],[IType]],IsDList,Table_ExternalData_15[[#Headers],[24]])</f>
        <v>0</v>
      </c>
      <c r="AC632" s="10">
        <f>SUMIFS(IsQList,IsIList,Table_ExternalData_15[[#This Row],[item_key]],IsITypeList,Table_ExternalData_15[[#This Row],[IType]],IsDList,Table_ExternalData_15[[#Headers],[25]])</f>
        <v>0</v>
      </c>
      <c r="AD632" s="10">
        <f>SUMIFS(IsQList,IsIList,Table_ExternalData_15[[#This Row],[item_key]],IsITypeList,Table_ExternalData_15[[#This Row],[IType]],IsDList,Table_ExternalData_15[[#Headers],[26]])</f>
        <v>0</v>
      </c>
      <c r="AE632" s="10">
        <f>SUMIFS(IsQList,IsIList,Table_ExternalData_15[[#This Row],[item_key]],IsITypeList,Table_ExternalData_15[[#This Row],[IType]],IsDList,Table_ExternalData_15[[#Headers],[27]])</f>
        <v>668</v>
      </c>
      <c r="AF632" s="10">
        <f>SUMIFS(IsQList,IsIList,Table_ExternalData_15[[#This Row],[item_key]],IsITypeList,Table_ExternalData_15[[#This Row],[IType]],IsDList,Table_ExternalData_15[[#Headers],[28]])</f>
        <v>764</v>
      </c>
      <c r="AG632" s="10">
        <f>SUMIFS(IsQList,IsIList,Table_ExternalData_15[[#This Row],[item_key]],IsITypeList,Table_ExternalData_15[[#This Row],[IType]],IsDList,Table_ExternalData_15[[#Headers],[29]])</f>
        <v>728</v>
      </c>
      <c r="AH632" s="10">
        <f>SUMIFS(IsQList,IsIList,Table_ExternalData_15[[#This Row],[item_key]],IsITypeList,Table_ExternalData_15[[#This Row],[IType]],IsDList,Table_ExternalData_15[[#Headers],[30]])</f>
        <v>460</v>
      </c>
      <c r="AI632" s="10">
        <f>SUMIFS(IsQList,IsIList,Table_ExternalData_15[[#This Row],[item_key]],IsITypeList,Table_ExternalData_15[[#This Row],[IType]],IsDList,Table_ExternalData_15[[#Headers],[31]])</f>
        <v>1454</v>
      </c>
      <c r="AJ632" s="10">
        <f>SUM(Table_ExternalData_15[[#This Row],[1]:[31]])</f>
        <v>9870</v>
      </c>
    </row>
    <row r="633" spans="1:36">
      <c r="A633" s="1" t="s">
        <v>18</v>
      </c>
      <c r="B633" s="1" t="s">
        <v>995</v>
      </c>
      <c r="C633" s="1" t="s">
        <v>996</v>
      </c>
      <c r="D633" s="11" t="s">
        <v>2046</v>
      </c>
      <c r="E633" s="10">
        <f>SUMIFS(IsQList,IsIList,Table_ExternalData_15[[#This Row],[item_key]],IsITypeList,Table_ExternalData_15[[#This Row],[IType]],IsDList,Table_ExternalData_15[[#Headers],[1]])</f>
        <v>518</v>
      </c>
      <c r="F633" s="10">
        <f>SUMIFS(IsQList,IsIList,Table_ExternalData_15[[#This Row],[item_key]],IsITypeList,Table_ExternalData_15[[#This Row],[IType]],IsDList,Table_ExternalData_15[[#Headers],[2]])</f>
        <v>1128</v>
      </c>
      <c r="G633" s="10">
        <f>SUMIFS(IsQList,IsIList,Table_ExternalData_15[[#This Row],[item_key]],IsITypeList,Table_ExternalData_15[[#This Row],[IType]],IsDList,Table_ExternalData_15[[#Headers],[3]])</f>
        <v>510</v>
      </c>
      <c r="H633" s="10">
        <f>SUMIFS(IsQList,IsIList,Table_ExternalData_15[[#This Row],[item_key]],IsITypeList,Table_ExternalData_15[[#This Row],[IType]],IsDList,Table_ExternalData_15[[#Headers],[4]])</f>
        <v>2060</v>
      </c>
      <c r="I633" s="10">
        <f>SUMIFS(IsQList,IsIList,Table_ExternalData_15[[#This Row],[item_key]],IsITypeList,Table_ExternalData_15[[#This Row],[IType]],IsDList,Table_ExternalData_15[[#Headers],[5]])</f>
        <v>600</v>
      </c>
      <c r="J633" s="10">
        <f>SUMIFS(IsQList,IsIList,Table_ExternalData_15[[#This Row],[item_key]],IsITypeList,Table_ExternalData_15[[#This Row],[IType]],IsDList,Table_ExternalData_15[[#Headers],[6]])</f>
        <v>1606</v>
      </c>
      <c r="K633" s="10">
        <f>SUMIFS(IsQList,IsIList,Table_ExternalData_15[[#This Row],[item_key]],IsITypeList,Table_ExternalData_15[[#This Row],[IType]],IsDList,Table_ExternalData_15[[#Headers],[7]])</f>
        <v>1254</v>
      </c>
      <c r="L633" s="10">
        <f>SUMIFS(IsQList,IsIList,Table_ExternalData_15[[#This Row],[item_key]],IsITypeList,Table_ExternalData_15[[#This Row],[IType]],IsDList,Table_ExternalData_15[[#Headers],[8]])</f>
        <v>834</v>
      </c>
      <c r="M633" s="10">
        <f>SUMIFS(IsQList,IsIList,Table_ExternalData_15[[#This Row],[item_key]],IsITypeList,Table_ExternalData_15[[#This Row],[IType]],IsDList,Table_ExternalData_15[[#Headers],[9]])</f>
        <v>1902</v>
      </c>
      <c r="N633" s="10">
        <f>SUMIFS(IsQList,IsIList,Table_ExternalData_15[[#This Row],[item_key]],IsITypeList,Table_ExternalData_15[[#This Row],[IType]],IsDList,Table_ExternalData_15[[#Headers],[10]])</f>
        <v>1242</v>
      </c>
      <c r="O633" s="10">
        <f>SUMIFS(IsQList,IsIList,Table_ExternalData_15[[#This Row],[item_key]],IsITypeList,Table_ExternalData_15[[#This Row],[IType]],IsDList,Table_ExternalData_15[[#Headers],[11]])</f>
        <v>900</v>
      </c>
      <c r="P633" s="10">
        <f>SUMIFS(IsQList,IsIList,Table_ExternalData_15[[#This Row],[item_key]],IsITypeList,Table_ExternalData_15[[#This Row],[IType]],IsDList,Table_ExternalData_15[[#Headers],[12]])</f>
        <v>0</v>
      </c>
      <c r="Q633" s="10">
        <f>SUMIFS(IsQList,IsIList,Table_ExternalData_15[[#This Row],[item_key]],IsITypeList,Table_ExternalData_15[[#This Row],[IType]],IsDList,Table_ExternalData_15[[#Headers],[13]])</f>
        <v>1104</v>
      </c>
      <c r="R633" s="10">
        <f>SUMIFS(IsQList,IsIList,Table_ExternalData_15[[#This Row],[item_key]],IsITypeList,Table_ExternalData_15[[#This Row],[IType]],IsDList,Table_ExternalData_15[[#Headers],[14]])</f>
        <v>1872</v>
      </c>
      <c r="S633" s="10">
        <f>SUMIFS(IsQList,IsIList,Table_ExternalData_15[[#This Row],[item_key]],IsITypeList,Table_ExternalData_15[[#This Row],[IType]],IsDList,Table_ExternalData_15[[#Headers],[15]])</f>
        <v>1116</v>
      </c>
      <c r="T633" s="10">
        <f>SUMIFS(IsQList,IsIList,Table_ExternalData_15[[#This Row],[item_key]],IsITypeList,Table_ExternalData_15[[#This Row],[IType]],IsDList,Table_ExternalData_15[[#Headers],[16]])</f>
        <v>984</v>
      </c>
      <c r="U633" s="10">
        <f>SUMIFS(IsQList,IsIList,Table_ExternalData_15[[#This Row],[item_key]],IsITypeList,Table_ExternalData_15[[#This Row],[IType]],IsDList,Table_ExternalData_15[[#Headers],[17]])</f>
        <v>510</v>
      </c>
      <c r="V633" s="10">
        <f>SUMIFS(IsQList,IsIList,Table_ExternalData_15[[#This Row],[item_key]],IsITypeList,Table_ExternalData_15[[#This Row],[IType]],IsDList,Table_ExternalData_15[[#Headers],[18]])</f>
        <v>0</v>
      </c>
      <c r="W633" s="10">
        <f>SUMIFS(IsQList,IsIList,Table_ExternalData_15[[#This Row],[item_key]],IsITypeList,Table_ExternalData_15[[#This Row],[IType]],IsDList,Table_ExternalData_15[[#Headers],[19]])</f>
        <v>0</v>
      </c>
      <c r="X633" s="10">
        <f>SUMIFS(IsQList,IsIList,Table_ExternalData_15[[#This Row],[item_key]],IsITypeList,Table_ExternalData_15[[#This Row],[IType]],IsDList,Table_ExternalData_15[[#Headers],[20]])</f>
        <v>0</v>
      </c>
      <c r="Y633" s="10">
        <f>SUMIFS(IsQList,IsIList,Table_ExternalData_15[[#This Row],[item_key]],IsITypeList,Table_ExternalData_15[[#This Row],[IType]],IsDList,Table_ExternalData_15[[#Headers],[21]])</f>
        <v>0</v>
      </c>
      <c r="Z633" s="10">
        <f>SUMIFS(IsQList,IsIList,Table_ExternalData_15[[#This Row],[item_key]],IsITypeList,Table_ExternalData_15[[#This Row],[IType]],IsDList,Table_ExternalData_15[[#Headers],[22]])</f>
        <v>0</v>
      </c>
      <c r="AA633" s="10">
        <f>SUMIFS(IsQList,IsIList,Table_ExternalData_15[[#This Row],[item_key]],IsITypeList,Table_ExternalData_15[[#This Row],[IType]],IsDList,Table_ExternalData_15[[#Headers],[23]])</f>
        <v>0</v>
      </c>
      <c r="AB633" s="10">
        <f>SUMIFS(IsQList,IsIList,Table_ExternalData_15[[#This Row],[item_key]],IsITypeList,Table_ExternalData_15[[#This Row],[IType]],IsDList,Table_ExternalData_15[[#Headers],[24]])</f>
        <v>0</v>
      </c>
      <c r="AC633" s="10">
        <f>SUMIFS(IsQList,IsIList,Table_ExternalData_15[[#This Row],[item_key]],IsITypeList,Table_ExternalData_15[[#This Row],[IType]],IsDList,Table_ExternalData_15[[#Headers],[25]])</f>
        <v>0</v>
      </c>
      <c r="AD633" s="10">
        <f>SUMIFS(IsQList,IsIList,Table_ExternalData_15[[#This Row],[item_key]],IsITypeList,Table_ExternalData_15[[#This Row],[IType]],IsDList,Table_ExternalData_15[[#Headers],[26]])</f>
        <v>0</v>
      </c>
      <c r="AE633" s="10">
        <f>SUMIFS(IsQList,IsIList,Table_ExternalData_15[[#This Row],[item_key]],IsITypeList,Table_ExternalData_15[[#This Row],[IType]],IsDList,Table_ExternalData_15[[#Headers],[27]])</f>
        <v>2004</v>
      </c>
      <c r="AF633" s="10">
        <f>SUMIFS(IsQList,IsIList,Table_ExternalData_15[[#This Row],[item_key]],IsITypeList,Table_ExternalData_15[[#This Row],[IType]],IsDList,Table_ExternalData_15[[#Headers],[28]])</f>
        <v>2300</v>
      </c>
      <c r="AG633" s="10">
        <f>SUMIFS(IsQList,IsIList,Table_ExternalData_15[[#This Row],[item_key]],IsITypeList,Table_ExternalData_15[[#This Row],[IType]],IsDList,Table_ExternalData_15[[#Headers],[29]])</f>
        <v>2792</v>
      </c>
      <c r="AH633" s="10">
        <f>SUMIFS(IsQList,IsIList,Table_ExternalData_15[[#This Row],[item_key]],IsITypeList,Table_ExternalData_15[[#This Row],[IType]],IsDList,Table_ExternalData_15[[#Headers],[30]])</f>
        <v>1380</v>
      </c>
      <c r="AI633" s="10">
        <f>SUMIFS(IsQList,IsIList,Table_ExternalData_15[[#This Row],[item_key]],IsITypeList,Table_ExternalData_15[[#This Row],[IType]],IsDList,Table_ExternalData_15[[#Headers],[31]])</f>
        <v>4442</v>
      </c>
      <c r="AJ633" s="10">
        <f>SUM(Table_ExternalData_15[[#This Row],[1]:[31]])</f>
        <v>31058</v>
      </c>
    </row>
    <row r="634" spans="1:36">
      <c r="A634" s="1" t="s">
        <v>396</v>
      </c>
      <c r="B634" s="1" t="s">
        <v>771</v>
      </c>
      <c r="C634" s="1" t="s">
        <v>772</v>
      </c>
      <c r="D634" s="11" t="s">
        <v>2046</v>
      </c>
      <c r="E634" s="10">
        <f>SUMIFS(IsQList,IsIList,Table_ExternalData_15[[#This Row],[item_key]],IsITypeList,Table_ExternalData_15[[#This Row],[IType]],IsDList,Table_ExternalData_15[[#Headers],[1]])</f>
        <v>1020</v>
      </c>
      <c r="F634" s="10">
        <f>SUMIFS(IsQList,IsIList,Table_ExternalData_15[[#This Row],[item_key]],IsITypeList,Table_ExternalData_15[[#This Row],[IType]],IsDList,Table_ExternalData_15[[#Headers],[2]])</f>
        <v>2256</v>
      </c>
      <c r="G634" s="10">
        <f>SUMIFS(IsQList,IsIList,Table_ExternalData_15[[#This Row],[item_key]],IsITypeList,Table_ExternalData_15[[#This Row],[IType]],IsDList,Table_ExternalData_15[[#Headers],[3]])</f>
        <v>1020</v>
      </c>
      <c r="H634" s="10">
        <f>SUMIFS(IsQList,IsIList,Table_ExternalData_15[[#This Row],[item_key]],IsITypeList,Table_ExternalData_15[[#This Row],[IType]],IsDList,Table_ExternalData_15[[#Headers],[4]])</f>
        <v>3000</v>
      </c>
      <c r="I634" s="10">
        <f>SUMIFS(IsQList,IsIList,Table_ExternalData_15[[#This Row],[item_key]],IsITypeList,Table_ExternalData_15[[#This Row],[IType]],IsDList,Table_ExternalData_15[[#Headers],[5]])</f>
        <v>1200</v>
      </c>
      <c r="J634" s="10">
        <f>SUMIFS(IsQList,IsIList,Table_ExternalData_15[[#This Row],[item_key]],IsITypeList,Table_ExternalData_15[[#This Row],[IType]],IsDList,Table_ExternalData_15[[#Headers],[6]])</f>
        <v>2844</v>
      </c>
      <c r="K634" s="10">
        <f>SUMIFS(IsQList,IsIList,Table_ExternalData_15[[#This Row],[item_key]],IsITypeList,Table_ExternalData_15[[#This Row],[IType]],IsDList,Table_ExternalData_15[[#Headers],[7]])</f>
        <v>2508</v>
      </c>
      <c r="L634" s="10">
        <f>SUMIFS(IsQList,IsIList,Table_ExternalData_15[[#This Row],[item_key]],IsITypeList,Table_ExternalData_15[[#This Row],[IType]],IsDList,Table_ExternalData_15[[#Headers],[8]])</f>
        <v>1668</v>
      </c>
      <c r="M634" s="10">
        <f>SUMIFS(IsQList,IsIList,Table_ExternalData_15[[#This Row],[item_key]],IsITypeList,Table_ExternalData_15[[#This Row],[IType]],IsDList,Table_ExternalData_15[[#Headers],[9]])</f>
        <v>3804</v>
      </c>
      <c r="N634" s="10">
        <f>SUMIFS(IsQList,IsIList,Table_ExternalData_15[[#This Row],[item_key]],IsITypeList,Table_ExternalData_15[[#This Row],[IType]],IsDList,Table_ExternalData_15[[#Headers],[10]])</f>
        <v>2484</v>
      </c>
      <c r="O634" s="10">
        <f>SUMIFS(IsQList,IsIList,Table_ExternalData_15[[#This Row],[item_key]],IsITypeList,Table_ExternalData_15[[#This Row],[IType]],IsDList,Table_ExternalData_15[[#Headers],[11]])</f>
        <v>1800</v>
      </c>
      <c r="P634" s="10">
        <f>SUMIFS(IsQList,IsIList,Table_ExternalData_15[[#This Row],[item_key]],IsITypeList,Table_ExternalData_15[[#This Row],[IType]],IsDList,Table_ExternalData_15[[#Headers],[12]])</f>
        <v>0</v>
      </c>
      <c r="Q634" s="10">
        <f>SUMIFS(IsQList,IsIList,Table_ExternalData_15[[#This Row],[item_key]],IsITypeList,Table_ExternalData_15[[#This Row],[IType]],IsDList,Table_ExternalData_15[[#Headers],[13]])</f>
        <v>2208</v>
      </c>
      <c r="R634" s="10">
        <f>SUMIFS(IsQList,IsIList,Table_ExternalData_15[[#This Row],[item_key]],IsITypeList,Table_ExternalData_15[[#This Row],[IType]],IsDList,Table_ExternalData_15[[#Headers],[14]])</f>
        <v>3744</v>
      </c>
      <c r="S634" s="10">
        <f>SUMIFS(IsQList,IsIList,Table_ExternalData_15[[#This Row],[item_key]],IsITypeList,Table_ExternalData_15[[#This Row],[IType]],IsDList,Table_ExternalData_15[[#Headers],[15]])</f>
        <v>2232</v>
      </c>
      <c r="T634" s="10">
        <f>SUMIFS(IsQList,IsIList,Table_ExternalData_15[[#This Row],[item_key]],IsITypeList,Table_ExternalData_15[[#This Row],[IType]],IsDList,Table_ExternalData_15[[#Headers],[16]])</f>
        <v>1968</v>
      </c>
      <c r="U634" s="10">
        <f>SUMIFS(IsQList,IsIList,Table_ExternalData_15[[#This Row],[item_key]],IsITypeList,Table_ExternalData_15[[#This Row],[IType]],IsDList,Table_ExternalData_15[[#Headers],[17]])</f>
        <v>1020</v>
      </c>
      <c r="V634" s="10">
        <f>SUMIFS(IsQList,IsIList,Table_ExternalData_15[[#This Row],[item_key]],IsITypeList,Table_ExternalData_15[[#This Row],[IType]],IsDList,Table_ExternalData_15[[#Headers],[18]])</f>
        <v>0</v>
      </c>
      <c r="W634" s="10">
        <f>SUMIFS(IsQList,IsIList,Table_ExternalData_15[[#This Row],[item_key]],IsITypeList,Table_ExternalData_15[[#This Row],[IType]],IsDList,Table_ExternalData_15[[#Headers],[19]])</f>
        <v>0</v>
      </c>
      <c r="X634" s="10">
        <f>SUMIFS(IsQList,IsIList,Table_ExternalData_15[[#This Row],[item_key]],IsITypeList,Table_ExternalData_15[[#This Row],[IType]],IsDList,Table_ExternalData_15[[#Headers],[20]])</f>
        <v>0</v>
      </c>
      <c r="Y634" s="10">
        <f>SUMIFS(IsQList,IsIList,Table_ExternalData_15[[#This Row],[item_key]],IsITypeList,Table_ExternalData_15[[#This Row],[IType]],IsDList,Table_ExternalData_15[[#Headers],[21]])</f>
        <v>0</v>
      </c>
      <c r="Z634" s="10">
        <f>SUMIFS(IsQList,IsIList,Table_ExternalData_15[[#This Row],[item_key]],IsITypeList,Table_ExternalData_15[[#This Row],[IType]],IsDList,Table_ExternalData_15[[#Headers],[22]])</f>
        <v>0</v>
      </c>
      <c r="AA634" s="10">
        <f>SUMIFS(IsQList,IsIList,Table_ExternalData_15[[#This Row],[item_key]],IsITypeList,Table_ExternalData_15[[#This Row],[IType]],IsDList,Table_ExternalData_15[[#Headers],[23]])</f>
        <v>0</v>
      </c>
      <c r="AB634" s="10">
        <f>SUMIFS(IsQList,IsIList,Table_ExternalData_15[[#This Row],[item_key]],IsITypeList,Table_ExternalData_15[[#This Row],[IType]],IsDList,Table_ExternalData_15[[#Headers],[24]])</f>
        <v>0</v>
      </c>
      <c r="AC634" s="10">
        <f>SUMIFS(IsQList,IsIList,Table_ExternalData_15[[#This Row],[item_key]],IsITypeList,Table_ExternalData_15[[#This Row],[IType]],IsDList,Table_ExternalData_15[[#Headers],[25]])</f>
        <v>0</v>
      </c>
      <c r="AD634" s="10">
        <f>SUMIFS(IsQList,IsIList,Table_ExternalData_15[[#This Row],[item_key]],IsITypeList,Table_ExternalData_15[[#This Row],[IType]],IsDList,Table_ExternalData_15[[#Headers],[26]])</f>
        <v>0</v>
      </c>
      <c r="AE634" s="10">
        <f>SUMIFS(IsQList,IsIList,Table_ExternalData_15[[#This Row],[item_key]],IsITypeList,Table_ExternalData_15[[#This Row],[IType]],IsDList,Table_ExternalData_15[[#Headers],[27]])</f>
        <v>4008</v>
      </c>
      <c r="AF634" s="10">
        <f>SUMIFS(IsQList,IsIList,Table_ExternalData_15[[#This Row],[item_key]],IsITypeList,Table_ExternalData_15[[#This Row],[IType]],IsDList,Table_ExternalData_15[[#Headers],[28]])</f>
        <v>4584</v>
      </c>
      <c r="AG634" s="10">
        <f>SUMIFS(IsQList,IsIList,Table_ExternalData_15[[#This Row],[item_key]],IsITypeList,Table_ExternalData_15[[#This Row],[IType]],IsDList,Table_ExternalData_15[[#Headers],[29]])</f>
        <v>4368</v>
      </c>
      <c r="AH634" s="10">
        <f>SUMIFS(IsQList,IsIList,Table_ExternalData_15[[#This Row],[item_key]],IsITypeList,Table_ExternalData_15[[#This Row],[IType]],IsDList,Table_ExternalData_15[[#Headers],[30]])</f>
        <v>2760</v>
      </c>
      <c r="AI634" s="10">
        <f>SUMIFS(IsQList,IsIList,Table_ExternalData_15[[#This Row],[item_key]],IsITypeList,Table_ExternalData_15[[#This Row],[IType]],IsDList,Table_ExternalData_15[[#Headers],[31]])</f>
        <v>8724</v>
      </c>
      <c r="AJ634" s="10">
        <f>SUM(Table_ExternalData_15[[#This Row],[1]:[31]])</f>
        <v>59220</v>
      </c>
    </row>
    <row r="635" spans="1:36">
      <c r="A635" s="1" t="s">
        <v>19</v>
      </c>
      <c r="B635" s="1" t="s">
        <v>997</v>
      </c>
      <c r="C635" s="1" t="s">
        <v>998</v>
      </c>
      <c r="D635" s="11" t="s">
        <v>2046</v>
      </c>
      <c r="E635" s="10">
        <f>SUMIFS(IsQList,IsIList,Table_ExternalData_15[[#This Row],[item_key]],IsITypeList,Table_ExternalData_15[[#This Row],[IType]],IsDList,Table_ExternalData_15[[#Headers],[1]])</f>
        <v>170</v>
      </c>
      <c r="F635" s="10">
        <f>SUMIFS(IsQList,IsIList,Table_ExternalData_15[[#This Row],[item_key]],IsITypeList,Table_ExternalData_15[[#This Row],[IType]],IsDList,Table_ExternalData_15[[#Headers],[2]])</f>
        <v>376</v>
      </c>
      <c r="G635" s="10">
        <f>SUMIFS(IsQList,IsIList,Table_ExternalData_15[[#This Row],[item_key]],IsITypeList,Table_ExternalData_15[[#This Row],[IType]],IsDList,Table_ExternalData_15[[#Headers],[3]])</f>
        <v>170</v>
      </c>
      <c r="H635" s="10">
        <f>SUMIFS(IsQList,IsIList,Table_ExternalData_15[[#This Row],[item_key]],IsITypeList,Table_ExternalData_15[[#This Row],[IType]],IsDList,Table_ExternalData_15[[#Headers],[4]])</f>
        <v>500</v>
      </c>
      <c r="I635" s="10">
        <f>SUMIFS(IsQList,IsIList,Table_ExternalData_15[[#This Row],[item_key]],IsITypeList,Table_ExternalData_15[[#This Row],[IType]],IsDList,Table_ExternalData_15[[#Headers],[5]])</f>
        <v>200</v>
      </c>
      <c r="J635" s="10">
        <f>SUMIFS(IsQList,IsIList,Table_ExternalData_15[[#This Row],[item_key]],IsITypeList,Table_ExternalData_15[[#This Row],[IType]],IsDList,Table_ExternalData_15[[#Headers],[6]])</f>
        <v>474</v>
      </c>
      <c r="K635" s="10">
        <f>SUMIFS(IsQList,IsIList,Table_ExternalData_15[[#This Row],[item_key]],IsITypeList,Table_ExternalData_15[[#This Row],[IType]],IsDList,Table_ExternalData_15[[#Headers],[7]])</f>
        <v>418</v>
      </c>
      <c r="L635" s="10">
        <f>SUMIFS(IsQList,IsIList,Table_ExternalData_15[[#This Row],[item_key]],IsITypeList,Table_ExternalData_15[[#This Row],[IType]],IsDList,Table_ExternalData_15[[#Headers],[8]])</f>
        <v>278</v>
      </c>
      <c r="M635" s="10">
        <f>SUMIFS(IsQList,IsIList,Table_ExternalData_15[[#This Row],[item_key]],IsITypeList,Table_ExternalData_15[[#This Row],[IType]],IsDList,Table_ExternalData_15[[#Headers],[9]])</f>
        <v>634</v>
      </c>
      <c r="N635" s="10">
        <f>SUMIFS(IsQList,IsIList,Table_ExternalData_15[[#This Row],[item_key]],IsITypeList,Table_ExternalData_15[[#This Row],[IType]],IsDList,Table_ExternalData_15[[#Headers],[10]])</f>
        <v>414</v>
      </c>
      <c r="O635" s="10">
        <f>SUMIFS(IsQList,IsIList,Table_ExternalData_15[[#This Row],[item_key]],IsITypeList,Table_ExternalData_15[[#This Row],[IType]],IsDList,Table_ExternalData_15[[#Headers],[11]])</f>
        <v>300</v>
      </c>
      <c r="P635" s="10">
        <f>SUMIFS(IsQList,IsIList,Table_ExternalData_15[[#This Row],[item_key]],IsITypeList,Table_ExternalData_15[[#This Row],[IType]],IsDList,Table_ExternalData_15[[#Headers],[12]])</f>
        <v>0</v>
      </c>
      <c r="Q635" s="10">
        <f>SUMIFS(IsQList,IsIList,Table_ExternalData_15[[#This Row],[item_key]],IsITypeList,Table_ExternalData_15[[#This Row],[IType]],IsDList,Table_ExternalData_15[[#Headers],[13]])</f>
        <v>368</v>
      </c>
      <c r="R635" s="10">
        <f>SUMIFS(IsQList,IsIList,Table_ExternalData_15[[#This Row],[item_key]],IsITypeList,Table_ExternalData_15[[#This Row],[IType]],IsDList,Table_ExternalData_15[[#Headers],[14]])</f>
        <v>624</v>
      </c>
      <c r="S635" s="10">
        <f>SUMIFS(IsQList,IsIList,Table_ExternalData_15[[#This Row],[item_key]],IsITypeList,Table_ExternalData_15[[#This Row],[IType]],IsDList,Table_ExternalData_15[[#Headers],[15]])</f>
        <v>372</v>
      </c>
      <c r="T635" s="10">
        <f>SUMIFS(IsQList,IsIList,Table_ExternalData_15[[#This Row],[item_key]],IsITypeList,Table_ExternalData_15[[#This Row],[IType]],IsDList,Table_ExternalData_15[[#Headers],[16]])</f>
        <v>328</v>
      </c>
      <c r="U635" s="10">
        <f>SUMIFS(IsQList,IsIList,Table_ExternalData_15[[#This Row],[item_key]],IsITypeList,Table_ExternalData_15[[#This Row],[IType]],IsDList,Table_ExternalData_15[[#Headers],[17]])</f>
        <v>170</v>
      </c>
      <c r="V635" s="10">
        <f>SUMIFS(IsQList,IsIList,Table_ExternalData_15[[#This Row],[item_key]],IsITypeList,Table_ExternalData_15[[#This Row],[IType]],IsDList,Table_ExternalData_15[[#Headers],[18]])</f>
        <v>0</v>
      </c>
      <c r="W635" s="10">
        <f>SUMIFS(IsQList,IsIList,Table_ExternalData_15[[#This Row],[item_key]],IsITypeList,Table_ExternalData_15[[#This Row],[IType]],IsDList,Table_ExternalData_15[[#Headers],[19]])</f>
        <v>0</v>
      </c>
      <c r="X635" s="10">
        <f>SUMIFS(IsQList,IsIList,Table_ExternalData_15[[#This Row],[item_key]],IsITypeList,Table_ExternalData_15[[#This Row],[IType]],IsDList,Table_ExternalData_15[[#Headers],[20]])</f>
        <v>0</v>
      </c>
      <c r="Y635" s="10">
        <f>SUMIFS(IsQList,IsIList,Table_ExternalData_15[[#This Row],[item_key]],IsITypeList,Table_ExternalData_15[[#This Row],[IType]],IsDList,Table_ExternalData_15[[#Headers],[21]])</f>
        <v>0</v>
      </c>
      <c r="Z635" s="10">
        <f>SUMIFS(IsQList,IsIList,Table_ExternalData_15[[#This Row],[item_key]],IsITypeList,Table_ExternalData_15[[#This Row],[IType]],IsDList,Table_ExternalData_15[[#Headers],[22]])</f>
        <v>0</v>
      </c>
      <c r="AA635" s="10">
        <f>SUMIFS(IsQList,IsIList,Table_ExternalData_15[[#This Row],[item_key]],IsITypeList,Table_ExternalData_15[[#This Row],[IType]],IsDList,Table_ExternalData_15[[#Headers],[23]])</f>
        <v>0</v>
      </c>
      <c r="AB635" s="10">
        <f>SUMIFS(IsQList,IsIList,Table_ExternalData_15[[#This Row],[item_key]],IsITypeList,Table_ExternalData_15[[#This Row],[IType]],IsDList,Table_ExternalData_15[[#Headers],[24]])</f>
        <v>0</v>
      </c>
      <c r="AC635" s="10">
        <f>SUMIFS(IsQList,IsIList,Table_ExternalData_15[[#This Row],[item_key]],IsITypeList,Table_ExternalData_15[[#This Row],[IType]],IsDList,Table_ExternalData_15[[#Headers],[25]])</f>
        <v>0</v>
      </c>
      <c r="AD635" s="10">
        <f>SUMIFS(IsQList,IsIList,Table_ExternalData_15[[#This Row],[item_key]],IsITypeList,Table_ExternalData_15[[#This Row],[IType]],IsDList,Table_ExternalData_15[[#Headers],[26]])</f>
        <v>0</v>
      </c>
      <c r="AE635" s="10">
        <f>SUMIFS(IsQList,IsIList,Table_ExternalData_15[[#This Row],[item_key]],IsITypeList,Table_ExternalData_15[[#This Row],[IType]],IsDList,Table_ExternalData_15[[#Headers],[27]])</f>
        <v>668</v>
      </c>
      <c r="AF635" s="10">
        <f>SUMIFS(IsQList,IsIList,Table_ExternalData_15[[#This Row],[item_key]],IsITypeList,Table_ExternalData_15[[#This Row],[IType]],IsDList,Table_ExternalData_15[[#Headers],[28]])</f>
        <v>764</v>
      </c>
      <c r="AG635" s="10">
        <f>SUMIFS(IsQList,IsIList,Table_ExternalData_15[[#This Row],[item_key]],IsITypeList,Table_ExternalData_15[[#This Row],[IType]],IsDList,Table_ExternalData_15[[#Headers],[29]])</f>
        <v>728</v>
      </c>
      <c r="AH635" s="10">
        <f>SUMIFS(IsQList,IsIList,Table_ExternalData_15[[#This Row],[item_key]],IsITypeList,Table_ExternalData_15[[#This Row],[IType]],IsDList,Table_ExternalData_15[[#Headers],[30]])</f>
        <v>460</v>
      </c>
      <c r="AI635" s="10">
        <f>SUMIFS(IsQList,IsIList,Table_ExternalData_15[[#This Row],[item_key]],IsITypeList,Table_ExternalData_15[[#This Row],[IType]],IsDList,Table_ExternalData_15[[#Headers],[31]])</f>
        <v>1454</v>
      </c>
      <c r="AJ635" s="10">
        <f>SUM(Table_ExternalData_15[[#This Row],[1]:[31]])</f>
        <v>9870</v>
      </c>
    </row>
    <row r="636" spans="1:36">
      <c r="A636" s="1" t="s">
        <v>20</v>
      </c>
      <c r="B636" s="1" t="s">
        <v>999</v>
      </c>
      <c r="C636" s="1" t="s">
        <v>1000</v>
      </c>
      <c r="D636" s="11" t="s">
        <v>2046</v>
      </c>
      <c r="E636" s="10">
        <f>SUMIFS(IsQList,IsIList,Table_ExternalData_15[[#This Row],[item_key]],IsITypeList,Table_ExternalData_15[[#This Row],[IType]],IsDList,Table_ExternalData_15[[#Headers],[1]])</f>
        <v>0</v>
      </c>
      <c r="F636" s="10">
        <f>SUMIFS(IsQList,IsIList,Table_ExternalData_15[[#This Row],[item_key]],IsITypeList,Table_ExternalData_15[[#This Row],[IType]],IsDList,Table_ExternalData_15[[#Headers],[2]])</f>
        <v>312</v>
      </c>
      <c r="G636" s="10">
        <f>SUMIFS(IsQList,IsIList,Table_ExternalData_15[[#This Row],[item_key]],IsITypeList,Table_ExternalData_15[[#This Row],[IType]],IsDList,Table_ExternalData_15[[#Headers],[3]])</f>
        <v>300</v>
      </c>
      <c r="H636" s="10">
        <f>SUMIFS(IsQList,IsIList,Table_ExternalData_15[[#This Row],[item_key]],IsITypeList,Table_ExternalData_15[[#This Row],[IType]],IsDList,Table_ExternalData_15[[#Headers],[4]])</f>
        <v>300</v>
      </c>
      <c r="I636" s="10">
        <f>SUMIFS(IsQList,IsIList,Table_ExternalData_15[[#This Row],[item_key]],IsITypeList,Table_ExternalData_15[[#This Row],[IType]],IsDList,Table_ExternalData_15[[#Headers],[5]])</f>
        <v>264</v>
      </c>
      <c r="J636" s="10">
        <f>SUMIFS(IsQList,IsIList,Table_ExternalData_15[[#This Row],[item_key]],IsITypeList,Table_ExternalData_15[[#This Row],[IType]],IsDList,Table_ExternalData_15[[#Headers],[6]])</f>
        <v>0</v>
      </c>
      <c r="K636" s="10">
        <f>SUMIFS(IsQList,IsIList,Table_ExternalData_15[[#This Row],[item_key]],IsITypeList,Table_ExternalData_15[[#This Row],[IType]],IsDList,Table_ExternalData_15[[#Headers],[7]])</f>
        <v>24</v>
      </c>
      <c r="L636" s="10">
        <f>SUMIFS(IsQList,IsIList,Table_ExternalData_15[[#This Row],[item_key]],IsITypeList,Table_ExternalData_15[[#This Row],[IType]],IsDList,Table_ExternalData_15[[#Headers],[8]])</f>
        <v>0</v>
      </c>
      <c r="M636" s="10">
        <f>SUMIFS(IsQList,IsIList,Table_ExternalData_15[[#This Row],[item_key]],IsITypeList,Table_ExternalData_15[[#This Row],[IType]],IsDList,Table_ExternalData_15[[#Headers],[9]])</f>
        <v>60</v>
      </c>
      <c r="N636" s="10">
        <f>SUMIFS(IsQList,IsIList,Table_ExternalData_15[[#This Row],[item_key]],IsITypeList,Table_ExternalData_15[[#This Row],[IType]],IsDList,Table_ExternalData_15[[#Headers],[10]])</f>
        <v>12</v>
      </c>
      <c r="O636" s="10">
        <f>SUMIFS(IsQList,IsIList,Table_ExternalData_15[[#This Row],[item_key]],IsITypeList,Table_ExternalData_15[[#This Row],[IType]],IsDList,Table_ExternalData_15[[#Headers],[11]])</f>
        <v>0</v>
      </c>
      <c r="P636" s="10">
        <f>SUMIFS(IsQList,IsIList,Table_ExternalData_15[[#This Row],[item_key]],IsITypeList,Table_ExternalData_15[[#This Row],[IType]],IsDList,Table_ExternalData_15[[#Headers],[12]])</f>
        <v>0</v>
      </c>
      <c r="Q636" s="10">
        <f>SUMIFS(IsQList,IsIList,Table_ExternalData_15[[#This Row],[item_key]],IsITypeList,Table_ExternalData_15[[#This Row],[IType]],IsDList,Table_ExternalData_15[[#Headers],[13]])</f>
        <v>0</v>
      </c>
      <c r="R636" s="10">
        <f>SUMIFS(IsQList,IsIList,Table_ExternalData_15[[#This Row],[item_key]],IsITypeList,Table_ExternalData_15[[#This Row],[IType]],IsDList,Table_ExternalData_15[[#Headers],[14]])</f>
        <v>0</v>
      </c>
      <c r="S636" s="10">
        <f>SUMIFS(IsQList,IsIList,Table_ExternalData_15[[#This Row],[item_key]],IsITypeList,Table_ExternalData_15[[#This Row],[IType]],IsDList,Table_ExternalData_15[[#Headers],[15]])</f>
        <v>0</v>
      </c>
      <c r="T636" s="10">
        <f>SUMIFS(IsQList,IsIList,Table_ExternalData_15[[#This Row],[item_key]],IsITypeList,Table_ExternalData_15[[#This Row],[IType]],IsDList,Table_ExternalData_15[[#Headers],[16]])</f>
        <v>234</v>
      </c>
      <c r="U636" s="10">
        <f>SUMIFS(IsQList,IsIList,Table_ExternalData_15[[#This Row],[item_key]],IsITypeList,Table_ExternalData_15[[#This Row],[IType]],IsDList,Table_ExternalData_15[[#Headers],[17]])</f>
        <v>270</v>
      </c>
      <c r="V636" s="10">
        <f>SUMIFS(IsQList,IsIList,Table_ExternalData_15[[#This Row],[item_key]],IsITypeList,Table_ExternalData_15[[#This Row],[IType]],IsDList,Table_ExternalData_15[[#Headers],[18]])</f>
        <v>0</v>
      </c>
      <c r="W636" s="10">
        <f>SUMIFS(IsQList,IsIList,Table_ExternalData_15[[#This Row],[item_key]],IsITypeList,Table_ExternalData_15[[#This Row],[IType]],IsDList,Table_ExternalData_15[[#Headers],[19]])</f>
        <v>0</v>
      </c>
      <c r="X636" s="10">
        <f>SUMIFS(IsQList,IsIList,Table_ExternalData_15[[#This Row],[item_key]],IsITypeList,Table_ExternalData_15[[#This Row],[IType]],IsDList,Table_ExternalData_15[[#Headers],[20]])</f>
        <v>0</v>
      </c>
      <c r="Y636" s="10">
        <f>SUMIFS(IsQList,IsIList,Table_ExternalData_15[[#This Row],[item_key]],IsITypeList,Table_ExternalData_15[[#This Row],[IType]],IsDList,Table_ExternalData_15[[#Headers],[21]])</f>
        <v>0</v>
      </c>
      <c r="Z636" s="10">
        <f>SUMIFS(IsQList,IsIList,Table_ExternalData_15[[#This Row],[item_key]],IsITypeList,Table_ExternalData_15[[#This Row],[IType]],IsDList,Table_ExternalData_15[[#Headers],[22]])</f>
        <v>0</v>
      </c>
      <c r="AA636" s="10">
        <f>SUMIFS(IsQList,IsIList,Table_ExternalData_15[[#This Row],[item_key]],IsITypeList,Table_ExternalData_15[[#This Row],[IType]],IsDList,Table_ExternalData_15[[#Headers],[23]])</f>
        <v>0</v>
      </c>
      <c r="AB636" s="10">
        <f>SUMIFS(IsQList,IsIList,Table_ExternalData_15[[#This Row],[item_key]],IsITypeList,Table_ExternalData_15[[#This Row],[IType]],IsDList,Table_ExternalData_15[[#Headers],[24]])</f>
        <v>0</v>
      </c>
      <c r="AC636" s="10">
        <f>SUMIFS(IsQList,IsIList,Table_ExternalData_15[[#This Row],[item_key]],IsITypeList,Table_ExternalData_15[[#This Row],[IType]],IsDList,Table_ExternalData_15[[#Headers],[25]])</f>
        <v>0</v>
      </c>
      <c r="AD636" s="10">
        <f>SUMIFS(IsQList,IsIList,Table_ExternalData_15[[#This Row],[item_key]],IsITypeList,Table_ExternalData_15[[#This Row],[IType]],IsDList,Table_ExternalData_15[[#Headers],[26]])</f>
        <v>0</v>
      </c>
      <c r="AE636" s="10">
        <f>SUMIFS(IsQList,IsIList,Table_ExternalData_15[[#This Row],[item_key]],IsITypeList,Table_ExternalData_15[[#This Row],[IType]],IsDList,Table_ExternalData_15[[#Headers],[27]])</f>
        <v>0</v>
      </c>
      <c r="AF636" s="10">
        <f>SUMIFS(IsQList,IsIList,Table_ExternalData_15[[#This Row],[item_key]],IsITypeList,Table_ExternalData_15[[#This Row],[IType]],IsDList,Table_ExternalData_15[[#Headers],[28]])</f>
        <v>0</v>
      </c>
      <c r="AG636" s="10">
        <f>SUMIFS(IsQList,IsIList,Table_ExternalData_15[[#This Row],[item_key]],IsITypeList,Table_ExternalData_15[[#This Row],[IType]],IsDList,Table_ExternalData_15[[#Headers],[29]])</f>
        <v>360</v>
      </c>
      <c r="AH636" s="10">
        <f>SUMIFS(IsQList,IsIList,Table_ExternalData_15[[#This Row],[item_key]],IsITypeList,Table_ExternalData_15[[#This Row],[IType]],IsDList,Table_ExternalData_15[[#Headers],[30]])</f>
        <v>0</v>
      </c>
      <c r="AI636" s="10">
        <f>SUMIFS(IsQList,IsIList,Table_ExternalData_15[[#This Row],[item_key]],IsITypeList,Table_ExternalData_15[[#This Row],[IType]],IsDList,Table_ExternalData_15[[#Headers],[31]])</f>
        <v>492</v>
      </c>
      <c r="AJ636" s="10">
        <f>SUM(Table_ExternalData_15[[#This Row],[1]:[31]])</f>
        <v>2628</v>
      </c>
    </row>
    <row r="637" spans="1:36">
      <c r="A637" s="1" t="s">
        <v>21</v>
      </c>
      <c r="B637" s="1" t="s">
        <v>1001</v>
      </c>
      <c r="C637" s="1" t="s">
        <v>1002</v>
      </c>
      <c r="D637" s="11" t="s">
        <v>2046</v>
      </c>
      <c r="E637" s="10">
        <f>SUMIFS(IsQList,IsIList,Table_ExternalData_15[[#This Row],[item_key]],IsITypeList,Table_ExternalData_15[[#This Row],[IType]],IsDList,Table_ExternalData_15[[#Headers],[1]])</f>
        <v>510</v>
      </c>
      <c r="F637" s="10">
        <f>SUMIFS(IsQList,IsIList,Table_ExternalData_15[[#This Row],[item_key]],IsITypeList,Table_ExternalData_15[[#This Row],[IType]],IsDList,Table_ExternalData_15[[#Headers],[2]])</f>
        <v>816</v>
      </c>
      <c r="G637" s="10">
        <f>SUMIFS(IsQList,IsIList,Table_ExternalData_15[[#This Row],[item_key]],IsITypeList,Table_ExternalData_15[[#This Row],[IType]],IsDList,Table_ExternalData_15[[#Headers],[3]])</f>
        <v>210</v>
      </c>
      <c r="H637" s="10">
        <f>SUMIFS(IsQList,IsIList,Table_ExternalData_15[[#This Row],[item_key]],IsITypeList,Table_ExternalData_15[[#This Row],[IType]],IsDList,Table_ExternalData_15[[#Headers],[4]])</f>
        <v>1200</v>
      </c>
      <c r="I637" s="10">
        <f>SUMIFS(IsQList,IsIList,Table_ExternalData_15[[#This Row],[item_key]],IsITypeList,Table_ExternalData_15[[#This Row],[IType]],IsDList,Table_ExternalData_15[[#Headers],[5]])</f>
        <v>336</v>
      </c>
      <c r="J637" s="10">
        <f>SUMIFS(IsQList,IsIList,Table_ExternalData_15[[#This Row],[item_key]],IsITypeList,Table_ExternalData_15[[#This Row],[IType]],IsDList,Table_ExternalData_15[[#Headers],[6]])</f>
        <v>1422</v>
      </c>
      <c r="K637" s="10">
        <f>SUMIFS(IsQList,IsIList,Table_ExternalData_15[[#This Row],[item_key]],IsITypeList,Table_ExternalData_15[[#This Row],[IType]],IsDList,Table_ExternalData_15[[#Headers],[7]])</f>
        <v>1230</v>
      </c>
      <c r="L637" s="10">
        <f>SUMIFS(IsQList,IsIList,Table_ExternalData_15[[#This Row],[item_key]],IsITypeList,Table_ExternalData_15[[#This Row],[IType]],IsDList,Table_ExternalData_15[[#Headers],[8]])</f>
        <v>834</v>
      </c>
      <c r="M637" s="10">
        <f>SUMIFS(IsQList,IsIList,Table_ExternalData_15[[#This Row],[item_key]],IsITypeList,Table_ExternalData_15[[#This Row],[IType]],IsDList,Table_ExternalData_15[[#Headers],[9]])</f>
        <v>1842</v>
      </c>
      <c r="N637" s="10">
        <f>SUMIFS(IsQList,IsIList,Table_ExternalData_15[[#This Row],[item_key]],IsITypeList,Table_ExternalData_15[[#This Row],[IType]],IsDList,Table_ExternalData_15[[#Headers],[10]])</f>
        <v>1230</v>
      </c>
      <c r="O637" s="10">
        <f>SUMIFS(IsQList,IsIList,Table_ExternalData_15[[#This Row],[item_key]],IsITypeList,Table_ExternalData_15[[#This Row],[IType]],IsDList,Table_ExternalData_15[[#Headers],[11]])</f>
        <v>900</v>
      </c>
      <c r="P637" s="10">
        <f>SUMIFS(IsQList,IsIList,Table_ExternalData_15[[#This Row],[item_key]],IsITypeList,Table_ExternalData_15[[#This Row],[IType]],IsDList,Table_ExternalData_15[[#Headers],[12]])</f>
        <v>0</v>
      </c>
      <c r="Q637" s="10">
        <f>SUMIFS(IsQList,IsIList,Table_ExternalData_15[[#This Row],[item_key]],IsITypeList,Table_ExternalData_15[[#This Row],[IType]],IsDList,Table_ExternalData_15[[#Headers],[13]])</f>
        <v>1104</v>
      </c>
      <c r="R637" s="10">
        <f>SUMIFS(IsQList,IsIList,Table_ExternalData_15[[#This Row],[item_key]],IsITypeList,Table_ExternalData_15[[#This Row],[IType]],IsDList,Table_ExternalData_15[[#Headers],[14]])</f>
        <v>1872</v>
      </c>
      <c r="S637" s="10">
        <f>SUMIFS(IsQList,IsIList,Table_ExternalData_15[[#This Row],[item_key]],IsITypeList,Table_ExternalData_15[[#This Row],[IType]],IsDList,Table_ExternalData_15[[#Headers],[15]])</f>
        <v>1116</v>
      </c>
      <c r="T637" s="10">
        <f>SUMIFS(IsQList,IsIList,Table_ExternalData_15[[#This Row],[item_key]],IsITypeList,Table_ExternalData_15[[#This Row],[IType]],IsDList,Table_ExternalData_15[[#Headers],[16]])</f>
        <v>750</v>
      </c>
      <c r="U637" s="10">
        <f>SUMIFS(IsQList,IsIList,Table_ExternalData_15[[#This Row],[item_key]],IsITypeList,Table_ExternalData_15[[#This Row],[IType]],IsDList,Table_ExternalData_15[[#Headers],[17]])</f>
        <v>240</v>
      </c>
      <c r="V637" s="10">
        <f>SUMIFS(IsQList,IsIList,Table_ExternalData_15[[#This Row],[item_key]],IsITypeList,Table_ExternalData_15[[#This Row],[IType]],IsDList,Table_ExternalData_15[[#Headers],[18]])</f>
        <v>0</v>
      </c>
      <c r="W637" s="10">
        <f>SUMIFS(IsQList,IsIList,Table_ExternalData_15[[#This Row],[item_key]],IsITypeList,Table_ExternalData_15[[#This Row],[IType]],IsDList,Table_ExternalData_15[[#Headers],[19]])</f>
        <v>0</v>
      </c>
      <c r="X637" s="10">
        <f>SUMIFS(IsQList,IsIList,Table_ExternalData_15[[#This Row],[item_key]],IsITypeList,Table_ExternalData_15[[#This Row],[IType]],IsDList,Table_ExternalData_15[[#Headers],[20]])</f>
        <v>0</v>
      </c>
      <c r="Y637" s="10">
        <f>SUMIFS(IsQList,IsIList,Table_ExternalData_15[[#This Row],[item_key]],IsITypeList,Table_ExternalData_15[[#This Row],[IType]],IsDList,Table_ExternalData_15[[#Headers],[21]])</f>
        <v>0</v>
      </c>
      <c r="Z637" s="10">
        <f>SUMIFS(IsQList,IsIList,Table_ExternalData_15[[#This Row],[item_key]],IsITypeList,Table_ExternalData_15[[#This Row],[IType]],IsDList,Table_ExternalData_15[[#Headers],[22]])</f>
        <v>0</v>
      </c>
      <c r="AA637" s="10">
        <f>SUMIFS(IsQList,IsIList,Table_ExternalData_15[[#This Row],[item_key]],IsITypeList,Table_ExternalData_15[[#This Row],[IType]],IsDList,Table_ExternalData_15[[#Headers],[23]])</f>
        <v>0</v>
      </c>
      <c r="AB637" s="10">
        <f>SUMIFS(IsQList,IsIList,Table_ExternalData_15[[#This Row],[item_key]],IsITypeList,Table_ExternalData_15[[#This Row],[IType]],IsDList,Table_ExternalData_15[[#Headers],[24]])</f>
        <v>0</v>
      </c>
      <c r="AC637" s="10">
        <f>SUMIFS(IsQList,IsIList,Table_ExternalData_15[[#This Row],[item_key]],IsITypeList,Table_ExternalData_15[[#This Row],[IType]],IsDList,Table_ExternalData_15[[#Headers],[25]])</f>
        <v>0</v>
      </c>
      <c r="AD637" s="10">
        <f>SUMIFS(IsQList,IsIList,Table_ExternalData_15[[#This Row],[item_key]],IsITypeList,Table_ExternalData_15[[#This Row],[IType]],IsDList,Table_ExternalData_15[[#Headers],[26]])</f>
        <v>0</v>
      </c>
      <c r="AE637" s="10">
        <f>SUMIFS(IsQList,IsIList,Table_ExternalData_15[[#This Row],[item_key]],IsITypeList,Table_ExternalData_15[[#This Row],[IType]],IsDList,Table_ExternalData_15[[#Headers],[27]])</f>
        <v>2004</v>
      </c>
      <c r="AF637" s="10">
        <f>SUMIFS(IsQList,IsIList,Table_ExternalData_15[[#This Row],[item_key]],IsITypeList,Table_ExternalData_15[[#This Row],[IType]],IsDList,Table_ExternalData_15[[#Headers],[28]])</f>
        <v>2292</v>
      </c>
      <c r="AG637" s="10">
        <f>SUMIFS(IsQList,IsIList,Table_ExternalData_15[[#This Row],[item_key]],IsITypeList,Table_ExternalData_15[[#This Row],[IType]],IsDList,Table_ExternalData_15[[#Headers],[29]])</f>
        <v>1824</v>
      </c>
      <c r="AH637" s="10">
        <f>SUMIFS(IsQList,IsIList,Table_ExternalData_15[[#This Row],[item_key]],IsITypeList,Table_ExternalData_15[[#This Row],[IType]],IsDList,Table_ExternalData_15[[#Headers],[30]])</f>
        <v>1380</v>
      </c>
      <c r="AI637" s="10">
        <f>SUMIFS(IsQList,IsIList,Table_ExternalData_15[[#This Row],[item_key]],IsITypeList,Table_ExternalData_15[[#This Row],[IType]],IsDList,Table_ExternalData_15[[#Headers],[31]])</f>
        <v>3870</v>
      </c>
      <c r="AJ637" s="10">
        <f>SUM(Table_ExternalData_15[[#This Row],[1]:[31]])</f>
        <v>26982</v>
      </c>
    </row>
    <row r="638" spans="1:36">
      <c r="A638" s="1" t="s">
        <v>22</v>
      </c>
      <c r="B638" s="1" t="s">
        <v>1003</v>
      </c>
      <c r="C638" s="1" t="s">
        <v>1004</v>
      </c>
      <c r="D638" s="11" t="s">
        <v>2046</v>
      </c>
      <c r="E638" s="10">
        <f>SUMIFS(IsQList,IsIList,Table_ExternalData_15[[#This Row],[item_key]],IsITypeList,Table_ExternalData_15[[#This Row],[IType]],IsDList,Table_ExternalData_15[[#Headers],[1]])</f>
        <v>510</v>
      </c>
      <c r="F638" s="10">
        <f>SUMIFS(IsQList,IsIList,Table_ExternalData_15[[#This Row],[item_key]],IsITypeList,Table_ExternalData_15[[#This Row],[IType]],IsDList,Table_ExternalData_15[[#Headers],[2]])</f>
        <v>1128</v>
      </c>
      <c r="G638" s="10">
        <f>SUMIFS(IsQList,IsIList,Table_ExternalData_15[[#This Row],[item_key]],IsITypeList,Table_ExternalData_15[[#This Row],[IType]],IsDList,Table_ExternalData_15[[#Headers],[3]])</f>
        <v>510</v>
      </c>
      <c r="H638" s="10">
        <f>SUMIFS(IsQList,IsIList,Table_ExternalData_15[[#This Row],[item_key]],IsITypeList,Table_ExternalData_15[[#This Row],[IType]],IsDList,Table_ExternalData_15[[#Headers],[4]])</f>
        <v>1500</v>
      </c>
      <c r="I638" s="10">
        <f>SUMIFS(IsQList,IsIList,Table_ExternalData_15[[#This Row],[item_key]],IsITypeList,Table_ExternalData_15[[#This Row],[IType]],IsDList,Table_ExternalData_15[[#Headers],[5]])</f>
        <v>600</v>
      </c>
      <c r="J638" s="10">
        <f>SUMIFS(IsQList,IsIList,Table_ExternalData_15[[#This Row],[item_key]],IsITypeList,Table_ExternalData_15[[#This Row],[IType]],IsDList,Table_ExternalData_15[[#Headers],[6]])</f>
        <v>1422</v>
      </c>
      <c r="K638" s="10">
        <f>SUMIFS(IsQList,IsIList,Table_ExternalData_15[[#This Row],[item_key]],IsITypeList,Table_ExternalData_15[[#This Row],[IType]],IsDList,Table_ExternalData_15[[#Headers],[7]])</f>
        <v>1254</v>
      </c>
      <c r="L638" s="10">
        <f>SUMIFS(IsQList,IsIList,Table_ExternalData_15[[#This Row],[item_key]],IsITypeList,Table_ExternalData_15[[#This Row],[IType]],IsDList,Table_ExternalData_15[[#Headers],[8]])</f>
        <v>834</v>
      </c>
      <c r="M638" s="10">
        <f>SUMIFS(IsQList,IsIList,Table_ExternalData_15[[#This Row],[item_key]],IsITypeList,Table_ExternalData_15[[#This Row],[IType]],IsDList,Table_ExternalData_15[[#Headers],[9]])</f>
        <v>1902</v>
      </c>
      <c r="N638" s="10">
        <f>SUMIFS(IsQList,IsIList,Table_ExternalData_15[[#This Row],[item_key]],IsITypeList,Table_ExternalData_15[[#This Row],[IType]],IsDList,Table_ExternalData_15[[#Headers],[10]])</f>
        <v>1242</v>
      </c>
      <c r="O638" s="10">
        <f>SUMIFS(IsQList,IsIList,Table_ExternalData_15[[#This Row],[item_key]],IsITypeList,Table_ExternalData_15[[#This Row],[IType]],IsDList,Table_ExternalData_15[[#Headers],[11]])</f>
        <v>900</v>
      </c>
      <c r="P638" s="10">
        <f>SUMIFS(IsQList,IsIList,Table_ExternalData_15[[#This Row],[item_key]],IsITypeList,Table_ExternalData_15[[#This Row],[IType]],IsDList,Table_ExternalData_15[[#Headers],[12]])</f>
        <v>0</v>
      </c>
      <c r="Q638" s="10">
        <f>SUMIFS(IsQList,IsIList,Table_ExternalData_15[[#This Row],[item_key]],IsITypeList,Table_ExternalData_15[[#This Row],[IType]],IsDList,Table_ExternalData_15[[#Headers],[13]])</f>
        <v>1104</v>
      </c>
      <c r="R638" s="10">
        <f>SUMIFS(IsQList,IsIList,Table_ExternalData_15[[#This Row],[item_key]],IsITypeList,Table_ExternalData_15[[#This Row],[IType]],IsDList,Table_ExternalData_15[[#Headers],[14]])</f>
        <v>1872</v>
      </c>
      <c r="S638" s="10">
        <f>SUMIFS(IsQList,IsIList,Table_ExternalData_15[[#This Row],[item_key]],IsITypeList,Table_ExternalData_15[[#This Row],[IType]],IsDList,Table_ExternalData_15[[#Headers],[15]])</f>
        <v>1116</v>
      </c>
      <c r="T638" s="10">
        <f>SUMIFS(IsQList,IsIList,Table_ExternalData_15[[#This Row],[item_key]],IsITypeList,Table_ExternalData_15[[#This Row],[IType]],IsDList,Table_ExternalData_15[[#Headers],[16]])</f>
        <v>984</v>
      </c>
      <c r="U638" s="10">
        <f>SUMIFS(IsQList,IsIList,Table_ExternalData_15[[#This Row],[item_key]],IsITypeList,Table_ExternalData_15[[#This Row],[IType]],IsDList,Table_ExternalData_15[[#Headers],[17]])</f>
        <v>510</v>
      </c>
      <c r="V638" s="10">
        <f>SUMIFS(IsQList,IsIList,Table_ExternalData_15[[#This Row],[item_key]],IsITypeList,Table_ExternalData_15[[#This Row],[IType]],IsDList,Table_ExternalData_15[[#Headers],[18]])</f>
        <v>0</v>
      </c>
      <c r="W638" s="10">
        <f>SUMIFS(IsQList,IsIList,Table_ExternalData_15[[#This Row],[item_key]],IsITypeList,Table_ExternalData_15[[#This Row],[IType]],IsDList,Table_ExternalData_15[[#Headers],[19]])</f>
        <v>0</v>
      </c>
      <c r="X638" s="10">
        <f>SUMIFS(IsQList,IsIList,Table_ExternalData_15[[#This Row],[item_key]],IsITypeList,Table_ExternalData_15[[#This Row],[IType]],IsDList,Table_ExternalData_15[[#Headers],[20]])</f>
        <v>0</v>
      </c>
      <c r="Y638" s="10">
        <f>SUMIFS(IsQList,IsIList,Table_ExternalData_15[[#This Row],[item_key]],IsITypeList,Table_ExternalData_15[[#This Row],[IType]],IsDList,Table_ExternalData_15[[#Headers],[21]])</f>
        <v>0</v>
      </c>
      <c r="Z638" s="10">
        <f>SUMIFS(IsQList,IsIList,Table_ExternalData_15[[#This Row],[item_key]],IsITypeList,Table_ExternalData_15[[#This Row],[IType]],IsDList,Table_ExternalData_15[[#Headers],[22]])</f>
        <v>0</v>
      </c>
      <c r="AA638" s="10">
        <f>SUMIFS(IsQList,IsIList,Table_ExternalData_15[[#This Row],[item_key]],IsITypeList,Table_ExternalData_15[[#This Row],[IType]],IsDList,Table_ExternalData_15[[#Headers],[23]])</f>
        <v>0</v>
      </c>
      <c r="AB638" s="10">
        <f>SUMIFS(IsQList,IsIList,Table_ExternalData_15[[#This Row],[item_key]],IsITypeList,Table_ExternalData_15[[#This Row],[IType]],IsDList,Table_ExternalData_15[[#Headers],[24]])</f>
        <v>0</v>
      </c>
      <c r="AC638" s="10">
        <f>SUMIFS(IsQList,IsIList,Table_ExternalData_15[[#This Row],[item_key]],IsITypeList,Table_ExternalData_15[[#This Row],[IType]],IsDList,Table_ExternalData_15[[#Headers],[25]])</f>
        <v>0</v>
      </c>
      <c r="AD638" s="10">
        <f>SUMIFS(IsQList,IsIList,Table_ExternalData_15[[#This Row],[item_key]],IsITypeList,Table_ExternalData_15[[#This Row],[IType]],IsDList,Table_ExternalData_15[[#Headers],[26]])</f>
        <v>0</v>
      </c>
      <c r="AE638" s="10">
        <f>SUMIFS(IsQList,IsIList,Table_ExternalData_15[[#This Row],[item_key]],IsITypeList,Table_ExternalData_15[[#This Row],[IType]],IsDList,Table_ExternalData_15[[#Headers],[27]])</f>
        <v>2004</v>
      </c>
      <c r="AF638" s="10">
        <f>SUMIFS(IsQList,IsIList,Table_ExternalData_15[[#This Row],[item_key]],IsITypeList,Table_ExternalData_15[[#This Row],[IType]],IsDList,Table_ExternalData_15[[#Headers],[28]])</f>
        <v>2292</v>
      </c>
      <c r="AG638" s="10">
        <f>SUMIFS(IsQList,IsIList,Table_ExternalData_15[[#This Row],[item_key]],IsITypeList,Table_ExternalData_15[[#This Row],[IType]],IsDList,Table_ExternalData_15[[#Headers],[29]])</f>
        <v>2184</v>
      </c>
      <c r="AH638" s="10">
        <f>SUMIFS(IsQList,IsIList,Table_ExternalData_15[[#This Row],[item_key]],IsITypeList,Table_ExternalData_15[[#This Row],[IType]],IsDList,Table_ExternalData_15[[#Headers],[30]])</f>
        <v>1380</v>
      </c>
      <c r="AI638" s="10">
        <f>SUMIFS(IsQList,IsIList,Table_ExternalData_15[[#This Row],[item_key]],IsITypeList,Table_ExternalData_15[[#This Row],[IType]],IsDList,Table_ExternalData_15[[#Headers],[31]])</f>
        <v>4362</v>
      </c>
      <c r="AJ638" s="10">
        <f>SUM(Table_ExternalData_15[[#This Row],[1]:[31]])</f>
        <v>29610</v>
      </c>
    </row>
    <row r="639" spans="1:36">
      <c r="A639" s="1" t="s">
        <v>22</v>
      </c>
      <c r="B639" s="1" t="s">
        <v>1003</v>
      </c>
      <c r="C639" s="1" t="s">
        <v>1004</v>
      </c>
      <c r="D639" s="11" t="s">
        <v>2017</v>
      </c>
      <c r="E639" s="10">
        <f>SUMIFS(IsQList,IsIList,Table_ExternalData_15[[#This Row],[item_key]],IsITypeList,Table_ExternalData_15[[#This Row],[IType]],IsDList,Table_ExternalData_15[[#Headers],[1]])</f>
        <v>0</v>
      </c>
      <c r="F639" s="10">
        <f>SUMIFS(IsQList,IsIList,Table_ExternalData_15[[#This Row],[item_key]],IsITypeList,Table_ExternalData_15[[#This Row],[IType]],IsDList,Table_ExternalData_15[[#Headers],[2]])</f>
        <v>0</v>
      </c>
      <c r="G639" s="10">
        <f>SUMIFS(IsQList,IsIList,Table_ExternalData_15[[#This Row],[item_key]],IsITypeList,Table_ExternalData_15[[#This Row],[IType]],IsDList,Table_ExternalData_15[[#Headers],[3]])</f>
        <v>0</v>
      </c>
      <c r="H639" s="10">
        <f>SUMIFS(IsQList,IsIList,Table_ExternalData_15[[#This Row],[item_key]],IsITypeList,Table_ExternalData_15[[#This Row],[IType]],IsDList,Table_ExternalData_15[[#Headers],[4]])</f>
        <v>0</v>
      </c>
      <c r="I639" s="10">
        <f>SUMIFS(IsQList,IsIList,Table_ExternalData_15[[#This Row],[item_key]],IsITypeList,Table_ExternalData_15[[#This Row],[IType]],IsDList,Table_ExternalData_15[[#Headers],[5]])</f>
        <v>0</v>
      </c>
      <c r="J639" s="10">
        <f>SUMIFS(IsQList,IsIList,Table_ExternalData_15[[#This Row],[item_key]],IsITypeList,Table_ExternalData_15[[#This Row],[IType]],IsDList,Table_ExternalData_15[[#Headers],[6]])</f>
        <v>0</v>
      </c>
      <c r="K639" s="10">
        <f>SUMIFS(IsQList,IsIList,Table_ExternalData_15[[#This Row],[item_key]],IsITypeList,Table_ExternalData_15[[#This Row],[IType]],IsDList,Table_ExternalData_15[[#Headers],[7]])</f>
        <v>0</v>
      </c>
      <c r="L639" s="10">
        <f>SUMIFS(IsQList,IsIList,Table_ExternalData_15[[#This Row],[item_key]],IsITypeList,Table_ExternalData_15[[#This Row],[IType]],IsDList,Table_ExternalData_15[[#Headers],[8]])</f>
        <v>0</v>
      </c>
      <c r="M639" s="10">
        <f>SUMIFS(IsQList,IsIList,Table_ExternalData_15[[#This Row],[item_key]],IsITypeList,Table_ExternalData_15[[#This Row],[IType]],IsDList,Table_ExternalData_15[[#Headers],[9]])</f>
        <v>0</v>
      </c>
      <c r="N639" s="10">
        <f>SUMIFS(IsQList,IsIList,Table_ExternalData_15[[#This Row],[item_key]],IsITypeList,Table_ExternalData_15[[#This Row],[IType]],IsDList,Table_ExternalData_15[[#Headers],[10]])</f>
        <v>0</v>
      </c>
      <c r="O639" s="10">
        <f>SUMIFS(IsQList,IsIList,Table_ExternalData_15[[#This Row],[item_key]],IsITypeList,Table_ExternalData_15[[#This Row],[IType]],IsDList,Table_ExternalData_15[[#Headers],[11]])</f>
        <v>0</v>
      </c>
      <c r="P639" s="10">
        <f>SUMIFS(IsQList,IsIList,Table_ExternalData_15[[#This Row],[item_key]],IsITypeList,Table_ExternalData_15[[#This Row],[IType]],IsDList,Table_ExternalData_15[[#Headers],[12]])</f>
        <v>0</v>
      </c>
      <c r="Q639" s="10">
        <f>SUMIFS(IsQList,IsIList,Table_ExternalData_15[[#This Row],[item_key]],IsITypeList,Table_ExternalData_15[[#This Row],[IType]],IsDList,Table_ExternalData_15[[#Headers],[13]])</f>
        <v>0</v>
      </c>
      <c r="R639" s="10">
        <f>SUMIFS(IsQList,IsIList,Table_ExternalData_15[[#This Row],[item_key]],IsITypeList,Table_ExternalData_15[[#This Row],[IType]],IsDList,Table_ExternalData_15[[#Headers],[14]])</f>
        <v>0</v>
      </c>
      <c r="S639" s="10">
        <f>SUMIFS(IsQList,IsIList,Table_ExternalData_15[[#This Row],[item_key]],IsITypeList,Table_ExternalData_15[[#This Row],[IType]],IsDList,Table_ExternalData_15[[#Headers],[15]])</f>
        <v>0</v>
      </c>
      <c r="T639" s="10">
        <f>SUMIFS(IsQList,IsIList,Table_ExternalData_15[[#This Row],[item_key]],IsITypeList,Table_ExternalData_15[[#This Row],[IType]],IsDList,Table_ExternalData_15[[#Headers],[16]])</f>
        <v>0</v>
      </c>
      <c r="U639" s="10">
        <f>SUMIFS(IsQList,IsIList,Table_ExternalData_15[[#This Row],[item_key]],IsITypeList,Table_ExternalData_15[[#This Row],[IType]],IsDList,Table_ExternalData_15[[#Headers],[17]])</f>
        <v>0</v>
      </c>
      <c r="V639" s="10">
        <f>SUMIFS(IsQList,IsIList,Table_ExternalData_15[[#This Row],[item_key]],IsITypeList,Table_ExternalData_15[[#This Row],[IType]],IsDList,Table_ExternalData_15[[#Headers],[18]])</f>
        <v>0</v>
      </c>
      <c r="W639" s="10">
        <f>SUMIFS(IsQList,IsIList,Table_ExternalData_15[[#This Row],[item_key]],IsITypeList,Table_ExternalData_15[[#This Row],[IType]],IsDList,Table_ExternalData_15[[#Headers],[19]])</f>
        <v>0</v>
      </c>
      <c r="X639" s="10">
        <f>SUMIFS(IsQList,IsIList,Table_ExternalData_15[[#This Row],[item_key]],IsITypeList,Table_ExternalData_15[[#This Row],[IType]],IsDList,Table_ExternalData_15[[#Headers],[20]])</f>
        <v>0</v>
      </c>
      <c r="Y639" s="10">
        <f>SUMIFS(IsQList,IsIList,Table_ExternalData_15[[#This Row],[item_key]],IsITypeList,Table_ExternalData_15[[#This Row],[IType]],IsDList,Table_ExternalData_15[[#Headers],[21]])</f>
        <v>0</v>
      </c>
      <c r="Z639" s="10">
        <f>SUMIFS(IsQList,IsIList,Table_ExternalData_15[[#This Row],[item_key]],IsITypeList,Table_ExternalData_15[[#This Row],[IType]],IsDList,Table_ExternalData_15[[#Headers],[22]])</f>
        <v>0</v>
      </c>
      <c r="AA639" s="10">
        <f>SUMIFS(IsQList,IsIList,Table_ExternalData_15[[#This Row],[item_key]],IsITypeList,Table_ExternalData_15[[#This Row],[IType]],IsDList,Table_ExternalData_15[[#Headers],[23]])</f>
        <v>0</v>
      </c>
      <c r="AB639" s="10">
        <f>SUMIFS(IsQList,IsIList,Table_ExternalData_15[[#This Row],[item_key]],IsITypeList,Table_ExternalData_15[[#This Row],[IType]],IsDList,Table_ExternalData_15[[#Headers],[24]])</f>
        <v>0</v>
      </c>
      <c r="AC639" s="10">
        <f>SUMIFS(IsQList,IsIList,Table_ExternalData_15[[#This Row],[item_key]],IsITypeList,Table_ExternalData_15[[#This Row],[IType]],IsDList,Table_ExternalData_15[[#Headers],[25]])</f>
        <v>0</v>
      </c>
      <c r="AD639" s="10">
        <f>SUMIFS(IsQList,IsIList,Table_ExternalData_15[[#This Row],[item_key]],IsITypeList,Table_ExternalData_15[[#This Row],[IType]],IsDList,Table_ExternalData_15[[#Headers],[26]])</f>
        <v>0</v>
      </c>
      <c r="AE639" s="10">
        <f>SUMIFS(IsQList,IsIList,Table_ExternalData_15[[#This Row],[item_key]],IsITypeList,Table_ExternalData_15[[#This Row],[IType]],IsDList,Table_ExternalData_15[[#Headers],[27]])</f>
        <v>0</v>
      </c>
      <c r="AF639" s="10">
        <f>SUMIFS(IsQList,IsIList,Table_ExternalData_15[[#This Row],[item_key]],IsITypeList,Table_ExternalData_15[[#This Row],[IType]],IsDList,Table_ExternalData_15[[#Headers],[28]])</f>
        <v>0</v>
      </c>
      <c r="AG639" s="10">
        <f>SUMIFS(IsQList,IsIList,Table_ExternalData_15[[#This Row],[item_key]],IsITypeList,Table_ExternalData_15[[#This Row],[IType]],IsDList,Table_ExternalData_15[[#Headers],[29]])</f>
        <v>0</v>
      </c>
      <c r="AH639" s="10">
        <f>SUMIFS(IsQList,IsIList,Table_ExternalData_15[[#This Row],[item_key]],IsITypeList,Table_ExternalData_15[[#This Row],[IType]],IsDList,Table_ExternalData_15[[#Headers],[30]])</f>
        <v>0</v>
      </c>
      <c r="AI639" s="10">
        <f>SUMIFS(IsQList,IsIList,Table_ExternalData_15[[#This Row],[item_key]],IsITypeList,Table_ExternalData_15[[#This Row],[IType]],IsDList,Table_ExternalData_15[[#Headers],[31]])</f>
        <v>0</v>
      </c>
      <c r="AJ639" s="10">
        <f>SUM(Table_ExternalData_15[[#This Row],[1]:[31]])</f>
        <v>0</v>
      </c>
    </row>
    <row r="640" spans="1:36">
      <c r="A640" s="1" t="s">
        <v>23</v>
      </c>
      <c r="B640" s="1" t="s">
        <v>1005</v>
      </c>
      <c r="C640" s="1" t="s">
        <v>1006</v>
      </c>
      <c r="D640" s="11" t="s">
        <v>2046</v>
      </c>
      <c r="E640" s="10">
        <f>SUMIFS(IsQList,IsIList,Table_ExternalData_15[[#This Row],[item_key]],IsITypeList,Table_ExternalData_15[[#This Row],[IType]],IsDList,Table_ExternalData_15[[#Headers],[1]])</f>
        <v>85</v>
      </c>
      <c r="F640" s="10">
        <f>SUMIFS(IsQList,IsIList,Table_ExternalData_15[[#This Row],[item_key]],IsITypeList,Table_ExternalData_15[[#This Row],[IType]],IsDList,Table_ExternalData_15[[#Headers],[2]])</f>
        <v>188</v>
      </c>
      <c r="G640" s="10">
        <f>SUMIFS(IsQList,IsIList,Table_ExternalData_15[[#This Row],[item_key]],IsITypeList,Table_ExternalData_15[[#This Row],[IType]],IsDList,Table_ExternalData_15[[#Headers],[3]])</f>
        <v>85</v>
      </c>
      <c r="H640" s="10">
        <f>SUMIFS(IsQList,IsIList,Table_ExternalData_15[[#This Row],[item_key]],IsITypeList,Table_ExternalData_15[[#This Row],[IType]],IsDList,Table_ExternalData_15[[#Headers],[4]])</f>
        <v>250</v>
      </c>
      <c r="I640" s="10">
        <f>SUMIFS(IsQList,IsIList,Table_ExternalData_15[[#This Row],[item_key]],IsITypeList,Table_ExternalData_15[[#This Row],[IType]],IsDList,Table_ExternalData_15[[#Headers],[5]])</f>
        <v>100</v>
      </c>
      <c r="J640" s="10">
        <f>SUMIFS(IsQList,IsIList,Table_ExternalData_15[[#This Row],[item_key]],IsITypeList,Table_ExternalData_15[[#This Row],[IType]],IsDList,Table_ExternalData_15[[#Headers],[6]])</f>
        <v>237</v>
      </c>
      <c r="K640" s="10">
        <f>SUMIFS(IsQList,IsIList,Table_ExternalData_15[[#This Row],[item_key]],IsITypeList,Table_ExternalData_15[[#This Row],[IType]],IsDList,Table_ExternalData_15[[#Headers],[7]])</f>
        <v>209</v>
      </c>
      <c r="L640" s="10">
        <f>SUMIFS(IsQList,IsIList,Table_ExternalData_15[[#This Row],[item_key]],IsITypeList,Table_ExternalData_15[[#This Row],[IType]],IsDList,Table_ExternalData_15[[#Headers],[8]])</f>
        <v>139</v>
      </c>
      <c r="M640" s="10">
        <f>SUMIFS(IsQList,IsIList,Table_ExternalData_15[[#This Row],[item_key]],IsITypeList,Table_ExternalData_15[[#This Row],[IType]],IsDList,Table_ExternalData_15[[#Headers],[9]])</f>
        <v>317</v>
      </c>
      <c r="N640" s="10">
        <f>SUMIFS(IsQList,IsIList,Table_ExternalData_15[[#This Row],[item_key]],IsITypeList,Table_ExternalData_15[[#This Row],[IType]],IsDList,Table_ExternalData_15[[#Headers],[10]])</f>
        <v>207</v>
      </c>
      <c r="O640" s="10">
        <f>SUMIFS(IsQList,IsIList,Table_ExternalData_15[[#This Row],[item_key]],IsITypeList,Table_ExternalData_15[[#This Row],[IType]],IsDList,Table_ExternalData_15[[#Headers],[11]])</f>
        <v>150</v>
      </c>
      <c r="P640" s="10">
        <f>SUMIFS(IsQList,IsIList,Table_ExternalData_15[[#This Row],[item_key]],IsITypeList,Table_ExternalData_15[[#This Row],[IType]],IsDList,Table_ExternalData_15[[#Headers],[12]])</f>
        <v>0</v>
      </c>
      <c r="Q640" s="10">
        <f>SUMIFS(IsQList,IsIList,Table_ExternalData_15[[#This Row],[item_key]],IsITypeList,Table_ExternalData_15[[#This Row],[IType]],IsDList,Table_ExternalData_15[[#Headers],[13]])</f>
        <v>184</v>
      </c>
      <c r="R640" s="10">
        <f>SUMIFS(IsQList,IsIList,Table_ExternalData_15[[#This Row],[item_key]],IsITypeList,Table_ExternalData_15[[#This Row],[IType]],IsDList,Table_ExternalData_15[[#Headers],[14]])</f>
        <v>312</v>
      </c>
      <c r="S640" s="10">
        <f>SUMIFS(IsQList,IsIList,Table_ExternalData_15[[#This Row],[item_key]],IsITypeList,Table_ExternalData_15[[#This Row],[IType]],IsDList,Table_ExternalData_15[[#Headers],[15]])</f>
        <v>186</v>
      </c>
      <c r="T640" s="10">
        <f>SUMIFS(IsQList,IsIList,Table_ExternalData_15[[#This Row],[item_key]],IsITypeList,Table_ExternalData_15[[#This Row],[IType]],IsDList,Table_ExternalData_15[[#Headers],[16]])</f>
        <v>164</v>
      </c>
      <c r="U640" s="10">
        <f>SUMIFS(IsQList,IsIList,Table_ExternalData_15[[#This Row],[item_key]],IsITypeList,Table_ExternalData_15[[#This Row],[IType]],IsDList,Table_ExternalData_15[[#Headers],[17]])</f>
        <v>85</v>
      </c>
      <c r="V640" s="10">
        <f>SUMIFS(IsQList,IsIList,Table_ExternalData_15[[#This Row],[item_key]],IsITypeList,Table_ExternalData_15[[#This Row],[IType]],IsDList,Table_ExternalData_15[[#Headers],[18]])</f>
        <v>0</v>
      </c>
      <c r="W640" s="10">
        <f>SUMIFS(IsQList,IsIList,Table_ExternalData_15[[#This Row],[item_key]],IsITypeList,Table_ExternalData_15[[#This Row],[IType]],IsDList,Table_ExternalData_15[[#Headers],[19]])</f>
        <v>0</v>
      </c>
      <c r="X640" s="10">
        <f>SUMIFS(IsQList,IsIList,Table_ExternalData_15[[#This Row],[item_key]],IsITypeList,Table_ExternalData_15[[#This Row],[IType]],IsDList,Table_ExternalData_15[[#Headers],[20]])</f>
        <v>0</v>
      </c>
      <c r="Y640" s="10">
        <f>SUMIFS(IsQList,IsIList,Table_ExternalData_15[[#This Row],[item_key]],IsITypeList,Table_ExternalData_15[[#This Row],[IType]],IsDList,Table_ExternalData_15[[#Headers],[21]])</f>
        <v>0</v>
      </c>
      <c r="Z640" s="10">
        <f>SUMIFS(IsQList,IsIList,Table_ExternalData_15[[#This Row],[item_key]],IsITypeList,Table_ExternalData_15[[#This Row],[IType]],IsDList,Table_ExternalData_15[[#Headers],[22]])</f>
        <v>0</v>
      </c>
      <c r="AA640" s="10">
        <f>SUMIFS(IsQList,IsIList,Table_ExternalData_15[[#This Row],[item_key]],IsITypeList,Table_ExternalData_15[[#This Row],[IType]],IsDList,Table_ExternalData_15[[#Headers],[23]])</f>
        <v>0</v>
      </c>
      <c r="AB640" s="10">
        <f>SUMIFS(IsQList,IsIList,Table_ExternalData_15[[#This Row],[item_key]],IsITypeList,Table_ExternalData_15[[#This Row],[IType]],IsDList,Table_ExternalData_15[[#Headers],[24]])</f>
        <v>0</v>
      </c>
      <c r="AC640" s="10">
        <f>SUMIFS(IsQList,IsIList,Table_ExternalData_15[[#This Row],[item_key]],IsITypeList,Table_ExternalData_15[[#This Row],[IType]],IsDList,Table_ExternalData_15[[#Headers],[25]])</f>
        <v>0</v>
      </c>
      <c r="AD640" s="10">
        <f>SUMIFS(IsQList,IsIList,Table_ExternalData_15[[#This Row],[item_key]],IsITypeList,Table_ExternalData_15[[#This Row],[IType]],IsDList,Table_ExternalData_15[[#Headers],[26]])</f>
        <v>0</v>
      </c>
      <c r="AE640" s="10">
        <f>SUMIFS(IsQList,IsIList,Table_ExternalData_15[[#This Row],[item_key]],IsITypeList,Table_ExternalData_15[[#This Row],[IType]],IsDList,Table_ExternalData_15[[#Headers],[27]])</f>
        <v>334</v>
      </c>
      <c r="AF640" s="10">
        <f>SUMIFS(IsQList,IsIList,Table_ExternalData_15[[#This Row],[item_key]],IsITypeList,Table_ExternalData_15[[#This Row],[IType]],IsDList,Table_ExternalData_15[[#Headers],[28]])</f>
        <v>382</v>
      </c>
      <c r="AG640" s="10">
        <f>SUMIFS(IsQList,IsIList,Table_ExternalData_15[[#This Row],[item_key]],IsITypeList,Table_ExternalData_15[[#This Row],[IType]],IsDList,Table_ExternalData_15[[#Headers],[29]])</f>
        <v>364</v>
      </c>
      <c r="AH640" s="10">
        <f>SUMIFS(IsQList,IsIList,Table_ExternalData_15[[#This Row],[item_key]],IsITypeList,Table_ExternalData_15[[#This Row],[IType]],IsDList,Table_ExternalData_15[[#Headers],[30]])</f>
        <v>230</v>
      </c>
      <c r="AI640" s="10">
        <f>SUMIFS(IsQList,IsIList,Table_ExternalData_15[[#This Row],[item_key]],IsITypeList,Table_ExternalData_15[[#This Row],[IType]],IsDList,Table_ExternalData_15[[#Headers],[31]])</f>
        <v>727</v>
      </c>
      <c r="AJ640" s="10">
        <f>SUM(Table_ExternalData_15[[#This Row],[1]:[31]])</f>
        <v>4935</v>
      </c>
    </row>
    <row r="641" spans="1:36">
      <c r="A641" s="1" t="s">
        <v>169</v>
      </c>
      <c r="B641" s="1" t="s">
        <v>1007</v>
      </c>
      <c r="C641" s="1" t="s">
        <v>1008</v>
      </c>
      <c r="D641" s="11" t="s">
        <v>2046</v>
      </c>
      <c r="E641" s="10">
        <f>SUMIFS(IsQList,IsIList,Table_ExternalData_15[[#This Row],[item_key]],IsITypeList,Table_ExternalData_15[[#This Row],[IType]],IsDList,Table_ExternalData_15[[#Headers],[1]])</f>
        <v>85</v>
      </c>
      <c r="F641" s="10">
        <f>SUMIFS(IsQList,IsIList,Table_ExternalData_15[[#This Row],[item_key]],IsITypeList,Table_ExternalData_15[[#This Row],[IType]],IsDList,Table_ExternalData_15[[#Headers],[2]])</f>
        <v>188</v>
      </c>
      <c r="G641" s="10">
        <f>SUMIFS(IsQList,IsIList,Table_ExternalData_15[[#This Row],[item_key]],IsITypeList,Table_ExternalData_15[[#This Row],[IType]],IsDList,Table_ExternalData_15[[#Headers],[3]])</f>
        <v>85</v>
      </c>
      <c r="H641" s="10">
        <f>SUMIFS(IsQList,IsIList,Table_ExternalData_15[[#This Row],[item_key]],IsITypeList,Table_ExternalData_15[[#This Row],[IType]],IsDList,Table_ExternalData_15[[#Headers],[4]])</f>
        <v>250</v>
      </c>
      <c r="I641" s="10">
        <f>SUMIFS(IsQList,IsIList,Table_ExternalData_15[[#This Row],[item_key]],IsITypeList,Table_ExternalData_15[[#This Row],[IType]],IsDList,Table_ExternalData_15[[#Headers],[5]])</f>
        <v>100</v>
      </c>
      <c r="J641" s="10">
        <f>SUMIFS(IsQList,IsIList,Table_ExternalData_15[[#This Row],[item_key]],IsITypeList,Table_ExternalData_15[[#This Row],[IType]],IsDList,Table_ExternalData_15[[#Headers],[6]])</f>
        <v>237</v>
      </c>
      <c r="K641" s="10">
        <f>SUMIFS(IsQList,IsIList,Table_ExternalData_15[[#This Row],[item_key]],IsITypeList,Table_ExternalData_15[[#This Row],[IType]],IsDList,Table_ExternalData_15[[#Headers],[7]])</f>
        <v>209</v>
      </c>
      <c r="L641" s="10">
        <f>SUMIFS(IsQList,IsIList,Table_ExternalData_15[[#This Row],[item_key]],IsITypeList,Table_ExternalData_15[[#This Row],[IType]],IsDList,Table_ExternalData_15[[#Headers],[8]])</f>
        <v>139</v>
      </c>
      <c r="M641" s="10">
        <f>SUMIFS(IsQList,IsIList,Table_ExternalData_15[[#This Row],[item_key]],IsITypeList,Table_ExternalData_15[[#This Row],[IType]],IsDList,Table_ExternalData_15[[#Headers],[9]])</f>
        <v>317</v>
      </c>
      <c r="N641" s="10">
        <f>SUMIFS(IsQList,IsIList,Table_ExternalData_15[[#This Row],[item_key]],IsITypeList,Table_ExternalData_15[[#This Row],[IType]],IsDList,Table_ExternalData_15[[#Headers],[10]])</f>
        <v>207</v>
      </c>
      <c r="O641" s="10">
        <f>SUMIFS(IsQList,IsIList,Table_ExternalData_15[[#This Row],[item_key]],IsITypeList,Table_ExternalData_15[[#This Row],[IType]],IsDList,Table_ExternalData_15[[#Headers],[11]])</f>
        <v>150</v>
      </c>
      <c r="P641" s="10">
        <f>SUMIFS(IsQList,IsIList,Table_ExternalData_15[[#This Row],[item_key]],IsITypeList,Table_ExternalData_15[[#This Row],[IType]],IsDList,Table_ExternalData_15[[#Headers],[12]])</f>
        <v>0</v>
      </c>
      <c r="Q641" s="10">
        <f>SUMIFS(IsQList,IsIList,Table_ExternalData_15[[#This Row],[item_key]],IsITypeList,Table_ExternalData_15[[#This Row],[IType]],IsDList,Table_ExternalData_15[[#Headers],[13]])</f>
        <v>184</v>
      </c>
      <c r="R641" s="10">
        <f>SUMIFS(IsQList,IsIList,Table_ExternalData_15[[#This Row],[item_key]],IsITypeList,Table_ExternalData_15[[#This Row],[IType]],IsDList,Table_ExternalData_15[[#Headers],[14]])</f>
        <v>312</v>
      </c>
      <c r="S641" s="10">
        <f>SUMIFS(IsQList,IsIList,Table_ExternalData_15[[#This Row],[item_key]],IsITypeList,Table_ExternalData_15[[#This Row],[IType]],IsDList,Table_ExternalData_15[[#Headers],[15]])</f>
        <v>186</v>
      </c>
      <c r="T641" s="10">
        <f>SUMIFS(IsQList,IsIList,Table_ExternalData_15[[#This Row],[item_key]],IsITypeList,Table_ExternalData_15[[#This Row],[IType]],IsDList,Table_ExternalData_15[[#Headers],[16]])</f>
        <v>164</v>
      </c>
      <c r="U641" s="10">
        <f>SUMIFS(IsQList,IsIList,Table_ExternalData_15[[#This Row],[item_key]],IsITypeList,Table_ExternalData_15[[#This Row],[IType]],IsDList,Table_ExternalData_15[[#Headers],[17]])</f>
        <v>85</v>
      </c>
      <c r="V641" s="10">
        <f>SUMIFS(IsQList,IsIList,Table_ExternalData_15[[#This Row],[item_key]],IsITypeList,Table_ExternalData_15[[#This Row],[IType]],IsDList,Table_ExternalData_15[[#Headers],[18]])</f>
        <v>0</v>
      </c>
      <c r="W641" s="10">
        <f>SUMIFS(IsQList,IsIList,Table_ExternalData_15[[#This Row],[item_key]],IsITypeList,Table_ExternalData_15[[#This Row],[IType]],IsDList,Table_ExternalData_15[[#Headers],[19]])</f>
        <v>0</v>
      </c>
      <c r="X641" s="10">
        <f>SUMIFS(IsQList,IsIList,Table_ExternalData_15[[#This Row],[item_key]],IsITypeList,Table_ExternalData_15[[#This Row],[IType]],IsDList,Table_ExternalData_15[[#Headers],[20]])</f>
        <v>0</v>
      </c>
      <c r="Y641" s="10">
        <f>SUMIFS(IsQList,IsIList,Table_ExternalData_15[[#This Row],[item_key]],IsITypeList,Table_ExternalData_15[[#This Row],[IType]],IsDList,Table_ExternalData_15[[#Headers],[21]])</f>
        <v>0</v>
      </c>
      <c r="Z641" s="10">
        <f>SUMIFS(IsQList,IsIList,Table_ExternalData_15[[#This Row],[item_key]],IsITypeList,Table_ExternalData_15[[#This Row],[IType]],IsDList,Table_ExternalData_15[[#Headers],[22]])</f>
        <v>0</v>
      </c>
      <c r="AA641" s="10">
        <f>SUMIFS(IsQList,IsIList,Table_ExternalData_15[[#This Row],[item_key]],IsITypeList,Table_ExternalData_15[[#This Row],[IType]],IsDList,Table_ExternalData_15[[#Headers],[23]])</f>
        <v>0</v>
      </c>
      <c r="AB641" s="10">
        <f>SUMIFS(IsQList,IsIList,Table_ExternalData_15[[#This Row],[item_key]],IsITypeList,Table_ExternalData_15[[#This Row],[IType]],IsDList,Table_ExternalData_15[[#Headers],[24]])</f>
        <v>0</v>
      </c>
      <c r="AC641" s="10">
        <f>SUMIFS(IsQList,IsIList,Table_ExternalData_15[[#This Row],[item_key]],IsITypeList,Table_ExternalData_15[[#This Row],[IType]],IsDList,Table_ExternalData_15[[#Headers],[25]])</f>
        <v>0</v>
      </c>
      <c r="AD641" s="10">
        <f>SUMIFS(IsQList,IsIList,Table_ExternalData_15[[#This Row],[item_key]],IsITypeList,Table_ExternalData_15[[#This Row],[IType]],IsDList,Table_ExternalData_15[[#Headers],[26]])</f>
        <v>0</v>
      </c>
      <c r="AE641" s="10">
        <f>SUMIFS(IsQList,IsIList,Table_ExternalData_15[[#This Row],[item_key]],IsITypeList,Table_ExternalData_15[[#This Row],[IType]],IsDList,Table_ExternalData_15[[#Headers],[27]])</f>
        <v>334</v>
      </c>
      <c r="AF641" s="10">
        <f>SUMIFS(IsQList,IsIList,Table_ExternalData_15[[#This Row],[item_key]],IsITypeList,Table_ExternalData_15[[#This Row],[IType]],IsDList,Table_ExternalData_15[[#Headers],[28]])</f>
        <v>382</v>
      </c>
      <c r="AG641" s="10">
        <f>SUMIFS(IsQList,IsIList,Table_ExternalData_15[[#This Row],[item_key]],IsITypeList,Table_ExternalData_15[[#This Row],[IType]],IsDList,Table_ExternalData_15[[#Headers],[29]])</f>
        <v>364</v>
      </c>
      <c r="AH641" s="10">
        <f>SUMIFS(IsQList,IsIList,Table_ExternalData_15[[#This Row],[item_key]],IsITypeList,Table_ExternalData_15[[#This Row],[IType]],IsDList,Table_ExternalData_15[[#Headers],[30]])</f>
        <v>230</v>
      </c>
      <c r="AI641" s="10">
        <f>SUMIFS(IsQList,IsIList,Table_ExternalData_15[[#This Row],[item_key]],IsITypeList,Table_ExternalData_15[[#This Row],[IType]],IsDList,Table_ExternalData_15[[#Headers],[31]])</f>
        <v>727</v>
      </c>
      <c r="AJ641" s="10">
        <f>SUM(Table_ExternalData_15[[#This Row],[1]:[31]])</f>
        <v>4935</v>
      </c>
    </row>
    <row r="642" spans="1:36">
      <c r="A642" s="1" t="s">
        <v>24</v>
      </c>
      <c r="B642" s="1" t="s">
        <v>1009</v>
      </c>
      <c r="C642" s="1" t="s">
        <v>1010</v>
      </c>
      <c r="D642" s="11" t="s">
        <v>2046</v>
      </c>
      <c r="E642" s="10">
        <f>SUMIFS(IsQList,IsIList,Table_ExternalData_15[[#This Row],[item_key]],IsITypeList,Table_ExternalData_15[[#This Row],[IType]],IsDList,Table_ExternalData_15[[#Headers],[1]])</f>
        <v>85</v>
      </c>
      <c r="F642" s="10">
        <f>SUMIFS(IsQList,IsIList,Table_ExternalData_15[[#This Row],[item_key]],IsITypeList,Table_ExternalData_15[[#This Row],[IType]],IsDList,Table_ExternalData_15[[#Headers],[2]])</f>
        <v>188</v>
      </c>
      <c r="G642" s="10">
        <f>SUMIFS(IsQList,IsIList,Table_ExternalData_15[[#This Row],[item_key]],IsITypeList,Table_ExternalData_15[[#This Row],[IType]],IsDList,Table_ExternalData_15[[#Headers],[3]])</f>
        <v>85</v>
      </c>
      <c r="H642" s="10">
        <f>SUMIFS(IsQList,IsIList,Table_ExternalData_15[[#This Row],[item_key]],IsITypeList,Table_ExternalData_15[[#This Row],[IType]],IsDList,Table_ExternalData_15[[#Headers],[4]])</f>
        <v>250</v>
      </c>
      <c r="I642" s="10">
        <f>SUMIFS(IsQList,IsIList,Table_ExternalData_15[[#This Row],[item_key]],IsITypeList,Table_ExternalData_15[[#This Row],[IType]],IsDList,Table_ExternalData_15[[#Headers],[5]])</f>
        <v>100</v>
      </c>
      <c r="J642" s="10">
        <f>SUMIFS(IsQList,IsIList,Table_ExternalData_15[[#This Row],[item_key]],IsITypeList,Table_ExternalData_15[[#This Row],[IType]],IsDList,Table_ExternalData_15[[#Headers],[6]])</f>
        <v>237</v>
      </c>
      <c r="K642" s="10">
        <f>SUMIFS(IsQList,IsIList,Table_ExternalData_15[[#This Row],[item_key]],IsITypeList,Table_ExternalData_15[[#This Row],[IType]],IsDList,Table_ExternalData_15[[#Headers],[7]])</f>
        <v>209</v>
      </c>
      <c r="L642" s="10">
        <f>SUMIFS(IsQList,IsIList,Table_ExternalData_15[[#This Row],[item_key]],IsITypeList,Table_ExternalData_15[[#This Row],[IType]],IsDList,Table_ExternalData_15[[#Headers],[8]])</f>
        <v>139</v>
      </c>
      <c r="M642" s="10">
        <f>SUMIFS(IsQList,IsIList,Table_ExternalData_15[[#This Row],[item_key]],IsITypeList,Table_ExternalData_15[[#This Row],[IType]],IsDList,Table_ExternalData_15[[#Headers],[9]])</f>
        <v>317</v>
      </c>
      <c r="N642" s="10">
        <f>SUMIFS(IsQList,IsIList,Table_ExternalData_15[[#This Row],[item_key]],IsITypeList,Table_ExternalData_15[[#This Row],[IType]],IsDList,Table_ExternalData_15[[#Headers],[10]])</f>
        <v>207</v>
      </c>
      <c r="O642" s="10">
        <f>SUMIFS(IsQList,IsIList,Table_ExternalData_15[[#This Row],[item_key]],IsITypeList,Table_ExternalData_15[[#This Row],[IType]],IsDList,Table_ExternalData_15[[#Headers],[11]])</f>
        <v>150</v>
      </c>
      <c r="P642" s="10">
        <f>SUMIFS(IsQList,IsIList,Table_ExternalData_15[[#This Row],[item_key]],IsITypeList,Table_ExternalData_15[[#This Row],[IType]],IsDList,Table_ExternalData_15[[#Headers],[12]])</f>
        <v>0</v>
      </c>
      <c r="Q642" s="10">
        <f>SUMIFS(IsQList,IsIList,Table_ExternalData_15[[#This Row],[item_key]],IsITypeList,Table_ExternalData_15[[#This Row],[IType]],IsDList,Table_ExternalData_15[[#Headers],[13]])</f>
        <v>184</v>
      </c>
      <c r="R642" s="10">
        <f>SUMIFS(IsQList,IsIList,Table_ExternalData_15[[#This Row],[item_key]],IsITypeList,Table_ExternalData_15[[#This Row],[IType]],IsDList,Table_ExternalData_15[[#Headers],[14]])</f>
        <v>312</v>
      </c>
      <c r="S642" s="10">
        <f>SUMIFS(IsQList,IsIList,Table_ExternalData_15[[#This Row],[item_key]],IsITypeList,Table_ExternalData_15[[#This Row],[IType]],IsDList,Table_ExternalData_15[[#Headers],[15]])</f>
        <v>186</v>
      </c>
      <c r="T642" s="10">
        <f>SUMIFS(IsQList,IsIList,Table_ExternalData_15[[#This Row],[item_key]],IsITypeList,Table_ExternalData_15[[#This Row],[IType]],IsDList,Table_ExternalData_15[[#Headers],[16]])</f>
        <v>164</v>
      </c>
      <c r="U642" s="10">
        <f>SUMIFS(IsQList,IsIList,Table_ExternalData_15[[#This Row],[item_key]],IsITypeList,Table_ExternalData_15[[#This Row],[IType]],IsDList,Table_ExternalData_15[[#Headers],[17]])</f>
        <v>85</v>
      </c>
      <c r="V642" s="10">
        <f>SUMIFS(IsQList,IsIList,Table_ExternalData_15[[#This Row],[item_key]],IsITypeList,Table_ExternalData_15[[#This Row],[IType]],IsDList,Table_ExternalData_15[[#Headers],[18]])</f>
        <v>0</v>
      </c>
      <c r="W642" s="10">
        <f>SUMIFS(IsQList,IsIList,Table_ExternalData_15[[#This Row],[item_key]],IsITypeList,Table_ExternalData_15[[#This Row],[IType]],IsDList,Table_ExternalData_15[[#Headers],[19]])</f>
        <v>0</v>
      </c>
      <c r="X642" s="10">
        <f>SUMIFS(IsQList,IsIList,Table_ExternalData_15[[#This Row],[item_key]],IsITypeList,Table_ExternalData_15[[#This Row],[IType]],IsDList,Table_ExternalData_15[[#Headers],[20]])</f>
        <v>0</v>
      </c>
      <c r="Y642" s="10">
        <f>SUMIFS(IsQList,IsIList,Table_ExternalData_15[[#This Row],[item_key]],IsITypeList,Table_ExternalData_15[[#This Row],[IType]],IsDList,Table_ExternalData_15[[#Headers],[21]])</f>
        <v>0</v>
      </c>
      <c r="Z642" s="10">
        <f>SUMIFS(IsQList,IsIList,Table_ExternalData_15[[#This Row],[item_key]],IsITypeList,Table_ExternalData_15[[#This Row],[IType]],IsDList,Table_ExternalData_15[[#Headers],[22]])</f>
        <v>0</v>
      </c>
      <c r="AA642" s="10">
        <f>SUMIFS(IsQList,IsIList,Table_ExternalData_15[[#This Row],[item_key]],IsITypeList,Table_ExternalData_15[[#This Row],[IType]],IsDList,Table_ExternalData_15[[#Headers],[23]])</f>
        <v>0</v>
      </c>
      <c r="AB642" s="10">
        <f>SUMIFS(IsQList,IsIList,Table_ExternalData_15[[#This Row],[item_key]],IsITypeList,Table_ExternalData_15[[#This Row],[IType]],IsDList,Table_ExternalData_15[[#Headers],[24]])</f>
        <v>0</v>
      </c>
      <c r="AC642" s="10">
        <f>SUMIFS(IsQList,IsIList,Table_ExternalData_15[[#This Row],[item_key]],IsITypeList,Table_ExternalData_15[[#This Row],[IType]],IsDList,Table_ExternalData_15[[#Headers],[25]])</f>
        <v>0</v>
      </c>
      <c r="AD642" s="10">
        <f>SUMIFS(IsQList,IsIList,Table_ExternalData_15[[#This Row],[item_key]],IsITypeList,Table_ExternalData_15[[#This Row],[IType]],IsDList,Table_ExternalData_15[[#Headers],[26]])</f>
        <v>0</v>
      </c>
      <c r="AE642" s="10">
        <f>SUMIFS(IsQList,IsIList,Table_ExternalData_15[[#This Row],[item_key]],IsITypeList,Table_ExternalData_15[[#This Row],[IType]],IsDList,Table_ExternalData_15[[#Headers],[27]])</f>
        <v>334</v>
      </c>
      <c r="AF642" s="10">
        <f>SUMIFS(IsQList,IsIList,Table_ExternalData_15[[#This Row],[item_key]],IsITypeList,Table_ExternalData_15[[#This Row],[IType]],IsDList,Table_ExternalData_15[[#Headers],[28]])</f>
        <v>382</v>
      </c>
      <c r="AG642" s="10">
        <f>SUMIFS(IsQList,IsIList,Table_ExternalData_15[[#This Row],[item_key]],IsITypeList,Table_ExternalData_15[[#This Row],[IType]],IsDList,Table_ExternalData_15[[#Headers],[29]])</f>
        <v>364</v>
      </c>
      <c r="AH642" s="10">
        <f>SUMIFS(IsQList,IsIList,Table_ExternalData_15[[#This Row],[item_key]],IsITypeList,Table_ExternalData_15[[#This Row],[IType]],IsDList,Table_ExternalData_15[[#Headers],[30]])</f>
        <v>230</v>
      </c>
      <c r="AI642" s="10">
        <f>SUMIFS(IsQList,IsIList,Table_ExternalData_15[[#This Row],[item_key]],IsITypeList,Table_ExternalData_15[[#This Row],[IType]],IsDList,Table_ExternalData_15[[#Headers],[31]])</f>
        <v>727</v>
      </c>
      <c r="AJ642" s="10">
        <f>SUM(Table_ExternalData_15[[#This Row],[1]:[31]])</f>
        <v>4935</v>
      </c>
    </row>
    <row r="643" spans="1:36">
      <c r="A643" s="1" t="s">
        <v>170</v>
      </c>
      <c r="B643" s="1" t="s">
        <v>1011</v>
      </c>
      <c r="C643" s="1" t="s">
        <v>1012</v>
      </c>
      <c r="D643" s="11" t="s">
        <v>2046</v>
      </c>
      <c r="E643" s="10">
        <f>SUMIFS(IsQList,IsIList,Table_ExternalData_15[[#This Row],[item_key]],IsITypeList,Table_ExternalData_15[[#This Row],[IType]],IsDList,Table_ExternalData_15[[#Headers],[1]])</f>
        <v>85</v>
      </c>
      <c r="F643" s="10">
        <f>SUMIFS(IsQList,IsIList,Table_ExternalData_15[[#This Row],[item_key]],IsITypeList,Table_ExternalData_15[[#This Row],[IType]],IsDList,Table_ExternalData_15[[#Headers],[2]])</f>
        <v>188</v>
      </c>
      <c r="G643" s="10">
        <f>SUMIFS(IsQList,IsIList,Table_ExternalData_15[[#This Row],[item_key]],IsITypeList,Table_ExternalData_15[[#This Row],[IType]],IsDList,Table_ExternalData_15[[#Headers],[3]])</f>
        <v>85</v>
      </c>
      <c r="H643" s="10">
        <f>SUMIFS(IsQList,IsIList,Table_ExternalData_15[[#This Row],[item_key]],IsITypeList,Table_ExternalData_15[[#This Row],[IType]],IsDList,Table_ExternalData_15[[#Headers],[4]])</f>
        <v>250</v>
      </c>
      <c r="I643" s="10">
        <f>SUMIFS(IsQList,IsIList,Table_ExternalData_15[[#This Row],[item_key]],IsITypeList,Table_ExternalData_15[[#This Row],[IType]],IsDList,Table_ExternalData_15[[#Headers],[5]])</f>
        <v>100</v>
      </c>
      <c r="J643" s="10">
        <f>SUMIFS(IsQList,IsIList,Table_ExternalData_15[[#This Row],[item_key]],IsITypeList,Table_ExternalData_15[[#This Row],[IType]],IsDList,Table_ExternalData_15[[#Headers],[6]])</f>
        <v>237</v>
      </c>
      <c r="K643" s="10">
        <f>SUMIFS(IsQList,IsIList,Table_ExternalData_15[[#This Row],[item_key]],IsITypeList,Table_ExternalData_15[[#This Row],[IType]],IsDList,Table_ExternalData_15[[#Headers],[7]])</f>
        <v>209</v>
      </c>
      <c r="L643" s="10">
        <f>SUMIFS(IsQList,IsIList,Table_ExternalData_15[[#This Row],[item_key]],IsITypeList,Table_ExternalData_15[[#This Row],[IType]],IsDList,Table_ExternalData_15[[#Headers],[8]])</f>
        <v>139</v>
      </c>
      <c r="M643" s="10">
        <f>SUMIFS(IsQList,IsIList,Table_ExternalData_15[[#This Row],[item_key]],IsITypeList,Table_ExternalData_15[[#This Row],[IType]],IsDList,Table_ExternalData_15[[#Headers],[9]])</f>
        <v>317</v>
      </c>
      <c r="N643" s="10">
        <f>SUMIFS(IsQList,IsIList,Table_ExternalData_15[[#This Row],[item_key]],IsITypeList,Table_ExternalData_15[[#This Row],[IType]],IsDList,Table_ExternalData_15[[#Headers],[10]])</f>
        <v>207</v>
      </c>
      <c r="O643" s="10">
        <f>SUMIFS(IsQList,IsIList,Table_ExternalData_15[[#This Row],[item_key]],IsITypeList,Table_ExternalData_15[[#This Row],[IType]],IsDList,Table_ExternalData_15[[#Headers],[11]])</f>
        <v>150</v>
      </c>
      <c r="P643" s="10">
        <f>SUMIFS(IsQList,IsIList,Table_ExternalData_15[[#This Row],[item_key]],IsITypeList,Table_ExternalData_15[[#This Row],[IType]],IsDList,Table_ExternalData_15[[#Headers],[12]])</f>
        <v>0</v>
      </c>
      <c r="Q643" s="10">
        <f>SUMIFS(IsQList,IsIList,Table_ExternalData_15[[#This Row],[item_key]],IsITypeList,Table_ExternalData_15[[#This Row],[IType]],IsDList,Table_ExternalData_15[[#Headers],[13]])</f>
        <v>184</v>
      </c>
      <c r="R643" s="10">
        <f>SUMIFS(IsQList,IsIList,Table_ExternalData_15[[#This Row],[item_key]],IsITypeList,Table_ExternalData_15[[#This Row],[IType]],IsDList,Table_ExternalData_15[[#Headers],[14]])</f>
        <v>312</v>
      </c>
      <c r="S643" s="10">
        <f>SUMIFS(IsQList,IsIList,Table_ExternalData_15[[#This Row],[item_key]],IsITypeList,Table_ExternalData_15[[#This Row],[IType]],IsDList,Table_ExternalData_15[[#Headers],[15]])</f>
        <v>186</v>
      </c>
      <c r="T643" s="10">
        <f>SUMIFS(IsQList,IsIList,Table_ExternalData_15[[#This Row],[item_key]],IsITypeList,Table_ExternalData_15[[#This Row],[IType]],IsDList,Table_ExternalData_15[[#Headers],[16]])</f>
        <v>164</v>
      </c>
      <c r="U643" s="10">
        <f>SUMIFS(IsQList,IsIList,Table_ExternalData_15[[#This Row],[item_key]],IsITypeList,Table_ExternalData_15[[#This Row],[IType]],IsDList,Table_ExternalData_15[[#Headers],[17]])</f>
        <v>85</v>
      </c>
      <c r="V643" s="10">
        <f>SUMIFS(IsQList,IsIList,Table_ExternalData_15[[#This Row],[item_key]],IsITypeList,Table_ExternalData_15[[#This Row],[IType]],IsDList,Table_ExternalData_15[[#Headers],[18]])</f>
        <v>0</v>
      </c>
      <c r="W643" s="10">
        <f>SUMIFS(IsQList,IsIList,Table_ExternalData_15[[#This Row],[item_key]],IsITypeList,Table_ExternalData_15[[#This Row],[IType]],IsDList,Table_ExternalData_15[[#Headers],[19]])</f>
        <v>0</v>
      </c>
      <c r="X643" s="10">
        <f>SUMIFS(IsQList,IsIList,Table_ExternalData_15[[#This Row],[item_key]],IsITypeList,Table_ExternalData_15[[#This Row],[IType]],IsDList,Table_ExternalData_15[[#Headers],[20]])</f>
        <v>0</v>
      </c>
      <c r="Y643" s="10">
        <f>SUMIFS(IsQList,IsIList,Table_ExternalData_15[[#This Row],[item_key]],IsITypeList,Table_ExternalData_15[[#This Row],[IType]],IsDList,Table_ExternalData_15[[#Headers],[21]])</f>
        <v>0</v>
      </c>
      <c r="Z643" s="10">
        <f>SUMIFS(IsQList,IsIList,Table_ExternalData_15[[#This Row],[item_key]],IsITypeList,Table_ExternalData_15[[#This Row],[IType]],IsDList,Table_ExternalData_15[[#Headers],[22]])</f>
        <v>0</v>
      </c>
      <c r="AA643" s="10">
        <f>SUMIFS(IsQList,IsIList,Table_ExternalData_15[[#This Row],[item_key]],IsITypeList,Table_ExternalData_15[[#This Row],[IType]],IsDList,Table_ExternalData_15[[#Headers],[23]])</f>
        <v>0</v>
      </c>
      <c r="AB643" s="10">
        <f>SUMIFS(IsQList,IsIList,Table_ExternalData_15[[#This Row],[item_key]],IsITypeList,Table_ExternalData_15[[#This Row],[IType]],IsDList,Table_ExternalData_15[[#Headers],[24]])</f>
        <v>0</v>
      </c>
      <c r="AC643" s="10">
        <f>SUMIFS(IsQList,IsIList,Table_ExternalData_15[[#This Row],[item_key]],IsITypeList,Table_ExternalData_15[[#This Row],[IType]],IsDList,Table_ExternalData_15[[#Headers],[25]])</f>
        <v>0</v>
      </c>
      <c r="AD643" s="10">
        <f>SUMIFS(IsQList,IsIList,Table_ExternalData_15[[#This Row],[item_key]],IsITypeList,Table_ExternalData_15[[#This Row],[IType]],IsDList,Table_ExternalData_15[[#Headers],[26]])</f>
        <v>0</v>
      </c>
      <c r="AE643" s="10">
        <f>SUMIFS(IsQList,IsIList,Table_ExternalData_15[[#This Row],[item_key]],IsITypeList,Table_ExternalData_15[[#This Row],[IType]],IsDList,Table_ExternalData_15[[#Headers],[27]])</f>
        <v>334</v>
      </c>
      <c r="AF643" s="10">
        <f>SUMIFS(IsQList,IsIList,Table_ExternalData_15[[#This Row],[item_key]],IsITypeList,Table_ExternalData_15[[#This Row],[IType]],IsDList,Table_ExternalData_15[[#Headers],[28]])</f>
        <v>382</v>
      </c>
      <c r="AG643" s="10">
        <f>SUMIFS(IsQList,IsIList,Table_ExternalData_15[[#This Row],[item_key]],IsITypeList,Table_ExternalData_15[[#This Row],[IType]],IsDList,Table_ExternalData_15[[#Headers],[29]])</f>
        <v>364</v>
      </c>
      <c r="AH643" s="10">
        <f>SUMIFS(IsQList,IsIList,Table_ExternalData_15[[#This Row],[item_key]],IsITypeList,Table_ExternalData_15[[#This Row],[IType]],IsDList,Table_ExternalData_15[[#Headers],[30]])</f>
        <v>230</v>
      </c>
      <c r="AI643" s="10">
        <f>SUMIFS(IsQList,IsIList,Table_ExternalData_15[[#This Row],[item_key]],IsITypeList,Table_ExternalData_15[[#This Row],[IType]],IsDList,Table_ExternalData_15[[#Headers],[31]])</f>
        <v>727</v>
      </c>
      <c r="AJ643" s="10">
        <f>SUM(Table_ExternalData_15[[#This Row],[1]:[31]])</f>
        <v>4935</v>
      </c>
    </row>
    <row r="644" spans="1:36">
      <c r="A644" s="1" t="s">
        <v>25</v>
      </c>
      <c r="B644" s="1" t="s">
        <v>1236</v>
      </c>
      <c r="C644" s="1" t="s">
        <v>1237</v>
      </c>
      <c r="D644" s="11" t="s">
        <v>2046</v>
      </c>
      <c r="E644" s="10">
        <f>SUMIFS(IsQList,IsIList,Table_ExternalData_15[[#This Row],[item_key]],IsITypeList,Table_ExternalData_15[[#This Row],[IType]],IsDList,Table_ExternalData_15[[#Headers],[1]])</f>
        <v>85</v>
      </c>
      <c r="F644" s="10">
        <f>SUMIFS(IsQList,IsIList,Table_ExternalData_15[[#This Row],[item_key]],IsITypeList,Table_ExternalData_15[[#This Row],[IType]],IsDList,Table_ExternalData_15[[#Headers],[2]])</f>
        <v>188</v>
      </c>
      <c r="G644" s="10">
        <f>SUMIFS(IsQList,IsIList,Table_ExternalData_15[[#This Row],[item_key]],IsITypeList,Table_ExternalData_15[[#This Row],[IType]],IsDList,Table_ExternalData_15[[#Headers],[3]])</f>
        <v>85</v>
      </c>
      <c r="H644" s="10">
        <f>SUMIFS(IsQList,IsIList,Table_ExternalData_15[[#This Row],[item_key]],IsITypeList,Table_ExternalData_15[[#This Row],[IType]],IsDList,Table_ExternalData_15[[#Headers],[4]])</f>
        <v>250</v>
      </c>
      <c r="I644" s="10">
        <f>SUMIFS(IsQList,IsIList,Table_ExternalData_15[[#This Row],[item_key]],IsITypeList,Table_ExternalData_15[[#This Row],[IType]],IsDList,Table_ExternalData_15[[#Headers],[5]])</f>
        <v>100</v>
      </c>
      <c r="J644" s="10">
        <f>SUMIFS(IsQList,IsIList,Table_ExternalData_15[[#This Row],[item_key]],IsITypeList,Table_ExternalData_15[[#This Row],[IType]],IsDList,Table_ExternalData_15[[#Headers],[6]])</f>
        <v>237</v>
      </c>
      <c r="K644" s="10">
        <f>SUMIFS(IsQList,IsIList,Table_ExternalData_15[[#This Row],[item_key]],IsITypeList,Table_ExternalData_15[[#This Row],[IType]],IsDList,Table_ExternalData_15[[#Headers],[7]])</f>
        <v>209</v>
      </c>
      <c r="L644" s="10">
        <f>SUMIFS(IsQList,IsIList,Table_ExternalData_15[[#This Row],[item_key]],IsITypeList,Table_ExternalData_15[[#This Row],[IType]],IsDList,Table_ExternalData_15[[#Headers],[8]])</f>
        <v>139</v>
      </c>
      <c r="M644" s="10">
        <f>SUMIFS(IsQList,IsIList,Table_ExternalData_15[[#This Row],[item_key]],IsITypeList,Table_ExternalData_15[[#This Row],[IType]],IsDList,Table_ExternalData_15[[#Headers],[9]])</f>
        <v>317</v>
      </c>
      <c r="N644" s="10">
        <f>SUMIFS(IsQList,IsIList,Table_ExternalData_15[[#This Row],[item_key]],IsITypeList,Table_ExternalData_15[[#This Row],[IType]],IsDList,Table_ExternalData_15[[#Headers],[10]])</f>
        <v>207</v>
      </c>
      <c r="O644" s="10">
        <f>SUMIFS(IsQList,IsIList,Table_ExternalData_15[[#This Row],[item_key]],IsITypeList,Table_ExternalData_15[[#This Row],[IType]],IsDList,Table_ExternalData_15[[#Headers],[11]])</f>
        <v>150</v>
      </c>
      <c r="P644" s="10">
        <f>SUMIFS(IsQList,IsIList,Table_ExternalData_15[[#This Row],[item_key]],IsITypeList,Table_ExternalData_15[[#This Row],[IType]],IsDList,Table_ExternalData_15[[#Headers],[12]])</f>
        <v>0</v>
      </c>
      <c r="Q644" s="10">
        <f>SUMIFS(IsQList,IsIList,Table_ExternalData_15[[#This Row],[item_key]],IsITypeList,Table_ExternalData_15[[#This Row],[IType]],IsDList,Table_ExternalData_15[[#Headers],[13]])</f>
        <v>184</v>
      </c>
      <c r="R644" s="10">
        <f>SUMIFS(IsQList,IsIList,Table_ExternalData_15[[#This Row],[item_key]],IsITypeList,Table_ExternalData_15[[#This Row],[IType]],IsDList,Table_ExternalData_15[[#Headers],[14]])</f>
        <v>312</v>
      </c>
      <c r="S644" s="10">
        <f>SUMIFS(IsQList,IsIList,Table_ExternalData_15[[#This Row],[item_key]],IsITypeList,Table_ExternalData_15[[#This Row],[IType]],IsDList,Table_ExternalData_15[[#Headers],[15]])</f>
        <v>186</v>
      </c>
      <c r="T644" s="10">
        <f>SUMIFS(IsQList,IsIList,Table_ExternalData_15[[#This Row],[item_key]],IsITypeList,Table_ExternalData_15[[#This Row],[IType]],IsDList,Table_ExternalData_15[[#Headers],[16]])</f>
        <v>164</v>
      </c>
      <c r="U644" s="10">
        <f>SUMIFS(IsQList,IsIList,Table_ExternalData_15[[#This Row],[item_key]],IsITypeList,Table_ExternalData_15[[#This Row],[IType]],IsDList,Table_ExternalData_15[[#Headers],[17]])</f>
        <v>85</v>
      </c>
      <c r="V644" s="10">
        <f>SUMIFS(IsQList,IsIList,Table_ExternalData_15[[#This Row],[item_key]],IsITypeList,Table_ExternalData_15[[#This Row],[IType]],IsDList,Table_ExternalData_15[[#Headers],[18]])</f>
        <v>0</v>
      </c>
      <c r="W644" s="10">
        <f>SUMIFS(IsQList,IsIList,Table_ExternalData_15[[#This Row],[item_key]],IsITypeList,Table_ExternalData_15[[#This Row],[IType]],IsDList,Table_ExternalData_15[[#Headers],[19]])</f>
        <v>0</v>
      </c>
      <c r="X644" s="10">
        <f>SUMIFS(IsQList,IsIList,Table_ExternalData_15[[#This Row],[item_key]],IsITypeList,Table_ExternalData_15[[#This Row],[IType]],IsDList,Table_ExternalData_15[[#Headers],[20]])</f>
        <v>0</v>
      </c>
      <c r="Y644" s="10">
        <f>SUMIFS(IsQList,IsIList,Table_ExternalData_15[[#This Row],[item_key]],IsITypeList,Table_ExternalData_15[[#This Row],[IType]],IsDList,Table_ExternalData_15[[#Headers],[21]])</f>
        <v>0</v>
      </c>
      <c r="Z644" s="10">
        <f>SUMIFS(IsQList,IsIList,Table_ExternalData_15[[#This Row],[item_key]],IsITypeList,Table_ExternalData_15[[#This Row],[IType]],IsDList,Table_ExternalData_15[[#Headers],[22]])</f>
        <v>0</v>
      </c>
      <c r="AA644" s="10">
        <f>SUMIFS(IsQList,IsIList,Table_ExternalData_15[[#This Row],[item_key]],IsITypeList,Table_ExternalData_15[[#This Row],[IType]],IsDList,Table_ExternalData_15[[#Headers],[23]])</f>
        <v>0</v>
      </c>
      <c r="AB644" s="10">
        <f>SUMIFS(IsQList,IsIList,Table_ExternalData_15[[#This Row],[item_key]],IsITypeList,Table_ExternalData_15[[#This Row],[IType]],IsDList,Table_ExternalData_15[[#Headers],[24]])</f>
        <v>0</v>
      </c>
      <c r="AC644" s="10">
        <f>SUMIFS(IsQList,IsIList,Table_ExternalData_15[[#This Row],[item_key]],IsITypeList,Table_ExternalData_15[[#This Row],[IType]],IsDList,Table_ExternalData_15[[#Headers],[25]])</f>
        <v>0</v>
      </c>
      <c r="AD644" s="10">
        <f>SUMIFS(IsQList,IsIList,Table_ExternalData_15[[#This Row],[item_key]],IsITypeList,Table_ExternalData_15[[#This Row],[IType]],IsDList,Table_ExternalData_15[[#Headers],[26]])</f>
        <v>0</v>
      </c>
      <c r="AE644" s="10">
        <f>SUMIFS(IsQList,IsIList,Table_ExternalData_15[[#This Row],[item_key]],IsITypeList,Table_ExternalData_15[[#This Row],[IType]],IsDList,Table_ExternalData_15[[#Headers],[27]])</f>
        <v>334</v>
      </c>
      <c r="AF644" s="10">
        <f>SUMIFS(IsQList,IsIList,Table_ExternalData_15[[#This Row],[item_key]],IsITypeList,Table_ExternalData_15[[#This Row],[IType]],IsDList,Table_ExternalData_15[[#Headers],[28]])</f>
        <v>382</v>
      </c>
      <c r="AG644" s="10">
        <f>SUMIFS(IsQList,IsIList,Table_ExternalData_15[[#This Row],[item_key]],IsITypeList,Table_ExternalData_15[[#This Row],[IType]],IsDList,Table_ExternalData_15[[#Headers],[29]])</f>
        <v>364</v>
      </c>
      <c r="AH644" s="10">
        <f>SUMIFS(IsQList,IsIList,Table_ExternalData_15[[#This Row],[item_key]],IsITypeList,Table_ExternalData_15[[#This Row],[IType]],IsDList,Table_ExternalData_15[[#Headers],[30]])</f>
        <v>230</v>
      </c>
      <c r="AI644" s="10">
        <f>SUMIFS(IsQList,IsIList,Table_ExternalData_15[[#This Row],[item_key]],IsITypeList,Table_ExternalData_15[[#This Row],[IType]],IsDList,Table_ExternalData_15[[#Headers],[31]])</f>
        <v>727</v>
      </c>
      <c r="AJ644" s="10">
        <f>SUM(Table_ExternalData_15[[#This Row],[1]:[31]])</f>
        <v>4935</v>
      </c>
    </row>
    <row r="645" spans="1:36">
      <c r="A645" s="1" t="s">
        <v>25</v>
      </c>
      <c r="B645" s="1" t="s">
        <v>1236</v>
      </c>
      <c r="C645" s="1" t="s">
        <v>1237</v>
      </c>
      <c r="D645" s="11" t="s">
        <v>2017</v>
      </c>
      <c r="E645" s="10">
        <f>SUMIFS(IsQList,IsIList,Table_ExternalData_15[[#This Row],[item_key]],IsITypeList,Table_ExternalData_15[[#This Row],[IType]],IsDList,Table_ExternalData_15[[#Headers],[1]])</f>
        <v>0</v>
      </c>
      <c r="F645" s="10">
        <f>SUMIFS(IsQList,IsIList,Table_ExternalData_15[[#This Row],[item_key]],IsITypeList,Table_ExternalData_15[[#This Row],[IType]],IsDList,Table_ExternalData_15[[#Headers],[2]])</f>
        <v>-1</v>
      </c>
      <c r="G645" s="10">
        <f>SUMIFS(IsQList,IsIList,Table_ExternalData_15[[#This Row],[item_key]],IsITypeList,Table_ExternalData_15[[#This Row],[IType]],IsDList,Table_ExternalData_15[[#Headers],[3]])</f>
        <v>0</v>
      </c>
      <c r="H645" s="10">
        <f>SUMIFS(IsQList,IsIList,Table_ExternalData_15[[#This Row],[item_key]],IsITypeList,Table_ExternalData_15[[#This Row],[IType]],IsDList,Table_ExternalData_15[[#Headers],[4]])</f>
        <v>0</v>
      </c>
      <c r="I645" s="10">
        <f>SUMIFS(IsQList,IsIList,Table_ExternalData_15[[#This Row],[item_key]],IsITypeList,Table_ExternalData_15[[#This Row],[IType]],IsDList,Table_ExternalData_15[[#Headers],[5]])</f>
        <v>0</v>
      </c>
      <c r="J645" s="10">
        <f>SUMIFS(IsQList,IsIList,Table_ExternalData_15[[#This Row],[item_key]],IsITypeList,Table_ExternalData_15[[#This Row],[IType]],IsDList,Table_ExternalData_15[[#Headers],[6]])</f>
        <v>0</v>
      </c>
      <c r="K645" s="10">
        <f>SUMIFS(IsQList,IsIList,Table_ExternalData_15[[#This Row],[item_key]],IsITypeList,Table_ExternalData_15[[#This Row],[IType]],IsDList,Table_ExternalData_15[[#Headers],[7]])</f>
        <v>0</v>
      </c>
      <c r="L645" s="10">
        <f>SUMIFS(IsQList,IsIList,Table_ExternalData_15[[#This Row],[item_key]],IsITypeList,Table_ExternalData_15[[#This Row],[IType]],IsDList,Table_ExternalData_15[[#Headers],[8]])</f>
        <v>0</v>
      </c>
      <c r="M645" s="10">
        <f>SUMIFS(IsQList,IsIList,Table_ExternalData_15[[#This Row],[item_key]],IsITypeList,Table_ExternalData_15[[#This Row],[IType]],IsDList,Table_ExternalData_15[[#Headers],[9]])</f>
        <v>-1</v>
      </c>
      <c r="N645" s="10">
        <f>SUMIFS(IsQList,IsIList,Table_ExternalData_15[[#This Row],[item_key]],IsITypeList,Table_ExternalData_15[[#This Row],[IType]],IsDList,Table_ExternalData_15[[#Headers],[10]])</f>
        <v>0</v>
      </c>
      <c r="O645" s="10">
        <f>SUMIFS(IsQList,IsIList,Table_ExternalData_15[[#This Row],[item_key]],IsITypeList,Table_ExternalData_15[[#This Row],[IType]],IsDList,Table_ExternalData_15[[#Headers],[11]])</f>
        <v>0</v>
      </c>
      <c r="P645" s="10">
        <f>SUMIFS(IsQList,IsIList,Table_ExternalData_15[[#This Row],[item_key]],IsITypeList,Table_ExternalData_15[[#This Row],[IType]],IsDList,Table_ExternalData_15[[#Headers],[12]])</f>
        <v>0</v>
      </c>
      <c r="Q645" s="10">
        <f>SUMIFS(IsQList,IsIList,Table_ExternalData_15[[#This Row],[item_key]],IsITypeList,Table_ExternalData_15[[#This Row],[IType]],IsDList,Table_ExternalData_15[[#Headers],[13]])</f>
        <v>0</v>
      </c>
      <c r="R645" s="10">
        <f>SUMIFS(IsQList,IsIList,Table_ExternalData_15[[#This Row],[item_key]],IsITypeList,Table_ExternalData_15[[#This Row],[IType]],IsDList,Table_ExternalData_15[[#Headers],[14]])</f>
        <v>0</v>
      </c>
      <c r="S645" s="10">
        <f>SUMIFS(IsQList,IsIList,Table_ExternalData_15[[#This Row],[item_key]],IsITypeList,Table_ExternalData_15[[#This Row],[IType]],IsDList,Table_ExternalData_15[[#Headers],[15]])</f>
        <v>0</v>
      </c>
      <c r="T645" s="10">
        <f>SUMIFS(IsQList,IsIList,Table_ExternalData_15[[#This Row],[item_key]],IsITypeList,Table_ExternalData_15[[#This Row],[IType]],IsDList,Table_ExternalData_15[[#Headers],[16]])</f>
        <v>0</v>
      </c>
      <c r="U645" s="10">
        <f>SUMIFS(IsQList,IsIList,Table_ExternalData_15[[#This Row],[item_key]],IsITypeList,Table_ExternalData_15[[#This Row],[IType]],IsDList,Table_ExternalData_15[[#Headers],[17]])</f>
        <v>0</v>
      </c>
      <c r="V645" s="10">
        <f>SUMIFS(IsQList,IsIList,Table_ExternalData_15[[#This Row],[item_key]],IsITypeList,Table_ExternalData_15[[#This Row],[IType]],IsDList,Table_ExternalData_15[[#Headers],[18]])</f>
        <v>0</v>
      </c>
      <c r="W645" s="10">
        <f>SUMIFS(IsQList,IsIList,Table_ExternalData_15[[#This Row],[item_key]],IsITypeList,Table_ExternalData_15[[#This Row],[IType]],IsDList,Table_ExternalData_15[[#Headers],[19]])</f>
        <v>0</v>
      </c>
      <c r="X645" s="10">
        <f>SUMIFS(IsQList,IsIList,Table_ExternalData_15[[#This Row],[item_key]],IsITypeList,Table_ExternalData_15[[#This Row],[IType]],IsDList,Table_ExternalData_15[[#Headers],[20]])</f>
        <v>0</v>
      </c>
      <c r="Y645" s="10">
        <f>SUMIFS(IsQList,IsIList,Table_ExternalData_15[[#This Row],[item_key]],IsITypeList,Table_ExternalData_15[[#This Row],[IType]],IsDList,Table_ExternalData_15[[#Headers],[21]])</f>
        <v>0</v>
      </c>
      <c r="Z645" s="10">
        <f>SUMIFS(IsQList,IsIList,Table_ExternalData_15[[#This Row],[item_key]],IsITypeList,Table_ExternalData_15[[#This Row],[IType]],IsDList,Table_ExternalData_15[[#Headers],[22]])</f>
        <v>0</v>
      </c>
      <c r="AA645" s="10">
        <f>SUMIFS(IsQList,IsIList,Table_ExternalData_15[[#This Row],[item_key]],IsITypeList,Table_ExternalData_15[[#This Row],[IType]],IsDList,Table_ExternalData_15[[#Headers],[23]])</f>
        <v>0</v>
      </c>
      <c r="AB645" s="10">
        <f>SUMIFS(IsQList,IsIList,Table_ExternalData_15[[#This Row],[item_key]],IsITypeList,Table_ExternalData_15[[#This Row],[IType]],IsDList,Table_ExternalData_15[[#Headers],[24]])</f>
        <v>0</v>
      </c>
      <c r="AC645" s="10">
        <f>SUMIFS(IsQList,IsIList,Table_ExternalData_15[[#This Row],[item_key]],IsITypeList,Table_ExternalData_15[[#This Row],[IType]],IsDList,Table_ExternalData_15[[#Headers],[25]])</f>
        <v>0</v>
      </c>
      <c r="AD645" s="10">
        <f>SUMIFS(IsQList,IsIList,Table_ExternalData_15[[#This Row],[item_key]],IsITypeList,Table_ExternalData_15[[#This Row],[IType]],IsDList,Table_ExternalData_15[[#Headers],[26]])</f>
        <v>0</v>
      </c>
      <c r="AE645" s="10">
        <f>SUMIFS(IsQList,IsIList,Table_ExternalData_15[[#This Row],[item_key]],IsITypeList,Table_ExternalData_15[[#This Row],[IType]],IsDList,Table_ExternalData_15[[#Headers],[27]])</f>
        <v>0</v>
      </c>
      <c r="AF645" s="10">
        <f>SUMIFS(IsQList,IsIList,Table_ExternalData_15[[#This Row],[item_key]],IsITypeList,Table_ExternalData_15[[#This Row],[IType]],IsDList,Table_ExternalData_15[[#Headers],[28]])</f>
        <v>0</v>
      </c>
      <c r="AG645" s="10">
        <f>SUMIFS(IsQList,IsIList,Table_ExternalData_15[[#This Row],[item_key]],IsITypeList,Table_ExternalData_15[[#This Row],[IType]],IsDList,Table_ExternalData_15[[#Headers],[29]])</f>
        <v>0</v>
      </c>
      <c r="AH645" s="10">
        <f>SUMIFS(IsQList,IsIList,Table_ExternalData_15[[#This Row],[item_key]],IsITypeList,Table_ExternalData_15[[#This Row],[IType]],IsDList,Table_ExternalData_15[[#Headers],[30]])</f>
        <v>0</v>
      </c>
      <c r="AI645" s="10">
        <f>SUMIFS(IsQList,IsIList,Table_ExternalData_15[[#This Row],[item_key]],IsITypeList,Table_ExternalData_15[[#This Row],[IType]],IsDList,Table_ExternalData_15[[#Headers],[31]])</f>
        <v>0</v>
      </c>
      <c r="AJ645" s="10">
        <f>SUM(Table_ExternalData_15[[#This Row],[1]:[31]])</f>
        <v>-2</v>
      </c>
    </row>
    <row r="646" spans="1:36">
      <c r="A646" s="1" t="s">
        <v>171</v>
      </c>
      <c r="B646" s="1" t="s">
        <v>1013</v>
      </c>
      <c r="C646" s="1" t="s">
        <v>1014</v>
      </c>
      <c r="D646" s="11" t="s">
        <v>2046</v>
      </c>
      <c r="E646" s="10">
        <f>SUMIFS(IsQList,IsIList,Table_ExternalData_15[[#This Row],[item_key]],IsITypeList,Table_ExternalData_15[[#This Row],[IType]],IsDList,Table_ExternalData_15[[#Headers],[1]])</f>
        <v>85</v>
      </c>
      <c r="F646" s="10">
        <f>SUMIFS(IsQList,IsIList,Table_ExternalData_15[[#This Row],[item_key]],IsITypeList,Table_ExternalData_15[[#This Row],[IType]],IsDList,Table_ExternalData_15[[#Headers],[2]])</f>
        <v>188</v>
      </c>
      <c r="G646" s="10">
        <f>SUMIFS(IsQList,IsIList,Table_ExternalData_15[[#This Row],[item_key]],IsITypeList,Table_ExternalData_15[[#This Row],[IType]],IsDList,Table_ExternalData_15[[#Headers],[3]])</f>
        <v>85</v>
      </c>
      <c r="H646" s="10">
        <f>SUMIFS(IsQList,IsIList,Table_ExternalData_15[[#This Row],[item_key]],IsITypeList,Table_ExternalData_15[[#This Row],[IType]],IsDList,Table_ExternalData_15[[#Headers],[4]])</f>
        <v>250</v>
      </c>
      <c r="I646" s="10">
        <f>SUMIFS(IsQList,IsIList,Table_ExternalData_15[[#This Row],[item_key]],IsITypeList,Table_ExternalData_15[[#This Row],[IType]],IsDList,Table_ExternalData_15[[#Headers],[5]])</f>
        <v>100</v>
      </c>
      <c r="J646" s="10">
        <f>SUMIFS(IsQList,IsIList,Table_ExternalData_15[[#This Row],[item_key]],IsITypeList,Table_ExternalData_15[[#This Row],[IType]],IsDList,Table_ExternalData_15[[#Headers],[6]])</f>
        <v>237</v>
      </c>
      <c r="K646" s="10">
        <f>SUMIFS(IsQList,IsIList,Table_ExternalData_15[[#This Row],[item_key]],IsITypeList,Table_ExternalData_15[[#This Row],[IType]],IsDList,Table_ExternalData_15[[#Headers],[7]])</f>
        <v>209</v>
      </c>
      <c r="L646" s="10">
        <f>SUMIFS(IsQList,IsIList,Table_ExternalData_15[[#This Row],[item_key]],IsITypeList,Table_ExternalData_15[[#This Row],[IType]],IsDList,Table_ExternalData_15[[#Headers],[8]])</f>
        <v>139</v>
      </c>
      <c r="M646" s="10">
        <f>SUMIFS(IsQList,IsIList,Table_ExternalData_15[[#This Row],[item_key]],IsITypeList,Table_ExternalData_15[[#This Row],[IType]],IsDList,Table_ExternalData_15[[#Headers],[9]])</f>
        <v>317</v>
      </c>
      <c r="N646" s="10">
        <f>SUMIFS(IsQList,IsIList,Table_ExternalData_15[[#This Row],[item_key]],IsITypeList,Table_ExternalData_15[[#This Row],[IType]],IsDList,Table_ExternalData_15[[#Headers],[10]])</f>
        <v>207</v>
      </c>
      <c r="O646" s="10">
        <f>SUMIFS(IsQList,IsIList,Table_ExternalData_15[[#This Row],[item_key]],IsITypeList,Table_ExternalData_15[[#This Row],[IType]],IsDList,Table_ExternalData_15[[#Headers],[11]])</f>
        <v>150</v>
      </c>
      <c r="P646" s="10">
        <f>SUMIFS(IsQList,IsIList,Table_ExternalData_15[[#This Row],[item_key]],IsITypeList,Table_ExternalData_15[[#This Row],[IType]],IsDList,Table_ExternalData_15[[#Headers],[12]])</f>
        <v>0</v>
      </c>
      <c r="Q646" s="10">
        <f>SUMIFS(IsQList,IsIList,Table_ExternalData_15[[#This Row],[item_key]],IsITypeList,Table_ExternalData_15[[#This Row],[IType]],IsDList,Table_ExternalData_15[[#Headers],[13]])</f>
        <v>184</v>
      </c>
      <c r="R646" s="10">
        <f>SUMIFS(IsQList,IsIList,Table_ExternalData_15[[#This Row],[item_key]],IsITypeList,Table_ExternalData_15[[#This Row],[IType]],IsDList,Table_ExternalData_15[[#Headers],[14]])</f>
        <v>312</v>
      </c>
      <c r="S646" s="10">
        <f>SUMIFS(IsQList,IsIList,Table_ExternalData_15[[#This Row],[item_key]],IsITypeList,Table_ExternalData_15[[#This Row],[IType]],IsDList,Table_ExternalData_15[[#Headers],[15]])</f>
        <v>186</v>
      </c>
      <c r="T646" s="10">
        <f>SUMIFS(IsQList,IsIList,Table_ExternalData_15[[#This Row],[item_key]],IsITypeList,Table_ExternalData_15[[#This Row],[IType]],IsDList,Table_ExternalData_15[[#Headers],[16]])</f>
        <v>164</v>
      </c>
      <c r="U646" s="10">
        <f>SUMIFS(IsQList,IsIList,Table_ExternalData_15[[#This Row],[item_key]],IsITypeList,Table_ExternalData_15[[#This Row],[IType]],IsDList,Table_ExternalData_15[[#Headers],[17]])</f>
        <v>85</v>
      </c>
      <c r="V646" s="10">
        <f>SUMIFS(IsQList,IsIList,Table_ExternalData_15[[#This Row],[item_key]],IsITypeList,Table_ExternalData_15[[#This Row],[IType]],IsDList,Table_ExternalData_15[[#Headers],[18]])</f>
        <v>0</v>
      </c>
      <c r="W646" s="10">
        <f>SUMIFS(IsQList,IsIList,Table_ExternalData_15[[#This Row],[item_key]],IsITypeList,Table_ExternalData_15[[#This Row],[IType]],IsDList,Table_ExternalData_15[[#Headers],[19]])</f>
        <v>0</v>
      </c>
      <c r="X646" s="10">
        <f>SUMIFS(IsQList,IsIList,Table_ExternalData_15[[#This Row],[item_key]],IsITypeList,Table_ExternalData_15[[#This Row],[IType]],IsDList,Table_ExternalData_15[[#Headers],[20]])</f>
        <v>0</v>
      </c>
      <c r="Y646" s="10">
        <f>SUMIFS(IsQList,IsIList,Table_ExternalData_15[[#This Row],[item_key]],IsITypeList,Table_ExternalData_15[[#This Row],[IType]],IsDList,Table_ExternalData_15[[#Headers],[21]])</f>
        <v>0</v>
      </c>
      <c r="Z646" s="10">
        <f>SUMIFS(IsQList,IsIList,Table_ExternalData_15[[#This Row],[item_key]],IsITypeList,Table_ExternalData_15[[#This Row],[IType]],IsDList,Table_ExternalData_15[[#Headers],[22]])</f>
        <v>0</v>
      </c>
      <c r="AA646" s="10">
        <f>SUMIFS(IsQList,IsIList,Table_ExternalData_15[[#This Row],[item_key]],IsITypeList,Table_ExternalData_15[[#This Row],[IType]],IsDList,Table_ExternalData_15[[#Headers],[23]])</f>
        <v>0</v>
      </c>
      <c r="AB646" s="10">
        <f>SUMIFS(IsQList,IsIList,Table_ExternalData_15[[#This Row],[item_key]],IsITypeList,Table_ExternalData_15[[#This Row],[IType]],IsDList,Table_ExternalData_15[[#Headers],[24]])</f>
        <v>0</v>
      </c>
      <c r="AC646" s="10">
        <f>SUMIFS(IsQList,IsIList,Table_ExternalData_15[[#This Row],[item_key]],IsITypeList,Table_ExternalData_15[[#This Row],[IType]],IsDList,Table_ExternalData_15[[#Headers],[25]])</f>
        <v>0</v>
      </c>
      <c r="AD646" s="10">
        <f>SUMIFS(IsQList,IsIList,Table_ExternalData_15[[#This Row],[item_key]],IsITypeList,Table_ExternalData_15[[#This Row],[IType]],IsDList,Table_ExternalData_15[[#Headers],[26]])</f>
        <v>0</v>
      </c>
      <c r="AE646" s="10">
        <f>SUMIFS(IsQList,IsIList,Table_ExternalData_15[[#This Row],[item_key]],IsITypeList,Table_ExternalData_15[[#This Row],[IType]],IsDList,Table_ExternalData_15[[#Headers],[27]])</f>
        <v>334</v>
      </c>
      <c r="AF646" s="10">
        <f>SUMIFS(IsQList,IsIList,Table_ExternalData_15[[#This Row],[item_key]],IsITypeList,Table_ExternalData_15[[#This Row],[IType]],IsDList,Table_ExternalData_15[[#Headers],[28]])</f>
        <v>382</v>
      </c>
      <c r="AG646" s="10">
        <f>SUMIFS(IsQList,IsIList,Table_ExternalData_15[[#This Row],[item_key]],IsITypeList,Table_ExternalData_15[[#This Row],[IType]],IsDList,Table_ExternalData_15[[#Headers],[29]])</f>
        <v>364</v>
      </c>
      <c r="AH646" s="10">
        <f>SUMIFS(IsQList,IsIList,Table_ExternalData_15[[#This Row],[item_key]],IsITypeList,Table_ExternalData_15[[#This Row],[IType]],IsDList,Table_ExternalData_15[[#Headers],[30]])</f>
        <v>230</v>
      </c>
      <c r="AI646" s="10">
        <f>SUMIFS(IsQList,IsIList,Table_ExternalData_15[[#This Row],[item_key]],IsITypeList,Table_ExternalData_15[[#This Row],[IType]],IsDList,Table_ExternalData_15[[#Headers],[31]])</f>
        <v>727</v>
      </c>
      <c r="AJ646" s="10">
        <f>SUM(Table_ExternalData_15[[#This Row],[1]:[31]])</f>
        <v>4935</v>
      </c>
    </row>
    <row r="647" spans="1:36">
      <c r="A647" s="1" t="s">
        <v>26</v>
      </c>
      <c r="B647" s="1" t="s">
        <v>1234</v>
      </c>
      <c r="C647" s="1" t="s">
        <v>1235</v>
      </c>
      <c r="D647" s="11" t="s">
        <v>2046</v>
      </c>
      <c r="E647" s="10">
        <f>SUMIFS(IsQList,IsIList,Table_ExternalData_15[[#This Row],[item_key]],IsITypeList,Table_ExternalData_15[[#This Row],[IType]],IsDList,Table_ExternalData_15[[#Headers],[1]])</f>
        <v>85</v>
      </c>
      <c r="F647" s="10">
        <f>SUMIFS(IsQList,IsIList,Table_ExternalData_15[[#This Row],[item_key]],IsITypeList,Table_ExternalData_15[[#This Row],[IType]],IsDList,Table_ExternalData_15[[#Headers],[2]])</f>
        <v>188</v>
      </c>
      <c r="G647" s="10">
        <f>SUMIFS(IsQList,IsIList,Table_ExternalData_15[[#This Row],[item_key]],IsITypeList,Table_ExternalData_15[[#This Row],[IType]],IsDList,Table_ExternalData_15[[#Headers],[3]])</f>
        <v>85</v>
      </c>
      <c r="H647" s="10">
        <f>SUMIFS(IsQList,IsIList,Table_ExternalData_15[[#This Row],[item_key]],IsITypeList,Table_ExternalData_15[[#This Row],[IType]],IsDList,Table_ExternalData_15[[#Headers],[4]])</f>
        <v>250</v>
      </c>
      <c r="I647" s="10">
        <f>SUMIFS(IsQList,IsIList,Table_ExternalData_15[[#This Row],[item_key]],IsITypeList,Table_ExternalData_15[[#This Row],[IType]],IsDList,Table_ExternalData_15[[#Headers],[5]])</f>
        <v>100</v>
      </c>
      <c r="J647" s="10">
        <f>SUMIFS(IsQList,IsIList,Table_ExternalData_15[[#This Row],[item_key]],IsITypeList,Table_ExternalData_15[[#This Row],[IType]],IsDList,Table_ExternalData_15[[#Headers],[6]])</f>
        <v>237</v>
      </c>
      <c r="K647" s="10">
        <f>SUMIFS(IsQList,IsIList,Table_ExternalData_15[[#This Row],[item_key]],IsITypeList,Table_ExternalData_15[[#This Row],[IType]],IsDList,Table_ExternalData_15[[#Headers],[7]])</f>
        <v>209</v>
      </c>
      <c r="L647" s="10">
        <f>SUMIFS(IsQList,IsIList,Table_ExternalData_15[[#This Row],[item_key]],IsITypeList,Table_ExternalData_15[[#This Row],[IType]],IsDList,Table_ExternalData_15[[#Headers],[8]])</f>
        <v>139</v>
      </c>
      <c r="M647" s="10">
        <f>SUMIFS(IsQList,IsIList,Table_ExternalData_15[[#This Row],[item_key]],IsITypeList,Table_ExternalData_15[[#This Row],[IType]],IsDList,Table_ExternalData_15[[#Headers],[9]])</f>
        <v>317</v>
      </c>
      <c r="N647" s="10">
        <f>SUMIFS(IsQList,IsIList,Table_ExternalData_15[[#This Row],[item_key]],IsITypeList,Table_ExternalData_15[[#This Row],[IType]],IsDList,Table_ExternalData_15[[#Headers],[10]])</f>
        <v>207</v>
      </c>
      <c r="O647" s="10">
        <f>SUMIFS(IsQList,IsIList,Table_ExternalData_15[[#This Row],[item_key]],IsITypeList,Table_ExternalData_15[[#This Row],[IType]],IsDList,Table_ExternalData_15[[#Headers],[11]])</f>
        <v>150</v>
      </c>
      <c r="P647" s="10">
        <f>SUMIFS(IsQList,IsIList,Table_ExternalData_15[[#This Row],[item_key]],IsITypeList,Table_ExternalData_15[[#This Row],[IType]],IsDList,Table_ExternalData_15[[#Headers],[12]])</f>
        <v>0</v>
      </c>
      <c r="Q647" s="10">
        <f>SUMIFS(IsQList,IsIList,Table_ExternalData_15[[#This Row],[item_key]],IsITypeList,Table_ExternalData_15[[#This Row],[IType]],IsDList,Table_ExternalData_15[[#Headers],[13]])</f>
        <v>184</v>
      </c>
      <c r="R647" s="10">
        <f>SUMIFS(IsQList,IsIList,Table_ExternalData_15[[#This Row],[item_key]],IsITypeList,Table_ExternalData_15[[#This Row],[IType]],IsDList,Table_ExternalData_15[[#Headers],[14]])</f>
        <v>312</v>
      </c>
      <c r="S647" s="10">
        <f>SUMIFS(IsQList,IsIList,Table_ExternalData_15[[#This Row],[item_key]],IsITypeList,Table_ExternalData_15[[#This Row],[IType]],IsDList,Table_ExternalData_15[[#Headers],[15]])</f>
        <v>186</v>
      </c>
      <c r="T647" s="10">
        <f>SUMIFS(IsQList,IsIList,Table_ExternalData_15[[#This Row],[item_key]],IsITypeList,Table_ExternalData_15[[#This Row],[IType]],IsDList,Table_ExternalData_15[[#Headers],[16]])</f>
        <v>164</v>
      </c>
      <c r="U647" s="10">
        <f>SUMIFS(IsQList,IsIList,Table_ExternalData_15[[#This Row],[item_key]],IsITypeList,Table_ExternalData_15[[#This Row],[IType]],IsDList,Table_ExternalData_15[[#Headers],[17]])</f>
        <v>85</v>
      </c>
      <c r="V647" s="10">
        <f>SUMIFS(IsQList,IsIList,Table_ExternalData_15[[#This Row],[item_key]],IsITypeList,Table_ExternalData_15[[#This Row],[IType]],IsDList,Table_ExternalData_15[[#Headers],[18]])</f>
        <v>0</v>
      </c>
      <c r="W647" s="10">
        <f>SUMIFS(IsQList,IsIList,Table_ExternalData_15[[#This Row],[item_key]],IsITypeList,Table_ExternalData_15[[#This Row],[IType]],IsDList,Table_ExternalData_15[[#Headers],[19]])</f>
        <v>0</v>
      </c>
      <c r="X647" s="10">
        <f>SUMIFS(IsQList,IsIList,Table_ExternalData_15[[#This Row],[item_key]],IsITypeList,Table_ExternalData_15[[#This Row],[IType]],IsDList,Table_ExternalData_15[[#Headers],[20]])</f>
        <v>0</v>
      </c>
      <c r="Y647" s="10">
        <f>SUMIFS(IsQList,IsIList,Table_ExternalData_15[[#This Row],[item_key]],IsITypeList,Table_ExternalData_15[[#This Row],[IType]],IsDList,Table_ExternalData_15[[#Headers],[21]])</f>
        <v>0</v>
      </c>
      <c r="Z647" s="10">
        <f>SUMIFS(IsQList,IsIList,Table_ExternalData_15[[#This Row],[item_key]],IsITypeList,Table_ExternalData_15[[#This Row],[IType]],IsDList,Table_ExternalData_15[[#Headers],[22]])</f>
        <v>0</v>
      </c>
      <c r="AA647" s="10">
        <f>SUMIFS(IsQList,IsIList,Table_ExternalData_15[[#This Row],[item_key]],IsITypeList,Table_ExternalData_15[[#This Row],[IType]],IsDList,Table_ExternalData_15[[#Headers],[23]])</f>
        <v>0</v>
      </c>
      <c r="AB647" s="10">
        <f>SUMIFS(IsQList,IsIList,Table_ExternalData_15[[#This Row],[item_key]],IsITypeList,Table_ExternalData_15[[#This Row],[IType]],IsDList,Table_ExternalData_15[[#Headers],[24]])</f>
        <v>0</v>
      </c>
      <c r="AC647" s="10">
        <f>SUMIFS(IsQList,IsIList,Table_ExternalData_15[[#This Row],[item_key]],IsITypeList,Table_ExternalData_15[[#This Row],[IType]],IsDList,Table_ExternalData_15[[#Headers],[25]])</f>
        <v>0</v>
      </c>
      <c r="AD647" s="10">
        <f>SUMIFS(IsQList,IsIList,Table_ExternalData_15[[#This Row],[item_key]],IsITypeList,Table_ExternalData_15[[#This Row],[IType]],IsDList,Table_ExternalData_15[[#Headers],[26]])</f>
        <v>0</v>
      </c>
      <c r="AE647" s="10">
        <f>SUMIFS(IsQList,IsIList,Table_ExternalData_15[[#This Row],[item_key]],IsITypeList,Table_ExternalData_15[[#This Row],[IType]],IsDList,Table_ExternalData_15[[#Headers],[27]])</f>
        <v>334</v>
      </c>
      <c r="AF647" s="10">
        <f>SUMIFS(IsQList,IsIList,Table_ExternalData_15[[#This Row],[item_key]],IsITypeList,Table_ExternalData_15[[#This Row],[IType]],IsDList,Table_ExternalData_15[[#Headers],[28]])</f>
        <v>382</v>
      </c>
      <c r="AG647" s="10">
        <f>SUMIFS(IsQList,IsIList,Table_ExternalData_15[[#This Row],[item_key]],IsITypeList,Table_ExternalData_15[[#This Row],[IType]],IsDList,Table_ExternalData_15[[#Headers],[29]])</f>
        <v>364</v>
      </c>
      <c r="AH647" s="10">
        <f>SUMIFS(IsQList,IsIList,Table_ExternalData_15[[#This Row],[item_key]],IsITypeList,Table_ExternalData_15[[#This Row],[IType]],IsDList,Table_ExternalData_15[[#Headers],[30]])</f>
        <v>230</v>
      </c>
      <c r="AI647" s="10">
        <f>SUMIFS(IsQList,IsIList,Table_ExternalData_15[[#This Row],[item_key]],IsITypeList,Table_ExternalData_15[[#This Row],[IType]],IsDList,Table_ExternalData_15[[#Headers],[31]])</f>
        <v>727</v>
      </c>
      <c r="AJ647" s="10">
        <f>SUM(Table_ExternalData_15[[#This Row],[1]:[31]])</f>
        <v>4935</v>
      </c>
    </row>
    <row r="648" spans="1:36">
      <c r="A648" s="1" t="s">
        <v>26</v>
      </c>
      <c r="B648" s="1" t="s">
        <v>1234</v>
      </c>
      <c r="C648" s="1" t="s">
        <v>1235</v>
      </c>
      <c r="D648" s="11" t="s">
        <v>2017</v>
      </c>
      <c r="E648" s="10">
        <f>SUMIFS(IsQList,IsIList,Table_ExternalData_15[[#This Row],[item_key]],IsITypeList,Table_ExternalData_15[[#This Row],[IType]],IsDList,Table_ExternalData_15[[#Headers],[1]])</f>
        <v>0</v>
      </c>
      <c r="F648" s="10">
        <f>SUMIFS(IsQList,IsIList,Table_ExternalData_15[[#This Row],[item_key]],IsITypeList,Table_ExternalData_15[[#This Row],[IType]],IsDList,Table_ExternalData_15[[#Headers],[2]])</f>
        <v>0</v>
      </c>
      <c r="G648" s="10">
        <f>SUMIFS(IsQList,IsIList,Table_ExternalData_15[[#This Row],[item_key]],IsITypeList,Table_ExternalData_15[[#This Row],[IType]],IsDList,Table_ExternalData_15[[#Headers],[3]])</f>
        <v>0</v>
      </c>
      <c r="H648" s="10">
        <f>SUMIFS(IsQList,IsIList,Table_ExternalData_15[[#This Row],[item_key]],IsITypeList,Table_ExternalData_15[[#This Row],[IType]],IsDList,Table_ExternalData_15[[#Headers],[4]])</f>
        <v>0</v>
      </c>
      <c r="I648" s="10">
        <f>SUMIFS(IsQList,IsIList,Table_ExternalData_15[[#This Row],[item_key]],IsITypeList,Table_ExternalData_15[[#This Row],[IType]],IsDList,Table_ExternalData_15[[#Headers],[5]])</f>
        <v>0</v>
      </c>
      <c r="J648" s="10">
        <f>SUMIFS(IsQList,IsIList,Table_ExternalData_15[[#This Row],[item_key]],IsITypeList,Table_ExternalData_15[[#This Row],[IType]],IsDList,Table_ExternalData_15[[#Headers],[6]])</f>
        <v>0</v>
      </c>
      <c r="K648" s="10">
        <f>SUMIFS(IsQList,IsIList,Table_ExternalData_15[[#This Row],[item_key]],IsITypeList,Table_ExternalData_15[[#This Row],[IType]],IsDList,Table_ExternalData_15[[#Headers],[7]])</f>
        <v>0</v>
      </c>
      <c r="L648" s="10">
        <f>SUMIFS(IsQList,IsIList,Table_ExternalData_15[[#This Row],[item_key]],IsITypeList,Table_ExternalData_15[[#This Row],[IType]],IsDList,Table_ExternalData_15[[#Headers],[8]])</f>
        <v>0</v>
      </c>
      <c r="M648" s="10">
        <f>SUMIFS(IsQList,IsIList,Table_ExternalData_15[[#This Row],[item_key]],IsITypeList,Table_ExternalData_15[[#This Row],[IType]],IsDList,Table_ExternalData_15[[#Headers],[9]])</f>
        <v>-7</v>
      </c>
      <c r="N648" s="10">
        <f>SUMIFS(IsQList,IsIList,Table_ExternalData_15[[#This Row],[item_key]],IsITypeList,Table_ExternalData_15[[#This Row],[IType]],IsDList,Table_ExternalData_15[[#Headers],[10]])</f>
        <v>0</v>
      </c>
      <c r="O648" s="10">
        <f>SUMIFS(IsQList,IsIList,Table_ExternalData_15[[#This Row],[item_key]],IsITypeList,Table_ExternalData_15[[#This Row],[IType]],IsDList,Table_ExternalData_15[[#Headers],[11]])</f>
        <v>0</v>
      </c>
      <c r="P648" s="10">
        <f>SUMIFS(IsQList,IsIList,Table_ExternalData_15[[#This Row],[item_key]],IsITypeList,Table_ExternalData_15[[#This Row],[IType]],IsDList,Table_ExternalData_15[[#Headers],[12]])</f>
        <v>0</v>
      </c>
      <c r="Q648" s="10">
        <f>SUMIFS(IsQList,IsIList,Table_ExternalData_15[[#This Row],[item_key]],IsITypeList,Table_ExternalData_15[[#This Row],[IType]],IsDList,Table_ExternalData_15[[#Headers],[13]])</f>
        <v>0</v>
      </c>
      <c r="R648" s="10">
        <f>SUMIFS(IsQList,IsIList,Table_ExternalData_15[[#This Row],[item_key]],IsITypeList,Table_ExternalData_15[[#This Row],[IType]],IsDList,Table_ExternalData_15[[#Headers],[14]])</f>
        <v>0</v>
      </c>
      <c r="S648" s="10">
        <f>SUMIFS(IsQList,IsIList,Table_ExternalData_15[[#This Row],[item_key]],IsITypeList,Table_ExternalData_15[[#This Row],[IType]],IsDList,Table_ExternalData_15[[#Headers],[15]])</f>
        <v>0</v>
      </c>
      <c r="T648" s="10">
        <f>SUMIFS(IsQList,IsIList,Table_ExternalData_15[[#This Row],[item_key]],IsITypeList,Table_ExternalData_15[[#This Row],[IType]],IsDList,Table_ExternalData_15[[#Headers],[16]])</f>
        <v>0</v>
      </c>
      <c r="U648" s="10">
        <f>SUMIFS(IsQList,IsIList,Table_ExternalData_15[[#This Row],[item_key]],IsITypeList,Table_ExternalData_15[[#This Row],[IType]],IsDList,Table_ExternalData_15[[#Headers],[17]])</f>
        <v>0</v>
      </c>
      <c r="V648" s="10">
        <f>SUMIFS(IsQList,IsIList,Table_ExternalData_15[[#This Row],[item_key]],IsITypeList,Table_ExternalData_15[[#This Row],[IType]],IsDList,Table_ExternalData_15[[#Headers],[18]])</f>
        <v>0</v>
      </c>
      <c r="W648" s="10">
        <f>SUMIFS(IsQList,IsIList,Table_ExternalData_15[[#This Row],[item_key]],IsITypeList,Table_ExternalData_15[[#This Row],[IType]],IsDList,Table_ExternalData_15[[#Headers],[19]])</f>
        <v>0</v>
      </c>
      <c r="X648" s="10">
        <f>SUMIFS(IsQList,IsIList,Table_ExternalData_15[[#This Row],[item_key]],IsITypeList,Table_ExternalData_15[[#This Row],[IType]],IsDList,Table_ExternalData_15[[#Headers],[20]])</f>
        <v>0</v>
      </c>
      <c r="Y648" s="10">
        <f>SUMIFS(IsQList,IsIList,Table_ExternalData_15[[#This Row],[item_key]],IsITypeList,Table_ExternalData_15[[#This Row],[IType]],IsDList,Table_ExternalData_15[[#Headers],[21]])</f>
        <v>0</v>
      </c>
      <c r="Z648" s="10">
        <f>SUMIFS(IsQList,IsIList,Table_ExternalData_15[[#This Row],[item_key]],IsITypeList,Table_ExternalData_15[[#This Row],[IType]],IsDList,Table_ExternalData_15[[#Headers],[22]])</f>
        <v>0</v>
      </c>
      <c r="AA648" s="10">
        <f>SUMIFS(IsQList,IsIList,Table_ExternalData_15[[#This Row],[item_key]],IsITypeList,Table_ExternalData_15[[#This Row],[IType]],IsDList,Table_ExternalData_15[[#Headers],[23]])</f>
        <v>0</v>
      </c>
      <c r="AB648" s="10">
        <f>SUMIFS(IsQList,IsIList,Table_ExternalData_15[[#This Row],[item_key]],IsITypeList,Table_ExternalData_15[[#This Row],[IType]],IsDList,Table_ExternalData_15[[#Headers],[24]])</f>
        <v>0</v>
      </c>
      <c r="AC648" s="10">
        <f>SUMIFS(IsQList,IsIList,Table_ExternalData_15[[#This Row],[item_key]],IsITypeList,Table_ExternalData_15[[#This Row],[IType]],IsDList,Table_ExternalData_15[[#Headers],[25]])</f>
        <v>0</v>
      </c>
      <c r="AD648" s="10">
        <f>SUMIFS(IsQList,IsIList,Table_ExternalData_15[[#This Row],[item_key]],IsITypeList,Table_ExternalData_15[[#This Row],[IType]],IsDList,Table_ExternalData_15[[#Headers],[26]])</f>
        <v>0</v>
      </c>
      <c r="AE648" s="10">
        <f>SUMIFS(IsQList,IsIList,Table_ExternalData_15[[#This Row],[item_key]],IsITypeList,Table_ExternalData_15[[#This Row],[IType]],IsDList,Table_ExternalData_15[[#Headers],[27]])</f>
        <v>0</v>
      </c>
      <c r="AF648" s="10">
        <f>SUMIFS(IsQList,IsIList,Table_ExternalData_15[[#This Row],[item_key]],IsITypeList,Table_ExternalData_15[[#This Row],[IType]],IsDList,Table_ExternalData_15[[#Headers],[28]])</f>
        <v>0</v>
      </c>
      <c r="AG648" s="10">
        <f>SUMIFS(IsQList,IsIList,Table_ExternalData_15[[#This Row],[item_key]],IsITypeList,Table_ExternalData_15[[#This Row],[IType]],IsDList,Table_ExternalData_15[[#Headers],[29]])</f>
        <v>0</v>
      </c>
      <c r="AH648" s="10">
        <f>SUMIFS(IsQList,IsIList,Table_ExternalData_15[[#This Row],[item_key]],IsITypeList,Table_ExternalData_15[[#This Row],[IType]],IsDList,Table_ExternalData_15[[#Headers],[30]])</f>
        <v>0</v>
      </c>
      <c r="AI648" s="10">
        <f>SUMIFS(IsQList,IsIList,Table_ExternalData_15[[#This Row],[item_key]],IsITypeList,Table_ExternalData_15[[#This Row],[IType]],IsDList,Table_ExternalData_15[[#Headers],[31]])</f>
        <v>0</v>
      </c>
      <c r="AJ648" s="10">
        <f>SUM(Table_ExternalData_15[[#This Row],[1]:[31]])</f>
        <v>-7</v>
      </c>
    </row>
    <row r="649" spans="1:36">
      <c r="A649" s="1" t="s">
        <v>2238</v>
      </c>
      <c r="B649" s="1" t="s">
        <v>2721</v>
      </c>
      <c r="C649" s="1" t="s">
        <v>2722</v>
      </c>
      <c r="D649" s="11" t="s">
        <v>2046</v>
      </c>
      <c r="E649" s="10">
        <f>SUMIFS(IsQList,IsIList,Table_ExternalData_15[[#This Row],[item_key]],IsITypeList,Table_ExternalData_15[[#This Row],[IType]],IsDList,Table_ExternalData_15[[#Headers],[1]])</f>
        <v>85</v>
      </c>
      <c r="F649" s="10">
        <f>SUMIFS(IsQList,IsIList,Table_ExternalData_15[[#This Row],[item_key]],IsITypeList,Table_ExternalData_15[[#This Row],[IType]],IsDList,Table_ExternalData_15[[#Headers],[2]])</f>
        <v>188</v>
      </c>
      <c r="G649" s="10">
        <f>SUMIFS(IsQList,IsIList,Table_ExternalData_15[[#This Row],[item_key]],IsITypeList,Table_ExternalData_15[[#This Row],[IType]],IsDList,Table_ExternalData_15[[#Headers],[3]])</f>
        <v>85</v>
      </c>
      <c r="H649" s="10">
        <f>SUMIFS(IsQList,IsIList,Table_ExternalData_15[[#This Row],[item_key]],IsITypeList,Table_ExternalData_15[[#This Row],[IType]],IsDList,Table_ExternalData_15[[#Headers],[4]])</f>
        <v>250</v>
      </c>
      <c r="I649" s="10">
        <f>SUMIFS(IsQList,IsIList,Table_ExternalData_15[[#This Row],[item_key]],IsITypeList,Table_ExternalData_15[[#This Row],[IType]],IsDList,Table_ExternalData_15[[#Headers],[5]])</f>
        <v>100</v>
      </c>
      <c r="J649" s="10">
        <f>SUMIFS(IsQList,IsIList,Table_ExternalData_15[[#This Row],[item_key]],IsITypeList,Table_ExternalData_15[[#This Row],[IType]],IsDList,Table_ExternalData_15[[#Headers],[6]])</f>
        <v>237</v>
      </c>
      <c r="K649" s="10">
        <f>SUMIFS(IsQList,IsIList,Table_ExternalData_15[[#This Row],[item_key]],IsITypeList,Table_ExternalData_15[[#This Row],[IType]],IsDList,Table_ExternalData_15[[#Headers],[7]])</f>
        <v>209</v>
      </c>
      <c r="L649" s="10">
        <f>SUMIFS(IsQList,IsIList,Table_ExternalData_15[[#This Row],[item_key]],IsITypeList,Table_ExternalData_15[[#This Row],[IType]],IsDList,Table_ExternalData_15[[#Headers],[8]])</f>
        <v>139</v>
      </c>
      <c r="M649" s="10">
        <f>SUMIFS(IsQList,IsIList,Table_ExternalData_15[[#This Row],[item_key]],IsITypeList,Table_ExternalData_15[[#This Row],[IType]],IsDList,Table_ExternalData_15[[#Headers],[9]])</f>
        <v>317</v>
      </c>
      <c r="N649" s="10">
        <f>SUMIFS(IsQList,IsIList,Table_ExternalData_15[[#This Row],[item_key]],IsITypeList,Table_ExternalData_15[[#This Row],[IType]],IsDList,Table_ExternalData_15[[#Headers],[10]])</f>
        <v>207</v>
      </c>
      <c r="O649" s="10">
        <f>SUMIFS(IsQList,IsIList,Table_ExternalData_15[[#This Row],[item_key]],IsITypeList,Table_ExternalData_15[[#This Row],[IType]],IsDList,Table_ExternalData_15[[#Headers],[11]])</f>
        <v>150</v>
      </c>
      <c r="P649" s="10">
        <f>SUMIFS(IsQList,IsIList,Table_ExternalData_15[[#This Row],[item_key]],IsITypeList,Table_ExternalData_15[[#This Row],[IType]],IsDList,Table_ExternalData_15[[#Headers],[12]])</f>
        <v>0</v>
      </c>
      <c r="Q649" s="10">
        <f>SUMIFS(IsQList,IsIList,Table_ExternalData_15[[#This Row],[item_key]],IsITypeList,Table_ExternalData_15[[#This Row],[IType]],IsDList,Table_ExternalData_15[[#Headers],[13]])</f>
        <v>184</v>
      </c>
      <c r="R649" s="10">
        <f>SUMIFS(IsQList,IsIList,Table_ExternalData_15[[#This Row],[item_key]],IsITypeList,Table_ExternalData_15[[#This Row],[IType]],IsDList,Table_ExternalData_15[[#Headers],[14]])</f>
        <v>312</v>
      </c>
      <c r="S649" s="10">
        <f>SUMIFS(IsQList,IsIList,Table_ExternalData_15[[#This Row],[item_key]],IsITypeList,Table_ExternalData_15[[#This Row],[IType]],IsDList,Table_ExternalData_15[[#Headers],[15]])</f>
        <v>186</v>
      </c>
      <c r="T649" s="10">
        <f>SUMIFS(IsQList,IsIList,Table_ExternalData_15[[#This Row],[item_key]],IsITypeList,Table_ExternalData_15[[#This Row],[IType]],IsDList,Table_ExternalData_15[[#Headers],[16]])</f>
        <v>164</v>
      </c>
      <c r="U649" s="10">
        <f>SUMIFS(IsQList,IsIList,Table_ExternalData_15[[#This Row],[item_key]],IsITypeList,Table_ExternalData_15[[#This Row],[IType]],IsDList,Table_ExternalData_15[[#Headers],[17]])</f>
        <v>85</v>
      </c>
      <c r="V649" s="10">
        <f>SUMIFS(IsQList,IsIList,Table_ExternalData_15[[#This Row],[item_key]],IsITypeList,Table_ExternalData_15[[#This Row],[IType]],IsDList,Table_ExternalData_15[[#Headers],[18]])</f>
        <v>0</v>
      </c>
      <c r="W649" s="10">
        <f>SUMIFS(IsQList,IsIList,Table_ExternalData_15[[#This Row],[item_key]],IsITypeList,Table_ExternalData_15[[#This Row],[IType]],IsDList,Table_ExternalData_15[[#Headers],[19]])</f>
        <v>0</v>
      </c>
      <c r="X649" s="10">
        <f>SUMIFS(IsQList,IsIList,Table_ExternalData_15[[#This Row],[item_key]],IsITypeList,Table_ExternalData_15[[#This Row],[IType]],IsDList,Table_ExternalData_15[[#Headers],[20]])</f>
        <v>0</v>
      </c>
      <c r="Y649" s="10">
        <f>SUMIFS(IsQList,IsIList,Table_ExternalData_15[[#This Row],[item_key]],IsITypeList,Table_ExternalData_15[[#This Row],[IType]],IsDList,Table_ExternalData_15[[#Headers],[21]])</f>
        <v>0</v>
      </c>
      <c r="Z649" s="10">
        <f>SUMIFS(IsQList,IsIList,Table_ExternalData_15[[#This Row],[item_key]],IsITypeList,Table_ExternalData_15[[#This Row],[IType]],IsDList,Table_ExternalData_15[[#Headers],[22]])</f>
        <v>0</v>
      </c>
      <c r="AA649" s="10">
        <f>SUMIFS(IsQList,IsIList,Table_ExternalData_15[[#This Row],[item_key]],IsITypeList,Table_ExternalData_15[[#This Row],[IType]],IsDList,Table_ExternalData_15[[#Headers],[23]])</f>
        <v>0</v>
      </c>
      <c r="AB649" s="10">
        <f>SUMIFS(IsQList,IsIList,Table_ExternalData_15[[#This Row],[item_key]],IsITypeList,Table_ExternalData_15[[#This Row],[IType]],IsDList,Table_ExternalData_15[[#Headers],[24]])</f>
        <v>0</v>
      </c>
      <c r="AC649" s="10">
        <f>SUMIFS(IsQList,IsIList,Table_ExternalData_15[[#This Row],[item_key]],IsITypeList,Table_ExternalData_15[[#This Row],[IType]],IsDList,Table_ExternalData_15[[#Headers],[25]])</f>
        <v>0</v>
      </c>
      <c r="AD649" s="10">
        <f>SUMIFS(IsQList,IsIList,Table_ExternalData_15[[#This Row],[item_key]],IsITypeList,Table_ExternalData_15[[#This Row],[IType]],IsDList,Table_ExternalData_15[[#Headers],[26]])</f>
        <v>0</v>
      </c>
      <c r="AE649" s="10">
        <f>SUMIFS(IsQList,IsIList,Table_ExternalData_15[[#This Row],[item_key]],IsITypeList,Table_ExternalData_15[[#This Row],[IType]],IsDList,Table_ExternalData_15[[#Headers],[27]])</f>
        <v>334</v>
      </c>
      <c r="AF649" s="10">
        <f>SUMIFS(IsQList,IsIList,Table_ExternalData_15[[#This Row],[item_key]],IsITypeList,Table_ExternalData_15[[#This Row],[IType]],IsDList,Table_ExternalData_15[[#Headers],[28]])</f>
        <v>382</v>
      </c>
      <c r="AG649" s="10">
        <f>SUMIFS(IsQList,IsIList,Table_ExternalData_15[[#This Row],[item_key]],IsITypeList,Table_ExternalData_15[[#This Row],[IType]],IsDList,Table_ExternalData_15[[#Headers],[29]])</f>
        <v>364</v>
      </c>
      <c r="AH649" s="10">
        <f>SUMIFS(IsQList,IsIList,Table_ExternalData_15[[#This Row],[item_key]],IsITypeList,Table_ExternalData_15[[#This Row],[IType]],IsDList,Table_ExternalData_15[[#Headers],[30]])</f>
        <v>230</v>
      </c>
      <c r="AI649" s="10">
        <f>SUMIFS(IsQList,IsIList,Table_ExternalData_15[[#This Row],[item_key]],IsITypeList,Table_ExternalData_15[[#This Row],[IType]],IsDList,Table_ExternalData_15[[#Headers],[31]])</f>
        <v>727</v>
      </c>
      <c r="AJ649" s="10">
        <f>SUM(Table_ExternalData_15[[#This Row],[1]:[31]])</f>
        <v>4935</v>
      </c>
    </row>
    <row r="650" spans="1:36">
      <c r="A650" s="1" t="s">
        <v>2239</v>
      </c>
      <c r="B650" s="1" t="s">
        <v>2723</v>
      </c>
      <c r="C650" s="1" t="s">
        <v>2724</v>
      </c>
      <c r="D650" s="11" t="s">
        <v>2046</v>
      </c>
      <c r="E650" s="10">
        <f>SUMIFS(IsQList,IsIList,Table_ExternalData_15[[#This Row],[item_key]],IsITypeList,Table_ExternalData_15[[#This Row],[IType]],IsDList,Table_ExternalData_15[[#Headers],[1]])</f>
        <v>85</v>
      </c>
      <c r="F650" s="10">
        <f>SUMIFS(IsQList,IsIList,Table_ExternalData_15[[#This Row],[item_key]],IsITypeList,Table_ExternalData_15[[#This Row],[IType]],IsDList,Table_ExternalData_15[[#Headers],[2]])</f>
        <v>188</v>
      </c>
      <c r="G650" s="10">
        <f>SUMIFS(IsQList,IsIList,Table_ExternalData_15[[#This Row],[item_key]],IsITypeList,Table_ExternalData_15[[#This Row],[IType]],IsDList,Table_ExternalData_15[[#Headers],[3]])</f>
        <v>85</v>
      </c>
      <c r="H650" s="10">
        <f>SUMIFS(IsQList,IsIList,Table_ExternalData_15[[#This Row],[item_key]],IsITypeList,Table_ExternalData_15[[#This Row],[IType]],IsDList,Table_ExternalData_15[[#Headers],[4]])</f>
        <v>250</v>
      </c>
      <c r="I650" s="10">
        <f>SUMIFS(IsQList,IsIList,Table_ExternalData_15[[#This Row],[item_key]],IsITypeList,Table_ExternalData_15[[#This Row],[IType]],IsDList,Table_ExternalData_15[[#Headers],[5]])</f>
        <v>100</v>
      </c>
      <c r="J650" s="10">
        <f>SUMIFS(IsQList,IsIList,Table_ExternalData_15[[#This Row],[item_key]],IsITypeList,Table_ExternalData_15[[#This Row],[IType]],IsDList,Table_ExternalData_15[[#Headers],[6]])</f>
        <v>237</v>
      </c>
      <c r="K650" s="10">
        <f>SUMIFS(IsQList,IsIList,Table_ExternalData_15[[#This Row],[item_key]],IsITypeList,Table_ExternalData_15[[#This Row],[IType]],IsDList,Table_ExternalData_15[[#Headers],[7]])</f>
        <v>209</v>
      </c>
      <c r="L650" s="10">
        <f>SUMIFS(IsQList,IsIList,Table_ExternalData_15[[#This Row],[item_key]],IsITypeList,Table_ExternalData_15[[#This Row],[IType]],IsDList,Table_ExternalData_15[[#Headers],[8]])</f>
        <v>139</v>
      </c>
      <c r="M650" s="10">
        <f>SUMIFS(IsQList,IsIList,Table_ExternalData_15[[#This Row],[item_key]],IsITypeList,Table_ExternalData_15[[#This Row],[IType]],IsDList,Table_ExternalData_15[[#Headers],[9]])</f>
        <v>317</v>
      </c>
      <c r="N650" s="10">
        <f>SUMIFS(IsQList,IsIList,Table_ExternalData_15[[#This Row],[item_key]],IsITypeList,Table_ExternalData_15[[#This Row],[IType]],IsDList,Table_ExternalData_15[[#Headers],[10]])</f>
        <v>207</v>
      </c>
      <c r="O650" s="10">
        <f>SUMIFS(IsQList,IsIList,Table_ExternalData_15[[#This Row],[item_key]],IsITypeList,Table_ExternalData_15[[#This Row],[IType]],IsDList,Table_ExternalData_15[[#Headers],[11]])</f>
        <v>150</v>
      </c>
      <c r="P650" s="10">
        <f>SUMIFS(IsQList,IsIList,Table_ExternalData_15[[#This Row],[item_key]],IsITypeList,Table_ExternalData_15[[#This Row],[IType]],IsDList,Table_ExternalData_15[[#Headers],[12]])</f>
        <v>0</v>
      </c>
      <c r="Q650" s="10">
        <f>SUMIFS(IsQList,IsIList,Table_ExternalData_15[[#This Row],[item_key]],IsITypeList,Table_ExternalData_15[[#This Row],[IType]],IsDList,Table_ExternalData_15[[#Headers],[13]])</f>
        <v>184</v>
      </c>
      <c r="R650" s="10">
        <f>SUMIFS(IsQList,IsIList,Table_ExternalData_15[[#This Row],[item_key]],IsITypeList,Table_ExternalData_15[[#This Row],[IType]],IsDList,Table_ExternalData_15[[#Headers],[14]])</f>
        <v>312</v>
      </c>
      <c r="S650" s="10">
        <f>SUMIFS(IsQList,IsIList,Table_ExternalData_15[[#This Row],[item_key]],IsITypeList,Table_ExternalData_15[[#This Row],[IType]],IsDList,Table_ExternalData_15[[#Headers],[15]])</f>
        <v>186</v>
      </c>
      <c r="T650" s="10">
        <f>SUMIFS(IsQList,IsIList,Table_ExternalData_15[[#This Row],[item_key]],IsITypeList,Table_ExternalData_15[[#This Row],[IType]],IsDList,Table_ExternalData_15[[#Headers],[16]])</f>
        <v>164</v>
      </c>
      <c r="U650" s="10">
        <f>SUMIFS(IsQList,IsIList,Table_ExternalData_15[[#This Row],[item_key]],IsITypeList,Table_ExternalData_15[[#This Row],[IType]],IsDList,Table_ExternalData_15[[#Headers],[17]])</f>
        <v>85</v>
      </c>
      <c r="V650" s="10">
        <f>SUMIFS(IsQList,IsIList,Table_ExternalData_15[[#This Row],[item_key]],IsITypeList,Table_ExternalData_15[[#This Row],[IType]],IsDList,Table_ExternalData_15[[#Headers],[18]])</f>
        <v>0</v>
      </c>
      <c r="W650" s="10">
        <f>SUMIFS(IsQList,IsIList,Table_ExternalData_15[[#This Row],[item_key]],IsITypeList,Table_ExternalData_15[[#This Row],[IType]],IsDList,Table_ExternalData_15[[#Headers],[19]])</f>
        <v>0</v>
      </c>
      <c r="X650" s="10">
        <f>SUMIFS(IsQList,IsIList,Table_ExternalData_15[[#This Row],[item_key]],IsITypeList,Table_ExternalData_15[[#This Row],[IType]],IsDList,Table_ExternalData_15[[#Headers],[20]])</f>
        <v>0</v>
      </c>
      <c r="Y650" s="10">
        <f>SUMIFS(IsQList,IsIList,Table_ExternalData_15[[#This Row],[item_key]],IsITypeList,Table_ExternalData_15[[#This Row],[IType]],IsDList,Table_ExternalData_15[[#Headers],[21]])</f>
        <v>0</v>
      </c>
      <c r="Z650" s="10">
        <f>SUMIFS(IsQList,IsIList,Table_ExternalData_15[[#This Row],[item_key]],IsITypeList,Table_ExternalData_15[[#This Row],[IType]],IsDList,Table_ExternalData_15[[#Headers],[22]])</f>
        <v>0</v>
      </c>
      <c r="AA650" s="10">
        <f>SUMIFS(IsQList,IsIList,Table_ExternalData_15[[#This Row],[item_key]],IsITypeList,Table_ExternalData_15[[#This Row],[IType]],IsDList,Table_ExternalData_15[[#Headers],[23]])</f>
        <v>0</v>
      </c>
      <c r="AB650" s="10">
        <f>SUMIFS(IsQList,IsIList,Table_ExternalData_15[[#This Row],[item_key]],IsITypeList,Table_ExternalData_15[[#This Row],[IType]],IsDList,Table_ExternalData_15[[#Headers],[24]])</f>
        <v>0</v>
      </c>
      <c r="AC650" s="10">
        <f>SUMIFS(IsQList,IsIList,Table_ExternalData_15[[#This Row],[item_key]],IsITypeList,Table_ExternalData_15[[#This Row],[IType]],IsDList,Table_ExternalData_15[[#Headers],[25]])</f>
        <v>0</v>
      </c>
      <c r="AD650" s="10">
        <f>SUMIFS(IsQList,IsIList,Table_ExternalData_15[[#This Row],[item_key]],IsITypeList,Table_ExternalData_15[[#This Row],[IType]],IsDList,Table_ExternalData_15[[#Headers],[26]])</f>
        <v>0</v>
      </c>
      <c r="AE650" s="10">
        <f>SUMIFS(IsQList,IsIList,Table_ExternalData_15[[#This Row],[item_key]],IsITypeList,Table_ExternalData_15[[#This Row],[IType]],IsDList,Table_ExternalData_15[[#Headers],[27]])</f>
        <v>334</v>
      </c>
      <c r="AF650" s="10">
        <f>SUMIFS(IsQList,IsIList,Table_ExternalData_15[[#This Row],[item_key]],IsITypeList,Table_ExternalData_15[[#This Row],[IType]],IsDList,Table_ExternalData_15[[#Headers],[28]])</f>
        <v>382</v>
      </c>
      <c r="AG650" s="10">
        <f>SUMIFS(IsQList,IsIList,Table_ExternalData_15[[#This Row],[item_key]],IsITypeList,Table_ExternalData_15[[#This Row],[IType]],IsDList,Table_ExternalData_15[[#Headers],[29]])</f>
        <v>364</v>
      </c>
      <c r="AH650" s="10">
        <f>SUMIFS(IsQList,IsIList,Table_ExternalData_15[[#This Row],[item_key]],IsITypeList,Table_ExternalData_15[[#This Row],[IType]],IsDList,Table_ExternalData_15[[#Headers],[30]])</f>
        <v>230</v>
      </c>
      <c r="AI650" s="10">
        <f>SUMIFS(IsQList,IsIList,Table_ExternalData_15[[#This Row],[item_key]],IsITypeList,Table_ExternalData_15[[#This Row],[IType]],IsDList,Table_ExternalData_15[[#Headers],[31]])</f>
        <v>727</v>
      </c>
      <c r="AJ650" s="10">
        <f>SUM(Table_ExternalData_15[[#This Row],[1]:[31]])</f>
        <v>4935</v>
      </c>
    </row>
    <row r="651" spans="1:36">
      <c r="A651" s="1" t="s">
        <v>1712</v>
      </c>
      <c r="B651" s="1" t="s">
        <v>1981</v>
      </c>
      <c r="C651" s="1" t="s">
        <v>1982</v>
      </c>
      <c r="D651" s="11" t="s">
        <v>2046</v>
      </c>
      <c r="E651" s="10">
        <f>SUMIFS(IsQList,IsIList,Table_ExternalData_15[[#This Row],[item_key]],IsITypeList,Table_ExternalData_15[[#This Row],[IType]],IsDList,Table_ExternalData_15[[#Headers],[1]])</f>
        <v>85</v>
      </c>
      <c r="F651" s="10">
        <f>SUMIFS(IsQList,IsIList,Table_ExternalData_15[[#This Row],[item_key]],IsITypeList,Table_ExternalData_15[[#This Row],[IType]],IsDList,Table_ExternalData_15[[#Headers],[2]])</f>
        <v>240</v>
      </c>
      <c r="G651" s="10">
        <f>SUMIFS(IsQList,IsIList,Table_ExternalData_15[[#This Row],[item_key]],IsITypeList,Table_ExternalData_15[[#This Row],[IType]],IsDList,Table_ExternalData_15[[#Headers],[3]])</f>
        <v>135</v>
      </c>
      <c r="H651" s="10">
        <f>SUMIFS(IsQList,IsIList,Table_ExternalData_15[[#This Row],[item_key]],IsITypeList,Table_ExternalData_15[[#This Row],[IType]],IsDList,Table_ExternalData_15[[#Headers],[4]])</f>
        <v>400</v>
      </c>
      <c r="I651" s="10">
        <f>SUMIFS(IsQList,IsIList,Table_ExternalData_15[[#This Row],[item_key]],IsITypeList,Table_ExternalData_15[[#This Row],[IType]],IsDList,Table_ExternalData_15[[#Headers],[5]])</f>
        <v>144</v>
      </c>
      <c r="J651" s="10">
        <f>SUMIFS(IsQList,IsIList,Table_ExternalData_15[[#This Row],[item_key]],IsITypeList,Table_ExternalData_15[[#This Row],[IType]],IsDList,Table_ExternalData_15[[#Headers],[6]])</f>
        <v>237</v>
      </c>
      <c r="K651" s="10">
        <f>SUMIFS(IsQList,IsIList,Table_ExternalData_15[[#This Row],[item_key]],IsITypeList,Table_ExternalData_15[[#This Row],[IType]],IsDList,Table_ExternalData_15[[#Headers],[7]])</f>
        <v>223</v>
      </c>
      <c r="L651" s="10">
        <f>SUMIFS(IsQList,IsIList,Table_ExternalData_15[[#This Row],[item_key]],IsITypeList,Table_ExternalData_15[[#This Row],[IType]],IsDList,Table_ExternalData_15[[#Headers],[8]])</f>
        <v>140</v>
      </c>
      <c r="M651" s="10">
        <f>SUMIFS(IsQList,IsIList,Table_ExternalData_15[[#This Row],[item_key]],IsITypeList,Table_ExternalData_15[[#This Row],[IType]],IsDList,Table_ExternalData_15[[#Headers],[9]])</f>
        <v>338</v>
      </c>
      <c r="N651" s="10">
        <f>SUMIFS(IsQList,IsIList,Table_ExternalData_15[[#This Row],[item_key]],IsITypeList,Table_ExternalData_15[[#This Row],[IType]],IsDList,Table_ExternalData_15[[#Headers],[10]])</f>
        <v>238</v>
      </c>
      <c r="O651" s="10">
        <f>SUMIFS(IsQList,IsIList,Table_ExternalData_15[[#This Row],[item_key]],IsITypeList,Table_ExternalData_15[[#This Row],[IType]],IsDList,Table_ExternalData_15[[#Headers],[11]])</f>
        <v>165</v>
      </c>
      <c r="P651" s="10">
        <f>SUMIFS(IsQList,IsIList,Table_ExternalData_15[[#This Row],[item_key]],IsITypeList,Table_ExternalData_15[[#This Row],[IType]],IsDList,Table_ExternalData_15[[#Headers],[12]])</f>
        <v>0</v>
      </c>
      <c r="Q651" s="10">
        <f>SUMIFS(IsQList,IsIList,Table_ExternalData_15[[#This Row],[item_key]],IsITypeList,Table_ExternalData_15[[#This Row],[IType]],IsDList,Table_ExternalData_15[[#Headers],[13]])</f>
        <v>193</v>
      </c>
      <c r="R651" s="10">
        <f>SUMIFS(IsQList,IsIList,Table_ExternalData_15[[#This Row],[item_key]],IsITypeList,Table_ExternalData_15[[#This Row],[IType]],IsDList,Table_ExternalData_15[[#Headers],[14]])</f>
        <v>383</v>
      </c>
      <c r="S651" s="10">
        <f>SUMIFS(IsQList,IsIList,Table_ExternalData_15[[#This Row],[item_key]],IsITypeList,Table_ExternalData_15[[#This Row],[IType]],IsDList,Table_ExternalData_15[[#Headers],[15]])</f>
        <v>186</v>
      </c>
      <c r="T651" s="10">
        <f>SUMIFS(IsQList,IsIList,Table_ExternalData_15[[#This Row],[item_key]],IsITypeList,Table_ExternalData_15[[#This Row],[IType]],IsDList,Table_ExternalData_15[[#Headers],[16]])</f>
        <v>203</v>
      </c>
      <c r="U651" s="10">
        <f>SUMIFS(IsQList,IsIList,Table_ExternalData_15[[#This Row],[item_key]],IsITypeList,Table_ExternalData_15[[#This Row],[IType]],IsDList,Table_ExternalData_15[[#Headers],[17]])</f>
        <v>130</v>
      </c>
      <c r="V651" s="10">
        <f>SUMIFS(IsQList,IsIList,Table_ExternalData_15[[#This Row],[item_key]],IsITypeList,Table_ExternalData_15[[#This Row],[IType]],IsDList,Table_ExternalData_15[[#Headers],[18]])</f>
        <v>0</v>
      </c>
      <c r="W651" s="10">
        <f>SUMIFS(IsQList,IsIList,Table_ExternalData_15[[#This Row],[item_key]],IsITypeList,Table_ExternalData_15[[#This Row],[IType]],IsDList,Table_ExternalData_15[[#Headers],[19]])</f>
        <v>0</v>
      </c>
      <c r="X651" s="10">
        <f>SUMIFS(IsQList,IsIList,Table_ExternalData_15[[#This Row],[item_key]],IsITypeList,Table_ExternalData_15[[#This Row],[IType]],IsDList,Table_ExternalData_15[[#Headers],[20]])</f>
        <v>0</v>
      </c>
      <c r="Y651" s="10">
        <f>SUMIFS(IsQList,IsIList,Table_ExternalData_15[[#This Row],[item_key]],IsITypeList,Table_ExternalData_15[[#This Row],[IType]],IsDList,Table_ExternalData_15[[#Headers],[21]])</f>
        <v>0</v>
      </c>
      <c r="Z651" s="10">
        <f>SUMIFS(IsQList,IsIList,Table_ExternalData_15[[#This Row],[item_key]],IsITypeList,Table_ExternalData_15[[#This Row],[IType]],IsDList,Table_ExternalData_15[[#Headers],[22]])</f>
        <v>0</v>
      </c>
      <c r="AA651" s="10">
        <f>SUMIFS(IsQList,IsIList,Table_ExternalData_15[[#This Row],[item_key]],IsITypeList,Table_ExternalData_15[[#This Row],[IType]],IsDList,Table_ExternalData_15[[#Headers],[23]])</f>
        <v>0</v>
      </c>
      <c r="AB651" s="10">
        <f>SUMIFS(IsQList,IsIList,Table_ExternalData_15[[#This Row],[item_key]],IsITypeList,Table_ExternalData_15[[#This Row],[IType]],IsDList,Table_ExternalData_15[[#Headers],[24]])</f>
        <v>0</v>
      </c>
      <c r="AC651" s="10">
        <f>SUMIFS(IsQList,IsIList,Table_ExternalData_15[[#This Row],[item_key]],IsITypeList,Table_ExternalData_15[[#This Row],[IType]],IsDList,Table_ExternalData_15[[#Headers],[25]])</f>
        <v>0</v>
      </c>
      <c r="AD651" s="10">
        <f>SUMIFS(IsQList,IsIList,Table_ExternalData_15[[#This Row],[item_key]],IsITypeList,Table_ExternalData_15[[#This Row],[IType]],IsDList,Table_ExternalData_15[[#Headers],[26]])</f>
        <v>0</v>
      </c>
      <c r="AE651" s="10">
        <f>SUMIFS(IsQList,IsIList,Table_ExternalData_15[[#This Row],[item_key]],IsITypeList,Table_ExternalData_15[[#This Row],[IType]],IsDList,Table_ExternalData_15[[#Headers],[27]])</f>
        <v>334</v>
      </c>
      <c r="AF651" s="10">
        <f>SUMIFS(IsQList,IsIList,Table_ExternalData_15[[#This Row],[item_key]],IsITypeList,Table_ExternalData_15[[#This Row],[IType]],IsDList,Table_ExternalData_15[[#Headers],[28]])</f>
        <v>432</v>
      </c>
      <c r="AG651" s="10">
        <f>SUMIFS(IsQList,IsIList,Table_ExternalData_15[[#This Row],[item_key]],IsITypeList,Table_ExternalData_15[[#This Row],[IType]],IsDList,Table_ExternalData_15[[#Headers],[29]])</f>
        <v>424</v>
      </c>
      <c r="AH651" s="10">
        <f>SUMIFS(IsQList,IsIList,Table_ExternalData_15[[#This Row],[item_key]],IsITypeList,Table_ExternalData_15[[#This Row],[IType]],IsDList,Table_ExternalData_15[[#Headers],[30]])</f>
        <v>230</v>
      </c>
      <c r="AI651" s="10">
        <f>SUMIFS(IsQList,IsIList,Table_ExternalData_15[[#This Row],[item_key]],IsITypeList,Table_ExternalData_15[[#This Row],[IType]],IsDList,Table_ExternalData_15[[#Headers],[31]])</f>
        <v>934</v>
      </c>
      <c r="AJ651" s="10">
        <f>SUM(Table_ExternalData_15[[#This Row],[1]:[31]])</f>
        <v>5794</v>
      </c>
    </row>
    <row r="652" spans="1:36">
      <c r="A652" s="1" t="s">
        <v>27</v>
      </c>
      <c r="B652" s="1" t="s">
        <v>1015</v>
      </c>
      <c r="C652" s="1" t="s">
        <v>1016</v>
      </c>
      <c r="D652" s="11" t="s">
        <v>2046</v>
      </c>
      <c r="E652" s="10">
        <f>SUMIFS(IsQList,IsIList,Table_ExternalData_15[[#This Row],[item_key]],IsITypeList,Table_ExternalData_15[[#This Row],[IType]],IsDList,Table_ExternalData_15[[#Headers],[1]])</f>
        <v>340</v>
      </c>
      <c r="F652" s="10">
        <f>SUMIFS(IsQList,IsIList,Table_ExternalData_15[[#This Row],[item_key]],IsITypeList,Table_ExternalData_15[[#This Row],[IType]],IsDList,Table_ExternalData_15[[#Headers],[2]])</f>
        <v>752</v>
      </c>
      <c r="G652" s="10">
        <f>SUMIFS(IsQList,IsIList,Table_ExternalData_15[[#This Row],[item_key]],IsITypeList,Table_ExternalData_15[[#This Row],[IType]],IsDList,Table_ExternalData_15[[#Headers],[3]])</f>
        <v>340</v>
      </c>
      <c r="H652" s="10">
        <f>SUMIFS(IsQList,IsIList,Table_ExternalData_15[[#This Row],[item_key]],IsITypeList,Table_ExternalData_15[[#This Row],[IType]],IsDList,Table_ExternalData_15[[#Headers],[4]])</f>
        <v>1000</v>
      </c>
      <c r="I652" s="10">
        <f>SUMIFS(IsQList,IsIList,Table_ExternalData_15[[#This Row],[item_key]],IsITypeList,Table_ExternalData_15[[#This Row],[IType]],IsDList,Table_ExternalData_15[[#Headers],[5]])</f>
        <v>400</v>
      </c>
      <c r="J652" s="10">
        <f>SUMIFS(IsQList,IsIList,Table_ExternalData_15[[#This Row],[item_key]],IsITypeList,Table_ExternalData_15[[#This Row],[IType]],IsDList,Table_ExternalData_15[[#Headers],[6]])</f>
        <v>948</v>
      </c>
      <c r="K652" s="10">
        <f>SUMIFS(IsQList,IsIList,Table_ExternalData_15[[#This Row],[item_key]],IsITypeList,Table_ExternalData_15[[#This Row],[IType]],IsDList,Table_ExternalData_15[[#Headers],[7]])</f>
        <v>836</v>
      </c>
      <c r="L652" s="10">
        <f>SUMIFS(IsQList,IsIList,Table_ExternalData_15[[#This Row],[item_key]],IsITypeList,Table_ExternalData_15[[#This Row],[IType]],IsDList,Table_ExternalData_15[[#Headers],[8]])</f>
        <v>556</v>
      </c>
      <c r="M652" s="10">
        <f>SUMIFS(IsQList,IsIList,Table_ExternalData_15[[#This Row],[item_key]],IsITypeList,Table_ExternalData_15[[#This Row],[IType]],IsDList,Table_ExternalData_15[[#Headers],[9]])</f>
        <v>1268</v>
      </c>
      <c r="N652" s="10">
        <f>SUMIFS(IsQList,IsIList,Table_ExternalData_15[[#This Row],[item_key]],IsITypeList,Table_ExternalData_15[[#This Row],[IType]],IsDList,Table_ExternalData_15[[#Headers],[10]])</f>
        <v>828</v>
      </c>
      <c r="O652" s="10">
        <f>SUMIFS(IsQList,IsIList,Table_ExternalData_15[[#This Row],[item_key]],IsITypeList,Table_ExternalData_15[[#This Row],[IType]],IsDList,Table_ExternalData_15[[#Headers],[11]])</f>
        <v>600</v>
      </c>
      <c r="P652" s="10">
        <f>SUMIFS(IsQList,IsIList,Table_ExternalData_15[[#This Row],[item_key]],IsITypeList,Table_ExternalData_15[[#This Row],[IType]],IsDList,Table_ExternalData_15[[#Headers],[12]])</f>
        <v>0</v>
      </c>
      <c r="Q652" s="10">
        <f>SUMIFS(IsQList,IsIList,Table_ExternalData_15[[#This Row],[item_key]],IsITypeList,Table_ExternalData_15[[#This Row],[IType]],IsDList,Table_ExternalData_15[[#Headers],[13]])</f>
        <v>736</v>
      </c>
      <c r="R652" s="10">
        <f>SUMIFS(IsQList,IsIList,Table_ExternalData_15[[#This Row],[item_key]],IsITypeList,Table_ExternalData_15[[#This Row],[IType]],IsDList,Table_ExternalData_15[[#Headers],[14]])</f>
        <v>1248</v>
      </c>
      <c r="S652" s="10">
        <f>SUMIFS(IsQList,IsIList,Table_ExternalData_15[[#This Row],[item_key]],IsITypeList,Table_ExternalData_15[[#This Row],[IType]],IsDList,Table_ExternalData_15[[#Headers],[15]])</f>
        <v>744</v>
      </c>
      <c r="T652" s="10">
        <f>SUMIFS(IsQList,IsIList,Table_ExternalData_15[[#This Row],[item_key]],IsITypeList,Table_ExternalData_15[[#This Row],[IType]],IsDList,Table_ExternalData_15[[#Headers],[16]])</f>
        <v>656</v>
      </c>
      <c r="U652" s="10">
        <f>SUMIFS(IsQList,IsIList,Table_ExternalData_15[[#This Row],[item_key]],IsITypeList,Table_ExternalData_15[[#This Row],[IType]],IsDList,Table_ExternalData_15[[#Headers],[17]])</f>
        <v>340</v>
      </c>
      <c r="V652" s="10">
        <f>SUMIFS(IsQList,IsIList,Table_ExternalData_15[[#This Row],[item_key]],IsITypeList,Table_ExternalData_15[[#This Row],[IType]],IsDList,Table_ExternalData_15[[#Headers],[18]])</f>
        <v>0</v>
      </c>
      <c r="W652" s="10">
        <f>SUMIFS(IsQList,IsIList,Table_ExternalData_15[[#This Row],[item_key]],IsITypeList,Table_ExternalData_15[[#This Row],[IType]],IsDList,Table_ExternalData_15[[#Headers],[19]])</f>
        <v>0</v>
      </c>
      <c r="X652" s="10">
        <f>SUMIFS(IsQList,IsIList,Table_ExternalData_15[[#This Row],[item_key]],IsITypeList,Table_ExternalData_15[[#This Row],[IType]],IsDList,Table_ExternalData_15[[#Headers],[20]])</f>
        <v>0</v>
      </c>
      <c r="Y652" s="10">
        <f>SUMIFS(IsQList,IsIList,Table_ExternalData_15[[#This Row],[item_key]],IsITypeList,Table_ExternalData_15[[#This Row],[IType]],IsDList,Table_ExternalData_15[[#Headers],[21]])</f>
        <v>0</v>
      </c>
      <c r="Z652" s="10">
        <f>SUMIFS(IsQList,IsIList,Table_ExternalData_15[[#This Row],[item_key]],IsITypeList,Table_ExternalData_15[[#This Row],[IType]],IsDList,Table_ExternalData_15[[#Headers],[22]])</f>
        <v>0</v>
      </c>
      <c r="AA652" s="10">
        <f>SUMIFS(IsQList,IsIList,Table_ExternalData_15[[#This Row],[item_key]],IsITypeList,Table_ExternalData_15[[#This Row],[IType]],IsDList,Table_ExternalData_15[[#Headers],[23]])</f>
        <v>0</v>
      </c>
      <c r="AB652" s="10">
        <f>SUMIFS(IsQList,IsIList,Table_ExternalData_15[[#This Row],[item_key]],IsITypeList,Table_ExternalData_15[[#This Row],[IType]],IsDList,Table_ExternalData_15[[#Headers],[24]])</f>
        <v>0</v>
      </c>
      <c r="AC652" s="10">
        <f>SUMIFS(IsQList,IsIList,Table_ExternalData_15[[#This Row],[item_key]],IsITypeList,Table_ExternalData_15[[#This Row],[IType]],IsDList,Table_ExternalData_15[[#Headers],[25]])</f>
        <v>0</v>
      </c>
      <c r="AD652" s="10">
        <f>SUMIFS(IsQList,IsIList,Table_ExternalData_15[[#This Row],[item_key]],IsITypeList,Table_ExternalData_15[[#This Row],[IType]],IsDList,Table_ExternalData_15[[#Headers],[26]])</f>
        <v>0</v>
      </c>
      <c r="AE652" s="10">
        <f>SUMIFS(IsQList,IsIList,Table_ExternalData_15[[#This Row],[item_key]],IsITypeList,Table_ExternalData_15[[#This Row],[IType]],IsDList,Table_ExternalData_15[[#Headers],[27]])</f>
        <v>1336</v>
      </c>
      <c r="AF652" s="10">
        <f>SUMIFS(IsQList,IsIList,Table_ExternalData_15[[#This Row],[item_key]],IsITypeList,Table_ExternalData_15[[#This Row],[IType]],IsDList,Table_ExternalData_15[[#Headers],[28]])</f>
        <v>1528</v>
      </c>
      <c r="AG652" s="10">
        <f>SUMIFS(IsQList,IsIList,Table_ExternalData_15[[#This Row],[item_key]],IsITypeList,Table_ExternalData_15[[#This Row],[IType]],IsDList,Table_ExternalData_15[[#Headers],[29]])</f>
        <v>1456</v>
      </c>
      <c r="AH652" s="10">
        <f>SUMIFS(IsQList,IsIList,Table_ExternalData_15[[#This Row],[item_key]],IsITypeList,Table_ExternalData_15[[#This Row],[IType]],IsDList,Table_ExternalData_15[[#Headers],[30]])</f>
        <v>920</v>
      </c>
      <c r="AI652" s="10">
        <f>SUMIFS(IsQList,IsIList,Table_ExternalData_15[[#This Row],[item_key]],IsITypeList,Table_ExternalData_15[[#This Row],[IType]],IsDList,Table_ExternalData_15[[#Headers],[31]])</f>
        <v>2908</v>
      </c>
      <c r="AJ652" s="10">
        <f>SUM(Table_ExternalData_15[[#This Row],[1]:[31]])</f>
        <v>19740</v>
      </c>
    </row>
    <row r="653" spans="1:36">
      <c r="A653" s="1" t="s">
        <v>1698</v>
      </c>
      <c r="B653" s="1" t="s">
        <v>1983</v>
      </c>
      <c r="C653" s="1" t="s">
        <v>1984</v>
      </c>
      <c r="D653" s="11" t="s">
        <v>2046</v>
      </c>
      <c r="E653" s="10">
        <f>SUMIFS(IsQList,IsIList,Table_ExternalData_15[[#This Row],[item_key]],IsITypeList,Table_ExternalData_15[[#This Row],[IType]],IsDList,Table_ExternalData_15[[#Headers],[1]])</f>
        <v>170</v>
      </c>
      <c r="F653" s="10">
        <f>SUMIFS(IsQList,IsIList,Table_ExternalData_15[[#This Row],[item_key]],IsITypeList,Table_ExternalData_15[[#This Row],[IType]],IsDList,Table_ExternalData_15[[#Headers],[2]])</f>
        <v>376</v>
      </c>
      <c r="G653" s="10">
        <f>SUMIFS(IsQList,IsIList,Table_ExternalData_15[[#This Row],[item_key]],IsITypeList,Table_ExternalData_15[[#This Row],[IType]],IsDList,Table_ExternalData_15[[#Headers],[3]])</f>
        <v>170</v>
      </c>
      <c r="H653" s="10">
        <f>SUMIFS(IsQList,IsIList,Table_ExternalData_15[[#This Row],[item_key]],IsITypeList,Table_ExternalData_15[[#This Row],[IType]],IsDList,Table_ExternalData_15[[#Headers],[4]])</f>
        <v>500</v>
      </c>
      <c r="I653" s="10">
        <f>SUMIFS(IsQList,IsIList,Table_ExternalData_15[[#This Row],[item_key]],IsITypeList,Table_ExternalData_15[[#This Row],[IType]],IsDList,Table_ExternalData_15[[#Headers],[5]])</f>
        <v>200</v>
      </c>
      <c r="J653" s="10">
        <f>SUMIFS(IsQList,IsIList,Table_ExternalData_15[[#This Row],[item_key]],IsITypeList,Table_ExternalData_15[[#This Row],[IType]],IsDList,Table_ExternalData_15[[#Headers],[6]])</f>
        <v>474</v>
      </c>
      <c r="K653" s="10">
        <f>SUMIFS(IsQList,IsIList,Table_ExternalData_15[[#This Row],[item_key]],IsITypeList,Table_ExternalData_15[[#This Row],[IType]],IsDList,Table_ExternalData_15[[#Headers],[7]])</f>
        <v>418</v>
      </c>
      <c r="L653" s="10">
        <f>SUMIFS(IsQList,IsIList,Table_ExternalData_15[[#This Row],[item_key]],IsITypeList,Table_ExternalData_15[[#This Row],[IType]],IsDList,Table_ExternalData_15[[#Headers],[8]])</f>
        <v>278</v>
      </c>
      <c r="M653" s="10">
        <f>SUMIFS(IsQList,IsIList,Table_ExternalData_15[[#This Row],[item_key]],IsITypeList,Table_ExternalData_15[[#This Row],[IType]],IsDList,Table_ExternalData_15[[#Headers],[9]])</f>
        <v>634</v>
      </c>
      <c r="N653" s="10">
        <f>SUMIFS(IsQList,IsIList,Table_ExternalData_15[[#This Row],[item_key]],IsITypeList,Table_ExternalData_15[[#This Row],[IType]],IsDList,Table_ExternalData_15[[#Headers],[10]])</f>
        <v>414</v>
      </c>
      <c r="O653" s="10">
        <f>SUMIFS(IsQList,IsIList,Table_ExternalData_15[[#This Row],[item_key]],IsITypeList,Table_ExternalData_15[[#This Row],[IType]],IsDList,Table_ExternalData_15[[#Headers],[11]])</f>
        <v>300</v>
      </c>
      <c r="P653" s="10">
        <f>SUMIFS(IsQList,IsIList,Table_ExternalData_15[[#This Row],[item_key]],IsITypeList,Table_ExternalData_15[[#This Row],[IType]],IsDList,Table_ExternalData_15[[#Headers],[12]])</f>
        <v>0</v>
      </c>
      <c r="Q653" s="10">
        <f>SUMIFS(IsQList,IsIList,Table_ExternalData_15[[#This Row],[item_key]],IsITypeList,Table_ExternalData_15[[#This Row],[IType]],IsDList,Table_ExternalData_15[[#Headers],[13]])</f>
        <v>368</v>
      </c>
      <c r="R653" s="10">
        <f>SUMIFS(IsQList,IsIList,Table_ExternalData_15[[#This Row],[item_key]],IsITypeList,Table_ExternalData_15[[#This Row],[IType]],IsDList,Table_ExternalData_15[[#Headers],[14]])</f>
        <v>624</v>
      </c>
      <c r="S653" s="10">
        <f>SUMIFS(IsQList,IsIList,Table_ExternalData_15[[#This Row],[item_key]],IsITypeList,Table_ExternalData_15[[#This Row],[IType]],IsDList,Table_ExternalData_15[[#Headers],[15]])</f>
        <v>372</v>
      </c>
      <c r="T653" s="10">
        <f>SUMIFS(IsQList,IsIList,Table_ExternalData_15[[#This Row],[item_key]],IsITypeList,Table_ExternalData_15[[#This Row],[IType]],IsDList,Table_ExternalData_15[[#Headers],[16]])</f>
        <v>328</v>
      </c>
      <c r="U653" s="10">
        <f>SUMIFS(IsQList,IsIList,Table_ExternalData_15[[#This Row],[item_key]],IsITypeList,Table_ExternalData_15[[#This Row],[IType]],IsDList,Table_ExternalData_15[[#Headers],[17]])</f>
        <v>170</v>
      </c>
      <c r="V653" s="10">
        <f>SUMIFS(IsQList,IsIList,Table_ExternalData_15[[#This Row],[item_key]],IsITypeList,Table_ExternalData_15[[#This Row],[IType]],IsDList,Table_ExternalData_15[[#Headers],[18]])</f>
        <v>0</v>
      </c>
      <c r="W653" s="10">
        <f>SUMIFS(IsQList,IsIList,Table_ExternalData_15[[#This Row],[item_key]],IsITypeList,Table_ExternalData_15[[#This Row],[IType]],IsDList,Table_ExternalData_15[[#Headers],[19]])</f>
        <v>0</v>
      </c>
      <c r="X653" s="10">
        <f>SUMIFS(IsQList,IsIList,Table_ExternalData_15[[#This Row],[item_key]],IsITypeList,Table_ExternalData_15[[#This Row],[IType]],IsDList,Table_ExternalData_15[[#Headers],[20]])</f>
        <v>0</v>
      </c>
      <c r="Y653" s="10">
        <f>SUMIFS(IsQList,IsIList,Table_ExternalData_15[[#This Row],[item_key]],IsITypeList,Table_ExternalData_15[[#This Row],[IType]],IsDList,Table_ExternalData_15[[#Headers],[21]])</f>
        <v>0</v>
      </c>
      <c r="Z653" s="10">
        <f>SUMIFS(IsQList,IsIList,Table_ExternalData_15[[#This Row],[item_key]],IsITypeList,Table_ExternalData_15[[#This Row],[IType]],IsDList,Table_ExternalData_15[[#Headers],[22]])</f>
        <v>0</v>
      </c>
      <c r="AA653" s="10">
        <f>SUMIFS(IsQList,IsIList,Table_ExternalData_15[[#This Row],[item_key]],IsITypeList,Table_ExternalData_15[[#This Row],[IType]],IsDList,Table_ExternalData_15[[#Headers],[23]])</f>
        <v>0</v>
      </c>
      <c r="AB653" s="10">
        <f>SUMIFS(IsQList,IsIList,Table_ExternalData_15[[#This Row],[item_key]],IsITypeList,Table_ExternalData_15[[#This Row],[IType]],IsDList,Table_ExternalData_15[[#Headers],[24]])</f>
        <v>0</v>
      </c>
      <c r="AC653" s="10">
        <f>SUMIFS(IsQList,IsIList,Table_ExternalData_15[[#This Row],[item_key]],IsITypeList,Table_ExternalData_15[[#This Row],[IType]],IsDList,Table_ExternalData_15[[#Headers],[25]])</f>
        <v>0</v>
      </c>
      <c r="AD653" s="10">
        <f>SUMIFS(IsQList,IsIList,Table_ExternalData_15[[#This Row],[item_key]],IsITypeList,Table_ExternalData_15[[#This Row],[IType]],IsDList,Table_ExternalData_15[[#Headers],[26]])</f>
        <v>0</v>
      </c>
      <c r="AE653" s="10">
        <f>SUMIFS(IsQList,IsIList,Table_ExternalData_15[[#This Row],[item_key]],IsITypeList,Table_ExternalData_15[[#This Row],[IType]],IsDList,Table_ExternalData_15[[#Headers],[27]])</f>
        <v>668</v>
      </c>
      <c r="AF653" s="10">
        <f>SUMIFS(IsQList,IsIList,Table_ExternalData_15[[#This Row],[item_key]],IsITypeList,Table_ExternalData_15[[#This Row],[IType]],IsDList,Table_ExternalData_15[[#Headers],[28]])</f>
        <v>764</v>
      </c>
      <c r="AG653" s="10">
        <f>SUMIFS(IsQList,IsIList,Table_ExternalData_15[[#This Row],[item_key]],IsITypeList,Table_ExternalData_15[[#This Row],[IType]],IsDList,Table_ExternalData_15[[#Headers],[29]])</f>
        <v>728</v>
      </c>
      <c r="AH653" s="10">
        <f>SUMIFS(IsQList,IsIList,Table_ExternalData_15[[#This Row],[item_key]],IsITypeList,Table_ExternalData_15[[#This Row],[IType]],IsDList,Table_ExternalData_15[[#Headers],[30]])</f>
        <v>460</v>
      </c>
      <c r="AI653" s="10">
        <f>SUMIFS(IsQList,IsIList,Table_ExternalData_15[[#This Row],[item_key]],IsITypeList,Table_ExternalData_15[[#This Row],[IType]],IsDList,Table_ExternalData_15[[#Headers],[31]])</f>
        <v>1454</v>
      </c>
      <c r="AJ653" s="10">
        <f>SUM(Table_ExternalData_15[[#This Row],[1]:[31]])</f>
        <v>9870</v>
      </c>
    </row>
    <row r="654" spans="1:36">
      <c r="A654" s="1" t="s">
        <v>28</v>
      </c>
      <c r="B654" s="1" t="s">
        <v>1017</v>
      </c>
      <c r="C654" s="1" t="s">
        <v>1018</v>
      </c>
      <c r="D654" s="11" t="s">
        <v>2046</v>
      </c>
      <c r="E654" s="10">
        <f>SUMIFS(IsQList,IsIList,Table_ExternalData_15[[#This Row],[item_key]],IsITypeList,Table_ExternalData_15[[#This Row],[IType]],IsDList,Table_ExternalData_15[[#Headers],[1]])</f>
        <v>170</v>
      </c>
      <c r="F654" s="10">
        <f>SUMIFS(IsQList,IsIList,Table_ExternalData_15[[#This Row],[item_key]],IsITypeList,Table_ExternalData_15[[#This Row],[IType]],IsDList,Table_ExternalData_15[[#Headers],[2]])</f>
        <v>376</v>
      </c>
      <c r="G654" s="10">
        <f>SUMIFS(IsQList,IsIList,Table_ExternalData_15[[#This Row],[item_key]],IsITypeList,Table_ExternalData_15[[#This Row],[IType]],IsDList,Table_ExternalData_15[[#Headers],[3]])</f>
        <v>170</v>
      </c>
      <c r="H654" s="10">
        <f>SUMIFS(IsQList,IsIList,Table_ExternalData_15[[#This Row],[item_key]],IsITypeList,Table_ExternalData_15[[#This Row],[IType]],IsDList,Table_ExternalData_15[[#Headers],[4]])</f>
        <v>500</v>
      </c>
      <c r="I654" s="10">
        <f>SUMIFS(IsQList,IsIList,Table_ExternalData_15[[#This Row],[item_key]],IsITypeList,Table_ExternalData_15[[#This Row],[IType]],IsDList,Table_ExternalData_15[[#Headers],[5]])</f>
        <v>200</v>
      </c>
      <c r="J654" s="10">
        <f>SUMIFS(IsQList,IsIList,Table_ExternalData_15[[#This Row],[item_key]],IsITypeList,Table_ExternalData_15[[#This Row],[IType]],IsDList,Table_ExternalData_15[[#Headers],[6]])</f>
        <v>474</v>
      </c>
      <c r="K654" s="10">
        <f>SUMIFS(IsQList,IsIList,Table_ExternalData_15[[#This Row],[item_key]],IsITypeList,Table_ExternalData_15[[#This Row],[IType]],IsDList,Table_ExternalData_15[[#Headers],[7]])</f>
        <v>418</v>
      </c>
      <c r="L654" s="10">
        <f>SUMIFS(IsQList,IsIList,Table_ExternalData_15[[#This Row],[item_key]],IsITypeList,Table_ExternalData_15[[#This Row],[IType]],IsDList,Table_ExternalData_15[[#Headers],[8]])</f>
        <v>278</v>
      </c>
      <c r="M654" s="10">
        <f>SUMIFS(IsQList,IsIList,Table_ExternalData_15[[#This Row],[item_key]],IsITypeList,Table_ExternalData_15[[#This Row],[IType]],IsDList,Table_ExternalData_15[[#Headers],[9]])</f>
        <v>634</v>
      </c>
      <c r="N654" s="10">
        <f>SUMIFS(IsQList,IsIList,Table_ExternalData_15[[#This Row],[item_key]],IsITypeList,Table_ExternalData_15[[#This Row],[IType]],IsDList,Table_ExternalData_15[[#Headers],[10]])</f>
        <v>414</v>
      </c>
      <c r="O654" s="10">
        <f>SUMIFS(IsQList,IsIList,Table_ExternalData_15[[#This Row],[item_key]],IsITypeList,Table_ExternalData_15[[#This Row],[IType]],IsDList,Table_ExternalData_15[[#Headers],[11]])</f>
        <v>300</v>
      </c>
      <c r="P654" s="10">
        <f>SUMIFS(IsQList,IsIList,Table_ExternalData_15[[#This Row],[item_key]],IsITypeList,Table_ExternalData_15[[#This Row],[IType]],IsDList,Table_ExternalData_15[[#Headers],[12]])</f>
        <v>0</v>
      </c>
      <c r="Q654" s="10">
        <f>SUMIFS(IsQList,IsIList,Table_ExternalData_15[[#This Row],[item_key]],IsITypeList,Table_ExternalData_15[[#This Row],[IType]],IsDList,Table_ExternalData_15[[#Headers],[13]])</f>
        <v>368</v>
      </c>
      <c r="R654" s="10">
        <f>SUMIFS(IsQList,IsIList,Table_ExternalData_15[[#This Row],[item_key]],IsITypeList,Table_ExternalData_15[[#This Row],[IType]],IsDList,Table_ExternalData_15[[#Headers],[14]])</f>
        <v>624</v>
      </c>
      <c r="S654" s="10">
        <f>SUMIFS(IsQList,IsIList,Table_ExternalData_15[[#This Row],[item_key]],IsITypeList,Table_ExternalData_15[[#This Row],[IType]],IsDList,Table_ExternalData_15[[#Headers],[15]])</f>
        <v>372</v>
      </c>
      <c r="T654" s="10">
        <f>SUMIFS(IsQList,IsIList,Table_ExternalData_15[[#This Row],[item_key]],IsITypeList,Table_ExternalData_15[[#This Row],[IType]],IsDList,Table_ExternalData_15[[#Headers],[16]])</f>
        <v>328</v>
      </c>
      <c r="U654" s="10">
        <f>SUMIFS(IsQList,IsIList,Table_ExternalData_15[[#This Row],[item_key]],IsITypeList,Table_ExternalData_15[[#This Row],[IType]],IsDList,Table_ExternalData_15[[#Headers],[17]])</f>
        <v>170</v>
      </c>
      <c r="V654" s="10">
        <f>SUMIFS(IsQList,IsIList,Table_ExternalData_15[[#This Row],[item_key]],IsITypeList,Table_ExternalData_15[[#This Row],[IType]],IsDList,Table_ExternalData_15[[#Headers],[18]])</f>
        <v>0</v>
      </c>
      <c r="W654" s="10">
        <f>SUMIFS(IsQList,IsIList,Table_ExternalData_15[[#This Row],[item_key]],IsITypeList,Table_ExternalData_15[[#This Row],[IType]],IsDList,Table_ExternalData_15[[#Headers],[19]])</f>
        <v>0</v>
      </c>
      <c r="X654" s="10">
        <f>SUMIFS(IsQList,IsIList,Table_ExternalData_15[[#This Row],[item_key]],IsITypeList,Table_ExternalData_15[[#This Row],[IType]],IsDList,Table_ExternalData_15[[#Headers],[20]])</f>
        <v>0</v>
      </c>
      <c r="Y654" s="10">
        <f>SUMIFS(IsQList,IsIList,Table_ExternalData_15[[#This Row],[item_key]],IsITypeList,Table_ExternalData_15[[#This Row],[IType]],IsDList,Table_ExternalData_15[[#Headers],[21]])</f>
        <v>0</v>
      </c>
      <c r="Z654" s="10">
        <f>SUMIFS(IsQList,IsIList,Table_ExternalData_15[[#This Row],[item_key]],IsITypeList,Table_ExternalData_15[[#This Row],[IType]],IsDList,Table_ExternalData_15[[#Headers],[22]])</f>
        <v>0</v>
      </c>
      <c r="AA654" s="10">
        <f>SUMIFS(IsQList,IsIList,Table_ExternalData_15[[#This Row],[item_key]],IsITypeList,Table_ExternalData_15[[#This Row],[IType]],IsDList,Table_ExternalData_15[[#Headers],[23]])</f>
        <v>0</v>
      </c>
      <c r="AB654" s="10">
        <f>SUMIFS(IsQList,IsIList,Table_ExternalData_15[[#This Row],[item_key]],IsITypeList,Table_ExternalData_15[[#This Row],[IType]],IsDList,Table_ExternalData_15[[#Headers],[24]])</f>
        <v>0</v>
      </c>
      <c r="AC654" s="10">
        <f>SUMIFS(IsQList,IsIList,Table_ExternalData_15[[#This Row],[item_key]],IsITypeList,Table_ExternalData_15[[#This Row],[IType]],IsDList,Table_ExternalData_15[[#Headers],[25]])</f>
        <v>0</v>
      </c>
      <c r="AD654" s="10">
        <f>SUMIFS(IsQList,IsIList,Table_ExternalData_15[[#This Row],[item_key]],IsITypeList,Table_ExternalData_15[[#This Row],[IType]],IsDList,Table_ExternalData_15[[#Headers],[26]])</f>
        <v>0</v>
      </c>
      <c r="AE654" s="10">
        <f>SUMIFS(IsQList,IsIList,Table_ExternalData_15[[#This Row],[item_key]],IsITypeList,Table_ExternalData_15[[#This Row],[IType]],IsDList,Table_ExternalData_15[[#Headers],[27]])</f>
        <v>668</v>
      </c>
      <c r="AF654" s="10">
        <f>SUMIFS(IsQList,IsIList,Table_ExternalData_15[[#This Row],[item_key]],IsITypeList,Table_ExternalData_15[[#This Row],[IType]],IsDList,Table_ExternalData_15[[#Headers],[28]])</f>
        <v>764</v>
      </c>
      <c r="AG654" s="10">
        <f>SUMIFS(IsQList,IsIList,Table_ExternalData_15[[#This Row],[item_key]],IsITypeList,Table_ExternalData_15[[#This Row],[IType]],IsDList,Table_ExternalData_15[[#Headers],[29]])</f>
        <v>728</v>
      </c>
      <c r="AH654" s="10">
        <f>SUMIFS(IsQList,IsIList,Table_ExternalData_15[[#This Row],[item_key]],IsITypeList,Table_ExternalData_15[[#This Row],[IType]],IsDList,Table_ExternalData_15[[#Headers],[30]])</f>
        <v>460</v>
      </c>
      <c r="AI654" s="10">
        <f>SUMIFS(IsQList,IsIList,Table_ExternalData_15[[#This Row],[item_key]],IsITypeList,Table_ExternalData_15[[#This Row],[IType]],IsDList,Table_ExternalData_15[[#Headers],[31]])</f>
        <v>1454</v>
      </c>
      <c r="AJ654" s="10">
        <f>SUM(Table_ExternalData_15[[#This Row],[1]:[31]])</f>
        <v>9870</v>
      </c>
    </row>
    <row r="655" spans="1:36">
      <c r="A655" s="1" t="s">
        <v>110</v>
      </c>
      <c r="B655" s="1" t="s">
        <v>1226</v>
      </c>
      <c r="C655" s="1" t="s">
        <v>1227</v>
      </c>
      <c r="D655" s="11" t="s">
        <v>2046</v>
      </c>
      <c r="E655" s="10">
        <f>SUMIFS(IsQList,IsIList,Table_ExternalData_15[[#This Row],[item_key]],IsITypeList,Table_ExternalData_15[[#This Row],[IType]],IsDList,Table_ExternalData_15[[#Headers],[1]])</f>
        <v>85</v>
      </c>
      <c r="F655" s="10">
        <f>SUMIFS(IsQList,IsIList,Table_ExternalData_15[[#This Row],[item_key]],IsITypeList,Table_ExternalData_15[[#This Row],[IType]],IsDList,Table_ExternalData_15[[#Headers],[2]])</f>
        <v>188</v>
      </c>
      <c r="G655" s="10">
        <f>SUMIFS(IsQList,IsIList,Table_ExternalData_15[[#This Row],[item_key]],IsITypeList,Table_ExternalData_15[[#This Row],[IType]],IsDList,Table_ExternalData_15[[#Headers],[3]])</f>
        <v>85</v>
      </c>
      <c r="H655" s="10">
        <f>SUMIFS(IsQList,IsIList,Table_ExternalData_15[[#This Row],[item_key]],IsITypeList,Table_ExternalData_15[[#This Row],[IType]],IsDList,Table_ExternalData_15[[#Headers],[4]])</f>
        <v>250</v>
      </c>
      <c r="I655" s="10">
        <f>SUMIFS(IsQList,IsIList,Table_ExternalData_15[[#This Row],[item_key]],IsITypeList,Table_ExternalData_15[[#This Row],[IType]],IsDList,Table_ExternalData_15[[#Headers],[5]])</f>
        <v>100</v>
      </c>
      <c r="J655" s="10">
        <f>SUMIFS(IsQList,IsIList,Table_ExternalData_15[[#This Row],[item_key]],IsITypeList,Table_ExternalData_15[[#This Row],[IType]],IsDList,Table_ExternalData_15[[#Headers],[6]])</f>
        <v>237</v>
      </c>
      <c r="K655" s="10">
        <f>SUMIFS(IsQList,IsIList,Table_ExternalData_15[[#This Row],[item_key]],IsITypeList,Table_ExternalData_15[[#This Row],[IType]],IsDList,Table_ExternalData_15[[#Headers],[7]])</f>
        <v>209</v>
      </c>
      <c r="L655" s="10">
        <f>SUMIFS(IsQList,IsIList,Table_ExternalData_15[[#This Row],[item_key]],IsITypeList,Table_ExternalData_15[[#This Row],[IType]],IsDList,Table_ExternalData_15[[#Headers],[8]])</f>
        <v>139</v>
      </c>
      <c r="M655" s="10">
        <f>SUMIFS(IsQList,IsIList,Table_ExternalData_15[[#This Row],[item_key]],IsITypeList,Table_ExternalData_15[[#This Row],[IType]],IsDList,Table_ExternalData_15[[#Headers],[9]])</f>
        <v>317</v>
      </c>
      <c r="N655" s="10">
        <f>SUMIFS(IsQList,IsIList,Table_ExternalData_15[[#This Row],[item_key]],IsITypeList,Table_ExternalData_15[[#This Row],[IType]],IsDList,Table_ExternalData_15[[#Headers],[10]])</f>
        <v>207</v>
      </c>
      <c r="O655" s="10">
        <f>SUMIFS(IsQList,IsIList,Table_ExternalData_15[[#This Row],[item_key]],IsITypeList,Table_ExternalData_15[[#This Row],[IType]],IsDList,Table_ExternalData_15[[#Headers],[11]])</f>
        <v>150</v>
      </c>
      <c r="P655" s="10">
        <f>SUMIFS(IsQList,IsIList,Table_ExternalData_15[[#This Row],[item_key]],IsITypeList,Table_ExternalData_15[[#This Row],[IType]],IsDList,Table_ExternalData_15[[#Headers],[12]])</f>
        <v>0</v>
      </c>
      <c r="Q655" s="10">
        <f>SUMIFS(IsQList,IsIList,Table_ExternalData_15[[#This Row],[item_key]],IsITypeList,Table_ExternalData_15[[#This Row],[IType]],IsDList,Table_ExternalData_15[[#Headers],[13]])</f>
        <v>184</v>
      </c>
      <c r="R655" s="10">
        <f>SUMIFS(IsQList,IsIList,Table_ExternalData_15[[#This Row],[item_key]],IsITypeList,Table_ExternalData_15[[#This Row],[IType]],IsDList,Table_ExternalData_15[[#Headers],[14]])</f>
        <v>312</v>
      </c>
      <c r="S655" s="10">
        <f>SUMIFS(IsQList,IsIList,Table_ExternalData_15[[#This Row],[item_key]],IsITypeList,Table_ExternalData_15[[#This Row],[IType]],IsDList,Table_ExternalData_15[[#Headers],[15]])</f>
        <v>186</v>
      </c>
      <c r="T655" s="10">
        <f>SUMIFS(IsQList,IsIList,Table_ExternalData_15[[#This Row],[item_key]],IsITypeList,Table_ExternalData_15[[#This Row],[IType]],IsDList,Table_ExternalData_15[[#Headers],[16]])</f>
        <v>164</v>
      </c>
      <c r="U655" s="10">
        <f>SUMIFS(IsQList,IsIList,Table_ExternalData_15[[#This Row],[item_key]],IsITypeList,Table_ExternalData_15[[#This Row],[IType]],IsDList,Table_ExternalData_15[[#Headers],[17]])</f>
        <v>85</v>
      </c>
      <c r="V655" s="10">
        <f>SUMIFS(IsQList,IsIList,Table_ExternalData_15[[#This Row],[item_key]],IsITypeList,Table_ExternalData_15[[#This Row],[IType]],IsDList,Table_ExternalData_15[[#Headers],[18]])</f>
        <v>0</v>
      </c>
      <c r="W655" s="10">
        <f>SUMIFS(IsQList,IsIList,Table_ExternalData_15[[#This Row],[item_key]],IsITypeList,Table_ExternalData_15[[#This Row],[IType]],IsDList,Table_ExternalData_15[[#Headers],[19]])</f>
        <v>0</v>
      </c>
      <c r="X655" s="10">
        <f>SUMIFS(IsQList,IsIList,Table_ExternalData_15[[#This Row],[item_key]],IsITypeList,Table_ExternalData_15[[#This Row],[IType]],IsDList,Table_ExternalData_15[[#Headers],[20]])</f>
        <v>0</v>
      </c>
      <c r="Y655" s="10">
        <f>SUMIFS(IsQList,IsIList,Table_ExternalData_15[[#This Row],[item_key]],IsITypeList,Table_ExternalData_15[[#This Row],[IType]],IsDList,Table_ExternalData_15[[#Headers],[21]])</f>
        <v>0</v>
      </c>
      <c r="Z655" s="10">
        <f>SUMIFS(IsQList,IsIList,Table_ExternalData_15[[#This Row],[item_key]],IsITypeList,Table_ExternalData_15[[#This Row],[IType]],IsDList,Table_ExternalData_15[[#Headers],[22]])</f>
        <v>0</v>
      </c>
      <c r="AA655" s="10">
        <f>SUMIFS(IsQList,IsIList,Table_ExternalData_15[[#This Row],[item_key]],IsITypeList,Table_ExternalData_15[[#This Row],[IType]],IsDList,Table_ExternalData_15[[#Headers],[23]])</f>
        <v>0</v>
      </c>
      <c r="AB655" s="10">
        <f>SUMIFS(IsQList,IsIList,Table_ExternalData_15[[#This Row],[item_key]],IsITypeList,Table_ExternalData_15[[#This Row],[IType]],IsDList,Table_ExternalData_15[[#Headers],[24]])</f>
        <v>0</v>
      </c>
      <c r="AC655" s="10">
        <f>SUMIFS(IsQList,IsIList,Table_ExternalData_15[[#This Row],[item_key]],IsITypeList,Table_ExternalData_15[[#This Row],[IType]],IsDList,Table_ExternalData_15[[#Headers],[25]])</f>
        <v>0</v>
      </c>
      <c r="AD655" s="10">
        <f>SUMIFS(IsQList,IsIList,Table_ExternalData_15[[#This Row],[item_key]],IsITypeList,Table_ExternalData_15[[#This Row],[IType]],IsDList,Table_ExternalData_15[[#Headers],[26]])</f>
        <v>0</v>
      </c>
      <c r="AE655" s="10">
        <f>SUMIFS(IsQList,IsIList,Table_ExternalData_15[[#This Row],[item_key]],IsITypeList,Table_ExternalData_15[[#This Row],[IType]],IsDList,Table_ExternalData_15[[#Headers],[27]])</f>
        <v>334</v>
      </c>
      <c r="AF655" s="10">
        <f>SUMIFS(IsQList,IsIList,Table_ExternalData_15[[#This Row],[item_key]],IsITypeList,Table_ExternalData_15[[#This Row],[IType]],IsDList,Table_ExternalData_15[[#Headers],[28]])</f>
        <v>382</v>
      </c>
      <c r="AG655" s="10">
        <f>SUMIFS(IsQList,IsIList,Table_ExternalData_15[[#This Row],[item_key]],IsITypeList,Table_ExternalData_15[[#This Row],[IType]],IsDList,Table_ExternalData_15[[#Headers],[29]])</f>
        <v>364</v>
      </c>
      <c r="AH655" s="10">
        <f>SUMIFS(IsQList,IsIList,Table_ExternalData_15[[#This Row],[item_key]],IsITypeList,Table_ExternalData_15[[#This Row],[IType]],IsDList,Table_ExternalData_15[[#Headers],[30]])</f>
        <v>230</v>
      </c>
      <c r="AI655" s="10">
        <f>SUMIFS(IsQList,IsIList,Table_ExternalData_15[[#This Row],[item_key]],IsITypeList,Table_ExternalData_15[[#This Row],[IType]],IsDList,Table_ExternalData_15[[#Headers],[31]])</f>
        <v>727</v>
      </c>
      <c r="AJ655" s="10">
        <f>SUM(Table_ExternalData_15[[#This Row],[1]:[31]])</f>
        <v>4935</v>
      </c>
    </row>
    <row r="656" spans="1:36">
      <c r="A656" s="1" t="s">
        <v>172</v>
      </c>
      <c r="B656" s="1" t="s">
        <v>1019</v>
      </c>
      <c r="C656" s="1" t="s">
        <v>1020</v>
      </c>
      <c r="D656" s="11" t="s">
        <v>2046</v>
      </c>
      <c r="E656" s="10">
        <f>SUMIFS(IsQList,IsIList,Table_ExternalData_15[[#This Row],[item_key]],IsITypeList,Table_ExternalData_15[[#This Row],[IType]],IsDList,Table_ExternalData_15[[#Headers],[1]])</f>
        <v>85</v>
      </c>
      <c r="F656" s="10">
        <f>SUMIFS(IsQList,IsIList,Table_ExternalData_15[[#This Row],[item_key]],IsITypeList,Table_ExternalData_15[[#This Row],[IType]],IsDList,Table_ExternalData_15[[#Headers],[2]])</f>
        <v>188</v>
      </c>
      <c r="G656" s="10">
        <f>SUMIFS(IsQList,IsIList,Table_ExternalData_15[[#This Row],[item_key]],IsITypeList,Table_ExternalData_15[[#This Row],[IType]],IsDList,Table_ExternalData_15[[#Headers],[3]])</f>
        <v>85</v>
      </c>
      <c r="H656" s="10">
        <f>SUMIFS(IsQList,IsIList,Table_ExternalData_15[[#This Row],[item_key]],IsITypeList,Table_ExternalData_15[[#This Row],[IType]],IsDList,Table_ExternalData_15[[#Headers],[4]])</f>
        <v>250</v>
      </c>
      <c r="I656" s="10">
        <f>SUMIFS(IsQList,IsIList,Table_ExternalData_15[[#This Row],[item_key]],IsITypeList,Table_ExternalData_15[[#This Row],[IType]],IsDList,Table_ExternalData_15[[#Headers],[5]])</f>
        <v>100</v>
      </c>
      <c r="J656" s="10">
        <f>SUMIFS(IsQList,IsIList,Table_ExternalData_15[[#This Row],[item_key]],IsITypeList,Table_ExternalData_15[[#This Row],[IType]],IsDList,Table_ExternalData_15[[#Headers],[6]])</f>
        <v>237</v>
      </c>
      <c r="K656" s="10">
        <f>SUMIFS(IsQList,IsIList,Table_ExternalData_15[[#This Row],[item_key]],IsITypeList,Table_ExternalData_15[[#This Row],[IType]],IsDList,Table_ExternalData_15[[#Headers],[7]])</f>
        <v>209</v>
      </c>
      <c r="L656" s="10">
        <f>SUMIFS(IsQList,IsIList,Table_ExternalData_15[[#This Row],[item_key]],IsITypeList,Table_ExternalData_15[[#This Row],[IType]],IsDList,Table_ExternalData_15[[#Headers],[8]])</f>
        <v>139</v>
      </c>
      <c r="M656" s="10">
        <f>SUMIFS(IsQList,IsIList,Table_ExternalData_15[[#This Row],[item_key]],IsITypeList,Table_ExternalData_15[[#This Row],[IType]],IsDList,Table_ExternalData_15[[#Headers],[9]])</f>
        <v>317</v>
      </c>
      <c r="N656" s="10">
        <f>SUMIFS(IsQList,IsIList,Table_ExternalData_15[[#This Row],[item_key]],IsITypeList,Table_ExternalData_15[[#This Row],[IType]],IsDList,Table_ExternalData_15[[#Headers],[10]])</f>
        <v>207</v>
      </c>
      <c r="O656" s="10">
        <f>SUMIFS(IsQList,IsIList,Table_ExternalData_15[[#This Row],[item_key]],IsITypeList,Table_ExternalData_15[[#This Row],[IType]],IsDList,Table_ExternalData_15[[#Headers],[11]])</f>
        <v>150</v>
      </c>
      <c r="P656" s="10">
        <f>SUMIFS(IsQList,IsIList,Table_ExternalData_15[[#This Row],[item_key]],IsITypeList,Table_ExternalData_15[[#This Row],[IType]],IsDList,Table_ExternalData_15[[#Headers],[12]])</f>
        <v>0</v>
      </c>
      <c r="Q656" s="10">
        <f>SUMIFS(IsQList,IsIList,Table_ExternalData_15[[#This Row],[item_key]],IsITypeList,Table_ExternalData_15[[#This Row],[IType]],IsDList,Table_ExternalData_15[[#Headers],[13]])</f>
        <v>184</v>
      </c>
      <c r="R656" s="10">
        <f>SUMIFS(IsQList,IsIList,Table_ExternalData_15[[#This Row],[item_key]],IsITypeList,Table_ExternalData_15[[#This Row],[IType]],IsDList,Table_ExternalData_15[[#Headers],[14]])</f>
        <v>312</v>
      </c>
      <c r="S656" s="10">
        <f>SUMIFS(IsQList,IsIList,Table_ExternalData_15[[#This Row],[item_key]],IsITypeList,Table_ExternalData_15[[#This Row],[IType]],IsDList,Table_ExternalData_15[[#Headers],[15]])</f>
        <v>186</v>
      </c>
      <c r="T656" s="10">
        <f>SUMIFS(IsQList,IsIList,Table_ExternalData_15[[#This Row],[item_key]],IsITypeList,Table_ExternalData_15[[#This Row],[IType]],IsDList,Table_ExternalData_15[[#Headers],[16]])</f>
        <v>164</v>
      </c>
      <c r="U656" s="10">
        <f>SUMIFS(IsQList,IsIList,Table_ExternalData_15[[#This Row],[item_key]],IsITypeList,Table_ExternalData_15[[#This Row],[IType]],IsDList,Table_ExternalData_15[[#Headers],[17]])</f>
        <v>85</v>
      </c>
      <c r="V656" s="10">
        <f>SUMIFS(IsQList,IsIList,Table_ExternalData_15[[#This Row],[item_key]],IsITypeList,Table_ExternalData_15[[#This Row],[IType]],IsDList,Table_ExternalData_15[[#Headers],[18]])</f>
        <v>0</v>
      </c>
      <c r="W656" s="10">
        <f>SUMIFS(IsQList,IsIList,Table_ExternalData_15[[#This Row],[item_key]],IsITypeList,Table_ExternalData_15[[#This Row],[IType]],IsDList,Table_ExternalData_15[[#Headers],[19]])</f>
        <v>0</v>
      </c>
      <c r="X656" s="10">
        <f>SUMIFS(IsQList,IsIList,Table_ExternalData_15[[#This Row],[item_key]],IsITypeList,Table_ExternalData_15[[#This Row],[IType]],IsDList,Table_ExternalData_15[[#Headers],[20]])</f>
        <v>0</v>
      </c>
      <c r="Y656" s="10">
        <f>SUMIFS(IsQList,IsIList,Table_ExternalData_15[[#This Row],[item_key]],IsITypeList,Table_ExternalData_15[[#This Row],[IType]],IsDList,Table_ExternalData_15[[#Headers],[21]])</f>
        <v>0</v>
      </c>
      <c r="Z656" s="10">
        <f>SUMIFS(IsQList,IsIList,Table_ExternalData_15[[#This Row],[item_key]],IsITypeList,Table_ExternalData_15[[#This Row],[IType]],IsDList,Table_ExternalData_15[[#Headers],[22]])</f>
        <v>0</v>
      </c>
      <c r="AA656" s="10">
        <f>SUMIFS(IsQList,IsIList,Table_ExternalData_15[[#This Row],[item_key]],IsITypeList,Table_ExternalData_15[[#This Row],[IType]],IsDList,Table_ExternalData_15[[#Headers],[23]])</f>
        <v>0</v>
      </c>
      <c r="AB656" s="10">
        <f>SUMIFS(IsQList,IsIList,Table_ExternalData_15[[#This Row],[item_key]],IsITypeList,Table_ExternalData_15[[#This Row],[IType]],IsDList,Table_ExternalData_15[[#Headers],[24]])</f>
        <v>0</v>
      </c>
      <c r="AC656" s="10">
        <f>SUMIFS(IsQList,IsIList,Table_ExternalData_15[[#This Row],[item_key]],IsITypeList,Table_ExternalData_15[[#This Row],[IType]],IsDList,Table_ExternalData_15[[#Headers],[25]])</f>
        <v>0</v>
      </c>
      <c r="AD656" s="10">
        <f>SUMIFS(IsQList,IsIList,Table_ExternalData_15[[#This Row],[item_key]],IsITypeList,Table_ExternalData_15[[#This Row],[IType]],IsDList,Table_ExternalData_15[[#Headers],[26]])</f>
        <v>0</v>
      </c>
      <c r="AE656" s="10">
        <f>SUMIFS(IsQList,IsIList,Table_ExternalData_15[[#This Row],[item_key]],IsITypeList,Table_ExternalData_15[[#This Row],[IType]],IsDList,Table_ExternalData_15[[#Headers],[27]])</f>
        <v>334</v>
      </c>
      <c r="AF656" s="10">
        <f>SUMIFS(IsQList,IsIList,Table_ExternalData_15[[#This Row],[item_key]],IsITypeList,Table_ExternalData_15[[#This Row],[IType]],IsDList,Table_ExternalData_15[[#Headers],[28]])</f>
        <v>382</v>
      </c>
      <c r="AG656" s="10">
        <f>SUMIFS(IsQList,IsIList,Table_ExternalData_15[[#This Row],[item_key]],IsITypeList,Table_ExternalData_15[[#This Row],[IType]],IsDList,Table_ExternalData_15[[#Headers],[29]])</f>
        <v>364</v>
      </c>
      <c r="AH656" s="10">
        <f>SUMIFS(IsQList,IsIList,Table_ExternalData_15[[#This Row],[item_key]],IsITypeList,Table_ExternalData_15[[#This Row],[IType]],IsDList,Table_ExternalData_15[[#Headers],[30]])</f>
        <v>230</v>
      </c>
      <c r="AI656" s="10">
        <f>SUMIFS(IsQList,IsIList,Table_ExternalData_15[[#This Row],[item_key]],IsITypeList,Table_ExternalData_15[[#This Row],[IType]],IsDList,Table_ExternalData_15[[#Headers],[31]])</f>
        <v>727</v>
      </c>
      <c r="AJ656" s="10">
        <f>SUM(Table_ExternalData_15[[#This Row],[1]:[31]])</f>
        <v>4935</v>
      </c>
    </row>
    <row r="657" spans="1:36">
      <c r="A657" s="1" t="s">
        <v>29</v>
      </c>
      <c r="B657" s="1" t="s">
        <v>1021</v>
      </c>
      <c r="C657" s="1" t="s">
        <v>1022</v>
      </c>
      <c r="D657" s="11" t="s">
        <v>2046</v>
      </c>
      <c r="E657" s="10">
        <f>SUMIFS(IsQList,IsIList,Table_ExternalData_15[[#This Row],[item_key]],IsITypeList,Table_ExternalData_15[[#This Row],[IType]],IsDList,Table_ExternalData_15[[#Headers],[1]])</f>
        <v>85</v>
      </c>
      <c r="F657" s="10">
        <f>SUMIFS(IsQList,IsIList,Table_ExternalData_15[[#This Row],[item_key]],IsITypeList,Table_ExternalData_15[[#This Row],[IType]],IsDList,Table_ExternalData_15[[#Headers],[2]])</f>
        <v>188</v>
      </c>
      <c r="G657" s="10">
        <f>SUMIFS(IsQList,IsIList,Table_ExternalData_15[[#This Row],[item_key]],IsITypeList,Table_ExternalData_15[[#This Row],[IType]],IsDList,Table_ExternalData_15[[#Headers],[3]])</f>
        <v>85</v>
      </c>
      <c r="H657" s="10">
        <f>SUMIFS(IsQList,IsIList,Table_ExternalData_15[[#This Row],[item_key]],IsITypeList,Table_ExternalData_15[[#This Row],[IType]],IsDList,Table_ExternalData_15[[#Headers],[4]])</f>
        <v>250</v>
      </c>
      <c r="I657" s="10">
        <f>SUMIFS(IsQList,IsIList,Table_ExternalData_15[[#This Row],[item_key]],IsITypeList,Table_ExternalData_15[[#This Row],[IType]],IsDList,Table_ExternalData_15[[#Headers],[5]])</f>
        <v>100</v>
      </c>
      <c r="J657" s="10">
        <f>SUMIFS(IsQList,IsIList,Table_ExternalData_15[[#This Row],[item_key]],IsITypeList,Table_ExternalData_15[[#This Row],[IType]],IsDList,Table_ExternalData_15[[#Headers],[6]])</f>
        <v>237</v>
      </c>
      <c r="K657" s="10">
        <f>SUMIFS(IsQList,IsIList,Table_ExternalData_15[[#This Row],[item_key]],IsITypeList,Table_ExternalData_15[[#This Row],[IType]],IsDList,Table_ExternalData_15[[#Headers],[7]])</f>
        <v>209</v>
      </c>
      <c r="L657" s="10">
        <f>SUMIFS(IsQList,IsIList,Table_ExternalData_15[[#This Row],[item_key]],IsITypeList,Table_ExternalData_15[[#This Row],[IType]],IsDList,Table_ExternalData_15[[#Headers],[8]])</f>
        <v>139</v>
      </c>
      <c r="M657" s="10">
        <f>SUMIFS(IsQList,IsIList,Table_ExternalData_15[[#This Row],[item_key]],IsITypeList,Table_ExternalData_15[[#This Row],[IType]],IsDList,Table_ExternalData_15[[#Headers],[9]])</f>
        <v>317</v>
      </c>
      <c r="N657" s="10">
        <f>SUMIFS(IsQList,IsIList,Table_ExternalData_15[[#This Row],[item_key]],IsITypeList,Table_ExternalData_15[[#This Row],[IType]],IsDList,Table_ExternalData_15[[#Headers],[10]])</f>
        <v>207</v>
      </c>
      <c r="O657" s="10">
        <f>SUMIFS(IsQList,IsIList,Table_ExternalData_15[[#This Row],[item_key]],IsITypeList,Table_ExternalData_15[[#This Row],[IType]],IsDList,Table_ExternalData_15[[#Headers],[11]])</f>
        <v>150</v>
      </c>
      <c r="P657" s="10">
        <f>SUMIFS(IsQList,IsIList,Table_ExternalData_15[[#This Row],[item_key]],IsITypeList,Table_ExternalData_15[[#This Row],[IType]],IsDList,Table_ExternalData_15[[#Headers],[12]])</f>
        <v>0</v>
      </c>
      <c r="Q657" s="10">
        <f>SUMIFS(IsQList,IsIList,Table_ExternalData_15[[#This Row],[item_key]],IsITypeList,Table_ExternalData_15[[#This Row],[IType]],IsDList,Table_ExternalData_15[[#Headers],[13]])</f>
        <v>184</v>
      </c>
      <c r="R657" s="10">
        <f>SUMIFS(IsQList,IsIList,Table_ExternalData_15[[#This Row],[item_key]],IsITypeList,Table_ExternalData_15[[#This Row],[IType]],IsDList,Table_ExternalData_15[[#Headers],[14]])</f>
        <v>312</v>
      </c>
      <c r="S657" s="10">
        <f>SUMIFS(IsQList,IsIList,Table_ExternalData_15[[#This Row],[item_key]],IsITypeList,Table_ExternalData_15[[#This Row],[IType]],IsDList,Table_ExternalData_15[[#Headers],[15]])</f>
        <v>186</v>
      </c>
      <c r="T657" s="10">
        <f>SUMIFS(IsQList,IsIList,Table_ExternalData_15[[#This Row],[item_key]],IsITypeList,Table_ExternalData_15[[#This Row],[IType]],IsDList,Table_ExternalData_15[[#Headers],[16]])</f>
        <v>164</v>
      </c>
      <c r="U657" s="10">
        <f>SUMIFS(IsQList,IsIList,Table_ExternalData_15[[#This Row],[item_key]],IsITypeList,Table_ExternalData_15[[#This Row],[IType]],IsDList,Table_ExternalData_15[[#Headers],[17]])</f>
        <v>85</v>
      </c>
      <c r="V657" s="10">
        <f>SUMIFS(IsQList,IsIList,Table_ExternalData_15[[#This Row],[item_key]],IsITypeList,Table_ExternalData_15[[#This Row],[IType]],IsDList,Table_ExternalData_15[[#Headers],[18]])</f>
        <v>0</v>
      </c>
      <c r="W657" s="10">
        <f>SUMIFS(IsQList,IsIList,Table_ExternalData_15[[#This Row],[item_key]],IsITypeList,Table_ExternalData_15[[#This Row],[IType]],IsDList,Table_ExternalData_15[[#Headers],[19]])</f>
        <v>0</v>
      </c>
      <c r="X657" s="10">
        <f>SUMIFS(IsQList,IsIList,Table_ExternalData_15[[#This Row],[item_key]],IsITypeList,Table_ExternalData_15[[#This Row],[IType]],IsDList,Table_ExternalData_15[[#Headers],[20]])</f>
        <v>0</v>
      </c>
      <c r="Y657" s="10">
        <f>SUMIFS(IsQList,IsIList,Table_ExternalData_15[[#This Row],[item_key]],IsITypeList,Table_ExternalData_15[[#This Row],[IType]],IsDList,Table_ExternalData_15[[#Headers],[21]])</f>
        <v>0</v>
      </c>
      <c r="Z657" s="10">
        <f>SUMIFS(IsQList,IsIList,Table_ExternalData_15[[#This Row],[item_key]],IsITypeList,Table_ExternalData_15[[#This Row],[IType]],IsDList,Table_ExternalData_15[[#Headers],[22]])</f>
        <v>0</v>
      </c>
      <c r="AA657" s="10">
        <f>SUMIFS(IsQList,IsIList,Table_ExternalData_15[[#This Row],[item_key]],IsITypeList,Table_ExternalData_15[[#This Row],[IType]],IsDList,Table_ExternalData_15[[#Headers],[23]])</f>
        <v>0</v>
      </c>
      <c r="AB657" s="10">
        <f>SUMIFS(IsQList,IsIList,Table_ExternalData_15[[#This Row],[item_key]],IsITypeList,Table_ExternalData_15[[#This Row],[IType]],IsDList,Table_ExternalData_15[[#Headers],[24]])</f>
        <v>0</v>
      </c>
      <c r="AC657" s="10">
        <f>SUMIFS(IsQList,IsIList,Table_ExternalData_15[[#This Row],[item_key]],IsITypeList,Table_ExternalData_15[[#This Row],[IType]],IsDList,Table_ExternalData_15[[#Headers],[25]])</f>
        <v>0</v>
      </c>
      <c r="AD657" s="10">
        <f>SUMIFS(IsQList,IsIList,Table_ExternalData_15[[#This Row],[item_key]],IsITypeList,Table_ExternalData_15[[#This Row],[IType]],IsDList,Table_ExternalData_15[[#Headers],[26]])</f>
        <v>0</v>
      </c>
      <c r="AE657" s="10">
        <f>SUMIFS(IsQList,IsIList,Table_ExternalData_15[[#This Row],[item_key]],IsITypeList,Table_ExternalData_15[[#This Row],[IType]],IsDList,Table_ExternalData_15[[#Headers],[27]])</f>
        <v>334</v>
      </c>
      <c r="AF657" s="10">
        <f>SUMIFS(IsQList,IsIList,Table_ExternalData_15[[#This Row],[item_key]],IsITypeList,Table_ExternalData_15[[#This Row],[IType]],IsDList,Table_ExternalData_15[[#Headers],[28]])</f>
        <v>382</v>
      </c>
      <c r="AG657" s="10">
        <f>SUMIFS(IsQList,IsIList,Table_ExternalData_15[[#This Row],[item_key]],IsITypeList,Table_ExternalData_15[[#This Row],[IType]],IsDList,Table_ExternalData_15[[#Headers],[29]])</f>
        <v>364</v>
      </c>
      <c r="AH657" s="10">
        <f>SUMIFS(IsQList,IsIList,Table_ExternalData_15[[#This Row],[item_key]],IsITypeList,Table_ExternalData_15[[#This Row],[IType]],IsDList,Table_ExternalData_15[[#Headers],[30]])</f>
        <v>230</v>
      </c>
      <c r="AI657" s="10">
        <f>SUMIFS(IsQList,IsIList,Table_ExternalData_15[[#This Row],[item_key]],IsITypeList,Table_ExternalData_15[[#This Row],[IType]],IsDList,Table_ExternalData_15[[#Headers],[31]])</f>
        <v>727</v>
      </c>
      <c r="AJ657" s="10">
        <f>SUM(Table_ExternalData_15[[#This Row],[1]:[31]])</f>
        <v>4935</v>
      </c>
    </row>
    <row r="658" spans="1:36">
      <c r="A658" s="1" t="s">
        <v>111</v>
      </c>
      <c r="B658" s="1" t="s">
        <v>1228</v>
      </c>
      <c r="C658" s="1" t="s">
        <v>1229</v>
      </c>
      <c r="D658" s="11" t="s">
        <v>2046</v>
      </c>
      <c r="E658" s="10">
        <f>SUMIFS(IsQList,IsIList,Table_ExternalData_15[[#This Row],[item_key]],IsITypeList,Table_ExternalData_15[[#This Row],[IType]],IsDList,Table_ExternalData_15[[#Headers],[1]])</f>
        <v>85</v>
      </c>
      <c r="F658" s="10">
        <f>SUMIFS(IsQList,IsIList,Table_ExternalData_15[[#This Row],[item_key]],IsITypeList,Table_ExternalData_15[[#This Row],[IType]],IsDList,Table_ExternalData_15[[#Headers],[2]])</f>
        <v>188</v>
      </c>
      <c r="G658" s="10">
        <f>SUMIFS(IsQList,IsIList,Table_ExternalData_15[[#This Row],[item_key]],IsITypeList,Table_ExternalData_15[[#This Row],[IType]],IsDList,Table_ExternalData_15[[#Headers],[3]])</f>
        <v>85</v>
      </c>
      <c r="H658" s="10">
        <f>SUMIFS(IsQList,IsIList,Table_ExternalData_15[[#This Row],[item_key]],IsITypeList,Table_ExternalData_15[[#This Row],[IType]],IsDList,Table_ExternalData_15[[#Headers],[4]])</f>
        <v>250</v>
      </c>
      <c r="I658" s="10">
        <f>SUMIFS(IsQList,IsIList,Table_ExternalData_15[[#This Row],[item_key]],IsITypeList,Table_ExternalData_15[[#This Row],[IType]],IsDList,Table_ExternalData_15[[#Headers],[5]])</f>
        <v>100</v>
      </c>
      <c r="J658" s="10">
        <f>SUMIFS(IsQList,IsIList,Table_ExternalData_15[[#This Row],[item_key]],IsITypeList,Table_ExternalData_15[[#This Row],[IType]],IsDList,Table_ExternalData_15[[#Headers],[6]])</f>
        <v>237</v>
      </c>
      <c r="K658" s="10">
        <f>SUMIFS(IsQList,IsIList,Table_ExternalData_15[[#This Row],[item_key]],IsITypeList,Table_ExternalData_15[[#This Row],[IType]],IsDList,Table_ExternalData_15[[#Headers],[7]])</f>
        <v>209</v>
      </c>
      <c r="L658" s="10">
        <f>SUMIFS(IsQList,IsIList,Table_ExternalData_15[[#This Row],[item_key]],IsITypeList,Table_ExternalData_15[[#This Row],[IType]],IsDList,Table_ExternalData_15[[#Headers],[8]])</f>
        <v>139</v>
      </c>
      <c r="M658" s="10">
        <f>SUMIFS(IsQList,IsIList,Table_ExternalData_15[[#This Row],[item_key]],IsITypeList,Table_ExternalData_15[[#This Row],[IType]],IsDList,Table_ExternalData_15[[#Headers],[9]])</f>
        <v>317</v>
      </c>
      <c r="N658" s="10">
        <f>SUMIFS(IsQList,IsIList,Table_ExternalData_15[[#This Row],[item_key]],IsITypeList,Table_ExternalData_15[[#This Row],[IType]],IsDList,Table_ExternalData_15[[#Headers],[10]])</f>
        <v>207</v>
      </c>
      <c r="O658" s="10">
        <f>SUMIFS(IsQList,IsIList,Table_ExternalData_15[[#This Row],[item_key]],IsITypeList,Table_ExternalData_15[[#This Row],[IType]],IsDList,Table_ExternalData_15[[#Headers],[11]])</f>
        <v>150</v>
      </c>
      <c r="P658" s="10">
        <f>SUMIFS(IsQList,IsIList,Table_ExternalData_15[[#This Row],[item_key]],IsITypeList,Table_ExternalData_15[[#This Row],[IType]],IsDList,Table_ExternalData_15[[#Headers],[12]])</f>
        <v>0</v>
      </c>
      <c r="Q658" s="10">
        <f>SUMIFS(IsQList,IsIList,Table_ExternalData_15[[#This Row],[item_key]],IsITypeList,Table_ExternalData_15[[#This Row],[IType]],IsDList,Table_ExternalData_15[[#Headers],[13]])</f>
        <v>184</v>
      </c>
      <c r="R658" s="10">
        <f>SUMIFS(IsQList,IsIList,Table_ExternalData_15[[#This Row],[item_key]],IsITypeList,Table_ExternalData_15[[#This Row],[IType]],IsDList,Table_ExternalData_15[[#Headers],[14]])</f>
        <v>312</v>
      </c>
      <c r="S658" s="10">
        <f>SUMIFS(IsQList,IsIList,Table_ExternalData_15[[#This Row],[item_key]],IsITypeList,Table_ExternalData_15[[#This Row],[IType]],IsDList,Table_ExternalData_15[[#Headers],[15]])</f>
        <v>186</v>
      </c>
      <c r="T658" s="10">
        <f>SUMIFS(IsQList,IsIList,Table_ExternalData_15[[#This Row],[item_key]],IsITypeList,Table_ExternalData_15[[#This Row],[IType]],IsDList,Table_ExternalData_15[[#Headers],[16]])</f>
        <v>164</v>
      </c>
      <c r="U658" s="10">
        <f>SUMIFS(IsQList,IsIList,Table_ExternalData_15[[#This Row],[item_key]],IsITypeList,Table_ExternalData_15[[#This Row],[IType]],IsDList,Table_ExternalData_15[[#Headers],[17]])</f>
        <v>85</v>
      </c>
      <c r="V658" s="10">
        <f>SUMIFS(IsQList,IsIList,Table_ExternalData_15[[#This Row],[item_key]],IsITypeList,Table_ExternalData_15[[#This Row],[IType]],IsDList,Table_ExternalData_15[[#Headers],[18]])</f>
        <v>0</v>
      </c>
      <c r="W658" s="10">
        <f>SUMIFS(IsQList,IsIList,Table_ExternalData_15[[#This Row],[item_key]],IsITypeList,Table_ExternalData_15[[#This Row],[IType]],IsDList,Table_ExternalData_15[[#Headers],[19]])</f>
        <v>0</v>
      </c>
      <c r="X658" s="10">
        <f>SUMIFS(IsQList,IsIList,Table_ExternalData_15[[#This Row],[item_key]],IsITypeList,Table_ExternalData_15[[#This Row],[IType]],IsDList,Table_ExternalData_15[[#Headers],[20]])</f>
        <v>0</v>
      </c>
      <c r="Y658" s="10">
        <f>SUMIFS(IsQList,IsIList,Table_ExternalData_15[[#This Row],[item_key]],IsITypeList,Table_ExternalData_15[[#This Row],[IType]],IsDList,Table_ExternalData_15[[#Headers],[21]])</f>
        <v>0</v>
      </c>
      <c r="Z658" s="10">
        <f>SUMIFS(IsQList,IsIList,Table_ExternalData_15[[#This Row],[item_key]],IsITypeList,Table_ExternalData_15[[#This Row],[IType]],IsDList,Table_ExternalData_15[[#Headers],[22]])</f>
        <v>0</v>
      </c>
      <c r="AA658" s="10">
        <f>SUMIFS(IsQList,IsIList,Table_ExternalData_15[[#This Row],[item_key]],IsITypeList,Table_ExternalData_15[[#This Row],[IType]],IsDList,Table_ExternalData_15[[#Headers],[23]])</f>
        <v>0</v>
      </c>
      <c r="AB658" s="10">
        <f>SUMIFS(IsQList,IsIList,Table_ExternalData_15[[#This Row],[item_key]],IsITypeList,Table_ExternalData_15[[#This Row],[IType]],IsDList,Table_ExternalData_15[[#Headers],[24]])</f>
        <v>0</v>
      </c>
      <c r="AC658" s="10">
        <f>SUMIFS(IsQList,IsIList,Table_ExternalData_15[[#This Row],[item_key]],IsITypeList,Table_ExternalData_15[[#This Row],[IType]],IsDList,Table_ExternalData_15[[#Headers],[25]])</f>
        <v>0</v>
      </c>
      <c r="AD658" s="10">
        <f>SUMIFS(IsQList,IsIList,Table_ExternalData_15[[#This Row],[item_key]],IsITypeList,Table_ExternalData_15[[#This Row],[IType]],IsDList,Table_ExternalData_15[[#Headers],[26]])</f>
        <v>0</v>
      </c>
      <c r="AE658" s="10">
        <f>SUMIFS(IsQList,IsIList,Table_ExternalData_15[[#This Row],[item_key]],IsITypeList,Table_ExternalData_15[[#This Row],[IType]],IsDList,Table_ExternalData_15[[#Headers],[27]])</f>
        <v>334</v>
      </c>
      <c r="AF658" s="10">
        <f>SUMIFS(IsQList,IsIList,Table_ExternalData_15[[#This Row],[item_key]],IsITypeList,Table_ExternalData_15[[#This Row],[IType]],IsDList,Table_ExternalData_15[[#Headers],[28]])</f>
        <v>382</v>
      </c>
      <c r="AG658" s="10">
        <f>SUMIFS(IsQList,IsIList,Table_ExternalData_15[[#This Row],[item_key]],IsITypeList,Table_ExternalData_15[[#This Row],[IType]],IsDList,Table_ExternalData_15[[#Headers],[29]])</f>
        <v>364</v>
      </c>
      <c r="AH658" s="10">
        <f>SUMIFS(IsQList,IsIList,Table_ExternalData_15[[#This Row],[item_key]],IsITypeList,Table_ExternalData_15[[#This Row],[IType]],IsDList,Table_ExternalData_15[[#Headers],[30]])</f>
        <v>230</v>
      </c>
      <c r="AI658" s="10">
        <f>SUMIFS(IsQList,IsIList,Table_ExternalData_15[[#This Row],[item_key]],IsITypeList,Table_ExternalData_15[[#This Row],[IType]],IsDList,Table_ExternalData_15[[#Headers],[31]])</f>
        <v>727</v>
      </c>
      <c r="AJ658" s="10">
        <f>SUM(Table_ExternalData_15[[#This Row],[1]:[31]])</f>
        <v>4935</v>
      </c>
    </row>
    <row r="659" spans="1:36">
      <c r="A659" s="1" t="s">
        <v>173</v>
      </c>
      <c r="B659" s="1" t="s">
        <v>1023</v>
      </c>
      <c r="C659" s="1" t="s">
        <v>889</v>
      </c>
      <c r="D659" s="11" t="s">
        <v>2046</v>
      </c>
      <c r="E659" s="10">
        <f>SUMIFS(IsQList,IsIList,Table_ExternalData_15[[#This Row],[item_key]],IsITypeList,Table_ExternalData_15[[#This Row],[IType]],IsDList,Table_ExternalData_15[[#Headers],[1]])</f>
        <v>85</v>
      </c>
      <c r="F659" s="10">
        <f>SUMIFS(IsQList,IsIList,Table_ExternalData_15[[#This Row],[item_key]],IsITypeList,Table_ExternalData_15[[#This Row],[IType]],IsDList,Table_ExternalData_15[[#Headers],[2]])</f>
        <v>188</v>
      </c>
      <c r="G659" s="10">
        <f>SUMIFS(IsQList,IsIList,Table_ExternalData_15[[#This Row],[item_key]],IsITypeList,Table_ExternalData_15[[#This Row],[IType]],IsDList,Table_ExternalData_15[[#Headers],[3]])</f>
        <v>85</v>
      </c>
      <c r="H659" s="10">
        <f>SUMIFS(IsQList,IsIList,Table_ExternalData_15[[#This Row],[item_key]],IsITypeList,Table_ExternalData_15[[#This Row],[IType]],IsDList,Table_ExternalData_15[[#Headers],[4]])</f>
        <v>250</v>
      </c>
      <c r="I659" s="10">
        <f>SUMIFS(IsQList,IsIList,Table_ExternalData_15[[#This Row],[item_key]],IsITypeList,Table_ExternalData_15[[#This Row],[IType]],IsDList,Table_ExternalData_15[[#Headers],[5]])</f>
        <v>100</v>
      </c>
      <c r="J659" s="10">
        <f>SUMIFS(IsQList,IsIList,Table_ExternalData_15[[#This Row],[item_key]],IsITypeList,Table_ExternalData_15[[#This Row],[IType]],IsDList,Table_ExternalData_15[[#Headers],[6]])</f>
        <v>237</v>
      </c>
      <c r="K659" s="10">
        <f>SUMIFS(IsQList,IsIList,Table_ExternalData_15[[#This Row],[item_key]],IsITypeList,Table_ExternalData_15[[#This Row],[IType]],IsDList,Table_ExternalData_15[[#Headers],[7]])</f>
        <v>209</v>
      </c>
      <c r="L659" s="10">
        <f>SUMIFS(IsQList,IsIList,Table_ExternalData_15[[#This Row],[item_key]],IsITypeList,Table_ExternalData_15[[#This Row],[IType]],IsDList,Table_ExternalData_15[[#Headers],[8]])</f>
        <v>139</v>
      </c>
      <c r="M659" s="10">
        <f>SUMIFS(IsQList,IsIList,Table_ExternalData_15[[#This Row],[item_key]],IsITypeList,Table_ExternalData_15[[#This Row],[IType]],IsDList,Table_ExternalData_15[[#Headers],[9]])</f>
        <v>317</v>
      </c>
      <c r="N659" s="10">
        <f>SUMIFS(IsQList,IsIList,Table_ExternalData_15[[#This Row],[item_key]],IsITypeList,Table_ExternalData_15[[#This Row],[IType]],IsDList,Table_ExternalData_15[[#Headers],[10]])</f>
        <v>207</v>
      </c>
      <c r="O659" s="10">
        <f>SUMIFS(IsQList,IsIList,Table_ExternalData_15[[#This Row],[item_key]],IsITypeList,Table_ExternalData_15[[#This Row],[IType]],IsDList,Table_ExternalData_15[[#Headers],[11]])</f>
        <v>150</v>
      </c>
      <c r="P659" s="10">
        <f>SUMIFS(IsQList,IsIList,Table_ExternalData_15[[#This Row],[item_key]],IsITypeList,Table_ExternalData_15[[#This Row],[IType]],IsDList,Table_ExternalData_15[[#Headers],[12]])</f>
        <v>0</v>
      </c>
      <c r="Q659" s="10">
        <f>SUMIFS(IsQList,IsIList,Table_ExternalData_15[[#This Row],[item_key]],IsITypeList,Table_ExternalData_15[[#This Row],[IType]],IsDList,Table_ExternalData_15[[#Headers],[13]])</f>
        <v>184</v>
      </c>
      <c r="R659" s="10">
        <f>SUMIFS(IsQList,IsIList,Table_ExternalData_15[[#This Row],[item_key]],IsITypeList,Table_ExternalData_15[[#This Row],[IType]],IsDList,Table_ExternalData_15[[#Headers],[14]])</f>
        <v>312</v>
      </c>
      <c r="S659" s="10">
        <f>SUMIFS(IsQList,IsIList,Table_ExternalData_15[[#This Row],[item_key]],IsITypeList,Table_ExternalData_15[[#This Row],[IType]],IsDList,Table_ExternalData_15[[#Headers],[15]])</f>
        <v>186</v>
      </c>
      <c r="T659" s="10">
        <f>SUMIFS(IsQList,IsIList,Table_ExternalData_15[[#This Row],[item_key]],IsITypeList,Table_ExternalData_15[[#This Row],[IType]],IsDList,Table_ExternalData_15[[#Headers],[16]])</f>
        <v>164</v>
      </c>
      <c r="U659" s="10">
        <f>SUMIFS(IsQList,IsIList,Table_ExternalData_15[[#This Row],[item_key]],IsITypeList,Table_ExternalData_15[[#This Row],[IType]],IsDList,Table_ExternalData_15[[#Headers],[17]])</f>
        <v>85</v>
      </c>
      <c r="V659" s="10">
        <f>SUMIFS(IsQList,IsIList,Table_ExternalData_15[[#This Row],[item_key]],IsITypeList,Table_ExternalData_15[[#This Row],[IType]],IsDList,Table_ExternalData_15[[#Headers],[18]])</f>
        <v>0</v>
      </c>
      <c r="W659" s="10">
        <f>SUMIFS(IsQList,IsIList,Table_ExternalData_15[[#This Row],[item_key]],IsITypeList,Table_ExternalData_15[[#This Row],[IType]],IsDList,Table_ExternalData_15[[#Headers],[19]])</f>
        <v>0</v>
      </c>
      <c r="X659" s="10">
        <f>SUMIFS(IsQList,IsIList,Table_ExternalData_15[[#This Row],[item_key]],IsITypeList,Table_ExternalData_15[[#This Row],[IType]],IsDList,Table_ExternalData_15[[#Headers],[20]])</f>
        <v>0</v>
      </c>
      <c r="Y659" s="10">
        <f>SUMIFS(IsQList,IsIList,Table_ExternalData_15[[#This Row],[item_key]],IsITypeList,Table_ExternalData_15[[#This Row],[IType]],IsDList,Table_ExternalData_15[[#Headers],[21]])</f>
        <v>0</v>
      </c>
      <c r="Z659" s="10">
        <f>SUMIFS(IsQList,IsIList,Table_ExternalData_15[[#This Row],[item_key]],IsITypeList,Table_ExternalData_15[[#This Row],[IType]],IsDList,Table_ExternalData_15[[#Headers],[22]])</f>
        <v>0</v>
      </c>
      <c r="AA659" s="10">
        <f>SUMIFS(IsQList,IsIList,Table_ExternalData_15[[#This Row],[item_key]],IsITypeList,Table_ExternalData_15[[#This Row],[IType]],IsDList,Table_ExternalData_15[[#Headers],[23]])</f>
        <v>0</v>
      </c>
      <c r="AB659" s="10">
        <f>SUMIFS(IsQList,IsIList,Table_ExternalData_15[[#This Row],[item_key]],IsITypeList,Table_ExternalData_15[[#This Row],[IType]],IsDList,Table_ExternalData_15[[#Headers],[24]])</f>
        <v>0</v>
      </c>
      <c r="AC659" s="10">
        <f>SUMIFS(IsQList,IsIList,Table_ExternalData_15[[#This Row],[item_key]],IsITypeList,Table_ExternalData_15[[#This Row],[IType]],IsDList,Table_ExternalData_15[[#Headers],[25]])</f>
        <v>0</v>
      </c>
      <c r="AD659" s="10">
        <f>SUMIFS(IsQList,IsIList,Table_ExternalData_15[[#This Row],[item_key]],IsITypeList,Table_ExternalData_15[[#This Row],[IType]],IsDList,Table_ExternalData_15[[#Headers],[26]])</f>
        <v>0</v>
      </c>
      <c r="AE659" s="10">
        <f>SUMIFS(IsQList,IsIList,Table_ExternalData_15[[#This Row],[item_key]],IsITypeList,Table_ExternalData_15[[#This Row],[IType]],IsDList,Table_ExternalData_15[[#Headers],[27]])</f>
        <v>334</v>
      </c>
      <c r="AF659" s="10">
        <f>SUMIFS(IsQList,IsIList,Table_ExternalData_15[[#This Row],[item_key]],IsITypeList,Table_ExternalData_15[[#This Row],[IType]],IsDList,Table_ExternalData_15[[#Headers],[28]])</f>
        <v>382</v>
      </c>
      <c r="AG659" s="10">
        <f>SUMIFS(IsQList,IsIList,Table_ExternalData_15[[#This Row],[item_key]],IsITypeList,Table_ExternalData_15[[#This Row],[IType]],IsDList,Table_ExternalData_15[[#Headers],[29]])</f>
        <v>364</v>
      </c>
      <c r="AH659" s="10">
        <f>SUMIFS(IsQList,IsIList,Table_ExternalData_15[[#This Row],[item_key]],IsITypeList,Table_ExternalData_15[[#This Row],[IType]],IsDList,Table_ExternalData_15[[#Headers],[30]])</f>
        <v>230</v>
      </c>
      <c r="AI659" s="10">
        <f>SUMIFS(IsQList,IsIList,Table_ExternalData_15[[#This Row],[item_key]],IsITypeList,Table_ExternalData_15[[#This Row],[IType]],IsDList,Table_ExternalData_15[[#Headers],[31]])</f>
        <v>727</v>
      </c>
      <c r="AJ659" s="10">
        <f>SUM(Table_ExternalData_15[[#This Row],[1]:[31]])</f>
        <v>4935</v>
      </c>
    </row>
    <row r="660" spans="1:36">
      <c r="A660" s="1" t="s">
        <v>30</v>
      </c>
      <c r="B660" s="1" t="s">
        <v>1024</v>
      </c>
      <c r="C660" s="1" t="s">
        <v>1025</v>
      </c>
      <c r="D660" s="11" t="s">
        <v>2046</v>
      </c>
      <c r="E660" s="10">
        <f>SUMIFS(IsQList,IsIList,Table_ExternalData_15[[#This Row],[item_key]],IsITypeList,Table_ExternalData_15[[#This Row],[IType]],IsDList,Table_ExternalData_15[[#Headers],[1]])</f>
        <v>85</v>
      </c>
      <c r="F660" s="10">
        <f>SUMIFS(IsQList,IsIList,Table_ExternalData_15[[#This Row],[item_key]],IsITypeList,Table_ExternalData_15[[#This Row],[IType]],IsDList,Table_ExternalData_15[[#Headers],[2]])</f>
        <v>188</v>
      </c>
      <c r="G660" s="10">
        <f>SUMIFS(IsQList,IsIList,Table_ExternalData_15[[#This Row],[item_key]],IsITypeList,Table_ExternalData_15[[#This Row],[IType]],IsDList,Table_ExternalData_15[[#Headers],[3]])</f>
        <v>85</v>
      </c>
      <c r="H660" s="10">
        <f>SUMIFS(IsQList,IsIList,Table_ExternalData_15[[#This Row],[item_key]],IsITypeList,Table_ExternalData_15[[#This Row],[IType]],IsDList,Table_ExternalData_15[[#Headers],[4]])</f>
        <v>250</v>
      </c>
      <c r="I660" s="10">
        <f>SUMIFS(IsQList,IsIList,Table_ExternalData_15[[#This Row],[item_key]],IsITypeList,Table_ExternalData_15[[#This Row],[IType]],IsDList,Table_ExternalData_15[[#Headers],[5]])</f>
        <v>100</v>
      </c>
      <c r="J660" s="10">
        <f>SUMIFS(IsQList,IsIList,Table_ExternalData_15[[#This Row],[item_key]],IsITypeList,Table_ExternalData_15[[#This Row],[IType]],IsDList,Table_ExternalData_15[[#Headers],[6]])</f>
        <v>237</v>
      </c>
      <c r="K660" s="10">
        <f>SUMIFS(IsQList,IsIList,Table_ExternalData_15[[#This Row],[item_key]],IsITypeList,Table_ExternalData_15[[#This Row],[IType]],IsDList,Table_ExternalData_15[[#Headers],[7]])</f>
        <v>209</v>
      </c>
      <c r="L660" s="10">
        <f>SUMIFS(IsQList,IsIList,Table_ExternalData_15[[#This Row],[item_key]],IsITypeList,Table_ExternalData_15[[#This Row],[IType]],IsDList,Table_ExternalData_15[[#Headers],[8]])</f>
        <v>139</v>
      </c>
      <c r="M660" s="10">
        <f>SUMIFS(IsQList,IsIList,Table_ExternalData_15[[#This Row],[item_key]],IsITypeList,Table_ExternalData_15[[#This Row],[IType]],IsDList,Table_ExternalData_15[[#Headers],[9]])</f>
        <v>317</v>
      </c>
      <c r="N660" s="10">
        <f>SUMIFS(IsQList,IsIList,Table_ExternalData_15[[#This Row],[item_key]],IsITypeList,Table_ExternalData_15[[#This Row],[IType]],IsDList,Table_ExternalData_15[[#Headers],[10]])</f>
        <v>207</v>
      </c>
      <c r="O660" s="10">
        <f>SUMIFS(IsQList,IsIList,Table_ExternalData_15[[#This Row],[item_key]],IsITypeList,Table_ExternalData_15[[#This Row],[IType]],IsDList,Table_ExternalData_15[[#Headers],[11]])</f>
        <v>150</v>
      </c>
      <c r="P660" s="10">
        <f>SUMIFS(IsQList,IsIList,Table_ExternalData_15[[#This Row],[item_key]],IsITypeList,Table_ExternalData_15[[#This Row],[IType]],IsDList,Table_ExternalData_15[[#Headers],[12]])</f>
        <v>0</v>
      </c>
      <c r="Q660" s="10">
        <f>SUMIFS(IsQList,IsIList,Table_ExternalData_15[[#This Row],[item_key]],IsITypeList,Table_ExternalData_15[[#This Row],[IType]],IsDList,Table_ExternalData_15[[#Headers],[13]])</f>
        <v>184</v>
      </c>
      <c r="R660" s="10">
        <f>SUMIFS(IsQList,IsIList,Table_ExternalData_15[[#This Row],[item_key]],IsITypeList,Table_ExternalData_15[[#This Row],[IType]],IsDList,Table_ExternalData_15[[#Headers],[14]])</f>
        <v>312</v>
      </c>
      <c r="S660" s="10">
        <f>SUMIFS(IsQList,IsIList,Table_ExternalData_15[[#This Row],[item_key]],IsITypeList,Table_ExternalData_15[[#This Row],[IType]],IsDList,Table_ExternalData_15[[#Headers],[15]])</f>
        <v>186</v>
      </c>
      <c r="T660" s="10">
        <f>SUMIFS(IsQList,IsIList,Table_ExternalData_15[[#This Row],[item_key]],IsITypeList,Table_ExternalData_15[[#This Row],[IType]],IsDList,Table_ExternalData_15[[#Headers],[16]])</f>
        <v>164</v>
      </c>
      <c r="U660" s="10">
        <f>SUMIFS(IsQList,IsIList,Table_ExternalData_15[[#This Row],[item_key]],IsITypeList,Table_ExternalData_15[[#This Row],[IType]],IsDList,Table_ExternalData_15[[#Headers],[17]])</f>
        <v>85</v>
      </c>
      <c r="V660" s="10">
        <f>SUMIFS(IsQList,IsIList,Table_ExternalData_15[[#This Row],[item_key]],IsITypeList,Table_ExternalData_15[[#This Row],[IType]],IsDList,Table_ExternalData_15[[#Headers],[18]])</f>
        <v>0</v>
      </c>
      <c r="W660" s="10">
        <f>SUMIFS(IsQList,IsIList,Table_ExternalData_15[[#This Row],[item_key]],IsITypeList,Table_ExternalData_15[[#This Row],[IType]],IsDList,Table_ExternalData_15[[#Headers],[19]])</f>
        <v>0</v>
      </c>
      <c r="X660" s="10">
        <f>SUMIFS(IsQList,IsIList,Table_ExternalData_15[[#This Row],[item_key]],IsITypeList,Table_ExternalData_15[[#This Row],[IType]],IsDList,Table_ExternalData_15[[#Headers],[20]])</f>
        <v>0</v>
      </c>
      <c r="Y660" s="10">
        <f>SUMIFS(IsQList,IsIList,Table_ExternalData_15[[#This Row],[item_key]],IsITypeList,Table_ExternalData_15[[#This Row],[IType]],IsDList,Table_ExternalData_15[[#Headers],[21]])</f>
        <v>0</v>
      </c>
      <c r="Z660" s="10">
        <f>SUMIFS(IsQList,IsIList,Table_ExternalData_15[[#This Row],[item_key]],IsITypeList,Table_ExternalData_15[[#This Row],[IType]],IsDList,Table_ExternalData_15[[#Headers],[22]])</f>
        <v>0</v>
      </c>
      <c r="AA660" s="10">
        <f>SUMIFS(IsQList,IsIList,Table_ExternalData_15[[#This Row],[item_key]],IsITypeList,Table_ExternalData_15[[#This Row],[IType]],IsDList,Table_ExternalData_15[[#Headers],[23]])</f>
        <v>0</v>
      </c>
      <c r="AB660" s="10">
        <f>SUMIFS(IsQList,IsIList,Table_ExternalData_15[[#This Row],[item_key]],IsITypeList,Table_ExternalData_15[[#This Row],[IType]],IsDList,Table_ExternalData_15[[#Headers],[24]])</f>
        <v>0</v>
      </c>
      <c r="AC660" s="10">
        <f>SUMIFS(IsQList,IsIList,Table_ExternalData_15[[#This Row],[item_key]],IsITypeList,Table_ExternalData_15[[#This Row],[IType]],IsDList,Table_ExternalData_15[[#Headers],[25]])</f>
        <v>0</v>
      </c>
      <c r="AD660" s="10">
        <f>SUMIFS(IsQList,IsIList,Table_ExternalData_15[[#This Row],[item_key]],IsITypeList,Table_ExternalData_15[[#This Row],[IType]],IsDList,Table_ExternalData_15[[#Headers],[26]])</f>
        <v>0</v>
      </c>
      <c r="AE660" s="10">
        <f>SUMIFS(IsQList,IsIList,Table_ExternalData_15[[#This Row],[item_key]],IsITypeList,Table_ExternalData_15[[#This Row],[IType]],IsDList,Table_ExternalData_15[[#Headers],[27]])</f>
        <v>334</v>
      </c>
      <c r="AF660" s="10">
        <f>SUMIFS(IsQList,IsIList,Table_ExternalData_15[[#This Row],[item_key]],IsITypeList,Table_ExternalData_15[[#This Row],[IType]],IsDList,Table_ExternalData_15[[#Headers],[28]])</f>
        <v>382</v>
      </c>
      <c r="AG660" s="10">
        <f>SUMIFS(IsQList,IsIList,Table_ExternalData_15[[#This Row],[item_key]],IsITypeList,Table_ExternalData_15[[#This Row],[IType]],IsDList,Table_ExternalData_15[[#Headers],[29]])</f>
        <v>364</v>
      </c>
      <c r="AH660" s="10">
        <f>SUMIFS(IsQList,IsIList,Table_ExternalData_15[[#This Row],[item_key]],IsITypeList,Table_ExternalData_15[[#This Row],[IType]],IsDList,Table_ExternalData_15[[#Headers],[30]])</f>
        <v>230</v>
      </c>
      <c r="AI660" s="10">
        <f>SUMIFS(IsQList,IsIList,Table_ExternalData_15[[#This Row],[item_key]],IsITypeList,Table_ExternalData_15[[#This Row],[IType]],IsDList,Table_ExternalData_15[[#Headers],[31]])</f>
        <v>727</v>
      </c>
      <c r="AJ660" s="10">
        <f>SUM(Table_ExternalData_15[[#This Row],[1]:[31]])</f>
        <v>4935</v>
      </c>
    </row>
    <row r="661" spans="1:36">
      <c r="A661" s="1" t="s">
        <v>30</v>
      </c>
      <c r="B661" s="1" t="s">
        <v>1024</v>
      </c>
      <c r="C661" s="1" t="s">
        <v>1025</v>
      </c>
      <c r="D661" s="11" t="s">
        <v>2017</v>
      </c>
      <c r="E661" s="10">
        <f>SUMIFS(IsQList,IsIList,Table_ExternalData_15[[#This Row],[item_key]],IsITypeList,Table_ExternalData_15[[#This Row],[IType]],IsDList,Table_ExternalData_15[[#Headers],[1]])</f>
        <v>0</v>
      </c>
      <c r="F661" s="10">
        <f>SUMIFS(IsQList,IsIList,Table_ExternalData_15[[#This Row],[item_key]],IsITypeList,Table_ExternalData_15[[#This Row],[IType]],IsDList,Table_ExternalData_15[[#Headers],[2]])</f>
        <v>-8</v>
      </c>
      <c r="G661" s="10">
        <f>SUMIFS(IsQList,IsIList,Table_ExternalData_15[[#This Row],[item_key]],IsITypeList,Table_ExternalData_15[[#This Row],[IType]],IsDList,Table_ExternalData_15[[#Headers],[3]])</f>
        <v>0</v>
      </c>
      <c r="H661" s="10">
        <f>SUMIFS(IsQList,IsIList,Table_ExternalData_15[[#This Row],[item_key]],IsITypeList,Table_ExternalData_15[[#This Row],[IType]],IsDList,Table_ExternalData_15[[#Headers],[4]])</f>
        <v>0</v>
      </c>
      <c r="I661" s="10">
        <f>SUMIFS(IsQList,IsIList,Table_ExternalData_15[[#This Row],[item_key]],IsITypeList,Table_ExternalData_15[[#This Row],[IType]],IsDList,Table_ExternalData_15[[#Headers],[5]])</f>
        <v>0</v>
      </c>
      <c r="J661" s="10">
        <f>SUMIFS(IsQList,IsIList,Table_ExternalData_15[[#This Row],[item_key]],IsITypeList,Table_ExternalData_15[[#This Row],[IType]],IsDList,Table_ExternalData_15[[#Headers],[6]])</f>
        <v>0</v>
      </c>
      <c r="K661" s="10">
        <f>SUMIFS(IsQList,IsIList,Table_ExternalData_15[[#This Row],[item_key]],IsITypeList,Table_ExternalData_15[[#This Row],[IType]],IsDList,Table_ExternalData_15[[#Headers],[7]])</f>
        <v>0</v>
      </c>
      <c r="L661" s="10">
        <f>SUMIFS(IsQList,IsIList,Table_ExternalData_15[[#This Row],[item_key]],IsITypeList,Table_ExternalData_15[[#This Row],[IType]],IsDList,Table_ExternalData_15[[#Headers],[8]])</f>
        <v>0</v>
      </c>
      <c r="M661" s="10">
        <f>SUMIFS(IsQList,IsIList,Table_ExternalData_15[[#This Row],[item_key]],IsITypeList,Table_ExternalData_15[[#This Row],[IType]],IsDList,Table_ExternalData_15[[#Headers],[9]])</f>
        <v>-10</v>
      </c>
      <c r="N661" s="10">
        <f>SUMIFS(IsQList,IsIList,Table_ExternalData_15[[#This Row],[item_key]],IsITypeList,Table_ExternalData_15[[#This Row],[IType]],IsDList,Table_ExternalData_15[[#Headers],[10]])</f>
        <v>0</v>
      </c>
      <c r="O661" s="10">
        <f>SUMIFS(IsQList,IsIList,Table_ExternalData_15[[#This Row],[item_key]],IsITypeList,Table_ExternalData_15[[#This Row],[IType]],IsDList,Table_ExternalData_15[[#Headers],[11]])</f>
        <v>0</v>
      </c>
      <c r="P661" s="10">
        <f>SUMIFS(IsQList,IsIList,Table_ExternalData_15[[#This Row],[item_key]],IsITypeList,Table_ExternalData_15[[#This Row],[IType]],IsDList,Table_ExternalData_15[[#Headers],[12]])</f>
        <v>0</v>
      </c>
      <c r="Q661" s="10">
        <f>SUMIFS(IsQList,IsIList,Table_ExternalData_15[[#This Row],[item_key]],IsITypeList,Table_ExternalData_15[[#This Row],[IType]],IsDList,Table_ExternalData_15[[#Headers],[13]])</f>
        <v>0</v>
      </c>
      <c r="R661" s="10">
        <f>SUMIFS(IsQList,IsIList,Table_ExternalData_15[[#This Row],[item_key]],IsITypeList,Table_ExternalData_15[[#This Row],[IType]],IsDList,Table_ExternalData_15[[#Headers],[14]])</f>
        <v>0</v>
      </c>
      <c r="S661" s="10">
        <f>SUMIFS(IsQList,IsIList,Table_ExternalData_15[[#This Row],[item_key]],IsITypeList,Table_ExternalData_15[[#This Row],[IType]],IsDList,Table_ExternalData_15[[#Headers],[15]])</f>
        <v>0</v>
      </c>
      <c r="T661" s="10">
        <f>SUMIFS(IsQList,IsIList,Table_ExternalData_15[[#This Row],[item_key]],IsITypeList,Table_ExternalData_15[[#This Row],[IType]],IsDList,Table_ExternalData_15[[#Headers],[16]])</f>
        <v>0</v>
      </c>
      <c r="U661" s="10">
        <f>SUMIFS(IsQList,IsIList,Table_ExternalData_15[[#This Row],[item_key]],IsITypeList,Table_ExternalData_15[[#This Row],[IType]],IsDList,Table_ExternalData_15[[#Headers],[17]])</f>
        <v>0</v>
      </c>
      <c r="V661" s="10">
        <f>SUMIFS(IsQList,IsIList,Table_ExternalData_15[[#This Row],[item_key]],IsITypeList,Table_ExternalData_15[[#This Row],[IType]],IsDList,Table_ExternalData_15[[#Headers],[18]])</f>
        <v>0</v>
      </c>
      <c r="W661" s="10">
        <f>SUMIFS(IsQList,IsIList,Table_ExternalData_15[[#This Row],[item_key]],IsITypeList,Table_ExternalData_15[[#This Row],[IType]],IsDList,Table_ExternalData_15[[#Headers],[19]])</f>
        <v>0</v>
      </c>
      <c r="X661" s="10">
        <f>SUMIFS(IsQList,IsIList,Table_ExternalData_15[[#This Row],[item_key]],IsITypeList,Table_ExternalData_15[[#This Row],[IType]],IsDList,Table_ExternalData_15[[#Headers],[20]])</f>
        <v>0</v>
      </c>
      <c r="Y661" s="10">
        <f>SUMIFS(IsQList,IsIList,Table_ExternalData_15[[#This Row],[item_key]],IsITypeList,Table_ExternalData_15[[#This Row],[IType]],IsDList,Table_ExternalData_15[[#Headers],[21]])</f>
        <v>0</v>
      </c>
      <c r="Z661" s="10">
        <f>SUMIFS(IsQList,IsIList,Table_ExternalData_15[[#This Row],[item_key]],IsITypeList,Table_ExternalData_15[[#This Row],[IType]],IsDList,Table_ExternalData_15[[#Headers],[22]])</f>
        <v>0</v>
      </c>
      <c r="AA661" s="10">
        <f>SUMIFS(IsQList,IsIList,Table_ExternalData_15[[#This Row],[item_key]],IsITypeList,Table_ExternalData_15[[#This Row],[IType]],IsDList,Table_ExternalData_15[[#Headers],[23]])</f>
        <v>0</v>
      </c>
      <c r="AB661" s="10">
        <f>SUMIFS(IsQList,IsIList,Table_ExternalData_15[[#This Row],[item_key]],IsITypeList,Table_ExternalData_15[[#This Row],[IType]],IsDList,Table_ExternalData_15[[#Headers],[24]])</f>
        <v>0</v>
      </c>
      <c r="AC661" s="10">
        <f>SUMIFS(IsQList,IsIList,Table_ExternalData_15[[#This Row],[item_key]],IsITypeList,Table_ExternalData_15[[#This Row],[IType]],IsDList,Table_ExternalData_15[[#Headers],[25]])</f>
        <v>0</v>
      </c>
      <c r="AD661" s="10">
        <f>SUMIFS(IsQList,IsIList,Table_ExternalData_15[[#This Row],[item_key]],IsITypeList,Table_ExternalData_15[[#This Row],[IType]],IsDList,Table_ExternalData_15[[#Headers],[26]])</f>
        <v>0</v>
      </c>
      <c r="AE661" s="10">
        <f>SUMIFS(IsQList,IsIList,Table_ExternalData_15[[#This Row],[item_key]],IsITypeList,Table_ExternalData_15[[#This Row],[IType]],IsDList,Table_ExternalData_15[[#Headers],[27]])</f>
        <v>0</v>
      </c>
      <c r="AF661" s="10">
        <f>SUMIFS(IsQList,IsIList,Table_ExternalData_15[[#This Row],[item_key]],IsITypeList,Table_ExternalData_15[[#This Row],[IType]],IsDList,Table_ExternalData_15[[#Headers],[28]])</f>
        <v>0</v>
      </c>
      <c r="AG661" s="10">
        <f>SUMIFS(IsQList,IsIList,Table_ExternalData_15[[#This Row],[item_key]],IsITypeList,Table_ExternalData_15[[#This Row],[IType]],IsDList,Table_ExternalData_15[[#Headers],[29]])</f>
        <v>0</v>
      </c>
      <c r="AH661" s="10">
        <f>SUMIFS(IsQList,IsIList,Table_ExternalData_15[[#This Row],[item_key]],IsITypeList,Table_ExternalData_15[[#This Row],[IType]],IsDList,Table_ExternalData_15[[#Headers],[30]])</f>
        <v>0</v>
      </c>
      <c r="AI661" s="10">
        <f>SUMIFS(IsQList,IsIList,Table_ExternalData_15[[#This Row],[item_key]],IsITypeList,Table_ExternalData_15[[#This Row],[IType]],IsDList,Table_ExternalData_15[[#Headers],[31]])</f>
        <v>0</v>
      </c>
      <c r="AJ661" s="10">
        <f>SUM(Table_ExternalData_15[[#This Row],[1]:[31]])</f>
        <v>-18</v>
      </c>
    </row>
    <row r="662" spans="1:36">
      <c r="A662" s="1" t="s">
        <v>397</v>
      </c>
      <c r="B662" s="1" t="s">
        <v>758</v>
      </c>
      <c r="C662" s="1" t="s">
        <v>759</v>
      </c>
      <c r="D662" s="11" t="s">
        <v>2046</v>
      </c>
      <c r="E662" s="10">
        <f>SUMIFS(IsQList,IsIList,Table_ExternalData_15[[#This Row],[item_key]],IsITypeList,Table_ExternalData_15[[#This Row],[IType]],IsDList,Table_ExternalData_15[[#Headers],[1]])</f>
        <v>170</v>
      </c>
      <c r="F662" s="10">
        <f>SUMIFS(IsQList,IsIList,Table_ExternalData_15[[#This Row],[item_key]],IsITypeList,Table_ExternalData_15[[#This Row],[IType]],IsDList,Table_ExternalData_15[[#Headers],[2]])</f>
        <v>376</v>
      </c>
      <c r="G662" s="10">
        <f>SUMIFS(IsQList,IsIList,Table_ExternalData_15[[#This Row],[item_key]],IsITypeList,Table_ExternalData_15[[#This Row],[IType]],IsDList,Table_ExternalData_15[[#Headers],[3]])</f>
        <v>170</v>
      </c>
      <c r="H662" s="10">
        <f>SUMIFS(IsQList,IsIList,Table_ExternalData_15[[#This Row],[item_key]],IsITypeList,Table_ExternalData_15[[#This Row],[IType]],IsDList,Table_ExternalData_15[[#Headers],[4]])</f>
        <v>500</v>
      </c>
      <c r="I662" s="10">
        <f>SUMIFS(IsQList,IsIList,Table_ExternalData_15[[#This Row],[item_key]],IsITypeList,Table_ExternalData_15[[#This Row],[IType]],IsDList,Table_ExternalData_15[[#Headers],[5]])</f>
        <v>200</v>
      </c>
      <c r="J662" s="10">
        <f>SUMIFS(IsQList,IsIList,Table_ExternalData_15[[#This Row],[item_key]],IsITypeList,Table_ExternalData_15[[#This Row],[IType]],IsDList,Table_ExternalData_15[[#Headers],[6]])</f>
        <v>474</v>
      </c>
      <c r="K662" s="10">
        <f>SUMIFS(IsQList,IsIList,Table_ExternalData_15[[#This Row],[item_key]],IsITypeList,Table_ExternalData_15[[#This Row],[IType]],IsDList,Table_ExternalData_15[[#Headers],[7]])</f>
        <v>418</v>
      </c>
      <c r="L662" s="10">
        <f>SUMIFS(IsQList,IsIList,Table_ExternalData_15[[#This Row],[item_key]],IsITypeList,Table_ExternalData_15[[#This Row],[IType]],IsDList,Table_ExternalData_15[[#Headers],[8]])</f>
        <v>278</v>
      </c>
      <c r="M662" s="10">
        <f>SUMIFS(IsQList,IsIList,Table_ExternalData_15[[#This Row],[item_key]],IsITypeList,Table_ExternalData_15[[#This Row],[IType]],IsDList,Table_ExternalData_15[[#Headers],[9]])</f>
        <v>634</v>
      </c>
      <c r="N662" s="10">
        <f>SUMIFS(IsQList,IsIList,Table_ExternalData_15[[#This Row],[item_key]],IsITypeList,Table_ExternalData_15[[#This Row],[IType]],IsDList,Table_ExternalData_15[[#Headers],[10]])</f>
        <v>414</v>
      </c>
      <c r="O662" s="10">
        <f>SUMIFS(IsQList,IsIList,Table_ExternalData_15[[#This Row],[item_key]],IsITypeList,Table_ExternalData_15[[#This Row],[IType]],IsDList,Table_ExternalData_15[[#Headers],[11]])</f>
        <v>300</v>
      </c>
      <c r="P662" s="10">
        <f>SUMIFS(IsQList,IsIList,Table_ExternalData_15[[#This Row],[item_key]],IsITypeList,Table_ExternalData_15[[#This Row],[IType]],IsDList,Table_ExternalData_15[[#Headers],[12]])</f>
        <v>0</v>
      </c>
      <c r="Q662" s="10">
        <f>SUMIFS(IsQList,IsIList,Table_ExternalData_15[[#This Row],[item_key]],IsITypeList,Table_ExternalData_15[[#This Row],[IType]],IsDList,Table_ExternalData_15[[#Headers],[13]])</f>
        <v>368</v>
      </c>
      <c r="R662" s="10">
        <f>SUMIFS(IsQList,IsIList,Table_ExternalData_15[[#This Row],[item_key]],IsITypeList,Table_ExternalData_15[[#This Row],[IType]],IsDList,Table_ExternalData_15[[#Headers],[14]])</f>
        <v>624</v>
      </c>
      <c r="S662" s="10">
        <f>SUMIFS(IsQList,IsIList,Table_ExternalData_15[[#This Row],[item_key]],IsITypeList,Table_ExternalData_15[[#This Row],[IType]],IsDList,Table_ExternalData_15[[#Headers],[15]])</f>
        <v>372</v>
      </c>
      <c r="T662" s="10">
        <f>SUMIFS(IsQList,IsIList,Table_ExternalData_15[[#This Row],[item_key]],IsITypeList,Table_ExternalData_15[[#This Row],[IType]],IsDList,Table_ExternalData_15[[#Headers],[16]])</f>
        <v>328</v>
      </c>
      <c r="U662" s="10">
        <f>SUMIFS(IsQList,IsIList,Table_ExternalData_15[[#This Row],[item_key]],IsITypeList,Table_ExternalData_15[[#This Row],[IType]],IsDList,Table_ExternalData_15[[#Headers],[17]])</f>
        <v>170</v>
      </c>
      <c r="V662" s="10">
        <f>SUMIFS(IsQList,IsIList,Table_ExternalData_15[[#This Row],[item_key]],IsITypeList,Table_ExternalData_15[[#This Row],[IType]],IsDList,Table_ExternalData_15[[#Headers],[18]])</f>
        <v>0</v>
      </c>
      <c r="W662" s="10">
        <f>SUMIFS(IsQList,IsIList,Table_ExternalData_15[[#This Row],[item_key]],IsITypeList,Table_ExternalData_15[[#This Row],[IType]],IsDList,Table_ExternalData_15[[#Headers],[19]])</f>
        <v>0</v>
      </c>
      <c r="X662" s="10">
        <f>SUMIFS(IsQList,IsIList,Table_ExternalData_15[[#This Row],[item_key]],IsITypeList,Table_ExternalData_15[[#This Row],[IType]],IsDList,Table_ExternalData_15[[#Headers],[20]])</f>
        <v>0</v>
      </c>
      <c r="Y662" s="10">
        <f>SUMIFS(IsQList,IsIList,Table_ExternalData_15[[#This Row],[item_key]],IsITypeList,Table_ExternalData_15[[#This Row],[IType]],IsDList,Table_ExternalData_15[[#Headers],[21]])</f>
        <v>0</v>
      </c>
      <c r="Z662" s="10">
        <f>SUMIFS(IsQList,IsIList,Table_ExternalData_15[[#This Row],[item_key]],IsITypeList,Table_ExternalData_15[[#This Row],[IType]],IsDList,Table_ExternalData_15[[#Headers],[22]])</f>
        <v>0</v>
      </c>
      <c r="AA662" s="10">
        <f>SUMIFS(IsQList,IsIList,Table_ExternalData_15[[#This Row],[item_key]],IsITypeList,Table_ExternalData_15[[#This Row],[IType]],IsDList,Table_ExternalData_15[[#Headers],[23]])</f>
        <v>0</v>
      </c>
      <c r="AB662" s="10">
        <f>SUMIFS(IsQList,IsIList,Table_ExternalData_15[[#This Row],[item_key]],IsITypeList,Table_ExternalData_15[[#This Row],[IType]],IsDList,Table_ExternalData_15[[#Headers],[24]])</f>
        <v>0</v>
      </c>
      <c r="AC662" s="10">
        <f>SUMIFS(IsQList,IsIList,Table_ExternalData_15[[#This Row],[item_key]],IsITypeList,Table_ExternalData_15[[#This Row],[IType]],IsDList,Table_ExternalData_15[[#Headers],[25]])</f>
        <v>0</v>
      </c>
      <c r="AD662" s="10">
        <f>SUMIFS(IsQList,IsIList,Table_ExternalData_15[[#This Row],[item_key]],IsITypeList,Table_ExternalData_15[[#This Row],[IType]],IsDList,Table_ExternalData_15[[#Headers],[26]])</f>
        <v>0</v>
      </c>
      <c r="AE662" s="10">
        <f>SUMIFS(IsQList,IsIList,Table_ExternalData_15[[#This Row],[item_key]],IsITypeList,Table_ExternalData_15[[#This Row],[IType]],IsDList,Table_ExternalData_15[[#Headers],[27]])</f>
        <v>668</v>
      </c>
      <c r="AF662" s="10">
        <f>SUMIFS(IsQList,IsIList,Table_ExternalData_15[[#This Row],[item_key]],IsITypeList,Table_ExternalData_15[[#This Row],[IType]],IsDList,Table_ExternalData_15[[#Headers],[28]])</f>
        <v>764</v>
      </c>
      <c r="AG662" s="10">
        <f>SUMIFS(IsQList,IsIList,Table_ExternalData_15[[#This Row],[item_key]],IsITypeList,Table_ExternalData_15[[#This Row],[IType]],IsDList,Table_ExternalData_15[[#Headers],[29]])</f>
        <v>728</v>
      </c>
      <c r="AH662" s="10">
        <f>SUMIFS(IsQList,IsIList,Table_ExternalData_15[[#This Row],[item_key]],IsITypeList,Table_ExternalData_15[[#This Row],[IType]],IsDList,Table_ExternalData_15[[#Headers],[30]])</f>
        <v>460</v>
      </c>
      <c r="AI662" s="10">
        <f>SUMIFS(IsQList,IsIList,Table_ExternalData_15[[#This Row],[item_key]],IsITypeList,Table_ExternalData_15[[#This Row],[IType]],IsDList,Table_ExternalData_15[[#Headers],[31]])</f>
        <v>1454</v>
      </c>
      <c r="AJ662" s="10">
        <f>SUM(Table_ExternalData_15[[#This Row],[1]:[31]])</f>
        <v>9870</v>
      </c>
    </row>
    <row r="663" spans="1:36">
      <c r="A663" s="1" t="s">
        <v>31</v>
      </c>
      <c r="B663" s="1" t="s">
        <v>1026</v>
      </c>
      <c r="C663" s="1" t="s">
        <v>1027</v>
      </c>
      <c r="D663" s="11" t="s">
        <v>2046</v>
      </c>
      <c r="E663" s="10">
        <f>SUMIFS(IsQList,IsIList,Table_ExternalData_15[[#This Row],[item_key]],IsITypeList,Table_ExternalData_15[[#This Row],[IType]],IsDList,Table_ExternalData_15[[#Headers],[1]])</f>
        <v>340</v>
      </c>
      <c r="F663" s="10">
        <f>SUMIFS(IsQList,IsIList,Table_ExternalData_15[[#This Row],[item_key]],IsITypeList,Table_ExternalData_15[[#This Row],[IType]],IsDList,Table_ExternalData_15[[#Headers],[2]])</f>
        <v>752</v>
      </c>
      <c r="G663" s="10">
        <f>SUMIFS(IsQList,IsIList,Table_ExternalData_15[[#This Row],[item_key]],IsITypeList,Table_ExternalData_15[[#This Row],[IType]],IsDList,Table_ExternalData_15[[#Headers],[3]])</f>
        <v>340</v>
      </c>
      <c r="H663" s="10">
        <f>SUMIFS(IsQList,IsIList,Table_ExternalData_15[[#This Row],[item_key]],IsITypeList,Table_ExternalData_15[[#This Row],[IType]],IsDList,Table_ExternalData_15[[#Headers],[4]])</f>
        <v>1000</v>
      </c>
      <c r="I663" s="10">
        <f>SUMIFS(IsQList,IsIList,Table_ExternalData_15[[#This Row],[item_key]],IsITypeList,Table_ExternalData_15[[#This Row],[IType]],IsDList,Table_ExternalData_15[[#Headers],[5]])</f>
        <v>400</v>
      </c>
      <c r="J663" s="10">
        <f>SUMIFS(IsQList,IsIList,Table_ExternalData_15[[#This Row],[item_key]],IsITypeList,Table_ExternalData_15[[#This Row],[IType]],IsDList,Table_ExternalData_15[[#Headers],[6]])</f>
        <v>948</v>
      </c>
      <c r="K663" s="10">
        <f>SUMIFS(IsQList,IsIList,Table_ExternalData_15[[#This Row],[item_key]],IsITypeList,Table_ExternalData_15[[#This Row],[IType]],IsDList,Table_ExternalData_15[[#Headers],[7]])</f>
        <v>836</v>
      </c>
      <c r="L663" s="10">
        <f>SUMIFS(IsQList,IsIList,Table_ExternalData_15[[#This Row],[item_key]],IsITypeList,Table_ExternalData_15[[#This Row],[IType]],IsDList,Table_ExternalData_15[[#Headers],[8]])</f>
        <v>556</v>
      </c>
      <c r="M663" s="10">
        <f>SUMIFS(IsQList,IsIList,Table_ExternalData_15[[#This Row],[item_key]],IsITypeList,Table_ExternalData_15[[#This Row],[IType]],IsDList,Table_ExternalData_15[[#Headers],[9]])</f>
        <v>1268</v>
      </c>
      <c r="N663" s="10">
        <f>SUMIFS(IsQList,IsIList,Table_ExternalData_15[[#This Row],[item_key]],IsITypeList,Table_ExternalData_15[[#This Row],[IType]],IsDList,Table_ExternalData_15[[#Headers],[10]])</f>
        <v>828</v>
      </c>
      <c r="O663" s="10">
        <f>SUMIFS(IsQList,IsIList,Table_ExternalData_15[[#This Row],[item_key]],IsITypeList,Table_ExternalData_15[[#This Row],[IType]],IsDList,Table_ExternalData_15[[#Headers],[11]])</f>
        <v>600</v>
      </c>
      <c r="P663" s="10">
        <f>SUMIFS(IsQList,IsIList,Table_ExternalData_15[[#This Row],[item_key]],IsITypeList,Table_ExternalData_15[[#This Row],[IType]],IsDList,Table_ExternalData_15[[#Headers],[12]])</f>
        <v>0</v>
      </c>
      <c r="Q663" s="10">
        <f>SUMIFS(IsQList,IsIList,Table_ExternalData_15[[#This Row],[item_key]],IsITypeList,Table_ExternalData_15[[#This Row],[IType]],IsDList,Table_ExternalData_15[[#Headers],[13]])</f>
        <v>736</v>
      </c>
      <c r="R663" s="10">
        <f>SUMIFS(IsQList,IsIList,Table_ExternalData_15[[#This Row],[item_key]],IsITypeList,Table_ExternalData_15[[#This Row],[IType]],IsDList,Table_ExternalData_15[[#Headers],[14]])</f>
        <v>1248</v>
      </c>
      <c r="S663" s="10">
        <f>SUMIFS(IsQList,IsIList,Table_ExternalData_15[[#This Row],[item_key]],IsITypeList,Table_ExternalData_15[[#This Row],[IType]],IsDList,Table_ExternalData_15[[#Headers],[15]])</f>
        <v>744</v>
      </c>
      <c r="T663" s="10">
        <f>SUMIFS(IsQList,IsIList,Table_ExternalData_15[[#This Row],[item_key]],IsITypeList,Table_ExternalData_15[[#This Row],[IType]],IsDList,Table_ExternalData_15[[#Headers],[16]])</f>
        <v>656</v>
      </c>
      <c r="U663" s="10">
        <f>SUMIFS(IsQList,IsIList,Table_ExternalData_15[[#This Row],[item_key]],IsITypeList,Table_ExternalData_15[[#This Row],[IType]],IsDList,Table_ExternalData_15[[#Headers],[17]])</f>
        <v>340</v>
      </c>
      <c r="V663" s="10">
        <f>SUMIFS(IsQList,IsIList,Table_ExternalData_15[[#This Row],[item_key]],IsITypeList,Table_ExternalData_15[[#This Row],[IType]],IsDList,Table_ExternalData_15[[#Headers],[18]])</f>
        <v>0</v>
      </c>
      <c r="W663" s="10">
        <f>SUMIFS(IsQList,IsIList,Table_ExternalData_15[[#This Row],[item_key]],IsITypeList,Table_ExternalData_15[[#This Row],[IType]],IsDList,Table_ExternalData_15[[#Headers],[19]])</f>
        <v>0</v>
      </c>
      <c r="X663" s="10">
        <f>SUMIFS(IsQList,IsIList,Table_ExternalData_15[[#This Row],[item_key]],IsITypeList,Table_ExternalData_15[[#This Row],[IType]],IsDList,Table_ExternalData_15[[#Headers],[20]])</f>
        <v>0</v>
      </c>
      <c r="Y663" s="10">
        <f>SUMIFS(IsQList,IsIList,Table_ExternalData_15[[#This Row],[item_key]],IsITypeList,Table_ExternalData_15[[#This Row],[IType]],IsDList,Table_ExternalData_15[[#Headers],[21]])</f>
        <v>0</v>
      </c>
      <c r="Z663" s="10">
        <f>SUMIFS(IsQList,IsIList,Table_ExternalData_15[[#This Row],[item_key]],IsITypeList,Table_ExternalData_15[[#This Row],[IType]],IsDList,Table_ExternalData_15[[#Headers],[22]])</f>
        <v>0</v>
      </c>
      <c r="AA663" s="10">
        <f>SUMIFS(IsQList,IsIList,Table_ExternalData_15[[#This Row],[item_key]],IsITypeList,Table_ExternalData_15[[#This Row],[IType]],IsDList,Table_ExternalData_15[[#Headers],[23]])</f>
        <v>0</v>
      </c>
      <c r="AB663" s="10">
        <f>SUMIFS(IsQList,IsIList,Table_ExternalData_15[[#This Row],[item_key]],IsITypeList,Table_ExternalData_15[[#This Row],[IType]],IsDList,Table_ExternalData_15[[#Headers],[24]])</f>
        <v>0</v>
      </c>
      <c r="AC663" s="10">
        <f>SUMIFS(IsQList,IsIList,Table_ExternalData_15[[#This Row],[item_key]],IsITypeList,Table_ExternalData_15[[#This Row],[IType]],IsDList,Table_ExternalData_15[[#Headers],[25]])</f>
        <v>0</v>
      </c>
      <c r="AD663" s="10">
        <f>SUMIFS(IsQList,IsIList,Table_ExternalData_15[[#This Row],[item_key]],IsITypeList,Table_ExternalData_15[[#This Row],[IType]],IsDList,Table_ExternalData_15[[#Headers],[26]])</f>
        <v>0</v>
      </c>
      <c r="AE663" s="10">
        <f>SUMIFS(IsQList,IsIList,Table_ExternalData_15[[#This Row],[item_key]],IsITypeList,Table_ExternalData_15[[#This Row],[IType]],IsDList,Table_ExternalData_15[[#Headers],[27]])</f>
        <v>1336</v>
      </c>
      <c r="AF663" s="10">
        <f>SUMIFS(IsQList,IsIList,Table_ExternalData_15[[#This Row],[item_key]],IsITypeList,Table_ExternalData_15[[#This Row],[IType]],IsDList,Table_ExternalData_15[[#Headers],[28]])</f>
        <v>1528</v>
      </c>
      <c r="AG663" s="10">
        <f>SUMIFS(IsQList,IsIList,Table_ExternalData_15[[#This Row],[item_key]],IsITypeList,Table_ExternalData_15[[#This Row],[IType]],IsDList,Table_ExternalData_15[[#Headers],[29]])</f>
        <v>1456</v>
      </c>
      <c r="AH663" s="10">
        <f>SUMIFS(IsQList,IsIList,Table_ExternalData_15[[#This Row],[item_key]],IsITypeList,Table_ExternalData_15[[#This Row],[IType]],IsDList,Table_ExternalData_15[[#Headers],[30]])</f>
        <v>920</v>
      </c>
      <c r="AI663" s="10">
        <f>SUMIFS(IsQList,IsIList,Table_ExternalData_15[[#This Row],[item_key]],IsITypeList,Table_ExternalData_15[[#This Row],[IType]],IsDList,Table_ExternalData_15[[#Headers],[31]])</f>
        <v>2908</v>
      </c>
      <c r="AJ663" s="10">
        <f>SUM(Table_ExternalData_15[[#This Row],[1]:[31]])</f>
        <v>19740</v>
      </c>
    </row>
    <row r="664" spans="1:36">
      <c r="A664" s="1" t="s">
        <v>31</v>
      </c>
      <c r="B664" s="1" t="s">
        <v>1026</v>
      </c>
      <c r="C664" s="1" t="s">
        <v>1027</v>
      </c>
      <c r="D664" s="11" t="s">
        <v>2017</v>
      </c>
      <c r="E664" s="10">
        <f>SUMIFS(IsQList,IsIList,Table_ExternalData_15[[#This Row],[item_key]],IsITypeList,Table_ExternalData_15[[#This Row],[IType]],IsDList,Table_ExternalData_15[[#Headers],[1]])</f>
        <v>0</v>
      </c>
      <c r="F664" s="10">
        <f>SUMIFS(IsQList,IsIList,Table_ExternalData_15[[#This Row],[item_key]],IsITypeList,Table_ExternalData_15[[#This Row],[IType]],IsDList,Table_ExternalData_15[[#Headers],[2]])</f>
        <v>0</v>
      </c>
      <c r="G664" s="10">
        <f>SUMIFS(IsQList,IsIList,Table_ExternalData_15[[#This Row],[item_key]],IsITypeList,Table_ExternalData_15[[#This Row],[IType]],IsDList,Table_ExternalData_15[[#Headers],[3]])</f>
        <v>0</v>
      </c>
      <c r="H664" s="10">
        <f>SUMIFS(IsQList,IsIList,Table_ExternalData_15[[#This Row],[item_key]],IsITypeList,Table_ExternalData_15[[#This Row],[IType]],IsDList,Table_ExternalData_15[[#Headers],[4]])</f>
        <v>0</v>
      </c>
      <c r="I664" s="10">
        <f>SUMIFS(IsQList,IsIList,Table_ExternalData_15[[#This Row],[item_key]],IsITypeList,Table_ExternalData_15[[#This Row],[IType]],IsDList,Table_ExternalData_15[[#Headers],[5]])</f>
        <v>0</v>
      </c>
      <c r="J664" s="10">
        <f>SUMIFS(IsQList,IsIList,Table_ExternalData_15[[#This Row],[item_key]],IsITypeList,Table_ExternalData_15[[#This Row],[IType]],IsDList,Table_ExternalData_15[[#Headers],[6]])</f>
        <v>0</v>
      </c>
      <c r="K664" s="10">
        <f>SUMIFS(IsQList,IsIList,Table_ExternalData_15[[#This Row],[item_key]],IsITypeList,Table_ExternalData_15[[#This Row],[IType]],IsDList,Table_ExternalData_15[[#Headers],[7]])</f>
        <v>0</v>
      </c>
      <c r="L664" s="10">
        <f>SUMIFS(IsQList,IsIList,Table_ExternalData_15[[#This Row],[item_key]],IsITypeList,Table_ExternalData_15[[#This Row],[IType]],IsDList,Table_ExternalData_15[[#Headers],[8]])</f>
        <v>0</v>
      </c>
      <c r="M664" s="10">
        <f>SUMIFS(IsQList,IsIList,Table_ExternalData_15[[#This Row],[item_key]],IsITypeList,Table_ExternalData_15[[#This Row],[IType]],IsDList,Table_ExternalData_15[[#Headers],[9]])</f>
        <v>0</v>
      </c>
      <c r="N664" s="10">
        <f>SUMIFS(IsQList,IsIList,Table_ExternalData_15[[#This Row],[item_key]],IsITypeList,Table_ExternalData_15[[#This Row],[IType]],IsDList,Table_ExternalData_15[[#Headers],[10]])</f>
        <v>0</v>
      </c>
      <c r="O664" s="10">
        <f>SUMIFS(IsQList,IsIList,Table_ExternalData_15[[#This Row],[item_key]],IsITypeList,Table_ExternalData_15[[#This Row],[IType]],IsDList,Table_ExternalData_15[[#Headers],[11]])</f>
        <v>0</v>
      </c>
      <c r="P664" s="10">
        <f>SUMIFS(IsQList,IsIList,Table_ExternalData_15[[#This Row],[item_key]],IsITypeList,Table_ExternalData_15[[#This Row],[IType]],IsDList,Table_ExternalData_15[[#Headers],[12]])</f>
        <v>0</v>
      </c>
      <c r="Q664" s="10">
        <f>SUMIFS(IsQList,IsIList,Table_ExternalData_15[[#This Row],[item_key]],IsITypeList,Table_ExternalData_15[[#This Row],[IType]],IsDList,Table_ExternalData_15[[#Headers],[13]])</f>
        <v>0</v>
      </c>
      <c r="R664" s="10">
        <f>SUMIFS(IsQList,IsIList,Table_ExternalData_15[[#This Row],[item_key]],IsITypeList,Table_ExternalData_15[[#This Row],[IType]],IsDList,Table_ExternalData_15[[#Headers],[14]])</f>
        <v>0</v>
      </c>
      <c r="S664" s="10">
        <f>SUMIFS(IsQList,IsIList,Table_ExternalData_15[[#This Row],[item_key]],IsITypeList,Table_ExternalData_15[[#This Row],[IType]],IsDList,Table_ExternalData_15[[#Headers],[15]])</f>
        <v>0</v>
      </c>
      <c r="T664" s="10">
        <f>SUMIFS(IsQList,IsIList,Table_ExternalData_15[[#This Row],[item_key]],IsITypeList,Table_ExternalData_15[[#This Row],[IType]],IsDList,Table_ExternalData_15[[#Headers],[16]])</f>
        <v>0</v>
      </c>
      <c r="U664" s="10">
        <f>SUMIFS(IsQList,IsIList,Table_ExternalData_15[[#This Row],[item_key]],IsITypeList,Table_ExternalData_15[[#This Row],[IType]],IsDList,Table_ExternalData_15[[#Headers],[17]])</f>
        <v>0</v>
      </c>
      <c r="V664" s="10">
        <f>SUMIFS(IsQList,IsIList,Table_ExternalData_15[[#This Row],[item_key]],IsITypeList,Table_ExternalData_15[[#This Row],[IType]],IsDList,Table_ExternalData_15[[#Headers],[18]])</f>
        <v>0</v>
      </c>
      <c r="W664" s="10">
        <f>SUMIFS(IsQList,IsIList,Table_ExternalData_15[[#This Row],[item_key]],IsITypeList,Table_ExternalData_15[[#This Row],[IType]],IsDList,Table_ExternalData_15[[#Headers],[19]])</f>
        <v>0</v>
      </c>
      <c r="X664" s="10">
        <f>SUMIFS(IsQList,IsIList,Table_ExternalData_15[[#This Row],[item_key]],IsITypeList,Table_ExternalData_15[[#This Row],[IType]],IsDList,Table_ExternalData_15[[#Headers],[20]])</f>
        <v>0</v>
      </c>
      <c r="Y664" s="10">
        <f>SUMIFS(IsQList,IsIList,Table_ExternalData_15[[#This Row],[item_key]],IsITypeList,Table_ExternalData_15[[#This Row],[IType]],IsDList,Table_ExternalData_15[[#Headers],[21]])</f>
        <v>0</v>
      </c>
      <c r="Z664" s="10">
        <f>SUMIFS(IsQList,IsIList,Table_ExternalData_15[[#This Row],[item_key]],IsITypeList,Table_ExternalData_15[[#This Row],[IType]],IsDList,Table_ExternalData_15[[#Headers],[22]])</f>
        <v>0</v>
      </c>
      <c r="AA664" s="10">
        <f>SUMIFS(IsQList,IsIList,Table_ExternalData_15[[#This Row],[item_key]],IsITypeList,Table_ExternalData_15[[#This Row],[IType]],IsDList,Table_ExternalData_15[[#Headers],[23]])</f>
        <v>0</v>
      </c>
      <c r="AB664" s="10">
        <f>SUMIFS(IsQList,IsIList,Table_ExternalData_15[[#This Row],[item_key]],IsITypeList,Table_ExternalData_15[[#This Row],[IType]],IsDList,Table_ExternalData_15[[#Headers],[24]])</f>
        <v>0</v>
      </c>
      <c r="AC664" s="10">
        <f>SUMIFS(IsQList,IsIList,Table_ExternalData_15[[#This Row],[item_key]],IsITypeList,Table_ExternalData_15[[#This Row],[IType]],IsDList,Table_ExternalData_15[[#Headers],[25]])</f>
        <v>0</v>
      </c>
      <c r="AD664" s="10">
        <f>SUMIFS(IsQList,IsIList,Table_ExternalData_15[[#This Row],[item_key]],IsITypeList,Table_ExternalData_15[[#This Row],[IType]],IsDList,Table_ExternalData_15[[#Headers],[26]])</f>
        <v>0</v>
      </c>
      <c r="AE664" s="10">
        <f>SUMIFS(IsQList,IsIList,Table_ExternalData_15[[#This Row],[item_key]],IsITypeList,Table_ExternalData_15[[#This Row],[IType]],IsDList,Table_ExternalData_15[[#Headers],[27]])</f>
        <v>0</v>
      </c>
      <c r="AF664" s="10">
        <f>SUMIFS(IsQList,IsIList,Table_ExternalData_15[[#This Row],[item_key]],IsITypeList,Table_ExternalData_15[[#This Row],[IType]],IsDList,Table_ExternalData_15[[#Headers],[28]])</f>
        <v>0</v>
      </c>
      <c r="AG664" s="10">
        <f>SUMIFS(IsQList,IsIList,Table_ExternalData_15[[#This Row],[item_key]],IsITypeList,Table_ExternalData_15[[#This Row],[IType]],IsDList,Table_ExternalData_15[[#Headers],[29]])</f>
        <v>0</v>
      </c>
      <c r="AH664" s="10">
        <f>SUMIFS(IsQList,IsIList,Table_ExternalData_15[[#This Row],[item_key]],IsITypeList,Table_ExternalData_15[[#This Row],[IType]],IsDList,Table_ExternalData_15[[#Headers],[30]])</f>
        <v>0</v>
      </c>
      <c r="AI664" s="10">
        <f>SUMIFS(IsQList,IsIList,Table_ExternalData_15[[#This Row],[item_key]],IsITypeList,Table_ExternalData_15[[#This Row],[IType]],IsDList,Table_ExternalData_15[[#Headers],[31]])</f>
        <v>0</v>
      </c>
      <c r="AJ664" s="10">
        <f>SUM(Table_ExternalData_15[[#This Row],[1]:[31]])</f>
        <v>0</v>
      </c>
    </row>
    <row r="665" spans="1:36">
      <c r="A665" s="1" t="s">
        <v>422</v>
      </c>
      <c r="B665" s="1" t="s">
        <v>738</v>
      </c>
      <c r="C665" s="1" t="s">
        <v>760</v>
      </c>
      <c r="D665" s="11" t="s">
        <v>2046</v>
      </c>
      <c r="E665" s="10">
        <f>SUMIFS(IsQList,IsIList,Table_ExternalData_15[[#This Row],[item_key]],IsITypeList,Table_ExternalData_15[[#This Row],[IType]],IsDList,Table_ExternalData_15[[#Headers],[1]])</f>
        <v>340</v>
      </c>
      <c r="F665" s="10">
        <f>SUMIFS(IsQList,IsIList,Table_ExternalData_15[[#This Row],[item_key]],IsITypeList,Table_ExternalData_15[[#This Row],[IType]],IsDList,Table_ExternalData_15[[#Headers],[2]])</f>
        <v>752</v>
      </c>
      <c r="G665" s="10">
        <f>SUMIFS(IsQList,IsIList,Table_ExternalData_15[[#This Row],[item_key]],IsITypeList,Table_ExternalData_15[[#This Row],[IType]],IsDList,Table_ExternalData_15[[#Headers],[3]])</f>
        <v>340</v>
      </c>
      <c r="H665" s="10">
        <f>SUMIFS(IsQList,IsIList,Table_ExternalData_15[[#This Row],[item_key]],IsITypeList,Table_ExternalData_15[[#This Row],[IType]],IsDList,Table_ExternalData_15[[#Headers],[4]])</f>
        <v>1000</v>
      </c>
      <c r="I665" s="10">
        <f>SUMIFS(IsQList,IsIList,Table_ExternalData_15[[#This Row],[item_key]],IsITypeList,Table_ExternalData_15[[#This Row],[IType]],IsDList,Table_ExternalData_15[[#Headers],[5]])</f>
        <v>400</v>
      </c>
      <c r="J665" s="10">
        <f>SUMIFS(IsQList,IsIList,Table_ExternalData_15[[#This Row],[item_key]],IsITypeList,Table_ExternalData_15[[#This Row],[IType]],IsDList,Table_ExternalData_15[[#Headers],[6]])</f>
        <v>948</v>
      </c>
      <c r="K665" s="10">
        <f>SUMIFS(IsQList,IsIList,Table_ExternalData_15[[#This Row],[item_key]],IsITypeList,Table_ExternalData_15[[#This Row],[IType]],IsDList,Table_ExternalData_15[[#Headers],[7]])</f>
        <v>836</v>
      </c>
      <c r="L665" s="10">
        <f>SUMIFS(IsQList,IsIList,Table_ExternalData_15[[#This Row],[item_key]],IsITypeList,Table_ExternalData_15[[#This Row],[IType]],IsDList,Table_ExternalData_15[[#Headers],[8]])</f>
        <v>556</v>
      </c>
      <c r="M665" s="10">
        <f>SUMIFS(IsQList,IsIList,Table_ExternalData_15[[#This Row],[item_key]],IsITypeList,Table_ExternalData_15[[#This Row],[IType]],IsDList,Table_ExternalData_15[[#Headers],[9]])</f>
        <v>1268</v>
      </c>
      <c r="N665" s="10">
        <f>SUMIFS(IsQList,IsIList,Table_ExternalData_15[[#This Row],[item_key]],IsITypeList,Table_ExternalData_15[[#This Row],[IType]],IsDList,Table_ExternalData_15[[#Headers],[10]])</f>
        <v>828</v>
      </c>
      <c r="O665" s="10">
        <f>SUMIFS(IsQList,IsIList,Table_ExternalData_15[[#This Row],[item_key]],IsITypeList,Table_ExternalData_15[[#This Row],[IType]],IsDList,Table_ExternalData_15[[#Headers],[11]])</f>
        <v>600</v>
      </c>
      <c r="P665" s="10">
        <f>SUMIFS(IsQList,IsIList,Table_ExternalData_15[[#This Row],[item_key]],IsITypeList,Table_ExternalData_15[[#This Row],[IType]],IsDList,Table_ExternalData_15[[#Headers],[12]])</f>
        <v>0</v>
      </c>
      <c r="Q665" s="10">
        <f>SUMIFS(IsQList,IsIList,Table_ExternalData_15[[#This Row],[item_key]],IsITypeList,Table_ExternalData_15[[#This Row],[IType]],IsDList,Table_ExternalData_15[[#Headers],[13]])</f>
        <v>736</v>
      </c>
      <c r="R665" s="10">
        <f>SUMIFS(IsQList,IsIList,Table_ExternalData_15[[#This Row],[item_key]],IsITypeList,Table_ExternalData_15[[#This Row],[IType]],IsDList,Table_ExternalData_15[[#Headers],[14]])</f>
        <v>1248</v>
      </c>
      <c r="S665" s="10">
        <f>SUMIFS(IsQList,IsIList,Table_ExternalData_15[[#This Row],[item_key]],IsITypeList,Table_ExternalData_15[[#This Row],[IType]],IsDList,Table_ExternalData_15[[#Headers],[15]])</f>
        <v>744</v>
      </c>
      <c r="T665" s="10">
        <f>SUMIFS(IsQList,IsIList,Table_ExternalData_15[[#This Row],[item_key]],IsITypeList,Table_ExternalData_15[[#This Row],[IType]],IsDList,Table_ExternalData_15[[#Headers],[16]])</f>
        <v>656</v>
      </c>
      <c r="U665" s="10">
        <f>SUMIFS(IsQList,IsIList,Table_ExternalData_15[[#This Row],[item_key]],IsITypeList,Table_ExternalData_15[[#This Row],[IType]],IsDList,Table_ExternalData_15[[#Headers],[17]])</f>
        <v>340</v>
      </c>
      <c r="V665" s="10">
        <f>SUMIFS(IsQList,IsIList,Table_ExternalData_15[[#This Row],[item_key]],IsITypeList,Table_ExternalData_15[[#This Row],[IType]],IsDList,Table_ExternalData_15[[#Headers],[18]])</f>
        <v>0</v>
      </c>
      <c r="W665" s="10">
        <f>SUMIFS(IsQList,IsIList,Table_ExternalData_15[[#This Row],[item_key]],IsITypeList,Table_ExternalData_15[[#This Row],[IType]],IsDList,Table_ExternalData_15[[#Headers],[19]])</f>
        <v>0</v>
      </c>
      <c r="X665" s="10">
        <f>SUMIFS(IsQList,IsIList,Table_ExternalData_15[[#This Row],[item_key]],IsITypeList,Table_ExternalData_15[[#This Row],[IType]],IsDList,Table_ExternalData_15[[#Headers],[20]])</f>
        <v>0</v>
      </c>
      <c r="Y665" s="10">
        <f>SUMIFS(IsQList,IsIList,Table_ExternalData_15[[#This Row],[item_key]],IsITypeList,Table_ExternalData_15[[#This Row],[IType]],IsDList,Table_ExternalData_15[[#Headers],[21]])</f>
        <v>0</v>
      </c>
      <c r="Z665" s="10">
        <f>SUMIFS(IsQList,IsIList,Table_ExternalData_15[[#This Row],[item_key]],IsITypeList,Table_ExternalData_15[[#This Row],[IType]],IsDList,Table_ExternalData_15[[#Headers],[22]])</f>
        <v>0</v>
      </c>
      <c r="AA665" s="10">
        <f>SUMIFS(IsQList,IsIList,Table_ExternalData_15[[#This Row],[item_key]],IsITypeList,Table_ExternalData_15[[#This Row],[IType]],IsDList,Table_ExternalData_15[[#Headers],[23]])</f>
        <v>0</v>
      </c>
      <c r="AB665" s="10">
        <f>SUMIFS(IsQList,IsIList,Table_ExternalData_15[[#This Row],[item_key]],IsITypeList,Table_ExternalData_15[[#This Row],[IType]],IsDList,Table_ExternalData_15[[#Headers],[24]])</f>
        <v>0</v>
      </c>
      <c r="AC665" s="10">
        <f>SUMIFS(IsQList,IsIList,Table_ExternalData_15[[#This Row],[item_key]],IsITypeList,Table_ExternalData_15[[#This Row],[IType]],IsDList,Table_ExternalData_15[[#Headers],[25]])</f>
        <v>0</v>
      </c>
      <c r="AD665" s="10">
        <f>SUMIFS(IsQList,IsIList,Table_ExternalData_15[[#This Row],[item_key]],IsITypeList,Table_ExternalData_15[[#This Row],[IType]],IsDList,Table_ExternalData_15[[#Headers],[26]])</f>
        <v>0</v>
      </c>
      <c r="AE665" s="10">
        <f>SUMIFS(IsQList,IsIList,Table_ExternalData_15[[#This Row],[item_key]],IsITypeList,Table_ExternalData_15[[#This Row],[IType]],IsDList,Table_ExternalData_15[[#Headers],[27]])</f>
        <v>1336</v>
      </c>
      <c r="AF665" s="10">
        <f>SUMIFS(IsQList,IsIList,Table_ExternalData_15[[#This Row],[item_key]],IsITypeList,Table_ExternalData_15[[#This Row],[IType]],IsDList,Table_ExternalData_15[[#Headers],[28]])</f>
        <v>1528</v>
      </c>
      <c r="AG665" s="10">
        <f>SUMIFS(IsQList,IsIList,Table_ExternalData_15[[#This Row],[item_key]],IsITypeList,Table_ExternalData_15[[#This Row],[IType]],IsDList,Table_ExternalData_15[[#Headers],[29]])</f>
        <v>1456</v>
      </c>
      <c r="AH665" s="10">
        <f>SUMIFS(IsQList,IsIList,Table_ExternalData_15[[#This Row],[item_key]],IsITypeList,Table_ExternalData_15[[#This Row],[IType]],IsDList,Table_ExternalData_15[[#Headers],[30]])</f>
        <v>920</v>
      </c>
      <c r="AI665" s="10">
        <f>SUMIFS(IsQList,IsIList,Table_ExternalData_15[[#This Row],[item_key]],IsITypeList,Table_ExternalData_15[[#This Row],[IType]],IsDList,Table_ExternalData_15[[#Headers],[31]])</f>
        <v>2908</v>
      </c>
      <c r="AJ665" s="10">
        <f>SUM(Table_ExternalData_15[[#This Row],[1]:[31]])</f>
        <v>19740</v>
      </c>
    </row>
    <row r="666" spans="1:36">
      <c r="A666" s="1" t="s">
        <v>32</v>
      </c>
      <c r="B666" s="1" t="s">
        <v>1028</v>
      </c>
      <c r="C666" s="1" t="s">
        <v>1029</v>
      </c>
      <c r="D666" s="11" t="s">
        <v>2046</v>
      </c>
      <c r="E666" s="10">
        <f>SUMIFS(IsQList,IsIList,Table_ExternalData_15[[#This Row],[item_key]],IsITypeList,Table_ExternalData_15[[#This Row],[IType]],IsDList,Table_ExternalData_15[[#Headers],[1]])</f>
        <v>170</v>
      </c>
      <c r="F666" s="10">
        <f>SUMIFS(IsQList,IsIList,Table_ExternalData_15[[#This Row],[item_key]],IsITypeList,Table_ExternalData_15[[#This Row],[IType]],IsDList,Table_ExternalData_15[[#Headers],[2]])</f>
        <v>376</v>
      </c>
      <c r="G666" s="10">
        <f>SUMIFS(IsQList,IsIList,Table_ExternalData_15[[#This Row],[item_key]],IsITypeList,Table_ExternalData_15[[#This Row],[IType]],IsDList,Table_ExternalData_15[[#Headers],[3]])</f>
        <v>170</v>
      </c>
      <c r="H666" s="10">
        <f>SUMIFS(IsQList,IsIList,Table_ExternalData_15[[#This Row],[item_key]],IsITypeList,Table_ExternalData_15[[#This Row],[IType]],IsDList,Table_ExternalData_15[[#Headers],[4]])</f>
        <v>500</v>
      </c>
      <c r="I666" s="10">
        <f>SUMIFS(IsQList,IsIList,Table_ExternalData_15[[#This Row],[item_key]],IsITypeList,Table_ExternalData_15[[#This Row],[IType]],IsDList,Table_ExternalData_15[[#Headers],[5]])</f>
        <v>200</v>
      </c>
      <c r="J666" s="10">
        <f>SUMIFS(IsQList,IsIList,Table_ExternalData_15[[#This Row],[item_key]],IsITypeList,Table_ExternalData_15[[#This Row],[IType]],IsDList,Table_ExternalData_15[[#Headers],[6]])</f>
        <v>474</v>
      </c>
      <c r="K666" s="10">
        <f>SUMIFS(IsQList,IsIList,Table_ExternalData_15[[#This Row],[item_key]],IsITypeList,Table_ExternalData_15[[#This Row],[IType]],IsDList,Table_ExternalData_15[[#Headers],[7]])</f>
        <v>418</v>
      </c>
      <c r="L666" s="10">
        <f>SUMIFS(IsQList,IsIList,Table_ExternalData_15[[#This Row],[item_key]],IsITypeList,Table_ExternalData_15[[#This Row],[IType]],IsDList,Table_ExternalData_15[[#Headers],[8]])</f>
        <v>278</v>
      </c>
      <c r="M666" s="10">
        <f>SUMIFS(IsQList,IsIList,Table_ExternalData_15[[#This Row],[item_key]],IsITypeList,Table_ExternalData_15[[#This Row],[IType]],IsDList,Table_ExternalData_15[[#Headers],[9]])</f>
        <v>634</v>
      </c>
      <c r="N666" s="10">
        <f>SUMIFS(IsQList,IsIList,Table_ExternalData_15[[#This Row],[item_key]],IsITypeList,Table_ExternalData_15[[#This Row],[IType]],IsDList,Table_ExternalData_15[[#Headers],[10]])</f>
        <v>414</v>
      </c>
      <c r="O666" s="10">
        <f>SUMIFS(IsQList,IsIList,Table_ExternalData_15[[#This Row],[item_key]],IsITypeList,Table_ExternalData_15[[#This Row],[IType]],IsDList,Table_ExternalData_15[[#Headers],[11]])</f>
        <v>300</v>
      </c>
      <c r="P666" s="10">
        <f>SUMIFS(IsQList,IsIList,Table_ExternalData_15[[#This Row],[item_key]],IsITypeList,Table_ExternalData_15[[#This Row],[IType]],IsDList,Table_ExternalData_15[[#Headers],[12]])</f>
        <v>0</v>
      </c>
      <c r="Q666" s="10">
        <f>SUMIFS(IsQList,IsIList,Table_ExternalData_15[[#This Row],[item_key]],IsITypeList,Table_ExternalData_15[[#This Row],[IType]],IsDList,Table_ExternalData_15[[#Headers],[13]])</f>
        <v>368</v>
      </c>
      <c r="R666" s="10">
        <f>SUMIFS(IsQList,IsIList,Table_ExternalData_15[[#This Row],[item_key]],IsITypeList,Table_ExternalData_15[[#This Row],[IType]],IsDList,Table_ExternalData_15[[#Headers],[14]])</f>
        <v>624</v>
      </c>
      <c r="S666" s="10">
        <f>SUMIFS(IsQList,IsIList,Table_ExternalData_15[[#This Row],[item_key]],IsITypeList,Table_ExternalData_15[[#This Row],[IType]],IsDList,Table_ExternalData_15[[#Headers],[15]])</f>
        <v>372</v>
      </c>
      <c r="T666" s="10">
        <f>SUMIFS(IsQList,IsIList,Table_ExternalData_15[[#This Row],[item_key]],IsITypeList,Table_ExternalData_15[[#This Row],[IType]],IsDList,Table_ExternalData_15[[#Headers],[16]])</f>
        <v>328</v>
      </c>
      <c r="U666" s="10">
        <f>SUMIFS(IsQList,IsIList,Table_ExternalData_15[[#This Row],[item_key]],IsITypeList,Table_ExternalData_15[[#This Row],[IType]],IsDList,Table_ExternalData_15[[#Headers],[17]])</f>
        <v>170</v>
      </c>
      <c r="V666" s="10">
        <f>SUMIFS(IsQList,IsIList,Table_ExternalData_15[[#This Row],[item_key]],IsITypeList,Table_ExternalData_15[[#This Row],[IType]],IsDList,Table_ExternalData_15[[#Headers],[18]])</f>
        <v>0</v>
      </c>
      <c r="W666" s="10">
        <f>SUMIFS(IsQList,IsIList,Table_ExternalData_15[[#This Row],[item_key]],IsITypeList,Table_ExternalData_15[[#This Row],[IType]],IsDList,Table_ExternalData_15[[#Headers],[19]])</f>
        <v>0</v>
      </c>
      <c r="X666" s="10">
        <f>SUMIFS(IsQList,IsIList,Table_ExternalData_15[[#This Row],[item_key]],IsITypeList,Table_ExternalData_15[[#This Row],[IType]],IsDList,Table_ExternalData_15[[#Headers],[20]])</f>
        <v>0</v>
      </c>
      <c r="Y666" s="10">
        <f>SUMIFS(IsQList,IsIList,Table_ExternalData_15[[#This Row],[item_key]],IsITypeList,Table_ExternalData_15[[#This Row],[IType]],IsDList,Table_ExternalData_15[[#Headers],[21]])</f>
        <v>0</v>
      </c>
      <c r="Z666" s="10">
        <f>SUMIFS(IsQList,IsIList,Table_ExternalData_15[[#This Row],[item_key]],IsITypeList,Table_ExternalData_15[[#This Row],[IType]],IsDList,Table_ExternalData_15[[#Headers],[22]])</f>
        <v>0</v>
      </c>
      <c r="AA666" s="10">
        <f>SUMIFS(IsQList,IsIList,Table_ExternalData_15[[#This Row],[item_key]],IsITypeList,Table_ExternalData_15[[#This Row],[IType]],IsDList,Table_ExternalData_15[[#Headers],[23]])</f>
        <v>0</v>
      </c>
      <c r="AB666" s="10">
        <f>SUMIFS(IsQList,IsIList,Table_ExternalData_15[[#This Row],[item_key]],IsITypeList,Table_ExternalData_15[[#This Row],[IType]],IsDList,Table_ExternalData_15[[#Headers],[24]])</f>
        <v>0</v>
      </c>
      <c r="AC666" s="10">
        <f>SUMIFS(IsQList,IsIList,Table_ExternalData_15[[#This Row],[item_key]],IsITypeList,Table_ExternalData_15[[#This Row],[IType]],IsDList,Table_ExternalData_15[[#Headers],[25]])</f>
        <v>0</v>
      </c>
      <c r="AD666" s="10">
        <f>SUMIFS(IsQList,IsIList,Table_ExternalData_15[[#This Row],[item_key]],IsITypeList,Table_ExternalData_15[[#This Row],[IType]],IsDList,Table_ExternalData_15[[#Headers],[26]])</f>
        <v>0</v>
      </c>
      <c r="AE666" s="10">
        <f>SUMIFS(IsQList,IsIList,Table_ExternalData_15[[#This Row],[item_key]],IsITypeList,Table_ExternalData_15[[#This Row],[IType]],IsDList,Table_ExternalData_15[[#Headers],[27]])</f>
        <v>668</v>
      </c>
      <c r="AF666" s="10">
        <f>SUMIFS(IsQList,IsIList,Table_ExternalData_15[[#This Row],[item_key]],IsITypeList,Table_ExternalData_15[[#This Row],[IType]],IsDList,Table_ExternalData_15[[#Headers],[28]])</f>
        <v>764</v>
      </c>
      <c r="AG666" s="10">
        <f>SUMIFS(IsQList,IsIList,Table_ExternalData_15[[#This Row],[item_key]],IsITypeList,Table_ExternalData_15[[#This Row],[IType]],IsDList,Table_ExternalData_15[[#Headers],[29]])</f>
        <v>728</v>
      </c>
      <c r="AH666" s="10">
        <f>SUMIFS(IsQList,IsIList,Table_ExternalData_15[[#This Row],[item_key]],IsITypeList,Table_ExternalData_15[[#This Row],[IType]],IsDList,Table_ExternalData_15[[#Headers],[30]])</f>
        <v>460</v>
      </c>
      <c r="AI666" s="10">
        <f>SUMIFS(IsQList,IsIList,Table_ExternalData_15[[#This Row],[item_key]],IsITypeList,Table_ExternalData_15[[#This Row],[IType]],IsDList,Table_ExternalData_15[[#Headers],[31]])</f>
        <v>1454</v>
      </c>
      <c r="AJ666" s="10">
        <f>SUM(Table_ExternalData_15[[#This Row],[1]:[31]])</f>
        <v>9870</v>
      </c>
    </row>
    <row r="667" spans="1:36">
      <c r="A667" s="1" t="s">
        <v>33</v>
      </c>
      <c r="B667" s="1" t="s">
        <v>1030</v>
      </c>
      <c r="C667" s="1" t="s">
        <v>1031</v>
      </c>
      <c r="D667" s="11" t="s">
        <v>2046</v>
      </c>
      <c r="E667" s="10">
        <f>SUMIFS(IsQList,IsIList,Table_ExternalData_15[[#This Row],[item_key]],IsITypeList,Table_ExternalData_15[[#This Row],[IType]],IsDList,Table_ExternalData_15[[#Headers],[1]])</f>
        <v>255</v>
      </c>
      <c r="F667" s="10">
        <f>SUMIFS(IsQList,IsIList,Table_ExternalData_15[[#This Row],[item_key]],IsITypeList,Table_ExternalData_15[[#This Row],[IType]],IsDList,Table_ExternalData_15[[#Headers],[2]])</f>
        <v>564</v>
      </c>
      <c r="G667" s="10">
        <f>SUMIFS(IsQList,IsIList,Table_ExternalData_15[[#This Row],[item_key]],IsITypeList,Table_ExternalData_15[[#This Row],[IType]],IsDList,Table_ExternalData_15[[#Headers],[3]])</f>
        <v>255</v>
      </c>
      <c r="H667" s="10">
        <f>SUMIFS(IsQList,IsIList,Table_ExternalData_15[[#This Row],[item_key]],IsITypeList,Table_ExternalData_15[[#This Row],[IType]],IsDList,Table_ExternalData_15[[#Headers],[4]])</f>
        <v>750</v>
      </c>
      <c r="I667" s="10">
        <f>SUMIFS(IsQList,IsIList,Table_ExternalData_15[[#This Row],[item_key]],IsITypeList,Table_ExternalData_15[[#This Row],[IType]],IsDList,Table_ExternalData_15[[#Headers],[5]])</f>
        <v>300</v>
      </c>
      <c r="J667" s="10">
        <f>SUMIFS(IsQList,IsIList,Table_ExternalData_15[[#This Row],[item_key]],IsITypeList,Table_ExternalData_15[[#This Row],[IType]],IsDList,Table_ExternalData_15[[#Headers],[6]])</f>
        <v>711</v>
      </c>
      <c r="K667" s="10">
        <f>SUMIFS(IsQList,IsIList,Table_ExternalData_15[[#This Row],[item_key]],IsITypeList,Table_ExternalData_15[[#This Row],[IType]],IsDList,Table_ExternalData_15[[#Headers],[7]])</f>
        <v>627</v>
      </c>
      <c r="L667" s="10">
        <f>SUMIFS(IsQList,IsIList,Table_ExternalData_15[[#This Row],[item_key]],IsITypeList,Table_ExternalData_15[[#This Row],[IType]],IsDList,Table_ExternalData_15[[#Headers],[8]])</f>
        <v>417</v>
      </c>
      <c r="M667" s="10">
        <f>SUMIFS(IsQList,IsIList,Table_ExternalData_15[[#This Row],[item_key]],IsITypeList,Table_ExternalData_15[[#This Row],[IType]],IsDList,Table_ExternalData_15[[#Headers],[9]])</f>
        <v>951</v>
      </c>
      <c r="N667" s="10">
        <f>SUMIFS(IsQList,IsIList,Table_ExternalData_15[[#This Row],[item_key]],IsITypeList,Table_ExternalData_15[[#This Row],[IType]],IsDList,Table_ExternalData_15[[#Headers],[10]])</f>
        <v>621</v>
      </c>
      <c r="O667" s="10">
        <f>SUMIFS(IsQList,IsIList,Table_ExternalData_15[[#This Row],[item_key]],IsITypeList,Table_ExternalData_15[[#This Row],[IType]],IsDList,Table_ExternalData_15[[#Headers],[11]])</f>
        <v>450</v>
      </c>
      <c r="P667" s="10">
        <f>SUMIFS(IsQList,IsIList,Table_ExternalData_15[[#This Row],[item_key]],IsITypeList,Table_ExternalData_15[[#This Row],[IType]],IsDList,Table_ExternalData_15[[#Headers],[12]])</f>
        <v>0</v>
      </c>
      <c r="Q667" s="10">
        <f>SUMIFS(IsQList,IsIList,Table_ExternalData_15[[#This Row],[item_key]],IsITypeList,Table_ExternalData_15[[#This Row],[IType]],IsDList,Table_ExternalData_15[[#Headers],[13]])</f>
        <v>552</v>
      </c>
      <c r="R667" s="10">
        <f>SUMIFS(IsQList,IsIList,Table_ExternalData_15[[#This Row],[item_key]],IsITypeList,Table_ExternalData_15[[#This Row],[IType]],IsDList,Table_ExternalData_15[[#Headers],[14]])</f>
        <v>936</v>
      </c>
      <c r="S667" s="10">
        <f>SUMIFS(IsQList,IsIList,Table_ExternalData_15[[#This Row],[item_key]],IsITypeList,Table_ExternalData_15[[#This Row],[IType]],IsDList,Table_ExternalData_15[[#Headers],[15]])</f>
        <v>558</v>
      </c>
      <c r="T667" s="10">
        <f>SUMIFS(IsQList,IsIList,Table_ExternalData_15[[#This Row],[item_key]],IsITypeList,Table_ExternalData_15[[#This Row],[IType]],IsDList,Table_ExternalData_15[[#Headers],[16]])</f>
        <v>492</v>
      </c>
      <c r="U667" s="10">
        <f>SUMIFS(IsQList,IsIList,Table_ExternalData_15[[#This Row],[item_key]],IsITypeList,Table_ExternalData_15[[#This Row],[IType]],IsDList,Table_ExternalData_15[[#Headers],[17]])</f>
        <v>255</v>
      </c>
      <c r="V667" s="10">
        <f>SUMIFS(IsQList,IsIList,Table_ExternalData_15[[#This Row],[item_key]],IsITypeList,Table_ExternalData_15[[#This Row],[IType]],IsDList,Table_ExternalData_15[[#Headers],[18]])</f>
        <v>0</v>
      </c>
      <c r="W667" s="10">
        <f>SUMIFS(IsQList,IsIList,Table_ExternalData_15[[#This Row],[item_key]],IsITypeList,Table_ExternalData_15[[#This Row],[IType]],IsDList,Table_ExternalData_15[[#Headers],[19]])</f>
        <v>0</v>
      </c>
      <c r="X667" s="10">
        <f>SUMIFS(IsQList,IsIList,Table_ExternalData_15[[#This Row],[item_key]],IsITypeList,Table_ExternalData_15[[#This Row],[IType]],IsDList,Table_ExternalData_15[[#Headers],[20]])</f>
        <v>0</v>
      </c>
      <c r="Y667" s="10">
        <f>SUMIFS(IsQList,IsIList,Table_ExternalData_15[[#This Row],[item_key]],IsITypeList,Table_ExternalData_15[[#This Row],[IType]],IsDList,Table_ExternalData_15[[#Headers],[21]])</f>
        <v>0</v>
      </c>
      <c r="Z667" s="10">
        <f>SUMIFS(IsQList,IsIList,Table_ExternalData_15[[#This Row],[item_key]],IsITypeList,Table_ExternalData_15[[#This Row],[IType]],IsDList,Table_ExternalData_15[[#Headers],[22]])</f>
        <v>0</v>
      </c>
      <c r="AA667" s="10">
        <f>SUMIFS(IsQList,IsIList,Table_ExternalData_15[[#This Row],[item_key]],IsITypeList,Table_ExternalData_15[[#This Row],[IType]],IsDList,Table_ExternalData_15[[#Headers],[23]])</f>
        <v>0</v>
      </c>
      <c r="AB667" s="10">
        <f>SUMIFS(IsQList,IsIList,Table_ExternalData_15[[#This Row],[item_key]],IsITypeList,Table_ExternalData_15[[#This Row],[IType]],IsDList,Table_ExternalData_15[[#Headers],[24]])</f>
        <v>0</v>
      </c>
      <c r="AC667" s="10">
        <f>SUMIFS(IsQList,IsIList,Table_ExternalData_15[[#This Row],[item_key]],IsITypeList,Table_ExternalData_15[[#This Row],[IType]],IsDList,Table_ExternalData_15[[#Headers],[25]])</f>
        <v>0</v>
      </c>
      <c r="AD667" s="10">
        <f>SUMIFS(IsQList,IsIList,Table_ExternalData_15[[#This Row],[item_key]],IsITypeList,Table_ExternalData_15[[#This Row],[IType]],IsDList,Table_ExternalData_15[[#Headers],[26]])</f>
        <v>0</v>
      </c>
      <c r="AE667" s="10">
        <f>SUMIFS(IsQList,IsIList,Table_ExternalData_15[[#This Row],[item_key]],IsITypeList,Table_ExternalData_15[[#This Row],[IType]],IsDList,Table_ExternalData_15[[#Headers],[27]])</f>
        <v>1002</v>
      </c>
      <c r="AF667" s="10">
        <f>SUMIFS(IsQList,IsIList,Table_ExternalData_15[[#This Row],[item_key]],IsITypeList,Table_ExternalData_15[[#This Row],[IType]],IsDList,Table_ExternalData_15[[#Headers],[28]])</f>
        <v>1146</v>
      </c>
      <c r="AG667" s="10">
        <f>SUMIFS(IsQList,IsIList,Table_ExternalData_15[[#This Row],[item_key]],IsITypeList,Table_ExternalData_15[[#This Row],[IType]],IsDList,Table_ExternalData_15[[#Headers],[29]])</f>
        <v>1092</v>
      </c>
      <c r="AH667" s="10">
        <f>SUMIFS(IsQList,IsIList,Table_ExternalData_15[[#This Row],[item_key]],IsITypeList,Table_ExternalData_15[[#This Row],[IType]],IsDList,Table_ExternalData_15[[#Headers],[30]])</f>
        <v>690</v>
      </c>
      <c r="AI667" s="10">
        <f>SUMIFS(IsQList,IsIList,Table_ExternalData_15[[#This Row],[item_key]],IsITypeList,Table_ExternalData_15[[#This Row],[IType]],IsDList,Table_ExternalData_15[[#Headers],[31]])</f>
        <v>2181</v>
      </c>
      <c r="AJ667" s="10">
        <f>SUM(Table_ExternalData_15[[#This Row],[1]:[31]])</f>
        <v>14805</v>
      </c>
    </row>
    <row r="668" spans="1:36">
      <c r="A668" s="1" t="s">
        <v>34</v>
      </c>
      <c r="B668" s="1" t="s">
        <v>1032</v>
      </c>
      <c r="C668" s="1" t="s">
        <v>1033</v>
      </c>
      <c r="D668" s="11" t="s">
        <v>2046</v>
      </c>
      <c r="E668" s="10">
        <f>SUMIFS(IsQList,IsIList,Table_ExternalData_15[[#This Row],[item_key]],IsITypeList,Table_ExternalData_15[[#This Row],[IType]],IsDList,Table_ExternalData_15[[#Headers],[1]])</f>
        <v>255</v>
      </c>
      <c r="F668" s="10">
        <f>SUMIFS(IsQList,IsIList,Table_ExternalData_15[[#This Row],[item_key]],IsITypeList,Table_ExternalData_15[[#This Row],[IType]],IsDList,Table_ExternalData_15[[#Headers],[2]])</f>
        <v>564</v>
      </c>
      <c r="G668" s="10">
        <f>SUMIFS(IsQList,IsIList,Table_ExternalData_15[[#This Row],[item_key]],IsITypeList,Table_ExternalData_15[[#This Row],[IType]],IsDList,Table_ExternalData_15[[#Headers],[3]])</f>
        <v>255</v>
      </c>
      <c r="H668" s="10">
        <f>SUMIFS(IsQList,IsIList,Table_ExternalData_15[[#This Row],[item_key]],IsITypeList,Table_ExternalData_15[[#This Row],[IType]],IsDList,Table_ExternalData_15[[#Headers],[4]])</f>
        <v>750</v>
      </c>
      <c r="I668" s="10">
        <f>SUMIFS(IsQList,IsIList,Table_ExternalData_15[[#This Row],[item_key]],IsITypeList,Table_ExternalData_15[[#This Row],[IType]],IsDList,Table_ExternalData_15[[#Headers],[5]])</f>
        <v>300</v>
      </c>
      <c r="J668" s="10">
        <f>SUMIFS(IsQList,IsIList,Table_ExternalData_15[[#This Row],[item_key]],IsITypeList,Table_ExternalData_15[[#This Row],[IType]],IsDList,Table_ExternalData_15[[#Headers],[6]])</f>
        <v>711</v>
      </c>
      <c r="K668" s="10">
        <f>SUMIFS(IsQList,IsIList,Table_ExternalData_15[[#This Row],[item_key]],IsITypeList,Table_ExternalData_15[[#This Row],[IType]],IsDList,Table_ExternalData_15[[#Headers],[7]])</f>
        <v>627</v>
      </c>
      <c r="L668" s="10">
        <f>SUMIFS(IsQList,IsIList,Table_ExternalData_15[[#This Row],[item_key]],IsITypeList,Table_ExternalData_15[[#This Row],[IType]],IsDList,Table_ExternalData_15[[#Headers],[8]])</f>
        <v>417</v>
      </c>
      <c r="M668" s="10">
        <f>SUMIFS(IsQList,IsIList,Table_ExternalData_15[[#This Row],[item_key]],IsITypeList,Table_ExternalData_15[[#This Row],[IType]],IsDList,Table_ExternalData_15[[#Headers],[9]])</f>
        <v>951</v>
      </c>
      <c r="N668" s="10">
        <f>SUMIFS(IsQList,IsIList,Table_ExternalData_15[[#This Row],[item_key]],IsITypeList,Table_ExternalData_15[[#This Row],[IType]],IsDList,Table_ExternalData_15[[#Headers],[10]])</f>
        <v>621</v>
      </c>
      <c r="O668" s="10">
        <f>SUMIFS(IsQList,IsIList,Table_ExternalData_15[[#This Row],[item_key]],IsITypeList,Table_ExternalData_15[[#This Row],[IType]],IsDList,Table_ExternalData_15[[#Headers],[11]])</f>
        <v>450</v>
      </c>
      <c r="P668" s="10">
        <f>SUMIFS(IsQList,IsIList,Table_ExternalData_15[[#This Row],[item_key]],IsITypeList,Table_ExternalData_15[[#This Row],[IType]],IsDList,Table_ExternalData_15[[#Headers],[12]])</f>
        <v>0</v>
      </c>
      <c r="Q668" s="10">
        <f>SUMIFS(IsQList,IsIList,Table_ExternalData_15[[#This Row],[item_key]],IsITypeList,Table_ExternalData_15[[#This Row],[IType]],IsDList,Table_ExternalData_15[[#Headers],[13]])</f>
        <v>552</v>
      </c>
      <c r="R668" s="10">
        <f>SUMIFS(IsQList,IsIList,Table_ExternalData_15[[#This Row],[item_key]],IsITypeList,Table_ExternalData_15[[#This Row],[IType]],IsDList,Table_ExternalData_15[[#Headers],[14]])</f>
        <v>936</v>
      </c>
      <c r="S668" s="10">
        <f>SUMIFS(IsQList,IsIList,Table_ExternalData_15[[#This Row],[item_key]],IsITypeList,Table_ExternalData_15[[#This Row],[IType]],IsDList,Table_ExternalData_15[[#Headers],[15]])</f>
        <v>558</v>
      </c>
      <c r="T668" s="10">
        <f>SUMIFS(IsQList,IsIList,Table_ExternalData_15[[#This Row],[item_key]],IsITypeList,Table_ExternalData_15[[#This Row],[IType]],IsDList,Table_ExternalData_15[[#Headers],[16]])</f>
        <v>492</v>
      </c>
      <c r="U668" s="10">
        <f>SUMIFS(IsQList,IsIList,Table_ExternalData_15[[#This Row],[item_key]],IsITypeList,Table_ExternalData_15[[#This Row],[IType]],IsDList,Table_ExternalData_15[[#Headers],[17]])</f>
        <v>255</v>
      </c>
      <c r="V668" s="10">
        <f>SUMIFS(IsQList,IsIList,Table_ExternalData_15[[#This Row],[item_key]],IsITypeList,Table_ExternalData_15[[#This Row],[IType]],IsDList,Table_ExternalData_15[[#Headers],[18]])</f>
        <v>0</v>
      </c>
      <c r="W668" s="10">
        <f>SUMIFS(IsQList,IsIList,Table_ExternalData_15[[#This Row],[item_key]],IsITypeList,Table_ExternalData_15[[#This Row],[IType]],IsDList,Table_ExternalData_15[[#Headers],[19]])</f>
        <v>0</v>
      </c>
      <c r="X668" s="10">
        <f>SUMIFS(IsQList,IsIList,Table_ExternalData_15[[#This Row],[item_key]],IsITypeList,Table_ExternalData_15[[#This Row],[IType]],IsDList,Table_ExternalData_15[[#Headers],[20]])</f>
        <v>0</v>
      </c>
      <c r="Y668" s="10">
        <f>SUMIFS(IsQList,IsIList,Table_ExternalData_15[[#This Row],[item_key]],IsITypeList,Table_ExternalData_15[[#This Row],[IType]],IsDList,Table_ExternalData_15[[#Headers],[21]])</f>
        <v>0</v>
      </c>
      <c r="Z668" s="10">
        <f>SUMIFS(IsQList,IsIList,Table_ExternalData_15[[#This Row],[item_key]],IsITypeList,Table_ExternalData_15[[#This Row],[IType]],IsDList,Table_ExternalData_15[[#Headers],[22]])</f>
        <v>0</v>
      </c>
      <c r="AA668" s="10">
        <f>SUMIFS(IsQList,IsIList,Table_ExternalData_15[[#This Row],[item_key]],IsITypeList,Table_ExternalData_15[[#This Row],[IType]],IsDList,Table_ExternalData_15[[#Headers],[23]])</f>
        <v>0</v>
      </c>
      <c r="AB668" s="10">
        <f>SUMIFS(IsQList,IsIList,Table_ExternalData_15[[#This Row],[item_key]],IsITypeList,Table_ExternalData_15[[#This Row],[IType]],IsDList,Table_ExternalData_15[[#Headers],[24]])</f>
        <v>0</v>
      </c>
      <c r="AC668" s="10">
        <f>SUMIFS(IsQList,IsIList,Table_ExternalData_15[[#This Row],[item_key]],IsITypeList,Table_ExternalData_15[[#This Row],[IType]],IsDList,Table_ExternalData_15[[#Headers],[25]])</f>
        <v>0</v>
      </c>
      <c r="AD668" s="10">
        <f>SUMIFS(IsQList,IsIList,Table_ExternalData_15[[#This Row],[item_key]],IsITypeList,Table_ExternalData_15[[#This Row],[IType]],IsDList,Table_ExternalData_15[[#Headers],[26]])</f>
        <v>0</v>
      </c>
      <c r="AE668" s="10">
        <f>SUMIFS(IsQList,IsIList,Table_ExternalData_15[[#This Row],[item_key]],IsITypeList,Table_ExternalData_15[[#This Row],[IType]],IsDList,Table_ExternalData_15[[#Headers],[27]])</f>
        <v>1002</v>
      </c>
      <c r="AF668" s="10">
        <f>SUMIFS(IsQList,IsIList,Table_ExternalData_15[[#This Row],[item_key]],IsITypeList,Table_ExternalData_15[[#This Row],[IType]],IsDList,Table_ExternalData_15[[#Headers],[28]])</f>
        <v>1146</v>
      </c>
      <c r="AG668" s="10">
        <f>SUMIFS(IsQList,IsIList,Table_ExternalData_15[[#This Row],[item_key]],IsITypeList,Table_ExternalData_15[[#This Row],[IType]],IsDList,Table_ExternalData_15[[#Headers],[29]])</f>
        <v>1092</v>
      </c>
      <c r="AH668" s="10">
        <f>SUMIFS(IsQList,IsIList,Table_ExternalData_15[[#This Row],[item_key]],IsITypeList,Table_ExternalData_15[[#This Row],[IType]],IsDList,Table_ExternalData_15[[#Headers],[30]])</f>
        <v>690</v>
      </c>
      <c r="AI668" s="10">
        <f>SUMIFS(IsQList,IsIList,Table_ExternalData_15[[#This Row],[item_key]],IsITypeList,Table_ExternalData_15[[#This Row],[IType]],IsDList,Table_ExternalData_15[[#Headers],[31]])</f>
        <v>2181</v>
      </c>
      <c r="AJ668" s="10">
        <f>SUM(Table_ExternalData_15[[#This Row],[1]:[31]])</f>
        <v>14805</v>
      </c>
    </row>
    <row r="669" spans="1:36">
      <c r="A669" s="1" t="s">
        <v>35</v>
      </c>
      <c r="B669" s="1" t="s">
        <v>1034</v>
      </c>
      <c r="C669" s="1" t="s">
        <v>1035</v>
      </c>
      <c r="D669" s="11" t="s">
        <v>2046</v>
      </c>
      <c r="E669" s="10">
        <f>SUMIFS(IsQList,IsIList,Table_ExternalData_15[[#This Row],[item_key]],IsITypeList,Table_ExternalData_15[[#This Row],[IType]],IsDList,Table_ExternalData_15[[#Headers],[1]])</f>
        <v>170</v>
      </c>
      <c r="F669" s="10">
        <f>SUMIFS(IsQList,IsIList,Table_ExternalData_15[[#This Row],[item_key]],IsITypeList,Table_ExternalData_15[[#This Row],[IType]],IsDList,Table_ExternalData_15[[#Headers],[2]])</f>
        <v>376</v>
      </c>
      <c r="G669" s="10">
        <f>SUMIFS(IsQList,IsIList,Table_ExternalData_15[[#This Row],[item_key]],IsITypeList,Table_ExternalData_15[[#This Row],[IType]],IsDList,Table_ExternalData_15[[#Headers],[3]])</f>
        <v>170</v>
      </c>
      <c r="H669" s="10">
        <f>SUMIFS(IsQList,IsIList,Table_ExternalData_15[[#This Row],[item_key]],IsITypeList,Table_ExternalData_15[[#This Row],[IType]],IsDList,Table_ExternalData_15[[#Headers],[4]])</f>
        <v>500</v>
      </c>
      <c r="I669" s="10">
        <f>SUMIFS(IsQList,IsIList,Table_ExternalData_15[[#This Row],[item_key]],IsITypeList,Table_ExternalData_15[[#This Row],[IType]],IsDList,Table_ExternalData_15[[#Headers],[5]])</f>
        <v>200</v>
      </c>
      <c r="J669" s="10">
        <f>SUMIFS(IsQList,IsIList,Table_ExternalData_15[[#This Row],[item_key]],IsITypeList,Table_ExternalData_15[[#This Row],[IType]],IsDList,Table_ExternalData_15[[#Headers],[6]])</f>
        <v>474</v>
      </c>
      <c r="K669" s="10">
        <f>SUMIFS(IsQList,IsIList,Table_ExternalData_15[[#This Row],[item_key]],IsITypeList,Table_ExternalData_15[[#This Row],[IType]],IsDList,Table_ExternalData_15[[#Headers],[7]])</f>
        <v>418</v>
      </c>
      <c r="L669" s="10">
        <f>SUMIFS(IsQList,IsIList,Table_ExternalData_15[[#This Row],[item_key]],IsITypeList,Table_ExternalData_15[[#This Row],[IType]],IsDList,Table_ExternalData_15[[#Headers],[8]])</f>
        <v>278</v>
      </c>
      <c r="M669" s="10">
        <f>SUMIFS(IsQList,IsIList,Table_ExternalData_15[[#This Row],[item_key]],IsITypeList,Table_ExternalData_15[[#This Row],[IType]],IsDList,Table_ExternalData_15[[#Headers],[9]])</f>
        <v>634</v>
      </c>
      <c r="N669" s="10">
        <f>SUMIFS(IsQList,IsIList,Table_ExternalData_15[[#This Row],[item_key]],IsITypeList,Table_ExternalData_15[[#This Row],[IType]],IsDList,Table_ExternalData_15[[#Headers],[10]])</f>
        <v>414</v>
      </c>
      <c r="O669" s="10">
        <f>SUMIFS(IsQList,IsIList,Table_ExternalData_15[[#This Row],[item_key]],IsITypeList,Table_ExternalData_15[[#This Row],[IType]],IsDList,Table_ExternalData_15[[#Headers],[11]])</f>
        <v>300</v>
      </c>
      <c r="P669" s="10">
        <f>SUMIFS(IsQList,IsIList,Table_ExternalData_15[[#This Row],[item_key]],IsITypeList,Table_ExternalData_15[[#This Row],[IType]],IsDList,Table_ExternalData_15[[#Headers],[12]])</f>
        <v>0</v>
      </c>
      <c r="Q669" s="10">
        <f>SUMIFS(IsQList,IsIList,Table_ExternalData_15[[#This Row],[item_key]],IsITypeList,Table_ExternalData_15[[#This Row],[IType]],IsDList,Table_ExternalData_15[[#Headers],[13]])</f>
        <v>368</v>
      </c>
      <c r="R669" s="10">
        <f>SUMIFS(IsQList,IsIList,Table_ExternalData_15[[#This Row],[item_key]],IsITypeList,Table_ExternalData_15[[#This Row],[IType]],IsDList,Table_ExternalData_15[[#Headers],[14]])</f>
        <v>624</v>
      </c>
      <c r="S669" s="10">
        <f>SUMIFS(IsQList,IsIList,Table_ExternalData_15[[#This Row],[item_key]],IsITypeList,Table_ExternalData_15[[#This Row],[IType]],IsDList,Table_ExternalData_15[[#Headers],[15]])</f>
        <v>372</v>
      </c>
      <c r="T669" s="10">
        <f>SUMIFS(IsQList,IsIList,Table_ExternalData_15[[#This Row],[item_key]],IsITypeList,Table_ExternalData_15[[#This Row],[IType]],IsDList,Table_ExternalData_15[[#Headers],[16]])</f>
        <v>328</v>
      </c>
      <c r="U669" s="10">
        <f>SUMIFS(IsQList,IsIList,Table_ExternalData_15[[#This Row],[item_key]],IsITypeList,Table_ExternalData_15[[#This Row],[IType]],IsDList,Table_ExternalData_15[[#Headers],[17]])</f>
        <v>170</v>
      </c>
      <c r="V669" s="10">
        <f>SUMIFS(IsQList,IsIList,Table_ExternalData_15[[#This Row],[item_key]],IsITypeList,Table_ExternalData_15[[#This Row],[IType]],IsDList,Table_ExternalData_15[[#Headers],[18]])</f>
        <v>0</v>
      </c>
      <c r="W669" s="10">
        <f>SUMIFS(IsQList,IsIList,Table_ExternalData_15[[#This Row],[item_key]],IsITypeList,Table_ExternalData_15[[#This Row],[IType]],IsDList,Table_ExternalData_15[[#Headers],[19]])</f>
        <v>0</v>
      </c>
      <c r="X669" s="10">
        <f>SUMIFS(IsQList,IsIList,Table_ExternalData_15[[#This Row],[item_key]],IsITypeList,Table_ExternalData_15[[#This Row],[IType]],IsDList,Table_ExternalData_15[[#Headers],[20]])</f>
        <v>0</v>
      </c>
      <c r="Y669" s="10">
        <f>SUMIFS(IsQList,IsIList,Table_ExternalData_15[[#This Row],[item_key]],IsITypeList,Table_ExternalData_15[[#This Row],[IType]],IsDList,Table_ExternalData_15[[#Headers],[21]])</f>
        <v>0</v>
      </c>
      <c r="Z669" s="10">
        <f>SUMIFS(IsQList,IsIList,Table_ExternalData_15[[#This Row],[item_key]],IsITypeList,Table_ExternalData_15[[#This Row],[IType]],IsDList,Table_ExternalData_15[[#Headers],[22]])</f>
        <v>0</v>
      </c>
      <c r="AA669" s="10">
        <f>SUMIFS(IsQList,IsIList,Table_ExternalData_15[[#This Row],[item_key]],IsITypeList,Table_ExternalData_15[[#This Row],[IType]],IsDList,Table_ExternalData_15[[#Headers],[23]])</f>
        <v>0</v>
      </c>
      <c r="AB669" s="10">
        <f>SUMIFS(IsQList,IsIList,Table_ExternalData_15[[#This Row],[item_key]],IsITypeList,Table_ExternalData_15[[#This Row],[IType]],IsDList,Table_ExternalData_15[[#Headers],[24]])</f>
        <v>0</v>
      </c>
      <c r="AC669" s="10">
        <f>SUMIFS(IsQList,IsIList,Table_ExternalData_15[[#This Row],[item_key]],IsITypeList,Table_ExternalData_15[[#This Row],[IType]],IsDList,Table_ExternalData_15[[#Headers],[25]])</f>
        <v>0</v>
      </c>
      <c r="AD669" s="10">
        <f>SUMIFS(IsQList,IsIList,Table_ExternalData_15[[#This Row],[item_key]],IsITypeList,Table_ExternalData_15[[#This Row],[IType]],IsDList,Table_ExternalData_15[[#Headers],[26]])</f>
        <v>0</v>
      </c>
      <c r="AE669" s="10">
        <f>SUMIFS(IsQList,IsIList,Table_ExternalData_15[[#This Row],[item_key]],IsITypeList,Table_ExternalData_15[[#This Row],[IType]],IsDList,Table_ExternalData_15[[#Headers],[27]])</f>
        <v>668</v>
      </c>
      <c r="AF669" s="10">
        <f>SUMIFS(IsQList,IsIList,Table_ExternalData_15[[#This Row],[item_key]],IsITypeList,Table_ExternalData_15[[#This Row],[IType]],IsDList,Table_ExternalData_15[[#Headers],[28]])</f>
        <v>764</v>
      </c>
      <c r="AG669" s="10">
        <f>SUMIFS(IsQList,IsIList,Table_ExternalData_15[[#This Row],[item_key]],IsITypeList,Table_ExternalData_15[[#This Row],[IType]],IsDList,Table_ExternalData_15[[#Headers],[29]])</f>
        <v>728</v>
      </c>
      <c r="AH669" s="10">
        <f>SUMIFS(IsQList,IsIList,Table_ExternalData_15[[#This Row],[item_key]],IsITypeList,Table_ExternalData_15[[#This Row],[IType]],IsDList,Table_ExternalData_15[[#Headers],[30]])</f>
        <v>460</v>
      </c>
      <c r="AI669" s="10">
        <f>SUMIFS(IsQList,IsIList,Table_ExternalData_15[[#This Row],[item_key]],IsITypeList,Table_ExternalData_15[[#This Row],[IType]],IsDList,Table_ExternalData_15[[#Headers],[31]])</f>
        <v>1454</v>
      </c>
      <c r="AJ669" s="10">
        <f>SUM(Table_ExternalData_15[[#This Row],[1]:[31]])</f>
        <v>9870</v>
      </c>
    </row>
    <row r="670" spans="1:36">
      <c r="A670" s="1" t="s">
        <v>398</v>
      </c>
      <c r="B670" s="1" t="s">
        <v>761</v>
      </c>
      <c r="C670" s="1" t="s">
        <v>762</v>
      </c>
      <c r="D670" s="11" t="s">
        <v>2046</v>
      </c>
      <c r="E670" s="10">
        <f>SUMIFS(IsQList,IsIList,Table_ExternalData_15[[#This Row],[item_key]],IsITypeList,Table_ExternalData_15[[#This Row],[IType]],IsDList,Table_ExternalData_15[[#Headers],[1]])</f>
        <v>170</v>
      </c>
      <c r="F670" s="10">
        <f>SUMIFS(IsQList,IsIList,Table_ExternalData_15[[#This Row],[item_key]],IsITypeList,Table_ExternalData_15[[#This Row],[IType]],IsDList,Table_ExternalData_15[[#Headers],[2]])</f>
        <v>376</v>
      </c>
      <c r="G670" s="10">
        <f>SUMIFS(IsQList,IsIList,Table_ExternalData_15[[#This Row],[item_key]],IsITypeList,Table_ExternalData_15[[#This Row],[IType]],IsDList,Table_ExternalData_15[[#Headers],[3]])</f>
        <v>170</v>
      </c>
      <c r="H670" s="10">
        <f>SUMIFS(IsQList,IsIList,Table_ExternalData_15[[#This Row],[item_key]],IsITypeList,Table_ExternalData_15[[#This Row],[IType]],IsDList,Table_ExternalData_15[[#Headers],[4]])</f>
        <v>500</v>
      </c>
      <c r="I670" s="10">
        <f>SUMIFS(IsQList,IsIList,Table_ExternalData_15[[#This Row],[item_key]],IsITypeList,Table_ExternalData_15[[#This Row],[IType]],IsDList,Table_ExternalData_15[[#Headers],[5]])</f>
        <v>200</v>
      </c>
      <c r="J670" s="10">
        <f>SUMIFS(IsQList,IsIList,Table_ExternalData_15[[#This Row],[item_key]],IsITypeList,Table_ExternalData_15[[#This Row],[IType]],IsDList,Table_ExternalData_15[[#Headers],[6]])</f>
        <v>474</v>
      </c>
      <c r="K670" s="10">
        <f>SUMIFS(IsQList,IsIList,Table_ExternalData_15[[#This Row],[item_key]],IsITypeList,Table_ExternalData_15[[#This Row],[IType]],IsDList,Table_ExternalData_15[[#Headers],[7]])</f>
        <v>418</v>
      </c>
      <c r="L670" s="10">
        <f>SUMIFS(IsQList,IsIList,Table_ExternalData_15[[#This Row],[item_key]],IsITypeList,Table_ExternalData_15[[#This Row],[IType]],IsDList,Table_ExternalData_15[[#Headers],[8]])</f>
        <v>278</v>
      </c>
      <c r="M670" s="10">
        <f>SUMIFS(IsQList,IsIList,Table_ExternalData_15[[#This Row],[item_key]],IsITypeList,Table_ExternalData_15[[#This Row],[IType]],IsDList,Table_ExternalData_15[[#Headers],[9]])</f>
        <v>634</v>
      </c>
      <c r="N670" s="10">
        <f>SUMIFS(IsQList,IsIList,Table_ExternalData_15[[#This Row],[item_key]],IsITypeList,Table_ExternalData_15[[#This Row],[IType]],IsDList,Table_ExternalData_15[[#Headers],[10]])</f>
        <v>414</v>
      </c>
      <c r="O670" s="10">
        <f>SUMIFS(IsQList,IsIList,Table_ExternalData_15[[#This Row],[item_key]],IsITypeList,Table_ExternalData_15[[#This Row],[IType]],IsDList,Table_ExternalData_15[[#Headers],[11]])</f>
        <v>300</v>
      </c>
      <c r="P670" s="10">
        <f>SUMIFS(IsQList,IsIList,Table_ExternalData_15[[#This Row],[item_key]],IsITypeList,Table_ExternalData_15[[#This Row],[IType]],IsDList,Table_ExternalData_15[[#Headers],[12]])</f>
        <v>0</v>
      </c>
      <c r="Q670" s="10">
        <f>SUMIFS(IsQList,IsIList,Table_ExternalData_15[[#This Row],[item_key]],IsITypeList,Table_ExternalData_15[[#This Row],[IType]],IsDList,Table_ExternalData_15[[#Headers],[13]])</f>
        <v>368</v>
      </c>
      <c r="R670" s="10">
        <f>SUMIFS(IsQList,IsIList,Table_ExternalData_15[[#This Row],[item_key]],IsITypeList,Table_ExternalData_15[[#This Row],[IType]],IsDList,Table_ExternalData_15[[#Headers],[14]])</f>
        <v>624</v>
      </c>
      <c r="S670" s="10">
        <f>SUMIFS(IsQList,IsIList,Table_ExternalData_15[[#This Row],[item_key]],IsITypeList,Table_ExternalData_15[[#This Row],[IType]],IsDList,Table_ExternalData_15[[#Headers],[15]])</f>
        <v>372</v>
      </c>
      <c r="T670" s="10">
        <f>SUMIFS(IsQList,IsIList,Table_ExternalData_15[[#This Row],[item_key]],IsITypeList,Table_ExternalData_15[[#This Row],[IType]],IsDList,Table_ExternalData_15[[#Headers],[16]])</f>
        <v>328</v>
      </c>
      <c r="U670" s="10">
        <f>SUMIFS(IsQList,IsIList,Table_ExternalData_15[[#This Row],[item_key]],IsITypeList,Table_ExternalData_15[[#This Row],[IType]],IsDList,Table_ExternalData_15[[#Headers],[17]])</f>
        <v>170</v>
      </c>
      <c r="V670" s="10">
        <f>SUMIFS(IsQList,IsIList,Table_ExternalData_15[[#This Row],[item_key]],IsITypeList,Table_ExternalData_15[[#This Row],[IType]],IsDList,Table_ExternalData_15[[#Headers],[18]])</f>
        <v>0</v>
      </c>
      <c r="W670" s="10">
        <f>SUMIFS(IsQList,IsIList,Table_ExternalData_15[[#This Row],[item_key]],IsITypeList,Table_ExternalData_15[[#This Row],[IType]],IsDList,Table_ExternalData_15[[#Headers],[19]])</f>
        <v>0</v>
      </c>
      <c r="X670" s="10">
        <f>SUMIFS(IsQList,IsIList,Table_ExternalData_15[[#This Row],[item_key]],IsITypeList,Table_ExternalData_15[[#This Row],[IType]],IsDList,Table_ExternalData_15[[#Headers],[20]])</f>
        <v>0</v>
      </c>
      <c r="Y670" s="10">
        <f>SUMIFS(IsQList,IsIList,Table_ExternalData_15[[#This Row],[item_key]],IsITypeList,Table_ExternalData_15[[#This Row],[IType]],IsDList,Table_ExternalData_15[[#Headers],[21]])</f>
        <v>0</v>
      </c>
      <c r="Z670" s="10">
        <f>SUMIFS(IsQList,IsIList,Table_ExternalData_15[[#This Row],[item_key]],IsITypeList,Table_ExternalData_15[[#This Row],[IType]],IsDList,Table_ExternalData_15[[#Headers],[22]])</f>
        <v>0</v>
      </c>
      <c r="AA670" s="10">
        <f>SUMIFS(IsQList,IsIList,Table_ExternalData_15[[#This Row],[item_key]],IsITypeList,Table_ExternalData_15[[#This Row],[IType]],IsDList,Table_ExternalData_15[[#Headers],[23]])</f>
        <v>0</v>
      </c>
      <c r="AB670" s="10">
        <f>SUMIFS(IsQList,IsIList,Table_ExternalData_15[[#This Row],[item_key]],IsITypeList,Table_ExternalData_15[[#This Row],[IType]],IsDList,Table_ExternalData_15[[#Headers],[24]])</f>
        <v>0</v>
      </c>
      <c r="AC670" s="10">
        <f>SUMIFS(IsQList,IsIList,Table_ExternalData_15[[#This Row],[item_key]],IsITypeList,Table_ExternalData_15[[#This Row],[IType]],IsDList,Table_ExternalData_15[[#Headers],[25]])</f>
        <v>0</v>
      </c>
      <c r="AD670" s="10">
        <f>SUMIFS(IsQList,IsIList,Table_ExternalData_15[[#This Row],[item_key]],IsITypeList,Table_ExternalData_15[[#This Row],[IType]],IsDList,Table_ExternalData_15[[#Headers],[26]])</f>
        <v>0</v>
      </c>
      <c r="AE670" s="10">
        <f>SUMIFS(IsQList,IsIList,Table_ExternalData_15[[#This Row],[item_key]],IsITypeList,Table_ExternalData_15[[#This Row],[IType]],IsDList,Table_ExternalData_15[[#Headers],[27]])</f>
        <v>668</v>
      </c>
      <c r="AF670" s="10">
        <f>SUMIFS(IsQList,IsIList,Table_ExternalData_15[[#This Row],[item_key]],IsITypeList,Table_ExternalData_15[[#This Row],[IType]],IsDList,Table_ExternalData_15[[#Headers],[28]])</f>
        <v>764</v>
      </c>
      <c r="AG670" s="10">
        <f>SUMIFS(IsQList,IsIList,Table_ExternalData_15[[#This Row],[item_key]],IsITypeList,Table_ExternalData_15[[#This Row],[IType]],IsDList,Table_ExternalData_15[[#Headers],[29]])</f>
        <v>728</v>
      </c>
      <c r="AH670" s="10">
        <f>SUMIFS(IsQList,IsIList,Table_ExternalData_15[[#This Row],[item_key]],IsITypeList,Table_ExternalData_15[[#This Row],[IType]],IsDList,Table_ExternalData_15[[#Headers],[30]])</f>
        <v>460</v>
      </c>
      <c r="AI670" s="10">
        <f>SUMIFS(IsQList,IsIList,Table_ExternalData_15[[#This Row],[item_key]],IsITypeList,Table_ExternalData_15[[#This Row],[IType]],IsDList,Table_ExternalData_15[[#Headers],[31]])</f>
        <v>1454</v>
      </c>
      <c r="AJ670" s="10">
        <f>SUM(Table_ExternalData_15[[#This Row],[1]:[31]])</f>
        <v>9870</v>
      </c>
    </row>
    <row r="671" spans="1:36">
      <c r="A671" s="1" t="s">
        <v>423</v>
      </c>
      <c r="B671" s="1" t="s">
        <v>773</v>
      </c>
      <c r="C671" s="1" t="s">
        <v>774</v>
      </c>
      <c r="D671" s="11" t="s">
        <v>2046</v>
      </c>
      <c r="E671" s="10">
        <f>SUMIFS(IsQList,IsIList,Table_ExternalData_15[[#This Row],[item_key]],IsITypeList,Table_ExternalData_15[[#This Row],[IType]],IsDList,Table_ExternalData_15[[#Headers],[1]])</f>
        <v>170</v>
      </c>
      <c r="F671" s="10">
        <f>SUMIFS(IsQList,IsIList,Table_ExternalData_15[[#This Row],[item_key]],IsITypeList,Table_ExternalData_15[[#This Row],[IType]],IsDList,Table_ExternalData_15[[#Headers],[2]])</f>
        <v>376</v>
      </c>
      <c r="G671" s="10">
        <f>SUMIFS(IsQList,IsIList,Table_ExternalData_15[[#This Row],[item_key]],IsITypeList,Table_ExternalData_15[[#This Row],[IType]],IsDList,Table_ExternalData_15[[#Headers],[3]])</f>
        <v>170</v>
      </c>
      <c r="H671" s="10">
        <f>SUMIFS(IsQList,IsIList,Table_ExternalData_15[[#This Row],[item_key]],IsITypeList,Table_ExternalData_15[[#This Row],[IType]],IsDList,Table_ExternalData_15[[#Headers],[4]])</f>
        <v>500</v>
      </c>
      <c r="I671" s="10">
        <f>SUMIFS(IsQList,IsIList,Table_ExternalData_15[[#This Row],[item_key]],IsITypeList,Table_ExternalData_15[[#This Row],[IType]],IsDList,Table_ExternalData_15[[#Headers],[5]])</f>
        <v>200</v>
      </c>
      <c r="J671" s="10">
        <f>SUMIFS(IsQList,IsIList,Table_ExternalData_15[[#This Row],[item_key]],IsITypeList,Table_ExternalData_15[[#This Row],[IType]],IsDList,Table_ExternalData_15[[#Headers],[6]])</f>
        <v>474</v>
      </c>
      <c r="K671" s="10">
        <f>SUMIFS(IsQList,IsIList,Table_ExternalData_15[[#This Row],[item_key]],IsITypeList,Table_ExternalData_15[[#This Row],[IType]],IsDList,Table_ExternalData_15[[#Headers],[7]])</f>
        <v>418</v>
      </c>
      <c r="L671" s="10">
        <f>SUMIFS(IsQList,IsIList,Table_ExternalData_15[[#This Row],[item_key]],IsITypeList,Table_ExternalData_15[[#This Row],[IType]],IsDList,Table_ExternalData_15[[#Headers],[8]])</f>
        <v>278</v>
      </c>
      <c r="M671" s="10">
        <f>SUMIFS(IsQList,IsIList,Table_ExternalData_15[[#This Row],[item_key]],IsITypeList,Table_ExternalData_15[[#This Row],[IType]],IsDList,Table_ExternalData_15[[#Headers],[9]])</f>
        <v>634</v>
      </c>
      <c r="N671" s="10">
        <f>SUMIFS(IsQList,IsIList,Table_ExternalData_15[[#This Row],[item_key]],IsITypeList,Table_ExternalData_15[[#This Row],[IType]],IsDList,Table_ExternalData_15[[#Headers],[10]])</f>
        <v>414</v>
      </c>
      <c r="O671" s="10">
        <f>SUMIFS(IsQList,IsIList,Table_ExternalData_15[[#This Row],[item_key]],IsITypeList,Table_ExternalData_15[[#This Row],[IType]],IsDList,Table_ExternalData_15[[#Headers],[11]])</f>
        <v>300</v>
      </c>
      <c r="P671" s="10">
        <f>SUMIFS(IsQList,IsIList,Table_ExternalData_15[[#This Row],[item_key]],IsITypeList,Table_ExternalData_15[[#This Row],[IType]],IsDList,Table_ExternalData_15[[#Headers],[12]])</f>
        <v>0</v>
      </c>
      <c r="Q671" s="10">
        <f>SUMIFS(IsQList,IsIList,Table_ExternalData_15[[#This Row],[item_key]],IsITypeList,Table_ExternalData_15[[#This Row],[IType]],IsDList,Table_ExternalData_15[[#Headers],[13]])</f>
        <v>368</v>
      </c>
      <c r="R671" s="10">
        <f>SUMIFS(IsQList,IsIList,Table_ExternalData_15[[#This Row],[item_key]],IsITypeList,Table_ExternalData_15[[#This Row],[IType]],IsDList,Table_ExternalData_15[[#Headers],[14]])</f>
        <v>624</v>
      </c>
      <c r="S671" s="10">
        <f>SUMIFS(IsQList,IsIList,Table_ExternalData_15[[#This Row],[item_key]],IsITypeList,Table_ExternalData_15[[#This Row],[IType]],IsDList,Table_ExternalData_15[[#Headers],[15]])</f>
        <v>372</v>
      </c>
      <c r="T671" s="10">
        <f>SUMIFS(IsQList,IsIList,Table_ExternalData_15[[#This Row],[item_key]],IsITypeList,Table_ExternalData_15[[#This Row],[IType]],IsDList,Table_ExternalData_15[[#Headers],[16]])</f>
        <v>328</v>
      </c>
      <c r="U671" s="10">
        <f>SUMIFS(IsQList,IsIList,Table_ExternalData_15[[#This Row],[item_key]],IsITypeList,Table_ExternalData_15[[#This Row],[IType]],IsDList,Table_ExternalData_15[[#Headers],[17]])</f>
        <v>170</v>
      </c>
      <c r="V671" s="10">
        <f>SUMIFS(IsQList,IsIList,Table_ExternalData_15[[#This Row],[item_key]],IsITypeList,Table_ExternalData_15[[#This Row],[IType]],IsDList,Table_ExternalData_15[[#Headers],[18]])</f>
        <v>0</v>
      </c>
      <c r="W671" s="10">
        <f>SUMIFS(IsQList,IsIList,Table_ExternalData_15[[#This Row],[item_key]],IsITypeList,Table_ExternalData_15[[#This Row],[IType]],IsDList,Table_ExternalData_15[[#Headers],[19]])</f>
        <v>0</v>
      </c>
      <c r="X671" s="10">
        <f>SUMIFS(IsQList,IsIList,Table_ExternalData_15[[#This Row],[item_key]],IsITypeList,Table_ExternalData_15[[#This Row],[IType]],IsDList,Table_ExternalData_15[[#Headers],[20]])</f>
        <v>0</v>
      </c>
      <c r="Y671" s="10">
        <f>SUMIFS(IsQList,IsIList,Table_ExternalData_15[[#This Row],[item_key]],IsITypeList,Table_ExternalData_15[[#This Row],[IType]],IsDList,Table_ExternalData_15[[#Headers],[21]])</f>
        <v>0</v>
      </c>
      <c r="Z671" s="10">
        <f>SUMIFS(IsQList,IsIList,Table_ExternalData_15[[#This Row],[item_key]],IsITypeList,Table_ExternalData_15[[#This Row],[IType]],IsDList,Table_ExternalData_15[[#Headers],[22]])</f>
        <v>0</v>
      </c>
      <c r="AA671" s="10">
        <f>SUMIFS(IsQList,IsIList,Table_ExternalData_15[[#This Row],[item_key]],IsITypeList,Table_ExternalData_15[[#This Row],[IType]],IsDList,Table_ExternalData_15[[#Headers],[23]])</f>
        <v>0</v>
      </c>
      <c r="AB671" s="10">
        <f>SUMIFS(IsQList,IsIList,Table_ExternalData_15[[#This Row],[item_key]],IsITypeList,Table_ExternalData_15[[#This Row],[IType]],IsDList,Table_ExternalData_15[[#Headers],[24]])</f>
        <v>0</v>
      </c>
      <c r="AC671" s="10">
        <f>SUMIFS(IsQList,IsIList,Table_ExternalData_15[[#This Row],[item_key]],IsITypeList,Table_ExternalData_15[[#This Row],[IType]],IsDList,Table_ExternalData_15[[#Headers],[25]])</f>
        <v>0</v>
      </c>
      <c r="AD671" s="10">
        <f>SUMIFS(IsQList,IsIList,Table_ExternalData_15[[#This Row],[item_key]],IsITypeList,Table_ExternalData_15[[#This Row],[IType]],IsDList,Table_ExternalData_15[[#Headers],[26]])</f>
        <v>0</v>
      </c>
      <c r="AE671" s="10">
        <f>SUMIFS(IsQList,IsIList,Table_ExternalData_15[[#This Row],[item_key]],IsITypeList,Table_ExternalData_15[[#This Row],[IType]],IsDList,Table_ExternalData_15[[#Headers],[27]])</f>
        <v>668</v>
      </c>
      <c r="AF671" s="10">
        <f>SUMIFS(IsQList,IsIList,Table_ExternalData_15[[#This Row],[item_key]],IsITypeList,Table_ExternalData_15[[#This Row],[IType]],IsDList,Table_ExternalData_15[[#Headers],[28]])</f>
        <v>764</v>
      </c>
      <c r="AG671" s="10">
        <f>SUMIFS(IsQList,IsIList,Table_ExternalData_15[[#This Row],[item_key]],IsITypeList,Table_ExternalData_15[[#This Row],[IType]],IsDList,Table_ExternalData_15[[#Headers],[29]])</f>
        <v>728</v>
      </c>
      <c r="AH671" s="10">
        <f>SUMIFS(IsQList,IsIList,Table_ExternalData_15[[#This Row],[item_key]],IsITypeList,Table_ExternalData_15[[#This Row],[IType]],IsDList,Table_ExternalData_15[[#Headers],[30]])</f>
        <v>460</v>
      </c>
      <c r="AI671" s="10">
        <f>SUMIFS(IsQList,IsIList,Table_ExternalData_15[[#This Row],[item_key]],IsITypeList,Table_ExternalData_15[[#This Row],[IType]],IsDList,Table_ExternalData_15[[#Headers],[31]])</f>
        <v>1454</v>
      </c>
      <c r="AJ671" s="10">
        <f>SUM(Table_ExternalData_15[[#This Row],[1]:[31]])</f>
        <v>9870</v>
      </c>
    </row>
    <row r="672" spans="1:36">
      <c r="A672" s="1" t="s">
        <v>423</v>
      </c>
      <c r="B672" s="1" t="s">
        <v>773</v>
      </c>
      <c r="C672" s="1" t="s">
        <v>774</v>
      </c>
      <c r="D672" s="11" t="s">
        <v>2017</v>
      </c>
      <c r="E672" s="10">
        <f>SUMIFS(IsQList,IsIList,Table_ExternalData_15[[#This Row],[item_key]],IsITypeList,Table_ExternalData_15[[#This Row],[IType]],IsDList,Table_ExternalData_15[[#Headers],[1]])</f>
        <v>0</v>
      </c>
      <c r="F672" s="10">
        <f>SUMIFS(IsQList,IsIList,Table_ExternalData_15[[#This Row],[item_key]],IsITypeList,Table_ExternalData_15[[#This Row],[IType]],IsDList,Table_ExternalData_15[[#Headers],[2]])</f>
        <v>-18</v>
      </c>
      <c r="G672" s="10">
        <f>SUMIFS(IsQList,IsIList,Table_ExternalData_15[[#This Row],[item_key]],IsITypeList,Table_ExternalData_15[[#This Row],[IType]],IsDList,Table_ExternalData_15[[#Headers],[3]])</f>
        <v>0</v>
      </c>
      <c r="H672" s="10">
        <f>SUMIFS(IsQList,IsIList,Table_ExternalData_15[[#This Row],[item_key]],IsITypeList,Table_ExternalData_15[[#This Row],[IType]],IsDList,Table_ExternalData_15[[#Headers],[4]])</f>
        <v>0</v>
      </c>
      <c r="I672" s="10">
        <f>SUMIFS(IsQList,IsIList,Table_ExternalData_15[[#This Row],[item_key]],IsITypeList,Table_ExternalData_15[[#This Row],[IType]],IsDList,Table_ExternalData_15[[#Headers],[5]])</f>
        <v>0</v>
      </c>
      <c r="J672" s="10">
        <f>SUMIFS(IsQList,IsIList,Table_ExternalData_15[[#This Row],[item_key]],IsITypeList,Table_ExternalData_15[[#This Row],[IType]],IsDList,Table_ExternalData_15[[#Headers],[6]])</f>
        <v>0</v>
      </c>
      <c r="K672" s="10">
        <f>SUMIFS(IsQList,IsIList,Table_ExternalData_15[[#This Row],[item_key]],IsITypeList,Table_ExternalData_15[[#This Row],[IType]],IsDList,Table_ExternalData_15[[#Headers],[7]])</f>
        <v>0</v>
      </c>
      <c r="L672" s="10">
        <f>SUMIFS(IsQList,IsIList,Table_ExternalData_15[[#This Row],[item_key]],IsITypeList,Table_ExternalData_15[[#This Row],[IType]],IsDList,Table_ExternalData_15[[#Headers],[8]])</f>
        <v>0</v>
      </c>
      <c r="M672" s="10">
        <f>SUMIFS(IsQList,IsIList,Table_ExternalData_15[[#This Row],[item_key]],IsITypeList,Table_ExternalData_15[[#This Row],[IType]],IsDList,Table_ExternalData_15[[#Headers],[9]])</f>
        <v>0</v>
      </c>
      <c r="N672" s="10">
        <f>SUMIFS(IsQList,IsIList,Table_ExternalData_15[[#This Row],[item_key]],IsITypeList,Table_ExternalData_15[[#This Row],[IType]],IsDList,Table_ExternalData_15[[#Headers],[10]])</f>
        <v>0</v>
      </c>
      <c r="O672" s="10">
        <f>SUMIFS(IsQList,IsIList,Table_ExternalData_15[[#This Row],[item_key]],IsITypeList,Table_ExternalData_15[[#This Row],[IType]],IsDList,Table_ExternalData_15[[#Headers],[11]])</f>
        <v>0</v>
      </c>
      <c r="P672" s="10">
        <f>SUMIFS(IsQList,IsIList,Table_ExternalData_15[[#This Row],[item_key]],IsITypeList,Table_ExternalData_15[[#This Row],[IType]],IsDList,Table_ExternalData_15[[#Headers],[12]])</f>
        <v>0</v>
      </c>
      <c r="Q672" s="10">
        <f>SUMIFS(IsQList,IsIList,Table_ExternalData_15[[#This Row],[item_key]],IsITypeList,Table_ExternalData_15[[#This Row],[IType]],IsDList,Table_ExternalData_15[[#Headers],[13]])</f>
        <v>0</v>
      </c>
      <c r="R672" s="10">
        <f>SUMIFS(IsQList,IsIList,Table_ExternalData_15[[#This Row],[item_key]],IsITypeList,Table_ExternalData_15[[#This Row],[IType]],IsDList,Table_ExternalData_15[[#Headers],[14]])</f>
        <v>0</v>
      </c>
      <c r="S672" s="10">
        <f>SUMIFS(IsQList,IsIList,Table_ExternalData_15[[#This Row],[item_key]],IsITypeList,Table_ExternalData_15[[#This Row],[IType]],IsDList,Table_ExternalData_15[[#Headers],[15]])</f>
        <v>0</v>
      </c>
      <c r="T672" s="10">
        <f>SUMIFS(IsQList,IsIList,Table_ExternalData_15[[#This Row],[item_key]],IsITypeList,Table_ExternalData_15[[#This Row],[IType]],IsDList,Table_ExternalData_15[[#Headers],[16]])</f>
        <v>0</v>
      </c>
      <c r="U672" s="10">
        <f>SUMIFS(IsQList,IsIList,Table_ExternalData_15[[#This Row],[item_key]],IsITypeList,Table_ExternalData_15[[#This Row],[IType]],IsDList,Table_ExternalData_15[[#Headers],[17]])</f>
        <v>0</v>
      </c>
      <c r="V672" s="10">
        <f>SUMIFS(IsQList,IsIList,Table_ExternalData_15[[#This Row],[item_key]],IsITypeList,Table_ExternalData_15[[#This Row],[IType]],IsDList,Table_ExternalData_15[[#Headers],[18]])</f>
        <v>0</v>
      </c>
      <c r="W672" s="10">
        <f>SUMIFS(IsQList,IsIList,Table_ExternalData_15[[#This Row],[item_key]],IsITypeList,Table_ExternalData_15[[#This Row],[IType]],IsDList,Table_ExternalData_15[[#Headers],[19]])</f>
        <v>0</v>
      </c>
      <c r="X672" s="10">
        <f>SUMIFS(IsQList,IsIList,Table_ExternalData_15[[#This Row],[item_key]],IsITypeList,Table_ExternalData_15[[#This Row],[IType]],IsDList,Table_ExternalData_15[[#Headers],[20]])</f>
        <v>0</v>
      </c>
      <c r="Y672" s="10">
        <f>SUMIFS(IsQList,IsIList,Table_ExternalData_15[[#This Row],[item_key]],IsITypeList,Table_ExternalData_15[[#This Row],[IType]],IsDList,Table_ExternalData_15[[#Headers],[21]])</f>
        <v>0</v>
      </c>
      <c r="Z672" s="10">
        <f>SUMIFS(IsQList,IsIList,Table_ExternalData_15[[#This Row],[item_key]],IsITypeList,Table_ExternalData_15[[#This Row],[IType]],IsDList,Table_ExternalData_15[[#Headers],[22]])</f>
        <v>0</v>
      </c>
      <c r="AA672" s="10">
        <f>SUMIFS(IsQList,IsIList,Table_ExternalData_15[[#This Row],[item_key]],IsITypeList,Table_ExternalData_15[[#This Row],[IType]],IsDList,Table_ExternalData_15[[#Headers],[23]])</f>
        <v>0</v>
      </c>
      <c r="AB672" s="10">
        <f>SUMIFS(IsQList,IsIList,Table_ExternalData_15[[#This Row],[item_key]],IsITypeList,Table_ExternalData_15[[#This Row],[IType]],IsDList,Table_ExternalData_15[[#Headers],[24]])</f>
        <v>0</v>
      </c>
      <c r="AC672" s="10">
        <f>SUMIFS(IsQList,IsIList,Table_ExternalData_15[[#This Row],[item_key]],IsITypeList,Table_ExternalData_15[[#This Row],[IType]],IsDList,Table_ExternalData_15[[#Headers],[25]])</f>
        <v>0</v>
      </c>
      <c r="AD672" s="10">
        <f>SUMIFS(IsQList,IsIList,Table_ExternalData_15[[#This Row],[item_key]],IsITypeList,Table_ExternalData_15[[#This Row],[IType]],IsDList,Table_ExternalData_15[[#Headers],[26]])</f>
        <v>0</v>
      </c>
      <c r="AE672" s="10">
        <f>SUMIFS(IsQList,IsIList,Table_ExternalData_15[[#This Row],[item_key]],IsITypeList,Table_ExternalData_15[[#This Row],[IType]],IsDList,Table_ExternalData_15[[#Headers],[27]])</f>
        <v>0</v>
      </c>
      <c r="AF672" s="10">
        <f>SUMIFS(IsQList,IsIList,Table_ExternalData_15[[#This Row],[item_key]],IsITypeList,Table_ExternalData_15[[#This Row],[IType]],IsDList,Table_ExternalData_15[[#Headers],[28]])</f>
        <v>0</v>
      </c>
      <c r="AG672" s="10">
        <f>SUMIFS(IsQList,IsIList,Table_ExternalData_15[[#This Row],[item_key]],IsITypeList,Table_ExternalData_15[[#This Row],[IType]],IsDList,Table_ExternalData_15[[#Headers],[29]])</f>
        <v>0</v>
      </c>
      <c r="AH672" s="10">
        <f>SUMIFS(IsQList,IsIList,Table_ExternalData_15[[#This Row],[item_key]],IsITypeList,Table_ExternalData_15[[#This Row],[IType]],IsDList,Table_ExternalData_15[[#Headers],[30]])</f>
        <v>0</v>
      </c>
      <c r="AI672" s="10">
        <f>SUMIFS(IsQList,IsIList,Table_ExternalData_15[[#This Row],[item_key]],IsITypeList,Table_ExternalData_15[[#This Row],[IType]],IsDList,Table_ExternalData_15[[#Headers],[31]])</f>
        <v>0</v>
      </c>
      <c r="AJ672" s="10">
        <f>SUM(Table_ExternalData_15[[#This Row],[1]:[31]])</f>
        <v>-18</v>
      </c>
    </row>
    <row r="673" spans="1:36">
      <c r="A673" s="1" t="s">
        <v>400</v>
      </c>
      <c r="B673" s="1" t="s">
        <v>763</v>
      </c>
      <c r="C673" s="1" t="s">
        <v>764</v>
      </c>
      <c r="D673" s="11" t="s">
        <v>2046</v>
      </c>
      <c r="E673" s="10">
        <f>SUMIFS(IsQList,IsIList,Table_ExternalData_15[[#This Row],[item_key]],IsITypeList,Table_ExternalData_15[[#This Row],[IType]],IsDList,Table_ExternalData_15[[#Headers],[1]])</f>
        <v>595</v>
      </c>
      <c r="F673" s="10">
        <f>SUMIFS(IsQList,IsIList,Table_ExternalData_15[[#This Row],[item_key]],IsITypeList,Table_ExternalData_15[[#This Row],[IType]],IsDList,Table_ExternalData_15[[#Headers],[2]])</f>
        <v>1316</v>
      </c>
      <c r="G673" s="10">
        <f>SUMIFS(IsQList,IsIList,Table_ExternalData_15[[#This Row],[item_key]],IsITypeList,Table_ExternalData_15[[#This Row],[IType]],IsDList,Table_ExternalData_15[[#Headers],[3]])</f>
        <v>595</v>
      </c>
      <c r="H673" s="10">
        <f>SUMIFS(IsQList,IsIList,Table_ExternalData_15[[#This Row],[item_key]],IsITypeList,Table_ExternalData_15[[#This Row],[IType]],IsDList,Table_ExternalData_15[[#Headers],[4]])</f>
        <v>1750</v>
      </c>
      <c r="I673" s="10">
        <f>SUMIFS(IsQList,IsIList,Table_ExternalData_15[[#This Row],[item_key]],IsITypeList,Table_ExternalData_15[[#This Row],[IType]],IsDList,Table_ExternalData_15[[#Headers],[5]])</f>
        <v>700</v>
      </c>
      <c r="J673" s="10">
        <f>SUMIFS(IsQList,IsIList,Table_ExternalData_15[[#This Row],[item_key]],IsITypeList,Table_ExternalData_15[[#This Row],[IType]],IsDList,Table_ExternalData_15[[#Headers],[6]])</f>
        <v>1659</v>
      </c>
      <c r="K673" s="10">
        <f>SUMIFS(IsQList,IsIList,Table_ExternalData_15[[#This Row],[item_key]],IsITypeList,Table_ExternalData_15[[#This Row],[IType]],IsDList,Table_ExternalData_15[[#Headers],[7]])</f>
        <v>1463</v>
      </c>
      <c r="L673" s="10">
        <f>SUMIFS(IsQList,IsIList,Table_ExternalData_15[[#This Row],[item_key]],IsITypeList,Table_ExternalData_15[[#This Row],[IType]],IsDList,Table_ExternalData_15[[#Headers],[8]])</f>
        <v>973</v>
      </c>
      <c r="M673" s="10">
        <f>SUMIFS(IsQList,IsIList,Table_ExternalData_15[[#This Row],[item_key]],IsITypeList,Table_ExternalData_15[[#This Row],[IType]],IsDList,Table_ExternalData_15[[#Headers],[9]])</f>
        <v>2219</v>
      </c>
      <c r="N673" s="10">
        <f>SUMIFS(IsQList,IsIList,Table_ExternalData_15[[#This Row],[item_key]],IsITypeList,Table_ExternalData_15[[#This Row],[IType]],IsDList,Table_ExternalData_15[[#Headers],[10]])</f>
        <v>1449</v>
      </c>
      <c r="O673" s="10">
        <f>SUMIFS(IsQList,IsIList,Table_ExternalData_15[[#This Row],[item_key]],IsITypeList,Table_ExternalData_15[[#This Row],[IType]],IsDList,Table_ExternalData_15[[#Headers],[11]])</f>
        <v>1050</v>
      </c>
      <c r="P673" s="10">
        <f>SUMIFS(IsQList,IsIList,Table_ExternalData_15[[#This Row],[item_key]],IsITypeList,Table_ExternalData_15[[#This Row],[IType]],IsDList,Table_ExternalData_15[[#Headers],[12]])</f>
        <v>0</v>
      </c>
      <c r="Q673" s="10">
        <f>SUMIFS(IsQList,IsIList,Table_ExternalData_15[[#This Row],[item_key]],IsITypeList,Table_ExternalData_15[[#This Row],[IType]],IsDList,Table_ExternalData_15[[#Headers],[13]])</f>
        <v>1288</v>
      </c>
      <c r="R673" s="10">
        <f>SUMIFS(IsQList,IsIList,Table_ExternalData_15[[#This Row],[item_key]],IsITypeList,Table_ExternalData_15[[#This Row],[IType]],IsDList,Table_ExternalData_15[[#Headers],[14]])</f>
        <v>2184</v>
      </c>
      <c r="S673" s="10">
        <f>SUMIFS(IsQList,IsIList,Table_ExternalData_15[[#This Row],[item_key]],IsITypeList,Table_ExternalData_15[[#This Row],[IType]],IsDList,Table_ExternalData_15[[#Headers],[15]])</f>
        <v>1302</v>
      </c>
      <c r="T673" s="10">
        <f>SUMIFS(IsQList,IsIList,Table_ExternalData_15[[#This Row],[item_key]],IsITypeList,Table_ExternalData_15[[#This Row],[IType]],IsDList,Table_ExternalData_15[[#Headers],[16]])</f>
        <v>1148</v>
      </c>
      <c r="U673" s="10">
        <f>SUMIFS(IsQList,IsIList,Table_ExternalData_15[[#This Row],[item_key]],IsITypeList,Table_ExternalData_15[[#This Row],[IType]],IsDList,Table_ExternalData_15[[#Headers],[17]])</f>
        <v>595</v>
      </c>
      <c r="V673" s="10">
        <f>SUMIFS(IsQList,IsIList,Table_ExternalData_15[[#This Row],[item_key]],IsITypeList,Table_ExternalData_15[[#This Row],[IType]],IsDList,Table_ExternalData_15[[#Headers],[18]])</f>
        <v>0</v>
      </c>
      <c r="W673" s="10">
        <f>SUMIFS(IsQList,IsIList,Table_ExternalData_15[[#This Row],[item_key]],IsITypeList,Table_ExternalData_15[[#This Row],[IType]],IsDList,Table_ExternalData_15[[#Headers],[19]])</f>
        <v>0</v>
      </c>
      <c r="X673" s="10">
        <f>SUMIFS(IsQList,IsIList,Table_ExternalData_15[[#This Row],[item_key]],IsITypeList,Table_ExternalData_15[[#This Row],[IType]],IsDList,Table_ExternalData_15[[#Headers],[20]])</f>
        <v>0</v>
      </c>
      <c r="Y673" s="10">
        <f>SUMIFS(IsQList,IsIList,Table_ExternalData_15[[#This Row],[item_key]],IsITypeList,Table_ExternalData_15[[#This Row],[IType]],IsDList,Table_ExternalData_15[[#Headers],[21]])</f>
        <v>0</v>
      </c>
      <c r="Z673" s="10">
        <f>SUMIFS(IsQList,IsIList,Table_ExternalData_15[[#This Row],[item_key]],IsITypeList,Table_ExternalData_15[[#This Row],[IType]],IsDList,Table_ExternalData_15[[#Headers],[22]])</f>
        <v>0</v>
      </c>
      <c r="AA673" s="10">
        <f>SUMIFS(IsQList,IsIList,Table_ExternalData_15[[#This Row],[item_key]],IsITypeList,Table_ExternalData_15[[#This Row],[IType]],IsDList,Table_ExternalData_15[[#Headers],[23]])</f>
        <v>0</v>
      </c>
      <c r="AB673" s="10">
        <f>SUMIFS(IsQList,IsIList,Table_ExternalData_15[[#This Row],[item_key]],IsITypeList,Table_ExternalData_15[[#This Row],[IType]],IsDList,Table_ExternalData_15[[#Headers],[24]])</f>
        <v>0</v>
      </c>
      <c r="AC673" s="10">
        <f>SUMIFS(IsQList,IsIList,Table_ExternalData_15[[#This Row],[item_key]],IsITypeList,Table_ExternalData_15[[#This Row],[IType]],IsDList,Table_ExternalData_15[[#Headers],[25]])</f>
        <v>0</v>
      </c>
      <c r="AD673" s="10">
        <f>SUMIFS(IsQList,IsIList,Table_ExternalData_15[[#This Row],[item_key]],IsITypeList,Table_ExternalData_15[[#This Row],[IType]],IsDList,Table_ExternalData_15[[#Headers],[26]])</f>
        <v>0</v>
      </c>
      <c r="AE673" s="10">
        <f>SUMIFS(IsQList,IsIList,Table_ExternalData_15[[#This Row],[item_key]],IsITypeList,Table_ExternalData_15[[#This Row],[IType]],IsDList,Table_ExternalData_15[[#Headers],[27]])</f>
        <v>2338</v>
      </c>
      <c r="AF673" s="10">
        <f>SUMIFS(IsQList,IsIList,Table_ExternalData_15[[#This Row],[item_key]],IsITypeList,Table_ExternalData_15[[#This Row],[IType]],IsDList,Table_ExternalData_15[[#Headers],[28]])</f>
        <v>2674</v>
      </c>
      <c r="AG673" s="10">
        <f>SUMIFS(IsQList,IsIList,Table_ExternalData_15[[#This Row],[item_key]],IsITypeList,Table_ExternalData_15[[#This Row],[IType]],IsDList,Table_ExternalData_15[[#Headers],[29]])</f>
        <v>2548</v>
      </c>
      <c r="AH673" s="10">
        <f>SUMIFS(IsQList,IsIList,Table_ExternalData_15[[#This Row],[item_key]],IsITypeList,Table_ExternalData_15[[#This Row],[IType]],IsDList,Table_ExternalData_15[[#Headers],[30]])</f>
        <v>1610</v>
      </c>
      <c r="AI673" s="10">
        <f>SUMIFS(IsQList,IsIList,Table_ExternalData_15[[#This Row],[item_key]],IsITypeList,Table_ExternalData_15[[#This Row],[IType]],IsDList,Table_ExternalData_15[[#Headers],[31]])</f>
        <v>5089</v>
      </c>
      <c r="AJ673" s="10">
        <f>SUM(Table_ExternalData_15[[#This Row],[1]:[31]])</f>
        <v>34545</v>
      </c>
    </row>
    <row r="674" spans="1:36">
      <c r="A674" s="1" t="s">
        <v>36</v>
      </c>
      <c r="B674" s="1" t="s">
        <v>1038</v>
      </c>
      <c r="C674" s="1" t="s">
        <v>1039</v>
      </c>
      <c r="D674" s="11" t="s">
        <v>2046</v>
      </c>
      <c r="E674" s="10">
        <f>SUMIFS(IsQList,IsIList,Table_ExternalData_15[[#This Row],[item_key]],IsITypeList,Table_ExternalData_15[[#This Row],[IType]],IsDList,Table_ExternalData_15[[#Headers],[1]])</f>
        <v>85</v>
      </c>
      <c r="F674" s="10">
        <f>SUMIFS(IsQList,IsIList,Table_ExternalData_15[[#This Row],[item_key]],IsITypeList,Table_ExternalData_15[[#This Row],[IType]],IsDList,Table_ExternalData_15[[#Headers],[2]])</f>
        <v>188</v>
      </c>
      <c r="G674" s="10">
        <f>SUMIFS(IsQList,IsIList,Table_ExternalData_15[[#This Row],[item_key]],IsITypeList,Table_ExternalData_15[[#This Row],[IType]],IsDList,Table_ExternalData_15[[#Headers],[3]])</f>
        <v>85</v>
      </c>
      <c r="H674" s="10">
        <f>SUMIFS(IsQList,IsIList,Table_ExternalData_15[[#This Row],[item_key]],IsITypeList,Table_ExternalData_15[[#This Row],[IType]],IsDList,Table_ExternalData_15[[#Headers],[4]])</f>
        <v>250</v>
      </c>
      <c r="I674" s="10">
        <f>SUMIFS(IsQList,IsIList,Table_ExternalData_15[[#This Row],[item_key]],IsITypeList,Table_ExternalData_15[[#This Row],[IType]],IsDList,Table_ExternalData_15[[#Headers],[5]])</f>
        <v>100</v>
      </c>
      <c r="J674" s="10">
        <f>SUMIFS(IsQList,IsIList,Table_ExternalData_15[[#This Row],[item_key]],IsITypeList,Table_ExternalData_15[[#This Row],[IType]],IsDList,Table_ExternalData_15[[#Headers],[6]])</f>
        <v>237</v>
      </c>
      <c r="K674" s="10">
        <f>SUMIFS(IsQList,IsIList,Table_ExternalData_15[[#This Row],[item_key]],IsITypeList,Table_ExternalData_15[[#This Row],[IType]],IsDList,Table_ExternalData_15[[#Headers],[7]])</f>
        <v>209</v>
      </c>
      <c r="L674" s="10">
        <f>SUMIFS(IsQList,IsIList,Table_ExternalData_15[[#This Row],[item_key]],IsITypeList,Table_ExternalData_15[[#This Row],[IType]],IsDList,Table_ExternalData_15[[#Headers],[8]])</f>
        <v>139</v>
      </c>
      <c r="M674" s="10">
        <f>SUMIFS(IsQList,IsIList,Table_ExternalData_15[[#This Row],[item_key]],IsITypeList,Table_ExternalData_15[[#This Row],[IType]],IsDList,Table_ExternalData_15[[#Headers],[9]])</f>
        <v>317</v>
      </c>
      <c r="N674" s="10">
        <f>SUMIFS(IsQList,IsIList,Table_ExternalData_15[[#This Row],[item_key]],IsITypeList,Table_ExternalData_15[[#This Row],[IType]],IsDList,Table_ExternalData_15[[#Headers],[10]])</f>
        <v>207</v>
      </c>
      <c r="O674" s="10">
        <f>SUMIFS(IsQList,IsIList,Table_ExternalData_15[[#This Row],[item_key]],IsITypeList,Table_ExternalData_15[[#This Row],[IType]],IsDList,Table_ExternalData_15[[#Headers],[11]])</f>
        <v>150</v>
      </c>
      <c r="P674" s="10">
        <f>SUMIFS(IsQList,IsIList,Table_ExternalData_15[[#This Row],[item_key]],IsITypeList,Table_ExternalData_15[[#This Row],[IType]],IsDList,Table_ExternalData_15[[#Headers],[12]])</f>
        <v>0</v>
      </c>
      <c r="Q674" s="10">
        <f>SUMIFS(IsQList,IsIList,Table_ExternalData_15[[#This Row],[item_key]],IsITypeList,Table_ExternalData_15[[#This Row],[IType]],IsDList,Table_ExternalData_15[[#Headers],[13]])</f>
        <v>184</v>
      </c>
      <c r="R674" s="10">
        <f>SUMIFS(IsQList,IsIList,Table_ExternalData_15[[#This Row],[item_key]],IsITypeList,Table_ExternalData_15[[#This Row],[IType]],IsDList,Table_ExternalData_15[[#Headers],[14]])</f>
        <v>312</v>
      </c>
      <c r="S674" s="10">
        <f>SUMIFS(IsQList,IsIList,Table_ExternalData_15[[#This Row],[item_key]],IsITypeList,Table_ExternalData_15[[#This Row],[IType]],IsDList,Table_ExternalData_15[[#Headers],[15]])</f>
        <v>186</v>
      </c>
      <c r="T674" s="10">
        <f>SUMIFS(IsQList,IsIList,Table_ExternalData_15[[#This Row],[item_key]],IsITypeList,Table_ExternalData_15[[#This Row],[IType]],IsDList,Table_ExternalData_15[[#Headers],[16]])</f>
        <v>164</v>
      </c>
      <c r="U674" s="10">
        <f>SUMIFS(IsQList,IsIList,Table_ExternalData_15[[#This Row],[item_key]],IsITypeList,Table_ExternalData_15[[#This Row],[IType]],IsDList,Table_ExternalData_15[[#Headers],[17]])</f>
        <v>85</v>
      </c>
      <c r="V674" s="10">
        <f>SUMIFS(IsQList,IsIList,Table_ExternalData_15[[#This Row],[item_key]],IsITypeList,Table_ExternalData_15[[#This Row],[IType]],IsDList,Table_ExternalData_15[[#Headers],[18]])</f>
        <v>0</v>
      </c>
      <c r="W674" s="10">
        <f>SUMIFS(IsQList,IsIList,Table_ExternalData_15[[#This Row],[item_key]],IsITypeList,Table_ExternalData_15[[#This Row],[IType]],IsDList,Table_ExternalData_15[[#Headers],[19]])</f>
        <v>0</v>
      </c>
      <c r="X674" s="10">
        <f>SUMIFS(IsQList,IsIList,Table_ExternalData_15[[#This Row],[item_key]],IsITypeList,Table_ExternalData_15[[#This Row],[IType]],IsDList,Table_ExternalData_15[[#Headers],[20]])</f>
        <v>0</v>
      </c>
      <c r="Y674" s="10">
        <f>SUMIFS(IsQList,IsIList,Table_ExternalData_15[[#This Row],[item_key]],IsITypeList,Table_ExternalData_15[[#This Row],[IType]],IsDList,Table_ExternalData_15[[#Headers],[21]])</f>
        <v>0</v>
      </c>
      <c r="Z674" s="10">
        <f>SUMIFS(IsQList,IsIList,Table_ExternalData_15[[#This Row],[item_key]],IsITypeList,Table_ExternalData_15[[#This Row],[IType]],IsDList,Table_ExternalData_15[[#Headers],[22]])</f>
        <v>0</v>
      </c>
      <c r="AA674" s="10">
        <f>SUMIFS(IsQList,IsIList,Table_ExternalData_15[[#This Row],[item_key]],IsITypeList,Table_ExternalData_15[[#This Row],[IType]],IsDList,Table_ExternalData_15[[#Headers],[23]])</f>
        <v>0</v>
      </c>
      <c r="AB674" s="10">
        <f>SUMIFS(IsQList,IsIList,Table_ExternalData_15[[#This Row],[item_key]],IsITypeList,Table_ExternalData_15[[#This Row],[IType]],IsDList,Table_ExternalData_15[[#Headers],[24]])</f>
        <v>0</v>
      </c>
      <c r="AC674" s="10">
        <f>SUMIFS(IsQList,IsIList,Table_ExternalData_15[[#This Row],[item_key]],IsITypeList,Table_ExternalData_15[[#This Row],[IType]],IsDList,Table_ExternalData_15[[#Headers],[25]])</f>
        <v>0</v>
      </c>
      <c r="AD674" s="10">
        <f>SUMIFS(IsQList,IsIList,Table_ExternalData_15[[#This Row],[item_key]],IsITypeList,Table_ExternalData_15[[#This Row],[IType]],IsDList,Table_ExternalData_15[[#Headers],[26]])</f>
        <v>0</v>
      </c>
      <c r="AE674" s="10">
        <f>SUMIFS(IsQList,IsIList,Table_ExternalData_15[[#This Row],[item_key]],IsITypeList,Table_ExternalData_15[[#This Row],[IType]],IsDList,Table_ExternalData_15[[#Headers],[27]])</f>
        <v>334</v>
      </c>
      <c r="AF674" s="10">
        <f>SUMIFS(IsQList,IsIList,Table_ExternalData_15[[#This Row],[item_key]],IsITypeList,Table_ExternalData_15[[#This Row],[IType]],IsDList,Table_ExternalData_15[[#Headers],[28]])</f>
        <v>382</v>
      </c>
      <c r="AG674" s="10">
        <f>SUMIFS(IsQList,IsIList,Table_ExternalData_15[[#This Row],[item_key]],IsITypeList,Table_ExternalData_15[[#This Row],[IType]],IsDList,Table_ExternalData_15[[#Headers],[29]])</f>
        <v>364</v>
      </c>
      <c r="AH674" s="10">
        <f>SUMIFS(IsQList,IsIList,Table_ExternalData_15[[#This Row],[item_key]],IsITypeList,Table_ExternalData_15[[#This Row],[IType]],IsDList,Table_ExternalData_15[[#Headers],[30]])</f>
        <v>230</v>
      </c>
      <c r="AI674" s="10">
        <f>SUMIFS(IsQList,IsIList,Table_ExternalData_15[[#This Row],[item_key]],IsITypeList,Table_ExternalData_15[[#This Row],[IType]],IsDList,Table_ExternalData_15[[#Headers],[31]])</f>
        <v>727</v>
      </c>
      <c r="AJ674" s="10">
        <f>SUM(Table_ExternalData_15[[#This Row],[1]:[31]])</f>
        <v>4935</v>
      </c>
    </row>
    <row r="675" spans="1:36">
      <c r="A675" s="1" t="s">
        <v>36</v>
      </c>
      <c r="B675" s="1" t="s">
        <v>1038</v>
      </c>
      <c r="C675" s="1" t="s">
        <v>1039</v>
      </c>
      <c r="D675" s="11" t="s">
        <v>2017</v>
      </c>
      <c r="E675" s="10">
        <f>SUMIFS(IsQList,IsIList,Table_ExternalData_15[[#This Row],[item_key]],IsITypeList,Table_ExternalData_15[[#This Row],[IType]],IsDList,Table_ExternalData_15[[#Headers],[1]])</f>
        <v>-2</v>
      </c>
      <c r="F675" s="10">
        <f>SUMIFS(IsQList,IsIList,Table_ExternalData_15[[#This Row],[item_key]],IsITypeList,Table_ExternalData_15[[#This Row],[IType]],IsDList,Table_ExternalData_15[[#Headers],[2]])</f>
        <v>-15</v>
      </c>
      <c r="G675" s="10">
        <f>SUMIFS(IsQList,IsIList,Table_ExternalData_15[[#This Row],[item_key]],IsITypeList,Table_ExternalData_15[[#This Row],[IType]],IsDList,Table_ExternalData_15[[#Headers],[3]])</f>
        <v>0</v>
      </c>
      <c r="H675" s="10">
        <f>SUMIFS(IsQList,IsIList,Table_ExternalData_15[[#This Row],[item_key]],IsITypeList,Table_ExternalData_15[[#This Row],[IType]],IsDList,Table_ExternalData_15[[#Headers],[4]])</f>
        <v>0</v>
      </c>
      <c r="I675" s="10">
        <f>SUMIFS(IsQList,IsIList,Table_ExternalData_15[[#This Row],[item_key]],IsITypeList,Table_ExternalData_15[[#This Row],[IType]],IsDList,Table_ExternalData_15[[#Headers],[5]])</f>
        <v>0</v>
      </c>
      <c r="J675" s="10">
        <f>SUMIFS(IsQList,IsIList,Table_ExternalData_15[[#This Row],[item_key]],IsITypeList,Table_ExternalData_15[[#This Row],[IType]],IsDList,Table_ExternalData_15[[#Headers],[6]])</f>
        <v>0</v>
      </c>
      <c r="K675" s="10">
        <f>SUMIFS(IsQList,IsIList,Table_ExternalData_15[[#This Row],[item_key]],IsITypeList,Table_ExternalData_15[[#This Row],[IType]],IsDList,Table_ExternalData_15[[#Headers],[7]])</f>
        <v>0</v>
      </c>
      <c r="L675" s="10">
        <f>SUMIFS(IsQList,IsIList,Table_ExternalData_15[[#This Row],[item_key]],IsITypeList,Table_ExternalData_15[[#This Row],[IType]],IsDList,Table_ExternalData_15[[#Headers],[8]])</f>
        <v>0</v>
      </c>
      <c r="M675" s="10">
        <f>SUMIFS(IsQList,IsIList,Table_ExternalData_15[[#This Row],[item_key]],IsITypeList,Table_ExternalData_15[[#This Row],[IType]],IsDList,Table_ExternalData_15[[#Headers],[9]])</f>
        <v>-33</v>
      </c>
      <c r="N675" s="10">
        <f>SUMIFS(IsQList,IsIList,Table_ExternalData_15[[#This Row],[item_key]],IsITypeList,Table_ExternalData_15[[#This Row],[IType]],IsDList,Table_ExternalData_15[[#Headers],[10]])</f>
        <v>0</v>
      </c>
      <c r="O675" s="10">
        <f>SUMIFS(IsQList,IsIList,Table_ExternalData_15[[#This Row],[item_key]],IsITypeList,Table_ExternalData_15[[#This Row],[IType]],IsDList,Table_ExternalData_15[[#Headers],[11]])</f>
        <v>0</v>
      </c>
      <c r="P675" s="10">
        <f>SUMIFS(IsQList,IsIList,Table_ExternalData_15[[#This Row],[item_key]],IsITypeList,Table_ExternalData_15[[#This Row],[IType]],IsDList,Table_ExternalData_15[[#Headers],[12]])</f>
        <v>0</v>
      </c>
      <c r="Q675" s="10">
        <f>SUMIFS(IsQList,IsIList,Table_ExternalData_15[[#This Row],[item_key]],IsITypeList,Table_ExternalData_15[[#This Row],[IType]],IsDList,Table_ExternalData_15[[#Headers],[13]])</f>
        <v>0</v>
      </c>
      <c r="R675" s="10">
        <f>SUMIFS(IsQList,IsIList,Table_ExternalData_15[[#This Row],[item_key]],IsITypeList,Table_ExternalData_15[[#This Row],[IType]],IsDList,Table_ExternalData_15[[#Headers],[14]])</f>
        <v>0</v>
      </c>
      <c r="S675" s="10">
        <f>SUMIFS(IsQList,IsIList,Table_ExternalData_15[[#This Row],[item_key]],IsITypeList,Table_ExternalData_15[[#This Row],[IType]],IsDList,Table_ExternalData_15[[#Headers],[15]])</f>
        <v>0</v>
      </c>
      <c r="T675" s="10">
        <f>SUMIFS(IsQList,IsIList,Table_ExternalData_15[[#This Row],[item_key]],IsITypeList,Table_ExternalData_15[[#This Row],[IType]],IsDList,Table_ExternalData_15[[#Headers],[16]])</f>
        <v>0</v>
      </c>
      <c r="U675" s="10">
        <f>SUMIFS(IsQList,IsIList,Table_ExternalData_15[[#This Row],[item_key]],IsITypeList,Table_ExternalData_15[[#This Row],[IType]],IsDList,Table_ExternalData_15[[#Headers],[17]])</f>
        <v>0</v>
      </c>
      <c r="V675" s="10">
        <f>SUMIFS(IsQList,IsIList,Table_ExternalData_15[[#This Row],[item_key]],IsITypeList,Table_ExternalData_15[[#This Row],[IType]],IsDList,Table_ExternalData_15[[#Headers],[18]])</f>
        <v>0</v>
      </c>
      <c r="W675" s="10">
        <f>SUMIFS(IsQList,IsIList,Table_ExternalData_15[[#This Row],[item_key]],IsITypeList,Table_ExternalData_15[[#This Row],[IType]],IsDList,Table_ExternalData_15[[#Headers],[19]])</f>
        <v>0</v>
      </c>
      <c r="X675" s="10">
        <f>SUMIFS(IsQList,IsIList,Table_ExternalData_15[[#This Row],[item_key]],IsITypeList,Table_ExternalData_15[[#This Row],[IType]],IsDList,Table_ExternalData_15[[#Headers],[20]])</f>
        <v>0</v>
      </c>
      <c r="Y675" s="10">
        <f>SUMIFS(IsQList,IsIList,Table_ExternalData_15[[#This Row],[item_key]],IsITypeList,Table_ExternalData_15[[#This Row],[IType]],IsDList,Table_ExternalData_15[[#Headers],[21]])</f>
        <v>0</v>
      </c>
      <c r="Z675" s="10">
        <f>SUMIFS(IsQList,IsIList,Table_ExternalData_15[[#This Row],[item_key]],IsITypeList,Table_ExternalData_15[[#This Row],[IType]],IsDList,Table_ExternalData_15[[#Headers],[22]])</f>
        <v>0</v>
      </c>
      <c r="AA675" s="10">
        <f>SUMIFS(IsQList,IsIList,Table_ExternalData_15[[#This Row],[item_key]],IsITypeList,Table_ExternalData_15[[#This Row],[IType]],IsDList,Table_ExternalData_15[[#Headers],[23]])</f>
        <v>0</v>
      </c>
      <c r="AB675" s="10">
        <f>SUMIFS(IsQList,IsIList,Table_ExternalData_15[[#This Row],[item_key]],IsITypeList,Table_ExternalData_15[[#This Row],[IType]],IsDList,Table_ExternalData_15[[#Headers],[24]])</f>
        <v>0</v>
      </c>
      <c r="AC675" s="10">
        <f>SUMIFS(IsQList,IsIList,Table_ExternalData_15[[#This Row],[item_key]],IsITypeList,Table_ExternalData_15[[#This Row],[IType]],IsDList,Table_ExternalData_15[[#Headers],[25]])</f>
        <v>0</v>
      </c>
      <c r="AD675" s="10">
        <f>SUMIFS(IsQList,IsIList,Table_ExternalData_15[[#This Row],[item_key]],IsITypeList,Table_ExternalData_15[[#This Row],[IType]],IsDList,Table_ExternalData_15[[#Headers],[26]])</f>
        <v>0</v>
      </c>
      <c r="AE675" s="10">
        <f>SUMIFS(IsQList,IsIList,Table_ExternalData_15[[#This Row],[item_key]],IsITypeList,Table_ExternalData_15[[#This Row],[IType]],IsDList,Table_ExternalData_15[[#Headers],[27]])</f>
        <v>0</v>
      </c>
      <c r="AF675" s="10">
        <f>SUMIFS(IsQList,IsIList,Table_ExternalData_15[[#This Row],[item_key]],IsITypeList,Table_ExternalData_15[[#This Row],[IType]],IsDList,Table_ExternalData_15[[#Headers],[28]])</f>
        <v>0</v>
      </c>
      <c r="AG675" s="10">
        <f>SUMIFS(IsQList,IsIList,Table_ExternalData_15[[#This Row],[item_key]],IsITypeList,Table_ExternalData_15[[#This Row],[IType]],IsDList,Table_ExternalData_15[[#Headers],[29]])</f>
        <v>0</v>
      </c>
      <c r="AH675" s="10">
        <f>SUMIFS(IsQList,IsIList,Table_ExternalData_15[[#This Row],[item_key]],IsITypeList,Table_ExternalData_15[[#This Row],[IType]],IsDList,Table_ExternalData_15[[#Headers],[30]])</f>
        <v>0</v>
      </c>
      <c r="AI675" s="10">
        <f>SUMIFS(IsQList,IsIList,Table_ExternalData_15[[#This Row],[item_key]],IsITypeList,Table_ExternalData_15[[#This Row],[IType]],IsDList,Table_ExternalData_15[[#Headers],[31]])</f>
        <v>0</v>
      </c>
      <c r="AJ675" s="10">
        <f>SUM(Table_ExternalData_15[[#This Row],[1]:[31]])</f>
        <v>-50</v>
      </c>
    </row>
    <row r="676" spans="1:36">
      <c r="A676" s="1" t="s">
        <v>37</v>
      </c>
      <c r="B676" s="1" t="s">
        <v>1040</v>
      </c>
      <c r="C676" s="1" t="s">
        <v>1041</v>
      </c>
      <c r="D676" s="11" t="s">
        <v>2046</v>
      </c>
      <c r="E676" s="10">
        <f>SUMIFS(IsQList,IsIList,Table_ExternalData_15[[#This Row],[item_key]],IsITypeList,Table_ExternalData_15[[#This Row],[IType]],IsDList,Table_ExternalData_15[[#Headers],[1]])</f>
        <v>85</v>
      </c>
      <c r="F676" s="10">
        <f>SUMIFS(IsQList,IsIList,Table_ExternalData_15[[#This Row],[item_key]],IsITypeList,Table_ExternalData_15[[#This Row],[IType]],IsDList,Table_ExternalData_15[[#Headers],[2]])</f>
        <v>188</v>
      </c>
      <c r="G676" s="10">
        <f>SUMIFS(IsQList,IsIList,Table_ExternalData_15[[#This Row],[item_key]],IsITypeList,Table_ExternalData_15[[#This Row],[IType]],IsDList,Table_ExternalData_15[[#Headers],[3]])</f>
        <v>85</v>
      </c>
      <c r="H676" s="10">
        <f>SUMIFS(IsQList,IsIList,Table_ExternalData_15[[#This Row],[item_key]],IsITypeList,Table_ExternalData_15[[#This Row],[IType]],IsDList,Table_ExternalData_15[[#Headers],[4]])</f>
        <v>250</v>
      </c>
      <c r="I676" s="10">
        <f>SUMIFS(IsQList,IsIList,Table_ExternalData_15[[#This Row],[item_key]],IsITypeList,Table_ExternalData_15[[#This Row],[IType]],IsDList,Table_ExternalData_15[[#Headers],[5]])</f>
        <v>100</v>
      </c>
      <c r="J676" s="10">
        <f>SUMIFS(IsQList,IsIList,Table_ExternalData_15[[#This Row],[item_key]],IsITypeList,Table_ExternalData_15[[#This Row],[IType]],IsDList,Table_ExternalData_15[[#Headers],[6]])</f>
        <v>237</v>
      </c>
      <c r="K676" s="10">
        <f>SUMIFS(IsQList,IsIList,Table_ExternalData_15[[#This Row],[item_key]],IsITypeList,Table_ExternalData_15[[#This Row],[IType]],IsDList,Table_ExternalData_15[[#Headers],[7]])</f>
        <v>209</v>
      </c>
      <c r="L676" s="10">
        <f>SUMIFS(IsQList,IsIList,Table_ExternalData_15[[#This Row],[item_key]],IsITypeList,Table_ExternalData_15[[#This Row],[IType]],IsDList,Table_ExternalData_15[[#Headers],[8]])</f>
        <v>139</v>
      </c>
      <c r="M676" s="10">
        <f>SUMIFS(IsQList,IsIList,Table_ExternalData_15[[#This Row],[item_key]],IsITypeList,Table_ExternalData_15[[#This Row],[IType]],IsDList,Table_ExternalData_15[[#Headers],[9]])</f>
        <v>317</v>
      </c>
      <c r="N676" s="10">
        <f>SUMIFS(IsQList,IsIList,Table_ExternalData_15[[#This Row],[item_key]],IsITypeList,Table_ExternalData_15[[#This Row],[IType]],IsDList,Table_ExternalData_15[[#Headers],[10]])</f>
        <v>207</v>
      </c>
      <c r="O676" s="10">
        <f>SUMIFS(IsQList,IsIList,Table_ExternalData_15[[#This Row],[item_key]],IsITypeList,Table_ExternalData_15[[#This Row],[IType]],IsDList,Table_ExternalData_15[[#Headers],[11]])</f>
        <v>150</v>
      </c>
      <c r="P676" s="10">
        <f>SUMIFS(IsQList,IsIList,Table_ExternalData_15[[#This Row],[item_key]],IsITypeList,Table_ExternalData_15[[#This Row],[IType]],IsDList,Table_ExternalData_15[[#Headers],[12]])</f>
        <v>0</v>
      </c>
      <c r="Q676" s="10">
        <f>SUMIFS(IsQList,IsIList,Table_ExternalData_15[[#This Row],[item_key]],IsITypeList,Table_ExternalData_15[[#This Row],[IType]],IsDList,Table_ExternalData_15[[#Headers],[13]])</f>
        <v>184</v>
      </c>
      <c r="R676" s="10">
        <f>SUMIFS(IsQList,IsIList,Table_ExternalData_15[[#This Row],[item_key]],IsITypeList,Table_ExternalData_15[[#This Row],[IType]],IsDList,Table_ExternalData_15[[#Headers],[14]])</f>
        <v>312</v>
      </c>
      <c r="S676" s="10">
        <f>SUMIFS(IsQList,IsIList,Table_ExternalData_15[[#This Row],[item_key]],IsITypeList,Table_ExternalData_15[[#This Row],[IType]],IsDList,Table_ExternalData_15[[#Headers],[15]])</f>
        <v>186</v>
      </c>
      <c r="T676" s="10">
        <f>SUMIFS(IsQList,IsIList,Table_ExternalData_15[[#This Row],[item_key]],IsITypeList,Table_ExternalData_15[[#This Row],[IType]],IsDList,Table_ExternalData_15[[#Headers],[16]])</f>
        <v>164</v>
      </c>
      <c r="U676" s="10">
        <f>SUMIFS(IsQList,IsIList,Table_ExternalData_15[[#This Row],[item_key]],IsITypeList,Table_ExternalData_15[[#This Row],[IType]],IsDList,Table_ExternalData_15[[#Headers],[17]])</f>
        <v>85</v>
      </c>
      <c r="V676" s="10">
        <f>SUMIFS(IsQList,IsIList,Table_ExternalData_15[[#This Row],[item_key]],IsITypeList,Table_ExternalData_15[[#This Row],[IType]],IsDList,Table_ExternalData_15[[#Headers],[18]])</f>
        <v>0</v>
      </c>
      <c r="W676" s="10">
        <f>SUMIFS(IsQList,IsIList,Table_ExternalData_15[[#This Row],[item_key]],IsITypeList,Table_ExternalData_15[[#This Row],[IType]],IsDList,Table_ExternalData_15[[#Headers],[19]])</f>
        <v>0</v>
      </c>
      <c r="X676" s="10">
        <f>SUMIFS(IsQList,IsIList,Table_ExternalData_15[[#This Row],[item_key]],IsITypeList,Table_ExternalData_15[[#This Row],[IType]],IsDList,Table_ExternalData_15[[#Headers],[20]])</f>
        <v>0</v>
      </c>
      <c r="Y676" s="10">
        <f>SUMIFS(IsQList,IsIList,Table_ExternalData_15[[#This Row],[item_key]],IsITypeList,Table_ExternalData_15[[#This Row],[IType]],IsDList,Table_ExternalData_15[[#Headers],[21]])</f>
        <v>0</v>
      </c>
      <c r="Z676" s="10">
        <f>SUMIFS(IsQList,IsIList,Table_ExternalData_15[[#This Row],[item_key]],IsITypeList,Table_ExternalData_15[[#This Row],[IType]],IsDList,Table_ExternalData_15[[#Headers],[22]])</f>
        <v>0</v>
      </c>
      <c r="AA676" s="10">
        <f>SUMIFS(IsQList,IsIList,Table_ExternalData_15[[#This Row],[item_key]],IsITypeList,Table_ExternalData_15[[#This Row],[IType]],IsDList,Table_ExternalData_15[[#Headers],[23]])</f>
        <v>0</v>
      </c>
      <c r="AB676" s="10">
        <f>SUMIFS(IsQList,IsIList,Table_ExternalData_15[[#This Row],[item_key]],IsITypeList,Table_ExternalData_15[[#This Row],[IType]],IsDList,Table_ExternalData_15[[#Headers],[24]])</f>
        <v>0</v>
      </c>
      <c r="AC676" s="10">
        <f>SUMIFS(IsQList,IsIList,Table_ExternalData_15[[#This Row],[item_key]],IsITypeList,Table_ExternalData_15[[#This Row],[IType]],IsDList,Table_ExternalData_15[[#Headers],[25]])</f>
        <v>0</v>
      </c>
      <c r="AD676" s="10">
        <f>SUMIFS(IsQList,IsIList,Table_ExternalData_15[[#This Row],[item_key]],IsITypeList,Table_ExternalData_15[[#This Row],[IType]],IsDList,Table_ExternalData_15[[#Headers],[26]])</f>
        <v>0</v>
      </c>
      <c r="AE676" s="10">
        <f>SUMIFS(IsQList,IsIList,Table_ExternalData_15[[#This Row],[item_key]],IsITypeList,Table_ExternalData_15[[#This Row],[IType]],IsDList,Table_ExternalData_15[[#Headers],[27]])</f>
        <v>334</v>
      </c>
      <c r="AF676" s="10">
        <f>SUMIFS(IsQList,IsIList,Table_ExternalData_15[[#This Row],[item_key]],IsITypeList,Table_ExternalData_15[[#This Row],[IType]],IsDList,Table_ExternalData_15[[#Headers],[28]])</f>
        <v>382</v>
      </c>
      <c r="AG676" s="10">
        <f>SUMIFS(IsQList,IsIList,Table_ExternalData_15[[#This Row],[item_key]],IsITypeList,Table_ExternalData_15[[#This Row],[IType]],IsDList,Table_ExternalData_15[[#Headers],[29]])</f>
        <v>364</v>
      </c>
      <c r="AH676" s="10">
        <f>SUMIFS(IsQList,IsIList,Table_ExternalData_15[[#This Row],[item_key]],IsITypeList,Table_ExternalData_15[[#This Row],[IType]],IsDList,Table_ExternalData_15[[#Headers],[30]])</f>
        <v>230</v>
      </c>
      <c r="AI676" s="10">
        <f>SUMIFS(IsQList,IsIList,Table_ExternalData_15[[#This Row],[item_key]],IsITypeList,Table_ExternalData_15[[#This Row],[IType]],IsDList,Table_ExternalData_15[[#Headers],[31]])</f>
        <v>727</v>
      </c>
      <c r="AJ676" s="10">
        <f>SUM(Table_ExternalData_15[[#This Row],[1]:[31]])</f>
        <v>4935</v>
      </c>
    </row>
    <row r="677" spans="1:36">
      <c r="A677" s="1" t="s">
        <v>37</v>
      </c>
      <c r="B677" s="1" t="s">
        <v>1040</v>
      </c>
      <c r="C677" s="1" t="s">
        <v>1041</v>
      </c>
      <c r="D677" s="11" t="s">
        <v>2017</v>
      </c>
      <c r="E677" s="10">
        <f>SUMIFS(IsQList,IsIList,Table_ExternalData_15[[#This Row],[item_key]],IsITypeList,Table_ExternalData_15[[#This Row],[IType]],IsDList,Table_ExternalData_15[[#Headers],[1]])</f>
        <v>0</v>
      </c>
      <c r="F677" s="10">
        <f>SUMIFS(IsQList,IsIList,Table_ExternalData_15[[#This Row],[item_key]],IsITypeList,Table_ExternalData_15[[#This Row],[IType]],IsDList,Table_ExternalData_15[[#Headers],[2]])</f>
        <v>-5</v>
      </c>
      <c r="G677" s="10">
        <f>SUMIFS(IsQList,IsIList,Table_ExternalData_15[[#This Row],[item_key]],IsITypeList,Table_ExternalData_15[[#This Row],[IType]],IsDList,Table_ExternalData_15[[#Headers],[3]])</f>
        <v>0</v>
      </c>
      <c r="H677" s="10">
        <f>SUMIFS(IsQList,IsIList,Table_ExternalData_15[[#This Row],[item_key]],IsITypeList,Table_ExternalData_15[[#This Row],[IType]],IsDList,Table_ExternalData_15[[#Headers],[4]])</f>
        <v>0</v>
      </c>
      <c r="I677" s="10">
        <f>SUMIFS(IsQList,IsIList,Table_ExternalData_15[[#This Row],[item_key]],IsITypeList,Table_ExternalData_15[[#This Row],[IType]],IsDList,Table_ExternalData_15[[#Headers],[5]])</f>
        <v>0</v>
      </c>
      <c r="J677" s="10">
        <f>SUMIFS(IsQList,IsIList,Table_ExternalData_15[[#This Row],[item_key]],IsITypeList,Table_ExternalData_15[[#This Row],[IType]],IsDList,Table_ExternalData_15[[#Headers],[6]])</f>
        <v>0</v>
      </c>
      <c r="K677" s="10">
        <f>SUMIFS(IsQList,IsIList,Table_ExternalData_15[[#This Row],[item_key]],IsITypeList,Table_ExternalData_15[[#This Row],[IType]],IsDList,Table_ExternalData_15[[#Headers],[7]])</f>
        <v>0</v>
      </c>
      <c r="L677" s="10">
        <f>SUMIFS(IsQList,IsIList,Table_ExternalData_15[[#This Row],[item_key]],IsITypeList,Table_ExternalData_15[[#This Row],[IType]],IsDList,Table_ExternalData_15[[#Headers],[8]])</f>
        <v>0</v>
      </c>
      <c r="M677" s="10">
        <f>SUMIFS(IsQList,IsIList,Table_ExternalData_15[[#This Row],[item_key]],IsITypeList,Table_ExternalData_15[[#This Row],[IType]],IsDList,Table_ExternalData_15[[#Headers],[9]])</f>
        <v>-10</v>
      </c>
      <c r="N677" s="10">
        <f>SUMIFS(IsQList,IsIList,Table_ExternalData_15[[#This Row],[item_key]],IsITypeList,Table_ExternalData_15[[#This Row],[IType]],IsDList,Table_ExternalData_15[[#Headers],[10]])</f>
        <v>0</v>
      </c>
      <c r="O677" s="10">
        <f>SUMIFS(IsQList,IsIList,Table_ExternalData_15[[#This Row],[item_key]],IsITypeList,Table_ExternalData_15[[#This Row],[IType]],IsDList,Table_ExternalData_15[[#Headers],[11]])</f>
        <v>0</v>
      </c>
      <c r="P677" s="10">
        <f>SUMIFS(IsQList,IsIList,Table_ExternalData_15[[#This Row],[item_key]],IsITypeList,Table_ExternalData_15[[#This Row],[IType]],IsDList,Table_ExternalData_15[[#Headers],[12]])</f>
        <v>0</v>
      </c>
      <c r="Q677" s="10">
        <f>SUMIFS(IsQList,IsIList,Table_ExternalData_15[[#This Row],[item_key]],IsITypeList,Table_ExternalData_15[[#This Row],[IType]],IsDList,Table_ExternalData_15[[#Headers],[13]])</f>
        <v>0</v>
      </c>
      <c r="R677" s="10">
        <f>SUMIFS(IsQList,IsIList,Table_ExternalData_15[[#This Row],[item_key]],IsITypeList,Table_ExternalData_15[[#This Row],[IType]],IsDList,Table_ExternalData_15[[#Headers],[14]])</f>
        <v>0</v>
      </c>
      <c r="S677" s="10">
        <f>SUMIFS(IsQList,IsIList,Table_ExternalData_15[[#This Row],[item_key]],IsITypeList,Table_ExternalData_15[[#This Row],[IType]],IsDList,Table_ExternalData_15[[#Headers],[15]])</f>
        <v>0</v>
      </c>
      <c r="T677" s="10">
        <f>SUMIFS(IsQList,IsIList,Table_ExternalData_15[[#This Row],[item_key]],IsITypeList,Table_ExternalData_15[[#This Row],[IType]],IsDList,Table_ExternalData_15[[#Headers],[16]])</f>
        <v>0</v>
      </c>
      <c r="U677" s="10">
        <f>SUMIFS(IsQList,IsIList,Table_ExternalData_15[[#This Row],[item_key]],IsITypeList,Table_ExternalData_15[[#This Row],[IType]],IsDList,Table_ExternalData_15[[#Headers],[17]])</f>
        <v>0</v>
      </c>
      <c r="V677" s="10">
        <f>SUMIFS(IsQList,IsIList,Table_ExternalData_15[[#This Row],[item_key]],IsITypeList,Table_ExternalData_15[[#This Row],[IType]],IsDList,Table_ExternalData_15[[#Headers],[18]])</f>
        <v>0</v>
      </c>
      <c r="W677" s="10">
        <f>SUMIFS(IsQList,IsIList,Table_ExternalData_15[[#This Row],[item_key]],IsITypeList,Table_ExternalData_15[[#This Row],[IType]],IsDList,Table_ExternalData_15[[#Headers],[19]])</f>
        <v>0</v>
      </c>
      <c r="X677" s="10">
        <f>SUMIFS(IsQList,IsIList,Table_ExternalData_15[[#This Row],[item_key]],IsITypeList,Table_ExternalData_15[[#This Row],[IType]],IsDList,Table_ExternalData_15[[#Headers],[20]])</f>
        <v>0</v>
      </c>
      <c r="Y677" s="10">
        <f>SUMIFS(IsQList,IsIList,Table_ExternalData_15[[#This Row],[item_key]],IsITypeList,Table_ExternalData_15[[#This Row],[IType]],IsDList,Table_ExternalData_15[[#Headers],[21]])</f>
        <v>0</v>
      </c>
      <c r="Z677" s="10">
        <f>SUMIFS(IsQList,IsIList,Table_ExternalData_15[[#This Row],[item_key]],IsITypeList,Table_ExternalData_15[[#This Row],[IType]],IsDList,Table_ExternalData_15[[#Headers],[22]])</f>
        <v>0</v>
      </c>
      <c r="AA677" s="10">
        <f>SUMIFS(IsQList,IsIList,Table_ExternalData_15[[#This Row],[item_key]],IsITypeList,Table_ExternalData_15[[#This Row],[IType]],IsDList,Table_ExternalData_15[[#Headers],[23]])</f>
        <v>0</v>
      </c>
      <c r="AB677" s="10">
        <f>SUMIFS(IsQList,IsIList,Table_ExternalData_15[[#This Row],[item_key]],IsITypeList,Table_ExternalData_15[[#This Row],[IType]],IsDList,Table_ExternalData_15[[#Headers],[24]])</f>
        <v>0</v>
      </c>
      <c r="AC677" s="10">
        <f>SUMIFS(IsQList,IsIList,Table_ExternalData_15[[#This Row],[item_key]],IsITypeList,Table_ExternalData_15[[#This Row],[IType]],IsDList,Table_ExternalData_15[[#Headers],[25]])</f>
        <v>0</v>
      </c>
      <c r="AD677" s="10">
        <f>SUMIFS(IsQList,IsIList,Table_ExternalData_15[[#This Row],[item_key]],IsITypeList,Table_ExternalData_15[[#This Row],[IType]],IsDList,Table_ExternalData_15[[#Headers],[26]])</f>
        <v>0</v>
      </c>
      <c r="AE677" s="10">
        <f>SUMIFS(IsQList,IsIList,Table_ExternalData_15[[#This Row],[item_key]],IsITypeList,Table_ExternalData_15[[#This Row],[IType]],IsDList,Table_ExternalData_15[[#Headers],[27]])</f>
        <v>0</v>
      </c>
      <c r="AF677" s="10">
        <f>SUMIFS(IsQList,IsIList,Table_ExternalData_15[[#This Row],[item_key]],IsITypeList,Table_ExternalData_15[[#This Row],[IType]],IsDList,Table_ExternalData_15[[#Headers],[28]])</f>
        <v>0</v>
      </c>
      <c r="AG677" s="10">
        <f>SUMIFS(IsQList,IsIList,Table_ExternalData_15[[#This Row],[item_key]],IsITypeList,Table_ExternalData_15[[#This Row],[IType]],IsDList,Table_ExternalData_15[[#Headers],[29]])</f>
        <v>0</v>
      </c>
      <c r="AH677" s="10">
        <f>SUMIFS(IsQList,IsIList,Table_ExternalData_15[[#This Row],[item_key]],IsITypeList,Table_ExternalData_15[[#This Row],[IType]],IsDList,Table_ExternalData_15[[#Headers],[30]])</f>
        <v>0</v>
      </c>
      <c r="AI677" s="10">
        <f>SUMIFS(IsQList,IsIList,Table_ExternalData_15[[#This Row],[item_key]],IsITypeList,Table_ExternalData_15[[#This Row],[IType]],IsDList,Table_ExternalData_15[[#Headers],[31]])</f>
        <v>0</v>
      </c>
      <c r="AJ677" s="10">
        <f>SUM(Table_ExternalData_15[[#This Row],[1]:[31]])</f>
        <v>-15</v>
      </c>
    </row>
    <row r="678" spans="1:36">
      <c r="A678" s="1" t="s">
        <v>38</v>
      </c>
      <c r="B678" s="1" t="s">
        <v>1042</v>
      </c>
      <c r="C678" s="1" t="s">
        <v>1043</v>
      </c>
      <c r="D678" s="11" t="s">
        <v>2046</v>
      </c>
      <c r="E678" s="10">
        <f>SUMIFS(IsQList,IsIList,Table_ExternalData_15[[#This Row],[item_key]],IsITypeList,Table_ExternalData_15[[#This Row],[IType]],IsDList,Table_ExternalData_15[[#Headers],[1]])</f>
        <v>85</v>
      </c>
      <c r="F678" s="10">
        <f>SUMIFS(IsQList,IsIList,Table_ExternalData_15[[#This Row],[item_key]],IsITypeList,Table_ExternalData_15[[#This Row],[IType]],IsDList,Table_ExternalData_15[[#Headers],[2]])</f>
        <v>188</v>
      </c>
      <c r="G678" s="10">
        <f>SUMIFS(IsQList,IsIList,Table_ExternalData_15[[#This Row],[item_key]],IsITypeList,Table_ExternalData_15[[#This Row],[IType]],IsDList,Table_ExternalData_15[[#Headers],[3]])</f>
        <v>85</v>
      </c>
      <c r="H678" s="10">
        <f>SUMIFS(IsQList,IsIList,Table_ExternalData_15[[#This Row],[item_key]],IsITypeList,Table_ExternalData_15[[#This Row],[IType]],IsDList,Table_ExternalData_15[[#Headers],[4]])</f>
        <v>250</v>
      </c>
      <c r="I678" s="10">
        <f>SUMIFS(IsQList,IsIList,Table_ExternalData_15[[#This Row],[item_key]],IsITypeList,Table_ExternalData_15[[#This Row],[IType]],IsDList,Table_ExternalData_15[[#Headers],[5]])</f>
        <v>100</v>
      </c>
      <c r="J678" s="10">
        <f>SUMIFS(IsQList,IsIList,Table_ExternalData_15[[#This Row],[item_key]],IsITypeList,Table_ExternalData_15[[#This Row],[IType]],IsDList,Table_ExternalData_15[[#Headers],[6]])</f>
        <v>237</v>
      </c>
      <c r="K678" s="10">
        <f>SUMIFS(IsQList,IsIList,Table_ExternalData_15[[#This Row],[item_key]],IsITypeList,Table_ExternalData_15[[#This Row],[IType]],IsDList,Table_ExternalData_15[[#Headers],[7]])</f>
        <v>209</v>
      </c>
      <c r="L678" s="10">
        <f>SUMIFS(IsQList,IsIList,Table_ExternalData_15[[#This Row],[item_key]],IsITypeList,Table_ExternalData_15[[#This Row],[IType]],IsDList,Table_ExternalData_15[[#Headers],[8]])</f>
        <v>139</v>
      </c>
      <c r="M678" s="10">
        <f>SUMIFS(IsQList,IsIList,Table_ExternalData_15[[#This Row],[item_key]],IsITypeList,Table_ExternalData_15[[#This Row],[IType]],IsDList,Table_ExternalData_15[[#Headers],[9]])</f>
        <v>317</v>
      </c>
      <c r="N678" s="10">
        <f>SUMIFS(IsQList,IsIList,Table_ExternalData_15[[#This Row],[item_key]],IsITypeList,Table_ExternalData_15[[#This Row],[IType]],IsDList,Table_ExternalData_15[[#Headers],[10]])</f>
        <v>207</v>
      </c>
      <c r="O678" s="10">
        <f>SUMIFS(IsQList,IsIList,Table_ExternalData_15[[#This Row],[item_key]],IsITypeList,Table_ExternalData_15[[#This Row],[IType]],IsDList,Table_ExternalData_15[[#Headers],[11]])</f>
        <v>150</v>
      </c>
      <c r="P678" s="10">
        <f>SUMIFS(IsQList,IsIList,Table_ExternalData_15[[#This Row],[item_key]],IsITypeList,Table_ExternalData_15[[#This Row],[IType]],IsDList,Table_ExternalData_15[[#Headers],[12]])</f>
        <v>0</v>
      </c>
      <c r="Q678" s="10">
        <f>SUMIFS(IsQList,IsIList,Table_ExternalData_15[[#This Row],[item_key]],IsITypeList,Table_ExternalData_15[[#This Row],[IType]],IsDList,Table_ExternalData_15[[#Headers],[13]])</f>
        <v>184</v>
      </c>
      <c r="R678" s="10">
        <f>SUMIFS(IsQList,IsIList,Table_ExternalData_15[[#This Row],[item_key]],IsITypeList,Table_ExternalData_15[[#This Row],[IType]],IsDList,Table_ExternalData_15[[#Headers],[14]])</f>
        <v>312</v>
      </c>
      <c r="S678" s="10">
        <f>SUMIFS(IsQList,IsIList,Table_ExternalData_15[[#This Row],[item_key]],IsITypeList,Table_ExternalData_15[[#This Row],[IType]],IsDList,Table_ExternalData_15[[#Headers],[15]])</f>
        <v>186</v>
      </c>
      <c r="T678" s="10">
        <f>SUMIFS(IsQList,IsIList,Table_ExternalData_15[[#This Row],[item_key]],IsITypeList,Table_ExternalData_15[[#This Row],[IType]],IsDList,Table_ExternalData_15[[#Headers],[16]])</f>
        <v>164</v>
      </c>
      <c r="U678" s="10">
        <f>SUMIFS(IsQList,IsIList,Table_ExternalData_15[[#This Row],[item_key]],IsITypeList,Table_ExternalData_15[[#This Row],[IType]],IsDList,Table_ExternalData_15[[#Headers],[17]])</f>
        <v>85</v>
      </c>
      <c r="V678" s="10">
        <f>SUMIFS(IsQList,IsIList,Table_ExternalData_15[[#This Row],[item_key]],IsITypeList,Table_ExternalData_15[[#This Row],[IType]],IsDList,Table_ExternalData_15[[#Headers],[18]])</f>
        <v>0</v>
      </c>
      <c r="W678" s="10">
        <f>SUMIFS(IsQList,IsIList,Table_ExternalData_15[[#This Row],[item_key]],IsITypeList,Table_ExternalData_15[[#This Row],[IType]],IsDList,Table_ExternalData_15[[#Headers],[19]])</f>
        <v>0</v>
      </c>
      <c r="X678" s="10">
        <f>SUMIFS(IsQList,IsIList,Table_ExternalData_15[[#This Row],[item_key]],IsITypeList,Table_ExternalData_15[[#This Row],[IType]],IsDList,Table_ExternalData_15[[#Headers],[20]])</f>
        <v>0</v>
      </c>
      <c r="Y678" s="10">
        <f>SUMIFS(IsQList,IsIList,Table_ExternalData_15[[#This Row],[item_key]],IsITypeList,Table_ExternalData_15[[#This Row],[IType]],IsDList,Table_ExternalData_15[[#Headers],[21]])</f>
        <v>0</v>
      </c>
      <c r="Z678" s="10">
        <f>SUMIFS(IsQList,IsIList,Table_ExternalData_15[[#This Row],[item_key]],IsITypeList,Table_ExternalData_15[[#This Row],[IType]],IsDList,Table_ExternalData_15[[#Headers],[22]])</f>
        <v>0</v>
      </c>
      <c r="AA678" s="10">
        <f>SUMIFS(IsQList,IsIList,Table_ExternalData_15[[#This Row],[item_key]],IsITypeList,Table_ExternalData_15[[#This Row],[IType]],IsDList,Table_ExternalData_15[[#Headers],[23]])</f>
        <v>0</v>
      </c>
      <c r="AB678" s="10">
        <f>SUMIFS(IsQList,IsIList,Table_ExternalData_15[[#This Row],[item_key]],IsITypeList,Table_ExternalData_15[[#This Row],[IType]],IsDList,Table_ExternalData_15[[#Headers],[24]])</f>
        <v>0</v>
      </c>
      <c r="AC678" s="10">
        <f>SUMIFS(IsQList,IsIList,Table_ExternalData_15[[#This Row],[item_key]],IsITypeList,Table_ExternalData_15[[#This Row],[IType]],IsDList,Table_ExternalData_15[[#Headers],[25]])</f>
        <v>0</v>
      </c>
      <c r="AD678" s="10">
        <f>SUMIFS(IsQList,IsIList,Table_ExternalData_15[[#This Row],[item_key]],IsITypeList,Table_ExternalData_15[[#This Row],[IType]],IsDList,Table_ExternalData_15[[#Headers],[26]])</f>
        <v>0</v>
      </c>
      <c r="AE678" s="10">
        <f>SUMIFS(IsQList,IsIList,Table_ExternalData_15[[#This Row],[item_key]],IsITypeList,Table_ExternalData_15[[#This Row],[IType]],IsDList,Table_ExternalData_15[[#Headers],[27]])</f>
        <v>334</v>
      </c>
      <c r="AF678" s="10">
        <f>SUMIFS(IsQList,IsIList,Table_ExternalData_15[[#This Row],[item_key]],IsITypeList,Table_ExternalData_15[[#This Row],[IType]],IsDList,Table_ExternalData_15[[#Headers],[28]])</f>
        <v>382</v>
      </c>
      <c r="AG678" s="10">
        <f>SUMIFS(IsQList,IsIList,Table_ExternalData_15[[#This Row],[item_key]],IsITypeList,Table_ExternalData_15[[#This Row],[IType]],IsDList,Table_ExternalData_15[[#Headers],[29]])</f>
        <v>364</v>
      </c>
      <c r="AH678" s="10">
        <f>SUMIFS(IsQList,IsIList,Table_ExternalData_15[[#This Row],[item_key]],IsITypeList,Table_ExternalData_15[[#This Row],[IType]],IsDList,Table_ExternalData_15[[#Headers],[30]])</f>
        <v>230</v>
      </c>
      <c r="AI678" s="10">
        <f>SUMIFS(IsQList,IsIList,Table_ExternalData_15[[#This Row],[item_key]],IsITypeList,Table_ExternalData_15[[#This Row],[IType]],IsDList,Table_ExternalData_15[[#Headers],[31]])</f>
        <v>727</v>
      </c>
      <c r="AJ678" s="10">
        <f>SUM(Table_ExternalData_15[[#This Row],[1]:[31]])</f>
        <v>4935</v>
      </c>
    </row>
    <row r="679" spans="1:36">
      <c r="A679" s="1" t="s">
        <v>38</v>
      </c>
      <c r="B679" s="1" t="s">
        <v>1042</v>
      </c>
      <c r="C679" s="1" t="s">
        <v>1043</v>
      </c>
      <c r="D679" s="11" t="s">
        <v>2017</v>
      </c>
      <c r="E679" s="10">
        <f>SUMIFS(IsQList,IsIList,Table_ExternalData_15[[#This Row],[item_key]],IsITypeList,Table_ExternalData_15[[#This Row],[IType]],IsDList,Table_ExternalData_15[[#Headers],[1]])</f>
        <v>0</v>
      </c>
      <c r="F679" s="10">
        <f>SUMIFS(IsQList,IsIList,Table_ExternalData_15[[#This Row],[item_key]],IsITypeList,Table_ExternalData_15[[#This Row],[IType]],IsDList,Table_ExternalData_15[[#Headers],[2]])</f>
        <v>-7</v>
      </c>
      <c r="G679" s="10">
        <f>SUMIFS(IsQList,IsIList,Table_ExternalData_15[[#This Row],[item_key]],IsITypeList,Table_ExternalData_15[[#This Row],[IType]],IsDList,Table_ExternalData_15[[#Headers],[3]])</f>
        <v>0</v>
      </c>
      <c r="H679" s="10">
        <f>SUMIFS(IsQList,IsIList,Table_ExternalData_15[[#This Row],[item_key]],IsITypeList,Table_ExternalData_15[[#This Row],[IType]],IsDList,Table_ExternalData_15[[#Headers],[4]])</f>
        <v>0</v>
      </c>
      <c r="I679" s="10">
        <f>SUMIFS(IsQList,IsIList,Table_ExternalData_15[[#This Row],[item_key]],IsITypeList,Table_ExternalData_15[[#This Row],[IType]],IsDList,Table_ExternalData_15[[#Headers],[5]])</f>
        <v>0</v>
      </c>
      <c r="J679" s="10">
        <f>SUMIFS(IsQList,IsIList,Table_ExternalData_15[[#This Row],[item_key]],IsITypeList,Table_ExternalData_15[[#This Row],[IType]],IsDList,Table_ExternalData_15[[#Headers],[6]])</f>
        <v>0</v>
      </c>
      <c r="K679" s="10">
        <f>SUMIFS(IsQList,IsIList,Table_ExternalData_15[[#This Row],[item_key]],IsITypeList,Table_ExternalData_15[[#This Row],[IType]],IsDList,Table_ExternalData_15[[#Headers],[7]])</f>
        <v>0</v>
      </c>
      <c r="L679" s="10">
        <f>SUMIFS(IsQList,IsIList,Table_ExternalData_15[[#This Row],[item_key]],IsITypeList,Table_ExternalData_15[[#This Row],[IType]],IsDList,Table_ExternalData_15[[#Headers],[8]])</f>
        <v>0</v>
      </c>
      <c r="M679" s="10">
        <f>SUMIFS(IsQList,IsIList,Table_ExternalData_15[[#This Row],[item_key]],IsITypeList,Table_ExternalData_15[[#This Row],[IType]],IsDList,Table_ExternalData_15[[#Headers],[9]])</f>
        <v>0</v>
      </c>
      <c r="N679" s="10">
        <f>SUMIFS(IsQList,IsIList,Table_ExternalData_15[[#This Row],[item_key]],IsITypeList,Table_ExternalData_15[[#This Row],[IType]],IsDList,Table_ExternalData_15[[#Headers],[10]])</f>
        <v>0</v>
      </c>
      <c r="O679" s="10">
        <f>SUMIFS(IsQList,IsIList,Table_ExternalData_15[[#This Row],[item_key]],IsITypeList,Table_ExternalData_15[[#This Row],[IType]],IsDList,Table_ExternalData_15[[#Headers],[11]])</f>
        <v>0</v>
      </c>
      <c r="P679" s="10">
        <f>SUMIFS(IsQList,IsIList,Table_ExternalData_15[[#This Row],[item_key]],IsITypeList,Table_ExternalData_15[[#This Row],[IType]],IsDList,Table_ExternalData_15[[#Headers],[12]])</f>
        <v>0</v>
      </c>
      <c r="Q679" s="10">
        <f>SUMIFS(IsQList,IsIList,Table_ExternalData_15[[#This Row],[item_key]],IsITypeList,Table_ExternalData_15[[#This Row],[IType]],IsDList,Table_ExternalData_15[[#Headers],[13]])</f>
        <v>0</v>
      </c>
      <c r="R679" s="10">
        <f>SUMIFS(IsQList,IsIList,Table_ExternalData_15[[#This Row],[item_key]],IsITypeList,Table_ExternalData_15[[#This Row],[IType]],IsDList,Table_ExternalData_15[[#Headers],[14]])</f>
        <v>0</v>
      </c>
      <c r="S679" s="10">
        <f>SUMIFS(IsQList,IsIList,Table_ExternalData_15[[#This Row],[item_key]],IsITypeList,Table_ExternalData_15[[#This Row],[IType]],IsDList,Table_ExternalData_15[[#Headers],[15]])</f>
        <v>0</v>
      </c>
      <c r="T679" s="10">
        <f>SUMIFS(IsQList,IsIList,Table_ExternalData_15[[#This Row],[item_key]],IsITypeList,Table_ExternalData_15[[#This Row],[IType]],IsDList,Table_ExternalData_15[[#Headers],[16]])</f>
        <v>0</v>
      </c>
      <c r="U679" s="10">
        <f>SUMIFS(IsQList,IsIList,Table_ExternalData_15[[#This Row],[item_key]],IsITypeList,Table_ExternalData_15[[#This Row],[IType]],IsDList,Table_ExternalData_15[[#Headers],[17]])</f>
        <v>0</v>
      </c>
      <c r="V679" s="10">
        <f>SUMIFS(IsQList,IsIList,Table_ExternalData_15[[#This Row],[item_key]],IsITypeList,Table_ExternalData_15[[#This Row],[IType]],IsDList,Table_ExternalData_15[[#Headers],[18]])</f>
        <v>0</v>
      </c>
      <c r="W679" s="10">
        <f>SUMIFS(IsQList,IsIList,Table_ExternalData_15[[#This Row],[item_key]],IsITypeList,Table_ExternalData_15[[#This Row],[IType]],IsDList,Table_ExternalData_15[[#Headers],[19]])</f>
        <v>0</v>
      </c>
      <c r="X679" s="10">
        <f>SUMIFS(IsQList,IsIList,Table_ExternalData_15[[#This Row],[item_key]],IsITypeList,Table_ExternalData_15[[#This Row],[IType]],IsDList,Table_ExternalData_15[[#Headers],[20]])</f>
        <v>0</v>
      </c>
      <c r="Y679" s="10">
        <f>SUMIFS(IsQList,IsIList,Table_ExternalData_15[[#This Row],[item_key]],IsITypeList,Table_ExternalData_15[[#This Row],[IType]],IsDList,Table_ExternalData_15[[#Headers],[21]])</f>
        <v>0</v>
      </c>
      <c r="Z679" s="10">
        <f>SUMIFS(IsQList,IsIList,Table_ExternalData_15[[#This Row],[item_key]],IsITypeList,Table_ExternalData_15[[#This Row],[IType]],IsDList,Table_ExternalData_15[[#Headers],[22]])</f>
        <v>0</v>
      </c>
      <c r="AA679" s="10">
        <f>SUMIFS(IsQList,IsIList,Table_ExternalData_15[[#This Row],[item_key]],IsITypeList,Table_ExternalData_15[[#This Row],[IType]],IsDList,Table_ExternalData_15[[#Headers],[23]])</f>
        <v>0</v>
      </c>
      <c r="AB679" s="10">
        <f>SUMIFS(IsQList,IsIList,Table_ExternalData_15[[#This Row],[item_key]],IsITypeList,Table_ExternalData_15[[#This Row],[IType]],IsDList,Table_ExternalData_15[[#Headers],[24]])</f>
        <v>0</v>
      </c>
      <c r="AC679" s="10">
        <f>SUMIFS(IsQList,IsIList,Table_ExternalData_15[[#This Row],[item_key]],IsITypeList,Table_ExternalData_15[[#This Row],[IType]],IsDList,Table_ExternalData_15[[#Headers],[25]])</f>
        <v>0</v>
      </c>
      <c r="AD679" s="10">
        <f>SUMIFS(IsQList,IsIList,Table_ExternalData_15[[#This Row],[item_key]],IsITypeList,Table_ExternalData_15[[#This Row],[IType]],IsDList,Table_ExternalData_15[[#Headers],[26]])</f>
        <v>0</v>
      </c>
      <c r="AE679" s="10">
        <f>SUMIFS(IsQList,IsIList,Table_ExternalData_15[[#This Row],[item_key]],IsITypeList,Table_ExternalData_15[[#This Row],[IType]],IsDList,Table_ExternalData_15[[#Headers],[27]])</f>
        <v>0</v>
      </c>
      <c r="AF679" s="10">
        <f>SUMIFS(IsQList,IsIList,Table_ExternalData_15[[#This Row],[item_key]],IsITypeList,Table_ExternalData_15[[#This Row],[IType]],IsDList,Table_ExternalData_15[[#Headers],[28]])</f>
        <v>0</v>
      </c>
      <c r="AG679" s="10">
        <f>SUMIFS(IsQList,IsIList,Table_ExternalData_15[[#This Row],[item_key]],IsITypeList,Table_ExternalData_15[[#This Row],[IType]],IsDList,Table_ExternalData_15[[#Headers],[29]])</f>
        <v>0</v>
      </c>
      <c r="AH679" s="10">
        <f>SUMIFS(IsQList,IsIList,Table_ExternalData_15[[#This Row],[item_key]],IsITypeList,Table_ExternalData_15[[#This Row],[IType]],IsDList,Table_ExternalData_15[[#Headers],[30]])</f>
        <v>0</v>
      </c>
      <c r="AI679" s="10">
        <f>SUMIFS(IsQList,IsIList,Table_ExternalData_15[[#This Row],[item_key]],IsITypeList,Table_ExternalData_15[[#This Row],[IType]],IsDList,Table_ExternalData_15[[#Headers],[31]])</f>
        <v>0</v>
      </c>
      <c r="AJ679" s="10">
        <f>SUM(Table_ExternalData_15[[#This Row],[1]:[31]])</f>
        <v>-7</v>
      </c>
    </row>
    <row r="680" spans="1:36">
      <c r="A680" s="1" t="s">
        <v>2266</v>
      </c>
      <c r="B680" s="1" t="s">
        <v>2725</v>
      </c>
      <c r="C680" s="1" t="s">
        <v>2726</v>
      </c>
      <c r="D680" s="11" t="s">
        <v>2046</v>
      </c>
      <c r="E680" s="10">
        <f>SUMIFS(IsQList,IsIList,Table_ExternalData_15[[#This Row],[item_key]],IsITypeList,Table_ExternalData_15[[#This Row],[IType]],IsDList,Table_ExternalData_15[[#Headers],[1]])</f>
        <v>0</v>
      </c>
      <c r="F680" s="10">
        <f>SUMIFS(IsQList,IsIList,Table_ExternalData_15[[#This Row],[item_key]],IsITypeList,Table_ExternalData_15[[#This Row],[IType]],IsDList,Table_ExternalData_15[[#Headers],[2]])</f>
        <v>0</v>
      </c>
      <c r="G680" s="10">
        <f>SUMIFS(IsQList,IsIList,Table_ExternalData_15[[#This Row],[item_key]],IsITypeList,Table_ExternalData_15[[#This Row],[IType]],IsDList,Table_ExternalData_15[[#Headers],[3]])</f>
        <v>0</v>
      </c>
      <c r="H680" s="10">
        <f>SUMIFS(IsQList,IsIList,Table_ExternalData_15[[#This Row],[item_key]],IsITypeList,Table_ExternalData_15[[#This Row],[IType]],IsDList,Table_ExternalData_15[[#Headers],[4]])</f>
        <v>0</v>
      </c>
      <c r="I680" s="10">
        <f>SUMIFS(IsQList,IsIList,Table_ExternalData_15[[#This Row],[item_key]],IsITypeList,Table_ExternalData_15[[#This Row],[IType]],IsDList,Table_ExternalData_15[[#Headers],[5]])</f>
        <v>0</v>
      </c>
      <c r="J680" s="10">
        <f>SUMIFS(IsQList,IsIList,Table_ExternalData_15[[#This Row],[item_key]],IsITypeList,Table_ExternalData_15[[#This Row],[IType]],IsDList,Table_ExternalData_15[[#Headers],[6]])</f>
        <v>0</v>
      </c>
      <c r="K680" s="10">
        <f>SUMIFS(IsQList,IsIList,Table_ExternalData_15[[#This Row],[item_key]],IsITypeList,Table_ExternalData_15[[#This Row],[IType]],IsDList,Table_ExternalData_15[[#Headers],[7]])</f>
        <v>0</v>
      </c>
      <c r="L680" s="10">
        <f>SUMIFS(IsQList,IsIList,Table_ExternalData_15[[#This Row],[item_key]],IsITypeList,Table_ExternalData_15[[#This Row],[IType]],IsDList,Table_ExternalData_15[[#Headers],[8]])</f>
        <v>0</v>
      </c>
      <c r="M680" s="10">
        <f>SUMIFS(IsQList,IsIList,Table_ExternalData_15[[#This Row],[item_key]],IsITypeList,Table_ExternalData_15[[#This Row],[IType]],IsDList,Table_ExternalData_15[[#Headers],[9]])</f>
        <v>0</v>
      </c>
      <c r="N680" s="10">
        <f>SUMIFS(IsQList,IsIList,Table_ExternalData_15[[#This Row],[item_key]],IsITypeList,Table_ExternalData_15[[#This Row],[IType]],IsDList,Table_ExternalData_15[[#Headers],[10]])</f>
        <v>0</v>
      </c>
      <c r="O680" s="10">
        <f>SUMIFS(IsQList,IsIList,Table_ExternalData_15[[#This Row],[item_key]],IsITypeList,Table_ExternalData_15[[#This Row],[IType]],IsDList,Table_ExternalData_15[[#Headers],[11]])</f>
        <v>0</v>
      </c>
      <c r="P680" s="10">
        <f>SUMIFS(IsQList,IsIList,Table_ExternalData_15[[#This Row],[item_key]],IsITypeList,Table_ExternalData_15[[#This Row],[IType]],IsDList,Table_ExternalData_15[[#Headers],[12]])</f>
        <v>0</v>
      </c>
      <c r="Q680" s="10">
        <f>SUMIFS(IsQList,IsIList,Table_ExternalData_15[[#This Row],[item_key]],IsITypeList,Table_ExternalData_15[[#This Row],[IType]],IsDList,Table_ExternalData_15[[#Headers],[13]])</f>
        <v>0</v>
      </c>
      <c r="R680" s="10">
        <f>SUMIFS(IsQList,IsIList,Table_ExternalData_15[[#This Row],[item_key]],IsITypeList,Table_ExternalData_15[[#This Row],[IType]],IsDList,Table_ExternalData_15[[#Headers],[14]])</f>
        <v>0</v>
      </c>
      <c r="S680" s="10">
        <f>SUMIFS(IsQList,IsIList,Table_ExternalData_15[[#This Row],[item_key]],IsITypeList,Table_ExternalData_15[[#This Row],[IType]],IsDList,Table_ExternalData_15[[#Headers],[15]])</f>
        <v>0</v>
      </c>
      <c r="T680" s="10">
        <f>SUMIFS(IsQList,IsIList,Table_ExternalData_15[[#This Row],[item_key]],IsITypeList,Table_ExternalData_15[[#This Row],[IType]],IsDList,Table_ExternalData_15[[#Headers],[16]])</f>
        <v>0</v>
      </c>
      <c r="U680" s="10">
        <f>SUMIFS(IsQList,IsIList,Table_ExternalData_15[[#This Row],[item_key]],IsITypeList,Table_ExternalData_15[[#This Row],[IType]],IsDList,Table_ExternalData_15[[#Headers],[17]])</f>
        <v>0</v>
      </c>
      <c r="V680" s="10">
        <f>SUMIFS(IsQList,IsIList,Table_ExternalData_15[[#This Row],[item_key]],IsITypeList,Table_ExternalData_15[[#This Row],[IType]],IsDList,Table_ExternalData_15[[#Headers],[18]])</f>
        <v>0</v>
      </c>
      <c r="W680" s="10">
        <f>SUMIFS(IsQList,IsIList,Table_ExternalData_15[[#This Row],[item_key]],IsITypeList,Table_ExternalData_15[[#This Row],[IType]],IsDList,Table_ExternalData_15[[#Headers],[19]])</f>
        <v>0</v>
      </c>
      <c r="X680" s="10">
        <f>SUMIFS(IsQList,IsIList,Table_ExternalData_15[[#This Row],[item_key]],IsITypeList,Table_ExternalData_15[[#This Row],[IType]],IsDList,Table_ExternalData_15[[#Headers],[20]])</f>
        <v>0</v>
      </c>
      <c r="Y680" s="10">
        <f>SUMIFS(IsQList,IsIList,Table_ExternalData_15[[#This Row],[item_key]],IsITypeList,Table_ExternalData_15[[#This Row],[IType]],IsDList,Table_ExternalData_15[[#Headers],[21]])</f>
        <v>0</v>
      </c>
      <c r="Z680" s="10">
        <f>SUMIFS(IsQList,IsIList,Table_ExternalData_15[[#This Row],[item_key]],IsITypeList,Table_ExternalData_15[[#This Row],[IType]],IsDList,Table_ExternalData_15[[#Headers],[22]])</f>
        <v>0</v>
      </c>
      <c r="AA680" s="10">
        <f>SUMIFS(IsQList,IsIList,Table_ExternalData_15[[#This Row],[item_key]],IsITypeList,Table_ExternalData_15[[#This Row],[IType]],IsDList,Table_ExternalData_15[[#Headers],[23]])</f>
        <v>0</v>
      </c>
      <c r="AB680" s="10">
        <f>SUMIFS(IsQList,IsIList,Table_ExternalData_15[[#This Row],[item_key]],IsITypeList,Table_ExternalData_15[[#This Row],[IType]],IsDList,Table_ExternalData_15[[#Headers],[24]])</f>
        <v>0</v>
      </c>
      <c r="AC680" s="10">
        <f>SUMIFS(IsQList,IsIList,Table_ExternalData_15[[#This Row],[item_key]],IsITypeList,Table_ExternalData_15[[#This Row],[IType]],IsDList,Table_ExternalData_15[[#Headers],[25]])</f>
        <v>0</v>
      </c>
      <c r="AD680" s="10">
        <f>SUMIFS(IsQList,IsIList,Table_ExternalData_15[[#This Row],[item_key]],IsITypeList,Table_ExternalData_15[[#This Row],[IType]],IsDList,Table_ExternalData_15[[#Headers],[26]])</f>
        <v>0</v>
      </c>
      <c r="AE680" s="10">
        <f>SUMIFS(IsQList,IsIList,Table_ExternalData_15[[#This Row],[item_key]],IsITypeList,Table_ExternalData_15[[#This Row],[IType]],IsDList,Table_ExternalData_15[[#Headers],[27]])</f>
        <v>0</v>
      </c>
      <c r="AF680" s="10">
        <f>SUMIFS(IsQList,IsIList,Table_ExternalData_15[[#This Row],[item_key]],IsITypeList,Table_ExternalData_15[[#This Row],[IType]],IsDList,Table_ExternalData_15[[#Headers],[28]])</f>
        <v>0</v>
      </c>
      <c r="AG680" s="10">
        <f>SUMIFS(IsQList,IsIList,Table_ExternalData_15[[#This Row],[item_key]],IsITypeList,Table_ExternalData_15[[#This Row],[IType]],IsDList,Table_ExternalData_15[[#Headers],[29]])</f>
        <v>0</v>
      </c>
      <c r="AH680" s="10">
        <f>SUMIFS(IsQList,IsIList,Table_ExternalData_15[[#This Row],[item_key]],IsITypeList,Table_ExternalData_15[[#This Row],[IType]],IsDList,Table_ExternalData_15[[#Headers],[30]])</f>
        <v>0</v>
      </c>
      <c r="AI680" s="10">
        <f>SUMIFS(IsQList,IsIList,Table_ExternalData_15[[#This Row],[item_key]],IsITypeList,Table_ExternalData_15[[#This Row],[IType]],IsDList,Table_ExternalData_15[[#Headers],[31]])</f>
        <v>0</v>
      </c>
      <c r="AJ680" s="10">
        <f>SUM(Table_ExternalData_15[[#This Row],[1]:[31]])</f>
        <v>0</v>
      </c>
    </row>
    <row r="681" spans="1:36">
      <c r="A681" s="1" t="s">
        <v>39</v>
      </c>
      <c r="B681" s="1" t="s">
        <v>1044</v>
      </c>
      <c r="C681" s="1" t="s">
        <v>1045</v>
      </c>
      <c r="D681" s="11" t="s">
        <v>2046</v>
      </c>
      <c r="E681" s="10">
        <f>SUMIFS(IsQList,IsIList,Table_ExternalData_15[[#This Row],[item_key]],IsITypeList,Table_ExternalData_15[[#This Row],[IType]],IsDList,Table_ExternalData_15[[#Headers],[1]])</f>
        <v>85</v>
      </c>
      <c r="F681" s="10">
        <f>SUMIFS(IsQList,IsIList,Table_ExternalData_15[[#This Row],[item_key]],IsITypeList,Table_ExternalData_15[[#This Row],[IType]],IsDList,Table_ExternalData_15[[#Headers],[2]])</f>
        <v>188</v>
      </c>
      <c r="G681" s="10">
        <f>SUMIFS(IsQList,IsIList,Table_ExternalData_15[[#This Row],[item_key]],IsITypeList,Table_ExternalData_15[[#This Row],[IType]],IsDList,Table_ExternalData_15[[#Headers],[3]])</f>
        <v>85</v>
      </c>
      <c r="H681" s="10">
        <f>SUMIFS(IsQList,IsIList,Table_ExternalData_15[[#This Row],[item_key]],IsITypeList,Table_ExternalData_15[[#This Row],[IType]],IsDList,Table_ExternalData_15[[#Headers],[4]])</f>
        <v>250</v>
      </c>
      <c r="I681" s="10">
        <f>SUMIFS(IsQList,IsIList,Table_ExternalData_15[[#This Row],[item_key]],IsITypeList,Table_ExternalData_15[[#This Row],[IType]],IsDList,Table_ExternalData_15[[#Headers],[5]])</f>
        <v>100</v>
      </c>
      <c r="J681" s="10">
        <f>SUMIFS(IsQList,IsIList,Table_ExternalData_15[[#This Row],[item_key]],IsITypeList,Table_ExternalData_15[[#This Row],[IType]],IsDList,Table_ExternalData_15[[#Headers],[6]])</f>
        <v>237</v>
      </c>
      <c r="K681" s="10">
        <f>SUMIFS(IsQList,IsIList,Table_ExternalData_15[[#This Row],[item_key]],IsITypeList,Table_ExternalData_15[[#This Row],[IType]],IsDList,Table_ExternalData_15[[#Headers],[7]])</f>
        <v>209</v>
      </c>
      <c r="L681" s="10">
        <f>SUMIFS(IsQList,IsIList,Table_ExternalData_15[[#This Row],[item_key]],IsITypeList,Table_ExternalData_15[[#This Row],[IType]],IsDList,Table_ExternalData_15[[#Headers],[8]])</f>
        <v>139</v>
      </c>
      <c r="M681" s="10">
        <f>SUMIFS(IsQList,IsIList,Table_ExternalData_15[[#This Row],[item_key]],IsITypeList,Table_ExternalData_15[[#This Row],[IType]],IsDList,Table_ExternalData_15[[#Headers],[9]])</f>
        <v>317</v>
      </c>
      <c r="N681" s="10">
        <f>SUMIFS(IsQList,IsIList,Table_ExternalData_15[[#This Row],[item_key]],IsITypeList,Table_ExternalData_15[[#This Row],[IType]],IsDList,Table_ExternalData_15[[#Headers],[10]])</f>
        <v>207</v>
      </c>
      <c r="O681" s="10">
        <f>SUMIFS(IsQList,IsIList,Table_ExternalData_15[[#This Row],[item_key]],IsITypeList,Table_ExternalData_15[[#This Row],[IType]],IsDList,Table_ExternalData_15[[#Headers],[11]])</f>
        <v>150</v>
      </c>
      <c r="P681" s="10">
        <f>SUMIFS(IsQList,IsIList,Table_ExternalData_15[[#This Row],[item_key]],IsITypeList,Table_ExternalData_15[[#This Row],[IType]],IsDList,Table_ExternalData_15[[#Headers],[12]])</f>
        <v>0</v>
      </c>
      <c r="Q681" s="10">
        <f>SUMIFS(IsQList,IsIList,Table_ExternalData_15[[#This Row],[item_key]],IsITypeList,Table_ExternalData_15[[#This Row],[IType]],IsDList,Table_ExternalData_15[[#Headers],[13]])</f>
        <v>184</v>
      </c>
      <c r="R681" s="10">
        <f>SUMIFS(IsQList,IsIList,Table_ExternalData_15[[#This Row],[item_key]],IsITypeList,Table_ExternalData_15[[#This Row],[IType]],IsDList,Table_ExternalData_15[[#Headers],[14]])</f>
        <v>312</v>
      </c>
      <c r="S681" s="10">
        <f>SUMIFS(IsQList,IsIList,Table_ExternalData_15[[#This Row],[item_key]],IsITypeList,Table_ExternalData_15[[#This Row],[IType]],IsDList,Table_ExternalData_15[[#Headers],[15]])</f>
        <v>186</v>
      </c>
      <c r="T681" s="10">
        <f>SUMIFS(IsQList,IsIList,Table_ExternalData_15[[#This Row],[item_key]],IsITypeList,Table_ExternalData_15[[#This Row],[IType]],IsDList,Table_ExternalData_15[[#Headers],[16]])</f>
        <v>164</v>
      </c>
      <c r="U681" s="10">
        <f>SUMIFS(IsQList,IsIList,Table_ExternalData_15[[#This Row],[item_key]],IsITypeList,Table_ExternalData_15[[#This Row],[IType]],IsDList,Table_ExternalData_15[[#Headers],[17]])</f>
        <v>85</v>
      </c>
      <c r="V681" s="10">
        <f>SUMIFS(IsQList,IsIList,Table_ExternalData_15[[#This Row],[item_key]],IsITypeList,Table_ExternalData_15[[#This Row],[IType]],IsDList,Table_ExternalData_15[[#Headers],[18]])</f>
        <v>0</v>
      </c>
      <c r="W681" s="10">
        <f>SUMIFS(IsQList,IsIList,Table_ExternalData_15[[#This Row],[item_key]],IsITypeList,Table_ExternalData_15[[#This Row],[IType]],IsDList,Table_ExternalData_15[[#Headers],[19]])</f>
        <v>0</v>
      </c>
      <c r="X681" s="10">
        <f>SUMIFS(IsQList,IsIList,Table_ExternalData_15[[#This Row],[item_key]],IsITypeList,Table_ExternalData_15[[#This Row],[IType]],IsDList,Table_ExternalData_15[[#Headers],[20]])</f>
        <v>0</v>
      </c>
      <c r="Y681" s="10">
        <f>SUMIFS(IsQList,IsIList,Table_ExternalData_15[[#This Row],[item_key]],IsITypeList,Table_ExternalData_15[[#This Row],[IType]],IsDList,Table_ExternalData_15[[#Headers],[21]])</f>
        <v>0</v>
      </c>
      <c r="Z681" s="10">
        <f>SUMIFS(IsQList,IsIList,Table_ExternalData_15[[#This Row],[item_key]],IsITypeList,Table_ExternalData_15[[#This Row],[IType]],IsDList,Table_ExternalData_15[[#Headers],[22]])</f>
        <v>0</v>
      </c>
      <c r="AA681" s="10">
        <f>SUMIFS(IsQList,IsIList,Table_ExternalData_15[[#This Row],[item_key]],IsITypeList,Table_ExternalData_15[[#This Row],[IType]],IsDList,Table_ExternalData_15[[#Headers],[23]])</f>
        <v>0</v>
      </c>
      <c r="AB681" s="10">
        <f>SUMIFS(IsQList,IsIList,Table_ExternalData_15[[#This Row],[item_key]],IsITypeList,Table_ExternalData_15[[#This Row],[IType]],IsDList,Table_ExternalData_15[[#Headers],[24]])</f>
        <v>0</v>
      </c>
      <c r="AC681" s="10">
        <f>SUMIFS(IsQList,IsIList,Table_ExternalData_15[[#This Row],[item_key]],IsITypeList,Table_ExternalData_15[[#This Row],[IType]],IsDList,Table_ExternalData_15[[#Headers],[25]])</f>
        <v>0</v>
      </c>
      <c r="AD681" s="10">
        <f>SUMIFS(IsQList,IsIList,Table_ExternalData_15[[#This Row],[item_key]],IsITypeList,Table_ExternalData_15[[#This Row],[IType]],IsDList,Table_ExternalData_15[[#Headers],[26]])</f>
        <v>0</v>
      </c>
      <c r="AE681" s="10">
        <f>SUMIFS(IsQList,IsIList,Table_ExternalData_15[[#This Row],[item_key]],IsITypeList,Table_ExternalData_15[[#This Row],[IType]],IsDList,Table_ExternalData_15[[#Headers],[27]])</f>
        <v>334</v>
      </c>
      <c r="AF681" s="10">
        <f>SUMIFS(IsQList,IsIList,Table_ExternalData_15[[#This Row],[item_key]],IsITypeList,Table_ExternalData_15[[#This Row],[IType]],IsDList,Table_ExternalData_15[[#Headers],[28]])</f>
        <v>382</v>
      </c>
      <c r="AG681" s="10">
        <f>SUMIFS(IsQList,IsIList,Table_ExternalData_15[[#This Row],[item_key]],IsITypeList,Table_ExternalData_15[[#This Row],[IType]],IsDList,Table_ExternalData_15[[#Headers],[29]])</f>
        <v>364</v>
      </c>
      <c r="AH681" s="10">
        <f>SUMIFS(IsQList,IsIList,Table_ExternalData_15[[#This Row],[item_key]],IsITypeList,Table_ExternalData_15[[#This Row],[IType]],IsDList,Table_ExternalData_15[[#Headers],[30]])</f>
        <v>230</v>
      </c>
      <c r="AI681" s="10">
        <f>SUMIFS(IsQList,IsIList,Table_ExternalData_15[[#This Row],[item_key]],IsITypeList,Table_ExternalData_15[[#This Row],[IType]],IsDList,Table_ExternalData_15[[#Headers],[31]])</f>
        <v>727</v>
      </c>
      <c r="AJ681" s="10">
        <f>SUM(Table_ExternalData_15[[#This Row],[1]:[31]])</f>
        <v>4935</v>
      </c>
    </row>
    <row r="682" spans="1:36">
      <c r="A682" s="1" t="s">
        <v>40</v>
      </c>
      <c r="B682" s="1" t="s">
        <v>1046</v>
      </c>
      <c r="C682" s="1" t="s">
        <v>1047</v>
      </c>
      <c r="D682" s="11" t="s">
        <v>2046</v>
      </c>
      <c r="E682" s="10">
        <f>SUMIFS(IsQList,IsIList,Table_ExternalData_15[[#This Row],[item_key]],IsITypeList,Table_ExternalData_15[[#This Row],[IType]],IsDList,Table_ExternalData_15[[#Headers],[1]])</f>
        <v>85</v>
      </c>
      <c r="F682" s="10">
        <f>SUMIFS(IsQList,IsIList,Table_ExternalData_15[[#This Row],[item_key]],IsITypeList,Table_ExternalData_15[[#This Row],[IType]],IsDList,Table_ExternalData_15[[#Headers],[2]])</f>
        <v>188</v>
      </c>
      <c r="G682" s="10">
        <f>SUMIFS(IsQList,IsIList,Table_ExternalData_15[[#This Row],[item_key]],IsITypeList,Table_ExternalData_15[[#This Row],[IType]],IsDList,Table_ExternalData_15[[#Headers],[3]])</f>
        <v>85</v>
      </c>
      <c r="H682" s="10">
        <f>SUMIFS(IsQList,IsIList,Table_ExternalData_15[[#This Row],[item_key]],IsITypeList,Table_ExternalData_15[[#This Row],[IType]],IsDList,Table_ExternalData_15[[#Headers],[4]])</f>
        <v>250</v>
      </c>
      <c r="I682" s="10">
        <f>SUMIFS(IsQList,IsIList,Table_ExternalData_15[[#This Row],[item_key]],IsITypeList,Table_ExternalData_15[[#This Row],[IType]],IsDList,Table_ExternalData_15[[#Headers],[5]])</f>
        <v>100</v>
      </c>
      <c r="J682" s="10">
        <f>SUMIFS(IsQList,IsIList,Table_ExternalData_15[[#This Row],[item_key]],IsITypeList,Table_ExternalData_15[[#This Row],[IType]],IsDList,Table_ExternalData_15[[#Headers],[6]])</f>
        <v>237</v>
      </c>
      <c r="K682" s="10">
        <f>SUMIFS(IsQList,IsIList,Table_ExternalData_15[[#This Row],[item_key]],IsITypeList,Table_ExternalData_15[[#This Row],[IType]],IsDList,Table_ExternalData_15[[#Headers],[7]])</f>
        <v>209</v>
      </c>
      <c r="L682" s="10">
        <f>SUMIFS(IsQList,IsIList,Table_ExternalData_15[[#This Row],[item_key]],IsITypeList,Table_ExternalData_15[[#This Row],[IType]],IsDList,Table_ExternalData_15[[#Headers],[8]])</f>
        <v>139</v>
      </c>
      <c r="M682" s="10">
        <f>SUMIFS(IsQList,IsIList,Table_ExternalData_15[[#This Row],[item_key]],IsITypeList,Table_ExternalData_15[[#This Row],[IType]],IsDList,Table_ExternalData_15[[#Headers],[9]])</f>
        <v>317</v>
      </c>
      <c r="N682" s="10">
        <f>SUMIFS(IsQList,IsIList,Table_ExternalData_15[[#This Row],[item_key]],IsITypeList,Table_ExternalData_15[[#This Row],[IType]],IsDList,Table_ExternalData_15[[#Headers],[10]])</f>
        <v>207</v>
      </c>
      <c r="O682" s="10">
        <f>SUMIFS(IsQList,IsIList,Table_ExternalData_15[[#This Row],[item_key]],IsITypeList,Table_ExternalData_15[[#This Row],[IType]],IsDList,Table_ExternalData_15[[#Headers],[11]])</f>
        <v>150</v>
      </c>
      <c r="P682" s="10">
        <f>SUMIFS(IsQList,IsIList,Table_ExternalData_15[[#This Row],[item_key]],IsITypeList,Table_ExternalData_15[[#This Row],[IType]],IsDList,Table_ExternalData_15[[#Headers],[12]])</f>
        <v>0</v>
      </c>
      <c r="Q682" s="10">
        <f>SUMIFS(IsQList,IsIList,Table_ExternalData_15[[#This Row],[item_key]],IsITypeList,Table_ExternalData_15[[#This Row],[IType]],IsDList,Table_ExternalData_15[[#Headers],[13]])</f>
        <v>184</v>
      </c>
      <c r="R682" s="10">
        <f>SUMIFS(IsQList,IsIList,Table_ExternalData_15[[#This Row],[item_key]],IsITypeList,Table_ExternalData_15[[#This Row],[IType]],IsDList,Table_ExternalData_15[[#Headers],[14]])</f>
        <v>312</v>
      </c>
      <c r="S682" s="10">
        <f>SUMIFS(IsQList,IsIList,Table_ExternalData_15[[#This Row],[item_key]],IsITypeList,Table_ExternalData_15[[#This Row],[IType]],IsDList,Table_ExternalData_15[[#Headers],[15]])</f>
        <v>186</v>
      </c>
      <c r="T682" s="10">
        <f>SUMIFS(IsQList,IsIList,Table_ExternalData_15[[#This Row],[item_key]],IsITypeList,Table_ExternalData_15[[#This Row],[IType]],IsDList,Table_ExternalData_15[[#Headers],[16]])</f>
        <v>164</v>
      </c>
      <c r="U682" s="10">
        <f>SUMIFS(IsQList,IsIList,Table_ExternalData_15[[#This Row],[item_key]],IsITypeList,Table_ExternalData_15[[#This Row],[IType]],IsDList,Table_ExternalData_15[[#Headers],[17]])</f>
        <v>85</v>
      </c>
      <c r="V682" s="10">
        <f>SUMIFS(IsQList,IsIList,Table_ExternalData_15[[#This Row],[item_key]],IsITypeList,Table_ExternalData_15[[#This Row],[IType]],IsDList,Table_ExternalData_15[[#Headers],[18]])</f>
        <v>0</v>
      </c>
      <c r="W682" s="10">
        <f>SUMIFS(IsQList,IsIList,Table_ExternalData_15[[#This Row],[item_key]],IsITypeList,Table_ExternalData_15[[#This Row],[IType]],IsDList,Table_ExternalData_15[[#Headers],[19]])</f>
        <v>0</v>
      </c>
      <c r="X682" s="10">
        <f>SUMIFS(IsQList,IsIList,Table_ExternalData_15[[#This Row],[item_key]],IsITypeList,Table_ExternalData_15[[#This Row],[IType]],IsDList,Table_ExternalData_15[[#Headers],[20]])</f>
        <v>0</v>
      </c>
      <c r="Y682" s="10">
        <f>SUMIFS(IsQList,IsIList,Table_ExternalData_15[[#This Row],[item_key]],IsITypeList,Table_ExternalData_15[[#This Row],[IType]],IsDList,Table_ExternalData_15[[#Headers],[21]])</f>
        <v>0</v>
      </c>
      <c r="Z682" s="10">
        <f>SUMIFS(IsQList,IsIList,Table_ExternalData_15[[#This Row],[item_key]],IsITypeList,Table_ExternalData_15[[#This Row],[IType]],IsDList,Table_ExternalData_15[[#Headers],[22]])</f>
        <v>0</v>
      </c>
      <c r="AA682" s="10">
        <f>SUMIFS(IsQList,IsIList,Table_ExternalData_15[[#This Row],[item_key]],IsITypeList,Table_ExternalData_15[[#This Row],[IType]],IsDList,Table_ExternalData_15[[#Headers],[23]])</f>
        <v>0</v>
      </c>
      <c r="AB682" s="10">
        <f>SUMIFS(IsQList,IsIList,Table_ExternalData_15[[#This Row],[item_key]],IsITypeList,Table_ExternalData_15[[#This Row],[IType]],IsDList,Table_ExternalData_15[[#Headers],[24]])</f>
        <v>0</v>
      </c>
      <c r="AC682" s="10">
        <f>SUMIFS(IsQList,IsIList,Table_ExternalData_15[[#This Row],[item_key]],IsITypeList,Table_ExternalData_15[[#This Row],[IType]],IsDList,Table_ExternalData_15[[#Headers],[25]])</f>
        <v>0</v>
      </c>
      <c r="AD682" s="10">
        <f>SUMIFS(IsQList,IsIList,Table_ExternalData_15[[#This Row],[item_key]],IsITypeList,Table_ExternalData_15[[#This Row],[IType]],IsDList,Table_ExternalData_15[[#Headers],[26]])</f>
        <v>0</v>
      </c>
      <c r="AE682" s="10">
        <f>SUMIFS(IsQList,IsIList,Table_ExternalData_15[[#This Row],[item_key]],IsITypeList,Table_ExternalData_15[[#This Row],[IType]],IsDList,Table_ExternalData_15[[#Headers],[27]])</f>
        <v>334</v>
      </c>
      <c r="AF682" s="10">
        <f>SUMIFS(IsQList,IsIList,Table_ExternalData_15[[#This Row],[item_key]],IsITypeList,Table_ExternalData_15[[#This Row],[IType]],IsDList,Table_ExternalData_15[[#Headers],[28]])</f>
        <v>382</v>
      </c>
      <c r="AG682" s="10">
        <f>SUMIFS(IsQList,IsIList,Table_ExternalData_15[[#This Row],[item_key]],IsITypeList,Table_ExternalData_15[[#This Row],[IType]],IsDList,Table_ExternalData_15[[#Headers],[29]])</f>
        <v>364</v>
      </c>
      <c r="AH682" s="10">
        <f>SUMIFS(IsQList,IsIList,Table_ExternalData_15[[#This Row],[item_key]],IsITypeList,Table_ExternalData_15[[#This Row],[IType]],IsDList,Table_ExternalData_15[[#Headers],[30]])</f>
        <v>230</v>
      </c>
      <c r="AI682" s="10">
        <f>SUMIFS(IsQList,IsIList,Table_ExternalData_15[[#This Row],[item_key]],IsITypeList,Table_ExternalData_15[[#This Row],[IType]],IsDList,Table_ExternalData_15[[#Headers],[31]])</f>
        <v>727</v>
      </c>
      <c r="AJ682" s="10">
        <f>SUM(Table_ExternalData_15[[#This Row],[1]:[31]])</f>
        <v>4935</v>
      </c>
    </row>
    <row r="683" spans="1:36">
      <c r="A683" s="1" t="s">
        <v>424</v>
      </c>
      <c r="B683" s="1" t="s">
        <v>742</v>
      </c>
      <c r="C683" s="1" t="s">
        <v>775</v>
      </c>
      <c r="D683" s="11" t="s">
        <v>2046</v>
      </c>
      <c r="E683" s="10">
        <f>SUMIFS(IsQList,IsIList,Table_ExternalData_15[[#This Row],[item_key]],IsITypeList,Table_ExternalData_15[[#This Row],[IType]],IsDList,Table_ExternalData_15[[#Headers],[1]])</f>
        <v>255</v>
      </c>
      <c r="F683" s="10">
        <f>SUMIFS(IsQList,IsIList,Table_ExternalData_15[[#This Row],[item_key]],IsITypeList,Table_ExternalData_15[[#This Row],[IType]],IsDList,Table_ExternalData_15[[#Headers],[2]])</f>
        <v>564</v>
      </c>
      <c r="G683" s="10">
        <f>SUMIFS(IsQList,IsIList,Table_ExternalData_15[[#This Row],[item_key]],IsITypeList,Table_ExternalData_15[[#This Row],[IType]],IsDList,Table_ExternalData_15[[#Headers],[3]])</f>
        <v>255</v>
      </c>
      <c r="H683" s="10">
        <f>SUMIFS(IsQList,IsIList,Table_ExternalData_15[[#This Row],[item_key]],IsITypeList,Table_ExternalData_15[[#This Row],[IType]],IsDList,Table_ExternalData_15[[#Headers],[4]])</f>
        <v>750</v>
      </c>
      <c r="I683" s="10">
        <f>SUMIFS(IsQList,IsIList,Table_ExternalData_15[[#This Row],[item_key]],IsITypeList,Table_ExternalData_15[[#This Row],[IType]],IsDList,Table_ExternalData_15[[#Headers],[5]])</f>
        <v>300</v>
      </c>
      <c r="J683" s="10">
        <f>SUMIFS(IsQList,IsIList,Table_ExternalData_15[[#This Row],[item_key]],IsITypeList,Table_ExternalData_15[[#This Row],[IType]],IsDList,Table_ExternalData_15[[#Headers],[6]])</f>
        <v>711</v>
      </c>
      <c r="K683" s="10">
        <f>SUMIFS(IsQList,IsIList,Table_ExternalData_15[[#This Row],[item_key]],IsITypeList,Table_ExternalData_15[[#This Row],[IType]],IsDList,Table_ExternalData_15[[#Headers],[7]])</f>
        <v>627</v>
      </c>
      <c r="L683" s="10">
        <f>SUMIFS(IsQList,IsIList,Table_ExternalData_15[[#This Row],[item_key]],IsITypeList,Table_ExternalData_15[[#This Row],[IType]],IsDList,Table_ExternalData_15[[#Headers],[8]])</f>
        <v>417</v>
      </c>
      <c r="M683" s="10">
        <f>SUMIFS(IsQList,IsIList,Table_ExternalData_15[[#This Row],[item_key]],IsITypeList,Table_ExternalData_15[[#This Row],[IType]],IsDList,Table_ExternalData_15[[#Headers],[9]])</f>
        <v>951</v>
      </c>
      <c r="N683" s="10">
        <f>SUMIFS(IsQList,IsIList,Table_ExternalData_15[[#This Row],[item_key]],IsITypeList,Table_ExternalData_15[[#This Row],[IType]],IsDList,Table_ExternalData_15[[#Headers],[10]])</f>
        <v>621</v>
      </c>
      <c r="O683" s="10">
        <f>SUMIFS(IsQList,IsIList,Table_ExternalData_15[[#This Row],[item_key]],IsITypeList,Table_ExternalData_15[[#This Row],[IType]],IsDList,Table_ExternalData_15[[#Headers],[11]])</f>
        <v>450</v>
      </c>
      <c r="P683" s="10">
        <f>SUMIFS(IsQList,IsIList,Table_ExternalData_15[[#This Row],[item_key]],IsITypeList,Table_ExternalData_15[[#This Row],[IType]],IsDList,Table_ExternalData_15[[#Headers],[12]])</f>
        <v>0</v>
      </c>
      <c r="Q683" s="10">
        <f>SUMIFS(IsQList,IsIList,Table_ExternalData_15[[#This Row],[item_key]],IsITypeList,Table_ExternalData_15[[#This Row],[IType]],IsDList,Table_ExternalData_15[[#Headers],[13]])</f>
        <v>552</v>
      </c>
      <c r="R683" s="10">
        <f>SUMIFS(IsQList,IsIList,Table_ExternalData_15[[#This Row],[item_key]],IsITypeList,Table_ExternalData_15[[#This Row],[IType]],IsDList,Table_ExternalData_15[[#Headers],[14]])</f>
        <v>936</v>
      </c>
      <c r="S683" s="10">
        <f>SUMIFS(IsQList,IsIList,Table_ExternalData_15[[#This Row],[item_key]],IsITypeList,Table_ExternalData_15[[#This Row],[IType]],IsDList,Table_ExternalData_15[[#Headers],[15]])</f>
        <v>558</v>
      </c>
      <c r="T683" s="10">
        <f>SUMIFS(IsQList,IsIList,Table_ExternalData_15[[#This Row],[item_key]],IsITypeList,Table_ExternalData_15[[#This Row],[IType]],IsDList,Table_ExternalData_15[[#Headers],[16]])</f>
        <v>492</v>
      </c>
      <c r="U683" s="10">
        <f>SUMIFS(IsQList,IsIList,Table_ExternalData_15[[#This Row],[item_key]],IsITypeList,Table_ExternalData_15[[#This Row],[IType]],IsDList,Table_ExternalData_15[[#Headers],[17]])</f>
        <v>255</v>
      </c>
      <c r="V683" s="10">
        <f>SUMIFS(IsQList,IsIList,Table_ExternalData_15[[#This Row],[item_key]],IsITypeList,Table_ExternalData_15[[#This Row],[IType]],IsDList,Table_ExternalData_15[[#Headers],[18]])</f>
        <v>0</v>
      </c>
      <c r="W683" s="10">
        <f>SUMIFS(IsQList,IsIList,Table_ExternalData_15[[#This Row],[item_key]],IsITypeList,Table_ExternalData_15[[#This Row],[IType]],IsDList,Table_ExternalData_15[[#Headers],[19]])</f>
        <v>0</v>
      </c>
      <c r="X683" s="10">
        <f>SUMIFS(IsQList,IsIList,Table_ExternalData_15[[#This Row],[item_key]],IsITypeList,Table_ExternalData_15[[#This Row],[IType]],IsDList,Table_ExternalData_15[[#Headers],[20]])</f>
        <v>0</v>
      </c>
      <c r="Y683" s="10">
        <f>SUMIFS(IsQList,IsIList,Table_ExternalData_15[[#This Row],[item_key]],IsITypeList,Table_ExternalData_15[[#This Row],[IType]],IsDList,Table_ExternalData_15[[#Headers],[21]])</f>
        <v>0</v>
      </c>
      <c r="Z683" s="10">
        <f>SUMIFS(IsQList,IsIList,Table_ExternalData_15[[#This Row],[item_key]],IsITypeList,Table_ExternalData_15[[#This Row],[IType]],IsDList,Table_ExternalData_15[[#Headers],[22]])</f>
        <v>0</v>
      </c>
      <c r="AA683" s="10">
        <f>SUMIFS(IsQList,IsIList,Table_ExternalData_15[[#This Row],[item_key]],IsITypeList,Table_ExternalData_15[[#This Row],[IType]],IsDList,Table_ExternalData_15[[#Headers],[23]])</f>
        <v>0</v>
      </c>
      <c r="AB683" s="10">
        <f>SUMIFS(IsQList,IsIList,Table_ExternalData_15[[#This Row],[item_key]],IsITypeList,Table_ExternalData_15[[#This Row],[IType]],IsDList,Table_ExternalData_15[[#Headers],[24]])</f>
        <v>0</v>
      </c>
      <c r="AC683" s="10">
        <f>SUMIFS(IsQList,IsIList,Table_ExternalData_15[[#This Row],[item_key]],IsITypeList,Table_ExternalData_15[[#This Row],[IType]],IsDList,Table_ExternalData_15[[#Headers],[25]])</f>
        <v>0</v>
      </c>
      <c r="AD683" s="10">
        <f>SUMIFS(IsQList,IsIList,Table_ExternalData_15[[#This Row],[item_key]],IsITypeList,Table_ExternalData_15[[#This Row],[IType]],IsDList,Table_ExternalData_15[[#Headers],[26]])</f>
        <v>0</v>
      </c>
      <c r="AE683" s="10">
        <f>SUMIFS(IsQList,IsIList,Table_ExternalData_15[[#This Row],[item_key]],IsITypeList,Table_ExternalData_15[[#This Row],[IType]],IsDList,Table_ExternalData_15[[#Headers],[27]])</f>
        <v>1002</v>
      </c>
      <c r="AF683" s="10">
        <f>SUMIFS(IsQList,IsIList,Table_ExternalData_15[[#This Row],[item_key]],IsITypeList,Table_ExternalData_15[[#This Row],[IType]],IsDList,Table_ExternalData_15[[#Headers],[28]])</f>
        <v>1146</v>
      </c>
      <c r="AG683" s="10">
        <f>SUMIFS(IsQList,IsIList,Table_ExternalData_15[[#This Row],[item_key]],IsITypeList,Table_ExternalData_15[[#This Row],[IType]],IsDList,Table_ExternalData_15[[#Headers],[29]])</f>
        <v>1092</v>
      </c>
      <c r="AH683" s="10">
        <f>SUMIFS(IsQList,IsIList,Table_ExternalData_15[[#This Row],[item_key]],IsITypeList,Table_ExternalData_15[[#This Row],[IType]],IsDList,Table_ExternalData_15[[#Headers],[30]])</f>
        <v>690</v>
      </c>
      <c r="AI683" s="10">
        <f>SUMIFS(IsQList,IsIList,Table_ExternalData_15[[#This Row],[item_key]],IsITypeList,Table_ExternalData_15[[#This Row],[IType]],IsDList,Table_ExternalData_15[[#Headers],[31]])</f>
        <v>2181</v>
      </c>
      <c r="AJ683" s="10">
        <f>SUM(Table_ExternalData_15[[#This Row],[1]:[31]])</f>
        <v>14805</v>
      </c>
    </row>
    <row r="684" spans="1:36">
      <c r="A684" s="1" t="s">
        <v>2240</v>
      </c>
      <c r="B684" s="1" t="s">
        <v>2727</v>
      </c>
      <c r="C684" s="1" t="s">
        <v>2728</v>
      </c>
      <c r="D684" s="11" t="s">
        <v>2046</v>
      </c>
      <c r="E684" s="10">
        <f>SUMIFS(IsQList,IsIList,Table_ExternalData_15[[#This Row],[item_key]],IsITypeList,Table_ExternalData_15[[#This Row],[IType]],IsDList,Table_ExternalData_15[[#Headers],[1]])</f>
        <v>85</v>
      </c>
      <c r="F684" s="10">
        <f>SUMIFS(IsQList,IsIList,Table_ExternalData_15[[#This Row],[item_key]],IsITypeList,Table_ExternalData_15[[#This Row],[IType]],IsDList,Table_ExternalData_15[[#Headers],[2]])</f>
        <v>188</v>
      </c>
      <c r="G684" s="10">
        <f>SUMIFS(IsQList,IsIList,Table_ExternalData_15[[#This Row],[item_key]],IsITypeList,Table_ExternalData_15[[#This Row],[IType]],IsDList,Table_ExternalData_15[[#Headers],[3]])</f>
        <v>85</v>
      </c>
      <c r="H684" s="10">
        <f>SUMIFS(IsQList,IsIList,Table_ExternalData_15[[#This Row],[item_key]],IsITypeList,Table_ExternalData_15[[#This Row],[IType]],IsDList,Table_ExternalData_15[[#Headers],[4]])</f>
        <v>250</v>
      </c>
      <c r="I684" s="10">
        <f>SUMIFS(IsQList,IsIList,Table_ExternalData_15[[#This Row],[item_key]],IsITypeList,Table_ExternalData_15[[#This Row],[IType]],IsDList,Table_ExternalData_15[[#Headers],[5]])</f>
        <v>100</v>
      </c>
      <c r="J684" s="10">
        <f>SUMIFS(IsQList,IsIList,Table_ExternalData_15[[#This Row],[item_key]],IsITypeList,Table_ExternalData_15[[#This Row],[IType]],IsDList,Table_ExternalData_15[[#Headers],[6]])</f>
        <v>237</v>
      </c>
      <c r="K684" s="10">
        <f>SUMIFS(IsQList,IsIList,Table_ExternalData_15[[#This Row],[item_key]],IsITypeList,Table_ExternalData_15[[#This Row],[IType]],IsDList,Table_ExternalData_15[[#Headers],[7]])</f>
        <v>209</v>
      </c>
      <c r="L684" s="10">
        <f>SUMIFS(IsQList,IsIList,Table_ExternalData_15[[#This Row],[item_key]],IsITypeList,Table_ExternalData_15[[#This Row],[IType]],IsDList,Table_ExternalData_15[[#Headers],[8]])</f>
        <v>139</v>
      </c>
      <c r="M684" s="10">
        <f>SUMIFS(IsQList,IsIList,Table_ExternalData_15[[#This Row],[item_key]],IsITypeList,Table_ExternalData_15[[#This Row],[IType]],IsDList,Table_ExternalData_15[[#Headers],[9]])</f>
        <v>317</v>
      </c>
      <c r="N684" s="10">
        <f>SUMIFS(IsQList,IsIList,Table_ExternalData_15[[#This Row],[item_key]],IsITypeList,Table_ExternalData_15[[#This Row],[IType]],IsDList,Table_ExternalData_15[[#Headers],[10]])</f>
        <v>207</v>
      </c>
      <c r="O684" s="10">
        <f>SUMIFS(IsQList,IsIList,Table_ExternalData_15[[#This Row],[item_key]],IsITypeList,Table_ExternalData_15[[#This Row],[IType]],IsDList,Table_ExternalData_15[[#Headers],[11]])</f>
        <v>150</v>
      </c>
      <c r="P684" s="10">
        <f>SUMIFS(IsQList,IsIList,Table_ExternalData_15[[#This Row],[item_key]],IsITypeList,Table_ExternalData_15[[#This Row],[IType]],IsDList,Table_ExternalData_15[[#Headers],[12]])</f>
        <v>0</v>
      </c>
      <c r="Q684" s="10">
        <f>SUMIFS(IsQList,IsIList,Table_ExternalData_15[[#This Row],[item_key]],IsITypeList,Table_ExternalData_15[[#This Row],[IType]],IsDList,Table_ExternalData_15[[#Headers],[13]])</f>
        <v>184</v>
      </c>
      <c r="R684" s="10">
        <f>SUMIFS(IsQList,IsIList,Table_ExternalData_15[[#This Row],[item_key]],IsITypeList,Table_ExternalData_15[[#This Row],[IType]],IsDList,Table_ExternalData_15[[#Headers],[14]])</f>
        <v>312</v>
      </c>
      <c r="S684" s="10">
        <f>SUMIFS(IsQList,IsIList,Table_ExternalData_15[[#This Row],[item_key]],IsITypeList,Table_ExternalData_15[[#This Row],[IType]],IsDList,Table_ExternalData_15[[#Headers],[15]])</f>
        <v>186</v>
      </c>
      <c r="T684" s="10">
        <f>SUMIFS(IsQList,IsIList,Table_ExternalData_15[[#This Row],[item_key]],IsITypeList,Table_ExternalData_15[[#This Row],[IType]],IsDList,Table_ExternalData_15[[#Headers],[16]])</f>
        <v>164</v>
      </c>
      <c r="U684" s="10">
        <f>SUMIFS(IsQList,IsIList,Table_ExternalData_15[[#This Row],[item_key]],IsITypeList,Table_ExternalData_15[[#This Row],[IType]],IsDList,Table_ExternalData_15[[#Headers],[17]])</f>
        <v>85</v>
      </c>
      <c r="V684" s="10">
        <f>SUMIFS(IsQList,IsIList,Table_ExternalData_15[[#This Row],[item_key]],IsITypeList,Table_ExternalData_15[[#This Row],[IType]],IsDList,Table_ExternalData_15[[#Headers],[18]])</f>
        <v>0</v>
      </c>
      <c r="W684" s="10">
        <f>SUMIFS(IsQList,IsIList,Table_ExternalData_15[[#This Row],[item_key]],IsITypeList,Table_ExternalData_15[[#This Row],[IType]],IsDList,Table_ExternalData_15[[#Headers],[19]])</f>
        <v>0</v>
      </c>
      <c r="X684" s="10">
        <f>SUMIFS(IsQList,IsIList,Table_ExternalData_15[[#This Row],[item_key]],IsITypeList,Table_ExternalData_15[[#This Row],[IType]],IsDList,Table_ExternalData_15[[#Headers],[20]])</f>
        <v>0</v>
      </c>
      <c r="Y684" s="10">
        <f>SUMIFS(IsQList,IsIList,Table_ExternalData_15[[#This Row],[item_key]],IsITypeList,Table_ExternalData_15[[#This Row],[IType]],IsDList,Table_ExternalData_15[[#Headers],[21]])</f>
        <v>0</v>
      </c>
      <c r="Z684" s="10">
        <f>SUMIFS(IsQList,IsIList,Table_ExternalData_15[[#This Row],[item_key]],IsITypeList,Table_ExternalData_15[[#This Row],[IType]],IsDList,Table_ExternalData_15[[#Headers],[22]])</f>
        <v>0</v>
      </c>
      <c r="AA684" s="10">
        <f>SUMIFS(IsQList,IsIList,Table_ExternalData_15[[#This Row],[item_key]],IsITypeList,Table_ExternalData_15[[#This Row],[IType]],IsDList,Table_ExternalData_15[[#Headers],[23]])</f>
        <v>0</v>
      </c>
      <c r="AB684" s="10">
        <f>SUMIFS(IsQList,IsIList,Table_ExternalData_15[[#This Row],[item_key]],IsITypeList,Table_ExternalData_15[[#This Row],[IType]],IsDList,Table_ExternalData_15[[#Headers],[24]])</f>
        <v>0</v>
      </c>
      <c r="AC684" s="10">
        <f>SUMIFS(IsQList,IsIList,Table_ExternalData_15[[#This Row],[item_key]],IsITypeList,Table_ExternalData_15[[#This Row],[IType]],IsDList,Table_ExternalData_15[[#Headers],[25]])</f>
        <v>0</v>
      </c>
      <c r="AD684" s="10">
        <f>SUMIFS(IsQList,IsIList,Table_ExternalData_15[[#This Row],[item_key]],IsITypeList,Table_ExternalData_15[[#This Row],[IType]],IsDList,Table_ExternalData_15[[#Headers],[26]])</f>
        <v>0</v>
      </c>
      <c r="AE684" s="10">
        <f>SUMIFS(IsQList,IsIList,Table_ExternalData_15[[#This Row],[item_key]],IsITypeList,Table_ExternalData_15[[#This Row],[IType]],IsDList,Table_ExternalData_15[[#Headers],[27]])</f>
        <v>334</v>
      </c>
      <c r="AF684" s="10">
        <f>SUMIFS(IsQList,IsIList,Table_ExternalData_15[[#This Row],[item_key]],IsITypeList,Table_ExternalData_15[[#This Row],[IType]],IsDList,Table_ExternalData_15[[#Headers],[28]])</f>
        <v>382</v>
      </c>
      <c r="AG684" s="10">
        <f>SUMIFS(IsQList,IsIList,Table_ExternalData_15[[#This Row],[item_key]],IsITypeList,Table_ExternalData_15[[#This Row],[IType]],IsDList,Table_ExternalData_15[[#Headers],[29]])</f>
        <v>364</v>
      </c>
      <c r="AH684" s="10">
        <f>SUMIFS(IsQList,IsIList,Table_ExternalData_15[[#This Row],[item_key]],IsITypeList,Table_ExternalData_15[[#This Row],[IType]],IsDList,Table_ExternalData_15[[#Headers],[30]])</f>
        <v>230</v>
      </c>
      <c r="AI684" s="10">
        <f>SUMIFS(IsQList,IsIList,Table_ExternalData_15[[#This Row],[item_key]],IsITypeList,Table_ExternalData_15[[#This Row],[IType]],IsDList,Table_ExternalData_15[[#Headers],[31]])</f>
        <v>727</v>
      </c>
      <c r="AJ684" s="10">
        <f>SUM(Table_ExternalData_15[[#This Row],[1]:[31]])</f>
        <v>4935</v>
      </c>
    </row>
    <row r="685" spans="1:36">
      <c r="A685" s="1" t="s">
        <v>41</v>
      </c>
      <c r="B685" s="1" t="s">
        <v>1048</v>
      </c>
      <c r="C685" s="1" t="s">
        <v>1049</v>
      </c>
      <c r="D685" s="11" t="s">
        <v>2046</v>
      </c>
      <c r="E685" s="10">
        <f>SUMIFS(IsQList,IsIList,Table_ExternalData_15[[#This Row],[item_key]],IsITypeList,Table_ExternalData_15[[#This Row],[IType]],IsDList,Table_ExternalData_15[[#Headers],[1]])</f>
        <v>85</v>
      </c>
      <c r="F685" s="10">
        <f>SUMIFS(IsQList,IsIList,Table_ExternalData_15[[#This Row],[item_key]],IsITypeList,Table_ExternalData_15[[#This Row],[IType]],IsDList,Table_ExternalData_15[[#Headers],[2]])</f>
        <v>188</v>
      </c>
      <c r="G685" s="10">
        <f>SUMIFS(IsQList,IsIList,Table_ExternalData_15[[#This Row],[item_key]],IsITypeList,Table_ExternalData_15[[#This Row],[IType]],IsDList,Table_ExternalData_15[[#Headers],[3]])</f>
        <v>85</v>
      </c>
      <c r="H685" s="10">
        <f>SUMIFS(IsQList,IsIList,Table_ExternalData_15[[#This Row],[item_key]],IsITypeList,Table_ExternalData_15[[#This Row],[IType]],IsDList,Table_ExternalData_15[[#Headers],[4]])</f>
        <v>250</v>
      </c>
      <c r="I685" s="10">
        <f>SUMIFS(IsQList,IsIList,Table_ExternalData_15[[#This Row],[item_key]],IsITypeList,Table_ExternalData_15[[#This Row],[IType]],IsDList,Table_ExternalData_15[[#Headers],[5]])</f>
        <v>100</v>
      </c>
      <c r="J685" s="10">
        <f>SUMIFS(IsQList,IsIList,Table_ExternalData_15[[#This Row],[item_key]],IsITypeList,Table_ExternalData_15[[#This Row],[IType]],IsDList,Table_ExternalData_15[[#Headers],[6]])</f>
        <v>237</v>
      </c>
      <c r="K685" s="10">
        <f>SUMIFS(IsQList,IsIList,Table_ExternalData_15[[#This Row],[item_key]],IsITypeList,Table_ExternalData_15[[#This Row],[IType]],IsDList,Table_ExternalData_15[[#Headers],[7]])</f>
        <v>209</v>
      </c>
      <c r="L685" s="10">
        <f>SUMIFS(IsQList,IsIList,Table_ExternalData_15[[#This Row],[item_key]],IsITypeList,Table_ExternalData_15[[#This Row],[IType]],IsDList,Table_ExternalData_15[[#Headers],[8]])</f>
        <v>139</v>
      </c>
      <c r="M685" s="10">
        <f>SUMIFS(IsQList,IsIList,Table_ExternalData_15[[#This Row],[item_key]],IsITypeList,Table_ExternalData_15[[#This Row],[IType]],IsDList,Table_ExternalData_15[[#Headers],[9]])</f>
        <v>317</v>
      </c>
      <c r="N685" s="10">
        <f>SUMIFS(IsQList,IsIList,Table_ExternalData_15[[#This Row],[item_key]],IsITypeList,Table_ExternalData_15[[#This Row],[IType]],IsDList,Table_ExternalData_15[[#Headers],[10]])</f>
        <v>207</v>
      </c>
      <c r="O685" s="10">
        <f>SUMIFS(IsQList,IsIList,Table_ExternalData_15[[#This Row],[item_key]],IsITypeList,Table_ExternalData_15[[#This Row],[IType]],IsDList,Table_ExternalData_15[[#Headers],[11]])</f>
        <v>150</v>
      </c>
      <c r="P685" s="10">
        <f>SUMIFS(IsQList,IsIList,Table_ExternalData_15[[#This Row],[item_key]],IsITypeList,Table_ExternalData_15[[#This Row],[IType]],IsDList,Table_ExternalData_15[[#Headers],[12]])</f>
        <v>0</v>
      </c>
      <c r="Q685" s="10">
        <f>SUMIFS(IsQList,IsIList,Table_ExternalData_15[[#This Row],[item_key]],IsITypeList,Table_ExternalData_15[[#This Row],[IType]],IsDList,Table_ExternalData_15[[#Headers],[13]])</f>
        <v>184</v>
      </c>
      <c r="R685" s="10">
        <f>SUMIFS(IsQList,IsIList,Table_ExternalData_15[[#This Row],[item_key]],IsITypeList,Table_ExternalData_15[[#This Row],[IType]],IsDList,Table_ExternalData_15[[#Headers],[14]])</f>
        <v>312</v>
      </c>
      <c r="S685" s="10">
        <f>SUMIFS(IsQList,IsIList,Table_ExternalData_15[[#This Row],[item_key]],IsITypeList,Table_ExternalData_15[[#This Row],[IType]],IsDList,Table_ExternalData_15[[#Headers],[15]])</f>
        <v>186</v>
      </c>
      <c r="T685" s="10">
        <f>SUMIFS(IsQList,IsIList,Table_ExternalData_15[[#This Row],[item_key]],IsITypeList,Table_ExternalData_15[[#This Row],[IType]],IsDList,Table_ExternalData_15[[#Headers],[16]])</f>
        <v>164</v>
      </c>
      <c r="U685" s="10">
        <f>SUMIFS(IsQList,IsIList,Table_ExternalData_15[[#This Row],[item_key]],IsITypeList,Table_ExternalData_15[[#This Row],[IType]],IsDList,Table_ExternalData_15[[#Headers],[17]])</f>
        <v>85</v>
      </c>
      <c r="V685" s="10">
        <f>SUMIFS(IsQList,IsIList,Table_ExternalData_15[[#This Row],[item_key]],IsITypeList,Table_ExternalData_15[[#This Row],[IType]],IsDList,Table_ExternalData_15[[#Headers],[18]])</f>
        <v>0</v>
      </c>
      <c r="W685" s="10">
        <f>SUMIFS(IsQList,IsIList,Table_ExternalData_15[[#This Row],[item_key]],IsITypeList,Table_ExternalData_15[[#This Row],[IType]],IsDList,Table_ExternalData_15[[#Headers],[19]])</f>
        <v>0</v>
      </c>
      <c r="X685" s="10">
        <f>SUMIFS(IsQList,IsIList,Table_ExternalData_15[[#This Row],[item_key]],IsITypeList,Table_ExternalData_15[[#This Row],[IType]],IsDList,Table_ExternalData_15[[#Headers],[20]])</f>
        <v>0</v>
      </c>
      <c r="Y685" s="10">
        <f>SUMIFS(IsQList,IsIList,Table_ExternalData_15[[#This Row],[item_key]],IsITypeList,Table_ExternalData_15[[#This Row],[IType]],IsDList,Table_ExternalData_15[[#Headers],[21]])</f>
        <v>0</v>
      </c>
      <c r="Z685" s="10">
        <f>SUMIFS(IsQList,IsIList,Table_ExternalData_15[[#This Row],[item_key]],IsITypeList,Table_ExternalData_15[[#This Row],[IType]],IsDList,Table_ExternalData_15[[#Headers],[22]])</f>
        <v>0</v>
      </c>
      <c r="AA685" s="10">
        <f>SUMIFS(IsQList,IsIList,Table_ExternalData_15[[#This Row],[item_key]],IsITypeList,Table_ExternalData_15[[#This Row],[IType]],IsDList,Table_ExternalData_15[[#Headers],[23]])</f>
        <v>0</v>
      </c>
      <c r="AB685" s="10">
        <f>SUMIFS(IsQList,IsIList,Table_ExternalData_15[[#This Row],[item_key]],IsITypeList,Table_ExternalData_15[[#This Row],[IType]],IsDList,Table_ExternalData_15[[#Headers],[24]])</f>
        <v>0</v>
      </c>
      <c r="AC685" s="10">
        <f>SUMIFS(IsQList,IsIList,Table_ExternalData_15[[#This Row],[item_key]],IsITypeList,Table_ExternalData_15[[#This Row],[IType]],IsDList,Table_ExternalData_15[[#Headers],[25]])</f>
        <v>0</v>
      </c>
      <c r="AD685" s="10">
        <f>SUMIFS(IsQList,IsIList,Table_ExternalData_15[[#This Row],[item_key]],IsITypeList,Table_ExternalData_15[[#This Row],[IType]],IsDList,Table_ExternalData_15[[#Headers],[26]])</f>
        <v>0</v>
      </c>
      <c r="AE685" s="10">
        <f>SUMIFS(IsQList,IsIList,Table_ExternalData_15[[#This Row],[item_key]],IsITypeList,Table_ExternalData_15[[#This Row],[IType]],IsDList,Table_ExternalData_15[[#Headers],[27]])</f>
        <v>334</v>
      </c>
      <c r="AF685" s="10">
        <f>SUMIFS(IsQList,IsIList,Table_ExternalData_15[[#This Row],[item_key]],IsITypeList,Table_ExternalData_15[[#This Row],[IType]],IsDList,Table_ExternalData_15[[#Headers],[28]])</f>
        <v>382</v>
      </c>
      <c r="AG685" s="10">
        <f>SUMIFS(IsQList,IsIList,Table_ExternalData_15[[#This Row],[item_key]],IsITypeList,Table_ExternalData_15[[#This Row],[IType]],IsDList,Table_ExternalData_15[[#Headers],[29]])</f>
        <v>364</v>
      </c>
      <c r="AH685" s="10">
        <f>SUMIFS(IsQList,IsIList,Table_ExternalData_15[[#This Row],[item_key]],IsITypeList,Table_ExternalData_15[[#This Row],[IType]],IsDList,Table_ExternalData_15[[#Headers],[30]])</f>
        <v>230</v>
      </c>
      <c r="AI685" s="10">
        <f>SUMIFS(IsQList,IsIList,Table_ExternalData_15[[#This Row],[item_key]],IsITypeList,Table_ExternalData_15[[#This Row],[IType]],IsDList,Table_ExternalData_15[[#Headers],[31]])</f>
        <v>727</v>
      </c>
      <c r="AJ685" s="10">
        <f>SUM(Table_ExternalData_15[[#This Row],[1]:[31]])</f>
        <v>4935</v>
      </c>
    </row>
    <row r="686" spans="1:36">
      <c r="A686" s="1" t="s">
        <v>42</v>
      </c>
      <c r="B686" s="1" t="s">
        <v>1050</v>
      </c>
      <c r="C686" s="1" t="s">
        <v>1051</v>
      </c>
      <c r="D686" s="11" t="s">
        <v>2046</v>
      </c>
      <c r="E686" s="10">
        <f>SUMIFS(IsQList,IsIList,Table_ExternalData_15[[#This Row],[item_key]],IsITypeList,Table_ExternalData_15[[#This Row],[IType]],IsDList,Table_ExternalData_15[[#Headers],[1]])</f>
        <v>340</v>
      </c>
      <c r="F686" s="10">
        <f>SUMIFS(IsQList,IsIList,Table_ExternalData_15[[#This Row],[item_key]],IsITypeList,Table_ExternalData_15[[#This Row],[IType]],IsDList,Table_ExternalData_15[[#Headers],[2]])</f>
        <v>752</v>
      </c>
      <c r="G686" s="10">
        <f>SUMIFS(IsQList,IsIList,Table_ExternalData_15[[#This Row],[item_key]],IsITypeList,Table_ExternalData_15[[#This Row],[IType]],IsDList,Table_ExternalData_15[[#Headers],[3]])</f>
        <v>340</v>
      </c>
      <c r="H686" s="10">
        <f>SUMIFS(IsQList,IsIList,Table_ExternalData_15[[#This Row],[item_key]],IsITypeList,Table_ExternalData_15[[#This Row],[IType]],IsDList,Table_ExternalData_15[[#Headers],[4]])</f>
        <v>1000</v>
      </c>
      <c r="I686" s="10">
        <f>SUMIFS(IsQList,IsIList,Table_ExternalData_15[[#This Row],[item_key]],IsITypeList,Table_ExternalData_15[[#This Row],[IType]],IsDList,Table_ExternalData_15[[#Headers],[5]])</f>
        <v>400</v>
      </c>
      <c r="J686" s="10">
        <f>SUMIFS(IsQList,IsIList,Table_ExternalData_15[[#This Row],[item_key]],IsITypeList,Table_ExternalData_15[[#This Row],[IType]],IsDList,Table_ExternalData_15[[#Headers],[6]])</f>
        <v>948</v>
      </c>
      <c r="K686" s="10">
        <f>SUMIFS(IsQList,IsIList,Table_ExternalData_15[[#This Row],[item_key]],IsITypeList,Table_ExternalData_15[[#This Row],[IType]],IsDList,Table_ExternalData_15[[#Headers],[7]])</f>
        <v>836</v>
      </c>
      <c r="L686" s="10">
        <f>SUMIFS(IsQList,IsIList,Table_ExternalData_15[[#This Row],[item_key]],IsITypeList,Table_ExternalData_15[[#This Row],[IType]],IsDList,Table_ExternalData_15[[#Headers],[8]])</f>
        <v>556</v>
      </c>
      <c r="M686" s="10">
        <f>SUMIFS(IsQList,IsIList,Table_ExternalData_15[[#This Row],[item_key]],IsITypeList,Table_ExternalData_15[[#This Row],[IType]],IsDList,Table_ExternalData_15[[#Headers],[9]])</f>
        <v>1268</v>
      </c>
      <c r="N686" s="10">
        <f>SUMIFS(IsQList,IsIList,Table_ExternalData_15[[#This Row],[item_key]],IsITypeList,Table_ExternalData_15[[#This Row],[IType]],IsDList,Table_ExternalData_15[[#Headers],[10]])</f>
        <v>828</v>
      </c>
      <c r="O686" s="10">
        <f>SUMIFS(IsQList,IsIList,Table_ExternalData_15[[#This Row],[item_key]],IsITypeList,Table_ExternalData_15[[#This Row],[IType]],IsDList,Table_ExternalData_15[[#Headers],[11]])</f>
        <v>600</v>
      </c>
      <c r="P686" s="10">
        <f>SUMIFS(IsQList,IsIList,Table_ExternalData_15[[#This Row],[item_key]],IsITypeList,Table_ExternalData_15[[#This Row],[IType]],IsDList,Table_ExternalData_15[[#Headers],[12]])</f>
        <v>0</v>
      </c>
      <c r="Q686" s="10">
        <f>SUMIFS(IsQList,IsIList,Table_ExternalData_15[[#This Row],[item_key]],IsITypeList,Table_ExternalData_15[[#This Row],[IType]],IsDList,Table_ExternalData_15[[#Headers],[13]])</f>
        <v>736</v>
      </c>
      <c r="R686" s="10">
        <f>SUMIFS(IsQList,IsIList,Table_ExternalData_15[[#This Row],[item_key]],IsITypeList,Table_ExternalData_15[[#This Row],[IType]],IsDList,Table_ExternalData_15[[#Headers],[14]])</f>
        <v>1248</v>
      </c>
      <c r="S686" s="10">
        <f>SUMIFS(IsQList,IsIList,Table_ExternalData_15[[#This Row],[item_key]],IsITypeList,Table_ExternalData_15[[#This Row],[IType]],IsDList,Table_ExternalData_15[[#Headers],[15]])</f>
        <v>744</v>
      </c>
      <c r="T686" s="10">
        <f>SUMIFS(IsQList,IsIList,Table_ExternalData_15[[#This Row],[item_key]],IsITypeList,Table_ExternalData_15[[#This Row],[IType]],IsDList,Table_ExternalData_15[[#Headers],[16]])</f>
        <v>656</v>
      </c>
      <c r="U686" s="10">
        <f>SUMIFS(IsQList,IsIList,Table_ExternalData_15[[#This Row],[item_key]],IsITypeList,Table_ExternalData_15[[#This Row],[IType]],IsDList,Table_ExternalData_15[[#Headers],[17]])</f>
        <v>340</v>
      </c>
      <c r="V686" s="10">
        <f>SUMIFS(IsQList,IsIList,Table_ExternalData_15[[#This Row],[item_key]],IsITypeList,Table_ExternalData_15[[#This Row],[IType]],IsDList,Table_ExternalData_15[[#Headers],[18]])</f>
        <v>0</v>
      </c>
      <c r="W686" s="10">
        <f>SUMIFS(IsQList,IsIList,Table_ExternalData_15[[#This Row],[item_key]],IsITypeList,Table_ExternalData_15[[#This Row],[IType]],IsDList,Table_ExternalData_15[[#Headers],[19]])</f>
        <v>0</v>
      </c>
      <c r="X686" s="10">
        <f>SUMIFS(IsQList,IsIList,Table_ExternalData_15[[#This Row],[item_key]],IsITypeList,Table_ExternalData_15[[#This Row],[IType]],IsDList,Table_ExternalData_15[[#Headers],[20]])</f>
        <v>0</v>
      </c>
      <c r="Y686" s="10">
        <f>SUMIFS(IsQList,IsIList,Table_ExternalData_15[[#This Row],[item_key]],IsITypeList,Table_ExternalData_15[[#This Row],[IType]],IsDList,Table_ExternalData_15[[#Headers],[21]])</f>
        <v>0</v>
      </c>
      <c r="Z686" s="10">
        <f>SUMIFS(IsQList,IsIList,Table_ExternalData_15[[#This Row],[item_key]],IsITypeList,Table_ExternalData_15[[#This Row],[IType]],IsDList,Table_ExternalData_15[[#Headers],[22]])</f>
        <v>0</v>
      </c>
      <c r="AA686" s="10">
        <f>SUMIFS(IsQList,IsIList,Table_ExternalData_15[[#This Row],[item_key]],IsITypeList,Table_ExternalData_15[[#This Row],[IType]],IsDList,Table_ExternalData_15[[#Headers],[23]])</f>
        <v>0</v>
      </c>
      <c r="AB686" s="10">
        <f>SUMIFS(IsQList,IsIList,Table_ExternalData_15[[#This Row],[item_key]],IsITypeList,Table_ExternalData_15[[#This Row],[IType]],IsDList,Table_ExternalData_15[[#Headers],[24]])</f>
        <v>0</v>
      </c>
      <c r="AC686" s="10">
        <f>SUMIFS(IsQList,IsIList,Table_ExternalData_15[[#This Row],[item_key]],IsITypeList,Table_ExternalData_15[[#This Row],[IType]],IsDList,Table_ExternalData_15[[#Headers],[25]])</f>
        <v>0</v>
      </c>
      <c r="AD686" s="10">
        <f>SUMIFS(IsQList,IsIList,Table_ExternalData_15[[#This Row],[item_key]],IsITypeList,Table_ExternalData_15[[#This Row],[IType]],IsDList,Table_ExternalData_15[[#Headers],[26]])</f>
        <v>0</v>
      </c>
      <c r="AE686" s="10">
        <f>SUMIFS(IsQList,IsIList,Table_ExternalData_15[[#This Row],[item_key]],IsITypeList,Table_ExternalData_15[[#This Row],[IType]],IsDList,Table_ExternalData_15[[#Headers],[27]])</f>
        <v>1336</v>
      </c>
      <c r="AF686" s="10">
        <f>SUMIFS(IsQList,IsIList,Table_ExternalData_15[[#This Row],[item_key]],IsITypeList,Table_ExternalData_15[[#This Row],[IType]],IsDList,Table_ExternalData_15[[#Headers],[28]])</f>
        <v>1528</v>
      </c>
      <c r="AG686" s="10">
        <f>SUMIFS(IsQList,IsIList,Table_ExternalData_15[[#This Row],[item_key]],IsITypeList,Table_ExternalData_15[[#This Row],[IType]],IsDList,Table_ExternalData_15[[#Headers],[29]])</f>
        <v>1456</v>
      </c>
      <c r="AH686" s="10">
        <f>SUMIFS(IsQList,IsIList,Table_ExternalData_15[[#This Row],[item_key]],IsITypeList,Table_ExternalData_15[[#This Row],[IType]],IsDList,Table_ExternalData_15[[#Headers],[30]])</f>
        <v>920</v>
      </c>
      <c r="AI686" s="10">
        <f>SUMIFS(IsQList,IsIList,Table_ExternalData_15[[#This Row],[item_key]],IsITypeList,Table_ExternalData_15[[#This Row],[IType]],IsDList,Table_ExternalData_15[[#Headers],[31]])</f>
        <v>2908</v>
      </c>
      <c r="AJ686" s="10">
        <f>SUM(Table_ExternalData_15[[#This Row],[1]:[31]])</f>
        <v>19740</v>
      </c>
    </row>
    <row r="687" spans="1:36">
      <c r="A687" s="1" t="s">
        <v>473</v>
      </c>
      <c r="B687" s="1" t="s">
        <v>1052</v>
      </c>
      <c r="C687" s="1" t="s">
        <v>1053</v>
      </c>
      <c r="D687" s="11" t="s">
        <v>2046</v>
      </c>
      <c r="E687" s="10">
        <f>SUMIFS(IsQList,IsIList,Table_ExternalData_15[[#This Row],[item_key]],IsITypeList,Table_ExternalData_15[[#This Row],[IType]],IsDList,Table_ExternalData_15[[#Headers],[1]])</f>
        <v>170</v>
      </c>
      <c r="F687" s="10">
        <f>SUMIFS(IsQList,IsIList,Table_ExternalData_15[[#This Row],[item_key]],IsITypeList,Table_ExternalData_15[[#This Row],[IType]],IsDList,Table_ExternalData_15[[#Headers],[2]])</f>
        <v>376</v>
      </c>
      <c r="G687" s="10">
        <f>SUMIFS(IsQList,IsIList,Table_ExternalData_15[[#This Row],[item_key]],IsITypeList,Table_ExternalData_15[[#This Row],[IType]],IsDList,Table_ExternalData_15[[#Headers],[3]])</f>
        <v>170</v>
      </c>
      <c r="H687" s="10">
        <f>SUMIFS(IsQList,IsIList,Table_ExternalData_15[[#This Row],[item_key]],IsITypeList,Table_ExternalData_15[[#This Row],[IType]],IsDList,Table_ExternalData_15[[#Headers],[4]])</f>
        <v>500</v>
      </c>
      <c r="I687" s="10">
        <f>SUMIFS(IsQList,IsIList,Table_ExternalData_15[[#This Row],[item_key]],IsITypeList,Table_ExternalData_15[[#This Row],[IType]],IsDList,Table_ExternalData_15[[#Headers],[5]])</f>
        <v>200</v>
      </c>
      <c r="J687" s="10">
        <f>SUMIFS(IsQList,IsIList,Table_ExternalData_15[[#This Row],[item_key]],IsITypeList,Table_ExternalData_15[[#This Row],[IType]],IsDList,Table_ExternalData_15[[#Headers],[6]])</f>
        <v>474</v>
      </c>
      <c r="K687" s="10">
        <f>SUMIFS(IsQList,IsIList,Table_ExternalData_15[[#This Row],[item_key]],IsITypeList,Table_ExternalData_15[[#This Row],[IType]],IsDList,Table_ExternalData_15[[#Headers],[7]])</f>
        <v>418</v>
      </c>
      <c r="L687" s="10">
        <f>SUMIFS(IsQList,IsIList,Table_ExternalData_15[[#This Row],[item_key]],IsITypeList,Table_ExternalData_15[[#This Row],[IType]],IsDList,Table_ExternalData_15[[#Headers],[8]])</f>
        <v>278</v>
      </c>
      <c r="M687" s="10">
        <f>SUMIFS(IsQList,IsIList,Table_ExternalData_15[[#This Row],[item_key]],IsITypeList,Table_ExternalData_15[[#This Row],[IType]],IsDList,Table_ExternalData_15[[#Headers],[9]])</f>
        <v>634</v>
      </c>
      <c r="N687" s="10">
        <f>SUMIFS(IsQList,IsIList,Table_ExternalData_15[[#This Row],[item_key]],IsITypeList,Table_ExternalData_15[[#This Row],[IType]],IsDList,Table_ExternalData_15[[#Headers],[10]])</f>
        <v>414</v>
      </c>
      <c r="O687" s="10">
        <f>SUMIFS(IsQList,IsIList,Table_ExternalData_15[[#This Row],[item_key]],IsITypeList,Table_ExternalData_15[[#This Row],[IType]],IsDList,Table_ExternalData_15[[#Headers],[11]])</f>
        <v>300</v>
      </c>
      <c r="P687" s="10">
        <f>SUMIFS(IsQList,IsIList,Table_ExternalData_15[[#This Row],[item_key]],IsITypeList,Table_ExternalData_15[[#This Row],[IType]],IsDList,Table_ExternalData_15[[#Headers],[12]])</f>
        <v>0</v>
      </c>
      <c r="Q687" s="10">
        <f>SUMIFS(IsQList,IsIList,Table_ExternalData_15[[#This Row],[item_key]],IsITypeList,Table_ExternalData_15[[#This Row],[IType]],IsDList,Table_ExternalData_15[[#Headers],[13]])</f>
        <v>368</v>
      </c>
      <c r="R687" s="10">
        <f>SUMIFS(IsQList,IsIList,Table_ExternalData_15[[#This Row],[item_key]],IsITypeList,Table_ExternalData_15[[#This Row],[IType]],IsDList,Table_ExternalData_15[[#Headers],[14]])</f>
        <v>624</v>
      </c>
      <c r="S687" s="10">
        <f>SUMIFS(IsQList,IsIList,Table_ExternalData_15[[#This Row],[item_key]],IsITypeList,Table_ExternalData_15[[#This Row],[IType]],IsDList,Table_ExternalData_15[[#Headers],[15]])</f>
        <v>372</v>
      </c>
      <c r="T687" s="10">
        <f>SUMIFS(IsQList,IsIList,Table_ExternalData_15[[#This Row],[item_key]],IsITypeList,Table_ExternalData_15[[#This Row],[IType]],IsDList,Table_ExternalData_15[[#Headers],[16]])</f>
        <v>328</v>
      </c>
      <c r="U687" s="10">
        <f>SUMIFS(IsQList,IsIList,Table_ExternalData_15[[#This Row],[item_key]],IsITypeList,Table_ExternalData_15[[#This Row],[IType]],IsDList,Table_ExternalData_15[[#Headers],[17]])</f>
        <v>170</v>
      </c>
      <c r="V687" s="10">
        <f>SUMIFS(IsQList,IsIList,Table_ExternalData_15[[#This Row],[item_key]],IsITypeList,Table_ExternalData_15[[#This Row],[IType]],IsDList,Table_ExternalData_15[[#Headers],[18]])</f>
        <v>0</v>
      </c>
      <c r="W687" s="10">
        <f>SUMIFS(IsQList,IsIList,Table_ExternalData_15[[#This Row],[item_key]],IsITypeList,Table_ExternalData_15[[#This Row],[IType]],IsDList,Table_ExternalData_15[[#Headers],[19]])</f>
        <v>0</v>
      </c>
      <c r="X687" s="10">
        <f>SUMIFS(IsQList,IsIList,Table_ExternalData_15[[#This Row],[item_key]],IsITypeList,Table_ExternalData_15[[#This Row],[IType]],IsDList,Table_ExternalData_15[[#Headers],[20]])</f>
        <v>0</v>
      </c>
      <c r="Y687" s="10">
        <f>SUMIFS(IsQList,IsIList,Table_ExternalData_15[[#This Row],[item_key]],IsITypeList,Table_ExternalData_15[[#This Row],[IType]],IsDList,Table_ExternalData_15[[#Headers],[21]])</f>
        <v>0</v>
      </c>
      <c r="Z687" s="10">
        <f>SUMIFS(IsQList,IsIList,Table_ExternalData_15[[#This Row],[item_key]],IsITypeList,Table_ExternalData_15[[#This Row],[IType]],IsDList,Table_ExternalData_15[[#Headers],[22]])</f>
        <v>0</v>
      </c>
      <c r="AA687" s="10">
        <f>SUMIFS(IsQList,IsIList,Table_ExternalData_15[[#This Row],[item_key]],IsITypeList,Table_ExternalData_15[[#This Row],[IType]],IsDList,Table_ExternalData_15[[#Headers],[23]])</f>
        <v>0</v>
      </c>
      <c r="AB687" s="10">
        <f>SUMIFS(IsQList,IsIList,Table_ExternalData_15[[#This Row],[item_key]],IsITypeList,Table_ExternalData_15[[#This Row],[IType]],IsDList,Table_ExternalData_15[[#Headers],[24]])</f>
        <v>0</v>
      </c>
      <c r="AC687" s="10">
        <f>SUMIFS(IsQList,IsIList,Table_ExternalData_15[[#This Row],[item_key]],IsITypeList,Table_ExternalData_15[[#This Row],[IType]],IsDList,Table_ExternalData_15[[#Headers],[25]])</f>
        <v>0</v>
      </c>
      <c r="AD687" s="10">
        <f>SUMIFS(IsQList,IsIList,Table_ExternalData_15[[#This Row],[item_key]],IsITypeList,Table_ExternalData_15[[#This Row],[IType]],IsDList,Table_ExternalData_15[[#Headers],[26]])</f>
        <v>0</v>
      </c>
      <c r="AE687" s="10">
        <f>SUMIFS(IsQList,IsIList,Table_ExternalData_15[[#This Row],[item_key]],IsITypeList,Table_ExternalData_15[[#This Row],[IType]],IsDList,Table_ExternalData_15[[#Headers],[27]])</f>
        <v>668</v>
      </c>
      <c r="AF687" s="10">
        <f>SUMIFS(IsQList,IsIList,Table_ExternalData_15[[#This Row],[item_key]],IsITypeList,Table_ExternalData_15[[#This Row],[IType]],IsDList,Table_ExternalData_15[[#Headers],[28]])</f>
        <v>764</v>
      </c>
      <c r="AG687" s="10">
        <f>SUMIFS(IsQList,IsIList,Table_ExternalData_15[[#This Row],[item_key]],IsITypeList,Table_ExternalData_15[[#This Row],[IType]],IsDList,Table_ExternalData_15[[#Headers],[29]])</f>
        <v>728</v>
      </c>
      <c r="AH687" s="10">
        <f>SUMIFS(IsQList,IsIList,Table_ExternalData_15[[#This Row],[item_key]],IsITypeList,Table_ExternalData_15[[#This Row],[IType]],IsDList,Table_ExternalData_15[[#Headers],[30]])</f>
        <v>460</v>
      </c>
      <c r="AI687" s="10">
        <f>SUMIFS(IsQList,IsIList,Table_ExternalData_15[[#This Row],[item_key]],IsITypeList,Table_ExternalData_15[[#This Row],[IType]],IsDList,Table_ExternalData_15[[#Headers],[31]])</f>
        <v>1454</v>
      </c>
      <c r="AJ687" s="10">
        <f>SUM(Table_ExternalData_15[[#This Row],[1]:[31]])</f>
        <v>9870</v>
      </c>
    </row>
    <row r="688" spans="1:36">
      <c r="A688" s="1" t="s">
        <v>43</v>
      </c>
      <c r="B688" s="1" t="s">
        <v>1060</v>
      </c>
      <c r="C688" s="1" t="s">
        <v>1061</v>
      </c>
      <c r="D688" s="11" t="s">
        <v>2046</v>
      </c>
      <c r="E688" s="10">
        <f>SUMIFS(IsQList,IsIList,Table_ExternalData_15[[#This Row],[item_key]],IsITypeList,Table_ExternalData_15[[#This Row],[IType]],IsDList,Table_ExternalData_15[[#Headers],[1]])</f>
        <v>170</v>
      </c>
      <c r="F688" s="10">
        <f>SUMIFS(IsQList,IsIList,Table_ExternalData_15[[#This Row],[item_key]],IsITypeList,Table_ExternalData_15[[#This Row],[IType]],IsDList,Table_ExternalData_15[[#Headers],[2]])</f>
        <v>376</v>
      </c>
      <c r="G688" s="10">
        <f>SUMIFS(IsQList,IsIList,Table_ExternalData_15[[#This Row],[item_key]],IsITypeList,Table_ExternalData_15[[#This Row],[IType]],IsDList,Table_ExternalData_15[[#Headers],[3]])</f>
        <v>170</v>
      </c>
      <c r="H688" s="10">
        <f>SUMIFS(IsQList,IsIList,Table_ExternalData_15[[#This Row],[item_key]],IsITypeList,Table_ExternalData_15[[#This Row],[IType]],IsDList,Table_ExternalData_15[[#Headers],[4]])</f>
        <v>500</v>
      </c>
      <c r="I688" s="10">
        <f>SUMIFS(IsQList,IsIList,Table_ExternalData_15[[#This Row],[item_key]],IsITypeList,Table_ExternalData_15[[#This Row],[IType]],IsDList,Table_ExternalData_15[[#Headers],[5]])</f>
        <v>200</v>
      </c>
      <c r="J688" s="10">
        <f>SUMIFS(IsQList,IsIList,Table_ExternalData_15[[#This Row],[item_key]],IsITypeList,Table_ExternalData_15[[#This Row],[IType]],IsDList,Table_ExternalData_15[[#Headers],[6]])</f>
        <v>474</v>
      </c>
      <c r="K688" s="10">
        <f>SUMIFS(IsQList,IsIList,Table_ExternalData_15[[#This Row],[item_key]],IsITypeList,Table_ExternalData_15[[#This Row],[IType]],IsDList,Table_ExternalData_15[[#Headers],[7]])</f>
        <v>418</v>
      </c>
      <c r="L688" s="10">
        <f>SUMIFS(IsQList,IsIList,Table_ExternalData_15[[#This Row],[item_key]],IsITypeList,Table_ExternalData_15[[#This Row],[IType]],IsDList,Table_ExternalData_15[[#Headers],[8]])</f>
        <v>278</v>
      </c>
      <c r="M688" s="10">
        <f>SUMIFS(IsQList,IsIList,Table_ExternalData_15[[#This Row],[item_key]],IsITypeList,Table_ExternalData_15[[#This Row],[IType]],IsDList,Table_ExternalData_15[[#Headers],[9]])</f>
        <v>634</v>
      </c>
      <c r="N688" s="10">
        <f>SUMIFS(IsQList,IsIList,Table_ExternalData_15[[#This Row],[item_key]],IsITypeList,Table_ExternalData_15[[#This Row],[IType]],IsDList,Table_ExternalData_15[[#Headers],[10]])</f>
        <v>414</v>
      </c>
      <c r="O688" s="10">
        <f>SUMIFS(IsQList,IsIList,Table_ExternalData_15[[#This Row],[item_key]],IsITypeList,Table_ExternalData_15[[#This Row],[IType]],IsDList,Table_ExternalData_15[[#Headers],[11]])</f>
        <v>300</v>
      </c>
      <c r="P688" s="10">
        <f>SUMIFS(IsQList,IsIList,Table_ExternalData_15[[#This Row],[item_key]],IsITypeList,Table_ExternalData_15[[#This Row],[IType]],IsDList,Table_ExternalData_15[[#Headers],[12]])</f>
        <v>0</v>
      </c>
      <c r="Q688" s="10">
        <f>SUMIFS(IsQList,IsIList,Table_ExternalData_15[[#This Row],[item_key]],IsITypeList,Table_ExternalData_15[[#This Row],[IType]],IsDList,Table_ExternalData_15[[#Headers],[13]])</f>
        <v>368</v>
      </c>
      <c r="R688" s="10">
        <f>SUMIFS(IsQList,IsIList,Table_ExternalData_15[[#This Row],[item_key]],IsITypeList,Table_ExternalData_15[[#This Row],[IType]],IsDList,Table_ExternalData_15[[#Headers],[14]])</f>
        <v>624</v>
      </c>
      <c r="S688" s="10">
        <f>SUMIFS(IsQList,IsIList,Table_ExternalData_15[[#This Row],[item_key]],IsITypeList,Table_ExternalData_15[[#This Row],[IType]],IsDList,Table_ExternalData_15[[#Headers],[15]])</f>
        <v>372</v>
      </c>
      <c r="T688" s="10">
        <f>SUMIFS(IsQList,IsIList,Table_ExternalData_15[[#This Row],[item_key]],IsITypeList,Table_ExternalData_15[[#This Row],[IType]],IsDList,Table_ExternalData_15[[#Headers],[16]])</f>
        <v>328</v>
      </c>
      <c r="U688" s="10">
        <f>SUMIFS(IsQList,IsIList,Table_ExternalData_15[[#This Row],[item_key]],IsITypeList,Table_ExternalData_15[[#This Row],[IType]],IsDList,Table_ExternalData_15[[#Headers],[17]])</f>
        <v>170</v>
      </c>
      <c r="V688" s="10">
        <f>SUMIFS(IsQList,IsIList,Table_ExternalData_15[[#This Row],[item_key]],IsITypeList,Table_ExternalData_15[[#This Row],[IType]],IsDList,Table_ExternalData_15[[#Headers],[18]])</f>
        <v>0</v>
      </c>
      <c r="W688" s="10">
        <f>SUMIFS(IsQList,IsIList,Table_ExternalData_15[[#This Row],[item_key]],IsITypeList,Table_ExternalData_15[[#This Row],[IType]],IsDList,Table_ExternalData_15[[#Headers],[19]])</f>
        <v>0</v>
      </c>
      <c r="X688" s="10">
        <f>SUMIFS(IsQList,IsIList,Table_ExternalData_15[[#This Row],[item_key]],IsITypeList,Table_ExternalData_15[[#This Row],[IType]],IsDList,Table_ExternalData_15[[#Headers],[20]])</f>
        <v>0</v>
      </c>
      <c r="Y688" s="10">
        <f>SUMIFS(IsQList,IsIList,Table_ExternalData_15[[#This Row],[item_key]],IsITypeList,Table_ExternalData_15[[#This Row],[IType]],IsDList,Table_ExternalData_15[[#Headers],[21]])</f>
        <v>0</v>
      </c>
      <c r="Z688" s="10">
        <f>SUMIFS(IsQList,IsIList,Table_ExternalData_15[[#This Row],[item_key]],IsITypeList,Table_ExternalData_15[[#This Row],[IType]],IsDList,Table_ExternalData_15[[#Headers],[22]])</f>
        <v>0</v>
      </c>
      <c r="AA688" s="10">
        <f>SUMIFS(IsQList,IsIList,Table_ExternalData_15[[#This Row],[item_key]],IsITypeList,Table_ExternalData_15[[#This Row],[IType]],IsDList,Table_ExternalData_15[[#Headers],[23]])</f>
        <v>0</v>
      </c>
      <c r="AB688" s="10">
        <f>SUMIFS(IsQList,IsIList,Table_ExternalData_15[[#This Row],[item_key]],IsITypeList,Table_ExternalData_15[[#This Row],[IType]],IsDList,Table_ExternalData_15[[#Headers],[24]])</f>
        <v>0</v>
      </c>
      <c r="AC688" s="10">
        <f>SUMIFS(IsQList,IsIList,Table_ExternalData_15[[#This Row],[item_key]],IsITypeList,Table_ExternalData_15[[#This Row],[IType]],IsDList,Table_ExternalData_15[[#Headers],[25]])</f>
        <v>0</v>
      </c>
      <c r="AD688" s="10">
        <f>SUMIFS(IsQList,IsIList,Table_ExternalData_15[[#This Row],[item_key]],IsITypeList,Table_ExternalData_15[[#This Row],[IType]],IsDList,Table_ExternalData_15[[#Headers],[26]])</f>
        <v>0</v>
      </c>
      <c r="AE688" s="10">
        <f>SUMIFS(IsQList,IsIList,Table_ExternalData_15[[#This Row],[item_key]],IsITypeList,Table_ExternalData_15[[#This Row],[IType]],IsDList,Table_ExternalData_15[[#Headers],[27]])</f>
        <v>668</v>
      </c>
      <c r="AF688" s="10">
        <f>SUMIFS(IsQList,IsIList,Table_ExternalData_15[[#This Row],[item_key]],IsITypeList,Table_ExternalData_15[[#This Row],[IType]],IsDList,Table_ExternalData_15[[#Headers],[28]])</f>
        <v>764</v>
      </c>
      <c r="AG688" s="10">
        <f>SUMIFS(IsQList,IsIList,Table_ExternalData_15[[#This Row],[item_key]],IsITypeList,Table_ExternalData_15[[#This Row],[IType]],IsDList,Table_ExternalData_15[[#Headers],[29]])</f>
        <v>728</v>
      </c>
      <c r="AH688" s="10">
        <f>SUMIFS(IsQList,IsIList,Table_ExternalData_15[[#This Row],[item_key]],IsITypeList,Table_ExternalData_15[[#This Row],[IType]],IsDList,Table_ExternalData_15[[#Headers],[30]])</f>
        <v>460</v>
      </c>
      <c r="AI688" s="10">
        <f>SUMIFS(IsQList,IsIList,Table_ExternalData_15[[#This Row],[item_key]],IsITypeList,Table_ExternalData_15[[#This Row],[IType]],IsDList,Table_ExternalData_15[[#Headers],[31]])</f>
        <v>1454</v>
      </c>
      <c r="AJ688" s="10">
        <f>SUM(Table_ExternalData_15[[#This Row],[1]:[31]])</f>
        <v>9870</v>
      </c>
    </row>
    <row r="689" spans="1:36">
      <c r="A689" s="1" t="s">
        <v>43</v>
      </c>
      <c r="B689" s="1" t="s">
        <v>1060</v>
      </c>
      <c r="C689" s="1" t="s">
        <v>1061</v>
      </c>
      <c r="D689" s="11" t="s">
        <v>2017</v>
      </c>
      <c r="E689" s="10">
        <f>SUMIFS(IsQList,IsIList,Table_ExternalData_15[[#This Row],[item_key]],IsITypeList,Table_ExternalData_15[[#This Row],[IType]],IsDList,Table_ExternalData_15[[#Headers],[1]])</f>
        <v>0</v>
      </c>
      <c r="F689" s="10">
        <f>SUMIFS(IsQList,IsIList,Table_ExternalData_15[[#This Row],[item_key]],IsITypeList,Table_ExternalData_15[[#This Row],[IType]],IsDList,Table_ExternalData_15[[#Headers],[2]])</f>
        <v>0</v>
      </c>
      <c r="G689" s="10">
        <f>SUMIFS(IsQList,IsIList,Table_ExternalData_15[[#This Row],[item_key]],IsITypeList,Table_ExternalData_15[[#This Row],[IType]],IsDList,Table_ExternalData_15[[#Headers],[3]])</f>
        <v>0</v>
      </c>
      <c r="H689" s="10">
        <f>SUMIFS(IsQList,IsIList,Table_ExternalData_15[[#This Row],[item_key]],IsITypeList,Table_ExternalData_15[[#This Row],[IType]],IsDList,Table_ExternalData_15[[#Headers],[4]])</f>
        <v>0</v>
      </c>
      <c r="I689" s="10">
        <f>SUMIFS(IsQList,IsIList,Table_ExternalData_15[[#This Row],[item_key]],IsITypeList,Table_ExternalData_15[[#This Row],[IType]],IsDList,Table_ExternalData_15[[#Headers],[5]])</f>
        <v>0</v>
      </c>
      <c r="J689" s="10">
        <f>SUMIFS(IsQList,IsIList,Table_ExternalData_15[[#This Row],[item_key]],IsITypeList,Table_ExternalData_15[[#This Row],[IType]],IsDList,Table_ExternalData_15[[#Headers],[6]])</f>
        <v>0</v>
      </c>
      <c r="K689" s="10">
        <f>SUMIFS(IsQList,IsIList,Table_ExternalData_15[[#This Row],[item_key]],IsITypeList,Table_ExternalData_15[[#This Row],[IType]],IsDList,Table_ExternalData_15[[#Headers],[7]])</f>
        <v>0</v>
      </c>
      <c r="L689" s="10">
        <f>SUMIFS(IsQList,IsIList,Table_ExternalData_15[[#This Row],[item_key]],IsITypeList,Table_ExternalData_15[[#This Row],[IType]],IsDList,Table_ExternalData_15[[#Headers],[8]])</f>
        <v>0</v>
      </c>
      <c r="M689" s="10">
        <f>SUMIFS(IsQList,IsIList,Table_ExternalData_15[[#This Row],[item_key]],IsITypeList,Table_ExternalData_15[[#This Row],[IType]],IsDList,Table_ExternalData_15[[#Headers],[9]])</f>
        <v>0</v>
      </c>
      <c r="N689" s="10">
        <f>SUMIFS(IsQList,IsIList,Table_ExternalData_15[[#This Row],[item_key]],IsITypeList,Table_ExternalData_15[[#This Row],[IType]],IsDList,Table_ExternalData_15[[#Headers],[10]])</f>
        <v>0</v>
      </c>
      <c r="O689" s="10">
        <f>SUMIFS(IsQList,IsIList,Table_ExternalData_15[[#This Row],[item_key]],IsITypeList,Table_ExternalData_15[[#This Row],[IType]],IsDList,Table_ExternalData_15[[#Headers],[11]])</f>
        <v>0</v>
      </c>
      <c r="P689" s="10">
        <f>SUMIFS(IsQList,IsIList,Table_ExternalData_15[[#This Row],[item_key]],IsITypeList,Table_ExternalData_15[[#This Row],[IType]],IsDList,Table_ExternalData_15[[#Headers],[12]])</f>
        <v>0</v>
      </c>
      <c r="Q689" s="10">
        <f>SUMIFS(IsQList,IsIList,Table_ExternalData_15[[#This Row],[item_key]],IsITypeList,Table_ExternalData_15[[#This Row],[IType]],IsDList,Table_ExternalData_15[[#Headers],[13]])</f>
        <v>0</v>
      </c>
      <c r="R689" s="10">
        <f>SUMIFS(IsQList,IsIList,Table_ExternalData_15[[#This Row],[item_key]],IsITypeList,Table_ExternalData_15[[#This Row],[IType]],IsDList,Table_ExternalData_15[[#Headers],[14]])</f>
        <v>0</v>
      </c>
      <c r="S689" s="10">
        <f>SUMIFS(IsQList,IsIList,Table_ExternalData_15[[#This Row],[item_key]],IsITypeList,Table_ExternalData_15[[#This Row],[IType]],IsDList,Table_ExternalData_15[[#Headers],[15]])</f>
        <v>0</v>
      </c>
      <c r="T689" s="10">
        <f>SUMIFS(IsQList,IsIList,Table_ExternalData_15[[#This Row],[item_key]],IsITypeList,Table_ExternalData_15[[#This Row],[IType]],IsDList,Table_ExternalData_15[[#Headers],[16]])</f>
        <v>0</v>
      </c>
      <c r="U689" s="10">
        <f>SUMIFS(IsQList,IsIList,Table_ExternalData_15[[#This Row],[item_key]],IsITypeList,Table_ExternalData_15[[#This Row],[IType]],IsDList,Table_ExternalData_15[[#Headers],[17]])</f>
        <v>0</v>
      </c>
      <c r="V689" s="10">
        <f>SUMIFS(IsQList,IsIList,Table_ExternalData_15[[#This Row],[item_key]],IsITypeList,Table_ExternalData_15[[#This Row],[IType]],IsDList,Table_ExternalData_15[[#Headers],[18]])</f>
        <v>0</v>
      </c>
      <c r="W689" s="10">
        <f>SUMIFS(IsQList,IsIList,Table_ExternalData_15[[#This Row],[item_key]],IsITypeList,Table_ExternalData_15[[#This Row],[IType]],IsDList,Table_ExternalData_15[[#Headers],[19]])</f>
        <v>0</v>
      </c>
      <c r="X689" s="10">
        <f>SUMIFS(IsQList,IsIList,Table_ExternalData_15[[#This Row],[item_key]],IsITypeList,Table_ExternalData_15[[#This Row],[IType]],IsDList,Table_ExternalData_15[[#Headers],[20]])</f>
        <v>0</v>
      </c>
      <c r="Y689" s="10">
        <f>SUMIFS(IsQList,IsIList,Table_ExternalData_15[[#This Row],[item_key]],IsITypeList,Table_ExternalData_15[[#This Row],[IType]],IsDList,Table_ExternalData_15[[#Headers],[21]])</f>
        <v>0</v>
      </c>
      <c r="Z689" s="10">
        <f>SUMIFS(IsQList,IsIList,Table_ExternalData_15[[#This Row],[item_key]],IsITypeList,Table_ExternalData_15[[#This Row],[IType]],IsDList,Table_ExternalData_15[[#Headers],[22]])</f>
        <v>0</v>
      </c>
      <c r="AA689" s="10">
        <f>SUMIFS(IsQList,IsIList,Table_ExternalData_15[[#This Row],[item_key]],IsITypeList,Table_ExternalData_15[[#This Row],[IType]],IsDList,Table_ExternalData_15[[#Headers],[23]])</f>
        <v>0</v>
      </c>
      <c r="AB689" s="10">
        <f>SUMIFS(IsQList,IsIList,Table_ExternalData_15[[#This Row],[item_key]],IsITypeList,Table_ExternalData_15[[#This Row],[IType]],IsDList,Table_ExternalData_15[[#Headers],[24]])</f>
        <v>0</v>
      </c>
      <c r="AC689" s="10">
        <f>SUMIFS(IsQList,IsIList,Table_ExternalData_15[[#This Row],[item_key]],IsITypeList,Table_ExternalData_15[[#This Row],[IType]],IsDList,Table_ExternalData_15[[#Headers],[25]])</f>
        <v>0</v>
      </c>
      <c r="AD689" s="10">
        <f>SUMIFS(IsQList,IsIList,Table_ExternalData_15[[#This Row],[item_key]],IsITypeList,Table_ExternalData_15[[#This Row],[IType]],IsDList,Table_ExternalData_15[[#Headers],[26]])</f>
        <v>0</v>
      </c>
      <c r="AE689" s="10">
        <f>SUMIFS(IsQList,IsIList,Table_ExternalData_15[[#This Row],[item_key]],IsITypeList,Table_ExternalData_15[[#This Row],[IType]],IsDList,Table_ExternalData_15[[#Headers],[27]])</f>
        <v>0</v>
      </c>
      <c r="AF689" s="10">
        <f>SUMIFS(IsQList,IsIList,Table_ExternalData_15[[#This Row],[item_key]],IsITypeList,Table_ExternalData_15[[#This Row],[IType]],IsDList,Table_ExternalData_15[[#Headers],[28]])</f>
        <v>0</v>
      </c>
      <c r="AG689" s="10">
        <f>SUMIFS(IsQList,IsIList,Table_ExternalData_15[[#This Row],[item_key]],IsITypeList,Table_ExternalData_15[[#This Row],[IType]],IsDList,Table_ExternalData_15[[#Headers],[29]])</f>
        <v>0</v>
      </c>
      <c r="AH689" s="10">
        <f>SUMIFS(IsQList,IsIList,Table_ExternalData_15[[#This Row],[item_key]],IsITypeList,Table_ExternalData_15[[#This Row],[IType]],IsDList,Table_ExternalData_15[[#Headers],[30]])</f>
        <v>0</v>
      </c>
      <c r="AI689" s="10">
        <f>SUMIFS(IsQList,IsIList,Table_ExternalData_15[[#This Row],[item_key]],IsITypeList,Table_ExternalData_15[[#This Row],[IType]],IsDList,Table_ExternalData_15[[#Headers],[31]])</f>
        <v>0</v>
      </c>
      <c r="AJ689" s="10">
        <f>SUM(Table_ExternalData_15[[#This Row],[1]:[31]])</f>
        <v>0</v>
      </c>
    </row>
    <row r="690" spans="1:36">
      <c r="A690" s="1" t="s">
        <v>474</v>
      </c>
      <c r="B690" s="1" t="s">
        <v>776</v>
      </c>
      <c r="C690" s="1" t="s">
        <v>777</v>
      </c>
      <c r="D690" s="11" t="s">
        <v>2046</v>
      </c>
      <c r="E690" s="10">
        <f>SUMIFS(IsQList,IsIList,Table_ExternalData_15[[#This Row],[item_key]],IsITypeList,Table_ExternalData_15[[#This Row],[IType]],IsDList,Table_ExternalData_15[[#Headers],[1]])</f>
        <v>425</v>
      </c>
      <c r="F690" s="10">
        <f>SUMIFS(IsQList,IsIList,Table_ExternalData_15[[#This Row],[item_key]],IsITypeList,Table_ExternalData_15[[#This Row],[IType]],IsDList,Table_ExternalData_15[[#Headers],[2]])</f>
        <v>940</v>
      </c>
      <c r="G690" s="10">
        <f>SUMIFS(IsQList,IsIList,Table_ExternalData_15[[#This Row],[item_key]],IsITypeList,Table_ExternalData_15[[#This Row],[IType]],IsDList,Table_ExternalData_15[[#Headers],[3]])</f>
        <v>721</v>
      </c>
      <c r="H690" s="10">
        <f>SUMIFS(IsQList,IsIList,Table_ExternalData_15[[#This Row],[item_key]],IsITypeList,Table_ExternalData_15[[#This Row],[IType]],IsDList,Table_ExternalData_15[[#Headers],[4]])</f>
        <v>1250</v>
      </c>
      <c r="I690" s="10">
        <f>SUMIFS(IsQList,IsIList,Table_ExternalData_15[[#This Row],[item_key]],IsITypeList,Table_ExternalData_15[[#This Row],[IType]],IsDList,Table_ExternalData_15[[#Headers],[5]])</f>
        <v>500</v>
      </c>
      <c r="J690" s="10">
        <f>SUMIFS(IsQList,IsIList,Table_ExternalData_15[[#This Row],[item_key]],IsITypeList,Table_ExternalData_15[[#This Row],[IType]],IsDList,Table_ExternalData_15[[#Headers],[6]])</f>
        <v>1969</v>
      </c>
      <c r="K690" s="10">
        <f>SUMIFS(IsQList,IsIList,Table_ExternalData_15[[#This Row],[item_key]],IsITypeList,Table_ExternalData_15[[#This Row],[IType]],IsDList,Table_ExternalData_15[[#Headers],[7]])</f>
        <v>1045</v>
      </c>
      <c r="L690" s="10">
        <f>SUMIFS(IsQList,IsIList,Table_ExternalData_15[[#This Row],[item_key]],IsITypeList,Table_ExternalData_15[[#This Row],[IType]],IsDList,Table_ExternalData_15[[#Headers],[8]])</f>
        <v>1341</v>
      </c>
      <c r="M690" s="10">
        <f>SUMIFS(IsQList,IsIList,Table_ExternalData_15[[#This Row],[item_key]],IsITypeList,Table_ExternalData_15[[#This Row],[IType]],IsDList,Table_ExternalData_15[[#Headers],[9]])</f>
        <v>2431</v>
      </c>
      <c r="N690" s="10">
        <f>SUMIFS(IsQList,IsIList,Table_ExternalData_15[[#This Row],[item_key]],IsITypeList,Table_ExternalData_15[[#This Row],[IType]],IsDList,Table_ExternalData_15[[#Headers],[10]])</f>
        <v>1335</v>
      </c>
      <c r="O690" s="10">
        <f>SUMIFS(IsQList,IsIList,Table_ExternalData_15[[#This Row],[item_key]],IsITypeList,Table_ExternalData_15[[#This Row],[IType]],IsDList,Table_ExternalData_15[[#Headers],[11]])</f>
        <v>1038</v>
      </c>
      <c r="P690" s="10">
        <f>SUMIFS(IsQList,IsIList,Table_ExternalData_15[[#This Row],[item_key]],IsITypeList,Table_ExternalData_15[[#This Row],[IType]],IsDList,Table_ExternalData_15[[#Headers],[12]])</f>
        <v>0</v>
      </c>
      <c r="Q690" s="10">
        <f>SUMIFS(IsQList,IsIList,Table_ExternalData_15[[#This Row],[item_key]],IsITypeList,Table_ExternalData_15[[#This Row],[IType]],IsDList,Table_ExternalData_15[[#Headers],[13]])</f>
        <v>1648</v>
      </c>
      <c r="R690" s="10">
        <f>SUMIFS(IsQList,IsIList,Table_ExternalData_15[[#This Row],[item_key]],IsITypeList,Table_ExternalData_15[[#This Row],[IType]],IsDList,Table_ExternalData_15[[#Headers],[14]])</f>
        <v>1824</v>
      </c>
      <c r="S690" s="10">
        <f>SUMIFS(IsQList,IsIList,Table_ExternalData_15[[#This Row],[item_key]],IsITypeList,Table_ExternalData_15[[#This Row],[IType]],IsDList,Table_ExternalData_15[[#Headers],[15]])</f>
        <v>1348</v>
      </c>
      <c r="T690" s="10">
        <f>SUMIFS(IsQList,IsIList,Table_ExternalData_15[[#This Row],[item_key]],IsITypeList,Table_ExternalData_15[[#This Row],[IType]],IsDList,Table_ExternalData_15[[#Headers],[16]])</f>
        <v>820</v>
      </c>
      <c r="U690" s="10">
        <f>SUMIFS(IsQList,IsIList,Table_ExternalData_15[[#This Row],[item_key]],IsITypeList,Table_ExternalData_15[[#This Row],[IType]],IsDList,Table_ExternalData_15[[#Headers],[17]])</f>
        <v>955</v>
      </c>
      <c r="V690" s="10">
        <f>SUMIFS(IsQList,IsIList,Table_ExternalData_15[[#This Row],[item_key]],IsITypeList,Table_ExternalData_15[[#This Row],[IType]],IsDList,Table_ExternalData_15[[#Headers],[18]])</f>
        <v>360</v>
      </c>
      <c r="W690" s="10">
        <f>SUMIFS(IsQList,IsIList,Table_ExternalData_15[[#This Row],[item_key]],IsITypeList,Table_ExternalData_15[[#This Row],[IType]],IsDList,Table_ExternalData_15[[#Headers],[19]])</f>
        <v>0</v>
      </c>
      <c r="X690" s="10">
        <f>SUMIFS(IsQList,IsIList,Table_ExternalData_15[[#This Row],[item_key]],IsITypeList,Table_ExternalData_15[[#This Row],[IType]],IsDList,Table_ExternalData_15[[#Headers],[20]])</f>
        <v>0</v>
      </c>
      <c r="Y690" s="10">
        <f>SUMIFS(IsQList,IsIList,Table_ExternalData_15[[#This Row],[item_key]],IsITypeList,Table_ExternalData_15[[#This Row],[IType]],IsDList,Table_ExternalData_15[[#Headers],[21]])</f>
        <v>0</v>
      </c>
      <c r="Z690" s="10">
        <f>SUMIFS(IsQList,IsIList,Table_ExternalData_15[[#This Row],[item_key]],IsITypeList,Table_ExternalData_15[[#This Row],[IType]],IsDList,Table_ExternalData_15[[#Headers],[22]])</f>
        <v>0</v>
      </c>
      <c r="AA690" s="10">
        <f>SUMIFS(IsQList,IsIList,Table_ExternalData_15[[#This Row],[item_key]],IsITypeList,Table_ExternalData_15[[#This Row],[IType]],IsDList,Table_ExternalData_15[[#Headers],[23]])</f>
        <v>250</v>
      </c>
      <c r="AB690" s="10">
        <f>SUMIFS(IsQList,IsIList,Table_ExternalData_15[[#This Row],[item_key]],IsITypeList,Table_ExternalData_15[[#This Row],[IType]],IsDList,Table_ExternalData_15[[#Headers],[24]])</f>
        <v>0</v>
      </c>
      <c r="AC690" s="10">
        <f>SUMIFS(IsQList,IsIList,Table_ExternalData_15[[#This Row],[item_key]],IsITypeList,Table_ExternalData_15[[#This Row],[IType]],IsDList,Table_ExternalData_15[[#Headers],[25]])</f>
        <v>0</v>
      </c>
      <c r="AD690" s="10">
        <f>SUMIFS(IsQList,IsIList,Table_ExternalData_15[[#This Row],[item_key]],IsITypeList,Table_ExternalData_15[[#This Row],[IType]],IsDList,Table_ExternalData_15[[#Headers],[26]])</f>
        <v>0</v>
      </c>
      <c r="AE690" s="10">
        <f>SUMIFS(IsQList,IsIList,Table_ExternalData_15[[#This Row],[item_key]],IsITypeList,Table_ExternalData_15[[#This Row],[IType]],IsDList,Table_ExternalData_15[[#Headers],[27]])</f>
        <v>2036</v>
      </c>
      <c r="AF690" s="10">
        <f>SUMIFS(IsQList,IsIList,Table_ExternalData_15[[#This Row],[item_key]],IsITypeList,Table_ExternalData_15[[#This Row],[IType]],IsDList,Table_ExternalData_15[[#Headers],[28]])</f>
        <v>3252</v>
      </c>
      <c r="AG690" s="10">
        <f>SUMIFS(IsQList,IsIList,Table_ExternalData_15[[#This Row],[item_key]],IsITypeList,Table_ExternalData_15[[#This Row],[IType]],IsDList,Table_ExternalData_15[[#Headers],[29]])</f>
        <v>3236</v>
      </c>
      <c r="AH690" s="10">
        <f>SUMIFS(IsQList,IsIList,Table_ExternalData_15[[#This Row],[item_key]],IsITypeList,Table_ExternalData_15[[#This Row],[IType]],IsDList,Table_ExternalData_15[[#Headers],[30]])</f>
        <v>2146</v>
      </c>
      <c r="AI690" s="10">
        <f>SUMIFS(IsQList,IsIList,Table_ExternalData_15[[#This Row],[item_key]],IsITypeList,Table_ExternalData_15[[#This Row],[IType]],IsDList,Table_ExternalData_15[[#Headers],[31]])</f>
        <v>4743</v>
      </c>
      <c r="AJ690" s="10">
        <f>SUM(Table_ExternalData_15[[#This Row],[1]:[31]])</f>
        <v>35613</v>
      </c>
    </row>
    <row r="691" spans="1:36">
      <c r="A691" s="1" t="s">
        <v>174</v>
      </c>
      <c r="B691" s="1" t="s">
        <v>1054</v>
      </c>
      <c r="C691" s="1" t="s">
        <v>1055</v>
      </c>
      <c r="D691" s="11" t="s">
        <v>2046</v>
      </c>
      <c r="E691" s="10">
        <f>SUMIFS(IsQList,IsIList,Table_ExternalData_15[[#This Row],[item_key]],IsITypeList,Table_ExternalData_15[[#This Row],[IType]],IsDList,Table_ExternalData_15[[#Headers],[1]])</f>
        <v>342</v>
      </c>
      <c r="F691" s="10">
        <f>SUMIFS(IsQList,IsIList,Table_ExternalData_15[[#This Row],[item_key]],IsITypeList,Table_ExternalData_15[[#This Row],[IType]],IsDList,Table_ExternalData_15[[#Headers],[2]])</f>
        <v>648</v>
      </c>
      <c r="G691" s="10">
        <f>SUMIFS(IsQList,IsIList,Table_ExternalData_15[[#This Row],[item_key]],IsITypeList,Table_ExternalData_15[[#This Row],[IType]],IsDList,Table_ExternalData_15[[#Headers],[3]])</f>
        <v>240</v>
      </c>
      <c r="H691" s="10">
        <f>SUMIFS(IsQList,IsIList,Table_ExternalData_15[[#This Row],[item_key]],IsITypeList,Table_ExternalData_15[[#This Row],[IType]],IsDList,Table_ExternalData_15[[#Headers],[4]])</f>
        <v>1040</v>
      </c>
      <c r="I691" s="10">
        <f>SUMIFS(IsQList,IsIList,Table_ExternalData_15[[#This Row],[item_key]],IsITypeList,Table_ExternalData_15[[#This Row],[IType]],IsDList,Table_ExternalData_15[[#Headers],[5]])</f>
        <v>312</v>
      </c>
      <c r="J691" s="10">
        <f>SUMIFS(IsQList,IsIList,Table_ExternalData_15[[#This Row],[item_key]],IsITypeList,Table_ExternalData_15[[#This Row],[IType]],IsDList,Table_ExternalData_15[[#Headers],[6]])</f>
        <v>994</v>
      </c>
      <c r="K691" s="10">
        <f>SUMIFS(IsQList,IsIList,Table_ExternalData_15[[#This Row],[item_key]],IsITypeList,Table_ExternalData_15[[#This Row],[IType]],IsDList,Table_ExternalData_15[[#Headers],[7]])</f>
        <v>828</v>
      </c>
      <c r="L691" s="10">
        <f>SUMIFS(IsQList,IsIList,Table_ExternalData_15[[#This Row],[item_key]],IsITypeList,Table_ExternalData_15[[#This Row],[IType]],IsDList,Table_ExternalData_15[[#Headers],[8]])</f>
        <v>556</v>
      </c>
      <c r="M691" s="10">
        <f>SUMIFS(IsQList,IsIList,Table_ExternalData_15[[#This Row],[item_key]],IsITypeList,Table_ExternalData_15[[#This Row],[IType]],IsDList,Table_ExternalData_15[[#Headers],[9]])</f>
        <v>1248</v>
      </c>
      <c r="N691" s="10">
        <f>SUMIFS(IsQList,IsIList,Table_ExternalData_15[[#This Row],[item_key]],IsITypeList,Table_ExternalData_15[[#This Row],[IType]],IsDList,Table_ExternalData_15[[#Headers],[10]])</f>
        <v>824</v>
      </c>
      <c r="O691" s="10">
        <f>SUMIFS(IsQList,IsIList,Table_ExternalData_15[[#This Row],[item_key]],IsITypeList,Table_ExternalData_15[[#This Row],[IType]],IsDList,Table_ExternalData_15[[#Headers],[11]])</f>
        <v>600</v>
      </c>
      <c r="P691" s="10">
        <f>SUMIFS(IsQList,IsIList,Table_ExternalData_15[[#This Row],[item_key]],IsITypeList,Table_ExternalData_15[[#This Row],[IType]],IsDList,Table_ExternalData_15[[#Headers],[12]])</f>
        <v>0</v>
      </c>
      <c r="Q691" s="10">
        <f>SUMIFS(IsQList,IsIList,Table_ExternalData_15[[#This Row],[item_key]],IsITypeList,Table_ExternalData_15[[#This Row],[IType]],IsDList,Table_ExternalData_15[[#Headers],[13]])</f>
        <v>736</v>
      </c>
      <c r="R691" s="10">
        <f>SUMIFS(IsQList,IsIList,Table_ExternalData_15[[#This Row],[item_key]],IsITypeList,Table_ExternalData_15[[#This Row],[IType]],IsDList,Table_ExternalData_15[[#Headers],[14]])</f>
        <v>1248</v>
      </c>
      <c r="S691" s="10">
        <f>SUMIFS(IsQList,IsIList,Table_ExternalData_15[[#This Row],[item_key]],IsITypeList,Table_ExternalData_15[[#This Row],[IType]],IsDList,Table_ExternalData_15[[#Headers],[15]])</f>
        <v>744</v>
      </c>
      <c r="T691" s="10">
        <f>SUMIFS(IsQList,IsIList,Table_ExternalData_15[[#This Row],[item_key]],IsITypeList,Table_ExternalData_15[[#This Row],[IType]],IsDList,Table_ExternalData_15[[#Headers],[16]])</f>
        <v>578</v>
      </c>
      <c r="U691" s="10">
        <f>SUMIFS(IsQList,IsIList,Table_ExternalData_15[[#This Row],[item_key]],IsITypeList,Table_ExternalData_15[[#This Row],[IType]],IsDList,Table_ExternalData_15[[#Headers],[17]])</f>
        <v>250</v>
      </c>
      <c r="V691" s="10">
        <f>SUMIFS(IsQList,IsIList,Table_ExternalData_15[[#This Row],[item_key]],IsITypeList,Table_ExternalData_15[[#This Row],[IType]],IsDList,Table_ExternalData_15[[#Headers],[18]])</f>
        <v>0</v>
      </c>
      <c r="W691" s="10">
        <f>SUMIFS(IsQList,IsIList,Table_ExternalData_15[[#This Row],[item_key]],IsITypeList,Table_ExternalData_15[[#This Row],[IType]],IsDList,Table_ExternalData_15[[#Headers],[19]])</f>
        <v>0</v>
      </c>
      <c r="X691" s="10">
        <f>SUMIFS(IsQList,IsIList,Table_ExternalData_15[[#This Row],[item_key]],IsITypeList,Table_ExternalData_15[[#This Row],[IType]],IsDList,Table_ExternalData_15[[#Headers],[20]])</f>
        <v>0</v>
      </c>
      <c r="Y691" s="10">
        <f>SUMIFS(IsQList,IsIList,Table_ExternalData_15[[#This Row],[item_key]],IsITypeList,Table_ExternalData_15[[#This Row],[IType]],IsDList,Table_ExternalData_15[[#Headers],[21]])</f>
        <v>0</v>
      </c>
      <c r="Z691" s="10">
        <f>SUMIFS(IsQList,IsIList,Table_ExternalData_15[[#This Row],[item_key]],IsITypeList,Table_ExternalData_15[[#This Row],[IType]],IsDList,Table_ExternalData_15[[#Headers],[22]])</f>
        <v>0</v>
      </c>
      <c r="AA691" s="10">
        <f>SUMIFS(IsQList,IsIList,Table_ExternalData_15[[#This Row],[item_key]],IsITypeList,Table_ExternalData_15[[#This Row],[IType]],IsDList,Table_ExternalData_15[[#Headers],[23]])</f>
        <v>0</v>
      </c>
      <c r="AB691" s="10">
        <f>SUMIFS(IsQList,IsIList,Table_ExternalData_15[[#This Row],[item_key]],IsITypeList,Table_ExternalData_15[[#This Row],[IType]],IsDList,Table_ExternalData_15[[#Headers],[24]])</f>
        <v>0</v>
      </c>
      <c r="AC691" s="10">
        <f>SUMIFS(IsQList,IsIList,Table_ExternalData_15[[#This Row],[item_key]],IsITypeList,Table_ExternalData_15[[#This Row],[IType]],IsDList,Table_ExternalData_15[[#Headers],[25]])</f>
        <v>0</v>
      </c>
      <c r="AD691" s="10">
        <f>SUMIFS(IsQList,IsIList,Table_ExternalData_15[[#This Row],[item_key]],IsITypeList,Table_ExternalData_15[[#This Row],[IType]],IsDList,Table_ExternalData_15[[#Headers],[26]])</f>
        <v>0</v>
      </c>
      <c r="AE691" s="10">
        <f>SUMIFS(IsQList,IsIList,Table_ExternalData_15[[#This Row],[item_key]],IsITypeList,Table_ExternalData_15[[#This Row],[IType]],IsDList,Table_ExternalData_15[[#Headers],[27]])</f>
        <v>1336</v>
      </c>
      <c r="AF691" s="10">
        <f>SUMIFS(IsQList,IsIList,Table_ExternalData_15[[#This Row],[item_key]],IsITypeList,Table_ExternalData_15[[#This Row],[IType]],IsDList,Table_ExternalData_15[[#Headers],[28]])</f>
        <v>1530</v>
      </c>
      <c r="AG691" s="10">
        <f>SUMIFS(IsQList,IsIList,Table_ExternalData_15[[#This Row],[item_key]],IsITypeList,Table_ExternalData_15[[#This Row],[IType]],IsDList,Table_ExternalData_15[[#Headers],[29]])</f>
        <v>1488</v>
      </c>
      <c r="AH691" s="10">
        <f>SUMIFS(IsQList,IsIList,Table_ExternalData_15[[#This Row],[item_key]],IsITypeList,Table_ExternalData_15[[#This Row],[IType]],IsDList,Table_ExternalData_15[[#Headers],[30]])</f>
        <v>920</v>
      </c>
      <c r="AI691" s="10">
        <f>SUMIFS(IsQList,IsIList,Table_ExternalData_15[[#This Row],[item_key]],IsITypeList,Table_ExternalData_15[[#This Row],[IType]],IsDList,Table_ExternalData_15[[#Headers],[31]])</f>
        <v>2764</v>
      </c>
      <c r="AJ691" s="10">
        <f>SUM(Table_ExternalData_15[[#This Row],[1]:[31]])</f>
        <v>19226</v>
      </c>
    </row>
    <row r="692" spans="1:36">
      <c r="A692" s="1" t="s">
        <v>425</v>
      </c>
      <c r="B692" s="1" t="s">
        <v>755</v>
      </c>
      <c r="C692" s="1" t="s">
        <v>756</v>
      </c>
      <c r="D692" s="11" t="s">
        <v>2046</v>
      </c>
      <c r="E692" s="10">
        <f>SUMIFS(IsQList,IsIList,Table_ExternalData_15[[#This Row],[item_key]],IsITypeList,Table_ExternalData_15[[#This Row],[IType]],IsDList,Table_ExternalData_15[[#Headers],[1]])</f>
        <v>170</v>
      </c>
      <c r="F692" s="10">
        <f>SUMIFS(IsQList,IsIList,Table_ExternalData_15[[#This Row],[item_key]],IsITypeList,Table_ExternalData_15[[#This Row],[IType]],IsDList,Table_ExternalData_15[[#Headers],[2]])</f>
        <v>376</v>
      </c>
      <c r="G692" s="10">
        <f>SUMIFS(IsQList,IsIList,Table_ExternalData_15[[#This Row],[item_key]],IsITypeList,Table_ExternalData_15[[#This Row],[IType]],IsDList,Table_ExternalData_15[[#Headers],[3]])</f>
        <v>170</v>
      </c>
      <c r="H692" s="10">
        <f>SUMIFS(IsQList,IsIList,Table_ExternalData_15[[#This Row],[item_key]],IsITypeList,Table_ExternalData_15[[#This Row],[IType]],IsDList,Table_ExternalData_15[[#Headers],[4]])</f>
        <v>500</v>
      </c>
      <c r="I692" s="10">
        <f>SUMIFS(IsQList,IsIList,Table_ExternalData_15[[#This Row],[item_key]],IsITypeList,Table_ExternalData_15[[#This Row],[IType]],IsDList,Table_ExternalData_15[[#Headers],[5]])</f>
        <v>200</v>
      </c>
      <c r="J692" s="10">
        <f>SUMIFS(IsQList,IsIList,Table_ExternalData_15[[#This Row],[item_key]],IsITypeList,Table_ExternalData_15[[#This Row],[IType]],IsDList,Table_ExternalData_15[[#Headers],[6]])</f>
        <v>474</v>
      </c>
      <c r="K692" s="10">
        <f>SUMIFS(IsQList,IsIList,Table_ExternalData_15[[#This Row],[item_key]],IsITypeList,Table_ExternalData_15[[#This Row],[IType]],IsDList,Table_ExternalData_15[[#Headers],[7]])</f>
        <v>418</v>
      </c>
      <c r="L692" s="10">
        <f>SUMIFS(IsQList,IsIList,Table_ExternalData_15[[#This Row],[item_key]],IsITypeList,Table_ExternalData_15[[#This Row],[IType]],IsDList,Table_ExternalData_15[[#Headers],[8]])</f>
        <v>278</v>
      </c>
      <c r="M692" s="10">
        <f>SUMIFS(IsQList,IsIList,Table_ExternalData_15[[#This Row],[item_key]],IsITypeList,Table_ExternalData_15[[#This Row],[IType]],IsDList,Table_ExternalData_15[[#Headers],[9]])</f>
        <v>634</v>
      </c>
      <c r="N692" s="10">
        <f>SUMIFS(IsQList,IsIList,Table_ExternalData_15[[#This Row],[item_key]],IsITypeList,Table_ExternalData_15[[#This Row],[IType]],IsDList,Table_ExternalData_15[[#Headers],[10]])</f>
        <v>414</v>
      </c>
      <c r="O692" s="10">
        <f>SUMIFS(IsQList,IsIList,Table_ExternalData_15[[#This Row],[item_key]],IsITypeList,Table_ExternalData_15[[#This Row],[IType]],IsDList,Table_ExternalData_15[[#Headers],[11]])</f>
        <v>300</v>
      </c>
      <c r="P692" s="10">
        <f>SUMIFS(IsQList,IsIList,Table_ExternalData_15[[#This Row],[item_key]],IsITypeList,Table_ExternalData_15[[#This Row],[IType]],IsDList,Table_ExternalData_15[[#Headers],[12]])</f>
        <v>0</v>
      </c>
      <c r="Q692" s="10">
        <f>SUMIFS(IsQList,IsIList,Table_ExternalData_15[[#This Row],[item_key]],IsITypeList,Table_ExternalData_15[[#This Row],[IType]],IsDList,Table_ExternalData_15[[#Headers],[13]])</f>
        <v>368</v>
      </c>
      <c r="R692" s="10">
        <f>SUMIFS(IsQList,IsIList,Table_ExternalData_15[[#This Row],[item_key]],IsITypeList,Table_ExternalData_15[[#This Row],[IType]],IsDList,Table_ExternalData_15[[#Headers],[14]])</f>
        <v>624</v>
      </c>
      <c r="S692" s="10">
        <f>SUMIFS(IsQList,IsIList,Table_ExternalData_15[[#This Row],[item_key]],IsITypeList,Table_ExternalData_15[[#This Row],[IType]],IsDList,Table_ExternalData_15[[#Headers],[15]])</f>
        <v>372</v>
      </c>
      <c r="T692" s="10">
        <f>SUMIFS(IsQList,IsIList,Table_ExternalData_15[[#This Row],[item_key]],IsITypeList,Table_ExternalData_15[[#This Row],[IType]],IsDList,Table_ExternalData_15[[#Headers],[16]])</f>
        <v>328</v>
      </c>
      <c r="U692" s="10">
        <f>SUMIFS(IsQList,IsIList,Table_ExternalData_15[[#This Row],[item_key]],IsITypeList,Table_ExternalData_15[[#This Row],[IType]],IsDList,Table_ExternalData_15[[#Headers],[17]])</f>
        <v>170</v>
      </c>
      <c r="V692" s="10">
        <f>SUMIFS(IsQList,IsIList,Table_ExternalData_15[[#This Row],[item_key]],IsITypeList,Table_ExternalData_15[[#This Row],[IType]],IsDList,Table_ExternalData_15[[#Headers],[18]])</f>
        <v>0</v>
      </c>
      <c r="W692" s="10">
        <f>SUMIFS(IsQList,IsIList,Table_ExternalData_15[[#This Row],[item_key]],IsITypeList,Table_ExternalData_15[[#This Row],[IType]],IsDList,Table_ExternalData_15[[#Headers],[19]])</f>
        <v>0</v>
      </c>
      <c r="X692" s="10">
        <f>SUMIFS(IsQList,IsIList,Table_ExternalData_15[[#This Row],[item_key]],IsITypeList,Table_ExternalData_15[[#This Row],[IType]],IsDList,Table_ExternalData_15[[#Headers],[20]])</f>
        <v>0</v>
      </c>
      <c r="Y692" s="10">
        <f>SUMIFS(IsQList,IsIList,Table_ExternalData_15[[#This Row],[item_key]],IsITypeList,Table_ExternalData_15[[#This Row],[IType]],IsDList,Table_ExternalData_15[[#Headers],[21]])</f>
        <v>0</v>
      </c>
      <c r="Z692" s="10">
        <f>SUMIFS(IsQList,IsIList,Table_ExternalData_15[[#This Row],[item_key]],IsITypeList,Table_ExternalData_15[[#This Row],[IType]],IsDList,Table_ExternalData_15[[#Headers],[22]])</f>
        <v>0</v>
      </c>
      <c r="AA692" s="10">
        <f>SUMIFS(IsQList,IsIList,Table_ExternalData_15[[#This Row],[item_key]],IsITypeList,Table_ExternalData_15[[#This Row],[IType]],IsDList,Table_ExternalData_15[[#Headers],[23]])</f>
        <v>0</v>
      </c>
      <c r="AB692" s="10">
        <f>SUMIFS(IsQList,IsIList,Table_ExternalData_15[[#This Row],[item_key]],IsITypeList,Table_ExternalData_15[[#This Row],[IType]],IsDList,Table_ExternalData_15[[#Headers],[24]])</f>
        <v>0</v>
      </c>
      <c r="AC692" s="10">
        <f>SUMIFS(IsQList,IsIList,Table_ExternalData_15[[#This Row],[item_key]],IsITypeList,Table_ExternalData_15[[#This Row],[IType]],IsDList,Table_ExternalData_15[[#Headers],[25]])</f>
        <v>0</v>
      </c>
      <c r="AD692" s="10">
        <f>SUMIFS(IsQList,IsIList,Table_ExternalData_15[[#This Row],[item_key]],IsITypeList,Table_ExternalData_15[[#This Row],[IType]],IsDList,Table_ExternalData_15[[#Headers],[26]])</f>
        <v>0</v>
      </c>
      <c r="AE692" s="10">
        <f>SUMIFS(IsQList,IsIList,Table_ExternalData_15[[#This Row],[item_key]],IsITypeList,Table_ExternalData_15[[#This Row],[IType]],IsDList,Table_ExternalData_15[[#Headers],[27]])</f>
        <v>668</v>
      </c>
      <c r="AF692" s="10">
        <f>SUMIFS(IsQList,IsIList,Table_ExternalData_15[[#This Row],[item_key]],IsITypeList,Table_ExternalData_15[[#This Row],[IType]],IsDList,Table_ExternalData_15[[#Headers],[28]])</f>
        <v>764</v>
      </c>
      <c r="AG692" s="10">
        <f>SUMIFS(IsQList,IsIList,Table_ExternalData_15[[#This Row],[item_key]],IsITypeList,Table_ExternalData_15[[#This Row],[IType]],IsDList,Table_ExternalData_15[[#Headers],[29]])</f>
        <v>728</v>
      </c>
      <c r="AH692" s="10">
        <f>SUMIFS(IsQList,IsIList,Table_ExternalData_15[[#This Row],[item_key]],IsITypeList,Table_ExternalData_15[[#This Row],[IType]],IsDList,Table_ExternalData_15[[#Headers],[30]])</f>
        <v>460</v>
      </c>
      <c r="AI692" s="10">
        <f>SUMIFS(IsQList,IsIList,Table_ExternalData_15[[#This Row],[item_key]],IsITypeList,Table_ExternalData_15[[#This Row],[IType]],IsDList,Table_ExternalData_15[[#Headers],[31]])</f>
        <v>1454</v>
      </c>
      <c r="AJ692" s="10">
        <f>SUM(Table_ExternalData_15[[#This Row],[1]:[31]])</f>
        <v>9870</v>
      </c>
    </row>
    <row r="693" spans="1:36">
      <c r="A693" s="1" t="s">
        <v>175</v>
      </c>
      <c r="B693" s="1" t="s">
        <v>1056</v>
      </c>
      <c r="C693" s="1" t="s">
        <v>1057</v>
      </c>
      <c r="D693" s="11" t="s">
        <v>2046</v>
      </c>
      <c r="E693" s="10">
        <f>SUMIFS(IsQList,IsIList,Table_ExternalData_15[[#This Row],[item_key]],IsITypeList,Table_ExternalData_15[[#This Row],[IType]],IsDList,Table_ExternalData_15[[#Headers],[1]])</f>
        <v>255</v>
      </c>
      <c r="F693" s="10">
        <f>SUMIFS(IsQList,IsIList,Table_ExternalData_15[[#This Row],[item_key]],IsITypeList,Table_ExternalData_15[[#This Row],[IType]],IsDList,Table_ExternalData_15[[#Headers],[2]])</f>
        <v>564</v>
      </c>
      <c r="G693" s="10">
        <f>SUMIFS(IsQList,IsIList,Table_ExternalData_15[[#This Row],[item_key]],IsITypeList,Table_ExternalData_15[[#This Row],[IType]],IsDList,Table_ExternalData_15[[#Headers],[3]])</f>
        <v>255</v>
      </c>
      <c r="H693" s="10">
        <f>SUMIFS(IsQList,IsIList,Table_ExternalData_15[[#This Row],[item_key]],IsITypeList,Table_ExternalData_15[[#This Row],[IType]],IsDList,Table_ExternalData_15[[#Headers],[4]])</f>
        <v>750</v>
      </c>
      <c r="I693" s="10">
        <f>SUMIFS(IsQList,IsIList,Table_ExternalData_15[[#This Row],[item_key]],IsITypeList,Table_ExternalData_15[[#This Row],[IType]],IsDList,Table_ExternalData_15[[#Headers],[5]])</f>
        <v>300</v>
      </c>
      <c r="J693" s="10">
        <f>SUMIFS(IsQList,IsIList,Table_ExternalData_15[[#This Row],[item_key]],IsITypeList,Table_ExternalData_15[[#This Row],[IType]],IsDList,Table_ExternalData_15[[#Headers],[6]])</f>
        <v>711</v>
      </c>
      <c r="K693" s="10">
        <f>SUMIFS(IsQList,IsIList,Table_ExternalData_15[[#This Row],[item_key]],IsITypeList,Table_ExternalData_15[[#This Row],[IType]],IsDList,Table_ExternalData_15[[#Headers],[7]])</f>
        <v>627</v>
      </c>
      <c r="L693" s="10">
        <f>SUMIFS(IsQList,IsIList,Table_ExternalData_15[[#This Row],[item_key]],IsITypeList,Table_ExternalData_15[[#This Row],[IType]],IsDList,Table_ExternalData_15[[#Headers],[8]])</f>
        <v>417</v>
      </c>
      <c r="M693" s="10">
        <f>SUMIFS(IsQList,IsIList,Table_ExternalData_15[[#This Row],[item_key]],IsITypeList,Table_ExternalData_15[[#This Row],[IType]],IsDList,Table_ExternalData_15[[#Headers],[9]])</f>
        <v>951</v>
      </c>
      <c r="N693" s="10">
        <f>SUMIFS(IsQList,IsIList,Table_ExternalData_15[[#This Row],[item_key]],IsITypeList,Table_ExternalData_15[[#This Row],[IType]],IsDList,Table_ExternalData_15[[#Headers],[10]])</f>
        <v>621</v>
      </c>
      <c r="O693" s="10">
        <f>SUMIFS(IsQList,IsIList,Table_ExternalData_15[[#This Row],[item_key]],IsITypeList,Table_ExternalData_15[[#This Row],[IType]],IsDList,Table_ExternalData_15[[#Headers],[11]])</f>
        <v>450</v>
      </c>
      <c r="P693" s="10">
        <f>SUMIFS(IsQList,IsIList,Table_ExternalData_15[[#This Row],[item_key]],IsITypeList,Table_ExternalData_15[[#This Row],[IType]],IsDList,Table_ExternalData_15[[#Headers],[12]])</f>
        <v>0</v>
      </c>
      <c r="Q693" s="10">
        <f>SUMIFS(IsQList,IsIList,Table_ExternalData_15[[#This Row],[item_key]],IsITypeList,Table_ExternalData_15[[#This Row],[IType]],IsDList,Table_ExternalData_15[[#Headers],[13]])</f>
        <v>552</v>
      </c>
      <c r="R693" s="10">
        <f>SUMIFS(IsQList,IsIList,Table_ExternalData_15[[#This Row],[item_key]],IsITypeList,Table_ExternalData_15[[#This Row],[IType]],IsDList,Table_ExternalData_15[[#Headers],[14]])</f>
        <v>936</v>
      </c>
      <c r="S693" s="10">
        <f>SUMIFS(IsQList,IsIList,Table_ExternalData_15[[#This Row],[item_key]],IsITypeList,Table_ExternalData_15[[#This Row],[IType]],IsDList,Table_ExternalData_15[[#Headers],[15]])</f>
        <v>558</v>
      </c>
      <c r="T693" s="10">
        <f>SUMIFS(IsQList,IsIList,Table_ExternalData_15[[#This Row],[item_key]],IsITypeList,Table_ExternalData_15[[#This Row],[IType]],IsDList,Table_ExternalData_15[[#Headers],[16]])</f>
        <v>492</v>
      </c>
      <c r="U693" s="10">
        <f>SUMIFS(IsQList,IsIList,Table_ExternalData_15[[#This Row],[item_key]],IsITypeList,Table_ExternalData_15[[#This Row],[IType]],IsDList,Table_ExternalData_15[[#Headers],[17]])</f>
        <v>255</v>
      </c>
      <c r="V693" s="10">
        <f>SUMIFS(IsQList,IsIList,Table_ExternalData_15[[#This Row],[item_key]],IsITypeList,Table_ExternalData_15[[#This Row],[IType]],IsDList,Table_ExternalData_15[[#Headers],[18]])</f>
        <v>0</v>
      </c>
      <c r="W693" s="10">
        <f>SUMIFS(IsQList,IsIList,Table_ExternalData_15[[#This Row],[item_key]],IsITypeList,Table_ExternalData_15[[#This Row],[IType]],IsDList,Table_ExternalData_15[[#Headers],[19]])</f>
        <v>0</v>
      </c>
      <c r="X693" s="10">
        <f>SUMIFS(IsQList,IsIList,Table_ExternalData_15[[#This Row],[item_key]],IsITypeList,Table_ExternalData_15[[#This Row],[IType]],IsDList,Table_ExternalData_15[[#Headers],[20]])</f>
        <v>0</v>
      </c>
      <c r="Y693" s="10">
        <f>SUMIFS(IsQList,IsIList,Table_ExternalData_15[[#This Row],[item_key]],IsITypeList,Table_ExternalData_15[[#This Row],[IType]],IsDList,Table_ExternalData_15[[#Headers],[21]])</f>
        <v>0</v>
      </c>
      <c r="Z693" s="10">
        <f>SUMIFS(IsQList,IsIList,Table_ExternalData_15[[#This Row],[item_key]],IsITypeList,Table_ExternalData_15[[#This Row],[IType]],IsDList,Table_ExternalData_15[[#Headers],[22]])</f>
        <v>0</v>
      </c>
      <c r="AA693" s="10">
        <f>SUMIFS(IsQList,IsIList,Table_ExternalData_15[[#This Row],[item_key]],IsITypeList,Table_ExternalData_15[[#This Row],[IType]],IsDList,Table_ExternalData_15[[#Headers],[23]])</f>
        <v>0</v>
      </c>
      <c r="AB693" s="10">
        <f>SUMIFS(IsQList,IsIList,Table_ExternalData_15[[#This Row],[item_key]],IsITypeList,Table_ExternalData_15[[#This Row],[IType]],IsDList,Table_ExternalData_15[[#Headers],[24]])</f>
        <v>0</v>
      </c>
      <c r="AC693" s="10">
        <f>SUMIFS(IsQList,IsIList,Table_ExternalData_15[[#This Row],[item_key]],IsITypeList,Table_ExternalData_15[[#This Row],[IType]],IsDList,Table_ExternalData_15[[#Headers],[25]])</f>
        <v>0</v>
      </c>
      <c r="AD693" s="10">
        <f>SUMIFS(IsQList,IsIList,Table_ExternalData_15[[#This Row],[item_key]],IsITypeList,Table_ExternalData_15[[#This Row],[IType]],IsDList,Table_ExternalData_15[[#Headers],[26]])</f>
        <v>0</v>
      </c>
      <c r="AE693" s="10">
        <f>SUMIFS(IsQList,IsIList,Table_ExternalData_15[[#This Row],[item_key]],IsITypeList,Table_ExternalData_15[[#This Row],[IType]],IsDList,Table_ExternalData_15[[#Headers],[27]])</f>
        <v>1002</v>
      </c>
      <c r="AF693" s="10">
        <f>SUMIFS(IsQList,IsIList,Table_ExternalData_15[[#This Row],[item_key]],IsITypeList,Table_ExternalData_15[[#This Row],[IType]],IsDList,Table_ExternalData_15[[#Headers],[28]])</f>
        <v>1146</v>
      </c>
      <c r="AG693" s="10">
        <f>SUMIFS(IsQList,IsIList,Table_ExternalData_15[[#This Row],[item_key]],IsITypeList,Table_ExternalData_15[[#This Row],[IType]],IsDList,Table_ExternalData_15[[#Headers],[29]])</f>
        <v>1092</v>
      </c>
      <c r="AH693" s="10">
        <f>SUMIFS(IsQList,IsIList,Table_ExternalData_15[[#This Row],[item_key]],IsITypeList,Table_ExternalData_15[[#This Row],[IType]],IsDList,Table_ExternalData_15[[#Headers],[30]])</f>
        <v>690</v>
      </c>
      <c r="AI693" s="10">
        <f>SUMIFS(IsQList,IsIList,Table_ExternalData_15[[#This Row],[item_key]],IsITypeList,Table_ExternalData_15[[#This Row],[IType]],IsDList,Table_ExternalData_15[[#Headers],[31]])</f>
        <v>2181</v>
      </c>
      <c r="AJ693" s="10">
        <f>SUM(Table_ExternalData_15[[#This Row],[1]:[31]])</f>
        <v>14805</v>
      </c>
    </row>
    <row r="694" spans="1:36">
      <c r="A694" s="1" t="s">
        <v>2267</v>
      </c>
      <c r="B694" s="1" t="s">
        <v>2729</v>
      </c>
      <c r="C694" s="1" t="s">
        <v>2730</v>
      </c>
      <c r="D694" s="11" t="s">
        <v>2046</v>
      </c>
      <c r="E694" s="10">
        <f>SUMIFS(IsQList,IsIList,Table_ExternalData_15[[#This Row],[item_key]],IsITypeList,Table_ExternalData_15[[#This Row],[IType]],IsDList,Table_ExternalData_15[[#Headers],[1]])</f>
        <v>0</v>
      </c>
      <c r="F694" s="10">
        <f>SUMIFS(IsQList,IsIList,Table_ExternalData_15[[#This Row],[item_key]],IsITypeList,Table_ExternalData_15[[#This Row],[IType]],IsDList,Table_ExternalData_15[[#Headers],[2]])</f>
        <v>0</v>
      </c>
      <c r="G694" s="10">
        <f>SUMIFS(IsQList,IsIList,Table_ExternalData_15[[#This Row],[item_key]],IsITypeList,Table_ExternalData_15[[#This Row],[IType]],IsDList,Table_ExternalData_15[[#Headers],[3]])</f>
        <v>296</v>
      </c>
      <c r="H694" s="10">
        <f>SUMIFS(IsQList,IsIList,Table_ExternalData_15[[#This Row],[item_key]],IsITypeList,Table_ExternalData_15[[#This Row],[IType]],IsDList,Table_ExternalData_15[[#Headers],[4]])</f>
        <v>0</v>
      </c>
      <c r="I694" s="10">
        <f>SUMIFS(IsQList,IsIList,Table_ExternalData_15[[#This Row],[item_key]],IsITypeList,Table_ExternalData_15[[#This Row],[IType]],IsDList,Table_ExternalData_15[[#Headers],[5]])</f>
        <v>0</v>
      </c>
      <c r="J694" s="10">
        <f>SUMIFS(IsQList,IsIList,Table_ExternalData_15[[#This Row],[item_key]],IsITypeList,Table_ExternalData_15[[#This Row],[IType]],IsDList,Table_ExternalData_15[[#Headers],[6]])</f>
        <v>784</v>
      </c>
      <c r="K694" s="10">
        <f>SUMIFS(IsQList,IsIList,Table_ExternalData_15[[#This Row],[item_key]],IsITypeList,Table_ExternalData_15[[#This Row],[IType]],IsDList,Table_ExternalData_15[[#Headers],[7]])</f>
        <v>0</v>
      </c>
      <c r="L694" s="10">
        <f>SUMIFS(IsQList,IsIList,Table_ExternalData_15[[#This Row],[item_key]],IsITypeList,Table_ExternalData_15[[#This Row],[IType]],IsDList,Table_ExternalData_15[[#Headers],[8]])</f>
        <v>646</v>
      </c>
      <c r="M694" s="10">
        <f>SUMIFS(IsQList,IsIList,Table_ExternalData_15[[#This Row],[item_key]],IsITypeList,Table_ExternalData_15[[#This Row],[IType]],IsDList,Table_ExternalData_15[[#Headers],[9]])</f>
        <v>846</v>
      </c>
      <c r="N694" s="10">
        <f>SUMIFS(IsQList,IsIList,Table_ExternalData_15[[#This Row],[item_key]],IsITypeList,Table_ExternalData_15[[#This Row],[IType]],IsDList,Table_ExternalData_15[[#Headers],[10]])</f>
        <v>300</v>
      </c>
      <c r="O694" s="10">
        <f>SUMIFS(IsQList,IsIList,Table_ExternalData_15[[#This Row],[item_key]],IsITypeList,Table_ExternalData_15[[#This Row],[IType]],IsDList,Table_ExternalData_15[[#Headers],[11]])</f>
        <v>288</v>
      </c>
      <c r="P694" s="10">
        <f>SUMIFS(IsQList,IsIList,Table_ExternalData_15[[#This Row],[item_key]],IsITypeList,Table_ExternalData_15[[#This Row],[IType]],IsDList,Table_ExternalData_15[[#Headers],[12]])</f>
        <v>0</v>
      </c>
      <c r="Q694" s="10">
        <f>SUMIFS(IsQList,IsIList,Table_ExternalData_15[[#This Row],[item_key]],IsITypeList,Table_ExternalData_15[[#This Row],[IType]],IsDList,Table_ExternalData_15[[#Headers],[13]])</f>
        <v>728</v>
      </c>
      <c r="R694" s="10">
        <f>SUMIFS(IsQList,IsIList,Table_ExternalData_15[[#This Row],[item_key]],IsITypeList,Table_ExternalData_15[[#This Row],[IType]],IsDList,Table_ExternalData_15[[#Headers],[14]])</f>
        <v>264</v>
      </c>
      <c r="S694" s="10">
        <f>SUMIFS(IsQList,IsIList,Table_ExternalData_15[[#This Row],[item_key]],IsITypeList,Table_ExternalData_15[[#This Row],[IType]],IsDList,Table_ExternalData_15[[#Headers],[15]])</f>
        <v>418</v>
      </c>
      <c r="T694" s="10">
        <f>SUMIFS(IsQList,IsIList,Table_ExternalData_15[[#This Row],[item_key]],IsITypeList,Table_ExternalData_15[[#This Row],[IType]],IsDList,Table_ExternalData_15[[#Headers],[16]])</f>
        <v>0</v>
      </c>
      <c r="U694" s="10">
        <f>SUMIFS(IsQList,IsIList,Table_ExternalData_15[[#This Row],[item_key]],IsITypeList,Table_ExternalData_15[[#This Row],[IType]],IsDList,Table_ExternalData_15[[#Headers],[17]])</f>
        <v>530</v>
      </c>
      <c r="V694" s="10">
        <f>SUMIFS(IsQList,IsIList,Table_ExternalData_15[[#This Row],[item_key]],IsITypeList,Table_ExternalData_15[[#This Row],[IType]],IsDList,Table_ExternalData_15[[#Headers],[18]])</f>
        <v>360</v>
      </c>
      <c r="W694" s="10">
        <f>SUMIFS(IsQList,IsIList,Table_ExternalData_15[[#This Row],[item_key]],IsITypeList,Table_ExternalData_15[[#This Row],[IType]],IsDList,Table_ExternalData_15[[#Headers],[19]])</f>
        <v>0</v>
      </c>
      <c r="X694" s="10">
        <f>SUMIFS(IsQList,IsIList,Table_ExternalData_15[[#This Row],[item_key]],IsITypeList,Table_ExternalData_15[[#This Row],[IType]],IsDList,Table_ExternalData_15[[#Headers],[20]])</f>
        <v>0</v>
      </c>
      <c r="Y694" s="10">
        <f>SUMIFS(IsQList,IsIList,Table_ExternalData_15[[#This Row],[item_key]],IsITypeList,Table_ExternalData_15[[#This Row],[IType]],IsDList,Table_ExternalData_15[[#Headers],[21]])</f>
        <v>0</v>
      </c>
      <c r="Z694" s="10">
        <f>SUMIFS(IsQList,IsIList,Table_ExternalData_15[[#This Row],[item_key]],IsITypeList,Table_ExternalData_15[[#This Row],[IType]],IsDList,Table_ExternalData_15[[#Headers],[22]])</f>
        <v>0</v>
      </c>
      <c r="AA694" s="10">
        <f>SUMIFS(IsQList,IsIList,Table_ExternalData_15[[#This Row],[item_key]],IsITypeList,Table_ExternalData_15[[#This Row],[IType]],IsDList,Table_ExternalData_15[[#Headers],[23]])</f>
        <v>250</v>
      </c>
      <c r="AB694" s="10">
        <f>SUMIFS(IsQList,IsIList,Table_ExternalData_15[[#This Row],[item_key]],IsITypeList,Table_ExternalData_15[[#This Row],[IType]],IsDList,Table_ExternalData_15[[#Headers],[24]])</f>
        <v>0</v>
      </c>
      <c r="AC694" s="10">
        <f>SUMIFS(IsQList,IsIList,Table_ExternalData_15[[#This Row],[item_key]],IsITypeList,Table_ExternalData_15[[#This Row],[IType]],IsDList,Table_ExternalData_15[[#Headers],[25]])</f>
        <v>0</v>
      </c>
      <c r="AD694" s="10">
        <f>SUMIFS(IsQList,IsIList,Table_ExternalData_15[[#This Row],[item_key]],IsITypeList,Table_ExternalData_15[[#This Row],[IType]],IsDList,Table_ExternalData_15[[#Headers],[26]])</f>
        <v>0</v>
      </c>
      <c r="AE694" s="10">
        <f>SUMIFS(IsQList,IsIList,Table_ExternalData_15[[#This Row],[item_key]],IsITypeList,Table_ExternalData_15[[#This Row],[IType]],IsDList,Table_ExternalData_15[[#Headers],[27]])</f>
        <v>366</v>
      </c>
      <c r="AF694" s="10">
        <f>SUMIFS(IsQList,IsIList,Table_ExternalData_15[[#This Row],[item_key]],IsITypeList,Table_ExternalData_15[[#This Row],[IType]],IsDList,Table_ExternalData_15[[#Headers],[28]])</f>
        <v>1342</v>
      </c>
      <c r="AG694" s="10">
        <f>SUMIFS(IsQList,IsIList,Table_ExternalData_15[[#This Row],[item_key]],IsITypeList,Table_ExternalData_15[[#This Row],[IType]],IsDList,Table_ExternalData_15[[#Headers],[29]])</f>
        <v>1416</v>
      </c>
      <c r="AH694" s="10">
        <f>SUMIFS(IsQList,IsIList,Table_ExternalData_15[[#This Row],[item_key]],IsITypeList,Table_ExternalData_15[[#This Row],[IType]],IsDList,Table_ExternalData_15[[#Headers],[30]])</f>
        <v>996</v>
      </c>
      <c r="AI694" s="10">
        <f>SUMIFS(IsQList,IsIList,Table_ExternalData_15[[#This Row],[item_key]],IsITypeList,Table_ExternalData_15[[#This Row],[IType]],IsDList,Table_ExternalData_15[[#Headers],[31]])</f>
        <v>1108</v>
      </c>
      <c r="AJ694" s="10">
        <f>SUM(Table_ExternalData_15[[#This Row],[1]:[31]])</f>
        <v>10938</v>
      </c>
    </row>
    <row r="695" spans="1:36">
      <c r="A695" s="1" t="s">
        <v>426</v>
      </c>
      <c r="B695" s="1" t="s">
        <v>765</v>
      </c>
      <c r="C695" s="1" t="s">
        <v>766</v>
      </c>
      <c r="D695" s="11" t="s">
        <v>2046</v>
      </c>
      <c r="E695" s="10">
        <f>SUMIFS(IsQList,IsIList,Table_ExternalData_15[[#This Row],[item_key]],IsITypeList,Table_ExternalData_15[[#This Row],[IType]],IsDList,Table_ExternalData_15[[#Headers],[1]])</f>
        <v>85</v>
      </c>
      <c r="F695" s="10">
        <f>SUMIFS(IsQList,IsIList,Table_ExternalData_15[[#This Row],[item_key]],IsITypeList,Table_ExternalData_15[[#This Row],[IType]],IsDList,Table_ExternalData_15[[#Headers],[2]])</f>
        <v>188</v>
      </c>
      <c r="G695" s="10">
        <f>SUMIFS(IsQList,IsIList,Table_ExternalData_15[[#This Row],[item_key]],IsITypeList,Table_ExternalData_15[[#This Row],[IType]],IsDList,Table_ExternalData_15[[#Headers],[3]])</f>
        <v>85</v>
      </c>
      <c r="H695" s="10">
        <f>SUMIFS(IsQList,IsIList,Table_ExternalData_15[[#This Row],[item_key]],IsITypeList,Table_ExternalData_15[[#This Row],[IType]],IsDList,Table_ExternalData_15[[#Headers],[4]])</f>
        <v>250</v>
      </c>
      <c r="I695" s="10">
        <f>SUMIFS(IsQList,IsIList,Table_ExternalData_15[[#This Row],[item_key]],IsITypeList,Table_ExternalData_15[[#This Row],[IType]],IsDList,Table_ExternalData_15[[#Headers],[5]])</f>
        <v>100</v>
      </c>
      <c r="J695" s="10">
        <f>SUMIFS(IsQList,IsIList,Table_ExternalData_15[[#This Row],[item_key]],IsITypeList,Table_ExternalData_15[[#This Row],[IType]],IsDList,Table_ExternalData_15[[#Headers],[6]])</f>
        <v>237</v>
      </c>
      <c r="K695" s="10">
        <f>SUMIFS(IsQList,IsIList,Table_ExternalData_15[[#This Row],[item_key]],IsITypeList,Table_ExternalData_15[[#This Row],[IType]],IsDList,Table_ExternalData_15[[#Headers],[7]])</f>
        <v>209</v>
      </c>
      <c r="L695" s="10">
        <f>SUMIFS(IsQList,IsIList,Table_ExternalData_15[[#This Row],[item_key]],IsITypeList,Table_ExternalData_15[[#This Row],[IType]],IsDList,Table_ExternalData_15[[#Headers],[8]])</f>
        <v>139</v>
      </c>
      <c r="M695" s="10">
        <f>SUMIFS(IsQList,IsIList,Table_ExternalData_15[[#This Row],[item_key]],IsITypeList,Table_ExternalData_15[[#This Row],[IType]],IsDList,Table_ExternalData_15[[#Headers],[9]])</f>
        <v>317</v>
      </c>
      <c r="N695" s="10">
        <f>SUMIFS(IsQList,IsIList,Table_ExternalData_15[[#This Row],[item_key]],IsITypeList,Table_ExternalData_15[[#This Row],[IType]],IsDList,Table_ExternalData_15[[#Headers],[10]])</f>
        <v>207</v>
      </c>
      <c r="O695" s="10">
        <f>SUMIFS(IsQList,IsIList,Table_ExternalData_15[[#This Row],[item_key]],IsITypeList,Table_ExternalData_15[[#This Row],[IType]],IsDList,Table_ExternalData_15[[#Headers],[11]])</f>
        <v>150</v>
      </c>
      <c r="P695" s="10">
        <f>SUMIFS(IsQList,IsIList,Table_ExternalData_15[[#This Row],[item_key]],IsITypeList,Table_ExternalData_15[[#This Row],[IType]],IsDList,Table_ExternalData_15[[#Headers],[12]])</f>
        <v>0</v>
      </c>
      <c r="Q695" s="10">
        <f>SUMIFS(IsQList,IsIList,Table_ExternalData_15[[#This Row],[item_key]],IsITypeList,Table_ExternalData_15[[#This Row],[IType]],IsDList,Table_ExternalData_15[[#Headers],[13]])</f>
        <v>184</v>
      </c>
      <c r="R695" s="10">
        <f>SUMIFS(IsQList,IsIList,Table_ExternalData_15[[#This Row],[item_key]],IsITypeList,Table_ExternalData_15[[#This Row],[IType]],IsDList,Table_ExternalData_15[[#Headers],[14]])</f>
        <v>312</v>
      </c>
      <c r="S695" s="10">
        <f>SUMIFS(IsQList,IsIList,Table_ExternalData_15[[#This Row],[item_key]],IsITypeList,Table_ExternalData_15[[#This Row],[IType]],IsDList,Table_ExternalData_15[[#Headers],[15]])</f>
        <v>186</v>
      </c>
      <c r="T695" s="10">
        <f>SUMIFS(IsQList,IsIList,Table_ExternalData_15[[#This Row],[item_key]],IsITypeList,Table_ExternalData_15[[#This Row],[IType]],IsDList,Table_ExternalData_15[[#Headers],[16]])</f>
        <v>164</v>
      </c>
      <c r="U695" s="10">
        <f>SUMIFS(IsQList,IsIList,Table_ExternalData_15[[#This Row],[item_key]],IsITypeList,Table_ExternalData_15[[#This Row],[IType]],IsDList,Table_ExternalData_15[[#Headers],[17]])</f>
        <v>85</v>
      </c>
      <c r="V695" s="10">
        <f>SUMIFS(IsQList,IsIList,Table_ExternalData_15[[#This Row],[item_key]],IsITypeList,Table_ExternalData_15[[#This Row],[IType]],IsDList,Table_ExternalData_15[[#Headers],[18]])</f>
        <v>0</v>
      </c>
      <c r="W695" s="10">
        <f>SUMIFS(IsQList,IsIList,Table_ExternalData_15[[#This Row],[item_key]],IsITypeList,Table_ExternalData_15[[#This Row],[IType]],IsDList,Table_ExternalData_15[[#Headers],[19]])</f>
        <v>0</v>
      </c>
      <c r="X695" s="10">
        <f>SUMIFS(IsQList,IsIList,Table_ExternalData_15[[#This Row],[item_key]],IsITypeList,Table_ExternalData_15[[#This Row],[IType]],IsDList,Table_ExternalData_15[[#Headers],[20]])</f>
        <v>0</v>
      </c>
      <c r="Y695" s="10">
        <f>SUMIFS(IsQList,IsIList,Table_ExternalData_15[[#This Row],[item_key]],IsITypeList,Table_ExternalData_15[[#This Row],[IType]],IsDList,Table_ExternalData_15[[#Headers],[21]])</f>
        <v>0</v>
      </c>
      <c r="Z695" s="10">
        <f>SUMIFS(IsQList,IsIList,Table_ExternalData_15[[#This Row],[item_key]],IsITypeList,Table_ExternalData_15[[#This Row],[IType]],IsDList,Table_ExternalData_15[[#Headers],[22]])</f>
        <v>0</v>
      </c>
      <c r="AA695" s="10">
        <f>SUMIFS(IsQList,IsIList,Table_ExternalData_15[[#This Row],[item_key]],IsITypeList,Table_ExternalData_15[[#This Row],[IType]],IsDList,Table_ExternalData_15[[#Headers],[23]])</f>
        <v>0</v>
      </c>
      <c r="AB695" s="10">
        <f>SUMIFS(IsQList,IsIList,Table_ExternalData_15[[#This Row],[item_key]],IsITypeList,Table_ExternalData_15[[#This Row],[IType]],IsDList,Table_ExternalData_15[[#Headers],[24]])</f>
        <v>0</v>
      </c>
      <c r="AC695" s="10">
        <f>SUMIFS(IsQList,IsIList,Table_ExternalData_15[[#This Row],[item_key]],IsITypeList,Table_ExternalData_15[[#This Row],[IType]],IsDList,Table_ExternalData_15[[#Headers],[25]])</f>
        <v>0</v>
      </c>
      <c r="AD695" s="10">
        <f>SUMIFS(IsQList,IsIList,Table_ExternalData_15[[#This Row],[item_key]],IsITypeList,Table_ExternalData_15[[#This Row],[IType]],IsDList,Table_ExternalData_15[[#Headers],[26]])</f>
        <v>0</v>
      </c>
      <c r="AE695" s="10">
        <f>SUMIFS(IsQList,IsIList,Table_ExternalData_15[[#This Row],[item_key]],IsITypeList,Table_ExternalData_15[[#This Row],[IType]],IsDList,Table_ExternalData_15[[#Headers],[27]])</f>
        <v>334</v>
      </c>
      <c r="AF695" s="10">
        <f>SUMIFS(IsQList,IsIList,Table_ExternalData_15[[#This Row],[item_key]],IsITypeList,Table_ExternalData_15[[#This Row],[IType]],IsDList,Table_ExternalData_15[[#Headers],[28]])</f>
        <v>382</v>
      </c>
      <c r="AG695" s="10">
        <f>SUMIFS(IsQList,IsIList,Table_ExternalData_15[[#This Row],[item_key]],IsITypeList,Table_ExternalData_15[[#This Row],[IType]],IsDList,Table_ExternalData_15[[#Headers],[29]])</f>
        <v>364</v>
      </c>
      <c r="AH695" s="10">
        <f>SUMIFS(IsQList,IsIList,Table_ExternalData_15[[#This Row],[item_key]],IsITypeList,Table_ExternalData_15[[#This Row],[IType]],IsDList,Table_ExternalData_15[[#Headers],[30]])</f>
        <v>230</v>
      </c>
      <c r="AI695" s="10">
        <f>SUMIFS(IsQList,IsIList,Table_ExternalData_15[[#This Row],[item_key]],IsITypeList,Table_ExternalData_15[[#This Row],[IType]],IsDList,Table_ExternalData_15[[#Headers],[31]])</f>
        <v>727</v>
      </c>
      <c r="AJ695" s="10">
        <f>SUM(Table_ExternalData_15[[#This Row],[1]:[31]])</f>
        <v>4935</v>
      </c>
    </row>
    <row r="696" spans="1:36">
      <c r="A696" s="1" t="s">
        <v>426</v>
      </c>
      <c r="B696" s="1" t="s">
        <v>765</v>
      </c>
      <c r="C696" s="1" t="s">
        <v>766</v>
      </c>
      <c r="D696" s="11" t="s">
        <v>2017</v>
      </c>
      <c r="E696" s="10">
        <f>SUMIFS(IsQList,IsIList,Table_ExternalData_15[[#This Row],[item_key]],IsITypeList,Table_ExternalData_15[[#This Row],[IType]],IsDList,Table_ExternalData_15[[#Headers],[1]])</f>
        <v>0</v>
      </c>
      <c r="F696" s="10">
        <f>SUMIFS(IsQList,IsIList,Table_ExternalData_15[[#This Row],[item_key]],IsITypeList,Table_ExternalData_15[[#This Row],[IType]],IsDList,Table_ExternalData_15[[#Headers],[2]])</f>
        <v>0</v>
      </c>
      <c r="G696" s="10">
        <f>SUMIFS(IsQList,IsIList,Table_ExternalData_15[[#This Row],[item_key]],IsITypeList,Table_ExternalData_15[[#This Row],[IType]],IsDList,Table_ExternalData_15[[#Headers],[3]])</f>
        <v>0</v>
      </c>
      <c r="H696" s="10">
        <f>SUMIFS(IsQList,IsIList,Table_ExternalData_15[[#This Row],[item_key]],IsITypeList,Table_ExternalData_15[[#This Row],[IType]],IsDList,Table_ExternalData_15[[#Headers],[4]])</f>
        <v>0</v>
      </c>
      <c r="I696" s="10">
        <f>SUMIFS(IsQList,IsIList,Table_ExternalData_15[[#This Row],[item_key]],IsITypeList,Table_ExternalData_15[[#This Row],[IType]],IsDList,Table_ExternalData_15[[#Headers],[5]])</f>
        <v>0</v>
      </c>
      <c r="J696" s="10">
        <f>SUMIFS(IsQList,IsIList,Table_ExternalData_15[[#This Row],[item_key]],IsITypeList,Table_ExternalData_15[[#This Row],[IType]],IsDList,Table_ExternalData_15[[#Headers],[6]])</f>
        <v>0</v>
      </c>
      <c r="K696" s="10">
        <f>SUMIFS(IsQList,IsIList,Table_ExternalData_15[[#This Row],[item_key]],IsITypeList,Table_ExternalData_15[[#This Row],[IType]],IsDList,Table_ExternalData_15[[#Headers],[7]])</f>
        <v>0</v>
      </c>
      <c r="L696" s="10">
        <f>SUMIFS(IsQList,IsIList,Table_ExternalData_15[[#This Row],[item_key]],IsITypeList,Table_ExternalData_15[[#This Row],[IType]],IsDList,Table_ExternalData_15[[#Headers],[8]])</f>
        <v>0</v>
      </c>
      <c r="M696" s="10">
        <f>SUMIFS(IsQList,IsIList,Table_ExternalData_15[[#This Row],[item_key]],IsITypeList,Table_ExternalData_15[[#This Row],[IType]],IsDList,Table_ExternalData_15[[#Headers],[9]])</f>
        <v>0</v>
      </c>
      <c r="N696" s="10">
        <f>SUMIFS(IsQList,IsIList,Table_ExternalData_15[[#This Row],[item_key]],IsITypeList,Table_ExternalData_15[[#This Row],[IType]],IsDList,Table_ExternalData_15[[#Headers],[10]])</f>
        <v>0</v>
      </c>
      <c r="O696" s="10">
        <f>SUMIFS(IsQList,IsIList,Table_ExternalData_15[[#This Row],[item_key]],IsITypeList,Table_ExternalData_15[[#This Row],[IType]],IsDList,Table_ExternalData_15[[#Headers],[11]])</f>
        <v>0</v>
      </c>
      <c r="P696" s="10">
        <f>SUMIFS(IsQList,IsIList,Table_ExternalData_15[[#This Row],[item_key]],IsITypeList,Table_ExternalData_15[[#This Row],[IType]],IsDList,Table_ExternalData_15[[#Headers],[12]])</f>
        <v>0</v>
      </c>
      <c r="Q696" s="10">
        <f>SUMIFS(IsQList,IsIList,Table_ExternalData_15[[#This Row],[item_key]],IsITypeList,Table_ExternalData_15[[#This Row],[IType]],IsDList,Table_ExternalData_15[[#Headers],[13]])</f>
        <v>0</v>
      </c>
      <c r="R696" s="10">
        <f>SUMIFS(IsQList,IsIList,Table_ExternalData_15[[#This Row],[item_key]],IsITypeList,Table_ExternalData_15[[#This Row],[IType]],IsDList,Table_ExternalData_15[[#Headers],[14]])</f>
        <v>0</v>
      </c>
      <c r="S696" s="10">
        <f>SUMIFS(IsQList,IsIList,Table_ExternalData_15[[#This Row],[item_key]],IsITypeList,Table_ExternalData_15[[#This Row],[IType]],IsDList,Table_ExternalData_15[[#Headers],[15]])</f>
        <v>0</v>
      </c>
      <c r="T696" s="10">
        <f>SUMIFS(IsQList,IsIList,Table_ExternalData_15[[#This Row],[item_key]],IsITypeList,Table_ExternalData_15[[#This Row],[IType]],IsDList,Table_ExternalData_15[[#Headers],[16]])</f>
        <v>0</v>
      </c>
      <c r="U696" s="10">
        <f>SUMIFS(IsQList,IsIList,Table_ExternalData_15[[#This Row],[item_key]],IsITypeList,Table_ExternalData_15[[#This Row],[IType]],IsDList,Table_ExternalData_15[[#Headers],[17]])</f>
        <v>0</v>
      </c>
      <c r="V696" s="10">
        <f>SUMIFS(IsQList,IsIList,Table_ExternalData_15[[#This Row],[item_key]],IsITypeList,Table_ExternalData_15[[#This Row],[IType]],IsDList,Table_ExternalData_15[[#Headers],[18]])</f>
        <v>0</v>
      </c>
      <c r="W696" s="10">
        <f>SUMIFS(IsQList,IsIList,Table_ExternalData_15[[#This Row],[item_key]],IsITypeList,Table_ExternalData_15[[#This Row],[IType]],IsDList,Table_ExternalData_15[[#Headers],[19]])</f>
        <v>0</v>
      </c>
      <c r="X696" s="10">
        <f>SUMIFS(IsQList,IsIList,Table_ExternalData_15[[#This Row],[item_key]],IsITypeList,Table_ExternalData_15[[#This Row],[IType]],IsDList,Table_ExternalData_15[[#Headers],[20]])</f>
        <v>0</v>
      </c>
      <c r="Y696" s="10">
        <f>SUMIFS(IsQList,IsIList,Table_ExternalData_15[[#This Row],[item_key]],IsITypeList,Table_ExternalData_15[[#This Row],[IType]],IsDList,Table_ExternalData_15[[#Headers],[21]])</f>
        <v>0</v>
      </c>
      <c r="Z696" s="10">
        <f>SUMIFS(IsQList,IsIList,Table_ExternalData_15[[#This Row],[item_key]],IsITypeList,Table_ExternalData_15[[#This Row],[IType]],IsDList,Table_ExternalData_15[[#Headers],[22]])</f>
        <v>0</v>
      </c>
      <c r="AA696" s="10">
        <f>SUMIFS(IsQList,IsIList,Table_ExternalData_15[[#This Row],[item_key]],IsITypeList,Table_ExternalData_15[[#This Row],[IType]],IsDList,Table_ExternalData_15[[#Headers],[23]])</f>
        <v>0</v>
      </c>
      <c r="AB696" s="10">
        <f>SUMIFS(IsQList,IsIList,Table_ExternalData_15[[#This Row],[item_key]],IsITypeList,Table_ExternalData_15[[#This Row],[IType]],IsDList,Table_ExternalData_15[[#Headers],[24]])</f>
        <v>0</v>
      </c>
      <c r="AC696" s="10">
        <f>SUMIFS(IsQList,IsIList,Table_ExternalData_15[[#This Row],[item_key]],IsITypeList,Table_ExternalData_15[[#This Row],[IType]],IsDList,Table_ExternalData_15[[#Headers],[25]])</f>
        <v>0</v>
      </c>
      <c r="AD696" s="10">
        <f>SUMIFS(IsQList,IsIList,Table_ExternalData_15[[#This Row],[item_key]],IsITypeList,Table_ExternalData_15[[#This Row],[IType]],IsDList,Table_ExternalData_15[[#Headers],[26]])</f>
        <v>0</v>
      </c>
      <c r="AE696" s="10">
        <f>SUMIFS(IsQList,IsIList,Table_ExternalData_15[[#This Row],[item_key]],IsITypeList,Table_ExternalData_15[[#This Row],[IType]],IsDList,Table_ExternalData_15[[#Headers],[27]])</f>
        <v>0</v>
      </c>
      <c r="AF696" s="10">
        <f>SUMIFS(IsQList,IsIList,Table_ExternalData_15[[#This Row],[item_key]],IsITypeList,Table_ExternalData_15[[#This Row],[IType]],IsDList,Table_ExternalData_15[[#Headers],[28]])</f>
        <v>0</v>
      </c>
      <c r="AG696" s="10">
        <f>SUMIFS(IsQList,IsIList,Table_ExternalData_15[[#This Row],[item_key]],IsITypeList,Table_ExternalData_15[[#This Row],[IType]],IsDList,Table_ExternalData_15[[#Headers],[29]])</f>
        <v>0</v>
      </c>
      <c r="AH696" s="10">
        <f>SUMIFS(IsQList,IsIList,Table_ExternalData_15[[#This Row],[item_key]],IsITypeList,Table_ExternalData_15[[#This Row],[IType]],IsDList,Table_ExternalData_15[[#Headers],[30]])</f>
        <v>0</v>
      </c>
      <c r="AI696" s="10">
        <f>SUMIFS(IsQList,IsIList,Table_ExternalData_15[[#This Row],[item_key]],IsITypeList,Table_ExternalData_15[[#This Row],[IType]],IsDList,Table_ExternalData_15[[#Headers],[31]])</f>
        <v>0</v>
      </c>
      <c r="AJ696" s="10">
        <f>SUM(Table_ExternalData_15[[#This Row],[1]:[31]])</f>
        <v>0</v>
      </c>
    </row>
    <row r="697" spans="1:36">
      <c r="A697" s="1" t="s">
        <v>531</v>
      </c>
      <c r="B697" s="1" t="s">
        <v>778</v>
      </c>
      <c r="C697" s="1" t="s">
        <v>779</v>
      </c>
      <c r="D697" s="11" t="s">
        <v>2046</v>
      </c>
      <c r="E697" s="10">
        <f>SUMIFS(IsQList,IsIList,Table_ExternalData_15[[#This Row],[item_key]],IsITypeList,Table_ExternalData_15[[#This Row],[IType]],IsDList,Table_ExternalData_15[[#Headers],[1]])</f>
        <v>85</v>
      </c>
      <c r="F697" s="10">
        <f>SUMIFS(IsQList,IsIList,Table_ExternalData_15[[#This Row],[item_key]],IsITypeList,Table_ExternalData_15[[#This Row],[IType]],IsDList,Table_ExternalData_15[[#Headers],[2]])</f>
        <v>188</v>
      </c>
      <c r="G697" s="10">
        <f>SUMIFS(IsQList,IsIList,Table_ExternalData_15[[#This Row],[item_key]],IsITypeList,Table_ExternalData_15[[#This Row],[IType]],IsDList,Table_ExternalData_15[[#Headers],[3]])</f>
        <v>85</v>
      </c>
      <c r="H697" s="10">
        <f>SUMIFS(IsQList,IsIList,Table_ExternalData_15[[#This Row],[item_key]],IsITypeList,Table_ExternalData_15[[#This Row],[IType]],IsDList,Table_ExternalData_15[[#Headers],[4]])</f>
        <v>250</v>
      </c>
      <c r="I697" s="10">
        <f>SUMIFS(IsQList,IsIList,Table_ExternalData_15[[#This Row],[item_key]],IsITypeList,Table_ExternalData_15[[#This Row],[IType]],IsDList,Table_ExternalData_15[[#Headers],[5]])</f>
        <v>100</v>
      </c>
      <c r="J697" s="10">
        <f>SUMIFS(IsQList,IsIList,Table_ExternalData_15[[#This Row],[item_key]],IsITypeList,Table_ExternalData_15[[#This Row],[IType]],IsDList,Table_ExternalData_15[[#Headers],[6]])</f>
        <v>237</v>
      </c>
      <c r="K697" s="10">
        <f>SUMIFS(IsQList,IsIList,Table_ExternalData_15[[#This Row],[item_key]],IsITypeList,Table_ExternalData_15[[#This Row],[IType]],IsDList,Table_ExternalData_15[[#Headers],[7]])</f>
        <v>209</v>
      </c>
      <c r="L697" s="10">
        <f>SUMIFS(IsQList,IsIList,Table_ExternalData_15[[#This Row],[item_key]],IsITypeList,Table_ExternalData_15[[#This Row],[IType]],IsDList,Table_ExternalData_15[[#Headers],[8]])</f>
        <v>139</v>
      </c>
      <c r="M697" s="10">
        <f>SUMIFS(IsQList,IsIList,Table_ExternalData_15[[#This Row],[item_key]],IsITypeList,Table_ExternalData_15[[#This Row],[IType]],IsDList,Table_ExternalData_15[[#Headers],[9]])</f>
        <v>317</v>
      </c>
      <c r="N697" s="10">
        <f>SUMIFS(IsQList,IsIList,Table_ExternalData_15[[#This Row],[item_key]],IsITypeList,Table_ExternalData_15[[#This Row],[IType]],IsDList,Table_ExternalData_15[[#Headers],[10]])</f>
        <v>207</v>
      </c>
      <c r="O697" s="10">
        <f>SUMIFS(IsQList,IsIList,Table_ExternalData_15[[#This Row],[item_key]],IsITypeList,Table_ExternalData_15[[#This Row],[IType]],IsDList,Table_ExternalData_15[[#Headers],[11]])</f>
        <v>150</v>
      </c>
      <c r="P697" s="10">
        <f>SUMIFS(IsQList,IsIList,Table_ExternalData_15[[#This Row],[item_key]],IsITypeList,Table_ExternalData_15[[#This Row],[IType]],IsDList,Table_ExternalData_15[[#Headers],[12]])</f>
        <v>0</v>
      </c>
      <c r="Q697" s="10">
        <f>SUMIFS(IsQList,IsIList,Table_ExternalData_15[[#This Row],[item_key]],IsITypeList,Table_ExternalData_15[[#This Row],[IType]],IsDList,Table_ExternalData_15[[#Headers],[13]])</f>
        <v>184</v>
      </c>
      <c r="R697" s="10">
        <f>SUMIFS(IsQList,IsIList,Table_ExternalData_15[[#This Row],[item_key]],IsITypeList,Table_ExternalData_15[[#This Row],[IType]],IsDList,Table_ExternalData_15[[#Headers],[14]])</f>
        <v>312</v>
      </c>
      <c r="S697" s="10">
        <f>SUMIFS(IsQList,IsIList,Table_ExternalData_15[[#This Row],[item_key]],IsITypeList,Table_ExternalData_15[[#This Row],[IType]],IsDList,Table_ExternalData_15[[#Headers],[15]])</f>
        <v>186</v>
      </c>
      <c r="T697" s="10">
        <f>SUMIFS(IsQList,IsIList,Table_ExternalData_15[[#This Row],[item_key]],IsITypeList,Table_ExternalData_15[[#This Row],[IType]],IsDList,Table_ExternalData_15[[#Headers],[16]])</f>
        <v>164</v>
      </c>
      <c r="U697" s="10">
        <f>SUMIFS(IsQList,IsIList,Table_ExternalData_15[[#This Row],[item_key]],IsITypeList,Table_ExternalData_15[[#This Row],[IType]],IsDList,Table_ExternalData_15[[#Headers],[17]])</f>
        <v>85</v>
      </c>
      <c r="V697" s="10">
        <f>SUMIFS(IsQList,IsIList,Table_ExternalData_15[[#This Row],[item_key]],IsITypeList,Table_ExternalData_15[[#This Row],[IType]],IsDList,Table_ExternalData_15[[#Headers],[18]])</f>
        <v>0</v>
      </c>
      <c r="W697" s="10">
        <f>SUMIFS(IsQList,IsIList,Table_ExternalData_15[[#This Row],[item_key]],IsITypeList,Table_ExternalData_15[[#This Row],[IType]],IsDList,Table_ExternalData_15[[#Headers],[19]])</f>
        <v>0</v>
      </c>
      <c r="X697" s="10">
        <f>SUMIFS(IsQList,IsIList,Table_ExternalData_15[[#This Row],[item_key]],IsITypeList,Table_ExternalData_15[[#This Row],[IType]],IsDList,Table_ExternalData_15[[#Headers],[20]])</f>
        <v>0</v>
      </c>
      <c r="Y697" s="10">
        <f>SUMIFS(IsQList,IsIList,Table_ExternalData_15[[#This Row],[item_key]],IsITypeList,Table_ExternalData_15[[#This Row],[IType]],IsDList,Table_ExternalData_15[[#Headers],[21]])</f>
        <v>0</v>
      </c>
      <c r="Z697" s="10">
        <f>SUMIFS(IsQList,IsIList,Table_ExternalData_15[[#This Row],[item_key]],IsITypeList,Table_ExternalData_15[[#This Row],[IType]],IsDList,Table_ExternalData_15[[#Headers],[22]])</f>
        <v>0</v>
      </c>
      <c r="AA697" s="10">
        <f>SUMIFS(IsQList,IsIList,Table_ExternalData_15[[#This Row],[item_key]],IsITypeList,Table_ExternalData_15[[#This Row],[IType]],IsDList,Table_ExternalData_15[[#Headers],[23]])</f>
        <v>0</v>
      </c>
      <c r="AB697" s="10">
        <f>SUMIFS(IsQList,IsIList,Table_ExternalData_15[[#This Row],[item_key]],IsITypeList,Table_ExternalData_15[[#This Row],[IType]],IsDList,Table_ExternalData_15[[#Headers],[24]])</f>
        <v>0</v>
      </c>
      <c r="AC697" s="10">
        <f>SUMIFS(IsQList,IsIList,Table_ExternalData_15[[#This Row],[item_key]],IsITypeList,Table_ExternalData_15[[#This Row],[IType]],IsDList,Table_ExternalData_15[[#Headers],[25]])</f>
        <v>0</v>
      </c>
      <c r="AD697" s="10">
        <f>SUMIFS(IsQList,IsIList,Table_ExternalData_15[[#This Row],[item_key]],IsITypeList,Table_ExternalData_15[[#This Row],[IType]],IsDList,Table_ExternalData_15[[#Headers],[26]])</f>
        <v>0</v>
      </c>
      <c r="AE697" s="10">
        <f>SUMIFS(IsQList,IsIList,Table_ExternalData_15[[#This Row],[item_key]],IsITypeList,Table_ExternalData_15[[#This Row],[IType]],IsDList,Table_ExternalData_15[[#Headers],[27]])</f>
        <v>334</v>
      </c>
      <c r="AF697" s="10">
        <f>SUMIFS(IsQList,IsIList,Table_ExternalData_15[[#This Row],[item_key]],IsITypeList,Table_ExternalData_15[[#This Row],[IType]],IsDList,Table_ExternalData_15[[#Headers],[28]])</f>
        <v>382</v>
      </c>
      <c r="AG697" s="10">
        <f>SUMIFS(IsQList,IsIList,Table_ExternalData_15[[#This Row],[item_key]],IsITypeList,Table_ExternalData_15[[#This Row],[IType]],IsDList,Table_ExternalData_15[[#Headers],[29]])</f>
        <v>364</v>
      </c>
      <c r="AH697" s="10">
        <f>SUMIFS(IsQList,IsIList,Table_ExternalData_15[[#This Row],[item_key]],IsITypeList,Table_ExternalData_15[[#This Row],[IType]],IsDList,Table_ExternalData_15[[#Headers],[30]])</f>
        <v>230</v>
      </c>
      <c r="AI697" s="10">
        <f>SUMIFS(IsQList,IsIList,Table_ExternalData_15[[#This Row],[item_key]],IsITypeList,Table_ExternalData_15[[#This Row],[IType]],IsDList,Table_ExternalData_15[[#Headers],[31]])</f>
        <v>727</v>
      </c>
      <c r="AJ697" s="10">
        <f>SUM(Table_ExternalData_15[[#This Row],[1]:[31]])</f>
        <v>4935</v>
      </c>
    </row>
    <row r="698" spans="1:36">
      <c r="A698" s="1" t="s">
        <v>531</v>
      </c>
      <c r="B698" s="1" t="s">
        <v>778</v>
      </c>
      <c r="C698" s="1" t="s">
        <v>779</v>
      </c>
      <c r="D698" s="11" t="s">
        <v>2017</v>
      </c>
      <c r="E698" s="10">
        <f>SUMIFS(IsQList,IsIList,Table_ExternalData_15[[#This Row],[item_key]],IsITypeList,Table_ExternalData_15[[#This Row],[IType]],IsDList,Table_ExternalData_15[[#Headers],[1]])</f>
        <v>0</v>
      </c>
      <c r="F698" s="10">
        <f>SUMIFS(IsQList,IsIList,Table_ExternalData_15[[#This Row],[item_key]],IsITypeList,Table_ExternalData_15[[#This Row],[IType]],IsDList,Table_ExternalData_15[[#Headers],[2]])</f>
        <v>0</v>
      </c>
      <c r="G698" s="10">
        <f>SUMIFS(IsQList,IsIList,Table_ExternalData_15[[#This Row],[item_key]],IsITypeList,Table_ExternalData_15[[#This Row],[IType]],IsDList,Table_ExternalData_15[[#Headers],[3]])</f>
        <v>0</v>
      </c>
      <c r="H698" s="10">
        <f>SUMIFS(IsQList,IsIList,Table_ExternalData_15[[#This Row],[item_key]],IsITypeList,Table_ExternalData_15[[#This Row],[IType]],IsDList,Table_ExternalData_15[[#Headers],[4]])</f>
        <v>0</v>
      </c>
      <c r="I698" s="10">
        <f>SUMIFS(IsQList,IsIList,Table_ExternalData_15[[#This Row],[item_key]],IsITypeList,Table_ExternalData_15[[#This Row],[IType]],IsDList,Table_ExternalData_15[[#Headers],[5]])</f>
        <v>0</v>
      </c>
      <c r="J698" s="10">
        <f>SUMIFS(IsQList,IsIList,Table_ExternalData_15[[#This Row],[item_key]],IsITypeList,Table_ExternalData_15[[#This Row],[IType]],IsDList,Table_ExternalData_15[[#Headers],[6]])</f>
        <v>0</v>
      </c>
      <c r="K698" s="10">
        <f>SUMIFS(IsQList,IsIList,Table_ExternalData_15[[#This Row],[item_key]],IsITypeList,Table_ExternalData_15[[#This Row],[IType]],IsDList,Table_ExternalData_15[[#Headers],[7]])</f>
        <v>0</v>
      </c>
      <c r="L698" s="10">
        <f>SUMIFS(IsQList,IsIList,Table_ExternalData_15[[#This Row],[item_key]],IsITypeList,Table_ExternalData_15[[#This Row],[IType]],IsDList,Table_ExternalData_15[[#Headers],[8]])</f>
        <v>0</v>
      </c>
      <c r="M698" s="10">
        <f>SUMIFS(IsQList,IsIList,Table_ExternalData_15[[#This Row],[item_key]],IsITypeList,Table_ExternalData_15[[#This Row],[IType]],IsDList,Table_ExternalData_15[[#Headers],[9]])</f>
        <v>0</v>
      </c>
      <c r="N698" s="10">
        <f>SUMIFS(IsQList,IsIList,Table_ExternalData_15[[#This Row],[item_key]],IsITypeList,Table_ExternalData_15[[#This Row],[IType]],IsDList,Table_ExternalData_15[[#Headers],[10]])</f>
        <v>0</v>
      </c>
      <c r="O698" s="10">
        <f>SUMIFS(IsQList,IsIList,Table_ExternalData_15[[#This Row],[item_key]],IsITypeList,Table_ExternalData_15[[#This Row],[IType]],IsDList,Table_ExternalData_15[[#Headers],[11]])</f>
        <v>0</v>
      </c>
      <c r="P698" s="10">
        <f>SUMIFS(IsQList,IsIList,Table_ExternalData_15[[#This Row],[item_key]],IsITypeList,Table_ExternalData_15[[#This Row],[IType]],IsDList,Table_ExternalData_15[[#Headers],[12]])</f>
        <v>0</v>
      </c>
      <c r="Q698" s="10">
        <f>SUMIFS(IsQList,IsIList,Table_ExternalData_15[[#This Row],[item_key]],IsITypeList,Table_ExternalData_15[[#This Row],[IType]],IsDList,Table_ExternalData_15[[#Headers],[13]])</f>
        <v>0</v>
      </c>
      <c r="R698" s="10">
        <f>SUMIFS(IsQList,IsIList,Table_ExternalData_15[[#This Row],[item_key]],IsITypeList,Table_ExternalData_15[[#This Row],[IType]],IsDList,Table_ExternalData_15[[#Headers],[14]])</f>
        <v>0</v>
      </c>
      <c r="S698" s="10">
        <f>SUMIFS(IsQList,IsIList,Table_ExternalData_15[[#This Row],[item_key]],IsITypeList,Table_ExternalData_15[[#This Row],[IType]],IsDList,Table_ExternalData_15[[#Headers],[15]])</f>
        <v>0</v>
      </c>
      <c r="T698" s="10">
        <f>SUMIFS(IsQList,IsIList,Table_ExternalData_15[[#This Row],[item_key]],IsITypeList,Table_ExternalData_15[[#This Row],[IType]],IsDList,Table_ExternalData_15[[#Headers],[16]])</f>
        <v>0</v>
      </c>
      <c r="U698" s="10">
        <f>SUMIFS(IsQList,IsIList,Table_ExternalData_15[[#This Row],[item_key]],IsITypeList,Table_ExternalData_15[[#This Row],[IType]],IsDList,Table_ExternalData_15[[#Headers],[17]])</f>
        <v>0</v>
      </c>
      <c r="V698" s="10">
        <f>SUMIFS(IsQList,IsIList,Table_ExternalData_15[[#This Row],[item_key]],IsITypeList,Table_ExternalData_15[[#This Row],[IType]],IsDList,Table_ExternalData_15[[#Headers],[18]])</f>
        <v>0</v>
      </c>
      <c r="W698" s="10">
        <f>SUMIFS(IsQList,IsIList,Table_ExternalData_15[[#This Row],[item_key]],IsITypeList,Table_ExternalData_15[[#This Row],[IType]],IsDList,Table_ExternalData_15[[#Headers],[19]])</f>
        <v>0</v>
      </c>
      <c r="X698" s="10">
        <f>SUMIFS(IsQList,IsIList,Table_ExternalData_15[[#This Row],[item_key]],IsITypeList,Table_ExternalData_15[[#This Row],[IType]],IsDList,Table_ExternalData_15[[#Headers],[20]])</f>
        <v>0</v>
      </c>
      <c r="Y698" s="10">
        <f>SUMIFS(IsQList,IsIList,Table_ExternalData_15[[#This Row],[item_key]],IsITypeList,Table_ExternalData_15[[#This Row],[IType]],IsDList,Table_ExternalData_15[[#Headers],[21]])</f>
        <v>0</v>
      </c>
      <c r="Z698" s="10">
        <f>SUMIFS(IsQList,IsIList,Table_ExternalData_15[[#This Row],[item_key]],IsITypeList,Table_ExternalData_15[[#This Row],[IType]],IsDList,Table_ExternalData_15[[#Headers],[22]])</f>
        <v>0</v>
      </c>
      <c r="AA698" s="10">
        <f>SUMIFS(IsQList,IsIList,Table_ExternalData_15[[#This Row],[item_key]],IsITypeList,Table_ExternalData_15[[#This Row],[IType]],IsDList,Table_ExternalData_15[[#Headers],[23]])</f>
        <v>0</v>
      </c>
      <c r="AB698" s="10">
        <f>SUMIFS(IsQList,IsIList,Table_ExternalData_15[[#This Row],[item_key]],IsITypeList,Table_ExternalData_15[[#This Row],[IType]],IsDList,Table_ExternalData_15[[#Headers],[24]])</f>
        <v>0</v>
      </c>
      <c r="AC698" s="10">
        <f>SUMIFS(IsQList,IsIList,Table_ExternalData_15[[#This Row],[item_key]],IsITypeList,Table_ExternalData_15[[#This Row],[IType]],IsDList,Table_ExternalData_15[[#Headers],[25]])</f>
        <v>0</v>
      </c>
      <c r="AD698" s="10">
        <f>SUMIFS(IsQList,IsIList,Table_ExternalData_15[[#This Row],[item_key]],IsITypeList,Table_ExternalData_15[[#This Row],[IType]],IsDList,Table_ExternalData_15[[#Headers],[26]])</f>
        <v>0</v>
      </c>
      <c r="AE698" s="10">
        <f>SUMIFS(IsQList,IsIList,Table_ExternalData_15[[#This Row],[item_key]],IsITypeList,Table_ExternalData_15[[#This Row],[IType]],IsDList,Table_ExternalData_15[[#Headers],[27]])</f>
        <v>0</v>
      </c>
      <c r="AF698" s="10">
        <f>SUMIFS(IsQList,IsIList,Table_ExternalData_15[[#This Row],[item_key]],IsITypeList,Table_ExternalData_15[[#This Row],[IType]],IsDList,Table_ExternalData_15[[#Headers],[28]])</f>
        <v>0</v>
      </c>
      <c r="AG698" s="10">
        <f>SUMIFS(IsQList,IsIList,Table_ExternalData_15[[#This Row],[item_key]],IsITypeList,Table_ExternalData_15[[#This Row],[IType]],IsDList,Table_ExternalData_15[[#Headers],[29]])</f>
        <v>0</v>
      </c>
      <c r="AH698" s="10">
        <f>SUMIFS(IsQList,IsIList,Table_ExternalData_15[[#This Row],[item_key]],IsITypeList,Table_ExternalData_15[[#This Row],[IType]],IsDList,Table_ExternalData_15[[#Headers],[30]])</f>
        <v>0</v>
      </c>
      <c r="AI698" s="10">
        <f>SUMIFS(IsQList,IsIList,Table_ExternalData_15[[#This Row],[item_key]],IsITypeList,Table_ExternalData_15[[#This Row],[IType]],IsDList,Table_ExternalData_15[[#Headers],[31]])</f>
        <v>0</v>
      </c>
      <c r="AJ698" s="10">
        <f>SUM(Table_ExternalData_15[[#This Row],[1]:[31]])</f>
        <v>0</v>
      </c>
    </row>
    <row r="699" spans="1:36">
      <c r="A699" s="1" t="s">
        <v>2214</v>
      </c>
      <c r="B699" s="1" t="s">
        <v>2731</v>
      </c>
      <c r="C699" s="1" t="s">
        <v>2732</v>
      </c>
      <c r="D699" s="11" t="s">
        <v>2046</v>
      </c>
      <c r="E699" s="10">
        <f>SUMIFS(IsQList,IsIList,Table_ExternalData_15[[#This Row],[item_key]],IsITypeList,Table_ExternalData_15[[#This Row],[IType]],IsDList,Table_ExternalData_15[[#Headers],[1]])</f>
        <v>2</v>
      </c>
      <c r="F699" s="10">
        <f>SUMIFS(IsQList,IsIList,Table_ExternalData_15[[#This Row],[item_key]],IsITypeList,Table_ExternalData_15[[#This Row],[IType]],IsDList,Table_ExternalData_15[[#Headers],[2]])</f>
        <v>0</v>
      </c>
      <c r="G699" s="10">
        <f>SUMIFS(IsQList,IsIList,Table_ExternalData_15[[#This Row],[item_key]],IsITypeList,Table_ExternalData_15[[#This Row],[IType]],IsDList,Table_ExternalData_15[[#Headers],[3]])</f>
        <v>0</v>
      </c>
      <c r="H699" s="10">
        <f>SUMIFS(IsQList,IsIList,Table_ExternalData_15[[#This Row],[item_key]],IsITypeList,Table_ExternalData_15[[#This Row],[IType]],IsDList,Table_ExternalData_15[[#Headers],[4]])</f>
        <v>140</v>
      </c>
      <c r="I699" s="10">
        <f>SUMIFS(IsQList,IsIList,Table_ExternalData_15[[#This Row],[item_key]],IsITypeList,Table_ExternalData_15[[#This Row],[IType]],IsDList,Table_ExternalData_15[[#Headers],[5]])</f>
        <v>0</v>
      </c>
      <c r="J699" s="10">
        <f>SUMIFS(IsQList,IsIList,Table_ExternalData_15[[#This Row],[item_key]],IsITypeList,Table_ExternalData_15[[#This Row],[IType]],IsDList,Table_ExternalData_15[[#Headers],[6]])</f>
        <v>46</v>
      </c>
      <c r="K699" s="10">
        <f>SUMIFS(IsQList,IsIList,Table_ExternalData_15[[#This Row],[item_key]],IsITypeList,Table_ExternalData_15[[#This Row],[IType]],IsDList,Table_ExternalData_15[[#Headers],[7]])</f>
        <v>0</v>
      </c>
      <c r="L699" s="10">
        <f>SUMIFS(IsQList,IsIList,Table_ExternalData_15[[#This Row],[item_key]],IsITypeList,Table_ExternalData_15[[#This Row],[IType]],IsDList,Table_ExternalData_15[[#Headers],[8]])</f>
        <v>0</v>
      </c>
      <c r="M699" s="10">
        <f>SUMIFS(IsQList,IsIList,Table_ExternalData_15[[#This Row],[item_key]],IsITypeList,Table_ExternalData_15[[#This Row],[IType]],IsDList,Table_ExternalData_15[[#Headers],[9]])</f>
        <v>0</v>
      </c>
      <c r="N699" s="10">
        <f>SUMIFS(IsQList,IsIList,Table_ExternalData_15[[#This Row],[item_key]],IsITypeList,Table_ExternalData_15[[#This Row],[IType]],IsDList,Table_ExternalData_15[[#Headers],[10]])</f>
        <v>0</v>
      </c>
      <c r="O699" s="10">
        <f>SUMIFS(IsQList,IsIList,Table_ExternalData_15[[#This Row],[item_key]],IsITypeList,Table_ExternalData_15[[#This Row],[IType]],IsDList,Table_ExternalData_15[[#Headers],[11]])</f>
        <v>0</v>
      </c>
      <c r="P699" s="10">
        <f>SUMIFS(IsQList,IsIList,Table_ExternalData_15[[#This Row],[item_key]],IsITypeList,Table_ExternalData_15[[#This Row],[IType]],IsDList,Table_ExternalData_15[[#Headers],[12]])</f>
        <v>0</v>
      </c>
      <c r="Q699" s="10">
        <f>SUMIFS(IsQList,IsIList,Table_ExternalData_15[[#This Row],[item_key]],IsITypeList,Table_ExternalData_15[[#This Row],[IType]],IsDList,Table_ExternalData_15[[#Headers],[13]])</f>
        <v>0</v>
      </c>
      <c r="R699" s="10">
        <f>SUMIFS(IsQList,IsIList,Table_ExternalData_15[[#This Row],[item_key]],IsITypeList,Table_ExternalData_15[[#This Row],[IType]],IsDList,Table_ExternalData_15[[#Headers],[14]])</f>
        <v>0</v>
      </c>
      <c r="S699" s="10">
        <f>SUMIFS(IsQList,IsIList,Table_ExternalData_15[[#This Row],[item_key]],IsITypeList,Table_ExternalData_15[[#This Row],[IType]],IsDList,Table_ExternalData_15[[#Headers],[15]])</f>
        <v>0</v>
      </c>
      <c r="T699" s="10">
        <f>SUMIFS(IsQList,IsIList,Table_ExternalData_15[[#This Row],[item_key]],IsITypeList,Table_ExternalData_15[[#This Row],[IType]],IsDList,Table_ExternalData_15[[#Headers],[16]])</f>
        <v>0</v>
      </c>
      <c r="U699" s="10">
        <f>SUMIFS(IsQList,IsIList,Table_ExternalData_15[[#This Row],[item_key]],IsITypeList,Table_ExternalData_15[[#This Row],[IType]],IsDList,Table_ExternalData_15[[#Headers],[17]])</f>
        <v>0</v>
      </c>
      <c r="V699" s="10">
        <f>SUMIFS(IsQList,IsIList,Table_ExternalData_15[[#This Row],[item_key]],IsITypeList,Table_ExternalData_15[[#This Row],[IType]],IsDList,Table_ExternalData_15[[#Headers],[18]])</f>
        <v>0</v>
      </c>
      <c r="W699" s="10">
        <f>SUMIFS(IsQList,IsIList,Table_ExternalData_15[[#This Row],[item_key]],IsITypeList,Table_ExternalData_15[[#This Row],[IType]],IsDList,Table_ExternalData_15[[#Headers],[19]])</f>
        <v>0</v>
      </c>
      <c r="X699" s="10">
        <f>SUMIFS(IsQList,IsIList,Table_ExternalData_15[[#This Row],[item_key]],IsITypeList,Table_ExternalData_15[[#This Row],[IType]],IsDList,Table_ExternalData_15[[#Headers],[20]])</f>
        <v>0</v>
      </c>
      <c r="Y699" s="10">
        <f>SUMIFS(IsQList,IsIList,Table_ExternalData_15[[#This Row],[item_key]],IsITypeList,Table_ExternalData_15[[#This Row],[IType]],IsDList,Table_ExternalData_15[[#Headers],[21]])</f>
        <v>0</v>
      </c>
      <c r="Z699" s="10">
        <f>SUMIFS(IsQList,IsIList,Table_ExternalData_15[[#This Row],[item_key]],IsITypeList,Table_ExternalData_15[[#This Row],[IType]],IsDList,Table_ExternalData_15[[#Headers],[22]])</f>
        <v>0</v>
      </c>
      <c r="AA699" s="10">
        <f>SUMIFS(IsQList,IsIList,Table_ExternalData_15[[#This Row],[item_key]],IsITypeList,Table_ExternalData_15[[#This Row],[IType]],IsDList,Table_ExternalData_15[[#Headers],[23]])</f>
        <v>0</v>
      </c>
      <c r="AB699" s="10">
        <f>SUMIFS(IsQList,IsIList,Table_ExternalData_15[[#This Row],[item_key]],IsITypeList,Table_ExternalData_15[[#This Row],[IType]],IsDList,Table_ExternalData_15[[#Headers],[24]])</f>
        <v>0</v>
      </c>
      <c r="AC699" s="10">
        <f>SUMIFS(IsQList,IsIList,Table_ExternalData_15[[#This Row],[item_key]],IsITypeList,Table_ExternalData_15[[#This Row],[IType]],IsDList,Table_ExternalData_15[[#Headers],[25]])</f>
        <v>0</v>
      </c>
      <c r="AD699" s="10">
        <f>SUMIFS(IsQList,IsIList,Table_ExternalData_15[[#This Row],[item_key]],IsITypeList,Table_ExternalData_15[[#This Row],[IType]],IsDList,Table_ExternalData_15[[#Headers],[26]])</f>
        <v>0</v>
      </c>
      <c r="AE699" s="10">
        <f>SUMIFS(IsQList,IsIList,Table_ExternalData_15[[#This Row],[item_key]],IsITypeList,Table_ExternalData_15[[#This Row],[IType]],IsDList,Table_ExternalData_15[[#Headers],[27]])</f>
        <v>0</v>
      </c>
      <c r="AF699" s="10">
        <f>SUMIFS(IsQList,IsIList,Table_ExternalData_15[[#This Row],[item_key]],IsITypeList,Table_ExternalData_15[[#This Row],[IType]],IsDList,Table_ExternalData_15[[#Headers],[28]])</f>
        <v>2</v>
      </c>
      <c r="AG699" s="10">
        <f>SUMIFS(IsQList,IsIList,Table_ExternalData_15[[#This Row],[item_key]],IsITypeList,Table_ExternalData_15[[#This Row],[IType]],IsDList,Table_ExternalData_15[[#Headers],[29]])</f>
        <v>152</v>
      </c>
      <c r="AH699" s="10">
        <f>SUMIFS(IsQList,IsIList,Table_ExternalData_15[[#This Row],[item_key]],IsITypeList,Table_ExternalData_15[[#This Row],[IType]],IsDList,Table_ExternalData_15[[#Headers],[30]])</f>
        <v>0</v>
      </c>
      <c r="AI699" s="10">
        <f>SUMIFS(IsQList,IsIList,Table_ExternalData_15[[#This Row],[item_key]],IsITypeList,Table_ExternalData_15[[#This Row],[IType]],IsDList,Table_ExternalData_15[[#Headers],[31]])</f>
        <v>20</v>
      </c>
      <c r="AJ699" s="10">
        <f>SUM(Table_ExternalData_15[[#This Row],[1]:[31]])</f>
        <v>362</v>
      </c>
    </row>
    <row r="700" spans="1:36">
      <c r="A700" s="1" t="s">
        <v>2268</v>
      </c>
      <c r="B700" s="1" t="s">
        <v>2733</v>
      </c>
      <c r="C700" s="1" t="s">
        <v>2734</v>
      </c>
      <c r="D700" s="11" t="s">
        <v>2046</v>
      </c>
      <c r="E700" s="10">
        <f>SUMIFS(IsQList,IsIList,Table_ExternalData_15[[#This Row],[item_key]],IsITypeList,Table_ExternalData_15[[#This Row],[IType]],IsDList,Table_ExternalData_15[[#Headers],[1]])</f>
        <v>0</v>
      </c>
      <c r="F700" s="10">
        <f>SUMIFS(IsQList,IsIList,Table_ExternalData_15[[#This Row],[item_key]],IsITypeList,Table_ExternalData_15[[#This Row],[IType]],IsDList,Table_ExternalData_15[[#Headers],[2]])</f>
        <v>0</v>
      </c>
      <c r="G700" s="10">
        <f>SUMIFS(IsQList,IsIList,Table_ExternalData_15[[#This Row],[item_key]],IsITypeList,Table_ExternalData_15[[#This Row],[IType]],IsDList,Table_ExternalData_15[[#Headers],[3]])</f>
        <v>148</v>
      </c>
      <c r="H700" s="10">
        <f>SUMIFS(IsQList,IsIList,Table_ExternalData_15[[#This Row],[item_key]],IsITypeList,Table_ExternalData_15[[#This Row],[IType]],IsDList,Table_ExternalData_15[[#Headers],[4]])</f>
        <v>0</v>
      </c>
      <c r="I700" s="10">
        <f>SUMIFS(IsQList,IsIList,Table_ExternalData_15[[#This Row],[item_key]],IsITypeList,Table_ExternalData_15[[#This Row],[IType]],IsDList,Table_ExternalData_15[[#Headers],[5]])</f>
        <v>0</v>
      </c>
      <c r="J700" s="10">
        <f>SUMIFS(IsQList,IsIList,Table_ExternalData_15[[#This Row],[item_key]],IsITypeList,Table_ExternalData_15[[#This Row],[IType]],IsDList,Table_ExternalData_15[[#Headers],[6]])</f>
        <v>392</v>
      </c>
      <c r="K700" s="10">
        <f>SUMIFS(IsQList,IsIList,Table_ExternalData_15[[#This Row],[item_key]],IsITypeList,Table_ExternalData_15[[#This Row],[IType]],IsDList,Table_ExternalData_15[[#Headers],[7]])</f>
        <v>0</v>
      </c>
      <c r="L700" s="10">
        <f>SUMIFS(IsQList,IsIList,Table_ExternalData_15[[#This Row],[item_key]],IsITypeList,Table_ExternalData_15[[#This Row],[IType]],IsDList,Table_ExternalData_15[[#Headers],[8]])</f>
        <v>323</v>
      </c>
      <c r="M700" s="10">
        <f>SUMIFS(IsQList,IsIList,Table_ExternalData_15[[#This Row],[item_key]],IsITypeList,Table_ExternalData_15[[#This Row],[IType]],IsDList,Table_ExternalData_15[[#Headers],[9]])</f>
        <v>423</v>
      </c>
      <c r="N700" s="10">
        <f>SUMIFS(IsQList,IsIList,Table_ExternalData_15[[#This Row],[item_key]],IsITypeList,Table_ExternalData_15[[#This Row],[IType]],IsDList,Table_ExternalData_15[[#Headers],[10]])</f>
        <v>0</v>
      </c>
      <c r="O700" s="10">
        <f>SUMIFS(IsQList,IsIList,Table_ExternalData_15[[#This Row],[item_key]],IsITypeList,Table_ExternalData_15[[#This Row],[IType]],IsDList,Table_ExternalData_15[[#Headers],[11]])</f>
        <v>144</v>
      </c>
      <c r="P700" s="10">
        <f>SUMIFS(IsQList,IsIList,Table_ExternalData_15[[#This Row],[item_key]],IsITypeList,Table_ExternalData_15[[#This Row],[IType]],IsDList,Table_ExternalData_15[[#Headers],[12]])</f>
        <v>0</v>
      </c>
      <c r="Q700" s="10">
        <f>SUMIFS(IsQList,IsIList,Table_ExternalData_15[[#This Row],[item_key]],IsITypeList,Table_ExternalData_15[[#This Row],[IType]],IsDList,Table_ExternalData_15[[#Headers],[13]])</f>
        <v>364</v>
      </c>
      <c r="R700" s="10">
        <f>SUMIFS(IsQList,IsIList,Table_ExternalData_15[[#This Row],[item_key]],IsITypeList,Table_ExternalData_15[[#This Row],[IType]],IsDList,Table_ExternalData_15[[#Headers],[14]])</f>
        <v>132</v>
      </c>
      <c r="S700" s="10">
        <f>SUMIFS(IsQList,IsIList,Table_ExternalData_15[[#This Row],[item_key]],IsITypeList,Table_ExternalData_15[[#This Row],[IType]],IsDList,Table_ExternalData_15[[#Headers],[15]])</f>
        <v>284</v>
      </c>
      <c r="T700" s="10">
        <f>SUMIFS(IsQList,IsIList,Table_ExternalData_15[[#This Row],[item_key]],IsITypeList,Table_ExternalData_15[[#This Row],[IType]],IsDList,Table_ExternalData_15[[#Headers],[16]])</f>
        <v>0</v>
      </c>
      <c r="U700" s="10">
        <f>SUMIFS(IsQList,IsIList,Table_ExternalData_15[[#This Row],[item_key]],IsITypeList,Table_ExternalData_15[[#This Row],[IType]],IsDList,Table_ExternalData_15[[#Headers],[17]])</f>
        <v>265</v>
      </c>
      <c r="V700" s="10">
        <f>SUMIFS(IsQList,IsIList,Table_ExternalData_15[[#This Row],[item_key]],IsITypeList,Table_ExternalData_15[[#This Row],[IType]],IsDList,Table_ExternalData_15[[#Headers],[18]])</f>
        <v>348</v>
      </c>
      <c r="W700" s="10">
        <f>SUMIFS(IsQList,IsIList,Table_ExternalData_15[[#This Row],[item_key]],IsITypeList,Table_ExternalData_15[[#This Row],[IType]],IsDList,Table_ExternalData_15[[#Headers],[19]])</f>
        <v>0</v>
      </c>
      <c r="X700" s="10">
        <f>SUMIFS(IsQList,IsIList,Table_ExternalData_15[[#This Row],[item_key]],IsITypeList,Table_ExternalData_15[[#This Row],[IType]],IsDList,Table_ExternalData_15[[#Headers],[20]])</f>
        <v>0</v>
      </c>
      <c r="Y700" s="10">
        <f>SUMIFS(IsQList,IsIList,Table_ExternalData_15[[#This Row],[item_key]],IsITypeList,Table_ExternalData_15[[#This Row],[IType]],IsDList,Table_ExternalData_15[[#Headers],[21]])</f>
        <v>0</v>
      </c>
      <c r="Z700" s="10">
        <f>SUMIFS(IsQList,IsIList,Table_ExternalData_15[[#This Row],[item_key]],IsITypeList,Table_ExternalData_15[[#This Row],[IType]],IsDList,Table_ExternalData_15[[#Headers],[22]])</f>
        <v>0</v>
      </c>
      <c r="AA700" s="10">
        <f>SUMIFS(IsQList,IsIList,Table_ExternalData_15[[#This Row],[item_key]],IsITypeList,Table_ExternalData_15[[#This Row],[IType]],IsDList,Table_ExternalData_15[[#Headers],[23]])</f>
        <v>125</v>
      </c>
      <c r="AB700" s="10">
        <f>SUMIFS(IsQList,IsIList,Table_ExternalData_15[[#This Row],[item_key]],IsITypeList,Table_ExternalData_15[[#This Row],[IType]],IsDList,Table_ExternalData_15[[#Headers],[24]])</f>
        <v>0</v>
      </c>
      <c r="AC700" s="10">
        <f>SUMIFS(IsQList,IsIList,Table_ExternalData_15[[#This Row],[item_key]],IsITypeList,Table_ExternalData_15[[#This Row],[IType]],IsDList,Table_ExternalData_15[[#Headers],[25]])</f>
        <v>0</v>
      </c>
      <c r="AD700" s="10">
        <f>SUMIFS(IsQList,IsIList,Table_ExternalData_15[[#This Row],[item_key]],IsITypeList,Table_ExternalData_15[[#This Row],[IType]],IsDList,Table_ExternalData_15[[#Headers],[26]])</f>
        <v>0</v>
      </c>
      <c r="AE700" s="10">
        <f>SUMIFS(IsQList,IsIList,Table_ExternalData_15[[#This Row],[item_key]],IsITypeList,Table_ExternalData_15[[#This Row],[IType]],IsDList,Table_ExternalData_15[[#Headers],[27]])</f>
        <v>183</v>
      </c>
      <c r="AF700" s="10">
        <f>SUMIFS(IsQList,IsIList,Table_ExternalData_15[[#This Row],[item_key]],IsITypeList,Table_ExternalData_15[[#This Row],[IType]],IsDList,Table_ExternalData_15[[#Headers],[28]])</f>
        <v>671</v>
      </c>
      <c r="AG700" s="10">
        <f>SUMIFS(IsQList,IsIList,Table_ExternalData_15[[#This Row],[item_key]],IsITypeList,Table_ExternalData_15[[#This Row],[IType]],IsDList,Table_ExternalData_15[[#Headers],[29]])</f>
        <v>540</v>
      </c>
      <c r="AH700" s="10">
        <f>SUMIFS(IsQList,IsIList,Table_ExternalData_15[[#This Row],[item_key]],IsITypeList,Table_ExternalData_15[[#This Row],[IType]],IsDList,Table_ExternalData_15[[#Headers],[30]])</f>
        <v>498</v>
      </c>
      <c r="AI700" s="10">
        <f>SUMIFS(IsQList,IsIList,Table_ExternalData_15[[#This Row],[item_key]],IsITypeList,Table_ExternalData_15[[#This Row],[IType]],IsDList,Table_ExternalData_15[[#Headers],[31]])</f>
        <v>554</v>
      </c>
      <c r="AJ700" s="10">
        <f>SUM(Table_ExternalData_15[[#This Row],[1]:[31]])</f>
        <v>5394</v>
      </c>
    </row>
    <row r="701" spans="1:36">
      <c r="A701" s="1" t="s">
        <v>2269</v>
      </c>
      <c r="B701" s="1" t="s">
        <v>2735</v>
      </c>
      <c r="C701" s="1" t="s">
        <v>2736</v>
      </c>
      <c r="D701" s="11" t="s">
        <v>2046</v>
      </c>
      <c r="E701" s="10">
        <f>SUMIFS(IsQList,IsIList,Table_ExternalData_15[[#This Row],[item_key]],IsITypeList,Table_ExternalData_15[[#This Row],[IType]],IsDList,Table_ExternalData_15[[#Headers],[1]])</f>
        <v>0</v>
      </c>
      <c r="F701" s="10">
        <f>SUMIFS(IsQList,IsIList,Table_ExternalData_15[[#This Row],[item_key]],IsITypeList,Table_ExternalData_15[[#This Row],[IType]],IsDList,Table_ExternalData_15[[#Headers],[2]])</f>
        <v>0</v>
      </c>
      <c r="G701" s="10">
        <f>SUMIFS(IsQList,IsIList,Table_ExternalData_15[[#This Row],[item_key]],IsITypeList,Table_ExternalData_15[[#This Row],[IType]],IsDList,Table_ExternalData_15[[#Headers],[3]])</f>
        <v>148</v>
      </c>
      <c r="H701" s="10">
        <f>SUMIFS(IsQList,IsIList,Table_ExternalData_15[[#This Row],[item_key]],IsITypeList,Table_ExternalData_15[[#This Row],[IType]],IsDList,Table_ExternalData_15[[#Headers],[4]])</f>
        <v>0</v>
      </c>
      <c r="I701" s="10">
        <f>SUMIFS(IsQList,IsIList,Table_ExternalData_15[[#This Row],[item_key]],IsITypeList,Table_ExternalData_15[[#This Row],[IType]],IsDList,Table_ExternalData_15[[#Headers],[5]])</f>
        <v>0</v>
      </c>
      <c r="J701" s="10">
        <f>SUMIFS(IsQList,IsIList,Table_ExternalData_15[[#This Row],[item_key]],IsITypeList,Table_ExternalData_15[[#This Row],[IType]],IsDList,Table_ExternalData_15[[#Headers],[6]])</f>
        <v>392</v>
      </c>
      <c r="K701" s="10">
        <f>SUMIFS(IsQList,IsIList,Table_ExternalData_15[[#This Row],[item_key]],IsITypeList,Table_ExternalData_15[[#This Row],[IType]],IsDList,Table_ExternalData_15[[#Headers],[7]])</f>
        <v>0</v>
      </c>
      <c r="L701" s="10">
        <f>SUMIFS(IsQList,IsIList,Table_ExternalData_15[[#This Row],[item_key]],IsITypeList,Table_ExternalData_15[[#This Row],[IType]],IsDList,Table_ExternalData_15[[#Headers],[8]])</f>
        <v>323</v>
      </c>
      <c r="M701" s="10">
        <f>SUMIFS(IsQList,IsIList,Table_ExternalData_15[[#This Row],[item_key]],IsITypeList,Table_ExternalData_15[[#This Row],[IType]],IsDList,Table_ExternalData_15[[#Headers],[9]])</f>
        <v>423</v>
      </c>
      <c r="N701" s="10">
        <f>SUMIFS(IsQList,IsIList,Table_ExternalData_15[[#This Row],[item_key]],IsITypeList,Table_ExternalData_15[[#This Row],[IType]],IsDList,Table_ExternalData_15[[#Headers],[10]])</f>
        <v>0</v>
      </c>
      <c r="O701" s="10">
        <f>SUMIFS(IsQList,IsIList,Table_ExternalData_15[[#This Row],[item_key]],IsITypeList,Table_ExternalData_15[[#This Row],[IType]],IsDList,Table_ExternalData_15[[#Headers],[11]])</f>
        <v>144</v>
      </c>
      <c r="P701" s="10">
        <f>SUMIFS(IsQList,IsIList,Table_ExternalData_15[[#This Row],[item_key]],IsITypeList,Table_ExternalData_15[[#This Row],[IType]],IsDList,Table_ExternalData_15[[#Headers],[12]])</f>
        <v>0</v>
      </c>
      <c r="Q701" s="10">
        <f>SUMIFS(IsQList,IsIList,Table_ExternalData_15[[#This Row],[item_key]],IsITypeList,Table_ExternalData_15[[#This Row],[IType]],IsDList,Table_ExternalData_15[[#Headers],[13]])</f>
        <v>364</v>
      </c>
      <c r="R701" s="10">
        <f>SUMIFS(IsQList,IsIList,Table_ExternalData_15[[#This Row],[item_key]],IsITypeList,Table_ExternalData_15[[#This Row],[IType]],IsDList,Table_ExternalData_15[[#Headers],[14]])</f>
        <v>132</v>
      </c>
      <c r="S701" s="10">
        <f>SUMIFS(IsQList,IsIList,Table_ExternalData_15[[#This Row],[item_key]],IsITypeList,Table_ExternalData_15[[#This Row],[IType]],IsDList,Table_ExternalData_15[[#Headers],[15]])</f>
        <v>284</v>
      </c>
      <c r="T701" s="10">
        <f>SUMIFS(IsQList,IsIList,Table_ExternalData_15[[#This Row],[item_key]],IsITypeList,Table_ExternalData_15[[#This Row],[IType]],IsDList,Table_ExternalData_15[[#Headers],[16]])</f>
        <v>0</v>
      </c>
      <c r="U701" s="10">
        <f>SUMIFS(IsQList,IsIList,Table_ExternalData_15[[#This Row],[item_key]],IsITypeList,Table_ExternalData_15[[#This Row],[IType]],IsDList,Table_ExternalData_15[[#Headers],[17]])</f>
        <v>265</v>
      </c>
      <c r="V701" s="10">
        <f>SUMIFS(IsQList,IsIList,Table_ExternalData_15[[#This Row],[item_key]],IsITypeList,Table_ExternalData_15[[#This Row],[IType]],IsDList,Table_ExternalData_15[[#Headers],[18]])</f>
        <v>348</v>
      </c>
      <c r="W701" s="10">
        <f>SUMIFS(IsQList,IsIList,Table_ExternalData_15[[#This Row],[item_key]],IsITypeList,Table_ExternalData_15[[#This Row],[IType]],IsDList,Table_ExternalData_15[[#Headers],[19]])</f>
        <v>0</v>
      </c>
      <c r="X701" s="10">
        <f>SUMIFS(IsQList,IsIList,Table_ExternalData_15[[#This Row],[item_key]],IsITypeList,Table_ExternalData_15[[#This Row],[IType]],IsDList,Table_ExternalData_15[[#Headers],[20]])</f>
        <v>0</v>
      </c>
      <c r="Y701" s="10">
        <f>SUMIFS(IsQList,IsIList,Table_ExternalData_15[[#This Row],[item_key]],IsITypeList,Table_ExternalData_15[[#This Row],[IType]],IsDList,Table_ExternalData_15[[#Headers],[21]])</f>
        <v>0</v>
      </c>
      <c r="Z701" s="10">
        <f>SUMIFS(IsQList,IsIList,Table_ExternalData_15[[#This Row],[item_key]],IsITypeList,Table_ExternalData_15[[#This Row],[IType]],IsDList,Table_ExternalData_15[[#Headers],[22]])</f>
        <v>0</v>
      </c>
      <c r="AA701" s="10">
        <f>SUMIFS(IsQList,IsIList,Table_ExternalData_15[[#This Row],[item_key]],IsITypeList,Table_ExternalData_15[[#This Row],[IType]],IsDList,Table_ExternalData_15[[#Headers],[23]])</f>
        <v>125</v>
      </c>
      <c r="AB701" s="10">
        <f>SUMIFS(IsQList,IsIList,Table_ExternalData_15[[#This Row],[item_key]],IsITypeList,Table_ExternalData_15[[#This Row],[IType]],IsDList,Table_ExternalData_15[[#Headers],[24]])</f>
        <v>0</v>
      </c>
      <c r="AC701" s="10">
        <f>SUMIFS(IsQList,IsIList,Table_ExternalData_15[[#This Row],[item_key]],IsITypeList,Table_ExternalData_15[[#This Row],[IType]],IsDList,Table_ExternalData_15[[#Headers],[25]])</f>
        <v>0</v>
      </c>
      <c r="AD701" s="10">
        <f>SUMIFS(IsQList,IsIList,Table_ExternalData_15[[#This Row],[item_key]],IsITypeList,Table_ExternalData_15[[#This Row],[IType]],IsDList,Table_ExternalData_15[[#Headers],[26]])</f>
        <v>0</v>
      </c>
      <c r="AE701" s="10">
        <f>SUMIFS(IsQList,IsIList,Table_ExternalData_15[[#This Row],[item_key]],IsITypeList,Table_ExternalData_15[[#This Row],[IType]],IsDList,Table_ExternalData_15[[#Headers],[27]])</f>
        <v>183</v>
      </c>
      <c r="AF701" s="10">
        <f>SUMIFS(IsQList,IsIList,Table_ExternalData_15[[#This Row],[item_key]],IsITypeList,Table_ExternalData_15[[#This Row],[IType]],IsDList,Table_ExternalData_15[[#Headers],[28]])</f>
        <v>671</v>
      </c>
      <c r="AG701" s="10">
        <f>SUMIFS(IsQList,IsIList,Table_ExternalData_15[[#This Row],[item_key]],IsITypeList,Table_ExternalData_15[[#This Row],[IType]],IsDList,Table_ExternalData_15[[#Headers],[29]])</f>
        <v>540</v>
      </c>
      <c r="AH701" s="10">
        <f>SUMIFS(IsQList,IsIList,Table_ExternalData_15[[#This Row],[item_key]],IsITypeList,Table_ExternalData_15[[#This Row],[IType]],IsDList,Table_ExternalData_15[[#Headers],[30]])</f>
        <v>498</v>
      </c>
      <c r="AI701" s="10">
        <f>SUMIFS(IsQList,IsIList,Table_ExternalData_15[[#This Row],[item_key]],IsITypeList,Table_ExternalData_15[[#This Row],[IType]],IsDList,Table_ExternalData_15[[#Headers],[31]])</f>
        <v>554</v>
      </c>
      <c r="AJ701" s="10">
        <f>SUM(Table_ExternalData_15[[#This Row],[1]:[31]])</f>
        <v>5394</v>
      </c>
    </row>
    <row r="702" spans="1:36">
      <c r="A702" s="1" t="s">
        <v>2270</v>
      </c>
      <c r="B702" s="1" t="s">
        <v>2737</v>
      </c>
      <c r="C702" s="1" t="s">
        <v>2738</v>
      </c>
      <c r="D702" s="11" t="s">
        <v>2046</v>
      </c>
      <c r="E702" s="10">
        <f>SUMIFS(IsQList,IsIList,Table_ExternalData_15[[#This Row],[item_key]],IsITypeList,Table_ExternalData_15[[#This Row],[IType]],IsDList,Table_ExternalData_15[[#Headers],[1]])</f>
        <v>0</v>
      </c>
      <c r="F702" s="10">
        <f>SUMIFS(IsQList,IsIList,Table_ExternalData_15[[#This Row],[item_key]],IsITypeList,Table_ExternalData_15[[#This Row],[IType]],IsDList,Table_ExternalData_15[[#Headers],[2]])</f>
        <v>0</v>
      </c>
      <c r="G702" s="10">
        <f>SUMIFS(IsQList,IsIList,Table_ExternalData_15[[#This Row],[item_key]],IsITypeList,Table_ExternalData_15[[#This Row],[IType]],IsDList,Table_ExternalData_15[[#Headers],[3]])</f>
        <v>148</v>
      </c>
      <c r="H702" s="10">
        <f>SUMIFS(IsQList,IsIList,Table_ExternalData_15[[#This Row],[item_key]],IsITypeList,Table_ExternalData_15[[#This Row],[IType]],IsDList,Table_ExternalData_15[[#Headers],[4]])</f>
        <v>0</v>
      </c>
      <c r="I702" s="10">
        <f>SUMIFS(IsQList,IsIList,Table_ExternalData_15[[#This Row],[item_key]],IsITypeList,Table_ExternalData_15[[#This Row],[IType]],IsDList,Table_ExternalData_15[[#Headers],[5]])</f>
        <v>0</v>
      </c>
      <c r="J702" s="10">
        <f>SUMIFS(IsQList,IsIList,Table_ExternalData_15[[#This Row],[item_key]],IsITypeList,Table_ExternalData_15[[#This Row],[IType]],IsDList,Table_ExternalData_15[[#Headers],[6]])</f>
        <v>392</v>
      </c>
      <c r="K702" s="10">
        <f>SUMIFS(IsQList,IsIList,Table_ExternalData_15[[#This Row],[item_key]],IsITypeList,Table_ExternalData_15[[#This Row],[IType]],IsDList,Table_ExternalData_15[[#Headers],[7]])</f>
        <v>0</v>
      </c>
      <c r="L702" s="10">
        <f>SUMIFS(IsQList,IsIList,Table_ExternalData_15[[#This Row],[item_key]],IsITypeList,Table_ExternalData_15[[#This Row],[IType]],IsDList,Table_ExternalData_15[[#Headers],[8]])</f>
        <v>323</v>
      </c>
      <c r="M702" s="10">
        <f>SUMIFS(IsQList,IsIList,Table_ExternalData_15[[#This Row],[item_key]],IsITypeList,Table_ExternalData_15[[#This Row],[IType]],IsDList,Table_ExternalData_15[[#Headers],[9]])</f>
        <v>423</v>
      </c>
      <c r="N702" s="10">
        <f>SUMIFS(IsQList,IsIList,Table_ExternalData_15[[#This Row],[item_key]],IsITypeList,Table_ExternalData_15[[#This Row],[IType]],IsDList,Table_ExternalData_15[[#Headers],[10]])</f>
        <v>0</v>
      </c>
      <c r="O702" s="10">
        <f>SUMIFS(IsQList,IsIList,Table_ExternalData_15[[#This Row],[item_key]],IsITypeList,Table_ExternalData_15[[#This Row],[IType]],IsDList,Table_ExternalData_15[[#Headers],[11]])</f>
        <v>144</v>
      </c>
      <c r="P702" s="10">
        <f>SUMIFS(IsQList,IsIList,Table_ExternalData_15[[#This Row],[item_key]],IsITypeList,Table_ExternalData_15[[#This Row],[IType]],IsDList,Table_ExternalData_15[[#Headers],[12]])</f>
        <v>0</v>
      </c>
      <c r="Q702" s="10">
        <f>SUMIFS(IsQList,IsIList,Table_ExternalData_15[[#This Row],[item_key]],IsITypeList,Table_ExternalData_15[[#This Row],[IType]],IsDList,Table_ExternalData_15[[#Headers],[13]])</f>
        <v>364</v>
      </c>
      <c r="R702" s="10">
        <f>SUMIFS(IsQList,IsIList,Table_ExternalData_15[[#This Row],[item_key]],IsITypeList,Table_ExternalData_15[[#This Row],[IType]],IsDList,Table_ExternalData_15[[#Headers],[14]])</f>
        <v>132</v>
      </c>
      <c r="S702" s="10">
        <f>SUMIFS(IsQList,IsIList,Table_ExternalData_15[[#This Row],[item_key]],IsITypeList,Table_ExternalData_15[[#This Row],[IType]],IsDList,Table_ExternalData_15[[#Headers],[15]])</f>
        <v>284</v>
      </c>
      <c r="T702" s="10">
        <f>SUMIFS(IsQList,IsIList,Table_ExternalData_15[[#This Row],[item_key]],IsITypeList,Table_ExternalData_15[[#This Row],[IType]],IsDList,Table_ExternalData_15[[#Headers],[16]])</f>
        <v>0</v>
      </c>
      <c r="U702" s="10">
        <f>SUMIFS(IsQList,IsIList,Table_ExternalData_15[[#This Row],[item_key]],IsITypeList,Table_ExternalData_15[[#This Row],[IType]],IsDList,Table_ExternalData_15[[#Headers],[17]])</f>
        <v>265</v>
      </c>
      <c r="V702" s="10">
        <f>SUMIFS(IsQList,IsIList,Table_ExternalData_15[[#This Row],[item_key]],IsITypeList,Table_ExternalData_15[[#This Row],[IType]],IsDList,Table_ExternalData_15[[#Headers],[18]])</f>
        <v>348</v>
      </c>
      <c r="W702" s="10">
        <f>SUMIFS(IsQList,IsIList,Table_ExternalData_15[[#This Row],[item_key]],IsITypeList,Table_ExternalData_15[[#This Row],[IType]],IsDList,Table_ExternalData_15[[#Headers],[19]])</f>
        <v>0</v>
      </c>
      <c r="X702" s="10">
        <f>SUMIFS(IsQList,IsIList,Table_ExternalData_15[[#This Row],[item_key]],IsITypeList,Table_ExternalData_15[[#This Row],[IType]],IsDList,Table_ExternalData_15[[#Headers],[20]])</f>
        <v>0</v>
      </c>
      <c r="Y702" s="10">
        <f>SUMIFS(IsQList,IsIList,Table_ExternalData_15[[#This Row],[item_key]],IsITypeList,Table_ExternalData_15[[#This Row],[IType]],IsDList,Table_ExternalData_15[[#Headers],[21]])</f>
        <v>0</v>
      </c>
      <c r="Z702" s="10">
        <f>SUMIFS(IsQList,IsIList,Table_ExternalData_15[[#This Row],[item_key]],IsITypeList,Table_ExternalData_15[[#This Row],[IType]],IsDList,Table_ExternalData_15[[#Headers],[22]])</f>
        <v>0</v>
      </c>
      <c r="AA702" s="10">
        <f>SUMIFS(IsQList,IsIList,Table_ExternalData_15[[#This Row],[item_key]],IsITypeList,Table_ExternalData_15[[#This Row],[IType]],IsDList,Table_ExternalData_15[[#Headers],[23]])</f>
        <v>125</v>
      </c>
      <c r="AB702" s="10">
        <f>SUMIFS(IsQList,IsIList,Table_ExternalData_15[[#This Row],[item_key]],IsITypeList,Table_ExternalData_15[[#This Row],[IType]],IsDList,Table_ExternalData_15[[#Headers],[24]])</f>
        <v>0</v>
      </c>
      <c r="AC702" s="10">
        <f>SUMIFS(IsQList,IsIList,Table_ExternalData_15[[#This Row],[item_key]],IsITypeList,Table_ExternalData_15[[#This Row],[IType]],IsDList,Table_ExternalData_15[[#Headers],[25]])</f>
        <v>0</v>
      </c>
      <c r="AD702" s="10">
        <f>SUMIFS(IsQList,IsIList,Table_ExternalData_15[[#This Row],[item_key]],IsITypeList,Table_ExternalData_15[[#This Row],[IType]],IsDList,Table_ExternalData_15[[#Headers],[26]])</f>
        <v>0</v>
      </c>
      <c r="AE702" s="10">
        <f>SUMIFS(IsQList,IsIList,Table_ExternalData_15[[#This Row],[item_key]],IsITypeList,Table_ExternalData_15[[#This Row],[IType]],IsDList,Table_ExternalData_15[[#Headers],[27]])</f>
        <v>183</v>
      </c>
      <c r="AF702" s="10">
        <f>SUMIFS(IsQList,IsIList,Table_ExternalData_15[[#This Row],[item_key]],IsITypeList,Table_ExternalData_15[[#This Row],[IType]],IsDList,Table_ExternalData_15[[#Headers],[28]])</f>
        <v>671</v>
      </c>
      <c r="AG702" s="10">
        <f>SUMIFS(IsQList,IsIList,Table_ExternalData_15[[#This Row],[item_key]],IsITypeList,Table_ExternalData_15[[#This Row],[IType]],IsDList,Table_ExternalData_15[[#Headers],[29]])</f>
        <v>540</v>
      </c>
      <c r="AH702" s="10">
        <f>SUMIFS(IsQList,IsIList,Table_ExternalData_15[[#This Row],[item_key]],IsITypeList,Table_ExternalData_15[[#This Row],[IType]],IsDList,Table_ExternalData_15[[#Headers],[30]])</f>
        <v>498</v>
      </c>
      <c r="AI702" s="10">
        <f>SUMIFS(IsQList,IsIList,Table_ExternalData_15[[#This Row],[item_key]],IsITypeList,Table_ExternalData_15[[#This Row],[IType]],IsDList,Table_ExternalData_15[[#Headers],[31]])</f>
        <v>554</v>
      </c>
      <c r="AJ702" s="10">
        <f>SUM(Table_ExternalData_15[[#This Row],[1]:[31]])</f>
        <v>5394</v>
      </c>
    </row>
    <row r="703" spans="1:36">
      <c r="A703" s="1" t="s">
        <v>2271</v>
      </c>
      <c r="B703" s="1" t="s">
        <v>2739</v>
      </c>
      <c r="C703" s="1" t="s">
        <v>2740</v>
      </c>
      <c r="D703" s="11" t="s">
        <v>2046</v>
      </c>
      <c r="E703" s="10">
        <f>SUMIFS(IsQList,IsIList,Table_ExternalData_15[[#This Row],[item_key]],IsITypeList,Table_ExternalData_15[[#This Row],[IType]],IsDList,Table_ExternalData_15[[#Headers],[1]])</f>
        <v>0</v>
      </c>
      <c r="F703" s="10">
        <f>SUMIFS(IsQList,IsIList,Table_ExternalData_15[[#This Row],[item_key]],IsITypeList,Table_ExternalData_15[[#This Row],[IType]],IsDList,Table_ExternalData_15[[#Headers],[2]])</f>
        <v>0</v>
      </c>
      <c r="G703" s="10">
        <f>SUMIFS(IsQList,IsIList,Table_ExternalData_15[[#This Row],[item_key]],IsITypeList,Table_ExternalData_15[[#This Row],[IType]],IsDList,Table_ExternalData_15[[#Headers],[3]])</f>
        <v>148</v>
      </c>
      <c r="H703" s="10">
        <f>SUMIFS(IsQList,IsIList,Table_ExternalData_15[[#This Row],[item_key]],IsITypeList,Table_ExternalData_15[[#This Row],[IType]],IsDList,Table_ExternalData_15[[#Headers],[4]])</f>
        <v>0</v>
      </c>
      <c r="I703" s="10">
        <f>SUMIFS(IsQList,IsIList,Table_ExternalData_15[[#This Row],[item_key]],IsITypeList,Table_ExternalData_15[[#This Row],[IType]],IsDList,Table_ExternalData_15[[#Headers],[5]])</f>
        <v>0</v>
      </c>
      <c r="J703" s="10">
        <f>SUMIFS(IsQList,IsIList,Table_ExternalData_15[[#This Row],[item_key]],IsITypeList,Table_ExternalData_15[[#This Row],[IType]],IsDList,Table_ExternalData_15[[#Headers],[6]])</f>
        <v>392</v>
      </c>
      <c r="K703" s="10">
        <f>SUMIFS(IsQList,IsIList,Table_ExternalData_15[[#This Row],[item_key]],IsITypeList,Table_ExternalData_15[[#This Row],[IType]],IsDList,Table_ExternalData_15[[#Headers],[7]])</f>
        <v>0</v>
      </c>
      <c r="L703" s="10">
        <f>SUMIFS(IsQList,IsIList,Table_ExternalData_15[[#This Row],[item_key]],IsITypeList,Table_ExternalData_15[[#This Row],[IType]],IsDList,Table_ExternalData_15[[#Headers],[8]])</f>
        <v>323</v>
      </c>
      <c r="M703" s="10">
        <f>SUMIFS(IsQList,IsIList,Table_ExternalData_15[[#This Row],[item_key]],IsITypeList,Table_ExternalData_15[[#This Row],[IType]],IsDList,Table_ExternalData_15[[#Headers],[9]])</f>
        <v>423</v>
      </c>
      <c r="N703" s="10">
        <f>SUMIFS(IsQList,IsIList,Table_ExternalData_15[[#This Row],[item_key]],IsITypeList,Table_ExternalData_15[[#This Row],[IType]],IsDList,Table_ExternalData_15[[#Headers],[10]])</f>
        <v>0</v>
      </c>
      <c r="O703" s="10">
        <f>SUMIFS(IsQList,IsIList,Table_ExternalData_15[[#This Row],[item_key]],IsITypeList,Table_ExternalData_15[[#This Row],[IType]],IsDList,Table_ExternalData_15[[#Headers],[11]])</f>
        <v>144</v>
      </c>
      <c r="P703" s="10">
        <f>SUMIFS(IsQList,IsIList,Table_ExternalData_15[[#This Row],[item_key]],IsITypeList,Table_ExternalData_15[[#This Row],[IType]],IsDList,Table_ExternalData_15[[#Headers],[12]])</f>
        <v>0</v>
      </c>
      <c r="Q703" s="10">
        <f>SUMIFS(IsQList,IsIList,Table_ExternalData_15[[#This Row],[item_key]],IsITypeList,Table_ExternalData_15[[#This Row],[IType]],IsDList,Table_ExternalData_15[[#Headers],[13]])</f>
        <v>364</v>
      </c>
      <c r="R703" s="10">
        <f>SUMIFS(IsQList,IsIList,Table_ExternalData_15[[#This Row],[item_key]],IsITypeList,Table_ExternalData_15[[#This Row],[IType]],IsDList,Table_ExternalData_15[[#Headers],[14]])</f>
        <v>132</v>
      </c>
      <c r="S703" s="10">
        <f>SUMIFS(IsQList,IsIList,Table_ExternalData_15[[#This Row],[item_key]],IsITypeList,Table_ExternalData_15[[#This Row],[IType]],IsDList,Table_ExternalData_15[[#Headers],[15]])</f>
        <v>284</v>
      </c>
      <c r="T703" s="10">
        <f>SUMIFS(IsQList,IsIList,Table_ExternalData_15[[#This Row],[item_key]],IsITypeList,Table_ExternalData_15[[#This Row],[IType]],IsDList,Table_ExternalData_15[[#Headers],[16]])</f>
        <v>0</v>
      </c>
      <c r="U703" s="10">
        <f>SUMIFS(IsQList,IsIList,Table_ExternalData_15[[#This Row],[item_key]],IsITypeList,Table_ExternalData_15[[#This Row],[IType]],IsDList,Table_ExternalData_15[[#Headers],[17]])</f>
        <v>265</v>
      </c>
      <c r="V703" s="10">
        <f>SUMIFS(IsQList,IsIList,Table_ExternalData_15[[#This Row],[item_key]],IsITypeList,Table_ExternalData_15[[#This Row],[IType]],IsDList,Table_ExternalData_15[[#Headers],[18]])</f>
        <v>348</v>
      </c>
      <c r="W703" s="10">
        <f>SUMIFS(IsQList,IsIList,Table_ExternalData_15[[#This Row],[item_key]],IsITypeList,Table_ExternalData_15[[#This Row],[IType]],IsDList,Table_ExternalData_15[[#Headers],[19]])</f>
        <v>0</v>
      </c>
      <c r="X703" s="10">
        <f>SUMIFS(IsQList,IsIList,Table_ExternalData_15[[#This Row],[item_key]],IsITypeList,Table_ExternalData_15[[#This Row],[IType]],IsDList,Table_ExternalData_15[[#Headers],[20]])</f>
        <v>0</v>
      </c>
      <c r="Y703" s="10">
        <f>SUMIFS(IsQList,IsIList,Table_ExternalData_15[[#This Row],[item_key]],IsITypeList,Table_ExternalData_15[[#This Row],[IType]],IsDList,Table_ExternalData_15[[#Headers],[21]])</f>
        <v>0</v>
      </c>
      <c r="Z703" s="10">
        <f>SUMIFS(IsQList,IsIList,Table_ExternalData_15[[#This Row],[item_key]],IsITypeList,Table_ExternalData_15[[#This Row],[IType]],IsDList,Table_ExternalData_15[[#Headers],[22]])</f>
        <v>0</v>
      </c>
      <c r="AA703" s="10">
        <f>SUMIFS(IsQList,IsIList,Table_ExternalData_15[[#This Row],[item_key]],IsITypeList,Table_ExternalData_15[[#This Row],[IType]],IsDList,Table_ExternalData_15[[#Headers],[23]])</f>
        <v>125</v>
      </c>
      <c r="AB703" s="10">
        <f>SUMIFS(IsQList,IsIList,Table_ExternalData_15[[#This Row],[item_key]],IsITypeList,Table_ExternalData_15[[#This Row],[IType]],IsDList,Table_ExternalData_15[[#Headers],[24]])</f>
        <v>0</v>
      </c>
      <c r="AC703" s="10">
        <f>SUMIFS(IsQList,IsIList,Table_ExternalData_15[[#This Row],[item_key]],IsITypeList,Table_ExternalData_15[[#This Row],[IType]],IsDList,Table_ExternalData_15[[#Headers],[25]])</f>
        <v>0</v>
      </c>
      <c r="AD703" s="10">
        <f>SUMIFS(IsQList,IsIList,Table_ExternalData_15[[#This Row],[item_key]],IsITypeList,Table_ExternalData_15[[#This Row],[IType]],IsDList,Table_ExternalData_15[[#Headers],[26]])</f>
        <v>0</v>
      </c>
      <c r="AE703" s="10">
        <f>SUMIFS(IsQList,IsIList,Table_ExternalData_15[[#This Row],[item_key]],IsITypeList,Table_ExternalData_15[[#This Row],[IType]],IsDList,Table_ExternalData_15[[#Headers],[27]])</f>
        <v>183</v>
      </c>
      <c r="AF703" s="10">
        <f>SUMIFS(IsQList,IsIList,Table_ExternalData_15[[#This Row],[item_key]],IsITypeList,Table_ExternalData_15[[#This Row],[IType]],IsDList,Table_ExternalData_15[[#Headers],[28]])</f>
        <v>671</v>
      </c>
      <c r="AG703" s="10">
        <f>SUMIFS(IsQList,IsIList,Table_ExternalData_15[[#This Row],[item_key]],IsITypeList,Table_ExternalData_15[[#This Row],[IType]],IsDList,Table_ExternalData_15[[#Headers],[29]])</f>
        <v>540</v>
      </c>
      <c r="AH703" s="10">
        <f>SUMIFS(IsQList,IsIList,Table_ExternalData_15[[#This Row],[item_key]],IsITypeList,Table_ExternalData_15[[#This Row],[IType]],IsDList,Table_ExternalData_15[[#Headers],[30]])</f>
        <v>342</v>
      </c>
      <c r="AI703" s="10">
        <f>SUMIFS(IsQList,IsIList,Table_ExternalData_15[[#This Row],[item_key]],IsITypeList,Table_ExternalData_15[[#This Row],[IType]],IsDList,Table_ExternalData_15[[#Headers],[31]])</f>
        <v>554</v>
      </c>
      <c r="AJ703" s="10">
        <f>SUM(Table_ExternalData_15[[#This Row],[1]:[31]])</f>
        <v>5238</v>
      </c>
    </row>
    <row r="704" spans="1:36">
      <c r="A704" s="1" t="s">
        <v>2272</v>
      </c>
      <c r="B704" s="1" t="s">
        <v>2741</v>
      </c>
      <c r="C704" s="1" t="s">
        <v>2742</v>
      </c>
      <c r="D704" s="11" t="s">
        <v>2046</v>
      </c>
      <c r="E704" s="10">
        <f>SUMIFS(IsQList,IsIList,Table_ExternalData_15[[#This Row],[item_key]],IsITypeList,Table_ExternalData_15[[#This Row],[IType]],IsDList,Table_ExternalData_15[[#Headers],[1]])</f>
        <v>0</v>
      </c>
      <c r="F704" s="10">
        <f>SUMIFS(IsQList,IsIList,Table_ExternalData_15[[#This Row],[item_key]],IsITypeList,Table_ExternalData_15[[#This Row],[IType]],IsDList,Table_ExternalData_15[[#Headers],[2]])</f>
        <v>0</v>
      </c>
      <c r="G704" s="10">
        <f>SUMIFS(IsQList,IsIList,Table_ExternalData_15[[#This Row],[item_key]],IsITypeList,Table_ExternalData_15[[#This Row],[IType]],IsDList,Table_ExternalData_15[[#Headers],[3]])</f>
        <v>148</v>
      </c>
      <c r="H704" s="10">
        <f>SUMIFS(IsQList,IsIList,Table_ExternalData_15[[#This Row],[item_key]],IsITypeList,Table_ExternalData_15[[#This Row],[IType]],IsDList,Table_ExternalData_15[[#Headers],[4]])</f>
        <v>0</v>
      </c>
      <c r="I704" s="10">
        <f>SUMIFS(IsQList,IsIList,Table_ExternalData_15[[#This Row],[item_key]],IsITypeList,Table_ExternalData_15[[#This Row],[IType]],IsDList,Table_ExternalData_15[[#Headers],[5]])</f>
        <v>0</v>
      </c>
      <c r="J704" s="10">
        <f>SUMIFS(IsQList,IsIList,Table_ExternalData_15[[#This Row],[item_key]],IsITypeList,Table_ExternalData_15[[#This Row],[IType]],IsDList,Table_ExternalData_15[[#Headers],[6]])</f>
        <v>392</v>
      </c>
      <c r="K704" s="10">
        <f>SUMIFS(IsQList,IsIList,Table_ExternalData_15[[#This Row],[item_key]],IsITypeList,Table_ExternalData_15[[#This Row],[IType]],IsDList,Table_ExternalData_15[[#Headers],[7]])</f>
        <v>0</v>
      </c>
      <c r="L704" s="10">
        <f>SUMIFS(IsQList,IsIList,Table_ExternalData_15[[#This Row],[item_key]],IsITypeList,Table_ExternalData_15[[#This Row],[IType]],IsDList,Table_ExternalData_15[[#Headers],[8]])</f>
        <v>323</v>
      </c>
      <c r="M704" s="10">
        <f>SUMIFS(IsQList,IsIList,Table_ExternalData_15[[#This Row],[item_key]],IsITypeList,Table_ExternalData_15[[#This Row],[IType]],IsDList,Table_ExternalData_15[[#Headers],[9]])</f>
        <v>423</v>
      </c>
      <c r="N704" s="10">
        <f>SUMIFS(IsQList,IsIList,Table_ExternalData_15[[#This Row],[item_key]],IsITypeList,Table_ExternalData_15[[#This Row],[IType]],IsDList,Table_ExternalData_15[[#Headers],[10]])</f>
        <v>0</v>
      </c>
      <c r="O704" s="10">
        <f>SUMIFS(IsQList,IsIList,Table_ExternalData_15[[#This Row],[item_key]],IsITypeList,Table_ExternalData_15[[#This Row],[IType]],IsDList,Table_ExternalData_15[[#Headers],[11]])</f>
        <v>144</v>
      </c>
      <c r="P704" s="10">
        <f>SUMIFS(IsQList,IsIList,Table_ExternalData_15[[#This Row],[item_key]],IsITypeList,Table_ExternalData_15[[#This Row],[IType]],IsDList,Table_ExternalData_15[[#Headers],[12]])</f>
        <v>0</v>
      </c>
      <c r="Q704" s="10">
        <f>SUMIFS(IsQList,IsIList,Table_ExternalData_15[[#This Row],[item_key]],IsITypeList,Table_ExternalData_15[[#This Row],[IType]],IsDList,Table_ExternalData_15[[#Headers],[13]])</f>
        <v>364</v>
      </c>
      <c r="R704" s="10">
        <f>SUMIFS(IsQList,IsIList,Table_ExternalData_15[[#This Row],[item_key]],IsITypeList,Table_ExternalData_15[[#This Row],[IType]],IsDList,Table_ExternalData_15[[#Headers],[14]])</f>
        <v>132</v>
      </c>
      <c r="S704" s="10">
        <f>SUMIFS(IsQList,IsIList,Table_ExternalData_15[[#This Row],[item_key]],IsITypeList,Table_ExternalData_15[[#This Row],[IType]],IsDList,Table_ExternalData_15[[#Headers],[15]])</f>
        <v>284</v>
      </c>
      <c r="T704" s="10">
        <f>SUMIFS(IsQList,IsIList,Table_ExternalData_15[[#This Row],[item_key]],IsITypeList,Table_ExternalData_15[[#This Row],[IType]],IsDList,Table_ExternalData_15[[#Headers],[16]])</f>
        <v>0</v>
      </c>
      <c r="U704" s="10">
        <f>SUMIFS(IsQList,IsIList,Table_ExternalData_15[[#This Row],[item_key]],IsITypeList,Table_ExternalData_15[[#This Row],[IType]],IsDList,Table_ExternalData_15[[#Headers],[17]])</f>
        <v>265</v>
      </c>
      <c r="V704" s="10">
        <f>SUMIFS(IsQList,IsIList,Table_ExternalData_15[[#This Row],[item_key]],IsITypeList,Table_ExternalData_15[[#This Row],[IType]],IsDList,Table_ExternalData_15[[#Headers],[18]])</f>
        <v>348</v>
      </c>
      <c r="W704" s="10">
        <f>SUMIFS(IsQList,IsIList,Table_ExternalData_15[[#This Row],[item_key]],IsITypeList,Table_ExternalData_15[[#This Row],[IType]],IsDList,Table_ExternalData_15[[#Headers],[19]])</f>
        <v>0</v>
      </c>
      <c r="X704" s="10">
        <f>SUMIFS(IsQList,IsIList,Table_ExternalData_15[[#This Row],[item_key]],IsITypeList,Table_ExternalData_15[[#This Row],[IType]],IsDList,Table_ExternalData_15[[#Headers],[20]])</f>
        <v>0</v>
      </c>
      <c r="Y704" s="10">
        <f>SUMIFS(IsQList,IsIList,Table_ExternalData_15[[#This Row],[item_key]],IsITypeList,Table_ExternalData_15[[#This Row],[IType]],IsDList,Table_ExternalData_15[[#Headers],[21]])</f>
        <v>0</v>
      </c>
      <c r="Z704" s="10">
        <f>SUMIFS(IsQList,IsIList,Table_ExternalData_15[[#This Row],[item_key]],IsITypeList,Table_ExternalData_15[[#This Row],[IType]],IsDList,Table_ExternalData_15[[#Headers],[22]])</f>
        <v>0</v>
      </c>
      <c r="AA704" s="10">
        <f>SUMIFS(IsQList,IsIList,Table_ExternalData_15[[#This Row],[item_key]],IsITypeList,Table_ExternalData_15[[#This Row],[IType]],IsDList,Table_ExternalData_15[[#Headers],[23]])</f>
        <v>125</v>
      </c>
      <c r="AB704" s="10">
        <f>SUMIFS(IsQList,IsIList,Table_ExternalData_15[[#This Row],[item_key]],IsITypeList,Table_ExternalData_15[[#This Row],[IType]],IsDList,Table_ExternalData_15[[#Headers],[24]])</f>
        <v>0</v>
      </c>
      <c r="AC704" s="10">
        <f>SUMIFS(IsQList,IsIList,Table_ExternalData_15[[#This Row],[item_key]],IsITypeList,Table_ExternalData_15[[#This Row],[IType]],IsDList,Table_ExternalData_15[[#Headers],[25]])</f>
        <v>0</v>
      </c>
      <c r="AD704" s="10">
        <f>SUMIFS(IsQList,IsIList,Table_ExternalData_15[[#This Row],[item_key]],IsITypeList,Table_ExternalData_15[[#This Row],[IType]],IsDList,Table_ExternalData_15[[#Headers],[26]])</f>
        <v>0</v>
      </c>
      <c r="AE704" s="10">
        <f>SUMIFS(IsQList,IsIList,Table_ExternalData_15[[#This Row],[item_key]],IsITypeList,Table_ExternalData_15[[#This Row],[IType]],IsDList,Table_ExternalData_15[[#Headers],[27]])</f>
        <v>183</v>
      </c>
      <c r="AF704" s="10">
        <f>SUMIFS(IsQList,IsIList,Table_ExternalData_15[[#This Row],[item_key]],IsITypeList,Table_ExternalData_15[[#This Row],[IType]],IsDList,Table_ExternalData_15[[#Headers],[28]])</f>
        <v>671</v>
      </c>
      <c r="AG704" s="10">
        <f>SUMIFS(IsQList,IsIList,Table_ExternalData_15[[#This Row],[item_key]],IsITypeList,Table_ExternalData_15[[#This Row],[IType]],IsDList,Table_ExternalData_15[[#Headers],[29]])</f>
        <v>540</v>
      </c>
      <c r="AH704" s="10">
        <f>SUMIFS(IsQList,IsIList,Table_ExternalData_15[[#This Row],[item_key]],IsITypeList,Table_ExternalData_15[[#This Row],[IType]],IsDList,Table_ExternalData_15[[#Headers],[30]])</f>
        <v>342</v>
      </c>
      <c r="AI704" s="10">
        <f>SUMIFS(IsQList,IsIList,Table_ExternalData_15[[#This Row],[item_key]],IsITypeList,Table_ExternalData_15[[#This Row],[IType]],IsDList,Table_ExternalData_15[[#Headers],[31]])</f>
        <v>554</v>
      </c>
      <c r="AJ704" s="10">
        <f>SUM(Table_ExternalData_15[[#This Row],[1]:[31]])</f>
        <v>5238</v>
      </c>
    </row>
    <row r="705" spans="1:36">
      <c r="A705" s="1" t="s">
        <v>2273</v>
      </c>
      <c r="B705" s="1" t="s">
        <v>2743</v>
      </c>
      <c r="C705" s="1" t="s">
        <v>2744</v>
      </c>
      <c r="D705" s="11" t="s">
        <v>2046</v>
      </c>
      <c r="E705" s="10">
        <f>SUMIFS(IsQList,IsIList,Table_ExternalData_15[[#This Row],[item_key]],IsITypeList,Table_ExternalData_15[[#This Row],[IType]],IsDList,Table_ExternalData_15[[#Headers],[1]])</f>
        <v>0</v>
      </c>
      <c r="F705" s="10">
        <f>SUMIFS(IsQList,IsIList,Table_ExternalData_15[[#This Row],[item_key]],IsITypeList,Table_ExternalData_15[[#This Row],[IType]],IsDList,Table_ExternalData_15[[#Headers],[2]])</f>
        <v>0</v>
      </c>
      <c r="G705" s="10">
        <f>SUMIFS(IsQList,IsIList,Table_ExternalData_15[[#This Row],[item_key]],IsITypeList,Table_ExternalData_15[[#This Row],[IType]],IsDList,Table_ExternalData_15[[#Headers],[3]])</f>
        <v>148</v>
      </c>
      <c r="H705" s="10">
        <f>SUMIFS(IsQList,IsIList,Table_ExternalData_15[[#This Row],[item_key]],IsITypeList,Table_ExternalData_15[[#This Row],[IType]],IsDList,Table_ExternalData_15[[#Headers],[4]])</f>
        <v>0</v>
      </c>
      <c r="I705" s="10">
        <f>SUMIFS(IsQList,IsIList,Table_ExternalData_15[[#This Row],[item_key]],IsITypeList,Table_ExternalData_15[[#This Row],[IType]],IsDList,Table_ExternalData_15[[#Headers],[5]])</f>
        <v>0</v>
      </c>
      <c r="J705" s="10">
        <f>SUMIFS(IsQList,IsIList,Table_ExternalData_15[[#This Row],[item_key]],IsITypeList,Table_ExternalData_15[[#This Row],[IType]],IsDList,Table_ExternalData_15[[#Headers],[6]])</f>
        <v>392</v>
      </c>
      <c r="K705" s="10">
        <f>SUMIFS(IsQList,IsIList,Table_ExternalData_15[[#This Row],[item_key]],IsITypeList,Table_ExternalData_15[[#This Row],[IType]],IsDList,Table_ExternalData_15[[#Headers],[7]])</f>
        <v>0</v>
      </c>
      <c r="L705" s="10">
        <f>SUMIFS(IsQList,IsIList,Table_ExternalData_15[[#This Row],[item_key]],IsITypeList,Table_ExternalData_15[[#This Row],[IType]],IsDList,Table_ExternalData_15[[#Headers],[8]])</f>
        <v>323</v>
      </c>
      <c r="M705" s="10">
        <f>SUMIFS(IsQList,IsIList,Table_ExternalData_15[[#This Row],[item_key]],IsITypeList,Table_ExternalData_15[[#This Row],[IType]],IsDList,Table_ExternalData_15[[#Headers],[9]])</f>
        <v>423</v>
      </c>
      <c r="N705" s="10">
        <f>SUMIFS(IsQList,IsIList,Table_ExternalData_15[[#This Row],[item_key]],IsITypeList,Table_ExternalData_15[[#This Row],[IType]],IsDList,Table_ExternalData_15[[#Headers],[10]])</f>
        <v>0</v>
      </c>
      <c r="O705" s="10">
        <f>SUMIFS(IsQList,IsIList,Table_ExternalData_15[[#This Row],[item_key]],IsITypeList,Table_ExternalData_15[[#This Row],[IType]],IsDList,Table_ExternalData_15[[#Headers],[11]])</f>
        <v>144</v>
      </c>
      <c r="P705" s="10">
        <f>SUMIFS(IsQList,IsIList,Table_ExternalData_15[[#This Row],[item_key]],IsITypeList,Table_ExternalData_15[[#This Row],[IType]],IsDList,Table_ExternalData_15[[#Headers],[12]])</f>
        <v>0</v>
      </c>
      <c r="Q705" s="10">
        <f>SUMIFS(IsQList,IsIList,Table_ExternalData_15[[#This Row],[item_key]],IsITypeList,Table_ExternalData_15[[#This Row],[IType]],IsDList,Table_ExternalData_15[[#Headers],[13]])</f>
        <v>364</v>
      </c>
      <c r="R705" s="10">
        <f>SUMIFS(IsQList,IsIList,Table_ExternalData_15[[#This Row],[item_key]],IsITypeList,Table_ExternalData_15[[#This Row],[IType]],IsDList,Table_ExternalData_15[[#Headers],[14]])</f>
        <v>132</v>
      </c>
      <c r="S705" s="10">
        <f>SUMIFS(IsQList,IsIList,Table_ExternalData_15[[#This Row],[item_key]],IsITypeList,Table_ExternalData_15[[#This Row],[IType]],IsDList,Table_ExternalData_15[[#Headers],[15]])</f>
        <v>284</v>
      </c>
      <c r="T705" s="10">
        <f>SUMIFS(IsQList,IsIList,Table_ExternalData_15[[#This Row],[item_key]],IsITypeList,Table_ExternalData_15[[#This Row],[IType]],IsDList,Table_ExternalData_15[[#Headers],[16]])</f>
        <v>0</v>
      </c>
      <c r="U705" s="10">
        <f>SUMIFS(IsQList,IsIList,Table_ExternalData_15[[#This Row],[item_key]],IsITypeList,Table_ExternalData_15[[#This Row],[IType]],IsDList,Table_ExternalData_15[[#Headers],[17]])</f>
        <v>265</v>
      </c>
      <c r="V705" s="10">
        <f>SUMIFS(IsQList,IsIList,Table_ExternalData_15[[#This Row],[item_key]],IsITypeList,Table_ExternalData_15[[#This Row],[IType]],IsDList,Table_ExternalData_15[[#Headers],[18]])</f>
        <v>348</v>
      </c>
      <c r="W705" s="10">
        <f>SUMIFS(IsQList,IsIList,Table_ExternalData_15[[#This Row],[item_key]],IsITypeList,Table_ExternalData_15[[#This Row],[IType]],IsDList,Table_ExternalData_15[[#Headers],[19]])</f>
        <v>0</v>
      </c>
      <c r="X705" s="10">
        <f>SUMIFS(IsQList,IsIList,Table_ExternalData_15[[#This Row],[item_key]],IsITypeList,Table_ExternalData_15[[#This Row],[IType]],IsDList,Table_ExternalData_15[[#Headers],[20]])</f>
        <v>0</v>
      </c>
      <c r="Y705" s="10">
        <f>SUMIFS(IsQList,IsIList,Table_ExternalData_15[[#This Row],[item_key]],IsITypeList,Table_ExternalData_15[[#This Row],[IType]],IsDList,Table_ExternalData_15[[#Headers],[21]])</f>
        <v>0</v>
      </c>
      <c r="Z705" s="10">
        <f>SUMIFS(IsQList,IsIList,Table_ExternalData_15[[#This Row],[item_key]],IsITypeList,Table_ExternalData_15[[#This Row],[IType]],IsDList,Table_ExternalData_15[[#Headers],[22]])</f>
        <v>0</v>
      </c>
      <c r="AA705" s="10">
        <f>SUMIFS(IsQList,IsIList,Table_ExternalData_15[[#This Row],[item_key]],IsITypeList,Table_ExternalData_15[[#This Row],[IType]],IsDList,Table_ExternalData_15[[#Headers],[23]])</f>
        <v>125</v>
      </c>
      <c r="AB705" s="10">
        <f>SUMIFS(IsQList,IsIList,Table_ExternalData_15[[#This Row],[item_key]],IsITypeList,Table_ExternalData_15[[#This Row],[IType]],IsDList,Table_ExternalData_15[[#Headers],[24]])</f>
        <v>0</v>
      </c>
      <c r="AC705" s="10">
        <f>SUMIFS(IsQList,IsIList,Table_ExternalData_15[[#This Row],[item_key]],IsITypeList,Table_ExternalData_15[[#This Row],[IType]],IsDList,Table_ExternalData_15[[#Headers],[25]])</f>
        <v>0</v>
      </c>
      <c r="AD705" s="10">
        <f>SUMIFS(IsQList,IsIList,Table_ExternalData_15[[#This Row],[item_key]],IsITypeList,Table_ExternalData_15[[#This Row],[IType]],IsDList,Table_ExternalData_15[[#Headers],[26]])</f>
        <v>0</v>
      </c>
      <c r="AE705" s="10">
        <f>SUMIFS(IsQList,IsIList,Table_ExternalData_15[[#This Row],[item_key]],IsITypeList,Table_ExternalData_15[[#This Row],[IType]],IsDList,Table_ExternalData_15[[#Headers],[27]])</f>
        <v>183</v>
      </c>
      <c r="AF705" s="10">
        <f>SUMIFS(IsQList,IsIList,Table_ExternalData_15[[#This Row],[item_key]],IsITypeList,Table_ExternalData_15[[#This Row],[IType]],IsDList,Table_ExternalData_15[[#Headers],[28]])</f>
        <v>671</v>
      </c>
      <c r="AG705" s="10">
        <f>SUMIFS(IsQList,IsIList,Table_ExternalData_15[[#This Row],[item_key]],IsITypeList,Table_ExternalData_15[[#This Row],[IType]],IsDList,Table_ExternalData_15[[#Headers],[29]])</f>
        <v>540</v>
      </c>
      <c r="AH705" s="10">
        <f>SUMIFS(IsQList,IsIList,Table_ExternalData_15[[#This Row],[item_key]],IsITypeList,Table_ExternalData_15[[#This Row],[IType]],IsDList,Table_ExternalData_15[[#Headers],[30]])</f>
        <v>342</v>
      </c>
      <c r="AI705" s="10">
        <f>SUMIFS(IsQList,IsIList,Table_ExternalData_15[[#This Row],[item_key]],IsITypeList,Table_ExternalData_15[[#This Row],[IType]],IsDList,Table_ExternalData_15[[#Headers],[31]])</f>
        <v>554</v>
      </c>
      <c r="AJ705" s="10">
        <f>SUM(Table_ExternalData_15[[#This Row],[1]:[31]])</f>
        <v>5238</v>
      </c>
    </row>
    <row r="706" spans="1:36">
      <c r="A706" s="1" t="s">
        <v>2274</v>
      </c>
      <c r="B706" s="1" t="s">
        <v>2745</v>
      </c>
      <c r="C706" s="1" t="s">
        <v>2746</v>
      </c>
      <c r="D706" s="11" t="s">
        <v>2046</v>
      </c>
      <c r="E706" s="10">
        <f>SUMIFS(IsQList,IsIList,Table_ExternalData_15[[#This Row],[item_key]],IsITypeList,Table_ExternalData_15[[#This Row],[IType]],IsDList,Table_ExternalData_15[[#Headers],[1]])</f>
        <v>0</v>
      </c>
      <c r="F706" s="10">
        <f>SUMIFS(IsQList,IsIList,Table_ExternalData_15[[#This Row],[item_key]],IsITypeList,Table_ExternalData_15[[#This Row],[IType]],IsDList,Table_ExternalData_15[[#Headers],[2]])</f>
        <v>0</v>
      </c>
      <c r="G706" s="10">
        <f>SUMIFS(IsQList,IsIList,Table_ExternalData_15[[#This Row],[item_key]],IsITypeList,Table_ExternalData_15[[#This Row],[IType]],IsDList,Table_ExternalData_15[[#Headers],[3]])</f>
        <v>148</v>
      </c>
      <c r="H706" s="10">
        <f>SUMIFS(IsQList,IsIList,Table_ExternalData_15[[#This Row],[item_key]],IsITypeList,Table_ExternalData_15[[#This Row],[IType]],IsDList,Table_ExternalData_15[[#Headers],[4]])</f>
        <v>0</v>
      </c>
      <c r="I706" s="10">
        <f>SUMIFS(IsQList,IsIList,Table_ExternalData_15[[#This Row],[item_key]],IsITypeList,Table_ExternalData_15[[#This Row],[IType]],IsDList,Table_ExternalData_15[[#Headers],[5]])</f>
        <v>0</v>
      </c>
      <c r="J706" s="10">
        <f>SUMIFS(IsQList,IsIList,Table_ExternalData_15[[#This Row],[item_key]],IsITypeList,Table_ExternalData_15[[#This Row],[IType]],IsDList,Table_ExternalData_15[[#Headers],[6]])</f>
        <v>392</v>
      </c>
      <c r="K706" s="10">
        <f>SUMIFS(IsQList,IsIList,Table_ExternalData_15[[#This Row],[item_key]],IsITypeList,Table_ExternalData_15[[#This Row],[IType]],IsDList,Table_ExternalData_15[[#Headers],[7]])</f>
        <v>0</v>
      </c>
      <c r="L706" s="10">
        <f>SUMIFS(IsQList,IsIList,Table_ExternalData_15[[#This Row],[item_key]],IsITypeList,Table_ExternalData_15[[#This Row],[IType]],IsDList,Table_ExternalData_15[[#Headers],[8]])</f>
        <v>323</v>
      </c>
      <c r="M706" s="10">
        <f>SUMIFS(IsQList,IsIList,Table_ExternalData_15[[#This Row],[item_key]],IsITypeList,Table_ExternalData_15[[#This Row],[IType]],IsDList,Table_ExternalData_15[[#Headers],[9]])</f>
        <v>423</v>
      </c>
      <c r="N706" s="10">
        <f>SUMIFS(IsQList,IsIList,Table_ExternalData_15[[#This Row],[item_key]],IsITypeList,Table_ExternalData_15[[#This Row],[IType]],IsDList,Table_ExternalData_15[[#Headers],[10]])</f>
        <v>0</v>
      </c>
      <c r="O706" s="10">
        <f>SUMIFS(IsQList,IsIList,Table_ExternalData_15[[#This Row],[item_key]],IsITypeList,Table_ExternalData_15[[#This Row],[IType]],IsDList,Table_ExternalData_15[[#Headers],[11]])</f>
        <v>144</v>
      </c>
      <c r="P706" s="10">
        <f>SUMIFS(IsQList,IsIList,Table_ExternalData_15[[#This Row],[item_key]],IsITypeList,Table_ExternalData_15[[#This Row],[IType]],IsDList,Table_ExternalData_15[[#Headers],[12]])</f>
        <v>0</v>
      </c>
      <c r="Q706" s="10">
        <f>SUMIFS(IsQList,IsIList,Table_ExternalData_15[[#This Row],[item_key]],IsITypeList,Table_ExternalData_15[[#This Row],[IType]],IsDList,Table_ExternalData_15[[#Headers],[13]])</f>
        <v>364</v>
      </c>
      <c r="R706" s="10">
        <f>SUMIFS(IsQList,IsIList,Table_ExternalData_15[[#This Row],[item_key]],IsITypeList,Table_ExternalData_15[[#This Row],[IType]],IsDList,Table_ExternalData_15[[#Headers],[14]])</f>
        <v>132</v>
      </c>
      <c r="S706" s="10">
        <f>SUMIFS(IsQList,IsIList,Table_ExternalData_15[[#This Row],[item_key]],IsITypeList,Table_ExternalData_15[[#This Row],[IType]],IsDList,Table_ExternalData_15[[#Headers],[15]])</f>
        <v>284</v>
      </c>
      <c r="T706" s="10">
        <f>SUMIFS(IsQList,IsIList,Table_ExternalData_15[[#This Row],[item_key]],IsITypeList,Table_ExternalData_15[[#This Row],[IType]],IsDList,Table_ExternalData_15[[#Headers],[16]])</f>
        <v>0</v>
      </c>
      <c r="U706" s="10">
        <f>SUMIFS(IsQList,IsIList,Table_ExternalData_15[[#This Row],[item_key]],IsITypeList,Table_ExternalData_15[[#This Row],[IType]],IsDList,Table_ExternalData_15[[#Headers],[17]])</f>
        <v>265</v>
      </c>
      <c r="V706" s="10">
        <f>SUMIFS(IsQList,IsIList,Table_ExternalData_15[[#This Row],[item_key]],IsITypeList,Table_ExternalData_15[[#This Row],[IType]],IsDList,Table_ExternalData_15[[#Headers],[18]])</f>
        <v>348</v>
      </c>
      <c r="W706" s="10">
        <f>SUMIFS(IsQList,IsIList,Table_ExternalData_15[[#This Row],[item_key]],IsITypeList,Table_ExternalData_15[[#This Row],[IType]],IsDList,Table_ExternalData_15[[#Headers],[19]])</f>
        <v>0</v>
      </c>
      <c r="X706" s="10">
        <f>SUMIFS(IsQList,IsIList,Table_ExternalData_15[[#This Row],[item_key]],IsITypeList,Table_ExternalData_15[[#This Row],[IType]],IsDList,Table_ExternalData_15[[#Headers],[20]])</f>
        <v>0</v>
      </c>
      <c r="Y706" s="10">
        <f>SUMIFS(IsQList,IsIList,Table_ExternalData_15[[#This Row],[item_key]],IsITypeList,Table_ExternalData_15[[#This Row],[IType]],IsDList,Table_ExternalData_15[[#Headers],[21]])</f>
        <v>0</v>
      </c>
      <c r="Z706" s="10">
        <f>SUMIFS(IsQList,IsIList,Table_ExternalData_15[[#This Row],[item_key]],IsITypeList,Table_ExternalData_15[[#This Row],[IType]],IsDList,Table_ExternalData_15[[#Headers],[22]])</f>
        <v>0</v>
      </c>
      <c r="AA706" s="10">
        <f>SUMIFS(IsQList,IsIList,Table_ExternalData_15[[#This Row],[item_key]],IsITypeList,Table_ExternalData_15[[#This Row],[IType]],IsDList,Table_ExternalData_15[[#Headers],[23]])</f>
        <v>125</v>
      </c>
      <c r="AB706" s="10">
        <f>SUMIFS(IsQList,IsIList,Table_ExternalData_15[[#This Row],[item_key]],IsITypeList,Table_ExternalData_15[[#This Row],[IType]],IsDList,Table_ExternalData_15[[#Headers],[24]])</f>
        <v>0</v>
      </c>
      <c r="AC706" s="10">
        <f>SUMIFS(IsQList,IsIList,Table_ExternalData_15[[#This Row],[item_key]],IsITypeList,Table_ExternalData_15[[#This Row],[IType]],IsDList,Table_ExternalData_15[[#Headers],[25]])</f>
        <v>0</v>
      </c>
      <c r="AD706" s="10">
        <f>SUMIFS(IsQList,IsIList,Table_ExternalData_15[[#This Row],[item_key]],IsITypeList,Table_ExternalData_15[[#This Row],[IType]],IsDList,Table_ExternalData_15[[#Headers],[26]])</f>
        <v>0</v>
      </c>
      <c r="AE706" s="10">
        <f>SUMIFS(IsQList,IsIList,Table_ExternalData_15[[#This Row],[item_key]],IsITypeList,Table_ExternalData_15[[#This Row],[IType]],IsDList,Table_ExternalData_15[[#Headers],[27]])</f>
        <v>183</v>
      </c>
      <c r="AF706" s="10">
        <f>SUMIFS(IsQList,IsIList,Table_ExternalData_15[[#This Row],[item_key]],IsITypeList,Table_ExternalData_15[[#This Row],[IType]],IsDList,Table_ExternalData_15[[#Headers],[28]])</f>
        <v>671</v>
      </c>
      <c r="AG706" s="10">
        <f>SUMIFS(IsQList,IsIList,Table_ExternalData_15[[#This Row],[item_key]],IsITypeList,Table_ExternalData_15[[#This Row],[IType]],IsDList,Table_ExternalData_15[[#Headers],[29]])</f>
        <v>540</v>
      </c>
      <c r="AH706" s="10">
        <f>SUMIFS(IsQList,IsIList,Table_ExternalData_15[[#This Row],[item_key]],IsITypeList,Table_ExternalData_15[[#This Row],[IType]],IsDList,Table_ExternalData_15[[#Headers],[30]])</f>
        <v>342</v>
      </c>
      <c r="AI706" s="10">
        <f>SUMIFS(IsQList,IsIList,Table_ExternalData_15[[#This Row],[item_key]],IsITypeList,Table_ExternalData_15[[#This Row],[IType]],IsDList,Table_ExternalData_15[[#Headers],[31]])</f>
        <v>554</v>
      </c>
      <c r="AJ706" s="10">
        <f>SUM(Table_ExternalData_15[[#This Row],[1]:[31]])</f>
        <v>5238</v>
      </c>
    </row>
    <row r="707" spans="1:36">
      <c r="A707" s="1" t="s">
        <v>2275</v>
      </c>
      <c r="B707" s="1" t="s">
        <v>2747</v>
      </c>
      <c r="C707" s="1" t="s">
        <v>2748</v>
      </c>
      <c r="D707" s="11" t="s">
        <v>2046</v>
      </c>
      <c r="E707" s="10">
        <f>SUMIFS(IsQList,IsIList,Table_ExternalData_15[[#This Row],[item_key]],IsITypeList,Table_ExternalData_15[[#This Row],[IType]],IsDList,Table_ExternalData_15[[#Headers],[1]])</f>
        <v>0</v>
      </c>
      <c r="F707" s="10">
        <f>SUMIFS(IsQList,IsIList,Table_ExternalData_15[[#This Row],[item_key]],IsITypeList,Table_ExternalData_15[[#This Row],[IType]],IsDList,Table_ExternalData_15[[#Headers],[2]])</f>
        <v>0</v>
      </c>
      <c r="G707" s="10">
        <f>SUMIFS(IsQList,IsIList,Table_ExternalData_15[[#This Row],[item_key]],IsITypeList,Table_ExternalData_15[[#This Row],[IType]],IsDList,Table_ExternalData_15[[#Headers],[3]])</f>
        <v>148</v>
      </c>
      <c r="H707" s="10">
        <f>SUMIFS(IsQList,IsIList,Table_ExternalData_15[[#This Row],[item_key]],IsITypeList,Table_ExternalData_15[[#This Row],[IType]],IsDList,Table_ExternalData_15[[#Headers],[4]])</f>
        <v>0</v>
      </c>
      <c r="I707" s="10">
        <f>SUMIFS(IsQList,IsIList,Table_ExternalData_15[[#This Row],[item_key]],IsITypeList,Table_ExternalData_15[[#This Row],[IType]],IsDList,Table_ExternalData_15[[#Headers],[5]])</f>
        <v>0</v>
      </c>
      <c r="J707" s="10">
        <f>SUMIFS(IsQList,IsIList,Table_ExternalData_15[[#This Row],[item_key]],IsITypeList,Table_ExternalData_15[[#This Row],[IType]],IsDList,Table_ExternalData_15[[#Headers],[6]])</f>
        <v>392</v>
      </c>
      <c r="K707" s="10">
        <f>SUMIFS(IsQList,IsIList,Table_ExternalData_15[[#This Row],[item_key]],IsITypeList,Table_ExternalData_15[[#This Row],[IType]],IsDList,Table_ExternalData_15[[#Headers],[7]])</f>
        <v>0</v>
      </c>
      <c r="L707" s="10">
        <f>SUMIFS(IsQList,IsIList,Table_ExternalData_15[[#This Row],[item_key]],IsITypeList,Table_ExternalData_15[[#This Row],[IType]],IsDList,Table_ExternalData_15[[#Headers],[8]])</f>
        <v>323</v>
      </c>
      <c r="M707" s="10">
        <f>SUMIFS(IsQList,IsIList,Table_ExternalData_15[[#This Row],[item_key]],IsITypeList,Table_ExternalData_15[[#This Row],[IType]],IsDList,Table_ExternalData_15[[#Headers],[9]])</f>
        <v>423</v>
      </c>
      <c r="N707" s="10">
        <f>SUMIFS(IsQList,IsIList,Table_ExternalData_15[[#This Row],[item_key]],IsITypeList,Table_ExternalData_15[[#This Row],[IType]],IsDList,Table_ExternalData_15[[#Headers],[10]])</f>
        <v>0</v>
      </c>
      <c r="O707" s="10">
        <f>SUMIFS(IsQList,IsIList,Table_ExternalData_15[[#This Row],[item_key]],IsITypeList,Table_ExternalData_15[[#This Row],[IType]],IsDList,Table_ExternalData_15[[#Headers],[11]])</f>
        <v>144</v>
      </c>
      <c r="P707" s="10">
        <f>SUMIFS(IsQList,IsIList,Table_ExternalData_15[[#This Row],[item_key]],IsITypeList,Table_ExternalData_15[[#This Row],[IType]],IsDList,Table_ExternalData_15[[#Headers],[12]])</f>
        <v>0</v>
      </c>
      <c r="Q707" s="10">
        <f>SUMIFS(IsQList,IsIList,Table_ExternalData_15[[#This Row],[item_key]],IsITypeList,Table_ExternalData_15[[#This Row],[IType]],IsDList,Table_ExternalData_15[[#Headers],[13]])</f>
        <v>364</v>
      </c>
      <c r="R707" s="10">
        <f>SUMIFS(IsQList,IsIList,Table_ExternalData_15[[#This Row],[item_key]],IsITypeList,Table_ExternalData_15[[#This Row],[IType]],IsDList,Table_ExternalData_15[[#Headers],[14]])</f>
        <v>132</v>
      </c>
      <c r="S707" s="10">
        <f>SUMIFS(IsQList,IsIList,Table_ExternalData_15[[#This Row],[item_key]],IsITypeList,Table_ExternalData_15[[#This Row],[IType]],IsDList,Table_ExternalData_15[[#Headers],[15]])</f>
        <v>284</v>
      </c>
      <c r="T707" s="10">
        <f>SUMIFS(IsQList,IsIList,Table_ExternalData_15[[#This Row],[item_key]],IsITypeList,Table_ExternalData_15[[#This Row],[IType]],IsDList,Table_ExternalData_15[[#Headers],[16]])</f>
        <v>0</v>
      </c>
      <c r="U707" s="10">
        <f>SUMIFS(IsQList,IsIList,Table_ExternalData_15[[#This Row],[item_key]],IsITypeList,Table_ExternalData_15[[#This Row],[IType]],IsDList,Table_ExternalData_15[[#Headers],[17]])</f>
        <v>265</v>
      </c>
      <c r="V707" s="10">
        <f>SUMIFS(IsQList,IsIList,Table_ExternalData_15[[#This Row],[item_key]],IsITypeList,Table_ExternalData_15[[#This Row],[IType]],IsDList,Table_ExternalData_15[[#Headers],[18]])</f>
        <v>348</v>
      </c>
      <c r="W707" s="10">
        <f>SUMIFS(IsQList,IsIList,Table_ExternalData_15[[#This Row],[item_key]],IsITypeList,Table_ExternalData_15[[#This Row],[IType]],IsDList,Table_ExternalData_15[[#Headers],[19]])</f>
        <v>0</v>
      </c>
      <c r="X707" s="10">
        <f>SUMIFS(IsQList,IsIList,Table_ExternalData_15[[#This Row],[item_key]],IsITypeList,Table_ExternalData_15[[#This Row],[IType]],IsDList,Table_ExternalData_15[[#Headers],[20]])</f>
        <v>0</v>
      </c>
      <c r="Y707" s="10">
        <f>SUMIFS(IsQList,IsIList,Table_ExternalData_15[[#This Row],[item_key]],IsITypeList,Table_ExternalData_15[[#This Row],[IType]],IsDList,Table_ExternalData_15[[#Headers],[21]])</f>
        <v>0</v>
      </c>
      <c r="Z707" s="10">
        <f>SUMIFS(IsQList,IsIList,Table_ExternalData_15[[#This Row],[item_key]],IsITypeList,Table_ExternalData_15[[#This Row],[IType]],IsDList,Table_ExternalData_15[[#Headers],[22]])</f>
        <v>0</v>
      </c>
      <c r="AA707" s="10">
        <f>SUMIFS(IsQList,IsIList,Table_ExternalData_15[[#This Row],[item_key]],IsITypeList,Table_ExternalData_15[[#This Row],[IType]],IsDList,Table_ExternalData_15[[#Headers],[23]])</f>
        <v>125</v>
      </c>
      <c r="AB707" s="10">
        <f>SUMIFS(IsQList,IsIList,Table_ExternalData_15[[#This Row],[item_key]],IsITypeList,Table_ExternalData_15[[#This Row],[IType]],IsDList,Table_ExternalData_15[[#Headers],[24]])</f>
        <v>0</v>
      </c>
      <c r="AC707" s="10">
        <f>SUMIFS(IsQList,IsIList,Table_ExternalData_15[[#This Row],[item_key]],IsITypeList,Table_ExternalData_15[[#This Row],[IType]],IsDList,Table_ExternalData_15[[#Headers],[25]])</f>
        <v>0</v>
      </c>
      <c r="AD707" s="10">
        <f>SUMIFS(IsQList,IsIList,Table_ExternalData_15[[#This Row],[item_key]],IsITypeList,Table_ExternalData_15[[#This Row],[IType]],IsDList,Table_ExternalData_15[[#Headers],[26]])</f>
        <v>0</v>
      </c>
      <c r="AE707" s="10">
        <f>SUMIFS(IsQList,IsIList,Table_ExternalData_15[[#This Row],[item_key]],IsITypeList,Table_ExternalData_15[[#This Row],[IType]],IsDList,Table_ExternalData_15[[#Headers],[27]])</f>
        <v>183</v>
      </c>
      <c r="AF707" s="10">
        <f>SUMIFS(IsQList,IsIList,Table_ExternalData_15[[#This Row],[item_key]],IsITypeList,Table_ExternalData_15[[#This Row],[IType]],IsDList,Table_ExternalData_15[[#Headers],[28]])</f>
        <v>671</v>
      </c>
      <c r="AG707" s="10">
        <f>SUMIFS(IsQList,IsIList,Table_ExternalData_15[[#This Row],[item_key]],IsITypeList,Table_ExternalData_15[[#This Row],[IType]],IsDList,Table_ExternalData_15[[#Headers],[29]])</f>
        <v>540</v>
      </c>
      <c r="AH707" s="10">
        <f>SUMIFS(IsQList,IsIList,Table_ExternalData_15[[#This Row],[item_key]],IsITypeList,Table_ExternalData_15[[#This Row],[IType]],IsDList,Table_ExternalData_15[[#Headers],[30]])</f>
        <v>342</v>
      </c>
      <c r="AI707" s="10">
        <f>SUMIFS(IsQList,IsIList,Table_ExternalData_15[[#This Row],[item_key]],IsITypeList,Table_ExternalData_15[[#This Row],[IType]],IsDList,Table_ExternalData_15[[#Headers],[31]])</f>
        <v>554</v>
      </c>
      <c r="AJ707" s="10">
        <f>SUM(Table_ExternalData_15[[#This Row],[1]:[31]])</f>
        <v>5238</v>
      </c>
    </row>
    <row r="708" spans="1:36">
      <c r="A708" s="1" t="s">
        <v>2276</v>
      </c>
      <c r="B708" s="1" t="s">
        <v>2749</v>
      </c>
      <c r="C708" s="1" t="s">
        <v>2750</v>
      </c>
      <c r="D708" s="11" t="s">
        <v>2046</v>
      </c>
      <c r="E708" s="10">
        <f>SUMIFS(IsQList,IsIList,Table_ExternalData_15[[#This Row],[item_key]],IsITypeList,Table_ExternalData_15[[#This Row],[IType]],IsDList,Table_ExternalData_15[[#Headers],[1]])</f>
        <v>0</v>
      </c>
      <c r="F708" s="10">
        <f>SUMIFS(IsQList,IsIList,Table_ExternalData_15[[#This Row],[item_key]],IsITypeList,Table_ExternalData_15[[#This Row],[IType]],IsDList,Table_ExternalData_15[[#Headers],[2]])</f>
        <v>0</v>
      </c>
      <c r="G708" s="10">
        <f>SUMIFS(IsQList,IsIList,Table_ExternalData_15[[#This Row],[item_key]],IsITypeList,Table_ExternalData_15[[#This Row],[IType]],IsDList,Table_ExternalData_15[[#Headers],[3]])</f>
        <v>148</v>
      </c>
      <c r="H708" s="10">
        <f>SUMIFS(IsQList,IsIList,Table_ExternalData_15[[#This Row],[item_key]],IsITypeList,Table_ExternalData_15[[#This Row],[IType]],IsDList,Table_ExternalData_15[[#Headers],[4]])</f>
        <v>0</v>
      </c>
      <c r="I708" s="10">
        <f>SUMIFS(IsQList,IsIList,Table_ExternalData_15[[#This Row],[item_key]],IsITypeList,Table_ExternalData_15[[#This Row],[IType]],IsDList,Table_ExternalData_15[[#Headers],[5]])</f>
        <v>0</v>
      </c>
      <c r="J708" s="10">
        <f>SUMIFS(IsQList,IsIList,Table_ExternalData_15[[#This Row],[item_key]],IsITypeList,Table_ExternalData_15[[#This Row],[IType]],IsDList,Table_ExternalData_15[[#Headers],[6]])</f>
        <v>392</v>
      </c>
      <c r="K708" s="10">
        <f>SUMIFS(IsQList,IsIList,Table_ExternalData_15[[#This Row],[item_key]],IsITypeList,Table_ExternalData_15[[#This Row],[IType]],IsDList,Table_ExternalData_15[[#Headers],[7]])</f>
        <v>0</v>
      </c>
      <c r="L708" s="10">
        <f>SUMIFS(IsQList,IsIList,Table_ExternalData_15[[#This Row],[item_key]],IsITypeList,Table_ExternalData_15[[#This Row],[IType]],IsDList,Table_ExternalData_15[[#Headers],[8]])</f>
        <v>323</v>
      </c>
      <c r="M708" s="10">
        <f>SUMIFS(IsQList,IsIList,Table_ExternalData_15[[#This Row],[item_key]],IsITypeList,Table_ExternalData_15[[#This Row],[IType]],IsDList,Table_ExternalData_15[[#Headers],[9]])</f>
        <v>423</v>
      </c>
      <c r="N708" s="10">
        <f>SUMIFS(IsQList,IsIList,Table_ExternalData_15[[#This Row],[item_key]],IsITypeList,Table_ExternalData_15[[#This Row],[IType]],IsDList,Table_ExternalData_15[[#Headers],[10]])</f>
        <v>0</v>
      </c>
      <c r="O708" s="10">
        <f>SUMIFS(IsQList,IsIList,Table_ExternalData_15[[#This Row],[item_key]],IsITypeList,Table_ExternalData_15[[#This Row],[IType]],IsDList,Table_ExternalData_15[[#Headers],[11]])</f>
        <v>144</v>
      </c>
      <c r="P708" s="10">
        <f>SUMIFS(IsQList,IsIList,Table_ExternalData_15[[#This Row],[item_key]],IsITypeList,Table_ExternalData_15[[#This Row],[IType]],IsDList,Table_ExternalData_15[[#Headers],[12]])</f>
        <v>0</v>
      </c>
      <c r="Q708" s="10">
        <f>SUMIFS(IsQList,IsIList,Table_ExternalData_15[[#This Row],[item_key]],IsITypeList,Table_ExternalData_15[[#This Row],[IType]],IsDList,Table_ExternalData_15[[#Headers],[13]])</f>
        <v>364</v>
      </c>
      <c r="R708" s="10">
        <f>SUMIFS(IsQList,IsIList,Table_ExternalData_15[[#This Row],[item_key]],IsITypeList,Table_ExternalData_15[[#This Row],[IType]],IsDList,Table_ExternalData_15[[#Headers],[14]])</f>
        <v>132</v>
      </c>
      <c r="S708" s="10">
        <f>SUMIFS(IsQList,IsIList,Table_ExternalData_15[[#This Row],[item_key]],IsITypeList,Table_ExternalData_15[[#This Row],[IType]],IsDList,Table_ExternalData_15[[#Headers],[15]])</f>
        <v>284</v>
      </c>
      <c r="T708" s="10">
        <f>SUMIFS(IsQList,IsIList,Table_ExternalData_15[[#This Row],[item_key]],IsITypeList,Table_ExternalData_15[[#This Row],[IType]],IsDList,Table_ExternalData_15[[#Headers],[16]])</f>
        <v>0</v>
      </c>
      <c r="U708" s="10">
        <f>SUMIFS(IsQList,IsIList,Table_ExternalData_15[[#This Row],[item_key]],IsITypeList,Table_ExternalData_15[[#This Row],[IType]],IsDList,Table_ExternalData_15[[#Headers],[17]])</f>
        <v>265</v>
      </c>
      <c r="V708" s="10">
        <f>SUMIFS(IsQList,IsIList,Table_ExternalData_15[[#This Row],[item_key]],IsITypeList,Table_ExternalData_15[[#This Row],[IType]],IsDList,Table_ExternalData_15[[#Headers],[18]])</f>
        <v>348</v>
      </c>
      <c r="W708" s="10">
        <f>SUMIFS(IsQList,IsIList,Table_ExternalData_15[[#This Row],[item_key]],IsITypeList,Table_ExternalData_15[[#This Row],[IType]],IsDList,Table_ExternalData_15[[#Headers],[19]])</f>
        <v>0</v>
      </c>
      <c r="X708" s="10">
        <f>SUMIFS(IsQList,IsIList,Table_ExternalData_15[[#This Row],[item_key]],IsITypeList,Table_ExternalData_15[[#This Row],[IType]],IsDList,Table_ExternalData_15[[#Headers],[20]])</f>
        <v>0</v>
      </c>
      <c r="Y708" s="10">
        <f>SUMIFS(IsQList,IsIList,Table_ExternalData_15[[#This Row],[item_key]],IsITypeList,Table_ExternalData_15[[#This Row],[IType]],IsDList,Table_ExternalData_15[[#Headers],[21]])</f>
        <v>0</v>
      </c>
      <c r="Z708" s="10">
        <f>SUMIFS(IsQList,IsIList,Table_ExternalData_15[[#This Row],[item_key]],IsITypeList,Table_ExternalData_15[[#This Row],[IType]],IsDList,Table_ExternalData_15[[#Headers],[22]])</f>
        <v>0</v>
      </c>
      <c r="AA708" s="10">
        <f>SUMIFS(IsQList,IsIList,Table_ExternalData_15[[#This Row],[item_key]],IsITypeList,Table_ExternalData_15[[#This Row],[IType]],IsDList,Table_ExternalData_15[[#Headers],[23]])</f>
        <v>125</v>
      </c>
      <c r="AB708" s="10">
        <f>SUMIFS(IsQList,IsIList,Table_ExternalData_15[[#This Row],[item_key]],IsITypeList,Table_ExternalData_15[[#This Row],[IType]],IsDList,Table_ExternalData_15[[#Headers],[24]])</f>
        <v>0</v>
      </c>
      <c r="AC708" s="10">
        <f>SUMIFS(IsQList,IsIList,Table_ExternalData_15[[#This Row],[item_key]],IsITypeList,Table_ExternalData_15[[#This Row],[IType]],IsDList,Table_ExternalData_15[[#Headers],[25]])</f>
        <v>0</v>
      </c>
      <c r="AD708" s="10">
        <f>SUMIFS(IsQList,IsIList,Table_ExternalData_15[[#This Row],[item_key]],IsITypeList,Table_ExternalData_15[[#This Row],[IType]],IsDList,Table_ExternalData_15[[#Headers],[26]])</f>
        <v>0</v>
      </c>
      <c r="AE708" s="10">
        <f>SUMIFS(IsQList,IsIList,Table_ExternalData_15[[#This Row],[item_key]],IsITypeList,Table_ExternalData_15[[#This Row],[IType]],IsDList,Table_ExternalData_15[[#Headers],[27]])</f>
        <v>183</v>
      </c>
      <c r="AF708" s="10">
        <f>SUMIFS(IsQList,IsIList,Table_ExternalData_15[[#This Row],[item_key]],IsITypeList,Table_ExternalData_15[[#This Row],[IType]],IsDList,Table_ExternalData_15[[#Headers],[28]])</f>
        <v>671</v>
      </c>
      <c r="AG708" s="10">
        <f>SUMIFS(IsQList,IsIList,Table_ExternalData_15[[#This Row],[item_key]],IsITypeList,Table_ExternalData_15[[#This Row],[IType]],IsDList,Table_ExternalData_15[[#Headers],[29]])</f>
        <v>540</v>
      </c>
      <c r="AH708" s="10">
        <f>SUMIFS(IsQList,IsIList,Table_ExternalData_15[[#This Row],[item_key]],IsITypeList,Table_ExternalData_15[[#This Row],[IType]],IsDList,Table_ExternalData_15[[#Headers],[30]])</f>
        <v>342</v>
      </c>
      <c r="AI708" s="10">
        <f>SUMIFS(IsQList,IsIList,Table_ExternalData_15[[#This Row],[item_key]],IsITypeList,Table_ExternalData_15[[#This Row],[IType]],IsDList,Table_ExternalData_15[[#Headers],[31]])</f>
        <v>554</v>
      </c>
      <c r="AJ708" s="10">
        <f>SUM(Table_ExternalData_15[[#This Row],[1]:[31]])</f>
        <v>5238</v>
      </c>
    </row>
    <row r="709" spans="1:36">
      <c r="A709" s="1" t="s">
        <v>2277</v>
      </c>
      <c r="B709" s="1" t="s">
        <v>2751</v>
      </c>
      <c r="C709" s="1" t="s">
        <v>2752</v>
      </c>
      <c r="D709" s="11" t="s">
        <v>2046</v>
      </c>
      <c r="E709" s="10">
        <f>SUMIFS(IsQList,IsIList,Table_ExternalData_15[[#This Row],[item_key]],IsITypeList,Table_ExternalData_15[[#This Row],[IType]],IsDList,Table_ExternalData_15[[#Headers],[1]])</f>
        <v>0</v>
      </c>
      <c r="F709" s="10">
        <f>SUMIFS(IsQList,IsIList,Table_ExternalData_15[[#This Row],[item_key]],IsITypeList,Table_ExternalData_15[[#This Row],[IType]],IsDList,Table_ExternalData_15[[#Headers],[2]])</f>
        <v>0</v>
      </c>
      <c r="G709" s="10">
        <f>SUMIFS(IsQList,IsIList,Table_ExternalData_15[[#This Row],[item_key]],IsITypeList,Table_ExternalData_15[[#This Row],[IType]],IsDList,Table_ExternalData_15[[#Headers],[3]])</f>
        <v>148</v>
      </c>
      <c r="H709" s="10">
        <f>SUMIFS(IsQList,IsIList,Table_ExternalData_15[[#This Row],[item_key]],IsITypeList,Table_ExternalData_15[[#This Row],[IType]],IsDList,Table_ExternalData_15[[#Headers],[4]])</f>
        <v>0</v>
      </c>
      <c r="I709" s="10">
        <f>SUMIFS(IsQList,IsIList,Table_ExternalData_15[[#This Row],[item_key]],IsITypeList,Table_ExternalData_15[[#This Row],[IType]],IsDList,Table_ExternalData_15[[#Headers],[5]])</f>
        <v>0</v>
      </c>
      <c r="J709" s="10">
        <f>SUMIFS(IsQList,IsIList,Table_ExternalData_15[[#This Row],[item_key]],IsITypeList,Table_ExternalData_15[[#This Row],[IType]],IsDList,Table_ExternalData_15[[#Headers],[6]])</f>
        <v>392</v>
      </c>
      <c r="K709" s="10">
        <f>SUMIFS(IsQList,IsIList,Table_ExternalData_15[[#This Row],[item_key]],IsITypeList,Table_ExternalData_15[[#This Row],[IType]],IsDList,Table_ExternalData_15[[#Headers],[7]])</f>
        <v>0</v>
      </c>
      <c r="L709" s="10">
        <f>SUMIFS(IsQList,IsIList,Table_ExternalData_15[[#This Row],[item_key]],IsITypeList,Table_ExternalData_15[[#This Row],[IType]],IsDList,Table_ExternalData_15[[#Headers],[8]])</f>
        <v>323</v>
      </c>
      <c r="M709" s="10">
        <f>SUMIFS(IsQList,IsIList,Table_ExternalData_15[[#This Row],[item_key]],IsITypeList,Table_ExternalData_15[[#This Row],[IType]],IsDList,Table_ExternalData_15[[#Headers],[9]])</f>
        <v>423</v>
      </c>
      <c r="N709" s="10">
        <f>SUMIFS(IsQList,IsIList,Table_ExternalData_15[[#This Row],[item_key]],IsITypeList,Table_ExternalData_15[[#This Row],[IType]],IsDList,Table_ExternalData_15[[#Headers],[10]])</f>
        <v>0</v>
      </c>
      <c r="O709" s="10">
        <f>SUMIFS(IsQList,IsIList,Table_ExternalData_15[[#This Row],[item_key]],IsITypeList,Table_ExternalData_15[[#This Row],[IType]],IsDList,Table_ExternalData_15[[#Headers],[11]])</f>
        <v>144</v>
      </c>
      <c r="P709" s="10">
        <f>SUMIFS(IsQList,IsIList,Table_ExternalData_15[[#This Row],[item_key]],IsITypeList,Table_ExternalData_15[[#This Row],[IType]],IsDList,Table_ExternalData_15[[#Headers],[12]])</f>
        <v>0</v>
      </c>
      <c r="Q709" s="10">
        <f>SUMIFS(IsQList,IsIList,Table_ExternalData_15[[#This Row],[item_key]],IsITypeList,Table_ExternalData_15[[#This Row],[IType]],IsDList,Table_ExternalData_15[[#Headers],[13]])</f>
        <v>364</v>
      </c>
      <c r="R709" s="10">
        <f>SUMIFS(IsQList,IsIList,Table_ExternalData_15[[#This Row],[item_key]],IsITypeList,Table_ExternalData_15[[#This Row],[IType]],IsDList,Table_ExternalData_15[[#Headers],[14]])</f>
        <v>132</v>
      </c>
      <c r="S709" s="10">
        <f>SUMIFS(IsQList,IsIList,Table_ExternalData_15[[#This Row],[item_key]],IsITypeList,Table_ExternalData_15[[#This Row],[IType]],IsDList,Table_ExternalData_15[[#Headers],[15]])</f>
        <v>284</v>
      </c>
      <c r="T709" s="10">
        <f>SUMIFS(IsQList,IsIList,Table_ExternalData_15[[#This Row],[item_key]],IsITypeList,Table_ExternalData_15[[#This Row],[IType]],IsDList,Table_ExternalData_15[[#Headers],[16]])</f>
        <v>0</v>
      </c>
      <c r="U709" s="10">
        <f>SUMIFS(IsQList,IsIList,Table_ExternalData_15[[#This Row],[item_key]],IsITypeList,Table_ExternalData_15[[#This Row],[IType]],IsDList,Table_ExternalData_15[[#Headers],[17]])</f>
        <v>265</v>
      </c>
      <c r="V709" s="10">
        <f>SUMIFS(IsQList,IsIList,Table_ExternalData_15[[#This Row],[item_key]],IsITypeList,Table_ExternalData_15[[#This Row],[IType]],IsDList,Table_ExternalData_15[[#Headers],[18]])</f>
        <v>348</v>
      </c>
      <c r="W709" s="10">
        <f>SUMIFS(IsQList,IsIList,Table_ExternalData_15[[#This Row],[item_key]],IsITypeList,Table_ExternalData_15[[#This Row],[IType]],IsDList,Table_ExternalData_15[[#Headers],[19]])</f>
        <v>0</v>
      </c>
      <c r="X709" s="10">
        <f>SUMIFS(IsQList,IsIList,Table_ExternalData_15[[#This Row],[item_key]],IsITypeList,Table_ExternalData_15[[#This Row],[IType]],IsDList,Table_ExternalData_15[[#Headers],[20]])</f>
        <v>0</v>
      </c>
      <c r="Y709" s="10">
        <f>SUMIFS(IsQList,IsIList,Table_ExternalData_15[[#This Row],[item_key]],IsITypeList,Table_ExternalData_15[[#This Row],[IType]],IsDList,Table_ExternalData_15[[#Headers],[21]])</f>
        <v>0</v>
      </c>
      <c r="Z709" s="10">
        <f>SUMIFS(IsQList,IsIList,Table_ExternalData_15[[#This Row],[item_key]],IsITypeList,Table_ExternalData_15[[#This Row],[IType]],IsDList,Table_ExternalData_15[[#Headers],[22]])</f>
        <v>0</v>
      </c>
      <c r="AA709" s="10">
        <f>SUMIFS(IsQList,IsIList,Table_ExternalData_15[[#This Row],[item_key]],IsITypeList,Table_ExternalData_15[[#This Row],[IType]],IsDList,Table_ExternalData_15[[#Headers],[23]])</f>
        <v>125</v>
      </c>
      <c r="AB709" s="10">
        <f>SUMIFS(IsQList,IsIList,Table_ExternalData_15[[#This Row],[item_key]],IsITypeList,Table_ExternalData_15[[#This Row],[IType]],IsDList,Table_ExternalData_15[[#Headers],[24]])</f>
        <v>0</v>
      </c>
      <c r="AC709" s="10">
        <f>SUMIFS(IsQList,IsIList,Table_ExternalData_15[[#This Row],[item_key]],IsITypeList,Table_ExternalData_15[[#This Row],[IType]],IsDList,Table_ExternalData_15[[#Headers],[25]])</f>
        <v>0</v>
      </c>
      <c r="AD709" s="10">
        <f>SUMIFS(IsQList,IsIList,Table_ExternalData_15[[#This Row],[item_key]],IsITypeList,Table_ExternalData_15[[#This Row],[IType]],IsDList,Table_ExternalData_15[[#Headers],[26]])</f>
        <v>0</v>
      </c>
      <c r="AE709" s="10">
        <f>SUMIFS(IsQList,IsIList,Table_ExternalData_15[[#This Row],[item_key]],IsITypeList,Table_ExternalData_15[[#This Row],[IType]],IsDList,Table_ExternalData_15[[#Headers],[27]])</f>
        <v>183</v>
      </c>
      <c r="AF709" s="10">
        <f>SUMIFS(IsQList,IsIList,Table_ExternalData_15[[#This Row],[item_key]],IsITypeList,Table_ExternalData_15[[#This Row],[IType]],IsDList,Table_ExternalData_15[[#Headers],[28]])</f>
        <v>671</v>
      </c>
      <c r="AG709" s="10">
        <f>SUMIFS(IsQList,IsIList,Table_ExternalData_15[[#This Row],[item_key]],IsITypeList,Table_ExternalData_15[[#This Row],[IType]],IsDList,Table_ExternalData_15[[#Headers],[29]])</f>
        <v>540</v>
      </c>
      <c r="AH709" s="10">
        <f>SUMIFS(IsQList,IsIList,Table_ExternalData_15[[#This Row],[item_key]],IsITypeList,Table_ExternalData_15[[#This Row],[IType]],IsDList,Table_ExternalData_15[[#Headers],[30]])</f>
        <v>342</v>
      </c>
      <c r="AI709" s="10">
        <f>SUMIFS(IsQList,IsIList,Table_ExternalData_15[[#This Row],[item_key]],IsITypeList,Table_ExternalData_15[[#This Row],[IType]],IsDList,Table_ExternalData_15[[#Headers],[31]])</f>
        <v>554</v>
      </c>
      <c r="AJ709" s="10">
        <f>SUM(Table_ExternalData_15[[#This Row],[1]:[31]])</f>
        <v>5238</v>
      </c>
    </row>
    <row r="710" spans="1:36">
      <c r="A710" s="1" t="s">
        <v>2278</v>
      </c>
      <c r="B710" s="1" t="s">
        <v>2753</v>
      </c>
      <c r="C710" s="1" t="s">
        <v>2754</v>
      </c>
      <c r="D710" s="11" t="s">
        <v>2046</v>
      </c>
      <c r="E710" s="10">
        <f>SUMIFS(IsQList,IsIList,Table_ExternalData_15[[#This Row],[item_key]],IsITypeList,Table_ExternalData_15[[#This Row],[IType]],IsDList,Table_ExternalData_15[[#Headers],[1]])</f>
        <v>0</v>
      </c>
      <c r="F710" s="10">
        <f>SUMIFS(IsQList,IsIList,Table_ExternalData_15[[#This Row],[item_key]],IsITypeList,Table_ExternalData_15[[#This Row],[IType]],IsDList,Table_ExternalData_15[[#Headers],[2]])</f>
        <v>0</v>
      </c>
      <c r="G710" s="10">
        <f>SUMIFS(IsQList,IsIList,Table_ExternalData_15[[#This Row],[item_key]],IsITypeList,Table_ExternalData_15[[#This Row],[IType]],IsDList,Table_ExternalData_15[[#Headers],[3]])</f>
        <v>148</v>
      </c>
      <c r="H710" s="10">
        <f>SUMIFS(IsQList,IsIList,Table_ExternalData_15[[#This Row],[item_key]],IsITypeList,Table_ExternalData_15[[#This Row],[IType]],IsDList,Table_ExternalData_15[[#Headers],[4]])</f>
        <v>0</v>
      </c>
      <c r="I710" s="10">
        <f>SUMIFS(IsQList,IsIList,Table_ExternalData_15[[#This Row],[item_key]],IsITypeList,Table_ExternalData_15[[#This Row],[IType]],IsDList,Table_ExternalData_15[[#Headers],[5]])</f>
        <v>0</v>
      </c>
      <c r="J710" s="10">
        <f>SUMIFS(IsQList,IsIList,Table_ExternalData_15[[#This Row],[item_key]],IsITypeList,Table_ExternalData_15[[#This Row],[IType]],IsDList,Table_ExternalData_15[[#Headers],[6]])</f>
        <v>392</v>
      </c>
      <c r="K710" s="10">
        <f>SUMIFS(IsQList,IsIList,Table_ExternalData_15[[#This Row],[item_key]],IsITypeList,Table_ExternalData_15[[#This Row],[IType]],IsDList,Table_ExternalData_15[[#Headers],[7]])</f>
        <v>0</v>
      </c>
      <c r="L710" s="10">
        <f>SUMIFS(IsQList,IsIList,Table_ExternalData_15[[#This Row],[item_key]],IsITypeList,Table_ExternalData_15[[#This Row],[IType]],IsDList,Table_ExternalData_15[[#Headers],[8]])</f>
        <v>323</v>
      </c>
      <c r="M710" s="10">
        <f>SUMIFS(IsQList,IsIList,Table_ExternalData_15[[#This Row],[item_key]],IsITypeList,Table_ExternalData_15[[#This Row],[IType]],IsDList,Table_ExternalData_15[[#Headers],[9]])</f>
        <v>423</v>
      </c>
      <c r="N710" s="10">
        <f>SUMIFS(IsQList,IsIList,Table_ExternalData_15[[#This Row],[item_key]],IsITypeList,Table_ExternalData_15[[#This Row],[IType]],IsDList,Table_ExternalData_15[[#Headers],[10]])</f>
        <v>0</v>
      </c>
      <c r="O710" s="10">
        <f>SUMIFS(IsQList,IsIList,Table_ExternalData_15[[#This Row],[item_key]],IsITypeList,Table_ExternalData_15[[#This Row],[IType]],IsDList,Table_ExternalData_15[[#Headers],[11]])</f>
        <v>144</v>
      </c>
      <c r="P710" s="10">
        <f>SUMIFS(IsQList,IsIList,Table_ExternalData_15[[#This Row],[item_key]],IsITypeList,Table_ExternalData_15[[#This Row],[IType]],IsDList,Table_ExternalData_15[[#Headers],[12]])</f>
        <v>0</v>
      </c>
      <c r="Q710" s="10">
        <f>SUMIFS(IsQList,IsIList,Table_ExternalData_15[[#This Row],[item_key]],IsITypeList,Table_ExternalData_15[[#This Row],[IType]],IsDList,Table_ExternalData_15[[#Headers],[13]])</f>
        <v>364</v>
      </c>
      <c r="R710" s="10">
        <f>SUMIFS(IsQList,IsIList,Table_ExternalData_15[[#This Row],[item_key]],IsITypeList,Table_ExternalData_15[[#This Row],[IType]],IsDList,Table_ExternalData_15[[#Headers],[14]])</f>
        <v>132</v>
      </c>
      <c r="S710" s="10">
        <f>SUMIFS(IsQList,IsIList,Table_ExternalData_15[[#This Row],[item_key]],IsITypeList,Table_ExternalData_15[[#This Row],[IType]],IsDList,Table_ExternalData_15[[#Headers],[15]])</f>
        <v>284</v>
      </c>
      <c r="T710" s="10">
        <f>SUMIFS(IsQList,IsIList,Table_ExternalData_15[[#This Row],[item_key]],IsITypeList,Table_ExternalData_15[[#This Row],[IType]],IsDList,Table_ExternalData_15[[#Headers],[16]])</f>
        <v>0</v>
      </c>
      <c r="U710" s="10">
        <f>SUMIFS(IsQList,IsIList,Table_ExternalData_15[[#This Row],[item_key]],IsITypeList,Table_ExternalData_15[[#This Row],[IType]],IsDList,Table_ExternalData_15[[#Headers],[17]])</f>
        <v>265</v>
      </c>
      <c r="V710" s="10">
        <f>SUMIFS(IsQList,IsIList,Table_ExternalData_15[[#This Row],[item_key]],IsITypeList,Table_ExternalData_15[[#This Row],[IType]],IsDList,Table_ExternalData_15[[#Headers],[18]])</f>
        <v>348</v>
      </c>
      <c r="W710" s="10">
        <f>SUMIFS(IsQList,IsIList,Table_ExternalData_15[[#This Row],[item_key]],IsITypeList,Table_ExternalData_15[[#This Row],[IType]],IsDList,Table_ExternalData_15[[#Headers],[19]])</f>
        <v>0</v>
      </c>
      <c r="X710" s="10">
        <f>SUMIFS(IsQList,IsIList,Table_ExternalData_15[[#This Row],[item_key]],IsITypeList,Table_ExternalData_15[[#This Row],[IType]],IsDList,Table_ExternalData_15[[#Headers],[20]])</f>
        <v>0</v>
      </c>
      <c r="Y710" s="10">
        <f>SUMIFS(IsQList,IsIList,Table_ExternalData_15[[#This Row],[item_key]],IsITypeList,Table_ExternalData_15[[#This Row],[IType]],IsDList,Table_ExternalData_15[[#Headers],[21]])</f>
        <v>0</v>
      </c>
      <c r="Z710" s="10">
        <f>SUMIFS(IsQList,IsIList,Table_ExternalData_15[[#This Row],[item_key]],IsITypeList,Table_ExternalData_15[[#This Row],[IType]],IsDList,Table_ExternalData_15[[#Headers],[22]])</f>
        <v>0</v>
      </c>
      <c r="AA710" s="10">
        <f>SUMIFS(IsQList,IsIList,Table_ExternalData_15[[#This Row],[item_key]],IsITypeList,Table_ExternalData_15[[#This Row],[IType]],IsDList,Table_ExternalData_15[[#Headers],[23]])</f>
        <v>125</v>
      </c>
      <c r="AB710" s="10">
        <f>SUMIFS(IsQList,IsIList,Table_ExternalData_15[[#This Row],[item_key]],IsITypeList,Table_ExternalData_15[[#This Row],[IType]],IsDList,Table_ExternalData_15[[#Headers],[24]])</f>
        <v>0</v>
      </c>
      <c r="AC710" s="10">
        <f>SUMIFS(IsQList,IsIList,Table_ExternalData_15[[#This Row],[item_key]],IsITypeList,Table_ExternalData_15[[#This Row],[IType]],IsDList,Table_ExternalData_15[[#Headers],[25]])</f>
        <v>0</v>
      </c>
      <c r="AD710" s="10">
        <f>SUMIFS(IsQList,IsIList,Table_ExternalData_15[[#This Row],[item_key]],IsITypeList,Table_ExternalData_15[[#This Row],[IType]],IsDList,Table_ExternalData_15[[#Headers],[26]])</f>
        <v>0</v>
      </c>
      <c r="AE710" s="10">
        <f>SUMIFS(IsQList,IsIList,Table_ExternalData_15[[#This Row],[item_key]],IsITypeList,Table_ExternalData_15[[#This Row],[IType]],IsDList,Table_ExternalData_15[[#Headers],[27]])</f>
        <v>183</v>
      </c>
      <c r="AF710" s="10">
        <f>SUMIFS(IsQList,IsIList,Table_ExternalData_15[[#This Row],[item_key]],IsITypeList,Table_ExternalData_15[[#This Row],[IType]],IsDList,Table_ExternalData_15[[#Headers],[28]])</f>
        <v>671</v>
      </c>
      <c r="AG710" s="10">
        <f>SUMIFS(IsQList,IsIList,Table_ExternalData_15[[#This Row],[item_key]],IsITypeList,Table_ExternalData_15[[#This Row],[IType]],IsDList,Table_ExternalData_15[[#Headers],[29]])</f>
        <v>540</v>
      </c>
      <c r="AH710" s="10">
        <f>SUMIFS(IsQList,IsIList,Table_ExternalData_15[[#This Row],[item_key]],IsITypeList,Table_ExternalData_15[[#This Row],[IType]],IsDList,Table_ExternalData_15[[#Headers],[30]])</f>
        <v>342</v>
      </c>
      <c r="AI710" s="10">
        <f>SUMIFS(IsQList,IsIList,Table_ExternalData_15[[#This Row],[item_key]],IsITypeList,Table_ExternalData_15[[#This Row],[IType]],IsDList,Table_ExternalData_15[[#Headers],[31]])</f>
        <v>554</v>
      </c>
      <c r="AJ710" s="10">
        <f>SUM(Table_ExternalData_15[[#This Row],[1]:[31]])</f>
        <v>5238</v>
      </c>
    </row>
    <row r="711" spans="1:36">
      <c r="A711" s="1" t="s">
        <v>2279</v>
      </c>
      <c r="B711" s="1" t="s">
        <v>2755</v>
      </c>
      <c r="C711" s="1" t="s">
        <v>2756</v>
      </c>
      <c r="D711" s="11" t="s">
        <v>2046</v>
      </c>
      <c r="E711" s="10">
        <f>SUMIFS(IsQList,IsIList,Table_ExternalData_15[[#This Row],[item_key]],IsITypeList,Table_ExternalData_15[[#This Row],[IType]],IsDList,Table_ExternalData_15[[#Headers],[1]])</f>
        <v>0</v>
      </c>
      <c r="F711" s="10">
        <f>SUMIFS(IsQList,IsIList,Table_ExternalData_15[[#This Row],[item_key]],IsITypeList,Table_ExternalData_15[[#This Row],[IType]],IsDList,Table_ExternalData_15[[#Headers],[2]])</f>
        <v>0</v>
      </c>
      <c r="G711" s="10">
        <f>SUMIFS(IsQList,IsIList,Table_ExternalData_15[[#This Row],[item_key]],IsITypeList,Table_ExternalData_15[[#This Row],[IType]],IsDList,Table_ExternalData_15[[#Headers],[3]])</f>
        <v>444</v>
      </c>
      <c r="H711" s="10">
        <f>SUMIFS(IsQList,IsIList,Table_ExternalData_15[[#This Row],[item_key]],IsITypeList,Table_ExternalData_15[[#This Row],[IType]],IsDList,Table_ExternalData_15[[#Headers],[4]])</f>
        <v>0</v>
      </c>
      <c r="I711" s="10">
        <f>SUMIFS(IsQList,IsIList,Table_ExternalData_15[[#This Row],[item_key]],IsITypeList,Table_ExternalData_15[[#This Row],[IType]],IsDList,Table_ExternalData_15[[#Headers],[5]])</f>
        <v>0</v>
      </c>
      <c r="J711" s="10">
        <f>SUMIFS(IsQList,IsIList,Table_ExternalData_15[[#This Row],[item_key]],IsITypeList,Table_ExternalData_15[[#This Row],[IType]],IsDList,Table_ExternalData_15[[#Headers],[6]])</f>
        <v>1176</v>
      </c>
      <c r="K711" s="10">
        <f>SUMIFS(IsQList,IsIList,Table_ExternalData_15[[#This Row],[item_key]],IsITypeList,Table_ExternalData_15[[#This Row],[IType]],IsDList,Table_ExternalData_15[[#Headers],[7]])</f>
        <v>0</v>
      </c>
      <c r="L711" s="10">
        <f>SUMIFS(IsQList,IsIList,Table_ExternalData_15[[#This Row],[item_key]],IsITypeList,Table_ExternalData_15[[#This Row],[IType]],IsDList,Table_ExternalData_15[[#Headers],[8]])</f>
        <v>969</v>
      </c>
      <c r="M711" s="10">
        <f>SUMIFS(IsQList,IsIList,Table_ExternalData_15[[#This Row],[item_key]],IsITypeList,Table_ExternalData_15[[#This Row],[IType]],IsDList,Table_ExternalData_15[[#Headers],[9]])</f>
        <v>1269</v>
      </c>
      <c r="N711" s="10">
        <f>SUMIFS(IsQList,IsIList,Table_ExternalData_15[[#This Row],[item_key]],IsITypeList,Table_ExternalData_15[[#This Row],[IType]],IsDList,Table_ExternalData_15[[#Headers],[10]])</f>
        <v>450</v>
      </c>
      <c r="O711" s="10">
        <f>SUMIFS(IsQList,IsIList,Table_ExternalData_15[[#This Row],[item_key]],IsITypeList,Table_ExternalData_15[[#This Row],[IType]],IsDList,Table_ExternalData_15[[#Headers],[11]])</f>
        <v>432</v>
      </c>
      <c r="P711" s="10">
        <f>SUMIFS(IsQList,IsIList,Table_ExternalData_15[[#This Row],[item_key]],IsITypeList,Table_ExternalData_15[[#This Row],[IType]],IsDList,Table_ExternalData_15[[#Headers],[12]])</f>
        <v>0</v>
      </c>
      <c r="Q711" s="10">
        <f>SUMIFS(IsQList,IsIList,Table_ExternalData_15[[#This Row],[item_key]],IsITypeList,Table_ExternalData_15[[#This Row],[IType]],IsDList,Table_ExternalData_15[[#Headers],[13]])</f>
        <v>1092</v>
      </c>
      <c r="R711" s="10">
        <f>SUMIFS(IsQList,IsIList,Table_ExternalData_15[[#This Row],[item_key]],IsITypeList,Table_ExternalData_15[[#This Row],[IType]],IsDList,Table_ExternalData_15[[#Headers],[14]])</f>
        <v>396</v>
      </c>
      <c r="S711" s="10">
        <f>SUMIFS(IsQList,IsIList,Table_ExternalData_15[[#This Row],[item_key]],IsITypeList,Table_ExternalData_15[[#This Row],[IType]],IsDList,Table_ExternalData_15[[#Headers],[15]])</f>
        <v>627</v>
      </c>
      <c r="T711" s="10">
        <f>SUMIFS(IsQList,IsIList,Table_ExternalData_15[[#This Row],[item_key]],IsITypeList,Table_ExternalData_15[[#This Row],[IType]],IsDList,Table_ExternalData_15[[#Headers],[16]])</f>
        <v>0</v>
      </c>
      <c r="U711" s="10">
        <f>SUMIFS(IsQList,IsIList,Table_ExternalData_15[[#This Row],[item_key]],IsITypeList,Table_ExternalData_15[[#This Row],[IType]],IsDList,Table_ExternalData_15[[#Headers],[17]])</f>
        <v>795</v>
      </c>
      <c r="V711" s="10">
        <f>SUMIFS(IsQList,IsIList,Table_ExternalData_15[[#This Row],[item_key]],IsITypeList,Table_ExternalData_15[[#This Row],[IType]],IsDList,Table_ExternalData_15[[#Headers],[18]])</f>
        <v>540</v>
      </c>
      <c r="W711" s="10">
        <f>SUMIFS(IsQList,IsIList,Table_ExternalData_15[[#This Row],[item_key]],IsITypeList,Table_ExternalData_15[[#This Row],[IType]],IsDList,Table_ExternalData_15[[#Headers],[19]])</f>
        <v>0</v>
      </c>
      <c r="X711" s="10">
        <f>SUMIFS(IsQList,IsIList,Table_ExternalData_15[[#This Row],[item_key]],IsITypeList,Table_ExternalData_15[[#This Row],[IType]],IsDList,Table_ExternalData_15[[#Headers],[20]])</f>
        <v>0</v>
      </c>
      <c r="Y711" s="10">
        <f>SUMIFS(IsQList,IsIList,Table_ExternalData_15[[#This Row],[item_key]],IsITypeList,Table_ExternalData_15[[#This Row],[IType]],IsDList,Table_ExternalData_15[[#Headers],[21]])</f>
        <v>0</v>
      </c>
      <c r="Z711" s="10">
        <f>SUMIFS(IsQList,IsIList,Table_ExternalData_15[[#This Row],[item_key]],IsITypeList,Table_ExternalData_15[[#This Row],[IType]],IsDList,Table_ExternalData_15[[#Headers],[22]])</f>
        <v>0</v>
      </c>
      <c r="AA711" s="10">
        <f>SUMIFS(IsQList,IsIList,Table_ExternalData_15[[#This Row],[item_key]],IsITypeList,Table_ExternalData_15[[#This Row],[IType]],IsDList,Table_ExternalData_15[[#Headers],[23]])</f>
        <v>375</v>
      </c>
      <c r="AB711" s="10">
        <f>SUMIFS(IsQList,IsIList,Table_ExternalData_15[[#This Row],[item_key]],IsITypeList,Table_ExternalData_15[[#This Row],[IType]],IsDList,Table_ExternalData_15[[#Headers],[24]])</f>
        <v>504</v>
      </c>
      <c r="AC711" s="10">
        <f>SUMIFS(IsQList,IsIList,Table_ExternalData_15[[#This Row],[item_key]],IsITypeList,Table_ExternalData_15[[#This Row],[IType]],IsDList,Table_ExternalData_15[[#Headers],[25]])</f>
        <v>0</v>
      </c>
      <c r="AD711" s="10">
        <f>SUMIFS(IsQList,IsIList,Table_ExternalData_15[[#This Row],[item_key]],IsITypeList,Table_ExternalData_15[[#This Row],[IType]],IsDList,Table_ExternalData_15[[#Headers],[26]])</f>
        <v>0</v>
      </c>
      <c r="AE711" s="10">
        <f>SUMIFS(IsQList,IsIList,Table_ExternalData_15[[#This Row],[item_key]],IsITypeList,Table_ExternalData_15[[#This Row],[IType]],IsDList,Table_ExternalData_15[[#Headers],[27]])</f>
        <v>549</v>
      </c>
      <c r="AF711" s="10">
        <f>SUMIFS(IsQList,IsIList,Table_ExternalData_15[[#This Row],[item_key]],IsITypeList,Table_ExternalData_15[[#This Row],[IType]],IsDList,Table_ExternalData_15[[#Headers],[28]])</f>
        <v>2013</v>
      </c>
      <c r="AG711" s="10">
        <f>SUMIFS(IsQList,IsIList,Table_ExternalData_15[[#This Row],[item_key]],IsITypeList,Table_ExternalData_15[[#This Row],[IType]],IsDList,Table_ExternalData_15[[#Headers],[29]])</f>
        <v>1620</v>
      </c>
      <c r="AH711" s="10">
        <f>SUMIFS(IsQList,IsIList,Table_ExternalData_15[[#This Row],[item_key]],IsITypeList,Table_ExternalData_15[[#This Row],[IType]],IsDList,Table_ExternalData_15[[#Headers],[30]])</f>
        <v>1026</v>
      </c>
      <c r="AI711" s="10">
        <f>SUMIFS(IsQList,IsIList,Table_ExternalData_15[[#This Row],[item_key]],IsITypeList,Table_ExternalData_15[[#This Row],[IType]],IsDList,Table_ExternalData_15[[#Headers],[31]])</f>
        <v>2130</v>
      </c>
      <c r="AJ711" s="10">
        <f>SUM(Table_ExternalData_15[[#This Row],[1]:[31]])</f>
        <v>16407</v>
      </c>
    </row>
    <row r="712" spans="1:36">
      <c r="A712" s="1" t="s">
        <v>2280</v>
      </c>
      <c r="B712" s="1" t="s">
        <v>2757</v>
      </c>
      <c r="C712" s="1" t="s">
        <v>2758</v>
      </c>
      <c r="D712" s="11" t="s">
        <v>2046</v>
      </c>
      <c r="E712" s="10">
        <f>SUMIFS(IsQList,IsIList,Table_ExternalData_15[[#This Row],[item_key]],IsITypeList,Table_ExternalData_15[[#This Row],[IType]],IsDList,Table_ExternalData_15[[#Headers],[1]])</f>
        <v>0</v>
      </c>
      <c r="F712" s="10">
        <f>SUMIFS(IsQList,IsIList,Table_ExternalData_15[[#This Row],[item_key]],IsITypeList,Table_ExternalData_15[[#This Row],[IType]],IsDList,Table_ExternalData_15[[#Headers],[2]])</f>
        <v>0</v>
      </c>
      <c r="G712" s="10">
        <f>SUMIFS(IsQList,IsIList,Table_ExternalData_15[[#This Row],[item_key]],IsITypeList,Table_ExternalData_15[[#This Row],[IType]],IsDList,Table_ExternalData_15[[#Headers],[3]])</f>
        <v>148</v>
      </c>
      <c r="H712" s="10">
        <f>SUMIFS(IsQList,IsIList,Table_ExternalData_15[[#This Row],[item_key]],IsITypeList,Table_ExternalData_15[[#This Row],[IType]],IsDList,Table_ExternalData_15[[#Headers],[4]])</f>
        <v>0</v>
      </c>
      <c r="I712" s="10">
        <f>SUMIFS(IsQList,IsIList,Table_ExternalData_15[[#This Row],[item_key]],IsITypeList,Table_ExternalData_15[[#This Row],[IType]],IsDList,Table_ExternalData_15[[#Headers],[5]])</f>
        <v>0</v>
      </c>
      <c r="J712" s="10">
        <f>SUMIFS(IsQList,IsIList,Table_ExternalData_15[[#This Row],[item_key]],IsITypeList,Table_ExternalData_15[[#This Row],[IType]],IsDList,Table_ExternalData_15[[#Headers],[6]])</f>
        <v>392</v>
      </c>
      <c r="K712" s="10">
        <f>SUMIFS(IsQList,IsIList,Table_ExternalData_15[[#This Row],[item_key]],IsITypeList,Table_ExternalData_15[[#This Row],[IType]],IsDList,Table_ExternalData_15[[#Headers],[7]])</f>
        <v>0</v>
      </c>
      <c r="L712" s="10">
        <f>SUMIFS(IsQList,IsIList,Table_ExternalData_15[[#This Row],[item_key]],IsITypeList,Table_ExternalData_15[[#This Row],[IType]],IsDList,Table_ExternalData_15[[#Headers],[8]])</f>
        <v>323</v>
      </c>
      <c r="M712" s="10">
        <f>SUMIFS(IsQList,IsIList,Table_ExternalData_15[[#This Row],[item_key]],IsITypeList,Table_ExternalData_15[[#This Row],[IType]],IsDList,Table_ExternalData_15[[#Headers],[9]])</f>
        <v>423</v>
      </c>
      <c r="N712" s="10">
        <f>SUMIFS(IsQList,IsIList,Table_ExternalData_15[[#This Row],[item_key]],IsITypeList,Table_ExternalData_15[[#This Row],[IType]],IsDList,Table_ExternalData_15[[#Headers],[10]])</f>
        <v>0</v>
      </c>
      <c r="O712" s="10">
        <f>SUMIFS(IsQList,IsIList,Table_ExternalData_15[[#This Row],[item_key]],IsITypeList,Table_ExternalData_15[[#This Row],[IType]],IsDList,Table_ExternalData_15[[#Headers],[11]])</f>
        <v>144</v>
      </c>
      <c r="P712" s="10">
        <f>SUMIFS(IsQList,IsIList,Table_ExternalData_15[[#This Row],[item_key]],IsITypeList,Table_ExternalData_15[[#This Row],[IType]],IsDList,Table_ExternalData_15[[#Headers],[12]])</f>
        <v>0</v>
      </c>
      <c r="Q712" s="10">
        <f>SUMIFS(IsQList,IsIList,Table_ExternalData_15[[#This Row],[item_key]],IsITypeList,Table_ExternalData_15[[#This Row],[IType]],IsDList,Table_ExternalData_15[[#Headers],[13]])</f>
        <v>364</v>
      </c>
      <c r="R712" s="10">
        <f>SUMIFS(IsQList,IsIList,Table_ExternalData_15[[#This Row],[item_key]],IsITypeList,Table_ExternalData_15[[#This Row],[IType]],IsDList,Table_ExternalData_15[[#Headers],[14]])</f>
        <v>132</v>
      </c>
      <c r="S712" s="10">
        <f>SUMIFS(IsQList,IsIList,Table_ExternalData_15[[#This Row],[item_key]],IsITypeList,Table_ExternalData_15[[#This Row],[IType]],IsDList,Table_ExternalData_15[[#Headers],[15]])</f>
        <v>284</v>
      </c>
      <c r="T712" s="10">
        <f>SUMIFS(IsQList,IsIList,Table_ExternalData_15[[#This Row],[item_key]],IsITypeList,Table_ExternalData_15[[#This Row],[IType]],IsDList,Table_ExternalData_15[[#Headers],[16]])</f>
        <v>0</v>
      </c>
      <c r="U712" s="10">
        <f>SUMIFS(IsQList,IsIList,Table_ExternalData_15[[#This Row],[item_key]],IsITypeList,Table_ExternalData_15[[#This Row],[IType]],IsDList,Table_ExternalData_15[[#Headers],[17]])</f>
        <v>265</v>
      </c>
      <c r="V712" s="10">
        <f>SUMIFS(IsQList,IsIList,Table_ExternalData_15[[#This Row],[item_key]],IsITypeList,Table_ExternalData_15[[#This Row],[IType]],IsDList,Table_ExternalData_15[[#Headers],[18]])</f>
        <v>348</v>
      </c>
      <c r="W712" s="10">
        <f>SUMIFS(IsQList,IsIList,Table_ExternalData_15[[#This Row],[item_key]],IsITypeList,Table_ExternalData_15[[#This Row],[IType]],IsDList,Table_ExternalData_15[[#Headers],[19]])</f>
        <v>0</v>
      </c>
      <c r="X712" s="10">
        <f>SUMIFS(IsQList,IsIList,Table_ExternalData_15[[#This Row],[item_key]],IsITypeList,Table_ExternalData_15[[#This Row],[IType]],IsDList,Table_ExternalData_15[[#Headers],[20]])</f>
        <v>0</v>
      </c>
      <c r="Y712" s="10">
        <f>SUMIFS(IsQList,IsIList,Table_ExternalData_15[[#This Row],[item_key]],IsITypeList,Table_ExternalData_15[[#This Row],[IType]],IsDList,Table_ExternalData_15[[#Headers],[21]])</f>
        <v>0</v>
      </c>
      <c r="Z712" s="10">
        <f>SUMIFS(IsQList,IsIList,Table_ExternalData_15[[#This Row],[item_key]],IsITypeList,Table_ExternalData_15[[#This Row],[IType]],IsDList,Table_ExternalData_15[[#Headers],[22]])</f>
        <v>0</v>
      </c>
      <c r="AA712" s="10">
        <f>SUMIFS(IsQList,IsIList,Table_ExternalData_15[[#This Row],[item_key]],IsITypeList,Table_ExternalData_15[[#This Row],[IType]],IsDList,Table_ExternalData_15[[#Headers],[23]])</f>
        <v>125</v>
      </c>
      <c r="AB712" s="10">
        <f>SUMIFS(IsQList,IsIList,Table_ExternalData_15[[#This Row],[item_key]],IsITypeList,Table_ExternalData_15[[#This Row],[IType]],IsDList,Table_ExternalData_15[[#Headers],[24]])</f>
        <v>0</v>
      </c>
      <c r="AC712" s="10">
        <f>SUMIFS(IsQList,IsIList,Table_ExternalData_15[[#This Row],[item_key]],IsITypeList,Table_ExternalData_15[[#This Row],[IType]],IsDList,Table_ExternalData_15[[#Headers],[25]])</f>
        <v>0</v>
      </c>
      <c r="AD712" s="10">
        <f>SUMIFS(IsQList,IsIList,Table_ExternalData_15[[#This Row],[item_key]],IsITypeList,Table_ExternalData_15[[#This Row],[IType]],IsDList,Table_ExternalData_15[[#Headers],[26]])</f>
        <v>0</v>
      </c>
      <c r="AE712" s="10">
        <f>SUMIFS(IsQList,IsIList,Table_ExternalData_15[[#This Row],[item_key]],IsITypeList,Table_ExternalData_15[[#This Row],[IType]],IsDList,Table_ExternalData_15[[#Headers],[27]])</f>
        <v>183</v>
      </c>
      <c r="AF712" s="10">
        <f>SUMIFS(IsQList,IsIList,Table_ExternalData_15[[#This Row],[item_key]],IsITypeList,Table_ExternalData_15[[#This Row],[IType]],IsDList,Table_ExternalData_15[[#Headers],[28]])</f>
        <v>671</v>
      </c>
      <c r="AG712" s="10">
        <f>SUMIFS(IsQList,IsIList,Table_ExternalData_15[[#This Row],[item_key]],IsITypeList,Table_ExternalData_15[[#This Row],[IType]],IsDList,Table_ExternalData_15[[#Headers],[29]])</f>
        <v>540</v>
      </c>
      <c r="AH712" s="10">
        <f>SUMIFS(IsQList,IsIList,Table_ExternalData_15[[#This Row],[item_key]],IsITypeList,Table_ExternalData_15[[#This Row],[IType]],IsDList,Table_ExternalData_15[[#Headers],[30]])</f>
        <v>342</v>
      </c>
      <c r="AI712" s="10">
        <f>SUMIFS(IsQList,IsIList,Table_ExternalData_15[[#This Row],[item_key]],IsITypeList,Table_ExternalData_15[[#This Row],[IType]],IsDList,Table_ExternalData_15[[#Headers],[31]])</f>
        <v>554</v>
      </c>
      <c r="AJ712" s="10">
        <f>SUM(Table_ExternalData_15[[#This Row],[1]:[31]])</f>
        <v>5238</v>
      </c>
    </row>
    <row r="713" spans="1:36">
      <c r="A713" s="1" t="s">
        <v>2281</v>
      </c>
      <c r="B713" s="1" t="s">
        <v>2759</v>
      </c>
      <c r="C713" s="1" t="s">
        <v>2760</v>
      </c>
      <c r="D713" s="11" t="s">
        <v>2046</v>
      </c>
      <c r="E713" s="10">
        <f>SUMIFS(IsQList,IsIList,Table_ExternalData_15[[#This Row],[item_key]],IsITypeList,Table_ExternalData_15[[#This Row],[IType]],IsDList,Table_ExternalData_15[[#Headers],[1]])</f>
        <v>0</v>
      </c>
      <c r="F713" s="10">
        <f>SUMIFS(IsQList,IsIList,Table_ExternalData_15[[#This Row],[item_key]],IsITypeList,Table_ExternalData_15[[#This Row],[IType]],IsDList,Table_ExternalData_15[[#Headers],[2]])</f>
        <v>0</v>
      </c>
      <c r="G713" s="10">
        <f>SUMIFS(IsQList,IsIList,Table_ExternalData_15[[#This Row],[item_key]],IsITypeList,Table_ExternalData_15[[#This Row],[IType]],IsDList,Table_ExternalData_15[[#Headers],[3]])</f>
        <v>148</v>
      </c>
      <c r="H713" s="10">
        <f>SUMIFS(IsQList,IsIList,Table_ExternalData_15[[#This Row],[item_key]],IsITypeList,Table_ExternalData_15[[#This Row],[IType]],IsDList,Table_ExternalData_15[[#Headers],[4]])</f>
        <v>0</v>
      </c>
      <c r="I713" s="10">
        <f>SUMIFS(IsQList,IsIList,Table_ExternalData_15[[#This Row],[item_key]],IsITypeList,Table_ExternalData_15[[#This Row],[IType]],IsDList,Table_ExternalData_15[[#Headers],[5]])</f>
        <v>0</v>
      </c>
      <c r="J713" s="10">
        <f>SUMIFS(IsQList,IsIList,Table_ExternalData_15[[#This Row],[item_key]],IsITypeList,Table_ExternalData_15[[#This Row],[IType]],IsDList,Table_ExternalData_15[[#Headers],[6]])</f>
        <v>392</v>
      </c>
      <c r="K713" s="10">
        <f>SUMIFS(IsQList,IsIList,Table_ExternalData_15[[#This Row],[item_key]],IsITypeList,Table_ExternalData_15[[#This Row],[IType]],IsDList,Table_ExternalData_15[[#Headers],[7]])</f>
        <v>0</v>
      </c>
      <c r="L713" s="10">
        <f>SUMIFS(IsQList,IsIList,Table_ExternalData_15[[#This Row],[item_key]],IsITypeList,Table_ExternalData_15[[#This Row],[IType]],IsDList,Table_ExternalData_15[[#Headers],[8]])</f>
        <v>323</v>
      </c>
      <c r="M713" s="10">
        <f>SUMIFS(IsQList,IsIList,Table_ExternalData_15[[#This Row],[item_key]],IsITypeList,Table_ExternalData_15[[#This Row],[IType]],IsDList,Table_ExternalData_15[[#Headers],[9]])</f>
        <v>423</v>
      </c>
      <c r="N713" s="10">
        <f>SUMIFS(IsQList,IsIList,Table_ExternalData_15[[#This Row],[item_key]],IsITypeList,Table_ExternalData_15[[#This Row],[IType]],IsDList,Table_ExternalData_15[[#Headers],[10]])</f>
        <v>0</v>
      </c>
      <c r="O713" s="10">
        <f>SUMIFS(IsQList,IsIList,Table_ExternalData_15[[#This Row],[item_key]],IsITypeList,Table_ExternalData_15[[#This Row],[IType]],IsDList,Table_ExternalData_15[[#Headers],[11]])</f>
        <v>144</v>
      </c>
      <c r="P713" s="10">
        <f>SUMIFS(IsQList,IsIList,Table_ExternalData_15[[#This Row],[item_key]],IsITypeList,Table_ExternalData_15[[#This Row],[IType]],IsDList,Table_ExternalData_15[[#Headers],[12]])</f>
        <v>0</v>
      </c>
      <c r="Q713" s="10">
        <f>SUMIFS(IsQList,IsIList,Table_ExternalData_15[[#This Row],[item_key]],IsITypeList,Table_ExternalData_15[[#This Row],[IType]],IsDList,Table_ExternalData_15[[#Headers],[13]])</f>
        <v>364</v>
      </c>
      <c r="R713" s="10">
        <f>SUMIFS(IsQList,IsIList,Table_ExternalData_15[[#This Row],[item_key]],IsITypeList,Table_ExternalData_15[[#This Row],[IType]],IsDList,Table_ExternalData_15[[#Headers],[14]])</f>
        <v>132</v>
      </c>
      <c r="S713" s="10">
        <f>SUMIFS(IsQList,IsIList,Table_ExternalData_15[[#This Row],[item_key]],IsITypeList,Table_ExternalData_15[[#This Row],[IType]],IsDList,Table_ExternalData_15[[#Headers],[15]])</f>
        <v>284</v>
      </c>
      <c r="T713" s="10">
        <f>SUMIFS(IsQList,IsIList,Table_ExternalData_15[[#This Row],[item_key]],IsITypeList,Table_ExternalData_15[[#This Row],[IType]],IsDList,Table_ExternalData_15[[#Headers],[16]])</f>
        <v>0</v>
      </c>
      <c r="U713" s="10">
        <f>SUMIFS(IsQList,IsIList,Table_ExternalData_15[[#This Row],[item_key]],IsITypeList,Table_ExternalData_15[[#This Row],[IType]],IsDList,Table_ExternalData_15[[#Headers],[17]])</f>
        <v>265</v>
      </c>
      <c r="V713" s="10">
        <f>SUMIFS(IsQList,IsIList,Table_ExternalData_15[[#This Row],[item_key]],IsITypeList,Table_ExternalData_15[[#This Row],[IType]],IsDList,Table_ExternalData_15[[#Headers],[18]])</f>
        <v>348</v>
      </c>
      <c r="W713" s="10">
        <f>SUMIFS(IsQList,IsIList,Table_ExternalData_15[[#This Row],[item_key]],IsITypeList,Table_ExternalData_15[[#This Row],[IType]],IsDList,Table_ExternalData_15[[#Headers],[19]])</f>
        <v>0</v>
      </c>
      <c r="X713" s="10">
        <f>SUMIFS(IsQList,IsIList,Table_ExternalData_15[[#This Row],[item_key]],IsITypeList,Table_ExternalData_15[[#This Row],[IType]],IsDList,Table_ExternalData_15[[#Headers],[20]])</f>
        <v>0</v>
      </c>
      <c r="Y713" s="10">
        <f>SUMIFS(IsQList,IsIList,Table_ExternalData_15[[#This Row],[item_key]],IsITypeList,Table_ExternalData_15[[#This Row],[IType]],IsDList,Table_ExternalData_15[[#Headers],[21]])</f>
        <v>0</v>
      </c>
      <c r="Z713" s="10">
        <f>SUMIFS(IsQList,IsIList,Table_ExternalData_15[[#This Row],[item_key]],IsITypeList,Table_ExternalData_15[[#This Row],[IType]],IsDList,Table_ExternalData_15[[#Headers],[22]])</f>
        <v>0</v>
      </c>
      <c r="AA713" s="10">
        <f>SUMIFS(IsQList,IsIList,Table_ExternalData_15[[#This Row],[item_key]],IsITypeList,Table_ExternalData_15[[#This Row],[IType]],IsDList,Table_ExternalData_15[[#Headers],[23]])</f>
        <v>125</v>
      </c>
      <c r="AB713" s="10">
        <f>SUMIFS(IsQList,IsIList,Table_ExternalData_15[[#This Row],[item_key]],IsITypeList,Table_ExternalData_15[[#This Row],[IType]],IsDList,Table_ExternalData_15[[#Headers],[24]])</f>
        <v>0</v>
      </c>
      <c r="AC713" s="10">
        <f>SUMIFS(IsQList,IsIList,Table_ExternalData_15[[#This Row],[item_key]],IsITypeList,Table_ExternalData_15[[#This Row],[IType]],IsDList,Table_ExternalData_15[[#Headers],[25]])</f>
        <v>0</v>
      </c>
      <c r="AD713" s="10">
        <f>SUMIFS(IsQList,IsIList,Table_ExternalData_15[[#This Row],[item_key]],IsITypeList,Table_ExternalData_15[[#This Row],[IType]],IsDList,Table_ExternalData_15[[#Headers],[26]])</f>
        <v>0</v>
      </c>
      <c r="AE713" s="10">
        <f>SUMIFS(IsQList,IsIList,Table_ExternalData_15[[#This Row],[item_key]],IsITypeList,Table_ExternalData_15[[#This Row],[IType]],IsDList,Table_ExternalData_15[[#Headers],[27]])</f>
        <v>183</v>
      </c>
      <c r="AF713" s="10">
        <f>SUMIFS(IsQList,IsIList,Table_ExternalData_15[[#This Row],[item_key]],IsITypeList,Table_ExternalData_15[[#This Row],[IType]],IsDList,Table_ExternalData_15[[#Headers],[28]])</f>
        <v>671</v>
      </c>
      <c r="AG713" s="10">
        <f>SUMIFS(IsQList,IsIList,Table_ExternalData_15[[#This Row],[item_key]],IsITypeList,Table_ExternalData_15[[#This Row],[IType]],IsDList,Table_ExternalData_15[[#Headers],[29]])</f>
        <v>540</v>
      </c>
      <c r="AH713" s="10">
        <f>SUMIFS(IsQList,IsIList,Table_ExternalData_15[[#This Row],[item_key]],IsITypeList,Table_ExternalData_15[[#This Row],[IType]],IsDList,Table_ExternalData_15[[#Headers],[30]])</f>
        <v>342</v>
      </c>
      <c r="AI713" s="10">
        <f>SUMIFS(IsQList,IsIList,Table_ExternalData_15[[#This Row],[item_key]],IsITypeList,Table_ExternalData_15[[#This Row],[IType]],IsDList,Table_ExternalData_15[[#Headers],[31]])</f>
        <v>554</v>
      </c>
      <c r="AJ713" s="10">
        <f>SUM(Table_ExternalData_15[[#This Row],[1]:[31]])</f>
        <v>5238</v>
      </c>
    </row>
    <row r="714" spans="1:36">
      <c r="A714" s="1" t="s">
        <v>2282</v>
      </c>
      <c r="B714" s="1" t="s">
        <v>2761</v>
      </c>
      <c r="C714" s="1" t="s">
        <v>2762</v>
      </c>
      <c r="D714" s="11" t="s">
        <v>2046</v>
      </c>
      <c r="E714" s="10">
        <f>SUMIFS(IsQList,IsIList,Table_ExternalData_15[[#This Row],[item_key]],IsITypeList,Table_ExternalData_15[[#This Row],[IType]],IsDList,Table_ExternalData_15[[#Headers],[1]])</f>
        <v>0</v>
      </c>
      <c r="F714" s="10">
        <f>SUMIFS(IsQList,IsIList,Table_ExternalData_15[[#This Row],[item_key]],IsITypeList,Table_ExternalData_15[[#This Row],[IType]],IsDList,Table_ExternalData_15[[#Headers],[2]])</f>
        <v>0</v>
      </c>
      <c r="G714" s="10">
        <f>SUMIFS(IsQList,IsIList,Table_ExternalData_15[[#This Row],[item_key]],IsITypeList,Table_ExternalData_15[[#This Row],[IType]],IsDList,Table_ExternalData_15[[#Headers],[3]])</f>
        <v>148</v>
      </c>
      <c r="H714" s="10">
        <f>SUMIFS(IsQList,IsIList,Table_ExternalData_15[[#This Row],[item_key]],IsITypeList,Table_ExternalData_15[[#This Row],[IType]],IsDList,Table_ExternalData_15[[#Headers],[4]])</f>
        <v>0</v>
      </c>
      <c r="I714" s="10">
        <f>SUMIFS(IsQList,IsIList,Table_ExternalData_15[[#This Row],[item_key]],IsITypeList,Table_ExternalData_15[[#This Row],[IType]],IsDList,Table_ExternalData_15[[#Headers],[5]])</f>
        <v>0</v>
      </c>
      <c r="J714" s="10">
        <f>SUMIFS(IsQList,IsIList,Table_ExternalData_15[[#This Row],[item_key]],IsITypeList,Table_ExternalData_15[[#This Row],[IType]],IsDList,Table_ExternalData_15[[#Headers],[6]])</f>
        <v>392</v>
      </c>
      <c r="K714" s="10">
        <f>SUMIFS(IsQList,IsIList,Table_ExternalData_15[[#This Row],[item_key]],IsITypeList,Table_ExternalData_15[[#This Row],[IType]],IsDList,Table_ExternalData_15[[#Headers],[7]])</f>
        <v>0</v>
      </c>
      <c r="L714" s="10">
        <f>SUMIFS(IsQList,IsIList,Table_ExternalData_15[[#This Row],[item_key]],IsITypeList,Table_ExternalData_15[[#This Row],[IType]],IsDList,Table_ExternalData_15[[#Headers],[8]])</f>
        <v>323</v>
      </c>
      <c r="M714" s="10">
        <f>SUMIFS(IsQList,IsIList,Table_ExternalData_15[[#This Row],[item_key]],IsITypeList,Table_ExternalData_15[[#This Row],[IType]],IsDList,Table_ExternalData_15[[#Headers],[9]])</f>
        <v>423</v>
      </c>
      <c r="N714" s="10">
        <f>SUMIFS(IsQList,IsIList,Table_ExternalData_15[[#This Row],[item_key]],IsITypeList,Table_ExternalData_15[[#This Row],[IType]],IsDList,Table_ExternalData_15[[#Headers],[10]])</f>
        <v>0</v>
      </c>
      <c r="O714" s="10">
        <f>SUMIFS(IsQList,IsIList,Table_ExternalData_15[[#This Row],[item_key]],IsITypeList,Table_ExternalData_15[[#This Row],[IType]],IsDList,Table_ExternalData_15[[#Headers],[11]])</f>
        <v>144</v>
      </c>
      <c r="P714" s="10">
        <f>SUMIFS(IsQList,IsIList,Table_ExternalData_15[[#This Row],[item_key]],IsITypeList,Table_ExternalData_15[[#This Row],[IType]],IsDList,Table_ExternalData_15[[#Headers],[12]])</f>
        <v>0</v>
      </c>
      <c r="Q714" s="10">
        <f>SUMIFS(IsQList,IsIList,Table_ExternalData_15[[#This Row],[item_key]],IsITypeList,Table_ExternalData_15[[#This Row],[IType]],IsDList,Table_ExternalData_15[[#Headers],[13]])</f>
        <v>364</v>
      </c>
      <c r="R714" s="10">
        <f>SUMIFS(IsQList,IsIList,Table_ExternalData_15[[#This Row],[item_key]],IsITypeList,Table_ExternalData_15[[#This Row],[IType]],IsDList,Table_ExternalData_15[[#Headers],[14]])</f>
        <v>132</v>
      </c>
      <c r="S714" s="10">
        <f>SUMIFS(IsQList,IsIList,Table_ExternalData_15[[#This Row],[item_key]],IsITypeList,Table_ExternalData_15[[#This Row],[IType]],IsDList,Table_ExternalData_15[[#Headers],[15]])</f>
        <v>284</v>
      </c>
      <c r="T714" s="10">
        <f>SUMIFS(IsQList,IsIList,Table_ExternalData_15[[#This Row],[item_key]],IsITypeList,Table_ExternalData_15[[#This Row],[IType]],IsDList,Table_ExternalData_15[[#Headers],[16]])</f>
        <v>0</v>
      </c>
      <c r="U714" s="10">
        <f>SUMIFS(IsQList,IsIList,Table_ExternalData_15[[#This Row],[item_key]],IsITypeList,Table_ExternalData_15[[#This Row],[IType]],IsDList,Table_ExternalData_15[[#Headers],[17]])</f>
        <v>265</v>
      </c>
      <c r="V714" s="10">
        <f>SUMIFS(IsQList,IsIList,Table_ExternalData_15[[#This Row],[item_key]],IsITypeList,Table_ExternalData_15[[#This Row],[IType]],IsDList,Table_ExternalData_15[[#Headers],[18]])</f>
        <v>348</v>
      </c>
      <c r="W714" s="10">
        <f>SUMIFS(IsQList,IsIList,Table_ExternalData_15[[#This Row],[item_key]],IsITypeList,Table_ExternalData_15[[#This Row],[IType]],IsDList,Table_ExternalData_15[[#Headers],[19]])</f>
        <v>0</v>
      </c>
      <c r="X714" s="10">
        <f>SUMIFS(IsQList,IsIList,Table_ExternalData_15[[#This Row],[item_key]],IsITypeList,Table_ExternalData_15[[#This Row],[IType]],IsDList,Table_ExternalData_15[[#Headers],[20]])</f>
        <v>0</v>
      </c>
      <c r="Y714" s="10">
        <f>SUMIFS(IsQList,IsIList,Table_ExternalData_15[[#This Row],[item_key]],IsITypeList,Table_ExternalData_15[[#This Row],[IType]],IsDList,Table_ExternalData_15[[#Headers],[21]])</f>
        <v>0</v>
      </c>
      <c r="Z714" s="10">
        <f>SUMIFS(IsQList,IsIList,Table_ExternalData_15[[#This Row],[item_key]],IsITypeList,Table_ExternalData_15[[#This Row],[IType]],IsDList,Table_ExternalData_15[[#Headers],[22]])</f>
        <v>0</v>
      </c>
      <c r="AA714" s="10">
        <f>SUMIFS(IsQList,IsIList,Table_ExternalData_15[[#This Row],[item_key]],IsITypeList,Table_ExternalData_15[[#This Row],[IType]],IsDList,Table_ExternalData_15[[#Headers],[23]])</f>
        <v>125</v>
      </c>
      <c r="AB714" s="10">
        <f>SUMIFS(IsQList,IsIList,Table_ExternalData_15[[#This Row],[item_key]],IsITypeList,Table_ExternalData_15[[#This Row],[IType]],IsDList,Table_ExternalData_15[[#Headers],[24]])</f>
        <v>0</v>
      </c>
      <c r="AC714" s="10">
        <f>SUMIFS(IsQList,IsIList,Table_ExternalData_15[[#This Row],[item_key]],IsITypeList,Table_ExternalData_15[[#This Row],[IType]],IsDList,Table_ExternalData_15[[#Headers],[25]])</f>
        <v>0</v>
      </c>
      <c r="AD714" s="10">
        <f>SUMIFS(IsQList,IsIList,Table_ExternalData_15[[#This Row],[item_key]],IsITypeList,Table_ExternalData_15[[#This Row],[IType]],IsDList,Table_ExternalData_15[[#Headers],[26]])</f>
        <v>0</v>
      </c>
      <c r="AE714" s="10">
        <f>SUMIFS(IsQList,IsIList,Table_ExternalData_15[[#This Row],[item_key]],IsITypeList,Table_ExternalData_15[[#This Row],[IType]],IsDList,Table_ExternalData_15[[#Headers],[27]])</f>
        <v>183</v>
      </c>
      <c r="AF714" s="10">
        <f>SUMIFS(IsQList,IsIList,Table_ExternalData_15[[#This Row],[item_key]],IsITypeList,Table_ExternalData_15[[#This Row],[IType]],IsDList,Table_ExternalData_15[[#Headers],[28]])</f>
        <v>671</v>
      </c>
      <c r="AG714" s="10">
        <f>SUMIFS(IsQList,IsIList,Table_ExternalData_15[[#This Row],[item_key]],IsITypeList,Table_ExternalData_15[[#This Row],[IType]],IsDList,Table_ExternalData_15[[#Headers],[29]])</f>
        <v>540</v>
      </c>
      <c r="AH714" s="10">
        <f>SUMIFS(IsQList,IsIList,Table_ExternalData_15[[#This Row],[item_key]],IsITypeList,Table_ExternalData_15[[#This Row],[IType]],IsDList,Table_ExternalData_15[[#Headers],[30]])</f>
        <v>342</v>
      </c>
      <c r="AI714" s="10">
        <f>SUMIFS(IsQList,IsIList,Table_ExternalData_15[[#This Row],[item_key]],IsITypeList,Table_ExternalData_15[[#This Row],[IType]],IsDList,Table_ExternalData_15[[#Headers],[31]])</f>
        <v>554</v>
      </c>
      <c r="AJ714" s="10">
        <f>SUM(Table_ExternalData_15[[#This Row],[1]:[31]])</f>
        <v>5238</v>
      </c>
    </row>
    <row r="715" spans="1:36">
      <c r="A715" s="1" t="s">
        <v>2283</v>
      </c>
      <c r="B715" s="1" t="s">
        <v>2763</v>
      </c>
      <c r="C715" s="1" t="s">
        <v>2764</v>
      </c>
      <c r="D715" s="11" t="s">
        <v>2046</v>
      </c>
      <c r="E715" s="10">
        <f>SUMIFS(IsQList,IsIList,Table_ExternalData_15[[#This Row],[item_key]],IsITypeList,Table_ExternalData_15[[#This Row],[IType]],IsDList,Table_ExternalData_15[[#Headers],[1]])</f>
        <v>0</v>
      </c>
      <c r="F715" s="10">
        <f>SUMIFS(IsQList,IsIList,Table_ExternalData_15[[#This Row],[item_key]],IsITypeList,Table_ExternalData_15[[#This Row],[IType]],IsDList,Table_ExternalData_15[[#Headers],[2]])</f>
        <v>0</v>
      </c>
      <c r="G715" s="10">
        <f>SUMIFS(IsQList,IsIList,Table_ExternalData_15[[#This Row],[item_key]],IsITypeList,Table_ExternalData_15[[#This Row],[IType]],IsDList,Table_ExternalData_15[[#Headers],[3]])</f>
        <v>148</v>
      </c>
      <c r="H715" s="10">
        <f>SUMIFS(IsQList,IsIList,Table_ExternalData_15[[#This Row],[item_key]],IsITypeList,Table_ExternalData_15[[#This Row],[IType]],IsDList,Table_ExternalData_15[[#Headers],[4]])</f>
        <v>0</v>
      </c>
      <c r="I715" s="10">
        <f>SUMIFS(IsQList,IsIList,Table_ExternalData_15[[#This Row],[item_key]],IsITypeList,Table_ExternalData_15[[#This Row],[IType]],IsDList,Table_ExternalData_15[[#Headers],[5]])</f>
        <v>0</v>
      </c>
      <c r="J715" s="10">
        <f>SUMIFS(IsQList,IsIList,Table_ExternalData_15[[#This Row],[item_key]],IsITypeList,Table_ExternalData_15[[#This Row],[IType]],IsDList,Table_ExternalData_15[[#Headers],[6]])</f>
        <v>392</v>
      </c>
      <c r="K715" s="10">
        <f>SUMIFS(IsQList,IsIList,Table_ExternalData_15[[#This Row],[item_key]],IsITypeList,Table_ExternalData_15[[#This Row],[IType]],IsDList,Table_ExternalData_15[[#Headers],[7]])</f>
        <v>0</v>
      </c>
      <c r="L715" s="10">
        <f>SUMIFS(IsQList,IsIList,Table_ExternalData_15[[#This Row],[item_key]],IsITypeList,Table_ExternalData_15[[#This Row],[IType]],IsDList,Table_ExternalData_15[[#Headers],[8]])</f>
        <v>323</v>
      </c>
      <c r="M715" s="10">
        <f>SUMIFS(IsQList,IsIList,Table_ExternalData_15[[#This Row],[item_key]],IsITypeList,Table_ExternalData_15[[#This Row],[IType]],IsDList,Table_ExternalData_15[[#Headers],[9]])</f>
        <v>423</v>
      </c>
      <c r="N715" s="10">
        <f>SUMIFS(IsQList,IsIList,Table_ExternalData_15[[#This Row],[item_key]],IsITypeList,Table_ExternalData_15[[#This Row],[IType]],IsDList,Table_ExternalData_15[[#Headers],[10]])</f>
        <v>150</v>
      </c>
      <c r="O715" s="10">
        <f>SUMIFS(IsQList,IsIList,Table_ExternalData_15[[#This Row],[item_key]],IsITypeList,Table_ExternalData_15[[#This Row],[IType]],IsDList,Table_ExternalData_15[[#Headers],[11]])</f>
        <v>144</v>
      </c>
      <c r="P715" s="10">
        <f>SUMIFS(IsQList,IsIList,Table_ExternalData_15[[#This Row],[item_key]],IsITypeList,Table_ExternalData_15[[#This Row],[IType]],IsDList,Table_ExternalData_15[[#Headers],[12]])</f>
        <v>0</v>
      </c>
      <c r="Q715" s="10">
        <f>SUMIFS(IsQList,IsIList,Table_ExternalData_15[[#This Row],[item_key]],IsITypeList,Table_ExternalData_15[[#This Row],[IType]],IsDList,Table_ExternalData_15[[#Headers],[13]])</f>
        <v>364</v>
      </c>
      <c r="R715" s="10">
        <f>SUMIFS(IsQList,IsIList,Table_ExternalData_15[[#This Row],[item_key]],IsITypeList,Table_ExternalData_15[[#This Row],[IType]],IsDList,Table_ExternalData_15[[#Headers],[14]])</f>
        <v>132</v>
      </c>
      <c r="S715" s="10">
        <f>SUMIFS(IsQList,IsIList,Table_ExternalData_15[[#This Row],[item_key]],IsITypeList,Table_ExternalData_15[[#This Row],[IType]],IsDList,Table_ExternalData_15[[#Headers],[15]])</f>
        <v>209</v>
      </c>
      <c r="T715" s="10">
        <f>SUMIFS(IsQList,IsIList,Table_ExternalData_15[[#This Row],[item_key]],IsITypeList,Table_ExternalData_15[[#This Row],[IType]],IsDList,Table_ExternalData_15[[#Headers],[16]])</f>
        <v>0</v>
      </c>
      <c r="U715" s="10">
        <f>SUMIFS(IsQList,IsIList,Table_ExternalData_15[[#This Row],[item_key]],IsITypeList,Table_ExternalData_15[[#This Row],[IType]],IsDList,Table_ExternalData_15[[#Headers],[17]])</f>
        <v>265</v>
      </c>
      <c r="V715" s="10">
        <f>SUMIFS(IsQList,IsIList,Table_ExternalData_15[[#This Row],[item_key]],IsITypeList,Table_ExternalData_15[[#This Row],[IType]],IsDList,Table_ExternalData_15[[#Headers],[18]])</f>
        <v>180</v>
      </c>
      <c r="W715" s="10">
        <f>SUMIFS(IsQList,IsIList,Table_ExternalData_15[[#This Row],[item_key]],IsITypeList,Table_ExternalData_15[[#This Row],[IType]],IsDList,Table_ExternalData_15[[#Headers],[19]])</f>
        <v>0</v>
      </c>
      <c r="X715" s="10">
        <f>SUMIFS(IsQList,IsIList,Table_ExternalData_15[[#This Row],[item_key]],IsITypeList,Table_ExternalData_15[[#This Row],[IType]],IsDList,Table_ExternalData_15[[#Headers],[20]])</f>
        <v>0</v>
      </c>
      <c r="Y715" s="10">
        <f>SUMIFS(IsQList,IsIList,Table_ExternalData_15[[#This Row],[item_key]],IsITypeList,Table_ExternalData_15[[#This Row],[IType]],IsDList,Table_ExternalData_15[[#Headers],[21]])</f>
        <v>0</v>
      </c>
      <c r="Z715" s="10">
        <f>SUMIFS(IsQList,IsIList,Table_ExternalData_15[[#This Row],[item_key]],IsITypeList,Table_ExternalData_15[[#This Row],[IType]],IsDList,Table_ExternalData_15[[#Headers],[22]])</f>
        <v>0</v>
      </c>
      <c r="AA715" s="10">
        <f>SUMIFS(IsQList,IsIList,Table_ExternalData_15[[#This Row],[item_key]],IsITypeList,Table_ExternalData_15[[#This Row],[IType]],IsDList,Table_ExternalData_15[[#Headers],[23]])</f>
        <v>125</v>
      </c>
      <c r="AB715" s="10">
        <f>SUMIFS(IsQList,IsIList,Table_ExternalData_15[[#This Row],[item_key]],IsITypeList,Table_ExternalData_15[[#This Row],[IType]],IsDList,Table_ExternalData_15[[#Headers],[24]])</f>
        <v>0</v>
      </c>
      <c r="AC715" s="10">
        <f>SUMIFS(IsQList,IsIList,Table_ExternalData_15[[#This Row],[item_key]],IsITypeList,Table_ExternalData_15[[#This Row],[IType]],IsDList,Table_ExternalData_15[[#Headers],[25]])</f>
        <v>0</v>
      </c>
      <c r="AD715" s="10">
        <f>SUMIFS(IsQList,IsIList,Table_ExternalData_15[[#This Row],[item_key]],IsITypeList,Table_ExternalData_15[[#This Row],[IType]],IsDList,Table_ExternalData_15[[#Headers],[26]])</f>
        <v>0</v>
      </c>
      <c r="AE715" s="10">
        <f>SUMIFS(IsQList,IsIList,Table_ExternalData_15[[#This Row],[item_key]],IsITypeList,Table_ExternalData_15[[#This Row],[IType]],IsDList,Table_ExternalData_15[[#Headers],[27]])</f>
        <v>183</v>
      </c>
      <c r="AF715" s="10">
        <f>SUMIFS(IsQList,IsIList,Table_ExternalData_15[[#This Row],[item_key]],IsITypeList,Table_ExternalData_15[[#This Row],[IType]],IsDList,Table_ExternalData_15[[#Headers],[28]])</f>
        <v>671</v>
      </c>
      <c r="AG715" s="10">
        <f>SUMIFS(IsQList,IsIList,Table_ExternalData_15[[#This Row],[item_key]],IsITypeList,Table_ExternalData_15[[#This Row],[IType]],IsDList,Table_ExternalData_15[[#Headers],[29]])</f>
        <v>708</v>
      </c>
      <c r="AH715" s="10">
        <f>SUMIFS(IsQList,IsIList,Table_ExternalData_15[[#This Row],[item_key]],IsITypeList,Table_ExternalData_15[[#This Row],[IType]],IsDList,Table_ExternalData_15[[#Headers],[30]])</f>
        <v>498</v>
      </c>
      <c r="AI715" s="10">
        <f>SUMIFS(IsQList,IsIList,Table_ExternalData_15[[#This Row],[item_key]],IsITypeList,Table_ExternalData_15[[#This Row],[IType]],IsDList,Table_ExternalData_15[[#Headers],[31]])</f>
        <v>554</v>
      </c>
      <c r="AJ715" s="10">
        <f>SUM(Table_ExternalData_15[[#This Row],[1]:[31]])</f>
        <v>5469</v>
      </c>
    </row>
    <row r="716" spans="1:36">
      <c r="A716" s="1" t="s">
        <v>2284</v>
      </c>
      <c r="B716" s="1" t="s">
        <v>2765</v>
      </c>
      <c r="C716" s="1" t="s">
        <v>2766</v>
      </c>
      <c r="D716" s="11" t="s">
        <v>2046</v>
      </c>
      <c r="E716" s="10">
        <f>SUMIFS(IsQList,IsIList,Table_ExternalData_15[[#This Row],[item_key]],IsITypeList,Table_ExternalData_15[[#This Row],[IType]],IsDList,Table_ExternalData_15[[#Headers],[1]])</f>
        <v>0</v>
      </c>
      <c r="F716" s="10">
        <f>SUMIFS(IsQList,IsIList,Table_ExternalData_15[[#This Row],[item_key]],IsITypeList,Table_ExternalData_15[[#This Row],[IType]],IsDList,Table_ExternalData_15[[#Headers],[2]])</f>
        <v>0</v>
      </c>
      <c r="G716" s="10">
        <f>SUMIFS(IsQList,IsIList,Table_ExternalData_15[[#This Row],[item_key]],IsITypeList,Table_ExternalData_15[[#This Row],[IType]],IsDList,Table_ExternalData_15[[#Headers],[3]])</f>
        <v>148</v>
      </c>
      <c r="H716" s="10">
        <f>SUMIFS(IsQList,IsIList,Table_ExternalData_15[[#This Row],[item_key]],IsITypeList,Table_ExternalData_15[[#This Row],[IType]],IsDList,Table_ExternalData_15[[#Headers],[4]])</f>
        <v>0</v>
      </c>
      <c r="I716" s="10">
        <f>SUMIFS(IsQList,IsIList,Table_ExternalData_15[[#This Row],[item_key]],IsITypeList,Table_ExternalData_15[[#This Row],[IType]],IsDList,Table_ExternalData_15[[#Headers],[5]])</f>
        <v>0</v>
      </c>
      <c r="J716" s="10">
        <f>SUMIFS(IsQList,IsIList,Table_ExternalData_15[[#This Row],[item_key]],IsITypeList,Table_ExternalData_15[[#This Row],[IType]],IsDList,Table_ExternalData_15[[#Headers],[6]])</f>
        <v>268</v>
      </c>
      <c r="K716" s="10">
        <f>SUMIFS(IsQList,IsIList,Table_ExternalData_15[[#This Row],[item_key]],IsITypeList,Table_ExternalData_15[[#This Row],[IType]],IsDList,Table_ExternalData_15[[#Headers],[7]])</f>
        <v>0</v>
      </c>
      <c r="L716" s="10">
        <f>SUMIFS(IsQList,IsIList,Table_ExternalData_15[[#This Row],[item_key]],IsITypeList,Table_ExternalData_15[[#This Row],[IType]],IsDList,Table_ExternalData_15[[#Headers],[8]])</f>
        <v>323</v>
      </c>
      <c r="M716" s="10">
        <f>SUMIFS(IsQList,IsIList,Table_ExternalData_15[[#This Row],[item_key]],IsITypeList,Table_ExternalData_15[[#This Row],[IType]],IsDList,Table_ExternalData_15[[#Headers],[9]])</f>
        <v>423</v>
      </c>
      <c r="N716" s="10">
        <f>SUMIFS(IsQList,IsIList,Table_ExternalData_15[[#This Row],[item_key]],IsITypeList,Table_ExternalData_15[[#This Row],[IType]],IsDList,Table_ExternalData_15[[#Headers],[10]])</f>
        <v>75</v>
      </c>
      <c r="O716" s="10">
        <f>SUMIFS(IsQList,IsIList,Table_ExternalData_15[[#This Row],[item_key]],IsITypeList,Table_ExternalData_15[[#This Row],[IType]],IsDList,Table_ExternalData_15[[#Headers],[11]])</f>
        <v>144</v>
      </c>
      <c r="P716" s="10">
        <f>SUMIFS(IsQList,IsIList,Table_ExternalData_15[[#This Row],[item_key]],IsITypeList,Table_ExternalData_15[[#This Row],[IType]],IsDList,Table_ExternalData_15[[#Headers],[12]])</f>
        <v>0</v>
      </c>
      <c r="Q716" s="10">
        <f>SUMIFS(IsQList,IsIList,Table_ExternalData_15[[#This Row],[item_key]],IsITypeList,Table_ExternalData_15[[#This Row],[IType]],IsDList,Table_ExternalData_15[[#Headers],[13]])</f>
        <v>439</v>
      </c>
      <c r="R716" s="10">
        <f>SUMIFS(IsQList,IsIList,Table_ExternalData_15[[#This Row],[item_key]],IsITypeList,Table_ExternalData_15[[#This Row],[IType]],IsDList,Table_ExternalData_15[[#Headers],[14]])</f>
        <v>132</v>
      </c>
      <c r="S716" s="10">
        <f>SUMIFS(IsQList,IsIList,Table_ExternalData_15[[#This Row],[item_key]],IsITypeList,Table_ExternalData_15[[#This Row],[IType]],IsDList,Table_ExternalData_15[[#Headers],[15]])</f>
        <v>209</v>
      </c>
      <c r="T716" s="10">
        <f>SUMIFS(IsQList,IsIList,Table_ExternalData_15[[#This Row],[item_key]],IsITypeList,Table_ExternalData_15[[#This Row],[IType]],IsDList,Table_ExternalData_15[[#Headers],[16]])</f>
        <v>0</v>
      </c>
      <c r="U716" s="10">
        <f>SUMIFS(IsQList,IsIList,Table_ExternalData_15[[#This Row],[item_key]],IsITypeList,Table_ExternalData_15[[#This Row],[IType]],IsDList,Table_ExternalData_15[[#Headers],[17]])</f>
        <v>265</v>
      </c>
      <c r="V716" s="10">
        <f>SUMIFS(IsQList,IsIList,Table_ExternalData_15[[#This Row],[item_key]],IsITypeList,Table_ExternalData_15[[#This Row],[IType]],IsDList,Table_ExternalData_15[[#Headers],[18]])</f>
        <v>180</v>
      </c>
      <c r="W716" s="10">
        <f>SUMIFS(IsQList,IsIList,Table_ExternalData_15[[#This Row],[item_key]],IsITypeList,Table_ExternalData_15[[#This Row],[IType]],IsDList,Table_ExternalData_15[[#Headers],[19]])</f>
        <v>0</v>
      </c>
      <c r="X716" s="10">
        <f>SUMIFS(IsQList,IsIList,Table_ExternalData_15[[#This Row],[item_key]],IsITypeList,Table_ExternalData_15[[#This Row],[IType]],IsDList,Table_ExternalData_15[[#Headers],[20]])</f>
        <v>0</v>
      </c>
      <c r="Y716" s="10">
        <f>SUMIFS(IsQList,IsIList,Table_ExternalData_15[[#This Row],[item_key]],IsITypeList,Table_ExternalData_15[[#This Row],[IType]],IsDList,Table_ExternalData_15[[#Headers],[21]])</f>
        <v>0</v>
      </c>
      <c r="Z716" s="10">
        <f>SUMIFS(IsQList,IsIList,Table_ExternalData_15[[#This Row],[item_key]],IsITypeList,Table_ExternalData_15[[#This Row],[IType]],IsDList,Table_ExternalData_15[[#Headers],[22]])</f>
        <v>0</v>
      </c>
      <c r="AA716" s="10">
        <f>SUMIFS(IsQList,IsIList,Table_ExternalData_15[[#This Row],[item_key]],IsITypeList,Table_ExternalData_15[[#This Row],[IType]],IsDList,Table_ExternalData_15[[#Headers],[23]])</f>
        <v>125</v>
      </c>
      <c r="AB716" s="10">
        <f>SUMIFS(IsQList,IsIList,Table_ExternalData_15[[#This Row],[item_key]],IsITypeList,Table_ExternalData_15[[#This Row],[IType]],IsDList,Table_ExternalData_15[[#Headers],[24]])</f>
        <v>186</v>
      </c>
      <c r="AC716" s="10">
        <f>SUMIFS(IsQList,IsIList,Table_ExternalData_15[[#This Row],[item_key]],IsITypeList,Table_ExternalData_15[[#This Row],[IType]],IsDList,Table_ExternalData_15[[#Headers],[25]])</f>
        <v>0</v>
      </c>
      <c r="AD716" s="10">
        <f>SUMIFS(IsQList,IsIList,Table_ExternalData_15[[#This Row],[item_key]],IsITypeList,Table_ExternalData_15[[#This Row],[IType]],IsDList,Table_ExternalData_15[[#Headers],[26]])</f>
        <v>0</v>
      </c>
      <c r="AE716" s="10">
        <f>SUMIFS(IsQList,IsIList,Table_ExternalData_15[[#This Row],[item_key]],IsITypeList,Table_ExternalData_15[[#This Row],[IType]],IsDList,Table_ExternalData_15[[#Headers],[27]])</f>
        <v>183</v>
      </c>
      <c r="AF716" s="10">
        <f>SUMIFS(IsQList,IsIList,Table_ExternalData_15[[#This Row],[item_key]],IsITypeList,Table_ExternalData_15[[#This Row],[IType]],IsDList,Table_ExternalData_15[[#Headers],[28]])</f>
        <v>671</v>
      </c>
      <c r="AG716" s="10">
        <f>SUMIFS(IsQList,IsIList,Table_ExternalData_15[[#This Row],[item_key]],IsITypeList,Table_ExternalData_15[[#This Row],[IType]],IsDList,Table_ExternalData_15[[#Headers],[29]])</f>
        <v>708</v>
      </c>
      <c r="AH716" s="10">
        <f>SUMIFS(IsQList,IsIList,Table_ExternalData_15[[#This Row],[item_key]],IsITypeList,Table_ExternalData_15[[#This Row],[IType]],IsDList,Table_ExternalData_15[[#Headers],[30]])</f>
        <v>312</v>
      </c>
      <c r="AI716" s="10">
        <f>SUMIFS(IsQList,IsIList,Table_ExternalData_15[[#This Row],[item_key]],IsITypeList,Table_ExternalData_15[[#This Row],[IType]],IsDList,Table_ExternalData_15[[#Headers],[31]])</f>
        <v>707</v>
      </c>
      <c r="AJ716" s="10">
        <f>SUM(Table_ExternalData_15[[#This Row],[1]:[31]])</f>
        <v>5498</v>
      </c>
    </row>
    <row r="717" spans="1:36">
      <c r="A717" s="1" t="s">
        <v>2285</v>
      </c>
      <c r="B717" s="1" t="s">
        <v>2767</v>
      </c>
      <c r="C717" s="1" t="s">
        <v>2768</v>
      </c>
      <c r="D717" s="11" t="s">
        <v>2046</v>
      </c>
      <c r="E717" s="10">
        <f>SUMIFS(IsQList,IsIList,Table_ExternalData_15[[#This Row],[item_key]],IsITypeList,Table_ExternalData_15[[#This Row],[IType]],IsDList,Table_ExternalData_15[[#Headers],[1]])</f>
        <v>0</v>
      </c>
      <c r="F717" s="10">
        <f>SUMIFS(IsQList,IsIList,Table_ExternalData_15[[#This Row],[item_key]],IsITypeList,Table_ExternalData_15[[#This Row],[IType]],IsDList,Table_ExternalData_15[[#Headers],[2]])</f>
        <v>0</v>
      </c>
      <c r="G717" s="10">
        <f>SUMIFS(IsQList,IsIList,Table_ExternalData_15[[#This Row],[item_key]],IsITypeList,Table_ExternalData_15[[#This Row],[IType]],IsDList,Table_ExternalData_15[[#Headers],[3]])</f>
        <v>148</v>
      </c>
      <c r="H717" s="10">
        <f>SUMIFS(IsQList,IsIList,Table_ExternalData_15[[#This Row],[item_key]],IsITypeList,Table_ExternalData_15[[#This Row],[IType]],IsDList,Table_ExternalData_15[[#Headers],[4]])</f>
        <v>0</v>
      </c>
      <c r="I717" s="10">
        <f>SUMIFS(IsQList,IsIList,Table_ExternalData_15[[#This Row],[item_key]],IsITypeList,Table_ExternalData_15[[#This Row],[IType]],IsDList,Table_ExternalData_15[[#Headers],[5]])</f>
        <v>0</v>
      </c>
      <c r="J717" s="10">
        <f>SUMIFS(IsQList,IsIList,Table_ExternalData_15[[#This Row],[item_key]],IsITypeList,Table_ExternalData_15[[#This Row],[IType]],IsDList,Table_ExternalData_15[[#Headers],[6]])</f>
        <v>268</v>
      </c>
      <c r="K717" s="10">
        <f>SUMIFS(IsQList,IsIList,Table_ExternalData_15[[#This Row],[item_key]],IsITypeList,Table_ExternalData_15[[#This Row],[IType]],IsDList,Table_ExternalData_15[[#Headers],[7]])</f>
        <v>0</v>
      </c>
      <c r="L717" s="10">
        <f>SUMIFS(IsQList,IsIList,Table_ExternalData_15[[#This Row],[item_key]],IsITypeList,Table_ExternalData_15[[#This Row],[IType]],IsDList,Table_ExternalData_15[[#Headers],[8]])</f>
        <v>323</v>
      </c>
      <c r="M717" s="10">
        <f>SUMIFS(IsQList,IsIList,Table_ExternalData_15[[#This Row],[item_key]],IsITypeList,Table_ExternalData_15[[#This Row],[IType]],IsDList,Table_ExternalData_15[[#Headers],[9]])</f>
        <v>423</v>
      </c>
      <c r="N717" s="10">
        <f>SUMIFS(IsQList,IsIList,Table_ExternalData_15[[#This Row],[item_key]],IsITypeList,Table_ExternalData_15[[#This Row],[IType]],IsDList,Table_ExternalData_15[[#Headers],[10]])</f>
        <v>75</v>
      </c>
      <c r="O717" s="10">
        <f>SUMIFS(IsQList,IsIList,Table_ExternalData_15[[#This Row],[item_key]],IsITypeList,Table_ExternalData_15[[#This Row],[IType]],IsDList,Table_ExternalData_15[[#Headers],[11]])</f>
        <v>144</v>
      </c>
      <c r="P717" s="10">
        <f>SUMIFS(IsQList,IsIList,Table_ExternalData_15[[#This Row],[item_key]],IsITypeList,Table_ExternalData_15[[#This Row],[IType]],IsDList,Table_ExternalData_15[[#Headers],[12]])</f>
        <v>0</v>
      </c>
      <c r="Q717" s="10">
        <f>SUMIFS(IsQList,IsIList,Table_ExternalData_15[[#This Row],[item_key]],IsITypeList,Table_ExternalData_15[[#This Row],[IType]],IsDList,Table_ExternalData_15[[#Headers],[13]])</f>
        <v>439</v>
      </c>
      <c r="R717" s="10">
        <f>SUMIFS(IsQList,IsIList,Table_ExternalData_15[[#This Row],[item_key]],IsITypeList,Table_ExternalData_15[[#This Row],[IType]],IsDList,Table_ExternalData_15[[#Headers],[14]])</f>
        <v>132</v>
      </c>
      <c r="S717" s="10">
        <f>SUMIFS(IsQList,IsIList,Table_ExternalData_15[[#This Row],[item_key]],IsITypeList,Table_ExternalData_15[[#This Row],[IType]],IsDList,Table_ExternalData_15[[#Headers],[15]])</f>
        <v>209</v>
      </c>
      <c r="T717" s="10">
        <f>SUMIFS(IsQList,IsIList,Table_ExternalData_15[[#This Row],[item_key]],IsITypeList,Table_ExternalData_15[[#This Row],[IType]],IsDList,Table_ExternalData_15[[#Headers],[16]])</f>
        <v>0</v>
      </c>
      <c r="U717" s="10">
        <f>SUMIFS(IsQList,IsIList,Table_ExternalData_15[[#This Row],[item_key]],IsITypeList,Table_ExternalData_15[[#This Row],[IType]],IsDList,Table_ExternalData_15[[#Headers],[17]])</f>
        <v>265</v>
      </c>
      <c r="V717" s="10">
        <f>SUMIFS(IsQList,IsIList,Table_ExternalData_15[[#This Row],[item_key]],IsITypeList,Table_ExternalData_15[[#This Row],[IType]],IsDList,Table_ExternalData_15[[#Headers],[18]])</f>
        <v>180</v>
      </c>
      <c r="W717" s="10">
        <f>SUMIFS(IsQList,IsIList,Table_ExternalData_15[[#This Row],[item_key]],IsITypeList,Table_ExternalData_15[[#This Row],[IType]],IsDList,Table_ExternalData_15[[#Headers],[19]])</f>
        <v>0</v>
      </c>
      <c r="X717" s="10">
        <f>SUMIFS(IsQList,IsIList,Table_ExternalData_15[[#This Row],[item_key]],IsITypeList,Table_ExternalData_15[[#This Row],[IType]],IsDList,Table_ExternalData_15[[#Headers],[20]])</f>
        <v>0</v>
      </c>
      <c r="Y717" s="10">
        <f>SUMIFS(IsQList,IsIList,Table_ExternalData_15[[#This Row],[item_key]],IsITypeList,Table_ExternalData_15[[#This Row],[IType]],IsDList,Table_ExternalData_15[[#Headers],[21]])</f>
        <v>0</v>
      </c>
      <c r="Z717" s="10">
        <f>SUMIFS(IsQList,IsIList,Table_ExternalData_15[[#This Row],[item_key]],IsITypeList,Table_ExternalData_15[[#This Row],[IType]],IsDList,Table_ExternalData_15[[#Headers],[22]])</f>
        <v>0</v>
      </c>
      <c r="AA717" s="10">
        <f>SUMIFS(IsQList,IsIList,Table_ExternalData_15[[#This Row],[item_key]],IsITypeList,Table_ExternalData_15[[#This Row],[IType]],IsDList,Table_ExternalData_15[[#Headers],[23]])</f>
        <v>125</v>
      </c>
      <c r="AB717" s="10">
        <f>SUMIFS(IsQList,IsIList,Table_ExternalData_15[[#This Row],[item_key]],IsITypeList,Table_ExternalData_15[[#This Row],[IType]],IsDList,Table_ExternalData_15[[#Headers],[24]])</f>
        <v>186</v>
      </c>
      <c r="AC717" s="10">
        <f>SUMIFS(IsQList,IsIList,Table_ExternalData_15[[#This Row],[item_key]],IsITypeList,Table_ExternalData_15[[#This Row],[IType]],IsDList,Table_ExternalData_15[[#Headers],[25]])</f>
        <v>0</v>
      </c>
      <c r="AD717" s="10">
        <f>SUMIFS(IsQList,IsIList,Table_ExternalData_15[[#This Row],[item_key]],IsITypeList,Table_ExternalData_15[[#This Row],[IType]],IsDList,Table_ExternalData_15[[#Headers],[26]])</f>
        <v>0</v>
      </c>
      <c r="AE717" s="10">
        <f>SUMIFS(IsQList,IsIList,Table_ExternalData_15[[#This Row],[item_key]],IsITypeList,Table_ExternalData_15[[#This Row],[IType]],IsDList,Table_ExternalData_15[[#Headers],[27]])</f>
        <v>183</v>
      </c>
      <c r="AF717" s="10">
        <f>SUMIFS(IsQList,IsIList,Table_ExternalData_15[[#This Row],[item_key]],IsITypeList,Table_ExternalData_15[[#This Row],[IType]],IsDList,Table_ExternalData_15[[#Headers],[28]])</f>
        <v>671</v>
      </c>
      <c r="AG717" s="10">
        <f>SUMIFS(IsQList,IsIList,Table_ExternalData_15[[#This Row],[item_key]],IsITypeList,Table_ExternalData_15[[#This Row],[IType]],IsDList,Table_ExternalData_15[[#Headers],[29]])</f>
        <v>708</v>
      </c>
      <c r="AH717" s="10">
        <f>SUMIFS(IsQList,IsIList,Table_ExternalData_15[[#This Row],[item_key]],IsITypeList,Table_ExternalData_15[[#This Row],[IType]],IsDList,Table_ExternalData_15[[#Headers],[30]])</f>
        <v>312</v>
      </c>
      <c r="AI717" s="10">
        <f>SUMIFS(IsQList,IsIList,Table_ExternalData_15[[#This Row],[item_key]],IsITypeList,Table_ExternalData_15[[#This Row],[IType]],IsDList,Table_ExternalData_15[[#Headers],[31]])</f>
        <v>707</v>
      </c>
      <c r="AJ717" s="10">
        <f>SUM(Table_ExternalData_15[[#This Row],[1]:[31]])</f>
        <v>5498</v>
      </c>
    </row>
    <row r="718" spans="1:36">
      <c r="A718" s="1" t="s">
        <v>2286</v>
      </c>
      <c r="B718" s="1" t="s">
        <v>2769</v>
      </c>
      <c r="C718" s="1" t="s">
        <v>2770</v>
      </c>
      <c r="D718" s="11" t="s">
        <v>2046</v>
      </c>
      <c r="E718" s="10">
        <f>SUMIFS(IsQList,IsIList,Table_ExternalData_15[[#This Row],[item_key]],IsITypeList,Table_ExternalData_15[[#This Row],[IType]],IsDList,Table_ExternalData_15[[#Headers],[1]])</f>
        <v>0</v>
      </c>
      <c r="F718" s="10">
        <f>SUMIFS(IsQList,IsIList,Table_ExternalData_15[[#This Row],[item_key]],IsITypeList,Table_ExternalData_15[[#This Row],[IType]],IsDList,Table_ExternalData_15[[#Headers],[2]])</f>
        <v>0</v>
      </c>
      <c r="G718" s="10">
        <f>SUMIFS(IsQList,IsIList,Table_ExternalData_15[[#This Row],[item_key]],IsITypeList,Table_ExternalData_15[[#This Row],[IType]],IsDList,Table_ExternalData_15[[#Headers],[3]])</f>
        <v>148</v>
      </c>
      <c r="H718" s="10">
        <f>SUMIFS(IsQList,IsIList,Table_ExternalData_15[[#This Row],[item_key]],IsITypeList,Table_ExternalData_15[[#This Row],[IType]],IsDList,Table_ExternalData_15[[#Headers],[4]])</f>
        <v>0</v>
      </c>
      <c r="I718" s="10">
        <f>SUMIFS(IsQList,IsIList,Table_ExternalData_15[[#This Row],[item_key]],IsITypeList,Table_ExternalData_15[[#This Row],[IType]],IsDList,Table_ExternalData_15[[#Headers],[5]])</f>
        <v>0</v>
      </c>
      <c r="J718" s="10">
        <f>SUMIFS(IsQList,IsIList,Table_ExternalData_15[[#This Row],[item_key]],IsITypeList,Table_ExternalData_15[[#This Row],[IType]],IsDList,Table_ExternalData_15[[#Headers],[6]])</f>
        <v>268</v>
      </c>
      <c r="K718" s="10">
        <f>SUMIFS(IsQList,IsIList,Table_ExternalData_15[[#This Row],[item_key]],IsITypeList,Table_ExternalData_15[[#This Row],[IType]],IsDList,Table_ExternalData_15[[#Headers],[7]])</f>
        <v>0</v>
      </c>
      <c r="L718" s="10">
        <f>SUMIFS(IsQList,IsIList,Table_ExternalData_15[[#This Row],[item_key]],IsITypeList,Table_ExternalData_15[[#This Row],[IType]],IsDList,Table_ExternalData_15[[#Headers],[8]])</f>
        <v>323</v>
      </c>
      <c r="M718" s="10">
        <f>SUMIFS(IsQList,IsIList,Table_ExternalData_15[[#This Row],[item_key]],IsITypeList,Table_ExternalData_15[[#This Row],[IType]],IsDList,Table_ExternalData_15[[#Headers],[9]])</f>
        <v>423</v>
      </c>
      <c r="N718" s="10">
        <f>SUMIFS(IsQList,IsIList,Table_ExternalData_15[[#This Row],[item_key]],IsITypeList,Table_ExternalData_15[[#This Row],[IType]],IsDList,Table_ExternalData_15[[#Headers],[10]])</f>
        <v>75</v>
      </c>
      <c r="O718" s="10">
        <f>SUMIFS(IsQList,IsIList,Table_ExternalData_15[[#This Row],[item_key]],IsITypeList,Table_ExternalData_15[[#This Row],[IType]],IsDList,Table_ExternalData_15[[#Headers],[11]])</f>
        <v>144</v>
      </c>
      <c r="P718" s="10">
        <f>SUMIFS(IsQList,IsIList,Table_ExternalData_15[[#This Row],[item_key]],IsITypeList,Table_ExternalData_15[[#This Row],[IType]],IsDList,Table_ExternalData_15[[#Headers],[12]])</f>
        <v>0</v>
      </c>
      <c r="Q718" s="10">
        <f>SUMIFS(IsQList,IsIList,Table_ExternalData_15[[#This Row],[item_key]],IsITypeList,Table_ExternalData_15[[#This Row],[IType]],IsDList,Table_ExternalData_15[[#Headers],[13]])</f>
        <v>439</v>
      </c>
      <c r="R718" s="10">
        <f>SUMIFS(IsQList,IsIList,Table_ExternalData_15[[#This Row],[item_key]],IsITypeList,Table_ExternalData_15[[#This Row],[IType]],IsDList,Table_ExternalData_15[[#Headers],[14]])</f>
        <v>132</v>
      </c>
      <c r="S718" s="10">
        <f>SUMIFS(IsQList,IsIList,Table_ExternalData_15[[#This Row],[item_key]],IsITypeList,Table_ExternalData_15[[#This Row],[IType]],IsDList,Table_ExternalData_15[[#Headers],[15]])</f>
        <v>209</v>
      </c>
      <c r="T718" s="10">
        <f>SUMIFS(IsQList,IsIList,Table_ExternalData_15[[#This Row],[item_key]],IsITypeList,Table_ExternalData_15[[#This Row],[IType]],IsDList,Table_ExternalData_15[[#Headers],[16]])</f>
        <v>0</v>
      </c>
      <c r="U718" s="10">
        <f>SUMIFS(IsQList,IsIList,Table_ExternalData_15[[#This Row],[item_key]],IsITypeList,Table_ExternalData_15[[#This Row],[IType]],IsDList,Table_ExternalData_15[[#Headers],[17]])</f>
        <v>265</v>
      </c>
      <c r="V718" s="10">
        <f>SUMIFS(IsQList,IsIList,Table_ExternalData_15[[#This Row],[item_key]],IsITypeList,Table_ExternalData_15[[#This Row],[IType]],IsDList,Table_ExternalData_15[[#Headers],[18]])</f>
        <v>180</v>
      </c>
      <c r="W718" s="10">
        <f>SUMIFS(IsQList,IsIList,Table_ExternalData_15[[#This Row],[item_key]],IsITypeList,Table_ExternalData_15[[#This Row],[IType]],IsDList,Table_ExternalData_15[[#Headers],[19]])</f>
        <v>0</v>
      </c>
      <c r="X718" s="10">
        <f>SUMIFS(IsQList,IsIList,Table_ExternalData_15[[#This Row],[item_key]],IsITypeList,Table_ExternalData_15[[#This Row],[IType]],IsDList,Table_ExternalData_15[[#Headers],[20]])</f>
        <v>0</v>
      </c>
      <c r="Y718" s="10">
        <f>SUMIFS(IsQList,IsIList,Table_ExternalData_15[[#This Row],[item_key]],IsITypeList,Table_ExternalData_15[[#This Row],[IType]],IsDList,Table_ExternalData_15[[#Headers],[21]])</f>
        <v>0</v>
      </c>
      <c r="Z718" s="10">
        <f>SUMIFS(IsQList,IsIList,Table_ExternalData_15[[#This Row],[item_key]],IsITypeList,Table_ExternalData_15[[#This Row],[IType]],IsDList,Table_ExternalData_15[[#Headers],[22]])</f>
        <v>0</v>
      </c>
      <c r="AA718" s="10">
        <f>SUMIFS(IsQList,IsIList,Table_ExternalData_15[[#This Row],[item_key]],IsITypeList,Table_ExternalData_15[[#This Row],[IType]],IsDList,Table_ExternalData_15[[#Headers],[23]])</f>
        <v>125</v>
      </c>
      <c r="AB718" s="10">
        <f>SUMIFS(IsQList,IsIList,Table_ExternalData_15[[#This Row],[item_key]],IsITypeList,Table_ExternalData_15[[#This Row],[IType]],IsDList,Table_ExternalData_15[[#Headers],[24]])</f>
        <v>186</v>
      </c>
      <c r="AC718" s="10">
        <f>SUMIFS(IsQList,IsIList,Table_ExternalData_15[[#This Row],[item_key]],IsITypeList,Table_ExternalData_15[[#This Row],[IType]],IsDList,Table_ExternalData_15[[#Headers],[25]])</f>
        <v>0</v>
      </c>
      <c r="AD718" s="10">
        <f>SUMIFS(IsQList,IsIList,Table_ExternalData_15[[#This Row],[item_key]],IsITypeList,Table_ExternalData_15[[#This Row],[IType]],IsDList,Table_ExternalData_15[[#Headers],[26]])</f>
        <v>0</v>
      </c>
      <c r="AE718" s="10">
        <f>SUMIFS(IsQList,IsIList,Table_ExternalData_15[[#This Row],[item_key]],IsITypeList,Table_ExternalData_15[[#This Row],[IType]],IsDList,Table_ExternalData_15[[#Headers],[27]])</f>
        <v>183</v>
      </c>
      <c r="AF718" s="10">
        <f>SUMIFS(IsQList,IsIList,Table_ExternalData_15[[#This Row],[item_key]],IsITypeList,Table_ExternalData_15[[#This Row],[IType]],IsDList,Table_ExternalData_15[[#Headers],[28]])</f>
        <v>671</v>
      </c>
      <c r="AG718" s="10">
        <f>SUMIFS(IsQList,IsIList,Table_ExternalData_15[[#This Row],[item_key]],IsITypeList,Table_ExternalData_15[[#This Row],[IType]],IsDList,Table_ExternalData_15[[#Headers],[29]])</f>
        <v>708</v>
      </c>
      <c r="AH718" s="10">
        <f>SUMIFS(IsQList,IsIList,Table_ExternalData_15[[#This Row],[item_key]],IsITypeList,Table_ExternalData_15[[#This Row],[IType]],IsDList,Table_ExternalData_15[[#Headers],[30]])</f>
        <v>312</v>
      </c>
      <c r="AI718" s="10">
        <f>SUMIFS(IsQList,IsIList,Table_ExternalData_15[[#This Row],[item_key]],IsITypeList,Table_ExternalData_15[[#This Row],[IType]],IsDList,Table_ExternalData_15[[#Headers],[31]])</f>
        <v>707</v>
      </c>
      <c r="AJ718" s="10">
        <f>SUM(Table_ExternalData_15[[#This Row],[1]:[31]])</f>
        <v>5498</v>
      </c>
    </row>
    <row r="719" spans="1:36">
      <c r="A719" s="1" t="s">
        <v>2287</v>
      </c>
      <c r="B719" s="1" t="s">
        <v>2771</v>
      </c>
      <c r="C719" s="1" t="s">
        <v>2772</v>
      </c>
      <c r="D719" s="11" t="s">
        <v>2046</v>
      </c>
      <c r="E719" s="10">
        <f>SUMIFS(IsQList,IsIList,Table_ExternalData_15[[#This Row],[item_key]],IsITypeList,Table_ExternalData_15[[#This Row],[IType]],IsDList,Table_ExternalData_15[[#Headers],[1]])</f>
        <v>0</v>
      </c>
      <c r="F719" s="10">
        <f>SUMIFS(IsQList,IsIList,Table_ExternalData_15[[#This Row],[item_key]],IsITypeList,Table_ExternalData_15[[#This Row],[IType]],IsDList,Table_ExternalData_15[[#Headers],[2]])</f>
        <v>0</v>
      </c>
      <c r="G719" s="10">
        <f>SUMIFS(IsQList,IsIList,Table_ExternalData_15[[#This Row],[item_key]],IsITypeList,Table_ExternalData_15[[#This Row],[IType]],IsDList,Table_ExternalData_15[[#Headers],[3]])</f>
        <v>296</v>
      </c>
      <c r="H719" s="10">
        <f>SUMIFS(IsQList,IsIList,Table_ExternalData_15[[#This Row],[item_key]],IsITypeList,Table_ExternalData_15[[#This Row],[IType]],IsDList,Table_ExternalData_15[[#Headers],[4]])</f>
        <v>0</v>
      </c>
      <c r="I719" s="10">
        <f>SUMIFS(IsQList,IsIList,Table_ExternalData_15[[#This Row],[item_key]],IsITypeList,Table_ExternalData_15[[#This Row],[IType]],IsDList,Table_ExternalData_15[[#Headers],[5]])</f>
        <v>0</v>
      </c>
      <c r="J719" s="10">
        <f>SUMIFS(IsQList,IsIList,Table_ExternalData_15[[#This Row],[item_key]],IsITypeList,Table_ExternalData_15[[#This Row],[IType]],IsDList,Table_ExternalData_15[[#Headers],[6]])</f>
        <v>536</v>
      </c>
      <c r="K719" s="10">
        <f>SUMIFS(IsQList,IsIList,Table_ExternalData_15[[#This Row],[item_key]],IsITypeList,Table_ExternalData_15[[#This Row],[IType]],IsDList,Table_ExternalData_15[[#Headers],[7]])</f>
        <v>0</v>
      </c>
      <c r="L719" s="10">
        <f>SUMIFS(IsQList,IsIList,Table_ExternalData_15[[#This Row],[item_key]],IsITypeList,Table_ExternalData_15[[#This Row],[IType]],IsDList,Table_ExternalData_15[[#Headers],[8]])</f>
        <v>646</v>
      </c>
      <c r="M719" s="10">
        <f>SUMIFS(IsQList,IsIList,Table_ExternalData_15[[#This Row],[item_key]],IsITypeList,Table_ExternalData_15[[#This Row],[IType]],IsDList,Table_ExternalData_15[[#Headers],[9]])</f>
        <v>846</v>
      </c>
      <c r="N719" s="10">
        <f>SUMIFS(IsQList,IsIList,Table_ExternalData_15[[#This Row],[item_key]],IsITypeList,Table_ExternalData_15[[#This Row],[IType]],IsDList,Table_ExternalData_15[[#Headers],[10]])</f>
        <v>150</v>
      </c>
      <c r="O719" s="10">
        <f>SUMIFS(IsQList,IsIList,Table_ExternalData_15[[#This Row],[item_key]],IsITypeList,Table_ExternalData_15[[#This Row],[IType]],IsDList,Table_ExternalData_15[[#Headers],[11]])</f>
        <v>288</v>
      </c>
      <c r="P719" s="10">
        <f>SUMIFS(IsQList,IsIList,Table_ExternalData_15[[#This Row],[item_key]],IsITypeList,Table_ExternalData_15[[#This Row],[IType]],IsDList,Table_ExternalData_15[[#Headers],[12]])</f>
        <v>0</v>
      </c>
      <c r="Q719" s="10">
        <f>SUMIFS(IsQList,IsIList,Table_ExternalData_15[[#This Row],[item_key]],IsITypeList,Table_ExternalData_15[[#This Row],[IType]],IsDList,Table_ExternalData_15[[#Headers],[13]])</f>
        <v>878</v>
      </c>
      <c r="R719" s="10">
        <f>SUMIFS(IsQList,IsIList,Table_ExternalData_15[[#This Row],[item_key]],IsITypeList,Table_ExternalData_15[[#This Row],[IType]],IsDList,Table_ExternalData_15[[#Headers],[14]])</f>
        <v>264</v>
      </c>
      <c r="S719" s="10">
        <f>SUMIFS(IsQList,IsIList,Table_ExternalData_15[[#This Row],[item_key]],IsITypeList,Table_ExternalData_15[[#This Row],[IType]],IsDList,Table_ExternalData_15[[#Headers],[15]])</f>
        <v>418</v>
      </c>
      <c r="T719" s="10">
        <f>SUMIFS(IsQList,IsIList,Table_ExternalData_15[[#This Row],[item_key]],IsITypeList,Table_ExternalData_15[[#This Row],[IType]],IsDList,Table_ExternalData_15[[#Headers],[16]])</f>
        <v>0</v>
      </c>
      <c r="U719" s="10">
        <f>SUMIFS(IsQList,IsIList,Table_ExternalData_15[[#This Row],[item_key]],IsITypeList,Table_ExternalData_15[[#This Row],[IType]],IsDList,Table_ExternalData_15[[#Headers],[17]])</f>
        <v>530</v>
      </c>
      <c r="V719" s="10">
        <f>SUMIFS(IsQList,IsIList,Table_ExternalData_15[[#This Row],[item_key]],IsITypeList,Table_ExternalData_15[[#This Row],[IType]],IsDList,Table_ExternalData_15[[#Headers],[18]])</f>
        <v>360</v>
      </c>
      <c r="W719" s="10">
        <f>SUMIFS(IsQList,IsIList,Table_ExternalData_15[[#This Row],[item_key]],IsITypeList,Table_ExternalData_15[[#This Row],[IType]],IsDList,Table_ExternalData_15[[#Headers],[19]])</f>
        <v>0</v>
      </c>
      <c r="X719" s="10">
        <f>SUMIFS(IsQList,IsIList,Table_ExternalData_15[[#This Row],[item_key]],IsITypeList,Table_ExternalData_15[[#This Row],[IType]],IsDList,Table_ExternalData_15[[#Headers],[20]])</f>
        <v>0</v>
      </c>
      <c r="Y719" s="10">
        <f>SUMIFS(IsQList,IsIList,Table_ExternalData_15[[#This Row],[item_key]],IsITypeList,Table_ExternalData_15[[#This Row],[IType]],IsDList,Table_ExternalData_15[[#Headers],[21]])</f>
        <v>0</v>
      </c>
      <c r="Z719" s="10">
        <f>SUMIFS(IsQList,IsIList,Table_ExternalData_15[[#This Row],[item_key]],IsITypeList,Table_ExternalData_15[[#This Row],[IType]],IsDList,Table_ExternalData_15[[#Headers],[22]])</f>
        <v>0</v>
      </c>
      <c r="AA719" s="10">
        <f>SUMIFS(IsQList,IsIList,Table_ExternalData_15[[#This Row],[item_key]],IsITypeList,Table_ExternalData_15[[#This Row],[IType]],IsDList,Table_ExternalData_15[[#Headers],[23]])</f>
        <v>250</v>
      </c>
      <c r="AB719" s="10">
        <f>SUMIFS(IsQList,IsIList,Table_ExternalData_15[[#This Row],[item_key]],IsITypeList,Table_ExternalData_15[[#This Row],[IType]],IsDList,Table_ExternalData_15[[#Headers],[24]])</f>
        <v>372</v>
      </c>
      <c r="AC719" s="10">
        <f>SUMIFS(IsQList,IsIList,Table_ExternalData_15[[#This Row],[item_key]],IsITypeList,Table_ExternalData_15[[#This Row],[IType]],IsDList,Table_ExternalData_15[[#Headers],[25]])</f>
        <v>0</v>
      </c>
      <c r="AD719" s="10">
        <f>SUMIFS(IsQList,IsIList,Table_ExternalData_15[[#This Row],[item_key]],IsITypeList,Table_ExternalData_15[[#This Row],[IType]],IsDList,Table_ExternalData_15[[#Headers],[26]])</f>
        <v>0</v>
      </c>
      <c r="AE719" s="10">
        <f>SUMIFS(IsQList,IsIList,Table_ExternalData_15[[#This Row],[item_key]],IsITypeList,Table_ExternalData_15[[#This Row],[IType]],IsDList,Table_ExternalData_15[[#Headers],[27]])</f>
        <v>366</v>
      </c>
      <c r="AF719" s="10">
        <f>SUMIFS(IsQList,IsIList,Table_ExternalData_15[[#This Row],[item_key]],IsITypeList,Table_ExternalData_15[[#This Row],[IType]],IsDList,Table_ExternalData_15[[#Headers],[28]])</f>
        <v>1342</v>
      </c>
      <c r="AG719" s="10">
        <f>SUMIFS(IsQList,IsIList,Table_ExternalData_15[[#This Row],[item_key]],IsITypeList,Table_ExternalData_15[[#This Row],[IType]],IsDList,Table_ExternalData_15[[#Headers],[29]])</f>
        <v>1416</v>
      </c>
      <c r="AH719" s="10">
        <f>SUMIFS(IsQList,IsIList,Table_ExternalData_15[[#This Row],[item_key]],IsITypeList,Table_ExternalData_15[[#This Row],[IType]],IsDList,Table_ExternalData_15[[#Headers],[30]])</f>
        <v>624</v>
      </c>
      <c r="AI719" s="10">
        <f>SUMIFS(IsQList,IsIList,Table_ExternalData_15[[#This Row],[item_key]],IsITypeList,Table_ExternalData_15[[#This Row],[IType]],IsDList,Table_ExternalData_15[[#Headers],[31]])</f>
        <v>1414</v>
      </c>
      <c r="AJ719" s="10">
        <f>SUM(Table_ExternalData_15[[#This Row],[1]:[31]])</f>
        <v>10996</v>
      </c>
    </row>
    <row r="720" spans="1:36">
      <c r="A720" s="1" t="s">
        <v>2288</v>
      </c>
      <c r="B720" s="1" t="s">
        <v>2773</v>
      </c>
      <c r="C720" s="1" t="s">
        <v>2774</v>
      </c>
      <c r="D720" s="11" t="s">
        <v>2046</v>
      </c>
      <c r="E720" s="10">
        <f>SUMIFS(IsQList,IsIList,Table_ExternalData_15[[#This Row],[item_key]],IsITypeList,Table_ExternalData_15[[#This Row],[IType]],IsDList,Table_ExternalData_15[[#Headers],[1]])</f>
        <v>0</v>
      </c>
      <c r="F720" s="10">
        <f>SUMIFS(IsQList,IsIList,Table_ExternalData_15[[#This Row],[item_key]],IsITypeList,Table_ExternalData_15[[#This Row],[IType]],IsDList,Table_ExternalData_15[[#Headers],[2]])</f>
        <v>0</v>
      </c>
      <c r="G720" s="10">
        <f>SUMIFS(IsQList,IsIList,Table_ExternalData_15[[#This Row],[item_key]],IsITypeList,Table_ExternalData_15[[#This Row],[IType]],IsDList,Table_ExternalData_15[[#Headers],[3]])</f>
        <v>148</v>
      </c>
      <c r="H720" s="10">
        <f>SUMIFS(IsQList,IsIList,Table_ExternalData_15[[#This Row],[item_key]],IsITypeList,Table_ExternalData_15[[#This Row],[IType]],IsDList,Table_ExternalData_15[[#Headers],[4]])</f>
        <v>0</v>
      </c>
      <c r="I720" s="10">
        <f>SUMIFS(IsQList,IsIList,Table_ExternalData_15[[#This Row],[item_key]],IsITypeList,Table_ExternalData_15[[#This Row],[IType]],IsDList,Table_ExternalData_15[[#Headers],[5]])</f>
        <v>0</v>
      </c>
      <c r="J720" s="10">
        <f>SUMIFS(IsQList,IsIList,Table_ExternalData_15[[#This Row],[item_key]],IsITypeList,Table_ExternalData_15[[#This Row],[IType]],IsDList,Table_ExternalData_15[[#Headers],[6]])</f>
        <v>392</v>
      </c>
      <c r="K720" s="10">
        <f>SUMIFS(IsQList,IsIList,Table_ExternalData_15[[#This Row],[item_key]],IsITypeList,Table_ExternalData_15[[#This Row],[IType]],IsDList,Table_ExternalData_15[[#Headers],[7]])</f>
        <v>0</v>
      </c>
      <c r="L720" s="10">
        <f>SUMIFS(IsQList,IsIList,Table_ExternalData_15[[#This Row],[item_key]],IsITypeList,Table_ExternalData_15[[#This Row],[IType]],IsDList,Table_ExternalData_15[[#Headers],[8]])</f>
        <v>323</v>
      </c>
      <c r="M720" s="10">
        <f>SUMIFS(IsQList,IsIList,Table_ExternalData_15[[#This Row],[item_key]],IsITypeList,Table_ExternalData_15[[#This Row],[IType]],IsDList,Table_ExternalData_15[[#Headers],[9]])</f>
        <v>423</v>
      </c>
      <c r="N720" s="10">
        <f>SUMIFS(IsQList,IsIList,Table_ExternalData_15[[#This Row],[item_key]],IsITypeList,Table_ExternalData_15[[#This Row],[IType]],IsDList,Table_ExternalData_15[[#Headers],[10]])</f>
        <v>150</v>
      </c>
      <c r="O720" s="10">
        <f>SUMIFS(IsQList,IsIList,Table_ExternalData_15[[#This Row],[item_key]],IsITypeList,Table_ExternalData_15[[#This Row],[IType]],IsDList,Table_ExternalData_15[[#Headers],[11]])</f>
        <v>144</v>
      </c>
      <c r="P720" s="10">
        <f>SUMIFS(IsQList,IsIList,Table_ExternalData_15[[#This Row],[item_key]],IsITypeList,Table_ExternalData_15[[#This Row],[IType]],IsDList,Table_ExternalData_15[[#Headers],[12]])</f>
        <v>0</v>
      </c>
      <c r="Q720" s="10">
        <f>SUMIFS(IsQList,IsIList,Table_ExternalData_15[[#This Row],[item_key]],IsITypeList,Table_ExternalData_15[[#This Row],[IType]],IsDList,Table_ExternalData_15[[#Headers],[13]])</f>
        <v>364</v>
      </c>
      <c r="R720" s="10">
        <f>SUMIFS(IsQList,IsIList,Table_ExternalData_15[[#This Row],[item_key]],IsITypeList,Table_ExternalData_15[[#This Row],[IType]],IsDList,Table_ExternalData_15[[#Headers],[14]])</f>
        <v>132</v>
      </c>
      <c r="S720" s="10">
        <f>SUMIFS(IsQList,IsIList,Table_ExternalData_15[[#This Row],[item_key]],IsITypeList,Table_ExternalData_15[[#This Row],[IType]],IsDList,Table_ExternalData_15[[#Headers],[15]])</f>
        <v>209</v>
      </c>
      <c r="T720" s="10">
        <f>SUMIFS(IsQList,IsIList,Table_ExternalData_15[[#This Row],[item_key]],IsITypeList,Table_ExternalData_15[[#This Row],[IType]],IsDList,Table_ExternalData_15[[#Headers],[16]])</f>
        <v>0</v>
      </c>
      <c r="U720" s="10">
        <f>SUMIFS(IsQList,IsIList,Table_ExternalData_15[[#This Row],[item_key]],IsITypeList,Table_ExternalData_15[[#This Row],[IType]],IsDList,Table_ExternalData_15[[#Headers],[17]])</f>
        <v>265</v>
      </c>
      <c r="V720" s="10">
        <f>SUMIFS(IsQList,IsIList,Table_ExternalData_15[[#This Row],[item_key]],IsITypeList,Table_ExternalData_15[[#This Row],[IType]],IsDList,Table_ExternalData_15[[#Headers],[18]])</f>
        <v>180</v>
      </c>
      <c r="W720" s="10">
        <f>SUMIFS(IsQList,IsIList,Table_ExternalData_15[[#This Row],[item_key]],IsITypeList,Table_ExternalData_15[[#This Row],[IType]],IsDList,Table_ExternalData_15[[#Headers],[19]])</f>
        <v>0</v>
      </c>
      <c r="X720" s="10">
        <f>SUMIFS(IsQList,IsIList,Table_ExternalData_15[[#This Row],[item_key]],IsITypeList,Table_ExternalData_15[[#This Row],[IType]],IsDList,Table_ExternalData_15[[#Headers],[20]])</f>
        <v>0</v>
      </c>
      <c r="Y720" s="10">
        <f>SUMIFS(IsQList,IsIList,Table_ExternalData_15[[#This Row],[item_key]],IsITypeList,Table_ExternalData_15[[#This Row],[IType]],IsDList,Table_ExternalData_15[[#Headers],[21]])</f>
        <v>0</v>
      </c>
      <c r="Z720" s="10">
        <f>SUMIFS(IsQList,IsIList,Table_ExternalData_15[[#This Row],[item_key]],IsITypeList,Table_ExternalData_15[[#This Row],[IType]],IsDList,Table_ExternalData_15[[#Headers],[22]])</f>
        <v>0</v>
      </c>
      <c r="AA720" s="10">
        <f>SUMIFS(IsQList,IsIList,Table_ExternalData_15[[#This Row],[item_key]],IsITypeList,Table_ExternalData_15[[#This Row],[IType]],IsDList,Table_ExternalData_15[[#Headers],[23]])</f>
        <v>125</v>
      </c>
      <c r="AB720" s="10">
        <f>SUMIFS(IsQList,IsIList,Table_ExternalData_15[[#This Row],[item_key]],IsITypeList,Table_ExternalData_15[[#This Row],[IType]],IsDList,Table_ExternalData_15[[#Headers],[24]])</f>
        <v>0</v>
      </c>
      <c r="AC720" s="10">
        <f>SUMIFS(IsQList,IsIList,Table_ExternalData_15[[#This Row],[item_key]],IsITypeList,Table_ExternalData_15[[#This Row],[IType]],IsDList,Table_ExternalData_15[[#Headers],[25]])</f>
        <v>0</v>
      </c>
      <c r="AD720" s="10">
        <f>SUMIFS(IsQList,IsIList,Table_ExternalData_15[[#This Row],[item_key]],IsITypeList,Table_ExternalData_15[[#This Row],[IType]],IsDList,Table_ExternalData_15[[#Headers],[26]])</f>
        <v>0</v>
      </c>
      <c r="AE720" s="10">
        <f>SUMIFS(IsQList,IsIList,Table_ExternalData_15[[#This Row],[item_key]],IsITypeList,Table_ExternalData_15[[#This Row],[IType]],IsDList,Table_ExternalData_15[[#Headers],[27]])</f>
        <v>183</v>
      </c>
      <c r="AF720" s="10">
        <f>SUMIFS(IsQList,IsIList,Table_ExternalData_15[[#This Row],[item_key]],IsITypeList,Table_ExternalData_15[[#This Row],[IType]],IsDList,Table_ExternalData_15[[#Headers],[28]])</f>
        <v>857</v>
      </c>
      <c r="AG720" s="10">
        <f>SUMIFS(IsQList,IsIList,Table_ExternalData_15[[#This Row],[item_key]],IsITypeList,Table_ExternalData_15[[#This Row],[IType]],IsDList,Table_ExternalData_15[[#Headers],[29]])</f>
        <v>708</v>
      </c>
      <c r="AH720" s="10">
        <f>SUMIFS(IsQList,IsIList,Table_ExternalData_15[[#This Row],[item_key]],IsITypeList,Table_ExternalData_15[[#This Row],[IType]],IsDList,Table_ExternalData_15[[#Headers],[30]])</f>
        <v>509</v>
      </c>
      <c r="AI720" s="10">
        <f>SUMIFS(IsQList,IsIList,Table_ExternalData_15[[#This Row],[item_key]],IsITypeList,Table_ExternalData_15[[#This Row],[IType]],IsDList,Table_ExternalData_15[[#Headers],[31]])</f>
        <v>357</v>
      </c>
      <c r="AJ720" s="10">
        <f>SUM(Table_ExternalData_15[[#This Row],[1]:[31]])</f>
        <v>5469</v>
      </c>
    </row>
    <row r="721" spans="1:36">
      <c r="A721" s="1" t="s">
        <v>2289</v>
      </c>
      <c r="B721" s="1" t="s">
        <v>2775</v>
      </c>
      <c r="C721" s="1" t="s">
        <v>2776</v>
      </c>
      <c r="D721" s="11" t="s">
        <v>2046</v>
      </c>
      <c r="E721" s="10">
        <f>SUMIFS(IsQList,IsIList,Table_ExternalData_15[[#This Row],[item_key]],IsITypeList,Table_ExternalData_15[[#This Row],[IType]],IsDList,Table_ExternalData_15[[#Headers],[1]])</f>
        <v>0</v>
      </c>
      <c r="F721" s="10">
        <f>SUMIFS(IsQList,IsIList,Table_ExternalData_15[[#This Row],[item_key]],IsITypeList,Table_ExternalData_15[[#This Row],[IType]],IsDList,Table_ExternalData_15[[#Headers],[2]])</f>
        <v>0</v>
      </c>
      <c r="G721" s="10">
        <f>SUMIFS(IsQList,IsIList,Table_ExternalData_15[[#This Row],[item_key]],IsITypeList,Table_ExternalData_15[[#This Row],[IType]],IsDList,Table_ExternalData_15[[#Headers],[3]])</f>
        <v>148</v>
      </c>
      <c r="H721" s="10">
        <f>SUMIFS(IsQList,IsIList,Table_ExternalData_15[[#This Row],[item_key]],IsITypeList,Table_ExternalData_15[[#This Row],[IType]],IsDList,Table_ExternalData_15[[#Headers],[4]])</f>
        <v>0</v>
      </c>
      <c r="I721" s="10">
        <f>SUMIFS(IsQList,IsIList,Table_ExternalData_15[[#This Row],[item_key]],IsITypeList,Table_ExternalData_15[[#This Row],[IType]],IsDList,Table_ExternalData_15[[#Headers],[5]])</f>
        <v>0</v>
      </c>
      <c r="J721" s="10">
        <f>SUMIFS(IsQList,IsIList,Table_ExternalData_15[[#This Row],[item_key]],IsITypeList,Table_ExternalData_15[[#This Row],[IType]],IsDList,Table_ExternalData_15[[#Headers],[6]])</f>
        <v>392</v>
      </c>
      <c r="K721" s="10">
        <f>SUMIFS(IsQList,IsIList,Table_ExternalData_15[[#This Row],[item_key]],IsITypeList,Table_ExternalData_15[[#This Row],[IType]],IsDList,Table_ExternalData_15[[#Headers],[7]])</f>
        <v>0</v>
      </c>
      <c r="L721" s="10">
        <f>SUMIFS(IsQList,IsIList,Table_ExternalData_15[[#This Row],[item_key]],IsITypeList,Table_ExternalData_15[[#This Row],[IType]],IsDList,Table_ExternalData_15[[#Headers],[8]])</f>
        <v>323</v>
      </c>
      <c r="M721" s="10">
        <f>SUMIFS(IsQList,IsIList,Table_ExternalData_15[[#This Row],[item_key]],IsITypeList,Table_ExternalData_15[[#This Row],[IType]],IsDList,Table_ExternalData_15[[#Headers],[9]])</f>
        <v>423</v>
      </c>
      <c r="N721" s="10">
        <f>SUMIFS(IsQList,IsIList,Table_ExternalData_15[[#This Row],[item_key]],IsITypeList,Table_ExternalData_15[[#This Row],[IType]],IsDList,Table_ExternalData_15[[#Headers],[10]])</f>
        <v>150</v>
      </c>
      <c r="O721" s="10">
        <f>SUMIFS(IsQList,IsIList,Table_ExternalData_15[[#This Row],[item_key]],IsITypeList,Table_ExternalData_15[[#This Row],[IType]],IsDList,Table_ExternalData_15[[#Headers],[11]])</f>
        <v>144</v>
      </c>
      <c r="P721" s="10">
        <f>SUMIFS(IsQList,IsIList,Table_ExternalData_15[[#This Row],[item_key]],IsITypeList,Table_ExternalData_15[[#This Row],[IType]],IsDList,Table_ExternalData_15[[#Headers],[12]])</f>
        <v>0</v>
      </c>
      <c r="Q721" s="10">
        <f>SUMIFS(IsQList,IsIList,Table_ExternalData_15[[#This Row],[item_key]],IsITypeList,Table_ExternalData_15[[#This Row],[IType]],IsDList,Table_ExternalData_15[[#Headers],[13]])</f>
        <v>364</v>
      </c>
      <c r="R721" s="10">
        <f>SUMIFS(IsQList,IsIList,Table_ExternalData_15[[#This Row],[item_key]],IsITypeList,Table_ExternalData_15[[#This Row],[IType]],IsDList,Table_ExternalData_15[[#Headers],[14]])</f>
        <v>132</v>
      </c>
      <c r="S721" s="10">
        <f>SUMIFS(IsQList,IsIList,Table_ExternalData_15[[#This Row],[item_key]],IsITypeList,Table_ExternalData_15[[#This Row],[IType]],IsDList,Table_ExternalData_15[[#Headers],[15]])</f>
        <v>209</v>
      </c>
      <c r="T721" s="10">
        <f>SUMIFS(IsQList,IsIList,Table_ExternalData_15[[#This Row],[item_key]],IsITypeList,Table_ExternalData_15[[#This Row],[IType]],IsDList,Table_ExternalData_15[[#Headers],[16]])</f>
        <v>0</v>
      </c>
      <c r="U721" s="10">
        <f>SUMIFS(IsQList,IsIList,Table_ExternalData_15[[#This Row],[item_key]],IsITypeList,Table_ExternalData_15[[#This Row],[IType]],IsDList,Table_ExternalData_15[[#Headers],[17]])</f>
        <v>265</v>
      </c>
      <c r="V721" s="10">
        <f>SUMIFS(IsQList,IsIList,Table_ExternalData_15[[#This Row],[item_key]],IsITypeList,Table_ExternalData_15[[#This Row],[IType]],IsDList,Table_ExternalData_15[[#Headers],[18]])</f>
        <v>180</v>
      </c>
      <c r="W721" s="10">
        <f>SUMIFS(IsQList,IsIList,Table_ExternalData_15[[#This Row],[item_key]],IsITypeList,Table_ExternalData_15[[#This Row],[IType]],IsDList,Table_ExternalData_15[[#Headers],[19]])</f>
        <v>0</v>
      </c>
      <c r="X721" s="10">
        <f>SUMIFS(IsQList,IsIList,Table_ExternalData_15[[#This Row],[item_key]],IsITypeList,Table_ExternalData_15[[#This Row],[IType]],IsDList,Table_ExternalData_15[[#Headers],[20]])</f>
        <v>0</v>
      </c>
      <c r="Y721" s="10">
        <f>SUMIFS(IsQList,IsIList,Table_ExternalData_15[[#This Row],[item_key]],IsITypeList,Table_ExternalData_15[[#This Row],[IType]],IsDList,Table_ExternalData_15[[#Headers],[21]])</f>
        <v>0</v>
      </c>
      <c r="Z721" s="10">
        <f>SUMIFS(IsQList,IsIList,Table_ExternalData_15[[#This Row],[item_key]],IsITypeList,Table_ExternalData_15[[#This Row],[IType]],IsDList,Table_ExternalData_15[[#Headers],[22]])</f>
        <v>0</v>
      </c>
      <c r="AA721" s="10">
        <f>SUMIFS(IsQList,IsIList,Table_ExternalData_15[[#This Row],[item_key]],IsITypeList,Table_ExternalData_15[[#This Row],[IType]],IsDList,Table_ExternalData_15[[#Headers],[23]])</f>
        <v>125</v>
      </c>
      <c r="AB721" s="10">
        <f>SUMIFS(IsQList,IsIList,Table_ExternalData_15[[#This Row],[item_key]],IsITypeList,Table_ExternalData_15[[#This Row],[IType]],IsDList,Table_ExternalData_15[[#Headers],[24]])</f>
        <v>0</v>
      </c>
      <c r="AC721" s="10">
        <f>SUMIFS(IsQList,IsIList,Table_ExternalData_15[[#This Row],[item_key]],IsITypeList,Table_ExternalData_15[[#This Row],[IType]],IsDList,Table_ExternalData_15[[#Headers],[25]])</f>
        <v>0</v>
      </c>
      <c r="AD721" s="10">
        <f>SUMIFS(IsQList,IsIList,Table_ExternalData_15[[#This Row],[item_key]],IsITypeList,Table_ExternalData_15[[#This Row],[IType]],IsDList,Table_ExternalData_15[[#Headers],[26]])</f>
        <v>0</v>
      </c>
      <c r="AE721" s="10">
        <f>SUMIFS(IsQList,IsIList,Table_ExternalData_15[[#This Row],[item_key]],IsITypeList,Table_ExternalData_15[[#This Row],[IType]],IsDList,Table_ExternalData_15[[#Headers],[27]])</f>
        <v>183</v>
      </c>
      <c r="AF721" s="10">
        <f>SUMIFS(IsQList,IsIList,Table_ExternalData_15[[#This Row],[item_key]],IsITypeList,Table_ExternalData_15[[#This Row],[IType]],IsDList,Table_ExternalData_15[[#Headers],[28]])</f>
        <v>857</v>
      </c>
      <c r="AG721" s="10">
        <f>SUMIFS(IsQList,IsIList,Table_ExternalData_15[[#This Row],[item_key]],IsITypeList,Table_ExternalData_15[[#This Row],[IType]],IsDList,Table_ExternalData_15[[#Headers],[29]])</f>
        <v>708</v>
      </c>
      <c r="AH721" s="10">
        <f>SUMIFS(IsQList,IsIList,Table_ExternalData_15[[#This Row],[item_key]],IsITypeList,Table_ExternalData_15[[#This Row],[IType]],IsDList,Table_ExternalData_15[[#Headers],[30]])</f>
        <v>509</v>
      </c>
      <c r="AI721" s="10">
        <f>SUMIFS(IsQList,IsIList,Table_ExternalData_15[[#This Row],[item_key]],IsITypeList,Table_ExternalData_15[[#This Row],[IType]],IsDList,Table_ExternalData_15[[#Headers],[31]])</f>
        <v>357</v>
      </c>
      <c r="AJ721" s="10">
        <f>SUM(Table_ExternalData_15[[#This Row],[1]:[31]])</f>
        <v>5469</v>
      </c>
    </row>
    <row r="722" spans="1:36">
      <c r="A722" s="1" t="s">
        <v>2290</v>
      </c>
      <c r="B722" s="1" t="s">
        <v>2777</v>
      </c>
      <c r="C722" s="1" t="s">
        <v>2778</v>
      </c>
      <c r="D722" s="11" t="s">
        <v>2046</v>
      </c>
      <c r="E722" s="10">
        <f>SUMIFS(IsQList,IsIList,Table_ExternalData_15[[#This Row],[item_key]],IsITypeList,Table_ExternalData_15[[#This Row],[IType]],IsDList,Table_ExternalData_15[[#Headers],[1]])</f>
        <v>0</v>
      </c>
      <c r="F722" s="10">
        <f>SUMIFS(IsQList,IsIList,Table_ExternalData_15[[#This Row],[item_key]],IsITypeList,Table_ExternalData_15[[#This Row],[IType]],IsDList,Table_ExternalData_15[[#Headers],[2]])</f>
        <v>0</v>
      </c>
      <c r="G722" s="10">
        <f>SUMIFS(IsQList,IsIList,Table_ExternalData_15[[#This Row],[item_key]],IsITypeList,Table_ExternalData_15[[#This Row],[IType]],IsDList,Table_ExternalData_15[[#Headers],[3]])</f>
        <v>148</v>
      </c>
      <c r="H722" s="10">
        <f>SUMIFS(IsQList,IsIList,Table_ExternalData_15[[#This Row],[item_key]],IsITypeList,Table_ExternalData_15[[#This Row],[IType]],IsDList,Table_ExternalData_15[[#Headers],[4]])</f>
        <v>0</v>
      </c>
      <c r="I722" s="10">
        <f>SUMIFS(IsQList,IsIList,Table_ExternalData_15[[#This Row],[item_key]],IsITypeList,Table_ExternalData_15[[#This Row],[IType]],IsDList,Table_ExternalData_15[[#Headers],[5]])</f>
        <v>0</v>
      </c>
      <c r="J722" s="10">
        <f>SUMIFS(IsQList,IsIList,Table_ExternalData_15[[#This Row],[item_key]],IsITypeList,Table_ExternalData_15[[#This Row],[IType]],IsDList,Table_ExternalData_15[[#Headers],[6]])</f>
        <v>392</v>
      </c>
      <c r="K722" s="10">
        <f>SUMIFS(IsQList,IsIList,Table_ExternalData_15[[#This Row],[item_key]],IsITypeList,Table_ExternalData_15[[#This Row],[IType]],IsDList,Table_ExternalData_15[[#Headers],[7]])</f>
        <v>0</v>
      </c>
      <c r="L722" s="10">
        <f>SUMIFS(IsQList,IsIList,Table_ExternalData_15[[#This Row],[item_key]],IsITypeList,Table_ExternalData_15[[#This Row],[IType]],IsDList,Table_ExternalData_15[[#Headers],[8]])</f>
        <v>323</v>
      </c>
      <c r="M722" s="10">
        <f>SUMIFS(IsQList,IsIList,Table_ExternalData_15[[#This Row],[item_key]],IsITypeList,Table_ExternalData_15[[#This Row],[IType]],IsDList,Table_ExternalData_15[[#Headers],[9]])</f>
        <v>423</v>
      </c>
      <c r="N722" s="10">
        <f>SUMIFS(IsQList,IsIList,Table_ExternalData_15[[#This Row],[item_key]],IsITypeList,Table_ExternalData_15[[#This Row],[IType]],IsDList,Table_ExternalData_15[[#Headers],[10]])</f>
        <v>150</v>
      </c>
      <c r="O722" s="10">
        <f>SUMIFS(IsQList,IsIList,Table_ExternalData_15[[#This Row],[item_key]],IsITypeList,Table_ExternalData_15[[#This Row],[IType]],IsDList,Table_ExternalData_15[[#Headers],[11]])</f>
        <v>144</v>
      </c>
      <c r="P722" s="10">
        <f>SUMIFS(IsQList,IsIList,Table_ExternalData_15[[#This Row],[item_key]],IsITypeList,Table_ExternalData_15[[#This Row],[IType]],IsDList,Table_ExternalData_15[[#Headers],[12]])</f>
        <v>0</v>
      </c>
      <c r="Q722" s="10">
        <f>SUMIFS(IsQList,IsIList,Table_ExternalData_15[[#This Row],[item_key]],IsITypeList,Table_ExternalData_15[[#This Row],[IType]],IsDList,Table_ExternalData_15[[#Headers],[13]])</f>
        <v>364</v>
      </c>
      <c r="R722" s="10">
        <f>SUMIFS(IsQList,IsIList,Table_ExternalData_15[[#This Row],[item_key]],IsITypeList,Table_ExternalData_15[[#This Row],[IType]],IsDList,Table_ExternalData_15[[#Headers],[14]])</f>
        <v>132</v>
      </c>
      <c r="S722" s="10">
        <f>SUMIFS(IsQList,IsIList,Table_ExternalData_15[[#This Row],[item_key]],IsITypeList,Table_ExternalData_15[[#This Row],[IType]],IsDList,Table_ExternalData_15[[#Headers],[15]])</f>
        <v>209</v>
      </c>
      <c r="T722" s="10">
        <f>SUMIFS(IsQList,IsIList,Table_ExternalData_15[[#This Row],[item_key]],IsITypeList,Table_ExternalData_15[[#This Row],[IType]],IsDList,Table_ExternalData_15[[#Headers],[16]])</f>
        <v>0</v>
      </c>
      <c r="U722" s="10">
        <f>SUMIFS(IsQList,IsIList,Table_ExternalData_15[[#This Row],[item_key]],IsITypeList,Table_ExternalData_15[[#This Row],[IType]],IsDList,Table_ExternalData_15[[#Headers],[17]])</f>
        <v>265</v>
      </c>
      <c r="V722" s="10">
        <f>SUMIFS(IsQList,IsIList,Table_ExternalData_15[[#This Row],[item_key]],IsITypeList,Table_ExternalData_15[[#This Row],[IType]],IsDList,Table_ExternalData_15[[#Headers],[18]])</f>
        <v>180</v>
      </c>
      <c r="W722" s="10">
        <f>SUMIFS(IsQList,IsIList,Table_ExternalData_15[[#This Row],[item_key]],IsITypeList,Table_ExternalData_15[[#This Row],[IType]],IsDList,Table_ExternalData_15[[#Headers],[19]])</f>
        <v>0</v>
      </c>
      <c r="X722" s="10">
        <f>SUMIFS(IsQList,IsIList,Table_ExternalData_15[[#This Row],[item_key]],IsITypeList,Table_ExternalData_15[[#This Row],[IType]],IsDList,Table_ExternalData_15[[#Headers],[20]])</f>
        <v>0</v>
      </c>
      <c r="Y722" s="10">
        <f>SUMIFS(IsQList,IsIList,Table_ExternalData_15[[#This Row],[item_key]],IsITypeList,Table_ExternalData_15[[#This Row],[IType]],IsDList,Table_ExternalData_15[[#Headers],[21]])</f>
        <v>0</v>
      </c>
      <c r="Z722" s="10">
        <f>SUMIFS(IsQList,IsIList,Table_ExternalData_15[[#This Row],[item_key]],IsITypeList,Table_ExternalData_15[[#This Row],[IType]],IsDList,Table_ExternalData_15[[#Headers],[22]])</f>
        <v>0</v>
      </c>
      <c r="AA722" s="10">
        <f>SUMIFS(IsQList,IsIList,Table_ExternalData_15[[#This Row],[item_key]],IsITypeList,Table_ExternalData_15[[#This Row],[IType]],IsDList,Table_ExternalData_15[[#Headers],[23]])</f>
        <v>125</v>
      </c>
      <c r="AB722" s="10">
        <f>SUMIFS(IsQList,IsIList,Table_ExternalData_15[[#This Row],[item_key]],IsITypeList,Table_ExternalData_15[[#This Row],[IType]],IsDList,Table_ExternalData_15[[#Headers],[24]])</f>
        <v>0</v>
      </c>
      <c r="AC722" s="10">
        <f>SUMIFS(IsQList,IsIList,Table_ExternalData_15[[#This Row],[item_key]],IsITypeList,Table_ExternalData_15[[#This Row],[IType]],IsDList,Table_ExternalData_15[[#Headers],[25]])</f>
        <v>0</v>
      </c>
      <c r="AD722" s="10">
        <f>SUMIFS(IsQList,IsIList,Table_ExternalData_15[[#This Row],[item_key]],IsITypeList,Table_ExternalData_15[[#This Row],[IType]],IsDList,Table_ExternalData_15[[#Headers],[26]])</f>
        <v>0</v>
      </c>
      <c r="AE722" s="10">
        <f>SUMIFS(IsQList,IsIList,Table_ExternalData_15[[#This Row],[item_key]],IsITypeList,Table_ExternalData_15[[#This Row],[IType]],IsDList,Table_ExternalData_15[[#Headers],[27]])</f>
        <v>183</v>
      </c>
      <c r="AF722" s="10">
        <f>SUMIFS(IsQList,IsIList,Table_ExternalData_15[[#This Row],[item_key]],IsITypeList,Table_ExternalData_15[[#This Row],[IType]],IsDList,Table_ExternalData_15[[#Headers],[28]])</f>
        <v>671</v>
      </c>
      <c r="AG722" s="10">
        <f>SUMIFS(IsQList,IsIList,Table_ExternalData_15[[#This Row],[item_key]],IsITypeList,Table_ExternalData_15[[#This Row],[IType]],IsDList,Table_ExternalData_15[[#Headers],[29]])</f>
        <v>894</v>
      </c>
      <c r="AH722" s="10">
        <f>SUMIFS(IsQList,IsIList,Table_ExternalData_15[[#This Row],[item_key]],IsITypeList,Table_ExternalData_15[[#This Row],[IType]],IsDList,Table_ExternalData_15[[#Headers],[30]])</f>
        <v>509</v>
      </c>
      <c r="AI722" s="10">
        <f>SUMIFS(IsQList,IsIList,Table_ExternalData_15[[#This Row],[item_key]],IsITypeList,Table_ExternalData_15[[#This Row],[IType]],IsDList,Table_ExternalData_15[[#Headers],[31]])</f>
        <v>357</v>
      </c>
      <c r="AJ722" s="10">
        <f>SUM(Table_ExternalData_15[[#This Row],[1]:[31]])</f>
        <v>5469</v>
      </c>
    </row>
    <row r="723" spans="1:36">
      <c r="A723" s="1" t="s">
        <v>2291</v>
      </c>
      <c r="B723" s="1" t="s">
        <v>2779</v>
      </c>
      <c r="C723" s="1" t="s">
        <v>2780</v>
      </c>
      <c r="D723" s="11" t="s">
        <v>2046</v>
      </c>
      <c r="E723" s="10">
        <f>SUMIFS(IsQList,IsIList,Table_ExternalData_15[[#This Row],[item_key]],IsITypeList,Table_ExternalData_15[[#This Row],[IType]],IsDList,Table_ExternalData_15[[#Headers],[1]])</f>
        <v>0</v>
      </c>
      <c r="F723" s="10">
        <f>SUMIFS(IsQList,IsIList,Table_ExternalData_15[[#This Row],[item_key]],IsITypeList,Table_ExternalData_15[[#This Row],[IType]],IsDList,Table_ExternalData_15[[#Headers],[2]])</f>
        <v>0</v>
      </c>
      <c r="G723" s="10">
        <f>SUMIFS(IsQList,IsIList,Table_ExternalData_15[[#This Row],[item_key]],IsITypeList,Table_ExternalData_15[[#This Row],[IType]],IsDList,Table_ExternalData_15[[#Headers],[3]])</f>
        <v>148</v>
      </c>
      <c r="H723" s="10">
        <f>SUMIFS(IsQList,IsIList,Table_ExternalData_15[[#This Row],[item_key]],IsITypeList,Table_ExternalData_15[[#This Row],[IType]],IsDList,Table_ExternalData_15[[#Headers],[4]])</f>
        <v>0</v>
      </c>
      <c r="I723" s="10">
        <f>SUMIFS(IsQList,IsIList,Table_ExternalData_15[[#This Row],[item_key]],IsITypeList,Table_ExternalData_15[[#This Row],[IType]],IsDList,Table_ExternalData_15[[#Headers],[5]])</f>
        <v>0</v>
      </c>
      <c r="J723" s="10">
        <f>SUMIFS(IsQList,IsIList,Table_ExternalData_15[[#This Row],[item_key]],IsITypeList,Table_ExternalData_15[[#This Row],[IType]],IsDList,Table_ExternalData_15[[#Headers],[6]])</f>
        <v>392</v>
      </c>
      <c r="K723" s="10">
        <f>SUMIFS(IsQList,IsIList,Table_ExternalData_15[[#This Row],[item_key]],IsITypeList,Table_ExternalData_15[[#This Row],[IType]],IsDList,Table_ExternalData_15[[#Headers],[7]])</f>
        <v>0</v>
      </c>
      <c r="L723" s="10">
        <f>SUMIFS(IsQList,IsIList,Table_ExternalData_15[[#This Row],[item_key]],IsITypeList,Table_ExternalData_15[[#This Row],[IType]],IsDList,Table_ExternalData_15[[#Headers],[8]])</f>
        <v>323</v>
      </c>
      <c r="M723" s="10">
        <f>SUMIFS(IsQList,IsIList,Table_ExternalData_15[[#This Row],[item_key]],IsITypeList,Table_ExternalData_15[[#This Row],[IType]],IsDList,Table_ExternalData_15[[#Headers],[9]])</f>
        <v>423</v>
      </c>
      <c r="N723" s="10">
        <f>SUMIFS(IsQList,IsIList,Table_ExternalData_15[[#This Row],[item_key]],IsITypeList,Table_ExternalData_15[[#This Row],[IType]],IsDList,Table_ExternalData_15[[#Headers],[10]])</f>
        <v>150</v>
      </c>
      <c r="O723" s="10">
        <f>SUMIFS(IsQList,IsIList,Table_ExternalData_15[[#This Row],[item_key]],IsITypeList,Table_ExternalData_15[[#This Row],[IType]],IsDList,Table_ExternalData_15[[#Headers],[11]])</f>
        <v>144</v>
      </c>
      <c r="P723" s="10">
        <f>SUMIFS(IsQList,IsIList,Table_ExternalData_15[[#This Row],[item_key]],IsITypeList,Table_ExternalData_15[[#This Row],[IType]],IsDList,Table_ExternalData_15[[#Headers],[12]])</f>
        <v>0</v>
      </c>
      <c r="Q723" s="10">
        <f>SUMIFS(IsQList,IsIList,Table_ExternalData_15[[#This Row],[item_key]],IsITypeList,Table_ExternalData_15[[#This Row],[IType]],IsDList,Table_ExternalData_15[[#Headers],[13]])</f>
        <v>364</v>
      </c>
      <c r="R723" s="10">
        <f>SUMIFS(IsQList,IsIList,Table_ExternalData_15[[#This Row],[item_key]],IsITypeList,Table_ExternalData_15[[#This Row],[IType]],IsDList,Table_ExternalData_15[[#Headers],[14]])</f>
        <v>132</v>
      </c>
      <c r="S723" s="10">
        <f>SUMIFS(IsQList,IsIList,Table_ExternalData_15[[#This Row],[item_key]],IsITypeList,Table_ExternalData_15[[#This Row],[IType]],IsDList,Table_ExternalData_15[[#Headers],[15]])</f>
        <v>209</v>
      </c>
      <c r="T723" s="10">
        <f>SUMIFS(IsQList,IsIList,Table_ExternalData_15[[#This Row],[item_key]],IsITypeList,Table_ExternalData_15[[#This Row],[IType]],IsDList,Table_ExternalData_15[[#Headers],[16]])</f>
        <v>0</v>
      </c>
      <c r="U723" s="10">
        <f>SUMIFS(IsQList,IsIList,Table_ExternalData_15[[#This Row],[item_key]],IsITypeList,Table_ExternalData_15[[#This Row],[IType]],IsDList,Table_ExternalData_15[[#Headers],[17]])</f>
        <v>265</v>
      </c>
      <c r="V723" s="10">
        <f>SUMIFS(IsQList,IsIList,Table_ExternalData_15[[#This Row],[item_key]],IsITypeList,Table_ExternalData_15[[#This Row],[IType]],IsDList,Table_ExternalData_15[[#Headers],[18]])</f>
        <v>180</v>
      </c>
      <c r="W723" s="10">
        <f>SUMIFS(IsQList,IsIList,Table_ExternalData_15[[#This Row],[item_key]],IsITypeList,Table_ExternalData_15[[#This Row],[IType]],IsDList,Table_ExternalData_15[[#Headers],[19]])</f>
        <v>0</v>
      </c>
      <c r="X723" s="10">
        <f>SUMIFS(IsQList,IsIList,Table_ExternalData_15[[#This Row],[item_key]],IsITypeList,Table_ExternalData_15[[#This Row],[IType]],IsDList,Table_ExternalData_15[[#Headers],[20]])</f>
        <v>0</v>
      </c>
      <c r="Y723" s="10">
        <f>SUMIFS(IsQList,IsIList,Table_ExternalData_15[[#This Row],[item_key]],IsITypeList,Table_ExternalData_15[[#This Row],[IType]],IsDList,Table_ExternalData_15[[#Headers],[21]])</f>
        <v>0</v>
      </c>
      <c r="Z723" s="10">
        <f>SUMIFS(IsQList,IsIList,Table_ExternalData_15[[#This Row],[item_key]],IsITypeList,Table_ExternalData_15[[#This Row],[IType]],IsDList,Table_ExternalData_15[[#Headers],[22]])</f>
        <v>0</v>
      </c>
      <c r="AA723" s="10">
        <f>SUMIFS(IsQList,IsIList,Table_ExternalData_15[[#This Row],[item_key]],IsITypeList,Table_ExternalData_15[[#This Row],[IType]],IsDList,Table_ExternalData_15[[#Headers],[23]])</f>
        <v>125</v>
      </c>
      <c r="AB723" s="10">
        <f>SUMIFS(IsQList,IsIList,Table_ExternalData_15[[#This Row],[item_key]],IsITypeList,Table_ExternalData_15[[#This Row],[IType]],IsDList,Table_ExternalData_15[[#Headers],[24]])</f>
        <v>0</v>
      </c>
      <c r="AC723" s="10">
        <f>SUMIFS(IsQList,IsIList,Table_ExternalData_15[[#This Row],[item_key]],IsITypeList,Table_ExternalData_15[[#This Row],[IType]],IsDList,Table_ExternalData_15[[#Headers],[25]])</f>
        <v>0</v>
      </c>
      <c r="AD723" s="10">
        <f>SUMIFS(IsQList,IsIList,Table_ExternalData_15[[#This Row],[item_key]],IsITypeList,Table_ExternalData_15[[#This Row],[IType]],IsDList,Table_ExternalData_15[[#Headers],[26]])</f>
        <v>0</v>
      </c>
      <c r="AE723" s="10">
        <f>SUMIFS(IsQList,IsIList,Table_ExternalData_15[[#This Row],[item_key]],IsITypeList,Table_ExternalData_15[[#This Row],[IType]],IsDList,Table_ExternalData_15[[#Headers],[27]])</f>
        <v>183</v>
      </c>
      <c r="AF723" s="10">
        <f>SUMIFS(IsQList,IsIList,Table_ExternalData_15[[#This Row],[item_key]],IsITypeList,Table_ExternalData_15[[#This Row],[IType]],IsDList,Table_ExternalData_15[[#Headers],[28]])</f>
        <v>857</v>
      </c>
      <c r="AG723" s="10">
        <f>SUMIFS(IsQList,IsIList,Table_ExternalData_15[[#This Row],[item_key]],IsITypeList,Table_ExternalData_15[[#This Row],[IType]],IsDList,Table_ExternalData_15[[#Headers],[29]])</f>
        <v>708</v>
      </c>
      <c r="AH723" s="10">
        <f>SUMIFS(IsQList,IsIList,Table_ExternalData_15[[#This Row],[item_key]],IsITypeList,Table_ExternalData_15[[#This Row],[IType]],IsDList,Table_ExternalData_15[[#Headers],[30]])</f>
        <v>509</v>
      </c>
      <c r="AI723" s="10">
        <f>SUMIFS(IsQList,IsIList,Table_ExternalData_15[[#This Row],[item_key]],IsITypeList,Table_ExternalData_15[[#This Row],[IType]],IsDList,Table_ExternalData_15[[#Headers],[31]])</f>
        <v>357</v>
      </c>
      <c r="AJ723" s="10">
        <f>SUM(Table_ExternalData_15[[#This Row],[1]:[31]])</f>
        <v>5469</v>
      </c>
    </row>
    <row r="724" spans="1:36">
      <c r="A724" s="1" t="s">
        <v>2292</v>
      </c>
      <c r="B724" s="1" t="s">
        <v>2781</v>
      </c>
      <c r="C724" s="1" t="s">
        <v>2782</v>
      </c>
      <c r="D724" s="11" t="s">
        <v>2046</v>
      </c>
      <c r="E724" s="10">
        <f>SUMIFS(IsQList,IsIList,Table_ExternalData_15[[#This Row],[item_key]],IsITypeList,Table_ExternalData_15[[#This Row],[IType]],IsDList,Table_ExternalData_15[[#Headers],[1]])</f>
        <v>0</v>
      </c>
      <c r="F724" s="10">
        <f>SUMIFS(IsQList,IsIList,Table_ExternalData_15[[#This Row],[item_key]],IsITypeList,Table_ExternalData_15[[#This Row],[IType]],IsDList,Table_ExternalData_15[[#Headers],[2]])</f>
        <v>0</v>
      </c>
      <c r="G724" s="10">
        <f>SUMIFS(IsQList,IsIList,Table_ExternalData_15[[#This Row],[item_key]],IsITypeList,Table_ExternalData_15[[#This Row],[IType]],IsDList,Table_ExternalData_15[[#Headers],[3]])</f>
        <v>148</v>
      </c>
      <c r="H724" s="10">
        <f>SUMIFS(IsQList,IsIList,Table_ExternalData_15[[#This Row],[item_key]],IsITypeList,Table_ExternalData_15[[#This Row],[IType]],IsDList,Table_ExternalData_15[[#Headers],[4]])</f>
        <v>0</v>
      </c>
      <c r="I724" s="10">
        <f>SUMIFS(IsQList,IsIList,Table_ExternalData_15[[#This Row],[item_key]],IsITypeList,Table_ExternalData_15[[#This Row],[IType]],IsDList,Table_ExternalData_15[[#Headers],[5]])</f>
        <v>0</v>
      </c>
      <c r="J724" s="10">
        <f>SUMIFS(IsQList,IsIList,Table_ExternalData_15[[#This Row],[item_key]],IsITypeList,Table_ExternalData_15[[#This Row],[IType]],IsDList,Table_ExternalData_15[[#Headers],[6]])</f>
        <v>392</v>
      </c>
      <c r="K724" s="10">
        <f>SUMIFS(IsQList,IsIList,Table_ExternalData_15[[#This Row],[item_key]],IsITypeList,Table_ExternalData_15[[#This Row],[IType]],IsDList,Table_ExternalData_15[[#Headers],[7]])</f>
        <v>0</v>
      </c>
      <c r="L724" s="10">
        <f>SUMIFS(IsQList,IsIList,Table_ExternalData_15[[#This Row],[item_key]],IsITypeList,Table_ExternalData_15[[#This Row],[IType]],IsDList,Table_ExternalData_15[[#Headers],[8]])</f>
        <v>323</v>
      </c>
      <c r="M724" s="10">
        <f>SUMIFS(IsQList,IsIList,Table_ExternalData_15[[#This Row],[item_key]],IsITypeList,Table_ExternalData_15[[#This Row],[IType]],IsDList,Table_ExternalData_15[[#Headers],[9]])</f>
        <v>423</v>
      </c>
      <c r="N724" s="10">
        <f>SUMIFS(IsQList,IsIList,Table_ExternalData_15[[#This Row],[item_key]],IsITypeList,Table_ExternalData_15[[#This Row],[IType]],IsDList,Table_ExternalData_15[[#Headers],[10]])</f>
        <v>150</v>
      </c>
      <c r="O724" s="10">
        <f>SUMIFS(IsQList,IsIList,Table_ExternalData_15[[#This Row],[item_key]],IsITypeList,Table_ExternalData_15[[#This Row],[IType]],IsDList,Table_ExternalData_15[[#Headers],[11]])</f>
        <v>144</v>
      </c>
      <c r="P724" s="10">
        <f>SUMIFS(IsQList,IsIList,Table_ExternalData_15[[#This Row],[item_key]],IsITypeList,Table_ExternalData_15[[#This Row],[IType]],IsDList,Table_ExternalData_15[[#Headers],[12]])</f>
        <v>0</v>
      </c>
      <c r="Q724" s="10">
        <f>SUMIFS(IsQList,IsIList,Table_ExternalData_15[[#This Row],[item_key]],IsITypeList,Table_ExternalData_15[[#This Row],[IType]],IsDList,Table_ExternalData_15[[#Headers],[13]])</f>
        <v>364</v>
      </c>
      <c r="R724" s="10">
        <f>SUMIFS(IsQList,IsIList,Table_ExternalData_15[[#This Row],[item_key]],IsITypeList,Table_ExternalData_15[[#This Row],[IType]],IsDList,Table_ExternalData_15[[#Headers],[14]])</f>
        <v>132</v>
      </c>
      <c r="S724" s="10">
        <f>SUMIFS(IsQList,IsIList,Table_ExternalData_15[[#This Row],[item_key]],IsITypeList,Table_ExternalData_15[[#This Row],[IType]],IsDList,Table_ExternalData_15[[#Headers],[15]])</f>
        <v>209</v>
      </c>
      <c r="T724" s="10">
        <f>SUMIFS(IsQList,IsIList,Table_ExternalData_15[[#This Row],[item_key]],IsITypeList,Table_ExternalData_15[[#This Row],[IType]],IsDList,Table_ExternalData_15[[#Headers],[16]])</f>
        <v>0</v>
      </c>
      <c r="U724" s="10">
        <f>SUMIFS(IsQList,IsIList,Table_ExternalData_15[[#This Row],[item_key]],IsITypeList,Table_ExternalData_15[[#This Row],[IType]],IsDList,Table_ExternalData_15[[#Headers],[17]])</f>
        <v>265</v>
      </c>
      <c r="V724" s="10">
        <f>SUMIFS(IsQList,IsIList,Table_ExternalData_15[[#This Row],[item_key]],IsITypeList,Table_ExternalData_15[[#This Row],[IType]],IsDList,Table_ExternalData_15[[#Headers],[18]])</f>
        <v>180</v>
      </c>
      <c r="W724" s="10">
        <f>SUMIFS(IsQList,IsIList,Table_ExternalData_15[[#This Row],[item_key]],IsITypeList,Table_ExternalData_15[[#This Row],[IType]],IsDList,Table_ExternalData_15[[#Headers],[19]])</f>
        <v>0</v>
      </c>
      <c r="X724" s="10">
        <f>SUMIFS(IsQList,IsIList,Table_ExternalData_15[[#This Row],[item_key]],IsITypeList,Table_ExternalData_15[[#This Row],[IType]],IsDList,Table_ExternalData_15[[#Headers],[20]])</f>
        <v>0</v>
      </c>
      <c r="Y724" s="10">
        <f>SUMIFS(IsQList,IsIList,Table_ExternalData_15[[#This Row],[item_key]],IsITypeList,Table_ExternalData_15[[#This Row],[IType]],IsDList,Table_ExternalData_15[[#Headers],[21]])</f>
        <v>0</v>
      </c>
      <c r="Z724" s="10">
        <f>SUMIFS(IsQList,IsIList,Table_ExternalData_15[[#This Row],[item_key]],IsITypeList,Table_ExternalData_15[[#This Row],[IType]],IsDList,Table_ExternalData_15[[#Headers],[22]])</f>
        <v>0</v>
      </c>
      <c r="AA724" s="10">
        <f>SUMIFS(IsQList,IsIList,Table_ExternalData_15[[#This Row],[item_key]],IsITypeList,Table_ExternalData_15[[#This Row],[IType]],IsDList,Table_ExternalData_15[[#Headers],[23]])</f>
        <v>125</v>
      </c>
      <c r="AB724" s="10">
        <f>SUMIFS(IsQList,IsIList,Table_ExternalData_15[[#This Row],[item_key]],IsITypeList,Table_ExternalData_15[[#This Row],[IType]],IsDList,Table_ExternalData_15[[#Headers],[24]])</f>
        <v>0</v>
      </c>
      <c r="AC724" s="10">
        <f>SUMIFS(IsQList,IsIList,Table_ExternalData_15[[#This Row],[item_key]],IsITypeList,Table_ExternalData_15[[#This Row],[IType]],IsDList,Table_ExternalData_15[[#Headers],[25]])</f>
        <v>0</v>
      </c>
      <c r="AD724" s="10">
        <f>SUMIFS(IsQList,IsIList,Table_ExternalData_15[[#This Row],[item_key]],IsITypeList,Table_ExternalData_15[[#This Row],[IType]],IsDList,Table_ExternalData_15[[#Headers],[26]])</f>
        <v>0</v>
      </c>
      <c r="AE724" s="10">
        <f>SUMIFS(IsQList,IsIList,Table_ExternalData_15[[#This Row],[item_key]],IsITypeList,Table_ExternalData_15[[#This Row],[IType]],IsDList,Table_ExternalData_15[[#Headers],[27]])</f>
        <v>183</v>
      </c>
      <c r="AF724" s="10">
        <f>SUMIFS(IsQList,IsIList,Table_ExternalData_15[[#This Row],[item_key]],IsITypeList,Table_ExternalData_15[[#This Row],[IType]],IsDList,Table_ExternalData_15[[#Headers],[28]])</f>
        <v>857</v>
      </c>
      <c r="AG724" s="10">
        <f>SUMIFS(IsQList,IsIList,Table_ExternalData_15[[#This Row],[item_key]],IsITypeList,Table_ExternalData_15[[#This Row],[IType]],IsDList,Table_ExternalData_15[[#Headers],[29]])</f>
        <v>708</v>
      </c>
      <c r="AH724" s="10">
        <f>SUMIFS(IsQList,IsIList,Table_ExternalData_15[[#This Row],[item_key]],IsITypeList,Table_ExternalData_15[[#This Row],[IType]],IsDList,Table_ExternalData_15[[#Headers],[30]])</f>
        <v>509</v>
      </c>
      <c r="AI724" s="10">
        <f>SUMIFS(IsQList,IsIList,Table_ExternalData_15[[#This Row],[item_key]],IsITypeList,Table_ExternalData_15[[#This Row],[IType]],IsDList,Table_ExternalData_15[[#Headers],[31]])</f>
        <v>357</v>
      </c>
      <c r="AJ724" s="10">
        <f>SUM(Table_ExternalData_15[[#This Row],[1]:[31]])</f>
        <v>5469</v>
      </c>
    </row>
    <row r="725" spans="1:36">
      <c r="A725" s="1" t="s">
        <v>487</v>
      </c>
      <c r="B725" s="1" t="s">
        <v>943</v>
      </c>
      <c r="C725" s="1" t="s">
        <v>944</v>
      </c>
      <c r="D725" s="11" t="s">
        <v>2046</v>
      </c>
      <c r="E725" s="10">
        <f>SUMIFS(IsQList,IsIList,Table_ExternalData_15[[#This Row],[item_key]],IsITypeList,Table_ExternalData_15[[#This Row],[IType]],IsDList,Table_ExternalData_15[[#Headers],[1]])</f>
        <v>85</v>
      </c>
      <c r="F725" s="10">
        <f>SUMIFS(IsQList,IsIList,Table_ExternalData_15[[#This Row],[item_key]],IsITypeList,Table_ExternalData_15[[#This Row],[IType]],IsDList,Table_ExternalData_15[[#Headers],[2]])</f>
        <v>188</v>
      </c>
      <c r="G725" s="10">
        <f>SUMIFS(IsQList,IsIList,Table_ExternalData_15[[#This Row],[item_key]],IsITypeList,Table_ExternalData_15[[#This Row],[IType]],IsDList,Table_ExternalData_15[[#Headers],[3]])</f>
        <v>85</v>
      </c>
      <c r="H725" s="10">
        <f>SUMIFS(IsQList,IsIList,Table_ExternalData_15[[#This Row],[item_key]],IsITypeList,Table_ExternalData_15[[#This Row],[IType]],IsDList,Table_ExternalData_15[[#Headers],[4]])</f>
        <v>250</v>
      </c>
      <c r="I725" s="10">
        <f>SUMIFS(IsQList,IsIList,Table_ExternalData_15[[#This Row],[item_key]],IsITypeList,Table_ExternalData_15[[#This Row],[IType]],IsDList,Table_ExternalData_15[[#Headers],[5]])</f>
        <v>100</v>
      </c>
      <c r="J725" s="10">
        <f>SUMIFS(IsQList,IsIList,Table_ExternalData_15[[#This Row],[item_key]],IsITypeList,Table_ExternalData_15[[#This Row],[IType]],IsDList,Table_ExternalData_15[[#Headers],[6]])</f>
        <v>237</v>
      </c>
      <c r="K725" s="10">
        <f>SUMIFS(IsQList,IsIList,Table_ExternalData_15[[#This Row],[item_key]],IsITypeList,Table_ExternalData_15[[#This Row],[IType]],IsDList,Table_ExternalData_15[[#Headers],[7]])</f>
        <v>209</v>
      </c>
      <c r="L725" s="10">
        <f>SUMIFS(IsQList,IsIList,Table_ExternalData_15[[#This Row],[item_key]],IsITypeList,Table_ExternalData_15[[#This Row],[IType]],IsDList,Table_ExternalData_15[[#Headers],[8]])</f>
        <v>139</v>
      </c>
      <c r="M725" s="10">
        <f>SUMIFS(IsQList,IsIList,Table_ExternalData_15[[#This Row],[item_key]],IsITypeList,Table_ExternalData_15[[#This Row],[IType]],IsDList,Table_ExternalData_15[[#Headers],[9]])</f>
        <v>317</v>
      </c>
      <c r="N725" s="10">
        <f>SUMIFS(IsQList,IsIList,Table_ExternalData_15[[#This Row],[item_key]],IsITypeList,Table_ExternalData_15[[#This Row],[IType]],IsDList,Table_ExternalData_15[[#Headers],[10]])</f>
        <v>207</v>
      </c>
      <c r="O725" s="10">
        <f>SUMIFS(IsQList,IsIList,Table_ExternalData_15[[#This Row],[item_key]],IsITypeList,Table_ExternalData_15[[#This Row],[IType]],IsDList,Table_ExternalData_15[[#Headers],[11]])</f>
        <v>150</v>
      </c>
      <c r="P725" s="10">
        <f>SUMIFS(IsQList,IsIList,Table_ExternalData_15[[#This Row],[item_key]],IsITypeList,Table_ExternalData_15[[#This Row],[IType]],IsDList,Table_ExternalData_15[[#Headers],[12]])</f>
        <v>0</v>
      </c>
      <c r="Q725" s="10">
        <f>SUMIFS(IsQList,IsIList,Table_ExternalData_15[[#This Row],[item_key]],IsITypeList,Table_ExternalData_15[[#This Row],[IType]],IsDList,Table_ExternalData_15[[#Headers],[13]])</f>
        <v>184</v>
      </c>
      <c r="R725" s="10">
        <f>SUMIFS(IsQList,IsIList,Table_ExternalData_15[[#This Row],[item_key]],IsITypeList,Table_ExternalData_15[[#This Row],[IType]],IsDList,Table_ExternalData_15[[#Headers],[14]])</f>
        <v>312</v>
      </c>
      <c r="S725" s="10">
        <f>SUMIFS(IsQList,IsIList,Table_ExternalData_15[[#This Row],[item_key]],IsITypeList,Table_ExternalData_15[[#This Row],[IType]],IsDList,Table_ExternalData_15[[#Headers],[15]])</f>
        <v>186</v>
      </c>
      <c r="T725" s="10">
        <f>SUMIFS(IsQList,IsIList,Table_ExternalData_15[[#This Row],[item_key]],IsITypeList,Table_ExternalData_15[[#This Row],[IType]],IsDList,Table_ExternalData_15[[#Headers],[16]])</f>
        <v>164</v>
      </c>
      <c r="U725" s="10">
        <f>SUMIFS(IsQList,IsIList,Table_ExternalData_15[[#This Row],[item_key]],IsITypeList,Table_ExternalData_15[[#This Row],[IType]],IsDList,Table_ExternalData_15[[#Headers],[17]])</f>
        <v>85</v>
      </c>
      <c r="V725" s="10">
        <f>SUMIFS(IsQList,IsIList,Table_ExternalData_15[[#This Row],[item_key]],IsITypeList,Table_ExternalData_15[[#This Row],[IType]],IsDList,Table_ExternalData_15[[#Headers],[18]])</f>
        <v>0</v>
      </c>
      <c r="W725" s="10">
        <f>SUMIFS(IsQList,IsIList,Table_ExternalData_15[[#This Row],[item_key]],IsITypeList,Table_ExternalData_15[[#This Row],[IType]],IsDList,Table_ExternalData_15[[#Headers],[19]])</f>
        <v>0</v>
      </c>
      <c r="X725" s="10">
        <f>SUMIFS(IsQList,IsIList,Table_ExternalData_15[[#This Row],[item_key]],IsITypeList,Table_ExternalData_15[[#This Row],[IType]],IsDList,Table_ExternalData_15[[#Headers],[20]])</f>
        <v>0</v>
      </c>
      <c r="Y725" s="10">
        <f>SUMIFS(IsQList,IsIList,Table_ExternalData_15[[#This Row],[item_key]],IsITypeList,Table_ExternalData_15[[#This Row],[IType]],IsDList,Table_ExternalData_15[[#Headers],[21]])</f>
        <v>0</v>
      </c>
      <c r="Z725" s="10">
        <f>SUMIFS(IsQList,IsIList,Table_ExternalData_15[[#This Row],[item_key]],IsITypeList,Table_ExternalData_15[[#This Row],[IType]],IsDList,Table_ExternalData_15[[#Headers],[22]])</f>
        <v>0</v>
      </c>
      <c r="AA725" s="10">
        <f>SUMIFS(IsQList,IsIList,Table_ExternalData_15[[#This Row],[item_key]],IsITypeList,Table_ExternalData_15[[#This Row],[IType]],IsDList,Table_ExternalData_15[[#Headers],[23]])</f>
        <v>0</v>
      </c>
      <c r="AB725" s="10">
        <f>SUMIFS(IsQList,IsIList,Table_ExternalData_15[[#This Row],[item_key]],IsITypeList,Table_ExternalData_15[[#This Row],[IType]],IsDList,Table_ExternalData_15[[#Headers],[24]])</f>
        <v>0</v>
      </c>
      <c r="AC725" s="10">
        <f>SUMIFS(IsQList,IsIList,Table_ExternalData_15[[#This Row],[item_key]],IsITypeList,Table_ExternalData_15[[#This Row],[IType]],IsDList,Table_ExternalData_15[[#Headers],[25]])</f>
        <v>0</v>
      </c>
      <c r="AD725" s="10">
        <f>SUMIFS(IsQList,IsIList,Table_ExternalData_15[[#This Row],[item_key]],IsITypeList,Table_ExternalData_15[[#This Row],[IType]],IsDList,Table_ExternalData_15[[#Headers],[26]])</f>
        <v>0</v>
      </c>
      <c r="AE725" s="10">
        <f>SUMIFS(IsQList,IsIList,Table_ExternalData_15[[#This Row],[item_key]],IsITypeList,Table_ExternalData_15[[#This Row],[IType]],IsDList,Table_ExternalData_15[[#Headers],[27]])</f>
        <v>334</v>
      </c>
      <c r="AF725" s="10">
        <f>SUMIFS(IsQList,IsIList,Table_ExternalData_15[[#This Row],[item_key]],IsITypeList,Table_ExternalData_15[[#This Row],[IType]],IsDList,Table_ExternalData_15[[#Headers],[28]])</f>
        <v>382</v>
      </c>
      <c r="AG725" s="10">
        <f>SUMIFS(IsQList,IsIList,Table_ExternalData_15[[#This Row],[item_key]],IsITypeList,Table_ExternalData_15[[#This Row],[IType]],IsDList,Table_ExternalData_15[[#Headers],[29]])</f>
        <v>364</v>
      </c>
      <c r="AH725" s="10">
        <f>SUMIFS(IsQList,IsIList,Table_ExternalData_15[[#This Row],[item_key]],IsITypeList,Table_ExternalData_15[[#This Row],[IType]],IsDList,Table_ExternalData_15[[#Headers],[30]])</f>
        <v>230</v>
      </c>
      <c r="AI725" s="10">
        <f>SUMIFS(IsQList,IsIList,Table_ExternalData_15[[#This Row],[item_key]],IsITypeList,Table_ExternalData_15[[#This Row],[IType]],IsDList,Table_ExternalData_15[[#Headers],[31]])</f>
        <v>727</v>
      </c>
      <c r="AJ725" s="10">
        <f>SUM(Table_ExternalData_15[[#This Row],[1]:[31]])</f>
        <v>4935</v>
      </c>
    </row>
    <row r="726" spans="1:36">
      <c r="A726" s="1" t="s">
        <v>2293</v>
      </c>
      <c r="B726" s="1" t="s">
        <v>2783</v>
      </c>
      <c r="C726" s="1" t="s">
        <v>2784</v>
      </c>
      <c r="D726" s="11" t="s">
        <v>2046</v>
      </c>
      <c r="E726" s="10">
        <f>SUMIFS(IsQList,IsIList,Table_ExternalData_15[[#This Row],[item_key]],IsITypeList,Table_ExternalData_15[[#This Row],[IType]],IsDList,Table_ExternalData_15[[#Headers],[1]])</f>
        <v>0</v>
      </c>
      <c r="F726" s="10">
        <f>SUMIFS(IsQList,IsIList,Table_ExternalData_15[[#This Row],[item_key]],IsITypeList,Table_ExternalData_15[[#This Row],[IType]],IsDList,Table_ExternalData_15[[#Headers],[2]])</f>
        <v>0</v>
      </c>
      <c r="G726" s="10">
        <f>SUMIFS(IsQList,IsIList,Table_ExternalData_15[[#This Row],[item_key]],IsITypeList,Table_ExternalData_15[[#This Row],[IType]],IsDList,Table_ExternalData_15[[#Headers],[3]])</f>
        <v>148</v>
      </c>
      <c r="H726" s="10">
        <f>SUMIFS(IsQList,IsIList,Table_ExternalData_15[[#This Row],[item_key]],IsITypeList,Table_ExternalData_15[[#This Row],[IType]],IsDList,Table_ExternalData_15[[#Headers],[4]])</f>
        <v>0</v>
      </c>
      <c r="I726" s="10">
        <f>SUMIFS(IsQList,IsIList,Table_ExternalData_15[[#This Row],[item_key]],IsITypeList,Table_ExternalData_15[[#This Row],[IType]],IsDList,Table_ExternalData_15[[#Headers],[5]])</f>
        <v>0</v>
      </c>
      <c r="J726" s="10">
        <f>SUMIFS(IsQList,IsIList,Table_ExternalData_15[[#This Row],[item_key]],IsITypeList,Table_ExternalData_15[[#This Row],[IType]],IsDList,Table_ExternalData_15[[#Headers],[6]])</f>
        <v>392</v>
      </c>
      <c r="K726" s="10">
        <f>SUMIFS(IsQList,IsIList,Table_ExternalData_15[[#This Row],[item_key]],IsITypeList,Table_ExternalData_15[[#This Row],[IType]],IsDList,Table_ExternalData_15[[#Headers],[7]])</f>
        <v>0</v>
      </c>
      <c r="L726" s="10">
        <f>SUMIFS(IsQList,IsIList,Table_ExternalData_15[[#This Row],[item_key]],IsITypeList,Table_ExternalData_15[[#This Row],[IType]],IsDList,Table_ExternalData_15[[#Headers],[8]])</f>
        <v>323</v>
      </c>
      <c r="M726" s="10">
        <f>SUMIFS(IsQList,IsIList,Table_ExternalData_15[[#This Row],[item_key]],IsITypeList,Table_ExternalData_15[[#This Row],[IType]],IsDList,Table_ExternalData_15[[#Headers],[9]])</f>
        <v>423</v>
      </c>
      <c r="N726" s="10">
        <f>SUMIFS(IsQList,IsIList,Table_ExternalData_15[[#This Row],[item_key]],IsITypeList,Table_ExternalData_15[[#This Row],[IType]],IsDList,Table_ExternalData_15[[#Headers],[10]])</f>
        <v>150</v>
      </c>
      <c r="O726" s="10">
        <f>SUMIFS(IsQList,IsIList,Table_ExternalData_15[[#This Row],[item_key]],IsITypeList,Table_ExternalData_15[[#This Row],[IType]],IsDList,Table_ExternalData_15[[#Headers],[11]])</f>
        <v>144</v>
      </c>
      <c r="P726" s="10">
        <f>SUMIFS(IsQList,IsIList,Table_ExternalData_15[[#This Row],[item_key]],IsITypeList,Table_ExternalData_15[[#This Row],[IType]],IsDList,Table_ExternalData_15[[#Headers],[12]])</f>
        <v>0</v>
      </c>
      <c r="Q726" s="10">
        <f>SUMIFS(IsQList,IsIList,Table_ExternalData_15[[#This Row],[item_key]],IsITypeList,Table_ExternalData_15[[#This Row],[IType]],IsDList,Table_ExternalData_15[[#Headers],[13]])</f>
        <v>364</v>
      </c>
      <c r="R726" s="10">
        <f>SUMIFS(IsQList,IsIList,Table_ExternalData_15[[#This Row],[item_key]],IsITypeList,Table_ExternalData_15[[#This Row],[IType]],IsDList,Table_ExternalData_15[[#Headers],[14]])</f>
        <v>132</v>
      </c>
      <c r="S726" s="10">
        <f>SUMIFS(IsQList,IsIList,Table_ExternalData_15[[#This Row],[item_key]],IsITypeList,Table_ExternalData_15[[#This Row],[IType]],IsDList,Table_ExternalData_15[[#Headers],[15]])</f>
        <v>209</v>
      </c>
      <c r="T726" s="10">
        <f>SUMIFS(IsQList,IsIList,Table_ExternalData_15[[#This Row],[item_key]],IsITypeList,Table_ExternalData_15[[#This Row],[IType]],IsDList,Table_ExternalData_15[[#Headers],[16]])</f>
        <v>0</v>
      </c>
      <c r="U726" s="10">
        <f>SUMIFS(IsQList,IsIList,Table_ExternalData_15[[#This Row],[item_key]],IsITypeList,Table_ExternalData_15[[#This Row],[IType]],IsDList,Table_ExternalData_15[[#Headers],[17]])</f>
        <v>265</v>
      </c>
      <c r="V726" s="10">
        <f>SUMIFS(IsQList,IsIList,Table_ExternalData_15[[#This Row],[item_key]],IsITypeList,Table_ExternalData_15[[#This Row],[IType]],IsDList,Table_ExternalData_15[[#Headers],[18]])</f>
        <v>180</v>
      </c>
      <c r="W726" s="10">
        <f>SUMIFS(IsQList,IsIList,Table_ExternalData_15[[#This Row],[item_key]],IsITypeList,Table_ExternalData_15[[#This Row],[IType]],IsDList,Table_ExternalData_15[[#Headers],[19]])</f>
        <v>0</v>
      </c>
      <c r="X726" s="10">
        <f>SUMIFS(IsQList,IsIList,Table_ExternalData_15[[#This Row],[item_key]],IsITypeList,Table_ExternalData_15[[#This Row],[IType]],IsDList,Table_ExternalData_15[[#Headers],[20]])</f>
        <v>0</v>
      </c>
      <c r="Y726" s="10">
        <f>SUMIFS(IsQList,IsIList,Table_ExternalData_15[[#This Row],[item_key]],IsITypeList,Table_ExternalData_15[[#This Row],[IType]],IsDList,Table_ExternalData_15[[#Headers],[21]])</f>
        <v>0</v>
      </c>
      <c r="Z726" s="10">
        <f>SUMIFS(IsQList,IsIList,Table_ExternalData_15[[#This Row],[item_key]],IsITypeList,Table_ExternalData_15[[#This Row],[IType]],IsDList,Table_ExternalData_15[[#Headers],[22]])</f>
        <v>0</v>
      </c>
      <c r="AA726" s="10">
        <f>SUMIFS(IsQList,IsIList,Table_ExternalData_15[[#This Row],[item_key]],IsITypeList,Table_ExternalData_15[[#This Row],[IType]],IsDList,Table_ExternalData_15[[#Headers],[23]])</f>
        <v>125</v>
      </c>
      <c r="AB726" s="10">
        <f>SUMIFS(IsQList,IsIList,Table_ExternalData_15[[#This Row],[item_key]],IsITypeList,Table_ExternalData_15[[#This Row],[IType]],IsDList,Table_ExternalData_15[[#Headers],[24]])</f>
        <v>0</v>
      </c>
      <c r="AC726" s="10">
        <f>SUMIFS(IsQList,IsIList,Table_ExternalData_15[[#This Row],[item_key]],IsITypeList,Table_ExternalData_15[[#This Row],[IType]],IsDList,Table_ExternalData_15[[#Headers],[25]])</f>
        <v>0</v>
      </c>
      <c r="AD726" s="10">
        <f>SUMIFS(IsQList,IsIList,Table_ExternalData_15[[#This Row],[item_key]],IsITypeList,Table_ExternalData_15[[#This Row],[IType]],IsDList,Table_ExternalData_15[[#Headers],[26]])</f>
        <v>0</v>
      </c>
      <c r="AE726" s="10">
        <f>SUMIFS(IsQList,IsIList,Table_ExternalData_15[[#This Row],[item_key]],IsITypeList,Table_ExternalData_15[[#This Row],[IType]],IsDList,Table_ExternalData_15[[#Headers],[27]])</f>
        <v>183</v>
      </c>
      <c r="AF726" s="10">
        <f>SUMIFS(IsQList,IsIList,Table_ExternalData_15[[#This Row],[item_key]],IsITypeList,Table_ExternalData_15[[#This Row],[IType]],IsDList,Table_ExternalData_15[[#Headers],[28]])</f>
        <v>857</v>
      </c>
      <c r="AG726" s="10">
        <f>SUMIFS(IsQList,IsIList,Table_ExternalData_15[[#This Row],[item_key]],IsITypeList,Table_ExternalData_15[[#This Row],[IType]],IsDList,Table_ExternalData_15[[#Headers],[29]])</f>
        <v>708</v>
      </c>
      <c r="AH726" s="10">
        <f>SUMIFS(IsQList,IsIList,Table_ExternalData_15[[#This Row],[item_key]],IsITypeList,Table_ExternalData_15[[#This Row],[IType]],IsDList,Table_ExternalData_15[[#Headers],[30]])</f>
        <v>509</v>
      </c>
      <c r="AI726" s="10">
        <f>SUMIFS(IsQList,IsIList,Table_ExternalData_15[[#This Row],[item_key]],IsITypeList,Table_ExternalData_15[[#This Row],[IType]],IsDList,Table_ExternalData_15[[#Headers],[31]])</f>
        <v>357</v>
      </c>
      <c r="AJ726" s="10">
        <f>SUM(Table_ExternalData_15[[#This Row],[1]:[31]])</f>
        <v>5469</v>
      </c>
    </row>
    <row r="727" spans="1:36">
      <c r="A727" s="1" t="s">
        <v>2294</v>
      </c>
      <c r="B727" s="1" t="s">
        <v>2785</v>
      </c>
      <c r="C727" s="1" t="s">
        <v>2756</v>
      </c>
      <c r="D727" s="11" t="s">
        <v>2046</v>
      </c>
      <c r="E727" s="10">
        <f>SUMIFS(IsQList,IsIList,Table_ExternalData_15[[#This Row],[item_key]],IsITypeList,Table_ExternalData_15[[#This Row],[IType]],IsDList,Table_ExternalData_15[[#Headers],[1]])</f>
        <v>0</v>
      </c>
      <c r="F727" s="10">
        <f>SUMIFS(IsQList,IsIList,Table_ExternalData_15[[#This Row],[item_key]],IsITypeList,Table_ExternalData_15[[#This Row],[IType]],IsDList,Table_ExternalData_15[[#Headers],[2]])</f>
        <v>0</v>
      </c>
      <c r="G727" s="10">
        <f>SUMIFS(IsQList,IsIList,Table_ExternalData_15[[#This Row],[item_key]],IsITypeList,Table_ExternalData_15[[#This Row],[IType]],IsDList,Table_ExternalData_15[[#Headers],[3]])</f>
        <v>148</v>
      </c>
      <c r="H727" s="10">
        <f>SUMIFS(IsQList,IsIList,Table_ExternalData_15[[#This Row],[item_key]],IsITypeList,Table_ExternalData_15[[#This Row],[IType]],IsDList,Table_ExternalData_15[[#Headers],[4]])</f>
        <v>0</v>
      </c>
      <c r="I727" s="10">
        <f>SUMIFS(IsQList,IsIList,Table_ExternalData_15[[#This Row],[item_key]],IsITypeList,Table_ExternalData_15[[#This Row],[IType]],IsDList,Table_ExternalData_15[[#Headers],[5]])</f>
        <v>0</v>
      </c>
      <c r="J727" s="10">
        <f>SUMIFS(IsQList,IsIList,Table_ExternalData_15[[#This Row],[item_key]],IsITypeList,Table_ExternalData_15[[#This Row],[IType]],IsDList,Table_ExternalData_15[[#Headers],[6]])</f>
        <v>392</v>
      </c>
      <c r="K727" s="10">
        <f>SUMIFS(IsQList,IsIList,Table_ExternalData_15[[#This Row],[item_key]],IsITypeList,Table_ExternalData_15[[#This Row],[IType]],IsDList,Table_ExternalData_15[[#Headers],[7]])</f>
        <v>0</v>
      </c>
      <c r="L727" s="10">
        <f>SUMIFS(IsQList,IsIList,Table_ExternalData_15[[#This Row],[item_key]],IsITypeList,Table_ExternalData_15[[#This Row],[IType]],IsDList,Table_ExternalData_15[[#Headers],[8]])</f>
        <v>323</v>
      </c>
      <c r="M727" s="10">
        <f>SUMIFS(IsQList,IsIList,Table_ExternalData_15[[#This Row],[item_key]],IsITypeList,Table_ExternalData_15[[#This Row],[IType]],IsDList,Table_ExternalData_15[[#Headers],[9]])</f>
        <v>423</v>
      </c>
      <c r="N727" s="10">
        <f>SUMIFS(IsQList,IsIList,Table_ExternalData_15[[#This Row],[item_key]],IsITypeList,Table_ExternalData_15[[#This Row],[IType]],IsDList,Table_ExternalData_15[[#Headers],[10]])</f>
        <v>150</v>
      </c>
      <c r="O727" s="10">
        <f>SUMIFS(IsQList,IsIList,Table_ExternalData_15[[#This Row],[item_key]],IsITypeList,Table_ExternalData_15[[#This Row],[IType]],IsDList,Table_ExternalData_15[[#Headers],[11]])</f>
        <v>144</v>
      </c>
      <c r="P727" s="10">
        <f>SUMIFS(IsQList,IsIList,Table_ExternalData_15[[#This Row],[item_key]],IsITypeList,Table_ExternalData_15[[#This Row],[IType]],IsDList,Table_ExternalData_15[[#Headers],[12]])</f>
        <v>0</v>
      </c>
      <c r="Q727" s="10">
        <f>SUMIFS(IsQList,IsIList,Table_ExternalData_15[[#This Row],[item_key]],IsITypeList,Table_ExternalData_15[[#This Row],[IType]],IsDList,Table_ExternalData_15[[#Headers],[13]])</f>
        <v>364</v>
      </c>
      <c r="R727" s="10">
        <f>SUMIFS(IsQList,IsIList,Table_ExternalData_15[[#This Row],[item_key]],IsITypeList,Table_ExternalData_15[[#This Row],[IType]],IsDList,Table_ExternalData_15[[#Headers],[14]])</f>
        <v>132</v>
      </c>
      <c r="S727" s="10">
        <f>SUMIFS(IsQList,IsIList,Table_ExternalData_15[[#This Row],[item_key]],IsITypeList,Table_ExternalData_15[[#This Row],[IType]],IsDList,Table_ExternalData_15[[#Headers],[15]])</f>
        <v>209</v>
      </c>
      <c r="T727" s="10">
        <f>SUMIFS(IsQList,IsIList,Table_ExternalData_15[[#This Row],[item_key]],IsITypeList,Table_ExternalData_15[[#This Row],[IType]],IsDList,Table_ExternalData_15[[#Headers],[16]])</f>
        <v>0</v>
      </c>
      <c r="U727" s="10">
        <f>SUMIFS(IsQList,IsIList,Table_ExternalData_15[[#This Row],[item_key]],IsITypeList,Table_ExternalData_15[[#This Row],[IType]],IsDList,Table_ExternalData_15[[#Headers],[17]])</f>
        <v>265</v>
      </c>
      <c r="V727" s="10">
        <f>SUMIFS(IsQList,IsIList,Table_ExternalData_15[[#This Row],[item_key]],IsITypeList,Table_ExternalData_15[[#This Row],[IType]],IsDList,Table_ExternalData_15[[#Headers],[18]])</f>
        <v>180</v>
      </c>
      <c r="W727" s="10">
        <f>SUMIFS(IsQList,IsIList,Table_ExternalData_15[[#This Row],[item_key]],IsITypeList,Table_ExternalData_15[[#This Row],[IType]],IsDList,Table_ExternalData_15[[#Headers],[19]])</f>
        <v>0</v>
      </c>
      <c r="X727" s="10">
        <f>SUMIFS(IsQList,IsIList,Table_ExternalData_15[[#This Row],[item_key]],IsITypeList,Table_ExternalData_15[[#This Row],[IType]],IsDList,Table_ExternalData_15[[#Headers],[20]])</f>
        <v>0</v>
      </c>
      <c r="Y727" s="10">
        <f>SUMIFS(IsQList,IsIList,Table_ExternalData_15[[#This Row],[item_key]],IsITypeList,Table_ExternalData_15[[#This Row],[IType]],IsDList,Table_ExternalData_15[[#Headers],[21]])</f>
        <v>0</v>
      </c>
      <c r="Z727" s="10">
        <f>SUMIFS(IsQList,IsIList,Table_ExternalData_15[[#This Row],[item_key]],IsITypeList,Table_ExternalData_15[[#This Row],[IType]],IsDList,Table_ExternalData_15[[#Headers],[22]])</f>
        <v>0</v>
      </c>
      <c r="AA727" s="10">
        <f>SUMIFS(IsQList,IsIList,Table_ExternalData_15[[#This Row],[item_key]],IsITypeList,Table_ExternalData_15[[#This Row],[IType]],IsDList,Table_ExternalData_15[[#Headers],[23]])</f>
        <v>125</v>
      </c>
      <c r="AB727" s="10">
        <f>SUMIFS(IsQList,IsIList,Table_ExternalData_15[[#This Row],[item_key]],IsITypeList,Table_ExternalData_15[[#This Row],[IType]],IsDList,Table_ExternalData_15[[#Headers],[24]])</f>
        <v>0</v>
      </c>
      <c r="AC727" s="10">
        <f>SUMIFS(IsQList,IsIList,Table_ExternalData_15[[#This Row],[item_key]],IsITypeList,Table_ExternalData_15[[#This Row],[IType]],IsDList,Table_ExternalData_15[[#Headers],[25]])</f>
        <v>0</v>
      </c>
      <c r="AD727" s="10">
        <f>SUMIFS(IsQList,IsIList,Table_ExternalData_15[[#This Row],[item_key]],IsITypeList,Table_ExternalData_15[[#This Row],[IType]],IsDList,Table_ExternalData_15[[#Headers],[26]])</f>
        <v>0</v>
      </c>
      <c r="AE727" s="10">
        <f>SUMIFS(IsQList,IsIList,Table_ExternalData_15[[#This Row],[item_key]],IsITypeList,Table_ExternalData_15[[#This Row],[IType]],IsDList,Table_ExternalData_15[[#Headers],[27]])</f>
        <v>183</v>
      </c>
      <c r="AF727" s="10">
        <f>SUMIFS(IsQList,IsIList,Table_ExternalData_15[[#This Row],[item_key]],IsITypeList,Table_ExternalData_15[[#This Row],[IType]],IsDList,Table_ExternalData_15[[#Headers],[28]])</f>
        <v>857</v>
      </c>
      <c r="AG727" s="10">
        <f>SUMIFS(IsQList,IsIList,Table_ExternalData_15[[#This Row],[item_key]],IsITypeList,Table_ExternalData_15[[#This Row],[IType]],IsDList,Table_ExternalData_15[[#Headers],[29]])</f>
        <v>708</v>
      </c>
      <c r="AH727" s="10">
        <f>SUMIFS(IsQList,IsIList,Table_ExternalData_15[[#This Row],[item_key]],IsITypeList,Table_ExternalData_15[[#This Row],[IType]],IsDList,Table_ExternalData_15[[#Headers],[30]])</f>
        <v>509</v>
      </c>
      <c r="AI727" s="10">
        <f>SUMIFS(IsQList,IsIList,Table_ExternalData_15[[#This Row],[item_key]],IsITypeList,Table_ExternalData_15[[#This Row],[IType]],IsDList,Table_ExternalData_15[[#Headers],[31]])</f>
        <v>357</v>
      </c>
      <c r="AJ727" s="10">
        <f>SUM(Table_ExternalData_15[[#This Row],[1]:[31]])</f>
        <v>5469</v>
      </c>
    </row>
    <row r="728" spans="1:36">
      <c r="A728" s="1" t="s">
        <v>2295</v>
      </c>
      <c r="B728" s="1" t="s">
        <v>2786</v>
      </c>
      <c r="C728" s="1" t="s">
        <v>2787</v>
      </c>
      <c r="D728" s="11" t="s">
        <v>2046</v>
      </c>
      <c r="E728" s="10">
        <f>SUMIFS(IsQList,IsIList,Table_ExternalData_15[[#This Row],[item_key]],IsITypeList,Table_ExternalData_15[[#This Row],[IType]],IsDList,Table_ExternalData_15[[#Headers],[1]])</f>
        <v>0</v>
      </c>
      <c r="F728" s="10">
        <f>SUMIFS(IsQList,IsIList,Table_ExternalData_15[[#This Row],[item_key]],IsITypeList,Table_ExternalData_15[[#This Row],[IType]],IsDList,Table_ExternalData_15[[#Headers],[2]])</f>
        <v>0</v>
      </c>
      <c r="G728" s="10">
        <f>SUMIFS(IsQList,IsIList,Table_ExternalData_15[[#This Row],[item_key]],IsITypeList,Table_ExternalData_15[[#This Row],[IType]],IsDList,Table_ExternalData_15[[#Headers],[3]])</f>
        <v>148</v>
      </c>
      <c r="H728" s="10">
        <f>SUMIFS(IsQList,IsIList,Table_ExternalData_15[[#This Row],[item_key]],IsITypeList,Table_ExternalData_15[[#This Row],[IType]],IsDList,Table_ExternalData_15[[#Headers],[4]])</f>
        <v>0</v>
      </c>
      <c r="I728" s="10">
        <f>SUMIFS(IsQList,IsIList,Table_ExternalData_15[[#This Row],[item_key]],IsITypeList,Table_ExternalData_15[[#This Row],[IType]],IsDList,Table_ExternalData_15[[#Headers],[5]])</f>
        <v>0</v>
      </c>
      <c r="J728" s="10">
        <f>SUMIFS(IsQList,IsIList,Table_ExternalData_15[[#This Row],[item_key]],IsITypeList,Table_ExternalData_15[[#This Row],[IType]],IsDList,Table_ExternalData_15[[#Headers],[6]])</f>
        <v>392</v>
      </c>
      <c r="K728" s="10">
        <f>SUMIFS(IsQList,IsIList,Table_ExternalData_15[[#This Row],[item_key]],IsITypeList,Table_ExternalData_15[[#This Row],[IType]],IsDList,Table_ExternalData_15[[#Headers],[7]])</f>
        <v>0</v>
      </c>
      <c r="L728" s="10">
        <f>SUMIFS(IsQList,IsIList,Table_ExternalData_15[[#This Row],[item_key]],IsITypeList,Table_ExternalData_15[[#This Row],[IType]],IsDList,Table_ExternalData_15[[#Headers],[8]])</f>
        <v>323</v>
      </c>
      <c r="M728" s="10">
        <f>SUMIFS(IsQList,IsIList,Table_ExternalData_15[[#This Row],[item_key]],IsITypeList,Table_ExternalData_15[[#This Row],[IType]],IsDList,Table_ExternalData_15[[#Headers],[9]])</f>
        <v>423</v>
      </c>
      <c r="N728" s="10">
        <f>SUMIFS(IsQList,IsIList,Table_ExternalData_15[[#This Row],[item_key]],IsITypeList,Table_ExternalData_15[[#This Row],[IType]],IsDList,Table_ExternalData_15[[#Headers],[10]])</f>
        <v>150</v>
      </c>
      <c r="O728" s="10">
        <f>SUMIFS(IsQList,IsIList,Table_ExternalData_15[[#This Row],[item_key]],IsITypeList,Table_ExternalData_15[[#This Row],[IType]],IsDList,Table_ExternalData_15[[#Headers],[11]])</f>
        <v>144</v>
      </c>
      <c r="P728" s="10">
        <f>SUMIFS(IsQList,IsIList,Table_ExternalData_15[[#This Row],[item_key]],IsITypeList,Table_ExternalData_15[[#This Row],[IType]],IsDList,Table_ExternalData_15[[#Headers],[12]])</f>
        <v>0</v>
      </c>
      <c r="Q728" s="10">
        <f>SUMIFS(IsQList,IsIList,Table_ExternalData_15[[#This Row],[item_key]],IsITypeList,Table_ExternalData_15[[#This Row],[IType]],IsDList,Table_ExternalData_15[[#Headers],[13]])</f>
        <v>364</v>
      </c>
      <c r="R728" s="10">
        <f>SUMIFS(IsQList,IsIList,Table_ExternalData_15[[#This Row],[item_key]],IsITypeList,Table_ExternalData_15[[#This Row],[IType]],IsDList,Table_ExternalData_15[[#Headers],[14]])</f>
        <v>132</v>
      </c>
      <c r="S728" s="10">
        <f>SUMIFS(IsQList,IsIList,Table_ExternalData_15[[#This Row],[item_key]],IsITypeList,Table_ExternalData_15[[#This Row],[IType]],IsDList,Table_ExternalData_15[[#Headers],[15]])</f>
        <v>209</v>
      </c>
      <c r="T728" s="10">
        <f>SUMIFS(IsQList,IsIList,Table_ExternalData_15[[#This Row],[item_key]],IsITypeList,Table_ExternalData_15[[#This Row],[IType]],IsDList,Table_ExternalData_15[[#Headers],[16]])</f>
        <v>0</v>
      </c>
      <c r="U728" s="10">
        <f>SUMIFS(IsQList,IsIList,Table_ExternalData_15[[#This Row],[item_key]],IsITypeList,Table_ExternalData_15[[#This Row],[IType]],IsDList,Table_ExternalData_15[[#Headers],[17]])</f>
        <v>265</v>
      </c>
      <c r="V728" s="10">
        <f>SUMIFS(IsQList,IsIList,Table_ExternalData_15[[#This Row],[item_key]],IsITypeList,Table_ExternalData_15[[#This Row],[IType]],IsDList,Table_ExternalData_15[[#Headers],[18]])</f>
        <v>180</v>
      </c>
      <c r="W728" s="10">
        <f>SUMIFS(IsQList,IsIList,Table_ExternalData_15[[#This Row],[item_key]],IsITypeList,Table_ExternalData_15[[#This Row],[IType]],IsDList,Table_ExternalData_15[[#Headers],[19]])</f>
        <v>0</v>
      </c>
      <c r="X728" s="10">
        <f>SUMIFS(IsQList,IsIList,Table_ExternalData_15[[#This Row],[item_key]],IsITypeList,Table_ExternalData_15[[#This Row],[IType]],IsDList,Table_ExternalData_15[[#Headers],[20]])</f>
        <v>0</v>
      </c>
      <c r="Y728" s="10">
        <f>SUMIFS(IsQList,IsIList,Table_ExternalData_15[[#This Row],[item_key]],IsITypeList,Table_ExternalData_15[[#This Row],[IType]],IsDList,Table_ExternalData_15[[#Headers],[21]])</f>
        <v>0</v>
      </c>
      <c r="Z728" s="10">
        <f>SUMIFS(IsQList,IsIList,Table_ExternalData_15[[#This Row],[item_key]],IsITypeList,Table_ExternalData_15[[#This Row],[IType]],IsDList,Table_ExternalData_15[[#Headers],[22]])</f>
        <v>0</v>
      </c>
      <c r="AA728" s="10">
        <f>SUMIFS(IsQList,IsIList,Table_ExternalData_15[[#This Row],[item_key]],IsITypeList,Table_ExternalData_15[[#This Row],[IType]],IsDList,Table_ExternalData_15[[#Headers],[23]])</f>
        <v>125</v>
      </c>
      <c r="AB728" s="10">
        <f>SUMIFS(IsQList,IsIList,Table_ExternalData_15[[#This Row],[item_key]],IsITypeList,Table_ExternalData_15[[#This Row],[IType]],IsDList,Table_ExternalData_15[[#Headers],[24]])</f>
        <v>0</v>
      </c>
      <c r="AC728" s="10">
        <f>SUMIFS(IsQList,IsIList,Table_ExternalData_15[[#This Row],[item_key]],IsITypeList,Table_ExternalData_15[[#This Row],[IType]],IsDList,Table_ExternalData_15[[#Headers],[25]])</f>
        <v>0</v>
      </c>
      <c r="AD728" s="10">
        <f>SUMIFS(IsQList,IsIList,Table_ExternalData_15[[#This Row],[item_key]],IsITypeList,Table_ExternalData_15[[#This Row],[IType]],IsDList,Table_ExternalData_15[[#Headers],[26]])</f>
        <v>0</v>
      </c>
      <c r="AE728" s="10">
        <f>SUMIFS(IsQList,IsIList,Table_ExternalData_15[[#This Row],[item_key]],IsITypeList,Table_ExternalData_15[[#This Row],[IType]],IsDList,Table_ExternalData_15[[#Headers],[27]])</f>
        <v>183</v>
      </c>
      <c r="AF728" s="10">
        <f>SUMIFS(IsQList,IsIList,Table_ExternalData_15[[#This Row],[item_key]],IsITypeList,Table_ExternalData_15[[#This Row],[IType]],IsDList,Table_ExternalData_15[[#Headers],[28]])</f>
        <v>857</v>
      </c>
      <c r="AG728" s="10">
        <f>SUMIFS(IsQList,IsIList,Table_ExternalData_15[[#This Row],[item_key]],IsITypeList,Table_ExternalData_15[[#This Row],[IType]],IsDList,Table_ExternalData_15[[#Headers],[29]])</f>
        <v>708</v>
      </c>
      <c r="AH728" s="10">
        <f>SUMIFS(IsQList,IsIList,Table_ExternalData_15[[#This Row],[item_key]],IsITypeList,Table_ExternalData_15[[#This Row],[IType]],IsDList,Table_ExternalData_15[[#Headers],[30]])</f>
        <v>509</v>
      </c>
      <c r="AI728" s="10">
        <f>SUMIFS(IsQList,IsIList,Table_ExternalData_15[[#This Row],[item_key]],IsITypeList,Table_ExternalData_15[[#This Row],[IType]],IsDList,Table_ExternalData_15[[#Headers],[31]])</f>
        <v>357</v>
      </c>
      <c r="AJ728" s="10">
        <f>SUM(Table_ExternalData_15[[#This Row],[1]:[31]])</f>
        <v>5469</v>
      </c>
    </row>
    <row r="729" spans="1:36">
      <c r="A729" s="1" t="s">
        <v>2296</v>
      </c>
      <c r="B729" s="1" t="s">
        <v>2788</v>
      </c>
      <c r="C729" s="1" t="s">
        <v>2789</v>
      </c>
      <c r="D729" s="11" t="s">
        <v>2046</v>
      </c>
      <c r="E729" s="10">
        <f>SUMIFS(IsQList,IsIList,Table_ExternalData_15[[#This Row],[item_key]],IsITypeList,Table_ExternalData_15[[#This Row],[IType]],IsDList,Table_ExternalData_15[[#Headers],[1]])</f>
        <v>0</v>
      </c>
      <c r="F729" s="10">
        <f>SUMIFS(IsQList,IsIList,Table_ExternalData_15[[#This Row],[item_key]],IsITypeList,Table_ExternalData_15[[#This Row],[IType]],IsDList,Table_ExternalData_15[[#Headers],[2]])</f>
        <v>0</v>
      </c>
      <c r="G729" s="10">
        <f>SUMIFS(IsQList,IsIList,Table_ExternalData_15[[#This Row],[item_key]],IsITypeList,Table_ExternalData_15[[#This Row],[IType]],IsDList,Table_ExternalData_15[[#Headers],[3]])</f>
        <v>148</v>
      </c>
      <c r="H729" s="10">
        <f>SUMIFS(IsQList,IsIList,Table_ExternalData_15[[#This Row],[item_key]],IsITypeList,Table_ExternalData_15[[#This Row],[IType]],IsDList,Table_ExternalData_15[[#Headers],[4]])</f>
        <v>0</v>
      </c>
      <c r="I729" s="10">
        <f>SUMIFS(IsQList,IsIList,Table_ExternalData_15[[#This Row],[item_key]],IsITypeList,Table_ExternalData_15[[#This Row],[IType]],IsDList,Table_ExternalData_15[[#Headers],[5]])</f>
        <v>0</v>
      </c>
      <c r="J729" s="10">
        <f>SUMIFS(IsQList,IsIList,Table_ExternalData_15[[#This Row],[item_key]],IsITypeList,Table_ExternalData_15[[#This Row],[IType]],IsDList,Table_ExternalData_15[[#Headers],[6]])</f>
        <v>392</v>
      </c>
      <c r="K729" s="10">
        <f>SUMIFS(IsQList,IsIList,Table_ExternalData_15[[#This Row],[item_key]],IsITypeList,Table_ExternalData_15[[#This Row],[IType]],IsDList,Table_ExternalData_15[[#Headers],[7]])</f>
        <v>0</v>
      </c>
      <c r="L729" s="10">
        <f>SUMIFS(IsQList,IsIList,Table_ExternalData_15[[#This Row],[item_key]],IsITypeList,Table_ExternalData_15[[#This Row],[IType]],IsDList,Table_ExternalData_15[[#Headers],[8]])</f>
        <v>323</v>
      </c>
      <c r="M729" s="10">
        <f>SUMIFS(IsQList,IsIList,Table_ExternalData_15[[#This Row],[item_key]],IsITypeList,Table_ExternalData_15[[#This Row],[IType]],IsDList,Table_ExternalData_15[[#Headers],[9]])</f>
        <v>423</v>
      </c>
      <c r="N729" s="10">
        <f>SUMIFS(IsQList,IsIList,Table_ExternalData_15[[#This Row],[item_key]],IsITypeList,Table_ExternalData_15[[#This Row],[IType]],IsDList,Table_ExternalData_15[[#Headers],[10]])</f>
        <v>150</v>
      </c>
      <c r="O729" s="10">
        <f>SUMIFS(IsQList,IsIList,Table_ExternalData_15[[#This Row],[item_key]],IsITypeList,Table_ExternalData_15[[#This Row],[IType]],IsDList,Table_ExternalData_15[[#Headers],[11]])</f>
        <v>144</v>
      </c>
      <c r="P729" s="10">
        <f>SUMIFS(IsQList,IsIList,Table_ExternalData_15[[#This Row],[item_key]],IsITypeList,Table_ExternalData_15[[#This Row],[IType]],IsDList,Table_ExternalData_15[[#Headers],[12]])</f>
        <v>0</v>
      </c>
      <c r="Q729" s="10">
        <f>SUMIFS(IsQList,IsIList,Table_ExternalData_15[[#This Row],[item_key]],IsITypeList,Table_ExternalData_15[[#This Row],[IType]],IsDList,Table_ExternalData_15[[#Headers],[13]])</f>
        <v>364</v>
      </c>
      <c r="R729" s="10">
        <f>SUMIFS(IsQList,IsIList,Table_ExternalData_15[[#This Row],[item_key]],IsITypeList,Table_ExternalData_15[[#This Row],[IType]],IsDList,Table_ExternalData_15[[#Headers],[14]])</f>
        <v>132</v>
      </c>
      <c r="S729" s="10">
        <f>SUMIFS(IsQList,IsIList,Table_ExternalData_15[[#This Row],[item_key]],IsITypeList,Table_ExternalData_15[[#This Row],[IType]],IsDList,Table_ExternalData_15[[#Headers],[15]])</f>
        <v>209</v>
      </c>
      <c r="T729" s="10">
        <f>SUMIFS(IsQList,IsIList,Table_ExternalData_15[[#This Row],[item_key]],IsITypeList,Table_ExternalData_15[[#This Row],[IType]],IsDList,Table_ExternalData_15[[#Headers],[16]])</f>
        <v>0</v>
      </c>
      <c r="U729" s="10">
        <f>SUMIFS(IsQList,IsIList,Table_ExternalData_15[[#This Row],[item_key]],IsITypeList,Table_ExternalData_15[[#This Row],[IType]],IsDList,Table_ExternalData_15[[#Headers],[17]])</f>
        <v>265</v>
      </c>
      <c r="V729" s="10">
        <f>SUMIFS(IsQList,IsIList,Table_ExternalData_15[[#This Row],[item_key]],IsITypeList,Table_ExternalData_15[[#This Row],[IType]],IsDList,Table_ExternalData_15[[#Headers],[18]])</f>
        <v>180</v>
      </c>
      <c r="W729" s="10">
        <f>SUMIFS(IsQList,IsIList,Table_ExternalData_15[[#This Row],[item_key]],IsITypeList,Table_ExternalData_15[[#This Row],[IType]],IsDList,Table_ExternalData_15[[#Headers],[19]])</f>
        <v>0</v>
      </c>
      <c r="X729" s="10">
        <f>SUMIFS(IsQList,IsIList,Table_ExternalData_15[[#This Row],[item_key]],IsITypeList,Table_ExternalData_15[[#This Row],[IType]],IsDList,Table_ExternalData_15[[#Headers],[20]])</f>
        <v>0</v>
      </c>
      <c r="Y729" s="10">
        <f>SUMIFS(IsQList,IsIList,Table_ExternalData_15[[#This Row],[item_key]],IsITypeList,Table_ExternalData_15[[#This Row],[IType]],IsDList,Table_ExternalData_15[[#Headers],[21]])</f>
        <v>0</v>
      </c>
      <c r="Z729" s="10">
        <f>SUMIFS(IsQList,IsIList,Table_ExternalData_15[[#This Row],[item_key]],IsITypeList,Table_ExternalData_15[[#This Row],[IType]],IsDList,Table_ExternalData_15[[#Headers],[22]])</f>
        <v>0</v>
      </c>
      <c r="AA729" s="10">
        <f>SUMIFS(IsQList,IsIList,Table_ExternalData_15[[#This Row],[item_key]],IsITypeList,Table_ExternalData_15[[#This Row],[IType]],IsDList,Table_ExternalData_15[[#Headers],[23]])</f>
        <v>125</v>
      </c>
      <c r="AB729" s="10">
        <f>SUMIFS(IsQList,IsIList,Table_ExternalData_15[[#This Row],[item_key]],IsITypeList,Table_ExternalData_15[[#This Row],[IType]],IsDList,Table_ExternalData_15[[#Headers],[24]])</f>
        <v>0</v>
      </c>
      <c r="AC729" s="10">
        <f>SUMIFS(IsQList,IsIList,Table_ExternalData_15[[#This Row],[item_key]],IsITypeList,Table_ExternalData_15[[#This Row],[IType]],IsDList,Table_ExternalData_15[[#Headers],[25]])</f>
        <v>0</v>
      </c>
      <c r="AD729" s="10">
        <f>SUMIFS(IsQList,IsIList,Table_ExternalData_15[[#This Row],[item_key]],IsITypeList,Table_ExternalData_15[[#This Row],[IType]],IsDList,Table_ExternalData_15[[#Headers],[26]])</f>
        <v>0</v>
      </c>
      <c r="AE729" s="10">
        <f>SUMIFS(IsQList,IsIList,Table_ExternalData_15[[#This Row],[item_key]],IsITypeList,Table_ExternalData_15[[#This Row],[IType]],IsDList,Table_ExternalData_15[[#Headers],[27]])</f>
        <v>183</v>
      </c>
      <c r="AF729" s="10">
        <f>SUMIFS(IsQList,IsIList,Table_ExternalData_15[[#This Row],[item_key]],IsITypeList,Table_ExternalData_15[[#This Row],[IType]],IsDList,Table_ExternalData_15[[#Headers],[28]])</f>
        <v>671</v>
      </c>
      <c r="AG729" s="10">
        <f>SUMIFS(IsQList,IsIList,Table_ExternalData_15[[#This Row],[item_key]],IsITypeList,Table_ExternalData_15[[#This Row],[IType]],IsDList,Table_ExternalData_15[[#Headers],[29]])</f>
        <v>894</v>
      </c>
      <c r="AH729" s="10">
        <f>SUMIFS(IsQList,IsIList,Table_ExternalData_15[[#This Row],[item_key]],IsITypeList,Table_ExternalData_15[[#This Row],[IType]],IsDList,Table_ExternalData_15[[#Headers],[30]])</f>
        <v>509</v>
      </c>
      <c r="AI729" s="10">
        <f>SUMIFS(IsQList,IsIList,Table_ExternalData_15[[#This Row],[item_key]],IsITypeList,Table_ExternalData_15[[#This Row],[IType]],IsDList,Table_ExternalData_15[[#Headers],[31]])</f>
        <v>357</v>
      </c>
      <c r="AJ729" s="10">
        <f>SUM(Table_ExternalData_15[[#This Row],[1]:[31]])</f>
        <v>5469</v>
      </c>
    </row>
    <row r="730" spans="1:36">
      <c r="A730" s="1" t="s">
        <v>2297</v>
      </c>
      <c r="B730" s="1" t="s">
        <v>2790</v>
      </c>
      <c r="C730" s="1" t="s">
        <v>2791</v>
      </c>
      <c r="D730" s="11" t="s">
        <v>2046</v>
      </c>
      <c r="E730" s="10">
        <f>SUMIFS(IsQList,IsIList,Table_ExternalData_15[[#This Row],[item_key]],IsITypeList,Table_ExternalData_15[[#This Row],[IType]],IsDList,Table_ExternalData_15[[#Headers],[1]])</f>
        <v>0</v>
      </c>
      <c r="F730" s="10">
        <f>SUMIFS(IsQList,IsIList,Table_ExternalData_15[[#This Row],[item_key]],IsITypeList,Table_ExternalData_15[[#This Row],[IType]],IsDList,Table_ExternalData_15[[#Headers],[2]])</f>
        <v>0</v>
      </c>
      <c r="G730" s="10">
        <f>SUMIFS(IsQList,IsIList,Table_ExternalData_15[[#This Row],[item_key]],IsITypeList,Table_ExternalData_15[[#This Row],[IType]],IsDList,Table_ExternalData_15[[#Headers],[3]])</f>
        <v>148</v>
      </c>
      <c r="H730" s="10">
        <f>SUMIFS(IsQList,IsIList,Table_ExternalData_15[[#This Row],[item_key]],IsITypeList,Table_ExternalData_15[[#This Row],[IType]],IsDList,Table_ExternalData_15[[#Headers],[4]])</f>
        <v>0</v>
      </c>
      <c r="I730" s="10">
        <f>SUMIFS(IsQList,IsIList,Table_ExternalData_15[[#This Row],[item_key]],IsITypeList,Table_ExternalData_15[[#This Row],[IType]],IsDList,Table_ExternalData_15[[#Headers],[5]])</f>
        <v>0</v>
      </c>
      <c r="J730" s="10">
        <f>SUMIFS(IsQList,IsIList,Table_ExternalData_15[[#This Row],[item_key]],IsITypeList,Table_ExternalData_15[[#This Row],[IType]],IsDList,Table_ExternalData_15[[#Headers],[6]])</f>
        <v>392</v>
      </c>
      <c r="K730" s="10">
        <f>SUMIFS(IsQList,IsIList,Table_ExternalData_15[[#This Row],[item_key]],IsITypeList,Table_ExternalData_15[[#This Row],[IType]],IsDList,Table_ExternalData_15[[#Headers],[7]])</f>
        <v>0</v>
      </c>
      <c r="L730" s="10">
        <f>SUMIFS(IsQList,IsIList,Table_ExternalData_15[[#This Row],[item_key]],IsITypeList,Table_ExternalData_15[[#This Row],[IType]],IsDList,Table_ExternalData_15[[#Headers],[8]])</f>
        <v>323</v>
      </c>
      <c r="M730" s="10">
        <f>SUMIFS(IsQList,IsIList,Table_ExternalData_15[[#This Row],[item_key]],IsITypeList,Table_ExternalData_15[[#This Row],[IType]],IsDList,Table_ExternalData_15[[#Headers],[9]])</f>
        <v>423</v>
      </c>
      <c r="N730" s="10">
        <f>SUMIFS(IsQList,IsIList,Table_ExternalData_15[[#This Row],[item_key]],IsITypeList,Table_ExternalData_15[[#This Row],[IType]],IsDList,Table_ExternalData_15[[#Headers],[10]])</f>
        <v>150</v>
      </c>
      <c r="O730" s="10">
        <f>SUMIFS(IsQList,IsIList,Table_ExternalData_15[[#This Row],[item_key]],IsITypeList,Table_ExternalData_15[[#This Row],[IType]],IsDList,Table_ExternalData_15[[#Headers],[11]])</f>
        <v>144</v>
      </c>
      <c r="P730" s="10">
        <f>SUMIFS(IsQList,IsIList,Table_ExternalData_15[[#This Row],[item_key]],IsITypeList,Table_ExternalData_15[[#This Row],[IType]],IsDList,Table_ExternalData_15[[#Headers],[12]])</f>
        <v>0</v>
      </c>
      <c r="Q730" s="10">
        <f>SUMIFS(IsQList,IsIList,Table_ExternalData_15[[#This Row],[item_key]],IsITypeList,Table_ExternalData_15[[#This Row],[IType]],IsDList,Table_ExternalData_15[[#Headers],[13]])</f>
        <v>364</v>
      </c>
      <c r="R730" s="10">
        <f>SUMIFS(IsQList,IsIList,Table_ExternalData_15[[#This Row],[item_key]],IsITypeList,Table_ExternalData_15[[#This Row],[IType]],IsDList,Table_ExternalData_15[[#Headers],[14]])</f>
        <v>132</v>
      </c>
      <c r="S730" s="10">
        <f>SUMIFS(IsQList,IsIList,Table_ExternalData_15[[#This Row],[item_key]],IsITypeList,Table_ExternalData_15[[#This Row],[IType]],IsDList,Table_ExternalData_15[[#Headers],[15]])</f>
        <v>209</v>
      </c>
      <c r="T730" s="10">
        <f>SUMIFS(IsQList,IsIList,Table_ExternalData_15[[#This Row],[item_key]],IsITypeList,Table_ExternalData_15[[#This Row],[IType]],IsDList,Table_ExternalData_15[[#Headers],[16]])</f>
        <v>0</v>
      </c>
      <c r="U730" s="10">
        <f>SUMIFS(IsQList,IsIList,Table_ExternalData_15[[#This Row],[item_key]],IsITypeList,Table_ExternalData_15[[#This Row],[IType]],IsDList,Table_ExternalData_15[[#Headers],[17]])</f>
        <v>265</v>
      </c>
      <c r="V730" s="10">
        <f>SUMIFS(IsQList,IsIList,Table_ExternalData_15[[#This Row],[item_key]],IsITypeList,Table_ExternalData_15[[#This Row],[IType]],IsDList,Table_ExternalData_15[[#Headers],[18]])</f>
        <v>180</v>
      </c>
      <c r="W730" s="10">
        <f>SUMIFS(IsQList,IsIList,Table_ExternalData_15[[#This Row],[item_key]],IsITypeList,Table_ExternalData_15[[#This Row],[IType]],IsDList,Table_ExternalData_15[[#Headers],[19]])</f>
        <v>0</v>
      </c>
      <c r="X730" s="10">
        <f>SUMIFS(IsQList,IsIList,Table_ExternalData_15[[#This Row],[item_key]],IsITypeList,Table_ExternalData_15[[#This Row],[IType]],IsDList,Table_ExternalData_15[[#Headers],[20]])</f>
        <v>0</v>
      </c>
      <c r="Y730" s="10">
        <f>SUMIFS(IsQList,IsIList,Table_ExternalData_15[[#This Row],[item_key]],IsITypeList,Table_ExternalData_15[[#This Row],[IType]],IsDList,Table_ExternalData_15[[#Headers],[21]])</f>
        <v>0</v>
      </c>
      <c r="Z730" s="10">
        <f>SUMIFS(IsQList,IsIList,Table_ExternalData_15[[#This Row],[item_key]],IsITypeList,Table_ExternalData_15[[#This Row],[IType]],IsDList,Table_ExternalData_15[[#Headers],[22]])</f>
        <v>0</v>
      </c>
      <c r="AA730" s="10">
        <f>SUMIFS(IsQList,IsIList,Table_ExternalData_15[[#This Row],[item_key]],IsITypeList,Table_ExternalData_15[[#This Row],[IType]],IsDList,Table_ExternalData_15[[#Headers],[23]])</f>
        <v>125</v>
      </c>
      <c r="AB730" s="10">
        <f>SUMIFS(IsQList,IsIList,Table_ExternalData_15[[#This Row],[item_key]],IsITypeList,Table_ExternalData_15[[#This Row],[IType]],IsDList,Table_ExternalData_15[[#Headers],[24]])</f>
        <v>0</v>
      </c>
      <c r="AC730" s="10">
        <f>SUMIFS(IsQList,IsIList,Table_ExternalData_15[[#This Row],[item_key]],IsITypeList,Table_ExternalData_15[[#This Row],[IType]],IsDList,Table_ExternalData_15[[#Headers],[25]])</f>
        <v>0</v>
      </c>
      <c r="AD730" s="10">
        <f>SUMIFS(IsQList,IsIList,Table_ExternalData_15[[#This Row],[item_key]],IsITypeList,Table_ExternalData_15[[#This Row],[IType]],IsDList,Table_ExternalData_15[[#Headers],[26]])</f>
        <v>0</v>
      </c>
      <c r="AE730" s="10">
        <f>SUMIFS(IsQList,IsIList,Table_ExternalData_15[[#This Row],[item_key]],IsITypeList,Table_ExternalData_15[[#This Row],[IType]],IsDList,Table_ExternalData_15[[#Headers],[27]])</f>
        <v>183</v>
      </c>
      <c r="AF730" s="10">
        <f>SUMIFS(IsQList,IsIList,Table_ExternalData_15[[#This Row],[item_key]],IsITypeList,Table_ExternalData_15[[#This Row],[IType]],IsDList,Table_ExternalData_15[[#Headers],[28]])</f>
        <v>671</v>
      </c>
      <c r="AG730" s="10">
        <f>SUMIFS(IsQList,IsIList,Table_ExternalData_15[[#This Row],[item_key]],IsITypeList,Table_ExternalData_15[[#This Row],[IType]],IsDList,Table_ExternalData_15[[#Headers],[29]])</f>
        <v>894</v>
      </c>
      <c r="AH730" s="10">
        <f>SUMIFS(IsQList,IsIList,Table_ExternalData_15[[#This Row],[item_key]],IsITypeList,Table_ExternalData_15[[#This Row],[IType]],IsDList,Table_ExternalData_15[[#Headers],[30]])</f>
        <v>509</v>
      </c>
      <c r="AI730" s="10">
        <f>SUMIFS(IsQList,IsIList,Table_ExternalData_15[[#This Row],[item_key]],IsITypeList,Table_ExternalData_15[[#This Row],[IType]],IsDList,Table_ExternalData_15[[#Headers],[31]])</f>
        <v>357</v>
      </c>
      <c r="AJ730" s="10">
        <f>SUM(Table_ExternalData_15[[#This Row],[1]:[31]])</f>
        <v>5469</v>
      </c>
    </row>
    <row r="731" spans="1:36">
      <c r="A731" s="1" t="s">
        <v>2298</v>
      </c>
      <c r="B731" s="1" t="s">
        <v>2792</v>
      </c>
      <c r="C731" s="1" t="s">
        <v>2793</v>
      </c>
      <c r="D731" s="11" t="s">
        <v>2046</v>
      </c>
      <c r="E731" s="10">
        <f>SUMIFS(IsQList,IsIList,Table_ExternalData_15[[#This Row],[item_key]],IsITypeList,Table_ExternalData_15[[#This Row],[IType]],IsDList,Table_ExternalData_15[[#Headers],[1]])</f>
        <v>0</v>
      </c>
      <c r="F731" s="10">
        <f>SUMIFS(IsQList,IsIList,Table_ExternalData_15[[#This Row],[item_key]],IsITypeList,Table_ExternalData_15[[#This Row],[IType]],IsDList,Table_ExternalData_15[[#Headers],[2]])</f>
        <v>0</v>
      </c>
      <c r="G731" s="10">
        <f>SUMIFS(IsQList,IsIList,Table_ExternalData_15[[#This Row],[item_key]],IsITypeList,Table_ExternalData_15[[#This Row],[IType]],IsDList,Table_ExternalData_15[[#Headers],[3]])</f>
        <v>148</v>
      </c>
      <c r="H731" s="10">
        <f>SUMIFS(IsQList,IsIList,Table_ExternalData_15[[#This Row],[item_key]],IsITypeList,Table_ExternalData_15[[#This Row],[IType]],IsDList,Table_ExternalData_15[[#Headers],[4]])</f>
        <v>0</v>
      </c>
      <c r="I731" s="10">
        <f>SUMIFS(IsQList,IsIList,Table_ExternalData_15[[#This Row],[item_key]],IsITypeList,Table_ExternalData_15[[#This Row],[IType]],IsDList,Table_ExternalData_15[[#Headers],[5]])</f>
        <v>0</v>
      </c>
      <c r="J731" s="10">
        <f>SUMIFS(IsQList,IsIList,Table_ExternalData_15[[#This Row],[item_key]],IsITypeList,Table_ExternalData_15[[#This Row],[IType]],IsDList,Table_ExternalData_15[[#Headers],[6]])</f>
        <v>392</v>
      </c>
      <c r="K731" s="10">
        <f>SUMIFS(IsQList,IsIList,Table_ExternalData_15[[#This Row],[item_key]],IsITypeList,Table_ExternalData_15[[#This Row],[IType]],IsDList,Table_ExternalData_15[[#Headers],[7]])</f>
        <v>0</v>
      </c>
      <c r="L731" s="10">
        <f>SUMIFS(IsQList,IsIList,Table_ExternalData_15[[#This Row],[item_key]],IsITypeList,Table_ExternalData_15[[#This Row],[IType]],IsDList,Table_ExternalData_15[[#Headers],[8]])</f>
        <v>323</v>
      </c>
      <c r="M731" s="10">
        <f>SUMIFS(IsQList,IsIList,Table_ExternalData_15[[#This Row],[item_key]],IsITypeList,Table_ExternalData_15[[#This Row],[IType]],IsDList,Table_ExternalData_15[[#Headers],[9]])</f>
        <v>423</v>
      </c>
      <c r="N731" s="10">
        <f>SUMIFS(IsQList,IsIList,Table_ExternalData_15[[#This Row],[item_key]],IsITypeList,Table_ExternalData_15[[#This Row],[IType]],IsDList,Table_ExternalData_15[[#Headers],[10]])</f>
        <v>150</v>
      </c>
      <c r="O731" s="10">
        <f>SUMIFS(IsQList,IsIList,Table_ExternalData_15[[#This Row],[item_key]],IsITypeList,Table_ExternalData_15[[#This Row],[IType]],IsDList,Table_ExternalData_15[[#Headers],[11]])</f>
        <v>144</v>
      </c>
      <c r="P731" s="10">
        <f>SUMIFS(IsQList,IsIList,Table_ExternalData_15[[#This Row],[item_key]],IsITypeList,Table_ExternalData_15[[#This Row],[IType]],IsDList,Table_ExternalData_15[[#Headers],[12]])</f>
        <v>0</v>
      </c>
      <c r="Q731" s="10">
        <f>SUMIFS(IsQList,IsIList,Table_ExternalData_15[[#This Row],[item_key]],IsITypeList,Table_ExternalData_15[[#This Row],[IType]],IsDList,Table_ExternalData_15[[#Headers],[13]])</f>
        <v>364</v>
      </c>
      <c r="R731" s="10">
        <f>SUMIFS(IsQList,IsIList,Table_ExternalData_15[[#This Row],[item_key]],IsITypeList,Table_ExternalData_15[[#This Row],[IType]],IsDList,Table_ExternalData_15[[#Headers],[14]])</f>
        <v>132</v>
      </c>
      <c r="S731" s="10">
        <f>SUMIFS(IsQList,IsIList,Table_ExternalData_15[[#This Row],[item_key]],IsITypeList,Table_ExternalData_15[[#This Row],[IType]],IsDList,Table_ExternalData_15[[#Headers],[15]])</f>
        <v>209</v>
      </c>
      <c r="T731" s="10">
        <f>SUMIFS(IsQList,IsIList,Table_ExternalData_15[[#This Row],[item_key]],IsITypeList,Table_ExternalData_15[[#This Row],[IType]],IsDList,Table_ExternalData_15[[#Headers],[16]])</f>
        <v>0</v>
      </c>
      <c r="U731" s="10">
        <f>SUMIFS(IsQList,IsIList,Table_ExternalData_15[[#This Row],[item_key]],IsITypeList,Table_ExternalData_15[[#This Row],[IType]],IsDList,Table_ExternalData_15[[#Headers],[17]])</f>
        <v>265</v>
      </c>
      <c r="V731" s="10">
        <f>SUMIFS(IsQList,IsIList,Table_ExternalData_15[[#This Row],[item_key]],IsITypeList,Table_ExternalData_15[[#This Row],[IType]],IsDList,Table_ExternalData_15[[#Headers],[18]])</f>
        <v>180</v>
      </c>
      <c r="W731" s="10">
        <f>SUMIFS(IsQList,IsIList,Table_ExternalData_15[[#This Row],[item_key]],IsITypeList,Table_ExternalData_15[[#This Row],[IType]],IsDList,Table_ExternalData_15[[#Headers],[19]])</f>
        <v>0</v>
      </c>
      <c r="X731" s="10">
        <f>SUMIFS(IsQList,IsIList,Table_ExternalData_15[[#This Row],[item_key]],IsITypeList,Table_ExternalData_15[[#This Row],[IType]],IsDList,Table_ExternalData_15[[#Headers],[20]])</f>
        <v>0</v>
      </c>
      <c r="Y731" s="10">
        <f>SUMIFS(IsQList,IsIList,Table_ExternalData_15[[#This Row],[item_key]],IsITypeList,Table_ExternalData_15[[#This Row],[IType]],IsDList,Table_ExternalData_15[[#Headers],[21]])</f>
        <v>0</v>
      </c>
      <c r="Z731" s="10">
        <f>SUMIFS(IsQList,IsIList,Table_ExternalData_15[[#This Row],[item_key]],IsITypeList,Table_ExternalData_15[[#This Row],[IType]],IsDList,Table_ExternalData_15[[#Headers],[22]])</f>
        <v>0</v>
      </c>
      <c r="AA731" s="10">
        <f>SUMIFS(IsQList,IsIList,Table_ExternalData_15[[#This Row],[item_key]],IsITypeList,Table_ExternalData_15[[#This Row],[IType]],IsDList,Table_ExternalData_15[[#Headers],[23]])</f>
        <v>125</v>
      </c>
      <c r="AB731" s="10">
        <f>SUMIFS(IsQList,IsIList,Table_ExternalData_15[[#This Row],[item_key]],IsITypeList,Table_ExternalData_15[[#This Row],[IType]],IsDList,Table_ExternalData_15[[#Headers],[24]])</f>
        <v>0</v>
      </c>
      <c r="AC731" s="10">
        <f>SUMIFS(IsQList,IsIList,Table_ExternalData_15[[#This Row],[item_key]],IsITypeList,Table_ExternalData_15[[#This Row],[IType]],IsDList,Table_ExternalData_15[[#Headers],[25]])</f>
        <v>0</v>
      </c>
      <c r="AD731" s="10">
        <f>SUMIFS(IsQList,IsIList,Table_ExternalData_15[[#This Row],[item_key]],IsITypeList,Table_ExternalData_15[[#This Row],[IType]],IsDList,Table_ExternalData_15[[#Headers],[26]])</f>
        <v>0</v>
      </c>
      <c r="AE731" s="10">
        <f>SUMIFS(IsQList,IsIList,Table_ExternalData_15[[#This Row],[item_key]],IsITypeList,Table_ExternalData_15[[#This Row],[IType]],IsDList,Table_ExternalData_15[[#Headers],[27]])</f>
        <v>183</v>
      </c>
      <c r="AF731" s="10">
        <f>SUMIFS(IsQList,IsIList,Table_ExternalData_15[[#This Row],[item_key]],IsITypeList,Table_ExternalData_15[[#This Row],[IType]],IsDList,Table_ExternalData_15[[#Headers],[28]])</f>
        <v>671</v>
      </c>
      <c r="AG731" s="10">
        <f>SUMIFS(IsQList,IsIList,Table_ExternalData_15[[#This Row],[item_key]],IsITypeList,Table_ExternalData_15[[#This Row],[IType]],IsDList,Table_ExternalData_15[[#Headers],[29]])</f>
        <v>894</v>
      </c>
      <c r="AH731" s="10">
        <f>SUMIFS(IsQList,IsIList,Table_ExternalData_15[[#This Row],[item_key]],IsITypeList,Table_ExternalData_15[[#This Row],[IType]],IsDList,Table_ExternalData_15[[#Headers],[30]])</f>
        <v>509</v>
      </c>
      <c r="AI731" s="10">
        <f>SUMIFS(IsQList,IsIList,Table_ExternalData_15[[#This Row],[item_key]],IsITypeList,Table_ExternalData_15[[#This Row],[IType]],IsDList,Table_ExternalData_15[[#Headers],[31]])</f>
        <v>357</v>
      </c>
      <c r="AJ731" s="10">
        <f>SUM(Table_ExternalData_15[[#This Row],[1]:[31]])</f>
        <v>5469</v>
      </c>
    </row>
    <row r="732" spans="1:36">
      <c r="A732" s="1" t="s">
        <v>2299</v>
      </c>
      <c r="B732" s="1" t="s">
        <v>2794</v>
      </c>
      <c r="C732" s="1" t="s">
        <v>2795</v>
      </c>
      <c r="D732" s="11" t="s">
        <v>2046</v>
      </c>
      <c r="E732" s="10">
        <f>SUMIFS(IsQList,IsIList,Table_ExternalData_15[[#This Row],[item_key]],IsITypeList,Table_ExternalData_15[[#This Row],[IType]],IsDList,Table_ExternalData_15[[#Headers],[1]])</f>
        <v>0</v>
      </c>
      <c r="F732" s="10">
        <f>SUMIFS(IsQList,IsIList,Table_ExternalData_15[[#This Row],[item_key]],IsITypeList,Table_ExternalData_15[[#This Row],[IType]],IsDList,Table_ExternalData_15[[#Headers],[2]])</f>
        <v>0</v>
      </c>
      <c r="G732" s="10">
        <f>SUMIFS(IsQList,IsIList,Table_ExternalData_15[[#This Row],[item_key]],IsITypeList,Table_ExternalData_15[[#This Row],[IType]],IsDList,Table_ExternalData_15[[#Headers],[3]])</f>
        <v>148</v>
      </c>
      <c r="H732" s="10">
        <f>SUMIFS(IsQList,IsIList,Table_ExternalData_15[[#This Row],[item_key]],IsITypeList,Table_ExternalData_15[[#This Row],[IType]],IsDList,Table_ExternalData_15[[#Headers],[4]])</f>
        <v>0</v>
      </c>
      <c r="I732" s="10">
        <f>SUMIFS(IsQList,IsIList,Table_ExternalData_15[[#This Row],[item_key]],IsITypeList,Table_ExternalData_15[[#This Row],[IType]],IsDList,Table_ExternalData_15[[#Headers],[5]])</f>
        <v>0</v>
      </c>
      <c r="J732" s="10">
        <f>SUMIFS(IsQList,IsIList,Table_ExternalData_15[[#This Row],[item_key]],IsITypeList,Table_ExternalData_15[[#This Row],[IType]],IsDList,Table_ExternalData_15[[#Headers],[6]])</f>
        <v>392</v>
      </c>
      <c r="K732" s="10">
        <f>SUMIFS(IsQList,IsIList,Table_ExternalData_15[[#This Row],[item_key]],IsITypeList,Table_ExternalData_15[[#This Row],[IType]],IsDList,Table_ExternalData_15[[#Headers],[7]])</f>
        <v>0</v>
      </c>
      <c r="L732" s="10">
        <f>SUMIFS(IsQList,IsIList,Table_ExternalData_15[[#This Row],[item_key]],IsITypeList,Table_ExternalData_15[[#This Row],[IType]],IsDList,Table_ExternalData_15[[#Headers],[8]])</f>
        <v>323</v>
      </c>
      <c r="M732" s="10">
        <f>SUMIFS(IsQList,IsIList,Table_ExternalData_15[[#This Row],[item_key]],IsITypeList,Table_ExternalData_15[[#This Row],[IType]],IsDList,Table_ExternalData_15[[#Headers],[9]])</f>
        <v>423</v>
      </c>
      <c r="N732" s="10">
        <f>SUMIFS(IsQList,IsIList,Table_ExternalData_15[[#This Row],[item_key]],IsITypeList,Table_ExternalData_15[[#This Row],[IType]],IsDList,Table_ExternalData_15[[#Headers],[10]])</f>
        <v>150</v>
      </c>
      <c r="O732" s="10">
        <f>SUMIFS(IsQList,IsIList,Table_ExternalData_15[[#This Row],[item_key]],IsITypeList,Table_ExternalData_15[[#This Row],[IType]],IsDList,Table_ExternalData_15[[#Headers],[11]])</f>
        <v>144</v>
      </c>
      <c r="P732" s="10">
        <f>SUMIFS(IsQList,IsIList,Table_ExternalData_15[[#This Row],[item_key]],IsITypeList,Table_ExternalData_15[[#This Row],[IType]],IsDList,Table_ExternalData_15[[#Headers],[12]])</f>
        <v>0</v>
      </c>
      <c r="Q732" s="10">
        <f>SUMIFS(IsQList,IsIList,Table_ExternalData_15[[#This Row],[item_key]],IsITypeList,Table_ExternalData_15[[#This Row],[IType]],IsDList,Table_ExternalData_15[[#Headers],[13]])</f>
        <v>364</v>
      </c>
      <c r="R732" s="10">
        <f>SUMIFS(IsQList,IsIList,Table_ExternalData_15[[#This Row],[item_key]],IsITypeList,Table_ExternalData_15[[#This Row],[IType]],IsDList,Table_ExternalData_15[[#Headers],[14]])</f>
        <v>132</v>
      </c>
      <c r="S732" s="10">
        <f>SUMIFS(IsQList,IsIList,Table_ExternalData_15[[#This Row],[item_key]],IsITypeList,Table_ExternalData_15[[#This Row],[IType]],IsDList,Table_ExternalData_15[[#Headers],[15]])</f>
        <v>209</v>
      </c>
      <c r="T732" s="10">
        <f>SUMIFS(IsQList,IsIList,Table_ExternalData_15[[#This Row],[item_key]],IsITypeList,Table_ExternalData_15[[#This Row],[IType]],IsDList,Table_ExternalData_15[[#Headers],[16]])</f>
        <v>0</v>
      </c>
      <c r="U732" s="10">
        <f>SUMIFS(IsQList,IsIList,Table_ExternalData_15[[#This Row],[item_key]],IsITypeList,Table_ExternalData_15[[#This Row],[IType]],IsDList,Table_ExternalData_15[[#Headers],[17]])</f>
        <v>265</v>
      </c>
      <c r="V732" s="10">
        <f>SUMIFS(IsQList,IsIList,Table_ExternalData_15[[#This Row],[item_key]],IsITypeList,Table_ExternalData_15[[#This Row],[IType]],IsDList,Table_ExternalData_15[[#Headers],[18]])</f>
        <v>180</v>
      </c>
      <c r="W732" s="10">
        <f>SUMIFS(IsQList,IsIList,Table_ExternalData_15[[#This Row],[item_key]],IsITypeList,Table_ExternalData_15[[#This Row],[IType]],IsDList,Table_ExternalData_15[[#Headers],[19]])</f>
        <v>0</v>
      </c>
      <c r="X732" s="10">
        <f>SUMIFS(IsQList,IsIList,Table_ExternalData_15[[#This Row],[item_key]],IsITypeList,Table_ExternalData_15[[#This Row],[IType]],IsDList,Table_ExternalData_15[[#Headers],[20]])</f>
        <v>0</v>
      </c>
      <c r="Y732" s="10">
        <f>SUMIFS(IsQList,IsIList,Table_ExternalData_15[[#This Row],[item_key]],IsITypeList,Table_ExternalData_15[[#This Row],[IType]],IsDList,Table_ExternalData_15[[#Headers],[21]])</f>
        <v>0</v>
      </c>
      <c r="Z732" s="10">
        <f>SUMIFS(IsQList,IsIList,Table_ExternalData_15[[#This Row],[item_key]],IsITypeList,Table_ExternalData_15[[#This Row],[IType]],IsDList,Table_ExternalData_15[[#Headers],[22]])</f>
        <v>0</v>
      </c>
      <c r="AA732" s="10">
        <f>SUMIFS(IsQList,IsIList,Table_ExternalData_15[[#This Row],[item_key]],IsITypeList,Table_ExternalData_15[[#This Row],[IType]],IsDList,Table_ExternalData_15[[#Headers],[23]])</f>
        <v>125</v>
      </c>
      <c r="AB732" s="10">
        <f>SUMIFS(IsQList,IsIList,Table_ExternalData_15[[#This Row],[item_key]],IsITypeList,Table_ExternalData_15[[#This Row],[IType]],IsDList,Table_ExternalData_15[[#Headers],[24]])</f>
        <v>0</v>
      </c>
      <c r="AC732" s="10">
        <f>SUMIFS(IsQList,IsIList,Table_ExternalData_15[[#This Row],[item_key]],IsITypeList,Table_ExternalData_15[[#This Row],[IType]],IsDList,Table_ExternalData_15[[#Headers],[25]])</f>
        <v>0</v>
      </c>
      <c r="AD732" s="10">
        <f>SUMIFS(IsQList,IsIList,Table_ExternalData_15[[#This Row],[item_key]],IsITypeList,Table_ExternalData_15[[#This Row],[IType]],IsDList,Table_ExternalData_15[[#Headers],[26]])</f>
        <v>0</v>
      </c>
      <c r="AE732" s="10">
        <f>SUMIFS(IsQList,IsIList,Table_ExternalData_15[[#This Row],[item_key]],IsITypeList,Table_ExternalData_15[[#This Row],[IType]],IsDList,Table_ExternalData_15[[#Headers],[27]])</f>
        <v>183</v>
      </c>
      <c r="AF732" s="10">
        <f>SUMIFS(IsQList,IsIList,Table_ExternalData_15[[#This Row],[item_key]],IsITypeList,Table_ExternalData_15[[#This Row],[IType]],IsDList,Table_ExternalData_15[[#Headers],[28]])</f>
        <v>671</v>
      </c>
      <c r="AG732" s="10">
        <f>SUMIFS(IsQList,IsIList,Table_ExternalData_15[[#This Row],[item_key]],IsITypeList,Table_ExternalData_15[[#This Row],[IType]],IsDList,Table_ExternalData_15[[#Headers],[29]])</f>
        <v>894</v>
      </c>
      <c r="AH732" s="10">
        <f>SUMIFS(IsQList,IsIList,Table_ExternalData_15[[#This Row],[item_key]],IsITypeList,Table_ExternalData_15[[#This Row],[IType]],IsDList,Table_ExternalData_15[[#Headers],[30]])</f>
        <v>509</v>
      </c>
      <c r="AI732" s="10">
        <f>SUMIFS(IsQList,IsIList,Table_ExternalData_15[[#This Row],[item_key]],IsITypeList,Table_ExternalData_15[[#This Row],[IType]],IsDList,Table_ExternalData_15[[#Headers],[31]])</f>
        <v>357</v>
      </c>
      <c r="AJ732" s="10">
        <f>SUM(Table_ExternalData_15[[#This Row],[1]:[31]])</f>
        <v>5469</v>
      </c>
    </row>
    <row r="733" spans="1:36">
      <c r="A733" s="1" t="s">
        <v>2300</v>
      </c>
      <c r="B733" s="1" t="s">
        <v>2796</v>
      </c>
      <c r="C733" s="1" t="s">
        <v>2797</v>
      </c>
      <c r="D733" s="11" t="s">
        <v>2046</v>
      </c>
      <c r="E733" s="10">
        <f>SUMIFS(IsQList,IsIList,Table_ExternalData_15[[#This Row],[item_key]],IsITypeList,Table_ExternalData_15[[#This Row],[IType]],IsDList,Table_ExternalData_15[[#Headers],[1]])</f>
        <v>0</v>
      </c>
      <c r="F733" s="10">
        <f>SUMIFS(IsQList,IsIList,Table_ExternalData_15[[#This Row],[item_key]],IsITypeList,Table_ExternalData_15[[#This Row],[IType]],IsDList,Table_ExternalData_15[[#Headers],[2]])</f>
        <v>0</v>
      </c>
      <c r="G733" s="10">
        <f>SUMIFS(IsQList,IsIList,Table_ExternalData_15[[#This Row],[item_key]],IsITypeList,Table_ExternalData_15[[#This Row],[IType]],IsDList,Table_ExternalData_15[[#Headers],[3]])</f>
        <v>148</v>
      </c>
      <c r="H733" s="10">
        <f>SUMIFS(IsQList,IsIList,Table_ExternalData_15[[#This Row],[item_key]],IsITypeList,Table_ExternalData_15[[#This Row],[IType]],IsDList,Table_ExternalData_15[[#Headers],[4]])</f>
        <v>0</v>
      </c>
      <c r="I733" s="10">
        <f>SUMIFS(IsQList,IsIList,Table_ExternalData_15[[#This Row],[item_key]],IsITypeList,Table_ExternalData_15[[#This Row],[IType]],IsDList,Table_ExternalData_15[[#Headers],[5]])</f>
        <v>0</v>
      </c>
      <c r="J733" s="10">
        <f>SUMIFS(IsQList,IsIList,Table_ExternalData_15[[#This Row],[item_key]],IsITypeList,Table_ExternalData_15[[#This Row],[IType]],IsDList,Table_ExternalData_15[[#Headers],[6]])</f>
        <v>392</v>
      </c>
      <c r="K733" s="10">
        <f>SUMIFS(IsQList,IsIList,Table_ExternalData_15[[#This Row],[item_key]],IsITypeList,Table_ExternalData_15[[#This Row],[IType]],IsDList,Table_ExternalData_15[[#Headers],[7]])</f>
        <v>0</v>
      </c>
      <c r="L733" s="10">
        <f>SUMIFS(IsQList,IsIList,Table_ExternalData_15[[#This Row],[item_key]],IsITypeList,Table_ExternalData_15[[#This Row],[IType]],IsDList,Table_ExternalData_15[[#Headers],[8]])</f>
        <v>323</v>
      </c>
      <c r="M733" s="10">
        <f>SUMIFS(IsQList,IsIList,Table_ExternalData_15[[#This Row],[item_key]],IsITypeList,Table_ExternalData_15[[#This Row],[IType]],IsDList,Table_ExternalData_15[[#Headers],[9]])</f>
        <v>423</v>
      </c>
      <c r="N733" s="10">
        <f>SUMIFS(IsQList,IsIList,Table_ExternalData_15[[#This Row],[item_key]],IsITypeList,Table_ExternalData_15[[#This Row],[IType]],IsDList,Table_ExternalData_15[[#Headers],[10]])</f>
        <v>150</v>
      </c>
      <c r="O733" s="10">
        <f>SUMIFS(IsQList,IsIList,Table_ExternalData_15[[#This Row],[item_key]],IsITypeList,Table_ExternalData_15[[#This Row],[IType]],IsDList,Table_ExternalData_15[[#Headers],[11]])</f>
        <v>144</v>
      </c>
      <c r="P733" s="10">
        <f>SUMIFS(IsQList,IsIList,Table_ExternalData_15[[#This Row],[item_key]],IsITypeList,Table_ExternalData_15[[#This Row],[IType]],IsDList,Table_ExternalData_15[[#Headers],[12]])</f>
        <v>0</v>
      </c>
      <c r="Q733" s="10">
        <f>SUMIFS(IsQList,IsIList,Table_ExternalData_15[[#This Row],[item_key]],IsITypeList,Table_ExternalData_15[[#This Row],[IType]],IsDList,Table_ExternalData_15[[#Headers],[13]])</f>
        <v>364</v>
      </c>
      <c r="R733" s="10">
        <f>SUMIFS(IsQList,IsIList,Table_ExternalData_15[[#This Row],[item_key]],IsITypeList,Table_ExternalData_15[[#This Row],[IType]],IsDList,Table_ExternalData_15[[#Headers],[14]])</f>
        <v>132</v>
      </c>
      <c r="S733" s="10">
        <f>SUMIFS(IsQList,IsIList,Table_ExternalData_15[[#This Row],[item_key]],IsITypeList,Table_ExternalData_15[[#This Row],[IType]],IsDList,Table_ExternalData_15[[#Headers],[15]])</f>
        <v>209</v>
      </c>
      <c r="T733" s="10">
        <f>SUMIFS(IsQList,IsIList,Table_ExternalData_15[[#This Row],[item_key]],IsITypeList,Table_ExternalData_15[[#This Row],[IType]],IsDList,Table_ExternalData_15[[#Headers],[16]])</f>
        <v>0</v>
      </c>
      <c r="U733" s="10">
        <f>SUMIFS(IsQList,IsIList,Table_ExternalData_15[[#This Row],[item_key]],IsITypeList,Table_ExternalData_15[[#This Row],[IType]],IsDList,Table_ExternalData_15[[#Headers],[17]])</f>
        <v>265</v>
      </c>
      <c r="V733" s="10">
        <f>SUMIFS(IsQList,IsIList,Table_ExternalData_15[[#This Row],[item_key]],IsITypeList,Table_ExternalData_15[[#This Row],[IType]],IsDList,Table_ExternalData_15[[#Headers],[18]])</f>
        <v>180</v>
      </c>
      <c r="W733" s="10">
        <f>SUMIFS(IsQList,IsIList,Table_ExternalData_15[[#This Row],[item_key]],IsITypeList,Table_ExternalData_15[[#This Row],[IType]],IsDList,Table_ExternalData_15[[#Headers],[19]])</f>
        <v>0</v>
      </c>
      <c r="X733" s="10">
        <f>SUMIFS(IsQList,IsIList,Table_ExternalData_15[[#This Row],[item_key]],IsITypeList,Table_ExternalData_15[[#This Row],[IType]],IsDList,Table_ExternalData_15[[#Headers],[20]])</f>
        <v>0</v>
      </c>
      <c r="Y733" s="10">
        <f>SUMIFS(IsQList,IsIList,Table_ExternalData_15[[#This Row],[item_key]],IsITypeList,Table_ExternalData_15[[#This Row],[IType]],IsDList,Table_ExternalData_15[[#Headers],[21]])</f>
        <v>0</v>
      </c>
      <c r="Z733" s="10">
        <f>SUMIFS(IsQList,IsIList,Table_ExternalData_15[[#This Row],[item_key]],IsITypeList,Table_ExternalData_15[[#This Row],[IType]],IsDList,Table_ExternalData_15[[#Headers],[22]])</f>
        <v>0</v>
      </c>
      <c r="AA733" s="10">
        <f>SUMIFS(IsQList,IsIList,Table_ExternalData_15[[#This Row],[item_key]],IsITypeList,Table_ExternalData_15[[#This Row],[IType]],IsDList,Table_ExternalData_15[[#Headers],[23]])</f>
        <v>125</v>
      </c>
      <c r="AB733" s="10">
        <f>SUMIFS(IsQList,IsIList,Table_ExternalData_15[[#This Row],[item_key]],IsITypeList,Table_ExternalData_15[[#This Row],[IType]],IsDList,Table_ExternalData_15[[#Headers],[24]])</f>
        <v>0</v>
      </c>
      <c r="AC733" s="10">
        <f>SUMIFS(IsQList,IsIList,Table_ExternalData_15[[#This Row],[item_key]],IsITypeList,Table_ExternalData_15[[#This Row],[IType]],IsDList,Table_ExternalData_15[[#Headers],[25]])</f>
        <v>0</v>
      </c>
      <c r="AD733" s="10">
        <f>SUMIFS(IsQList,IsIList,Table_ExternalData_15[[#This Row],[item_key]],IsITypeList,Table_ExternalData_15[[#This Row],[IType]],IsDList,Table_ExternalData_15[[#Headers],[26]])</f>
        <v>0</v>
      </c>
      <c r="AE733" s="10">
        <f>SUMIFS(IsQList,IsIList,Table_ExternalData_15[[#This Row],[item_key]],IsITypeList,Table_ExternalData_15[[#This Row],[IType]],IsDList,Table_ExternalData_15[[#Headers],[27]])</f>
        <v>183</v>
      </c>
      <c r="AF733" s="10">
        <f>SUMIFS(IsQList,IsIList,Table_ExternalData_15[[#This Row],[item_key]],IsITypeList,Table_ExternalData_15[[#This Row],[IType]],IsDList,Table_ExternalData_15[[#Headers],[28]])</f>
        <v>671</v>
      </c>
      <c r="AG733" s="10">
        <f>SUMIFS(IsQList,IsIList,Table_ExternalData_15[[#This Row],[item_key]],IsITypeList,Table_ExternalData_15[[#This Row],[IType]],IsDList,Table_ExternalData_15[[#Headers],[29]])</f>
        <v>894</v>
      </c>
      <c r="AH733" s="10">
        <f>SUMIFS(IsQList,IsIList,Table_ExternalData_15[[#This Row],[item_key]],IsITypeList,Table_ExternalData_15[[#This Row],[IType]],IsDList,Table_ExternalData_15[[#Headers],[30]])</f>
        <v>509</v>
      </c>
      <c r="AI733" s="10">
        <f>SUMIFS(IsQList,IsIList,Table_ExternalData_15[[#This Row],[item_key]],IsITypeList,Table_ExternalData_15[[#This Row],[IType]],IsDList,Table_ExternalData_15[[#Headers],[31]])</f>
        <v>357</v>
      </c>
      <c r="AJ733" s="10">
        <f>SUM(Table_ExternalData_15[[#This Row],[1]:[31]])</f>
        <v>5469</v>
      </c>
    </row>
    <row r="734" spans="1:36">
      <c r="A734" s="1" t="s">
        <v>2301</v>
      </c>
      <c r="B734" s="1" t="s">
        <v>2798</v>
      </c>
      <c r="C734" s="1" t="s">
        <v>2799</v>
      </c>
      <c r="D734" s="11" t="s">
        <v>2046</v>
      </c>
      <c r="E734" s="10">
        <f>SUMIFS(IsQList,IsIList,Table_ExternalData_15[[#This Row],[item_key]],IsITypeList,Table_ExternalData_15[[#This Row],[IType]],IsDList,Table_ExternalData_15[[#Headers],[1]])</f>
        <v>0</v>
      </c>
      <c r="F734" s="10">
        <f>SUMIFS(IsQList,IsIList,Table_ExternalData_15[[#This Row],[item_key]],IsITypeList,Table_ExternalData_15[[#This Row],[IType]],IsDList,Table_ExternalData_15[[#Headers],[2]])</f>
        <v>0</v>
      </c>
      <c r="G734" s="10">
        <f>SUMIFS(IsQList,IsIList,Table_ExternalData_15[[#This Row],[item_key]],IsITypeList,Table_ExternalData_15[[#This Row],[IType]],IsDList,Table_ExternalData_15[[#Headers],[3]])</f>
        <v>148</v>
      </c>
      <c r="H734" s="10">
        <f>SUMIFS(IsQList,IsIList,Table_ExternalData_15[[#This Row],[item_key]],IsITypeList,Table_ExternalData_15[[#This Row],[IType]],IsDList,Table_ExternalData_15[[#Headers],[4]])</f>
        <v>0</v>
      </c>
      <c r="I734" s="10">
        <f>SUMIFS(IsQList,IsIList,Table_ExternalData_15[[#This Row],[item_key]],IsITypeList,Table_ExternalData_15[[#This Row],[IType]],IsDList,Table_ExternalData_15[[#Headers],[5]])</f>
        <v>0</v>
      </c>
      <c r="J734" s="10">
        <f>SUMIFS(IsQList,IsIList,Table_ExternalData_15[[#This Row],[item_key]],IsITypeList,Table_ExternalData_15[[#This Row],[IType]],IsDList,Table_ExternalData_15[[#Headers],[6]])</f>
        <v>392</v>
      </c>
      <c r="K734" s="10">
        <f>SUMIFS(IsQList,IsIList,Table_ExternalData_15[[#This Row],[item_key]],IsITypeList,Table_ExternalData_15[[#This Row],[IType]],IsDList,Table_ExternalData_15[[#Headers],[7]])</f>
        <v>0</v>
      </c>
      <c r="L734" s="10">
        <f>SUMIFS(IsQList,IsIList,Table_ExternalData_15[[#This Row],[item_key]],IsITypeList,Table_ExternalData_15[[#This Row],[IType]],IsDList,Table_ExternalData_15[[#Headers],[8]])</f>
        <v>323</v>
      </c>
      <c r="M734" s="10">
        <f>SUMIFS(IsQList,IsIList,Table_ExternalData_15[[#This Row],[item_key]],IsITypeList,Table_ExternalData_15[[#This Row],[IType]],IsDList,Table_ExternalData_15[[#Headers],[9]])</f>
        <v>423</v>
      </c>
      <c r="N734" s="10">
        <f>SUMIFS(IsQList,IsIList,Table_ExternalData_15[[#This Row],[item_key]],IsITypeList,Table_ExternalData_15[[#This Row],[IType]],IsDList,Table_ExternalData_15[[#Headers],[10]])</f>
        <v>150</v>
      </c>
      <c r="O734" s="10">
        <f>SUMIFS(IsQList,IsIList,Table_ExternalData_15[[#This Row],[item_key]],IsITypeList,Table_ExternalData_15[[#This Row],[IType]],IsDList,Table_ExternalData_15[[#Headers],[11]])</f>
        <v>144</v>
      </c>
      <c r="P734" s="10">
        <f>SUMIFS(IsQList,IsIList,Table_ExternalData_15[[#This Row],[item_key]],IsITypeList,Table_ExternalData_15[[#This Row],[IType]],IsDList,Table_ExternalData_15[[#Headers],[12]])</f>
        <v>0</v>
      </c>
      <c r="Q734" s="10">
        <f>SUMIFS(IsQList,IsIList,Table_ExternalData_15[[#This Row],[item_key]],IsITypeList,Table_ExternalData_15[[#This Row],[IType]],IsDList,Table_ExternalData_15[[#Headers],[13]])</f>
        <v>364</v>
      </c>
      <c r="R734" s="10">
        <f>SUMIFS(IsQList,IsIList,Table_ExternalData_15[[#This Row],[item_key]],IsITypeList,Table_ExternalData_15[[#This Row],[IType]],IsDList,Table_ExternalData_15[[#Headers],[14]])</f>
        <v>132</v>
      </c>
      <c r="S734" s="10">
        <f>SUMIFS(IsQList,IsIList,Table_ExternalData_15[[#This Row],[item_key]],IsITypeList,Table_ExternalData_15[[#This Row],[IType]],IsDList,Table_ExternalData_15[[#Headers],[15]])</f>
        <v>209</v>
      </c>
      <c r="T734" s="10">
        <f>SUMIFS(IsQList,IsIList,Table_ExternalData_15[[#This Row],[item_key]],IsITypeList,Table_ExternalData_15[[#This Row],[IType]],IsDList,Table_ExternalData_15[[#Headers],[16]])</f>
        <v>0</v>
      </c>
      <c r="U734" s="10">
        <f>SUMIFS(IsQList,IsIList,Table_ExternalData_15[[#This Row],[item_key]],IsITypeList,Table_ExternalData_15[[#This Row],[IType]],IsDList,Table_ExternalData_15[[#Headers],[17]])</f>
        <v>265</v>
      </c>
      <c r="V734" s="10">
        <f>SUMIFS(IsQList,IsIList,Table_ExternalData_15[[#This Row],[item_key]],IsITypeList,Table_ExternalData_15[[#This Row],[IType]],IsDList,Table_ExternalData_15[[#Headers],[18]])</f>
        <v>180</v>
      </c>
      <c r="W734" s="10">
        <f>SUMIFS(IsQList,IsIList,Table_ExternalData_15[[#This Row],[item_key]],IsITypeList,Table_ExternalData_15[[#This Row],[IType]],IsDList,Table_ExternalData_15[[#Headers],[19]])</f>
        <v>0</v>
      </c>
      <c r="X734" s="10">
        <f>SUMIFS(IsQList,IsIList,Table_ExternalData_15[[#This Row],[item_key]],IsITypeList,Table_ExternalData_15[[#This Row],[IType]],IsDList,Table_ExternalData_15[[#Headers],[20]])</f>
        <v>0</v>
      </c>
      <c r="Y734" s="10">
        <f>SUMIFS(IsQList,IsIList,Table_ExternalData_15[[#This Row],[item_key]],IsITypeList,Table_ExternalData_15[[#This Row],[IType]],IsDList,Table_ExternalData_15[[#Headers],[21]])</f>
        <v>0</v>
      </c>
      <c r="Z734" s="10">
        <f>SUMIFS(IsQList,IsIList,Table_ExternalData_15[[#This Row],[item_key]],IsITypeList,Table_ExternalData_15[[#This Row],[IType]],IsDList,Table_ExternalData_15[[#Headers],[22]])</f>
        <v>0</v>
      </c>
      <c r="AA734" s="10">
        <f>SUMIFS(IsQList,IsIList,Table_ExternalData_15[[#This Row],[item_key]],IsITypeList,Table_ExternalData_15[[#This Row],[IType]],IsDList,Table_ExternalData_15[[#Headers],[23]])</f>
        <v>125</v>
      </c>
      <c r="AB734" s="10">
        <f>SUMIFS(IsQList,IsIList,Table_ExternalData_15[[#This Row],[item_key]],IsITypeList,Table_ExternalData_15[[#This Row],[IType]],IsDList,Table_ExternalData_15[[#Headers],[24]])</f>
        <v>0</v>
      </c>
      <c r="AC734" s="10">
        <f>SUMIFS(IsQList,IsIList,Table_ExternalData_15[[#This Row],[item_key]],IsITypeList,Table_ExternalData_15[[#This Row],[IType]],IsDList,Table_ExternalData_15[[#Headers],[25]])</f>
        <v>0</v>
      </c>
      <c r="AD734" s="10">
        <f>SUMIFS(IsQList,IsIList,Table_ExternalData_15[[#This Row],[item_key]],IsITypeList,Table_ExternalData_15[[#This Row],[IType]],IsDList,Table_ExternalData_15[[#Headers],[26]])</f>
        <v>0</v>
      </c>
      <c r="AE734" s="10">
        <f>SUMIFS(IsQList,IsIList,Table_ExternalData_15[[#This Row],[item_key]],IsITypeList,Table_ExternalData_15[[#This Row],[IType]],IsDList,Table_ExternalData_15[[#Headers],[27]])</f>
        <v>183</v>
      </c>
      <c r="AF734" s="10">
        <f>SUMIFS(IsQList,IsIList,Table_ExternalData_15[[#This Row],[item_key]],IsITypeList,Table_ExternalData_15[[#This Row],[IType]],IsDList,Table_ExternalData_15[[#Headers],[28]])</f>
        <v>671</v>
      </c>
      <c r="AG734" s="10">
        <f>SUMIFS(IsQList,IsIList,Table_ExternalData_15[[#This Row],[item_key]],IsITypeList,Table_ExternalData_15[[#This Row],[IType]],IsDList,Table_ExternalData_15[[#Headers],[29]])</f>
        <v>894</v>
      </c>
      <c r="AH734" s="10">
        <f>SUMIFS(IsQList,IsIList,Table_ExternalData_15[[#This Row],[item_key]],IsITypeList,Table_ExternalData_15[[#This Row],[IType]],IsDList,Table_ExternalData_15[[#Headers],[30]])</f>
        <v>509</v>
      </c>
      <c r="AI734" s="10">
        <f>SUMIFS(IsQList,IsIList,Table_ExternalData_15[[#This Row],[item_key]],IsITypeList,Table_ExternalData_15[[#This Row],[IType]],IsDList,Table_ExternalData_15[[#Headers],[31]])</f>
        <v>357</v>
      </c>
      <c r="AJ734" s="10">
        <f>SUM(Table_ExternalData_15[[#This Row],[1]:[31]])</f>
        <v>5469</v>
      </c>
    </row>
    <row r="735" spans="1:36">
      <c r="A735" s="1" t="s">
        <v>2302</v>
      </c>
      <c r="B735" s="1" t="s">
        <v>2800</v>
      </c>
      <c r="C735" s="1" t="s">
        <v>2801</v>
      </c>
      <c r="D735" s="11" t="s">
        <v>2046</v>
      </c>
      <c r="E735" s="10">
        <f>SUMIFS(IsQList,IsIList,Table_ExternalData_15[[#This Row],[item_key]],IsITypeList,Table_ExternalData_15[[#This Row],[IType]],IsDList,Table_ExternalData_15[[#Headers],[1]])</f>
        <v>0</v>
      </c>
      <c r="F735" s="10">
        <f>SUMIFS(IsQList,IsIList,Table_ExternalData_15[[#This Row],[item_key]],IsITypeList,Table_ExternalData_15[[#This Row],[IType]],IsDList,Table_ExternalData_15[[#Headers],[2]])</f>
        <v>0</v>
      </c>
      <c r="G735" s="10">
        <f>SUMIFS(IsQList,IsIList,Table_ExternalData_15[[#This Row],[item_key]],IsITypeList,Table_ExternalData_15[[#This Row],[IType]],IsDList,Table_ExternalData_15[[#Headers],[3]])</f>
        <v>148</v>
      </c>
      <c r="H735" s="10">
        <f>SUMIFS(IsQList,IsIList,Table_ExternalData_15[[#This Row],[item_key]],IsITypeList,Table_ExternalData_15[[#This Row],[IType]],IsDList,Table_ExternalData_15[[#Headers],[4]])</f>
        <v>0</v>
      </c>
      <c r="I735" s="10">
        <f>SUMIFS(IsQList,IsIList,Table_ExternalData_15[[#This Row],[item_key]],IsITypeList,Table_ExternalData_15[[#This Row],[IType]],IsDList,Table_ExternalData_15[[#Headers],[5]])</f>
        <v>0</v>
      </c>
      <c r="J735" s="10">
        <f>SUMIFS(IsQList,IsIList,Table_ExternalData_15[[#This Row],[item_key]],IsITypeList,Table_ExternalData_15[[#This Row],[IType]],IsDList,Table_ExternalData_15[[#Headers],[6]])</f>
        <v>392</v>
      </c>
      <c r="K735" s="10">
        <f>SUMIFS(IsQList,IsIList,Table_ExternalData_15[[#This Row],[item_key]],IsITypeList,Table_ExternalData_15[[#This Row],[IType]],IsDList,Table_ExternalData_15[[#Headers],[7]])</f>
        <v>0</v>
      </c>
      <c r="L735" s="10">
        <f>SUMIFS(IsQList,IsIList,Table_ExternalData_15[[#This Row],[item_key]],IsITypeList,Table_ExternalData_15[[#This Row],[IType]],IsDList,Table_ExternalData_15[[#Headers],[8]])</f>
        <v>323</v>
      </c>
      <c r="M735" s="10">
        <f>SUMIFS(IsQList,IsIList,Table_ExternalData_15[[#This Row],[item_key]],IsITypeList,Table_ExternalData_15[[#This Row],[IType]],IsDList,Table_ExternalData_15[[#Headers],[9]])</f>
        <v>423</v>
      </c>
      <c r="N735" s="10">
        <f>SUMIFS(IsQList,IsIList,Table_ExternalData_15[[#This Row],[item_key]],IsITypeList,Table_ExternalData_15[[#This Row],[IType]],IsDList,Table_ExternalData_15[[#Headers],[10]])</f>
        <v>150</v>
      </c>
      <c r="O735" s="10">
        <f>SUMIFS(IsQList,IsIList,Table_ExternalData_15[[#This Row],[item_key]],IsITypeList,Table_ExternalData_15[[#This Row],[IType]],IsDList,Table_ExternalData_15[[#Headers],[11]])</f>
        <v>144</v>
      </c>
      <c r="P735" s="10">
        <f>SUMIFS(IsQList,IsIList,Table_ExternalData_15[[#This Row],[item_key]],IsITypeList,Table_ExternalData_15[[#This Row],[IType]],IsDList,Table_ExternalData_15[[#Headers],[12]])</f>
        <v>0</v>
      </c>
      <c r="Q735" s="10">
        <f>SUMIFS(IsQList,IsIList,Table_ExternalData_15[[#This Row],[item_key]],IsITypeList,Table_ExternalData_15[[#This Row],[IType]],IsDList,Table_ExternalData_15[[#Headers],[13]])</f>
        <v>364</v>
      </c>
      <c r="R735" s="10">
        <f>SUMIFS(IsQList,IsIList,Table_ExternalData_15[[#This Row],[item_key]],IsITypeList,Table_ExternalData_15[[#This Row],[IType]],IsDList,Table_ExternalData_15[[#Headers],[14]])</f>
        <v>132</v>
      </c>
      <c r="S735" s="10">
        <f>SUMIFS(IsQList,IsIList,Table_ExternalData_15[[#This Row],[item_key]],IsITypeList,Table_ExternalData_15[[#This Row],[IType]],IsDList,Table_ExternalData_15[[#Headers],[15]])</f>
        <v>209</v>
      </c>
      <c r="T735" s="10">
        <f>SUMIFS(IsQList,IsIList,Table_ExternalData_15[[#This Row],[item_key]],IsITypeList,Table_ExternalData_15[[#This Row],[IType]],IsDList,Table_ExternalData_15[[#Headers],[16]])</f>
        <v>0</v>
      </c>
      <c r="U735" s="10">
        <f>SUMIFS(IsQList,IsIList,Table_ExternalData_15[[#This Row],[item_key]],IsITypeList,Table_ExternalData_15[[#This Row],[IType]],IsDList,Table_ExternalData_15[[#Headers],[17]])</f>
        <v>265</v>
      </c>
      <c r="V735" s="10">
        <f>SUMIFS(IsQList,IsIList,Table_ExternalData_15[[#This Row],[item_key]],IsITypeList,Table_ExternalData_15[[#This Row],[IType]],IsDList,Table_ExternalData_15[[#Headers],[18]])</f>
        <v>180</v>
      </c>
      <c r="W735" s="10">
        <f>SUMIFS(IsQList,IsIList,Table_ExternalData_15[[#This Row],[item_key]],IsITypeList,Table_ExternalData_15[[#This Row],[IType]],IsDList,Table_ExternalData_15[[#Headers],[19]])</f>
        <v>0</v>
      </c>
      <c r="X735" s="10">
        <f>SUMIFS(IsQList,IsIList,Table_ExternalData_15[[#This Row],[item_key]],IsITypeList,Table_ExternalData_15[[#This Row],[IType]],IsDList,Table_ExternalData_15[[#Headers],[20]])</f>
        <v>0</v>
      </c>
      <c r="Y735" s="10">
        <f>SUMIFS(IsQList,IsIList,Table_ExternalData_15[[#This Row],[item_key]],IsITypeList,Table_ExternalData_15[[#This Row],[IType]],IsDList,Table_ExternalData_15[[#Headers],[21]])</f>
        <v>0</v>
      </c>
      <c r="Z735" s="10">
        <f>SUMIFS(IsQList,IsIList,Table_ExternalData_15[[#This Row],[item_key]],IsITypeList,Table_ExternalData_15[[#This Row],[IType]],IsDList,Table_ExternalData_15[[#Headers],[22]])</f>
        <v>0</v>
      </c>
      <c r="AA735" s="10">
        <f>SUMIFS(IsQList,IsIList,Table_ExternalData_15[[#This Row],[item_key]],IsITypeList,Table_ExternalData_15[[#This Row],[IType]],IsDList,Table_ExternalData_15[[#Headers],[23]])</f>
        <v>125</v>
      </c>
      <c r="AB735" s="10">
        <f>SUMIFS(IsQList,IsIList,Table_ExternalData_15[[#This Row],[item_key]],IsITypeList,Table_ExternalData_15[[#This Row],[IType]],IsDList,Table_ExternalData_15[[#Headers],[24]])</f>
        <v>0</v>
      </c>
      <c r="AC735" s="10">
        <f>SUMIFS(IsQList,IsIList,Table_ExternalData_15[[#This Row],[item_key]],IsITypeList,Table_ExternalData_15[[#This Row],[IType]],IsDList,Table_ExternalData_15[[#Headers],[25]])</f>
        <v>0</v>
      </c>
      <c r="AD735" s="10">
        <f>SUMIFS(IsQList,IsIList,Table_ExternalData_15[[#This Row],[item_key]],IsITypeList,Table_ExternalData_15[[#This Row],[IType]],IsDList,Table_ExternalData_15[[#Headers],[26]])</f>
        <v>0</v>
      </c>
      <c r="AE735" s="10">
        <f>SUMIFS(IsQList,IsIList,Table_ExternalData_15[[#This Row],[item_key]],IsITypeList,Table_ExternalData_15[[#This Row],[IType]],IsDList,Table_ExternalData_15[[#Headers],[27]])</f>
        <v>183</v>
      </c>
      <c r="AF735" s="10">
        <f>SUMIFS(IsQList,IsIList,Table_ExternalData_15[[#This Row],[item_key]],IsITypeList,Table_ExternalData_15[[#This Row],[IType]],IsDList,Table_ExternalData_15[[#Headers],[28]])</f>
        <v>671</v>
      </c>
      <c r="AG735" s="10">
        <f>SUMIFS(IsQList,IsIList,Table_ExternalData_15[[#This Row],[item_key]],IsITypeList,Table_ExternalData_15[[#This Row],[IType]],IsDList,Table_ExternalData_15[[#Headers],[29]])</f>
        <v>894</v>
      </c>
      <c r="AH735" s="10">
        <f>SUMIFS(IsQList,IsIList,Table_ExternalData_15[[#This Row],[item_key]],IsITypeList,Table_ExternalData_15[[#This Row],[IType]],IsDList,Table_ExternalData_15[[#Headers],[30]])</f>
        <v>509</v>
      </c>
      <c r="AI735" s="10">
        <f>SUMIFS(IsQList,IsIList,Table_ExternalData_15[[#This Row],[item_key]],IsITypeList,Table_ExternalData_15[[#This Row],[IType]],IsDList,Table_ExternalData_15[[#Headers],[31]])</f>
        <v>357</v>
      </c>
      <c r="AJ735" s="10">
        <f>SUM(Table_ExternalData_15[[#This Row],[1]:[31]])</f>
        <v>5469</v>
      </c>
    </row>
    <row r="736" spans="1:36">
      <c r="A736" s="1" t="s">
        <v>2303</v>
      </c>
      <c r="B736" s="1" t="s">
        <v>2802</v>
      </c>
      <c r="C736" s="1" t="s">
        <v>2803</v>
      </c>
      <c r="D736" s="11" t="s">
        <v>2046</v>
      </c>
      <c r="E736" s="10">
        <f>SUMIFS(IsQList,IsIList,Table_ExternalData_15[[#This Row],[item_key]],IsITypeList,Table_ExternalData_15[[#This Row],[IType]],IsDList,Table_ExternalData_15[[#Headers],[1]])</f>
        <v>0</v>
      </c>
      <c r="F736" s="10">
        <f>SUMIFS(IsQList,IsIList,Table_ExternalData_15[[#This Row],[item_key]],IsITypeList,Table_ExternalData_15[[#This Row],[IType]],IsDList,Table_ExternalData_15[[#Headers],[2]])</f>
        <v>0</v>
      </c>
      <c r="G736" s="10">
        <f>SUMIFS(IsQList,IsIList,Table_ExternalData_15[[#This Row],[item_key]],IsITypeList,Table_ExternalData_15[[#This Row],[IType]],IsDList,Table_ExternalData_15[[#Headers],[3]])</f>
        <v>148</v>
      </c>
      <c r="H736" s="10">
        <f>SUMIFS(IsQList,IsIList,Table_ExternalData_15[[#This Row],[item_key]],IsITypeList,Table_ExternalData_15[[#This Row],[IType]],IsDList,Table_ExternalData_15[[#Headers],[4]])</f>
        <v>0</v>
      </c>
      <c r="I736" s="10">
        <f>SUMIFS(IsQList,IsIList,Table_ExternalData_15[[#This Row],[item_key]],IsITypeList,Table_ExternalData_15[[#This Row],[IType]],IsDList,Table_ExternalData_15[[#Headers],[5]])</f>
        <v>0</v>
      </c>
      <c r="J736" s="10">
        <f>SUMIFS(IsQList,IsIList,Table_ExternalData_15[[#This Row],[item_key]],IsITypeList,Table_ExternalData_15[[#This Row],[IType]],IsDList,Table_ExternalData_15[[#Headers],[6]])</f>
        <v>392</v>
      </c>
      <c r="K736" s="10">
        <f>SUMIFS(IsQList,IsIList,Table_ExternalData_15[[#This Row],[item_key]],IsITypeList,Table_ExternalData_15[[#This Row],[IType]],IsDList,Table_ExternalData_15[[#Headers],[7]])</f>
        <v>0</v>
      </c>
      <c r="L736" s="10">
        <f>SUMIFS(IsQList,IsIList,Table_ExternalData_15[[#This Row],[item_key]],IsITypeList,Table_ExternalData_15[[#This Row],[IType]],IsDList,Table_ExternalData_15[[#Headers],[8]])</f>
        <v>323</v>
      </c>
      <c r="M736" s="10">
        <f>SUMIFS(IsQList,IsIList,Table_ExternalData_15[[#This Row],[item_key]],IsITypeList,Table_ExternalData_15[[#This Row],[IType]],IsDList,Table_ExternalData_15[[#Headers],[9]])</f>
        <v>423</v>
      </c>
      <c r="N736" s="10">
        <f>SUMIFS(IsQList,IsIList,Table_ExternalData_15[[#This Row],[item_key]],IsITypeList,Table_ExternalData_15[[#This Row],[IType]],IsDList,Table_ExternalData_15[[#Headers],[10]])</f>
        <v>150</v>
      </c>
      <c r="O736" s="10">
        <f>SUMIFS(IsQList,IsIList,Table_ExternalData_15[[#This Row],[item_key]],IsITypeList,Table_ExternalData_15[[#This Row],[IType]],IsDList,Table_ExternalData_15[[#Headers],[11]])</f>
        <v>144</v>
      </c>
      <c r="P736" s="10">
        <f>SUMIFS(IsQList,IsIList,Table_ExternalData_15[[#This Row],[item_key]],IsITypeList,Table_ExternalData_15[[#This Row],[IType]],IsDList,Table_ExternalData_15[[#Headers],[12]])</f>
        <v>0</v>
      </c>
      <c r="Q736" s="10">
        <f>SUMIFS(IsQList,IsIList,Table_ExternalData_15[[#This Row],[item_key]],IsITypeList,Table_ExternalData_15[[#This Row],[IType]],IsDList,Table_ExternalData_15[[#Headers],[13]])</f>
        <v>364</v>
      </c>
      <c r="R736" s="10">
        <f>SUMIFS(IsQList,IsIList,Table_ExternalData_15[[#This Row],[item_key]],IsITypeList,Table_ExternalData_15[[#This Row],[IType]],IsDList,Table_ExternalData_15[[#Headers],[14]])</f>
        <v>132</v>
      </c>
      <c r="S736" s="10">
        <f>SUMIFS(IsQList,IsIList,Table_ExternalData_15[[#This Row],[item_key]],IsITypeList,Table_ExternalData_15[[#This Row],[IType]],IsDList,Table_ExternalData_15[[#Headers],[15]])</f>
        <v>209</v>
      </c>
      <c r="T736" s="10">
        <f>SUMIFS(IsQList,IsIList,Table_ExternalData_15[[#This Row],[item_key]],IsITypeList,Table_ExternalData_15[[#This Row],[IType]],IsDList,Table_ExternalData_15[[#Headers],[16]])</f>
        <v>0</v>
      </c>
      <c r="U736" s="10">
        <f>SUMIFS(IsQList,IsIList,Table_ExternalData_15[[#This Row],[item_key]],IsITypeList,Table_ExternalData_15[[#This Row],[IType]],IsDList,Table_ExternalData_15[[#Headers],[17]])</f>
        <v>265</v>
      </c>
      <c r="V736" s="10">
        <f>SUMIFS(IsQList,IsIList,Table_ExternalData_15[[#This Row],[item_key]],IsITypeList,Table_ExternalData_15[[#This Row],[IType]],IsDList,Table_ExternalData_15[[#Headers],[18]])</f>
        <v>180</v>
      </c>
      <c r="W736" s="10">
        <f>SUMIFS(IsQList,IsIList,Table_ExternalData_15[[#This Row],[item_key]],IsITypeList,Table_ExternalData_15[[#This Row],[IType]],IsDList,Table_ExternalData_15[[#Headers],[19]])</f>
        <v>0</v>
      </c>
      <c r="X736" s="10">
        <f>SUMIFS(IsQList,IsIList,Table_ExternalData_15[[#This Row],[item_key]],IsITypeList,Table_ExternalData_15[[#This Row],[IType]],IsDList,Table_ExternalData_15[[#Headers],[20]])</f>
        <v>0</v>
      </c>
      <c r="Y736" s="10">
        <f>SUMIFS(IsQList,IsIList,Table_ExternalData_15[[#This Row],[item_key]],IsITypeList,Table_ExternalData_15[[#This Row],[IType]],IsDList,Table_ExternalData_15[[#Headers],[21]])</f>
        <v>0</v>
      </c>
      <c r="Z736" s="10">
        <f>SUMIFS(IsQList,IsIList,Table_ExternalData_15[[#This Row],[item_key]],IsITypeList,Table_ExternalData_15[[#This Row],[IType]],IsDList,Table_ExternalData_15[[#Headers],[22]])</f>
        <v>0</v>
      </c>
      <c r="AA736" s="10">
        <f>SUMIFS(IsQList,IsIList,Table_ExternalData_15[[#This Row],[item_key]],IsITypeList,Table_ExternalData_15[[#This Row],[IType]],IsDList,Table_ExternalData_15[[#Headers],[23]])</f>
        <v>125</v>
      </c>
      <c r="AB736" s="10">
        <f>SUMIFS(IsQList,IsIList,Table_ExternalData_15[[#This Row],[item_key]],IsITypeList,Table_ExternalData_15[[#This Row],[IType]],IsDList,Table_ExternalData_15[[#Headers],[24]])</f>
        <v>0</v>
      </c>
      <c r="AC736" s="10">
        <f>SUMIFS(IsQList,IsIList,Table_ExternalData_15[[#This Row],[item_key]],IsITypeList,Table_ExternalData_15[[#This Row],[IType]],IsDList,Table_ExternalData_15[[#Headers],[25]])</f>
        <v>0</v>
      </c>
      <c r="AD736" s="10">
        <f>SUMIFS(IsQList,IsIList,Table_ExternalData_15[[#This Row],[item_key]],IsITypeList,Table_ExternalData_15[[#This Row],[IType]],IsDList,Table_ExternalData_15[[#Headers],[26]])</f>
        <v>0</v>
      </c>
      <c r="AE736" s="10">
        <f>SUMIFS(IsQList,IsIList,Table_ExternalData_15[[#This Row],[item_key]],IsITypeList,Table_ExternalData_15[[#This Row],[IType]],IsDList,Table_ExternalData_15[[#Headers],[27]])</f>
        <v>183</v>
      </c>
      <c r="AF736" s="10">
        <f>SUMIFS(IsQList,IsIList,Table_ExternalData_15[[#This Row],[item_key]],IsITypeList,Table_ExternalData_15[[#This Row],[IType]],IsDList,Table_ExternalData_15[[#Headers],[28]])</f>
        <v>671</v>
      </c>
      <c r="AG736" s="10">
        <f>SUMIFS(IsQList,IsIList,Table_ExternalData_15[[#This Row],[item_key]],IsITypeList,Table_ExternalData_15[[#This Row],[IType]],IsDList,Table_ExternalData_15[[#Headers],[29]])</f>
        <v>894</v>
      </c>
      <c r="AH736" s="10">
        <f>SUMIFS(IsQList,IsIList,Table_ExternalData_15[[#This Row],[item_key]],IsITypeList,Table_ExternalData_15[[#This Row],[IType]],IsDList,Table_ExternalData_15[[#Headers],[30]])</f>
        <v>509</v>
      </c>
      <c r="AI736" s="10">
        <f>SUMIFS(IsQList,IsIList,Table_ExternalData_15[[#This Row],[item_key]],IsITypeList,Table_ExternalData_15[[#This Row],[IType]],IsDList,Table_ExternalData_15[[#Headers],[31]])</f>
        <v>357</v>
      </c>
      <c r="AJ736" s="10">
        <f>SUM(Table_ExternalData_15[[#This Row],[1]:[31]])</f>
        <v>5469</v>
      </c>
    </row>
    <row r="737" spans="1:36">
      <c r="A737" s="1" t="s">
        <v>2304</v>
      </c>
      <c r="B737" s="1" t="s">
        <v>2804</v>
      </c>
      <c r="C737" s="1" t="s">
        <v>2805</v>
      </c>
      <c r="D737" s="11" t="s">
        <v>2046</v>
      </c>
      <c r="E737" s="10">
        <f>SUMIFS(IsQList,IsIList,Table_ExternalData_15[[#This Row],[item_key]],IsITypeList,Table_ExternalData_15[[#This Row],[IType]],IsDList,Table_ExternalData_15[[#Headers],[1]])</f>
        <v>0</v>
      </c>
      <c r="F737" s="10">
        <f>SUMIFS(IsQList,IsIList,Table_ExternalData_15[[#This Row],[item_key]],IsITypeList,Table_ExternalData_15[[#This Row],[IType]],IsDList,Table_ExternalData_15[[#Headers],[2]])</f>
        <v>0</v>
      </c>
      <c r="G737" s="10">
        <f>SUMIFS(IsQList,IsIList,Table_ExternalData_15[[#This Row],[item_key]],IsITypeList,Table_ExternalData_15[[#This Row],[IType]],IsDList,Table_ExternalData_15[[#Headers],[3]])</f>
        <v>148</v>
      </c>
      <c r="H737" s="10">
        <f>SUMIFS(IsQList,IsIList,Table_ExternalData_15[[#This Row],[item_key]],IsITypeList,Table_ExternalData_15[[#This Row],[IType]],IsDList,Table_ExternalData_15[[#Headers],[4]])</f>
        <v>0</v>
      </c>
      <c r="I737" s="10">
        <f>SUMIFS(IsQList,IsIList,Table_ExternalData_15[[#This Row],[item_key]],IsITypeList,Table_ExternalData_15[[#This Row],[IType]],IsDList,Table_ExternalData_15[[#Headers],[5]])</f>
        <v>0</v>
      </c>
      <c r="J737" s="10">
        <f>SUMIFS(IsQList,IsIList,Table_ExternalData_15[[#This Row],[item_key]],IsITypeList,Table_ExternalData_15[[#This Row],[IType]],IsDList,Table_ExternalData_15[[#Headers],[6]])</f>
        <v>392</v>
      </c>
      <c r="K737" s="10">
        <f>SUMIFS(IsQList,IsIList,Table_ExternalData_15[[#This Row],[item_key]],IsITypeList,Table_ExternalData_15[[#This Row],[IType]],IsDList,Table_ExternalData_15[[#Headers],[7]])</f>
        <v>0</v>
      </c>
      <c r="L737" s="10">
        <f>SUMIFS(IsQList,IsIList,Table_ExternalData_15[[#This Row],[item_key]],IsITypeList,Table_ExternalData_15[[#This Row],[IType]],IsDList,Table_ExternalData_15[[#Headers],[8]])</f>
        <v>323</v>
      </c>
      <c r="M737" s="10">
        <f>SUMIFS(IsQList,IsIList,Table_ExternalData_15[[#This Row],[item_key]],IsITypeList,Table_ExternalData_15[[#This Row],[IType]],IsDList,Table_ExternalData_15[[#Headers],[9]])</f>
        <v>423</v>
      </c>
      <c r="N737" s="10">
        <f>SUMIFS(IsQList,IsIList,Table_ExternalData_15[[#This Row],[item_key]],IsITypeList,Table_ExternalData_15[[#This Row],[IType]],IsDList,Table_ExternalData_15[[#Headers],[10]])</f>
        <v>150</v>
      </c>
      <c r="O737" s="10">
        <f>SUMIFS(IsQList,IsIList,Table_ExternalData_15[[#This Row],[item_key]],IsITypeList,Table_ExternalData_15[[#This Row],[IType]],IsDList,Table_ExternalData_15[[#Headers],[11]])</f>
        <v>144</v>
      </c>
      <c r="P737" s="10">
        <f>SUMIFS(IsQList,IsIList,Table_ExternalData_15[[#This Row],[item_key]],IsITypeList,Table_ExternalData_15[[#This Row],[IType]],IsDList,Table_ExternalData_15[[#Headers],[12]])</f>
        <v>0</v>
      </c>
      <c r="Q737" s="10">
        <f>SUMIFS(IsQList,IsIList,Table_ExternalData_15[[#This Row],[item_key]],IsITypeList,Table_ExternalData_15[[#This Row],[IType]],IsDList,Table_ExternalData_15[[#Headers],[13]])</f>
        <v>364</v>
      </c>
      <c r="R737" s="10">
        <f>SUMIFS(IsQList,IsIList,Table_ExternalData_15[[#This Row],[item_key]],IsITypeList,Table_ExternalData_15[[#This Row],[IType]],IsDList,Table_ExternalData_15[[#Headers],[14]])</f>
        <v>132</v>
      </c>
      <c r="S737" s="10">
        <f>SUMIFS(IsQList,IsIList,Table_ExternalData_15[[#This Row],[item_key]],IsITypeList,Table_ExternalData_15[[#This Row],[IType]],IsDList,Table_ExternalData_15[[#Headers],[15]])</f>
        <v>209</v>
      </c>
      <c r="T737" s="10">
        <f>SUMIFS(IsQList,IsIList,Table_ExternalData_15[[#This Row],[item_key]],IsITypeList,Table_ExternalData_15[[#This Row],[IType]],IsDList,Table_ExternalData_15[[#Headers],[16]])</f>
        <v>0</v>
      </c>
      <c r="U737" s="10">
        <f>SUMIFS(IsQList,IsIList,Table_ExternalData_15[[#This Row],[item_key]],IsITypeList,Table_ExternalData_15[[#This Row],[IType]],IsDList,Table_ExternalData_15[[#Headers],[17]])</f>
        <v>265</v>
      </c>
      <c r="V737" s="10">
        <f>SUMIFS(IsQList,IsIList,Table_ExternalData_15[[#This Row],[item_key]],IsITypeList,Table_ExternalData_15[[#This Row],[IType]],IsDList,Table_ExternalData_15[[#Headers],[18]])</f>
        <v>180</v>
      </c>
      <c r="W737" s="10">
        <f>SUMIFS(IsQList,IsIList,Table_ExternalData_15[[#This Row],[item_key]],IsITypeList,Table_ExternalData_15[[#This Row],[IType]],IsDList,Table_ExternalData_15[[#Headers],[19]])</f>
        <v>0</v>
      </c>
      <c r="X737" s="10">
        <f>SUMIFS(IsQList,IsIList,Table_ExternalData_15[[#This Row],[item_key]],IsITypeList,Table_ExternalData_15[[#This Row],[IType]],IsDList,Table_ExternalData_15[[#Headers],[20]])</f>
        <v>0</v>
      </c>
      <c r="Y737" s="10">
        <f>SUMIFS(IsQList,IsIList,Table_ExternalData_15[[#This Row],[item_key]],IsITypeList,Table_ExternalData_15[[#This Row],[IType]],IsDList,Table_ExternalData_15[[#Headers],[21]])</f>
        <v>0</v>
      </c>
      <c r="Z737" s="10">
        <f>SUMIFS(IsQList,IsIList,Table_ExternalData_15[[#This Row],[item_key]],IsITypeList,Table_ExternalData_15[[#This Row],[IType]],IsDList,Table_ExternalData_15[[#Headers],[22]])</f>
        <v>0</v>
      </c>
      <c r="AA737" s="10">
        <f>SUMIFS(IsQList,IsIList,Table_ExternalData_15[[#This Row],[item_key]],IsITypeList,Table_ExternalData_15[[#This Row],[IType]],IsDList,Table_ExternalData_15[[#Headers],[23]])</f>
        <v>125</v>
      </c>
      <c r="AB737" s="10">
        <f>SUMIFS(IsQList,IsIList,Table_ExternalData_15[[#This Row],[item_key]],IsITypeList,Table_ExternalData_15[[#This Row],[IType]],IsDList,Table_ExternalData_15[[#Headers],[24]])</f>
        <v>0</v>
      </c>
      <c r="AC737" s="10">
        <f>SUMIFS(IsQList,IsIList,Table_ExternalData_15[[#This Row],[item_key]],IsITypeList,Table_ExternalData_15[[#This Row],[IType]],IsDList,Table_ExternalData_15[[#Headers],[25]])</f>
        <v>0</v>
      </c>
      <c r="AD737" s="10">
        <f>SUMIFS(IsQList,IsIList,Table_ExternalData_15[[#This Row],[item_key]],IsITypeList,Table_ExternalData_15[[#This Row],[IType]],IsDList,Table_ExternalData_15[[#Headers],[26]])</f>
        <v>0</v>
      </c>
      <c r="AE737" s="10">
        <f>SUMIFS(IsQList,IsIList,Table_ExternalData_15[[#This Row],[item_key]],IsITypeList,Table_ExternalData_15[[#This Row],[IType]],IsDList,Table_ExternalData_15[[#Headers],[27]])</f>
        <v>183</v>
      </c>
      <c r="AF737" s="10">
        <f>SUMIFS(IsQList,IsIList,Table_ExternalData_15[[#This Row],[item_key]],IsITypeList,Table_ExternalData_15[[#This Row],[IType]],IsDList,Table_ExternalData_15[[#Headers],[28]])</f>
        <v>671</v>
      </c>
      <c r="AG737" s="10">
        <f>SUMIFS(IsQList,IsIList,Table_ExternalData_15[[#This Row],[item_key]],IsITypeList,Table_ExternalData_15[[#This Row],[IType]],IsDList,Table_ExternalData_15[[#Headers],[29]])</f>
        <v>894</v>
      </c>
      <c r="AH737" s="10">
        <f>SUMIFS(IsQList,IsIList,Table_ExternalData_15[[#This Row],[item_key]],IsITypeList,Table_ExternalData_15[[#This Row],[IType]],IsDList,Table_ExternalData_15[[#Headers],[30]])</f>
        <v>509</v>
      </c>
      <c r="AI737" s="10">
        <f>SUMIFS(IsQList,IsIList,Table_ExternalData_15[[#This Row],[item_key]],IsITypeList,Table_ExternalData_15[[#This Row],[IType]],IsDList,Table_ExternalData_15[[#Headers],[31]])</f>
        <v>357</v>
      </c>
      <c r="AJ737" s="10">
        <f>SUM(Table_ExternalData_15[[#This Row],[1]:[31]])</f>
        <v>5469</v>
      </c>
    </row>
    <row r="738" spans="1:36">
      <c r="A738" s="1" t="s">
        <v>2305</v>
      </c>
      <c r="B738" s="1" t="s">
        <v>2806</v>
      </c>
      <c r="C738" s="1" t="s">
        <v>2807</v>
      </c>
      <c r="D738" s="11" t="s">
        <v>2046</v>
      </c>
      <c r="E738" s="10">
        <f>SUMIFS(IsQList,IsIList,Table_ExternalData_15[[#This Row],[item_key]],IsITypeList,Table_ExternalData_15[[#This Row],[IType]],IsDList,Table_ExternalData_15[[#Headers],[1]])</f>
        <v>0</v>
      </c>
      <c r="F738" s="10">
        <f>SUMIFS(IsQList,IsIList,Table_ExternalData_15[[#This Row],[item_key]],IsITypeList,Table_ExternalData_15[[#This Row],[IType]],IsDList,Table_ExternalData_15[[#Headers],[2]])</f>
        <v>0</v>
      </c>
      <c r="G738" s="10">
        <f>SUMIFS(IsQList,IsIList,Table_ExternalData_15[[#This Row],[item_key]],IsITypeList,Table_ExternalData_15[[#This Row],[IType]],IsDList,Table_ExternalData_15[[#Headers],[3]])</f>
        <v>148</v>
      </c>
      <c r="H738" s="10">
        <f>SUMIFS(IsQList,IsIList,Table_ExternalData_15[[#This Row],[item_key]],IsITypeList,Table_ExternalData_15[[#This Row],[IType]],IsDList,Table_ExternalData_15[[#Headers],[4]])</f>
        <v>0</v>
      </c>
      <c r="I738" s="10">
        <f>SUMIFS(IsQList,IsIList,Table_ExternalData_15[[#This Row],[item_key]],IsITypeList,Table_ExternalData_15[[#This Row],[IType]],IsDList,Table_ExternalData_15[[#Headers],[5]])</f>
        <v>0</v>
      </c>
      <c r="J738" s="10">
        <f>SUMIFS(IsQList,IsIList,Table_ExternalData_15[[#This Row],[item_key]],IsITypeList,Table_ExternalData_15[[#This Row],[IType]],IsDList,Table_ExternalData_15[[#Headers],[6]])</f>
        <v>392</v>
      </c>
      <c r="K738" s="10">
        <f>SUMIFS(IsQList,IsIList,Table_ExternalData_15[[#This Row],[item_key]],IsITypeList,Table_ExternalData_15[[#This Row],[IType]],IsDList,Table_ExternalData_15[[#Headers],[7]])</f>
        <v>0</v>
      </c>
      <c r="L738" s="10">
        <f>SUMIFS(IsQList,IsIList,Table_ExternalData_15[[#This Row],[item_key]],IsITypeList,Table_ExternalData_15[[#This Row],[IType]],IsDList,Table_ExternalData_15[[#Headers],[8]])</f>
        <v>323</v>
      </c>
      <c r="M738" s="10">
        <f>SUMIFS(IsQList,IsIList,Table_ExternalData_15[[#This Row],[item_key]],IsITypeList,Table_ExternalData_15[[#This Row],[IType]],IsDList,Table_ExternalData_15[[#Headers],[9]])</f>
        <v>423</v>
      </c>
      <c r="N738" s="10">
        <f>SUMIFS(IsQList,IsIList,Table_ExternalData_15[[#This Row],[item_key]],IsITypeList,Table_ExternalData_15[[#This Row],[IType]],IsDList,Table_ExternalData_15[[#Headers],[10]])</f>
        <v>150</v>
      </c>
      <c r="O738" s="10">
        <f>SUMIFS(IsQList,IsIList,Table_ExternalData_15[[#This Row],[item_key]],IsITypeList,Table_ExternalData_15[[#This Row],[IType]],IsDList,Table_ExternalData_15[[#Headers],[11]])</f>
        <v>144</v>
      </c>
      <c r="P738" s="10">
        <f>SUMIFS(IsQList,IsIList,Table_ExternalData_15[[#This Row],[item_key]],IsITypeList,Table_ExternalData_15[[#This Row],[IType]],IsDList,Table_ExternalData_15[[#Headers],[12]])</f>
        <v>0</v>
      </c>
      <c r="Q738" s="10">
        <f>SUMIFS(IsQList,IsIList,Table_ExternalData_15[[#This Row],[item_key]],IsITypeList,Table_ExternalData_15[[#This Row],[IType]],IsDList,Table_ExternalData_15[[#Headers],[13]])</f>
        <v>364</v>
      </c>
      <c r="R738" s="10">
        <f>SUMIFS(IsQList,IsIList,Table_ExternalData_15[[#This Row],[item_key]],IsITypeList,Table_ExternalData_15[[#This Row],[IType]],IsDList,Table_ExternalData_15[[#Headers],[14]])</f>
        <v>132</v>
      </c>
      <c r="S738" s="10">
        <f>SUMIFS(IsQList,IsIList,Table_ExternalData_15[[#This Row],[item_key]],IsITypeList,Table_ExternalData_15[[#This Row],[IType]],IsDList,Table_ExternalData_15[[#Headers],[15]])</f>
        <v>209</v>
      </c>
      <c r="T738" s="10">
        <f>SUMIFS(IsQList,IsIList,Table_ExternalData_15[[#This Row],[item_key]],IsITypeList,Table_ExternalData_15[[#This Row],[IType]],IsDList,Table_ExternalData_15[[#Headers],[16]])</f>
        <v>0</v>
      </c>
      <c r="U738" s="10">
        <f>SUMIFS(IsQList,IsIList,Table_ExternalData_15[[#This Row],[item_key]],IsITypeList,Table_ExternalData_15[[#This Row],[IType]],IsDList,Table_ExternalData_15[[#Headers],[17]])</f>
        <v>265</v>
      </c>
      <c r="V738" s="10">
        <f>SUMIFS(IsQList,IsIList,Table_ExternalData_15[[#This Row],[item_key]],IsITypeList,Table_ExternalData_15[[#This Row],[IType]],IsDList,Table_ExternalData_15[[#Headers],[18]])</f>
        <v>180</v>
      </c>
      <c r="W738" s="10">
        <f>SUMIFS(IsQList,IsIList,Table_ExternalData_15[[#This Row],[item_key]],IsITypeList,Table_ExternalData_15[[#This Row],[IType]],IsDList,Table_ExternalData_15[[#Headers],[19]])</f>
        <v>0</v>
      </c>
      <c r="X738" s="10">
        <f>SUMIFS(IsQList,IsIList,Table_ExternalData_15[[#This Row],[item_key]],IsITypeList,Table_ExternalData_15[[#This Row],[IType]],IsDList,Table_ExternalData_15[[#Headers],[20]])</f>
        <v>0</v>
      </c>
      <c r="Y738" s="10">
        <f>SUMIFS(IsQList,IsIList,Table_ExternalData_15[[#This Row],[item_key]],IsITypeList,Table_ExternalData_15[[#This Row],[IType]],IsDList,Table_ExternalData_15[[#Headers],[21]])</f>
        <v>0</v>
      </c>
      <c r="Z738" s="10">
        <f>SUMIFS(IsQList,IsIList,Table_ExternalData_15[[#This Row],[item_key]],IsITypeList,Table_ExternalData_15[[#This Row],[IType]],IsDList,Table_ExternalData_15[[#Headers],[22]])</f>
        <v>0</v>
      </c>
      <c r="AA738" s="10">
        <f>SUMIFS(IsQList,IsIList,Table_ExternalData_15[[#This Row],[item_key]],IsITypeList,Table_ExternalData_15[[#This Row],[IType]],IsDList,Table_ExternalData_15[[#Headers],[23]])</f>
        <v>125</v>
      </c>
      <c r="AB738" s="10">
        <f>SUMIFS(IsQList,IsIList,Table_ExternalData_15[[#This Row],[item_key]],IsITypeList,Table_ExternalData_15[[#This Row],[IType]],IsDList,Table_ExternalData_15[[#Headers],[24]])</f>
        <v>0</v>
      </c>
      <c r="AC738" s="10">
        <f>SUMIFS(IsQList,IsIList,Table_ExternalData_15[[#This Row],[item_key]],IsITypeList,Table_ExternalData_15[[#This Row],[IType]],IsDList,Table_ExternalData_15[[#Headers],[25]])</f>
        <v>0</v>
      </c>
      <c r="AD738" s="10">
        <f>SUMIFS(IsQList,IsIList,Table_ExternalData_15[[#This Row],[item_key]],IsITypeList,Table_ExternalData_15[[#This Row],[IType]],IsDList,Table_ExternalData_15[[#Headers],[26]])</f>
        <v>0</v>
      </c>
      <c r="AE738" s="10">
        <f>SUMIFS(IsQList,IsIList,Table_ExternalData_15[[#This Row],[item_key]],IsITypeList,Table_ExternalData_15[[#This Row],[IType]],IsDList,Table_ExternalData_15[[#Headers],[27]])</f>
        <v>183</v>
      </c>
      <c r="AF738" s="10">
        <f>SUMIFS(IsQList,IsIList,Table_ExternalData_15[[#This Row],[item_key]],IsITypeList,Table_ExternalData_15[[#This Row],[IType]],IsDList,Table_ExternalData_15[[#Headers],[28]])</f>
        <v>671</v>
      </c>
      <c r="AG738" s="10">
        <f>SUMIFS(IsQList,IsIList,Table_ExternalData_15[[#This Row],[item_key]],IsITypeList,Table_ExternalData_15[[#This Row],[IType]],IsDList,Table_ExternalData_15[[#Headers],[29]])</f>
        <v>894</v>
      </c>
      <c r="AH738" s="10">
        <f>SUMIFS(IsQList,IsIList,Table_ExternalData_15[[#This Row],[item_key]],IsITypeList,Table_ExternalData_15[[#This Row],[IType]],IsDList,Table_ExternalData_15[[#Headers],[30]])</f>
        <v>509</v>
      </c>
      <c r="AI738" s="10">
        <f>SUMIFS(IsQList,IsIList,Table_ExternalData_15[[#This Row],[item_key]],IsITypeList,Table_ExternalData_15[[#This Row],[IType]],IsDList,Table_ExternalData_15[[#Headers],[31]])</f>
        <v>357</v>
      </c>
      <c r="AJ738" s="10">
        <f>SUM(Table_ExternalData_15[[#This Row],[1]:[31]])</f>
        <v>5469</v>
      </c>
    </row>
    <row r="739" spans="1:36">
      <c r="A739" s="1" t="s">
        <v>2306</v>
      </c>
      <c r="B739" s="1" t="s">
        <v>2808</v>
      </c>
      <c r="C739" s="1" t="s">
        <v>2809</v>
      </c>
      <c r="D739" s="11" t="s">
        <v>2046</v>
      </c>
      <c r="E739" s="10">
        <f>SUMIFS(IsQList,IsIList,Table_ExternalData_15[[#This Row],[item_key]],IsITypeList,Table_ExternalData_15[[#This Row],[IType]],IsDList,Table_ExternalData_15[[#Headers],[1]])</f>
        <v>0</v>
      </c>
      <c r="F739" s="10">
        <f>SUMIFS(IsQList,IsIList,Table_ExternalData_15[[#This Row],[item_key]],IsITypeList,Table_ExternalData_15[[#This Row],[IType]],IsDList,Table_ExternalData_15[[#Headers],[2]])</f>
        <v>0</v>
      </c>
      <c r="G739" s="10">
        <f>SUMIFS(IsQList,IsIList,Table_ExternalData_15[[#This Row],[item_key]],IsITypeList,Table_ExternalData_15[[#This Row],[IType]],IsDList,Table_ExternalData_15[[#Headers],[3]])</f>
        <v>296</v>
      </c>
      <c r="H739" s="10">
        <f>SUMIFS(IsQList,IsIList,Table_ExternalData_15[[#This Row],[item_key]],IsITypeList,Table_ExternalData_15[[#This Row],[IType]],IsDList,Table_ExternalData_15[[#Headers],[4]])</f>
        <v>0</v>
      </c>
      <c r="I739" s="10">
        <f>SUMIFS(IsQList,IsIList,Table_ExternalData_15[[#This Row],[item_key]],IsITypeList,Table_ExternalData_15[[#This Row],[IType]],IsDList,Table_ExternalData_15[[#Headers],[5]])</f>
        <v>0</v>
      </c>
      <c r="J739" s="10">
        <f>SUMIFS(IsQList,IsIList,Table_ExternalData_15[[#This Row],[item_key]],IsITypeList,Table_ExternalData_15[[#This Row],[IType]],IsDList,Table_ExternalData_15[[#Headers],[6]])</f>
        <v>784</v>
      </c>
      <c r="K739" s="10">
        <f>SUMIFS(IsQList,IsIList,Table_ExternalData_15[[#This Row],[item_key]],IsITypeList,Table_ExternalData_15[[#This Row],[IType]],IsDList,Table_ExternalData_15[[#Headers],[7]])</f>
        <v>0</v>
      </c>
      <c r="L739" s="10">
        <f>SUMIFS(IsQList,IsIList,Table_ExternalData_15[[#This Row],[item_key]],IsITypeList,Table_ExternalData_15[[#This Row],[IType]],IsDList,Table_ExternalData_15[[#Headers],[8]])</f>
        <v>646</v>
      </c>
      <c r="M739" s="10">
        <f>SUMIFS(IsQList,IsIList,Table_ExternalData_15[[#This Row],[item_key]],IsITypeList,Table_ExternalData_15[[#This Row],[IType]],IsDList,Table_ExternalData_15[[#Headers],[9]])</f>
        <v>846</v>
      </c>
      <c r="N739" s="10">
        <f>SUMIFS(IsQList,IsIList,Table_ExternalData_15[[#This Row],[item_key]],IsITypeList,Table_ExternalData_15[[#This Row],[IType]],IsDList,Table_ExternalData_15[[#Headers],[10]])</f>
        <v>300</v>
      </c>
      <c r="O739" s="10">
        <f>SUMIFS(IsQList,IsIList,Table_ExternalData_15[[#This Row],[item_key]],IsITypeList,Table_ExternalData_15[[#This Row],[IType]],IsDList,Table_ExternalData_15[[#Headers],[11]])</f>
        <v>288</v>
      </c>
      <c r="P739" s="10">
        <f>SUMIFS(IsQList,IsIList,Table_ExternalData_15[[#This Row],[item_key]],IsITypeList,Table_ExternalData_15[[#This Row],[IType]],IsDList,Table_ExternalData_15[[#Headers],[12]])</f>
        <v>0</v>
      </c>
      <c r="Q739" s="10">
        <f>SUMIFS(IsQList,IsIList,Table_ExternalData_15[[#This Row],[item_key]],IsITypeList,Table_ExternalData_15[[#This Row],[IType]],IsDList,Table_ExternalData_15[[#Headers],[13]])</f>
        <v>728</v>
      </c>
      <c r="R739" s="10">
        <f>SUMIFS(IsQList,IsIList,Table_ExternalData_15[[#This Row],[item_key]],IsITypeList,Table_ExternalData_15[[#This Row],[IType]],IsDList,Table_ExternalData_15[[#Headers],[14]])</f>
        <v>264</v>
      </c>
      <c r="S739" s="10">
        <f>SUMIFS(IsQList,IsIList,Table_ExternalData_15[[#This Row],[item_key]],IsITypeList,Table_ExternalData_15[[#This Row],[IType]],IsDList,Table_ExternalData_15[[#Headers],[15]])</f>
        <v>418</v>
      </c>
      <c r="T739" s="10">
        <f>SUMIFS(IsQList,IsIList,Table_ExternalData_15[[#This Row],[item_key]],IsITypeList,Table_ExternalData_15[[#This Row],[IType]],IsDList,Table_ExternalData_15[[#Headers],[16]])</f>
        <v>0</v>
      </c>
      <c r="U739" s="10">
        <f>SUMIFS(IsQList,IsIList,Table_ExternalData_15[[#This Row],[item_key]],IsITypeList,Table_ExternalData_15[[#This Row],[IType]],IsDList,Table_ExternalData_15[[#Headers],[17]])</f>
        <v>530</v>
      </c>
      <c r="V739" s="10">
        <f>SUMIFS(IsQList,IsIList,Table_ExternalData_15[[#This Row],[item_key]],IsITypeList,Table_ExternalData_15[[#This Row],[IType]],IsDList,Table_ExternalData_15[[#Headers],[18]])</f>
        <v>360</v>
      </c>
      <c r="W739" s="10">
        <f>SUMIFS(IsQList,IsIList,Table_ExternalData_15[[#This Row],[item_key]],IsITypeList,Table_ExternalData_15[[#This Row],[IType]],IsDList,Table_ExternalData_15[[#Headers],[19]])</f>
        <v>0</v>
      </c>
      <c r="X739" s="10">
        <f>SUMIFS(IsQList,IsIList,Table_ExternalData_15[[#This Row],[item_key]],IsITypeList,Table_ExternalData_15[[#This Row],[IType]],IsDList,Table_ExternalData_15[[#Headers],[20]])</f>
        <v>0</v>
      </c>
      <c r="Y739" s="10">
        <f>SUMIFS(IsQList,IsIList,Table_ExternalData_15[[#This Row],[item_key]],IsITypeList,Table_ExternalData_15[[#This Row],[IType]],IsDList,Table_ExternalData_15[[#Headers],[21]])</f>
        <v>0</v>
      </c>
      <c r="Z739" s="10">
        <f>SUMIFS(IsQList,IsIList,Table_ExternalData_15[[#This Row],[item_key]],IsITypeList,Table_ExternalData_15[[#This Row],[IType]],IsDList,Table_ExternalData_15[[#Headers],[22]])</f>
        <v>0</v>
      </c>
      <c r="AA739" s="10">
        <f>SUMIFS(IsQList,IsIList,Table_ExternalData_15[[#This Row],[item_key]],IsITypeList,Table_ExternalData_15[[#This Row],[IType]],IsDList,Table_ExternalData_15[[#Headers],[23]])</f>
        <v>250</v>
      </c>
      <c r="AB739" s="10">
        <f>SUMIFS(IsQList,IsIList,Table_ExternalData_15[[#This Row],[item_key]],IsITypeList,Table_ExternalData_15[[#This Row],[IType]],IsDList,Table_ExternalData_15[[#Headers],[24]])</f>
        <v>0</v>
      </c>
      <c r="AC739" s="10">
        <f>SUMIFS(IsQList,IsIList,Table_ExternalData_15[[#This Row],[item_key]],IsITypeList,Table_ExternalData_15[[#This Row],[IType]],IsDList,Table_ExternalData_15[[#Headers],[25]])</f>
        <v>0</v>
      </c>
      <c r="AD739" s="10">
        <f>SUMIFS(IsQList,IsIList,Table_ExternalData_15[[#This Row],[item_key]],IsITypeList,Table_ExternalData_15[[#This Row],[IType]],IsDList,Table_ExternalData_15[[#Headers],[26]])</f>
        <v>0</v>
      </c>
      <c r="AE739" s="10">
        <f>SUMIFS(IsQList,IsIList,Table_ExternalData_15[[#This Row],[item_key]],IsITypeList,Table_ExternalData_15[[#This Row],[IType]],IsDList,Table_ExternalData_15[[#Headers],[27]])</f>
        <v>366</v>
      </c>
      <c r="AF739" s="10">
        <f>SUMIFS(IsQList,IsIList,Table_ExternalData_15[[#This Row],[item_key]],IsITypeList,Table_ExternalData_15[[#This Row],[IType]],IsDList,Table_ExternalData_15[[#Headers],[28]])</f>
        <v>1342</v>
      </c>
      <c r="AG739" s="10">
        <f>SUMIFS(IsQList,IsIList,Table_ExternalData_15[[#This Row],[item_key]],IsITypeList,Table_ExternalData_15[[#This Row],[IType]],IsDList,Table_ExternalData_15[[#Headers],[29]])</f>
        <v>1788</v>
      </c>
      <c r="AH739" s="10">
        <f>SUMIFS(IsQList,IsIList,Table_ExternalData_15[[#This Row],[item_key]],IsITypeList,Table_ExternalData_15[[#This Row],[IType]],IsDList,Table_ExternalData_15[[#Headers],[30]])</f>
        <v>1018</v>
      </c>
      <c r="AI739" s="10">
        <f>SUMIFS(IsQList,IsIList,Table_ExternalData_15[[#This Row],[item_key]],IsITypeList,Table_ExternalData_15[[#This Row],[IType]],IsDList,Table_ExternalData_15[[#Headers],[31]])</f>
        <v>714</v>
      </c>
      <c r="AJ739" s="10">
        <f>SUM(Table_ExternalData_15[[#This Row],[1]:[31]])</f>
        <v>10938</v>
      </c>
    </row>
    <row r="740" spans="1:36">
      <c r="A740" s="1" t="s">
        <v>2307</v>
      </c>
      <c r="B740" s="1" t="s">
        <v>2810</v>
      </c>
      <c r="C740" s="1" t="s">
        <v>2811</v>
      </c>
      <c r="D740" s="11" t="s">
        <v>2046</v>
      </c>
      <c r="E740" s="10">
        <f>SUMIFS(IsQList,IsIList,Table_ExternalData_15[[#This Row],[item_key]],IsITypeList,Table_ExternalData_15[[#This Row],[IType]],IsDList,Table_ExternalData_15[[#Headers],[1]])</f>
        <v>0</v>
      </c>
      <c r="F740" s="10">
        <f>SUMIFS(IsQList,IsIList,Table_ExternalData_15[[#This Row],[item_key]],IsITypeList,Table_ExternalData_15[[#This Row],[IType]],IsDList,Table_ExternalData_15[[#Headers],[2]])</f>
        <v>0</v>
      </c>
      <c r="G740" s="10">
        <f>SUMIFS(IsQList,IsIList,Table_ExternalData_15[[#This Row],[item_key]],IsITypeList,Table_ExternalData_15[[#This Row],[IType]],IsDList,Table_ExternalData_15[[#Headers],[3]])</f>
        <v>148</v>
      </c>
      <c r="H740" s="10">
        <f>SUMIFS(IsQList,IsIList,Table_ExternalData_15[[#This Row],[item_key]],IsITypeList,Table_ExternalData_15[[#This Row],[IType]],IsDList,Table_ExternalData_15[[#Headers],[4]])</f>
        <v>0</v>
      </c>
      <c r="I740" s="10">
        <f>SUMIFS(IsQList,IsIList,Table_ExternalData_15[[#This Row],[item_key]],IsITypeList,Table_ExternalData_15[[#This Row],[IType]],IsDList,Table_ExternalData_15[[#Headers],[5]])</f>
        <v>0</v>
      </c>
      <c r="J740" s="10">
        <f>SUMIFS(IsQList,IsIList,Table_ExternalData_15[[#This Row],[item_key]],IsITypeList,Table_ExternalData_15[[#This Row],[IType]],IsDList,Table_ExternalData_15[[#Headers],[6]])</f>
        <v>392</v>
      </c>
      <c r="K740" s="10">
        <f>SUMIFS(IsQList,IsIList,Table_ExternalData_15[[#This Row],[item_key]],IsITypeList,Table_ExternalData_15[[#This Row],[IType]],IsDList,Table_ExternalData_15[[#Headers],[7]])</f>
        <v>0</v>
      </c>
      <c r="L740" s="10">
        <f>SUMIFS(IsQList,IsIList,Table_ExternalData_15[[#This Row],[item_key]],IsITypeList,Table_ExternalData_15[[#This Row],[IType]],IsDList,Table_ExternalData_15[[#Headers],[8]])</f>
        <v>323</v>
      </c>
      <c r="M740" s="10">
        <f>SUMIFS(IsQList,IsIList,Table_ExternalData_15[[#This Row],[item_key]],IsITypeList,Table_ExternalData_15[[#This Row],[IType]],IsDList,Table_ExternalData_15[[#Headers],[9]])</f>
        <v>423</v>
      </c>
      <c r="N740" s="10">
        <f>SUMIFS(IsQList,IsIList,Table_ExternalData_15[[#This Row],[item_key]],IsITypeList,Table_ExternalData_15[[#This Row],[IType]],IsDList,Table_ExternalData_15[[#Headers],[10]])</f>
        <v>150</v>
      </c>
      <c r="O740" s="10">
        <f>SUMIFS(IsQList,IsIList,Table_ExternalData_15[[#This Row],[item_key]],IsITypeList,Table_ExternalData_15[[#This Row],[IType]],IsDList,Table_ExternalData_15[[#Headers],[11]])</f>
        <v>144</v>
      </c>
      <c r="P740" s="10">
        <f>SUMIFS(IsQList,IsIList,Table_ExternalData_15[[#This Row],[item_key]],IsITypeList,Table_ExternalData_15[[#This Row],[IType]],IsDList,Table_ExternalData_15[[#Headers],[12]])</f>
        <v>0</v>
      </c>
      <c r="Q740" s="10">
        <f>SUMIFS(IsQList,IsIList,Table_ExternalData_15[[#This Row],[item_key]],IsITypeList,Table_ExternalData_15[[#This Row],[IType]],IsDList,Table_ExternalData_15[[#Headers],[13]])</f>
        <v>364</v>
      </c>
      <c r="R740" s="10">
        <f>SUMIFS(IsQList,IsIList,Table_ExternalData_15[[#This Row],[item_key]],IsITypeList,Table_ExternalData_15[[#This Row],[IType]],IsDList,Table_ExternalData_15[[#Headers],[14]])</f>
        <v>132</v>
      </c>
      <c r="S740" s="10">
        <f>SUMIFS(IsQList,IsIList,Table_ExternalData_15[[#This Row],[item_key]],IsITypeList,Table_ExternalData_15[[#This Row],[IType]],IsDList,Table_ExternalData_15[[#Headers],[15]])</f>
        <v>209</v>
      </c>
      <c r="T740" s="10">
        <f>SUMIFS(IsQList,IsIList,Table_ExternalData_15[[#This Row],[item_key]],IsITypeList,Table_ExternalData_15[[#This Row],[IType]],IsDList,Table_ExternalData_15[[#Headers],[16]])</f>
        <v>0</v>
      </c>
      <c r="U740" s="10">
        <f>SUMIFS(IsQList,IsIList,Table_ExternalData_15[[#This Row],[item_key]],IsITypeList,Table_ExternalData_15[[#This Row],[IType]],IsDList,Table_ExternalData_15[[#Headers],[17]])</f>
        <v>265</v>
      </c>
      <c r="V740" s="10">
        <f>SUMIFS(IsQList,IsIList,Table_ExternalData_15[[#This Row],[item_key]],IsITypeList,Table_ExternalData_15[[#This Row],[IType]],IsDList,Table_ExternalData_15[[#Headers],[18]])</f>
        <v>180</v>
      </c>
      <c r="W740" s="10">
        <f>SUMIFS(IsQList,IsIList,Table_ExternalData_15[[#This Row],[item_key]],IsITypeList,Table_ExternalData_15[[#This Row],[IType]],IsDList,Table_ExternalData_15[[#Headers],[19]])</f>
        <v>0</v>
      </c>
      <c r="X740" s="10">
        <f>SUMIFS(IsQList,IsIList,Table_ExternalData_15[[#This Row],[item_key]],IsITypeList,Table_ExternalData_15[[#This Row],[IType]],IsDList,Table_ExternalData_15[[#Headers],[20]])</f>
        <v>0</v>
      </c>
      <c r="Y740" s="10">
        <f>SUMIFS(IsQList,IsIList,Table_ExternalData_15[[#This Row],[item_key]],IsITypeList,Table_ExternalData_15[[#This Row],[IType]],IsDList,Table_ExternalData_15[[#Headers],[21]])</f>
        <v>0</v>
      </c>
      <c r="Z740" s="10">
        <f>SUMIFS(IsQList,IsIList,Table_ExternalData_15[[#This Row],[item_key]],IsITypeList,Table_ExternalData_15[[#This Row],[IType]],IsDList,Table_ExternalData_15[[#Headers],[22]])</f>
        <v>0</v>
      </c>
      <c r="AA740" s="10">
        <f>SUMIFS(IsQList,IsIList,Table_ExternalData_15[[#This Row],[item_key]],IsITypeList,Table_ExternalData_15[[#This Row],[IType]],IsDList,Table_ExternalData_15[[#Headers],[23]])</f>
        <v>125</v>
      </c>
      <c r="AB740" s="10">
        <f>SUMIFS(IsQList,IsIList,Table_ExternalData_15[[#This Row],[item_key]],IsITypeList,Table_ExternalData_15[[#This Row],[IType]],IsDList,Table_ExternalData_15[[#Headers],[24]])</f>
        <v>0</v>
      </c>
      <c r="AC740" s="10">
        <f>SUMIFS(IsQList,IsIList,Table_ExternalData_15[[#This Row],[item_key]],IsITypeList,Table_ExternalData_15[[#This Row],[IType]],IsDList,Table_ExternalData_15[[#Headers],[25]])</f>
        <v>0</v>
      </c>
      <c r="AD740" s="10">
        <f>SUMIFS(IsQList,IsIList,Table_ExternalData_15[[#This Row],[item_key]],IsITypeList,Table_ExternalData_15[[#This Row],[IType]],IsDList,Table_ExternalData_15[[#Headers],[26]])</f>
        <v>0</v>
      </c>
      <c r="AE740" s="10">
        <f>SUMIFS(IsQList,IsIList,Table_ExternalData_15[[#This Row],[item_key]],IsITypeList,Table_ExternalData_15[[#This Row],[IType]],IsDList,Table_ExternalData_15[[#Headers],[27]])</f>
        <v>183</v>
      </c>
      <c r="AF740" s="10">
        <f>SUMIFS(IsQList,IsIList,Table_ExternalData_15[[#This Row],[item_key]],IsITypeList,Table_ExternalData_15[[#This Row],[IType]],IsDList,Table_ExternalData_15[[#Headers],[28]])</f>
        <v>671</v>
      </c>
      <c r="AG740" s="10">
        <f>SUMIFS(IsQList,IsIList,Table_ExternalData_15[[#This Row],[item_key]],IsITypeList,Table_ExternalData_15[[#This Row],[IType]],IsDList,Table_ExternalData_15[[#Headers],[29]])</f>
        <v>894</v>
      </c>
      <c r="AH740" s="10">
        <f>SUMIFS(IsQList,IsIList,Table_ExternalData_15[[#This Row],[item_key]],IsITypeList,Table_ExternalData_15[[#This Row],[IType]],IsDList,Table_ExternalData_15[[#Headers],[30]])</f>
        <v>509</v>
      </c>
      <c r="AI740" s="10">
        <f>SUMIFS(IsQList,IsIList,Table_ExternalData_15[[#This Row],[item_key]],IsITypeList,Table_ExternalData_15[[#This Row],[IType]],IsDList,Table_ExternalData_15[[#Headers],[31]])</f>
        <v>357</v>
      </c>
      <c r="AJ740" s="10">
        <f>SUM(Table_ExternalData_15[[#This Row],[1]:[31]])</f>
        <v>5469</v>
      </c>
    </row>
    <row r="741" spans="1:36">
      <c r="A741" s="1" t="s">
        <v>2011</v>
      </c>
      <c r="B741" s="1" t="s">
        <v>2812</v>
      </c>
      <c r="C741" s="1" t="s">
        <v>2813</v>
      </c>
      <c r="D741" s="11" t="s">
        <v>2004</v>
      </c>
      <c r="E741" s="10">
        <f>SUMIFS(IsQList,IsIList,Table_ExternalData_15[[#This Row],[item_key]],IsITypeList,Table_ExternalData_15[[#This Row],[IType]],IsDList,Table_ExternalData_15[[#Headers],[1]])</f>
        <v>0</v>
      </c>
      <c r="F741" s="10">
        <f>SUMIFS(IsQList,IsIList,Table_ExternalData_15[[#This Row],[item_key]],IsITypeList,Table_ExternalData_15[[#This Row],[IType]],IsDList,Table_ExternalData_15[[#Headers],[2]])</f>
        <v>0</v>
      </c>
      <c r="G741" s="10">
        <f>SUMIFS(IsQList,IsIList,Table_ExternalData_15[[#This Row],[item_key]],IsITypeList,Table_ExternalData_15[[#This Row],[IType]],IsDList,Table_ExternalData_15[[#Headers],[3]])</f>
        <v>0</v>
      </c>
      <c r="H741" s="10">
        <f>SUMIFS(IsQList,IsIList,Table_ExternalData_15[[#This Row],[item_key]],IsITypeList,Table_ExternalData_15[[#This Row],[IType]],IsDList,Table_ExternalData_15[[#Headers],[4]])</f>
        <v>0</v>
      </c>
      <c r="I741" s="10">
        <f>SUMIFS(IsQList,IsIList,Table_ExternalData_15[[#This Row],[item_key]],IsITypeList,Table_ExternalData_15[[#This Row],[IType]],IsDList,Table_ExternalData_15[[#Headers],[5]])</f>
        <v>0</v>
      </c>
      <c r="J741" s="10">
        <f>SUMIFS(IsQList,IsIList,Table_ExternalData_15[[#This Row],[item_key]],IsITypeList,Table_ExternalData_15[[#This Row],[IType]],IsDList,Table_ExternalData_15[[#Headers],[6]])</f>
        <v>0</v>
      </c>
      <c r="K741" s="10">
        <f>SUMIFS(IsQList,IsIList,Table_ExternalData_15[[#This Row],[item_key]],IsITypeList,Table_ExternalData_15[[#This Row],[IType]],IsDList,Table_ExternalData_15[[#Headers],[7]])</f>
        <v>0</v>
      </c>
      <c r="L741" s="10">
        <f>SUMIFS(IsQList,IsIList,Table_ExternalData_15[[#This Row],[item_key]],IsITypeList,Table_ExternalData_15[[#This Row],[IType]],IsDList,Table_ExternalData_15[[#Headers],[8]])</f>
        <v>0</v>
      </c>
      <c r="M741" s="10">
        <f>SUMIFS(IsQList,IsIList,Table_ExternalData_15[[#This Row],[item_key]],IsITypeList,Table_ExternalData_15[[#This Row],[IType]],IsDList,Table_ExternalData_15[[#Headers],[9]])</f>
        <v>0</v>
      </c>
      <c r="N741" s="10">
        <f>SUMIFS(IsQList,IsIList,Table_ExternalData_15[[#This Row],[item_key]],IsITypeList,Table_ExternalData_15[[#This Row],[IType]],IsDList,Table_ExternalData_15[[#Headers],[10]])</f>
        <v>0</v>
      </c>
      <c r="O741" s="10">
        <f>SUMIFS(IsQList,IsIList,Table_ExternalData_15[[#This Row],[item_key]],IsITypeList,Table_ExternalData_15[[#This Row],[IType]],IsDList,Table_ExternalData_15[[#Headers],[11]])</f>
        <v>0</v>
      </c>
      <c r="P741" s="10">
        <f>SUMIFS(IsQList,IsIList,Table_ExternalData_15[[#This Row],[item_key]],IsITypeList,Table_ExternalData_15[[#This Row],[IType]],IsDList,Table_ExternalData_15[[#Headers],[12]])</f>
        <v>0</v>
      </c>
      <c r="Q741" s="10">
        <f>SUMIFS(IsQList,IsIList,Table_ExternalData_15[[#This Row],[item_key]],IsITypeList,Table_ExternalData_15[[#This Row],[IType]],IsDList,Table_ExternalData_15[[#Headers],[13]])</f>
        <v>0</v>
      </c>
      <c r="R741" s="10">
        <f>SUMIFS(IsQList,IsIList,Table_ExternalData_15[[#This Row],[item_key]],IsITypeList,Table_ExternalData_15[[#This Row],[IType]],IsDList,Table_ExternalData_15[[#Headers],[14]])</f>
        <v>0</v>
      </c>
      <c r="S741" s="10">
        <f>SUMIFS(IsQList,IsIList,Table_ExternalData_15[[#This Row],[item_key]],IsITypeList,Table_ExternalData_15[[#This Row],[IType]],IsDList,Table_ExternalData_15[[#Headers],[15]])</f>
        <v>0</v>
      </c>
      <c r="T741" s="10">
        <f>SUMIFS(IsQList,IsIList,Table_ExternalData_15[[#This Row],[item_key]],IsITypeList,Table_ExternalData_15[[#This Row],[IType]],IsDList,Table_ExternalData_15[[#Headers],[16]])</f>
        <v>0</v>
      </c>
      <c r="U741" s="10">
        <f>SUMIFS(IsQList,IsIList,Table_ExternalData_15[[#This Row],[item_key]],IsITypeList,Table_ExternalData_15[[#This Row],[IType]],IsDList,Table_ExternalData_15[[#Headers],[17]])</f>
        <v>0</v>
      </c>
      <c r="V741" s="10">
        <f>SUMIFS(IsQList,IsIList,Table_ExternalData_15[[#This Row],[item_key]],IsITypeList,Table_ExternalData_15[[#This Row],[IType]],IsDList,Table_ExternalData_15[[#Headers],[18]])</f>
        <v>0</v>
      </c>
      <c r="W741" s="10">
        <f>SUMIFS(IsQList,IsIList,Table_ExternalData_15[[#This Row],[item_key]],IsITypeList,Table_ExternalData_15[[#This Row],[IType]],IsDList,Table_ExternalData_15[[#Headers],[19]])</f>
        <v>0</v>
      </c>
      <c r="X741" s="10">
        <f>SUMIFS(IsQList,IsIList,Table_ExternalData_15[[#This Row],[item_key]],IsITypeList,Table_ExternalData_15[[#This Row],[IType]],IsDList,Table_ExternalData_15[[#Headers],[20]])</f>
        <v>0</v>
      </c>
      <c r="Y741" s="10">
        <f>SUMIFS(IsQList,IsIList,Table_ExternalData_15[[#This Row],[item_key]],IsITypeList,Table_ExternalData_15[[#This Row],[IType]],IsDList,Table_ExternalData_15[[#Headers],[21]])</f>
        <v>0</v>
      </c>
      <c r="Z741" s="10">
        <f>SUMIFS(IsQList,IsIList,Table_ExternalData_15[[#This Row],[item_key]],IsITypeList,Table_ExternalData_15[[#This Row],[IType]],IsDList,Table_ExternalData_15[[#Headers],[22]])</f>
        <v>0</v>
      </c>
      <c r="AA741" s="10">
        <f>SUMIFS(IsQList,IsIList,Table_ExternalData_15[[#This Row],[item_key]],IsITypeList,Table_ExternalData_15[[#This Row],[IType]],IsDList,Table_ExternalData_15[[#Headers],[23]])</f>
        <v>0</v>
      </c>
      <c r="AB741" s="10">
        <f>SUMIFS(IsQList,IsIList,Table_ExternalData_15[[#This Row],[item_key]],IsITypeList,Table_ExternalData_15[[#This Row],[IType]],IsDList,Table_ExternalData_15[[#Headers],[24]])</f>
        <v>0</v>
      </c>
      <c r="AC741" s="10">
        <f>SUMIFS(IsQList,IsIList,Table_ExternalData_15[[#This Row],[item_key]],IsITypeList,Table_ExternalData_15[[#This Row],[IType]],IsDList,Table_ExternalData_15[[#Headers],[25]])</f>
        <v>0</v>
      </c>
      <c r="AD741" s="10">
        <f>SUMIFS(IsQList,IsIList,Table_ExternalData_15[[#This Row],[item_key]],IsITypeList,Table_ExternalData_15[[#This Row],[IType]],IsDList,Table_ExternalData_15[[#Headers],[26]])</f>
        <v>0</v>
      </c>
      <c r="AE741" s="10">
        <f>SUMIFS(IsQList,IsIList,Table_ExternalData_15[[#This Row],[item_key]],IsITypeList,Table_ExternalData_15[[#This Row],[IType]],IsDList,Table_ExternalData_15[[#Headers],[27]])</f>
        <v>0</v>
      </c>
      <c r="AF741" s="10">
        <f>SUMIFS(IsQList,IsIList,Table_ExternalData_15[[#This Row],[item_key]],IsITypeList,Table_ExternalData_15[[#This Row],[IType]],IsDList,Table_ExternalData_15[[#Headers],[28]])</f>
        <v>0</v>
      </c>
      <c r="AG741" s="10">
        <f>SUMIFS(IsQList,IsIList,Table_ExternalData_15[[#This Row],[item_key]],IsITypeList,Table_ExternalData_15[[#This Row],[IType]],IsDList,Table_ExternalData_15[[#Headers],[29]])</f>
        <v>0</v>
      </c>
      <c r="AH741" s="10">
        <f>SUMIFS(IsQList,IsIList,Table_ExternalData_15[[#This Row],[item_key]],IsITypeList,Table_ExternalData_15[[#This Row],[IType]],IsDList,Table_ExternalData_15[[#Headers],[30]])</f>
        <v>0</v>
      </c>
      <c r="AI741" s="10">
        <f>SUMIFS(IsQList,IsIList,Table_ExternalData_15[[#This Row],[item_key]],IsITypeList,Table_ExternalData_15[[#This Row],[IType]],IsDList,Table_ExternalData_15[[#Headers],[31]])</f>
        <v>0</v>
      </c>
      <c r="AJ741" s="10">
        <f>SUM(Table_ExternalData_15[[#This Row],[1]:[31]])</f>
        <v>0</v>
      </c>
    </row>
    <row r="742" spans="1:36">
      <c r="A742" s="1" t="s">
        <v>2011</v>
      </c>
      <c r="B742" s="1" t="s">
        <v>2812</v>
      </c>
      <c r="C742" s="1" t="s">
        <v>2813</v>
      </c>
      <c r="D742" s="11" t="s">
        <v>2046</v>
      </c>
      <c r="E742" s="10">
        <f>SUMIFS(IsQList,IsIList,Table_ExternalData_15[[#This Row],[item_key]],IsITypeList,Table_ExternalData_15[[#This Row],[IType]],IsDList,Table_ExternalData_15[[#Headers],[1]])</f>
        <v>0</v>
      </c>
      <c r="F742" s="10">
        <f>SUMIFS(IsQList,IsIList,Table_ExternalData_15[[#This Row],[item_key]],IsITypeList,Table_ExternalData_15[[#This Row],[IType]],IsDList,Table_ExternalData_15[[#Headers],[2]])</f>
        <v>0</v>
      </c>
      <c r="G742" s="10">
        <f>SUMIFS(IsQList,IsIList,Table_ExternalData_15[[#This Row],[item_key]],IsITypeList,Table_ExternalData_15[[#This Row],[IType]],IsDList,Table_ExternalData_15[[#Headers],[3]])</f>
        <v>148</v>
      </c>
      <c r="H742" s="10">
        <f>SUMIFS(IsQList,IsIList,Table_ExternalData_15[[#This Row],[item_key]],IsITypeList,Table_ExternalData_15[[#This Row],[IType]],IsDList,Table_ExternalData_15[[#Headers],[4]])</f>
        <v>0</v>
      </c>
      <c r="I742" s="10">
        <f>SUMIFS(IsQList,IsIList,Table_ExternalData_15[[#This Row],[item_key]],IsITypeList,Table_ExternalData_15[[#This Row],[IType]],IsDList,Table_ExternalData_15[[#Headers],[5]])</f>
        <v>0</v>
      </c>
      <c r="J742" s="10">
        <f>SUMIFS(IsQList,IsIList,Table_ExternalData_15[[#This Row],[item_key]],IsITypeList,Table_ExternalData_15[[#This Row],[IType]],IsDList,Table_ExternalData_15[[#Headers],[6]])</f>
        <v>392</v>
      </c>
      <c r="K742" s="10">
        <f>SUMIFS(IsQList,IsIList,Table_ExternalData_15[[#This Row],[item_key]],IsITypeList,Table_ExternalData_15[[#This Row],[IType]],IsDList,Table_ExternalData_15[[#Headers],[7]])</f>
        <v>0</v>
      </c>
      <c r="L742" s="10">
        <f>SUMIFS(IsQList,IsIList,Table_ExternalData_15[[#This Row],[item_key]],IsITypeList,Table_ExternalData_15[[#This Row],[IType]],IsDList,Table_ExternalData_15[[#Headers],[8]])</f>
        <v>323</v>
      </c>
      <c r="M742" s="10">
        <f>SUMIFS(IsQList,IsIList,Table_ExternalData_15[[#This Row],[item_key]],IsITypeList,Table_ExternalData_15[[#This Row],[IType]],IsDList,Table_ExternalData_15[[#Headers],[9]])</f>
        <v>423</v>
      </c>
      <c r="N742" s="10">
        <f>SUMIFS(IsQList,IsIList,Table_ExternalData_15[[#This Row],[item_key]],IsITypeList,Table_ExternalData_15[[#This Row],[IType]],IsDList,Table_ExternalData_15[[#Headers],[10]])</f>
        <v>0</v>
      </c>
      <c r="O742" s="10">
        <f>SUMIFS(IsQList,IsIList,Table_ExternalData_15[[#This Row],[item_key]],IsITypeList,Table_ExternalData_15[[#This Row],[IType]],IsDList,Table_ExternalData_15[[#Headers],[11]])</f>
        <v>144</v>
      </c>
      <c r="P742" s="10">
        <f>SUMIFS(IsQList,IsIList,Table_ExternalData_15[[#This Row],[item_key]],IsITypeList,Table_ExternalData_15[[#This Row],[IType]],IsDList,Table_ExternalData_15[[#Headers],[12]])</f>
        <v>0</v>
      </c>
      <c r="Q742" s="10">
        <f>SUMIFS(IsQList,IsIList,Table_ExternalData_15[[#This Row],[item_key]],IsITypeList,Table_ExternalData_15[[#This Row],[IType]],IsDList,Table_ExternalData_15[[#Headers],[13]])</f>
        <v>364</v>
      </c>
      <c r="R742" s="10">
        <f>SUMIFS(IsQList,IsIList,Table_ExternalData_15[[#This Row],[item_key]],IsITypeList,Table_ExternalData_15[[#This Row],[IType]],IsDList,Table_ExternalData_15[[#Headers],[14]])</f>
        <v>132</v>
      </c>
      <c r="S742" s="10">
        <f>SUMIFS(IsQList,IsIList,Table_ExternalData_15[[#This Row],[item_key]],IsITypeList,Table_ExternalData_15[[#This Row],[IType]],IsDList,Table_ExternalData_15[[#Headers],[15]])</f>
        <v>284</v>
      </c>
      <c r="T742" s="10">
        <f>SUMIFS(IsQList,IsIList,Table_ExternalData_15[[#This Row],[item_key]],IsITypeList,Table_ExternalData_15[[#This Row],[IType]],IsDList,Table_ExternalData_15[[#Headers],[16]])</f>
        <v>0</v>
      </c>
      <c r="U742" s="10">
        <f>SUMIFS(IsQList,IsIList,Table_ExternalData_15[[#This Row],[item_key]],IsITypeList,Table_ExternalData_15[[#This Row],[IType]],IsDList,Table_ExternalData_15[[#Headers],[17]])</f>
        <v>265</v>
      </c>
      <c r="V742" s="10">
        <f>SUMIFS(IsQList,IsIList,Table_ExternalData_15[[#This Row],[item_key]],IsITypeList,Table_ExternalData_15[[#This Row],[IType]],IsDList,Table_ExternalData_15[[#Headers],[18]])</f>
        <v>348</v>
      </c>
      <c r="W742" s="10">
        <f>SUMIFS(IsQList,IsIList,Table_ExternalData_15[[#This Row],[item_key]],IsITypeList,Table_ExternalData_15[[#This Row],[IType]],IsDList,Table_ExternalData_15[[#Headers],[19]])</f>
        <v>0</v>
      </c>
      <c r="X742" s="10">
        <f>SUMIFS(IsQList,IsIList,Table_ExternalData_15[[#This Row],[item_key]],IsITypeList,Table_ExternalData_15[[#This Row],[IType]],IsDList,Table_ExternalData_15[[#Headers],[20]])</f>
        <v>0</v>
      </c>
      <c r="Y742" s="10">
        <f>SUMIFS(IsQList,IsIList,Table_ExternalData_15[[#This Row],[item_key]],IsITypeList,Table_ExternalData_15[[#This Row],[IType]],IsDList,Table_ExternalData_15[[#Headers],[21]])</f>
        <v>0</v>
      </c>
      <c r="Z742" s="10">
        <f>SUMIFS(IsQList,IsIList,Table_ExternalData_15[[#This Row],[item_key]],IsITypeList,Table_ExternalData_15[[#This Row],[IType]],IsDList,Table_ExternalData_15[[#Headers],[22]])</f>
        <v>0</v>
      </c>
      <c r="AA742" s="10">
        <f>SUMIFS(IsQList,IsIList,Table_ExternalData_15[[#This Row],[item_key]],IsITypeList,Table_ExternalData_15[[#This Row],[IType]],IsDList,Table_ExternalData_15[[#Headers],[23]])</f>
        <v>125</v>
      </c>
      <c r="AB742" s="10">
        <f>SUMIFS(IsQList,IsIList,Table_ExternalData_15[[#This Row],[item_key]],IsITypeList,Table_ExternalData_15[[#This Row],[IType]],IsDList,Table_ExternalData_15[[#Headers],[24]])</f>
        <v>0</v>
      </c>
      <c r="AC742" s="10">
        <f>SUMIFS(IsQList,IsIList,Table_ExternalData_15[[#This Row],[item_key]],IsITypeList,Table_ExternalData_15[[#This Row],[IType]],IsDList,Table_ExternalData_15[[#Headers],[25]])</f>
        <v>0</v>
      </c>
      <c r="AD742" s="10">
        <f>SUMIFS(IsQList,IsIList,Table_ExternalData_15[[#This Row],[item_key]],IsITypeList,Table_ExternalData_15[[#This Row],[IType]],IsDList,Table_ExternalData_15[[#Headers],[26]])</f>
        <v>0</v>
      </c>
      <c r="AE742" s="10">
        <f>SUMIFS(IsQList,IsIList,Table_ExternalData_15[[#This Row],[item_key]],IsITypeList,Table_ExternalData_15[[#This Row],[IType]],IsDList,Table_ExternalData_15[[#Headers],[27]])</f>
        <v>183</v>
      </c>
      <c r="AF742" s="10">
        <f>SUMIFS(IsQList,IsIList,Table_ExternalData_15[[#This Row],[item_key]],IsITypeList,Table_ExternalData_15[[#This Row],[IType]],IsDList,Table_ExternalData_15[[#Headers],[28]])</f>
        <v>671</v>
      </c>
      <c r="AG742" s="10">
        <f>SUMIFS(IsQList,IsIList,Table_ExternalData_15[[#This Row],[item_key]],IsITypeList,Table_ExternalData_15[[#This Row],[IType]],IsDList,Table_ExternalData_15[[#Headers],[29]])</f>
        <v>540</v>
      </c>
      <c r="AH742" s="10">
        <f>SUMIFS(IsQList,IsIList,Table_ExternalData_15[[#This Row],[item_key]],IsITypeList,Table_ExternalData_15[[#This Row],[IType]],IsDList,Table_ExternalData_15[[#Headers],[30]])</f>
        <v>342</v>
      </c>
      <c r="AI742" s="10">
        <f>SUMIFS(IsQList,IsIList,Table_ExternalData_15[[#This Row],[item_key]],IsITypeList,Table_ExternalData_15[[#This Row],[IType]],IsDList,Table_ExternalData_15[[#Headers],[31]])</f>
        <v>554</v>
      </c>
      <c r="AJ742" s="10">
        <f>SUM(Table_ExternalData_15[[#This Row],[1]:[31]])</f>
        <v>5238</v>
      </c>
    </row>
    <row r="743" spans="1:36">
      <c r="A743" s="1" t="s">
        <v>2011</v>
      </c>
      <c r="B743" s="1" t="s">
        <v>2812</v>
      </c>
      <c r="C743" s="1" t="s">
        <v>2813</v>
      </c>
      <c r="D743" s="11" t="s">
        <v>2017</v>
      </c>
      <c r="E743" s="10">
        <f>SUMIFS(IsQList,IsIList,Table_ExternalData_15[[#This Row],[item_key]],IsITypeList,Table_ExternalData_15[[#This Row],[IType]],IsDList,Table_ExternalData_15[[#Headers],[1]])</f>
        <v>0</v>
      </c>
      <c r="F743" s="10">
        <f>SUMIFS(IsQList,IsIList,Table_ExternalData_15[[#This Row],[item_key]],IsITypeList,Table_ExternalData_15[[#This Row],[IType]],IsDList,Table_ExternalData_15[[#Headers],[2]])</f>
        <v>0</v>
      </c>
      <c r="G743" s="10">
        <f>SUMIFS(IsQList,IsIList,Table_ExternalData_15[[#This Row],[item_key]],IsITypeList,Table_ExternalData_15[[#This Row],[IType]],IsDList,Table_ExternalData_15[[#Headers],[3]])</f>
        <v>0</v>
      </c>
      <c r="H743" s="10">
        <f>SUMIFS(IsQList,IsIList,Table_ExternalData_15[[#This Row],[item_key]],IsITypeList,Table_ExternalData_15[[#This Row],[IType]],IsDList,Table_ExternalData_15[[#Headers],[4]])</f>
        <v>0</v>
      </c>
      <c r="I743" s="10">
        <f>SUMIFS(IsQList,IsIList,Table_ExternalData_15[[#This Row],[item_key]],IsITypeList,Table_ExternalData_15[[#This Row],[IType]],IsDList,Table_ExternalData_15[[#Headers],[5]])</f>
        <v>0</v>
      </c>
      <c r="J743" s="10">
        <f>SUMIFS(IsQList,IsIList,Table_ExternalData_15[[#This Row],[item_key]],IsITypeList,Table_ExternalData_15[[#This Row],[IType]],IsDList,Table_ExternalData_15[[#Headers],[6]])</f>
        <v>0</v>
      </c>
      <c r="K743" s="10">
        <f>SUMIFS(IsQList,IsIList,Table_ExternalData_15[[#This Row],[item_key]],IsITypeList,Table_ExternalData_15[[#This Row],[IType]],IsDList,Table_ExternalData_15[[#Headers],[7]])</f>
        <v>0</v>
      </c>
      <c r="L743" s="10">
        <f>SUMIFS(IsQList,IsIList,Table_ExternalData_15[[#This Row],[item_key]],IsITypeList,Table_ExternalData_15[[#This Row],[IType]],IsDList,Table_ExternalData_15[[#Headers],[8]])</f>
        <v>0</v>
      </c>
      <c r="M743" s="10">
        <f>SUMIFS(IsQList,IsIList,Table_ExternalData_15[[#This Row],[item_key]],IsITypeList,Table_ExternalData_15[[#This Row],[IType]],IsDList,Table_ExternalData_15[[#Headers],[9]])</f>
        <v>0</v>
      </c>
      <c r="N743" s="10">
        <f>SUMIFS(IsQList,IsIList,Table_ExternalData_15[[#This Row],[item_key]],IsITypeList,Table_ExternalData_15[[#This Row],[IType]],IsDList,Table_ExternalData_15[[#Headers],[10]])</f>
        <v>0</v>
      </c>
      <c r="O743" s="10">
        <f>SUMIFS(IsQList,IsIList,Table_ExternalData_15[[#This Row],[item_key]],IsITypeList,Table_ExternalData_15[[#This Row],[IType]],IsDList,Table_ExternalData_15[[#Headers],[11]])</f>
        <v>0</v>
      </c>
      <c r="P743" s="10">
        <f>SUMIFS(IsQList,IsIList,Table_ExternalData_15[[#This Row],[item_key]],IsITypeList,Table_ExternalData_15[[#This Row],[IType]],IsDList,Table_ExternalData_15[[#Headers],[12]])</f>
        <v>0</v>
      </c>
      <c r="Q743" s="10">
        <f>SUMIFS(IsQList,IsIList,Table_ExternalData_15[[#This Row],[item_key]],IsITypeList,Table_ExternalData_15[[#This Row],[IType]],IsDList,Table_ExternalData_15[[#Headers],[13]])</f>
        <v>0</v>
      </c>
      <c r="R743" s="10">
        <f>SUMIFS(IsQList,IsIList,Table_ExternalData_15[[#This Row],[item_key]],IsITypeList,Table_ExternalData_15[[#This Row],[IType]],IsDList,Table_ExternalData_15[[#Headers],[14]])</f>
        <v>0</v>
      </c>
      <c r="S743" s="10">
        <f>SUMIFS(IsQList,IsIList,Table_ExternalData_15[[#This Row],[item_key]],IsITypeList,Table_ExternalData_15[[#This Row],[IType]],IsDList,Table_ExternalData_15[[#Headers],[15]])</f>
        <v>0</v>
      </c>
      <c r="T743" s="10">
        <f>SUMIFS(IsQList,IsIList,Table_ExternalData_15[[#This Row],[item_key]],IsITypeList,Table_ExternalData_15[[#This Row],[IType]],IsDList,Table_ExternalData_15[[#Headers],[16]])</f>
        <v>0</v>
      </c>
      <c r="U743" s="10">
        <f>SUMIFS(IsQList,IsIList,Table_ExternalData_15[[#This Row],[item_key]],IsITypeList,Table_ExternalData_15[[#This Row],[IType]],IsDList,Table_ExternalData_15[[#Headers],[17]])</f>
        <v>0</v>
      </c>
      <c r="V743" s="10">
        <f>SUMIFS(IsQList,IsIList,Table_ExternalData_15[[#This Row],[item_key]],IsITypeList,Table_ExternalData_15[[#This Row],[IType]],IsDList,Table_ExternalData_15[[#Headers],[18]])</f>
        <v>0</v>
      </c>
      <c r="W743" s="10">
        <f>SUMIFS(IsQList,IsIList,Table_ExternalData_15[[#This Row],[item_key]],IsITypeList,Table_ExternalData_15[[#This Row],[IType]],IsDList,Table_ExternalData_15[[#Headers],[19]])</f>
        <v>0</v>
      </c>
      <c r="X743" s="10">
        <f>SUMIFS(IsQList,IsIList,Table_ExternalData_15[[#This Row],[item_key]],IsITypeList,Table_ExternalData_15[[#This Row],[IType]],IsDList,Table_ExternalData_15[[#Headers],[20]])</f>
        <v>0</v>
      </c>
      <c r="Y743" s="10">
        <f>SUMIFS(IsQList,IsIList,Table_ExternalData_15[[#This Row],[item_key]],IsITypeList,Table_ExternalData_15[[#This Row],[IType]],IsDList,Table_ExternalData_15[[#Headers],[21]])</f>
        <v>0</v>
      </c>
      <c r="Z743" s="10">
        <f>SUMIFS(IsQList,IsIList,Table_ExternalData_15[[#This Row],[item_key]],IsITypeList,Table_ExternalData_15[[#This Row],[IType]],IsDList,Table_ExternalData_15[[#Headers],[22]])</f>
        <v>0</v>
      </c>
      <c r="AA743" s="10">
        <f>SUMIFS(IsQList,IsIList,Table_ExternalData_15[[#This Row],[item_key]],IsITypeList,Table_ExternalData_15[[#This Row],[IType]],IsDList,Table_ExternalData_15[[#Headers],[23]])</f>
        <v>0</v>
      </c>
      <c r="AB743" s="10">
        <f>SUMIFS(IsQList,IsIList,Table_ExternalData_15[[#This Row],[item_key]],IsITypeList,Table_ExternalData_15[[#This Row],[IType]],IsDList,Table_ExternalData_15[[#Headers],[24]])</f>
        <v>0</v>
      </c>
      <c r="AC743" s="10">
        <f>SUMIFS(IsQList,IsIList,Table_ExternalData_15[[#This Row],[item_key]],IsITypeList,Table_ExternalData_15[[#This Row],[IType]],IsDList,Table_ExternalData_15[[#Headers],[25]])</f>
        <v>0</v>
      </c>
      <c r="AD743" s="10">
        <f>SUMIFS(IsQList,IsIList,Table_ExternalData_15[[#This Row],[item_key]],IsITypeList,Table_ExternalData_15[[#This Row],[IType]],IsDList,Table_ExternalData_15[[#Headers],[26]])</f>
        <v>0</v>
      </c>
      <c r="AE743" s="10">
        <f>SUMIFS(IsQList,IsIList,Table_ExternalData_15[[#This Row],[item_key]],IsITypeList,Table_ExternalData_15[[#This Row],[IType]],IsDList,Table_ExternalData_15[[#Headers],[27]])</f>
        <v>0</v>
      </c>
      <c r="AF743" s="10">
        <f>SUMIFS(IsQList,IsIList,Table_ExternalData_15[[#This Row],[item_key]],IsITypeList,Table_ExternalData_15[[#This Row],[IType]],IsDList,Table_ExternalData_15[[#Headers],[28]])</f>
        <v>0</v>
      </c>
      <c r="AG743" s="10">
        <f>SUMIFS(IsQList,IsIList,Table_ExternalData_15[[#This Row],[item_key]],IsITypeList,Table_ExternalData_15[[#This Row],[IType]],IsDList,Table_ExternalData_15[[#Headers],[29]])</f>
        <v>0</v>
      </c>
      <c r="AH743" s="10">
        <f>SUMIFS(IsQList,IsIList,Table_ExternalData_15[[#This Row],[item_key]],IsITypeList,Table_ExternalData_15[[#This Row],[IType]],IsDList,Table_ExternalData_15[[#Headers],[30]])</f>
        <v>0</v>
      </c>
      <c r="AI743" s="10">
        <f>SUMIFS(IsQList,IsIList,Table_ExternalData_15[[#This Row],[item_key]],IsITypeList,Table_ExternalData_15[[#This Row],[IType]],IsDList,Table_ExternalData_15[[#Headers],[31]])</f>
        <v>0</v>
      </c>
      <c r="AJ743" s="10">
        <f>SUM(Table_ExternalData_15[[#This Row],[1]:[31]])</f>
        <v>0</v>
      </c>
    </row>
    <row r="744" spans="1:36">
      <c r="A744" s="1" t="s">
        <v>2308</v>
      </c>
      <c r="B744" s="1" t="s">
        <v>2814</v>
      </c>
      <c r="C744" s="1" t="s">
        <v>2815</v>
      </c>
      <c r="D744" s="11" t="s">
        <v>2046</v>
      </c>
      <c r="E744" s="10">
        <f>SUMIFS(IsQList,IsIList,Table_ExternalData_15[[#This Row],[item_key]],IsITypeList,Table_ExternalData_15[[#This Row],[IType]],IsDList,Table_ExternalData_15[[#Headers],[1]])</f>
        <v>0</v>
      </c>
      <c r="F744" s="10">
        <f>SUMIFS(IsQList,IsIList,Table_ExternalData_15[[#This Row],[item_key]],IsITypeList,Table_ExternalData_15[[#This Row],[IType]],IsDList,Table_ExternalData_15[[#Headers],[2]])</f>
        <v>0</v>
      </c>
      <c r="G744" s="10">
        <f>SUMIFS(IsQList,IsIList,Table_ExternalData_15[[#This Row],[item_key]],IsITypeList,Table_ExternalData_15[[#This Row],[IType]],IsDList,Table_ExternalData_15[[#Headers],[3]])</f>
        <v>296</v>
      </c>
      <c r="H744" s="10">
        <f>SUMIFS(IsQList,IsIList,Table_ExternalData_15[[#This Row],[item_key]],IsITypeList,Table_ExternalData_15[[#This Row],[IType]],IsDList,Table_ExternalData_15[[#Headers],[4]])</f>
        <v>0</v>
      </c>
      <c r="I744" s="10">
        <f>SUMIFS(IsQList,IsIList,Table_ExternalData_15[[#This Row],[item_key]],IsITypeList,Table_ExternalData_15[[#This Row],[IType]],IsDList,Table_ExternalData_15[[#Headers],[5]])</f>
        <v>0</v>
      </c>
      <c r="J744" s="10">
        <f>SUMIFS(IsQList,IsIList,Table_ExternalData_15[[#This Row],[item_key]],IsITypeList,Table_ExternalData_15[[#This Row],[IType]],IsDList,Table_ExternalData_15[[#Headers],[6]])</f>
        <v>536</v>
      </c>
      <c r="K744" s="10">
        <f>SUMIFS(IsQList,IsIList,Table_ExternalData_15[[#This Row],[item_key]],IsITypeList,Table_ExternalData_15[[#This Row],[IType]],IsDList,Table_ExternalData_15[[#Headers],[7]])</f>
        <v>0</v>
      </c>
      <c r="L744" s="10">
        <f>SUMIFS(IsQList,IsIList,Table_ExternalData_15[[#This Row],[item_key]],IsITypeList,Table_ExternalData_15[[#This Row],[IType]],IsDList,Table_ExternalData_15[[#Headers],[8]])</f>
        <v>646</v>
      </c>
      <c r="M744" s="10">
        <f>SUMIFS(IsQList,IsIList,Table_ExternalData_15[[#This Row],[item_key]],IsITypeList,Table_ExternalData_15[[#This Row],[IType]],IsDList,Table_ExternalData_15[[#Headers],[9]])</f>
        <v>846</v>
      </c>
      <c r="N744" s="10">
        <f>SUMIFS(IsQList,IsIList,Table_ExternalData_15[[#This Row],[item_key]],IsITypeList,Table_ExternalData_15[[#This Row],[IType]],IsDList,Table_ExternalData_15[[#Headers],[10]])</f>
        <v>150</v>
      </c>
      <c r="O744" s="10">
        <f>SUMIFS(IsQList,IsIList,Table_ExternalData_15[[#This Row],[item_key]],IsITypeList,Table_ExternalData_15[[#This Row],[IType]],IsDList,Table_ExternalData_15[[#Headers],[11]])</f>
        <v>288</v>
      </c>
      <c r="P744" s="10">
        <f>SUMIFS(IsQList,IsIList,Table_ExternalData_15[[#This Row],[item_key]],IsITypeList,Table_ExternalData_15[[#This Row],[IType]],IsDList,Table_ExternalData_15[[#Headers],[12]])</f>
        <v>0</v>
      </c>
      <c r="Q744" s="10">
        <f>SUMIFS(IsQList,IsIList,Table_ExternalData_15[[#This Row],[item_key]],IsITypeList,Table_ExternalData_15[[#This Row],[IType]],IsDList,Table_ExternalData_15[[#Headers],[13]])</f>
        <v>878</v>
      </c>
      <c r="R744" s="10">
        <f>SUMIFS(IsQList,IsIList,Table_ExternalData_15[[#This Row],[item_key]],IsITypeList,Table_ExternalData_15[[#This Row],[IType]],IsDList,Table_ExternalData_15[[#Headers],[14]])</f>
        <v>264</v>
      </c>
      <c r="S744" s="10">
        <f>SUMIFS(IsQList,IsIList,Table_ExternalData_15[[#This Row],[item_key]],IsITypeList,Table_ExternalData_15[[#This Row],[IType]],IsDList,Table_ExternalData_15[[#Headers],[15]])</f>
        <v>418</v>
      </c>
      <c r="T744" s="10">
        <f>SUMIFS(IsQList,IsIList,Table_ExternalData_15[[#This Row],[item_key]],IsITypeList,Table_ExternalData_15[[#This Row],[IType]],IsDList,Table_ExternalData_15[[#Headers],[16]])</f>
        <v>0</v>
      </c>
      <c r="U744" s="10">
        <f>SUMIFS(IsQList,IsIList,Table_ExternalData_15[[#This Row],[item_key]],IsITypeList,Table_ExternalData_15[[#This Row],[IType]],IsDList,Table_ExternalData_15[[#Headers],[17]])</f>
        <v>530</v>
      </c>
      <c r="V744" s="10">
        <f>SUMIFS(IsQList,IsIList,Table_ExternalData_15[[#This Row],[item_key]],IsITypeList,Table_ExternalData_15[[#This Row],[IType]],IsDList,Table_ExternalData_15[[#Headers],[18]])</f>
        <v>360</v>
      </c>
      <c r="W744" s="10">
        <f>SUMIFS(IsQList,IsIList,Table_ExternalData_15[[#This Row],[item_key]],IsITypeList,Table_ExternalData_15[[#This Row],[IType]],IsDList,Table_ExternalData_15[[#Headers],[19]])</f>
        <v>0</v>
      </c>
      <c r="X744" s="10">
        <f>SUMIFS(IsQList,IsIList,Table_ExternalData_15[[#This Row],[item_key]],IsITypeList,Table_ExternalData_15[[#This Row],[IType]],IsDList,Table_ExternalData_15[[#Headers],[20]])</f>
        <v>0</v>
      </c>
      <c r="Y744" s="10">
        <f>SUMIFS(IsQList,IsIList,Table_ExternalData_15[[#This Row],[item_key]],IsITypeList,Table_ExternalData_15[[#This Row],[IType]],IsDList,Table_ExternalData_15[[#Headers],[21]])</f>
        <v>0</v>
      </c>
      <c r="Z744" s="10">
        <f>SUMIFS(IsQList,IsIList,Table_ExternalData_15[[#This Row],[item_key]],IsITypeList,Table_ExternalData_15[[#This Row],[IType]],IsDList,Table_ExternalData_15[[#Headers],[22]])</f>
        <v>0</v>
      </c>
      <c r="AA744" s="10">
        <f>SUMIFS(IsQList,IsIList,Table_ExternalData_15[[#This Row],[item_key]],IsITypeList,Table_ExternalData_15[[#This Row],[IType]],IsDList,Table_ExternalData_15[[#Headers],[23]])</f>
        <v>250</v>
      </c>
      <c r="AB744" s="10">
        <f>SUMIFS(IsQList,IsIList,Table_ExternalData_15[[#This Row],[item_key]],IsITypeList,Table_ExternalData_15[[#This Row],[IType]],IsDList,Table_ExternalData_15[[#Headers],[24]])</f>
        <v>372</v>
      </c>
      <c r="AC744" s="10">
        <f>SUMIFS(IsQList,IsIList,Table_ExternalData_15[[#This Row],[item_key]],IsITypeList,Table_ExternalData_15[[#This Row],[IType]],IsDList,Table_ExternalData_15[[#Headers],[25]])</f>
        <v>0</v>
      </c>
      <c r="AD744" s="10">
        <f>SUMIFS(IsQList,IsIList,Table_ExternalData_15[[#This Row],[item_key]],IsITypeList,Table_ExternalData_15[[#This Row],[IType]],IsDList,Table_ExternalData_15[[#Headers],[26]])</f>
        <v>0</v>
      </c>
      <c r="AE744" s="10">
        <f>SUMIFS(IsQList,IsIList,Table_ExternalData_15[[#This Row],[item_key]],IsITypeList,Table_ExternalData_15[[#This Row],[IType]],IsDList,Table_ExternalData_15[[#Headers],[27]])</f>
        <v>366</v>
      </c>
      <c r="AF744" s="10">
        <f>SUMIFS(IsQList,IsIList,Table_ExternalData_15[[#This Row],[item_key]],IsITypeList,Table_ExternalData_15[[#This Row],[IType]],IsDList,Table_ExternalData_15[[#Headers],[28]])</f>
        <v>1342</v>
      </c>
      <c r="AG744" s="10">
        <f>SUMIFS(IsQList,IsIList,Table_ExternalData_15[[#This Row],[item_key]],IsITypeList,Table_ExternalData_15[[#This Row],[IType]],IsDList,Table_ExternalData_15[[#Headers],[29]])</f>
        <v>1416</v>
      </c>
      <c r="AH744" s="10">
        <f>SUMIFS(IsQList,IsIList,Table_ExternalData_15[[#This Row],[item_key]],IsITypeList,Table_ExternalData_15[[#This Row],[IType]],IsDList,Table_ExternalData_15[[#Headers],[30]])</f>
        <v>624</v>
      </c>
      <c r="AI744" s="10">
        <f>SUMIFS(IsQList,IsIList,Table_ExternalData_15[[#This Row],[item_key]],IsITypeList,Table_ExternalData_15[[#This Row],[IType]],IsDList,Table_ExternalData_15[[#Headers],[31]])</f>
        <v>1414</v>
      </c>
      <c r="AJ744" s="10">
        <f>SUM(Table_ExternalData_15[[#This Row],[1]:[31]])</f>
        <v>10996</v>
      </c>
    </row>
    <row r="745" spans="1:36">
      <c r="A745" s="1" t="s">
        <v>2309</v>
      </c>
      <c r="B745" s="1" t="s">
        <v>2816</v>
      </c>
      <c r="C745" s="1" t="s">
        <v>2817</v>
      </c>
      <c r="D745" s="11" t="s">
        <v>2046</v>
      </c>
      <c r="E745" s="10">
        <f>SUMIFS(IsQList,IsIList,Table_ExternalData_15[[#This Row],[item_key]],IsITypeList,Table_ExternalData_15[[#This Row],[IType]],IsDList,Table_ExternalData_15[[#Headers],[1]])</f>
        <v>0</v>
      </c>
      <c r="F745" s="10">
        <f>SUMIFS(IsQList,IsIList,Table_ExternalData_15[[#This Row],[item_key]],IsITypeList,Table_ExternalData_15[[#This Row],[IType]],IsDList,Table_ExternalData_15[[#Headers],[2]])</f>
        <v>0</v>
      </c>
      <c r="G745" s="10">
        <f>SUMIFS(IsQList,IsIList,Table_ExternalData_15[[#This Row],[item_key]],IsITypeList,Table_ExternalData_15[[#This Row],[IType]],IsDList,Table_ExternalData_15[[#Headers],[3]])</f>
        <v>296</v>
      </c>
      <c r="H745" s="10">
        <f>SUMIFS(IsQList,IsIList,Table_ExternalData_15[[#This Row],[item_key]],IsITypeList,Table_ExternalData_15[[#This Row],[IType]],IsDList,Table_ExternalData_15[[#Headers],[4]])</f>
        <v>0</v>
      </c>
      <c r="I745" s="10">
        <f>SUMIFS(IsQList,IsIList,Table_ExternalData_15[[#This Row],[item_key]],IsITypeList,Table_ExternalData_15[[#This Row],[IType]],IsDList,Table_ExternalData_15[[#Headers],[5]])</f>
        <v>0</v>
      </c>
      <c r="J745" s="10">
        <f>SUMIFS(IsQList,IsIList,Table_ExternalData_15[[#This Row],[item_key]],IsITypeList,Table_ExternalData_15[[#This Row],[IType]],IsDList,Table_ExternalData_15[[#Headers],[6]])</f>
        <v>536</v>
      </c>
      <c r="K745" s="10">
        <f>SUMIFS(IsQList,IsIList,Table_ExternalData_15[[#This Row],[item_key]],IsITypeList,Table_ExternalData_15[[#This Row],[IType]],IsDList,Table_ExternalData_15[[#Headers],[7]])</f>
        <v>0</v>
      </c>
      <c r="L745" s="10">
        <f>SUMIFS(IsQList,IsIList,Table_ExternalData_15[[#This Row],[item_key]],IsITypeList,Table_ExternalData_15[[#This Row],[IType]],IsDList,Table_ExternalData_15[[#Headers],[8]])</f>
        <v>646</v>
      </c>
      <c r="M745" s="10">
        <f>SUMIFS(IsQList,IsIList,Table_ExternalData_15[[#This Row],[item_key]],IsITypeList,Table_ExternalData_15[[#This Row],[IType]],IsDList,Table_ExternalData_15[[#Headers],[9]])</f>
        <v>846</v>
      </c>
      <c r="N745" s="10">
        <f>SUMIFS(IsQList,IsIList,Table_ExternalData_15[[#This Row],[item_key]],IsITypeList,Table_ExternalData_15[[#This Row],[IType]],IsDList,Table_ExternalData_15[[#Headers],[10]])</f>
        <v>150</v>
      </c>
      <c r="O745" s="10">
        <f>SUMIFS(IsQList,IsIList,Table_ExternalData_15[[#This Row],[item_key]],IsITypeList,Table_ExternalData_15[[#This Row],[IType]],IsDList,Table_ExternalData_15[[#Headers],[11]])</f>
        <v>288</v>
      </c>
      <c r="P745" s="10">
        <f>SUMIFS(IsQList,IsIList,Table_ExternalData_15[[#This Row],[item_key]],IsITypeList,Table_ExternalData_15[[#This Row],[IType]],IsDList,Table_ExternalData_15[[#Headers],[12]])</f>
        <v>0</v>
      </c>
      <c r="Q745" s="10">
        <f>SUMIFS(IsQList,IsIList,Table_ExternalData_15[[#This Row],[item_key]],IsITypeList,Table_ExternalData_15[[#This Row],[IType]],IsDList,Table_ExternalData_15[[#Headers],[13]])</f>
        <v>878</v>
      </c>
      <c r="R745" s="10">
        <f>SUMIFS(IsQList,IsIList,Table_ExternalData_15[[#This Row],[item_key]],IsITypeList,Table_ExternalData_15[[#This Row],[IType]],IsDList,Table_ExternalData_15[[#Headers],[14]])</f>
        <v>264</v>
      </c>
      <c r="S745" s="10">
        <f>SUMIFS(IsQList,IsIList,Table_ExternalData_15[[#This Row],[item_key]],IsITypeList,Table_ExternalData_15[[#This Row],[IType]],IsDList,Table_ExternalData_15[[#Headers],[15]])</f>
        <v>418</v>
      </c>
      <c r="T745" s="10">
        <f>SUMIFS(IsQList,IsIList,Table_ExternalData_15[[#This Row],[item_key]],IsITypeList,Table_ExternalData_15[[#This Row],[IType]],IsDList,Table_ExternalData_15[[#Headers],[16]])</f>
        <v>0</v>
      </c>
      <c r="U745" s="10">
        <f>SUMIFS(IsQList,IsIList,Table_ExternalData_15[[#This Row],[item_key]],IsITypeList,Table_ExternalData_15[[#This Row],[IType]],IsDList,Table_ExternalData_15[[#Headers],[17]])</f>
        <v>530</v>
      </c>
      <c r="V745" s="10">
        <f>SUMIFS(IsQList,IsIList,Table_ExternalData_15[[#This Row],[item_key]],IsITypeList,Table_ExternalData_15[[#This Row],[IType]],IsDList,Table_ExternalData_15[[#Headers],[18]])</f>
        <v>360</v>
      </c>
      <c r="W745" s="10">
        <f>SUMIFS(IsQList,IsIList,Table_ExternalData_15[[#This Row],[item_key]],IsITypeList,Table_ExternalData_15[[#This Row],[IType]],IsDList,Table_ExternalData_15[[#Headers],[19]])</f>
        <v>0</v>
      </c>
      <c r="X745" s="10">
        <f>SUMIFS(IsQList,IsIList,Table_ExternalData_15[[#This Row],[item_key]],IsITypeList,Table_ExternalData_15[[#This Row],[IType]],IsDList,Table_ExternalData_15[[#Headers],[20]])</f>
        <v>0</v>
      </c>
      <c r="Y745" s="10">
        <f>SUMIFS(IsQList,IsIList,Table_ExternalData_15[[#This Row],[item_key]],IsITypeList,Table_ExternalData_15[[#This Row],[IType]],IsDList,Table_ExternalData_15[[#Headers],[21]])</f>
        <v>0</v>
      </c>
      <c r="Z745" s="10">
        <f>SUMIFS(IsQList,IsIList,Table_ExternalData_15[[#This Row],[item_key]],IsITypeList,Table_ExternalData_15[[#This Row],[IType]],IsDList,Table_ExternalData_15[[#Headers],[22]])</f>
        <v>0</v>
      </c>
      <c r="AA745" s="10">
        <f>SUMIFS(IsQList,IsIList,Table_ExternalData_15[[#This Row],[item_key]],IsITypeList,Table_ExternalData_15[[#This Row],[IType]],IsDList,Table_ExternalData_15[[#Headers],[23]])</f>
        <v>250</v>
      </c>
      <c r="AB745" s="10">
        <f>SUMIFS(IsQList,IsIList,Table_ExternalData_15[[#This Row],[item_key]],IsITypeList,Table_ExternalData_15[[#This Row],[IType]],IsDList,Table_ExternalData_15[[#Headers],[24]])</f>
        <v>372</v>
      </c>
      <c r="AC745" s="10">
        <f>SUMIFS(IsQList,IsIList,Table_ExternalData_15[[#This Row],[item_key]],IsITypeList,Table_ExternalData_15[[#This Row],[IType]],IsDList,Table_ExternalData_15[[#Headers],[25]])</f>
        <v>0</v>
      </c>
      <c r="AD745" s="10">
        <f>SUMIFS(IsQList,IsIList,Table_ExternalData_15[[#This Row],[item_key]],IsITypeList,Table_ExternalData_15[[#This Row],[IType]],IsDList,Table_ExternalData_15[[#Headers],[26]])</f>
        <v>0</v>
      </c>
      <c r="AE745" s="10">
        <f>SUMIFS(IsQList,IsIList,Table_ExternalData_15[[#This Row],[item_key]],IsITypeList,Table_ExternalData_15[[#This Row],[IType]],IsDList,Table_ExternalData_15[[#Headers],[27]])</f>
        <v>366</v>
      </c>
      <c r="AF745" s="10">
        <f>SUMIFS(IsQList,IsIList,Table_ExternalData_15[[#This Row],[item_key]],IsITypeList,Table_ExternalData_15[[#This Row],[IType]],IsDList,Table_ExternalData_15[[#Headers],[28]])</f>
        <v>1342</v>
      </c>
      <c r="AG745" s="10">
        <f>SUMIFS(IsQList,IsIList,Table_ExternalData_15[[#This Row],[item_key]],IsITypeList,Table_ExternalData_15[[#This Row],[IType]],IsDList,Table_ExternalData_15[[#Headers],[29]])</f>
        <v>1416</v>
      </c>
      <c r="AH745" s="10">
        <f>SUMIFS(IsQList,IsIList,Table_ExternalData_15[[#This Row],[item_key]],IsITypeList,Table_ExternalData_15[[#This Row],[IType]],IsDList,Table_ExternalData_15[[#Headers],[30]])</f>
        <v>624</v>
      </c>
      <c r="AI745" s="10">
        <f>SUMIFS(IsQList,IsIList,Table_ExternalData_15[[#This Row],[item_key]],IsITypeList,Table_ExternalData_15[[#This Row],[IType]],IsDList,Table_ExternalData_15[[#Headers],[31]])</f>
        <v>1414</v>
      </c>
      <c r="AJ745" s="10">
        <f>SUM(Table_ExternalData_15[[#This Row],[1]:[31]])</f>
        <v>10996</v>
      </c>
    </row>
    <row r="746" spans="1:36">
      <c r="A746" s="1" t="s">
        <v>2310</v>
      </c>
      <c r="B746" s="1" t="s">
        <v>2818</v>
      </c>
      <c r="C746" s="1" t="s">
        <v>2819</v>
      </c>
      <c r="D746" s="11" t="s">
        <v>2046</v>
      </c>
      <c r="E746" s="10">
        <f>SUMIFS(IsQList,IsIList,Table_ExternalData_15[[#This Row],[item_key]],IsITypeList,Table_ExternalData_15[[#This Row],[IType]],IsDList,Table_ExternalData_15[[#Headers],[1]])</f>
        <v>0</v>
      </c>
      <c r="F746" s="10">
        <f>SUMIFS(IsQList,IsIList,Table_ExternalData_15[[#This Row],[item_key]],IsITypeList,Table_ExternalData_15[[#This Row],[IType]],IsDList,Table_ExternalData_15[[#Headers],[2]])</f>
        <v>0</v>
      </c>
      <c r="G746" s="10">
        <f>SUMIFS(IsQList,IsIList,Table_ExternalData_15[[#This Row],[item_key]],IsITypeList,Table_ExternalData_15[[#This Row],[IType]],IsDList,Table_ExternalData_15[[#Headers],[3]])</f>
        <v>148</v>
      </c>
      <c r="H746" s="10">
        <f>SUMIFS(IsQList,IsIList,Table_ExternalData_15[[#This Row],[item_key]],IsITypeList,Table_ExternalData_15[[#This Row],[IType]],IsDList,Table_ExternalData_15[[#Headers],[4]])</f>
        <v>0</v>
      </c>
      <c r="I746" s="10">
        <f>SUMIFS(IsQList,IsIList,Table_ExternalData_15[[#This Row],[item_key]],IsITypeList,Table_ExternalData_15[[#This Row],[IType]],IsDList,Table_ExternalData_15[[#Headers],[5]])</f>
        <v>0</v>
      </c>
      <c r="J746" s="10">
        <f>SUMIFS(IsQList,IsIList,Table_ExternalData_15[[#This Row],[item_key]],IsITypeList,Table_ExternalData_15[[#This Row],[IType]],IsDList,Table_ExternalData_15[[#Headers],[6]])</f>
        <v>268</v>
      </c>
      <c r="K746" s="10">
        <f>SUMIFS(IsQList,IsIList,Table_ExternalData_15[[#This Row],[item_key]],IsITypeList,Table_ExternalData_15[[#This Row],[IType]],IsDList,Table_ExternalData_15[[#Headers],[7]])</f>
        <v>0</v>
      </c>
      <c r="L746" s="10">
        <f>SUMIFS(IsQList,IsIList,Table_ExternalData_15[[#This Row],[item_key]],IsITypeList,Table_ExternalData_15[[#This Row],[IType]],IsDList,Table_ExternalData_15[[#Headers],[8]])</f>
        <v>323</v>
      </c>
      <c r="M746" s="10">
        <f>SUMIFS(IsQList,IsIList,Table_ExternalData_15[[#This Row],[item_key]],IsITypeList,Table_ExternalData_15[[#This Row],[IType]],IsDList,Table_ExternalData_15[[#Headers],[9]])</f>
        <v>423</v>
      </c>
      <c r="N746" s="10">
        <f>SUMIFS(IsQList,IsIList,Table_ExternalData_15[[#This Row],[item_key]],IsITypeList,Table_ExternalData_15[[#This Row],[IType]],IsDList,Table_ExternalData_15[[#Headers],[10]])</f>
        <v>75</v>
      </c>
      <c r="O746" s="10">
        <f>SUMIFS(IsQList,IsIList,Table_ExternalData_15[[#This Row],[item_key]],IsITypeList,Table_ExternalData_15[[#This Row],[IType]],IsDList,Table_ExternalData_15[[#Headers],[11]])</f>
        <v>144</v>
      </c>
      <c r="P746" s="10">
        <f>SUMIFS(IsQList,IsIList,Table_ExternalData_15[[#This Row],[item_key]],IsITypeList,Table_ExternalData_15[[#This Row],[IType]],IsDList,Table_ExternalData_15[[#Headers],[12]])</f>
        <v>0</v>
      </c>
      <c r="Q746" s="10">
        <f>SUMIFS(IsQList,IsIList,Table_ExternalData_15[[#This Row],[item_key]],IsITypeList,Table_ExternalData_15[[#This Row],[IType]],IsDList,Table_ExternalData_15[[#Headers],[13]])</f>
        <v>439</v>
      </c>
      <c r="R746" s="10">
        <f>SUMIFS(IsQList,IsIList,Table_ExternalData_15[[#This Row],[item_key]],IsITypeList,Table_ExternalData_15[[#This Row],[IType]],IsDList,Table_ExternalData_15[[#Headers],[14]])</f>
        <v>132</v>
      </c>
      <c r="S746" s="10">
        <f>SUMIFS(IsQList,IsIList,Table_ExternalData_15[[#This Row],[item_key]],IsITypeList,Table_ExternalData_15[[#This Row],[IType]],IsDList,Table_ExternalData_15[[#Headers],[15]])</f>
        <v>209</v>
      </c>
      <c r="T746" s="10">
        <f>SUMIFS(IsQList,IsIList,Table_ExternalData_15[[#This Row],[item_key]],IsITypeList,Table_ExternalData_15[[#This Row],[IType]],IsDList,Table_ExternalData_15[[#Headers],[16]])</f>
        <v>0</v>
      </c>
      <c r="U746" s="10">
        <f>SUMIFS(IsQList,IsIList,Table_ExternalData_15[[#This Row],[item_key]],IsITypeList,Table_ExternalData_15[[#This Row],[IType]],IsDList,Table_ExternalData_15[[#Headers],[17]])</f>
        <v>265</v>
      </c>
      <c r="V746" s="10">
        <f>SUMIFS(IsQList,IsIList,Table_ExternalData_15[[#This Row],[item_key]],IsITypeList,Table_ExternalData_15[[#This Row],[IType]],IsDList,Table_ExternalData_15[[#Headers],[18]])</f>
        <v>180</v>
      </c>
      <c r="W746" s="10">
        <f>SUMIFS(IsQList,IsIList,Table_ExternalData_15[[#This Row],[item_key]],IsITypeList,Table_ExternalData_15[[#This Row],[IType]],IsDList,Table_ExternalData_15[[#Headers],[19]])</f>
        <v>0</v>
      </c>
      <c r="X746" s="10">
        <f>SUMIFS(IsQList,IsIList,Table_ExternalData_15[[#This Row],[item_key]],IsITypeList,Table_ExternalData_15[[#This Row],[IType]],IsDList,Table_ExternalData_15[[#Headers],[20]])</f>
        <v>0</v>
      </c>
      <c r="Y746" s="10">
        <f>SUMIFS(IsQList,IsIList,Table_ExternalData_15[[#This Row],[item_key]],IsITypeList,Table_ExternalData_15[[#This Row],[IType]],IsDList,Table_ExternalData_15[[#Headers],[21]])</f>
        <v>0</v>
      </c>
      <c r="Z746" s="10">
        <f>SUMIFS(IsQList,IsIList,Table_ExternalData_15[[#This Row],[item_key]],IsITypeList,Table_ExternalData_15[[#This Row],[IType]],IsDList,Table_ExternalData_15[[#Headers],[22]])</f>
        <v>0</v>
      </c>
      <c r="AA746" s="10">
        <f>SUMIFS(IsQList,IsIList,Table_ExternalData_15[[#This Row],[item_key]],IsITypeList,Table_ExternalData_15[[#This Row],[IType]],IsDList,Table_ExternalData_15[[#Headers],[23]])</f>
        <v>125</v>
      </c>
      <c r="AB746" s="10">
        <f>SUMIFS(IsQList,IsIList,Table_ExternalData_15[[#This Row],[item_key]],IsITypeList,Table_ExternalData_15[[#This Row],[IType]],IsDList,Table_ExternalData_15[[#Headers],[24]])</f>
        <v>186</v>
      </c>
      <c r="AC746" s="10">
        <f>SUMIFS(IsQList,IsIList,Table_ExternalData_15[[#This Row],[item_key]],IsITypeList,Table_ExternalData_15[[#This Row],[IType]],IsDList,Table_ExternalData_15[[#Headers],[25]])</f>
        <v>0</v>
      </c>
      <c r="AD746" s="10">
        <f>SUMIFS(IsQList,IsIList,Table_ExternalData_15[[#This Row],[item_key]],IsITypeList,Table_ExternalData_15[[#This Row],[IType]],IsDList,Table_ExternalData_15[[#Headers],[26]])</f>
        <v>0</v>
      </c>
      <c r="AE746" s="10">
        <f>SUMIFS(IsQList,IsIList,Table_ExternalData_15[[#This Row],[item_key]],IsITypeList,Table_ExternalData_15[[#This Row],[IType]],IsDList,Table_ExternalData_15[[#Headers],[27]])</f>
        <v>183</v>
      </c>
      <c r="AF746" s="10">
        <f>SUMIFS(IsQList,IsIList,Table_ExternalData_15[[#This Row],[item_key]],IsITypeList,Table_ExternalData_15[[#This Row],[IType]],IsDList,Table_ExternalData_15[[#Headers],[28]])</f>
        <v>671</v>
      </c>
      <c r="AG746" s="10">
        <f>SUMIFS(IsQList,IsIList,Table_ExternalData_15[[#This Row],[item_key]],IsITypeList,Table_ExternalData_15[[#This Row],[IType]],IsDList,Table_ExternalData_15[[#Headers],[29]])</f>
        <v>708</v>
      </c>
      <c r="AH746" s="10">
        <f>SUMIFS(IsQList,IsIList,Table_ExternalData_15[[#This Row],[item_key]],IsITypeList,Table_ExternalData_15[[#This Row],[IType]],IsDList,Table_ExternalData_15[[#Headers],[30]])</f>
        <v>312</v>
      </c>
      <c r="AI746" s="10">
        <f>SUMIFS(IsQList,IsIList,Table_ExternalData_15[[#This Row],[item_key]],IsITypeList,Table_ExternalData_15[[#This Row],[IType]],IsDList,Table_ExternalData_15[[#Headers],[31]])</f>
        <v>707</v>
      </c>
      <c r="AJ746" s="10">
        <f>SUM(Table_ExternalData_15[[#This Row],[1]:[31]])</f>
        <v>5498</v>
      </c>
    </row>
    <row r="747" spans="1:36">
      <c r="A747" s="1" t="s">
        <v>427</v>
      </c>
      <c r="B747" s="1" t="s">
        <v>910</v>
      </c>
      <c r="C747" s="1" t="s">
        <v>911</v>
      </c>
      <c r="D747" s="11" t="s">
        <v>2046</v>
      </c>
      <c r="E747" s="10">
        <f>SUMIFS(IsQList,IsIList,Table_ExternalData_15[[#This Row],[item_key]],IsITypeList,Table_ExternalData_15[[#This Row],[IType]],IsDList,Table_ExternalData_15[[#Headers],[1]])</f>
        <v>0</v>
      </c>
      <c r="F747" s="10">
        <f>SUMIFS(IsQList,IsIList,Table_ExternalData_15[[#This Row],[item_key]],IsITypeList,Table_ExternalData_15[[#This Row],[IType]],IsDList,Table_ExternalData_15[[#Headers],[2]])</f>
        <v>0</v>
      </c>
      <c r="G747" s="10">
        <f>SUMIFS(IsQList,IsIList,Table_ExternalData_15[[#This Row],[item_key]],IsITypeList,Table_ExternalData_15[[#This Row],[IType]],IsDList,Table_ExternalData_15[[#Headers],[3]])</f>
        <v>148</v>
      </c>
      <c r="H747" s="10">
        <f>SUMIFS(IsQList,IsIList,Table_ExternalData_15[[#This Row],[item_key]],IsITypeList,Table_ExternalData_15[[#This Row],[IType]],IsDList,Table_ExternalData_15[[#Headers],[4]])</f>
        <v>0</v>
      </c>
      <c r="I747" s="10">
        <f>SUMIFS(IsQList,IsIList,Table_ExternalData_15[[#This Row],[item_key]],IsITypeList,Table_ExternalData_15[[#This Row],[IType]],IsDList,Table_ExternalData_15[[#Headers],[5]])</f>
        <v>0</v>
      </c>
      <c r="J747" s="10">
        <f>SUMIFS(IsQList,IsIList,Table_ExternalData_15[[#This Row],[item_key]],IsITypeList,Table_ExternalData_15[[#This Row],[IType]],IsDList,Table_ExternalData_15[[#Headers],[6]])</f>
        <v>268</v>
      </c>
      <c r="K747" s="10">
        <f>SUMIFS(IsQList,IsIList,Table_ExternalData_15[[#This Row],[item_key]],IsITypeList,Table_ExternalData_15[[#This Row],[IType]],IsDList,Table_ExternalData_15[[#Headers],[7]])</f>
        <v>0</v>
      </c>
      <c r="L747" s="10">
        <f>SUMIFS(IsQList,IsIList,Table_ExternalData_15[[#This Row],[item_key]],IsITypeList,Table_ExternalData_15[[#This Row],[IType]],IsDList,Table_ExternalData_15[[#Headers],[8]])</f>
        <v>323</v>
      </c>
      <c r="M747" s="10">
        <f>SUMIFS(IsQList,IsIList,Table_ExternalData_15[[#This Row],[item_key]],IsITypeList,Table_ExternalData_15[[#This Row],[IType]],IsDList,Table_ExternalData_15[[#Headers],[9]])</f>
        <v>423</v>
      </c>
      <c r="N747" s="10">
        <f>SUMIFS(IsQList,IsIList,Table_ExternalData_15[[#This Row],[item_key]],IsITypeList,Table_ExternalData_15[[#This Row],[IType]],IsDList,Table_ExternalData_15[[#Headers],[10]])</f>
        <v>75</v>
      </c>
      <c r="O747" s="10">
        <f>SUMIFS(IsQList,IsIList,Table_ExternalData_15[[#This Row],[item_key]],IsITypeList,Table_ExternalData_15[[#This Row],[IType]],IsDList,Table_ExternalData_15[[#Headers],[11]])</f>
        <v>144</v>
      </c>
      <c r="P747" s="10">
        <f>SUMIFS(IsQList,IsIList,Table_ExternalData_15[[#This Row],[item_key]],IsITypeList,Table_ExternalData_15[[#This Row],[IType]],IsDList,Table_ExternalData_15[[#Headers],[12]])</f>
        <v>0</v>
      </c>
      <c r="Q747" s="10">
        <f>SUMIFS(IsQList,IsIList,Table_ExternalData_15[[#This Row],[item_key]],IsITypeList,Table_ExternalData_15[[#This Row],[IType]],IsDList,Table_ExternalData_15[[#Headers],[13]])</f>
        <v>439</v>
      </c>
      <c r="R747" s="10">
        <f>SUMIFS(IsQList,IsIList,Table_ExternalData_15[[#This Row],[item_key]],IsITypeList,Table_ExternalData_15[[#This Row],[IType]],IsDList,Table_ExternalData_15[[#Headers],[14]])</f>
        <v>132</v>
      </c>
      <c r="S747" s="10">
        <f>SUMIFS(IsQList,IsIList,Table_ExternalData_15[[#This Row],[item_key]],IsITypeList,Table_ExternalData_15[[#This Row],[IType]],IsDList,Table_ExternalData_15[[#Headers],[15]])</f>
        <v>209</v>
      </c>
      <c r="T747" s="10">
        <f>SUMIFS(IsQList,IsIList,Table_ExternalData_15[[#This Row],[item_key]],IsITypeList,Table_ExternalData_15[[#This Row],[IType]],IsDList,Table_ExternalData_15[[#Headers],[16]])</f>
        <v>0</v>
      </c>
      <c r="U747" s="10">
        <f>SUMIFS(IsQList,IsIList,Table_ExternalData_15[[#This Row],[item_key]],IsITypeList,Table_ExternalData_15[[#This Row],[IType]],IsDList,Table_ExternalData_15[[#Headers],[17]])</f>
        <v>265</v>
      </c>
      <c r="V747" s="10">
        <f>SUMIFS(IsQList,IsIList,Table_ExternalData_15[[#This Row],[item_key]],IsITypeList,Table_ExternalData_15[[#This Row],[IType]],IsDList,Table_ExternalData_15[[#Headers],[18]])</f>
        <v>180</v>
      </c>
      <c r="W747" s="10">
        <f>SUMIFS(IsQList,IsIList,Table_ExternalData_15[[#This Row],[item_key]],IsITypeList,Table_ExternalData_15[[#This Row],[IType]],IsDList,Table_ExternalData_15[[#Headers],[19]])</f>
        <v>0</v>
      </c>
      <c r="X747" s="10">
        <f>SUMIFS(IsQList,IsIList,Table_ExternalData_15[[#This Row],[item_key]],IsITypeList,Table_ExternalData_15[[#This Row],[IType]],IsDList,Table_ExternalData_15[[#Headers],[20]])</f>
        <v>0</v>
      </c>
      <c r="Y747" s="10">
        <f>SUMIFS(IsQList,IsIList,Table_ExternalData_15[[#This Row],[item_key]],IsITypeList,Table_ExternalData_15[[#This Row],[IType]],IsDList,Table_ExternalData_15[[#Headers],[21]])</f>
        <v>0</v>
      </c>
      <c r="Z747" s="10">
        <f>SUMIFS(IsQList,IsIList,Table_ExternalData_15[[#This Row],[item_key]],IsITypeList,Table_ExternalData_15[[#This Row],[IType]],IsDList,Table_ExternalData_15[[#Headers],[22]])</f>
        <v>0</v>
      </c>
      <c r="AA747" s="10">
        <f>SUMIFS(IsQList,IsIList,Table_ExternalData_15[[#This Row],[item_key]],IsITypeList,Table_ExternalData_15[[#This Row],[IType]],IsDList,Table_ExternalData_15[[#Headers],[23]])</f>
        <v>125</v>
      </c>
      <c r="AB747" s="10">
        <f>SUMIFS(IsQList,IsIList,Table_ExternalData_15[[#This Row],[item_key]],IsITypeList,Table_ExternalData_15[[#This Row],[IType]],IsDList,Table_ExternalData_15[[#Headers],[24]])</f>
        <v>186</v>
      </c>
      <c r="AC747" s="10">
        <f>SUMIFS(IsQList,IsIList,Table_ExternalData_15[[#This Row],[item_key]],IsITypeList,Table_ExternalData_15[[#This Row],[IType]],IsDList,Table_ExternalData_15[[#Headers],[25]])</f>
        <v>0</v>
      </c>
      <c r="AD747" s="10">
        <f>SUMIFS(IsQList,IsIList,Table_ExternalData_15[[#This Row],[item_key]],IsITypeList,Table_ExternalData_15[[#This Row],[IType]],IsDList,Table_ExternalData_15[[#Headers],[26]])</f>
        <v>0</v>
      </c>
      <c r="AE747" s="10">
        <f>SUMIFS(IsQList,IsIList,Table_ExternalData_15[[#This Row],[item_key]],IsITypeList,Table_ExternalData_15[[#This Row],[IType]],IsDList,Table_ExternalData_15[[#Headers],[27]])</f>
        <v>183</v>
      </c>
      <c r="AF747" s="10">
        <f>SUMIFS(IsQList,IsIList,Table_ExternalData_15[[#This Row],[item_key]],IsITypeList,Table_ExternalData_15[[#This Row],[IType]],IsDList,Table_ExternalData_15[[#Headers],[28]])</f>
        <v>671</v>
      </c>
      <c r="AG747" s="10">
        <f>SUMIFS(IsQList,IsIList,Table_ExternalData_15[[#This Row],[item_key]],IsITypeList,Table_ExternalData_15[[#This Row],[IType]],IsDList,Table_ExternalData_15[[#Headers],[29]])</f>
        <v>708</v>
      </c>
      <c r="AH747" s="10">
        <f>SUMIFS(IsQList,IsIList,Table_ExternalData_15[[#This Row],[item_key]],IsITypeList,Table_ExternalData_15[[#This Row],[IType]],IsDList,Table_ExternalData_15[[#Headers],[30]])</f>
        <v>312</v>
      </c>
      <c r="AI747" s="10">
        <f>SUMIFS(IsQList,IsIList,Table_ExternalData_15[[#This Row],[item_key]],IsITypeList,Table_ExternalData_15[[#This Row],[IType]],IsDList,Table_ExternalData_15[[#Headers],[31]])</f>
        <v>707</v>
      </c>
      <c r="AJ747" s="10">
        <f>SUM(Table_ExternalData_15[[#This Row],[1]:[31]])</f>
        <v>5498</v>
      </c>
    </row>
    <row r="748" spans="1:36">
      <c r="A748" s="1" t="s">
        <v>427</v>
      </c>
      <c r="B748" s="1" t="s">
        <v>910</v>
      </c>
      <c r="C748" s="1" t="s">
        <v>911</v>
      </c>
      <c r="D748" s="11" t="s">
        <v>2017</v>
      </c>
      <c r="E748" s="10">
        <f>SUMIFS(IsQList,IsIList,Table_ExternalData_15[[#This Row],[item_key]],IsITypeList,Table_ExternalData_15[[#This Row],[IType]],IsDList,Table_ExternalData_15[[#Headers],[1]])</f>
        <v>-4</v>
      </c>
      <c r="F748" s="10">
        <f>SUMIFS(IsQList,IsIList,Table_ExternalData_15[[#This Row],[item_key]],IsITypeList,Table_ExternalData_15[[#This Row],[IType]],IsDList,Table_ExternalData_15[[#Headers],[2]])</f>
        <v>0</v>
      </c>
      <c r="G748" s="10">
        <f>SUMIFS(IsQList,IsIList,Table_ExternalData_15[[#This Row],[item_key]],IsITypeList,Table_ExternalData_15[[#This Row],[IType]],IsDList,Table_ExternalData_15[[#Headers],[3]])</f>
        <v>0</v>
      </c>
      <c r="H748" s="10">
        <f>SUMIFS(IsQList,IsIList,Table_ExternalData_15[[#This Row],[item_key]],IsITypeList,Table_ExternalData_15[[#This Row],[IType]],IsDList,Table_ExternalData_15[[#Headers],[4]])</f>
        <v>0</v>
      </c>
      <c r="I748" s="10">
        <f>SUMIFS(IsQList,IsIList,Table_ExternalData_15[[#This Row],[item_key]],IsITypeList,Table_ExternalData_15[[#This Row],[IType]],IsDList,Table_ExternalData_15[[#Headers],[5]])</f>
        <v>0</v>
      </c>
      <c r="J748" s="10">
        <f>SUMIFS(IsQList,IsIList,Table_ExternalData_15[[#This Row],[item_key]],IsITypeList,Table_ExternalData_15[[#This Row],[IType]],IsDList,Table_ExternalData_15[[#Headers],[6]])</f>
        <v>0</v>
      </c>
      <c r="K748" s="10">
        <f>SUMIFS(IsQList,IsIList,Table_ExternalData_15[[#This Row],[item_key]],IsITypeList,Table_ExternalData_15[[#This Row],[IType]],IsDList,Table_ExternalData_15[[#Headers],[7]])</f>
        <v>0</v>
      </c>
      <c r="L748" s="10">
        <f>SUMIFS(IsQList,IsIList,Table_ExternalData_15[[#This Row],[item_key]],IsITypeList,Table_ExternalData_15[[#This Row],[IType]],IsDList,Table_ExternalData_15[[#Headers],[8]])</f>
        <v>0</v>
      </c>
      <c r="M748" s="10">
        <f>SUMIFS(IsQList,IsIList,Table_ExternalData_15[[#This Row],[item_key]],IsITypeList,Table_ExternalData_15[[#This Row],[IType]],IsDList,Table_ExternalData_15[[#Headers],[9]])</f>
        <v>0</v>
      </c>
      <c r="N748" s="10">
        <f>SUMIFS(IsQList,IsIList,Table_ExternalData_15[[#This Row],[item_key]],IsITypeList,Table_ExternalData_15[[#This Row],[IType]],IsDList,Table_ExternalData_15[[#Headers],[10]])</f>
        <v>0</v>
      </c>
      <c r="O748" s="10">
        <f>SUMIFS(IsQList,IsIList,Table_ExternalData_15[[#This Row],[item_key]],IsITypeList,Table_ExternalData_15[[#This Row],[IType]],IsDList,Table_ExternalData_15[[#Headers],[11]])</f>
        <v>0</v>
      </c>
      <c r="P748" s="10">
        <f>SUMIFS(IsQList,IsIList,Table_ExternalData_15[[#This Row],[item_key]],IsITypeList,Table_ExternalData_15[[#This Row],[IType]],IsDList,Table_ExternalData_15[[#Headers],[12]])</f>
        <v>0</v>
      </c>
      <c r="Q748" s="10">
        <f>SUMIFS(IsQList,IsIList,Table_ExternalData_15[[#This Row],[item_key]],IsITypeList,Table_ExternalData_15[[#This Row],[IType]],IsDList,Table_ExternalData_15[[#Headers],[13]])</f>
        <v>0</v>
      </c>
      <c r="R748" s="10">
        <f>SUMIFS(IsQList,IsIList,Table_ExternalData_15[[#This Row],[item_key]],IsITypeList,Table_ExternalData_15[[#This Row],[IType]],IsDList,Table_ExternalData_15[[#Headers],[14]])</f>
        <v>0</v>
      </c>
      <c r="S748" s="10">
        <f>SUMIFS(IsQList,IsIList,Table_ExternalData_15[[#This Row],[item_key]],IsITypeList,Table_ExternalData_15[[#This Row],[IType]],IsDList,Table_ExternalData_15[[#Headers],[15]])</f>
        <v>0</v>
      </c>
      <c r="T748" s="10">
        <f>SUMIFS(IsQList,IsIList,Table_ExternalData_15[[#This Row],[item_key]],IsITypeList,Table_ExternalData_15[[#This Row],[IType]],IsDList,Table_ExternalData_15[[#Headers],[16]])</f>
        <v>0</v>
      </c>
      <c r="U748" s="10">
        <f>SUMIFS(IsQList,IsIList,Table_ExternalData_15[[#This Row],[item_key]],IsITypeList,Table_ExternalData_15[[#This Row],[IType]],IsDList,Table_ExternalData_15[[#Headers],[17]])</f>
        <v>0</v>
      </c>
      <c r="V748" s="10">
        <f>SUMIFS(IsQList,IsIList,Table_ExternalData_15[[#This Row],[item_key]],IsITypeList,Table_ExternalData_15[[#This Row],[IType]],IsDList,Table_ExternalData_15[[#Headers],[18]])</f>
        <v>0</v>
      </c>
      <c r="W748" s="10">
        <f>SUMIFS(IsQList,IsIList,Table_ExternalData_15[[#This Row],[item_key]],IsITypeList,Table_ExternalData_15[[#This Row],[IType]],IsDList,Table_ExternalData_15[[#Headers],[19]])</f>
        <v>0</v>
      </c>
      <c r="X748" s="10">
        <f>SUMIFS(IsQList,IsIList,Table_ExternalData_15[[#This Row],[item_key]],IsITypeList,Table_ExternalData_15[[#This Row],[IType]],IsDList,Table_ExternalData_15[[#Headers],[20]])</f>
        <v>0</v>
      </c>
      <c r="Y748" s="10">
        <f>SUMIFS(IsQList,IsIList,Table_ExternalData_15[[#This Row],[item_key]],IsITypeList,Table_ExternalData_15[[#This Row],[IType]],IsDList,Table_ExternalData_15[[#Headers],[21]])</f>
        <v>0</v>
      </c>
      <c r="Z748" s="10">
        <f>SUMIFS(IsQList,IsIList,Table_ExternalData_15[[#This Row],[item_key]],IsITypeList,Table_ExternalData_15[[#This Row],[IType]],IsDList,Table_ExternalData_15[[#Headers],[22]])</f>
        <v>0</v>
      </c>
      <c r="AA748" s="10">
        <f>SUMIFS(IsQList,IsIList,Table_ExternalData_15[[#This Row],[item_key]],IsITypeList,Table_ExternalData_15[[#This Row],[IType]],IsDList,Table_ExternalData_15[[#Headers],[23]])</f>
        <v>0</v>
      </c>
      <c r="AB748" s="10">
        <f>SUMIFS(IsQList,IsIList,Table_ExternalData_15[[#This Row],[item_key]],IsITypeList,Table_ExternalData_15[[#This Row],[IType]],IsDList,Table_ExternalData_15[[#Headers],[24]])</f>
        <v>0</v>
      </c>
      <c r="AC748" s="10">
        <f>SUMIFS(IsQList,IsIList,Table_ExternalData_15[[#This Row],[item_key]],IsITypeList,Table_ExternalData_15[[#This Row],[IType]],IsDList,Table_ExternalData_15[[#Headers],[25]])</f>
        <v>0</v>
      </c>
      <c r="AD748" s="10">
        <f>SUMIFS(IsQList,IsIList,Table_ExternalData_15[[#This Row],[item_key]],IsITypeList,Table_ExternalData_15[[#This Row],[IType]],IsDList,Table_ExternalData_15[[#Headers],[26]])</f>
        <v>0</v>
      </c>
      <c r="AE748" s="10">
        <f>SUMIFS(IsQList,IsIList,Table_ExternalData_15[[#This Row],[item_key]],IsITypeList,Table_ExternalData_15[[#This Row],[IType]],IsDList,Table_ExternalData_15[[#Headers],[27]])</f>
        <v>0</v>
      </c>
      <c r="AF748" s="10">
        <f>SUMIFS(IsQList,IsIList,Table_ExternalData_15[[#This Row],[item_key]],IsITypeList,Table_ExternalData_15[[#This Row],[IType]],IsDList,Table_ExternalData_15[[#Headers],[28]])</f>
        <v>0</v>
      </c>
      <c r="AG748" s="10">
        <f>SUMIFS(IsQList,IsIList,Table_ExternalData_15[[#This Row],[item_key]],IsITypeList,Table_ExternalData_15[[#This Row],[IType]],IsDList,Table_ExternalData_15[[#Headers],[29]])</f>
        <v>0</v>
      </c>
      <c r="AH748" s="10">
        <f>SUMIFS(IsQList,IsIList,Table_ExternalData_15[[#This Row],[item_key]],IsITypeList,Table_ExternalData_15[[#This Row],[IType]],IsDList,Table_ExternalData_15[[#Headers],[30]])</f>
        <v>0</v>
      </c>
      <c r="AI748" s="10">
        <f>SUMIFS(IsQList,IsIList,Table_ExternalData_15[[#This Row],[item_key]],IsITypeList,Table_ExternalData_15[[#This Row],[IType]],IsDList,Table_ExternalData_15[[#Headers],[31]])</f>
        <v>0</v>
      </c>
      <c r="AJ748" s="10">
        <f>SUM(Table_ExternalData_15[[#This Row],[1]:[31]])</f>
        <v>-4</v>
      </c>
    </row>
    <row r="749" spans="1:36">
      <c r="A749" s="1" t="s">
        <v>2311</v>
      </c>
      <c r="B749" s="1" t="s">
        <v>2820</v>
      </c>
      <c r="C749" s="1" t="s">
        <v>2821</v>
      </c>
      <c r="D749" s="11" t="s">
        <v>2046</v>
      </c>
      <c r="E749" s="10">
        <f>SUMIFS(IsQList,IsIList,Table_ExternalData_15[[#This Row],[item_key]],IsITypeList,Table_ExternalData_15[[#This Row],[IType]],IsDList,Table_ExternalData_15[[#Headers],[1]])</f>
        <v>0</v>
      </c>
      <c r="F749" s="10">
        <f>SUMIFS(IsQList,IsIList,Table_ExternalData_15[[#This Row],[item_key]],IsITypeList,Table_ExternalData_15[[#This Row],[IType]],IsDList,Table_ExternalData_15[[#Headers],[2]])</f>
        <v>0</v>
      </c>
      <c r="G749" s="10">
        <f>SUMIFS(IsQList,IsIList,Table_ExternalData_15[[#This Row],[item_key]],IsITypeList,Table_ExternalData_15[[#This Row],[IType]],IsDList,Table_ExternalData_15[[#Headers],[3]])</f>
        <v>148</v>
      </c>
      <c r="H749" s="10">
        <f>SUMIFS(IsQList,IsIList,Table_ExternalData_15[[#This Row],[item_key]],IsITypeList,Table_ExternalData_15[[#This Row],[IType]],IsDList,Table_ExternalData_15[[#Headers],[4]])</f>
        <v>0</v>
      </c>
      <c r="I749" s="10">
        <f>SUMIFS(IsQList,IsIList,Table_ExternalData_15[[#This Row],[item_key]],IsITypeList,Table_ExternalData_15[[#This Row],[IType]],IsDList,Table_ExternalData_15[[#Headers],[5]])</f>
        <v>0</v>
      </c>
      <c r="J749" s="10">
        <f>SUMIFS(IsQList,IsIList,Table_ExternalData_15[[#This Row],[item_key]],IsITypeList,Table_ExternalData_15[[#This Row],[IType]],IsDList,Table_ExternalData_15[[#Headers],[6]])</f>
        <v>392</v>
      </c>
      <c r="K749" s="10">
        <f>SUMIFS(IsQList,IsIList,Table_ExternalData_15[[#This Row],[item_key]],IsITypeList,Table_ExternalData_15[[#This Row],[IType]],IsDList,Table_ExternalData_15[[#Headers],[7]])</f>
        <v>0</v>
      </c>
      <c r="L749" s="10">
        <f>SUMIFS(IsQList,IsIList,Table_ExternalData_15[[#This Row],[item_key]],IsITypeList,Table_ExternalData_15[[#This Row],[IType]],IsDList,Table_ExternalData_15[[#Headers],[8]])</f>
        <v>323</v>
      </c>
      <c r="M749" s="10">
        <f>SUMIFS(IsQList,IsIList,Table_ExternalData_15[[#This Row],[item_key]],IsITypeList,Table_ExternalData_15[[#This Row],[IType]],IsDList,Table_ExternalData_15[[#Headers],[9]])</f>
        <v>423</v>
      </c>
      <c r="N749" s="10">
        <f>SUMIFS(IsQList,IsIList,Table_ExternalData_15[[#This Row],[item_key]],IsITypeList,Table_ExternalData_15[[#This Row],[IType]],IsDList,Table_ExternalData_15[[#Headers],[10]])</f>
        <v>0</v>
      </c>
      <c r="O749" s="10">
        <f>SUMIFS(IsQList,IsIList,Table_ExternalData_15[[#This Row],[item_key]],IsITypeList,Table_ExternalData_15[[#This Row],[IType]],IsDList,Table_ExternalData_15[[#Headers],[11]])</f>
        <v>144</v>
      </c>
      <c r="P749" s="10">
        <f>SUMIFS(IsQList,IsIList,Table_ExternalData_15[[#This Row],[item_key]],IsITypeList,Table_ExternalData_15[[#This Row],[IType]],IsDList,Table_ExternalData_15[[#Headers],[12]])</f>
        <v>0</v>
      </c>
      <c r="Q749" s="10">
        <f>SUMIFS(IsQList,IsIList,Table_ExternalData_15[[#This Row],[item_key]],IsITypeList,Table_ExternalData_15[[#This Row],[IType]],IsDList,Table_ExternalData_15[[#Headers],[13]])</f>
        <v>364</v>
      </c>
      <c r="R749" s="10">
        <f>SUMIFS(IsQList,IsIList,Table_ExternalData_15[[#This Row],[item_key]],IsITypeList,Table_ExternalData_15[[#This Row],[IType]],IsDList,Table_ExternalData_15[[#Headers],[14]])</f>
        <v>132</v>
      </c>
      <c r="S749" s="10">
        <f>SUMIFS(IsQList,IsIList,Table_ExternalData_15[[#This Row],[item_key]],IsITypeList,Table_ExternalData_15[[#This Row],[IType]],IsDList,Table_ExternalData_15[[#Headers],[15]])</f>
        <v>284</v>
      </c>
      <c r="T749" s="10">
        <f>SUMIFS(IsQList,IsIList,Table_ExternalData_15[[#This Row],[item_key]],IsITypeList,Table_ExternalData_15[[#This Row],[IType]],IsDList,Table_ExternalData_15[[#Headers],[16]])</f>
        <v>0</v>
      </c>
      <c r="U749" s="10">
        <f>SUMIFS(IsQList,IsIList,Table_ExternalData_15[[#This Row],[item_key]],IsITypeList,Table_ExternalData_15[[#This Row],[IType]],IsDList,Table_ExternalData_15[[#Headers],[17]])</f>
        <v>265</v>
      </c>
      <c r="V749" s="10">
        <f>SUMIFS(IsQList,IsIList,Table_ExternalData_15[[#This Row],[item_key]],IsITypeList,Table_ExternalData_15[[#This Row],[IType]],IsDList,Table_ExternalData_15[[#Headers],[18]])</f>
        <v>348</v>
      </c>
      <c r="W749" s="10">
        <f>SUMIFS(IsQList,IsIList,Table_ExternalData_15[[#This Row],[item_key]],IsITypeList,Table_ExternalData_15[[#This Row],[IType]],IsDList,Table_ExternalData_15[[#Headers],[19]])</f>
        <v>0</v>
      </c>
      <c r="X749" s="10">
        <f>SUMIFS(IsQList,IsIList,Table_ExternalData_15[[#This Row],[item_key]],IsITypeList,Table_ExternalData_15[[#This Row],[IType]],IsDList,Table_ExternalData_15[[#Headers],[20]])</f>
        <v>0</v>
      </c>
      <c r="Y749" s="10">
        <f>SUMIFS(IsQList,IsIList,Table_ExternalData_15[[#This Row],[item_key]],IsITypeList,Table_ExternalData_15[[#This Row],[IType]],IsDList,Table_ExternalData_15[[#Headers],[21]])</f>
        <v>0</v>
      </c>
      <c r="Z749" s="10">
        <f>SUMIFS(IsQList,IsIList,Table_ExternalData_15[[#This Row],[item_key]],IsITypeList,Table_ExternalData_15[[#This Row],[IType]],IsDList,Table_ExternalData_15[[#Headers],[22]])</f>
        <v>0</v>
      </c>
      <c r="AA749" s="10">
        <f>SUMIFS(IsQList,IsIList,Table_ExternalData_15[[#This Row],[item_key]],IsITypeList,Table_ExternalData_15[[#This Row],[IType]],IsDList,Table_ExternalData_15[[#Headers],[23]])</f>
        <v>125</v>
      </c>
      <c r="AB749" s="10">
        <f>SUMIFS(IsQList,IsIList,Table_ExternalData_15[[#This Row],[item_key]],IsITypeList,Table_ExternalData_15[[#This Row],[IType]],IsDList,Table_ExternalData_15[[#Headers],[24]])</f>
        <v>0</v>
      </c>
      <c r="AC749" s="10">
        <f>SUMIFS(IsQList,IsIList,Table_ExternalData_15[[#This Row],[item_key]],IsITypeList,Table_ExternalData_15[[#This Row],[IType]],IsDList,Table_ExternalData_15[[#Headers],[25]])</f>
        <v>0</v>
      </c>
      <c r="AD749" s="10">
        <f>SUMIFS(IsQList,IsIList,Table_ExternalData_15[[#This Row],[item_key]],IsITypeList,Table_ExternalData_15[[#This Row],[IType]],IsDList,Table_ExternalData_15[[#Headers],[26]])</f>
        <v>0</v>
      </c>
      <c r="AE749" s="10">
        <f>SUMIFS(IsQList,IsIList,Table_ExternalData_15[[#This Row],[item_key]],IsITypeList,Table_ExternalData_15[[#This Row],[IType]],IsDList,Table_ExternalData_15[[#Headers],[27]])</f>
        <v>183</v>
      </c>
      <c r="AF749" s="10">
        <f>SUMIFS(IsQList,IsIList,Table_ExternalData_15[[#This Row],[item_key]],IsITypeList,Table_ExternalData_15[[#This Row],[IType]],IsDList,Table_ExternalData_15[[#Headers],[28]])</f>
        <v>671</v>
      </c>
      <c r="AG749" s="10">
        <f>SUMIFS(IsQList,IsIList,Table_ExternalData_15[[#This Row],[item_key]],IsITypeList,Table_ExternalData_15[[#This Row],[IType]],IsDList,Table_ExternalData_15[[#Headers],[29]])</f>
        <v>540</v>
      </c>
      <c r="AH749" s="10">
        <f>SUMIFS(IsQList,IsIList,Table_ExternalData_15[[#This Row],[item_key]],IsITypeList,Table_ExternalData_15[[#This Row],[IType]],IsDList,Table_ExternalData_15[[#Headers],[30]])</f>
        <v>342</v>
      </c>
      <c r="AI749" s="10">
        <f>SUMIFS(IsQList,IsIList,Table_ExternalData_15[[#This Row],[item_key]],IsITypeList,Table_ExternalData_15[[#This Row],[IType]],IsDList,Table_ExternalData_15[[#Headers],[31]])</f>
        <v>554</v>
      </c>
      <c r="AJ749" s="10">
        <f>SUM(Table_ExternalData_15[[#This Row],[1]:[31]])</f>
        <v>5238</v>
      </c>
    </row>
    <row r="750" spans="1:36">
      <c r="A750" s="1" t="s">
        <v>2312</v>
      </c>
      <c r="B750" s="1" t="s">
        <v>2822</v>
      </c>
      <c r="C750" s="1" t="s">
        <v>2466</v>
      </c>
      <c r="D750" s="11" t="s">
        <v>2046</v>
      </c>
      <c r="E750" s="10">
        <f>SUMIFS(IsQList,IsIList,Table_ExternalData_15[[#This Row],[item_key]],IsITypeList,Table_ExternalData_15[[#This Row],[IType]],IsDList,Table_ExternalData_15[[#Headers],[1]])</f>
        <v>0</v>
      </c>
      <c r="F750" s="10">
        <f>SUMIFS(IsQList,IsIList,Table_ExternalData_15[[#This Row],[item_key]],IsITypeList,Table_ExternalData_15[[#This Row],[IType]],IsDList,Table_ExternalData_15[[#Headers],[2]])</f>
        <v>0</v>
      </c>
      <c r="G750" s="10">
        <f>SUMIFS(IsQList,IsIList,Table_ExternalData_15[[#This Row],[item_key]],IsITypeList,Table_ExternalData_15[[#This Row],[IType]],IsDList,Table_ExternalData_15[[#Headers],[3]])</f>
        <v>148</v>
      </c>
      <c r="H750" s="10">
        <f>SUMIFS(IsQList,IsIList,Table_ExternalData_15[[#This Row],[item_key]],IsITypeList,Table_ExternalData_15[[#This Row],[IType]],IsDList,Table_ExternalData_15[[#Headers],[4]])</f>
        <v>0</v>
      </c>
      <c r="I750" s="10">
        <f>SUMIFS(IsQList,IsIList,Table_ExternalData_15[[#This Row],[item_key]],IsITypeList,Table_ExternalData_15[[#This Row],[IType]],IsDList,Table_ExternalData_15[[#Headers],[5]])</f>
        <v>0</v>
      </c>
      <c r="J750" s="10">
        <f>SUMIFS(IsQList,IsIList,Table_ExternalData_15[[#This Row],[item_key]],IsITypeList,Table_ExternalData_15[[#This Row],[IType]],IsDList,Table_ExternalData_15[[#Headers],[6]])</f>
        <v>268</v>
      </c>
      <c r="K750" s="10">
        <f>SUMIFS(IsQList,IsIList,Table_ExternalData_15[[#This Row],[item_key]],IsITypeList,Table_ExternalData_15[[#This Row],[IType]],IsDList,Table_ExternalData_15[[#Headers],[7]])</f>
        <v>0</v>
      </c>
      <c r="L750" s="10">
        <f>SUMIFS(IsQList,IsIList,Table_ExternalData_15[[#This Row],[item_key]],IsITypeList,Table_ExternalData_15[[#This Row],[IType]],IsDList,Table_ExternalData_15[[#Headers],[8]])</f>
        <v>323</v>
      </c>
      <c r="M750" s="10">
        <f>SUMIFS(IsQList,IsIList,Table_ExternalData_15[[#This Row],[item_key]],IsITypeList,Table_ExternalData_15[[#This Row],[IType]],IsDList,Table_ExternalData_15[[#Headers],[9]])</f>
        <v>423</v>
      </c>
      <c r="N750" s="10">
        <f>SUMIFS(IsQList,IsIList,Table_ExternalData_15[[#This Row],[item_key]],IsITypeList,Table_ExternalData_15[[#This Row],[IType]],IsDList,Table_ExternalData_15[[#Headers],[10]])</f>
        <v>75</v>
      </c>
      <c r="O750" s="10">
        <f>SUMIFS(IsQList,IsIList,Table_ExternalData_15[[#This Row],[item_key]],IsITypeList,Table_ExternalData_15[[#This Row],[IType]],IsDList,Table_ExternalData_15[[#Headers],[11]])</f>
        <v>144</v>
      </c>
      <c r="P750" s="10">
        <f>SUMIFS(IsQList,IsIList,Table_ExternalData_15[[#This Row],[item_key]],IsITypeList,Table_ExternalData_15[[#This Row],[IType]],IsDList,Table_ExternalData_15[[#Headers],[12]])</f>
        <v>0</v>
      </c>
      <c r="Q750" s="10">
        <f>SUMIFS(IsQList,IsIList,Table_ExternalData_15[[#This Row],[item_key]],IsITypeList,Table_ExternalData_15[[#This Row],[IType]],IsDList,Table_ExternalData_15[[#Headers],[13]])</f>
        <v>439</v>
      </c>
      <c r="R750" s="10">
        <f>SUMIFS(IsQList,IsIList,Table_ExternalData_15[[#This Row],[item_key]],IsITypeList,Table_ExternalData_15[[#This Row],[IType]],IsDList,Table_ExternalData_15[[#Headers],[14]])</f>
        <v>132</v>
      </c>
      <c r="S750" s="10">
        <f>SUMIFS(IsQList,IsIList,Table_ExternalData_15[[#This Row],[item_key]],IsITypeList,Table_ExternalData_15[[#This Row],[IType]],IsDList,Table_ExternalData_15[[#Headers],[15]])</f>
        <v>209</v>
      </c>
      <c r="T750" s="10">
        <f>SUMIFS(IsQList,IsIList,Table_ExternalData_15[[#This Row],[item_key]],IsITypeList,Table_ExternalData_15[[#This Row],[IType]],IsDList,Table_ExternalData_15[[#Headers],[16]])</f>
        <v>0</v>
      </c>
      <c r="U750" s="10">
        <f>SUMIFS(IsQList,IsIList,Table_ExternalData_15[[#This Row],[item_key]],IsITypeList,Table_ExternalData_15[[#This Row],[IType]],IsDList,Table_ExternalData_15[[#Headers],[17]])</f>
        <v>265</v>
      </c>
      <c r="V750" s="10">
        <f>SUMIFS(IsQList,IsIList,Table_ExternalData_15[[#This Row],[item_key]],IsITypeList,Table_ExternalData_15[[#This Row],[IType]],IsDList,Table_ExternalData_15[[#Headers],[18]])</f>
        <v>180</v>
      </c>
      <c r="W750" s="10">
        <f>SUMIFS(IsQList,IsIList,Table_ExternalData_15[[#This Row],[item_key]],IsITypeList,Table_ExternalData_15[[#This Row],[IType]],IsDList,Table_ExternalData_15[[#Headers],[19]])</f>
        <v>0</v>
      </c>
      <c r="X750" s="10">
        <f>SUMIFS(IsQList,IsIList,Table_ExternalData_15[[#This Row],[item_key]],IsITypeList,Table_ExternalData_15[[#This Row],[IType]],IsDList,Table_ExternalData_15[[#Headers],[20]])</f>
        <v>0</v>
      </c>
      <c r="Y750" s="10">
        <f>SUMIFS(IsQList,IsIList,Table_ExternalData_15[[#This Row],[item_key]],IsITypeList,Table_ExternalData_15[[#This Row],[IType]],IsDList,Table_ExternalData_15[[#Headers],[21]])</f>
        <v>0</v>
      </c>
      <c r="Z750" s="10">
        <f>SUMIFS(IsQList,IsIList,Table_ExternalData_15[[#This Row],[item_key]],IsITypeList,Table_ExternalData_15[[#This Row],[IType]],IsDList,Table_ExternalData_15[[#Headers],[22]])</f>
        <v>0</v>
      </c>
      <c r="AA750" s="10">
        <f>SUMIFS(IsQList,IsIList,Table_ExternalData_15[[#This Row],[item_key]],IsITypeList,Table_ExternalData_15[[#This Row],[IType]],IsDList,Table_ExternalData_15[[#Headers],[23]])</f>
        <v>125</v>
      </c>
      <c r="AB750" s="10">
        <f>SUMIFS(IsQList,IsIList,Table_ExternalData_15[[#This Row],[item_key]],IsITypeList,Table_ExternalData_15[[#This Row],[IType]],IsDList,Table_ExternalData_15[[#Headers],[24]])</f>
        <v>186</v>
      </c>
      <c r="AC750" s="10">
        <f>SUMIFS(IsQList,IsIList,Table_ExternalData_15[[#This Row],[item_key]],IsITypeList,Table_ExternalData_15[[#This Row],[IType]],IsDList,Table_ExternalData_15[[#Headers],[25]])</f>
        <v>0</v>
      </c>
      <c r="AD750" s="10">
        <f>SUMIFS(IsQList,IsIList,Table_ExternalData_15[[#This Row],[item_key]],IsITypeList,Table_ExternalData_15[[#This Row],[IType]],IsDList,Table_ExternalData_15[[#Headers],[26]])</f>
        <v>0</v>
      </c>
      <c r="AE750" s="10">
        <f>SUMIFS(IsQList,IsIList,Table_ExternalData_15[[#This Row],[item_key]],IsITypeList,Table_ExternalData_15[[#This Row],[IType]],IsDList,Table_ExternalData_15[[#Headers],[27]])</f>
        <v>183</v>
      </c>
      <c r="AF750" s="10">
        <f>SUMIFS(IsQList,IsIList,Table_ExternalData_15[[#This Row],[item_key]],IsITypeList,Table_ExternalData_15[[#This Row],[IType]],IsDList,Table_ExternalData_15[[#Headers],[28]])</f>
        <v>671</v>
      </c>
      <c r="AG750" s="10">
        <f>SUMIFS(IsQList,IsIList,Table_ExternalData_15[[#This Row],[item_key]],IsITypeList,Table_ExternalData_15[[#This Row],[IType]],IsDList,Table_ExternalData_15[[#Headers],[29]])</f>
        <v>708</v>
      </c>
      <c r="AH750" s="10">
        <f>SUMIFS(IsQList,IsIList,Table_ExternalData_15[[#This Row],[item_key]],IsITypeList,Table_ExternalData_15[[#This Row],[IType]],IsDList,Table_ExternalData_15[[#Headers],[30]])</f>
        <v>312</v>
      </c>
      <c r="AI750" s="10">
        <f>SUMIFS(IsQList,IsIList,Table_ExternalData_15[[#This Row],[item_key]],IsITypeList,Table_ExternalData_15[[#This Row],[IType]],IsDList,Table_ExternalData_15[[#Headers],[31]])</f>
        <v>707</v>
      </c>
      <c r="AJ750" s="10">
        <f>SUM(Table_ExternalData_15[[#This Row],[1]:[31]])</f>
        <v>5498</v>
      </c>
    </row>
    <row r="751" spans="1:36">
      <c r="A751" s="1" t="s">
        <v>2313</v>
      </c>
      <c r="B751" s="1" t="s">
        <v>2823</v>
      </c>
      <c r="C751" s="1" t="s">
        <v>2824</v>
      </c>
      <c r="D751" s="11" t="s">
        <v>2046</v>
      </c>
      <c r="E751" s="10">
        <f>SUMIFS(IsQList,IsIList,Table_ExternalData_15[[#This Row],[item_key]],IsITypeList,Table_ExternalData_15[[#This Row],[IType]],IsDList,Table_ExternalData_15[[#Headers],[1]])</f>
        <v>0</v>
      </c>
      <c r="F751" s="10">
        <f>SUMIFS(IsQList,IsIList,Table_ExternalData_15[[#This Row],[item_key]],IsITypeList,Table_ExternalData_15[[#This Row],[IType]],IsDList,Table_ExternalData_15[[#Headers],[2]])</f>
        <v>0</v>
      </c>
      <c r="G751" s="10">
        <f>SUMIFS(IsQList,IsIList,Table_ExternalData_15[[#This Row],[item_key]],IsITypeList,Table_ExternalData_15[[#This Row],[IType]],IsDList,Table_ExternalData_15[[#Headers],[3]])</f>
        <v>148</v>
      </c>
      <c r="H751" s="10">
        <f>SUMIFS(IsQList,IsIList,Table_ExternalData_15[[#This Row],[item_key]],IsITypeList,Table_ExternalData_15[[#This Row],[IType]],IsDList,Table_ExternalData_15[[#Headers],[4]])</f>
        <v>0</v>
      </c>
      <c r="I751" s="10">
        <f>SUMIFS(IsQList,IsIList,Table_ExternalData_15[[#This Row],[item_key]],IsITypeList,Table_ExternalData_15[[#This Row],[IType]],IsDList,Table_ExternalData_15[[#Headers],[5]])</f>
        <v>0</v>
      </c>
      <c r="J751" s="10">
        <f>SUMIFS(IsQList,IsIList,Table_ExternalData_15[[#This Row],[item_key]],IsITypeList,Table_ExternalData_15[[#This Row],[IType]],IsDList,Table_ExternalData_15[[#Headers],[6]])</f>
        <v>392</v>
      </c>
      <c r="K751" s="10">
        <f>SUMIFS(IsQList,IsIList,Table_ExternalData_15[[#This Row],[item_key]],IsITypeList,Table_ExternalData_15[[#This Row],[IType]],IsDList,Table_ExternalData_15[[#Headers],[7]])</f>
        <v>0</v>
      </c>
      <c r="L751" s="10">
        <f>SUMIFS(IsQList,IsIList,Table_ExternalData_15[[#This Row],[item_key]],IsITypeList,Table_ExternalData_15[[#This Row],[IType]],IsDList,Table_ExternalData_15[[#Headers],[8]])</f>
        <v>323</v>
      </c>
      <c r="M751" s="10">
        <f>SUMIFS(IsQList,IsIList,Table_ExternalData_15[[#This Row],[item_key]],IsITypeList,Table_ExternalData_15[[#This Row],[IType]],IsDList,Table_ExternalData_15[[#Headers],[9]])</f>
        <v>423</v>
      </c>
      <c r="N751" s="10">
        <f>SUMIFS(IsQList,IsIList,Table_ExternalData_15[[#This Row],[item_key]],IsITypeList,Table_ExternalData_15[[#This Row],[IType]],IsDList,Table_ExternalData_15[[#Headers],[10]])</f>
        <v>75</v>
      </c>
      <c r="O751" s="10">
        <f>SUMIFS(IsQList,IsIList,Table_ExternalData_15[[#This Row],[item_key]],IsITypeList,Table_ExternalData_15[[#This Row],[IType]],IsDList,Table_ExternalData_15[[#Headers],[11]])</f>
        <v>144</v>
      </c>
      <c r="P751" s="10">
        <f>SUMIFS(IsQList,IsIList,Table_ExternalData_15[[#This Row],[item_key]],IsITypeList,Table_ExternalData_15[[#This Row],[IType]],IsDList,Table_ExternalData_15[[#Headers],[12]])</f>
        <v>0</v>
      </c>
      <c r="Q751" s="10">
        <f>SUMIFS(IsQList,IsIList,Table_ExternalData_15[[#This Row],[item_key]],IsITypeList,Table_ExternalData_15[[#This Row],[IType]],IsDList,Table_ExternalData_15[[#Headers],[13]])</f>
        <v>439</v>
      </c>
      <c r="R751" s="10">
        <f>SUMIFS(IsQList,IsIList,Table_ExternalData_15[[#This Row],[item_key]],IsITypeList,Table_ExternalData_15[[#This Row],[IType]],IsDList,Table_ExternalData_15[[#Headers],[14]])</f>
        <v>132</v>
      </c>
      <c r="S751" s="10">
        <f>SUMIFS(IsQList,IsIList,Table_ExternalData_15[[#This Row],[item_key]],IsITypeList,Table_ExternalData_15[[#This Row],[IType]],IsDList,Table_ExternalData_15[[#Headers],[15]])</f>
        <v>209</v>
      </c>
      <c r="T751" s="10">
        <f>SUMIFS(IsQList,IsIList,Table_ExternalData_15[[#This Row],[item_key]],IsITypeList,Table_ExternalData_15[[#This Row],[IType]],IsDList,Table_ExternalData_15[[#Headers],[16]])</f>
        <v>0</v>
      </c>
      <c r="U751" s="10">
        <f>SUMIFS(IsQList,IsIList,Table_ExternalData_15[[#This Row],[item_key]],IsITypeList,Table_ExternalData_15[[#This Row],[IType]],IsDList,Table_ExternalData_15[[#Headers],[17]])</f>
        <v>265</v>
      </c>
      <c r="V751" s="10">
        <f>SUMIFS(IsQList,IsIList,Table_ExternalData_15[[#This Row],[item_key]],IsITypeList,Table_ExternalData_15[[#This Row],[IType]],IsDList,Table_ExternalData_15[[#Headers],[18]])</f>
        <v>180</v>
      </c>
      <c r="W751" s="10">
        <f>SUMIFS(IsQList,IsIList,Table_ExternalData_15[[#This Row],[item_key]],IsITypeList,Table_ExternalData_15[[#This Row],[IType]],IsDList,Table_ExternalData_15[[#Headers],[19]])</f>
        <v>0</v>
      </c>
      <c r="X751" s="10">
        <f>SUMIFS(IsQList,IsIList,Table_ExternalData_15[[#This Row],[item_key]],IsITypeList,Table_ExternalData_15[[#This Row],[IType]],IsDList,Table_ExternalData_15[[#Headers],[20]])</f>
        <v>0</v>
      </c>
      <c r="Y751" s="10">
        <f>SUMIFS(IsQList,IsIList,Table_ExternalData_15[[#This Row],[item_key]],IsITypeList,Table_ExternalData_15[[#This Row],[IType]],IsDList,Table_ExternalData_15[[#Headers],[21]])</f>
        <v>0</v>
      </c>
      <c r="Z751" s="10">
        <f>SUMIFS(IsQList,IsIList,Table_ExternalData_15[[#This Row],[item_key]],IsITypeList,Table_ExternalData_15[[#This Row],[IType]],IsDList,Table_ExternalData_15[[#Headers],[22]])</f>
        <v>0</v>
      </c>
      <c r="AA751" s="10">
        <f>SUMIFS(IsQList,IsIList,Table_ExternalData_15[[#This Row],[item_key]],IsITypeList,Table_ExternalData_15[[#This Row],[IType]],IsDList,Table_ExternalData_15[[#Headers],[23]])</f>
        <v>125</v>
      </c>
      <c r="AB751" s="10">
        <f>SUMIFS(IsQList,IsIList,Table_ExternalData_15[[#This Row],[item_key]],IsITypeList,Table_ExternalData_15[[#This Row],[IType]],IsDList,Table_ExternalData_15[[#Headers],[24]])</f>
        <v>0</v>
      </c>
      <c r="AC751" s="10">
        <f>SUMIFS(IsQList,IsIList,Table_ExternalData_15[[#This Row],[item_key]],IsITypeList,Table_ExternalData_15[[#This Row],[IType]],IsDList,Table_ExternalData_15[[#Headers],[25]])</f>
        <v>0</v>
      </c>
      <c r="AD751" s="10">
        <f>SUMIFS(IsQList,IsIList,Table_ExternalData_15[[#This Row],[item_key]],IsITypeList,Table_ExternalData_15[[#This Row],[IType]],IsDList,Table_ExternalData_15[[#Headers],[26]])</f>
        <v>0</v>
      </c>
      <c r="AE751" s="10">
        <f>SUMIFS(IsQList,IsIList,Table_ExternalData_15[[#This Row],[item_key]],IsITypeList,Table_ExternalData_15[[#This Row],[IType]],IsDList,Table_ExternalData_15[[#Headers],[27]])</f>
        <v>183</v>
      </c>
      <c r="AF751" s="10">
        <f>SUMIFS(IsQList,IsIList,Table_ExternalData_15[[#This Row],[item_key]],IsITypeList,Table_ExternalData_15[[#This Row],[IType]],IsDList,Table_ExternalData_15[[#Headers],[28]])</f>
        <v>689</v>
      </c>
      <c r="AG751" s="10">
        <f>SUMIFS(IsQList,IsIList,Table_ExternalData_15[[#This Row],[item_key]],IsITypeList,Table_ExternalData_15[[#This Row],[IType]],IsDList,Table_ExternalData_15[[#Headers],[29]])</f>
        <v>540</v>
      </c>
      <c r="AH751" s="10">
        <f>SUMIFS(IsQList,IsIList,Table_ExternalData_15[[#This Row],[item_key]],IsITypeList,Table_ExternalData_15[[#This Row],[IType]],IsDList,Table_ExternalData_15[[#Headers],[30]])</f>
        <v>509</v>
      </c>
      <c r="AI751" s="10">
        <f>SUMIFS(IsQList,IsIList,Table_ExternalData_15[[#This Row],[item_key]],IsITypeList,Table_ExternalData_15[[#This Row],[IType]],IsDList,Table_ExternalData_15[[#Headers],[31]])</f>
        <v>510</v>
      </c>
      <c r="AJ751" s="10">
        <f>SUM(Table_ExternalData_15[[#This Row],[1]:[31]])</f>
        <v>5286</v>
      </c>
    </row>
    <row r="752" spans="1:36">
      <c r="A752" s="1" t="s">
        <v>1726</v>
      </c>
      <c r="B752" s="1" t="s">
        <v>1944</v>
      </c>
      <c r="C752" s="1" t="s">
        <v>1945</v>
      </c>
      <c r="D752" s="11" t="s">
        <v>2046</v>
      </c>
      <c r="E752" s="10">
        <f>SUMIFS(IsQList,IsIList,Table_ExternalData_15[[#This Row],[item_key]],IsITypeList,Table_ExternalData_15[[#This Row],[IType]],IsDList,Table_ExternalData_15[[#Headers],[1]])</f>
        <v>85</v>
      </c>
      <c r="F752" s="10">
        <f>SUMIFS(IsQList,IsIList,Table_ExternalData_15[[#This Row],[item_key]],IsITypeList,Table_ExternalData_15[[#This Row],[IType]],IsDList,Table_ExternalData_15[[#Headers],[2]])</f>
        <v>188</v>
      </c>
      <c r="G752" s="10">
        <f>SUMIFS(IsQList,IsIList,Table_ExternalData_15[[#This Row],[item_key]],IsITypeList,Table_ExternalData_15[[#This Row],[IType]],IsDList,Table_ExternalData_15[[#Headers],[3]])</f>
        <v>85</v>
      </c>
      <c r="H752" s="10">
        <f>SUMIFS(IsQList,IsIList,Table_ExternalData_15[[#This Row],[item_key]],IsITypeList,Table_ExternalData_15[[#This Row],[IType]],IsDList,Table_ExternalData_15[[#Headers],[4]])</f>
        <v>250</v>
      </c>
      <c r="I752" s="10">
        <f>SUMIFS(IsQList,IsIList,Table_ExternalData_15[[#This Row],[item_key]],IsITypeList,Table_ExternalData_15[[#This Row],[IType]],IsDList,Table_ExternalData_15[[#Headers],[5]])</f>
        <v>100</v>
      </c>
      <c r="J752" s="10">
        <f>SUMIFS(IsQList,IsIList,Table_ExternalData_15[[#This Row],[item_key]],IsITypeList,Table_ExternalData_15[[#This Row],[IType]],IsDList,Table_ExternalData_15[[#Headers],[6]])</f>
        <v>237</v>
      </c>
      <c r="K752" s="10">
        <f>SUMIFS(IsQList,IsIList,Table_ExternalData_15[[#This Row],[item_key]],IsITypeList,Table_ExternalData_15[[#This Row],[IType]],IsDList,Table_ExternalData_15[[#Headers],[7]])</f>
        <v>209</v>
      </c>
      <c r="L752" s="10">
        <f>SUMIFS(IsQList,IsIList,Table_ExternalData_15[[#This Row],[item_key]],IsITypeList,Table_ExternalData_15[[#This Row],[IType]],IsDList,Table_ExternalData_15[[#Headers],[8]])</f>
        <v>139</v>
      </c>
      <c r="M752" s="10">
        <f>SUMIFS(IsQList,IsIList,Table_ExternalData_15[[#This Row],[item_key]],IsITypeList,Table_ExternalData_15[[#This Row],[IType]],IsDList,Table_ExternalData_15[[#Headers],[9]])</f>
        <v>317</v>
      </c>
      <c r="N752" s="10">
        <f>SUMIFS(IsQList,IsIList,Table_ExternalData_15[[#This Row],[item_key]],IsITypeList,Table_ExternalData_15[[#This Row],[IType]],IsDList,Table_ExternalData_15[[#Headers],[10]])</f>
        <v>207</v>
      </c>
      <c r="O752" s="10">
        <f>SUMIFS(IsQList,IsIList,Table_ExternalData_15[[#This Row],[item_key]],IsITypeList,Table_ExternalData_15[[#This Row],[IType]],IsDList,Table_ExternalData_15[[#Headers],[11]])</f>
        <v>150</v>
      </c>
      <c r="P752" s="10">
        <f>SUMIFS(IsQList,IsIList,Table_ExternalData_15[[#This Row],[item_key]],IsITypeList,Table_ExternalData_15[[#This Row],[IType]],IsDList,Table_ExternalData_15[[#Headers],[12]])</f>
        <v>0</v>
      </c>
      <c r="Q752" s="10">
        <f>SUMIFS(IsQList,IsIList,Table_ExternalData_15[[#This Row],[item_key]],IsITypeList,Table_ExternalData_15[[#This Row],[IType]],IsDList,Table_ExternalData_15[[#Headers],[13]])</f>
        <v>184</v>
      </c>
      <c r="R752" s="10">
        <f>SUMIFS(IsQList,IsIList,Table_ExternalData_15[[#This Row],[item_key]],IsITypeList,Table_ExternalData_15[[#This Row],[IType]],IsDList,Table_ExternalData_15[[#Headers],[14]])</f>
        <v>312</v>
      </c>
      <c r="S752" s="10">
        <f>SUMIFS(IsQList,IsIList,Table_ExternalData_15[[#This Row],[item_key]],IsITypeList,Table_ExternalData_15[[#This Row],[IType]],IsDList,Table_ExternalData_15[[#Headers],[15]])</f>
        <v>186</v>
      </c>
      <c r="T752" s="10">
        <f>SUMIFS(IsQList,IsIList,Table_ExternalData_15[[#This Row],[item_key]],IsITypeList,Table_ExternalData_15[[#This Row],[IType]],IsDList,Table_ExternalData_15[[#Headers],[16]])</f>
        <v>164</v>
      </c>
      <c r="U752" s="10">
        <f>SUMIFS(IsQList,IsIList,Table_ExternalData_15[[#This Row],[item_key]],IsITypeList,Table_ExternalData_15[[#This Row],[IType]],IsDList,Table_ExternalData_15[[#Headers],[17]])</f>
        <v>85</v>
      </c>
      <c r="V752" s="10">
        <f>SUMIFS(IsQList,IsIList,Table_ExternalData_15[[#This Row],[item_key]],IsITypeList,Table_ExternalData_15[[#This Row],[IType]],IsDList,Table_ExternalData_15[[#Headers],[18]])</f>
        <v>0</v>
      </c>
      <c r="W752" s="10">
        <f>SUMIFS(IsQList,IsIList,Table_ExternalData_15[[#This Row],[item_key]],IsITypeList,Table_ExternalData_15[[#This Row],[IType]],IsDList,Table_ExternalData_15[[#Headers],[19]])</f>
        <v>0</v>
      </c>
      <c r="X752" s="10">
        <f>SUMIFS(IsQList,IsIList,Table_ExternalData_15[[#This Row],[item_key]],IsITypeList,Table_ExternalData_15[[#This Row],[IType]],IsDList,Table_ExternalData_15[[#Headers],[20]])</f>
        <v>0</v>
      </c>
      <c r="Y752" s="10">
        <f>SUMIFS(IsQList,IsIList,Table_ExternalData_15[[#This Row],[item_key]],IsITypeList,Table_ExternalData_15[[#This Row],[IType]],IsDList,Table_ExternalData_15[[#Headers],[21]])</f>
        <v>0</v>
      </c>
      <c r="Z752" s="10">
        <f>SUMIFS(IsQList,IsIList,Table_ExternalData_15[[#This Row],[item_key]],IsITypeList,Table_ExternalData_15[[#This Row],[IType]],IsDList,Table_ExternalData_15[[#Headers],[22]])</f>
        <v>0</v>
      </c>
      <c r="AA752" s="10">
        <f>SUMIFS(IsQList,IsIList,Table_ExternalData_15[[#This Row],[item_key]],IsITypeList,Table_ExternalData_15[[#This Row],[IType]],IsDList,Table_ExternalData_15[[#Headers],[23]])</f>
        <v>0</v>
      </c>
      <c r="AB752" s="10">
        <f>SUMIFS(IsQList,IsIList,Table_ExternalData_15[[#This Row],[item_key]],IsITypeList,Table_ExternalData_15[[#This Row],[IType]],IsDList,Table_ExternalData_15[[#Headers],[24]])</f>
        <v>0</v>
      </c>
      <c r="AC752" s="10">
        <f>SUMIFS(IsQList,IsIList,Table_ExternalData_15[[#This Row],[item_key]],IsITypeList,Table_ExternalData_15[[#This Row],[IType]],IsDList,Table_ExternalData_15[[#Headers],[25]])</f>
        <v>0</v>
      </c>
      <c r="AD752" s="10">
        <f>SUMIFS(IsQList,IsIList,Table_ExternalData_15[[#This Row],[item_key]],IsITypeList,Table_ExternalData_15[[#This Row],[IType]],IsDList,Table_ExternalData_15[[#Headers],[26]])</f>
        <v>0</v>
      </c>
      <c r="AE752" s="10">
        <f>SUMIFS(IsQList,IsIList,Table_ExternalData_15[[#This Row],[item_key]],IsITypeList,Table_ExternalData_15[[#This Row],[IType]],IsDList,Table_ExternalData_15[[#Headers],[27]])</f>
        <v>334</v>
      </c>
      <c r="AF752" s="10">
        <f>SUMIFS(IsQList,IsIList,Table_ExternalData_15[[#This Row],[item_key]],IsITypeList,Table_ExternalData_15[[#This Row],[IType]],IsDList,Table_ExternalData_15[[#Headers],[28]])</f>
        <v>382</v>
      </c>
      <c r="AG752" s="10">
        <f>SUMIFS(IsQList,IsIList,Table_ExternalData_15[[#This Row],[item_key]],IsITypeList,Table_ExternalData_15[[#This Row],[IType]],IsDList,Table_ExternalData_15[[#Headers],[29]])</f>
        <v>364</v>
      </c>
      <c r="AH752" s="10">
        <f>SUMIFS(IsQList,IsIList,Table_ExternalData_15[[#This Row],[item_key]],IsITypeList,Table_ExternalData_15[[#This Row],[IType]],IsDList,Table_ExternalData_15[[#Headers],[30]])</f>
        <v>230</v>
      </c>
      <c r="AI752" s="10">
        <f>SUMIFS(IsQList,IsIList,Table_ExternalData_15[[#This Row],[item_key]],IsITypeList,Table_ExternalData_15[[#This Row],[IType]],IsDList,Table_ExternalData_15[[#Headers],[31]])</f>
        <v>727</v>
      </c>
      <c r="AJ752" s="10">
        <f>SUM(Table_ExternalData_15[[#This Row],[1]:[31]])</f>
        <v>4935</v>
      </c>
    </row>
    <row r="753" spans="1:36">
      <c r="A753" s="1" t="s">
        <v>2241</v>
      </c>
      <c r="B753" s="1" t="s">
        <v>2825</v>
      </c>
      <c r="C753" s="1" t="s">
        <v>2826</v>
      </c>
      <c r="D753" s="11" t="s">
        <v>2046</v>
      </c>
      <c r="E753" s="10">
        <f>SUMIFS(IsQList,IsIList,Table_ExternalData_15[[#This Row],[item_key]],IsITypeList,Table_ExternalData_15[[#This Row],[IType]],IsDList,Table_ExternalData_15[[#Headers],[1]])</f>
        <v>85</v>
      </c>
      <c r="F753" s="10">
        <f>SUMIFS(IsQList,IsIList,Table_ExternalData_15[[#This Row],[item_key]],IsITypeList,Table_ExternalData_15[[#This Row],[IType]],IsDList,Table_ExternalData_15[[#Headers],[2]])</f>
        <v>188</v>
      </c>
      <c r="G753" s="10">
        <f>SUMIFS(IsQList,IsIList,Table_ExternalData_15[[#This Row],[item_key]],IsITypeList,Table_ExternalData_15[[#This Row],[IType]],IsDList,Table_ExternalData_15[[#Headers],[3]])</f>
        <v>85</v>
      </c>
      <c r="H753" s="10">
        <f>SUMIFS(IsQList,IsIList,Table_ExternalData_15[[#This Row],[item_key]],IsITypeList,Table_ExternalData_15[[#This Row],[IType]],IsDList,Table_ExternalData_15[[#Headers],[4]])</f>
        <v>250</v>
      </c>
      <c r="I753" s="10">
        <f>SUMIFS(IsQList,IsIList,Table_ExternalData_15[[#This Row],[item_key]],IsITypeList,Table_ExternalData_15[[#This Row],[IType]],IsDList,Table_ExternalData_15[[#Headers],[5]])</f>
        <v>100</v>
      </c>
      <c r="J753" s="10">
        <f>SUMIFS(IsQList,IsIList,Table_ExternalData_15[[#This Row],[item_key]],IsITypeList,Table_ExternalData_15[[#This Row],[IType]],IsDList,Table_ExternalData_15[[#Headers],[6]])</f>
        <v>237</v>
      </c>
      <c r="K753" s="10">
        <f>SUMIFS(IsQList,IsIList,Table_ExternalData_15[[#This Row],[item_key]],IsITypeList,Table_ExternalData_15[[#This Row],[IType]],IsDList,Table_ExternalData_15[[#Headers],[7]])</f>
        <v>209</v>
      </c>
      <c r="L753" s="10">
        <f>SUMIFS(IsQList,IsIList,Table_ExternalData_15[[#This Row],[item_key]],IsITypeList,Table_ExternalData_15[[#This Row],[IType]],IsDList,Table_ExternalData_15[[#Headers],[8]])</f>
        <v>139</v>
      </c>
      <c r="M753" s="10">
        <f>SUMIFS(IsQList,IsIList,Table_ExternalData_15[[#This Row],[item_key]],IsITypeList,Table_ExternalData_15[[#This Row],[IType]],IsDList,Table_ExternalData_15[[#Headers],[9]])</f>
        <v>317</v>
      </c>
      <c r="N753" s="10">
        <f>SUMIFS(IsQList,IsIList,Table_ExternalData_15[[#This Row],[item_key]],IsITypeList,Table_ExternalData_15[[#This Row],[IType]],IsDList,Table_ExternalData_15[[#Headers],[10]])</f>
        <v>207</v>
      </c>
      <c r="O753" s="10">
        <f>SUMIFS(IsQList,IsIList,Table_ExternalData_15[[#This Row],[item_key]],IsITypeList,Table_ExternalData_15[[#This Row],[IType]],IsDList,Table_ExternalData_15[[#Headers],[11]])</f>
        <v>150</v>
      </c>
      <c r="P753" s="10">
        <f>SUMIFS(IsQList,IsIList,Table_ExternalData_15[[#This Row],[item_key]],IsITypeList,Table_ExternalData_15[[#This Row],[IType]],IsDList,Table_ExternalData_15[[#Headers],[12]])</f>
        <v>0</v>
      </c>
      <c r="Q753" s="10">
        <f>SUMIFS(IsQList,IsIList,Table_ExternalData_15[[#This Row],[item_key]],IsITypeList,Table_ExternalData_15[[#This Row],[IType]],IsDList,Table_ExternalData_15[[#Headers],[13]])</f>
        <v>184</v>
      </c>
      <c r="R753" s="10">
        <f>SUMIFS(IsQList,IsIList,Table_ExternalData_15[[#This Row],[item_key]],IsITypeList,Table_ExternalData_15[[#This Row],[IType]],IsDList,Table_ExternalData_15[[#Headers],[14]])</f>
        <v>312</v>
      </c>
      <c r="S753" s="10">
        <f>SUMIFS(IsQList,IsIList,Table_ExternalData_15[[#This Row],[item_key]],IsITypeList,Table_ExternalData_15[[#This Row],[IType]],IsDList,Table_ExternalData_15[[#Headers],[15]])</f>
        <v>186</v>
      </c>
      <c r="T753" s="10">
        <f>SUMIFS(IsQList,IsIList,Table_ExternalData_15[[#This Row],[item_key]],IsITypeList,Table_ExternalData_15[[#This Row],[IType]],IsDList,Table_ExternalData_15[[#Headers],[16]])</f>
        <v>164</v>
      </c>
      <c r="U753" s="10">
        <f>SUMIFS(IsQList,IsIList,Table_ExternalData_15[[#This Row],[item_key]],IsITypeList,Table_ExternalData_15[[#This Row],[IType]],IsDList,Table_ExternalData_15[[#Headers],[17]])</f>
        <v>85</v>
      </c>
      <c r="V753" s="10">
        <f>SUMIFS(IsQList,IsIList,Table_ExternalData_15[[#This Row],[item_key]],IsITypeList,Table_ExternalData_15[[#This Row],[IType]],IsDList,Table_ExternalData_15[[#Headers],[18]])</f>
        <v>0</v>
      </c>
      <c r="W753" s="10">
        <f>SUMIFS(IsQList,IsIList,Table_ExternalData_15[[#This Row],[item_key]],IsITypeList,Table_ExternalData_15[[#This Row],[IType]],IsDList,Table_ExternalData_15[[#Headers],[19]])</f>
        <v>0</v>
      </c>
      <c r="X753" s="10">
        <f>SUMIFS(IsQList,IsIList,Table_ExternalData_15[[#This Row],[item_key]],IsITypeList,Table_ExternalData_15[[#This Row],[IType]],IsDList,Table_ExternalData_15[[#Headers],[20]])</f>
        <v>0</v>
      </c>
      <c r="Y753" s="10">
        <f>SUMIFS(IsQList,IsIList,Table_ExternalData_15[[#This Row],[item_key]],IsITypeList,Table_ExternalData_15[[#This Row],[IType]],IsDList,Table_ExternalData_15[[#Headers],[21]])</f>
        <v>0</v>
      </c>
      <c r="Z753" s="10">
        <f>SUMIFS(IsQList,IsIList,Table_ExternalData_15[[#This Row],[item_key]],IsITypeList,Table_ExternalData_15[[#This Row],[IType]],IsDList,Table_ExternalData_15[[#Headers],[22]])</f>
        <v>0</v>
      </c>
      <c r="AA753" s="10">
        <f>SUMIFS(IsQList,IsIList,Table_ExternalData_15[[#This Row],[item_key]],IsITypeList,Table_ExternalData_15[[#This Row],[IType]],IsDList,Table_ExternalData_15[[#Headers],[23]])</f>
        <v>0</v>
      </c>
      <c r="AB753" s="10">
        <f>SUMIFS(IsQList,IsIList,Table_ExternalData_15[[#This Row],[item_key]],IsITypeList,Table_ExternalData_15[[#This Row],[IType]],IsDList,Table_ExternalData_15[[#Headers],[24]])</f>
        <v>0</v>
      </c>
      <c r="AC753" s="10">
        <f>SUMIFS(IsQList,IsIList,Table_ExternalData_15[[#This Row],[item_key]],IsITypeList,Table_ExternalData_15[[#This Row],[IType]],IsDList,Table_ExternalData_15[[#Headers],[25]])</f>
        <v>0</v>
      </c>
      <c r="AD753" s="10">
        <f>SUMIFS(IsQList,IsIList,Table_ExternalData_15[[#This Row],[item_key]],IsITypeList,Table_ExternalData_15[[#This Row],[IType]],IsDList,Table_ExternalData_15[[#Headers],[26]])</f>
        <v>0</v>
      </c>
      <c r="AE753" s="10">
        <f>SUMIFS(IsQList,IsIList,Table_ExternalData_15[[#This Row],[item_key]],IsITypeList,Table_ExternalData_15[[#This Row],[IType]],IsDList,Table_ExternalData_15[[#Headers],[27]])</f>
        <v>334</v>
      </c>
      <c r="AF753" s="10">
        <f>SUMIFS(IsQList,IsIList,Table_ExternalData_15[[#This Row],[item_key]],IsITypeList,Table_ExternalData_15[[#This Row],[IType]],IsDList,Table_ExternalData_15[[#Headers],[28]])</f>
        <v>382</v>
      </c>
      <c r="AG753" s="10">
        <f>SUMIFS(IsQList,IsIList,Table_ExternalData_15[[#This Row],[item_key]],IsITypeList,Table_ExternalData_15[[#This Row],[IType]],IsDList,Table_ExternalData_15[[#Headers],[29]])</f>
        <v>364</v>
      </c>
      <c r="AH753" s="10">
        <f>SUMIFS(IsQList,IsIList,Table_ExternalData_15[[#This Row],[item_key]],IsITypeList,Table_ExternalData_15[[#This Row],[IType]],IsDList,Table_ExternalData_15[[#Headers],[30]])</f>
        <v>230</v>
      </c>
      <c r="AI753" s="10">
        <f>SUMIFS(IsQList,IsIList,Table_ExternalData_15[[#This Row],[item_key]],IsITypeList,Table_ExternalData_15[[#This Row],[IType]],IsDList,Table_ExternalData_15[[#Headers],[31]])</f>
        <v>727</v>
      </c>
      <c r="AJ753" s="10">
        <f>SUM(Table_ExternalData_15[[#This Row],[1]:[31]])</f>
        <v>4935</v>
      </c>
    </row>
    <row r="754" spans="1:36">
      <c r="A754" s="1" t="s">
        <v>1793</v>
      </c>
      <c r="B754" s="1" t="s">
        <v>1946</v>
      </c>
      <c r="C754" s="1" t="s">
        <v>1947</v>
      </c>
      <c r="D754" s="11" t="s">
        <v>2046</v>
      </c>
      <c r="E754" s="10">
        <f>SUMIFS(IsQList,IsIList,Table_ExternalData_15[[#This Row],[item_key]],IsITypeList,Table_ExternalData_15[[#This Row],[IType]],IsDList,Table_ExternalData_15[[#Headers],[1]])</f>
        <v>170</v>
      </c>
      <c r="F754" s="10">
        <f>SUMIFS(IsQList,IsIList,Table_ExternalData_15[[#This Row],[item_key]],IsITypeList,Table_ExternalData_15[[#This Row],[IType]],IsDList,Table_ExternalData_15[[#Headers],[2]])</f>
        <v>376</v>
      </c>
      <c r="G754" s="10">
        <f>SUMIFS(IsQList,IsIList,Table_ExternalData_15[[#This Row],[item_key]],IsITypeList,Table_ExternalData_15[[#This Row],[IType]],IsDList,Table_ExternalData_15[[#Headers],[3]])</f>
        <v>170</v>
      </c>
      <c r="H754" s="10">
        <f>SUMIFS(IsQList,IsIList,Table_ExternalData_15[[#This Row],[item_key]],IsITypeList,Table_ExternalData_15[[#This Row],[IType]],IsDList,Table_ExternalData_15[[#Headers],[4]])</f>
        <v>500</v>
      </c>
      <c r="I754" s="10">
        <f>SUMIFS(IsQList,IsIList,Table_ExternalData_15[[#This Row],[item_key]],IsITypeList,Table_ExternalData_15[[#This Row],[IType]],IsDList,Table_ExternalData_15[[#Headers],[5]])</f>
        <v>200</v>
      </c>
      <c r="J754" s="10">
        <f>SUMIFS(IsQList,IsIList,Table_ExternalData_15[[#This Row],[item_key]],IsITypeList,Table_ExternalData_15[[#This Row],[IType]],IsDList,Table_ExternalData_15[[#Headers],[6]])</f>
        <v>474</v>
      </c>
      <c r="K754" s="10">
        <f>SUMIFS(IsQList,IsIList,Table_ExternalData_15[[#This Row],[item_key]],IsITypeList,Table_ExternalData_15[[#This Row],[IType]],IsDList,Table_ExternalData_15[[#Headers],[7]])</f>
        <v>418</v>
      </c>
      <c r="L754" s="10">
        <f>SUMIFS(IsQList,IsIList,Table_ExternalData_15[[#This Row],[item_key]],IsITypeList,Table_ExternalData_15[[#This Row],[IType]],IsDList,Table_ExternalData_15[[#Headers],[8]])</f>
        <v>278</v>
      </c>
      <c r="M754" s="10">
        <f>SUMIFS(IsQList,IsIList,Table_ExternalData_15[[#This Row],[item_key]],IsITypeList,Table_ExternalData_15[[#This Row],[IType]],IsDList,Table_ExternalData_15[[#Headers],[9]])</f>
        <v>634</v>
      </c>
      <c r="N754" s="10">
        <f>SUMIFS(IsQList,IsIList,Table_ExternalData_15[[#This Row],[item_key]],IsITypeList,Table_ExternalData_15[[#This Row],[IType]],IsDList,Table_ExternalData_15[[#Headers],[10]])</f>
        <v>414</v>
      </c>
      <c r="O754" s="10">
        <f>SUMIFS(IsQList,IsIList,Table_ExternalData_15[[#This Row],[item_key]],IsITypeList,Table_ExternalData_15[[#This Row],[IType]],IsDList,Table_ExternalData_15[[#Headers],[11]])</f>
        <v>300</v>
      </c>
      <c r="P754" s="10">
        <f>SUMIFS(IsQList,IsIList,Table_ExternalData_15[[#This Row],[item_key]],IsITypeList,Table_ExternalData_15[[#This Row],[IType]],IsDList,Table_ExternalData_15[[#Headers],[12]])</f>
        <v>0</v>
      </c>
      <c r="Q754" s="10">
        <f>SUMIFS(IsQList,IsIList,Table_ExternalData_15[[#This Row],[item_key]],IsITypeList,Table_ExternalData_15[[#This Row],[IType]],IsDList,Table_ExternalData_15[[#Headers],[13]])</f>
        <v>368</v>
      </c>
      <c r="R754" s="10">
        <f>SUMIFS(IsQList,IsIList,Table_ExternalData_15[[#This Row],[item_key]],IsITypeList,Table_ExternalData_15[[#This Row],[IType]],IsDList,Table_ExternalData_15[[#Headers],[14]])</f>
        <v>624</v>
      </c>
      <c r="S754" s="10">
        <f>SUMIFS(IsQList,IsIList,Table_ExternalData_15[[#This Row],[item_key]],IsITypeList,Table_ExternalData_15[[#This Row],[IType]],IsDList,Table_ExternalData_15[[#Headers],[15]])</f>
        <v>372</v>
      </c>
      <c r="T754" s="10">
        <f>SUMIFS(IsQList,IsIList,Table_ExternalData_15[[#This Row],[item_key]],IsITypeList,Table_ExternalData_15[[#This Row],[IType]],IsDList,Table_ExternalData_15[[#Headers],[16]])</f>
        <v>328</v>
      </c>
      <c r="U754" s="10">
        <f>SUMIFS(IsQList,IsIList,Table_ExternalData_15[[#This Row],[item_key]],IsITypeList,Table_ExternalData_15[[#This Row],[IType]],IsDList,Table_ExternalData_15[[#Headers],[17]])</f>
        <v>170</v>
      </c>
      <c r="V754" s="10">
        <f>SUMIFS(IsQList,IsIList,Table_ExternalData_15[[#This Row],[item_key]],IsITypeList,Table_ExternalData_15[[#This Row],[IType]],IsDList,Table_ExternalData_15[[#Headers],[18]])</f>
        <v>0</v>
      </c>
      <c r="W754" s="10">
        <f>SUMIFS(IsQList,IsIList,Table_ExternalData_15[[#This Row],[item_key]],IsITypeList,Table_ExternalData_15[[#This Row],[IType]],IsDList,Table_ExternalData_15[[#Headers],[19]])</f>
        <v>0</v>
      </c>
      <c r="X754" s="10">
        <f>SUMIFS(IsQList,IsIList,Table_ExternalData_15[[#This Row],[item_key]],IsITypeList,Table_ExternalData_15[[#This Row],[IType]],IsDList,Table_ExternalData_15[[#Headers],[20]])</f>
        <v>0</v>
      </c>
      <c r="Y754" s="10">
        <f>SUMIFS(IsQList,IsIList,Table_ExternalData_15[[#This Row],[item_key]],IsITypeList,Table_ExternalData_15[[#This Row],[IType]],IsDList,Table_ExternalData_15[[#Headers],[21]])</f>
        <v>0</v>
      </c>
      <c r="Z754" s="10">
        <f>SUMIFS(IsQList,IsIList,Table_ExternalData_15[[#This Row],[item_key]],IsITypeList,Table_ExternalData_15[[#This Row],[IType]],IsDList,Table_ExternalData_15[[#Headers],[22]])</f>
        <v>0</v>
      </c>
      <c r="AA754" s="10">
        <f>SUMIFS(IsQList,IsIList,Table_ExternalData_15[[#This Row],[item_key]],IsITypeList,Table_ExternalData_15[[#This Row],[IType]],IsDList,Table_ExternalData_15[[#Headers],[23]])</f>
        <v>0</v>
      </c>
      <c r="AB754" s="10">
        <f>SUMIFS(IsQList,IsIList,Table_ExternalData_15[[#This Row],[item_key]],IsITypeList,Table_ExternalData_15[[#This Row],[IType]],IsDList,Table_ExternalData_15[[#Headers],[24]])</f>
        <v>0</v>
      </c>
      <c r="AC754" s="10">
        <f>SUMIFS(IsQList,IsIList,Table_ExternalData_15[[#This Row],[item_key]],IsITypeList,Table_ExternalData_15[[#This Row],[IType]],IsDList,Table_ExternalData_15[[#Headers],[25]])</f>
        <v>0</v>
      </c>
      <c r="AD754" s="10">
        <f>SUMIFS(IsQList,IsIList,Table_ExternalData_15[[#This Row],[item_key]],IsITypeList,Table_ExternalData_15[[#This Row],[IType]],IsDList,Table_ExternalData_15[[#Headers],[26]])</f>
        <v>0</v>
      </c>
      <c r="AE754" s="10">
        <f>SUMIFS(IsQList,IsIList,Table_ExternalData_15[[#This Row],[item_key]],IsITypeList,Table_ExternalData_15[[#This Row],[IType]],IsDList,Table_ExternalData_15[[#Headers],[27]])</f>
        <v>668</v>
      </c>
      <c r="AF754" s="10">
        <f>SUMIFS(IsQList,IsIList,Table_ExternalData_15[[#This Row],[item_key]],IsITypeList,Table_ExternalData_15[[#This Row],[IType]],IsDList,Table_ExternalData_15[[#Headers],[28]])</f>
        <v>764</v>
      </c>
      <c r="AG754" s="10">
        <f>SUMIFS(IsQList,IsIList,Table_ExternalData_15[[#This Row],[item_key]],IsITypeList,Table_ExternalData_15[[#This Row],[IType]],IsDList,Table_ExternalData_15[[#Headers],[29]])</f>
        <v>728</v>
      </c>
      <c r="AH754" s="10">
        <f>SUMIFS(IsQList,IsIList,Table_ExternalData_15[[#This Row],[item_key]],IsITypeList,Table_ExternalData_15[[#This Row],[IType]],IsDList,Table_ExternalData_15[[#Headers],[30]])</f>
        <v>460</v>
      </c>
      <c r="AI754" s="10">
        <f>SUMIFS(IsQList,IsIList,Table_ExternalData_15[[#This Row],[item_key]],IsITypeList,Table_ExternalData_15[[#This Row],[IType]],IsDList,Table_ExternalData_15[[#Headers],[31]])</f>
        <v>1454</v>
      </c>
      <c r="AJ754" s="10">
        <f>SUM(Table_ExternalData_15[[#This Row],[1]:[31]])</f>
        <v>9870</v>
      </c>
    </row>
    <row r="755" spans="1:36">
      <c r="A755" s="1" t="s">
        <v>1794</v>
      </c>
      <c r="B755" s="1" t="s">
        <v>1948</v>
      </c>
      <c r="C755" s="1" t="s">
        <v>1949</v>
      </c>
      <c r="D755" s="11" t="s">
        <v>2046</v>
      </c>
      <c r="E755" s="10">
        <f>SUMIFS(IsQList,IsIList,Table_ExternalData_15[[#This Row],[item_key]],IsITypeList,Table_ExternalData_15[[#This Row],[IType]],IsDList,Table_ExternalData_15[[#Headers],[1]])</f>
        <v>85</v>
      </c>
      <c r="F755" s="10">
        <f>SUMIFS(IsQList,IsIList,Table_ExternalData_15[[#This Row],[item_key]],IsITypeList,Table_ExternalData_15[[#This Row],[IType]],IsDList,Table_ExternalData_15[[#Headers],[2]])</f>
        <v>188</v>
      </c>
      <c r="G755" s="10">
        <f>SUMIFS(IsQList,IsIList,Table_ExternalData_15[[#This Row],[item_key]],IsITypeList,Table_ExternalData_15[[#This Row],[IType]],IsDList,Table_ExternalData_15[[#Headers],[3]])</f>
        <v>85</v>
      </c>
      <c r="H755" s="10">
        <f>SUMIFS(IsQList,IsIList,Table_ExternalData_15[[#This Row],[item_key]],IsITypeList,Table_ExternalData_15[[#This Row],[IType]],IsDList,Table_ExternalData_15[[#Headers],[4]])</f>
        <v>250</v>
      </c>
      <c r="I755" s="10">
        <f>SUMIFS(IsQList,IsIList,Table_ExternalData_15[[#This Row],[item_key]],IsITypeList,Table_ExternalData_15[[#This Row],[IType]],IsDList,Table_ExternalData_15[[#Headers],[5]])</f>
        <v>100</v>
      </c>
      <c r="J755" s="10">
        <f>SUMIFS(IsQList,IsIList,Table_ExternalData_15[[#This Row],[item_key]],IsITypeList,Table_ExternalData_15[[#This Row],[IType]],IsDList,Table_ExternalData_15[[#Headers],[6]])</f>
        <v>237</v>
      </c>
      <c r="K755" s="10">
        <f>SUMIFS(IsQList,IsIList,Table_ExternalData_15[[#This Row],[item_key]],IsITypeList,Table_ExternalData_15[[#This Row],[IType]],IsDList,Table_ExternalData_15[[#Headers],[7]])</f>
        <v>209</v>
      </c>
      <c r="L755" s="10">
        <f>SUMIFS(IsQList,IsIList,Table_ExternalData_15[[#This Row],[item_key]],IsITypeList,Table_ExternalData_15[[#This Row],[IType]],IsDList,Table_ExternalData_15[[#Headers],[8]])</f>
        <v>139</v>
      </c>
      <c r="M755" s="10">
        <f>SUMIFS(IsQList,IsIList,Table_ExternalData_15[[#This Row],[item_key]],IsITypeList,Table_ExternalData_15[[#This Row],[IType]],IsDList,Table_ExternalData_15[[#Headers],[9]])</f>
        <v>317</v>
      </c>
      <c r="N755" s="10">
        <f>SUMIFS(IsQList,IsIList,Table_ExternalData_15[[#This Row],[item_key]],IsITypeList,Table_ExternalData_15[[#This Row],[IType]],IsDList,Table_ExternalData_15[[#Headers],[10]])</f>
        <v>207</v>
      </c>
      <c r="O755" s="10">
        <f>SUMIFS(IsQList,IsIList,Table_ExternalData_15[[#This Row],[item_key]],IsITypeList,Table_ExternalData_15[[#This Row],[IType]],IsDList,Table_ExternalData_15[[#Headers],[11]])</f>
        <v>150</v>
      </c>
      <c r="P755" s="10">
        <f>SUMIFS(IsQList,IsIList,Table_ExternalData_15[[#This Row],[item_key]],IsITypeList,Table_ExternalData_15[[#This Row],[IType]],IsDList,Table_ExternalData_15[[#Headers],[12]])</f>
        <v>0</v>
      </c>
      <c r="Q755" s="10">
        <f>SUMIFS(IsQList,IsIList,Table_ExternalData_15[[#This Row],[item_key]],IsITypeList,Table_ExternalData_15[[#This Row],[IType]],IsDList,Table_ExternalData_15[[#Headers],[13]])</f>
        <v>184</v>
      </c>
      <c r="R755" s="10">
        <f>SUMIFS(IsQList,IsIList,Table_ExternalData_15[[#This Row],[item_key]],IsITypeList,Table_ExternalData_15[[#This Row],[IType]],IsDList,Table_ExternalData_15[[#Headers],[14]])</f>
        <v>312</v>
      </c>
      <c r="S755" s="10">
        <f>SUMIFS(IsQList,IsIList,Table_ExternalData_15[[#This Row],[item_key]],IsITypeList,Table_ExternalData_15[[#This Row],[IType]],IsDList,Table_ExternalData_15[[#Headers],[15]])</f>
        <v>186</v>
      </c>
      <c r="T755" s="10">
        <f>SUMIFS(IsQList,IsIList,Table_ExternalData_15[[#This Row],[item_key]],IsITypeList,Table_ExternalData_15[[#This Row],[IType]],IsDList,Table_ExternalData_15[[#Headers],[16]])</f>
        <v>164</v>
      </c>
      <c r="U755" s="10">
        <f>SUMIFS(IsQList,IsIList,Table_ExternalData_15[[#This Row],[item_key]],IsITypeList,Table_ExternalData_15[[#This Row],[IType]],IsDList,Table_ExternalData_15[[#Headers],[17]])</f>
        <v>85</v>
      </c>
      <c r="V755" s="10">
        <f>SUMIFS(IsQList,IsIList,Table_ExternalData_15[[#This Row],[item_key]],IsITypeList,Table_ExternalData_15[[#This Row],[IType]],IsDList,Table_ExternalData_15[[#Headers],[18]])</f>
        <v>0</v>
      </c>
      <c r="W755" s="10">
        <f>SUMIFS(IsQList,IsIList,Table_ExternalData_15[[#This Row],[item_key]],IsITypeList,Table_ExternalData_15[[#This Row],[IType]],IsDList,Table_ExternalData_15[[#Headers],[19]])</f>
        <v>0</v>
      </c>
      <c r="X755" s="10">
        <f>SUMIFS(IsQList,IsIList,Table_ExternalData_15[[#This Row],[item_key]],IsITypeList,Table_ExternalData_15[[#This Row],[IType]],IsDList,Table_ExternalData_15[[#Headers],[20]])</f>
        <v>0</v>
      </c>
      <c r="Y755" s="10">
        <f>SUMIFS(IsQList,IsIList,Table_ExternalData_15[[#This Row],[item_key]],IsITypeList,Table_ExternalData_15[[#This Row],[IType]],IsDList,Table_ExternalData_15[[#Headers],[21]])</f>
        <v>0</v>
      </c>
      <c r="Z755" s="10">
        <f>SUMIFS(IsQList,IsIList,Table_ExternalData_15[[#This Row],[item_key]],IsITypeList,Table_ExternalData_15[[#This Row],[IType]],IsDList,Table_ExternalData_15[[#Headers],[22]])</f>
        <v>0</v>
      </c>
      <c r="AA755" s="10">
        <f>SUMIFS(IsQList,IsIList,Table_ExternalData_15[[#This Row],[item_key]],IsITypeList,Table_ExternalData_15[[#This Row],[IType]],IsDList,Table_ExternalData_15[[#Headers],[23]])</f>
        <v>0</v>
      </c>
      <c r="AB755" s="10">
        <f>SUMIFS(IsQList,IsIList,Table_ExternalData_15[[#This Row],[item_key]],IsITypeList,Table_ExternalData_15[[#This Row],[IType]],IsDList,Table_ExternalData_15[[#Headers],[24]])</f>
        <v>0</v>
      </c>
      <c r="AC755" s="10">
        <f>SUMIFS(IsQList,IsIList,Table_ExternalData_15[[#This Row],[item_key]],IsITypeList,Table_ExternalData_15[[#This Row],[IType]],IsDList,Table_ExternalData_15[[#Headers],[25]])</f>
        <v>0</v>
      </c>
      <c r="AD755" s="10">
        <f>SUMIFS(IsQList,IsIList,Table_ExternalData_15[[#This Row],[item_key]],IsITypeList,Table_ExternalData_15[[#This Row],[IType]],IsDList,Table_ExternalData_15[[#Headers],[26]])</f>
        <v>0</v>
      </c>
      <c r="AE755" s="10">
        <f>SUMIFS(IsQList,IsIList,Table_ExternalData_15[[#This Row],[item_key]],IsITypeList,Table_ExternalData_15[[#This Row],[IType]],IsDList,Table_ExternalData_15[[#Headers],[27]])</f>
        <v>334</v>
      </c>
      <c r="AF755" s="10">
        <f>SUMIFS(IsQList,IsIList,Table_ExternalData_15[[#This Row],[item_key]],IsITypeList,Table_ExternalData_15[[#This Row],[IType]],IsDList,Table_ExternalData_15[[#Headers],[28]])</f>
        <v>382</v>
      </c>
      <c r="AG755" s="10">
        <f>SUMIFS(IsQList,IsIList,Table_ExternalData_15[[#This Row],[item_key]],IsITypeList,Table_ExternalData_15[[#This Row],[IType]],IsDList,Table_ExternalData_15[[#Headers],[29]])</f>
        <v>364</v>
      </c>
      <c r="AH755" s="10">
        <f>SUMIFS(IsQList,IsIList,Table_ExternalData_15[[#This Row],[item_key]],IsITypeList,Table_ExternalData_15[[#This Row],[IType]],IsDList,Table_ExternalData_15[[#Headers],[30]])</f>
        <v>230</v>
      </c>
      <c r="AI755" s="10">
        <f>SUMIFS(IsQList,IsIList,Table_ExternalData_15[[#This Row],[item_key]],IsITypeList,Table_ExternalData_15[[#This Row],[IType]],IsDList,Table_ExternalData_15[[#Headers],[31]])</f>
        <v>727</v>
      </c>
      <c r="AJ755" s="10">
        <f>SUM(Table_ExternalData_15[[#This Row],[1]:[31]])</f>
        <v>4935</v>
      </c>
    </row>
    <row r="756" spans="1:36">
      <c r="A756" s="1" t="s">
        <v>1804</v>
      </c>
      <c r="B756" s="1" t="s">
        <v>1950</v>
      </c>
      <c r="C756" s="1" t="s">
        <v>1951</v>
      </c>
      <c r="D756" s="11" t="s">
        <v>2016</v>
      </c>
      <c r="E756" s="10">
        <f>SUMIFS(IsQList,IsIList,Table_ExternalData_15[[#This Row],[item_key]],IsITypeList,Table_ExternalData_15[[#This Row],[IType]],IsDList,Table_ExternalData_15[[#Headers],[1]])</f>
        <v>0</v>
      </c>
      <c r="F756" s="10">
        <f>SUMIFS(IsQList,IsIList,Table_ExternalData_15[[#This Row],[item_key]],IsITypeList,Table_ExternalData_15[[#This Row],[IType]],IsDList,Table_ExternalData_15[[#Headers],[2]])</f>
        <v>0</v>
      </c>
      <c r="G756" s="10">
        <f>SUMIFS(IsQList,IsIList,Table_ExternalData_15[[#This Row],[item_key]],IsITypeList,Table_ExternalData_15[[#This Row],[IType]],IsDList,Table_ExternalData_15[[#Headers],[3]])</f>
        <v>0</v>
      </c>
      <c r="H756" s="10">
        <f>SUMIFS(IsQList,IsIList,Table_ExternalData_15[[#This Row],[item_key]],IsITypeList,Table_ExternalData_15[[#This Row],[IType]],IsDList,Table_ExternalData_15[[#Headers],[4]])</f>
        <v>0</v>
      </c>
      <c r="I756" s="10">
        <f>SUMIFS(IsQList,IsIList,Table_ExternalData_15[[#This Row],[item_key]],IsITypeList,Table_ExternalData_15[[#This Row],[IType]],IsDList,Table_ExternalData_15[[#Headers],[5]])</f>
        <v>0</v>
      </c>
      <c r="J756" s="10">
        <f>SUMIFS(IsQList,IsIList,Table_ExternalData_15[[#This Row],[item_key]],IsITypeList,Table_ExternalData_15[[#This Row],[IType]],IsDList,Table_ExternalData_15[[#Headers],[6]])</f>
        <v>0</v>
      </c>
      <c r="K756" s="10">
        <f>SUMIFS(IsQList,IsIList,Table_ExternalData_15[[#This Row],[item_key]],IsITypeList,Table_ExternalData_15[[#This Row],[IType]],IsDList,Table_ExternalData_15[[#Headers],[7]])</f>
        <v>0</v>
      </c>
      <c r="L756" s="10">
        <f>SUMIFS(IsQList,IsIList,Table_ExternalData_15[[#This Row],[item_key]],IsITypeList,Table_ExternalData_15[[#This Row],[IType]],IsDList,Table_ExternalData_15[[#Headers],[8]])</f>
        <v>0</v>
      </c>
      <c r="M756" s="10">
        <f>SUMIFS(IsQList,IsIList,Table_ExternalData_15[[#This Row],[item_key]],IsITypeList,Table_ExternalData_15[[#This Row],[IType]],IsDList,Table_ExternalData_15[[#Headers],[9]])</f>
        <v>0</v>
      </c>
      <c r="N756" s="10">
        <f>SUMIFS(IsQList,IsIList,Table_ExternalData_15[[#This Row],[item_key]],IsITypeList,Table_ExternalData_15[[#This Row],[IType]],IsDList,Table_ExternalData_15[[#Headers],[10]])</f>
        <v>0</v>
      </c>
      <c r="O756" s="10">
        <f>SUMIFS(IsQList,IsIList,Table_ExternalData_15[[#This Row],[item_key]],IsITypeList,Table_ExternalData_15[[#This Row],[IType]],IsDList,Table_ExternalData_15[[#Headers],[11]])</f>
        <v>0</v>
      </c>
      <c r="P756" s="10">
        <f>SUMIFS(IsQList,IsIList,Table_ExternalData_15[[#This Row],[item_key]],IsITypeList,Table_ExternalData_15[[#This Row],[IType]],IsDList,Table_ExternalData_15[[#Headers],[12]])</f>
        <v>0</v>
      </c>
      <c r="Q756" s="10">
        <f>SUMIFS(IsQList,IsIList,Table_ExternalData_15[[#This Row],[item_key]],IsITypeList,Table_ExternalData_15[[#This Row],[IType]],IsDList,Table_ExternalData_15[[#Headers],[13]])</f>
        <v>0</v>
      </c>
      <c r="R756" s="10">
        <f>SUMIFS(IsQList,IsIList,Table_ExternalData_15[[#This Row],[item_key]],IsITypeList,Table_ExternalData_15[[#This Row],[IType]],IsDList,Table_ExternalData_15[[#Headers],[14]])</f>
        <v>0</v>
      </c>
      <c r="S756" s="10">
        <f>SUMIFS(IsQList,IsIList,Table_ExternalData_15[[#This Row],[item_key]],IsITypeList,Table_ExternalData_15[[#This Row],[IType]],IsDList,Table_ExternalData_15[[#Headers],[15]])</f>
        <v>0</v>
      </c>
      <c r="T756" s="10">
        <f>SUMIFS(IsQList,IsIList,Table_ExternalData_15[[#This Row],[item_key]],IsITypeList,Table_ExternalData_15[[#This Row],[IType]],IsDList,Table_ExternalData_15[[#Headers],[16]])</f>
        <v>0</v>
      </c>
      <c r="U756" s="10">
        <f>SUMIFS(IsQList,IsIList,Table_ExternalData_15[[#This Row],[item_key]],IsITypeList,Table_ExternalData_15[[#This Row],[IType]],IsDList,Table_ExternalData_15[[#Headers],[17]])</f>
        <v>0</v>
      </c>
      <c r="V756" s="10">
        <f>SUMIFS(IsQList,IsIList,Table_ExternalData_15[[#This Row],[item_key]],IsITypeList,Table_ExternalData_15[[#This Row],[IType]],IsDList,Table_ExternalData_15[[#Headers],[18]])</f>
        <v>0</v>
      </c>
      <c r="W756" s="10">
        <f>SUMIFS(IsQList,IsIList,Table_ExternalData_15[[#This Row],[item_key]],IsITypeList,Table_ExternalData_15[[#This Row],[IType]],IsDList,Table_ExternalData_15[[#Headers],[19]])</f>
        <v>0</v>
      </c>
      <c r="X756" s="10">
        <f>SUMIFS(IsQList,IsIList,Table_ExternalData_15[[#This Row],[item_key]],IsITypeList,Table_ExternalData_15[[#This Row],[IType]],IsDList,Table_ExternalData_15[[#Headers],[20]])</f>
        <v>0</v>
      </c>
      <c r="Y756" s="10">
        <f>SUMIFS(IsQList,IsIList,Table_ExternalData_15[[#This Row],[item_key]],IsITypeList,Table_ExternalData_15[[#This Row],[IType]],IsDList,Table_ExternalData_15[[#Headers],[21]])</f>
        <v>0</v>
      </c>
      <c r="Z756" s="10">
        <f>SUMIFS(IsQList,IsIList,Table_ExternalData_15[[#This Row],[item_key]],IsITypeList,Table_ExternalData_15[[#This Row],[IType]],IsDList,Table_ExternalData_15[[#Headers],[22]])</f>
        <v>0</v>
      </c>
      <c r="AA756" s="10">
        <f>SUMIFS(IsQList,IsIList,Table_ExternalData_15[[#This Row],[item_key]],IsITypeList,Table_ExternalData_15[[#This Row],[IType]],IsDList,Table_ExternalData_15[[#Headers],[23]])</f>
        <v>0</v>
      </c>
      <c r="AB756" s="10">
        <f>SUMIFS(IsQList,IsIList,Table_ExternalData_15[[#This Row],[item_key]],IsITypeList,Table_ExternalData_15[[#This Row],[IType]],IsDList,Table_ExternalData_15[[#Headers],[24]])</f>
        <v>0</v>
      </c>
      <c r="AC756" s="10">
        <f>SUMIFS(IsQList,IsIList,Table_ExternalData_15[[#This Row],[item_key]],IsITypeList,Table_ExternalData_15[[#This Row],[IType]],IsDList,Table_ExternalData_15[[#Headers],[25]])</f>
        <v>0</v>
      </c>
      <c r="AD756" s="10">
        <f>SUMIFS(IsQList,IsIList,Table_ExternalData_15[[#This Row],[item_key]],IsITypeList,Table_ExternalData_15[[#This Row],[IType]],IsDList,Table_ExternalData_15[[#Headers],[26]])</f>
        <v>0</v>
      </c>
      <c r="AE756" s="10">
        <f>SUMIFS(IsQList,IsIList,Table_ExternalData_15[[#This Row],[item_key]],IsITypeList,Table_ExternalData_15[[#This Row],[IType]],IsDList,Table_ExternalData_15[[#Headers],[27]])</f>
        <v>0</v>
      </c>
      <c r="AF756" s="10">
        <f>SUMIFS(IsQList,IsIList,Table_ExternalData_15[[#This Row],[item_key]],IsITypeList,Table_ExternalData_15[[#This Row],[IType]],IsDList,Table_ExternalData_15[[#Headers],[28]])</f>
        <v>0</v>
      </c>
      <c r="AG756" s="10">
        <f>SUMIFS(IsQList,IsIList,Table_ExternalData_15[[#This Row],[item_key]],IsITypeList,Table_ExternalData_15[[#This Row],[IType]],IsDList,Table_ExternalData_15[[#Headers],[29]])</f>
        <v>0</v>
      </c>
      <c r="AH756" s="10">
        <f>SUMIFS(IsQList,IsIList,Table_ExternalData_15[[#This Row],[item_key]],IsITypeList,Table_ExternalData_15[[#This Row],[IType]],IsDList,Table_ExternalData_15[[#Headers],[30]])</f>
        <v>0</v>
      </c>
      <c r="AI756" s="10">
        <f>SUMIFS(IsQList,IsIList,Table_ExternalData_15[[#This Row],[item_key]],IsITypeList,Table_ExternalData_15[[#This Row],[IType]],IsDList,Table_ExternalData_15[[#Headers],[31]])</f>
        <v>12000</v>
      </c>
      <c r="AJ756" s="10">
        <f>SUM(Table_ExternalData_15[[#This Row],[1]:[31]])</f>
        <v>12000</v>
      </c>
    </row>
    <row r="757" spans="1:36">
      <c r="A757" s="1" t="s">
        <v>442</v>
      </c>
      <c r="B757" s="1" t="s">
        <v>1366</v>
      </c>
      <c r="C757" s="1" t="s">
        <v>1367</v>
      </c>
      <c r="D757" s="11" t="s">
        <v>2046</v>
      </c>
      <c r="E757" s="10">
        <f>SUMIFS(IsQList,IsIList,Table_ExternalData_15[[#This Row],[item_key]],IsITypeList,Table_ExternalData_15[[#This Row],[IType]],IsDList,Table_ExternalData_15[[#Headers],[1]])</f>
        <v>85</v>
      </c>
      <c r="F757" s="10">
        <f>SUMIFS(IsQList,IsIList,Table_ExternalData_15[[#This Row],[item_key]],IsITypeList,Table_ExternalData_15[[#This Row],[IType]],IsDList,Table_ExternalData_15[[#Headers],[2]])</f>
        <v>188</v>
      </c>
      <c r="G757" s="10">
        <f>SUMIFS(IsQList,IsIList,Table_ExternalData_15[[#This Row],[item_key]],IsITypeList,Table_ExternalData_15[[#This Row],[IType]],IsDList,Table_ExternalData_15[[#Headers],[3]])</f>
        <v>85</v>
      </c>
      <c r="H757" s="10">
        <f>SUMIFS(IsQList,IsIList,Table_ExternalData_15[[#This Row],[item_key]],IsITypeList,Table_ExternalData_15[[#This Row],[IType]],IsDList,Table_ExternalData_15[[#Headers],[4]])</f>
        <v>250</v>
      </c>
      <c r="I757" s="10">
        <f>SUMIFS(IsQList,IsIList,Table_ExternalData_15[[#This Row],[item_key]],IsITypeList,Table_ExternalData_15[[#This Row],[IType]],IsDList,Table_ExternalData_15[[#Headers],[5]])</f>
        <v>100</v>
      </c>
      <c r="J757" s="10">
        <f>SUMIFS(IsQList,IsIList,Table_ExternalData_15[[#This Row],[item_key]],IsITypeList,Table_ExternalData_15[[#This Row],[IType]],IsDList,Table_ExternalData_15[[#Headers],[6]])</f>
        <v>237</v>
      </c>
      <c r="K757" s="10">
        <f>SUMIFS(IsQList,IsIList,Table_ExternalData_15[[#This Row],[item_key]],IsITypeList,Table_ExternalData_15[[#This Row],[IType]],IsDList,Table_ExternalData_15[[#Headers],[7]])</f>
        <v>209</v>
      </c>
      <c r="L757" s="10">
        <f>SUMIFS(IsQList,IsIList,Table_ExternalData_15[[#This Row],[item_key]],IsITypeList,Table_ExternalData_15[[#This Row],[IType]],IsDList,Table_ExternalData_15[[#Headers],[8]])</f>
        <v>139</v>
      </c>
      <c r="M757" s="10">
        <f>SUMIFS(IsQList,IsIList,Table_ExternalData_15[[#This Row],[item_key]],IsITypeList,Table_ExternalData_15[[#This Row],[IType]],IsDList,Table_ExternalData_15[[#Headers],[9]])</f>
        <v>317</v>
      </c>
      <c r="N757" s="10">
        <f>SUMIFS(IsQList,IsIList,Table_ExternalData_15[[#This Row],[item_key]],IsITypeList,Table_ExternalData_15[[#This Row],[IType]],IsDList,Table_ExternalData_15[[#Headers],[10]])</f>
        <v>207</v>
      </c>
      <c r="O757" s="10">
        <f>SUMIFS(IsQList,IsIList,Table_ExternalData_15[[#This Row],[item_key]],IsITypeList,Table_ExternalData_15[[#This Row],[IType]],IsDList,Table_ExternalData_15[[#Headers],[11]])</f>
        <v>150</v>
      </c>
      <c r="P757" s="10">
        <f>SUMIFS(IsQList,IsIList,Table_ExternalData_15[[#This Row],[item_key]],IsITypeList,Table_ExternalData_15[[#This Row],[IType]],IsDList,Table_ExternalData_15[[#Headers],[12]])</f>
        <v>0</v>
      </c>
      <c r="Q757" s="10">
        <f>SUMIFS(IsQList,IsIList,Table_ExternalData_15[[#This Row],[item_key]],IsITypeList,Table_ExternalData_15[[#This Row],[IType]],IsDList,Table_ExternalData_15[[#Headers],[13]])</f>
        <v>184</v>
      </c>
      <c r="R757" s="10">
        <f>SUMIFS(IsQList,IsIList,Table_ExternalData_15[[#This Row],[item_key]],IsITypeList,Table_ExternalData_15[[#This Row],[IType]],IsDList,Table_ExternalData_15[[#Headers],[14]])</f>
        <v>312</v>
      </c>
      <c r="S757" s="10">
        <f>SUMIFS(IsQList,IsIList,Table_ExternalData_15[[#This Row],[item_key]],IsITypeList,Table_ExternalData_15[[#This Row],[IType]],IsDList,Table_ExternalData_15[[#Headers],[15]])</f>
        <v>186</v>
      </c>
      <c r="T757" s="10">
        <f>SUMIFS(IsQList,IsIList,Table_ExternalData_15[[#This Row],[item_key]],IsITypeList,Table_ExternalData_15[[#This Row],[IType]],IsDList,Table_ExternalData_15[[#Headers],[16]])</f>
        <v>164</v>
      </c>
      <c r="U757" s="10">
        <f>SUMIFS(IsQList,IsIList,Table_ExternalData_15[[#This Row],[item_key]],IsITypeList,Table_ExternalData_15[[#This Row],[IType]],IsDList,Table_ExternalData_15[[#Headers],[17]])</f>
        <v>85</v>
      </c>
      <c r="V757" s="10">
        <f>SUMIFS(IsQList,IsIList,Table_ExternalData_15[[#This Row],[item_key]],IsITypeList,Table_ExternalData_15[[#This Row],[IType]],IsDList,Table_ExternalData_15[[#Headers],[18]])</f>
        <v>0</v>
      </c>
      <c r="W757" s="10">
        <f>SUMIFS(IsQList,IsIList,Table_ExternalData_15[[#This Row],[item_key]],IsITypeList,Table_ExternalData_15[[#This Row],[IType]],IsDList,Table_ExternalData_15[[#Headers],[19]])</f>
        <v>0</v>
      </c>
      <c r="X757" s="10">
        <f>SUMIFS(IsQList,IsIList,Table_ExternalData_15[[#This Row],[item_key]],IsITypeList,Table_ExternalData_15[[#This Row],[IType]],IsDList,Table_ExternalData_15[[#Headers],[20]])</f>
        <v>0</v>
      </c>
      <c r="Y757" s="10">
        <f>SUMIFS(IsQList,IsIList,Table_ExternalData_15[[#This Row],[item_key]],IsITypeList,Table_ExternalData_15[[#This Row],[IType]],IsDList,Table_ExternalData_15[[#Headers],[21]])</f>
        <v>0</v>
      </c>
      <c r="Z757" s="10">
        <f>SUMIFS(IsQList,IsIList,Table_ExternalData_15[[#This Row],[item_key]],IsITypeList,Table_ExternalData_15[[#This Row],[IType]],IsDList,Table_ExternalData_15[[#Headers],[22]])</f>
        <v>0</v>
      </c>
      <c r="AA757" s="10">
        <f>SUMIFS(IsQList,IsIList,Table_ExternalData_15[[#This Row],[item_key]],IsITypeList,Table_ExternalData_15[[#This Row],[IType]],IsDList,Table_ExternalData_15[[#Headers],[23]])</f>
        <v>0</v>
      </c>
      <c r="AB757" s="10">
        <f>SUMIFS(IsQList,IsIList,Table_ExternalData_15[[#This Row],[item_key]],IsITypeList,Table_ExternalData_15[[#This Row],[IType]],IsDList,Table_ExternalData_15[[#Headers],[24]])</f>
        <v>0</v>
      </c>
      <c r="AC757" s="10">
        <f>SUMIFS(IsQList,IsIList,Table_ExternalData_15[[#This Row],[item_key]],IsITypeList,Table_ExternalData_15[[#This Row],[IType]],IsDList,Table_ExternalData_15[[#Headers],[25]])</f>
        <v>0</v>
      </c>
      <c r="AD757" s="10">
        <f>SUMIFS(IsQList,IsIList,Table_ExternalData_15[[#This Row],[item_key]],IsITypeList,Table_ExternalData_15[[#This Row],[IType]],IsDList,Table_ExternalData_15[[#Headers],[26]])</f>
        <v>0</v>
      </c>
      <c r="AE757" s="10">
        <f>SUMIFS(IsQList,IsIList,Table_ExternalData_15[[#This Row],[item_key]],IsITypeList,Table_ExternalData_15[[#This Row],[IType]],IsDList,Table_ExternalData_15[[#Headers],[27]])</f>
        <v>334</v>
      </c>
      <c r="AF757" s="10">
        <f>SUMIFS(IsQList,IsIList,Table_ExternalData_15[[#This Row],[item_key]],IsITypeList,Table_ExternalData_15[[#This Row],[IType]],IsDList,Table_ExternalData_15[[#Headers],[28]])</f>
        <v>382</v>
      </c>
      <c r="AG757" s="10">
        <f>SUMIFS(IsQList,IsIList,Table_ExternalData_15[[#This Row],[item_key]],IsITypeList,Table_ExternalData_15[[#This Row],[IType]],IsDList,Table_ExternalData_15[[#Headers],[29]])</f>
        <v>364</v>
      </c>
      <c r="AH757" s="10">
        <f>SUMIFS(IsQList,IsIList,Table_ExternalData_15[[#This Row],[item_key]],IsITypeList,Table_ExternalData_15[[#This Row],[IType]],IsDList,Table_ExternalData_15[[#Headers],[30]])</f>
        <v>230</v>
      </c>
      <c r="AI757" s="10">
        <f>SUMIFS(IsQList,IsIList,Table_ExternalData_15[[#This Row],[item_key]],IsITypeList,Table_ExternalData_15[[#This Row],[IType]],IsDList,Table_ExternalData_15[[#Headers],[31]])</f>
        <v>727</v>
      </c>
      <c r="AJ757" s="10">
        <f>SUM(Table_ExternalData_15[[#This Row],[1]:[31]])</f>
        <v>4935</v>
      </c>
    </row>
    <row r="758" spans="1:36">
      <c r="A758" s="1" t="s">
        <v>442</v>
      </c>
      <c r="B758" s="1" t="s">
        <v>1366</v>
      </c>
      <c r="C758" s="1" t="s">
        <v>1367</v>
      </c>
      <c r="D758" s="11" t="s">
        <v>2017</v>
      </c>
      <c r="E758" s="10">
        <f>SUMIFS(IsQList,IsIList,Table_ExternalData_15[[#This Row],[item_key]],IsITypeList,Table_ExternalData_15[[#This Row],[IType]],IsDList,Table_ExternalData_15[[#Headers],[1]])</f>
        <v>0</v>
      </c>
      <c r="F758" s="10">
        <f>SUMIFS(IsQList,IsIList,Table_ExternalData_15[[#This Row],[item_key]],IsITypeList,Table_ExternalData_15[[#This Row],[IType]],IsDList,Table_ExternalData_15[[#Headers],[2]])</f>
        <v>0</v>
      </c>
      <c r="G758" s="10">
        <f>SUMIFS(IsQList,IsIList,Table_ExternalData_15[[#This Row],[item_key]],IsITypeList,Table_ExternalData_15[[#This Row],[IType]],IsDList,Table_ExternalData_15[[#Headers],[3]])</f>
        <v>0</v>
      </c>
      <c r="H758" s="10">
        <f>SUMIFS(IsQList,IsIList,Table_ExternalData_15[[#This Row],[item_key]],IsITypeList,Table_ExternalData_15[[#This Row],[IType]],IsDList,Table_ExternalData_15[[#Headers],[4]])</f>
        <v>0</v>
      </c>
      <c r="I758" s="10">
        <f>SUMIFS(IsQList,IsIList,Table_ExternalData_15[[#This Row],[item_key]],IsITypeList,Table_ExternalData_15[[#This Row],[IType]],IsDList,Table_ExternalData_15[[#Headers],[5]])</f>
        <v>0</v>
      </c>
      <c r="J758" s="10">
        <f>SUMIFS(IsQList,IsIList,Table_ExternalData_15[[#This Row],[item_key]],IsITypeList,Table_ExternalData_15[[#This Row],[IType]],IsDList,Table_ExternalData_15[[#Headers],[6]])</f>
        <v>0</v>
      </c>
      <c r="K758" s="10">
        <f>SUMIFS(IsQList,IsIList,Table_ExternalData_15[[#This Row],[item_key]],IsITypeList,Table_ExternalData_15[[#This Row],[IType]],IsDList,Table_ExternalData_15[[#Headers],[7]])</f>
        <v>0</v>
      </c>
      <c r="L758" s="10">
        <f>SUMIFS(IsQList,IsIList,Table_ExternalData_15[[#This Row],[item_key]],IsITypeList,Table_ExternalData_15[[#This Row],[IType]],IsDList,Table_ExternalData_15[[#Headers],[8]])</f>
        <v>-41</v>
      </c>
      <c r="M758" s="10">
        <f>SUMIFS(IsQList,IsIList,Table_ExternalData_15[[#This Row],[item_key]],IsITypeList,Table_ExternalData_15[[#This Row],[IType]],IsDList,Table_ExternalData_15[[#Headers],[9]])</f>
        <v>0</v>
      </c>
      <c r="N758" s="10">
        <f>SUMIFS(IsQList,IsIList,Table_ExternalData_15[[#This Row],[item_key]],IsITypeList,Table_ExternalData_15[[#This Row],[IType]],IsDList,Table_ExternalData_15[[#Headers],[10]])</f>
        <v>0</v>
      </c>
      <c r="O758" s="10">
        <f>SUMIFS(IsQList,IsIList,Table_ExternalData_15[[#This Row],[item_key]],IsITypeList,Table_ExternalData_15[[#This Row],[IType]],IsDList,Table_ExternalData_15[[#Headers],[11]])</f>
        <v>0</v>
      </c>
      <c r="P758" s="10">
        <f>SUMIFS(IsQList,IsIList,Table_ExternalData_15[[#This Row],[item_key]],IsITypeList,Table_ExternalData_15[[#This Row],[IType]],IsDList,Table_ExternalData_15[[#Headers],[12]])</f>
        <v>0</v>
      </c>
      <c r="Q758" s="10">
        <f>SUMIFS(IsQList,IsIList,Table_ExternalData_15[[#This Row],[item_key]],IsITypeList,Table_ExternalData_15[[#This Row],[IType]],IsDList,Table_ExternalData_15[[#Headers],[13]])</f>
        <v>0</v>
      </c>
      <c r="R758" s="10">
        <f>SUMIFS(IsQList,IsIList,Table_ExternalData_15[[#This Row],[item_key]],IsITypeList,Table_ExternalData_15[[#This Row],[IType]],IsDList,Table_ExternalData_15[[#Headers],[14]])</f>
        <v>0</v>
      </c>
      <c r="S758" s="10">
        <f>SUMIFS(IsQList,IsIList,Table_ExternalData_15[[#This Row],[item_key]],IsITypeList,Table_ExternalData_15[[#This Row],[IType]],IsDList,Table_ExternalData_15[[#Headers],[15]])</f>
        <v>0</v>
      </c>
      <c r="T758" s="10">
        <f>SUMIFS(IsQList,IsIList,Table_ExternalData_15[[#This Row],[item_key]],IsITypeList,Table_ExternalData_15[[#This Row],[IType]],IsDList,Table_ExternalData_15[[#Headers],[16]])</f>
        <v>0</v>
      </c>
      <c r="U758" s="10">
        <f>SUMIFS(IsQList,IsIList,Table_ExternalData_15[[#This Row],[item_key]],IsITypeList,Table_ExternalData_15[[#This Row],[IType]],IsDList,Table_ExternalData_15[[#Headers],[17]])</f>
        <v>0</v>
      </c>
      <c r="V758" s="10">
        <f>SUMIFS(IsQList,IsIList,Table_ExternalData_15[[#This Row],[item_key]],IsITypeList,Table_ExternalData_15[[#This Row],[IType]],IsDList,Table_ExternalData_15[[#Headers],[18]])</f>
        <v>0</v>
      </c>
      <c r="W758" s="10">
        <f>SUMIFS(IsQList,IsIList,Table_ExternalData_15[[#This Row],[item_key]],IsITypeList,Table_ExternalData_15[[#This Row],[IType]],IsDList,Table_ExternalData_15[[#Headers],[19]])</f>
        <v>0</v>
      </c>
      <c r="X758" s="10">
        <f>SUMIFS(IsQList,IsIList,Table_ExternalData_15[[#This Row],[item_key]],IsITypeList,Table_ExternalData_15[[#This Row],[IType]],IsDList,Table_ExternalData_15[[#Headers],[20]])</f>
        <v>0</v>
      </c>
      <c r="Y758" s="10">
        <f>SUMIFS(IsQList,IsIList,Table_ExternalData_15[[#This Row],[item_key]],IsITypeList,Table_ExternalData_15[[#This Row],[IType]],IsDList,Table_ExternalData_15[[#Headers],[21]])</f>
        <v>0</v>
      </c>
      <c r="Z758" s="10">
        <f>SUMIFS(IsQList,IsIList,Table_ExternalData_15[[#This Row],[item_key]],IsITypeList,Table_ExternalData_15[[#This Row],[IType]],IsDList,Table_ExternalData_15[[#Headers],[22]])</f>
        <v>0</v>
      </c>
      <c r="AA758" s="10">
        <f>SUMIFS(IsQList,IsIList,Table_ExternalData_15[[#This Row],[item_key]],IsITypeList,Table_ExternalData_15[[#This Row],[IType]],IsDList,Table_ExternalData_15[[#Headers],[23]])</f>
        <v>0</v>
      </c>
      <c r="AB758" s="10">
        <f>SUMIFS(IsQList,IsIList,Table_ExternalData_15[[#This Row],[item_key]],IsITypeList,Table_ExternalData_15[[#This Row],[IType]],IsDList,Table_ExternalData_15[[#Headers],[24]])</f>
        <v>0</v>
      </c>
      <c r="AC758" s="10">
        <f>SUMIFS(IsQList,IsIList,Table_ExternalData_15[[#This Row],[item_key]],IsITypeList,Table_ExternalData_15[[#This Row],[IType]],IsDList,Table_ExternalData_15[[#Headers],[25]])</f>
        <v>0</v>
      </c>
      <c r="AD758" s="10">
        <f>SUMIFS(IsQList,IsIList,Table_ExternalData_15[[#This Row],[item_key]],IsITypeList,Table_ExternalData_15[[#This Row],[IType]],IsDList,Table_ExternalData_15[[#Headers],[26]])</f>
        <v>0</v>
      </c>
      <c r="AE758" s="10">
        <f>SUMIFS(IsQList,IsIList,Table_ExternalData_15[[#This Row],[item_key]],IsITypeList,Table_ExternalData_15[[#This Row],[IType]],IsDList,Table_ExternalData_15[[#Headers],[27]])</f>
        <v>0</v>
      </c>
      <c r="AF758" s="10">
        <f>SUMIFS(IsQList,IsIList,Table_ExternalData_15[[#This Row],[item_key]],IsITypeList,Table_ExternalData_15[[#This Row],[IType]],IsDList,Table_ExternalData_15[[#Headers],[28]])</f>
        <v>0</v>
      </c>
      <c r="AG758" s="10">
        <f>SUMIFS(IsQList,IsIList,Table_ExternalData_15[[#This Row],[item_key]],IsITypeList,Table_ExternalData_15[[#This Row],[IType]],IsDList,Table_ExternalData_15[[#Headers],[29]])</f>
        <v>0</v>
      </c>
      <c r="AH758" s="10">
        <f>SUMIFS(IsQList,IsIList,Table_ExternalData_15[[#This Row],[item_key]],IsITypeList,Table_ExternalData_15[[#This Row],[IType]],IsDList,Table_ExternalData_15[[#Headers],[30]])</f>
        <v>0</v>
      </c>
      <c r="AI758" s="10">
        <f>SUMIFS(IsQList,IsIList,Table_ExternalData_15[[#This Row],[item_key]],IsITypeList,Table_ExternalData_15[[#This Row],[IType]],IsDList,Table_ExternalData_15[[#Headers],[31]])</f>
        <v>0</v>
      </c>
      <c r="AJ758" s="10">
        <f>SUM(Table_ExternalData_15[[#This Row],[1]:[31]])</f>
        <v>-41</v>
      </c>
    </row>
    <row r="759" spans="1:36">
      <c r="A759" s="1" t="s">
        <v>1730</v>
      </c>
      <c r="B759" s="1" t="s">
        <v>1954</v>
      </c>
      <c r="C759" s="1" t="s">
        <v>1920</v>
      </c>
      <c r="D759" s="11" t="s">
        <v>2046</v>
      </c>
      <c r="E759" s="10">
        <f>SUMIFS(IsQList,IsIList,Table_ExternalData_15[[#This Row],[item_key]],IsITypeList,Table_ExternalData_15[[#This Row],[IType]],IsDList,Table_ExternalData_15[[#Headers],[1]])</f>
        <v>85</v>
      </c>
      <c r="F759" s="10">
        <f>SUMIFS(IsQList,IsIList,Table_ExternalData_15[[#This Row],[item_key]],IsITypeList,Table_ExternalData_15[[#This Row],[IType]],IsDList,Table_ExternalData_15[[#Headers],[2]])</f>
        <v>188</v>
      </c>
      <c r="G759" s="10">
        <f>SUMIFS(IsQList,IsIList,Table_ExternalData_15[[#This Row],[item_key]],IsITypeList,Table_ExternalData_15[[#This Row],[IType]],IsDList,Table_ExternalData_15[[#Headers],[3]])</f>
        <v>85</v>
      </c>
      <c r="H759" s="10">
        <f>SUMIFS(IsQList,IsIList,Table_ExternalData_15[[#This Row],[item_key]],IsITypeList,Table_ExternalData_15[[#This Row],[IType]],IsDList,Table_ExternalData_15[[#Headers],[4]])</f>
        <v>250</v>
      </c>
      <c r="I759" s="10">
        <f>SUMIFS(IsQList,IsIList,Table_ExternalData_15[[#This Row],[item_key]],IsITypeList,Table_ExternalData_15[[#This Row],[IType]],IsDList,Table_ExternalData_15[[#Headers],[5]])</f>
        <v>100</v>
      </c>
      <c r="J759" s="10">
        <f>SUMIFS(IsQList,IsIList,Table_ExternalData_15[[#This Row],[item_key]],IsITypeList,Table_ExternalData_15[[#This Row],[IType]],IsDList,Table_ExternalData_15[[#Headers],[6]])</f>
        <v>237</v>
      </c>
      <c r="K759" s="10">
        <f>SUMIFS(IsQList,IsIList,Table_ExternalData_15[[#This Row],[item_key]],IsITypeList,Table_ExternalData_15[[#This Row],[IType]],IsDList,Table_ExternalData_15[[#Headers],[7]])</f>
        <v>209</v>
      </c>
      <c r="L759" s="10">
        <f>SUMIFS(IsQList,IsIList,Table_ExternalData_15[[#This Row],[item_key]],IsITypeList,Table_ExternalData_15[[#This Row],[IType]],IsDList,Table_ExternalData_15[[#Headers],[8]])</f>
        <v>139</v>
      </c>
      <c r="M759" s="10">
        <f>SUMIFS(IsQList,IsIList,Table_ExternalData_15[[#This Row],[item_key]],IsITypeList,Table_ExternalData_15[[#This Row],[IType]],IsDList,Table_ExternalData_15[[#Headers],[9]])</f>
        <v>317</v>
      </c>
      <c r="N759" s="10">
        <f>SUMIFS(IsQList,IsIList,Table_ExternalData_15[[#This Row],[item_key]],IsITypeList,Table_ExternalData_15[[#This Row],[IType]],IsDList,Table_ExternalData_15[[#Headers],[10]])</f>
        <v>207</v>
      </c>
      <c r="O759" s="10">
        <f>SUMIFS(IsQList,IsIList,Table_ExternalData_15[[#This Row],[item_key]],IsITypeList,Table_ExternalData_15[[#This Row],[IType]],IsDList,Table_ExternalData_15[[#Headers],[11]])</f>
        <v>150</v>
      </c>
      <c r="P759" s="10">
        <f>SUMIFS(IsQList,IsIList,Table_ExternalData_15[[#This Row],[item_key]],IsITypeList,Table_ExternalData_15[[#This Row],[IType]],IsDList,Table_ExternalData_15[[#Headers],[12]])</f>
        <v>0</v>
      </c>
      <c r="Q759" s="10">
        <f>SUMIFS(IsQList,IsIList,Table_ExternalData_15[[#This Row],[item_key]],IsITypeList,Table_ExternalData_15[[#This Row],[IType]],IsDList,Table_ExternalData_15[[#Headers],[13]])</f>
        <v>184</v>
      </c>
      <c r="R759" s="10">
        <f>SUMIFS(IsQList,IsIList,Table_ExternalData_15[[#This Row],[item_key]],IsITypeList,Table_ExternalData_15[[#This Row],[IType]],IsDList,Table_ExternalData_15[[#Headers],[14]])</f>
        <v>312</v>
      </c>
      <c r="S759" s="10">
        <f>SUMIFS(IsQList,IsIList,Table_ExternalData_15[[#This Row],[item_key]],IsITypeList,Table_ExternalData_15[[#This Row],[IType]],IsDList,Table_ExternalData_15[[#Headers],[15]])</f>
        <v>186</v>
      </c>
      <c r="T759" s="10">
        <f>SUMIFS(IsQList,IsIList,Table_ExternalData_15[[#This Row],[item_key]],IsITypeList,Table_ExternalData_15[[#This Row],[IType]],IsDList,Table_ExternalData_15[[#Headers],[16]])</f>
        <v>164</v>
      </c>
      <c r="U759" s="10">
        <f>SUMIFS(IsQList,IsIList,Table_ExternalData_15[[#This Row],[item_key]],IsITypeList,Table_ExternalData_15[[#This Row],[IType]],IsDList,Table_ExternalData_15[[#Headers],[17]])</f>
        <v>85</v>
      </c>
      <c r="V759" s="10">
        <f>SUMIFS(IsQList,IsIList,Table_ExternalData_15[[#This Row],[item_key]],IsITypeList,Table_ExternalData_15[[#This Row],[IType]],IsDList,Table_ExternalData_15[[#Headers],[18]])</f>
        <v>0</v>
      </c>
      <c r="W759" s="10">
        <f>SUMIFS(IsQList,IsIList,Table_ExternalData_15[[#This Row],[item_key]],IsITypeList,Table_ExternalData_15[[#This Row],[IType]],IsDList,Table_ExternalData_15[[#Headers],[19]])</f>
        <v>0</v>
      </c>
      <c r="X759" s="10">
        <f>SUMIFS(IsQList,IsIList,Table_ExternalData_15[[#This Row],[item_key]],IsITypeList,Table_ExternalData_15[[#This Row],[IType]],IsDList,Table_ExternalData_15[[#Headers],[20]])</f>
        <v>0</v>
      </c>
      <c r="Y759" s="10">
        <f>SUMIFS(IsQList,IsIList,Table_ExternalData_15[[#This Row],[item_key]],IsITypeList,Table_ExternalData_15[[#This Row],[IType]],IsDList,Table_ExternalData_15[[#Headers],[21]])</f>
        <v>0</v>
      </c>
      <c r="Z759" s="10">
        <f>SUMIFS(IsQList,IsIList,Table_ExternalData_15[[#This Row],[item_key]],IsITypeList,Table_ExternalData_15[[#This Row],[IType]],IsDList,Table_ExternalData_15[[#Headers],[22]])</f>
        <v>0</v>
      </c>
      <c r="AA759" s="10">
        <f>SUMIFS(IsQList,IsIList,Table_ExternalData_15[[#This Row],[item_key]],IsITypeList,Table_ExternalData_15[[#This Row],[IType]],IsDList,Table_ExternalData_15[[#Headers],[23]])</f>
        <v>0</v>
      </c>
      <c r="AB759" s="10">
        <f>SUMIFS(IsQList,IsIList,Table_ExternalData_15[[#This Row],[item_key]],IsITypeList,Table_ExternalData_15[[#This Row],[IType]],IsDList,Table_ExternalData_15[[#Headers],[24]])</f>
        <v>0</v>
      </c>
      <c r="AC759" s="10">
        <f>SUMIFS(IsQList,IsIList,Table_ExternalData_15[[#This Row],[item_key]],IsITypeList,Table_ExternalData_15[[#This Row],[IType]],IsDList,Table_ExternalData_15[[#Headers],[25]])</f>
        <v>0</v>
      </c>
      <c r="AD759" s="10">
        <f>SUMIFS(IsQList,IsIList,Table_ExternalData_15[[#This Row],[item_key]],IsITypeList,Table_ExternalData_15[[#This Row],[IType]],IsDList,Table_ExternalData_15[[#Headers],[26]])</f>
        <v>0</v>
      </c>
      <c r="AE759" s="10">
        <f>SUMIFS(IsQList,IsIList,Table_ExternalData_15[[#This Row],[item_key]],IsITypeList,Table_ExternalData_15[[#This Row],[IType]],IsDList,Table_ExternalData_15[[#Headers],[27]])</f>
        <v>334</v>
      </c>
      <c r="AF759" s="10">
        <f>SUMIFS(IsQList,IsIList,Table_ExternalData_15[[#This Row],[item_key]],IsITypeList,Table_ExternalData_15[[#This Row],[IType]],IsDList,Table_ExternalData_15[[#Headers],[28]])</f>
        <v>382</v>
      </c>
      <c r="AG759" s="10">
        <f>SUMIFS(IsQList,IsIList,Table_ExternalData_15[[#This Row],[item_key]],IsITypeList,Table_ExternalData_15[[#This Row],[IType]],IsDList,Table_ExternalData_15[[#Headers],[29]])</f>
        <v>364</v>
      </c>
      <c r="AH759" s="10">
        <f>SUMIFS(IsQList,IsIList,Table_ExternalData_15[[#This Row],[item_key]],IsITypeList,Table_ExternalData_15[[#This Row],[IType]],IsDList,Table_ExternalData_15[[#Headers],[30]])</f>
        <v>230</v>
      </c>
      <c r="AI759" s="10">
        <f>SUMIFS(IsQList,IsIList,Table_ExternalData_15[[#This Row],[item_key]],IsITypeList,Table_ExternalData_15[[#This Row],[IType]],IsDList,Table_ExternalData_15[[#Headers],[31]])</f>
        <v>727</v>
      </c>
      <c r="AJ759" s="10">
        <f>SUM(Table_ExternalData_15[[#This Row],[1]:[31]])</f>
        <v>4935</v>
      </c>
    </row>
    <row r="760" spans="1:36">
      <c r="A760" s="1" t="s">
        <v>1730</v>
      </c>
      <c r="B760" s="1" t="s">
        <v>1954</v>
      </c>
      <c r="C760" s="1" t="s">
        <v>1920</v>
      </c>
      <c r="D760" s="11" t="s">
        <v>2017</v>
      </c>
      <c r="E760" s="10">
        <f>SUMIFS(IsQList,IsIList,Table_ExternalData_15[[#This Row],[item_key]],IsITypeList,Table_ExternalData_15[[#This Row],[IType]],IsDList,Table_ExternalData_15[[#Headers],[1]])</f>
        <v>0</v>
      </c>
      <c r="F760" s="10">
        <f>SUMIFS(IsQList,IsIList,Table_ExternalData_15[[#This Row],[item_key]],IsITypeList,Table_ExternalData_15[[#This Row],[IType]],IsDList,Table_ExternalData_15[[#Headers],[2]])</f>
        <v>0</v>
      </c>
      <c r="G760" s="10">
        <f>SUMIFS(IsQList,IsIList,Table_ExternalData_15[[#This Row],[item_key]],IsITypeList,Table_ExternalData_15[[#This Row],[IType]],IsDList,Table_ExternalData_15[[#Headers],[3]])</f>
        <v>0</v>
      </c>
      <c r="H760" s="10">
        <f>SUMIFS(IsQList,IsIList,Table_ExternalData_15[[#This Row],[item_key]],IsITypeList,Table_ExternalData_15[[#This Row],[IType]],IsDList,Table_ExternalData_15[[#Headers],[4]])</f>
        <v>0</v>
      </c>
      <c r="I760" s="10">
        <f>SUMIFS(IsQList,IsIList,Table_ExternalData_15[[#This Row],[item_key]],IsITypeList,Table_ExternalData_15[[#This Row],[IType]],IsDList,Table_ExternalData_15[[#Headers],[5]])</f>
        <v>0</v>
      </c>
      <c r="J760" s="10">
        <f>SUMIFS(IsQList,IsIList,Table_ExternalData_15[[#This Row],[item_key]],IsITypeList,Table_ExternalData_15[[#This Row],[IType]],IsDList,Table_ExternalData_15[[#Headers],[6]])</f>
        <v>0</v>
      </c>
      <c r="K760" s="10">
        <f>SUMIFS(IsQList,IsIList,Table_ExternalData_15[[#This Row],[item_key]],IsITypeList,Table_ExternalData_15[[#This Row],[IType]],IsDList,Table_ExternalData_15[[#Headers],[7]])</f>
        <v>0</v>
      </c>
      <c r="L760" s="10">
        <f>SUMIFS(IsQList,IsIList,Table_ExternalData_15[[#This Row],[item_key]],IsITypeList,Table_ExternalData_15[[#This Row],[IType]],IsDList,Table_ExternalData_15[[#Headers],[8]])</f>
        <v>0</v>
      </c>
      <c r="M760" s="10">
        <f>SUMIFS(IsQList,IsIList,Table_ExternalData_15[[#This Row],[item_key]],IsITypeList,Table_ExternalData_15[[#This Row],[IType]],IsDList,Table_ExternalData_15[[#Headers],[9]])</f>
        <v>0</v>
      </c>
      <c r="N760" s="10">
        <f>SUMIFS(IsQList,IsIList,Table_ExternalData_15[[#This Row],[item_key]],IsITypeList,Table_ExternalData_15[[#This Row],[IType]],IsDList,Table_ExternalData_15[[#Headers],[10]])</f>
        <v>0</v>
      </c>
      <c r="O760" s="10">
        <f>SUMIFS(IsQList,IsIList,Table_ExternalData_15[[#This Row],[item_key]],IsITypeList,Table_ExternalData_15[[#This Row],[IType]],IsDList,Table_ExternalData_15[[#Headers],[11]])</f>
        <v>0</v>
      </c>
      <c r="P760" s="10">
        <f>SUMIFS(IsQList,IsIList,Table_ExternalData_15[[#This Row],[item_key]],IsITypeList,Table_ExternalData_15[[#This Row],[IType]],IsDList,Table_ExternalData_15[[#Headers],[12]])</f>
        <v>0</v>
      </c>
      <c r="Q760" s="10">
        <f>SUMIFS(IsQList,IsIList,Table_ExternalData_15[[#This Row],[item_key]],IsITypeList,Table_ExternalData_15[[#This Row],[IType]],IsDList,Table_ExternalData_15[[#Headers],[13]])</f>
        <v>0</v>
      </c>
      <c r="R760" s="10">
        <f>SUMIFS(IsQList,IsIList,Table_ExternalData_15[[#This Row],[item_key]],IsITypeList,Table_ExternalData_15[[#This Row],[IType]],IsDList,Table_ExternalData_15[[#Headers],[14]])</f>
        <v>0</v>
      </c>
      <c r="S760" s="10">
        <f>SUMIFS(IsQList,IsIList,Table_ExternalData_15[[#This Row],[item_key]],IsITypeList,Table_ExternalData_15[[#This Row],[IType]],IsDList,Table_ExternalData_15[[#Headers],[15]])</f>
        <v>0</v>
      </c>
      <c r="T760" s="10">
        <f>SUMIFS(IsQList,IsIList,Table_ExternalData_15[[#This Row],[item_key]],IsITypeList,Table_ExternalData_15[[#This Row],[IType]],IsDList,Table_ExternalData_15[[#Headers],[16]])</f>
        <v>0</v>
      </c>
      <c r="U760" s="10">
        <f>SUMIFS(IsQList,IsIList,Table_ExternalData_15[[#This Row],[item_key]],IsITypeList,Table_ExternalData_15[[#This Row],[IType]],IsDList,Table_ExternalData_15[[#Headers],[17]])</f>
        <v>0</v>
      </c>
      <c r="V760" s="10">
        <f>SUMIFS(IsQList,IsIList,Table_ExternalData_15[[#This Row],[item_key]],IsITypeList,Table_ExternalData_15[[#This Row],[IType]],IsDList,Table_ExternalData_15[[#Headers],[18]])</f>
        <v>0</v>
      </c>
      <c r="W760" s="10">
        <f>SUMIFS(IsQList,IsIList,Table_ExternalData_15[[#This Row],[item_key]],IsITypeList,Table_ExternalData_15[[#This Row],[IType]],IsDList,Table_ExternalData_15[[#Headers],[19]])</f>
        <v>0</v>
      </c>
      <c r="X760" s="10">
        <f>SUMIFS(IsQList,IsIList,Table_ExternalData_15[[#This Row],[item_key]],IsITypeList,Table_ExternalData_15[[#This Row],[IType]],IsDList,Table_ExternalData_15[[#Headers],[20]])</f>
        <v>0</v>
      </c>
      <c r="Y760" s="10">
        <f>SUMIFS(IsQList,IsIList,Table_ExternalData_15[[#This Row],[item_key]],IsITypeList,Table_ExternalData_15[[#This Row],[IType]],IsDList,Table_ExternalData_15[[#Headers],[21]])</f>
        <v>0</v>
      </c>
      <c r="Z760" s="10">
        <f>SUMIFS(IsQList,IsIList,Table_ExternalData_15[[#This Row],[item_key]],IsITypeList,Table_ExternalData_15[[#This Row],[IType]],IsDList,Table_ExternalData_15[[#Headers],[22]])</f>
        <v>0</v>
      </c>
      <c r="AA760" s="10">
        <f>SUMIFS(IsQList,IsIList,Table_ExternalData_15[[#This Row],[item_key]],IsITypeList,Table_ExternalData_15[[#This Row],[IType]],IsDList,Table_ExternalData_15[[#Headers],[23]])</f>
        <v>0</v>
      </c>
      <c r="AB760" s="10">
        <f>SUMIFS(IsQList,IsIList,Table_ExternalData_15[[#This Row],[item_key]],IsITypeList,Table_ExternalData_15[[#This Row],[IType]],IsDList,Table_ExternalData_15[[#Headers],[24]])</f>
        <v>0</v>
      </c>
      <c r="AC760" s="10">
        <f>SUMIFS(IsQList,IsIList,Table_ExternalData_15[[#This Row],[item_key]],IsITypeList,Table_ExternalData_15[[#This Row],[IType]],IsDList,Table_ExternalData_15[[#Headers],[25]])</f>
        <v>0</v>
      </c>
      <c r="AD760" s="10">
        <f>SUMIFS(IsQList,IsIList,Table_ExternalData_15[[#This Row],[item_key]],IsITypeList,Table_ExternalData_15[[#This Row],[IType]],IsDList,Table_ExternalData_15[[#Headers],[26]])</f>
        <v>0</v>
      </c>
      <c r="AE760" s="10">
        <f>SUMIFS(IsQList,IsIList,Table_ExternalData_15[[#This Row],[item_key]],IsITypeList,Table_ExternalData_15[[#This Row],[IType]],IsDList,Table_ExternalData_15[[#Headers],[27]])</f>
        <v>0</v>
      </c>
      <c r="AF760" s="10">
        <f>SUMIFS(IsQList,IsIList,Table_ExternalData_15[[#This Row],[item_key]],IsITypeList,Table_ExternalData_15[[#This Row],[IType]],IsDList,Table_ExternalData_15[[#Headers],[28]])</f>
        <v>0</v>
      </c>
      <c r="AG760" s="10">
        <f>SUMIFS(IsQList,IsIList,Table_ExternalData_15[[#This Row],[item_key]],IsITypeList,Table_ExternalData_15[[#This Row],[IType]],IsDList,Table_ExternalData_15[[#Headers],[29]])</f>
        <v>0</v>
      </c>
      <c r="AH760" s="10">
        <f>SUMIFS(IsQList,IsIList,Table_ExternalData_15[[#This Row],[item_key]],IsITypeList,Table_ExternalData_15[[#This Row],[IType]],IsDList,Table_ExternalData_15[[#Headers],[30]])</f>
        <v>0</v>
      </c>
      <c r="AI760" s="10">
        <f>SUMIFS(IsQList,IsIList,Table_ExternalData_15[[#This Row],[item_key]],IsITypeList,Table_ExternalData_15[[#This Row],[IType]],IsDList,Table_ExternalData_15[[#Headers],[31]])</f>
        <v>0</v>
      </c>
      <c r="AJ760" s="10">
        <f>SUM(Table_ExternalData_15[[#This Row],[1]:[31]])</f>
        <v>0</v>
      </c>
    </row>
    <row r="761" spans="1:36">
      <c r="A761" s="1" t="s">
        <v>510</v>
      </c>
      <c r="B761" s="1" t="s">
        <v>964</v>
      </c>
      <c r="C761" s="1" t="s">
        <v>965</v>
      </c>
      <c r="D761" s="11" t="s">
        <v>2046</v>
      </c>
      <c r="E761" s="10">
        <f>SUMIFS(IsQList,IsIList,Table_ExternalData_15[[#This Row],[item_key]],IsITypeList,Table_ExternalData_15[[#This Row],[IType]],IsDList,Table_ExternalData_15[[#Headers],[1]])</f>
        <v>85</v>
      </c>
      <c r="F761" s="10">
        <f>SUMIFS(IsQList,IsIList,Table_ExternalData_15[[#This Row],[item_key]],IsITypeList,Table_ExternalData_15[[#This Row],[IType]],IsDList,Table_ExternalData_15[[#Headers],[2]])</f>
        <v>188</v>
      </c>
      <c r="G761" s="10">
        <f>SUMIFS(IsQList,IsIList,Table_ExternalData_15[[#This Row],[item_key]],IsITypeList,Table_ExternalData_15[[#This Row],[IType]],IsDList,Table_ExternalData_15[[#Headers],[3]])</f>
        <v>85</v>
      </c>
      <c r="H761" s="10">
        <f>SUMIFS(IsQList,IsIList,Table_ExternalData_15[[#This Row],[item_key]],IsITypeList,Table_ExternalData_15[[#This Row],[IType]],IsDList,Table_ExternalData_15[[#Headers],[4]])</f>
        <v>250</v>
      </c>
      <c r="I761" s="10">
        <f>SUMIFS(IsQList,IsIList,Table_ExternalData_15[[#This Row],[item_key]],IsITypeList,Table_ExternalData_15[[#This Row],[IType]],IsDList,Table_ExternalData_15[[#Headers],[5]])</f>
        <v>100</v>
      </c>
      <c r="J761" s="10">
        <f>SUMIFS(IsQList,IsIList,Table_ExternalData_15[[#This Row],[item_key]],IsITypeList,Table_ExternalData_15[[#This Row],[IType]],IsDList,Table_ExternalData_15[[#Headers],[6]])</f>
        <v>237</v>
      </c>
      <c r="K761" s="10">
        <f>SUMIFS(IsQList,IsIList,Table_ExternalData_15[[#This Row],[item_key]],IsITypeList,Table_ExternalData_15[[#This Row],[IType]],IsDList,Table_ExternalData_15[[#Headers],[7]])</f>
        <v>209</v>
      </c>
      <c r="L761" s="10">
        <f>SUMIFS(IsQList,IsIList,Table_ExternalData_15[[#This Row],[item_key]],IsITypeList,Table_ExternalData_15[[#This Row],[IType]],IsDList,Table_ExternalData_15[[#Headers],[8]])</f>
        <v>139</v>
      </c>
      <c r="M761" s="10">
        <f>SUMIFS(IsQList,IsIList,Table_ExternalData_15[[#This Row],[item_key]],IsITypeList,Table_ExternalData_15[[#This Row],[IType]],IsDList,Table_ExternalData_15[[#Headers],[9]])</f>
        <v>317</v>
      </c>
      <c r="N761" s="10">
        <f>SUMIFS(IsQList,IsIList,Table_ExternalData_15[[#This Row],[item_key]],IsITypeList,Table_ExternalData_15[[#This Row],[IType]],IsDList,Table_ExternalData_15[[#Headers],[10]])</f>
        <v>207</v>
      </c>
      <c r="O761" s="10">
        <f>SUMIFS(IsQList,IsIList,Table_ExternalData_15[[#This Row],[item_key]],IsITypeList,Table_ExternalData_15[[#This Row],[IType]],IsDList,Table_ExternalData_15[[#Headers],[11]])</f>
        <v>150</v>
      </c>
      <c r="P761" s="10">
        <f>SUMIFS(IsQList,IsIList,Table_ExternalData_15[[#This Row],[item_key]],IsITypeList,Table_ExternalData_15[[#This Row],[IType]],IsDList,Table_ExternalData_15[[#Headers],[12]])</f>
        <v>0</v>
      </c>
      <c r="Q761" s="10">
        <f>SUMIFS(IsQList,IsIList,Table_ExternalData_15[[#This Row],[item_key]],IsITypeList,Table_ExternalData_15[[#This Row],[IType]],IsDList,Table_ExternalData_15[[#Headers],[13]])</f>
        <v>184</v>
      </c>
      <c r="R761" s="10">
        <f>SUMIFS(IsQList,IsIList,Table_ExternalData_15[[#This Row],[item_key]],IsITypeList,Table_ExternalData_15[[#This Row],[IType]],IsDList,Table_ExternalData_15[[#Headers],[14]])</f>
        <v>312</v>
      </c>
      <c r="S761" s="10">
        <f>SUMIFS(IsQList,IsIList,Table_ExternalData_15[[#This Row],[item_key]],IsITypeList,Table_ExternalData_15[[#This Row],[IType]],IsDList,Table_ExternalData_15[[#Headers],[15]])</f>
        <v>186</v>
      </c>
      <c r="T761" s="10">
        <f>SUMIFS(IsQList,IsIList,Table_ExternalData_15[[#This Row],[item_key]],IsITypeList,Table_ExternalData_15[[#This Row],[IType]],IsDList,Table_ExternalData_15[[#Headers],[16]])</f>
        <v>164</v>
      </c>
      <c r="U761" s="10">
        <f>SUMIFS(IsQList,IsIList,Table_ExternalData_15[[#This Row],[item_key]],IsITypeList,Table_ExternalData_15[[#This Row],[IType]],IsDList,Table_ExternalData_15[[#Headers],[17]])</f>
        <v>85</v>
      </c>
      <c r="V761" s="10">
        <f>SUMIFS(IsQList,IsIList,Table_ExternalData_15[[#This Row],[item_key]],IsITypeList,Table_ExternalData_15[[#This Row],[IType]],IsDList,Table_ExternalData_15[[#Headers],[18]])</f>
        <v>0</v>
      </c>
      <c r="W761" s="10">
        <f>SUMIFS(IsQList,IsIList,Table_ExternalData_15[[#This Row],[item_key]],IsITypeList,Table_ExternalData_15[[#This Row],[IType]],IsDList,Table_ExternalData_15[[#Headers],[19]])</f>
        <v>0</v>
      </c>
      <c r="X761" s="10">
        <f>SUMIFS(IsQList,IsIList,Table_ExternalData_15[[#This Row],[item_key]],IsITypeList,Table_ExternalData_15[[#This Row],[IType]],IsDList,Table_ExternalData_15[[#Headers],[20]])</f>
        <v>0</v>
      </c>
      <c r="Y761" s="10">
        <f>SUMIFS(IsQList,IsIList,Table_ExternalData_15[[#This Row],[item_key]],IsITypeList,Table_ExternalData_15[[#This Row],[IType]],IsDList,Table_ExternalData_15[[#Headers],[21]])</f>
        <v>0</v>
      </c>
      <c r="Z761" s="10">
        <f>SUMIFS(IsQList,IsIList,Table_ExternalData_15[[#This Row],[item_key]],IsITypeList,Table_ExternalData_15[[#This Row],[IType]],IsDList,Table_ExternalData_15[[#Headers],[22]])</f>
        <v>0</v>
      </c>
      <c r="AA761" s="10">
        <f>SUMIFS(IsQList,IsIList,Table_ExternalData_15[[#This Row],[item_key]],IsITypeList,Table_ExternalData_15[[#This Row],[IType]],IsDList,Table_ExternalData_15[[#Headers],[23]])</f>
        <v>0</v>
      </c>
      <c r="AB761" s="10">
        <f>SUMIFS(IsQList,IsIList,Table_ExternalData_15[[#This Row],[item_key]],IsITypeList,Table_ExternalData_15[[#This Row],[IType]],IsDList,Table_ExternalData_15[[#Headers],[24]])</f>
        <v>0</v>
      </c>
      <c r="AC761" s="10">
        <f>SUMIFS(IsQList,IsIList,Table_ExternalData_15[[#This Row],[item_key]],IsITypeList,Table_ExternalData_15[[#This Row],[IType]],IsDList,Table_ExternalData_15[[#Headers],[25]])</f>
        <v>0</v>
      </c>
      <c r="AD761" s="10">
        <f>SUMIFS(IsQList,IsIList,Table_ExternalData_15[[#This Row],[item_key]],IsITypeList,Table_ExternalData_15[[#This Row],[IType]],IsDList,Table_ExternalData_15[[#Headers],[26]])</f>
        <v>0</v>
      </c>
      <c r="AE761" s="10">
        <f>SUMIFS(IsQList,IsIList,Table_ExternalData_15[[#This Row],[item_key]],IsITypeList,Table_ExternalData_15[[#This Row],[IType]],IsDList,Table_ExternalData_15[[#Headers],[27]])</f>
        <v>334</v>
      </c>
      <c r="AF761" s="10">
        <f>SUMIFS(IsQList,IsIList,Table_ExternalData_15[[#This Row],[item_key]],IsITypeList,Table_ExternalData_15[[#This Row],[IType]],IsDList,Table_ExternalData_15[[#Headers],[28]])</f>
        <v>382</v>
      </c>
      <c r="AG761" s="10">
        <f>SUMIFS(IsQList,IsIList,Table_ExternalData_15[[#This Row],[item_key]],IsITypeList,Table_ExternalData_15[[#This Row],[IType]],IsDList,Table_ExternalData_15[[#Headers],[29]])</f>
        <v>364</v>
      </c>
      <c r="AH761" s="10">
        <f>SUMIFS(IsQList,IsIList,Table_ExternalData_15[[#This Row],[item_key]],IsITypeList,Table_ExternalData_15[[#This Row],[IType]],IsDList,Table_ExternalData_15[[#Headers],[30]])</f>
        <v>230</v>
      </c>
      <c r="AI761" s="10">
        <f>SUMIFS(IsQList,IsIList,Table_ExternalData_15[[#This Row],[item_key]],IsITypeList,Table_ExternalData_15[[#This Row],[IType]],IsDList,Table_ExternalData_15[[#Headers],[31]])</f>
        <v>727</v>
      </c>
      <c r="AJ761" s="10">
        <f>SUM(Table_ExternalData_15[[#This Row],[1]:[31]])</f>
        <v>4935</v>
      </c>
    </row>
    <row r="762" spans="1:36">
      <c r="A762" s="1" t="s">
        <v>510</v>
      </c>
      <c r="B762" s="1" t="s">
        <v>964</v>
      </c>
      <c r="C762" s="1" t="s">
        <v>965</v>
      </c>
      <c r="D762" s="11" t="s">
        <v>2017</v>
      </c>
      <c r="E762" s="10">
        <f>SUMIFS(IsQList,IsIList,Table_ExternalData_15[[#This Row],[item_key]],IsITypeList,Table_ExternalData_15[[#This Row],[IType]],IsDList,Table_ExternalData_15[[#Headers],[1]])</f>
        <v>-1</v>
      </c>
      <c r="F762" s="10">
        <f>SUMIFS(IsQList,IsIList,Table_ExternalData_15[[#This Row],[item_key]],IsITypeList,Table_ExternalData_15[[#This Row],[IType]],IsDList,Table_ExternalData_15[[#Headers],[2]])</f>
        <v>-65</v>
      </c>
      <c r="G762" s="10">
        <f>SUMIFS(IsQList,IsIList,Table_ExternalData_15[[#This Row],[item_key]],IsITypeList,Table_ExternalData_15[[#This Row],[IType]],IsDList,Table_ExternalData_15[[#Headers],[3]])</f>
        <v>0</v>
      </c>
      <c r="H762" s="10">
        <f>SUMIFS(IsQList,IsIList,Table_ExternalData_15[[#This Row],[item_key]],IsITypeList,Table_ExternalData_15[[#This Row],[IType]],IsDList,Table_ExternalData_15[[#Headers],[4]])</f>
        <v>0</v>
      </c>
      <c r="I762" s="10">
        <f>SUMIFS(IsQList,IsIList,Table_ExternalData_15[[#This Row],[item_key]],IsITypeList,Table_ExternalData_15[[#This Row],[IType]],IsDList,Table_ExternalData_15[[#Headers],[5]])</f>
        <v>0</v>
      </c>
      <c r="J762" s="10">
        <f>SUMIFS(IsQList,IsIList,Table_ExternalData_15[[#This Row],[item_key]],IsITypeList,Table_ExternalData_15[[#This Row],[IType]],IsDList,Table_ExternalData_15[[#Headers],[6]])</f>
        <v>0</v>
      </c>
      <c r="K762" s="10">
        <f>SUMIFS(IsQList,IsIList,Table_ExternalData_15[[#This Row],[item_key]],IsITypeList,Table_ExternalData_15[[#This Row],[IType]],IsDList,Table_ExternalData_15[[#Headers],[7]])</f>
        <v>0</v>
      </c>
      <c r="L762" s="10">
        <f>SUMIFS(IsQList,IsIList,Table_ExternalData_15[[#This Row],[item_key]],IsITypeList,Table_ExternalData_15[[#This Row],[IType]],IsDList,Table_ExternalData_15[[#Headers],[8]])</f>
        <v>0</v>
      </c>
      <c r="M762" s="10">
        <f>SUMIFS(IsQList,IsIList,Table_ExternalData_15[[#This Row],[item_key]],IsITypeList,Table_ExternalData_15[[#This Row],[IType]],IsDList,Table_ExternalData_15[[#Headers],[9]])</f>
        <v>0</v>
      </c>
      <c r="N762" s="10">
        <f>SUMIFS(IsQList,IsIList,Table_ExternalData_15[[#This Row],[item_key]],IsITypeList,Table_ExternalData_15[[#This Row],[IType]],IsDList,Table_ExternalData_15[[#Headers],[10]])</f>
        <v>0</v>
      </c>
      <c r="O762" s="10">
        <f>SUMIFS(IsQList,IsIList,Table_ExternalData_15[[#This Row],[item_key]],IsITypeList,Table_ExternalData_15[[#This Row],[IType]],IsDList,Table_ExternalData_15[[#Headers],[11]])</f>
        <v>0</v>
      </c>
      <c r="P762" s="10">
        <f>SUMIFS(IsQList,IsIList,Table_ExternalData_15[[#This Row],[item_key]],IsITypeList,Table_ExternalData_15[[#This Row],[IType]],IsDList,Table_ExternalData_15[[#Headers],[12]])</f>
        <v>0</v>
      </c>
      <c r="Q762" s="10">
        <f>SUMIFS(IsQList,IsIList,Table_ExternalData_15[[#This Row],[item_key]],IsITypeList,Table_ExternalData_15[[#This Row],[IType]],IsDList,Table_ExternalData_15[[#Headers],[13]])</f>
        <v>0</v>
      </c>
      <c r="R762" s="10">
        <f>SUMIFS(IsQList,IsIList,Table_ExternalData_15[[#This Row],[item_key]],IsITypeList,Table_ExternalData_15[[#This Row],[IType]],IsDList,Table_ExternalData_15[[#Headers],[14]])</f>
        <v>-28</v>
      </c>
      <c r="S762" s="10">
        <f>SUMIFS(IsQList,IsIList,Table_ExternalData_15[[#This Row],[item_key]],IsITypeList,Table_ExternalData_15[[#This Row],[IType]],IsDList,Table_ExternalData_15[[#Headers],[15]])</f>
        <v>0</v>
      </c>
      <c r="T762" s="10">
        <f>SUMIFS(IsQList,IsIList,Table_ExternalData_15[[#This Row],[item_key]],IsITypeList,Table_ExternalData_15[[#This Row],[IType]],IsDList,Table_ExternalData_15[[#Headers],[16]])</f>
        <v>0</v>
      </c>
      <c r="U762" s="10">
        <f>SUMIFS(IsQList,IsIList,Table_ExternalData_15[[#This Row],[item_key]],IsITypeList,Table_ExternalData_15[[#This Row],[IType]],IsDList,Table_ExternalData_15[[#Headers],[17]])</f>
        <v>0</v>
      </c>
      <c r="V762" s="10">
        <f>SUMIFS(IsQList,IsIList,Table_ExternalData_15[[#This Row],[item_key]],IsITypeList,Table_ExternalData_15[[#This Row],[IType]],IsDList,Table_ExternalData_15[[#Headers],[18]])</f>
        <v>0</v>
      </c>
      <c r="W762" s="10">
        <f>SUMIFS(IsQList,IsIList,Table_ExternalData_15[[#This Row],[item_key]],IsITypeList,Table_ExternalData_15[[#This Row],[IType]],IsDList,Table_ExternalData_15[[#Headers],[19]])</f>
        <v>0</v>
      </c>
      <c r="X762" s="10">
        <f>SUMIFS(IsQList,IsIList,Table_ExternalData_15[[#This Row],[item_key]],IsITypeList,Table_ExternalData_15[[#This Row],[IType]],IsDList,Table_ExternalData_15[[#Headers],[20]])</f>
        <v>0</v>
      </c>
      <c r="Y762" s="10">
        <f>SUMIFS(IsQList,IsIList,Table_ExternalData_15[[#This Row],[item_key]],IsITypeList,Table_ExternalData_15[[#This Row],[IType]],IsDList,Table_ExternalData_15[[#Headers],[21]])</f>
        <v>0</v>
      </c>
      <c r="Z762" s="10">
        <f>SUMIFS(IsQList,IsIList,Table_ExternalData_15[[#This Row],[item_key]],IsITypeList,Table_ExternalData_15[[#This Row],[IType]],IsDList,Table_ExternalData_15[[#Headers],[22]])</f>
        <v>0</v>
      </c>
      <c r="AA762" s="10">
        <f>SUMIFS(IsQList,IsIList,Table_ExternalData_15[[#This Row],[item_key]],IsITypeList,Table_ExternalData_15[[#This Row],[IType]],IsDList,Table_ExternalData_15[[#Headers],[23]])</f>
        <v>0</v>
      </c>
      <c r="AB762" s="10">
        <f>SUMIFS(IsQList,IsIList,Table_ExternalData_15[[#This Row],[item_key]],IsITypeList,Table_ExternalData_15[[#This Row],[IType]],IsDList,Table_ExternalData_15[[#Headers],[24]])</f>
        <v>0</v>
      </c>
      <c r="AC762" s="10">
        <f>SUMIFS(IsQList,IsIList,Table_ExternalData_15[[#This Row],[item_key]],IsITypeList,Table_ExternalData_15[[#This Row],[IType]],IsDList,Table_ExternalData_15[[#Headers],[25]])</f>
        <v>0</v>
      </c>
      <c r="AD762" s="10">
        <f>SUMIFS(IsQList,IsIList,Table_ExternalData_15[[#This Row],[item_key]],IsITypeList,Table_ExternalData_15[[#This Row],[IType]],IsDList,Table_ExternalData_15[[#Headers],[26]])</f>
        <v>0</v>
      </c>
      <c r="AE762" s="10">
        <f>SUMIFS(IsQList,IsIList,Table_ExternalData_15[[#This Row],[item_key]],IsITypeList,Table_ExternalData_15[[#This Row],[IType]],IsDList,Table_ExternalData_15[[#Headers],[27]])</f>
        <v>0</v>
      </c>
      <c r="AF762" s="10">
        <f>SUMIFS(IsQList,IsIList,Table_ExternalData_15[[#This Row],[item_key]],IsITypeList,Table_ExternalData_15[[#This Row],[IType]],IsDList,Table_ExternalData_15[[#Headers],[28]])</f>
        <v>0</v>
      </c>
      <c r="AG762" s="10">
        <f>SUMIFS(IsQList,IsIList,Table_ExternalData_15[[#This Row],[item_key]],IsITypeList,Table_ExternalData_15[[#This Row],[IType]],IsDList,Table_ExternalData_15[[#Headers],[29]])</f>
        <v>0</v>
      </c>
      <c r="AH762" s="10">
        <f>SUMIFS(IsQList,IsIList,Table_ExternalData_15[[#This Row],[item_key]],IsITypeList,Table_ExternalData_15[[#This Row],[IType]],IsDList,Table_ExternalData_15[[#Headers],[30]])</f>
        <v>0</v>
      </c>
      <c r="AI762" s="10">
        <f>SUMIFS(IsQList,IsIList,Table_ExternalData_15[[#This Row],[item_key]],IsITypeList,Table_ExternalData_15[[#This Row],[IType]],IsDList,Table_ExternalData_15[[#Headers],[31]])</f>
        <v>0</v>
      </c>
      <c r="AJ762" s="10">
        <f>SUM(Table_ExternalData_15[[#This Row],[1]:[31]])</f>
        <v>-94</v>
      </c>
    </row>
    <row r="763" spans="1:36">
      <c r="A763" s="1" t="s">
        <v>78</v>
      </c>
      <c r="B763" s="1" t="s">
        <v>1149</v>
      </c>
      <c r="C763" s="1" t="s">
        <v>1148</v>
      </c>
      <c r="D763" s="11" t="s">
        <v>2046</v>
      </c>
      <c r="E763" s="10">
        <f>SUMIFS(IsQList,IsIList,Table_ExternalData_15[[#This Row],[item_key]],IsITypeList,Table_ExternalData_15[[#This Row],[IType]],IsDList,Table_ExternalData_15[[#Headers],[1]])</f>
        <v>85</v>
      </c>
      <c r="F763" s="10">
        <f>SUMIFS(IsQList,IsIList,Table_ExternalData_15[[#This Row],[item_key]],IsITypeList,Table_ExternalData_15[[#This Row],[IType]],IsDList,Table_ExternalData_15[[#Headers],[2]])</f>
        <v>188</v>
      </c>
      <c r="G763" s="10">
        <f>SUMIFS(IsQList,IsIList,Table_ExternalData_15[[#This Row],[item_key]],IsITypeList,Table_ExternalData_15[[#This Row],[IType]],IsDList,Table_ExternalData_15[[#Headers],[3]])</f>
        <v>85</v>
      </c>
      <c r="H763" s="10">
        <f>SUMIFS(IsQList,IsIList,Table_ExternalData_15[[#This Row],[item_key]],IsITypeList,Table_ExternalData_15[[#This Row],[IType]],IsDList,Table_ExternalData_15[[#Headers],[4]])</f>
        <v>250</v>
      </c>
      <c r="I763" s="10">
        <f>SUMIFS(IsQList,IsIList,Table_ExternalData_15[[#This Row],[item_key]],IsITypeList,Table_ExternalData_15[[#This Row],[IType]],IsDList,Table_ExternalData_15[[#Headers],[5]])</f>
        <v>100</v>
      </c>
      <c r="J763" s="10">
        <f>SUMIFS(IsQList,IsIList,Table_ExternalData_15[[#This Row],[item_key]],IsITypeList,Table_ExternalData_15[[#This Row],[IType]],IsDList,Table_ExternalData_15[[#Headers],[6]])</f>
        <v>237</v>
      </c>
      <c r="K763" s="10">
        <f>SUMIFS(IsQList,IsIList,Table_ExternalData_15[[#This Row],[item_key]],IsITypeList,Table_ExternalData_15[[#This Row],[IType]],IsDList,Table_ExternalData_15[[#Headers],[7]])</f>
        <v>209</v>
      </c>
      <c r="L763" s="10">
        <f>SUMIFS(IsQList,IsIList,Table_ExternalData_15[[#This Row],[item_key]],IsITypeList,Table_ExternalData_15[[#This Row],[IType]],IsDList,Table_ExternalData_15[[#Headers],[8]])</f>
        <v>139</v>
      </c>
      <c r="M763" s="10">
        <f>SUMIFS(IsQList,IsIList,Table_ExternalData_15[[#This Row],[item_key]],IsITypeList,Table_ExternalData_15[[#This Row],[IType]],IsDList,Table_ExternalData_15[[#Headers],[9]])</f>
        <v>317</v>
      </c>
      <c r="N763" s="10">
        <f>SUMIFS(IsQList,IsIList,Table_ExternalData_15[[#This Row],[item_key]],IsITypeList,Table_ExternalData_15[[#This Row],[IType]],IsDList,Table_ExternalData_15[[#Headers],[10]])</f>
        <v>207</v>
      </c>
      <c r="O763" s="10">
        <f>SUMIFS(IsQList,IsIList,Table_ExternalData_15[[#This Row],[item_key]],IsITypeList,Table_ExternalData_15[[#This Row],[IType]],IsDList,Table_ExternalData_15[[#Headers],[11]])</f>
        <v>150</v>
      </c>
      <c r="P763" s="10">
        <f>SUMIFS(IsQList,IsIList,Table_ExternalData_15[[#This Row],[item_key]],IsITypeList,Table_ExternalData_15[[#This Row],[IType]],IsDList,Table_ExternalData_15[[#Headers],[12]])</f>
        <v>0</v>
      </c>
      <c r="Q763" s="10">
        <f>SUMIFS(IsQList,IsIList,Table_ExternalData_15[[#This Row],[item_key]],IsITypeList,Table_ExternalData_15[[#This Row],[IType]],IsDList,Table_ExternalData_15[[#Headers],[13]])</f>
        <v>184</v>
      </c>
      <c r="R763" s="10">
        <f>SUMIFS(IsQList,IsIList,Table_ExternalData_15[[#This Row],[item_key]],IsITypeList,Table_ExternalData_15[[#This Row],[IType]],IsDList,Table_ExternalData_15[[#Headers],[14]])</f>
        <v>312</v>
      </c>
      <c r="S763" s="10">
        <f>SUMIFS(IsQList,IsIList,Table_ExternalData_15[[#This Row],[item_key]],IsITypeList,Table_ExternalData_15[[#This Row],[IType]],IsDList,Table_ExternalData_15[[#Headers],[15]])</f>
        <v>186</v>
      </c>
      <c r="T763" s="10">
        <f>SUMIFS(IsQList,IsIList,Table_ExternalData_15[[#This Row],[item_key]],IsITypeList,Table_ExternalData_15[[#This Row],[IType]],IsDList,Table_ExternalData_15[[#Headers],[16]])</f>
        <v>164</v>
      </c>
      <c r="U763" s="10">
        <f>SUMIFS(IsQList,IsIList,Table_ExternalData_15[[#This Row],[item_key]],IsITypeList,Table_ExternalData_15[[#This Row],[IType]],IsDList,Table_ExternalData_15[[#Headers],[17]])</f>
        <v>85</v>
      </c>
      <c r="V763" s="10">
        <f>SUMIFS(IsQList,IsIList,Table_ExternalData_15[[#This Row],[item_key]],IsITypeList,Table_ExternalData_15[[#This Row],[IType]],IsDList,Table_ExternalData_15[[#Headers],[18]])</f>
        <v>0</v>
      </c>
      <c r="W763" s="10">
        <f>SUMIFS(IsQList,IsIList,Table_ExternalData_15[[#This Row],[item_key]],IsITypeList,Table_ExternalData_15[[#This Row],[IType]],IsDList,Table_ExternalData_15[[#Headers],[19]])</f>
        <v>0</v>
      </c>
      <c r="X763" s="10">
        <f>SUMIFS(IsQList,IsIList,Table_ExternalData_15[[#This Row],[item_key]],IsITypeList,Table_ExternalData_15[[#This Row],[IType]],IsDList,Table_ExternalData_15[[#Headers],[20]])</f>
        <v>0</v>
      </c>
      <c r="Y763" s="10">
        <f>SUMIFS(IsQList,IsIList,Table_ExternalData_15[[#This Row],[item_key]],IsITypeList,Table_ExternalData_15[[#This Row],[IType]],IsDList,Table_ExternalData_15[[#Headers],[21]])</f>
        <v>0</v>
      </c>
      <c r="Z763" s="10">
        <f>SUMIFS(IsQList,IsIList,Table_ExternalData_15[[#This Row],[item_key]],IsITypeList,Table_ExternalData_15[[#This Row],[IType]],IsDList,Table_ExternalData_15[[#Headers],[22]])</f>
        <v>0</v>
      </c>
      <c r="AA763" s="10">
        <f>SUMIFS(IsQList,IsIList,Table_ExternalData_15[[#This Row],[item_key]],IsITypeList,Table_ExternalData_15[[#This Row],[IType]],IsDList,Table_ExternalData_15[[#Headers],[23]])</f>
        <v>0</v>
      </c>
      <c r="AB763" s="10">
        <f>SUMIFS(IsQList,IsIList,Table_ExternalData_15[[#This Row],[item_key]],IsITypeList,Table_ExternalData_15[[#This Row],[IType]],IsDList,Table_ExternalData_15[[#Headers],[24]])</f>
        <v>0</v>
      </c>
      <c r="AC763" s="10">
        <f>SUMIFS(IsQList,IsIList,Table_ExternalData_15[[#This Row],[item_key]],IsITypeList,Table_ExternalData_15[[#This Row],[IType]],IsDList,Table_ExternalData_15[[#Headers],[25]])</f>
        <v>0</v>
      </c>
      <c r="AD763" s="10">
        <f>SUMIFS(IsQList,IsIList,Table_ExternalData_15[[#This Row],[item_key]],IsITypeList,Table_ExternalData_15[[#This Row],[IType]],IsDList,Table_ExternalData_15[[#Headers],[26]])</f>
        <v>0</v>
      </c>
      <c r="AE763" s="10">
        <f>SUMIFS(IsQList,IsIList,Table_ExternalData_15[[#This Row],[item_key]],IsITypeList,Table_ExternalData_15[[#This Row],[IType]],IsDList,Table_ExternalData_15[[#Headers],[27]])</f>
        <v>334</v>
      </c>
      <c r="AF763" s="10">
        <f>SUMIFS(IsQList,IsIList,Table_ExternalData_15[[#This Row],[item_key]],IsITypeList,Table_ExternalData_15[[#This Row],[IType]],IsDList,Table_ExternalData_15[[#Headers],[28]])</f>
        <v>382</v>
      </c>
      <c r="AG763" s="10">
        <f>SUMIFS(IsQList,IsIList,Table_ExternalData_15[[#This Row],[item_key]],IsITypeList,Table_ExternalData_15[[#This Row],[IType]],IsDList,Table_ExternalData_15[[#Headers],[29]])</f>
        <v>364</v>
      </c>
      <c r="AH763" s="10">
        <f>SUMIFS(IsQList,IsIList,Table_ExternalData_15[[#This Row],[item_key]],IsITypeList,Table_ExternalData_15[[#This Row],[IType]],IsDList,Table_ExternalData_15[[#Headers],[30]])</f>
        <v>230</v>
      </c>
      <c r="AI763" s="10">
        <f>SUMIFS(IsQList,IsIList,Table_ExternalData_15[[#This Row],[item_key]],IsITypeList,Table_ExternalData_15[[#This Row],[IType]],IsDList,Table_ExternalData_15[[#Headers],[31]])</f>
        <v>727</v>
      </c>
      <c r="AJ763" s="10">
        <f>SUM(Table_ExternalData_15[[#This Row],[1]:[31]])</f>
        <v>4935</v>
      </c>
    </row>
    <row r="764" spans="1:36">
      <c r="A764" s="1" t="s">
        <v>78</v>
      </c>
      <c r="B764" s="1" t="s">
        <v>1149</v>
      </c>
      <c r="C764" s="1" t="s">
        <v>1148</v>
      </c>
      <c r="D764" s="11" t="s">
        <v>2017</v>
      </c>
      <c r="E764" s="10">
        <f>SUMIFS(IsQList,IsIList,Table_ExternalData_15[[#This Row],[item_key]],IsITypeList,Table_ExternalData_15[[#This Row],[IType]],IsDList,Table_ExternalData_15[[#Headers],[1]])</f>
        <v>0</v>
      </c>
      <c r="F764" s="10">
        <f>SUMIFS(IsQList,IsIList,Table_ExternalData_15[[#This Row],[item_key]],IsITypeList,Table_ExternalData_15[[#This Row],[IType]],IsDList,Table_ExternalData_15[[#Headers],[2]])</f>
        <v>0</v>
      </c>
      <c r="G764" s="10">
        <f>SUMIFS(IsQList,IsIList,Table_ExternalData_15[[#This Row],[item_key]],IsITypeList,Table_ExternalData_15[[#This Row],[IType]],IsDList,Table_ExternalData_15[[#Headers],[3]])</f>
        <v>0</v>
      </c>
      <c r="H764" s="10">
        <f>SUMIFS(IsQList,IsIList,Table_ExternalData_15[[#This Row],[item_key]],IsITypeList,Table_ExternalData_15[[#This Row],[IType]],IsDList,Table_ExternalData_15[[#Headers],[4]])</f>
        <v>0</v>
      </c>
      <c r="I764" s="10">
        <f>SUMIFS(IsQList,IsIList,Table_ExternalData_15[[#This Row],[item_key]],IsITypeList,Table_ExternalData_15[[#This Row],[IType]],IsDList,Table_ExternalData_15[[#Headers],[5]])</f>
        <v>0</v>
      </c>
      <c r="J764" s="10">
        <f>SUMIFS(IsQList,IsIList,Table_ExternalData_15[[#This Row],[item_key]],IsITypeList,Table_ExternalData_15[[#This Row],[IType]],IsDList,Table_ExternalData_15[[#Headers],[6]])</f>
        <v>0</v>
      </c>
      <c r="K764" s="10">
        <f>SUMIFS(IsQList,IsIList,Table_ExternalData_15[[#This Row],[item_key]],IsITypeList,Table_ExternalData_15[[#This Row],[IType]],IsDList,Table_ExternalData_15[[#Headers],[7]])</f>
        <v>0</v>
      </c>
      <c r="L764" s="10">
        <f>SUMIFS(IsQList,IsIList,Table_ExternalData_15[[#This Row],[item_key]],IsITypeList,Table_ExternalData_15[[#This Row],[IType]],IsDList,Table_ExternalData_15[[#Headers],[8]])</f>
        <v>-24</v>
      </c>
      <c r="M764" s="10">
        <f>SUMIFS(IsQList,IsIList,Table_ExternalData_15[[#This Row],[item_key]],IsITypeList,Table_ExternalData_15[[#This Row],[IType]],IsDList,Table_ExternalData_15[[#Headers],[9]])</f>
        <v>0</v>
      </c>
      <c r="N764" s="10">
        <f>SUMIFS(IsQList,IsIList,Table_ExternalData_15[[#This Row],[item_key]],IsITypeList,Table_ExternalData_15[[#This Row],[IType]],IsDList,Table_ExternalData_15[[#Headers],[10]])</f>
        <v>0</v>
      </c>
      <c r="O764" s="10">
        <f>SUMIFS(IsQList,IsIList,Table_ExternalData_15[[#This Row],[item_key]],IsITypeList,Table_ExternalData_15[[#This Row],[IType]],IsDList,Table_ExternalData_15[[#Headers],[11]])</f>
        <v>0</v>
      </c>
      <c r="P764" s="10">
        <f>SUMIFS(IsQList,IsIList,Table_ExternalData_15[[#This Row],[item_key]],IsITypeList,Table_ExternalData_15[[#This Row],[IType]],IsDList,Table_ExternalData_15[[#Headers],[12]])</f>
        <v>0</v>
      </c>
      <c r="Q764" s="10">
        <f>SUMIFS(IsQList,IsIList,Table_ExternalData_15[[#This Row],[item_key]],IsITypeList,Table_ExternalData_15[[#This Row],[IType]],IsDList,Table_ExternalData_15[[#Headers],[13]])</f>
        <v>0</v>
      </c>
      <c r="R764" s="10">
        <f>SUMIFS(IsQList,IsIList,Table_ExternalData_15[[#This Row],[item_key]],IsITypeList,Table_ExternalData_15[[#This Row],[IType]],IsDList,Table_ExternalData_15[[#Headers],[14]])</f>
        <v>-4</v>
      </c>
      <c r="S764" s="10">
        <f>SUMIFS(IsQList,IsIList,Table_ExternalData_15[[#This Row],[item_key]],IsITypeList,Table_ExternalData_15[[#This Row],[IType]],IsDList,Table_ExternalData_15[[#Headers],[15]])</f>
        <v>0</v>
      </c>
      <c r="T764" s="10">
        <f>SUMIFS(IsQList,IsIList,Table_ExternalData_15[[#This Row],[item_key]],IsITypeList,Table_ExternalData_15[[#This Row],[IType]],IsDList,Table_ExternalData_15[[#Headers],[16]])</f>
        <v>0</v>
      </c>
      <c r="U764" s="10">
        <f>SUMIFS(IsQList,IsIList,Table_ExternalData_15[[#This Row],[item_key]],IsITypeList,Table_ExternalData_15[[#This Row],[IType]],IsDList,Table_ExternalData_15[[#Headers],[17]])</f>
        <v>0</v>
      </c>
      <c r="V764" s="10">
        <f>SUMIFS(IsQList,IsIList,Table_ExternalData_15[[#This Row],[item_key]],IsITypeList,Table_ExternalData_15[[#This Row],[IType]],IsDList,Table_ExternalData_15[[#Headers],[18]])</f>
        <v>0</v>
      </c>
      <c r="W764" s="10">
        <f>SUMIFS(IsQList,IsIList,Table_ExternalData_15[[#This Row],[item_key]],IsITypeList,Table_ExternalData_15[[#This Row],[IType]],IsDList,Table_ExternalData_15[[#Headers],[19]])</f>
        <v>0</v>
      </c>
      <c r="X764" s="10">
        <f>SUMIFS(IsQList,IsIList,Table_ExternalData_15[[#This Row],[item_key]],IsITypeList,Table_ExternalData_15[[#This Row],[IType]],IsDList,Table_ExternalData_15[[#Headers],[20]])</f>
        <v>0</v>
      </c>
      <c r="Y764" s="10">
        <f>SUMIFS(IsQList,IsIList,Table_ExternalData_15[[#This Row],[item_key]],IsITypeList,Table_ExternalData_15[[#This Row],[IType]],IsDList,Table_ExternalData_15[[#Headers],[21]])</f>
        <v>0</v>
      </c>
      <c r="Z764" s="10">
        <f>SUMIFS(IsQList,IsIList,Table_ExternalData_15[[#This Row],[item_key]],IsITypeList,Table_ExternalData_15[[#This Row],[IType]],IsDList,Table_ExternalData_15[[#Headers],[22]])</f>
        <v>0</v>
      </c>
      <c r="AA764" s="10">
        <f>SUMIFS(IsQList,IsIList,Table_ExternalData_15[[#This Row],[item_key]],IsITypeList,Table_ExternalData_15[[#This Row],[IType]],IsDList,Table_ExternalData_15[[#Headers],[23]])</f>
        <v>0</v>
      </c>
      <c r="AB764" s="10">
        <f>SUMIFS(IsQList,IsIList,Table_ExternalData_15[[#This Row],[item_key]],IsITypeList,Table_ExternalData_15[[#This Row],[IType]],IsDList,Table_ExternalData_15[[#Headers],[24]])</f>
        <v>0</v>
      </c>
      <c r="AC764" s="10">
        <f>SUMIFS(IsQList,IsIList,Table_ExternalData_15[[#This Row],[item_key]],IsITypeList,Table_ExternalData_15[[#This Row],[IType]],IsDList,Table_ExternalData_15[[#Headers],[25]])</f>
        <v>0</v>
      </c>
      <c r="AD764" s="10">
        <f>SUMIFS(IsQList,IsIList,Table_ExternalData_15[[#This Row],[item_key]],IsITypeList,Table_ExternalData_15[[#This Row],[IType]],IsDList,Table_ExternalData_15[[#Headers],[26]])</f>
        <v>0</v>
      </c>
      <c r="AE764" s="10">
        <f>SUMIFS(IsQList,IsIList,Table_ExternalData_15[[#This Row],[item_key]],IsITypeList,Table_ExternalData_15[[#This Row],[IType]],IsDList,Table_ExternalData_15[[#Headers],[27]])</f>
        <v>0</v>
      </c>
      <c r="AF764" s="10">
        <f>SUMIFS(IsQList,IsIList,Table_ExternalData_15[[#This Row],[item_key]],IsITypeList,Table_ExternalData_15[[#This Row],[IType]],IsDList,Table_ExternalData_15[[#Headers],[28]])</f>
        <v>0</v>
      </c>
      <c r="AG764" s="10">
        <f>SUMIFS(IsQList,IsIList,Table_ExternalData_15[[#This Row],[item_key]],IsITypeList,Table_ExternalData_15[[#This Row],[IType]],IsDList,Table_ExternalData_15[[#Headers],[29]])</f>
        <v>0</v>
      </c>
      <c r="AH764" s="10">
        <f>SUMIFS(IsQList,IsIList,Table_ExternalData_15[[#This Row],[item_key]],IsITypeList,Table_ExternalData_15[[#This Row],[IType]],IsDList,Table_ExternalData_15[[#Headers],[30]])</f>
        <v>0</v>
      </c>
      <c r="AI764" s="10">
        <f>SUMIFS(IsQList,IsIList,Table_ExternalData_15[[#This Row],[item_key]],IsITypeList,Table_ExternalData_15[[#This Row],[IType]],IsDList,Table_ExternalData_15[[#Headers],[31]])</f>
        <v>0</v>
      </c>
      <c r="AJ764" s="10">
        <f>SUM(Table_ExternalData_15[[#This Row],[1]:[31]])</f>
        <v>-28</v>
      </c>
    </row>
    <row r="765" spans="1:36">
      <c r="A765" s="1" t="s">
        <v>1702</v>
      </c>
      <c r="B765" s="1" t="s">
        <v>1974</v>
      </c>
      <c r="C765" s="1" t="s">
        <v>1975</v>
      </c>
      <c r="D765" s="11" t="s">
        <v>2046</v>
      </c>
      <c r="E765" s="10">
        <f>SUMIFS(IsQList,IsIList,Table_ExternalData_15[[#This Row],[item_key]],IsITypeList,Table_ExternalData_15[[#This Row],[IType]],IsDList,Table_ExternalData_15[[#Headers],[1]])</f>
        <v>85</v>
      </c>
      <c r="F765" s="10">
        <f>SUMIFS(IsQList,IsIList,Table_ExternalData_15[[#This Row],[item_key]],IsITypeList,Table_ExternalData_15[[#This Row],[IType]],IsDList,Table_ExternalData_15[[#Headers],[2]])</f>
        <v>188</v>
      </c>
      <c r="G765" s="10">
        <f>SUMIFS(IsQList,IsIList,Table_ExternalData_15[[#This Row],[item_key]],IsITypeList,Table_ExternalData_15[[#This Row],[IType]],IsDList,Table_ExternalData_15[[#Headers],[3]])</f>
        <v>85</v>
      </c>
      <c r="H765" s="10">
        <f>SUMIFS(IsQList,IsIList,Table_ExternalData_15[[#This Row],[item_key]],IsITypeList,Table_ExternalData_15[[#This Row],[IType]],IsDList,Table_ExternalData_15[[#Headers],[4]])</f>
        <v>250</v>
      </c>
      <c r="I765" s="10">
        <f>SUMIFS(IsQList,IsIList,Table_ExternalData_15[[#This Row],[item_key]],IsITypeList,Table_ExternalData_15[[#This Row],[IType]],IsDList,Table_ExternalData_15[[#Headers],[5]])</f>
        <v>100</v>
      </c>
      <c r="J765" s="10">
        <f>SUMIFS(IsQList,IsIList,Table_ExternalData_15[[#This Row],[item_key]],IsITypeList,Table_ExternalData_15[[#This Row],[IType]],IsDList,Table_ExternalData_15[[#Headers],[6]])</f>
        <v>237</v>
      </c>
      <c r="K765" s="10">
        <f>SUMIFS(IsQList,IsIList,Table_ExternalData_15[[#This Row],[item_key]],IsITypeList,Table_ExternalData_15[[#This Row],[IType]],IsDList,Table_ExternalData_15[[#Headers],[7]])</f>
        <v>209</v>
      </c>
      <c r="L765" s="10">
        <f>SUMIFS(IsQList,IsIList,Table_ExternalData_15[[#This Row],[item_key]],IsITypeList,Table_ExternalData_15[[#This Row],[IType]],IsDList,Table_ExternalData_15[[#Headers],[8]])</f>
        <v>139</v>
      </c>
      <c r="M765" s="10">
        <f>SUMIFS(IsQList,IsIList,Table_ExternalData_15[[#This Row],[item_key]],IsITypeList,Table_ExternalData_15[[#This Row],[IType]],IsDList,Table_ExternalData_15[[#Headers],[9]])</f>
        <v>317</v>
      </c>
      <c r="N765" s="10">
        <f>SUMIFS(IsQList,IsIList,Table_ExternalData_15[[#This Row],[item_key]],IsITypeList,Table_ExternalData_15[[#This Row],[IType]],IsDList,Table_ExternalData_15[[#Headers],[10]])</f>
        <v>207</v>
      </c>
      <c r="O765" s="10">
        <f>SUMIFS(IsQList,IsIList,Table_ExternalData_15[[#This Row],[item_key]],IsITypeList,Table_ExternalData_15[[#This Row],[IType]],IsDList,Table_ExternalData_15[[#Headers],[11]])</f>
        <v>150</v>
      </c>
      <c r="P765" s="10">
        <f>SUMIFS(IsQList,IsIList,Table_ExternalData_15[[#This Row],[item_key]],IsITypeList,Table_ExternalData_15[[#This Row],[IType]],IsDList,Table_ExternalData_15[[#Headers],[12]])</f>
        <v>0</v>
      </c>
      <c r="Q765" s="10">
        <f>SUMIFS(IsQList,IsIList,Table_ExternalData_15[[#This Row],[item_key]],IsITypeList,Table_ExternalData_15[[#This Row],[IType]],IsDList,Table_ExternalData_15[[#Headers],[13]])</f>
        <v>184</v>
      </c>
      <c r="R765" s="10">
        <f>SUMIFS(IsQList,IsIList,Table_ExternalData_15[[#This Row],[item_key]],IsITypeList,Table_ExternalData_15[[#This Row],[IType]],IsDList,Table_ExternalData_15[[#Headers],[14]])</f>
        <v>312</v>
      </c>
      <c r="S765" s="10">
        <f>SUMIFS(IsQList,IsIList,Table_ExternalData_15[[#This Row],[item_key]],IsITypeList,Table_ExternalData_15[[#This Row],[IType]],IsDList,Table_ExternalData_15[[#Headers],[15]])</f>
        <v>186</v>
      </c>
      <c r="T765" s="10">
        <f>SUMIFS(IsQList,IsIList,Table_ExternalData_15[[#This Row],[item_key]],IsITypeList,Table_ExternalData_15[[#This Row],[IType]],IsDList,Table_ExternalData_15[[#Headers],[16]])</f>
        <v>164</v>
      </c>
      <c r="U765" s="10">
        <f>SUMIFS(IsQList,IsIList,Table_ExternalData_15[[#This Row],[item_key]],IsITypeList,Table_ExternalData_15[[#This Row],[IType]],IsDList,Table_ExternalData_15[[#Headers],[17]])</f>
        <v>85</v>
      </c>
      <c r="V765" s="10">
        <f>SUMIFS(IsQList,IsIList,Table_ExternalData_15[[#This Row],[item_key]],IsITypeList,Table_ExternalData_15[[#This Row],[IType]],IsDList,Table_ExternalData_15[[#Headers],[18]])</f>
        <v>0</v>
      </c>
      <c r="W765" s="10">
        <f>SUMIFS(IsQList,IsIList,Table_ExternalData_15[[#This Row],[item_key]],IsITypeList,Table_ExternalData_15[[#This Row],[IType]],IsDList,Table_ExternalData_15[[#Headers],[19]])</f>
        <v>0</v>
      </c>
      <c r="X765" s="10">
        <f>SUMIFS(IsQList,IsIList,Table_ExternalData_15[[#This Row],[item_key]],IsITypeList,Table_ExternalData_15[[#This Row],[IType]],IsDList,Table_ExternalData_15[[#Headers],[20]])</f>
        <v>0</v>
      </c>
      <c r="Y765" s="10">
        <f>SUMIFS(IsQList,IsIList,Table_ExternalData_15[[#This Row],[item_key]],IsITypeList,Table_ExternalData_15[[#This Row],[IType]],IsDList,Table_ExternalData_15[[#Headers],[21]])</f>
        <v>0</v>
      </c>
      <c r="Z765" s="10">
        <f>SUMIFS(IsQList,IsIList,Table_ExternalData_15[[#This Row],[item_key]],IsITypeList,Table_ExternalData_15[[#This Row],[IType]],IsDList,Table_ExternalData_15[[#Headers],[22]])</f>
        <v>0</v>
      </c>
      <c r="AA765" s="10">
        <f>SUMIFS(IsQList,IsIList,Table_ExternalData_15[[#This Row],[item_key]],IsITypeList,Table_ExternalData_15[[#This Row],[IType]],IsDList,Table_ExternalData_15[[#Headers],[23]])</f>
        <v>0</v>
      </c>
      <c r="AB765" s="10">
        <f>SUMIFS(IsQList,IsIList,Table_ExternalData_15[[#This Row],[item_key]],IsITypeList,Table_ExternalData_15[[#This Row],[IType]],IsDList,Table_ExternalData_15[[#Headers],[24]])</f>
        <v>0</v>
      </c>
      <c r="AC765" s="10">
        <f>SUMIFS(IsQList,IsIList,Table_ExternalData_15[[#This Row],[item_key]],IsITypeList,Table_ExternalData_15[[#This Row],[IType]],IsDList,Table_ExternalData_15[[#Headers],[25]])</f>
        <v>0</v>
      </c>
      <c r="AD765" s="10">
        <f>SUMIFS(IsQList,IsIList,Table_ExternalData_15[[#This Row],[item_key]],IsITypeList,Table_ExternalData_15[[#This Row],[IType]],IsDList,Table_ExternalData_15[[#Headers],[26]])</f>
        <v>0</v>
      </c>
      <c r="AE765" s="10">
        <f>SUMIFS(IsQList,IsIList,Table_ExternalData_15[[#This Row],[item_key]],IsITypeList,Table_ExternalData_15[[#This Row],[IType]],IsDList,Table_ExternalData_15[[#Headers],[27]])</f>
        <v>334</v>
      </c>
      <c r="AF765" s="10">
        <f>SUMIFS(IsQList,IsIList,Table_ExternalData_15[[#This Row],[item_key]],IsITypeList,Table_ExternalData_15[[#This Row],[IType]],IsDList,Table_ExternalData_15[[#Headers],[28]])</f>
        <v>382</v>
      </c>
      <c r="AG765" s="10">
        <f>SUMIFS(IsQList,IsIList,Table_ExternalData_15[[#This Row],[item_key]],IsITypeList,Table_ExternalData_15[[#This Row],[IType]],IsDList,Table_ExternalData_15[[#Headers],[29]])</f>
        <v>364</v>
      </c>
      <c r="AH765" s="10">
        <f>SUMIFS(IsQList,IsIList,Table_ExternalData_15[[#This Row],[item_key]],IsITypeList,Table_ExternalData_15[[#This Row],[IType]],IsDList,Table_ExternalData_15[[#Headers],[30]])</f>
        <v>230</v>
      </c>
      <c r="AI765" s="10">
        <f>SUMIFS(IsQList,IsIList,Table_ExternalData_15[[#This Row],[item_key]],IsITypeList,Table_ExternalData_15[[#This Row],[IType]],IsDList,Table_ExternalData_15[[#Headers],[31]])</f>
        <v>727</v>
      </c>
      <c r="AJ765" s="10">
        <f>SUM(Table_ExternalData_15[[#This Row],[1]:[31]])</f>
        <v>4935</v>
      </c>
    </row>
    <row r="766" spans="1:36">
      <c r="A766" s="1" t="s">
        <v>1702</v>
      </c>
      <c r="B766" s="1" t="s">
        <v>1974</v>
      </c>
      <c r="C766" s="1" t="s">
        <v>1975</v>
      </c>
      <c r="D766" s="11" t="s">
        <v>2017</v>
      </c>
      <c r="E766" s="10">
        <f>SUMIFS(IsQList,IsIList,Table_ExternalData_15[[#This Row],[item_key]],IsITypeList,Table_ExternalData_15[[#This Row],[IType]],IsDList,Table_ExternalData_15[[#Headers],[1]])</f>
        <v>0</v>
      </c>
      <c r="F766" s="10">
        <f>SUMIFS(IsQList,IsIList,Table_ExternalData_15[[#This Row],[item_key]],IsITypeList,Table_ExternalData_15[[#This Row],[IType]],IsDList,Table_ExternalData_15[[#Headers],[2]])</f>
        <v>-44</v>
      </c>
      <c r="G766" s="10">
        <f>SUMIFS(IsQList,IsIList,Table_ExternalData_15[[#This Row],[item_key]],IsITypeList,Table_ExternalData_15[[#This Row],[IType]],IsDList,Table_ExternalData_15[[#Headers],[3]])</f>
        <v>0</v>
      </c>
      <c r="H766" s="10">
        <f>SUMIFS(IsQList,IsIList,Table_ExternalData_15[[#This Row],[item_key]],IsITypeList,Table_ExternalData_15[[#This Row],[IType]],IsDList,Table_ExternalData_15[[#Headers],[4]])</f>
        <v>0</v>
      </c>
      <c r="I766" s="10">
        <f>SUMIFS(IsQList,IsIList,Table_ExternalData_15[[#This Row],[item_key]],IsITypeList,Table_ExternalData_15[[#This Row],[IType]],IsDList,Table_ExternalData_15[[#Headers],[5]])</f>
        <v>0</v>
      </c>
      <c r="J766" s="10">
        <f>SUMIFS(IsQList,IsIList,Table_ExternalData_15[[#This Row],[item_key]],IsITypeList,Table_ExternalData_15[[#This Row],[IType]],IsDList,Table_ExternalData_15[[#Headers],[6]])</f>
        <v>0</v>
      </c>
      <c r="K766" s="10">
        <f>SUMIFS(IsQList,IsIList,Table_ExternalData_15[[#This Row],[item_key]],IsITypeList,Table_ExternalData_15[[#This Row],[IType]],IsDList,Table_ExternalData_15[[#Headers],[7]])</f>
        <v>0</v>
      </c>
      <c r="L766" s="10">
        <f>SUMIFS(IsQList,IsIList,Table_ExternalData_15[[#This Row],[item_key]],IsITypeList,Table_ExternalData_15[[#This Row],[IType]],IsDList,Table_ExternalData_15[[#Headers],[8]])</f>
        <v>0</v>
      </c>
      <c r="M766" s="10">
        <f>SUMIFS(IsQList,IsIList,Table_ExternalData_15[[#This Row],[item_key]],IsITypeList,Table_ExternalData_15[[#This Row],[IType]],IsDList,Table_ExternalData_15[[#Headers],[9]])</f>
        <v>0</v>
      </c>
      <c r="N766" s="10">
        <f>SUMIFS(IsQList,IsIList,Table_ExternalData_15[[#This Row],[item_key]],IsITypeList,Table_ExternalData_15[[#This Row],[IType]],IsDList,Table_ExternalData_15[[#Headers],[10]])</f>
        <v>0</v>
      </c>
      <c r="O766" s="10">
        <f>SUMIFS(IsQList,IsIList,Table_ExternalData_15[[#This Row],[item_key]],IsITypeList,Table_ExternalData_15[[#This Row],[IType]],IsDList,Table_ExternalData_15[[#Headers],[11]])</f>
        <v>0</v>
      </c>
      <c r="P766" s="10">
        <f>SUMIFS(IsQList,IsIList,Table_ExternalData_15[[#This Row],[item_key]],IsITypeList,Table_ExternalData_15[[#This Row],[IType]],IsDList,Table_ExternalData_15[[#Headers],[12]])</f>
        <v>0</v>
      </c>
      <c r="Q766" s="10">
        <f>SUMIFS(IsQList,IsIList,Table_ExternalData_15[[#This Row],[item_key]],IsITypeList,Table_ExternalData_15[[#This Row],[IType]],IsDList,Table_ExternalData_15[[#Headers],[13]])</f>
        <v>0</v>
      </c>
      <c r="R766" s="10">
        <f>SUMIFS(IsQList,IsIList,Table_ExternalData_15[[#This Row],[item_key]],IsITypeList,Table_ExternalData_15[[#This Row],[IType]],IsDList,Table_ExternalData_15[[#Headers],[14]])</f>
        <v>-10</v>
      </c>
      <c r="S766" s="10">
        <f>SUMIFS(IsQList,IsIList,Table_ExternalData_15[[#This Row],[item_key]],IsITypeList,Table_ExternalData_15[[#This Row],[IType]],IsDList,Table_ExternalData_15[[#Headers],[15]])</f>
        <v>0</v>
      </c>
      <c r="T766" s="10">
        <f>SUMIFS(IsQList,IsIList,Table_ExternalData_15[[#This Row],[item_key]],IsITypeList,Table_ExternalData_15[[#This Row],[IType]],IsDList,Table_ExternalData_15[[#Headers],[16]])</f>
        <v>0</v>
      </c>
      <c r="U766" s="10">
        <f>SUMIFS(IsQList,IsIList,Table_ExternalData_15[[#This Row],[item_key]],IsITypeList,Table_ExternalData_15[[#This Row],[IType]],IsDList,Table_ExternalData_15[[#Headers],[17]])</f>
        <v>0</v>
      </c>
      <c r="V766" s="10">
        <f>SUMIFS(IsQList,IsIList,Table_ExternalData_15[[#This Row],[item_key]],IsITypeList,Table_ExternalData_15[[#This Row],[IType]],IsDList,Table_ExternalData_15[[#Headers],[18]])</f>
        <v>0</v>
      </c>
      <c r="W766" s="10">
        <f>SUMIFS(IsQList,IsIList,Table_ExternalData_15[[#This Row],[item_key]],IsITypeList,Table_ExternalData_15[[#This Row],[IType]],IsDList,Table_ExternalData_15[[#Headers],[19]])</f>
        <v>0</v>
      </c>
      <c r="X766" s="10">
        <f>SUMIFS(IsQList,IsIList,Table_ExternalData_15[[#This Row],[item_key]],IsITypeList,Table_ExternalData_15[[#This Row],[IType]],IsDList,Table_ExternalData_15[[#Headers],[20]])</f>
        <v>0</v>
      </c>
      <c r="Y766" s="10">
        <f>SUMIFS(IsQList,IsIList,Table_ExternalData_15[[#This Row],[item_key]],IsITypeList,Table_ExternalData_15[[#This Row],[IType]],IsDList,Table_ExternalData_15[[#Headers],[21]])</f>
        <v>0</v>
      </c>
      <c r="Z766" s="10">
        <f>SUMIFS(IsQList,IsIList,Table_ExternalData_15[[#This Row],[item_key]],IsITypeList,Table_ExternalData_15[[#This Row],[IType]],IsDList,Table_ExternalData_15[[#Headers],[22]])</f>
        <v>0</v>
      </c>
      <c r="AA766" s="10">
        <f>SUMIFS(IsQList,IsIList,Table_ExternalData_15[[#This Row],[item_key]],IsITypeList,Table_ExternalData_15[[#This Row],[IType]],IsDList,Table_ExternalData_15[[#Headers],[23]])</f>
        <v>0</v>
      </c>
      <c r="AB766" s="10">
        <f>SUMIFS(IsQList,IsIList,Table_ExternalData_15[[#This Row],[item_key]],IsITypeList,Table_ExternalData_15[[#This Row],[IType]],IsDList,Table_ExternalData_15[[#Headers],[24]])</f>
        <v>0</v>
      </c>
      <c r="AC766" s="10">
        <f>SUMIFS(IsQList,IsIList,Table_ExternalData_15[[#This Row],[item_key]],IsITypeList,Table_ExternalData_15[[#This Row],[IType]],IsDList,Table_ExternalData_15[[#Headers],[25]])</f>
        <v>0</v>
      </c>
      <c r="AD766" s="10">
        <f>SUMIFS(IsQList,IsIList,Table_ExternalData_15[[#This Row],[item_key]],IsITypeList,Table_ExternalData_15[[#This Row],[IType]],IsDList,Table_ExternalData_15[[#Headers],[26]])</f>
        <v>0</v>
      </c>
      <c r="AE766" s="10">
        <f>SUMIFS(IsQList,IsIList,Table_ExternalData_15[[#This Row],[item_key]],IsITypeList,Table_ExternalData_15[[#This Row],[IType]],IsDList,Table_ExternalData_15[[#Headers],[27]])</f>
        <v>0</v>
      </c>
      <c r="AF766" s="10">
        <f>SUMIFS(IsQList,IsIList,Table_ExternalData_15[[#This Row],[item_key]],IsITypeList,Table_ExternalData_15[[#This Row],[IType]],IsDList,Table_ExternalData_15[[#Headers],[28]])</f>
        <v>0</v>
      </c>
      <c r="AG766" s="10">
        <f>SUMIFS(IsQList,IsIList,Table_ExternalData_15[[#This Row],[item_key]],IsITypeList,Table_ExternalData_15[[#This Row],[IType]],IsDList,Table_ExternalData_15[[#Headers],[29]])</f>
        <v>0</v>
      </c>
      <c r="AH766" s="10">
        <f>SUMIFS(IsQList,IsIList,Table_ExternalData_15[[#This Row],[item_key]],IsITypeList,Table_ExternalData_15[[#This Row],[IType]],IsDList,Table_ExternalData_15[[#Headers],[30]])</f>
        <v>0</v>
      </c>
      <c r="AI766" s="10">
        <f>SUMIFS(IsQList,IsIList,Table_ExternalData_15[[#This Row],[item_key]],IsITypeList,Table_ExternalData_15[[#This Row],[IType]],IsDList,Table_ExternalData_15[[#Headers],[31]])</f>
        <v>0</v>
      </c>
      <c r="AJ766" s="10">
        <f>SUM(Table_ExternalData_15[[#This Row],[1]:[31]])</f>
        <v>-54</v>
      </c>
    </row>
    <row r="767" spans="1:36">
      <c r="A767" s="1" t="s">
        <v>1795</v>
      </c>
      <c r="B767" s="1" t="s">
        <v>1955</v>
      </c>
      <c r="C767" s="1" t="s">
        <v>1956</v>
      </c>
      <c r="D767" s="11" t="s">
        <v>2046</v>
      </c>
      <c r="E767" s="10">
        <f>SUMIFS(IsQList,IsIList,Table_ExternalData_15[[#This Row],[item_key]],IsITypeList,Table_ExternalData_15[[#This Row],[IType]],IsDList,Table_ExternalData_15[[#Headers],[1]])</f>
        <v>85</v>
      </c>
      <c r="F767" s="10">
        <f>SUMIFS(IsQList,IsIList,Table_ExternalData_15[[#This Row],[item_key]],IsITypeList,Table_ExternalData_15[[#This Row],[IType]],IsDList,Table_ExternalData_15[[#Headers],[2]])</f>
        <v>188</v>
      </c>
      <c r="G767" s="10">
        <f>SUMIFS(IsQList,IsIList,Table_ExternalData_15[[#This Row],[item_key]],IsITypeList,Table_ExternalData_15[[#This Row],[IType]],IsDList,Table_ExternalData_15[[#Headers],[3]])</f>
        <v>85</v>
      </c>
      <c r="H767" s="10">
        <f>SUMIFS(IsQList,IsIList,Table_ExternalData_15[[#This Row],[item_key]],IsITypeList,Table_ExternalData_15[[#This Row],[IType]],IsDList,Table_ExternalData_15[[#Headers],[4]])</f>
        <v>250</v>
      </c>
      <c r="I767" s="10">
        <f>SUMIFS(IsQList,IsIList,Table_ExternalData_15[[#This Row],[item_key]],IsITypeList,Table_ExternalData_15[[#This Row],[IType]],IsDList,Table_ExternalData_15[[#Headers],[5]])</f>
        <v>100</v>
      </c>
      <c r="J767" s="10">
        <f>SUMIFS(IsQList,IsIList,Table_ExternalData_15[[#This Row],[item_key]],IsITypeList,Table_ExternalData_15[[#This Row],[IType]],IsDList,Table_ExternalData_15[[#Headers],[6]])</f>
        <v>237</v>
      </c>
      <c r="K767" s="10">
        <f>SUMIFS(IsQList,IsIList,Table_ExternalData_15[[#This Row],[item_key]],IsITypeList,Table_ExternalData_15[[#This Row],[IType]],IsDList,Table_ExternalData_15[[#Headers],[7]])</f>
        <v>209</v>
      </c>
      <c r="L767" s="10">
        <f>SUMIFS(IsQList,IsIList,Table_ExternalData_15[[#This Row],[item_key]],IsITypeList,Table_ExternalData_15[[#This Row],[IType]],IsDList,Table_ExternalData_15[[#Headers],[8]])</f>
        <v>139</v>
      </c>
      <c r="M767" s="10">
        <f>SUMIFS(IsQList,IsIList,Table_ExternalData_15[[#This Row],[item_key]],IsITypeList,Table_ExternalData_15[[#This Row],[IType]],IsDList,Table_ExternalData_15[[#Headers],[9]])</f>
        <v>317</v>
      </c>
      <c r="N767" s="10">
        <f>SUMIFS(IsQList,IsIList,Table_ExternalData_15[[#This Row],[item_key]],IsITypeList,Table_ExternalData_15[[#This Row],[IType]],IsDList,Table_ExternalData_15[[#Headers],[10]])</f>
        <v>207</v>
      </c>
      <c r="O767" s="10">
        <f>SUMIFS(IsQList,IsIList,Table_ExternalData_15[[#This Row],[item_key]],IsITypeList,Table_ExternalData_15[[#This Row],[IType]],IsDList,Table_ExternalData_15[[#Headers],[11]])</f>
        <v>150</v>
      </c>
      <c r="P767" s="10">
        <f>SUMIFS(IsQList,IsIList,Table_ExternalData_15[[#This Row],[item_key]],IsITypeList,Table_ExternalData_15[[#This Row],[IType]],IsDList,Table_ExternalData_15[[#Headers],[12]])</f>
        <v>0</v>
      </c>
      <c r="Q767" s="10">
        <f>SUMIFS(IsQList,IsIList,Table_ExternalData_15[[#This Row],[item_key]],IsITypeList,Table_ExternalData_15[[#This Row],[IType]],IsDList,Table_ExternalData_15[[#Headers],[13]])</f>
        <v>184</v>
      </c>
      <c r="R767" s="10">
        <f>SUMIFS(IsQList,IsIList,Table_ExternalData_15[[#This Row],[item_key]],IsITypeList,Table_ExternalData_15[[#This Row],[IType]],IsDList,Table_ExternalData_15[[#Headers],[14]])</f>
        <v>312</v>
      </c>
      <c r="S767" s="10">
        <f>SUMIFS(IsQList,IsIList,Table_ExternalData_15[[#This Row],[item_key]],IsITypeList,Table_ExternalData_15[[#This Row],[IType]],IsDList,Table_ExternalData_15[[#Headers],[15]])</f>
        <v>186</v>
      </c>
      <c r="T767" s="10">
        <f>SUMIFS(IsQList,IsIList,Table_ExternalData_15[[#This Row],[item_key]],IsITypeList,Table_ExternalData_15[[#This Row],[IType]],IsDList,Table_ExternalData_15[[#Headers],[16]])</f>
        <v>164</v>
      </c>
      <c r="U767" s="10">
        <f>SUMIFS(IsQList,IsIList,Table_ExternalData_15[[#This Row],[item_key]],IsITypeList,Table_ExternalData_15[[#This Row],[IType]],IsDList,Table_ExternalData_15[[#Headers],[17]])</f>
        <v>85</v>
      </c>
      <c r="V767" s="10">
        <f>SUMIFS(IsQList,IsIList,Table_ExternalData_15[[#This Row],[item_key]],IsITypeList,Table_ExternalData_15[[#This Row],[IType]],IsDList,Table_ExternalData_15[[#Headers],[18]])</f>
        <v>0</v>
      </c>
      <c r="W767" s="10">
        <f>SUMIFS(IsQList,IsIList,Table_ExternalData_15[[#This Row],[item_key]],IsITypeList,Table_ExternalData_15[[#This Row],[IType]],IsDList,Table_ExternalData_15[[#Headers],[19]])</f>
        <v>0</v>
      </c>
      <c r="X767" s="10">
        <f>SUMIFS(IsQList,IsIList,Table_ExternalData_15[[#This Row],[item_key]],IsITypeList,Table_ExternalData_15[[#This Row],[IType]],IsDList,Table_ExternalData_15[[#Headers],[20]])</f>
        <v>0</v>
      </c>
      <c r="Y767" s="10">
        <f>SUMIFS(IsQList,IsIList,Table_ExternalData_15[[#This Row],[item_key]],IsITypeList,Table_ExternalData_15[[#This Row],[IType]],IsDList,Table_ExternalData_15[[#Headers],[21]])</f>
        <v>0</v>
      </c>
      <c r="Z767" s="10">
        <f>SUMIFS(IsQList,IsIList,Table_ExternalData_15[[#This Row],[item_key]],IsITypeList,Table_ExternalData_15[[#This Row],[IType]],IsDList,Table_ExternalData_15[[#Headers],[22]])</f>
        <v>0</v>
      </c>
      <c r="AA767" s="10">
        <f>SUMIFS(IsQList,IsIList,Table_ExternalData_15[[#This Row],[item_key]],IsITypeList,Table_ExternalData_15[[#This Row],[IType]],IsDList,Table_ExternalData_15[[#Headers],[23]])</f>
        <v>0</v>
      </c>
      <c r="AB767" s="10">
        <f>SUMIFS(IsQList,IsIList,Table_ExternalData_15[[#This Row],[item_key]],IsITypeList,Table_ExternalData_15[[#This Row],[IType]],IsDList,Table_ExternalData_15[[#Headers],[24]])</f>
        <v>0</v>
      </c>
      <c r="AC767" s="10">
        <f>SUMIFS(IsQList,IsIList,Table_ExternalData_15[[#This Row],[item_key]],IsITypeList,Table_ExternalData_15[[#This Row],[IType]],IsDList,Table_ExternalData_15[[#Headers],[25]])</f>
        <v>0</v>
      </c>
      <c r="AD767" s="10">
        <f>SUMIFS(IsQList,IsIList,Table_ExternalData_15[[#This Row],[item_key]],IsITypeList,Table_ExternalData_15[[#This Row],[IType]],IsDList,Table_ExternalData_15[[#Headers],[26]])</f>
        <v>0</v>
      </c>
      <c r="AE767" s="10">
        <f>SUMIFS(IsQList,IsIList,Table_ExternalData_15[[#This Row],[item_key]],IsITypeList,Table_ExternalData_15[[#This Row],[IType]],IsDList,Table_ExternalData_15[[#Headers],[27]])</f>
        <v>334</v>
      </c>
      <c r="AF767" s="10">
        <f>SUMIFS(IsQList,IsIList,Table_ExternalData_15[[#This Row],[item_key]],IsITypeList,Table_ExternalData_15[[#This Row],[IType]],IsDList,Table_ExternalData_15[[#Headers],[28]])</f>
        <v>382</v>
      </c>
      <c r="AG767" s="10">
        <f>SUMIFS(IsQList,IsIList,Table_ExternalData_15[[#This Row],[item_key]],IsITypeList,Table_ExternalData_15[[#This Row],[IType]],IsDList,Table_ExternalData_15[[#Headers],[29]])</f>
        <v>364</v>
      </c>
      <c r="AH767" s="10">
        <f>SUMIFS(IsQList,IsIList,Table_ExternalData_15[[#This Row],[item_key]],IsITypeList,Table_ExternalData_15[[#This Row],[IType]],IsDList,Table_ExternalData_15[[#Headers],[30]])</f>
        <v>230</v>
      </c>
      <c r="AI767" s="10">
        <f>SUMIFS(IsQList,IsIList,Table_ExternalData_15[[#This Row],[item_key]],IsITypeList,Table_ExternalData_15[[#This Row],[IType]],IsDList,Table_ExternalData_15[[#Headers],[31]])</f>
        <v>727</v>
      </c>
      <c r="AJ767" s="10">
        <f>SUM(Table_ExternalData_15[[#This Row],[1]:[31]])</f>
        <v>4935</v>
      </c>
    </row>
    <row r="768" spans="1:36">
      <c r="A768" s="1" t="s">
        <v>1795</v>
      </c>
      <c r="B768" s="1" t="s">
        <v>1955</v>
      </c>
      <c r="C768" s="1" t="s">
        <v>1956</v>
      </c>
      <c r="D768" s="11" t="s">
        <v>2017</v>
      </c>
      <c r="E768" s="10">
        <f>SUMIFS(IsQList,IsIList,Table_ExternalData_15[[#This Row],[item_key]],IsITypeList,Table_ExternalData_15[[#This Row],[IType]],IsDList,Table_ExternalData_15[[#Headers],[1]])</f>
        <v>0</v>
      </c>
      <c r="F768" s="10">
        <f>SUMIFS(IsQList,IsIList,Table_ExternalData_15[[#This Row],[item_key]],IsITypeList,Table_ExternalData_15[[#This Row],[IType]],IsDList,Table_ExternalData_15[[#Headers],[2]])</f>
        <v>0</v>
      </c>
      <c r="G768" s="10">
        <f>SUMIFS(IsQList,IsIList,Table_ExternalData_15[[#This Row],[item_key]],IsITypeList,Table_ExternalData_15[[#This Row],[IType]],IsDList,Table_ExternalData_15[[#Headers],[3]])</f>
        <v>0</v>
      </c>
      <c r="H768" s="10">
        <f>SUMIFS(IsQList,IsIList,Table_ExternalData_15[[#This Row],[item_key]],IsITypeList,Table_ExternalData_15[[#This Row],[IType]],IsDList,Table_ExternalData_15[[#Headers],[4]])</f>
        <v>0</v>
      </c>
      <c r="I768" s="10">
        <f>SUMIFS(IsQList,IsIList,Table_ExternalData_15[[#This Row],[item_key]],IsITypeList,Table_ExternalData_15[[#This Row],[IType]],IsDList,Table_ExternalData_15[[#Headers],[5]])</f>
        <v>0</v>
      </c>
      <c r="J768" s="10">
        <f>SUMIFS(IsQList,IsIList,Table_ExternalData_15[[#This Row],[item_key]],IsITypeList,Table_ExternalData_15[[#This Row],[IType]],IsDList,Table_ExternalData_15[[#Headers],[6]])</f>
        <v>0</v>
      </c>
      <c r="K768" s="10">
        <f>SUMIFS(IsQList,IsIList,Table_ExternalData_15[[#This Row],[item_key]],IsITypeList,Table_ExternalData_15[[#This Row],[IType]],IsDList,Table_ExternalData_15[[#Headers],[7]])</f>
        <v>0</v>
      </c>
      <c r="L768" s="10">
        <f>SUMIFS(IsQList,IsIList,Table_ExternalData_15[[#This Row],[item_key]],IsITypeList,Table_ExternalData_15[[#This Row],[IType]],IsDList,Table_ExternalData_15[[#Headers],[8]])</f>
        <v>0</v>
      </c>
      <c r="M768" s="10">
        <f>SUMIFS(IsQList,IsIList,Table_ExternalData_15[[#This Row],[item_key]],IsITypeList,Table_ExternalData_15[[#This Row],[IType]],IsDList,Table_ExternalData_15[[#Headers],[9]])</f>
        <v>0</v>
      </c>
      <c r="N768" s="10">
        <f>SUMIFS(IsQList,IsIList,Table_ExternalData_15[[#This Row],[item_key]],IsITypeList,Table_ExternalData_15[[#This Row],[IType]],IsDList,Table_ExternalData_15[[#Headers],[10]])</f>
        <v>0</v>
      </c>
      <c r="O768" s="10">
        <f>SUMIFS(IsQList,IsIList,Table_ExternalData_15[[#This Row],[item_key]],IsITypeList,Table_ExternalData_15[[#This Row],[IType]],IsDList,Table_ExternalData_15[[#Headers],[11]])</f>
        <v>0</v>
      </c>
      <c r="P768" s="10">
        <f>SUMIFS(IsQList,IsIList,Table_ExternalData_15[[#This Row],[item_key]],IsITypeList,Table_ExternalData_15[[#This Row],[IType]],IsDList,Table_ExternalData_15[[#Headers],[12]])</f>
        <v>0</v>
      </c>
      <c r="Q768" s="10">
        <f>SUMIFS(IsQList,IsIList,Table_ExternalData_15[[#This Row],[item_key]],IsITypeList,Table_ExternalData_15[[#This Row],[IType]],IsDList,Table_ExternalData_15[[#Headers],[13]])</f>
        <v>0</v>
      </c>
      <c r="R768" s="10">
        <f>SUMIFS(IsQList,IsIList,Table_ExternalData_15[[#This Row],[item_key]],IsITypeList,Table_ExternalData_15[[#This Row],[IType]],IsDList,Table_ExternalData_15[[#Headers],[14]])</f>
        <v>0</v>
      </c>
      <c r="S768" s="10">
        <f>SUMIFS(IsQList,IsIList,Table_ExternalData_15[[#This Row],[item_key]],IsITypeList,Table_ExternalData_15[[#This Row],[IType]],IsDList,Table_ExternalData_15[[#Headers],[15]])</f>
        <v>0</v>
      </c>
      <c r="T768" s="10">
        <f>SUMIFS(IsQList,IsIList,Table_ExternalData_15[[#This Row],[item_key]],IsITypeList,Table_ExternalData_15[[#This Row],[IType]],IsDList,Table_ExternalData_15[[#Headers],[16]])</f>
        <v>0</v>
      </c>
      <c r="U768" s="10">
        <f>SUMIFS(IsQList,IsIList,Table_ExternalData_15[[#This Row],[item_key]],IsITypeList,Table_ExternalData_15[[#This Row],[IType]],IsDList,Table_ExternalData_15[[#Headers],[17]])</f>
        <v>0</v>
      </c>
      <c r="V768" s="10">
        <f>SUMIFS(IsQList,IsIList,Table_ExternalData_15[[#This Row],[item_key]],IsITypeList,Table_ExternalData_15[[#This Row],[IType]],IsDList,Table_ExternalData_15[[#Headers],[18]])</f>
        <v>0</v>
      </c>
      <c r="W768" s="10">
        <f>SUMIFS(IsQList,IsIList,Table_ExternalData_15[[#This Row],[item_key]],IsITypeList,Table_ExternalData_15[[#This Row],[IType]],IsDList,Table_ExternalData_15[[#Headers],[19]])</f>
        <v>0</v>
      </c>
      <c r="X768" s="10">
        <f>SUMIFS(IsQList,IsIList,Table_ExternalData_15[[#This Row],[item_key]],IsITypeList,Table_ExternalData_15[[#This Row],[IType]],IsDList,Table_ExternalData_15[[#Headers],[20]])</f>
        <v>0</v>
      </c>
      <c r="Y768" s="10">
        <f>SUMIFS(IsQList,IsIList,Table_ExternalData_15[[#This Row],[item_key]],IsITypeList,Table_ExternalData_15[[#This Row],[IType]],IsDList,Table_ExternalData_15[[#Headers],[21]])</f>
        <v>0</v>
      </c>
      <c r="Z768" s="10">
        <f>SUMIFS(IsQList,IsIList,Table_ExternalData_15[[#This Row],[item_key]],IsITypeList,Table_ExternalData_15[[#This Row],[IType]],IsDList,Table_ExternalData_15[[#Headers],[22]])</f>
        <v>0</v>
      </c>
      <c r="AA768" s="10">
        <f>SUMIFS(IsQList,IsIList,Table_ExternalData_15[[#This Row],[item_key]],IsITypeList,Table_ExternalData_15[[#This Row],[IType]],IsDList,Table_ExternalData_15[[#Headers],[23]])</f>
        <v>0</v>
      </c>
      <c r="AB768" s="10">
        <f>SUMIFS(IsQList,IsIList,Table_ExternalData_15[[#This Row],[item_key]],IsITypeList,Table_ExternalData_15[[#This Row],[IType]],IsDList,Table_ExternalData_15[[#Headers],[24]])</f>
        <v>0</v>
      </c>
      <c r="AC768" s="10">
        <f>SUMIFS(IsQList,IsIList,Table_ExternalData_15[[#This Row],[item_key]],IsITypeList,Table_ExternalData_15[[#This Row],[IType]],IsDList,Table_ExternalData_15[[#Headers],[25]])</f>
        <v>0</v>
      </c>
      <c r="AD768" s="10">
        <f>SUMIFS(IsQList,IsIList,Table_ExternalData_15[[#This Row],[item_key]],IsITypeList,Table_ExternalData_15[[#This Row],[IType]],IsDList,Table_ExternalData_15[[#Headers],[26]])</f>
        <v>0</v>
      </c>
      <c r="AE768" s="10">
        <f>SUMIFS(IsQList,IsIList,Table_ExternalData_15[[#This Row],[item_key]],IsITypeList,Table_ExternalData_15[[#This Row],[IType]],IsDList,Table_ExternalData_15[[#Headers],[27]])</f>
        <v>0</v>
      </c>
      <c r="AF768" s="10">
        <f>SUMIFS(IsQList,IsIList,Table_ExternalData_15[[#This Row],[item_key]],IsITypeList,Table_ExternalData_15[[#This Row],[IType]],IsDList,Table_ExternalData_15[[#Headers],[28]])</f>
        <v>0</v>
      </c>
      <c r="AG768" s="10">
        <f>SUMIFS(IsQList,IsIList,Table_ExternalData_15[[#This Row],[item_key]],IsITypeList,Table_ExternalData_15[[#This Row],[IType]],IsDList,Table_ExternalData_15[[#Headers],[29]])</f>
        <v>0</v>
      </c>
      <c r="AH768" s="10">
        <f>SUMIFS(IsQList,IsIList,Table_ExternalData_15[[#This Row],[item_key]],IsITypeList,Table_ExternalData_15[[#This Row],[IType]],IsDList,Table_ExternalData_15[[#Headers],[30]])</f>
        <v>0</v>
      </c>
      <c r="AI768" s="10">
        <f>SUMIFS(IsQList,IsIList,Table_ExternalData_15[[#This Row],[item_key]],IsITypeList,Table_ExternalData_15[[#This Row],[IType]],IsDList,Table_ExternalData_15[[#Headers],[31]])</f>
        <v>0</v>
      </c>
      <c r="AJ768" s="10">
        <f>SUM(Table_ExternalData_15[[#This Row],[1]:[31]])</f>
        <v>0</v>
      </c>
    </row>
    <row r="769" spans="1:36">
      <c r="A769" s="1" t="s">
        <v>2314</v>
      </c>
      <c r="B769" s="1" t="s">
        <v>2827</v>
      </c>
      <c r="C769" s="1" t="s">
        <v>2828</v>
      </c>
      <c r="D769" s="11" t="s">
        <v>2046</v>
      </c>
      <c r="E769" s="10">
        <f>SUMIFS(IsQList,IsIList,Table_ExternalData_15[[#This Row],[item_key]],IsITypeList,Table_ExternalData_15[[#This Row],[IType]],IsDList,Table_ExternalData_15[[#Headers],[1]])</f>
        <v>0</v>
      </c>
      <c r="F769" s="10">
        <f>SUMIFS(IsQList,IsIList,Table_ExternalData_15[[#This Row],[item_key]],IsITypeList,Table_ExternalData_15[[#This Row],[IType]],IsDList,Table_ExternalData_15[[#Headers],[2]])</f>
        <v>0</v>
      </c>
      <c r="G769" s="10">
        <f>SUMIFS(IsQList,IsIList,Table_ExternalData_15[[#This Row],[item_key]],IsITypeList,Table_ExternalData_15[[#This Row],[IType]],IsDList,Table_ExternalData_15[[#Headers],[3]])</f>
        <v>148</v>
      </c>
      <c r="H769" s="10">
        <f>SUMIFS(IsQList,IsIList,Table_ExternalData_15[[#This Row],[item_key]],IsITypeList,Table_ExternalData_15[[#This Row],[IType]],IsDList,Table_ExternalData_15[[#Headers],[4]])</f>
        <v>0</v>
      </c>
      <c r="I769" s="10">
        <f>SUMIFS(IsQList,IsIList,Table_ExternalData_15[[#This Row],[item_key]],IsITypeList,Table_ExternalData_15[[#This Row],[IType]],IsDList,Table_ExternalData_15[[#Headers],[5]])</f>
        <v>0</v>
      </c>
      <c r="J769" s="10">
        <f>SUMIFS(IsQList,IsIList,Table_ExternalData_15[[#This Row],[item_key]],IsITypeList,Table_ExternalData_15[[#This Row],[IType]],IsDList,Table_ExternalData_15[[#Headers],[6]])</f>
        <v>392</v>
      </c>
      <c r="K769" s="10">
        <f>SUMIFS(IsQList,IsIList,Table_ExternalData_15[[#This Row],[item_key]],IsITypeList,Table_ExternalData_15[[#This Row],[IType]],IsDList,Table_ExternalData_15[[#Headers],[7]])</f>
        <v>0</v>
      </c>
      <c r="L769" s="10">
        <f>SUMIFS(IsQList,IsIList,Table_ExternalData_15[[#This Row],[item_key]],IsITypeList,Table_ExternalData_15[[#This Row],[IType]],IsDList,Table_ExternalData_15[[#Headers],[8]])</f>
        <v>323</v>
      </c>
      <c r="M769" s="10">
        <f>SUMIFS(IsQList,IsIList,Table_ExternalData_15[[#This Row],[item_key]],IsITypeList,Table_ExternalData_15[[#This Row],[IType]],IsDList,Table_ExternalData_15[[#Headers],[9]])</f>
        <v>423</v>
      </c>
      <c r="N769" s="10">
        <f>SUMIFS(IsQList,IsIList,Table_ExternalData_15[[#This Row],[item_key]],IsITypeList,Table_ExternalData_15[[#This Row],[IType]],IsDList,Table_ExternalData_15[[#Headers],[10]])</f>
        <v>0</v>
      </c>
      <c r="O769" s="10">
        <f>SUMIFS(IsQList,IsIList,Table_ExternalData_15[[#This Row],[item_key]],IsITypeList,Table_ExternalData_15[[#This Row],[IType]],IsDList,Table_ExternalData_15[[#Headers],[11]])</f>
        <v>144</v>
      </c>
      <c r="P769" s="10">
        <f>SUMIFS(IsQList,IsIList,Table_ExternalData_15[[#This Row],[item_key]],IsITypeList,Table_ExternalData_15[[#This Row],[IType]],IsDList,Table_ExternalData_15[[#Headers],[12]])</f>
        <v>0</v>
      </c>
      <c r="Q769" s="10">
        <f>SUMIFS(IsQList,IsIList,Table_ExternalData_15[[#This Row],[item_key]],IsITypeList,Table_ExternalData_15[[#This Row],[IType]],IsDList,Table_ExternalData_15[[#Headers],[13]])</f>
        <v>364</v>
      </c>
      <c r="R769" s="10">
        <f>SUMIFS(IsQList,IsIList,Table_ExternalData_15[[#This Row],[item_key]],IsITypeList,Table_ExternalData_15[[#This Row],[IType]],IsDList,Table_ExternalData_15[[#Headers],[14]])</f>
        <v>132</v>
      </c>
      <c r="S769" s="10">
        <f>SUMIFS(IsQList,IsIList,Table_ExternalData_15[[#This Row],[item_key]],IsITypeList,Table_ExternalData_15[[#This Row],[IType]],IsDList,Table_ExternalData_15[[#Headers],[15]])</f>
        <v>284</v>
      </c>
      <c r="T769" s="10">
        <f>SUMIFS(IsQList,IsIList,Table_ExternalData_15[[#This Row],[item_key]],IsITypeList,Table_ExternalData_15[[#This Row],[IType]],IsDList,Table_ExternalData_15[[#Headers],[16]])</f>
        <v>0</v>
      </c>
      <c r="U769" s="10">
        <f>SUMIFS(IsQList,IsIList,Table_ExternalData_15[[#This Row],[item_key]],IsITypeList,Table_ExternalData_15[[#This Row],[IType]],IsDList,Table_ExternalData_15[[#Headers],[17]])</f>
        <v>265</v>
      </c>
      <c r="V769" s="10">
        <f>SUMIFS(IsQList,IsIList,Table_ExternalData_15[[#This Row],[item_key]],IsITypeList,Table_ExternalData_15[[#This Row],[IType]],IsDList,Table_ExternalData_15[[#Headers],[18]])</f>
        <v>348</v>
      </c>
      <c r="W769" s="10">
        <f>SUMIFS(IsQList,IsIList,Table_ExternalData_15[[#This Row],[item_key]],IsITypeList,Table_ExternalData_15[[#This Row],[IType]],IsDList,Table_ExternalData_15[[#Headers],[19]])</f>
        <v>0</v>
      </c>
      <c r="X769" s="10">
        <f>SUMIFS(IsQList,IsIList,Table_ExternalData_15[[#This Row],[item_key]],IsITypeList,Table_ExternalData_15[[#This Row],[IType]],IsDList,Table_ExternalData_15[[#Headers],[20]])</f>
        <v>0</v>
      </c>
      <c r="Y769" s="10">
        <f>SUMIFS(IsQList,IsIList,Table_ExternalData_15[[#This Row],[item_key]],IsITypeList,Table_ExternalData_15[[#This Row],[IType]],IsDList,Table_ExternalData_15[[#Headers],[21]])</f>
        <v>0</v>
      </c>
      <c r="Z769" s="10">
        <f>SUMIFS(IsQList,IsIList,Table_ExternalData_15[[#This Row],[item_key]],IsITypeList,Table_ExternalData_15[[#This Row],[IType]],IsDList,Table_ExternalData_15[[#Headers],[22]])</f>
        <v>0</v>
      </c>
      <c r="AA769" s="10">
        <f>SUMIFS(IsQList,IsIList,Table_ExternalData_15[[#This Row],[item_key]],IsITypeList,Table_ExternalData_15[[#This Row],[IType]],IsDList,Table_ExternalData_15[[#Headers],[23]])</f>
        <v>125</v>
      </c>
      <c r="AB769" s="10">
        <f>SUMIFS(IsQList,IsIList,Table_ExternalData_15[[#This Row],[item_key]],IsITypeList,Table_ExternalData_15[[#This Row],[IType]],IsDList,Table_ExternalData_15[[#Headers],[24]])</f>
        <v>0</v>
      </c>
      <c r="AC769" s="10">
        <f>SUMIFS(IsQList,IsIList,Table_ExternalData_15[[#This Row],[item_key]],IsITypeList,Table_ExternalData_15[[#This Row],[IType]],IsDList,Table_ExternalData_15[[#Headers],[25]])</f>
        <v>0</v>
      </c>
      <c r="AD769" s="10">
        <f>SUMIFS(IsQList,IsIList,Table_ExternalData_15[[#This Row],[item_key]],IsITypeList,Table_ExternalData_15[[#This Row],[IType]],IsDList,Table_ExternalData_15[[#Headers],[26]])</f>
        <v>0</v>
      </c>
      <c r="AE769" s="10">
        <f>SUMIFS(IsQList,IsIList,Table_ExternalData_15[[#This Row],[item_key]],IsITypeList,Table_ExternalData_15[[#This Row],[IType]],IsDList,Table_ExternalData_15[[#Headers],[27]])</f>
        <v>183</v>
      </c>
      <c r="AF769" s="10">
        <f>SUMIFS(IsQList,IsIList,Table_ExternalData_15[[#This Row],[item_key]],IsITypeList,Table_ExternalData_15[[#This Row],[IType]],IsDList,Table_ExternalData_15[[#Headers],[28]])</f>
        <v>671</v>
      </c>
      <c r="AG769" s="10">
        <f>SUMIFS(IsQList,IsIList,Table_ExternalData_15[[#This Row],[item_key]],IsITypeList,Table_ExternalData_15[[#This Row],[IType]],IsDList,Table_ExternalData_15[[#Headers],[29]])</f>
        <v>540</v>
      </c>
      <c r="AH769" s="10">
        <f>SUMIFS(IsQList,IsIList,Table_ExternalData_15[[#This Row],[item_key]],IsITypeList,Table_ExternalData_15[[#This Row],[IType]],IsDList,Table_ExternalData_15[[#Headers],[30]])</f>
        <v>342</v>
      </c>
      <c r="AI769" s="10">
        <f>SUMIFS(IsQList,IsIList,Table_ExternalData_15[[#This Row],[item_key]],IsITypeList,Table_ExternalData_15[[#This Row],[IType]],IsDList,Table_ExternalData_15[[#Headers],[31]])</f>
        <v>554</v>
      </c>
      <c r="AJ769" s="10">
        <f>SUM(Table_ExternalData_15[[#This Row],[1]:[31]])</f>
        <v>5238</v>
      </c>
    </row>
    <row r="770" spans="1:36">
      <c r="A770" s="1" t="s">
        <v>2315</v>
      </c>
      <c r="B770" s="1" t="s">
        <v>2829</v>
      </c>
      <c r="C770" s="1" t="s">
        <v>2830</v>
      </c>
      <c r="D770" s="11" t="s">
        <v>2046</v>
      </c>
      <c r="E770" s="10">
        <f>SUMIFS(IsQList,IsIList,Table_ExternalData_15[[#This Row],[item_key]],IsITypeList,Table_ExternalData_15[[#This Row],[IType]],IsDList,Table_ExternalData_15[[#Headers],[1]])</f>
        <v>0</v>
      </c>
      <c r="F770" s="10">
        <f>SUMIFS(IsQList,IsIList,Table_ExternalData_15[[#This Row],[item_key]],IsITypeList,Table_ExternalData_15[[#This Row],[IType]],IsDList,Table_ExternalData_15[[#Headers],[2]])</f>
        <v>0</v>
      </c>
      <c r="G770" s="10">
        <f>SUMIFS(IsQList,IsIList,Table_ExternalData_15[[#This Row],[item_key]],IsITypeList,Table_ExternalData_15[[#This Row],[IType]],IsDList,Table_ExternalData_15[[#Headers],[3]])</f>
        <v>148</v>
      </c>
      <c r="H770" s="10">
        <f>SUMIFS(IsQList,IsIList,Table_ExternalData_15[[#This Row],[item_key]],IsITypeList,Table_ExternalData_15[[#This Row],[IType]],IsDList,Table_ExternalData_15[[#Headers],[4]])</f>
        <v>0</v>
      </c>
      <c r="I770" s="10">
        <f>SUMIFS(IsQList,IsIList,Table_ExternalData_15[[#This Row],[item_key]],IsITypeList,Table_ExternalData_15[[#This Row],[IType]],IsDList,Table_ExternalData_15[[#Headers],[5]])</f>
        <v>0</v>
      </c>
      <c r="J770" s="10">
        <f>SUMIFS(IsQList,IsIList,Table_ExternalData_15[[#This Row],[item_key]],IsITypeList,Table_ExternalData_15[[#This Row],[IType]],IsDList,Table_ExternalData_15[[#Headers],[6]])</f>
        <v>392</v>
      </c>
      <c r="K770" s="10">
        <f>SUMIFS(IsQList,IsIList,Table_ExternalData_15[[#This Row],[item_key]],IsITypeList,Table_ExternalData_15[[#This Row],[IType]],IsDList,Table_ExternalData_15[[#Headers],[7]])</f>
        <v>0</v>
      </c>
      <c r="L770" s="10">
        <f>SUMIFS(IsQList,IsIList,Table_ExternalData_15[[#This Row],[item_key]],IsITypeList,Table_ExternalData_15[[#This Row],[IType]],IsDList,Table_ExternalData_15[[#Headers],[8]])</f>
        <v>323</v>
      </c>
      <c r="M770" s="10">
        <f>SUMIFS(IsQList,IsIList,Table_ExternalData_15[[#This Row],[item_key]],IsITypeList,Table_ExternalData_15[[#This Row],[IType]],IsDList,Table_ExternalData_15[[#Headers],[9]])</f>
        <v>423</v>
      </c>
      <c r="N770" s="10">
        <f>SUMIFS(IsQList,IsIList,Table_ExternalData_15[[#This Row],[item_key]],IsITypeList,Table_ExternalData_15[[#This Row],[IType]],IsDList,Table_ExternalData_15[[#Headers],[10]])</f>
        <v>0</v>
      </c>
      <c r="O770" s="10">
        <f>SUMIFS(IsQList,IsIList,Table_ExternalData_15[[#This Row],[item_key]],IsITypeList,Table_ExternalData_15[[#This Row],[IType]],IsDList,Table_ExternalData_15[[#Headers],[11]])</f>
        <v>144</v>
      </c>
      <c r="P770" s="10">
        <f>SUMIFS(IsQList,IsIList,Table_ExternalData_15[[#This Row],[item_key]],IsITypeList,Table_ExternalData_15[[#This Row],[IType]],IsDList,Table_ExternalData_15[[#Headers],[12]])</f>
        <v>0</v>
      </c>
      <c r="Q770" s="10">
        <f>SUMIFS(IsQList,IsIList,Table_ExternalData_15[[#This Row],[item_key]],IsITypeList,Table_ExternalData_15[[#This Row],[IType]],IsDList,Table_ExternalData_15[[#Headers],[13]])</f>
        <v>364</v>
      </c>
      <c r="R770" s="10">
        <f>SUMIFS(IsQList,IsIList,Table_ExternalData_15[[#This Row],[item_key]],IsITypeList,Table_ExternalData_15[[#This Row],[IType]],IsDList,Table_ExternalData_15[[#Headers],[14]])</f>
        <v>132</v>
      </c>
      <c r="S770" s="10">
        <f>SUMIFS(IsQList,IsIList,Table_ExternalData_15[[#This Row],[item_key]],IsITypeList,Table_ExternalData_15[[#This Row],[IType]],IsDList,Table_ExternalData_15[[#Headers],[15]])</f>
        <v>284</v>
      </c>
      <c r="T770" s="10">
        <f>SUMIFS(IsQList,IsIList,Table_ExternalData_15[[#This Row],[item_key]],IsITypeList,Table_ExternalData_15[[#This Row],[IType]],IsDList,Table_ExternalData_15[[#Headers],[16]])</f>
        <v>0</v>
      </c>
      <c r="U770" s="10">
        <f>SUMIFS(IsQList,IsIList,Table_ExternalData_15[[#This Row],[item_key]],IsITypeList,Table_ExternalData_15[[#This Row],[IType]],IsDList,Table_ExternalData_15[[#Headers],[17]])</f>
        <v>265</v>
      </c>
      <c r="V770" s="10">
        <f>SUMIFS(IsQList,IsIList,Table_ExternalData_15[[#This Row],[item_key]],IsITypeList,Table_ExternalData_15[[#This Row],[IType]],IsDList,Table_ExternalData_15[[#Headers],[18]])</f>
        <v>348</v>
      </c>
      <c r="W770" s="10">
        <f>SUMIFS(IsQList,IsIList,Table_ExternalData_15[[#This Row],[item_key]],IsITypeList,Table_ExternalData_15[[#This Row],[IType]],IsDList,Table_ExternalData_15[[#Headers],[19]])</f>
        <v>0</v>
      </c>
      <c r="X770" s="10">
        <f>SUMIFS(IsQList,IsIList,Table_ExternalData_15[[#This Row],[item_key]],IsITypeList,Table_ExternalData_15[[#This Row],[IType]],IsDList,Table_ExternalData_15[[#Headers],[20]])</f>
        <v>0</v>
      </c>
      <c r="Y770" s="10">
        <f>SUMIFS(IsQList,IsIList,Table_ExternalData_15[[#This Row],[item_key]],IsITypeList,Table_ExternalData_15[[#This Row],[IType]],IsDList,Table_ExternalData_15[[#Headers],[21]])</f>
        <v>0</v>
      </c>
      <c r="Z770" s="10">
        <f>SUMIFS(IsQList,IsIList,Table_ExternalData_15[[#This Row],[item_key]],IsITypeList,Table_ExternalData_15[[#This Row],[IType]],IsDList,Table_ExternalData_15[[#Headers],[22]])</f>
        <v>0</v>
      </c>
      <c r="AA770" s="10">
        <f>SUMIFS(IsQList,IsIList,Table_ExternalData_15[[#This Row],[item_key]],IsITypeList,Table_ExternalData_15[[#This Row],[IType]],IsDList,Table_ExternalData_15[[#Headers],[23]])</f>
        <v>125</v>
      </c>
      <c r="AB770" s="10">
        <f>SUMIFS(IsQList,IsIList,Table_ExternalData_15[[#This Row],[item_key]],IsITypeList,Table_ExternalData_15[[#This Row],[IType]],IsDList,Table_ExternalData_15[[#Headers],[24]])</f>
        <v>0</v>
      </c>
      <c r="AC770" s="10">
        <f>SUMIFS(IsQList,IsIList,Table_ExternalData_15[[#This Row],[item_key]],IsITypeList,Table_ExternalData_15[[#This Row],[IType]],IsDList,Table_ExternalData_15[[#Headers],[25]])</f>
        <v>0</v>
      </c>
      <c r="AD770" s="10">
        <f>SUMIFS(IsQList,IsIList,Table_ExternalData_15[[#This Row],[item_key]],IsITypeList,Table_ExternalData_15[[#This Row],[IType]],IsDList,Table_ExternalData_15[[#Headers],[26]])</f>
        <v>0</v>
      </c>
      <c r="AE770" s="10">
        <f>SUMIFS(IsQList,IsIList,Table_ExternalData_15[[#This Row],[item_key]],IsITypeList,Table_ExternalData_15[[#This Row],[IType]],IsDList,Table_ExternalData_15[[#Headers],[27]])</f>
        <v>183</v>
      </c>
      <c r="AF770" s="10">
        <f>SUMIFS(IsQList,IsIList,Table_ExternalData_15[[#This Row],[item_key]],IsITypeList,Table_ExternalData_15[[#This Row],[IType]],IsDList,Table_ExternalData_15[[#Headers],[28]])</f>
        <v>671</v>
      </c>
      <c r="AG770" s="10">
        <f>SUMIFS(IsQList,IsIList,Table_ExternalData_15[[#This Row],[item_key]],IsITypeList,Table_ExternalData_15[[#This Row],[IType]],IsDList,Table_ExternalData_15[[#Headers],[29]])</f>
        <v>540</v>
      </c>
      <c r="AH770" s="10">
        <f>SUMIFS(IsQList,IsIList,Table_ExternalData_15[[#This Row],[item_key]],IsITypeList,Table_ExternalData_15[[#This Row],[IType]],IsDList,Table_ExternalData_15[[#Headers],[30]])</f>
        <v>342</v>
      </c>
      <c r="AI770" s="10">
        <f>SUMIFS(IsQList,IsIList,Table_ExternalData_15[[#This Row],[item_key]],IsITypeList,Table_ExternalData_15[[#This Row],[IType]],IsDList,Table_ExternalData_15[[#Headers],[31]])</f>
        <v>554</v>
      </c>
      <c r="AJ770" s="10">
        <f>SUM(Table_ExternalData_15[[#This Row],[1]:[31]])</f>
        <v>5238</v>
      </c>
    </row>
    <row r="771" spans="1:36">
      <c r="A771" s="1" t="s">
        <v>2316</v>
      </c>
      <c r="B771" s="1" t="s">
        <v>2831</v>
      </c>
      <c r="C771" s="1" t="s">
        <v>2832</v>
      </c>
      <c r="D771" s="11" t="s">
        <v>2046</v>
      </c>
      <c r="E771" s="10">
        <f>SUMIFS(IsQList,IsIList,Table_ExternalData_15[[#This Row],[item_key]],IsITypeList,Table_ExternalData_15[[#This Row],[IType]],IsDList,Table_ExternalData_15[[#Headers],[1]])</f>
        <v>0</v>
      </c>
      <c r="F771" s="10">
        <f>SUMIFS(IsQList,IsIList,Table_ExternalData_15[[#This Row],[item_key]],IsITypeList,Table_ExternalData_15[[#This Row],[IType]],IsDList,Table_ExternalData_15[[#Headers],[2]])</f>
        <v>0</v>
      </c>
      <c r="G771" s="10">
        <f>SUMIFS(IsQList,IsIList,Table_ExternalData_15[[#This Row],[item_key]],IsITypeList,Table_ExternalData_15[[#This Row],[IType]],IsDList,Table_ExternalData_15[[#Headers],[3]])</f>
        <v>148</v>
      </c>
      <c r="H771" s="10">
        <f>SUMIFS(IsQList,IsIList,Table_ExternalData_15[[#This Row],[item_key]],IsITypeList,Table_ExternalData_15[[#This Row],[IType]],IsDList,Table_ExternalData_15[[#Headers],[4]])</f>
        <v>0</v>
      </c>
      <c r="I771" s="10">
        <f>SUMIFS(IsQList,IsIList,Table_ExternalData_15[[#This Row],[item_key]],IsITypeList,Table_ExternalData_15[[#This Row],[IType]],IsDList,Table_ExternalData_15[[#Headers],[5]])</f>
        <v>0</v>
      </c>
      <c r="J771" s="10">
        <f>SUMIFS(IsQList,IsIList,Table_ExternalData_15[[#This Row],[item_key]],IsITypeList,Table_ExternalData_15[[#This Row],[IType]],IsDList,Table_ExternalData_15[[#Headers],[6]])</f>
        <v>392</v>
      </c>
      <c r="K771" s="10">
        <f>SUMIFS(IsQList,IsIList,Table_ExternalData_15[[#This Row],[item_key]],IsITypeList,Table_ExternalData_15[[#This Row],[IType]],IsDList,Table_ExternalData_15[[#Headers],[7]])</f>
        <v>0</v>
      </c>
      <c r="L771" s="10">
        <f>SUMIFS(IsQList,IsIList,Table_ExternalData_15[[#This Row],[item_key]],IsITypeList,Table_ExternalData_15[[#This Row],[IType]],IsDList,Table_ExternalData_15[[#Headers],[8]])</f>
        <v>323</v>
      </c>
      <c r="M771" s="10">
        <f>SUMIFS(IsQList,IsIList,Table_ExternalData_15[[#This Row],[item_key]],IsITypeList,Table_ExternalData_15[[#This Row],[IType]],IsDList,Table_ExternalData_15[[#Headers],[9]])</f>
        <v>423</v>
      </c>
      <c r="N771" s="10">
        <f>SUMIFS(IsQList,IsIList,Table_ExternalData_15[[#This Row],[item_key]],IsITypeList,Table_ExternalData_15[[#This Row],[IType]],IsDList,Table_ExternalData_15[[#Headers],[10]])</f>
        <v>0</v>
      </c>
      <c r="O771" s="10">
        <f>SUMIFS(IsQList,IsIList,Table_ExternalData_15[[#This Row],[item_key]],IsITypeList,Table_ExternalData_15[[#This Row],[IType]],IsDList,Table_ExternalData_15[[#Headers],[11]])</f>
        <v>144</v>
      </c>
      <c r="P771" s="10">
        <f>SUMIFS(IsQList,IsIList,Table_ExternalData_15[[#This Row],[item_key]],IsITypeList,Table_ExternalData_15[[#This Row],[IType]],IsDList,Table_ExternalData_15[[#Headers],[12]])</f>
        <v>0</v>
      </c>
      <c r="Q771" s="10">
        <f>SUMIFS(IsQList,IsIList,Table_ExternalData_15[[#This Row],[item_key]],IsITypeList,Table_ExternalData_15[[#This Row],[IType]],IsDList,Table_ExternalData_15[[#Headers],[13]])</f>
        <v>364</v>
      </c>
      <c r="R771" s="10">
        <f>SUMIFS(IsQList,IsIList,Table_ExternalData_15[[#This Row],[item_key]],IsITypeList,Table_ExternalData_15[[#This Row],[IType]],IsDList,Table_ExternalData_15[[#Headers],[14]])</f>
        <v>132</v>
      </c>
      <c r="S771" s="10">
        <f>SUMIFS(IsQList,IsIList,Table_ExternalData_15[[#This Row],[item_key]],IsITypeList,Table_ExternalData_15[[#This Row],[IType]],IsDList,Table_ExternalData_15[[#Headers],[15]])</f>
        <v>284</v>
      </c>
      <c r="T771" s="10">
        <f>SUMIFS(IsQList,IsIList,Table_ExternalData_15[[#This Row],[item_key]],IsITypeList,Table_ExternalData_15[[#This Row],[IType]],IsDList,Table_ExternalData_15[[#Headers],[16]])</f>
        <v>0</v>
      </c>
      <c r="U771" s="10">
        <f>SUMIFS(IsQList,IsIList,Table_ExternalData_15[[#This Row],[item_key]],IsITypeList,Table_ExternalData_15[[#This Row],[IType]],IsDList,Table_ExternalData_15[[#Headers],[17]])</f>
        <v>265</v>
      </c>
      <c r="V771" s="10">
        <f>SUMIFS(IsQList,IsIList,Table_ExternalData_15[[#This Row],[item_key]],IsITypeList,Table_ExternalData_15[[#This Row],[IType]],IsDList,Table_ExternalData_15[[#Headers],[18]])</f>
        <v>348</v>
      </c>
      <c r="W771" s="10">
        <f>SUMIFS(IsQList,IsIList,Table_ExternalData_15[[#This Row],[item_key]],IsITypeList,Table_ExternalData_15[[#This Row],[IType]],IsDList,Table_ExternalData_15[[#Headers],[19]])</f>
        <v>0</v>
      </c>
      <c r="X771" s="10">
        <f>SUMIFS(IsQList,IsIList,Table_ExternalData_15[[#This Row],[item_key]],IsITypeList,Table_ExternalData_15[[#This Row],[IType]],IsDList,Table_ExternalData_15[[#Headers],[20]])</f>
        <v>0</v>
      </c>
      <c r="Y771" s="10">
        <f>SUMIFS(IsQList,IsIList,Table_ExternalData_15[[#This Row],[item_key]],IsITypeList,Table_ExternalData_15[[#This Row],[IType]],IsDList,Table_ExternalData_15[[#Headers],[21]])</f>
        <v>0</v>
      </c>
      <c r="Z771" s="10">
        <f>SUMIFS(IsQList,IsIList,Table_ExternalData_15[[#This Row],[item_key]],IsITypeList,Table_ExternalData_15[[#This Row],[IType]],IsDList,Table_ExternalData_15[[#Headers],[22]])</f>
        <v>0</v>
      </c>
      <c r="AA771" s="10">
        <f>SUMIFS(IsQList,IsIList,Table_ExternalData_15[[#This Row],[item_key]],IsITypeList,Table_ExternalData_15[[#This Row],[IType]],IsDList,Table_ExternalData_15[[#Headers],[23]])</f>
        <v>125</v>
      </c>
      <c r="AB771" s="10">
        <f>SUMIFS(IsQList,IsIList,Table_ExternalData_15[[#This Row],[item_key]],IsITypeList,Table_ExternalData_15[[#This Row],[IType]],IsDList,Table_ExternalData_15[[#Headers],[24]])</f>
        <v>0</v>
      </c>
      <c r="AC771" s="10">
        <f>SUMIFS(IsQList,IsIList,Table_ExternalData_15[[#This Row],[item_key]],IsITypeList,Table_ExternalData_15[[#This Row],[IType]],IsDList,Table_ExternalData_15[[#Headers],[25]])</f>
        <v>0</v>
      </c>
      <c r="AD771" s="10">
        <f>SUMIFS(IsQList,IsIList,Table_ExternalData_15[[#This Row],[item_key]],IsITypeList,Table_ExternalData_15[[#This Row],[IType]],IsDList,Table_ExternalData_15[[#Headers],[26]])</f>
        <v>0</v>
      </c>
      <c r="AE771" s="10">
        <f>SUMIFS(IsQList,IsIList,Table_ExternalData_15[[#This Row],[item_key]],IsITypeList,Table_ExternalData_15[[#This Row],[IType]],IsDList,Table_ExternalData_15[[#Headers],[27]])</f>
        <v>183</v>
      </c>
      <c r="AF771" s="10">
        <f>SUMIFS(IsQList,IsIList,Table_ExternalData_15[[#This Row],[item_key]],IsITypeList,Table_ExternalData_15[[#This Row],[IType]],IsDList,Table_ExternalData_15[[#Headers],[28]])</f>
        <v>671</v>
      </c>
      <c r="AG771" s="10">
        <f>SUMIFS(IsQList,IsIList,Table_ExternalData_15[[#This Row],[item_key]],IsITypeList,Table_ExternalData_15[[#This Row],[IType]],IsDList,Table_ExternalData_15[[#Headers],[29]])</f>
        <v>540</v>
      </c>
      <c r="AH771" s="10">
        <f>SUMIFS(IsQList,IsIList,Table_ExternalData_15[[#This Row],[item_key]],IsITypeList,Table_ExternalData_15[[#This Row],[IType]],IsDList,Table_ExternalData_15[[#Headers],[30]])</f>
        <v>342</v>
      </c>
      <c r="AI771" s="10">
        <f>SUMIFS(IsQList,IsIList,Table_ExternalData_15[[#This Row],[item_key]],IsITypeList,Table_ExternalData_15[[#This Row],[IType]],IsDList,Table_ExternalData_15[[#Headers],[31]])</f>
        <v>554</v>
      </c>
      <c r="AJ771" s="10">
        <f>SUM(Table_ExternalData_15[[#This Row],[1]:[31]])</f>
        <v>5238</v>
      </c>
    </row>
    <row r="772" spans="1:36">
      <c r="A772" s="1" t="s">
        <v>2317</v>
      </c>
      <c r="B772" s="1" t="s">
        <v>2833</v>
      </c>
      <c r="C772" s="1" t="s">
        <v>2834</v>
      </c>
      <c r="D772" s="11" t="s">
        <v>2046</v>
      </c>
      <c r="E772" s="10">
        <f>SUMIFS(IsQList,IsIList,Table_ExternalData_15[[#This Row],[item_key]],IsITypeList,Table_ExternalData_15[[#This Row],[IType]],IsDList,Table_ExternalData_15[[#Headers],[1]])</f>
        <v>0</v>
      </c>
      <c r="F772" s="10">
        <f>SUMIFS(IsQList,IsIList,Table_ExternalData_15[[#This Row],[item_key]],IsITypeList,Table_ExternalData_15[[#This Row],[IType]],IsDList,Table_ExternalData_15[[#Headers],[2]])</f>
        <v>0</v>
      </c>
      <c r="G772" s="10">
        <f>SUMIFS(IsQList,IsIList,Table_ExternalData_15[[#This Row],[item_key]],IsITypeList,Table_ExternalData_15[[#This Row],[IType]],IsDList,Table_ExternalData_15[[#Headers],[3]])</f>
        <v>148</v>
      </c>
      <c r="H772" s="10">
        <f>SUMIFS(IsQList,IsIList,Table_ExternalData_15[[#This Row],[item_key]],IsITypeList,Table_ExternalData_15[[#This Row],[IType]],IsDList,Table_ExternalData_15[[#Headers],[4]])</f>
        <v>0</v>
      </c>
      <c r="I772" s="10">
        <f>SUMIFS(IsQList,IsIList,Table_ExternalData_15[[#This Row],[item_key]],IsITypeList,Table_ExternalData_15[[#This Row],[IType]],IsDList,Table_ExternalData_15[[#Headers],[5]])</f>
        <v>0</v>
      </c>
      <c r="J772" s="10">
        <f>SUMIFS(IsQList,IsIList,Table_ExternalData_15[[#This Row],[item_key]],IsITypeList,Table_ExternalData_15[[#This Row],[IType]],IsDList,Table_ExternalData_15[[#Headers],[6]])</f>
        <v>392</v>
      </c>
      <c r="K772" s="10">
        <f>SUMIFS(IsQList,IsIList,Table_ExternalData_15[[#This Row],[item_key]],IsITypeList,Table_ExternalData_15[[#This Row],[IType]],IsDList,Table_ExternalData_15[[#Headers],[7]])</f>
        <v>0</v>
      </c>
      <c r="L772" s="10">
        <f>SUMIFS(IsQList,IsIList,Table_ExternalData_15[[#This Row],[item_key]],IsITypeList,Table_ExternalData_15[[#This Row],[IType]],IsDList,Table_ExternalData_15[[#Headers],[8]])</f>
        <v>323</v>
      </c>
      <c r="M772" s="10">
        <f>SUMIFS(IsQList,IsIList,Table_ExternalData_15[[#This Row],[item_key]],IsITypeList,Table_ExternalData_15[[#This Row],[IType]],IsDList,Table_ExternalData_15[[#Headers],[9]])</f>
        <v>423</v>
      </c>
      <c r="N772" s="10">
        <f>SUMIFS(IsQList,IsIList,Table_ExternalData_15[[#This Row],[item_key]],IsITypeList,Table_ExternalData_15[[#This Row],[IType]],IsDList,Table_ExternalData_15[[#Headers],[10]])</f>
        <v>0</v>
      </c>
      <c r="O772" s="10">
        <f>SUMIFS(IsQList,IsIList,Table_ExternalData_15[[#This Row],[item_key]],IsITypeList,Table_ExternalData_15[[#This Row],[IType]],IsDList,Table_ExternalData_15[[#Headers],[11]])</f>
        <v>144</v>
      </c>
      <c r="P772" s="10">
        <f>SUMIFS(IsQList,IsIList,Table_ExternalData_15[[#This Row],[item_key]],IsITypeList,Table_ExternalData_15[[#This Row],[IType]],IsDList,Table_ExternalData_15[[#Headers],[12]])</f>
        <v>0</v>
      </c>
      <c r="Q772" s="10">
        <f>SUMIFS(IsQList,IsIList,Table_ExternalData_15[[#This Row],[item_key]],IsITypeList,Table_ExternalData_15[[#This Row],[IType]],IsDList,Table_ExternalData_15[[#Headers],[13]])</f>
        <v>364</v>
      </c>
      <c r="R772" s="10">
        <f>SUMIFS(IsQList,IsIList,Table_ExternalData_15[[#This Row],[item_key]],IsITypeList,Table_ExternalData_15[[#This Row],[IType]],IsDList,Table_ExternalData_15[[#Headers],[14]])</f>
        <v>132</v>
      </c>
      <c r="S772" s="10">
        <f>SUMIFS(IsQList,IsIList,Table_ExternalData_15[[#This Row],[item_key]],IsITypeList,Table_ExternalData_15[[#This Row],[IType]],IsDList,Table_ExternalData_15[[#Headers],[15]])</f>
        <v>284</v>
      </c>
      <c r="T772" s="10">
        <f>SUMIFS(IsQList,IsIList,Table_ExternalData_15[[#This Row],[item_key]],IsITypeList,Table_ExternalData_15[[#This Row],[IType]],IsDList,Table_ExternalData_15[[#Headers],[16]])</f>
        <v>0</v>
      </c>
      <c r="U772" s="10">
        <f>SUMIFS(IsQList,IsIList,Table_ExternalData_15[[#This Row],[item_key]],IsITypeList,Table_ExternalData_15[[#This Row],[IType]],IsDList,Table_ExternalData_15[[#Headers],[17]])</f>
        <v>265</v>
      </c>
      <c r="V772" s="10">
        <f>SUMIFS(IsQList,IsIList,Table_ExternalData_15[[#This Row],[item_key]],IsITypeList,Table_ExternalData_15[[#This Row],[IType]],IsDList,Table_ExternalData_15[[#Headers],[18]])</f>
        <v>348</v>
      </c>
      <c r="W772" s="10">
        <f>SUMIFS(IsQList,IsIList,Table_ExternalData_15[[#This Row],[item_key]],IsITypeList,Table_ExternalData_15[[#This Row],[IType]],IsDList,Table_ExternalData_15[[#Headers],[19]])</f>
        <v>0</v>
      </c>
      <c r="X772" s="10">
        <f>SUMIFS(IsQList,IsIList,Table_ExternalData_15[[#This Row],[item_key]],IsITypeList,Table_ExternalData_15[[#This Row],[IType]],IsDList,Table_ExternalData_15[[#Headers],[20]])</f>
        <v>0</v>
      </c>
      <c r="Y772" s="10">
        <f>SUMIFS(IsQList,IsIList,Table_ExternalData_15[[#This Row],[item_key]],IsITypeList,Table_ExternalData_15[[#This Row],[IType]],IsDList,Table_ExternalData_15[[#Headers],[21]])</f>
        <v>0</v>
      </c>
      <c r="Z772" s="10">
        <f>SUMIFS(IsQList,IsIList,Table_ExternalData_15[[#This Row],[item_key]],IsITypeList,Table_ExternalData_15[[#This Row],[IType]],IsDList,Table_ExternalData_15[[#Headers],[22]])</f>
        <v>0</v>
      </c>
      <c r="AA772" s="10">
        <f>SUMIFS(IsQList,IsIList,Table_ExternalData_15[[#This Row],[item_key]],IsITypeList,Table_ExternalData_15[[#This Row],[IType]],IsDList,Table_ExternalData_15[[#Headers],[23]])</f>
        <v>125</v>
      </c>
      <c r="AB772" s="10">
        <f>SUMIFS(IsQList,IsIList,Table_ExternalData_15[[#This Row],[item_key]],IsITypeList,Table_ExternalData_15[[#This Row],[IType]],IsDList,Table_ExternalData_15[[#Headers],[24]])</f>
        <v>0</v>
      </c>
      <c r="AC772" s="10">
        <f>SUMIFS(IsQList,IsIList,Table_ExternalData_15[[#This Row],[item_key]],IsITypeList,Table_ExternalData_15[[#This Row],[IType]],IsDList,Table_ExternalData_15[[#Headers],[25]])</f>
        <v>0</v>
      </c>
      <c r="AD772" s="10">
        <f>SUMIFS(IsQList,IsIList,Table_ExternalData_15[[#This Row],[item_key]],IsITypeList,Table_ExternalData_15[[#This Row],[IType]],IsDList,Table_ExternalData_15[[#Headers],[26]])</f>
        <v>0</v>
      </c>
      <c r="AE772" s="10">
        <f>SUMIFS(IsQList,IsIList,Table_ExternalData_15[[#This Row],[item_key]],IsITypeList,Table_ExternalData_15[[#This Row],[IType]],IsDList,Table_ExternalData_15[[#Headers],[27]])</f>
        <v>183</v>
      </c>
      <c r="AF772" s="10">
        <f>SUMIFS(IsQList,IsIList,Table_ExternalData_15[[#This Row],[item_key]],IsITypeList,Table_ExternalData_15[[#This Row],[IType]],IsDList,Table_ExternalData_15[[#Headers],[28]])</f>
        <v>671</v>
      </c>
      <c r="AG772" s="10">
        <f>SUMIFS(IsQList,IsIList,Table_ExternalData_15[[#This Row],[item_key]],IsITypeList,Table_ExternalData_15[[#This Row],[IType]],IsDList,Table_ExternalData_15[[#Headers],[29]])</f>
        <v>540</v>
      </c>
      <c r="AH772" s="10">
        <f>SUMIFS(IsQList,IsIList,Table_ExternalData_15[[#This Row],[item_key]],IsITypeList,Table_ExternalData_15[[#This Row],[IType]],IsDList,Table_ExternalData_15[[#Headers],[30]])</f>
        <v>342</v>
      </c>
      <c r="AI772" s="10">
        <f>SUMIFS(IsQList,IsIList,Table_ExternalData_15[[#This Row],[item_key]],IsITypeList,Table_ExternalData_15[[#This Row],[IType]],IsDList,Table_ExternalData_15[[#Headers],[31]])</f>
        <v>554</v>
      </c>
      <c r="AJ772" s="10">
        <f>SUM(Table_ExternalData_15[[#This Row],[1]:[31]])</f>
        <v>5238</v>
      </c>
    </row>
    <row r="773" spans="1:36">
      <c r="A773" s="1" t="s">
        <v>2318</v>
      </c>
      <c r="B773" s="1" t="s">
        <v>2835</v>
      </c>
      <c r="C773" s="1" t="s">
        <v>2836</v>
      </c>
      <c r="D773" s="11" t="s">
        <v>2046</v>
      </c>
      <c r="E773" s="10">
        <f>SUMIFS(IsQList,IsIList,Table_ExternalData_15[[#This Row],[item_key]],IsITypeList,Table_ExternalData_15[[#This Row],[IType]],IsDList,Table_ExternalData_15[[#Headers],[1]])</f>
        <v>0</v>
      </c>
      <c r="F773" s="10">
        <f>SUMIFS(IsQList,IsIList,Table_ExternalData_15[[#This Row],[item_key]],IsITypeList,Table_ExternalData_15[[#This Row],[IType]],IsDList,Table_ExternalData_15[[#Headers],[2]])</f>
        <v>0</v>
      </c>
      <c r="G773" s="10">
        <f>SUMIFS(IsQList,IsIList,Table_ExternalData_15[[#This Row],[item_key]],IsITypeList,Table_ExternalData_15[[#This Row],[IType]],IsDList,Table_ExternalData_15[[#Headers],[3]])</f>
        <v>148</v>
      </c>
      <c r="H773" s="10">
        <f>SUMIFS(IsQList,IsIList,Table_ExternalData_15[[#This Row],[item_key]],IsITypeList,Table_ExternalData_15[[#This Row],[IType]],IsDList,Table_ExternalData_15[[#Headers],[4]])</f>
        <v>0</v>
      </c>
      <c r="I773" s="10">
        <f>SUMIFS(IsQList,IsIList,Table_ExternalData_15[[#This Row],[item_key]],IsITypeList,Table_ExternalData_15[[#This Row],[IType]],IsDList,Table_ExternalData_15[[#Headers],[5]])</f>
        <v>0</v>
      </c>
      <c r="J773" s="10">
        <f>SUMIFS(IsQList,IsIList,Table_ExternalData_15[[#This Row],[item_key]],IsITypeList,Table_ExternalData_15[[#This Row],[IType]],IsDList,Table_ExternalData_15[[#Headers],[6]])</f>
        <v>392</v>
      </c>
      <c r="K773" s="10">
        <f>SUMIFS(IsQList,IsIList,Table_ExternalData_15[[#This Row],[item_key]],IsITypeList,Table_ExternalData_15[[#This Row],[IType]],IsDList,Table_ExternalData_15[[#Headers],[7]])</f>
        <v>0</v>
      </c>
      <c r="L773" s="10">
        <f>SUMIFS(IsQList,IsIList,Table_ExternalData_15[[#This Row],[item_key]],IsITypeList,Table_ExternalData_15[[#This Row],[IType]],IsDList,Table_ExternalData_15[[#Headers],[8]])</f>
        <v>323</v>
      </c>
      <c r="M773" s="10">
        <f>SUMIFS(IsQList,IsIList,Table_ExternalData_15[[#This Row],[item_key]],IsITypeList,Table_ExternalData_15[[#This Row],[IType]],IsDList,Table_ExternalData_15[[#Headers],[9]])</f>
        <v>423</v>
      </c>
      <c r="N773" s="10">
        <f>SUMIFS(IsQList,IsIList,Table_ExternalData_15[[#This Row],[item_key]],IsITypeList,Table_ExternalData_15[[#This Row],[IType]],IsDList,Table_ExternalData_15[[#Headers],[10]])</f>
        <v>150</v>
      </c>
      <c r="O773" s="10">
        <f>SUMIFS(IsQList,IsIList,Table_ExternalData_15[[#This Row],[item_key]],IsITypeList,Table_ExternalData_15[[#This Row],[IType]],IsDList,Table_ExternalData_15[[#Headers],[11]])</f>
        <v>144</v>
      </c>
      <c r="P773" s="10">
        <f>SUMIFS(IsQList,IsIList,Table_ExternalData_15[[#This Row],[item_key]],IsITypeList,Table_ExternalData_15[[#This Row],[IType]],IsDList,Table_ExternalData_15[[#Headers],[12]])</f>
        <v>0</v>
      </c>
      <c r="Q773" s="10">
        <f>SUMIFS(IsQList,IsIList,Table_ExternalData_15[[#This Row],[item_key]],IsITypeList,Table_ExternalData_15[[#This Row],[IType]],IsDList,Table_ExternalData_15[[#Headers],[13]])</f>
        <v>364</v>
      </c>
      <c r="R773" s="10">
        <f>SUMIFS(IsQList,IsIList,Table_ExternalData_15[[#This Row],[item_key]],IsITypeList,Table_ExternalData_15[[#This Row],[IType]],IsDList,Table_ExternalData_15[[#Headers],[14]])</f>
        <v>132</v>
      </c>
      <c r="S773" s="10">
        <f>SUMIFS(IsQList,IsIList,Table_ExternalData_15[[#This Row],[item_key]],IsITypeList,Table_ExternalData_15[[#This Row],[IType]],IsDList,Table_ExternalData_15[[#Headers],[15]])</f>
        <v>209</v>
      </c>
      <c r="T773" s="10">
        <f>SUMIFS(IsQList,IsIList,Table_ExternalData_15[[#This Row],[item_key]],IsITypeList,Table_ExternalData_15[[#This Row],[IType]],IsDList,Table_ExternalData_15[[#Headers],[16]])</f>
        <v>0</v>
      </c>
      <c r="U773" s="10">
        <f>SUMIFS(IsQList,IsIList,Table_ExternalData_15[[#This Row],[item_key]],IsITypeList,Table_ExternalData_15[[#This Row],[IType]],IsDList,Table_ExternalData_15[[#Headers],[17]])</f>
        <v>265</v>
      </c>
      <c r="V773" s="10">
        <f>SUMIFS(IsQList,IsIList,Table_ExternalData_15[[#This Row],[item_key]],IsITypeList,Table_ExternalData_15[[#This Row],[IType]],IsDList,Table_ExternalData_15[[#Headers],[18]])</f>
        <v>180</v>
      </c>
      <c r="W773" s="10">
        <f>SUMIFS(IsQList,IsIList,Table_ExternalData_15[[#This Row],[item_key]],IsITypeList,Table_ExternalData_15[[#This Row],[IType]],IsDList,Table_ExternalData_15[[#Headers],[19]])</f>
        <v>0</v>
      </c>
      <c r="X773" s="10">
        <f>SUMIFS(IsQList,IsIList,Table_ExternalData_15[[#This Row],[item_key]],IsITypeList,Table_ExternalData_15[[#This Row],[IType]],IsDList,Table_ExternalData_15[[#Headers],[20]])</f>
        <v>0</v>
      </c>
      <c r="Y773" s="10">
        <f>SUMIFS(IsQList,IsIList,Table_ExternalData_15[[#This Row],[item_key]],IsITypeList,Table_ExternalData_15[[#This Row],[IType]],IsDList,Table_ExternalData_15[[#Headers],[21]])</f>
        <v>0</v>
      </c>
      <c r="Z773" s="10">
        <f>SUMIFS(IsQList,IsIList,Table_ExternalData_15[[#This Row],[item_key]],IsITypeList,Table_ExternalData_15[[#This Row],[IType]],IsDList,Table_ExternalData_15[[#Headers],[22]])</f>
        <v>0</v>
      </c>
      <c r="AA773" s="10">
        <f>SUMIFS(IsQList,IsIList,Table_ExternalData_15[[#This Row],[item_key]],IsITypeList,Table_ExternalData_15[[#This Row],[IType]],IsDList,Table_ExternalData_15[[#Headers],[23]])</f>
        <v>125</v>
      </c>
      <c r="AB773" s="10">
        <f>SUMIFS(IsQList,IsIList,Table_ExternalData_15[[#This Row],[item_key]],IsITypeList,Table_ExternalData_15[[#This Row],[IType]],IsDList,Table_ExternalData_15[[#Headers],[24]])</f>
        <v>0</v>
      </c>
      <c r="AC773" s="10">
        <f>SUMIFS(IsQList,IsIList,Table_ExternalData_15[[#This Row],[item_key]],IsITypeList,Table_ExternalData_15[[#This Row],[IType]],IsDList,Table_ExternalData_15[[#Headers],[25]])</f>
        <v>0</v>
      </c>
      <c r="AD773" s="10">
        <f>SUMIFS(IsQList,IsIList,Table_ExternalData_15[[#This Row],[item_key]],IsITypeList,Table_ExternalData_15[[#This Row],[IType]],IsDList,Table_ExternalData_15[[#Headers],[26]])</f>
        <v>0</v>
      </c>
      <c r="AE773" s="10">
        <f>SUMIFS(IsQList,IsIList,Table_ExternalData_15[[#This Row],[item_key]],IsITypeList,Table_ExternalData_15[[#This Row],[IType]],IsDList,Table_ExternalData_15[[#Headers],[27]])</f>
        <v>183</v>
      </c>
      <c r="AF773" s="10">
        <f>SUMIFS(IsQList,IsIList,Table_ExternalData_15[[#This Row],[item_key]],IsITypeList,Table_ExternalData_15[[#This Row],[IType]],IsDList,Table_ExternalData_15[[#Headers],[28]])</f>
        <v>671</v>
      </c>
      <c r="AG773" s="10">
        <f>SUMIFS(IsQList,IsIList,Table_ExternalData_15[[#This Row],[item_key]],IsITypeList,Table_ExternalData_15[[#This Row],[IType]],IsDList,Table_ExternalData_15[[#Headers],[29]])</f>
        <v>708</v>
      </c>
      <c r="AH773" s="10">
        <f>SUMIFS(IsQList,IsIList,Table_ExternalData_15[[#This Row],[item_key]],IsITypeList,Table_ExternalData_15[[#This Row],[IType]],IsDList,Table_ExternalData_15[[#Headers],[30]])</f>
        <v>498</v>
      </c>
      <c r="AI773" s="10">
        <f>SUMIFS(IsQList,IsIList,Table_ExternalData_15[[#This Row],[item_key]],IsITypeList,Table_ExternalData_15[[#This Row],[IType]],IsDList,Table_ExternalData_15[[#Headers],[31]])</f>
        <v>554</v>
      </c>
      <c r="AJ773" s="10">
        <f>SUM(Table_ExternalData_15[[#This Row],[1]:[31]])</f>
        <v>5469</v>
      </c>
    </row>
    <row r="774" spans="1:36">
      <c r="A774" s="1" t="s">
        <v>2319</v>
      </c>
      <c r="B774" s="1" t="s">
        <v>2837</v>
      </c>
      <c r="C774" s="1" t="s">
        <v>2838</v>
      </c>
      <c r="D774" s="11" t="s">
        <v>2046</v>
      </c>
      <c r="E774" s="10">
        <f>SUMIFS(IsQList,IsIList,Table_ExternalData_15[[#This Row],[item_key]],IsITypeList,Table_ExternalData_15[[#This Row],[IType]],IsDList,Table_ExternalData_15[[#Headers],[1]])</f>
        <v>0</v>
      </c>
      <c r="F774" s="10">
        <f>SUMIFS(IsQList,IsIList,Table_ExternalData_15[[#This Row],[item_key]],IsITypeList,Table_ExternalData_15[[#This Row],[IType]],IsDList,Table_ExternalData_15[[#Headers],[2]])</f>
        <v>0</v>
      </c>
      <c r="G774" s="10">
        <f>SUMIFS(IsQList,IsIList,Table_ExternalData_15[[#This Row],[item_key]],IsITypeList,Table_ExternalData_15[[#This Row],[IType]],IsDList,Table_ExternalData_15[[#Headers],[3]])</f>
        <v>0</v>
      </c>
      <c r="H774" s="10">
        <f>SUMIFS(IsQList,IsIList,Table_ExternalData_15[[#This Row],[item_key]],IsITypeList,Table_ExternalData_15[[#This Row],[IType]],IsDList,Table_ExternalData_15[[#Headers],[4]])</f>
        <v>0</v>
      </c>
      <c r="I774" s="10">
        <f>SUMIFS(IsQList,IsIList,Table_ExternalData_15[[#This Row],[item_key]],IsITypeList,Table_ExternalData_15[[#This Row],[IType]],IsDList,Table_ExternalData_15[[#Headers],[5]])</f>
        <v>0</v>
      </c>
      <c r="J774" s="10">
        <f>SUMIFS(IsQList,IsIList,Table_ExternalData_15[[#This Row],[item_key]],IsITypeList,Table_ExternalData_15[[#This Row],[IType]],IsDList,Table_ExternalData_15[[#Headers],[6]])</f>
        <v>0</v>
      </c>
      <c r="K774" s="10">
        <f>SUMIFS(IsQList,IsIList,Table_ExternalData_15[[#This Row],[item_key]],IsITypeList,Table_ExternalData_15[[#This Row],[IType]],IsDList,Table_ExternalData_15[[#Headers],[7]])</f>
        <v>0</v>
      </c>
      <c r="L774" s="10">
        <f>SUMIFS(IsQList,IsIList,Table_ExternalData_15[[#This Row],[item_key]],IsITypeList,Table_ExternalData_15[[#This Row],[IType]],IsDList,Table_ExternalData_15[[#Headers],[8]])</f>
        <v>0</v>
      </c>
      <c r="M774" s="10">
        <f>SUMIFS(IsQList,IsIList,Table_ExternalData_15[[#This Row],[item_key]],IsITypeList,Table_ExternalData_15[[#This Row],[IType]],IsDList,Table_ExternalData_15[[#Headers],[9]])</f>
        <v>0</v>
      </c>
      <c r="N774" s="10">
        <f>SUMIFS(IsQList,IsIList,Table_ExternalData_15[[#This Row],[item_key]],IsITypeList,Table_ExternalData_15[[#This Row],[IType]],IsDList,Table_ExternalData_15[[#Headers],[10]])</f>
        <v>0</v>
      </c>
      <c r="O774" s="10">
        <f>SUMIFS(IsQList,IsIList,Table_ExternalData_15[[#This Row],[item_key]],IsITypeList,Table_ExternalData_15[[#This Row],[IType]],IsDList,Table_ExternalData_15[[#Headers],[11]])</f>
        <v>0</v>
      </c>
      <c r="P774" s="10">
        <f>SUMIFS(IsQList,IsIList,Table_ExternalData_15[[#This Row],[item_key]],IsITypeList,Table_ExternalData_15[[#This Row],[IType]],IsDList,Table_ExternalData_15[[#Headers],[12]])</f>
        <v>0</v>
      </c>
      <c r="Q774" s="10">
        <f>SUMIFS(IsQList,IsIList,Table_ExternalData_15[[#This Row],[item_key]],IsITypeList,Table_ExternalData_15[[#This Row],[IType]],IsDList,Table_ExternalData_15[[#Headers],[13]])</f>
        <v>0</v>
      </c>
      <c r="R774" s="10">
        <f>SUMIFS(IsQList,IsIList,Table_ExternalData_15[[#This Row],[item_key]],IsITypeList,Table_ExternalData_15[[#This Row],[IType]],IsDList,Table_ExternalData_15[[#Headers],[14]])</f>
        <v>0</v>
      </c>
      <c r="S774" s="10">
        <f>SUMIFS(IsQList,IsIList,Table_ExternalData_15[[#This Row],[item_key]],IsITypeList,Table_ExternalData_15[[#This Row],[IType]],IsDList,Table_ExternalData_15[[#Headers],[15]])</f>
        <v>0</v>
      </c>
      <c r="T774" s="10">
        <f>SUMIFS(IsQList,IsIList,Table_ExternalData_15[[#This Row],[item_key]],IsITypeList,Table_ExternalData_15[[#This Row],[IType]],IsDList,Table_ExternalData_15[[#Headers],[16]])</f>
        <v>0</v>
      </c>
      <c r="U774" s="10">
        <f>SUMIFS(IsQList,IsIList,Table_ExternalData_15[[#This Row],[item_key]],IsITypeList,Table_ExternalData_15[[#This Row],[IType]],IsDList,Table_ExternalData_15[[#Headers],[17]])</f>
        <v>0</v>
      </c>
      <c r="V774" s="10">
        <f>SUMIFS(IsQList,IsIList,Table_ExternalData_15[[#This Row],[item_key]],IsITypeList,Table_ExternalData_15[[#This Row],[IType]],IsDList,Table_ExternalData_15[[#Headers],[18]])</f>
        <v>0</v>
      </c>
      <c r="W774" s="10">
        <f>SUMIFS(IsQList,IsIList,Table_ExternalData_15[[#This Row],[item_key]],IsITypeList,Table_ExternalData_15[[#This Row],[IType]],IsDList,Table_ExternalData_15[[#Headers],[19]])</f>
        <v>0</v>
      </c>
      <c r="X774" s="10">
        <f>SUMIFS(IsQList,IsIList,Table_ExternalData_15[[#This Row],[item_key]],IsITypeList,Table_ExternalData_15[[#This Row],[IType]],IsDList,Table_ExternalData_15[[#Headers],[20]])</f>
        <v>0</v>
      </c>
      <c r="Y774" s="10">
        <f>SUMIFS(IsQList,IsIList,Table_ExternalData_15[[#This Row],[item_key]],IsITypeList,Table_ExternalData_15[[#This Row],[IType]],IsDList,Table_ExternalData_15[[#Headers],[21]])</f>
        <v>0</v>
      </c>
      <c r="Z774" s="10">
        <f>SUMIFS(IsQList,IsIList,Table_ExternalData_15[[#This Row],[item_key]],IsITypeList,Table_ExternalData_15[[#This Row],[IType]],IsDList,Table_ExternalData_15[[#Headers],[22]])</f>
        <v>0</v>
      </c>
      <c r="AA774" s="10">
        <f>SUMIFS(IsQList,IsIList,Table_ExternalData_15[[#This Row],[item_key]],IsITypeList,Table_ExternalData_15[[#This Row],[IType]],IsDList,Table_ExternalData_15[[#Headers],[23]])</f>
        <v>0</v>
      </c>
      <c r="AB774" s="10">
        <f>SUMIFS(IsQList,IsIList,Table_ExternalData_15[[#This Row],[item_key]],IsITypeList,Table_ExternalData_15[[#This Row],[IType]],IsDList,Table_ExternalData_15[[#Headers],[24]])</f>
        <v>0</v>
      </c>
      <c r="AC774" s="10">
        <f>SUMIFS(IsQList,IsIList,Table_ExternalData_15[[#This Row],[item_key]],IsITypeList,Table_ExternalData_15[[#This Row],[IType]],IsDList,Table_ExternalData_15[[#Headers],[25]])</f>
        <v>0</v>
      </c>
      <c r="AD774" s="10">
        <f>SUMIFS(IsQList,IsIList,Table_ExternalData_15[[#This Row],[item_key]],IsITypeList,Table_ExternalData_15[[#This Row],[IType]],IsDList,Table_ExternalData_15[[#Headers],[26]])</f>
        <v>0</v>
      </c>
      <c r="AE774" s="10">
        <f>SUMIFS(IsQList,IsIList,Table_ExternalData_15[[#This Row],[item_key]],IsITypeList,Table_ExternalData_15[[#This Row],[IType]],IsDList,Table_ExternalData_15[[#Headers],[27]])</f>
        <v>0</v>
      </c>
      <c r="AF774" s="10">
        <f>SUMIFS(IsQList,IsIList,Table_ExternalData_15[[#This Row],[item_key]],IsITypeList,Table_ExternalData_15[[#This Row],[IType]],IsDList,Table_ExternalData_15[[#Headers],[28]])</f>
        <v>0</v>
      </c>
      <c r="AG774" s="10">
        <f>SUMIFS(IsQList,IsIList,Table_ExternalData_15[[#This Row],[item_key]],IsITypeList,Table_ExternalData_15[[#This Row],[IType]],IsDList,Table_ExternalData_15[[#Headers],[29]])</f>
        <v>0</v>
      </c>
      <c r="AH774" s="10">
        <f>SUMIFS(IsQList,IsIList,Table_ExternalData_15[[#This Row],[item_key]],IsITypeList,Table_ExternalData_15[[#This Row],[IType]],IsDList,Table_ExternalData_15[[#Headers],[30]])</f>
        <v>0</v>
      </c>
      <c r="AI774" s="10">
        <f>SUMIFS(IsQList,IsIList,Table_ExternalData_15[[#This Row],[item_key]],IsITypeList,Table_ExternalData_15[[#This Row],[IType]],IsDList,Table_ExternalData_15[[#Headers],[31]])</f>
        <v>0</v>
      </c>
      <c r="AJ774" s="10">
        <f>SUM(Table_ExternalData_15[[#This Row],[1]:[31]])</f>
        <v>0</v>
      </c>
    </row>
    <row r="775" spans="1:36">
      <c r="A775" s="1" t="s">
        <v>2320</v>
      </c>
      <c r="B775" s="1" t="s">
        <v>2839</v>
      </c>
      <c r="C775" s="1" t="s">
        <v>2840</v>
      </c>
      <c r="D775" s="11" t="s">
        <v>2046</v>
      </c>
      <c r="E775" s="10">
        <f>SUMIFS(IsQList,IsIList,Table_ExternalData_15[[#This Row],[item_key]],IsITypeList,Table_ExternalData_15[[#This Row],[IType]],IsDList,Table_ExternalData_15[[#Headers],[1]])</f>
        <v>0</v>
      </c>
      <c r="F775" s="10">
        <f>SUMIFS(IsQList,IsIList,Table_ExternalData_15[[#This Row],[item_key]],IsITypeList,Table_ExternalData_15[[#This Row],[IType]],IsDList,Table_ExternalData_15[[#Headers],[2]])</f>
        <v>0</v>
      </c>
      <c r="G775" s="10">
        <f>SUMIFS(IsQList,IsIList,Table_ExternalData_15[[#This Row],[item_key]],IsITypeList,Table_ExternalData_15[[#This Row],[IType]],IsDList,Table_ExternalData_15[[#Headers],[3]])</f>
        <v>296</v>
      </c>
      <c r="H775" s="10">
        <f>SUMIFS(IsQList,IsIList,Table_ExternalData_15[[#This Row],[item_key]],IsITypeList,Table_ExternalData_15[[#This Row],[IType]],IsDList,Table_ExternalData_15[[#Headers],[4]])</f>
        <v>0</v>
      </c>
      <c r="I775" s="10">
        <f>SUMIFS(IsQList,IsIList,Table_ExternalData_15[[#This Row],[item_key]],IsITypeList,Table_ExternalData_15[[#This Row],[IType]],IsDList,Table_ExternalData_15[[#Headers],[5]])</f>
        <v>0</v>
      </c>
      <c r="J775" s="10">
        <f>SUMIFS(IsQList,IsIList,Table_ExternalData_15[[#This Row],[item_key]],IsITypeList,Table_ExternalData_15[[#This Row],[IType]],IsDList,Table_ExternalData_15[[#Headers],[6]])</f>
        <v>784</v>
      </c>
      <c r="K775" s="10">
        <f>SUMIFS(IsQList,IsIList,Table_ExternalData_15[[#This Row],[item_key]],IsITypeList,Table_ExternalData_15[[#This Row],[IType]],IsDList,Table_ExternalData_15[[#Headers],[7]])</f>
        <v>0</v>
      </c>
      <c r="L775" s="10">
        <f>SUMIFS(IsQList,IsIList,Table_ExternalData_15[[#This Row],[item_key]],IsITypeList,Table_ExternalData_15[[#This Row],[IType]],IsDList,Table_ExternalData_15[[#Headers],[8]])</f>
        <v>646</v>
      </c>
      <c r="M775" s="10">
        <f>SUMIFS(IsQList,IsIList,Table_ExternalData_15[[#This Row],[item_key]],IsITypeList,Table_ExternalData_15[[#This Row],[IType]],IsDList,Table_ExternalData_15[[#Headers],[9]])</f>
        <v>846</v>
      </c>
      <c r="N775" s="10">
        <f>SUMIFS(IsQList,IsIList,Table_ExternalData_15[[#This Row],[item_key]],IsITypeList,Table_ExternalData_15[[#This Row],[IType]],IsDList,Table_ExternalData_15[[#Headers],[10]])</f>
        <v>150</v>
      </c>
      <c r="O775" s="10">
        <f>SUMIFS(IsQList,IsIList,Table_ExternalData_15[[#This Row],[item_key]],IsITypeList,Table_ExternalData_15[[#This Row],[IType]],IsDList,Table_ExternalData_15[[#Headers],[11]])</f>
        <v>288</v>
      </c>
      <c r="P775" s="10">
        <f>SUMIFS(IsQList,IsIList,Table_ExternalData_15[[#This Row],[item_key]],IsITypeList,Table_ExternalData_15[[#This Row],[IType]],IsDList,Table_ExternalData_15[[#Headers],[12]])</f>
        <v>0</v>
      </c>
      <c r="Q775" s="10">
        <f>SUMIFS(IsQList,IsIList,Table_ExternalData_15[[#This Row],[item_key]],IsITypeList,Table_ExternalData_15[[#This Row],[IType]],IsDList,Table_ExternalData_15[[#Headers],[13]])</f>
        <v>878</v>
      </c>
      <c r="R775" s="10">
        <f>SUMIFS(IsQList,IsIList,Table_ExternalData_15[[#This Row],[item_key]],IsITypeList,Table_ExternalData_15[[#This Row],[IType]],IsDList,Table_ExternalData_15[[#Headers],[14]])</f>
        <v>264</v>
      </c>
      <c r="S775" s="10">
        <f>SUMIFS(IsQList,IsIList,Table_ExternalData_15[[#This Row],[item_key]],IsITypeList,Table_ExternalData_15[[#This Row],[IType]],IsDList,Table_ExternalData_15[[#Headers],[15]])</f>
        <v>418</v>
      </c>
      <c r="T775" s="10">
        <f>SUMIFS(IsQList,IsIList,Table_ExternalData_15[[#This Row],[item_key]],IsITypeList,Table_ExternalData_15[[#This Row],[IType]],IsDList,Table_ExternalData_15[[#Headers],[16]])</f>
        <v>0</v>
      </c>
      <c r="U775" s="10">
        <f>SUMIFS(IsQList,IsIList,Table_ExternalData_15[[#This Row],[item_key]],IsITypeList,Table_ExternalData_15[[#This Row],[IType]],IsDList,Table_ExternalData_15[[#Headers],[17]])</f>
        <v>530</v>
      </c>
      <c r="V775" s="10">
        <f>SUMIFS(IsQList,IsIList,Table_ExternalData_15[[#This Row],[item_key]],IsITypeList,Table_ExternalData_15[[#This Row],[IType]],IsDList,Table_ExternalData_15[[#Headers],[18]])</f>
        <v>360</v>
      </c>
      <c r="W775" s="10">
        <f>SUMIFS(IsQList,IsIList,Table_ExternalData_15[[#This Row],[item_key]],IsITypeList,Table_ExternalData_15[[#This Row],[IType]],IsDList,Table_ExternalData_15[[#Headers],[19]])</f>
        <v>0</v>
      </c>
      <c r="X775" s="10">
        <f>SUMIFS(IsQList,IsIList,Table_ExternalData_15[[#This Row],[item_key]],IsITypeList,Table_ExternalData_15[[#This Row],[IType]],IsDList,Table_ExternalData_15[[#Headers],[20]])</f>
        <v>0</v>
      </c>
      <c r="Y775" s="10">
        <f>SUMIFS(IsQList,IsIList,Table_ExternalData_15[[#This Row],[item_key]],IsITypeList,Table_ExternalData_15[[#This Row],[IType]],IsDList,Table_ExternalData_15[[#Headers],[21]])</f>
        <v>0</v>
      </c>
      <c r="Z775" s="10">
        <f>SUMIFS(IsQList,IsIList,Table_ExternalData_15[[#This Row],[item_key]],IsITypeList,Table_ExternalData_15[[#This Row],[IType]],IsDList,Table_ExternalData_15[[#Headers],[22]])</f>
        <v>0</v>
      </c>
      <c r="AA775" s="10">
        <f>SUMIFS(IsQList,IsIList,Table_ExternalData_15[[#This Row],[item_key]],IsITypeList,Table_ExternalData_15[[#This Row],[IType]],IsDList,Table_ExternalData_15[[#Headers],[23]])</f>
        <v>250</v>
      </c>
      <c r="AB775" s="10">
        <f>SUMIFS(IsQList,IsIList,Table_ExternalData_15[[#This Row],[item_key]],IsITypeList,Table_ExternalData_15[[#This Row],[IType]],IsDList,Table_ExternalData_15[[#Headers],[24]])</f>
        <v>0</v>
      </c>
      <c r="AC775" s="10">
        <f>SUMIFS(IsQList,IsIList,Table_ExternalData_15[[#This Row],[item_key]],IsITypeList,Table_ExternalData_15[[#This Row],[IType]],IsDList,Table_ExternalData_15[[#Headers],[25]])</f>
        <v>0</v>
      </c>
      <c r="AD775" s="10">
        <f>SUMIFS(IsQList,IsIList,Table_ExternalData_15[[#This Row],[item_key]],IsITypeList,Table_ExternalData_15[[#This Row],[IType]],IsDList,Table_ExternalData_15[[#Headers],[26]])</f>
        <v>0</v>
      </c>
      <c r="AE775" s="10">
        <f>SUMIFS(IsQList,IsIList,Table_ExternalData_15[[#This Row],[item_key]],IsITypeList,Table_ExternalData_15[[#This Row],[IType]],IsDList,Table_ExternalData_15[[#Headers],[27]])</f>
        <v>366</v>
      </c>
      <c r="AF775" s="10">
        <f>SUMIFS(IsQList,IsIList,Table_ExternalData_15[[#This Row],[item_key]],IsITypeList,Table_ExternalData_15[[#This Row],[IType]],IsDList,Table_ExternalData_15[[#Headers],[28]])</f>
        <v>1378</v>
      </c>
      <c r="AG775" s="10">
        <f>SUMIFS(IsQList,IsIList,Table_ExternalData_15[[#This Row],[item_key]],IsITypeList,Table_ExternalData_15[[#This Row],[IType]],IsDList,Table_ExternalData_15[[#Headers],[29]])</f>
        <v>1080</v>
      </c>
      <c r="AH775" s="10">
        <f>SUMIFS(IsQList,IsIList,Table_ExternalData_15[[#This Row],[item_key]],IsITypeList,Table_ExternalData_15[[#This Row],[IType]],IsDList,Table_ExternalData_15[[#Headers],[30]])</f>
        <v>1018</v>
      </c>
      <c r="AI775" s="10">
        <f>SUMIFS(IsQList,IsIList,Table_ExternalData_15[[#This Row],[item_key]],IsITypeList,Table_ExternalData_15[[#This Row],[IType]],IsDList,Table_ExternalData_15[[#Headers],[31]])</f>
        <v>1020</v>
      </c>
      <c r="AJ775" s="10">
        <f>SUM(Table_ExternalData_15[[#This Row],[1]:[31]])</f>
        <v>10572</v>
      </c>
    </row>
    <row r="776" spans="1:36">
      <c r="A776" s="1" t="s">
        <v>2321</v>
      </c>
      <c r="B776" s="1" t="s">
        <v>2841</v>
      </c>
      <c r="C776" s="1" t="s">
        <v>2842</v>
      </c>
      <c r="D776" s="11" t="s">
        <v>2046</v>
      </c>
      <c r="E776" s="10">
        <f>SUMIFS(IsQList,IsIList,Table_ExternalData_15[[#This Row],[item_key]],IsITypeList,Table_ExternalData_15[[#This Row],[IType]],IsDList,Table_ExternalData_15[[#Headers],[1]])</f>
        <v>0</v>
      </c>
      <c r="F776" s="10">
        <f>SUMIFS(IsQList,IsIList,Table_ExternalData_15[[#This Row],[item_key]],IsITypeList,Table_ExternalData_15[[#This Row],[IType]],IsDList,Table_ExternalData_15[[#Headers],[2]])</f>
        <v>0</v>
      </c>
      <c r="G776" s="10">
        <f>SUMIFS(IsQList,IsIList,Table_ExternalData_15[[#This Row],[item_key]],IsITypeList,Table_ExternalData_15[[#This Row],[IType]],IsDList,Table_ExternalData_15[[#Headers],[3]])</f>
        <v>148</v>
      </c>
      <c r="H776" s="10">
        <f>SUMIFS(IsQList,IsIList,Table_ExternalData_15[[#This Row],[item_key]],IsITypeList,Table_ExternalData_15[[#This Row],[IType]],IsDList,Table_ExternalData_15[[#Headers],[4]])</f>
        <v>0</v>
      </c>
      <c r="I776" s="10">
        <f>SUMIFS(IsQList,IsIList,Table_ExternalData_15[[#This Row],[item_key]],IsITypeList,Table_ExternalData_15[[#This Row],[IType]],IsDList,Table_ExternalData_15[[#Headers],[5]])</f>
        <v>0</v>
      </c>
      <c r="J776" s="10">
        <f>SUMIFS(IsQList,IsIList,Table_ExternalData_15[[#This Row],[item_key]],IsITypeList,Table_ExternalData_15[[#This Row],[IType]],IsDList,Table_ExternalData_15[[#Headers],[6]])</f>
        <v>392</v>
      </c>
      <c r="K776" s="10">
        <f>SUMIFS(IsQList,IsIList,Table_ExternalData_15[[#This Row],[item_key]],IsITypeList,Table_ExternalData_15[[#This Row],[IType]],IsDList,Table_ExternalData_15[[#Headers],[7]])</f>
        <v>0</v>
      </c>
      <c r="L776" s="10">
        <f>SUMIFS(IsQList,IsIList,Table_ExternalData_15[[#This Row],[item_key]],IsITypeList,Table_ExternalData_15[[#This Row],[IType]],IsDList,Table_ExternalData_15[[#Headers],[8]])</f>
        <v>323</v>
      </c>
      <c r="M776" s="10">
        <f>SUMIFS(IsQList,IsIList,Table_ExternalData_15[[#This Row],[item_key]],IsITypeList,Table_ExternalData_15[[#This Row],[IType]],IsDList,Table_ExternalData_15[[#Headers],[9]])</f>
        <v>423</v>
      </c>
      <c r="N776" s="10">
        <f>SUMIFS(IsQList,IsIList,Table_ExternalData_15[[#This Row],[item_key]],IsITypeList,Table_ExternalData_15[[#This Row],[IType]],IsDList,Table_ExternalData_15[[#Headers],[10]])</f>
        <v>150</v>
      </c>
      <c r="O776" s="10">
        <f>SUMIFS(IsQList,IsIList,Table_ExternalData_15[[#This Row],[item_key]],IsITypeList,Table_ExternalData_15[[#This Row],[IType]],IsDList,Table_ExternalData_15[[#Headers],[11]])</f>
        <v>144</v>
      </c>
      <c r="P776" s="10">
        <f>SUMIFS(IsQList,IsIList,Table_ExternalData_15[[#This Row],[item_key]],IsITypeList,Table_ExternalData_15[[#This Row],[IType]],IsDList,Table_ExternalData_15[[#Headers],[12]])</f>
        <v>0</v>
      </c>
      <c r="Q776" s="10">
        <f>SUMIFS(IsQList,IsIList,Table_ExternalData_15[[#This Row],[item_key]],IsITypeList,Table_ExternalData_15[[#This Row],[IType]],IsDList,Table_ExternalData_15[[#Headers],[13]])</f>
        <v>364</v>
      </c>
      <c r="R776" s="10">
        <f>SUMIFS(IsQList,IsIList,Table_ExternalData_15[[#This Row],[item_key]],IsITypeList,Table_ExternalData_15[[#This Row],[IType]],IsDList,Table_ExternalData_15[[#Headers],[14]])</f>
        <v>132</v>
      </c>
      <c r="S776" s="10">
        <f>SUMIFS(IsQList,IsIList,Table_ExternalData_15[[#This Row],[item_key]],IsITypeList,Table_ExternalData_15[[#This Row],[IType]],IsDList,Table_ExternalData_15[[#Headers],[15]])</f>
        <v>209</v>
      </c>
      <c r="T776" s="10">
        <f>SUMIFS(IsQList,IsIList,Table_ExternalData_15[[#This Row],[item_key]],IsITypeList,Table_ExternalData_15[[#This Row],[IType]],IsDList,Table_ExternalData_15[[#Headers],[16]])</f>
        <v>0</v>
      </c>
      <c r="U776" s="10">
        <f>SUMIFS(IsQList,IsIList,Table_ExternalData_15[[#This Row],[item_key]],IsITypeList,Table_ExternalData_15[[#This Row],[IType]],IsDList,Table_ExternalData_15[[#Headers],[17]])</f>
        <v>265</v>
      </c>
      <c r="V776" s="10">
        <f>SUMIFS(IsQList,IsIList,Table_ExternalData_15[[#This Row],[item_key]],IsITypeList,Table_ExternalData_15[[#This Row],[IType]],IsDList,Table_ExternalData_15[[#Headers],[18]])</f>
        <v>180</v>
      </c>
      <c r="W776" s="10">
        <f>SUMIFS(IsQList,IsIList,Table_ExternalData_15[[#This Row],[item_key]],IsITypeList,Table_ExternalData_15[[#This Row],[IType]],IsDList,Table_ExternalData_15[[#Headers],[19]])</f>
        <v>0</v>
      </c>
      <c r="X776" s="10">
        <f>SUMIFS(IsQList,IsIList,Table_ExternalData_15[[#This Row],[item_key]],IsITypeList,Table_ExternalData_15[[#This Row],[IType]],IsDList,Table_ExternalData_15[[#Headers],[20]])</f>
        <v>0</v>
      </c>
      <c r="Y776" s="10">
        <f>SUMIFS(IsQList,IsIList,Table_ExternalData_15[[#This Row],[item_key]],IsITypeList,Table_ExternalData_15[[#This Row],[IType]],IsDList,Table_ExternalData_15[[#Headers],[21]])</f>
        <v>0</v>
      </c>
      <c r="Z776" s="10">
        <f>SUMIFS(IsQList,IsIList,Table_ExternalData_15[[#This Row],[item_key]],IsITypeList,Table_ExternalData_15[[#This Row],[IType]],IsDList,Table_ExternalData_15[[#Headers],[22]])</f>
        <v>0</v>
      </c>
      <c r="AA776" s="10">
        <f>SUMIFS(IsQList,IsIList,Table_ExternalData_15[[#This Row],[item_key]],IsITypeList,Table_ExternalData_15[[#This Row],[IType]],IsDList,Table_ExternalData_15[[#Headers],[23]])</f>
        <v>125</v>
      </c>
      <c r="AB776" s="10">
        <f>SUMIFS(IsQList,IsIList,Table_ExternalData_15[[#This Row],[item_key]],IsITypeList,Table_ExternalData_15[[#This Row],[IType]],IsDList,Table_ExternalData_15[[#Headers],[24]])</f>
        <v>168</v>
      </c>
      <c r="AC776" s="10">
        <f>SUMIFS(IsQList,IsIList,Table_ExternalData_15[[#This Row],[item_key]],IsITypeList,Table_ExternalData_15[[#This Row],[IType]],IsDList,Table_ExternalData_15[[#Headers],[25]])</f>
        <v>0</v>
      </c>
      <c r="AD776" s="10">
        <f>SUMIFS(IsQList,IsIList,Table_ExternalData_15[[#This Row],[item_key]],IsITypeList,Table_ExternalData_15[[#This Row],[IType]],IsDList,Table_ExternalData_15[[#Headers],[26]])</f>
        <v>0</v>
      </c>
      <c r="AE776" s="10">
        <f>SUMIFS(IsQList,IsIList,Table_ExternalData_15[[#This Row],[item_key]],IsITypeList,Table_ExternalData_15[[#This Row],[IType]],IsDList,Table_ExternalData_15[[#Headers],[27]])</f>
        <v>183</v>
      </c>
      <c r="AF776" s="10">
        <f>SUMIFS(IsQList,IsIList,Table_ExternalData_15[[#This Row],[item_key]],IsITypeList,Table_ExternalData_15[[#This Row],[IType]],IsDList,Table_ExternalData_15[[#Headers],[28]])</f>
        <v>671</v>
      </c>
      <c r="AG776" s="10">
        <f>SUMIFS(IsQList,IsIList,Table_ExternalData_15[[#This Row],[item_key]],IsITypeList,Table_ExternalData_15[[#This Row],[IType]],IsDList,Table_ExternalData_15[[#Headers],[29]])</f>
        <v>540</v>
      </c>
      <c r="AH776" s="10">
        <f>SUMIFS(IsQList,IsIList,Table_ExternalData_15[[#This Row],[item_key]],IsITypeList,Table_ExternalData_15[[#This Row],[IType]],IsDList,Table_ExternalData_15[[#Headers],[30]])</f>
        <v>342</v>
      </c>
      <c r="AI776" s="10">
        <f>SUMIFS(IsQList,IsIList,Table_ExternalData_15[[#This Row],[item_key]],IsITypeList,Table_ExternalData_15[[#This Row],[IType]],IsDList,Table_ExternalData_15[[#Headers],[31]])</f>
        <v>710</v>
      </c>
      <c r="AJ776" s="10">
        <f>SUM(Table_ExternalData_15[[#This Row],[1]:[31]])</f>
        <v>5469</v>
      </c>
    </row>
    <row r="777" spans="1:36">
      <c r="A777" s="1" t="s">
        <v>2322</v>
      </c>
      <c r="B777" s="1" t="s">
        <v>2843</v>
      </c>
      <c r="C777" s="1" t="s">
        <v>2844</v>
      </c>
      <c r="D777" s="11" t="s">
        <v>2046</v>
      </c>
      <c r="E777" s="10">
        <f>SUMIFS(IsQList,IsIList,Table_ExternalData_15[[#This Row],[item_key]],IsITypeList,Table_ExternalData_15[[#This Row],[IType]],IsDList,Table_ExternalData_15[[#Headers],[1]])</f>
        <v>0</v>
      </c>
      <c r="F777" s="10">
        <f>SUMIFS(IsQList,IsIList,Table_ExternalData_15[[#This Row],[item_key]],IsITypeList,Table_ExternalData_15[[#This Row],[IType]],IsDList,Table_ExternalData_15[[#Headers],[2]])</f>
        <v>0</v>
      </c>
      <c r="G777" s="10">
        <f>SUMIFS(IsQList,IsIList,Table_ExternalData_15[[#This Row],[item_key]],IsITypeList,Table_ExternalData_15[[#This Row],[IType]],IsDList,Table_ExternalData_15[[#Headers],[3]])</f>
        <v>148</v>
      </c>
      <c r="H777" s="10">
        <f>SUMIFS(IsQList,IsIList,Table_ExternalData_15[[#This Row],[item_key]],IsITypeList,Table_ExternalData_15[[#This Row],[IType]],IsDList,Table_ExternalData_15[[#Headers],[4]])</f>
        <v>0</v>
      </c>
      <c r="I777" s="10">
        <f>SUMIFS(IsQList,IsIList,Table_ExternalData_15[[#This Row],[item_key]],IsITypeList,Table_ExternalData_15[[#This Row],[IType]],IsDList,Table_ExternalData_15[[#Headers],[5]])</f>
        <v>0</v>
      </c>
      <c r="J777" s="10">
        <f>SUMIFS(IsQList,IsIList,Table_ExternalData_15[[#This Row],[item_key]],IsITypeList,Table_ExternalData_15[[#This Row],[IType]],IsDList,Table_ExternalData_15[[#Headers],[6]])</f>
        <v>392</v>
      </c>
      <c r="K777" s="10">
        <f>SUMIFS(IsQList,IsIList,Table_ExternalData_15[[#This Row],[item_key]],IsITypeList,Table_ExternalData_15[[#This Row],[IType]],IsDList,Table_ExternalData_15[[#Headers],[7]])</f>
        <v>0</v>
      </c>
      <c r="L777" s="10">
        <f>SUMIFS(IsQList,IsIList,Table_ExternalData_15[[#This Row],[item_key]],IsITypeList,Table_ExternalData_15[[#This Row],[IType]],IsDList,Table_ExternalData_15[[#Headers],[8]])</f>
        <v>323</v>
      </c>
      <c r="M777" s="10">
        <f>SUMIFS(IsQList,IsIList,Table_ExternalData_15[[#This Row],[item_key]],IsITypeList,Table_ExternalData_15[[#This Row],[IType]],IsDList,Table_ExternalData_15[[#Headers],[9]])</f>
        <v>423</v>
      </c>
      <c r="N777" s="10">
        <f>SUMIFS(IsQList,IsIList,Table_ExternalData_15[[#This Row],[item_key]],IsITypeList,Table_ExternalData_15[[#This Row],[IType]],IsDList,Table_ExternalData_15[[#Headers],[10]])</f>
        <v>150</v>
      </c>
      <c r="O777" s="10">
        <f>SUMIFS(IsQList,IsIList,Table_ExternalData_15[[#This Row],[item_key]],IsITypeList,Table_ExternalData_15[[#This Row],[IType]],IsDList,Table_ExternalData_15[[#Headers],[11]])</f>
        <v>144</v>
      </c>
      <c r="P777" s="10">
        <f>SUMIFS(IsQList,IsIList,Table_ExternalData_15[[#This Row],[item_key]],IsITypeList,Table_ExternalData_15[[#This Row],[IType]],IsDList,Table_ExternalData_15[[#Headers],[12]])</f>
        <v>0</v>
      </c>
      <c r="Q777" s="10">
        <f>SUMIFS(IsQList,IsIList,Table_ExternalData_15[[#This Row],[item_key]],IsITypeList,Table_ExternalData_15[[#This Row],[IType]],IsDList,Table_ExternalData_15[[#Headers],[13]])</f>
        <v>364</v>
      </c>
      <c r="R777" s="10">
        <f>SUMIFS(IsQList,IsIList,Table_ExternalData_15[[#This Row],[item_key]],IsITypeList,Table_ExternalData_15[[#This Row],[IType]],IsDList,Table_ExternalData_15[[#Headers],[14]])</f>
        <v>132</v>
      </c>
      <c r="S777" s="10">
        <f>SUMIFS(IsQList,IsIList,Table_ExternalData_15[[#This Row],[item_key]],IsITypeList,Table_ExternalData_15[[#This Row],[IType]],IsDList,Table_ExternalData_15[[#Headers],[15]])</f>
        <v>209</v>
      </c>
      <c r="T777" s="10">
        <f>SUMIFS(IsQList,IsIList,Table_ExternalData_15[[#This Row],[item_key]],IsITypeList,Table_ExternalData_15[[#This Row],[IType]],IsDList,Table_ExternalData_15[[#Headers],[16]])</f>
        <v>0</v>
      </c>
      <c r="U777" s="10">
        <f>SUMIFS(IsQList,IsIList,Table_ExternalData_15[[#This Row],[item_key]],IsITypeList,Table_ExternalData_15[[#This Row],[IType]],IsDList,Table_ExternalData_15[[#Headers],[17]])</f>
        <v>265</v>
      </c>
      <c r="V777" s="10">
        <f>SUMIFS(IsQList,IsIList,Table_ExternalData_15[[#This Row],[item_key]],IsITypeList,Table_ExternalData_15[[#This Row],[IType]],IsDList,Table_ExternalData_15[[#Headers],[18]])</f>
        <v>180</v>
      </c>
      <c r="W777" s="10">
        <f>SUMIFS(IsQList,IsIList,Table_ExternalData_15[[#This Row],[item_key]],IsITypeList,Table_ExternalData_15[[#This Row],[IType]],IsDList,Table_ExternalData_15[[#Headers],[19]])</f>
        <v>0</v>
      </c>
      <c r="X777" s="10">
        <f>SUMIFS(IsQList,IsIList,Table_ExternalData_15[[#This Row],[item_key]],IsITypeList,Table_ExternalData_15[[#This Row],[IType]],IsDList,Table_ExternalData_15[[#Headers],[20]])</f>
        <v>0</v>
      </c>
      <c r="Y777" s="10">
        <f>SUMIFS(IsQList,IsIList,Table_ExternalData_15[[#This Row],[item_key]],IsITypeList,Table_ExternalData_15[[#This Row],[IType]],IsDList,Table_ExternalData_15[[#Headers],[21]])</f>
        <v>0</v>
      </c>
      <c r="Z777" s="10">
        <f>SUMIFS(IsQList,IsIList,Table_ExternalData_15[[#This Row],[item_key]],IsITypeList,Table_ExternalData_15[[#This Row],[IType]],IsDList,Table_ExternalData_15[[#Headers],[22]])</f>
        <v>0</v>
      </c>
      <c r="AA777" s="10">
        <f>SUMIFS(IsQList,IsIList,Table_ExternalData_15[[#This Row],[item_key]],IsITypeList,Table_ExternalData_15[[#This Row],[IType]],IsDList,Table_ExternalData_15[[#Headers],[23]])</f>
        <v>125</v>
      </c>
      <c r="AB777" s="10">
        <f>SUMIFS(IsQList,IsIList,Table_ExternalData_15[[#This Row],[item_key]],IsITypeList,Table_ExternalData_15[[#This Row],[IType]],IsDList,Table_ExternalData_15[[#Headers],[24]])</f>
        <v>0</v>
      </c>
      <c r="AC777" s="10">
        <f>SUMIFS(IsQList,IsIList,Table_ExternalData_15[[#This Row],[item_key]],IsITypeList,Table_ExternalData_15[[#This Row],[IType]],IsDList,Table_ExternalData_15[[#Headers],[25]])</f>
        <v>0</v>
      </c>
      <c r="AD777" s="10">
        <f>SUMIFS(IsQList,IsIList,Table_ExternalData_15[[#This Row],[item_key]],IsITypeList,Table_ExternalData_15[[#This Row],[IType]],IsDList,Table_ExternalData_15[[#Headers],[26]])</f>
        <v>0</v>
      </c>
      <c r="AE777" s="10">
        <f>SUMIFS(IsQList,IsIList,Table_ExternalData_15[[#This Row],[item_key]],IsITypeList,Table_ExternalData_15[[#This Row],[IType]],IsDList,Table_ExternalData_15[[#Headers],[27]])</f>
        <v>183</v>
      </c>
      <c r="AF777" s="10">
        <f>SUMIFS(IsQList,IsIList,Table_ExternalData_15[[#This Row],[item_key]],IsITypeList,Table_ExternalData_15[[#This Row],[IType]],IsDList,Table_ExternalData_15[[#Headers],[28]])</f>
        <v>671</v>
      </c>
      <c r="AG777" s="10">
        <f>SUMIFS(IsQList,IsIList,Table_ExternalData_15[[#This Row],[item_key]],IsITypeList,Table_ExternalData_15[[#This Row],[IType]],IsDList,Table_ExternalData_15[[#Headers],[29]])</f>
        <v>708</v>
      </c>
      <c r="AH777" s="10">
        <f>SUMIFS(IsQList,IsIList,Table_ExternalData_15[[#This Row],[item_key]],IsITypeList,Table_ExternalData_15[[#This Row],[IType]],IsDList,Table_ExternalData_15[[#Headers],[30]])</f>
        <v>498</v>
      </c>
      <c r="AI777" s="10">
        <f>SUMIFS(IsQList,IsIList,Table_ExternalData_15[[#This Row],[item_key]],IsITypeList,Table_ExternalData_15[[#This Row],[IType]],IsDList,Table_ExternalData_15[[#Headers],[31]])</f>
        <v>554</v>
      </c>
      <c r="AJ777" s="10">
        <f>SUM(Table_ExternalData_15[[#This Row],[1]:[31]])</f>
        <v>5469</v>
      </c>
    </row>
    <row r="778" spans="1:36">
      <c r="A778" s="1" t="s">
        <v>578</v>
      </c>
      <c r="B778" s="1" t="s">
        <v>1330</v>
      </c>
      <c r="C778" s="1" t="s">
        <v>1331</v>
      </c>
      <c r="D778" s="11" t="s">
        <v>2046</v>
      </c>
      <c r="E778" s="10">
        <f>SUMIFS(IsQList,IsIList,Table_ExternalData_15[[#This Row],[item_key]],IsITypeList,Table_ExternalData_15[[#This Row],[IType]],IsDList,Table_ExternalData_15[[#Headers],[1]])</f>
        <v>85</v>
      </c>
      <c r="F778" s="10">
        <f>SUMIFS(IsQList,IsIList,Table_ExternalData_15[[#This Row],[item_key]],IsITypeList,Table_ExternalData_15[[#This Row],[IType]],IsDList,Table_ExternalData_15[[#Headers],[2]])</f>
        <v>188</v>
      </c>
      <c r="G778" s="10">
        <f>SUMIFS(IsQList,IsIList,Table_ExternalData_15[[#This Row],[item_key]],IsITypeList,Table_ExternalData_15[[#This Row],[IType]],IsDList,Table_ExternalData_15[[#Headers],[3]])</f>
        <v>85</v>
      </c>
      <c r="H778" s="10">
        <f>SUMIFS(IsQList,IsIList,Table_ExternalData_15[[#This Row],[item_key]],IsITypeList,Table_ExternalData_15[[#This Row],[IType]],IsDList,Table_ExternalData_15[[#Headers],[4]])</f>
        <v>250</v>
      </c>
      <c r="I778" s="10">
        <f>SUMIFS(IsQList,IsIList,Table_ExternalData_15[[#This Row],[item_key]],IsITypeList,Table_ExternalData_15[[#This Row],[IType]],IsDList,Table_ExternalData_15[[#Headers],[5]])</f>
        <v>100</v>
      </c>
      <c r="J778" s="10">
        <f>SUMIFS(IsQList,IsIList,Table_ExternalData_15[[#This Row],[item_key]],IsITypeList,Table_ExternalData_15[[#This Row],[IType]],IsDList,Table_ExternalData_15[[#Headers],[6]])</f>
        <v>237</v>
      </c>
      <c r="K778" s="10">
        <f>SUMIFS(IsQList,IsIList,Table_ExternalData_15[[#This Row],[item_key]],IsITypeList,Table_ExternalData_15[[#This Row],[IType]],IsDList,Table_ExternalData_15[[#Headers],[7]])</f>
        <v>209</v>
      </c>
      <c r="L778" s="10">
        <f>SUMIFS(IsQList,IsIList,Table_ExternalData_15[[#This Row],[item_key]],IsITypeList,Table_ExternalData_15[[#This Row],[IType]],IsDList,Table_ExternalData_15[[#Headers],[8]])</f>
        <v>139</v>
      </c>
      <c r="M778" s="10">
        <f>SUMIFS(IsQList,IsIList,Table_ExternalData_15[[#This Row],[item_key]],IsITypeList,Table_ExternalData_15[[#This Row],[IType]],IsDList,Table_ExternalData_15[[#Headers],[9]])</f>
        <v>317</v>
      </c>
      <c r="N778" s="10">
        <f>SUMIFS(IsQList,IsIList,Table_ExternalData_15[[#This Row],[item_key]],IsITypeList,Table_ExternalData_15[[#This Row],[IType]],IsDList,Table_ExternalData_15[[#Headers],[10]])</f>
        <v>207</v>
      </c>
      <c r="O778" s="10">
        <f>SUMIFS(IsQList,IsIList,Table_ExternalData_15[[#This Row],[item_key]],IsITypeList,Table_ExternalData_15[[#This Row],[IType]],IsDList,Table_ExternalData_15[[#Headers],[11]])</f>
        <v>150</v>
      </c>
      <c r="P778" s="10">
        <f>SUMIFS(IsQList,IsIList,Table_ExternalData_15[[#This Row],[item_key]],IsITypeList,Table_ExternalData_15[[#This Row],[IType]],IsDList,Table_ExternalData_15[[#Headers],[12]])</f>
        <v>0</v>
      </c>
      <c r="Q778" s="10">
        <f>SUMIFS(IsQList,IsIList,Table_ExternalData_15[[#This Row],[item_key]],IsITypeList,Table_ExternalData_15[[#This Row],[IType]],IsDList,Table_ExternalData_15[[#Headers],[13]])</f>
        <v>184</v>
      </c>
      <c r="R778" s="10">
        <f>SUMIFS(IsQList,IsIList,Table_ExternalData_15[[#This Row],[item_key]],IsITypeList,Table_ExternalData_15[[#This Row],[IType]],IsDList,Table_ExternalData_15[[#Headers],[14]])</f>
        <v>312</v>
      </c>
      <c r="S778" s="10">
        <f>SUMIFS(IsQList,IsIList,Table_ExternalData_15[[#This Row],[item_key]],IsITypeList,Table_ExternalData_15[[#This Row],[IType]],IsDList,Table_ExternalData_15[[#Headers],[15]])</f>
        <v>186</v>
      </c>
      <c r="T778" s="10">
        <f>SUMIFS(IsQList,IsIList,Table_ExternalData_15[[#This Row],[item_key]],IsITypeList,Table_ExternalData_15[[#This Row],[IType]],IsDList,Table_ExternalData_15[[#Headers],[16]])</f>
        <v>164</v>
      </c>
      <c r="U778" s="10">
        <f>SUMIFS(IsQList,IsIList,Table_ExternalData_15[[#This Row],[item_key]],IsITypeList,Table_ExternalData_15[[#This Row],[IType]],IsDList,Table_ExternalData_15[[#Headers],[17]])</f>
        <v>85</v>
      </c>
      <c r="V778" s="10">
        <f>SUMIFS(IsQList,IsIList,Table_ExternalData_15[[#This Row],[item_key]],IsITypeList,Table_ExternalData_15[[#This Row],[IType]],IsDList,Table_ExternalData_15[[#Headers],[18]])</f>
        <v>0</v>
      </c>
      <c r="W778" s="10">
        <f>SUMIFS(IsQList,IsIList,Table_ExternalData_15[[#This Row],[item_key]],IsITypeList,Table_ExternalData_15[[#This Row],[IType]],IsDList,Table_ExternalData_15[[#Headers],[19]])</f>
        <v>0</v>
      </c>
      <c r="X778" s="10">
        <f>SUMIFS(IsQList,IsIList,Table_ExternalData_15[[#This Row],[item_key]],IsITypeList,Table_ExternalData_15[[#This Row],[IType]],IsDList,Table_ExternalData_15[[#Headers],[20]])</f>
        <v>0</v>
      </c>
      <c r="Y778" s="10">
        <f>SUMIFS(IsQList,IsIList,Table_ExternalData_15[[#This Row],[item_key]],IsITypeList,Table_ExternalData_15[[#This Row],[IType]],IsDList,Table_ExternalData_15[[#Headers],[21]])</f>
        <v>0</v>
      </c>
      <c r="Z778" s="10">
        <f>SUMIFS(IsQList,IsIList,Table_ExternalData_15[[#This Row],[item_key]],IsITypeList,Table_ExternalData_15[[#This Row],[IType]],IsDList,Table_ExternalData_15[[#Headers],[22]])</f>
        <v>0</v>
      </c>
      <c r="AA778" s="10">
        <f>SUMIFS(IsQList,IsIList,Table_ExternalData_15[[#This Row],[item_key]],IsITypeList,Table_ExternalData_15[[#This Row],[IType]],IsDList,Table_ExternalData_15[[#Headers],[23]])</f>
        <v>0</v>
      </c>
      <c r="AB778" s="10">
        <f>SUMIFS(IsQList,IsIList,Table_ExternalData_15[[#This Row],[item_key]],IsITypeList,Table_ExternalData_15[[#This Row],[IType]],IsDList,Table_ExternalData_15[[#Headers],[24]])</f>
        <v>0</v>
      </c>
      <c r="AC778" s="10">
        <f>SUMIFS(IsQList,IsIList,Table_ExternalData_15[[#This Row],[item_key]],IsITypeList,Table_ExternalData_15[[#This Row],[IType]],IsDList,Table_ExternalData_15[[#Headers],[25]])</f>
        <v>0</v>
      </c>
      <c r="AD778" s="10">
        <f>SUMIFS(IsQList,IsIList,Table_ExternalData_15[[#This Row],[item_key]],IsITypeList,Table_ExternalData_15[[#This Row],[IType]],IsDList,Table_ExternalData_15[[#Headers],[26]])</f>
        <v>0</v>
      </c>
      <c r="AE778" s="10">
        <f>SUMIFS(IsQList,IsIList,Table_ExternalData_15[[#This Row],[item_key]],IsITypeList,Table_ExternalData_15[[#This Row],[IType]],IsDList,Table_ExternalData_15[[#Headers],[27]])</f>
        <v>334</v>
      </c>
      <c r="AF778" s="10">
        <f>SUMIFS(IsQList,IsIList,Table_ExternalData_15[[#This Row],[item_key]],IsITypeList,Table_ExternalData_15[[#This Row],[IType]],IsDList,Table_ExternalData_15[[#Headers],[28]])</f>
        <v>382</v>
      </c>
      <c r="AG778" s="10">
        <f>SUMIFS(IsQList,IsIList,Table_ExternalData_15[[#This Row],[item_key]],IsITypeList,Table_ExternalData_15[[#This Row],[IType]],IsDList,Table_ExternalData_15[[#Headers],[29]])</f>
        <v>364</v>
      </c>
      <c r="AH778" s="10">
        <f>SUMIFS(IsQList,IsIList,Table_ExternalData_15[[#This Row],[item_key]],IsITypeList,Table_ExternalData_15[[#This Row],[IType]],IsDList,Table_ExternalData_15[[#Headers],[30]])</f>
        <v>230</v>
      </c>
      <c r="AI778" s="10">
        <f>SUMIFS(IsQList,IsIList,Table_ExternalData_15[[#This Row],[item_key]],IsITypeList,Table_ExternalData_15[[#This Row],[IType]],IsDList,Table_ExternalData_15[[#Headers],[31]])</f>
        <v>727</v>
      </c>
      <c r="AJ778" s="10">
        <f>SUM(Table_ExternalData_15[[#This Row],[1]:[31]])</f>
        <v>4935</v>
      </c>
    </row>
    <row r="779" spans="1:36">
      <c r="A779" s="1" t="s">
        <v>80</v>
      </c>
      <c r="B779" s="1" t="s">
        <v>1193</v>
      </c>
      <c r="C779" s="1" t="s">
        <v>1194</v>
      </c>
      <c r="D779" s="11" t="s">
        <v>2046</v>
      </c>
      <c r="E779" s="10">
        <f>SUMIFS(IsQList,IsIList,Table_ExternalData_15[[#This Row],[item_key]],IsITypeList,Table_ExternalData_15[[#This Row],[IType]],IsDList,Table_ExternalData_15[[#Headers],[1]])</f>
        <v>85</v>
      </c>
      <c r="F779" s="10">
        <f>SUMIFS(IsQList,IsIList,Table_ExternalData_15[[#This Row],[item_key]],IsITypeList,Table_ExternalData_15[[#This Row],[IType]],IsDList,Table_ExternalData_15[[#Headers],[2]])</f>
        <v>188</v>
      </c>
      <c r="G779" s="10">
        <f>SUMIFS(IsQList,IsIList,Table_ExternalData_15[[#This Row],[item_key]],IsITypeList,Table_ExternalData_15[[#This Row],[IType]],IsDList,Table_ExternalData_15[[#Headers],[3]])</f>
        <v>85</v>
      </c>
      <c r="H779" s="10">
        <f>SUMIFS(IsQList,IsIList,Table_ExternalData_15[[#This Row],[item_key]],IsITypeList,Table_ExternalData_15[[#This Row],[IType]],IsDList,Table_ExternalData_15[[#Headers],[4]])</f>
        <v>250</v>
      </c>
      <c r="I779" s="10">
        <f>SUMIFS(IsQList,IsIList,Table_ExternalData_15[[#This Row],[item_key]],IsITypeList,Table_ExternalData_15[[#This Row],[IType]],IsDList,Table_ExternalData_15[[#Headers],[5]])</f>
        <v>100</v>
      </c>
      <c r="J779" s="10">
        <f>SUMIFS(IsQList,IsIList,Table_ExternalData_15[[#This Row],[item_key]],IsITypeList,Table_ExternalData_15[[#This Row],[IType]],IsDList,Table_ExternalData_15[[#Headers],[6]])</f>
        <v>237</v>
      </c>
      <c r="K779" s="10">
        <f>SUMIFS(IsQList,IsIList,Table_ExternalData_15[[#This Row],[item_key]],IsITypeList,Table_ExternalData_15[[#This Row],[IType]],IsDList,Table_ExternalData_15[[#Headers],[7]])</f>
        <v>209</v>
      </c>
      <c r="L779" s="10">
        <f>SUMIFS(IsQList,IsIList,Table_ExternalData_15[[#This Row],[item_key]],IsITypeList,Table_ExternalData_15[[#This Row],[IType]],IsDList,Table_ExternalData_15[[#Headers],[8]])</f>
        <v>139</v>
      </c>
      <c r="M779" s="10">
        <f>SUMIFS(IsQList,IsIList,Table_ExternalData_15[[#This Row],[item_key]],IsITypeList,Table_ExternalData_15[[#This Row],[IType]],IsDList,Table_ExternalData_15[[#Headers],[9]])</f>
        <v>317</v>
      </c>
      <c r="N779" s="10">
        <f>SUMIFS(IsQList,IsIList,Table_ExternalData_15[[#This Row],[item_key]],IsITypeList,Table_ExternalData_15[[#This Row],[IType]],IsDList,Table_ExternalData_15[[#Headers],[10]])</f>
        <v>207</v>
      </c>
      <c r="O779" s="10">
        <f>SUMIFS(IsQList,IsIList,Table_ExternalData_15[[#This Row],[item_key]],IsITypeList,Table_ExternalData_15[[#This Row],[IType]],IsDList,Table_ExternalData_15[[#Headers],[11]])</f>
        <v>150</v>
      </c>
      <c r="P779" s="10">
        <f>SUMIFS(IsQList,IsIList,Table_ExternalData_15[[#This Row],[item_key]],IsITypeList,Table_ExternalData_15[[#This Row],[IType]],IsDList,Table_ExternalData_15[[#Headers],[12]])</f>
        <v>0</v>
      </c>
      <c r="Q779" s="10">
        <f>SUMIFS(IsQList,IsIList,Table_ExternalData_15[[#This Row],[item_key]],IsITypeList,Table_ExternalData_15[[#This Row],[IType]],IsDList,Table_ExternalData_15[[#Headers],[13]])</f>
        <v>184</v>
      </c>
      <c r="R779" s="10">
        <f>SUMIFS(IsQList,IsIList,Table_ExternalData_15[[#This Row],[item_key]],IsITypeList,Table_ExternalData_15[[#This Row],[IType]],IsDList,Table_ExternalData_15[[#Headers],[14]])</f>
        <v>312</v>
      </c>
      <c r="S779" s="10">
        <f>SUMIFS(IsQList,IsIList,Table_ExternalData_15[[#This Row],[item_key]],IsITypeList,Table_ExternalData_15[[#This Row],[IType]],IsDList,Table_ExternalData_15[[#Headers],[15]])</f>
        <v>186</v>
      </c>
      <c r="T779" s="10">
        <f>SUMIFS(IsQList,IsIList,Table_ExternalData_15[[#This Row],[item_key]],IsITypeList,Table_ExternalData_15[[#This Row],[IType]],IsDList,Table_ExternalData_15[[#Headers],[16]])</f>
        <v>164</v>
      </c>
      <c r="U779" s="10">
        <f>SUMIFS(IsQList,IsIList,Table_ExternalData_15[[#This Row],[item_key]],IsITypeList,Table_ExternalData_15[[#This Row],[IType]],IsDList,Table_ExternalData_15[[#Headers],[17]])</f>
        <v>85</v>
      </c>
      <c r="V779" s="10">
        <f>SUMIFS(IsQList,IsIList,Table_ExternalData_15[[#This Row],[item_key]],IsITypeList,Table_ExternalData_15[[#This Row],[IType]],IsDList,Table_ExternalData_15[[#Headers],[18]])</f>
        <v>0</v>
      </c>
      <c r="W779" s="10">
        <f>SUMIFS(IsQList,IsIList,Table_ExternalData_15[[#This Row],[item_key]],IsITypeList,Table_ExternalData_15[[#This Row],[IType]],IsDList,Table_ExternalData_15[[#Headers],[19]])</f>
        <v>0</v>
      </c>
      <c r="X779" s="10">
        <f>SUMIFS(IsQList,IsIList,Table_ExternalData_15[[#This Row],[item_key]],IsITypeList,Table_ExternalData_15[[#This Row],[IType]],IsDList,Table_ExternalData_15[[#Headers],[20]])</f>
        <v>0</v>
      </c>
      <c r="Y779" s="10">
        <f>SUMIFS(IsQList,IsIList,Table_ExternalData_15[[#This Row],[item_key]],IsITypeList,Table_ExternalData_15[[#This Row],[IType]],IsDList,Table_ExternalData_15[[#Headers],[21]])</f>
        <v>0</v>
      </c>
      <c r="Z779" s="10">
        <f>SUMIFS(IsQList,IsIList,Table_ExternalData_15[[#This Row],[item_key]],IsITypeList,Table_ExternalData_15[[#This Row],[IType]],IsDList,Table_ExternalData_15[[#Headers],[22]])</f>
        <v>0</v>
      </c>
      <c r="AA779" s="10">
        <f>SUMIFS(IsQList,IsIList,Table_ExternalData_15[[#This Row],[item_key]],IsITypeList,Table_ExternalData_15[[#This Row],[IType]],IsDList,Table_ExternalData_15[[#Headers],[23]])</f>
        <v>0</v>
      </c>
      <c r="AB779" s="10">
        <f>SUMIFS(IsQList,IsIList,Table_ExternalData_15[[#This Row],[item_key]],IsITypeList,Table_ExternalData_15[[#This Row],[IType]],IsDList,Table_ExternalData_15[[#Headers],[24]])</f>
        <v>0</v>
      </c>
      <c r="AC779" s="10">
        <f>SUMIFS(IsQList,IsIList,Table_ExternalData_15[[#This Row],[item_key]],IsITypeList,Table_ExternalData_15[[#This Row],[IType]],IsDList,Table_ExternalData_15[[#Headers],[25]])</f>
        <v>0</v>
      </c>
      <c r="AD779" s="10">
        <f>SUMIFS(IsQList,IsIList,Table_ExternalData_15[[#This Row],[item_key]],IsITypeList,Table_ExternalData_15[[#This Row],[IType]],IsDList,Table_ExternalData_15[[#Headers],[26]])</f>
        <v>0</v>
      </c>
      <c r="AE779" s="10">
        <f>SUMIFS(IsQList,IsIList,Table_ExternalData_15[[#This Row],[item_key]],IsITypeList,Table_ExternalData_15[[#This Row],[IType]],IsDList,Table_ExternalData_15[[#Headers],[27]])</f>
        <v>334</v>
      </c>
      <c r="AF779" s="10">
        <f>SUMIFS(IsQList,IsIList,Table_ExternalData_15[[#This Row],[item_key]],IsITypeList,Table_ExternalData_15[[#This Row],[IType]],IsDList,Table_ExternalData_15[[#Headers],[28]])</f>
        <v>382</v>
      </c>
      <c r="AG779" s="10">
        <f>SUMIFS(IsQList,IsIList,Table_ExternalData_15[[#This Row],[item_key]],IsITypeList,Table_ExternalData_15[[#This Row],[IType]],IsDList,Table_ExternalData_15[[#Headers],[29]])</f>
        <v>364</v>
      </c>
      <c r="AH779" s="10">
        <f>SUMIFS(IsQList,IsIList,Table_ExternalData_15[[#This Row],[item_key]],IsITypeList,Table_ExternalData_15[[#This Row],[IType]],IsDList,Table_ExternalData_15[[#Headers],[30]])</f>
        <v>230</v>
      </c>
      <c r="AI779" s="10">
        <f>SUMIFS(IsQList,IsIList,Table_ExternalData_15[[#This Row],[item_key]],IsITypeList,Table_ExternalData_15[[#This Row],[IType]],IsDList,Table_ExternalData_15[[#Headers],[31]])</f>
        <v>727</v>
      </c>
      <c r="AJ779" s="10">
        <f>SUM(Table_ExternalData_15[[#This Row],[1]:[31]])</f>
        <v>4935</v>
      </c>
    </row>
    <row r="780" spans="1:36">
      <c r="A780" s="1" t="s">
        <v>80</v>
      </c>
      <c r="B780" s="1" t="s">
        <v>1193</v>
      </c>
      <c r="C780" s="1" t="s">
        <v>1194</v>
      </c>
      <c r="D780" s="11" t="s">
        <v>2017</v>
      </c>
      <c r="E780" s="10">
        <f>SUMIFS(IsQList,IsIList,Table_ExternalData_15[[#This Row],[item_key]],IsITypeList,Table_ExternalData_15[[#This Row],[IType]],IsDList,Table_ExternalData_15[[#Headers],[1]])</f>
        <v>0</v>
      </c>
      <c r="F780" s="10">
        <f>SUMIFS(IsQList,IsIList,Table_ExternalData_15[[#This Row],[item_key]],IsITypeList,Table_ExternalData_15[[#This Row],[IType]],IsDList,Table_ExternalData_15[[#Headers],[2]])</f>
        <v>-52</v>
      </c>
      <c r="G780" s="10">
        <f>SUMIFS(IsQList,IsIList,Table_ExternalData_15[[#This Row],[item_key]],IsITypeList,Table_ExternalData_15[[#This Row],[IType]],IsDList,Table_ExternalData_15[[#Headers],[3]])</f>
        <v>0</v>
      </c>
      <c r="H780" s="10">
        <f>SUMIFS(IsQList,IsIList,Table_ExternalData_15[[#This Row],[item_key]],IsITypeList,Table_ExternalData_15[[#This Row],[IType]],IsDList,Table_ExternalData_15[[#Headers],[4]])</f>
        <v>0</v>
      </c>
      <c r="I780" s="10">
        <f>SUMIFS(IsQList,IsIList,Table_ExternalData_15[[#This Row],[item_key]],IsITypeList,Table_ExternalData_15[[#This Row],[IType]],IsDList,Table_ExternalData_15[[#Headers],[5]])</f>
        <v>0</v>
      </c>
      <c r="J780" s="10">
        <f>SUMIFS(IsQList,IsIList,Table_ExternalData_15[[#This Row],[item_key]],IsITypeList,Table_ExternalData_15[[#This Row],[IType]],IsDList,Table_ExternalData_15[[#Headers],[6]])</f>
        <v>0</v>
      </c>
      <c r="K780" s="10">
        <f>SUMIFS(IsQList,IsIList,Table_ExternalData_15[[#This Row],[item_key]],IsITypeList,Table_ExternalData_15[[#This Row],[IType]],IsDList,Table_ExternalData_15[[#Headers],[7]])</f>
        <v>0</v>
      </c>
      <c r="L780" s="10">
        <f>SUMIFS(IsQList,IsIList,Table_ExternalData_15[[#This Row],[item_key]],IsITypeList,Table_ExternalData_15[[#This Row],[IType]],IsDList,Table_ExternalData_15[[#Headers],[8]])</f>
        <v>-65</v>
      </c>
      <c r="M780" s="10">
        <f>SUMIFS(IsQList,IsIList,Table_ExternalData_15[[#This Row],[item_key]],IsITypeList,Table_ExternalData_15[[#This Row],[IType]],IsDList,Table_ExternalData_15[[#Headers],[9]])</f>
        <v>-28</v>
      </c>
      <c r="N780" s="10">
        <f>SUMIFS(IsQList,IsIList,Table_ExternalData_15[[#This Row],[item_key]],IsITypeList,Table_ExternalData_15[[#This Row],[IType]],IsDList,Table_ExternalData_15[[#Headers],[10]])</f>
        <v>0</v>
      </c>
      <c r="O780" s="10">
        <f>SUMIFS(IsQList,IsIList,Table_ExternalData_15[[#This Row],[item_key]],IsITypeList,Table_ExternalData_15[[#This Row],[IType]],IsDList,Table_ExternalData_15[[#Headers],[11]])</f>
        <v>0</v>
      </c>
      <c r="P780" s="10">
        <f>SUMIFS(IsQList,IsIList,Table_ExternalData_15[[#This Row],[item_key]],IsITypeList,Table_ExternalData_15[[#This Row],[IType]],IsDList,Table_ExternalData_15[[#Headers],[12]])</f>
        <v>0</v>
      </c>
      <c r="Q780" s="10">
        <f>SUMIFS(IsQList,IsIList,Table_ExternalData_15[[#This Row],[item_key]],IsITypeList,Table_ExternalData_15[[#This Row],[IType]],IsDList,Table_ExternalData_15[[#Headers],[13]])</f>
        <v>0</v>
      </c>
      <c r="R780" s="10">
        <f>SUMIFS(IsQList,IsIList,Table_ExternalData_15[[#This Row],[item_key]],IsITypeList,Table_ExternalData_15[[#This Row],[IType]],IsDList,Table_ExternalData_15[[#Headers],[14]])</f>
        <v>-19</v>
      </c>
      <c r="S780" s="10">
        <f>SUMIFS(IsQList,IsIList,Table_ExternalData_15[[#This Row],[item_key]],IsITypeList,Table_ExternalData_15[[#This Row],[IType]],IsDList,Table_ExternalData_15[[#Headers],[15]])</f>
        <v>0</v>
      </c>
      <c r="T780" s="10">
        <f>SUMIFS(IsQList,IsIList,Table_ExternalData_15[[#This Row],[item_key]],IsITypeList,Table_ExternalData_15[[#This Row],[IType]],IsDList,Table_ExternalData_15[[#Headers],[16]])</f>
        <v>0</v>
      </c>
      <c r="U780" s="10">
        <f>SUMIFS(IsQList,IsIList,Table_ExternalData_15[[#This Row],[item_key]],IsITypeList,Table_ExternalData_15[[#This Row],[IType]],IsDList,Table_ExternalData_15[[#Headers],[17]])</f>
        <v>0</v>
      </c>
      <c r="V780" s="10">
        <f>SUMIFS(IsQList,IsIList,Table_ExternalData_15[[#This Row],[item_key]],IsITypeList,Table_ExternalData_15[[#This Row],[IType]],IsDList,Table_ExternalData_15[[#Headers],[18]])</f>
        <v>0</v>
      </c>
      <c r="W780" s="10">
        <f>SUMIFS(IsQList,IsIList,Table_ExternalData_15[[#This Row],[item_key]],IsITypeList,Table_ExternalData_15[[#This Row],[IType]],IsDList,Table_ExternalData_15[[#Headers],[19]])</f>
        <v>0</v>
      </c>
      <c r="X780" s="10">
        <f>SUMIFS(IsQList,IsIList,Table_ExternalData_15[[#This Row],[item_key]],IsITypeList,Table_ExternalData_15[[#This Row],[IType]],IsDList,Table_ExternalData_15[[#Headers],[20]])</f>
        <v>0</v>
      </c>
      <c r="Y780" s="10">
        <f>SUMIFS(IsQList,IsIList,Table_ExternalData_15[[#This Row],[item_key]],IsITypeList,Table_ExternalData_15[[#This Row],[IType]],IsDList,Table_ExternalData_15[[#Headers],[21]])</f>
        <v>0</v>
      </c>
      <c r="Z780" s="10">
        <f>SUMIFS(IsQList,IsIList,Table_ExternalData_15[[#This Row],[item_key]],IsITypeList,Table_ExternalData_15[[#This Row],[IType]],IsDList,Table_ExternalData_15[[#Headers],[22]])</f>
        <v>0</v>
      </c>
      <c r="AA780" s="10">
        <f>SUMIFS(IsQList,IsIList,Table_ExternalData_15[[#This Row],[item_key]],IsITypeList,Table_ExternalData_15[[#This Row],[IType]],IsDList,Table_ExternalData_15[[#Headers],[23]])</f>
        <v>0</v>
      </c>
      <c r="AB780" s="10">
        <f>SUMIFS(IsQList,IsIList,Table_ExternalData_15[[#This Row],[item_key]],IsITypeList,Table_ExternalData_15[[#This Row],[IType]],IsDList,Table_ExternalData_15[[#Headers],[24]])</f>
        <v>0</v>
      </c>
      <c r="AC780" s="10">
        <f>SUMIFS(IsQList,IsIList,Table_ExternalData_15[[#This Row],[item_key]],IsITypeList,Table_ExternalData_15[[#This Row],[IType]],IsDList,Table_ExternalData_15[[#Headers],[25]])</f>
        <v>0</v>
      </c>
      <c r="AD780" s="10">
        <f>SUMIFS(IsQList,IsIList,Table_ExternalData_15[[#This Row],[item_key]],IsITypeList,Table_ExternalData_15[[#This Row],[IType]],IsDList,Table_ExternalData_15[[#Headers],[26]])</f>
        <v>0</v>
      </c>
      <c r="AE780" s="10">
        <f>SUMIFS(IsQList,IsIList,Table_ExternalData_15[[#This Row],[item_key]],IsITypeList,Table_ExternalData_15[[#This Row],[IType]],IsDList,Table_ExternalData_15[[#Headers],[27]])</f>
        <v>0</v>
      </c>
      <c r="AF780" s="10">
        <f>SUMIFS(IsQList,IsIList,Table_ExternalData_15[[#This Row],[item_key]],IsITypeList,Table_ExternalData_15[[#This Row],[IType]],IsDList,Table_ExternalData_15[[#Headers],[28]])</f>
        <v>0</v>
      </c>
      <c r="AG780" s="10">
        <f>SUMIFS(IsQList,IsIList,Table_ExternalData_15[[#This Row],[item_key]],IsITypeList,Table_ExternalData_15[[#This Row],[IType]],IsDList,Table_ExternalData_15[[#Headers],[29]])</f>
        <v>0</v>
      </c>
      <c r="AH780" s="10">
        <f>SUMIFS(IsQList,IsIList,Table_ExternalData_15[[#This Row],[item_key]],IsITypeList,Table_ExternalData_15[[#This Row],[IType]],IsDList,Table_ExternalData_15[[#Headers],[30]])</f>
        <v>-27</v>
      </c>
      <c r="AI780" s="10">
        <f>SUMIFS(IsQList,IsIList,Table_ExternalData_15[[#This Row],[item_key]],IsITypeList,Table_ExternalData_15[[#This Row],[IType]],IsDList,Table_ExternalData_15[[#Headers],[31]])</f>
        <v>0</v>
      </c>
      <c r="AJ780" s="10">
        <f>SUM(Table_ExternalData_15[[#This Row],[1]:[31]])</f>
        <v>-191</v>
      </c>
    </row>
    <row r="781" spans="1:36">
      <c r="A781" s="1" t="s">
        <v>302</v>
      </c>
      <c r="B781" s="1" t="s">
        <v>1401</v>
      </c>
      <c r="C781" s="1" t="s">
        <v>1402</v>
      </c>
      <c r="D781" s="11" t="s">
        <v>2046</v>
      </c>
      <c r="E781" s="10">
        <f>SUMIFS(IsQList,IsIList,Table_ExternalData_15[[#This Row],[item_key]],IsITypeList,Table_ExternalData_15[[#This Row],[IType]],IsDList,Table_ExternalData_15[[#Headers],[1]])</f>
        <v>85</v>
      </c>
      <c r="F781" s="10">
        <f>SUMIFS(IsQList,IsIList,Table_ExternalData_15[[#This Row],[item_key]],IsITypeList,Table_ExternalData_15[[#This Row],[IType]],IsDList,Table_ExternalData_15[[#Headers],[2]])</f>
        <v>188</v>
      </c>
      <c r="G781" s="10">
        <f>SUMIFS(IsQList,IsIList,Table_ExternalData_15[[#This Row],[item_key]],IsITypeList,Table_ExternalData_15[[#This Row],[IType]],IsDList,Table_ExternalData_15[[#Headers],[3]])</f>
        <v>85</v>
      </c>
      <c r="H781" s="10">
        <f>SUMIFS(IsQList,IsIList,Table_ExternalData_15[[#This Row],[item_key]],IsITypeList,Table_ExternalData_15[[#This Row],[IType]],IsDList,Table_ExternalData_15[[#Headers],[4]])</f>
        <v>250</v>
      </c>
      <c r="I781" s="10">
        <f>SUMIFS(IsQList,IsIList,Table_ExternalData_15[[#This Row],[item_key]],IsITypeList,Table_ExternalData_15[[#This Row],[IType]],IsDList,Table_ExternalData_15[[#Headers],[5]])</f>
        <v>100</v>
      </c>
      <c r="J781" s="10">
        <f>SUMIFS(IsQList,IsIList,Table_ExternalData_15[[#This Row],[item_key]],IsITypeList,Table_ExternalData_15[[#This Row],[IType]],IsDList,Table_ExternalData_15[[#Headers],[6]])</f>
        <v>237</v>
      </c>
      <c r="K781" s="10">
        <f>SUMIFS(IsQList,IsIList,Table_ExternalData_15[[#This Row],[item_key]],IsITypeList,Table_ExternalData_15[[#This Row],[IType]],IsDList,Table_ExternalData_15[[#Headers],[7]])</f>
        <v>209</v>
      </c>
      <c r="L781" s="10">
        <f>SUMIFS(IsQList,IsIList,Table_ExternalData_15[[#This Row],[item_key]],IsITypeList,Table_ExternalData_15[[#This Row],[IType]],IsDList,Table_ExternalData_15[[#Headers],[8]])</f>
        <v>139</v>
      </c>
      <c r="M781" s="10">
        <f>SUMIFS(IsQList,IsIList,Table_ExternalData_15[[#This Row],[item_key]],IsITypeList,Table_ExternalData_15[[#This Row],[IType]],IsDList,Table_ExternalData_15[[#Headers],[9]])</f>
        <v>317</v>
      </c>
      <c r="N781" s="10">
        <f>SUMIFS(IsQList,IsIList,Table_ExternalData_15[[#This Row],[item_key]],IsITypeList,Table_ExternalData_15[[#This Row],[IType]],IsDList,Table_ExternalData_15[[#Headers],[10]])</f>
        <v>207</v>
      </c>
      <c r="O781" s="10">
        <f>SUMIFS(IsQList,IsIList,Table_ExternalData_15[[#This Row],[item_key]],IsITypeList,Table_ExternalData_15[[#This Row],[IType]],IsDList,Table_ExternalData_15[[#Headers],[11]])</f>
        <v>150</v>
      </c>
      <c r="P781" s="10">
        <f>SUMIFS(IsQList,IsIList,Table_ExternalData_15[[#This Row],[item_key]],IsITypeList,Table_ExternalData_15[[#This Row],[IType]],IsDList,Table_ExternalData_15[[#Headers],[12]])</f>
        <v>0</v>
      </c>
      <c r="Q781" s="10">
        <f>SUMIFS(IsQList,IsIList,Table_ExternalData_15[[#This Row],[item_key]],IsITypeList,Table_ExternalData_15[[#This Row],[IType]],IsDList,Table_ExternalData_15[[#Headers],[13]])</f>
        <v>184</v>
      </c>
      <c r="R781" s="10">
        <f>SUMIFS(IsQList,IsIList,Table_ExternalData_15[[#This Row],[item_key]],IsITypeList,Table_ExternalData_15[[#This Row],[IType]],IsDList,Table_ExternalData_15[[#Headers],[14]])</f>
        <v>312</v>
      </c>
      <c r="S781" s="10">
        <f>SUMIFS(IsQList,IsIList,Table_ExternalData_15[[#This Row],[item_key]],IsITypeList,Table_ExternalData_15[[#This Row],[IType]],IsDList,Table_ExternalData_15[[#Headers],[15]])</f>
        <v>186</v>
      </c>
      <c r="T781" s="10">
        <f>SUMIFS(IsQList,IsIList,Table_ExternalData_15[[#This Row],[item_key]],IsITypeList,Table_ExternalData_15[[#This Row],[IType]],IsDList,Table_ExternalData_15[[#Headers],[16]])</f>
        <v>164</v>
      </c>
      <c r="U781" s="10">
        <f>SUMIFS(IsQList,IsIList,Table_ExternalData_15[[#This Row],[item_key]],IsITypeList,Table_ExternalData_15[[#This Row],[IType]],IsDList,Table_ExternalData_15[[#Headers],[17]])</f>
        <v>85</v>
      </c>
      <c r="V781" s="10">
        <f>SUMIFS(IsQList,IsIList,Table_ExternalData_15[[#This Row],[item_key]],IsITypeList,Table_ExternalData_15[[#This Row],[IType]],IsDList,Table_ExternalData_15[[#Headers],[18]])</f>
        <v>0</v>
      </c>
      <c r="W781" s="10">
        <f>SUMIFS(IsQList,IsIList,Table_ExternalData_15[[#This Row],[item_key]],IsITypeList,Table_ExternalData_15[[#This Row],[IType]],IsDList,Table_ExternalData_15[[#Headers],[19]])</f>
        <v>0</v>
      </c>
      <c r="X781" s="10">
        <f>SUMIFS(IsQList,IsIList,Table_ExternalData_15[[#This Row],[item_key]],IsITypeList,Table_ExternalData_15[[#This Row],[IType]],IsDList,Table_ExternalData_15[[#Headers],[20]])</f>
        <v>0</v>
      </c>
      <c r="Y781" s="10">
        <f>SUMIFS(IsQList,IsIList,Table_ExternalData_15[[#This Row],[item_key]],IsITypeList,Table_ExternalData_15[[#This Row],[IType]],IsDList,Table_ExternalData_15[[#Headers],[21]])</f>
        <v>0</v>
      </c>
      <c r="Z781" s="10">
        <f>SUMIFS(IsQList,IsIList,Table_ExternalData_15[[#This Row],[item_key]],IsITypeList,Table_ExternalData_15[[#This Row],[IType]],IsDList,Table_ExternalData_15[[#Headers],[22]])</f>
        <v>0</v>
      </c>
      <c r="AA781" s="10">
        <f>SUMIFS(IsQList,IsIList,Table_ExternalData_15[[#This Row],[item_key]],IsITypeList,Table_ExternalData_15[[#This Row],[IType]],IsDList,Table_ExternalData_15[[#Headers],[23]])</f>
        <v>0</v>
      </c>
      <c r="AB781" s="10">
        <f>SUMIFS(IsQList,IsIList,Table_ExternalData_15[[#This Row],[item_key]],IsITypeList,Table_ExternalData_15[[#This Row],[IType]],IsDList,Table_ExternalData_15[[#Headers],[24]])</f>
        <v>0</v>
      </c>
      <c r="AC781" s="10">
        <f>SUMIFS(IsQList,IsIList,Table_ExternalData_15[[#This Row],[item_key]],IsITypeList,Table_ExternalData_15[[#This Row],[IType]],IsDList,Table_ExternalData_15[[#Headers],[25]])</f>
        <v>0</v>
      </c>
      <c r="AD781" s="10">
        <f>SUMIFS(IsQList,IsIList,Table_ExternalData_15[[#This Row],[item_key]],IsITypeList,Table_ExternalData_15[[#This Row],[IType]],IsDList,Table_ExternalData_15[[#Headers],[26]])</f>
        <v>0</v>
      </c>
      <c r="AE781" s="10">
        <f>SUMIFS(IsQList,IsIList,Table_ExternalData_15[[#This Row],[item_key]],IsITypeList,Table_ExternalData_15[[#This Row],[IType]],IsDList,Table_ExternalData_15[[#Headers],[27]])</f>
        <v>334</v>
      </c>
      <c r="AF781" s="10">
        <f>SUMIFS(IsQList,IsIList,Table_ExternalData_15[[#This Row],[item_key]],IsITypeList,Table_ExternalData_15[[#This Row],[IType]],IsDList,Table_ExternalData_15[[#Headers],[28]])</f>
        <v>382</v>
      </c>
      <c r="AG781" s="10">
        <f>SUMIFS(IsQList,IsIList,Table_ExternalData_15[[#This Row],[item_key]],IsITypeList,Table_ExternalData_15[[#This Row],[IType]],IsDList,Table_ExternalData_15[[#Headers],[29]])</f>
        <v>364</v>
      </c>
      <c r="AH781" s="10">
        <f>SUMIFS(IsQList,IsIList,Table_ExternalData_15[[#This Row],[item_key]],IsITypeList,Table_ExternalData_15[[#This Row],[IType]],IsDList,Table_ExternalData_15[[#Headers],[30]])</f>
        <v>230</v>
      </c>
      <c r="AI781" s="10">
        <f>SUMIFS(IsQList,IsIList,Table_ExternalData_15[[#This Row],[item_key]],IsITypeList,Table_ExternalData_15[[#This Row],[IType]],IsDList,Table_ExternalData_15[[#Headers],[31]])</f>
        <v>727</v>
      </c>
      <c r="AJ781" s="10">
        <f>SUM(Table_ExternalData_15[[#This Row],[1]:[31]])</f>
        <v>4935</v>
      </c>
    </row>
    <row r="782" spans="1:36">
      <c r="A782" s="1" t="s">
        <v>444</v>
      </c>
      <c r="B782" s="1" t="s">
        <v>882</v>
      </c>
      <c r="C782" s="1" t="s">
        <v>883</v>
      </c>
      <c r="D782" s="11" t="s">
        <v>2046</v>
      </c>
      <c r="E782" s="10">
        <f>SUMIFS(IsQList,IsIList,Table_ExternalData_15[[#This Row],[item_key]],IsITypeList,Table_ExternalData_15[[#This Row],[IType]],IsDList,Table_ExternalData_15[[#Headers],[1]])</f>
        <v>0</v>
      </c>
      <c r="F782" s="10">
        <f>SUMIFS(IsQList,IsIList,Table_ExternalData_15[[#This Row],[item_key]],IsITypeList,Table_ExternalData_15[[#This Row],[IType]],IsDList,Table_ExternalData_15[[#Headers],[2]])</f>
        <v>104</v>
      </c>
      <c r="G782" s="10">
        <f>SUMIFS(IsQList,IsIList,Table_ExternalData_15[[#This Row],[item_key]],IsITypeList,Table_ExternalData_15[[#This Row],[IType]],IsDList,Table_ExternalData_15[[#Headers],[3]])</f>
        <v>100</v>
      </c>
      <c r="H782" s="10">
        <f>SUMIFS(IsQList,IsIList,Table_ExternalData_15[[#This Row],[item_key]],IsITypeList,Table_ExternalData_15[[#This Row],[IType]],IsDList,Table_ExternalData_15[[#Headers],[4]])</f>
        <v>300</v>
      </c>
      <c r="I782" s="10">
        <f>SUMIFS(IsQList,IsIList,Table_ExternalData_15[[#This Row],[item_key]],IsITypeList,Table_ExternalData_15[[#This Row],[IType]],IsDList,Table_ExternalData_15[[#Headers],[5]])</f>
        <v>88</v>
      </c>
      <c r="J782" s="10">
        <f>SUMIFS(IsQList,IsIList,Table_ExternalData_15[[#This Row],[item_key]],IsITypeList,Table_ExternalData_15[[#This Row],[IType]],IsDList,Table_ExternalData_15[[#Headers],[6]])</f>
        <v>0</v>
      </c>
      <c r="K782" s="10">
        <f>SUMIFS(IsQList,IsIList,Table_ExternalData_15[[#This Row],[item_key]],IsITypeList,Table_ExternalData_15[[#This Row],[IType]],IsDList,Table_ExternalData_15[[#Headers],[7]])</f>
        <v>28</v>
      </c>
      <c r="L782" s="10">
        <f>SUMIFS(IsQList,IsIList,Table_ExternalData_15[[#This Row],[item_key]],IsITypeList,Table_ExternalData_15[[#This Row],[IType]],IsDList,Table_ExternalData_15[[#Headers],[8]])</f>
        <v>2</v>
      </c>
      <c r="M782" s="10">
        <f>SUMIFS(IsQList,IsIList,Table_ExternalData_15[[#This Row],[item_key]],IsITypeList,Table_ExternalData_15[[#This Row],[IType]],IsDList,Table_ExternalData_15[[#Headers],[9]])</f>
        <v>42</v>
      </c>
      <c r="N782" s="10">
        <f>SUMIFS(IsQList,IsIList,Table_ExternalData_15[[#This Row],[item_key]],IsITypeList,Table_ExternalData_15[[#This Row],[IType]],IsDList,Table_ExternalData_15[[#Headers],[10]])</f>
        <v>62</v>
      </c>
      <c r="O782" s="10">
        <f>SUMIFS(IsQList,IsIList,Table_ExternalData_15[[#This Row],[item_key]],IsITypeList,Table_ExternalData_15[[#This Row],[IType]],IsDList,Table_ExternalData_15[[#Headers],[11]])</f>
        <v>30</v>
      </c>
      <c r="P782" s="10">
        <f>SUMIFS(IsQList,IsIList,Table_ExternalData_15[[#This Row],[item_key]],IsITypeList,Table_ExternalData_15[[#This Row],[IType]],IsDList,Table_ExternalData_15[[#Headers],[12]])</f>
        <v>0</v>
      </c>
      <c r="Q782" s="10">
        <f>SUMIFS(IsQList,IsIList,Table_ExternalData_15[[#This Row],[item_key]],IsITypeList,Table_ExternalData_15[[#This Row],[IType]],IsDList,Table_ExternalData_15[[#Headers],[13]])</f>
        <v>18</v>
      </c>
      <c r="R782" s="10">
        <f>SUMIFS(IsQList,IsIList,Table_ExternalData_15[[#This Row],[item_key]],IsITypeList,Table_ExternalData_15[[#This Row],[IType]],IsDList,Table_ExternalData_15[[#Headers],[14]])</f>
        <v>142</v>
      </c>
      <c r="S782" s="10">
        <f>SUMIFS(IsQList,IsIList,Table_ExternalData_15[[#This Row],[item_key]],IsITypeList,Table_ExternalData_15[[#This Row],[IType]],IsDList,Table_ExternalData_15[[#Headers],[15]])</f>
        <v>0</v>
      </c>
      <c r="T782" s="10">
        <f>SUMIFS(IsQList,IsIList,Table_ExternalData_15[[#This Row],[item_key]],IsITypeList,Table_ExternalData_15[[#This Row],[IType]],IsDList,Table_ExternalData_15[[#Headers],[16]])</f>
        <v>78</v>
      </c>
      <c r="U782" s="10">
        <f>SUMIFS(IsQList,IsIList,Table_ExternalData_15[[#This Row],[item_key]],IsITypeList,Table_ExternalData_15[[#This Row],[IType]],IsDList,Table_ExternalData_15[[#Headers],[17]])</f>
        <v>90</v>
      </c>
      <c r="V782" s="10">
        <f>SUMIFS(IsQList,IsIList,Table_ExternalData_15[[#This Row],[item_key]],IsITypeList,Table_ExternalData_15[[#This Row],[IType]],IsDList,Table_ExternalData_15[[#Headers],[18]])</f>
        <v>0</v>
      </c>
      <c r="W782" s="10">
        <f>SUMIFS(IsQList,IsIList,Table_ExternalData_15[[#This Row],[item_key]],IsITypeList,Table_ExternalData_15[[#This Row],[IType]],IsDList,Table_ExternalData_15[[#Headers],[19]])</f>
        <v>0</v>
      </c>
      <c r="X782" s="10">
        <f>SUMIFS(IsQList,IsIList,Table_ExternalData_15[[#This Row],[item_key]],IsITypeList,Table_ExternalData_15[[#This Row],[IType]],IsDList,Table_ExternalData_15[[#Headers],[20]])</f>
        <v>0</v>
      </c>
      <c r="Y782" s="10">
        <f>SUMIFS(IsQList,IsIList,Table_ExternalData_15[[#This Row],[item_key]],IsITypeList,Table_ExternalData_15[[#This Row],[IType]],IsDList,Table_ExternalData_15[[#Headers],[21]])</f>
        <v>0</v>
      </c>
      <c r="Z782" s="10">
        <f>SUMIFS(IsQList,IsIList,Table_ExternalData_15[[#This Row],[item_key]],IsITypeList,Table_ExternalData_15[[#This Row],[IType]],IsDList,Table_ExternalData_15[[#Headers],[22]])</f>
        <v>0</v>
      </c>
      <c r="AA782" s="10">
        <f>SUMIFS(IsQList,IsIList,Table_ExternalData_15[[#This Row],[item_key]],IsITypeList,Table_ExternalData_15[[#This Row],[IType]],IsDList,Table_ExternalData_15[[#Headers],[23]])</f>
        <v>0</v>
      </c>
      <c r="AB782" s="10">
        <f>SUMIFS(IsQList,IsIList,Table_ExternalData_15[[#This Row],[item_key]],IsITypeList,Table_ExternalData_15[[#This Row],[IType]],IsDList,Table_ExternalData_15[[#Headers],[24]])</f>
        <v>0</v>
      </c>
      <c r="AC782" s="10">
        <f>SUMIFS(IsQList,IsIList,Table_ExternalData_15[[#This Row],[item_key]],IsITypeList,Table_ExternalData_15[[#This Row],[IType]],IsDList,Table_ExternalData_15[[#Headers],[25]])</f>
        <v>0</v>
      </c>
      <c r="AD782" s="10">
        <f>SUMIFS(IsQList,IsIList,Table_ExternalData_15[[#This Row],[item_key]],IsITypeList,Table_ExternalData_15[[#This Row],[IType]],IsDList,Table_ExternalData_15[[#Headers],[26]])</f>
        <v>0</v>
      </c>
      <c r="AE782" s="10">
        <f>SUMIFS(IsQList,IsIList,Table_ExternalData_15[[#This Row],[item_key]],IsITypeList,Table_ExternalData_15[[#This Row],[IType]],IsDList,Table_ExternalData_15[[#Headers],[27]])</f>
        <v>0</v>
      </c>
      <c r="AF782" s="10">
        <f>SUMIFS(IsQList,IsIList,Table_ExternalData_15[[#This Row],[item_key]],IsITypeList,Table_ExternalData_15[[#This Row],[IType]],IsDList,Table_ExternalData_15[[#Headers],[28]])</f>
        <v>100</v>
      </c>
      <c r="AG782" s="10">
        <f>SUMIFS(IsQList,IsIList,Table_ExternalData_15[[#This Row],[item_key]],IsITypeList,Table_ExternalData_15[[#This Row],[IType]],IsDList,Table_ExternalData_15[[#Headers],[29]])</f>
        <v>120</v>
      </c>
      <c r="AH782" s="10">
        <f>SUMIFS(IsQList,IsIList,Table_ExternalData_15[[#This Row],[item_key]],IsITypeList,Table_ExternalData_15[[#This Row],[IType]],IsDList,Table_ExternalData_15[[#Headers],[30]])</f>
        <v>0</v>
      </c>
      <c r="AI782" s="10">
        <f>SUMIFS(IsQList,IsIList,Table_ExternalData_15[[#This Row],[item_key]],IsITypeList,Table_ExternalData_15[[#This Row],[IType]],IsDList,Table_ExternalData_15[[#Headers],[31]])</f>
        <v>414</v>
      </c>
      <c r="AJ782" s="10">
        <f>SUM(Table_ExternalData_15[[#This Row],[1]:[31]])</f>
        <v>1718</v>
      </c>
    </row>
    <row r="783" spans="1:36">
      <c r="A783" s="1" t="s">
        <v>445</v>
      </c>
      <c r="B783" s="1" t="s">
        <v>884</v>
      </c>
      <c r="C783" s="1" t="s">
        <v>883</v>
      </c>
      <c r="D783" s="11" t="s">
        <v>2046</v>
      </c>
      <c r="E783" s="10">
        <f>SUMIFS(IsQList,IsIList,Table_ExternalData_15[[#This Row],[item_key]],IsITypeList,Table_ExternalData_15[[#This Row],[IType]],IsDList,Table_ExternalData_15[[#Headers],[1]])</f>
        <v>170</v>
      </c>
      <c r="F783" s="10">
        <f>SUMIFS(IsQList,IsIList,Table_ExternalData_15[[#This Row],[item_key]],IsITypeList,Table_ExternalData_15[[#This Row],[IType]],IsDList,Table_ExternalData_15[[#Headers],[2]])</f>
        <v>272</v>
      </c>
      <c r="G783" s="10">
        <f>SUMIFS(IsQList,IsIList,Table_ExternalData_15[[#This Row],[item_key]],IsITypeList,Table_ExternalData_15[[#This Row],[IType]],IsDList,Table_ExternalData_15[[#Headers],[3]])</f>
        <v>70</v>
      </c>
      <c r="H783" s="10">
        <f>SUMIFS(IsQList,IsIList,Table_ExternalData_15[[#This Row],[item_key]],IsITypeList,Table_ExternalData_15[[#This Row],[IType]],IsDList,Table_ExternalData_15[[#Headers],[4]])</f>
        <v>200</v>
      </c>
      <c r="I783" s="10">
        <f>SUMIFS(IsQList,IsIList,Table_ExternalData_15[[#This Row],[item_key]],IsITypeList,Table_ExternalData_15[[#This Row],[IType]],IsDList,Table_ExternalData_15[[#Headers],[5]])</f>
        <v>112</v>
      </c>
      <c r="J783" s="10">
        <f>SUMIFS(IsQList,IsIList,Table_ExternalData_15[[#This Row],[item_key]],IsITypeList,Table_ExternalData_15[[#This Row],[IType]],IsDList,Table_ExternalData_15[[#Headers],[6]])</f>
        <v>474</v>
      </c>
      <c r="K783" s="10">
        <f>SUMIFS(IsQList,IsIList,Table_ExternalData_15[[#This Row],[item_key]],IsITypeList,Table_ExternalData_15[[#This Row],[IType]],IsDList,Table_ExternalData_15[[#Headers],[7]])</f>
        <v>390</v>
      </c>
      <c r="L783" s="10">
        <f>SUMIFS(IsQList,IsIList,Table_ExternalData_15[[#This Row],[item_key]],IsITypeList,Table_ExternalData_15[[#This Row],[IType]],IsDList,Table_ExternalData_15[[#Headers],[8]])</f>
        <v>276</v>
      </c>
      <c r="M783" s="10">
        <f>SUMIFS(IsQList,IsIList,Table_ExternalData_15[[#This Row],[item_key]],IsITypeList,Table_ExternalData_15[[#This Row],[IType]],IsDList,Table_ExternalData_15[[#Headers],[9]])</f>
        <v>592</v>
      </c>
      <c r="N783" s="10">
        <f>SUMIFS(IsQList,IsIList,Table_ExternalData_15[[#This Row],[item_key]],IsITypeList,Table_ExternalData_15[[#This Row],[IType]],IsDList,Table_ExternalData_15[[#Headers],[10]])</f>
        <v>352</v>
      </c>
      <c r="O783" s="10">
        <f>SUMIFS(IsQList,IsIList,Table_ExternalData_15[[#This Row],[item_key]],IsITypeList,Table_ExternalData_15[[#This Row],[IType]],IsDList,Table_ExternalData_15[[#Headers],[11]])</f>
        <v>270</v>
      </c>
      <c r="P783" s="10">
        <f>SUMIFS(IsQList,IsIList,Table_ExternalData_15[[#This Row],[item_key]],IsITypeList,Table_ExternalData_15[[#This Row],[IType]],IsDList,Table_ExternalData_15[[#Headers],[12]])</f>
        <v>0</v>
      </c>
      <c r="Q783" s="10">
        <f>SUMIFS(IsQList,IsIList,Table_ExternalData_15[[#This Row],[item_key]],IsITypeList,Table_ExternalData_15[[#This Row],[IType]],IsDList,Table_ExternalData_15[[#Headers],[13]])</f>
        <v>350</v>
      </c>
      <c r="R783" s="10">
        <f>SUMIFS(IsQList,IsIList,Table_ExternalData_15[[#This Row],[item_key]],IsITypeList,Table_ExternalData_15[[#This Row],[IType]],IsDList,Table_ExternalData_15[[#Headers],[14]])</f>
        <v>482</v>
      </c>
      <c r="S783" s="10">
        <f>SUMIFS(IsQList,IsIList,Table_ExternalData_15[[#This Row],[item_key]],IsITypeList,Table_ExternalData_15[[#This Row],[IType]],IsDList,Table_ExternalData_15[[#Headers],[15]])</f>
        <v>372</v>
      </c>
      <c r="T783" s="10">
        <f>SUMIFS(IsQList,IsIList,Table_ExternalData_15[[#This Row],[item_key]],IsITypeList,Table_ExternalData_15[[#This Row],[IType]],IsDList,Table_ExternalData_15[[#Headers],[16]])</f>
        <v>250</v>
      </c>
      <c r="U783" s="10">
        <f>SUMIFS(IsQList,IsIList,Table_ExternalData_15[[#This Row],[item_key]],IsITypeList,Table_ExternalData_15[[#This Row],[IType]],IsDList,Table_ExternalData_15[[#Headers],[17]])</f>
        <v>80</v>
      </c>
      <c r="V783" s="10">
        <f>SUMIFS(IsQList,IsIList,Table_ExternalData_15[[#This Row],[item_key]],IsITypeList,Table_ExternalData_15[[#This Row],[IType]],IsDList,Table_ExternalData_15[[#Headers],[18]])</f>
        <v>0</v>
      </c>
      <c r="W783" s="10">
        <f>SUMIFS(IsQList,IsIList,Table_ExternalData_15[[#This Row],[item_key]],IsITypeList,Table_ExternalData_15[[#This Row],[IType]],IsDList,Table_ExternalData_15[[#Headers],[19]])</f>
        <v>0</v>
      </c>
      <c r="X783" s="10">
        <f>SUMIFS(IsQList,IsIList,Table_ExternalData_15[[#This Row],[item_key]],IsITypeList,Table_ExternalData_15[[#This Row],[IType]],IsDList,Table_ExternalData_15[[#Headers],[20]])</f>
        <v>0</v>
      </c>
      <c r="Y783" s="10">
        <f>SUMIFS(IsQList,IsIList,Table_ExternalData_15[[#This Row],[item_key]],IsITypeList,Table_ExternalData_15[[#This Row],[IType]],IsDList,Table_ExternalData_15[[#Headers],[21]])</f>
        <v>0</v>
      </c>
      <c r="Z783" s="10">
        <f>SUMIFS(IsQList,IsIList,Table_ExternalData_15[[#This Row],[item_key]],IsITypeList,Table_ExternalData_15[[#This Row],[IType]],IsDList,Table_ExternalData_15[[#Headers],[22]])</f>
        <v>0</v>
      </c>
      <c r="AA783" s="10">
        <f>SUMIFS(IsQList,IsIList,Table_ExternalData_15[[#This Row],[item_key]],IsITypeList,Table_ExternalData_15[[#This Row],[IType]],IsDList,Table_ExternalData_15[[#Headers],[23]])</f>
        <v>0</v>
      </c>
      <c r="AB783" s="10">
        <f>SUMIFS(IsQList,IsIList,Table_ExternalData_15[[#This Row],[item_key]],IsITypeList,Table_ExternalData_15[[#This Row],[IType]],IsDList,Table_ExternalData_15[[#Headers],[24]])</f>
        <v>0</v>
      </c>
      <c r="AC783" s="10">
        <f>SUMIFS(IsQList,IsIList,Table_ExternalData_15[[#This Row],[item_key]],IsITypeList,Table_ExternalData_15[[#This Row],[IType]],IsDList,Table_ExternalData_15[[#Headers],[25]])</f>
        <v>0</v>
      </c>
      <c r="AD783" s="10">
        <f>SUMIFS(IsQList,IsIList,Table_ExternalData_15[[#This Row],[item_key]],IsITypeList,Table_ExternalData_15[[#This Row],[IType]],IsDList,Table_ExternalData_15[[#Headers],[26]])</f>
        <v>0</v>
      </c>
      <c r="AE783" s="10">
        <f>SUMIFS(IsQList,IsIList,Table_ExternalData_15[[#This Row],[item_key]],IsITypeList,Table_ExternalData_15[[#This Row],[IType]],IsDList,Table_ExternalData_15[[#Headers],[27]])</f>
        <v>668</v>
      </c>
      <c r="AF783" s="10">
        <f>SUMIFS(IsQList,IsIList,Table_ExternalData_15[[#This Row],[item_key]],IsITypeList,Table_ExternalData_15[[#This Row],[IType]],IsDList,Table_ExternalData_15[[#Headers],[28]])</f>
        <v>664</v>
      </c>
      <c r="AG783" s="10">
        <f>SUMIFS(IsQList,IsIList,Table_ExternalData_15[[#This Row],[item_key]],IsITypeList,Table_ExternalData_15[[#This Row],[IType]],IsDList,Table_ExternalData_15[[#Headers],[29]])</f>
        <v>608</v>
      </c>
      <c r="AH783" s="10">
        <f>SUMIFS(IsQList,IsIList,Table_ExternalData_15[[#This Row],[item_key]],IsITypeList,Table_ExternalData_15[[#This Row],[IType]],IsDList,Table_ExternalData_15[[#Headers],[30]])</f>
        <v>460</v>
      </c>
      <c r="AI783" s="10">
        <f>SUMIFS(IsQList,IsIList,Table_ExternalData_15[[#This Row],[item_key]],IsITypeList,Table_ExternalData_15[[#This Row],[IType]],IsDList,Table_ExternalData_15[[#Headers],[31]])</f>
        <v>1040</v>
      </c>
      <c r="AJ783" s="10">
        <f>SUM(Table_ExternalData_15[[#This Row],[1]:[31]])</f>
        <v>8152</v>
      </c>
    </row>
    <row r="784" spans="1:36">
      <c r="A784" s="1" t="s">
        <v>4</v>
      </c>
      <c r="B784" s="1" t="s">
        <v>1568</v>
      </c>
      <c r="C784" s="1" t="s">
        <v>1569</v>
      </c>
      <c r="D784" s="11" t="s">
        <v>2046</v>
      </c>
      <c r="E784" s="10">
        <f>SUMIFS(IsQList,IsIList,Table_ExternalData_15[[#This Row],[item_key]],IsITypeList,Table_ExternalData_15[[#This Row],[IType]],IsDList,Table_ExternalData_15[[#Headers],[1]])</f>
        <v>85</v>
      </c>
      <c r="F784" s="10">
        <f>SUMIFS(IsQList,IsIList,Table_ExternalData_15[[#This Row],[item_key]],IsITypeList,Table_ExternalData_15[[#This Row],[IType]],IsDList,Table_ExternalData_15[[#Headers],[2]])</f>
        <v>188</v>
      </c>
      <c r="G784" s="10">
        <f>SUMIFS(IsQList,IsIList,Table_ExternalData_15[[#This Row],[item_key]],IsITypeList,Table_ExternalData_15[[#This Row],[IType]],IsDList,Table_ExternalData_15[[#Headers],[3]])</f>
        <v>85</v>
      </c>
      <c r="H784" s="10">
        <f>SUMIFS(IsQList,IsIList,Table_ExternalData_15[[#This Row],[item_key]],IsITypeList,Table_ExternalData_15[[#This Row],[IType]],IsDList,Table_ExternalData_15[[#Headers],[4]])</f>
        <v>250</v>
      </c>
      <c r="I784" s="10">
        <f>SUMIFS(IsQList,IsIList,Table_ExternalData_15[[#This Row],[item_key]],IsITypeList,Table_ExternalData_15[[#This Row],[IType]],IsDList,Table_ExternalData_15[[#Headers],[5]])</f>
        <v>100</v>
      </c>
      <c r="J784" s="10">
        <f>SUMIFS(IsQList,IsIList,Table_ExternalData_15[[#This Row],[item_key]],IsITypeList,Table_ExternalData_15[[#This Row],[IType]],IsDList,Table_ExternalData_15[[#Headers],[6]])</f>
        <v>237</v>
      </c>
      <c r="K784" s="10">
        <f>SUMIFS(IsQList,IsIList,Table_ExternalData_15[[#This Row],[item_key]],IsITypeList,Table_ExternalData_15[[#This Row],[IType]],IsDList,Table_ExternalData_15[[#Headers],[7]])</f>
        <v>209</v>
      </c>
      <c r="L784" s="10">
        <f>SUMIFS(IsQList,IsIList,Table_ExternalData_15[[#This Row],[item_key]],IsITypeList,Table_ExternalData_15[[#This Row],[IType]],IsDList,Table_ExternalData_15[[#Headers],[8]])</f>
        <v>139</v>
      </c>
      <c r="M784" s="10">
        <f>SUMIFS(IsQList,IsIList,Table_ExternalData_15[[#This Row],[item_key]],IsITypeList,Table_ExternalData_15[[#This Row],[IType]],IsDList,Table_ExternalData_15[[#Headers],[9]])</f>
        <v>317</v>
      </c>
      <c r="N784" s="10">
        <f>SUMIFS(IsQList,IsIList,Table_ExternalData_15[[#This Row],[item_key]],IsITypeList,Table_ExternalData_15[[#This Row],[IType]],IsDList,Table_ExternalData_15[[#Headers],[10]])</f>
        <v>207</v>
      </c>
      <c r="O784" s="10">
        <f>SUMIFS(IsQList,IsIList,Table_ExternalData_15[[#This Row],[item_key]],IsITypeList,Table_ExternalData_15[[#This Row],[IType]],IsDList,Table_ExternalData_15[[#Headers],[11]])</f>
        <v>150</v>
      </c>
      <c r="P784" s="10">
        <f>SUMIFS(IsQList,IsIList,Table_ExternalData_15[[#This Row],[item_key]],IsITypeList,Table_ExternalData_15[[#This Row],[IType]],IsDList,Table_ExternalData_15[[#Headers],[12]])</f>
        <v>0</v>
      </c>
      <c r="Q784" s="10">
        <f>SUMIFS(IsQList,IsIList,Table_ExternalData_15[[#This Row],[item_key]],IsITypeList,Table_ExternalData_15[[#This Row],[IType]],IsDList,Table_ExternalData_15[[#Headers],[13]])</f>
        <v>184</v>
      </c>
      <c r="R784" s="10">
        <f>SUMIFS(IsQList,IsIList,Table_ExternalData_15[[#This Row],[item_key]],IsITypeList,Table_ExternalData_15[[#This Row],[IType]],IsDList,Table_ExternalData_15[[#Headers],[14]])</f>
        <v>312</v>
      </c>
      <c r="S784" s="10">
        <f>SUMIFS(IsQList,IsIList,Table_ExternalData_15[[#This Row],[item_key]],IsITypeList,Table_ExternalData_15[[#This Row],[IType]],IsDList,Table_ExternalData_15[[#Headers],[15]])</f>
        <v>186</v>
      </c>
      <c r="T784" s="10">
        <f>SUMIFS(IsQList,IsIList,Table_ExternalData_15[[#This Row],[item_key]],IsITypeList,Table_ExternalData_15[[#This Row],[IType]],IsDList,Table_ExternalData_15[[#Headers],[16]])</f>
        <v>164</v>
      </c>
      <c r="U784" s="10">
        <f>SUMIFS(IsQList,IsIList,Table_ExternalData_15[[#This Row],[item_key]],IsITypeList,Table_ExternalData_15[[#This Row],[IType]],IsDList,Table_ExternalData_15[[#Headers],[17]])</f>
        <v>85</v>
      </c>
      <c r="V784" s="10">
        <f>SUMIFS(IsQList,IsIList,Table_ExternalData_15[[#This Row],[item_key]],IsITypeList,Table_ExternalData_15[[#This Row],[IType]],IsDList,Table_ExternalData_15[[#Headers],[18]])</f>
        <v>0</v>
      </c>
      <c r="W784" s="10">
        <f>SUMIFS(IsQList,IsIList,Table_ExternalData_15[[#This Row],[item_key]],IsITypeList,Table_ExternalData_15[[#This Row],[IType]],IsDList,Table_ExternalData_15[[#Headers],[19]])</f>
        <v>0</v>
      </c>
      <c r="X784" s="10">
        <f>SUMIFS(IsQList,IsIList,Table_ExternalData_15[[#This Row],[item_key]],IsITypeList,Table_ExternalData_15[[#This Row],[IType]],IsDList,Table_ExternalData_15[[#Headers],[20]])</f>
        <v>0</v>
      </c>
      <c r="Y784" s="10">
        <f>SUMIFS(IsQList,IsIList,Table_ExternalData_15[[#This Row],[item_key]],IsITypeList,Table_ExternalData_15[[#This Row],[IType]],IsDList,Table_ExternalData_15[[#Headers],[21]])</f>
        <v>0</v>
      </c>
      <c r="Z784" s="10">
        <f>SUMIFS(IsQList,IsIList,Table_ExternalData_15[[#This Row],[item_key]],IsITypeList,Table_ExternalData_15[[#This Row],[IType]],IsDList,Table_ExternalData_15[[#Headers],[22]])</f>
        <v>0</v>
      </c>
      <c r="AA784" s="10">
        <f>SUMIFS(IsQList,IsIList,Table_ExternalData_15[[#This Row],[item_key]],IsITypeList,Table_ExternalData_15[[#This Row],[IType]],IsDList,Table_ExternalData_15[[#Headers],[23]])</f>
        <v>0</v>
      </c>
      <c r="AB784" s="10">
        <f>SUMIFS(IsQList,IsIList,Table_ExternalData_15[[#This Row],[item_key]],IsITypeList,Table_ExternalData_15[[#This Row],[IType]],IsDList,Table_ExternalData_15[[#Headers],[24]])</f>
        <v>0</v>
      </c>
      <c r="AC784" s="10">
        <f>SUMIFS(IsQList,IsIList,Table_ExternalData_15[[#This Row],[item_key]],IsITypeList,Table_ExternalData_15[[#This Row],[IType]],IsDList,Table_ExternalData_15[[#Headers],[25]])</f>
        <v>0</v>
      </c>
      <c r="AD784" s="10">
        <f>SUMIFS(IsQList,IsIList,Table_ExternalData_15[[#This Row],[item_key]],IsITypeList,Table_ExternalData_15[[#This Row],[IType]],IsDList,Table_ExternalData_15[[#Headers],[26]])</f>
        <v>0</v>
      </c>
      <c r="AE784" s="10">
        <f>SUMIFS(IsQList,IsIList,Table_ExternalData_15[[#This Row],[item_key]],IsITypeList,Table_ExternalData_15[[#This Row],[IType]],IsDList,Table_ExternalData_15[[#Headers],[27]])</f>
        <v>334</v>
      </c>
      <c r="AF784" s="10">
        <f>SUMIFS(IsQList,IsIList,Table_ExternalData_15[[#This Row],[item_key]],IsITypeList,Table_ExternalData_15[[#This Row],[IType]],IsDList,Table_ExternalData_15[[#Headers],[28]])</f>
        <v>382</v>
      </c>
      <c r="AG784" s="10">
        <f>SUMIFS(IsQList,IsIList,Table_ExternalData_15[[#This Row],[item_key]],IsITypeList,Table_ExternalData_15[[#This Row],[IType]],IsDList,Table_ExternalData_15[[#Headers],[29]])</f>
        <v>364</v>
      </c>
      <c r="AH784" s="10">
        <f>SUMIFS(IsQList,IsIList,Table_ExternalData_15[[#This Row],[item_key]],IsITypeList,Table_ExternalData_15[[#This Row],[IType]],IsDList,Table_ExternalData_15[[#Headers],[30]])</f>
        <v>230</v>
      </c>
      <c r="AI784" s="10">
        <f>SUMIFS(IsQList,IsIList,Table_ExternalData_15[[#This Row],[item_key]],IsITypeList,Table_ExternalData_15[[#This Row],[IType]],IsDList,Table_ExternalData_15[[#Headers],[31]])</f>
        <v>727</v>
      </c>
      <c r="AJ784" s="10">
        <f>SUM(Table_ExternalData_15[[#This Row],[1]:[31]])</f>
        <v>4935</v>
      </c>
    </row>
    <row r="785" spans="1:36">
      <c r="A785" s="1" t="s">
        <v>4</v>
      </c>
      <c r="B785" s="1" t="s">
        <v>1568</v>
      </c>
      <c r="C785" s="1" t="s">
        <v>1569</v>
      </c>
      <c r="D785" s="11" t="s">
        <v>2017</v>
      </c>
      <c r="E785" s="10">
        <f>SUMIFS(IsQList,IsIList,Table_ExternalData_15[[#This Row],[item_key]],IsITypeList,Table_ExternalData_15[[#This Row],[IType]],IsDList,Table_ExternalData_15[[#Headers],[1]])</f>
        <v>0</v>
      </c>
      <c r="F785" s="10">
        <f>SUMIFS(IsQList,IsIList,Table_ExternalData_15[[#This Row],[item_key]],IsITypeList,Table_ExternalData_15[[#This Row],[IType]],IsDList,Table_ExternalData_15[[#Headers],[2]])</f>
        <v>0</v>
      </c>
      <c r="G785" s="10">
        <f>SUMIFS(IsQList,IsIList,Table_ExternalData_15[[#This Row],[item_key]],IsITypeList,Table_ExternalData_15[[#This Row],[IType]],IsDList,Table_ExternalData_15[[#Headers],[3]])</f>
        <v>0</v>
      </c>
      <c r="H785" s="10">
        <f>SUMIFS(IsQList,IsIList,Table_ExternalData_15[[#This Row],[item_key]],IsITypeList,Table_ExternalData_15[[#This Row],[IType]],IsDList,Table_ExternalData_15[[#Headers],[4]])</f>
        <v>0</v>
      </c>
      <c r="I785" s="10">
        <f>SUMIFS(IsQList,IsIList,Table_ExternalData_15[[#This Row],[item_key]],IsITypeList,Table_ExternalData_15[[#This Row],[IType]],IsDList,Table_ExternalData_15[[#Headers],[5]])</f>
        <v>0</v>
      </c>
      <c r="J785" s="10">
        <f>SUMIFS(IsQList,IsIList,Table_ExternalData_15[[#This Row],[item_key]],IsITypeList,Table_ExternalData_15[[#This Row],[IType]],IsDList,Table_ExternalData_15[[#Headers],[6]])</f>
        <v>-24</v>
      </c>
      <c r="K785" s="10">
        <f>SUMIFS(IsQList,IsIList,Table_ExternalData_15[[#This Row],[item_key]],IsITypeList,Table_ExternalData_15[[#This Row],[IType]],IsDList,Table_ExternalData_15[[#Headers],[7]])</f>
        <v>0</v>
      </c>
      <c r="L785" s="10">
        <f>SUMIFS(IsQList,IsIList,Table_ExternalData_15[[#This Row],[item_key]],IsITypeList,Table_ExternalData_15[[#This Row],[IType]],IsDList,Table_ExternalData_15[[#Headers],[8]])</f>
        <v>0</v>
      </c>
      <c r="M785" s="10">
        <f>SUMIFS(IsQList,IsIList,Table_ExternalData_15[[#This Row],[item_key]],IsITypeList,Table_ExternalData_15[[#This Row],[IType]],IsDList,Table_ExternalData_15[[#Headers],[9]])</f>
        <v>0</v>
      </c>
      <c r="N785" s="10">
        <f>SUMIFS(IsQList,IsIList,Table_ExternalData_15[[#This Row],[item_key]],IsITypeList,Table_ExternalData_15[[#This Row],[IType]],IsDList,Table_ExternalData_15[[#Headers],[10]])</f>
        <v>0</v>
      </c>
      <c r="O785" s="10">
        <f>SUMIFS(IsQList,IsIList,Table_ExternalData_15[[#This Row],[item_key]],IsITypeList,Table_ExternalData_15[[#This Row],[IType]],IsDList,Table_ExternalData_15[[#Headers],[11]])</f>
        <v>0</v>
      </c>
      <c r="P785" s="10">
        <f>SUMIFS(IsQList,IsIList,Table_ExternalData_15[[#This Row],[item_key]],IsITypeList,Table_ExternalData_15[[#This Row],[IType]],IsDList,Table_ExternalData_15[[#Headers],[12]])</f>
        <v>0</v>
      </c>
      <c r="Q785" s="10">
        <f>SUMIFS(IsQList,IsIList,Table_ExternalData_15[[#This Row],[item_key]],IsITypeList,Table_ExternalData_15[[#This Row],[IType]],IsDList,Table_ExternalData_15[[#Headers],[13]])</f>
        <v>0</v>
      </c>
      <c r="R785" s="10">
        <f>SUMIFS(IsQList,IsIList,Table_ExternalData_15[[#This Row],[item_key]],IsITypeList,Table_ExternalData_15[[#This Row],[IType]],IsDList,Table_ExternalData_15[[#Headers],[14]])</f>
        <v>0</v>
      </c>
      <c r="S785" s="10">
        <f>SUMIFS(IsQList,IsIList,Table_ExternalData_15[[#This Row],[item_key]],IsITypeList,Table_ExternalData_15[[#This Row],[IType]],IsDList,Table_ExternalData_15[[#Headers],[15]])</f>
        <v>0</v>
      </c>
      <c r="T785" s="10">
        <f>SUMIFS(IsQList,IsIList,Table_ExternalData_15[[#This Row],[item_key]],IsITypeList,Table_ExternalData_15[[#This Row],[IType]],IsDList,Table_ExternalData_15[[#Headers],[16]])</f>
        <v>0</v>
      </c>
      <c r="U785" s="10">
        <f>SUMIFS(IsQList,IsIList,Table_ExternalData_15[[#This Row],[item_key]],IsITypeList,Table_ExternalData_15[[#This Row],[IType]],IsDList,Table_ExternalData_15[[#Headers],[17]])</f>
        <v>0</v>
      </c>
      <c r="V785" s="10">
        <f>SUMIFS(IsQList,IsIList,Table_ExternalData_15[[#This Row],[item_key]],IsITypeList,Table_ExternalData_15[[#This Row],[IType]],IsDList,Table_ExternalData_15[[#Headers],[18]])</f>
        <v>0</v>
      </c>
      <c r="W785" s="10">
        <f>SUMIFS(IsQList,IsIList,Table_ExternalData_15[[#This Row],[item_key]],IsITypeList,Table_ExternalData_15[[#This Row],[IType]],IsDList,Table_ExternalData_15[[#Headers],[19]])</f>
        <v>0</v>
      </c>
      <c r="X785" s="10">
        <f>SUMIFS(IsQList,IsIList,Table_ExternalData_15[[#This Row],[item_key]],IsITypeList,Table_ExternalData_15[[#This Row],[IType]],IsDList,Table_ExternalData_15[[#Headers],[20]])</f>
        <v>0</v>
      </c>
      <c r="Y785" s="10">
        <f>SUMIFS(IsQList,IsIList,Table_ExternalData_15[[#This Row],[item_key]],IsITypeList,Table_ExternalData_15[[#This Row],[IType]],IsDList,Table_ExternalData_15[[#Headers],[21]])</f>
        <v>0</v>
      </c>
      <c r="Z785" s="10">
        <f>SUMIFS(IsQList,IsIList,Table_ExternalData_15[[#This Row],[item_key]],IsITypeList,Table_ExternalData_15[[#This Row],[IType]],IsDList,Table_ExternalData_15[[#Headers],[22]])</f>
        <v>0</v>
      </c>
      <c r="AA785" s="10">
        <f>SUMIFS(IsQList,IsIList,Table_ExternalData_15[[#This Row],[item_key]],IsITypeList,Table_ExternalData_15[[#This Row],[IType]],IsDList,Table_ExternalData_15[[#Headers],[23]])</f>
        <v>0</v>
      </c>
      <c r="AB785" s="10">
        <f>SUMIFS(IsQList,IsIList,Table_ExternalData_15[[#This Row],[item_key]],IsITypeList,Table_ExternalData_15[[#This Row],[IType]],IsDList,Table_ExternalData_15[[#Headers],[24]])</f>
        <v>0</v>
      </c>
      <c r="AC785" s="10">
        <f>SUMIFS(IsQList,IsIList,Table_ExternalData_15[[#This Row],[item_key]],IsITypeList,Table_ExternalData_15[[#This Row],[IType]],IsDList,Table_ExternalData_15[[#Headers],[25]])</f>
        <v>0</v>
      </c>
      <c r="AD785" s="10">
        <f>SUMIFS(IsQList,IsIList,Table_ExternalData_15[[#This Row],[item_key]],IsITypeList,Table_ExternalData_15[[#This Row],[IType]],IsDList,Table_ExternalData_15[[#Headers],[26]])</f>
        <v>0</v>
      </c>
      <c r="AE785" s="10">
        <f>SUMIFS(IsQList,IsIList,Table_ExternalData_15[[#This Row],[item_key]],IsITypeList,Table_ExternalData_15[[#This Row],[IType]],IsDList,Table_ExternalData_15[[#Headers],[27]])</f>
        <v>-12</v>
      </c>
      <c r="AF785" s="10">
        <f>SUMIFS(IsQList,IsIList,Table_ExternalData_15[[#This Row],[item_key]],IsITypeList,Table_ExternalData_15[[#This Row],[IType]],IsDList,Table_ExternalData_15[[#Headers],[28]])</f>
        <v>0</v>
      </c>
      <c r="AG785" s="10">
        <f>SUMIFS(IsQList,IsIList,Table_ExternalData_15[[#This Row],[item_key]],IsITypeList,Table_ExternalData_15[[#This Row],[IType]],IsDList,Table_ExternalData_15[[#Headers],[29]])</f>
        <v>0</v>
      </c>
      <c r="AH785" s="10">
        <f>SUMIFS(IsQList,IsIList,Table_ExternalData_15[[#This Row],[item_key]],IsITypeList,Table_ExternalData_15[[#This Row],[IType]],IsDList,Table_ExternalData_15[[#Headers],[30]])</f>
        <v>0</v>
      </c>
      <c r="AI785" s="10">
        <f>SUMIFS(IsQList,IsIList,Table_ExternalData_15[[#This Row],[item_key]],IsITypeList,Table_ExternalData_15[[#This Row],[IType]],IsDList,Table_ExternalData_15[[#Headers],[31]])</f>
        <v>0</v>
      </c>
      <c r="AJ785" s="10">
        <f>SUM(Table_ExternalData_15[[#This Row],[1]:[31]])</f>
        <v>-36</v>
      </c>
    </row>
    <row r="786" spans="1:36">
      <c r="A786" s="1" t="s">
        <v>319</v>
      </c>
      <c r="B786" s="1" t="s">
        <v>1419</v>
      </c>
      <c r="C786" s="1" t="s">
        <v>949</v>
      </c>
      <c r="D786" s="11" t="s">
        <v>2046</v>
      </c>
      <c r="E786" s="10">
        <f>SUMIFS(IsQList,IsIList,Table_ExternalData_15[[#This Row],[item_key]],IsITypeList,Table_ExternalData_15[[#This Row],[IType]],IsDList,Table_ExternalData_15[[#Headers],[1]])</f>
        <v>85</v>
      </c>
      <c r="F786" s="10">
        <f>SUMIFS(IsQList,IsIList,Table_ExternalData_15[[#This Row],[item_key]],IsITypeList,Table_ExternalData_15[[#This Row],[IType]],IsDList,Table_ExternalData_15[[#Headers],[2]])</f>
        <v>188</v>
      </c>
      <c r="G786" s="10">
        <f>SUMIFS(IsQList,IsIList,Table_ExternalData_15[[#This Row],[item_key]],IsITypeList,Table_ExternalData_15[[#This Row],[IType]],IsDList,Table_ExternalData_15[[#Headers],[3]])</f>
        <v>85</v>
      </c>
      <c r="H786" s="10">
        <f>SUMIFS(IsQList,IsIList,Table_ExternalData_15[[#This Row],[item_key]],IsITypeList,Table_ExternalData_15[[#This Row],[IType]],IsDList,Table_ExternalData_15[[#Headers],[4]])</f>
        <v>250</v>
      </c>
      <c r="I786" s="10">
        <f>SUMIFS(IsQList,IsIList,Table_ExternalData_15[[#This Row],[item_key]],IsITypeList,Table_ExternalData_15[[#This Row],[IType]],IsDList,Table_ExternalData_15[[#Headers],[5]])</f>
        <v>100</v>
      </c>
      <c r="J786" s="10">
        <f>SUMIFS(IsQList,IsIList,Table_ExternalData_15[[#This Row],[item_key]],IsITypeList,Table_ExternalData_15[[#This Row],[IType]],IsDList,Table_ExternalData_15[[#Headers],[6]])</f>
        <v>237</v>
      </c>
      <c r="K786" s="10">
        <f>SUMIFS(IsQList,IsIList,Table_ExternalData_15[[#This Row],[item_key]],IsITypeList,Table_ExternalData_15[[#This Row],[IType]],IsDList,Table_ExternalData_15[[#Headers],[7]])</f>
        <v>209</v>
      </c>
      <c r="L786" s="10">
        <f>SUMIFS(IsQList,IsIList,Table_ExternalData_15[[#This Row],[item_key]],IsITypeList,Table_ExternalData_15[[#This Row],[IType]],IsDList,Table_ExternalData_15[[#Headers],[8]])</f>
        <v>139</v>
      </c>
      <c r="M786" s="10">
        <f>SUMIFS(IsQList,IsIList,Table_ExternalData_15[[#This Row],[item_key]],IsITypeList,Table_ExternalData_15[[#This Row],[IType]],IsDList,Table_ExternalData_15[[#Headers],[9]])</f>
        <v>317</v>
      </c>
      <c r="N786" s="10">
        <f>SUMIFS(IsQList,IsIList,Table_ExternalData_15[[#This Row],[item_key]],IsITypeList,Table_ExternalData_15[[#This Row],[IType]],IsDList,Table_ExternalData_15[[#Headers],[10]])</f>
        <v>207</v>
      </c>
      <c r="O786" s="10">
        <f>SUMIFS(IsQList,IsIList,Table_ExternalData_15[[#This Row],[item_key]],IsITypeList,Table_ExternalData_15[[#This Row],[IType]],IsDList,Table_ExternalData_15[[#Headers],[11]])</f>
        <v>150</v>
      </c>
      <c r="P786" s="10">
        <f>SUMIFS(IsQList,IsIList,Table_ExternalData_15[[#This Row],[item_key]],IsITypeList,Table_ExternalData_15[[#This Row],[IType]],IsDList,Table_ExternalData_15[[#Headers],[12]])</f>
        <v>0</v>
      </c>
      <c r="Q786" s="10">
        <f>SUMIFS(IsQList,IsIList,Table_ExternalData_15[[#This Row],[item_key]],IsITypeList,Table_ExternalData_15[[#This Row],[IType]],IsDList,Table_ExternalData_15[[#Headers],[13]])</f>
        <v>184</v>
      </c>
      <c r="R786" s="10">
        <f>SUMIFS(IsQList,IsIList,Table_ExternalData_15[[#This Row],[item_key]],IsITypeList,Table_ExternalData_15[[#This Row],[IType]],IsDList,Table_ExternalData_15[[#Headers],[14]])</f>
        <v>312</v>
      </c>
      <c r="S786" s="10">
        <f>SUMIFS(IsQList,IsIList,Table_ExternalData_15[[#This Row],[item_key]],IsITypeList,Table_ExternalData_15[[#This Row],[IType]],IsDList,Table_ExternalData_15[[#Headers],[15]])</f>
        <v>186</v>
      </c>
      <c r="T786" s="10">
        <f>SUMIFS(IsQList,IsIList,Table_ExternalData_15[[#This Row],[item_key]],IsITypeList,Table_ExternalData_15[[#This Row],[IType]],IsDList,Table_ExternalData_15[[#Headers],[16]])</f>
        <v>164</v>
      </c>
      <c r="U786" s="10">
        <f>SUMIFS(IsQList,IsIList,Table_ExternalData_15[[#This Row],[item_key]],IsITypeList,Table_ExternalData_15[[#This Row],[IType]],IsDList,Table_ExternalData_15[[#Headers],[17]])</f>
        <v>85</v>
      </c>
      <c r="V786" s="10">
        <f>SUMIFS(IsQList,IsIList,Table_ExternalData_15[[#This Row],[item_key]],IsITypeList,Table_ExternalData_15[[#This Row],[IType]],IsDList,Table_ExternalData_15[[#Headers],[18]])</f>
        <v>0</v>
      </c>
      <c r="W786" s="10">
        <f>SUMIFS(IsQList,IsIList,Table_ExternalData_15[[#This Row],[item_key]],IsITypeList,Table_ExternalData_15[[#This Row],[IType]],IsDList,Table_ExternalData_15[[#Headers],[19]])</f>
        <v>0</v>
      </c>
      <c r="X786" s="10">
        <f>SUMIFS(IsQList,IsIList,Table_ExternalData_15[[#This Row],[item_key]],IsITypeList,Table_ExternalData_15[[#This Row],[IType]],IsDList,Table_ExternalData_15[[#Headers],[20]])</f>
        <v>0</v>
      </c>
      <c r="Y786" s="10">
        <f>SUMIFS(IsQList,IsIList,Table_ExternalData_15[[#This Row],[item_key]],IsITypeList,Table_ExternalData_15[[#This Row],[IType]],IsDList,Table_ExternalData_15[[#Headers],[21]])</f>
        <v>0</v>
      </c>
      <c r="Z786" s="10">
        <f>SUMIFS(IsQList,IsIList,Table_ExternalData_15[[#This Row],[item_key]],IsITypeList,Table_ExternalData_15[[#This Row],[IType]],IsDList,Table_ExternalData_15[[#Headers],[22]])</f>
        <v>0</v>
      </c>
      <c r="AA786" s="10">
        <f>SUMIFS(IsQList,IsIList,Table_ExternalData_15[[#This Row],[item_key]],IsITypeList,Table_ExternalData_15[[#This Row],[IType]],IsDList,Table_ExternalData_15[[#Headers],[23]])</f>
        <v>0</v>
      </c>
      <c r="AB786" s="10">
        <f>SUMIFS(IsQList,IsIList,Table_ExternalData_15[[#This Row],[item_key]],IsITypeList,Table_ExternalData_15[[#This Row],[IType]],IsDList,Table_ExternalData_15[[#Headers],[24]])</f>
        <v>0</v>
      </c>
      <c r="AC786" s="10">
        <f>SUMIFS(IsQList,IsIList,Table_ExternalData_15[[#This Row],[item_key]],IsITypeList,Table_ExternalData_15[[#This Row],[IType]],IsDList,Table_ExternalData_15[[#Headers],[25]])</f>
        <v>0</v>
      </c>
      <c r="AD786" s="10">
        <f>SUMIFS(IsQList,IsIList,Table_ExternalData_15[[#This Row],[item_key]],IsITypeList,Table_ExternalData_15[[#This Row],[IType]],IsDList,Table_ExternalData_15[[#Headers],[26]])</f>
        <v>0</v>
      </c>
      <c r="AE786" s="10">
        <f>SUMIFS(IsQList,IsIList,Table_ExternalData_15[[#This Row],[item_key]],IsITypeList,Table_ExternalData_15[[#This Row],[IType]],IsDList,Table_ExternalData_15[[#Headers],[27]])</f>
        <v>334</v>
      </c>
      <c r="AF786" s="10">
        <f>SUMIFS(IsQList,IsIList,Table_ExternalData_15[[#This Row],[item_key]],IsITypeList,Table_ExternalData_15[[#This Row],[IType]],IsDList,Table_ExternalData_15[[#Headers],[28]])</f>
        <v>382</v>
      </c>
      <c r="AG786" s="10">
        <f>SUMIFS(IsQList,IsIList,Table_ExternalData_15[[#This Row],[item_key]],IsITypeList,Table_ExternalData_15[[#This Row],[IType]],IsDList,Table_ExternalData_15[[#Headers],[29]])</f>
        <v>364</v>
      </c>
      <c r="AH786" s="10">
        <f>SUMIFS(IsQList,IsIList,Table_ExternalData_15[[#This Row],[item_key]],IsITypeList,Table_ExternalData_15[[#This Row],[IType]],IsDList,Table_ExternalData_15[[#Headers],[30]])</f>
        <v>230</v>
      </c>
      <c r="AI786" s="10">
        <f>SUMIFS(IsQList,IsIList,Table_ExternalData_15[[#This Row],[item_key]],IsITypeList,Table_ExternalData_15[[#This Row],[IType]],IsDList,Table_ExternalData_15[[#Headers],[31]])</f>
        <v>727</v>
      </c>
      <c r="AJ786" s="10">
        <f>SUM(Table_ExternalData_15[[#This Row],[1]:[31]])</f>
        <v>4935</v>
      </c>
    </row>
    <row r="787" spans="1:36">
      <c r="A787" s="1" t="s">
        <v>319</v>
      </c>
      <c r="B787" s="1" t="s">
        <v>1419</v>
      </c>
      <c r="C787" s="1" t="s">
        <v>949</v>
      </c>
      <c r="D787" s="11" t="s">
        <v>2017</v>
      </c>
      <c r="E787" s="10">
        <f>SUMIFS(IsQList,IsIList,Table_ExternalData_15[[#This Row],[item_key]],IsITypeList,Table_ExternalData_15[[#This Row],[IType]],IsDList,Table_ExternalData_15[[#Headers],[1]])</f>
        <v>0</v>
      </c>
      <c r="F787" s="10">
        <f>SUMIFS(IsQList,IsIList,Table_ExternalData_15[[#This Row],[item_key]],IsITypeList,Table_ExternalData_15[[#This Row],[IType]],IsDList,Table_ExternalData_15[[#Headers],[2]])</f>
        <v>-11</v>
      </c>
      <c r="G787" s="10">
        <f>SUMIFS(IsQList,IsIList,Table_ExternalData_15[[#This Row],[item_key]],IsITypeList,Table_ExternalData_15[[#This Row],[IType]],IsDList,Table_ExternalData_15[[#Headers],[3]])</f>
        <v>0</v>
      </c>
      <c r="H787" s="10">
        <f>SUMIFS(IsQList,IsIList,Table_ExternalData_15[[#This Row],[item_key]],IsITypeList,Table_ExternalData_15[[#This Row],[IType]],IsDList,Table_ExternalData_15[[#Headers],[4]])</f>
        <v>0</v>
      </c>
      <c r="I787" s="10">
        <f>SUMIFS(IsQList,IsIList,Table_ExternalData_15[[#This Row],[item_key]],IsITypeList,Table_ExternalData_15[[#This Row],[IType]],IsDList,Table_ExternalData_15[[#Headers],[5]])</f>
        <v>0</v>
      </c>
      <c r="J787" s="10">
        <f>SUMIFS(IsQList,IsIList,Table_ExternalData_15[[#This Row],[item_key]],IsITypeList,Table_ExternalData_15[[#This Row],[IType]],IsDList,Table_ExternalData_15[[#Headers],[6]])</f>
        <v>0</v>
      </c>
      <c r="K787" s="10">
        <f>SUMIFS(IsQList,IsIList,Table_ExternalData_15[[#This Row],[item_key]],IsITypeList,Table_ExternalData_15[[#This Row],[IType]],IsDList,Table_ExternalData_15[[#Headers],[7]])</f>
        <v>0</v>
      </c>
      <c r="L787" s="10">
        <f>SUMIFS(IsQList,IsIList,Table_ExternalData_15[[#This Row],[item_key]],IsITypeList,Table_ExternalData_15[[#This Row],[IType]],IsDList,Table_ExternalData_15[[#Headers],[8]])</f>
        <v>-18</v>
      </c>
      <c r="M787" s="10">
        <f>SUMIFS(IsQList,IsIList,Table_ExternalData_15[[#This Row],[item_key]],IsITypeList,Table_ExternalData_15[[#This Row],[IType]],IsDList,Table_ExternalData_15[[#Headers],[9]])</f>
        <v>0</v>
      </c>
      <c r="N787" s="10">
        <f>SUMIFS(IsQList,IsIList,Table_ExternalData_15[[#This Row],[item_key]],IsITypeList,Table_ExternalData_15[[#This Row],[IType]],IsDList,Table_ExternalData_15[[#Headers],[10]])</f>
        <v>0</v>
      </c>
      <c r="O787" s="10">
        <f>SUMIFS(IsQList,IsIList,Table_ExternalData_15[[#This Row],[item_key]],IsITypeList,Table_ExternalData_15[[#This Row],[IType]],IsDList,Table_ExternalData_15[[#Headers],[11]])</f>
        <v>0</v>
      </c>
      <c r="P787" s="10">
        <f>SUMIFS(IsQList,IsIList,Table_ExternalData_15[[#This Row],[item_key]],IsITypeList,Table_ExternalData_15[[#This Row],[IType]],IsDList,Table_ExternalData_15[[#Headers],[12]])</f>
        <v>0</v>
      </c>
      <c r="Q787" s="10">
        <f>SUMIFS(IsQList,IsIList,Table_ExternalData_15[[#This Row],[item_key]],IsITypeList,Table_ExternalData_15[[#This Row],[IType]],IsDList,Table_ExternalData_15[[#Headers],[13]])</f>
        <v>0</v>
      </c>
      <c r="R787" s="10">
        <f>SUMIFS(IsQList,IsIList,Table_ExternalData_15[[#This Row],[item_key]],IsITypeList,Table_ExternalData_15[[#This Row],[IType]],IsDList,Table_ExternalData_15[[#Headers],[14]])</f>
        <v>0</v>
      </c>
      <c r="S787" s="10">
        <f>SUMIFS(IsQList,IsIList,Table_ExternalData_15[[#This Row],[item_key]],IsITypeList,Table_ExternalData_15[[#This Row],[IType]],IsDList,Table_ExternalData_15[[#Headers],[15]])</f>
        <v>0</v>
      </c>
      <c r="T787" s="10">
        <f>SUMIFS(IsQList,IsIList,Table_ExternalData_15[[#This Row],[item_key]],IsITypeList,Table_ExternalData_15[[#This Row],[IType]],IsDList,Table_ExternalData_15[[#Headers],[16]])</f>
        <v>0</v>
      </c>
      <c r="U787" s="10">
        <f>SUMIFS(IsQList,IsIList,Table_ExternalData_15[[#This Row],[item_key]],IsITypeList,Table_ExternalData_15[[#This Row],[IType]],IsDList,Table_ExternalData_15[[#Headers],[17]])</f>
        <v>0</v>
      </c>
      <c r="V787" s="10">
        <f>SUMIFS(IsQList,IsIList,Table_ExternalData_15[[#This Row],[item_key]],IsITypeList,Table_ExternalData_15[[#This Row],[IType]],IsDList,Table_ExternalData_15[[#Headers],[18]])</f>
        <v>0</v>
      </c>
      <c r="W787" s="10">
        <f>SUMIFS(IsQList,IsIList,Table_ExternalData_15[[#This Row],[item_key]],IsITypeList,Table_ExternalData_15[[#This Row],[IType]],IsDList,Table_ExternalData_15[[#Headers],[19]])</f>
        <v>0</v>
      </c>
      <c r="X787" s="10">
        <f>SUMIFS(IsQList,IsIList,Table_ExternalData_15[[#This Row],[item_key]],IsITypeList,Table_ExternalData_15[[#This Row],[IType]],IsDList,Table_ExternalData_15[[#Headers],[20]])</f>
        <v>0</v>
      </c>
      <c r="Y787" s="10">
        <f>SUMIFS(IsQList,IsIList,Table_ExternalData_15[[#This Row],[item_key]],IsITypeList,Table_ExternalData_15[[#This Row],[IType]],IsDList,Table_ExternalData_15[[#Headers],[21]])</f>
        <v>0</v>
      </c>
      <c r="Z787" s="10">
        <f>SUMIFS(IsQList,IsIList,Table_ExternalData_15[[#This Row],[item_key]],IsITypeList,Table_ExternalData_15[[#This Row],[IType]],IsDList,Table_ExternalData_15[[#Headers],[22]])</f>
        <v>0</v>
      </c>
      <c r="AA787" s="10">
        <f>SUMIFS(IsQList,IsIList,Table_ExternalData_15[[#This Row],[item_key]],IsITypeList,Table_ExternalData_15[[#This Row],[IType]],IsDList,Table_ExternalData_15[[#Headers],[23]])</f>
        <v>0</v>
      </c>
      <c r="AB787" s="10">
        <f>SUMIFS(IsQList,IsIList,Table_ExternalData_15[[#This Row],[item_key]],IsITypeList,Table_ExternalData_15[[#This Row],[IType]],IsDList,Table_ExternalData_15[[#Headers],[24]])</f>
        <v>0</v>
      </c>
      <c r="AC787" s="10">
        <f>SUMIFS(IsQList,IsIList,Table_ExternalData_15[[#This Row],[item_key]],IsITypeList,Table_ExternalData_15[[#This Row],[IType]],IsDList,Table_ExternalData_15[[#Headers],[25]])</f>
        <v>0</v>
      </c>
      <c r="AD787" s="10">
        <f>SUMIFS(IsQList,IsIList,Table_ExternalData_15[[#This Row],[item_key]],IsITypeList,Table_ExternalData_15[[#This Row],[IType]],IsDList,Table_ExternalData_15[[#Headers],[26]])</f>
        <v>0</v>
      </c>
      <c r="AE787" s="10">
        <f>SUMIFS(IsQList,IsIList,Table_ExternalData_15[[#This Row],[item_key]],IsITypeList,Table_ExternalData_15[[#This Row],[IType]],IsDList,Table_ExternalData_15[[#Headers],[27]])</f>
        <v>0</v>
      </c>
      <c r="AF787" s="10">
        <f>SUMIFS(IsQList,IsIList,Table_ExternalData_15[[#This Row],[item_key]],IsITypeList,Table_ExternalData_15[[#This Row],[IType]],IsDList,Table_ExternalData_15[[#Headers],[28]])</f>
        <v>0</v>
      </c>
      <c r="AG787" s="10">
        <f>SUMIFS(IsQList,IsIList,Table_ExternalData_15[[#This Row],[item_key]],IsITypeList,Table_ExternalData_15[[#This Row],[IType]],IsDList,Table_ExternalData_15[[#Headers],[29]])</f>
        <v>0</v>
      </c>
      <c r="AH787" s="10">
        <f>SUMIFS(IsQList,IsIList,Table_ExternalData_15[[#This Row],[item_key]],IsITypeList,Table_ExternalData_15[[#This Row],[IType]],IsDList,Table_ExternalData_15[[#Headers],[30]])</f>
        <v>-24</v>
      </c>
      <c r="AI787" s="10">
        <f>SUMIFS(IsQList,IsIList,Table_ExternalData_15[[#This Row],[item_key]],IsITypeList,Table_ExternalData_15[[#This Row],[IType]],IsDList,Table_ExternalData_15[[#Headers],[31]])</f>
        <v>0</v>
      </c>
      <c r="AJ787" s="10">
        <f>SUM(Table_ExternalData_15[[#This Row],[1]:[31]])</f>
        <v>-53</v>
      </c>
    </row>
    <row r="788" spans="1:36">
      <c r="A788" s="1" t="s">
        <v>303</v>
      </c>
      <c r="B788" s="1" t="s">
        <v>1403</v>
      </c>
      <c r="C788" s="1" t="s">
        <v>1404</v>
      </c>
      <c r="D788" s="11" t="s">
        <v>2046</v>
      </c>
      <c r="E788" s="10">
        <f>SUMIFS(IsQList,IsIList,Table_ExternalData_15[[#This Row],[item_key]],IsITypeList,Table_ExternalData_15[[#This Row],[IType]],IsDList,Table_ExternalData_15[[#Headers],[1]])</f>
        <v>85</v>
      </c>
      <c r="F788" s="10">
        <f>SUMIFS(IsQList,IsIList,Table_ExternalData_15[[#This Row],[item_key]],IsITypeList,Table_ExternalData_15[[#This Row],[IType]],IsDList,Table_ExternalData_15[[#Headers],[2]])</f>
        <v>188</v>
      </c>
      <c r="G788" s="10">
        <f>SUMIFS(IsQList,IsIList,Table_ExternalData_15[[#This Row],[item_key]],IsITypeList,Table_ExternalData_15[[#This Row],[IType]],IsDList,Table_ExternalData_15[[#Headers],[3]])</f>
        <v>85</v>
      </c>
      <c r="H788" s="10">
        <f>SUMIFS(IsQList,IsIList,Table_ExternalData_15[[#This Row],[item_key]],IsITypeList,Table_ExternalData_15[[#This Row],[IType]],IsDList,Table_ExternalData_15[[#Headers],[4]])</f>
        <v>250</v>
      </c>
      <c r="I788" s="10">
        <f>SUMIFS(IsQList,IsIList,Table_ExternalData_15[[#This Row],[item_key]],IsITypeList,Table_ExternalData_15[[#This Row],[IType]],IsDList,Table_ExternalData_15[[#Headers],[5]])</f>
        <v>100</v>
      </c>
      <c r="J788" s="10">
        <f>SUMIFS(IsQList,IsIList,Table_ExternalData_15[[#This Row],[item_key]],IsITypeList,Table_ExternalData_15[[#This Row],[IType]],IsDList,Table_ExternalData_15[[#Headers],[6]])</f>
        <v>237</v>
      </c>
      <c r="K788" s="10">
        <f>SUMIFS(IsQList,IsIList,Table_ExternalData_15[[#This Row],[item_key]],IsITypeList,Table_ExternalData_15[[#This Row],[IType]],IsDList,Table_ExternalData_15[[#Headers],[7]])</f>
        <v>209</v>
      </c>
      <c r="L788" s="10">
        <f>SUMIFS(IsQList,IsIList,Table_ExternalData_15[[#This Row],[item_key]],IsITypeList,Table_ExternalData_15[[#This Row],[IType]],IsDList,Table_ExternalData_15[[#Headers],[8]])</f>
        <v>139</v>
      </c>
      <c r="M788" s="10">
        <f>SUMIFS(IsQList,IsIList,Table_ExternalData_15[[#This Row],[item_key]],IsITypeList,Table_ExternalData_15[[#This Row],[IType]],IsDList,Table_ExternalData_15[[#Headers],[9]])</f>
        <v>317</v>
      </c>
      <c r="N788" s="10">
        <f>SUMIFS(IsQList,IsIList,Table_ExternalData_15[[#This Row],[item_key]],IsITypeList,Table_ExternalData_15[[#This Row],[IType]],IsDList,Table_ExternalData_15[[#Headers],[10]])</f>
        <v>207</v>
      </c>
      <c r="O788" s="10">
        <f>SUMIFS(IsQList,IsIList,Table_ExternalData_15[[#This Row],[item_key]],IsITypeList,Table_ExternalData_15[[#This Row],[IType]],IsDList,Table_ExternalData_15[[#Headers],[11]])</f>
        <v>150</v>
      </c>
      <c r="P788" s="10">
        <f>SUMIFS(IsQList,IsIList,Table_ExternalData_15[[#This Row],[item_key]],IsITypeList,Table_ExternalData_15[[#This Row],[IType]],IsDList,Table_ExternalData_15[[#Headers],[12]])</f>
        <v>0</v>
      </c>
      <c r="Q788" s="10">
        <f>SUMIFS(IsQList,IsIList,Table_ExternalData_15[[#This Row],[item_key]],IsITypeList,Table_ExternalData_15[[#This Row],[IType]],IsDList,Table_ExternalData_15[[#Headers],[13]])</f>
        <v>184</v>
      </c>
      <c r="R788" s="10">
        <f>SUMIFS(IsQList,IsIList,Table_ExternalData_15[[#This Row],[item_key]],IsITypeList,Table_ExternalData_15[[#This Row],[IType]],IsDList,Table_ExternalData_15[[#Headers],[14]])</f>
        <v>312</v>
      </c>
      <c r="S788" s="10">
        <f>SUMIFS(IsQList,IsIList,Table_ExternalData_15[[#This Row],[item_key]],IsITypeList,Table_ExternalData_15[[#This Row],[IType]],IsDList,Table_ExternalData_15[[#Headers],[15]])</f>
        <v>186</v>
      </c>
      <c r="T788" s="10">
        <f>SUMIFS(IsQList,IsIList,Table_ExternalData_15[[#This Row],[item_key]],IsITypeList,Table_ExternalData_15[[#This Row],[IType]],IsDList,Table_ExternalData_15[[#Headers],[16]])</f>
        <v>164</v>
      </c>
      <c r="U788" s="10">
        <f>SUMIFS(IsQList,IsIList,Table_ExternalData_15[[#This Row],[item_key]],IsITypeList,Table_ExternalData_15[[#This Row],[IType]],IsDList,Table_ExternalData_15[[#Headers],[17]])</f>
        <v>85</v>
      </c>
      <c r="V788" s="10">
        <f>SUMIFS(IsQList,IsIList,Table_ExternalData_15[[#This Row],[item_key]],IsITypeList,Table_ExternalData_15[[#This Row],[IType]],IsDList,Table_ExternalData_15[[#Headers],[18]])</f>
        <v>0</v>
      </c>
      <c r="W788" s="10">
        <f>SUMIFS(IsQList,IsIList,Table_ExternalData_15[[#This Row],[item_key]],IsITypeList,Table_ExternalData_15[[#This Row],[IType]],IsDList,Table_ExternalData_15[[#Headers],[19]])</f>
        <v>0</v>
      </c>
      <c r="X788" s="10">
        <f>SUMIFS(IsQList,IsIList,Table_ExternalData_15[[#This Row],[item_key]],IsITypeList,Table_ExternalData_15[[#This Row],[IType]],IsDList,Table_ExternalData_15[[#Headers],[20]])</f>
        <v>0</v>
      </c>
      <c r="Y788" s="10">
        <f>SUMIFS(IsQList,IsIList,Table_ExternalData_15[[#This Row],[item_key]],IsITypeList,Table_ExternalData_15[[#This Row],[IType]],IsDList,Table_ExternalData_15[[#Headers],[21]])</f>
        <v>0</v>
      </c>
      <c r="Z788" s="10">
        <f>SUMIFS(IsQList,IsIList,Table_ExternalData_15[[#This Row],[item_key]],IsITypeList,Table_ExternalData_15[[#This Row],[IType]],IsDList,Table_ExternalData_15[[#Headers],[22]])</f>
        <v>0</v>
      </c>
      <c r="AA788" s="10">
        <f>SUMIFS(IsQList,IsIList,Table_ExternalData_15[[#This Row],[item_key]],IsITypeList,Table_ExternalData_15[[#This Row],[IType]],IsDList,Table_ExternalData_15[[#Headers],[23]])</f>
        <v>0</v>
      </c>
      <c r="AB788" s="10">
        <f>SUMIFS(IsQList,IsIList,Table_ExternalData_15[[#This Row],[item_key]],IsITypeList,Table_ExternalData_15[[#This Row],[IType]],IsDList,Table_ExternalData_15[[#Headers],[24]])</f>
        <v>0</v>
      </c>
      <c r="AC788" s="10">
        <f>SUMIFS(IsQList,IsIList,Table_ExternalData_15[[#This Row],[item_key]],IsITypeList,Table_ExternalData_15[[#This Row],[IType]],IsDList,Table_ExternalData_15[[#Headers],[25]])</f>
        <v>0</v>
      </c>
      <c r="AD788" s="10">
        <f>SUMIFS(IsQList,IsIList,Table_ExternalData_15[[#This Row],[item_key]],IsITypeList,Table_ExternalData_15[[#This Row],[IType]],IsDList,Table_ExternalData_15[[#Headers],[26]])</f>
        <v>0</v>
      </c>
      <c r="AE788" s="10">
        <f>SUMIFS(IsQList,IsIList,Table_ExternalData_15[[#This Row],[item_key]],IsITypeList,Table_ExternalData_15[[#This Row],[IType]],IsDList,Table_ExternalData_15[[#Headers],[27]])</f>
        <v>334</v>
      </c>
      <c r="AF788" s="10">
        <f>SUMIFS(IsQList,IsIList,Table_ExternalData_15[[#This Row],[item_key]],IsITypeList,Table_ExternalData_15[[#This Row],[IType]],IsDList,Table_ExternalData_15[[#Headers],[28]])</f>
        <v>382</v>
      </c>
      <c r="AG788" s="10">
        <f>SUMIFS(IsQList,IsIList,Table_ExternalData_15[[#This Row],[item_key]],IsITypeList,Table_ExternalData_15[[#This Row],[IType]],IsDList,Table_ExternalData_15[[#Headers],[29]])</f>
        <v>364</v>
      </c>
      <c r="AH788" s="10">
        <f>SUMIFS(IsQList,IsIList,Table_ExternalData_15[[#This Row],[item_key]],IsITypeList,Table_ExternalData_15[[#This Row],[IType]],IsDList,Table_ExternalData_15[[#Headers],[30]])</f>
        <v>230</v>
      </c>
      <c r="AI788" s="10">
        <f>SUMIFS(IsQList,IsIList,Table_ExternalData_15[[#This Row],[item_key]],IsITypeList,Table_ExternalData_15[[#This Row],[IType]],IsDList,Table_ExternalData_15[[#Headers],[31]])</f>
        <v>727</v>
      </c>
      <c r="AJ788" s="10">
        <f>SUM(Table_ExternalData_15[[#This Row],[1]:[31]])</f>
        <v>4935</v>
      </c>
    </row>
    <row r="789" spans="1:36">
      <c r="A789" s="1" t="s">
        <v>303</v>
      </c>
      <c r="B789" s="1" t="s">
        <v>1403</v>
      </c>
      <c r="C789" s="1" t="s">
        <v>1404</v>
      </c>
      <c r="D789" s="11" t="s">
        <v>2017</v>
      </c>
      <c r="E789" s="10">
        <f>SUMIFS(IsQList,IsIList,Table_ExternalData_15[[#This Row],[item_key]],IsITypeList,Table_ExternalData_15[[#This Row],[IType]],IsDList,Table_ExternalData_15[[#Headers],[1]])</f>
        <v>0</v>
      </c>
      <c r="F789" s="10">
        <f>SUMIFS(IsQList,IsIList,Table_ExternalData_15[[#This Row],[item_key]],IsITypeList,Table_ExternalData_15[[#This Row],[IType]],IsDList,Table_ExternalData_15[[#Headers],[2]])</f>
        <v>-6</v>
      </c>
      <c r="G789" s="10">
        <f>SUMIFS(IsQList,IsIList,Table_ExternalData_15[[#This Row],[item_key]],IsITypeList,Table_ExternalData_15[[#This Row],[IType]],IsDList,Table_ExternalData_15[[#Headers],[3]])</f>
        <v>0</v>
      </c>
      <c r="H789" s="10">
        <f>SUMIFS(IsQList,IsIList,Table_ExternalData_15[[#This Row],[item_key]],IsITypeList,Table_ExternalData_15[[#This Row],[IType]],IsDList,Table_ExternalData_15[[#Headers],[4]])</f>
        <v>0</v>
      </c>
      <c r="I789" s="10">
        <f>SUMIFS(IsQList,IsIList,Table_ExternalData_15[[#This Row],[item_key]],IsITypeList,Table_ExternalData_15[[#This Row],[IType]],IsDList,Table_ExternalData_15[[#Headers],[5]])</f>
        <v>0</v>
      </c>
      <c r="J789" s="10">
        <f>SUMIFS(IsQList,IsIList,Table_ExternalData_15[[#This Row],[item_key]],IsITypeList,Table_ExternalData_15[[#This Row],[IType]],IsDList,Table_ExternalData_15[[#Headers],[6]])</f>
        <v>0</v>
      </c>
      <c r="K789" s="10">
        <f>SUMIFS(IsQList,IsIList,Table_ExternalData_15[[#This Row],[item_key]],IsITypeList,Table_ExternalData_15[[#This Row],[IType]],IsDList,Table_ExternalData_15[[#Headers],[7]])</f>
        <v>0</v>
      </c>
      <c r="L789" s="10">
        <f>SUMIFS(IsQList,IsIList,Table_ExternalData_15[[#This Row],[item_key]],IsITypeList,Table_ExternalData_15[[#This Row],[IType]],IsDList,Table_ExternalData_15[[#Headers],[8]])</f>
        <v>-12</v>
      </c>
      <c r="M789" s="10">
        <f>SUMIFS(IsQList,IsIList,Table_ExternalData_15[[#This Row],[item_key]],IsITypeList,Table_ExternalData_15[[#This Row],[IType]],IsDList,Table_ExternalData_15[[#Headers],[9]])</f>
        <v>0</v>
      </c>
      <c r="N789" s="10">
        <f>SUMIFS(IsQList,IsIList,Table_ExternalData_15[[#This Row],[item_key]],IsITypeList,Table_ExternalData_15[[#This Row],[IType]],IsDList,Table_ExternalData_15[[#Headers],[10]])</f>
        <v>0</v>
      </c>
      <c r="O789" s="10">
        <f>SUMIFS(IsQList,IsIList,Table_ExternalData_15[[#This Row],[item_key]],IsITypeList,Table_ExternalData_15[[#This Row],[IType]],IsDList,Table_ExternalData_15[[#Headers],[11]])</f>
        <v>0</v>
      </c>
      <c r="P789" s="10">
        <f>SUMIFS(IsQList,IsIList,Table_ExternalData_15[[#This Row],[item_key]],IsITypeList,Table_ExternalData_15[[#This Row],[IType]],IsDList,Table_ExternalData_15[[#Headers],[12]])</f>
        <v>0</v>
      </c>
      <c r="Q789" s="10">
        <f>SUMIFS(IsQList,IsIList,Table_ExternalData_15[[#This Row],[item_key]],IsITypeList,Table_ExternalData_15[[#This Row],[IType]],IsDList,Table_ExternalData_15[[#Headers],[13]])</f>
        <v>0</v>
      </c>
      <c r="R789" s="10">
        <f>SUMIFS(IsQList,IsIList,Table_ExternalData_15[[#This Row],[item_key]],IsITypeList,Table_ExternalData_15[[#This Row],[IType]],IsDList,Table_ExternalData_15[[#Headers],[14]])</f>
        <v>0</v>
      </c>
      <c r="S789" s="10">
        <f>SUMIFS(IsQList,IsIList,Table_ExternalData_15[[#This Row],[item_key]],IsITypeList,Table_ExternalData_15[[#This Row],[IType]],IsDList,Table_ExternalData_15[[#Headers],[15]])</f>
        <v>0</v>
      </c>
      <c r="T789" s="10">
        <f>SUMIFS(IsQList,IsIList,Table_ExternalData_15[[#This Row],[item_key]],IsITypeList,Table_ExternalData_15[[#This Row],[IType]],IsDList,Table_ExternalData_15[[#Headers],[16]])</f>
        <v>0</v>
      </c>
      <c r="U789" s="10">
        <f>SUMIFS(IsQList,IsIList,Table_ExternalData_15[[#This Row],[item_key]],IsITypeList,Table_ExternalData_15[[#This Row],[IType]],IsDList,Table_ExternalData_15[[#Headers],[17]])</f>
        <v>0</v>
      </c>
      <c r="V789" s="10">
        <f>SUMIFS(IsQList,IsIList,Table_ExternalData_15[[#This Row],[item_key]],IsITypeList,Table_ExternalData_15[[#This Row],[IType]],IsDList,Table_ExternalData_15[[#Headers],[18]])</f>
        <v>0</v>
      </c>
      <c r="W789" s="10">
        <f>SUMIFS(IsQList,IsIList,Table_ExternalData_15[[#This Row],[item_key]],IsITypeList,Table_ExternalData_15[[#This Row],[IType]],IsDList,Table_ExternalData_15[[#Headers],[19]])</f>
        <v>0</v>
      </c>
      <c r="X789" s="10">
        <f>SUMIFS(IsQList,IsIList,Table_ExternalData_15[[#This Row],[item_key]],IsITypeList,Table_ExternalData_15[[#This Row],[IType]],IsDList,Table_ExternalData_15[[#Headers],[20]])</f>
        <v>0</v>
      </c>
      <c r="Y789" s="10">
        <f>SUMIFS(IsQList,IsIList,Table_ExternalData_15[[#This Row],[item_key]],IsITypeList,Table_ExternalData_15[[#This Row],[IType]],IsDList,Table_ExternalData_15[[#Headers],[21]])</f>
        <v>0</v>
      </c>
      <c r="Z789" s="10">
        <f>SUMIFS(IsQList,IsIList,Table_ExternalData_15[[#This Row],[item_key]],IsITypeList,Table_ExternalData_15[[#This Row],[IType]],IsDList,Table_ExternalData_15[[#Headers],[22]])</f>
        <v>0</v>
      </c>
      <c r="AA789" s="10">
        <f>SUMIFS(IsQList,IsIList,Table_ExternalData_15[[#This Row],[item_key]],IsITypeList,Table_ExternalData_15[[#This Row],[IType]],IsDList,Table_ExternalData_15[[#Headers],[23]])</f>
        <v>0</v>
      </c>
      <c r="AB789" s="10">
        <f>SUMIFS(IsQList,IsIList,Table_ExternalData_15[[#This Row],[item_key]],IsITypeList,Table_ExternalData_15[[#This Row],[IType]],IsDList,Table_ExternalData_15[[#Headers],[24]])</f>
        <v>0</v>
      </c>
      <c r="AC789" s="10">
        <f>SUMIFS(IsQList,IsIList,Table_ExternalData_15[[#This Row],[item_key]],IsITypeList,Table_ExternalData_15[[#This Row],[IType]],IsDList,Table_ExternalData_15[[#Headers],[25]])</f>
        <v>0</v>
      </c>
      <c r="AD789" s="10">
        <f>SUMIFS(IsQList,IsIList,Table_ExternalData_15[[#This Row],[item_key]],IsITypeList,Table_ExternalData_15[[#This Row],[IType]],IsDList,Table_ExternalData_15[[#Headers],[26]])</f>
        <v>0</v>
      </c>
      <c r="AE789" s="10">
        <f>SUMIFS(IsQList,IsIList,Table_ExternalData_15[[#This Row],[item_key]],IsITypeList,Table_ExternalData_15[[#This Row],[IType]],IsDList,Table_ExternalData_15[[#Headers],[27]])</f>
        <v>0</v>
      </c>
      <c r="AF789" s="10">
        <f>SUMIFS(IsQList,IsIList,Table_ExternalData_15[[#This Row],[item_key]],IsITypeList,Table_ExternalData_15[[#This Row],[IType]],IsDList,Table_ExternalData_15[[#Headers],[28]])</f>
        <v>0</v>
      </c>
      <c r="AG789" s="10">
        <f>SUMIFS(IsQList,IsIList,Table_ExternalData_15[[#This Row],[item_key]],IsITypeList,Table_ExternalData_15[[#This Row],[IType]],IsDList,Table_ExternalData_15[[#Headers],[29]])</f>
        <v>0</v>
      </c>
      <c r="AH789" s="10">
        <f>SUMIFS(IsQList,IsIList,Table_ExternalData_15[[#This Row],[item_key]],IsITypeList,Table_ExternalData_15[[#This Row],[IType]],IsDList,Table_ExternalData_15[[#Headers],[30]])</f>
        <v>-45</v>
      </c>
      <c r="AI789" s="10">
        <f>SUMIFS(IsQList,IsIList,Table_ExternalData_15[[#This Row],[item_key]],IsITypeList,Table_ExternalData_15[[#This Row],[IType]],IsDList,Table_ExternalData_15[[#Headers],[31]])</f>
        <v>0</v>
      </c>
      <c r="AJ789" s="10">
        <f>SUM(Table_ExternalData_15[[#This Row],[1]:[31]])</f>
        <v>-63</v>
      </c>
    </row>
    <row r="790" spans="1:36">
      <c r="A790" s="1" t="s">
        <v>476</v>
      </c>
      <c r="B790" s="1" t="s">
        <v>1598</v>
      </c>
      <c r="C790" s="1" t="s">
        <v>1599</v>
      </c>
      <c r="D790" s="11" t="s">
        <v>2046</v>
      </c>
      <c r="E790" s="10">
        <f>SUMIFS(IsQList,IsIList,Table_ExternalData_15[[#This Row],[item_key]],IsITypeList,Table_ExternalData_15[[#This Row],[IType]],IsDList,Table_ExternalData_15[[#Headers],[1]])</f>
        <v>85</v>
      </c>
      <c r="F790" s="10">
        <f>SUMIFS(IsQList,IsIList,Table_ExternalData_15[[#This Row],[item_key]],IsITypeList,Table_ExternalData_15[[#This Row],[IType]],IsDList,Table_ExternalData_15[[#Headers],[2]])</f>
        <v>188</v>
      </c>
      <c r="G790" s="10">
        <f>SUMIFS(IsQList,IsIList,Table_ExternalData_15[[#This Row],[item_key]],IsITypeList,Table_ExternalData_15[[#This Row],[IType]],IsDList,Table_ExternalData_15[[#Headers],[3]])</f>
        <v>85</v>
      </c>
      <c r="H790" s="10">
        <f>SUMIFS(IsQList,IsIList,Table_ExternalData_15[[#This Row],[item_key]],IsITypeList,Table_ExternalData_15[[#This Row],[IType]],IsDList,Table_ExternalData_15[[#Headers],[4]])</f>
        <v>250</v>
      </c>
      <c r="I790" s="10">
        <f>SUMIFS(IsQList,IsIList,Table_ExternalData_15[[#This Row],[item_key]],IsITypeList,Table_ExternalData_15[[#This Row],[IType]],IsDList,Table_ExternalData_15[[#Headers],[5]])</f>
        <v>100</v>
      </c>
      <c r="J790" s="10">
        <f>SUMIFS(IsQList,IsIList,Table_ExternalData_15[[#This Row],[item_key]],IsITypeList,Table_ExternalData_15[[#This Row],[IType]],IsDList,Table_ExternalData_15[[#Headers],[6]])</f>
        <v>237</v>
      </c>
      <c r="K790" s="10">
        <f>SUMIFS(IsQList,IsIList,Table_ExternalData_15[[#This Row],[item_key]],IsITypeList,Table_ExternalData_15[[#This Row],[IType]],IsDList,Table_ExternalData_15[[#Headers],[7]])</f>
        <v>209</v>
      </c>
      <c r="L790" s="10">
        <f>SUMIFS(IsQList,IsIList,Table_ExternalData_15[[#This Row],[item_key]],IsITypeList,Table_ExternalData_15[[#This Row],[IType]],IsDList,Table_ExternalData_15[[#Headers],[8]])</f>
        <v>139</v>
      </c>
      <c r="M790" s="10">
        <f>SUMIFS(IsQList,IsIList,Table_ExternalData_15[[#This Row],[item_key]],IsITypeList,Table_ExternalData_15[[#This Row],[IType]],IsDList,Table_ExternalData_15[[#Headers],[9]])</f>
        <v>317</v>
      </c>
      <c r="N790" s="10">
        <f>SUMIFS(IsQList,IsIList,Table_ExternalData_15[[#This Row],[item_key]],IsITypeList,Table_ExternalData_15[[#This Row],[IType]],IsDList,Table_ExternalData_15[[#Headers],[10]])</f>
        <v>207</v>
      </c>
      <c r="O790" s="10">
        <f>SUMIFS(IsQList,IsIList,Table_ExternalData_15[[#This Row],[item_key]],IsITypeList,Table_ExternalData_15[[#This Row],[IType]],IsDList,Table_ExternalData_15[[#Headers],[11]])</f>
        <v>150</v>
      </c>
      <c r="P790" s="10">
        <f>SUMIFS(IsQList,IsIList,Table_ExternalData_15[[#This Row],[item_key]],IsITypeList,Table_ExternalData_15[[#This Row],[IType]],IsDList,Table_ExternalData_15[[#Headers],[12]])</f>
        <v>0</v>
      </c>
      <c r="Q790" s="10">
        <f>SUMIFS(IsQList,IsIList,Table_ExternalData_15[[#This Row],[item_key]],IsITypeList,Table_ExternalData_15[[#This Row],[IType]],IsDList,Table_ExternalData_15[[#Headers],[13]])</f>
        <v>184</v>
      </c>
      <c r="R790" s="10">
        <f>SUMIFS(IsQList,IsIList,Table_ExternalData_15[[#This Row],[item_key]],IsITypeList,Table_ExternalData_15[[#This Row],[IType]],IsDList,Table_ExternalData_15[[#Headers],[14]])</f>
        <v>312</v>
      </c>
      <c r="S790" s="10">
        <f>SUMIFS(IsQList,IsIList,Table_ExternalData_15[[#This Row],[item_key]],IsITypeList,Table_ExternalData_15[[#This Row],[IType]],IsDList,Table_ExternalData_15[[#Headers],[15]])</f>
        <v>186</v>
      </c>
      <c r="T790" s="10">
        <f>SUMIFS(IsQList,IsIList,Table_ExternalData_15[[#This Row],[item_key]],IsITypeList,Table_ExternalData_15[[#This Row],[IType]],IsDList,Table_ExternalData_15[[#Headers],[16]])</f>
        <v>164</v>
      </c>
      <c r="U790" s="10">
        <f>SUMIFS(IsQList,IsIList,Table_ExternalData_15[[#This Row],[item_key]],IsITypeList,Table_ExternalData_15[[#This Row],[IType]],IsDList,Table_ExternalData_15[[#Headers],[17]])</f>
        <v>85</v>
      </c>
      <c r="V790" s="10">
        <f>SUMIFS(IsQList,IsIList,Table_ExternalData_15[[#This Row],[item_key]],IsITypeList,Table_ExternalData_15[[#This Row],[IType]],IsDList,Table_ExternalData_15[[#Headers],[18]])</f>
        <v>0</v>
      </c>
      <c r="W790" s="10">
        <f>SUMIFS(IsQList,IsIList,Table_ExternalData_15[[#This Row],[item_key]],IsITypeList,Table_ExternalData_15[[#This Row],[IType]],IsDList,Table_ExternalData_15[[#Headers],[19]])</f>
        <v>0</v>
      </c>
      <c r="X790" s="10">
        <f>SUMIFS(IsQList,IsIList,Table_ExternalData_15[[#This Row],[item_key]],IsITypeList,Table_ExternalData_15[[#This Row],[IType]],IsDList,Table_ExternalData_15[[#Headers],[20]])</f>
        <v>0</v>
      </c>
      <c r="Y790" s="10">
        <f>SUMIFS(IsQList,IsIList,Table_ExternalData_15[[#This Row],[item_key]],IsITypeList,Table_ExternalData_15[[#This Row],[IType]],IsDList,Table_ExternalData_15[[#Headers],[21]])</f>
        <v>0</v>
      </c>
      <c r="Z790" s="10">
        <f>SUMIFS(IsQList,IsIList,Table_ExternalData_15[[#This Row],[item_key]],IsITypeList,Table_ExternalData_15[[#This Row],[IType]],IsDList,Table_ExternalData_15[[#Headers],[22]])</f>
        <v>0</v>
      </c>
      <c r="AA790" s="10">
        <f>SUMIFS(IsQList,IsIList,Table_ExternalData_15[[#This Row],[item_key]],IsITypeList,Table_ExternalData_15[[#This Row],[IType]],IsDList,Table_ExternalData_15[[#Headers],[23]])</f>
        <v>0</v>
      </c>
      <c r="AB790" s="10">
        <f>SUMIFS(IsQList,IsIList,Table_ExternalData_15[[#This Row],[item_key]],IsITypeList,Table_ExternalData_15[[#This Row],[IType]],IsDList,Table_ExternalData_15[[#Headers],[24]])</f>
        <v>0</v>
      </c>
      <c r="AC790" s="10">
        <f>SUMIFS(IsQList,IsIList,Table_ExternalData_15[[#This Row],[item_key]],IsITypeList,Table_ExternalData_15[[#This Row],[IType]],IsDList,Table_ExternalData_15[[#Headers],[25]])</f>
        <v>0</v>
      </c>
      <c r="AD790" s="10">
        <f>SUMIFS(IsQList,IsIList,Table_ExternalData_15[[#This Row],[item_key]],IsITypeList,Table_ExternalData_15[[#This Row],[IType]],IsDList,Table_ExternalData_15[[#Headers],[26]])</f>
        <v>0</v>
      </c>
      <c r="AE790" s="10">
        <f>SUMIFS(IsQList,IsIList,Table_ExternalData_15[[#This Row],[item_key]],IsITypeList,Table_ExternalData_15[[#This Row],[IType]],IsDList,Table_ExternalData_15[[#Headers],[27]])</f>
        <v>334</v>
      </c>
      <c r="AF790" s="10">
        <f>SUMIFS(IsQList,IsIList,Table_ExternalData_15[[#This Row],[item_key]],IsITypeList,Table_ExternalData_15[[#This Row],[IType]],IsDList,Table_ExternalData_15[[#Headers],[28]])</f>
        <v>382</v>
      </c>
      <c r="AG790" s="10">
        <f>SUMIFS(IsQList,IsIList,Table_ExternalData_15[[#This Row],[item_key]],IsITypeList,Table_ExternalData_15[[#This Row],[IType]],IsDList,Table_ExternalData_15[[#Headers],[29]])</f>
        <v>364</v>
      </c>
      <c r="AH790" s="10">
        <f>SUMIFS(IsQList,IsIList,Table_ExternalData_15[[#This Row],[item_key]],IsITypeList,Table_ExternalData_15[[#This Row],[IType]],IsDList,Table_ExternalData_15[[#Headers],[30]])</f>
        <v>230</v>
      </c>
      <c r="AI790" s="10">
        <f>SUMIFS(IsQList,IsIList,Table_ExternalData_15[[#This Row],[item_key]],IsITypeList,Table_ExternalData_15[[#This Row],[IType]],IsDList,Table_ExternalData_15[[#Headers],[31]])</f>
        <v>727</v>
      </c>
      <c r="AJ790" s="10">
        <f>SUM(Table_ExternalData_15[[#This Row],[1]:[31]])</f>
        <v>4935</v>
      </c>
    </row>
    <row r="791" spans="1:36">
      <c r="A791" s="1" t="s">
        <v>305</v>
      </c>
      <c r="B791" s="1" t="s">
        <v>1355</v>
      </c>
      <c r="C791" s="1" t="s">
        <v>1356</v>
      </c>
      <c r="D791" s="11" t="s">
        <v>2046</v>
      </c>
      <c r="E791" s="10">
        <f>SUMIFS(IsQList,IsIList,Table_ExternalData_15[[#This Row],[item_key]],IsITypeList,Table_ExternalData_15[[#This Row],[IType]],IsDList,Table_ExternalData_15[[#Headers],[1]])</f>
        <v>0</v>
      </c>
      <c r="F791" s="10">
        <f>SUMIFS(IsQList,IsIList,Table_ExternalData_15[[#This Row],[item_key]],IsITypeList,Table_ExternalData_15[[#This Row],[IType]],IsDList,Table_ExternalData_15[[#Headers],[2]])</f>
        <v>0</v>
      </c>
      <c r="G791" s="10">
        <f>SUMIFS(IsQList,IsIList,Table_ExternalData_15[[#This Row],[item_key]],IsITypeList,Table_ExternalData_15[[#This Row],[IType]],IsDList,Table_ExternalData_15[[#Headers],[3]])</f>
        <v>0</v>
      </c>
      <c r="H791" s="10">
        <f>SUMIFS(IsQList,IsIList,Table_ExternalData_15[[#This Row],[item_key]],IsITypeList,Table_ExternalData_15[[#This Row],[IType]],IsDList,Table_ExternalData_15[[#Headers],[4]])</f>
        <v>0</v>
      </c>
      <c r="I791" s="10">
        <f>SUMIFS(IsQList,IsIList,Table_ExternalData_15[[#This Row],[item_key]],IsITypeList,Table_ExternalData_15[[#This Row],[IType]],IsDList,Table_ExternalData_15[[#Headers],[5]])</f>
        <v>0</v>
      </c>
      <c r="J791" s="10">
        <f>SUMIFS(IsQList,IsIList,Table_ExternalData_15[[#This Row],[item_key]],IsITypeList,Table_ExternalData_15[[#This Row],[IType]],IsDList,Table_ExternalData_15[[#Headers],[6]])</f>
        <v>0</v>
      </c>
      <c r="K791" s="10">
        <f>SUMIFS(IsQList,IsIList,Table_ExternalData_15[[#This Row],[item_key]],IsITypeList,Table_ExternalData_15[[#This Row],[IType]],IsDList,Table_ExternalData_15[[#Headers],[7]])</f>
        <v>0</v>
      </c>
      <c r="L791" s="10">
        <f>SUMIFS(IsQList,IsIList,Table_ExternalData_15[[#This Row],[item_key]],IsITypeList,Table_ExternalData_15[[#This Row],[IType]],IsDList,Table_ExternalData_15[[#Headers],[8]])</f>
        <v>0</v>
      </c>
      <c r="M791" s="10">
        <f>SUMIFS(IsQList,IsIList,Table_ExternalData_15[[#This Row],[item_key]],IsITypeList,Table_ExternalData_15[[#This Row],[IType]],IsDList,Table_ExternalData_15[[#Headers],[9]])</f>
        <v>0</v>
      </c>
      <c r="N791" s="10">
        <f>SUMIFS(IsQList,IsIList,Table_ExternalData_15[[#This Row],[item_key]],IsITypeList,Table_ExternalData_15[[#This Row],[IType]],IsDList,Table_ExternalData_15[[#Headers],[10]])</f>
        <v>0</v>
      </c>
      <c r="O791" s="10">
        <f>SUMIFS(IsQList,IsIList,Table_ExternalData_15[[#This Row],[item_key]],IsITypeList,Table_ExternalData_15[[#This Row],[IType]],IsDList,Table_ExternalData_15[[#Headers],[11]])</f>
        <v>0</v>
      </c>
      <c r="P791" s="10">
        <f>SUMIFS(IsQList,IsIList,Table_ExternalData_15[[#This Row],[item_key]],IsITypeList,Table_ExternalData_15[[#This Row],[IType]],IsDList,Table_ExternalData_15[[#Headers],[12]])</f>
        <v>0</v>
      </c>
      <c r="Q791" s="10">
        <f>SUMIFS(IsQList,IsIList,Table_ExternalData_15[[#This Row],[item_key]],IsITypeList,Table_ExternalData_15[[#This Row],[IType]],IsDList,Table_ExternalData_15[[#Headers],[13]])</f>
        <v>0</v>
      </c>
      <c r="R791" s="10">
        <f>SUMIFS(IsQList,IsIList,Table_ExternalData_15[[#This Row],[item_key]],IsITypeList,Table_ExternalData_15[[#This Row],[IType]],IsDList,Table_ExternalData_15[[#Headers],[14]])</f>
        <v>0</v>
      </c>
      <c r="S791" s="10">
        <f>SUMIFS(IsQList,IsIList,Table_ExternalData_15[[#This Row],[item_key]],IsITypeList,Table_ExternalData_15[[#This Row],[IType]],IsDList,Table_ExternalData_15[[#Headers],[15]])</f>
        <v>0</v>
      </c>
      <c r="T791" s="10">
        <f>SUMIFS(IsQList,IsIList,Table_ExternalData_15[[#This Row],[item_key]],IsITypeList,Table_ExternalData_15[[#This Row],[IType]],IsDList,Table_ExternalData_15[[#Headers],[16]])</f>
        <v>0</v>
      </c>
      <c r="U791" s="10">
        <f>SUMIFS(IsQList,IsIList,Table_ExternalData_15[[#This Row],[item_key]],IsITypeList,Table_ExternalData_15[[#This Row],[IType]],IsDList,Table_ExternalData_15[[#Headers],[17]])</f>
        <v>0</v>
      </c>
      <c r="V791" s="10">
        <f>SUMIFS(IsQList,IsIList,Table_ExternalData_15[[#This Row],[item_key]],IsITypeList,Table_ExternalData_15[[#This Row],[IType]],IsDList,Table_ExternalData_15[[#Headers],[18]])</f>
        <v>0</v>
      </c>
      <c r="W791" s="10">
        <f>SUMIFS(IsQList,IsIList,Table_ExternalData_15[[#This Row],[item_key]],IsITypeList,Table_ExternalData_15[[#This Row],[IType]],IsDList,Table_ExternalData_15[[#Headers],[19]])</f>
        <v>0</v>
      </c>
      <c r="X791" s="10">
        <f>SUMIFS(IsQList,IsIList,Table_ExternalData_15[[#This Row],[item_key]],IsITypeList,Table_ExternalData_15[[#This Row],[IType]],IsDList,Table_ExternalData_15[[#Headers],[20]])</f>
        <v>0</v>
      </c>
      <c r="Y791" s="10">
        <f>SUMIFS(IsQList,IsIList,Table_ExternalData_15[[#This Row],[item_key]],IsITypeList,Table_ExternalData_15[[#This Row],[IType]],IsDList,Table_ExternalData_15[[#Headers],[21]])</f>
        <v>0</v>
      </c>
      <c r="Z791" s="10">
        <f>SUMIFS(IsQList,IsIList,Table_ExternalData_15[[#This Row],[item_key]],IsITypeList,Table_ExternalData_15[[#This Row],[IType]],IsDList,Table_ExternalData_15[[#Headers],[22]])</f>
        <v>0</v>
      </c>
      <c r="AA791" s="10">
        <f>SUMIFS(IsQList,IsIList,Table_ExternalData_15[[#This Row],[item_key]],IsITypeList,Table_ExternalData_15[[#This Row],[IType]],IsDList,Table_ExternalData_15[[#Headers],[23]])</f>
        <v>0</v>
      </c>
      <c r="AB791" s="10">
        <f>SUMIFS(IsQList,IsIList,Table_ExternalData_15[[#This Row],[item_key]],IsITypeList,Table_ExternalData_15[[#This Row],[IType]],IsDList,Table_ExternalData_15[[#Headers],[24]])</f>
        <v>0</v>
      </c>
      <c r="AC791" s="10">
        <f>SUMIFS(IsQList,IsIList,Table_ExternalData_15[[#This Row],[item_key]],IsITypeList,Table_ExternalData_15[[#This Row],[IType]],IsDList,Table_ExternalData_15[[#Headers],[25]])</f>
        <v>0</v>
      </c>
      <c r="AD791" s="10">
        <f>SUMIFS(IsQList,IsIList,Table_ExternalData_15[[#This Row],[item_key]],IsITypeList,Table_ExternalData_15[[#This Row],[IType]],IsDList,Table_ExternalData_15[[#Headers],[26]])</f>
        <v>0</v>
      </c>
      <c r="AE791" s="10">
        <f>SUMIFS(IsQList,IsIList,Table_ExternalData_15[[#This Row],[item_key]],IsITypeList,Table_ExternalData_15[[#This Row],[IType]],IsDList,Table_ExternalData_15[[#Headers],[27]])</f>
        <v>0</v>
      </c>
      <c r="AF791" s="10">
        <f>SUMIFS(IsQList,IsIList,Table_ExternalData_15[[#This Row],[item_key]],IsITypeList,Table_ExternalData_15[[#This Row],[IType]],IsDList,Table_ExternalData_15[[#Headers],[28]])</f>
        <v>0</v>
      </c>
      <c r="AG791" s="10">
        <f>SUMIFS(IsQList,IsIList,Table_ExternalData_15[[#This Row],[item_key]],IsITypeList,Table_ExternalData_15[[#This Row],[IType]],IsDList,Table_ExternalData_15[[#Headers],[29]])</f>
        <v>0</v>
      </c>
      <c r="AH791" s="10">
        <f>SUMIFS(IsQList,IsIList,Table_ExternalData_15[[#This Row],[item_key]],IsITypeList,Table_ExternalData_15[[#This Row],[IType]],IsDList,Table_ExternalData_15[[#Headers],[30]])</f>
        <v>0</v>
      </c>
      <c r="AI791" s="10">
        <f>SUMIFS(IsQList,IsIList,Table_ExternalData_15[[#This Row],[item_key]],IsITypeList,Table_ExternalData_15[[#This Row],[IType]],IsDList,Table_ExternalData_15[[#Headers],[31]])</f>
        <v>0</v>
      </c>
      <c r="AJ791" s="10">
        <f>SUM(Table_ExternalData_15[[#This Row],[1]:[31]])</f>
        <v>0</v>
      </c>
    </row>
    <row r="792" spans="1:36">
      <c r="A792" s="1" t="s">
        <v>306</v>
      </c>
      <c r="B792" s="1" t="s">
        <v>1357</v>
      </c>
      <c r="C792" s="1" t="s">
        <v>1358</v>
      </c>
      <c r="D792" s="11" t="s">
        <v>2046</v>
      </c>
      <c r="E792" s="10">
        <f>SUMIFS(IsQList,IsIList,Table_ExternalData_15[[#This Row],[item_key]],IsITypeList,Table_ExternalData_15[[#This Row],[IType]],IsDList,Table_ExternalData_15[[#Headers],[1]])</f>
        <v>0</v>
      </c>
      <c r="F792" s="10">
        <f>SUMIFS(IsQList,IsIList,Table_ExternalData_15[[#This Row],[item_key]],IsITypeList,Table_ExternalData_15[[#This Row],[IType]],IsDList,Table_ExternalData_15[[#Headers],[2]])</f>
        <v>0</v>
      </c>
      <c r="G792" s="10">
        <f>SUMIFS(IsQList,IsIList,Table_ExternalData_15[[#This Row],[item_key]],IsITypeList,Table_ExternalData_15[[#This Row],[IType]],IsDList,Table_ExternalData_15[[#Headers],[3]])</f>
        <v>0</v>
      </c>
      <c r="H792" s="10">
        <f>SUMIFS(IsQList,IsIList,Table_ExternalData_15[[#This Row],[item_key]],IsITypeList,Table_ExternalData_15[[#This Row],[IType]],IsDList,Table_ExternalData_15[[#Headers],[4]])</f>
        <v>0</v>
      </c>
      <c r="I792" s="10">
        <f>SUMIFS(IsQList,IsIList,Table_ExternalData_15[[#This Row],[item_key]],IsITypeList,Table_ExternalData_15[[#This Row],[IType]],IsDList,Table_ExternalData_15[[#Headers],[5]])</f>
        <v>0</v>
      </c>
      <c r="J792" s="10">
        <f>SUMIFS(IsQList,IsIList,Table_ExternalData_15[[#This Row],[item_key]],IsITypeList,Table_ExternalData_15[[#This Row],[IType]],IsDList,Table_ExternalData_15[[#Headers],[6]])</f>
        <v>0</v>
      </c>
      <c r="K792" s="10">
        <f>SUMIFS(IsQList,IsIList,Table_ExternalData_15[[#This Row],[item_key]],IsITypeList,Table_ExternalData_15[[#This Row],[IType]],IsDList,Table_ExternalData_15[[#Headers],[7]])</f>
        <v>0</v>
      </c>
      <c r="L792" s="10">
        <f>SUMIFS(IsQList,IsIList,Table_ExternalData_15[[#This Row],[item_key]],IsITypeList,Table_ExternalData_15[[#This Row],[IType]],IsDList,Table_ExternalData_15[[#Headers],[8]])</f>
        <v>0</v>
      </c>
      <c r="M792" s="10">
        <f>SUMIFS(IsQList,IsIList,Table_ExternalData_15[[#This Row],[item_key]],IsITypeList,Table_ExternalData_15[[#This Row],[IType]],IsDList,Table_ExternalData_15[[#Headers],[9]])</f>
        <v>0</v>
      </c>
      <c r="N792" s="10">
        <f>SUMIFS(IsQList,IsIList,Table_ExternalData_15[[#This Row],[item_key]],IsITypeList,Table_ExternalData_15[[#This Row],[IType]],IsDList,Table_ExternalData_15[[#Headers],[10]])</f>
        <v>0</v>
      </c>
      <c r="O792" s="10">
        <f>SUMIFS(IsQList,IsIList,Table_ExternalData_15[[#This Row],[item_key]],IsITypeList,Table_ExternalData_15[[#This Row],[IType]],IsDList,Table_ExternalData_15[[#Headers],[11]])</f>
        <v>0</v>
      </c>
      <c r="P792" s="10">
        <f>SUMIFS(IsQList,IsIList,Table_ExternalData_15[[#This Row],[item_key]],IsITypeList,Table_ExternalData_15[[#This Row],[IType]],IsDList,Table_ExternalData_15[[#Headers],[12]])</f>
        <v>0</v>
      </c>
      <c r="Q792" s="10">
        <f>SUMIFS(IsQList,IsIList,Table_ExternalData_15[[#This Row],[item_key]],IsITypeList,Table_ExternalData_15[[#This Row],[IType]],IsDList,Table_ExternalData_15[[#Headers],[13]])</f>
        <v>0</v>
      </c>
      <c r="R792" s="10">
        <f>SUMIFS(IsQList,IsIList,Table_ExternalData_15[[#This Row],[item_key]],IsITypeList,Table_ExternalData_15[[#This Row],[IType]],IsDList,Table_ExternalData_15[[#Headers],[14]])</f>
        <v>0</v>
      </c>
      <c r="S792" s="10">
        <f>SUMIFS(IsQList,IsIList,Table_ExternalData_15[[#This Row],[item_key]],IsITypeList,Table_ExternalData_15[[#This Row],[IType]],IsDList,Table_ExternalData_15[[#Headers],[15]])</f>
        <v>0</v>
      </c>
      <c r="T792" s="10">
        <f>SUMIFS(IsQList,IsIList,Table_ExternalData_15[[#This Row],[item_key]],IsITypeList,Table_ExternalData_15[[#This Row],[IType]],IsDList,Table_ExternalData_15[[#Headers],[16]])</f>
        <v>0</v>
      </c>
      <c r="U792" s="10">
        <f>SUMIFS(IsQList,IsIList,Table_ExternalData_15[[#This Row],[item_key]],IsITypeList,Table_ExternalData_15[[#This Row],[IType]],IsDList,Table_ExternalData_15[[#Headers],[17]])</f>
        <v>0</v>
      </c>
      <c r="V792" s="10">
        <f>SUMIFS(IsQList,IsIList,Table_ExternalData_15[[#This Row],[item_key]],IsITypeList,Table_ExternalData_15[[#This Row],[IType]],IsDList,Table_ExternalData_15[[#Headers],[18]])</f>
        <v>0</v>
      </c>
      <c r="W792" s="10">
        <f>SUMIFS(IsQList,IsIList,Table_ExternalData_15[[#This Row],[item_key]],IsITypeList,Table_ExternalData_15[[#This Row],[IType]],IsDList,Table_ExternalData_15[[#Headers],[19]])</f>
        <v>0</v>
      </c>
      <c r="X792" s="10">
        <f>SUMIFS(IsQList,IsIList,Table_ExternalData_15[[#This Row],[item_key]],IsITypeList,Table_ExternalData_15[[#This Row],[IType]],IsDList,Table_ExternalData_15[[#Headers],[20]])</f>
        <v>0</v>
      </c>
      <c r="Y792" s="10">
        <f>SUMIFS(IsQList,IsIList,Table_ExternalData_15[[#This Row],[item_key]],IsITypeList,Table_ExternalData_15[[#This Row],[IType]],IsDList,Table_ExternalData_15[[#Headers],[21]])</f>
        <v>0</v>
      </c>
      <c r="Z792" s="10">
        <f>SUMIFS(IsQList,IsIList,Table_ExternalData_15[[#This Row],[item_key]],IsITypeList,Table_ExternalData_15[[#This Row],[IType]],IsDList,Table_ExternalData_15[[#Headers],[22]])</f>
        <v>0</v>
      </c>
      <c r="AA792" s="10">
        <f>SUMIFS(IsQList,IsIList,Table_ExternalData_15[[#This Row],[item_key]],IsITypeList,Table_ExternalData_15[[#This Row],[IType]],IsDList,Table_ExternalData_15[[#Headers],[23]])</f>
        <v>0</v>
      </c>
      <c r="AB792" s="10">
        <f>SUMIFS(IsQList,IsIList,Table_ExternalData_15[[#This Row],[item_key]],IsITypeList,Table_ExternalData_15[[#This Row],[IType]],IsDList,Table_ExternalData_15[[#Headers],[24]])</f>
        <v>0</v>
      </c>
      <c r="AC792" s="10">
        <f>SUMIFS(IsQList,IsIList,Table_ExternalData_15[[#This Row],[item_key]],IsITypeList,Table_ExternalData_15[[#This Row],[IType]],IsDList,Table_ExternalData_15[[#Headers],[25]])</f>
        <v>0</v>
      </c>
      <c r="AD792" s="10">
        <f>SUMIFS(IsQList,IsIList,Table_ExternalData_15[[#This Row],[item_key]],IsITypeList,Table_ExternalData_15[[#This Row],[IType]],IsDList,Table_ExternalData_15[[#Headers],[26]])</f>
        <v>0</v>
      </c>
      <c r="AE792" s="10">
        <f>SUMIFS(IsQList,IsIList,Table_ExternalData_15[[#This Row],[item_key]],IsITypeList,Table_ExternalData_15[[#This Row],[IType]],IsDList,Table_ExternalData_15[[#Headers],[27]])</f>
        <v>0</v>
      </c>
      <c r="AF792" s="10">
        <f>SUMIFS(IsQList,IsIList,Table_ExternalData_15[[#This Row],[item_key]],IsITypeList,Table_ExternalData_15[[#This Row],[IType]],IsDList,Table_ExternalData_15[[#Headers],[28]])</f>
        <v>0</v>
      </c>
      <c r="AG792" s="10">
        <f>SUMIFS(IsQList,IsIList,Table_ExternalData_15[[#This Row],[item_key]],IsITypeList,Table_ExternalData_15[[#This Row],[IType]],IsDList,Table_ExternalData_15[[#Headers],[29]])</f>
        <v>0</v>
      </c>
      <c r="AH792" s="10">
        <f>SUMIFS(IsQList,IsIList,Table_ExternalData_15[[#This Row],[item_key]],IsITypeList,Table_ExternalData_15[[#This Row],[IType]],IsDList,Table_ExternalData_15[[#Headers],[30]])</f>
        <v>0</v>
      </c>
      <c r="AI792" s="10">
        <f>SUMIFS(IsQList,IsIList,Table_ExternalData_15[[#This Row],[item_key]],IsITypeList,Table_ExternalData_15[[#This Row],[IType]],IsDList,Table_ExternalData_15[[#Headers],[31]])</f>
        <v>0</v>
      </c>
      <c r="AJ792" s="10">
        <f>SUM(Table_ExternalData_15[[#This Row],[1]:[31]])</f>
        <v>0</v>
      </c>
    </row>
    <row r="793" spans="1:36">
      <c r="A793" s="1" t="s">
        <v>307</v>
      </c>
      <c r="B793" s="1" t="s">
        <v>1359</v>
      </c>
      <c r="C793" s="1" t="s">
        <v>1360</v>
      </c>
      <c r="D793" s="11" t="s">
        <v>2046</v>
      </c>
      <c r="E793" s="10">
        <f>SUMIFS(IsQList,IsIList,Table_ExternalData_15[[#This Row],[item_key]],IsITypeList,Table_ExternalData_15[[#This Row],[IType]],IsDList,Table_ExternalData_15[[#Headers],[1]])</f>
        <v>0</v>
      </c>
      <c r="F793" s="10">
        <f>SUMIFS(IsQList,IsIList,Table_ExternalData_15[[#This Row],[item_key]],IsITypeList,Table_ExternalData_15[[#This Row],[IType]],IsDList,Table_ExternalData_15[[#Headers],[2]])</f>
        <v>0</v>
      </c>
      <c r="G793" s="10">
        <f>SUMIFS(IsQList,IsIList,Table_ExternalData_15[[#This Row],[item_key]],IsITypeList,Table_ExternalData_15[[#This Row],[IType]],IsDList,Table_ExternalData_15[[#Headers],[3]])</f>
        <v>0</v>
      </c>
      <c r="H793" s="10">
        <f>SUMIFS(IsQList,IsIList,Table_ExternalData_15[[#This Row],[item_key]],IsITypeList,Table_ExternalData_15[[#This Row],[IType]],IsDList,Table_ExternalData_15[[#Headers],[4]])</f>
        <v>0</v>
      </c>
      <c r="I793" s="10">
        <f>SUMIFS(IsQList,IsIList,Table_ExternalData_15[[#This Row],[item_key]],IsITypeList,Table_ExternalData_15[[#This Row],[IType]],IsDList,Table_ExternalData_15[[#Headers],[5]])</f>
        <v>0</v>
      </c>
      <c r="J793" s="10">
        <f>SUMIFS(IsQList,IsIList,Table_ExternalData_15[[#This Row],[item_key]],IsITypeList,Table_ExternalData_15[[#This Row],[IType]],IsDList,Table_ExternalData_15[[#Headers],[6]])</f>
        <v>0</v>
      </c>
      <c r="K793" s="10">
        <f>SUMIFS(IsQList,IsIList,Table_ExternalData_15[[#This Row],[item_key]],IsITypeList,Table_ExternalData_15[[#This Row],[IType]],IsDList,Table_ExternalData_15[[#Headers],[7]])</f>
        <v>0</v>
      </c>
      <c r="L793" s="10">
        <f>SUMIFS(IsQList,IsIList,Table_ExternalData_15[[#This Row],[item_key]],IsITypeList,Table_ExternalData_15[[#This Row],[IType]],IsDList,Table_ExternalData_15[[#Headers],[8]])</f>
        <v>0</v>
      </c>
      <c r="M793" s="10">
        <f>SUMIFS(IsQList,IsIList,Table_ExternalData_15[[#This Row],[item_key]],IsITypeList,Table_ExternalData_15[[#This Row],[IType]],IsDList,Table_ExternalData_15[[#Headers],[9]])</f>
        <v>0</v>
      </c>
      <c r="N793" s="10">
        <f>SUMIFS(IsQList,IsIList,Table_ExternalData_15[[#This Row],[item_key]],IsITypeList,Table_ExternalData_15[[#This Row],[IType]],IsDList,Table_ExternalData_15[[#Headers],[10]])</f>
        <v>0</v>
      </c>
      <c r="O793" s="10">
        <f>SUMIFS(IsQList,IsIList,Table_ExternalData_15[[#This Row],[item_key]],IsITypeList,Table_ExternalData_15[[#This Row],[IType]],IsDList,Table_ExternalData_15[[#Headers],[11]])</f>
        <v>0</v>
      </c>
      <c r="P793" s="10">
        <f>SUMIFS(IsQList,IsIList,Table_ExternalData_15[[#This Row],[item_key]],IsITypeList,Table_ExternalData_15[[#This Row],[IType]],IsDList,Table_ExternalData_15[[#Headers],[12]])</f>
        <v>0</v>
      </c>
      <c r="Q793" s="10">
        <f>SUMIFS(IsQList,IsIList,Table_ExternalData_15[[#This Row],[item_key]],IsITypeList,Table_ExternalData_15[[#This Row],[IType]],IsDList,Table_ExternalData_15[[#Headers],[13]])</f>
        <v>0</v>
      </c>
      <c r="R793" s="10">
        <f>SUMIFS(IsQList,IsIList,Table_ExternalData_15[[#This Row],[item_key]],IsITypeList,Table_ExternalData_15[[#This Row],[IType]],IsDList,Table_ExternalData_15[[#Headers],[14]])</f>
        <v>0</v>
      </c>
      <c r="S793" s="10">
        <f>SUMIFS(IsQList,IsIList,Table_ExternalData_15[[#This Row],[item_key]],IsITypeList,Table_ExternalData_15[[#This Row],[IType]],IsDList,Table_ExternalData_15[[#Headers],[15]])</f>
        <v>0</v>
      </c>
      <c r="T793" s="10">
        <f>SUMIFS(IsQList,IsIList,Table_ExternalData_15[[#This Row],[item_key]],IsITypeList,Table_ExternalData_15[[#This Row],[IType]],IsDList,Table_ExternalData_15[[#Headers],[16]])</f>
        <v>0</v>
      </c>
      <c r="U793" s="10">
        <f>SUMIFS(IsQList,IsIList,Table_ExternalData_15[[#This Row],[item_key]],IsITypeList,Table_ExternalData_15[[#This Row],[IType]],IsDList,Table_ExternalData_15[[#Headers],[17]])</f>
        <v>0</v>
      </c>
      <c r="V793" s="10">
        <f>SUMIFS(IsQList,IsIList,Table_ExternalData_15[[#This Row],[item_key]],IsITypeList,Table_ExternalData_15[[#This Row],[IType]],IsDList,Table_ExternalData_15[[#Headers],[18]])</f>
        <v>0</v>
      </c>
      <c r="W793" s="10">
        <f>SUMIFS(IsQList,IsIList,Table_ExternalData_15[[#This Row],[item_key]],IsITypeList,Table_ExternalData_15[[#This Row],[IType]],IsDList,Table_ExternalData_15[[#Headers],[19]])</f>
        <v>0</v>
      </c>
      <c r="X793" s="10">
        <f>SUMIFS(IsQList,IsIList,Table_ExternalData_15[[#This Row],[item_key]],IsITypeList,Table_ExternalData_15[[#This Row],[IType]],IsDList,Table_ExternalData_15[[#Headers],[20]])</f>
        <v>0</v>
      </c>
      <c r="Y793" s="10">
        <f>SUMIFS(IsQList,IsIList,Table_ExternalData_15[[#This Row],[item_key]],IsITypeList,Table_ExternalData_15[[#This Row],[IType]],IsDList,Table_ExternalData_15[[#Headers],[21]])</f>
        <v>0</v>
      </c>
      <c r="Z793" s="10">
        <f>SUMIFS(IsQList,IsIList,Table_ExternalData_15[[#This Row],[item_key]],IsITypeList,Table_ExternalData_15[[#This Row],[IType]],IsDList,Table_ExternalData_15[[#Headers],[22]])</f>
        <v>0</v>
      </c>
      <c r="AA793" s="10">
        <f>SUMIFS(IsQList,IsIList,Table_ExternalData_15[[#This Row],[item_key]],IsITypeList,Table_ExternalData_15[[#This Row],[IType]],IsDList,Table_ExternalData_15[[#Headers],[23]])</f>
        <v>0</v>
      </c>
      <c r="AB793" s="10">
        <f>SUMIFS(IsQList,IsIList,Table_ExternalData_15[[#This Row],[item_key]],IsITypeList,Table_ExternalData_15[[#This Row],[IType]],IsDList,Table_ExternalData_15[[#Headers],[24]])</f>
        <v>0</v>
      </c>
      <c r="AC793" s="10">
        <f>SUMIFS(IsQList,IsIList,Table_ExternalData_15[[#This Row],[item_key]],IsITypeList,Table_ExternalData_15[[#This Row],[IType]],IsDList,Table_ExternalData_15[[#Headers],[25]])</f>
        <v>0</v>
      </c>
      <c r="AD793" s="10">
        <f>SUMIFS(IsQList,IsIList,Table_ExternalData_15[[#This Row],[item_key]],IsITypeList,Table_ExternalData_15[[#This Row],[IType]],IsDList,Table_ExternalData_15[[#Headers],[26]])</f>
        <v>0</v>
      </c>
      <c r="AE793" s="10">
        <f>SUMIFS(IsQList,IsIList,Table_ExternalData_15[[#This Row],[item_key]],IsITypeList,Table_ExternalData_15[[#This Row],[IType]],IsDList,Table_ExternalData_15[[#Headers],[27]])</f>
        <v>0</v>
      </c>
      <c r="AF793" s="10">
        <f>SUMIFS(IsQList,IsIList,Table_ExternalData_15[[#This Row],[item_key]],IsITypeList,Table_ExternalData_15[[#This Row],[IType]],IsDList,Table_ExternalData_15[[#Headers],[28]])</f>
        <v>0</v>
      </c>
      <c r="AG793" s="10">
        <f>SUMIFS(IsQList,IsIList,Table_ExternalData_15[[#This Row],[item_key]],IsITypeList,Table_ExternalData_15[[#This Row],[IType]],IsDList,Table_ExternalData_15[[#Headers],[29]])</f>
        <v>0</v>
      </c>
      <c r="AH793" s="10">
        <f>SUMIFS(IsQList,IsIList,Table_ExternalData_15[[#This Row],[item_key]],IsITypeList,Table_ExternalData_15[[#This Row],[IType]],IsDList,Table_ExternalData_15[[#Headers],[30]])</f>
        <v>0</v>
      </c>
      <c r="AI793" s="10">
        <f>SUMIFS(IsQList,IsIList,Table_ExternalData_15[[#This Row],[item_key]],IsITypeList,Table_ExternalData_15[[#This Row],[IType]],IsDList,Table_ExternalData_15[[#Headers],[31]])</f>
        <v>0</v>
      </c>
      <c r="AJ793" s="10">
        <f>SUM(Table_ExternalData_15[[#This Row],[1]:[31]])</f>
        <v>0</v>
      </c>
    </row>
    <row r="794" spans="1:36">
      <c r="A794" s="1" t="s">
        <v>307</v>
      </c>
      <c r="B794" s="1" t="s">
        <v>1359</v>
      </c>
      <c r="C794" s="1" t="s">
        <v>1360</v>
      </c>
      <c r="D794" s="11" t="s">
        <v>2017</v>
      </c>
      <c r="E794" s="10">
        <f>SUMIFS(IsQList,IsIList,Table_ExternalData_15[[#This Row],[item_key]],IsITypeList,Table_ExternalData_15[[#This Row],[IType]],IsDList,Table_ExternalData_15[[#Headers],[1]])</f>
        <v>-4</v>
      </c>
      <c r="F794" s="10">
        <f>SUMIFS(IsQList,IsIList,Table_ExternalData_15[[#This Row],[item_key]],IsITypeList,Table_ExternalData_15[[#This Row],[IType]],IsDList,Table_ExternalData_15[[#Headers],[2]])</f>
        <v>0</v>
      </c>
      <c r="G794" s="10">
        <f>SUMIFS(IsQList,IsIList,Table_ExternalData_15[[#This Row],[item_key]],IsITypeList,Table_ExternalData_15[[#This Row],[IType]],IsDList,Table_ExternalData_15[[#Headers],[3]])</f>
        <v>0</v>
      </c>
      <c r="H794" s="10">
        <f>SUMIFS(IsQList,IsIList,Table_ExternalData_15[[#This Row],[item_key]],IsITypeList,Table_ExternalData_15[[#This Row],[IType]],IsDList,Table_ExternalData_15[[#Headers],[4]])</f>
        <v>0</v>
      </c>
      <c r="I794" s="10">
        <f>SUMIFS(IsQList,IsIList,Table_ExternalData_15[[#This Row],[item_key]],IsITypeList,Table_ExternalData_15[[#This Row],[IType]],IsDList,Table_ExternalData_15[[#Headers],[5]])</f>
        <v>0</v>
      </c>
      <c r="J794" s="10">
        <f>SUMIFS(IsQList,IsIList,Table_ExternalData_15[[#This Row],[item_key]],IsITypeList,Table_ExternalData_15[[#This Row],[IType]],IsDList,Table_ExternalData_15[[#Headers],[6]])</f>
        <v>0</v>
      </c>
      <c r="K794" s="10">
        <f>SUMIFS(IsQList,IsIList,Table_ExternalData_15[[#This Row],[item_key]],IsITypeList,Table_ExternalData_15[[#This Row],[IType]],IsDList,Table_ExternalData_15[[#Headers],[7]])</f>
        <v>0</v>
      </c>
      <c r="L794" s="10">
        <f>SUMIFS(IsQList,IsIList,Table_ExternalData_15[[#This Row],[item_key]],IsITypeList,Table_ExternalData_15[[#This Row],[IType]],IsDList,Table_ExternalData_15[[#Headers],[8]])</f>
        <v>0</v>
      </c>
      <c r="M794" s="10">
        <f>SUMIFS(IsQList,IsIList,Table_ExternalData_15[[#This Row],[item_key]],IsITypeList,Table_ExternalData_15[[#This Row],[IType]],IsDList,Table_ExternalData_15[[#Headers],[9]])</f>
        <v>-24</v>
      </c>
      <c r="N794" s="10">
        <f>SUMIFS(IsQList,IsIList,Table_ExternalData_15[[#This Row],[item_key]],IsITypeList,Table_ExternalData_15[[#This Row],[IType]],IsDList,Table_ExternalData_15[[#Headers],[10]])</f>
        <v>0</v>
      </c>
      <c r="O794" s="10">
        <f>SUMIFS(IsQList,IsIList,Table_ExternalData_15[[#This Row],[item_key]],IsITypeList,Table_ExternalData_15[[#This Row],[IType]],IsDList,Table_ExternalData_15[[#Headers],[11]])</f>
        <v>0</v>
      </c>
      <c r="P794" s="10">
        <f>SUMIFS(IsQList,IsIList,Table_ExternalData_15[[#This Row],[item_key]],IsITypeList,Table_ExternalData_15[[#This Row],[IType]],IsDList,Table_ExternalData_15[[#Headers],[12]])</f>
        <v>0</v>
      </c>
      <c r="Q794" s="10">
        <f>SUMIFS(IsQList,IsIList,Table_ExternalData_15[[#This Row],[item_key]],IsITypeList,Table_ExternalData_15[[#This Row],[IType]],IsDList,Table_ExternalData_15[[#Headers],[13]])</f>
        <v>0</v>
      </c>
      <c r="R794" s="10">
        <f>SUMIFS(IsQList,IsIList,Table_ExternalData_15[[#This Row],[item_key]],IsITypeList,Table_ExternalData_15[[#This Row],[IType]],IsDList,Table_ExternalData_15[[#Headers],[14]])</f>
        <v>0</v>
      </c>
      <c r="S794" s="10">
        <f>SUMIFS(IsQList,IsIList,Table_ExternalData_15[[#This Row],[item_key]],IsITypeList,Table_ExternalData_15[[#This Row],[IType]],IsDList,Table_ExternalData_15[[#Headers],[15]])</f>
        <v>0</v>
      </c>
      <c r="T794" s="10">
        <f>SUMIFS(IsQList,IsIList,Table_ExternalData_15[[#This Row],[item_key]],IsITypeList,Table_ExternalData_15[[#This Row],[IType]],IsDList,Table_ExternalData_15[[#Headers],[16]])</f>
        <v>0</v>
      </c>
      <c r="U794" s="10">
        <f>SUMIFS(IsQList,IsIList,Table_ExternalData_15[[#This Row],[item_key]],IsITypeList,Table_ExternalData_15[[#This Row],[IType]],IsDList,Table_ExternalData_15[[#Headers],[17]])</f>
        <v>0</v>
      </c>
      <c r="V794" s="10">
        <f>SUMIFS(IsQList,IsIList,Table_ExternalData_15[[#This Row],[item_key]],IsITypeList,Table_ExternalData_15[[#This Row],[IType]],IsDList,Table_ExternalData_15[[#Headers],[18]])</f>
        <v>0</v>
      </c>
      <c r="W794" s="10">
        <f>SUMIFS(IsQList,IsIList,Table_ExternalData_15[[#This Row],[item_key]],IsITypeList,Table_ExternalData_15[[#This Row],[IType]],IsDList,Table_ExternalData_15[[#Headers],[19]])</f>
        <v>0</v>
      </c>
      <c r="X794" s="10">
        <f>SUMIFS(IsQList,IsIList,Table_ExternalData_15[[#This Row],[item_key]],IsITypeList,Table_ExternalData_15[[#This Row],[IType]],IsDList,Table_ExternalData_15[[#Headers],[20]])</f>
        <v>0</v>
      </c>
      <c r="Y794" s="10">
        <f>SUMIFS(IsQList,IsIList,Table_ExternalData_15[[#This Row],[item_key]],IsITypeList,Table_ExternalData_15[[#This Row],[IType]],IsDList,Table_ExternalData_15[[#Headers],[21]])</f>
        <v>0</v>
      </c>
      <c r="Z794" s="10">
        <f>SUMIFS(IsQList,IsIList,Table_ExternalData_15[[#This Row],[item_key]],IsITypeList,Table_ExternalData_15[[#This Row],[IType]],IsDList,Table_ExternalData_15[[#Headers],[22]])</f>
        <v>0</v>
      </c>
      <c r="AA794" s="10">
        <f>SUMIFS(IsQList,IsIList,Table_ExternalData_15[[#This Row],[item_key]],IsITypeList,Table_ExternalData_15[[#This Row],[IType]],IsDList,Table_ExternalData_15[[#Headers],[23]])</f>
        <v>0</v>
      </c>
      <c r="AB794" s="10">
        <f>SUMIFS(IsQList,IsIList,Table_ExternalData_15[[#This Row],[item_key]],IsITypeList,Table_ExternalData_15[[#This Row],[IType]],IsDList,Table_ExternalData_15[[#Headers],[24]])</f>
        <v>0</v>
      </c>
      <c r="AC794" s="10">
        <f>SUMIFS(IsQList,IsIList,Table_ExternalData_15[[#This Row],[item_key]],IsITypeList,Table_ExternalData_15[[#This Row],[IType]],IsDList,Table_ExternalData_15[[#Headers],[25]])</f>
        <v>0</v>
      </c>
      <c r="AD794" s="10">
        <f>SUMIFS(IsQList,IsIList,Table_ExternalData_15[[#This Row],[item_key]],IsITypeList,Table_ExternalData_15[[#This Row],[IType]],IsDList,Table_ExternalData_15[[#Headers],[26]])</f>
        <v>0</v>
      </c>
      <c r="AE794" s="10">
        <f>SUMIFS(IsQList,IsIList,Table_ExternalData_15[[#This Row],[item_key]],IsITypeList,Table_ExternalData_15[[#This Row],[IType]],IsDList,Table_ExternalData_15[[#Headers],[27]])</f>
        <v>-38</v>
      </c>
      <c r="AF794" s="10">
        <f>SUMIFS(IsQList,IsIList,Table_ExternalData_15[[#This Row],[item_key]],IsITypeList,Table_ExternalData_15[[#This Row],[IType]],IsDList,Table_ExternalData_15[[#Headers],[28]])</f>
        <v>0</v>
      </c>
      <c r="AG794" s="10">
        <f>SUMIFS(IsQList,IsIList,Table_ExternalData_15[[#This Row],[item_key]],IsITypeList,Table_ExternalData_15[[#This Row],[IType]],IsDList,Table_ExternalData_15[[#Headers],[29]])</f>
        <v>0</v>
      </c>
      <c r="AH794" s="10">
        <f>SUMIFS(IsQList,IsIList,Table_ExternalData_15[[#This Row],[item_key]],IsITypeList,Table_ExternalData_15[[#This Row],[IType]],IsDList,Table_ExternalData_15[[#Headers],[30]])</f>
        <v>-5</v>
      </c>
      <c r="AI794" s="10">
        <f>SUMIFS(IsQList,IsIList,Table_ExternalData_15[[#This Row],[item_key]],IsITypeList,Table_ExternalData_15[[#This Row],[IType]],IsDList,Table_ExternalData_15[[#Headers],[31]])</f>
        <v>0</v>
      </c>
      <c r="AJ794" s="10">
        <f>SUM(Table_ExternalData_15[[#This Row],[1]:[31]])</f>
        <v>-71</v>
      </c>
    </row>
    <row r="795" spans="1:36">
      <c r="A795" s="1" t="s">
        <v>308</v>
      </c>
      <c r="B795" s="1" t="s">
        <v>1361</v>
      </c>
      <c r="C795" s="1" t="s">
        <v>1362</v>
      </c>
      <c r="D795" s="11" t="s">
        <v>2046</v>
      </c>
      <c r="E795" s="10">
        <f>SUMIFS(IsQList,IsIList,Table_ExternalData_15[[#This Row],[item_key]],IsITypeList,Table_ExternalData_15[[#This Row],[IType]],IsDList,Table_ExternalData_15[[#Headers],[1]])</f>
        <v>0</v>
      </c>
      <c r="F795" s="10">
        <f>SUMIFS(IsQList,IsIList,Table_ExternalData_15[[#This Row],[item_key]],IsITypeList,Table_ExternalData_15[[#This Row],[IType]],IsDList,Table_ExternalData_15[[#Headers],[2]])</f>
        <v>0</v>
      </c>
      <c r="G795" s="10">
        <f>SUMIFS(IsQList,IsIList,Table_ExternalData_15[[#This Row],[item_key]],IsITypeList,Table_ExternalData_15[[#This Row],[IType]],IsDList,Table_ExternalData_15[[#Headers],[3]])</f>
        <v>0</v>
      </c>
      <c r="H795" s="10">
        <f>SUMIFS(IsQList,IsIList,Table_ExternalData_15[[#This Row],[item_key]],IsITypeList,Table_ExternalData_15[[#This Row],[IType]],IsDList,Table_ExternalData_15[[#Headers],[4]])</f>
        <v>0</v>
      </c>
      <c r="I795" s="10">
        <f>SUMIFS(IsQList,IsIList,Table_ExternalData_15[[#This Row],[item_key]],IsITypeList,Table_ExternalData_15[[#This Row],[IType]],IsDList,Table_ExternalData_15[[#Headers],[5]])</f>
        <v>0</v>
      </c>
      <c r="J795" s="10">
        <f>SUMIFS(IsQList,IsIList,Table_ExternalData_15[[#This Row],[item_key]],IsITypeList,Table_ExternalData_15[[#This Row],[IType]],IsDList,Table_ExternalData_15[[#Headers],[6]])</f>
        <v>0</v>
      </c>
      <c r="K795" s="10">
        <f>SUMIFS(IsQList,IsIList,Table_ExternalData_15[[#This Row],[item_key]],IsITypeList,Table_ExternalData_15[[#This Row],[IType]],IsDList,Table_ExternalData_15[[#Headers],[7]])</f>
        <v>0</v>
      </c>
      <c r="L795" s="10">
        <f>SUMIFS(IsQList,IsIList,Table_ExternalData_15[[#This Row],[item_key]],IsITypeList,Table_ExternalData_15[[#This Row],[IType]],IsDList,Table_ExternalData_15[[#Headers],[8]])</f>
        <v>0</v>
      </c>
      <c r="M795" s="10">
        <f>SUMIFS(IsQList,IsIList,Table_ExternalData_15[[#This Row],[item_key]],IsITypeList,Table_ExternalData_15[[#This Row],[IType]],IsDList,Table_ExternalData_15[[#Headers],[9]])</f>
        <v>0</v>
      </c>
      <c r="N795" s="10">
        <f>SUMIFS(IsQList,IsIList,Table_ExternalData_15[[#This Row],[item_key]],IsITypeList,Table_ExternalData_15[[#This Row],[IType]],IsDList,Table_ExternalData_15[[#Headers],[10]])</f>
        <v>0</v>
      </c>
      <c r="O795" s="10">
        <f>SUMIFS(IsQList,IsIList,Table_ExternalData_15[[#This Row],[item_key]],IsITypeList,Table_ExternalData_15[[#This Row],[IType]],IsDList,Table_ExternalData_15[[#Headers],[11]])</f>
        <v>0</v>
      </c>
      <c r="P795" s="10">
        <f>SUMIFS(IsQList,IsIList,Table_ExternalData_15[[#This Row],[item_key]],IsITypeList,Table_ExternalData_15[[#This Row],[IType]],IsDList,Table_ExternalData_15[[#Headers],[12]])</f>
        <v>0</v>
      </c>
      <c r="Q795" s="10">
        <f>SUMIFS(IsQList,IsIList,Table_ExternalData_15[[#This Row],[item_key]],IsITypeList,Table_ExternalData_15[[#This Row],[IType]],IsDList,Table_ExternalData_15[[#Headers],[13]])</f>
        <v>0</v>
      </c>
      <c r="R795" s="10">
        <f>SUMIFS(IsQList,IsIList,Table_ExternalData_15[[#This Row],[item_key]],IsITypeList,Table_ExternalData_15[[#This Row],[IType]],IsDList,Table_ExternalData_15[[#Headers],[14]])</f>
        <v>0</v>
      </c>
      <c r="S795" s="10">
        <f>SUMIFS(IsQList,IsIList,Table_ExternalData_15[[#This Row],[item_key]],IsITypeList,Table_ExternalData_15[[#This Row],[IType]],IsDList,Table_ExternalData_15[[#Headers],[15]])</f>
        <v>0</v>
      </c>
      <c r="T795" s="10">
        <f>SUMIFS(IsQList,IsIList,Table_ExternalData_15[[#This Row],[item_key]],IsITypeList,Table_ExternalData_15[[#This Row],[IType]],IsDList,Table_ExternalData_15[[#Headers],[16]])</f>
        <v>0</v>
      </c>
      <c r="U795" s="10">
        <f>SUMIFS(IsQList,IsIList,Table_ExternalData_15[[#This Row],[item_key]],IsITypeList,Table_ExternalData_15[[#This Row],[IType]],IsDList,Table_ExternalData_15[[#Headers],[17]])</f>
        <v>0</v>
      </c>
      <c r="V795" s="10">
        <f>SUMIFS(IsQList,IsIList,Table_ExternalData_15[[#This Row],[item_key]],IsITypeList,Table_ExternalData_15[[#This Row],[IType]],IsDList,Table_ExternalData_15[[#Headers],[18]])</f>
        <v>0</v>
      </c>
      <c r="W795" s="10">
        <f>SUMIFS(IsQList,IsIList,Table_ExternalData_15[[#This Row],[item_key]],IsITypeList,Table_ExternalData_15[[#This Row],[IType]],IsDList,Table_ExternalData_15[[#Headers],[19]])</f>
        <v>0</v>
      </c>
      <c r="X795" s="10">
        <f>SUMIFS(IsQList,IsIList,Table_ExternalData_15[[#This Row],[item_key]],IsITypeList,Table_ExternalData_15[[#This Row],[IType]],IsDList,Table_ExternalData_15[[#Headers],[20]])</f>
        <v>0</v>
      </c>
      <c r="Y795" s="10">
        <f>SUMIFS(IsQList,IsIList,Table_ExternalData_15[[#This Row],[item_key]],IsITypeList,Table_ExternalData_15[[#This Row],[IType]],IsDList,Table_ExternalData_15[[#Headers],[21]])</f>
        <v>0</v>
      </c>
      <c r="Z795" s="10">
        <f>SUMIFS(IsQList,IsIList,Table_ExternalData_15[[#This Row],[item_key]],IsITypeList,Table_ExternalData_15[[#This Row],[IType]],IsDList,Table_ExternalData_15[[#Headers],[22]])</f>
        <v>0</v>
      </c>
      <c r="AA795" s="10">
        <f>SUMIFS(IsQList,IsIList,Table_ExternalData_15[[#This Row],[item_key]],IsITypeList,Table_ExternalData_15[[#This Row],[IType]],IsDList,Table_ExternalData_15[[#Headers],[23]])</f>
        <v>0</v>
      </c>
      <c r="AB795" s="10">
        <f>SUMIFS(IsQList,IsIList,Table_ExternalData_15[[#This Row],[item_key]],IsITypeList,Table_ExternalData_15[[#This Row],[IType]],IsDList,Table_ExternalData_15[[#Headers],[24]])</f>
        <v>0</v>
      </c>
      <c r="AC795" s="10">
        <f>SUMIFS(IsQList,IsIList,Table_ExternalData_15[[#This Row],[item_key]],IsITypeList,Table_ExternalData_15[[#This Row],[IType]],IsDList,Table_ExternalData_15[[#Headers],[25]])</f>
        <v>0</v>
      </c>
      <c r="AD795" s="10">
        <f>SUMIFS(IsQList,IsIList,Table_ExternalData_15[[#This Row],[item_key]],IsITypeList,Table_ExternalData_15[[#This Row],[IType]],IsDList,Table_ExternalData_15[[#Headers],[26]])</f>
        <v>0</v>
      </c>
      <c r="AE795" s="10">
        <f>SUMIFS(IsQList,IsIList,Table_ExternalData_15[[#This Row],[item_key]],IsITypeList,Table_ExternalData_15[[#This Row],[IType]],IsDList,Table_ExternalData_15[[#Headers],[27]])</f>
        <v>0</v>
      </c>
      <c r="AF795" s="10">
        <f>SUMIFS(IsQList,IsIList,Table_ExternalData_15[[#This Row],[item_key]],IsITypeList,Table_ExternalData_15[[#This Row],[IType]],IsDList,Table_ExternalData_15[[#Headers],[28]])</f>
        <v>0</v>
      </c>
      <c r="AG795" s="10">
        <f>SUMIFS(IsQList,IsIList,Table_ExternalData_15[[#This Row],[item_key]],IsITypeList,Table_ExternalData_15[[#This Row],[IType]],IsDList,Table_ExternalData_15[[#Headers],[29]])</f>
        <v>0</v>
      </c>
      <c r="AH795" s="10">
        <f>SUMIFS(IsQList,IsIList,Table_ExternalData_15[[#This Row],[item_key]],IsITypeList,Table_ExternalData_15[[#This Row],[IType]],IsDList,Table_ExternalData_15[[#Headers],[30]])</f>
        <v>0</v>
      </c>
      <c r="AI795" s="10">
        <f>SUMIFS(IsQList,IsIList,Table_ExternalData_15[[#This Row],[item_key]],IsITypeList,Table_ExternalData_15[[#This Row],[IType]],IsDList,Table_ExternalData_15[[#Headers],[31]])</f>
        <v>0</v>
      </c>
      <c r="AJ795" s="10">
        <f>SUM(Table_ExternalData_15[[#This Row],[1]:[31]])</f>
        <v>0</v>
      </c>
    </row>
    <row r="796" spans="1:36">
      <c r="A796" s="1" t="s">
        <v>309</v>
      </c>
      <c r="B796" s="1" t="s">
        <v>1363</v>
      </c>
      <c r="C796" s="1" t="s">
        <v>1364</v>
      </c>
      <c r="D796" s="11" t="s">
        <v>2046</v>
      </c>
      <c r="E796" s="10">
        <f>SUMIFS(IsQList,IsIList,Table_ExternalData_15[[#This Row],[item_key]],IsITypeList,Table_ExternalData_15[[#This Row],[IType]],IsDList,Table_ExternalData_15[[#Headers],[1]])</f>
        <v>0</v>
      </c>
      <c r="F796" s="10">
        <f>SUMIFS(IsQList,IsIList,Table_ExternalData_15[[#This Row],[item_key]],IsITypeList,Table_ExternalData_15[[#This Row],[IType]],IsDList,Table_ExternalData_15[[#Headers],[2]])</f>
        <v>0</v>
      </c>
      <c r="G796" s="10">
        <f>SUMIFS(IsQList,IsIList,Table_ExternalData_15[[#This Row],[item_key]],IsITypeList,Table_ExternalData_15[[#This Row],[IType]],IsDList,Table_ExternalData_15[[#Headers],[3]])</f>
        <v>0</v>
      </c>
      <c r="H796" s="10">
        <f>SUMIFS(IsQList,IsIList,Table_ExternalData_15[[#This Row],[item_key]],IsITypeList,Table_ExternalData_15[[#This Row],[IType]],IsDList,Table_ExternalData_15[[#Headers],[4]])</f>
        <v>0</v>
      </c>
      <c r="I796" s="10">
        <f>SUMIFS(IsQList,IsIList,Table_ExternalData_15[[#This Row],[item_key]],IsITypeList,Table_ExternalData_15[[#This Row],[IType]],IsDList,Table_ExternalData_15[[#Headers],[5]])</f>
        <v>0</v>
      </c>
      <c r="J796" s="10">
        <f>SUMIFS(IsQList,IsIList,Table_ExternalData_15[[#This Row],[item_key]],IsITypeList,Table_ExternalData_15[[#This Row],[IType]],IsDList,Table_ExternalData_15[[#Headers],[6]])</f>
        <v>0</v>
      </c>
      <c r="K796" s="10">
        <f>SUMIFS(IsQList,IsIList,Table_ExternalData_15[[#This Row],[item_key]],IsITypeList,Table_ExternalData_15[[#This Row],[IType]],IsDList,Table_ExternalData_15[[#Headers],[7]])</f>
        <v>0</v>
      </c>
      <c r="L796" s="10">
        <f>SUMIFS(IsQList,IsIList,Table_ExternalData_15[[#This Row],[item_key]],IsITypeList,Table_ExternalData_15[[#This Row],[IType]],IsDList,Table_ExternalData_15[[#Headers],[8]])</f>
        <v>0</v>
      </c>
      <c r="M796" s="10">
        <f>SUMIFS(IsQList,IsIList,Table_ExternalData_15[[#This Row],[item_key]],IsITypeList,Table_ExternalData_15[[#This Row],[IType]],IsDList,Table_ExternalData_15[[#Headers],[9]])</f>
        <v>0</v>
      </c>
      <c r="N796" s="10">
        <f>SUMIFS(IsQList,IsIList,Table_ExternalData_15[[#This Row],[item_key]],IsITypeList,Table_ExternalData_15[[#This Row],[IType]],IsDList,Table_ExternalData_15[[#Headers],[10]])</f>
        <v>0</v>
      </c>
      <c r="O796" s="10">
        <f>SUMIFS(IsQList,IsIList,Table_ExternalData_15[[#This Row],[item_key]],IsITypeList,Table_ExternalData_15[[#This Row],[IType]],IsDList,Table_ExternalData_15[[#Headers],[11]])</f>
        <v>0</v>
      </c>
      <c r="P796" s="10">
        <f>SUMIFS(IsQList,IsIList,Table_ExternalData_15[[#This Row],[item_key]],IsITypeList,Table_ExternalData_15[[#This Row],[IType]],IsDList,Table_ExternalData_15[[#Headers],[12]])</f>
        <v>0</v>
      </c>
      <c r="Q796" s="10">
        <f>SUMIFS(IsQList,IsIList,Table_ExternalData_15[[#This Row],[item_key]],IsITypeList,Table_ExternalData_15[[#This Row],[IType]],IsDList,Table_ExternalData_15[[#Headers],[13]])</f>
        <v>0</v>
      </c>
      <c r="R796" s="10">
        <f>SUMIFS(IsQList,IsIList,Table_ExternalData_15[[#This Row],[item_key]],IsITypeList,Table_ExternalData_15[[#This Row],[IType]],IsDList,Table_ExternalData_15[[#Headers],[14]])</f>
        <v>0</v>
      </c>
      <c r="S796" s="10">
        <f>SUMIFS(IsQList,IsIList,Table_ExternalData_15[[#This Row],[item_key]],IsITypeList,Table_ExternalData_15[[#This Row],[IType]],IsDList,Table_ExternalData_15[[#Headers],[15]])</f>
        <v>0</v>
      </c>
      <c r="T796" s="10">
        <f>SUMIFS(IsQList,IsIList,Table_ExternalData_15[[#This Row],[item_key]],IsITypeList,Table_ExternalData_15[[#This Row],[IType]],IsDList,Table_ExternalData_15[[#Headers],[16]])</f>
        <v>0</v>
      </c>
      <c r="U796" s="10">
        <f>SUMIFS(IsQList,IsIList,Table_ExternalData_15[[#This Row],[item_key]],IsITypeList,Table_ExternalData_15[[#This Row],[IType]],IsDList,Table_ExternalData_15[[#Headers],[17]])</f>
        <v>0</v>
      </c>
      <c r="V796" s="10">
        <f>SUMIFS(IsQList,IsIList,Table_ExternalData_15[[#This Row],[item_key]],IsITypeList,Table_ExternalData_15[[#This Row],[IType]],IsDList,Table_ExternalData_15[[#Headers],[18]])</f>
        <v>0</v>
      </c>
      <c r="W796" s="10">
        <f>SUMIFS(IsQList,IsIList,Table_ExternalData_15[[#This Row],[item_key]],IsITypeList,Table_ExternalData_15[[#This Row],[IType]],IsDList,Table_ExternalData_15[[#Headers],[19]])</f>
        <v>0</v>
      </c>
      <c r="X796" s="10">
        <f>SUMIFS(IsQList,IsIList,Table_ExternalData_15[[#This Row],[item_key]],IsITypeList,Table_ExternalData_15[[#This Row],[IType]],IsDList,Table_ExternalData_15[[#Headers],[20]])</f>
        <v>0</v>
      </c>
      <c r="Y796" s="10">
        <f>SUMIFS(IsQList,IsIList,Table_ExternalData_15[[#This Row],[item_key]],IsITypeList,Table_ExternalData_15[[#This Row],[IType]],IsDList,Table_ExternalData_15[[#Headers],[21]])</f>
        <v>0</v>
      </c>
      <c r="Z796" s="10">
        <f>SUMIFS(IsQList,IsIList,Table_ExternalData_15[[#This Row],[item_key]],IsITypeList,Table_ExternalData_15[[#This Row],[IType]],IsDList,Table_ExternalData_15[[#Headers],[22]])</f>
        <v>0</v>
      </c>
      <c r="AA796" s="10">
        <f>SUMIFS(IsQList,IsIList,Table_ExternalData_15[[#This Row],[item_key]],IsITypeList,Table_ExternalData_15[[#This Row],[IType]],IsDList,Table_ExternalData_15[[#Headers],[23]])</f>
        <v>0</v>
      </c>
      <c r="AB796" s="10">
        <f>SUMIFS(IsQList,IsIList,Table_ExternalData_15[[#This Row],[item_key]],IsITypeList,Table_ExternalData_15[[#This Row],[IType]],IsDList,Table_ExternalData_15[[#Headers],[24]])</f>
        <v>0</v>
      </c>
      <c r="AC796" s="10">
        <f>SUMIFS(IsQList,IsIList,Table_ExternalData_15[[#This Row],[item_key]],IsITypeList,Table_ExternalData_15[[#This Row],[IType]],IsDList,Table_ExternalData_15[[#Headers],[25]])</f>
        <v>0</v>
      </c>
      <c r="AD796" s="10">
        <f>SUMIFS(IsQList,IsIList,Table_ExternalData_15[[#This Row],[item_key]],IsITypeList,Table_ExternalData_15[[#This Row],[IType]],IsDList,Table_ExternalData_15[[#Headers],[26]])</f>
        <v>0</v>
      </c>
      <c r="AE796" s="10">
        <f>SUMIFS(IsQList,IsIList,Table_ExternalData_15[[#This Row],[item_key]],IsITypeList,Table_ExternalData_15[[#This Row],[IType]],IsDList,Table_ExternalData_15[[#Headers],[27]])</f>
        <v>0</v>
      </c>
      <c r="AF796" s="10">
        <f>SUMIFS(IsQList,IsIList,Table_ExternalData_15[[#This Row],[item_key]],IsITypeList,Table_ExternalData_15[[#This Row],[IType]],IsDList,Table_ExternalData_15[[#Headers],[28]])</f>
        <v>0</v>
      </c>
      <c r="AG796" s="10">
        <f>SUMIFS(IsQList,IsIList,Table_ExternalData_15[[#This Row],[item_key]],IsITypeList,Table_ExternalData_15[[#This Row],[IType]],IsDList,Table_ExternalData_15[[#Headers],[29]])</f>
        <v>0</v>
      </c>
      <c r="AH796" s="10">
        <f>SUMIFS(IsQList,IsIList,Table_ExternalData_15[[#This Row],[item_key]],IsITypeList,Table_ExternalData_15[[#This Row],[IType]],IsDList,Table_ExternalData_15[[#Headers],[30]])</f>
        <v>0</v>
      </c>
      <c r="AI796" s="10">
        <f>SUMIFS(IsQList,IsIList,Table_ExternalData_15[[#This Row],[item_key]],IsITypeList,Table_ExternalData_15[[#This Row],[IType]],IsDList,Table_ExternalData_15[[#Headers],[31]])</f>
        <v>0</v>
      </c>
      <c r="AJ796" s="10">
        <f>SUM(Table_ExternalData_15[[#This Row],[1]:[31]])</f>
        <v>0</v>
      </c>
    </row>
    <row r="797" spans="1:36">
      <c r="A797" s="1" t="s">
        <v>402</v>
      </c>
      <c r="B797" s="1" t="s">
        <v>1277</v>
      </c>
      <c r="C797" s="1" t="s">
        <v>1278</v>
      </c>
      <c r="D797" s="11" t="s">
        <v>2046</v>
      </c>
      <c r="E797" s="10">
        <f>SUMIFS(IsQList,IsIList,Table_ExternalData_15[[#This Row],[item_key]],IsITypeList,Table_ExternalData_15[[#This Row],[IType]],IsDList,Table_ExternalData_15[[#Headers],[1]])</f>
        <v>85</v>
      </c>
      <c r="F797" s="10">
        <f>SUMIFS(IsQList,IsIList,Table_ExternalData_15[[#This Row],[item_key]],IsITypeList,Table_ExternalData_15[[#This Row],[IType]],IsDList,Table_ExternalData_15[[#Headers],[2]])</f>
        <v>188</v>
      </c>
      <c r="G797" s="10">
        <f>SUMIFS(IsQList,IsIList,Table_ExternalData_15[[#This Row],[item_key]],IsITypeList,Table_ExternalData_15[[#This Row],[IType]],IsDList,Table_ExternalData_15[[#Headers],[3]])</f>
        <v>85</v>
      </c>
      <c r="H797" s="10">
        <f>SUMIFS(IsQList,IsIList,Table_ExternalData_15[[#This Row],[item_key]],IsITypeList,Table_ExternalData_15[[#This Row],[IType]],IsDList,Table_ExternalData_15[[#Headers],[4]])</f>
        <v>250</v>
      </c>
      <c r="I797" s="10">
        <f>SUMIFS(IsQList,IsIList,Table_ExternalData_15[[#This Row],[item_key]],IsITypeList,Table_ExternalData_15[[#This Row],[IType]],IsDList,Table_ExternalData_15[[#Headers],[5]])</f>
        <v>100</v>
      </c>
      <c r="J797" s="10">
        <f>SUMIFS(IsQList,IsIList,Table_ExternalData_15[[#This Row],[item_key]],IsITypeList,Table_ExternalData_15[[#This Row],[IType]],IsDList,Table_ExternalData_15[[#Headers],[6]])</f>
        <v>237</v>
      </c>
      <c r="K797" s="10">
        <f>SUMIFS(IsQList,IsIList,Table_ExternalData_15[[#This Row],[item_key]],IsITypeList,Table_ExternalData_15[[#This Row],[IType]],IsDList,Table_ExternalData_15[[#Headers],[7]])</f>
        <v>209</v>
      </c>
      <c r="L797" s="10">
        <f>SUMIFS(IsQList,IsIList,Table_ExternalData_15[[#This Row],[item_key]],IsITypeList,Table_ExternalData_15[[#This Row],[IType]],IsDList,Table_ExternalData_15[[#Headers],[8]])</f>
        <v>139</v>
      </c>
      <c r="M797" s="10">
        <f>SUMIFS(IsQList,IsIList,Table_ExternalData_15[[#This Row],[item_key]],IsITypeList,Table_ExternalData_15[[#This Row],[IType]],IsDList,Table_ExternalData_15[[#Headers],[9]])</f>
        <v>317</v>
      </c>
      <c r="N797" s="10">
        <f>SUMIFS(IsQList,IsIList,Table_ExternalData_15[[#This Row],[item_key]],IsITypeList,Table_ExternalData_15[[#This Row],[IType]],IsDList,Table_ExternalData_15[[#Headers],[10]])</f>
        <v>207</v>
      </c>
      <c r="O797" s="10">
        <f>SUMIFS(IsQList,IsIList,Table_ExternalData_15[[#This Row],[item_key]],IsITypeList,Table_ExternalData_15[[#This Row],[IType]],IsDList,Table_ExternalData_15[[#Headers],[11]])</f>
        <v>150</v>
      </c>
      <c r="P797" s="10">
        <f>SUMIFS(IsQList,IsIList,Table_ExternalData_15[[#This Row],[item_key]],IsITypeList,Table_ExternalData_15[[#This Row],[IType]],IsDList,Table_ExternalData_15[[#Headers],[12]])</f>
        <v>0</v>
      </c>
      <c r="Q797" s="10">
        <f>SUMIFS(IsQList,IsIList,Table_ExternalData_15[[#This Row],[item_key]],IsITypeList,Table_ExternalData_15[[#This Row],[IType]],IsDList,Table_ExternalData_15[[#Headers],[13]])</f>
        <v>184</v>
      </c>
      <c r="R797" s="10">
        <f>SUMIFS(IsQList,IsIList,Table_ExternalData_15[[#This Row],[item_key]],IsITypeList,Table_ExternalData_15[[#This Row],[IType]],IsDList,Table_ExternalData_15[[#Headers],[14]])</f>
        <v>312</v>
      </c>
      <c r="S797" s="10">
        <f>SUMIFS(IsQList,IsIList,Table_ExternalData_15[[#This Row],[item_key]],IsITypeList,Table_ExternalData_15[[#This Row],[IType]],IsDList,Table_ExternalData_15[[#Headers],[15]])</f>
        <v>186</v>
      </c>
      <c r="T797" s="10">
        <f>SUMIFS(IsQList,IsIList,Table_ExternalData_15[[#This Row],[item_key]],IsITypeList,Table_ExternalData_15[[#This Row],[IType]],IsDList,Table_ExternalData_15[[#Headers],[16]])</f>
        <v>164</v>
      </c>
      <c r="U797" s="10">
        <f>SUMIFS(IsQList,IsIList,Table_ExternalData_15[[#This Row],[item_key]],IsITypeList,Table_ExternalData_15[[#This Row],[IType]],IsDList,Table_ExternalData_15[[#Headers],[17]])</f>
        <v>85</v>
      </c>
      <c r="V797" s="10">
        <f>SUMIFS(IsQList,IsIList,Table_ExternalData_15[[#This Row],[item_key]],IsITypeList,Table_ExternalData_15[[#This Row],[IType]],IsDList,Table_ExternalData_15[[#Headers],[18]])</f>
        <v>0</v>
      </c>
      <c r="W797" s="10">
        <f>SUMIFS(IsQList,IsIList,Table_ExternalData_15[[#This Row],[item_key]],IsITypeList,Table_ExternalData_15[[#This Row],[IType]],IsDList,Table_ExternalData_15[[#Headers],[19]])</f>
        <v>0</v>
      </c>
      <c r="X797" s="10">
        <f>SUMIFS(IsQList,IsIList,Table_ExternalData_15[[#This Row],[item_key]],IsITypeList,Table_ExternalData_15[[#This Row],[IType]],IsDList,Table_ExternalData_15[[#Headers],[20]])</f>
        <v>0</v>
      </c>
      <c r="Y797" s="10">
        <f>SUMIFS(IsQList,IsIList,Table_ExternalData_15[[#This Row],[item_key]],IsITypeList,Table_ExternalData_15[[#This Row],[IType]],IsDList,Table_ExternalData_15[[#Headers],[21]])</f>
        <v>0</v>
      </c>
      <c r="Z797" s="10">
        <f>SUMIFS(IsQList,IsIList,Table_ExternalData_15[[#This Row],[item_key]],IsITypeList,Table_ExternalData_15[[#This Row],[IType]],IsDList,Table_ExternalData_15[[#Headers],[22]])</f>
        <v>0</v>
      </c>
      <c r="AA797" s="10">
        <f>SUMIFS(IsQList,IsIList,Table_ExternalData_15[[#This Row],[item_key]],IsITypeList,Table_ExternalData_15[[#This Row],[IType]],IsDList,Table_ExternalData_15[[#Headers],[23]])</f>
        <v>0</v>
      </c>
      <c r="AB797" s="10">
        <f>SUMIFS(IsQList,IsIList,Table_ExternalData_15[[#This Row],[item_key]],IsITypeList,Table_ExternalData_15[[#This Row],[IType]],IsDList,Table_ExternalData_15[[#Headers],[24]])</f>
        <v>0</v>
      </c>
      <c r="AC797" s="10">
        <f>SUMIFS(IsQList,IsIList,Table_ExternalData_15[[#This Row],[item_key]],IsITypeList,Table_ExternalData_15[[#This Row],[IType]],IsDList,Table_ExternalData_15[[#Headers],[25]])</f>
        <v>0</v>
      </c>
      <c r="AD797" s="10">
        <f>SUMIFS(IsQList,IsIList,Table_ExternalData_15[[#This Row],[item_key]],IsITypeList,Table_ExternalData_15[[#This Row],[IType]],IsDList,Table_ExternalData_15[[#Headers],[26]])</f>
        <v>0</v>
      </c>
      <c r="AE797" s="10">
        <f>SUMIFS(IsQList,IsIList,Table_ExternalData_15[[#This Row],[item_key]],IsITypeList,Table_ExternalData_15[[#This Row],[IType]],IsDList,Table_ExternalData_15[[#Headers],[27]])</f>
        <v>334</v>
      </c>
      <c r="AF797" s="10">
        <f>SUMIFS(IsQList,IsIList,Table_ExternalData_15[[#This Row],[item_key]],IsITypeList,Table_ExternalData_15[[#This Row],[IType]],IsDList,Table_ExternalData_15[[#Headers],[28]])</f>
        <v>382</v>
      </c>
      <c r="AG797" s="10">
        <f>SUMIFS(IsQList,IsIList,Table_ExternalData_15[[#This Row],[item_key]],IsITypeList,Table_ExternalData_15[[#This Row],[IType]],IsDList,Table_ExternalData_15[[#Headers],[29]])</f>
        <v>364</v>
      </c>
      <c r="AH797" s="10">
        <f>SUMIFS(IsQList,IsIList,Table_ExternalData_15[[#This Row],[item_key]],IsITypeList,Table_ExternalData_15[[#This Row],[IType]],IsDList,Table_ExternalData_15[[#Headers],[30]])</f>
        <v>230</v>
      </c>
      <c r="AI797" s="10">
        <f>SUMIFS(IsQList,IsIList,Table_ExternalData_15[[#This Row],[item_key]],IsITypeList,Table_ExternalData_15[[#This Row],[IType]],IsDList,Table_ExternalData_15[[#Headers],[31]])</f>
        <v>727</v>
      </c>
      <c r="AJ797" s="10">
        <f>SUM(Table_ExternalData_15[[#This Row],[1]:[31]])</f>
        <v>4935</v>
      </c>
    </row>
    <row r="798" spans="1:36">
      <c r="A798" s="1" t="s">
        <v>403</v>
      </c>
      <c r="B798" s="1" t="s">
        <v>1279</v>
      </c>
      <c r="C798" s="1" t="s">
        <v>1185</v>
      </c>
      <c r="D798" s="11" t="s">
        <v>2046</v>
      </c>
      <c r="E798" s="10">
        <f>SUMIFS(IsQList,IsIList,Table_ExternalData_15[[#This Row],[item_key]],IsITypeList,Table_ExternalData_15[[#This Row],[IType]],IsDList,Table_ExternalData_15[[#Headers],[1]])</f>
        <v>85</v>
      </c>
      <c r="F798" s="10">
        <f>SUMIFS(IsQList,IsIList,Table_ExternalData_15[[#This Row],[item_key]],IsITypeList,Table_ExternalData_15[[#This Row],[IType]],IsDList,Table_ExternalData_15[[#Headers],[2]])</f>
        <v>188</v>
      </c>
      <c r="G798" s="10">
        <f>SUMIFS(IsQList,IsIList,Table_ExternalData_15[[#This Row],[item_key]],IsITypeList,Table_ExternalData_15[[#This Row],[IType]],IsDList,Table_ExternalData_15[[#Headers],[3]])</f>
        <v>85</v>
      </c>
      <c r="H798" s="10">
        <f>SUMIFS(IsQList,IsIList,Table_ExternalData_15[[#This Row],[item_key]],IsITypeList,Table_ExternalData_15[[#This Row],[IType]],IsDList,Table_ExternalData_15[[#Headers],[4]])</f>
        <v>250</v>
      </c>
      <c r="I798" s="10">
        <f>SUMIFS(IsQList,IsIList,Table_ExternalData_15[[#This Row],[item_key]],IsITypeList,Table_ExternalData_15[[#This Row],[IType]],IsDList,Table_ExternalData_15[[#Headers],[5]])</f>
        <v>100</v>
      </c>
      <c r="J798" s="10">
        <f>SUMIFS(IsQList,IsIList,Table_ExternalData_15[[#This Row],[item_key]],IsITypeList,Table_ExternalData_15[[#This Row],[IType]],IsDList,Table_ExternalData_15[[#Headers],[6]])</f>
        <v>237</v>
      </c>
      <c r="K798" s="10">
        <f>SUMIFS(IsQList,IsIList,Table_ExternalData_15[[#This Row],[item_key]],IsITypeList,Table_ExternalData_15[[#This Row],[IType]],IsDList,Table_ExternalData_15[[#Headers],[7]])</f>
        <v>209</v>
      </c>
      <c r="L798" s="10">
        <f>SUMIFS(IsQList,IsIList,Table_ExternalData_15[[#This Row],[item_key]],IsITypeList,Table_ExternalData_15[[#This Row],[IType]],IsDList,Table_ExternalData_15[[#Headers],[8]])</f>
        <v>139</v>
      </c>
      <c r="M798" s="10">
        <f>SUMIFS(IsQList,IsIList,Table_ExternalData_15[[#This Row],[item_key]],IsITypeList,Table_ExternalData_15[[#This Row],[IType]],IsDList,Table_ExternalData_15[[#Headers],[9]])</f>
        <v>317</v>
      </c>
      <c r="N798" s="10">
        <f>SUMIFS(IsQList,IsIList,Table_ExternalData_15[[#This Row],[item_key]],IsITypeList,Table_ExternalData_15[[#This Row],[IType]],IsDList,Table_ExternalData_15[[#Headers],[10]])</f>
        <v>207</v>
      </c>
      <c r="O798" s="10">
        <f>SUMIFS(IsQList,IsIList,Table_ExternalData_15[[#This Row],[item_key]],IsITypeList,Table_ExternalData_15[[#This Row],[IType]],IsDList,Table_ExternalData_15[[#Headers],[11]])</f>
        <v>150</v>
      </c>
      <c r="P798" s="10">
        <f>SUMIFS(IsQList,IsIList,Table_ExternalData_15[[#This Row],[item_key]],IsITypeList,Table_ExternalData_15[[#This Row],[IType]],IsDList,Table_ExternalData_15[[#Headers],[12]])</f>
        <v>0</v>
      </c>
      <c r="Q798" s="10">
        <f>SUMIFS(IsQList,IsIList,Table_ExternalData_15[[#This Row],[item_key]],IsITypeList,Table_ExternalData_15[[#This Row],[IType]],IsDList,Table_ExternalData_15[[#Headers],[13]])</f>
        <v>184</v>
      </c>
      <c r="R798" s="10">
        <f>SUMIFS(IsQList,IsIList,Table_ExternalData_15[[#This Row],[item_key]],IsITypeList,Table_ExternalData_15[[#This Row],[IType]],IsDList,Table_ExternalData_15[[#Headers],[14]])</f>
        <v>312</v>
      </c>
      <c r="S798" s="10">
        <f>SUMIFS(IsQList,IsIList,Table_ExternalData_15[[#This Row],[item_key]],IsITypeList,Table_ExternalData_15[[#This Row],[IType]],IsDList,Table_ExternalData_15[[#Headers],[15]])</f>
        <v>186</v>
      </c>
      <c r="T798" s="10">
        <f>SUMIFS(IsQList,IsIList,Table_ExternalData_15[[#This Row],[item_key]],IsITypeList,Table_ExternalData_15[[#This Row],[IType]],IsDList,Table_ExternalData_15[[#Headers],[16]])</f>
        <v>164</v>
      </c>
      <c r="U798" s="10">
        <f>SUMIFS(IsQList,IsIList,Table_ExternalData_15[[#This Row],[item_key]],IsITypeList,Table_ExternalData_15[[#This Row],[IType]],IsDList,Table_ExternalData_15[[#Headers],[17]])</f>
        <v>85</v>
      </c>
      <c r="V798" s="10">
        <f>SUMIFS(IsQList,IsIList,Table_ExternalData_15[[#This Row],[item_key]],IsITypeList,Table_ExternalData_15[[#This Row],[IType]],IsDList,Table_ExternalData_15[[#Headers],[18]])</f>
        <v>0</v>
      </c>
      <c r="W798" s="10">
        <f>SUMIFS(IsQList,IsIList,Table_ExternalData_15[[#This Row],[item_key]],IsITypeList,Table_ExternalData_15[[#This Row],[IType]],IsDList,Table_ExternalData_15[[#Headers],[19]])</f>
        <v>0</v>
      </c>
      <c r="X798" s="10">
        <f>SUMIFS(IsQList,IsIList,Table_ExternalData_15[[#This Row],[item_key]],IsITypeList,Table_ExternalData_15[[#This Row],[IType]],IsDList,Table_ExternalData_15[[#Headers],[20]])</f>
        <v>0</v>
      </c>
      <c r="Y798" s="10">
        <f>SUMIFS(IsQList,IsIList,Table_ExternalData_15[[#This Row],[item_key]],IsITypeList,Table_ExternalData_15[[#This Row],[IType]],IsDList,Table_ExternalData_15[[#Headers],[21]])</f>
        <v>0</v>
      </c>
      <c r="Z798" s="10">
        <f>SUMIFS(IsQList,IsIList,Table_ExternalData_15[[#This Row],[item_key]],IsITypeList,Table_ExternalData_15[[#This Row],[IType]],IsDList,Table_ExternalData_15[[#Headers],[22]])</f>
        <v>0</v>
      </c>
      <c r="AA798" s="10">
        <f>SUMIFS(IsQList,IsIList,Table_ExternalData_15[[#This Row],[item_key]],IsITypeList,Table_ExternalData_15[[#This Row],[IType]],IsDList,Table_ExternalData_15[[#Headers],[23]])</f>
        <v>0</v>
      </c>
      <c r="AB798" s="10">
        <f>SUMIFS(IsQList,IsIList,Table_ExternalData_15[[#This Row],[item_key]],IsITypeList,Table_ExternalData_15[[#This Row],[IType]],IsDList,Table_ExternalData_15[[#Headers],[24]])</f>
        <v>0</v>
      </c>
      <c r="AC798" s="10">
        <f>SUMIFS(IsQList,IsIList,Table_ExternalData_15[[#This Row],[item_key]],IsITypeList,Table_ExternalData_15[[#This Row],[IType]],IsDList,Table_ExternalData_15[[#Headers],[25]])</f>
        <v>0</v>
      </c>
      <c r="AD798" s="10">
        <f>SUMIFS(IsQList,IsIList,Table_ExternalData_15[[#This Row],[item_key]],IsITypeList,Table_ExternalData_15[[#This Row],[IType]],IsDList,Table_ExternalData_15[[#Headers],[26]])</f>
        <v>0</v>
      </c>
      <c r="AE798" s="10">
        <f>SUMIFS(IsQList,IsIList,Table_ExternalData_15[[#This Row],[item_key]],IsITypeList,Table_ExternalData_15[[#This Row],[IType]],IsDList,Table_ExternalData_15[[#Headers],[27]])</f>
        <v>334</v>
      </c>
      <c r="AF798" s="10">
        <f>SUMIFS(IsQList,IsIList,Table_ExternalData_15[[#This Row],[item_key]],IsITypeList,Table_ExternalData_15[[#This Row],[IType]],IsDList,Table_ExternalData_15[[#Headers],[28]])</f>
        <v>382</v>
      </c>
      <c r="AG798" s="10">
        <f>SUMIFS(IsQList,IsIList,Table_ExternalData_15[[#This Row],[item_key]],IsITypeList,Table_ExternalData_15[[#This Row],[IType]],IsDList,Table_ExternalData_15[[#Headers],[29]])</f>
        <v>364</v>
      </c>
      <c r="AH798" s="10">
        <f>SUMIFS(IsQList,IsIList,Table_ExternalData_15[[#This Row],[item_key]],IsITypeList,Table_ExternalData_15[[#This Row],[IType]],IsDList,Table_ExternalData_15[[#Headers],[30]])</f>
        <v>230</v>
      </c>
      <c r="AI798" s="10">
        <f>SUMIFS(IsQList,IsIList,Table_ExternalData_15[[#This Row],[item_key]],IsITypeList,Table_ExternalData_15[[#This Row],[IType]],IsDList,Table_ExternalData_15[[#Headers],[31]])</f>
        <v>727</v>
      </c>
      <c r="AJ798" s="10">
        <f>SUM(Table_ExternalData_15[[#This Row],[1]:[31]])</f>
        <v>4935</v>
      </c>
    </row>
    <row r="799" spans="1:36">
      <c r="A799" s="1" t="s">
        <v>404</v>
      </c>
      <c r="B799" s="1" t="s">
        <v>1280</v>
      </c>
      <c r="C799" s="1" t="s">
        <v>1185</v>
      </c>
      <c r="D799" s="11" t="s">
        <v>2046</v>
      </c>
      <c r="E799" s="10">
        <f>SUMIFS(IsQList,IsIList,Table_ExternalData_15[[#This Row],[item_key]],IsITypeList,Table_ExternalData_15[[#This Row],[IType]],IsDList,Table_ExternalData_15[[#Headers],[1]])</f>
        <v>85</v>
      </c>
      <c r="F799" s="10">
        <f>SUMIFS(IsQList,IsIList,Table_ExternalData_15[[#This Row],[item_key]],IsITypeList,Table_ExternalData_15[[#This Row],[IType]],IsDList,Table_ExternalData_15[[#Headers],[2]])</f>
        <v>188</v>
      </c>
      <c r="G799" s="10">
        <f>SUMIFS(IsQList,IsIList,Table_ExternalData_15[[#This Row],[item_key]],IsITypeList,Table_ExternalData_15[[#This Row],[IType]],IsDList,Table_ExternalData_15[[#Headers],[3]])</f>
        <v>85</v>
      </c>
      <c r="H799" s="10">
        <f>SUMIFS(IsQList,IsIList,Table_ExternalData_15[[#This Row],[item_key]],IsITypeList,Table_ExternalData_15[[#This Row],[IType]],IsDList,Table_ExternalData_15[[#Headers],[4]])</f>
        <v>250</v>
      </c>
      <c r="I799" s="10">
        <f>SUMIFS(IsQList,IsIList,Table_ExternalData_15[[#This Row],[item_key]],IsITypeList,Table_ExternalData_15[[#This Row],[IType]],IsDList,Table_ExternalData_15[[#Headers],[5]])</f>
        <v>100</v>
      </c>
      <c r="J799" s="10">
        <f>SUMIFS(IsQList,IsIList,Table_ExternalData_15[[#This Row],[item_key]],IsITypeList,Table_ExternalData_15[[#This Row],[IType]],IsDList,Table_ExternalData_15[[#Headers],[6]])</f>
        <v>237</v>
      </c>
      <c r="K799" s="10">
        <f>SUMIFS(IsQList,IsIList,Table_ExternalData_15[[#This Row],[item_key]],IsITypeList,Table_ExternalData_15[[#This Row],[IType]],IsDList,Table_ExternalData_15[[#Headers],[7]])</f>
        <v>209</v>
      </c>
      <c r="L799" s="10">
        <f>SUMIFS(IsQList,IsIList,Table_ExternalData_15[[#This Row],[item_key]],IsITypeList,Table_ExternalData_15[[#This Row],[IType]],IsDList,Table_ExternalData_15[[#Headers],[8]])</f>
        <v>139</v>
      </c>
      <c r="M799" s="10">
        <f>SUMIFS(IsQList,IsIList,Table_ExternalData_15[[#This Row],[item_key]],IsITypeList,Table_ExternalData_15[[#This Row],[IType]],IsDList,Table_ExternalData_15[[#Headers],[9]])</f>
        <v>317</v>
      </c>
      <c r="N799" s="10">
        <f>SUMIFS(IsQList,IsIList,Table_ExternalData_15[[#This Row],[item_key]],IsITypeList,Table_ExternalData_15[[#This Row],[IType]],IsDList,Table_ExternalData_15[[#Headers],[10]])</f>
        <v>207</v>
      </c>
      <c r="O799" s="10">
        <f>SUMIFS(IsQList,IsIList,Table_ExternalData_15[[#This Row],[item_key]],IsITypeList,Table_ExternalData_15[[#This Row],[IType]],IsDList,Table_ExternalData_15[[#Headers],[11]])</f>
        <v>150</v>
      </c>
      <c r="P799" s="10">
        <f>SUMIFS(IsQList,IsIList,Table_ExternalData_15[[#This Row],[item_key]],IsITypeList,Table_ExternalData_15[[#This Row],[IType]],IsDList,Table_ExternalData_15[[#Headers],[12]])</f>
        <v>0</v>
      </c>
      <c r="Q799" s="10">
        <f>SUMIFS(IsQList,IsIList,Table_ExternalData_15[[#This Row],[item_key]],IsITypeList,Table_ExternalData_15[[#This Row],[IType]],IsDList,Table_ExternalData_15[[#Headers],[13]])</f>
        <v>184</v>
      </c>
      <c r="R799" s="10">
        <f>SUMIFS(IsQList,IsIList,Table_ExternalData_15[[#This Row],[item_key]],IsITypeList,Table_ExternalData_15[[#This Row],[IType]],IsDList,Table_ExternalData_15[[#Headers],[14]])</f>
        <v>312</v>
      </c>
      <c r="S799" s="10">
        <f>SUMIFS(IsQList,IsIList,Table_ExternalData_15[[#This Row],[item_key]],IsITypeList,Table_ExternalData_15[[#This Row],[IType]],IsDList,Table_ExternalData_15[[#Headers],[15]])</f>
        <v>186</v>
      </c>
      <c r="T799" s="10">
        <f>SUMIFS(IsQList,IsIList,Table_ExternalData_15[[#This Row],[item_key]],IsITypeList,Table_ExternalData_15[[#This Row],[IType]],IsDList,Table_ExternalData_15[[#Headers],[16]])</f>
        <v>164</v>
      </c>
      <c r="U799" s="10">
        <f>SUMIFS(IsQList,IsIList,Table_ExternalData_15[[#This Row],[item_key]],IsITypeList,Table_ExternalData_15[[#This Row],[IType]],IsDList,Table_ExternalData_15[[#Headers],[17]])</f>
        <v>85</v>
      </c>
      <c r="V799" s="10">
        <f>SUMIFS(IsQList,IsIList,Table_ExternalData_15[[#This Row],[item_key]],IsITypeList,Table_ExternalData_15[[#This Row],[IType]],IsDList,Table_ExternalData_15[[#Headers],[18]])</f>
        <v>0</v>
      </c>
      <c r="W799" s="10">
        <f>SUMIFS(IsQList,IsIList,Table_ExternalData_15[[#This Row],[item_key]],IsITypeList,Table_ExternalData_15[[#This Row],[IType]],IsDList,Table_ExternalData_15[[#Headers],[19]])</f>
        <v>0</v>
      </c>
      <c r="X799" s="10">
        <f>SUMIFS(IsQList,IsIList,Table_ExternalData_15[[#This Row],[item_key]],IsITypeList,Table_ExternalData_15[[#This Row],[IType]],IsDList,Table_ExternalData_15[[#Headers],[20]])</f>
        <v>0</v>
      </c>
      <c r="Y799" s="10">
        <f>SUMIFS(IsQList,IsIList,Table_ExternalData_15[[#This Row],[item_key]],IsITypeList,Table_ExternalData_15[[#This Row],[IType]],IsDList,Table_ExternalData_15[[#Headers],[21]])</f>
        <v>0</v>
      </c>
      <c r="Z799" s="10">
        <f>SUMIFS(IsQList,IsIList,Table_ExternalData_15[[#This Row],[item_key]],IsITypeList,Table_ExternalData_15[[#This Row],[IType]],IsDList,Table_ExternalData_15[[#Headers],[22]])</f>
        <v>0</v>
      </c>
      <c r="AA799" s="10">
        <f>SUMIFS(IsQList,IsIList,Table_ExternalData_15[[#This Row],[item_key]],IsITypeList,Table_ExternalData_15[[#This Row],[IType]],IsDList,Table_ExternalData_15[[#Headers],[23]])</f>
        <v>0</v>
      </c>
      <c r="AB799" s="10">
        <f>SUMIFS(IsQList,IsIList,Table_ExternalData_15[[#This Row],[item_key]],IsITypeList,Table_ExternalData_15[[#This Row],[IType]],IsDList,Table_ExternalData_15[[#Headers],[24]])</f>
        <v>0</v>
      </c>
      <c r="AC799" s="10">
        <f>SUMIFS(IsQList,IsIList,Table_ExternalData_15[[#This Row],[item_key]],IsITypeList,Table_ExternalData_15[[#This Row],[IType]],IsDList,Table_ExternalData_15[[#Headers],[25]])</f>
        <v>0</v>
      </c>
      <c r="AD799" s="10">
        <f>SUMIFS(IsQList,IsIList,Table_ExternalData_15[[#This Row],[item_key]],IsITypeList,Table_ExternalData_15[[#This Row],[IType]],IsDList,Table_ExternalData_15[[#Headers],[26]])</f>
        <v>0</v>
      </c>
      <c r="AE799" s="10">
        <f>SUMIFS(IsQList,IsIList,Table_ExternalData_15[[#This Row],[item_key]],IsITypeList,Table_ExternalData_15[[#This Row],[IType]],IsDList,Table_ExternalData_15[[#Headers],[27]])</f>
        <v>334</v>
      </c>
      <c r="AF799" s="10">
        <f>SUMIFS(IsQList,IsIList,Table_ExternalData_15[[#This Row],[item_key]],IsITypeList,Table_ExternalData_15[[#This Row],[IType]],IsDList,Table_ExternalData_15[[#Headers],[28]])</f>
        <v>382</v>
      </c>
      <c r="AG799" s="10">
        <f>SUMIFS(IsQList,IsIList,Table_ExternalData_15[[#This Row],[item_key]],IsITypeList,Table_ExternalData_15[[#This Row],[IType]],IsDList,Table_ExternalData_15[[#Headers],[29]])</f>
        <v>364</v>
      </c>
      <c r="AH799" s="10">
        <f>SUMIFS(IsQList,IsIList,Table_ExternalData_15[[#This Row],[item_key]],IsITypeList,Table_ExternalData_15[[#This Row],[IType]],IsDList,Table_ExternalData_15[[#Headers],[30]])</f>
        <v>230</v>
      </c>
      <c r="AI799" s="10">
        <f>SUMIFS(IsQList,IsIList,Table_ExternalData_15[[#This Row],[item_key]],IsITypeList,Table_ExternalData_15[[#This Row],[IType]],IsDList,Table_ExternalData_15[[#Headers],[31]])</f>
        <v>727</v>
      </c>
      <c r="AJ799" s="10">
        <f>SUM(Table_ExternalData_15[[#This Row],[1]:[31]])</f>
        <v>4935</v>
      </c>
    </row>
    <row r="800" spans="1:36">
      <c r="A800" s="1" t="s">
        <v>405</v>
      </c>
      <c r="B800" s="1" t="s">
        <v>1281</v>
      </c>
      <c r="C800" s="1" t="s">
        <v>1282</v>
      </c>
      <c r="D800" s="11" t="s">
        <v>2046</v>
      </c>
      <c r="E800" s="10">
        <f>SUMIFS(IsQList,IsIList,Table_ExternalData_15[[#This Row],[item_key]],IsITypeList,Table_ExternalData_15[[#This Row],[IType]],IsDList,Table_ExternalData_15[[#Headers],[1]])</f>
        <v>85</v>
      </c>
      <c r="F800" s="10">
        <f>SUMIFS(IsQList,IsIList,Table_ExternalData_15[[#This Row],[item_key]],IsITypeList,Table_ExternalData_15[[#This Row],[IType]],IsDList,Table_ExternalData_15[[#Headers],[2]])</f>
        <v>188</v>
      </c>
      <c r="G800" s="10">
        <f>SUMIFS(IsQList,IsIList,Table_ExternalData_15[[#This Row],[item_key]],IsITypeList,Table_ExternalData_15[[#This Row],[IType]],IsDList,Table_ExternalData_15[[#Headers],[3]])</f>
        <v>85</v>
      </c>
      <c r="H800" s="10">
        <f>SUMIFS(IsQList,IsIList,Table_ExternalData_15[[#This Row],[item_key]],IsITypeList,Table_ExternalData_15[[#This Row],[IType]],IsDList,Table_ExternalData_15[[#Headers],[4]])</f>
        <v>250</v>
      </c>
      <c r="I800" s="10">
        <f>SUMIFS(IsQList,IsIList,Table_ExternalData_15[[#This Row],[item_key]],IsITypeList,Table_ExternalData_15[[#This Row],[IType]],IsDList,Table_ExternalData_15[[#Headers],[5]])</f>
        <v>100</v>
      </c>
      <c r="J800" s="10">
        <f>SUMIFS(IsQList,IsIList,Table_ExternalData_15[[#This Row],[item_key]],IsITypeList,Table_ExternalData_15[[#This Row],[IType]],IsDList,Table_ExternalData_15[[#Headers],[6]])</f>
        <v>237</v>
      </c>
      <c r="K800" s="10">
        <f>SUMIFS(IsQList,IsIList,Table_ExternalData_15[[#This Row],[item_key]],IsITypeList,Table_ExternalData_15[[#This Row],[IType]],IsDList,Table_ExternalData_15[[#Headers],[7]])</f>
        <v>209</v>
      </c>
      <c r="L800" s="10">
        <f>SUMIFS(IsQList,IsIList,Table_ExternalData_15[[#This Row],[item_key]],IsITypeList,Table_ExternalData_15[[#This Row],[IType]],IsDList,Table_ExternalData_15[[#Headers],[8]])</f>
        <v>139</v>
      </c>
      <c r="M800" s="10">
        <f>SUMIFS(IsQList,IsIList,Table_ExternalData_15[[#This Row],[item_key]],IsITypeList,Table_ExternalData_15[[#This Row],[IType]],IsDList,Table_ExternalData_15[[#Headers],[9]])</f>
        <v>317</v>
      </c>
      <c r="N800" s="10">
        <f>SUMIFS(IsQList,IsIList,Table_ExternalData_15[[#This Row],[item_key]],IsITypeList,Table_ExternalData_15[[#This Row],[IType]],IsDList,Table_ExternalData_15[[#Headers],[10]])</f>
        <v>207</v>
      </c>
      <c r="O800" s="10">
        <f>SUMIFS(IsQList,IsIList,Table_ExternalData_15[[#This Row],[item_key]],IsITypeList,Table_ExternalData_15[[#This Row],[IType]],IsDList,Table_ExternalData_15[[#Headers],[11]])</f>
        <v>150</v>
      </c>
      <c r="P800" s="10">
        <f>SUMIFS(IsQList,IsIList,Table_ExternalData_15[[#This Row],[item_key]],IsITypeList,Table_ExternalData_15[[#This Row],[IType]],IsDList,Table_ExternalData_15[[#Headers],[12]])</f>
        <v>0</v>
      </c>
      <c r="Q800" s="10">
        <f>SUMIFS(IsQList,IsIList,Table_ExternalData_15[[#This Row],[item_key]],IsITypeList,Table_ExternalData_15[[#This Row],[IType]],IsDList,Table_ExternalData_15[[#Headers],[13]])</f>
        <v>184</v>
      </c>
      <c r="R800" s="10">
        <f>SUMIFS(IsQList,IsIList,Table_ExternalData_15[[#This Row],[item_key]],IsITypeList,Table_ExternalData_15[[#This Row],[IType]],IsDList,Table_ExternalData_15[[#Headers],[14]])</f>
        <v>312</v>
      </c>
      <c r="S800" s="10">
        <f>SUMIFS(IsQList,IsIList,Table_ExternalData_15[[#This Row],[item_key]],IsITypeList,Table_ExternalData_15[[#This Row],[IType]],IsDList,Table_ExternalData_15[[#Headers],[15]])</f>
        <v>186</v>
      </c>
      <c r="T800" s="10">
        <f>SUMIFS(IsQList,IsIList,Table_ExternalData_15[[#This Row],[item_key]],IsITypeList,Table_ExternalData_15[[#This Row],[IType]],IsDList,Table_ExternalData_15[[#Headers],[16]])</f>
        <v>164</v>
      </c>
      <c r="U800" s="10">
        <f>SUMIFS(IsQList,IsIList,Table_ExternalData_15[[#This Row],[item_key]],IsITypeList,Table_ExternalData_15[[#This Row],[IType]],IsDList,Table_ExternalData_15[[#Headers],[17]])</f>
        <v>85</v>
      </c>
      <c r="V800" s="10">
        <f>SUMIFS(IsQList,IsIList,Table_ExternalData_15[[#This Row],[item_key]],IsITypeList,Table_ExternalData_15[[#This Row],[IType]],IsDList,Table_ExternalData_15[[#Headers],[18]])</f>
        <v>0</v>
      </c>
      <c r="W800" s="10">
        <f>SUMIFS(IsQList,IsIList,Table_ExternalData_15[[#This Row],[item_key]],IsITypeList,Table_ExternalData_15[[#This Row],[IType]],IsDList,Table_ExternalData_15[[#Headers],[19]])</f>
        <v>0</v>
      </c>
      <c r="X800" s="10">
        <f>SUMIFS(IsQList,IsIList,Table_ExternalData_15[[#This Row],[item_key]],IsITypeList,Table_ExternalData_15[[#This Row],[IType]],IsDList,Table_ExternalData_15[[#Headers],[20]])</f>
        <v>0</v>
      </c>
      <c r="Y800" s="10">
        <f>SUMIFS(IsQList,IsIList,Table_ExternalData_15[[#This Row],[item_key]],IsITypeList,Table_ExternalData_15[[#This Row],[IType]],IsDList,Table_ExternalData_15[[#Headers],[21]])</f>
        <v>0</v>
      </c>
      <c r="Z800" s="10">
        <f>SUMIFS(IsQList,IsIList,Table_ExternalData_15[[#This Row],[item_key]],IsITypeList,Table_ExternalData_15[[#This Row],[IType]],IsDList,Table_ExternalData_15[[#Headers],[22]])</f>
        <v>0</v>
      </c>
      <c r="AA800" s="10">
        <f>SUMIFS(IsQList,IsIList,Table_ExternalData_15[[#This Row],[item_key]],IsITypeList,Table_ExternalData_15[[#This Row],[IType]],IsDList,Table_ExternalData_15[[#Headers],[23]])</f>
        <v>0</v>
      </c>
      <c r="AB800" s="10">
        <f>SUMIFS(IsQList,IsIList,Table_ExternalData_15[[#This Row],[item_key]],IsITypeList,Table_ExternalData_15[[#This Row],[IType]],IsDList,Table_ExternalData_15[[#Headers],[24]])</f>
        <v>0</v>
      </c>
      <c r="AC800" s="10">
        <f>SUMIFS(IsQList,IsIList,Table_ExternalData_15[[#This Row],[item_key]],IsITypeList,Table_ExternalData_15[[#This Row],[IType]],IsDList,Table_ExternalData_15[[#Headers],[25]])</f>
        <v>0</v>
      </c>
      <c r="AD800" s="10">
        <f>SUMIFS(IsQList,IsIList,Table_ExternalData_15[[#This Row],[item_key]],IsITypeList,Table_ExternalData_15[[#This Row],[IType]],IsDList,Table_ExternalData_15[[#Headers],[26]])</f>
        <v>0</v>
      </c>
      <c r="AE800" s="10">
        <f>SUMIFS(IsQList,IsIList,Table_ExternalData_15[[#This Row],[item_key]],IsITypeList,Table_ExternalData_15[[#This Row],[IType]],IsDList,Table_ExternalData_15[[#Headers],[27]])</f>
        <v>334</v>
      </c>
      <c r="AF800" s="10">
        <f>SUMIFS(IsQList,IsIList,Table_ExternalData_15[[#This Row],[item_key]],IsITypeList,Table_ExternalData_15[[#This Row],[IType]],IsDList,Table_ExternalData_15[[#Headers],[28]])</f>
        <v>382</v>
      </c>
      <c r="AG800" s="10">
        <f>SUMIFS(IsQList,IsIList,Table_ExternalData_15[[#This Row],[item_key]],IsITypeList,Table_ExternalData_15[[#This Row],[IType]],IsDList,Table_ExternalData_15[[#Headers],[29]])</f>
        <v>364</v>
      </c>
      <c r="AH800" s="10">
        <f>SUMIFS(IsQList,IsIList,Table_ExternalData_15[[#This Row],[item_key]],IsITypeList,Table_ExternalData_15[[#This Row],[IType]],IsDList,Table_ExternalData_15[[#Headers],[30]])</f>
        <v>230</v>
      </c>
      <c r="AI800" s="10">
        <f>SUMIFS(IsQList,IsIList,Table_ExternalData_15[[#This Row],[item_key]],IsITypeList,Table_ExternalData_15[[#This Row],[IType]],IsDList,Table_ExternalData_15[[#Headers],[31]])</f>
        <v>727</v>
      </c>
      <c r="AJ800" s="10">
        <f>SUM(Table_ExternalData_15[[#This Row],[1]:[31]])</f>
        <v>4935</v>
      </c>
    </row>
    <row r="801" spans="1:36">
      <c r="A801" s="1" t="s">
        <v>118</v>
      </c>
      <c r="B801" s="1" t="s">
        <v>1343</v>
      </c>
      <c r="C801" s="1" t="s">
        <v>1344</v>
      </c>
      <c r="D801" s="11" t="s">
        <v>2046</v>
      </c>
      <c r="E801" s="10">
        <f>SUMIFS(IsQList,IsIList,Table_ExternalData_15[[#This Row],[item_key]],IsITypeList,Table_ExternalData_15[[#This Row],[IType]],IsDList,Table_ExternalData_15[[#Headers],[1]])</f>
        <v>85</v>
      </c>
      <c r="F801" s="10">
        <f>SUMIFS(IsQList,IsIList,Table_ExternalData_15[[#This Row],[item_key]],IsITypeList,Table_ExternalData_15[[#This Row],[IType]],IsDList,Table_ExternalData_15[[#Headers],[2]])</f>
        <v>188</v>
      </c>
      <c r="G801" s="10">
        <f>SUMIFS(IsQList,IsIList,Table_ExternalData_15[[#This Row],[item_key]],IsITypeList,Table_ExternalData_15[[#This Row],[IType]],IsDList,Table_ExternalData_15[[#Headers],[3]])</f>
        <v>85</v>
      </c>
      <c r="H801" s="10">
        <f>SUMIFS(IsQList,IsIList,Table_ExternalData_15[[#This Row],[item_key]],IsITypeList,Table_ExternalData_15[[#This Row],[IType]],IsDList,Table_ExternalData_15[[#Headers],[4]])</f>
        <v>250</v>
      </c>
      <c r="I801" s="10">
        <f>SUMIFS(IsQList,IsIList,Table_ExternalData_15[[#This Row],[item_key]],IsITypeList,Table_ExternalData_15[[#This Row],[IType]],IsDList,Table_ExternalData_15[[#Headers],[5]])</f>
        <v>100</v>
      </c>
      <c r="J801" s="10">
        <f>SUMIFS(IsQList,IsIList,Table_ExternalData_15[[#This Row],[item_key]],IsITypeList,Table_ExternalData_15[[#This Row],[IType]],IsDList,Table_ExternalData_15[[#Headers],[6]])</f>
        <v>237</v>
      </c>
      <c r="K801" s="10">
        <f>SUMIFS(IsQList,IsIList,Table_ExternalData_15[[#This Row],[item_key]],IsITypeList,Table_ExternalData_15[[#This Row],[IType]],IsDList,Table_ExternalData_15[[#Headers],[7]])</f>
        <v>209</v>
      </c>
      <c r="L801" s="10">
        <f>SUMIFS(IsQList,IsIList,Table_ExternalData_15[[#This Row],[item_key]],IsITypeList,Table_ExternalData_15[[#This Row],[IType]],IsDList,Table_ExternalData_15[[#Headers],[8]])</f>
        <v>139</v>
      </c>
      <c r="M801" s="10">
        <f>SUMIFS(IsQList,IsIList,Table_ExternalData_15[[#This Row],[item_key]],IsITypeList,Table_ExternalData_15[[#This Row],[IType]],IsDList,Table_ExternalData_15[[#Headers],[9]])</f>
        <v>317</v>
      </c>
      <c r="N801" s="10">
        <f>SUMIFS(IsQList,IsIList,Table_ExternalData_15[[#This Row],[item_key]],IsITypeList,Table_ExternalData_15[[#This Row],[IType]],IsDList,Table_ExternalData_15[[#Headers],[10]])</f>
        <v>207</v>
      </c>
      <c r="O801" s="10">
        <f>SUMIFS(IsQList,IsIList,Table_ExternalData_15[[#This Row],[item_key]],IsITypeList,Table_ExternalData_15[[#This Row],[IType]],IsDList,Table_ExternalData_15[[#Headers],[11]])</f>
        <v>150</v>
      </c>
      <c r="P801" s="10">
        <f>SUMIFS(IsQList,IsIList,Table_ExternalData_15[[#This Row],[item_key]],IsITypeList,Table_ExternalData_15[[#This Row],[IType]],IsDList,Table_ExternalData_15[[#Headers],[12]])</f>
        <v>0</v>
      </c>
      <c r="Q801" s="10">
        <f>SUMIFS(IsQList,IsIList,Table_ExternalData_15[[#This Row],[item_key]],IsITypeList,Table_ExternalData_15[[#This Row],[IType]],IsDList,Table_ExternalData_15[[#Headers],[13]])</f>
        <v>184</v>
      </c>
      <c r="R801" s="10">
        <f>SUMIFS(IsQList,IsIList,Table_ExternalData_15[[#This Row],[item_key]],IsITypeList,Table_ExternalData_15[[#This Row],[IType]],IsDList,Table_ExternalData_15[[#Headers],[14]])</f>
        <v>312</v>
      </c>
      <c r="S801" s="10">
        <f>SUMIFS(IsQList,IsIList,Table_ExternalData_15[[#This Row],[item_key]],IsITypeList,Table_ExternalData_15[[#This Row],[IType]],IsDList,Table_ExternalData_15[[#Headers],[15]])</f>
        <v>186</v>
      </c>
      <c r="T801" s="10">
        <f>SUMIFS(IsQList,IsIList,Table_ExternalData_15[[#This Row],[item_key]],IsITypeList,Table_ExternalData_15[[#This Row],[IType]],IsDList,Table_ExternalData_15[[#Headers],[16]])</f>
        <v>164</v>
      </c>
      <c r="U801" s="10">
        <f>SUMIFS(IsQList,IsIList,Table_ExternalData_15[[#This Row],[item_key]],IsITypeList,Table_ExternalData_15[[#This Row],[IType]],IsDList,Table_ExternalData_15[[#Headers],[17]])</f>
        <v>85</v>
      </c>
      <c r="V801" s="10">
        <f>SUMIFS(IsQList,IsIList,Table_ExternalData_15[[#This Row],[item_key]],IsITypeList,Table_ExternalData_15[[#This Row],[IType]],IsDList,Table_ExternalData_15[[#Headers],[18]])</f>
        <v>0</v>
      </c>
      <c r="W801" s="10">
        <f>SUMIFS(IsQList,IsIList,Table_ExternalData_15[[#This Row],[item_key]],IsITypeList,Table_ExternalData_15[[#This Row],[IType]],IsDList,Table_ExternalData_15[[#Headers],[19]])</f>
        <v>0</v>
      </c>
      <c r="X801" s="10">
        <f>SUMIFS(IsQList,IsIList,Table_ExternalData_15[[#This Row],[item_key]],IsITypeList,Table_ExternalData_15[[#This Row],[IType]],IsDList,Table_ExternalData_15[[#Headers],[20]])</f>
        <v>0</v>
      </c>
      <c r="Y801" s="10">
        <f>SUMIFS(IsQList,IsIList,Table_ExternalData_15[[#This Row],[item_key]],IsITypeList,Table_ExternalData_15[[#This Row],[IType]],IsDList,Table_ExternalData_15[[#Headers],[21]])</f>
        <v>0</v>
      </c>
      <c r="Z801" s="10">
        <f>SUMIFS(IsQList,IsIList,Table_ExternalData_15[[#This Row],[item_key]],IsITypeList,Table_ExternalData_15[[#This Row],[IType]],IsDList,Table_ExternalData_15[[#Headers],[22]])</f>
        <v>0</v>
      </c>
      <c r="AA801" s="10">
        <f>SUMIFS(IsQList,IsIList,Table_ExternalData_15[[#This Row],[item_key]],IsITypeList,Table_ExternalData_15[[#This Row],[IType]],IsDList,Table_ExternalData_15[[#Headers],[23]])</f>
        <v>0</v>
      </c>
      <c r="AB801" s="10">
        <f>SUMIFS(IsQList,IsIList,Table_ExternalData_15[[#This Row],[item_key]],IsITypeList,Table_ExternalData_15[[#This Row],[IType]],IsDList,Table_ExternalData_15[[#Headers],[24]])</f>
        <v>0</v>
      </c>
      <c r="AC801" s="10">
        <f>SUMIFS(IsQList,IsIList,Table_ExternalData_15[[#This Row],[item_key]],IsITypeList,Table_ExternalData_15[[#This Row],[IType]],IsDList,Table_ExternalData_15[[#Headers],[25]])</f>
        <v>0</v>
      </c>
      <c r="AD801" s="10">
        <f>SUMIFS(IsQList,IsIList,Table_ExternalData_15[[#This Row],[item_key]],IsITypeList,Table_ExternalData_15[[#This Row],[IType]],IsDList,Table_ExternalData_15[[#Headers],[26]])</f>
        <v>0</v>
      </c>
      <c r="AE801" s="10">
        <f>SUMIFS(IsQList,IsIList,Table_ExternalData_15[[#This Row],[item_key]],IsITypeList,Table_ExternalData_15[[#This Row],[IType]],IsDList,Table_ExternalData_15[[#Headers],[27]])</f>
        <v>334</v>
      </c>
      <c r="AF801" s="10">
        <f>SUMIFS(IsQList,IsIList,Table_ExternalData_15[[#This Row],[item_key]],IsITypeList,Table_ExternalData_15[[#This Row],[IType]],IsDList,Table_ExternalData_15[[#Headers],[28]])</f>
        <v>382</v>
      </c>
      <c r="AG801" s="10">
        <f>SUMIFS(IsQList,IsIList,Table_ExternalData_15[[#This Row],[item_key]],IsITypeList,Table_ExternalData_15[[#This Row],[IType]],IsDList,Table_ExternalData_15[[#Headers],[29]])</f>
        <v>364</v>
      </c>
      <c r="AH801" s="10">
        <f>SUMIFS(IsQList,IsIList,Table_ExternalData_15[[#This Row],[item_key]],IsITypeList,Table_ExternalData_15[[#This Row],[IType]],IsDList,Table_ExternalData_15[[#Headers],[30]])</f>
        <v>230</v>
      </c>
      <c r="AI801" s="10">
        <f>SUMIFS(IsQList,IsIList,Table_ExternalData_15[[#This Row],[item_key]],IsITypeList,Table_ExternalData_15[[#This Row],[IType]],IsDList,Table_ExternalData_15[[#Headers],[31]])</f>
        <v>727</v>
      </c>
      <c r="AJ801" s="10">
        <f>SUM(Table_ExternalData_15[[#This Row],[1]:[31]])</f>
        <v>4935</v>
      </c>
    </row>
    <row r="802" spans="1:36">
      <c r="A802" s="1" t="s">
        <v>118</v>
      </c>
      <c r="B802" s="1" t="s">
        <v>1343</v>
      </c>
      <c r="C802" s="1" t="s">
        <v>1344</v>
      </c>
      <c r="D802" s="11" t="s">
        <v>2017</v>
      </c>
      <c r="E802" s="10">
        <f>SUMIFS(IsQList,IsIList,Table_ExternalData_15[[#This Row],[item_key]],IsITypeList,Table_ExternalData_15[[#This Row],[IType]],IsDList,Table_ExternalData_15[[#Headers],[1]])</f>
        <v>0</v>
      </c>
      <c r="F802" s="10">
        <f>SUMIFS(IsQList,IsIList,Table_ExternalData_15[[#This Row],[item_key]],IsITypeList,Table_ExternalData_15[[#This Row],[IType]],IsDList,Table_ExternalData_15[[#Headers],[2]])</f>
        <v>0</v>
      </c>
      <c r="G802" s="10">
        <f>SUMIFS(IsQList,IsIList,Table_ExternalData_15[[#This Row],[item_key]],IsITypeList,Table_ExternalData_15[[#This Row],[IType]],IsDList,Table_ExternalData_15[[#Headers],[3]])</f>
        <v>0</v>
      </c>
      <c r="H802" s="10">
        <f>SUMIFS(IsQList,IsIList,Table_ExternalData_15[[#This Row],[item_key]],IsITypeList,Table_ExternalData_15[[#This Row],[IType]],IsDList,Table_ExternalData_15[[#Headers],[4]])</f>
        <v>0</v>
      </c>
      <c r="I802" s="10">
        <f>SUMIFS(IsQList,IsIList,Table_ExternalData_15[[#This Row],[item_key]],IsITypeList,Table_ExternalData_15[[#This Row],[IType]],IsDList,Table_ExternalData_15[[#Headers],[5]])</f>
        <v>0</v>
      </c>
      <c r="J802" s="10">
        <f>SUMIFS(IsQList,IsIList,Table_ExternalData_15[[#This Row],[item_key]],IsITypeList,Table_ExternalData_15[[#This Row],[IType]],IsDList,Table_ExternalData_15[[#Headers],[6]])</f>
        <v>0</v>
      </c>
      <c r="K802" s="10">
        <f>SUMIFS(IsQList,IsIList,Table_ExternalData_15[[#This Row],[item_key]],IsITypeList,Table_ExternalData_15[[#This Row],[IType]],IsDList,Table_ExternalData_15[[#Headers],[7]])</f>
        <v>0</v>
      </c>
      <c r="L802" s="10">
        <f>SUMIFS(IsQList,IsIList,Table_ExternalData_15[[#This Row],[item_key]],IsITypeList,Table_ExternalData_15[[#This Row],[IType]],IsDList,Table_ExternalData_15[[#Headers],[8]])</f>
        <v>-24</v>
      </c>
      <c r="M802" s="10">
        <f>SUMIFS(IsQList,IsIList,Table_ExternalData_15[[#This Row],[item_key]],IsITypeList,Table_ExternalData_15[[#This Row],[IType]],IsDList,Table_ExternalData_15[[#Headers],[9]])</f>
        <v>0</v>
      </c>
      <c r="N802" s="10">
        <f>SUMIFS(IsQList,IsIList,Table_ExternalData_15[[#This Row],[item_key]],IsITypeList,Table_ExternalData_15[[#This Row],[IType]],IsDList,Table_ExternalData_15[[#Headers],[10]])</f>
        <v>0</v>
      </c>
      <c r="O802" s="10">
        <f>SUMIFS(IsQList,IsIList,Table_ExternalData_15[[#This Row],[item_key]],IsITypeList,Table_ExternalData_15[[#This Row],[IType]],IsDList,Table_ExternalData_15[[#Headers],[11]])</f>
        <v>0</v>
      </c>
      <c r="P802" s="10">
        <f>SUMIFS(IsQList,IsIList,Table_ExternalData_15[[#This Row],[item_key]],IsITypeList,Table_ExternalData_15[[#This Row],[IType]],IsDList,Table_ExternalData_15[[#Headers],[12]])</f>
        <v>0</v>
      </c>
      <c r="Q802" s="10">
        <f>SUMIFS(IsQList,IsIList,Table_ExternalData_15[[#This Row],[item_key]],IsITypeList,Table_ExternalData_15[[#This Row],[IType]],IsDList,Table_ExternalData_15[[#Headers],[13]])</f>
        <v>0</v>
      </c>
      <c r="R802" s="10">
        <f>SUMIFS(IsQList,IsIList,Table_ExternalData_15[[#This Row],[item_key]],IsITypeList,Table_ExternalData_15[[#This Row],[IType]],IsDList,Table_ExternalData_15[[#Headers],[14]])</f>
        <v>0</v>
      </c>
      <c r="S802" s="10">
        <f>SUMIFS(IsQList,IsIList,Table_ExternalData_15[[#This Row],[item_key]],IsITypeList,Table_ExternalData_15[[#This Row],[IType]],IsDList,Table_ExternalData_15[[#Headers],[15]])</f>
        <v>0</v>
      </c>
      <c r="T802" s="10">
        <f>SUMIFS(IsQList,IsIList,Table_ExternalData_15[[#This Row],[item_key]],IsITypeList,Table_ExternalData_15[[#This Row],[IType]],IsDList,Table_ExternalData_15[[#Headers],[16]])</f>
        <v>0</v>
      </c>
      <c r="U802" s="10">
        <f>SUMIFS(IsQList,IsIList,Table_ExternalData_15[[#This Row],[item_key]],IsITypeList,Table_ExternalData_15[[#This Row],[IType]],IsDList,Table_ExternalData_15[[#Headers],[17]])</f>
        <v>0</v>
      </c>
      <c r="V802" s="10">
        <f>SUMIFS(IsQList,IsIList,Table_ExternalData_15[[#This Row],[item_key]],IsITypeList,Table_ExternalData_15[[#This Row],[IType]],IsDList,Table_ExternalData_15[[#Headers],[18]])</f>
        <v>0</v>
      </c>
      <c r="W802" s="10">
        <f>SUMIFS(IsQList,IsIList,Table_ExternalData_15[[#This Row],[item_key]],IsITypeList,Table_ExternalData_15[[#This Row],[IType]],IsDList,Table_ExternalData_15[[#Headers],[19]])</f>
        <v>0</v>
      </c>
      <c r="X802" s="10">
        <f>SUMIFS(IsQList,IsIList,Table_ExternalData_15[[#This Row],[item_key]],IsITypeList,Table_ExternalData_15[[#This Row],[IType]],IsDList,Table_ExternalData_15[[#Headers],[20]])</f>
        <v>0</v>
      </c>
      <c r="Y802" s="10">
        <f>SUMIFS(IsQList,IsIList,Table_ExternalData_15[[#This Row],[item_key]],IsITypeList,Table_ExternalData_15[[#This Row],[IType]],IsDList,Table_ExternalData_15[[#Headers],[21]])</f>
        <v>0</v>
      </c>
      <c r="Z802" s="10">
        <f>SUMIFS(IsQList,IsIList,Table_ExternalData_15[[#This Row],[item_key]],IsITypeList,Table_ExternalData_15[[#This Row],[IType]],IsDList,Table_ExternalData_15[[#Headers],[22]])</f>
        <v>0</v>
      </c>
      <c r="AA802" s="10">
        <f>SUMIFS(IsQList,IsIList,Table_ExternalData_15[[#This Row],[item_key]],IsITypeList,Table_ExternalData_15[[#This Row],[IType]],IsDList,Table_ExternalData_15[[#Headers],[23]])</f>
        <v>0</v>
      </c>
      <c r="AB802" s="10">
        <f>SUMIFS(IsQList,IsIList,Table_ExternalData_15[[#This Row],[item_key]],IsITypeList,Table_ExternalData_15[[#This Row],[IType]],IsDList,Table_ExternalData_15[[#Headers],[24]])</f>
        <v>0</v>
      </c>
      <c r="AC802" s="10">
        <f>SUMIFS(IsQList,IsIList,Table_ExternalData_15[[#This Row],[item_key]],IsITypeList,Table_ExternalData_15[[#This Row],[IType]],IsDList,Table_ExternalData_15[[#Headers],[25]])</f>
        <v>0</v>
      </c>
      <c r="AD802" s="10">
        <f>SUMIFS(IsQList,IsIList,Table_ExternalData_15[[#This Row],[item_key]],IsITypeList,Table_ExternalData_15[[#This Row],[IType]],IsDList,Table_ExternalData_15[[#Headers],[26]])</f>
        <v>0</v>
      </c>
      <c r="AE802" s="10">
        <f>SUMIFS(IsQList,IsIList,Table_ExternalData_15[[#This Row],[item_key]],IsITypeList,Table_ExternalData_15[[#This Row],[IType]],IsDList,Table_ExternalData_15[[#Headers],[27]])</f>
        <v>0</v>
      </c>
      <c r="AF802" s="10">
        <f>SUMIFS(IsQList,IsIList,Table_ExternalData_15[[#This Row],[item_key]],IsITypeList,Table_ExternalData_15[[#This Row],[IType]],IsDList,Table_ExternalData_15[[#Headers],[28]])</f>
        <v>0</v>
      </c>
      <c r="AG802" s="10">
        <f>SUMIFS(IsQList,IsIList,Table_ExternalData_15[[#This Row],[item_key]],IsITypeList,Table_ExternalData_15[[#This Row],[IType]],IsDList,Table_ExternalData_15[[#Headers],[29]])</f>
        <v>0</v>
      </c>
      <c r="AH802" s="10">
        <f>SUMIFS(IsQList,IsIList,Table_ExternalData_15[[#This Row],[item_key]],IsITypeList,Table_ExternalData_15[[#This Row],[IType]],IsDList,Table_ExternalData_15[[#Headers],[30]])</f>
        <v>0</v>
      </c>
      <c r="AI802" s="10">
        <f>SUMIFS(IsQList,IsIList,Table_ExternalData_15[[#This Row],[item_key]],IsITypeList,Table_ExternalData_15[[#This Row],[IType]],IsDList,Table_ExternalData_15[[#Headers],[31]])</f>
        <v>0</v>
      </c>
      <c r="AJ802" s="10">
        <f>SUM(Table_ExternalData_15[[#This Row],[1]:[31]])</f>
        <v>-24</v>
      </c>
    </row>
    <row r="803" spans="1:36">
      <c r="A803" s="1" t="s">
        <v>176</v>
      </c>
      <c r="B803" s="1" t="s">
        <v>872</v>
      </c>
      <c r="C803" s="1" t="s">
        <v>873</v>
      </c>
      <c r="D803" s="11" t="s">
        <v>2046</v>
      </c>
      <c r="E803" s="10">
        <f>SUMIFS(IsQList,IsIList,Table_ExternalData_15[[#This Row],[item_key]],IsITypeList,Table_ExternalData_15[[#This Row],[IType]],IsDList,Table_ExternalData_15[[#Headers],[1]])</f>
        <v>85</v>
      </c>
      <c r="F803" s="10">
        <f>SUMIFS(IsQList,IsIList,Table_ExternalData_15[[#This Row],[item_key]],IsITypeList,Table_ExternalData_15[[#This Row],[IType]],IsDList,Table_ExternalData_15[[#Headers],[2]])</f>
        <v>188</v>
      </c>
      <c r="G803" s="10">
        <f>SUMIFS(IsQList,IsIList,Table_ExternalData_15[[#This Row],[item_key]],IsITypeList,Table_ExternalData_15[[#This Row],[IType]],IsDList,Table_ExternalData_15[[#Headers],[3]])</f>
        <v>85</v>
      </c>
      <c r="H803" s="10">
        <f>SUMIFS(IsQList,IsIList,Table_ExternalData_15[[#This Row],[item_key]],IsITypeList,Table_ExternalData_15[[#This Row],[IType]],IsDList,Table_ExternalData_15[[#Headers],[4]])</f>
        <v>250</v>
      </c>
      <c r="I803" s="10">
        <f>SUMIFS(IsQList,IsIList,Table_ExternalData_15[[#This Row],[item_key]],IsITypeList,Table_ExternalData_15[[#This Row],[IType]],IsDList,Table_ExternalData_15[[#Headers],[5]])</f>
        <v>100</v>
      </c>
      <c r="J803" s="10">
        <f>SUMIFS(IsQList,IsIList,Table_ExternalData_15[[#This Row],[item_key]],IsITypeList,Table_ExternalData_15[[#This Row],[IType]],IsDList,Table_ExternalData_15[[#Headers],[6]])</f>
        <v>237</v>
      </c>
      <c r="K803" s="10">
        <f>SUMIFS(IsQList,IsIList,Table_ExternalData_15[[#This Row],[item_key]],IsITypeList,Table_ExternalData_15[[#This Row],[IType]],IsDList,Table_ExternalData_15[[#Headers],[7]])</f>
        <v>209</v>
      </c>
      <c r="L803" s="10">
        <f>SUMIFS(IsQList,IsIList,Table_ExternalData_15[[#This Row],[item_key]],IsITypeList,Table_ExternalData_15[[#This Row],[IType]],IsDList,Table_ExternalData_15[[#Headers],[8]])</f>
        <v>139</v>
      </c>
      <c r="M803" s="10">
        <f>SUMIFS(IsQList,IsIList,Table_ExternalData_15[[#This Row],[item_key]],IsITypeList,Table_ExternalData_15[[#This Row],[IType]],IsDList,Table_ExternalData_15[[#Headers],[9]])</f>
        <v>317</v>
      </c>
      <c r="N803" s="10">
        <f>SUMIFS(IsQList,IsIList,Table_ExternalData_15[[#This Row],[item_key]],IsITypeList,Table_ExternalData_15[[#This Row],[IType]],IsDList,Table_ExternalData_15[[#Headers],[10]])</f>
        <v>207</v>
      </c>
      <c r="O803" s="10">
        <f>SUMIFS(IsQList,IsIList,Table_ExternalData_15[[#This Row],[item_key]],IsITypeList,Table_ExternalData_15[[#This Row],[IType]],IsDList,Table_ExternalData_15[[#Headers],[11]])</f>
        <v>150</v>
      </c>
      <c r="P803" s="10">
        <f>SUMIFS(IsQList,IsIList,Table_ExternalData_15[[#This Row],[item_key]],IsITypeList,Table_ExternalData_15[[#This Row],[IType]],IsDList,Table_ExternalData_15[[#Headers],[12]])</f>
        <v>0</v>
      </c>
      <c r="Q803" s="10">
        <f>SUMIFS(IsQList,IsIList,Table_ExternalData_15[[#This Row],[item_key]],IsITypeList,Table_ExternalData_15[[#This Row],[IType]],IsDList,Table_ExternalData_15[[#Headers],[13]])</f>
        <v>184</v>
      </c>
      <c r="R803" s="10">
        <f>SUMIFS(IsQList,IsIList,Table_ExternalData_15[[#This Row],[item_key]],IsITypeList,Table_ExternalData_15[[#This Row],[IType]],IsDList,Table_ExternalData_15[[#Headers],[14]])</f>
        <v>312</v>
      </c>
      <c r="S803" s="10">
        <f>SUMIFS(IsQList,IsIList,Table_ExternalData_15[[#This Row],[item_key]],IsITypeList,Table_ExternalData_15[[#This Row],[IType]],IsDList,Table_ExternalData_15[[#Headers],[15]])</f>
        <v>186</v>
      </c>
      <c r="T803" s="10">
        <f>SUMIFS(IsQList,IsIList,Table_ExternalData_15[[#This Row],[item_key]],IsITypeList,Table_ExternalData_15[[#This Row],[IType]],IsDList,Table_ExternalData_15[[#Headers],[16]])</f>
        <v>164</v>
      </c>
      <c r="U803" s="10">
        <f>SUMIFS(IsQList,IsIList,Table_ExternalData_15[[#This Row],[item_key]],IsITypeList,Table_ExternalData_15[[#This Row],[IType]],IsDList,Table_ExternalData_15[[#Headers],[17]])</f>
        <v>85</v>
      </c>
      <c r="V803" s="10">
        <f>SUMIFS(IsQList,IsIList,Table_ExternalData_15[[#This Row],[item_key]],IsITypeList,Table_ExternalData_15[[#This Row],[IType]],IsDList,Table_ExternalData_15[[#Headers],[18]])</f>
        <v>0</v>
      </c>
      <c r="W803" s="10">
        <f>SUMIFS(IsQList,IsIList,Table_ExternalData_15[[#This Row],[item_key]],IsITypeList,Table_ExternalData_15[[#This Row],[IType]],IsDList,Table_ExternalData_15[[#Headers],[19]])</f>
        <v>0</v>
      </c>
      <c r="X803" s="10">
        <f>SUMIFS(IsQList,IsIList,Table_ExternalData_15[[#This Row],[item_key]],IsITypeList,Table_ExternalData_15[[#This Row],[IType]],IsDList,Table_ExternalData_15[[#Headers],[20]])</f>
        <v>0</v>
      </c>
      <c r="Y803" s="10">
        <f>SUMIFS(IsQList,IsIList,Table_ExternalData_15[[#This Row],[item_key]],IsITypeList,Table_ExternalData_15[[#This Row],[IType]],IsDList,Table_ExternalData_15[[#Headers],[21]])</f>
        <v>0</v>
      </c>
      <c r="Z803" s="10">
        <f>SUMIFS(IsQList,IsIList,Table_ExternalData_15[[#This Row],[item_key]],IsITypeList,Table_ExternalData_15[[#This Row],[IType]],IsDList,Table_ExternalData_15[[#Headers],[22]])</f>
        <v>0</v>
      </c>
      <c r="AA803" s="10">
        <f>SUMIFS(IsQList,IsIList,Table_ExternalData_15[[#This Row],[item_key]],IsITypeList,Table_ExternalData_15[[#This Row],[IType]],IsDList,Table_ExternalData_15[[#Headers],[23]])</f>
        <v>0</v>
      </c>
      <c r="AB803" s="10">
        <f>SUMIFS(IsQList,IsIList,Table_ExternalData_15[[#This Row],[item_key]],IsITypeList,Table_ExternalData_15[[#This Row],[IType]],IsDList,Table_ExternalData_15[[#Headers],[24]])</f>
        <v>0</v>
      </c>
      <c r="AC803" s="10">
        <f>SUMIFS(IsQList,IsIList,Table_ExternalData_15[[#This Row],[item_key]],IsITypeList,Table_ExternalData_15[[#This Row],[IType]],IsDList,Table_ExternalData_15[[#Headers],[25]])</f>
        <v>0</v>
      </c>
      <c r="AD803" s="10">
        <f>SUMIFS(IsQList,IsIList,Table_ExternalData_15[[#This Row],[item_key]],IsITypeList,Table_ExternalData_15[[#This Row],[IType]],IsDList,Table_ExternalData_15[[#Headers],[26]])</f>
        <v>0</v>
      </c>
      <c r="AE803" s="10">
        <f>SUMIFS(IsQList,IsIList,Table_ExternalData_15[[#This Row],[item_key]],IsITypeList,Table_ExternalData_15[[#This Row],[IType]],IsDList,Table_ExternalData_15[[#Headers],[27]])</f>
        <v>334</v>
      </c>
      <c r="AF803" s="10">
        <f>SUMIFS(IsQList,IsIList,Table_ExternalData_15[[#This Row],[item_key]],IsITypeList,Table_ExternalData_15[[#This Row],[IType]],IsDList,Table_ExternalData_15[[#Headers],[28]])</f>
        <v>382</v>
      </c>
      <c r="AG803" s="10">
        <f>SUMIFS(IsQList,IsIList,Table_ExternalData_15[[#This Row],[item_key]],IsITypeList,Table_ExternalData_15[[#This Row],[IType]],IsDList,Table_ExternalData_15[[#Headers],[29]])</f>
        <v>364</v>
      </c>
      <c r="AH803" s="10">
        <f>SUMIFS(IsQList,IsIList,Table_ExternalData_15[[#This Row],[item_key]],IsITypeList,Table_ExternalData_15[[#This Row],[IType]],IsDList,Table_ExternalData_15[[#Headers],[30]])</f>
        <v>230</v>
      </c>
      <c r="AI803" s="10">
        <f>SUMIFS(IsQList,IsIList,Table_ExternalData_15[[#This Row],[item_key]],IsITypeList,Table_ExternalData_15[[#This Row],[IType]],IsDList,Table_ExternalData_15[[#Headers],[31]])</f>
        <v>727</v>
      </c>
      <c r="AJ803" s="10">
        <f>SUM(Table_ExternalData_15[[#This Row],[1]:[31]])</f>
        <v>4935</v>
      </c>
    </row>
    <row r="804" spans="1:36">
      <c r="A804" s="1" t="s">
        <v>373</v>
      </c>
      <c r="B804" s="1" t="s">
        <v>853</v>
      </c>
      <c r="C804" s="1" t="s">
        <v>854</v>
      </c>
      <c r="D804" s="11" t="s">
        <v>2046</v>
      </c>
      <c r="E804" s="10">
        <f>SUMIFS(IsQList,IsIList,Table_ExternalData_15[[#This Row],[item_key]],IsITypeList,Table_ExternalData_15[[#This Row],[IType]],IsDList,Table_ExternalData_15[[#Headers],[1]])</f>
        <v>85</v>
      </c>
      <c r="F804" s="10">
        <f>SUMIFS(IsQList,IsIList,Table_ExternalData_15[[#This Row],[item_key]],IsITypeList,Table_ExternalData_15[[#This Row],[IType]],IsDList,Table_ExternalData_15[[#Headers],[2]])</f>
        <v>188</v>
      </c>
      <c r="G804" s="10">
        <f>SUMIFS(IsQList,IsIList,Table_ExternalData_15[[#This Row],[item_key]],IsITypeList,Table_ExternalData_15[[#This Row],[IType]],IsDList,Table_ExternalData_15[[#Headers],[3]])</f>
        <v>85</v>
      </c>
      <c r="H804" s="10">
        <f>SUMIFS(IsQList,IsIList,Table_ExternalData_15[[#This Row],[item_key]],IsITypeList,Table_ExternalData_15[[#This Row],[IType]],IsDList,Table_ExternalData_15[[#Headers],[4]])</f>
        <v>250</v>
      </c>
      <c r="I804" s="10">
        <f>SUMIFS(IsQList,IsIList,Table_ExternalData_15[[#This Row],[item_key]],IsITypeList,Table_ExternalData_15[[#This Row],[IType]],IsDList,Table_ExternalData_15[[#Headers],[5]])</f>
        <v>100</v>
      </c>
      <c r="J804" s="10">
        <f>SUMIFS(IsQList,IsIList,Table_ExternalData_15[[#This Row],[item_key]],IsITypeList,Table_ExternalData_15[[#This Row],[IType]],IsDList,Table_ExternalData_15[[#Headers],[6]])</f>
        <v>237</v>
      </c>
      <c r="K804" s="10">
        <f>SUMIFS(IsQList,IsIList,Table_ExternalData_15[[#This Row],[item_key]],IsITypeList,Table_ExternalData_15[[#This Row],[IType]],IsDList,Table_ExternalData_15[[#Headers],[7]])</f>
        <v>209</v>
      </c>
      <c r="L804" s="10">
        <f>SUMIFS(IsQList,IsIList,Table_ExternalData_15[[#This Row],[item_key]],IsITypeList,Table_ExternalData_15[[#This Row],[IType]],IsDList,Table_ExternalData_15[[#Headers],[8]])</f>
        <v>139</v>
      </c>
      <c r="M804" s="10">
        <f>SUMIFS(IsQList,IsIList,Table_ExternalData_15[[#This Row],[item_key]],IsITypeList,Table_ExternalData_15[[#This Row],[IType]],IsDList,Table_ExternalData_15[[#Headers],[9]])</f>
        <v>337</v>
      </c>
      <c r="N804" s="10">
        <f>SUMIFS(IsQList,IsIList,Table_ExternalData_15[[#This Row],[item_key]],IsITypeList,Table_ExternalData_15[[#This Row],[IType]],IsDList,Table_ExternalData_15[[#Headers],[10]])</f>
        <v>207</v>
      </c>
      <c r="O804" s="10">
        <f>SUMIFS(IsQList,IsIList,Table_ExternalData_15[[#This Row],[item_key]],IsITypeList,Table_ExternalData_15[[#This Row],[IType]],IsDList,Table_ExternalData_15[[#Headers],[11]])</f>
        <v>150</v>
      </c>
      <c r="P804" s="10">
        <f>SUMIFS(IsQList,IsIList,Table_ExternalData_15[[#This Row],[item_key]],IsITypeList,Table_ExternalData_15[[#This Row],[IType]],IsDList,Table_ExternalData_15[[#Headers],[12]])</f>
        <v>0</v>
      </c>
      <c r="Q804" s="10">
        <f>SUMIFS(IsQList,IsIList,Table_ExternalData_15[[#This Row],[item_key]],IsITypeList,Table_ExternalData_15[[#This Row],[IType]],IsDList,Table_ExternalData_15[[#Headers],[13]])</f>
        <v>184</v>
      </c>
      <c r="R804" s="10">
        <f>SUMIFS(IsQList,IsIList,Table_ExternalData_15[[#This Row],[item_key]],IsITypeList,Table_ExternalData_15[[#This Row],[IType]],IsDList,Table_ExternalData_15[[#Headers],[14]])</f>
        <v>312</v>
      </c>
      <c r="S804" s="10">
        <f>SUMIFS(IsQList,IsIList,Table_ExternalData_15[[#This Row],[item_key]],IsITypeList,Table_ExternalData_15[[#This Row],[IType]],IsDList,Table_ExternalData_15[[#Headers],[15]])</f>
        <v>186</v>
      </c>
      <c r="T804" s="10">
        <f>SUMIFS(IsQList,IsIList,Table_ExternalData_15[[#This Row],[item_key]],IsITypeList,Table_ExternalData_15[[#This Row],[IType]],IsDList,Table_ExternalData_15[[#Headers],[16]])</f>
        <v>164</v>
      </c>
      <c r="U804" s="10">
        <f>SUMIFS(IsQList,IsIList,Table_ExternalData_15[[#This Row],[item_key]],IsITypeList,Table_ExternalData_15[[#This Row],[IType]],IsDList,Table_ExternalData_15[[#Headers],[17]])</f>
        <v>85</v>
      </c>
      <c r="V804" s="10">
        <f>SUMIFS(IsQList,IsIList,Table_ExternalData_15[[#This Row],[item_key]],IsITypeList,Table_ExternalData_15[[#This Row],[IType]],IsDList,Table_ExternalData_15[[#Headers],[18]])</f>
        <v>0</v>
      </c>
      <c r="W804" s="10">
        <f>SUMIFS(IsQList,IsIList,Table_ExternalData_15[[#This Row],[item_key]],IsITypeList,Table_ExternalData_15[[#This Row],[IType]],IsDList,Table_ExternalData_15[[#Headers],[19]])</f>
        <v>0</v>
      </c>
      <c r="X804" s="10">
        <f>SUMIFS(IsQList,IsIList,Table_ExternalData_15[[#This Row],[item_key]],IsITypeList,Table_ExternalData_15[[#This Row],[IType]],IsDList,Table_ExternalData_15[[#Headers],[20]])</f>
        <v>0</v>
      </c>
      <c r="Y804" s="10">
        <f>SUMIFS(IsQList,IsIList,Table_ExternalData_15[[#This Row],[item_key]],IsITypeList,Table_ExternalData_15[[#This Row],[IType]],IsDList,Table_ExternalData_15[[#Headers],[21]])</f>
        <v>0</v>
      </c>
      <c r="Z804" s="10">
        <f>SUMIFS(IsQList,IsIList,Table_ExternalData_15[[#This Row],[item_key]],IsITypeList,Table_ExternalData_15[[#This Row],[IType]],IsDList,Table_ExternalData_15[[#Headers],[22]])</f>
        <v>0</v>
      </c>
      <c r="AA804" s="10">
        <f>SUMIFS(IsQList,IsIList,Table_ExternalData_15[[#This Row],[item_key]],IsITypeList,Table_ExternalData_15[[#This Row],[IType]],IsDList,Table_ExternalData_15[[#Headers],[23]])</f>
        <v>0</v>
      </c>
      <c r="AB804" s="10">
        <f>SUMIFS(IsQList,IsIList,Table_ExternalData_15[[#This Row],[item_key]],IsITypeList,Table_ExternalData_15[[#This Row],[IType]],IsDList,Table_ExternalData_15[[#Headers],[24]])</f>
        <v>0</v>
      </c>
      <c r="AC804" s="10">
        <f>SUMIFS(IsQList,IsIList,Table_ExternalData_15[[#This Row],[item_key]],IsITypeList,Table_ExternalData_15[[#This Row],[IType]],IsDList,Table_ExternalData_15[[#Headers],[25]])</f>
        <v>0</v>
      </c>
      <c r="AD804" s="10">
        <f>SUMIFS(IsQList,IsIList,Table_ExternalData_15[[#This Row],[item_key]],IsITypeList,Table_ExternalData_15[[#This Row],[IType]],IsDList,Table_ExternalData_15[[#Headers],[26]])</f>
        <v>0</v>
      </c>
      <c r="AE804" s="10">
        <f>SUMIFS(IsQList,IsIList,Table_ExternalData_15[[#This Row],[item_key]],IsITypeList,Table_ExternalData_15[[#This Row],[IType]],IsDList,Table_ExternalData_15[[#Headers],[27]])</f>
        <v>334</v>
      </c>
      <c r="AF804" s="10">
        <f>SUMIFS(IsQList,IsIList,Table_ExternalData_15[[#This Row],[item_key]],IsITypeList,Table_ExternalData_15[[#This Row],[IType]],IsDList,Table_ExternalData_15[[#Headers],[28]])</f>
        <v>382</v>
      </c>
      <c r="AG804" s="10">
        <f>SUMIFS(IsQList,IsIList,Table_ExternalData_15[[#This Row],[item_key]],IsITypeList,Table_ExternalData_15[[#This Row],[IType]],IsDList,Table_ExternalData_15[[#Headers],[29]])</f>
        <v>364</v>
      </c>
      <c r="AH804" s="10">
        <f>SUMIFS(IsQList,IsIList,Table_ExternalData_15[[#This Row],[item_key]],IsITypeList,Table_ExternalData_15[[#This Row],[IType]],IsDList,Table_ExternalData_15[[#Headers],[30]])</f>
        <v>230</v>
      </c>
      <c r="AI804" s="10">
        <f>SUMIFS(IsQList,IsIList,Table_ExternalData_15[[#This Row],[item_key]],IsITypeList,Table_ExternalData_15[[#This Row],[IType]],IsDList,Table_ExternalData_15[[#Headers],[31]])</f>
        <v>727</v>
      </c>
      <c r="AJ804" s="10">
        <f>SUM(Table_ExternalData_15[[#This Row],[1]:[31]])</f>
        <v>4955</v>
      </c>
    </row>
    <row r="805" spans="1:36">
      <c r="A805" s="1" t="s">
        <v>2242</v>
      </c>
      <c r="B805" s="1" t="s">
        <v>2845</v>
      </c>
      <c r="C805" s="1" t="s">
        <v>2846</v>
      </c>
      <c r="D805" s="11" t="s">
        <v>2046</v>
      </c>
      <c r="E805" s="10">
        <f>SUMIFS(IsQList,IsIList,Table_ExternalData_15[[#This Row],[item_key]],IsITypeList,Table_ExternalData_15[[#This Row],[IType]],IsDList,Table_ExternalData_15[[#Headers],[1]])</f>
        <v>0</v>
      </c>
      <c r="F805" s="10">
        <f>SUMIFS(IsQList,IsIList,Table_ExternalData_15[[#This Row],[item_key]],IsITypeList,Table_ExternalData_15[[#This Row],[IType]],IsDList,Table_ExternalData_15[[#Headers],[2]])</f>
        <v>52</v>
      </c>
      <c r="G805" s="10">
        <f>SUMIFS(IsQList,IsIList,Table_ExternalData_15[[#This Row],[item_key]],IsITypeList,Table_ExternalData_15[[#This Row],[IType]],IsDList,Table_ExternalData_15[[#Headers],[3]])</f>
        <v>50</v>
      </c>
      <c r="H805" s="10">
        <f>SUMIFS(IsQList,IsIList,Table_ExternalData_15[[#This Row],[item_key]],IsITypeList,Table_ExternalData_15[[#This Row],[IType]],IsDList,Table_ExternalData_15[[#Headers],[4]])</f>
        <v>50</v>
      </c>
      <c r="I805" s="10">
        <f>SUMIFS(IsQList,IsIList,Table_ExternalData_15[[#This Row],[item_key]],IsITypeList,Table_ExternalData_15[[#This Row],[IType]],IsDList,Table_ExternalData_15[[#Headers],[5]])</f>
        <v>44</v>
      </c>
      <c r="J805" s="10">
        <f>SUMIFS(IsQList,IsIList,Table_ExternalData_15[[#This Row],[item_key]],IsITypeList,Table_ExternalData_15[[#This Row],[IType]],IsDList,Table_ExternalData_15[[#Headers],[6]])</f>
        <v>0</v>
      </c>
      <c r="K805" s="10">
        <f>SUMIFS(IsQList,IsIList,Table_ExternalData_15[[#This Row],[item_key]],IsITypeList,Table_ExternalData_15[[#This Row],[IType]],IsDList,Table_ExternalData_15[[#Headers],[7]])</f>
        <v>4</v>
      </c>
      <c r="L805" s="10">
        <f>SUMIFS(IsQList,IsIList,Table_ExternalData_15[[#This Row],[item_key]],IsITypeList,Table_ExternalData_15[[#This Row],[IType]],IsDList,Table_ExternalData_15[[#Headers],[8]])</f>
        <v>0</v>
      </c>
      <c r="M805" s="10">
        <f>SUMIFS(IsQList,IsIList,Table_ExternalData_15[[#This Row],[item_key]],IsITypeList,Table_ExternalData_15[[#This Row],[IType]],IsDList,Table_ExternalData_15[[#Headers],[9]])</f>
        <v>10</v>
      </c>
      <c r="N805" s="10">
        <f>SUMIFS(IsQList,IsIList,Table_ExternalData_15[[#This Row],[item_key]],IsITypeList,Table_ExternalData_15[[#This Row],[IType]],IsDList,Table_ExternalData_15[[#Headers],[10]])</f>
        <v>2</v>
      </c>
      <c r="O805" s="10">
        <f>SUMIFS(IsQList,IsIList,Table_ExternalData_15[[#This Row],[item_key]],IsITypeList,Table_ExternalData_15[[#This Row],[IType]],IsDList,Table_ExternalData_15[[#Headers],[11]])</f>
        <v>0</v>
      </c>
      <c r="P805" s="10">
        <f>SUMIFS(IsQList,IsIList,Table_ExternalData_15[[#This Row],[item_key]],IsITypeList,Table_ExternalData_15[[#This Row],[IType]],IsDList,Table_ExternalData_15[[#Headers],[12]])</f>
        <v>0</v>
      </c>
      <c r="Q805" s="10">
        <f>SUMIFS(IsQList,IsIList,Table_ExternalData_15[[#This Row],[item_key]],IsITypeList,Table_ExternalData_15[[#This Row],[IType]],IsDList,Table_ExternalData_15[[#Headers],[13]])</f>
        <v>0</v>
      </c>
      <c r="R805" s="10">
        <f>SUMIFS(IsQList,IsIList,Table_ExternalData_15[[#This Row],[item_key]],IsITypeList,Table_ExternalData_15[[#This Row],[IType]],IsDList,Table_ExternalData_15[[#Headers],[14]])</f>
        <v>0</v>
      </c>
      <c r="S805" s="10">
        <f>SUMIFS(IsQList,IsIList,Table_ExternalData_15[[#This Row],[item_key]],IsITypeList,Table_ExternalData_15[[#This Row],[IType]],IsDList,Table_ExternalData_15[[#Headers],[15]])</f>
        <v>0</v>
      </c>
      <c r="T805" s="10">
        <f>SUMIFS(IsQList,IsIList,Table_ExternalData_15[[#This Row],[item_key]],IsITypeList,Table_ExternalData_15[[#This Row],[IType]],IsDList,Table_ExternalData_15[[#Headers],[16]])</f>
        <v>39</v>
      </c>
      <c r="U805" s="10">
        <f>SUMIFS(IsQList,IsIList,Table_ExternalData_15[[#This Row],[item_key]],IsITypeList,Table_ExternalData_15[[#This Row],[IType]],IsDList,Table_ExternalData_15[[#Headers],[17]])</f>
        <v>45</v>
      </c>
      <c r="V805" s="10">
        <f>SUMIFS(IsQList,IsIList,Table_ExternalData_15[[#This Row],[item_key]],IsITypeList,Table_ExternalData_15[[#This Row],[IType]],IsDList,Table_ExternalData_15[[#Headers],[18]])</f>
        <v>0</v>
      </c>
      <c r="W805" s="10">
        <f>SUMIFS(IsQList,IsIList,Table_ExternalData_15[[#This Row],[item_key]],IsITypeList,Table_ExternalData_15[[#This Row],[IType]],IsDList,Table_ExternalData_15[[#Headers],[19]])</f>
        <v>0</v>
      </c>
      <c r="X805" s="10">
        <f>SUMIFS(IsQList,IsIList,Table_ExternalData_15[[#This Row],[item_key]],IsITypeList,Table_ExternalData_15[[#This Row],[IType]],IsDList,Table_ExternalData_15[[#Headers],[20]])</f>
        <v>0</v>
      </c>
      <c r="Y805" s="10">
        <f>SUMIFS(IsQList,IsIList,Table_ExternalData_15[[#This Row],[item_key]],IsITypeList,Table_ExternalData_15[[#This Row],[IType]],IsDList,Table_ExternalData_15[[#Headers],[21]])</f>
        <v>0</v>
      </c>
      <c r="Z805" s="10">
        <f>SUMIFS(IsQList,IsIList,Table_ExternalData_15[[#This Row],[item_key]],IsITypeList,Table_ExternalData_15[[#This Row],[IType]],IsDList,Table_ExternalData_15[[#Headers],[22]])</f>
        <v>0</v>
      </c>
      <c r="AA805" s="10">
        <f>SUMIFS(IsQList,IsIList,Table_ExternalData_15[[#This Row],[item_key]],IsITypeList,Table_ExternalData_15[[#This Row],[IType]],IsDList,Table_ExternalData_15[[#Headers],[23]])</f>
        <v>0</v>
      </c>
      <c r="AB805" s="10">
        <f>SUMIFS(IsQList,IsIList,Table_ExternalData_15[[#This Row],[item_key]],IsITypeList,Table_ExternalData_15[[#This Row],[IType]],IsDList,Table_ExternalData_15[[#Headers],[24]])</f>
        <v>0</v>
      </c>
      <c r="AC805" s="10">
        <f>SUMIFS(IsQList,IsIList,Table_ExternalData_15[[#This Row],[item_key]],IsITypeList,Table_ExternalData_15[[#This Row],[IType]],IsDList,Table_ExternalData_15[[#Headers],[25]])</f>
        <v>0</v>
      </c>
      <c r="AD805" s="10">
        <f>SUMIFS(IsQList,IsIList,Table_ExternalData_15[[#This Row],[item_key]],IsITypeList,Table_ExternalData_15[[#This Row],[IType]],IsDList,Table_ExternalData_15[[#Headers],[26]])</f>
        <v>0</v>
      </c>
      <c r="AE805" s="10">
        <f>SUMIFS(IsQList,IsIList,Table_ExternalData_15[[#This Row],[item_key]],IsITypeList,Table_ExternalData_15[[#This Row],[IType]],IsDList,Table_ExternalData_15[[#Headers],[27]])</f>
        <v>0</v>
      </c>
      <c r="AF805" s="10">
        <f>SUMIFS(IsQList,IsIList,Table_ExternalData_15[[#This Row],[item_key]],IsITypeList,Table_ExternalData_15[[#This Row],[IType]],IsDList,Table_ExternalData_15[[#Headers],[28]])</f>
        <v>0</v>
      </c>
      <c r="AG805" s="10">
        <f>SUMIFS(IsQList,IsIList,Table_ExternalData_15[[#This Row],[item_key]],IsITypeList,Table_ExternalData_15[[#This Row],[IType]],IsDList,Table_ExternalData_15[[#Headers],[29]])</f>
        <v>60</v>
      </c>
      <c r="AH805" s="10">
        <f>SUMIFS(IsQList,IsIList,Table_ExternalData_15[[#This Row],[item_key]],IsITypeList,Table_ExternalData_15[[#This Row],[IType]],IsDList,Table_ExternalData_15[[#Headers],[30]])</f>
        <v>0</v>
      </c>
      <c r="AI805" s="10">
        <f>SUMIFS(IsQList,IsIList,Table_ExternalData_15[[#This Row],[item_key]],IsITypeList,Table_ExternalData_15[[#This Row],[IType]],IsDList,Table_ExternalData_15[[#Headers],[31]])</f>
        <v>82</v>
      </c>
      <c r="AJ805" s="10">
        <f>SUM(Table_ExternalData_15[[#This Row],[1]:[31]])</f>
        <v>438</v>
      </c>
    </row>
    <row r="806" spans="1:36">
      <c r="A806" s="1" t="s">
        <v>192</v>
      </c>
      <c r="B806" s="1" t="s">
        <v>1627</v>
      </c>
      <c r="C806" s="1" t="s">
        <v>1628</v>
      </c>
      <c r="D806" s="11" t="s">
        <v>2004</v>
      </c>
      <c r="E806" s="10">
        <f>SUMIFS(IsQList,IsIList,Table_ExternalData_15[[#This Row],[item_key]],IsITypeList,Table_ExternalData_15[[#This Row],[IType]],IsDList,Table_ExternalData_15[[#Headers],[1]])</f>
        <v>0</v>
      </c>
      <c r="F806" s="10">
        <f>SUMIFS(IsQList,IsIList,Table_ExternalData_15[[#This Row],[item_key]],IsITypeList,Table_ExternalData_15[[#This Row],[IType]],IsDList,Table_ExternalData_15[[#Headers],[2]])</f>
        <v>0</v>
      </c>
      <c r="G806" s="10">
        <f>SUMIFS(IsQList,IsIList,Table_ExternalData_15[[#This Row],[item_key]],IsITypeList,Table_ExternalData_15[[#This Row],[IType]],IsDList,Table_ExternalData_15[[#Headers],[3]])</f>
        <v>0</v>
      </c>
      <c r="H806" s="10">
        <f>SUMIFS(IsQList,IsIList,Table_ExternalData_15[[#This Row],[item_key]],IsITypeList,Table_ExternalData_15[[#This Row],[IType]],IsDList,Table_ExternalData_15[[#Headers],[4]])</f>
        <v>0</v>
      </c>
      <c r="I806" s="10">
        <f>SUMIFS(IsQList,IsIList,Table_ExternalData_15[[#This Row],[item_key]],IsITypeList,Table_ExternalData_15[[#This Row],[IType]],IsDList,Table_ExternalData_15[[#Headers],[5]])</f>
        <v>0</v>
      </c>
      <c r="J806" s="10">
        <f>SUMIFS(IsQList,IsIList,Table_ExternalData_15[[#This Row],[item_key]],IsITypeList,Table_ExternalData_15[[#This Row],[IType]],IsDList,Table_ExternalData_15[[#Headers],[6]])</f>
        <v>0</v>
      </c>
      <c r="K806" s="10">
        <f>SUMIFS(IsQList,IsIList,Table_ExternalData_15[[#This Row],[item_key]],IsITypeList,Table_ExternalData_15[[#This Row],[IType]],IsDList,Table_ExternalData_15[[#Headers],[7]])</f>
        <v>0</v>
      </c>
      <c r="L806" s="10">
        <f>SUMIFS(IsQList,IsIList,Table_ExternalData_15[[#This Row],[item_key]],IsITypeList,Table_ExternalData_15[[#This Row],[IType]],IsDList,Table_ExternalData_15[[#Headers],[8]])</f>
        <v>0</v>
      </c>
      <c r="M806" s="10">
        <f>SUMIFS(IsQList,IsIList,Table_ExternalData_15[[#This Row],[item_key]],IsITypeList,Table_ExternalData_15[[#This Row],[IType]],IsDList,Table_ExternalData_15[[#Headers],[9]])</f>
        <v>0</v>
      </c>
      <c r="N806" s="10">
        <f>SUMIFS(IsQList,IsIList,Table_ExternalData_15[[#This Row],[item_key]],IsITypeList,Table_ExternalData_15[[#This Row],[IType]],IsDList,Table_ExternalData_15[[#Headers],[10]])</f>
        <v>0</v>
      </c>
      <c r="O806" s="10">
        <f>SUMIFS(IsQList,IsIList,Table_ExternalData_15[[#This Row],[item_key]],IsITypeList,Table_ExternalData_15[[#This Row],[IType]],IsDList,Table_ExternalData_15[[#Headers],[11]])</f>
        <v>0</v>
      </c>
      <c r="P806" s="10">
        <f>SUMIFS(IsQList,IsIList,Table_ExternalData_15[[#This Row],[item_key]],IsITypeList,Table_ExternalData_15[[#This Row],[IType]],IsDList,Table_ExternalData_15[[#Headers],[12]])</f>
        <v>0</v>
      </c>
      <c r="Q806" s="10">
        <f>SUMIFS(IsQList,IsIList,Table_ExternalData_15[[#This Row],[item_key]],IsITypeList,Table_ExternalData_15[[#This Row],[IType]],IsDList,Table_ExternalData_15[[#Headers],[13]])</f>
        <v>0</v>
      </c>
      <c r="R806" s="10">
        <f>SUMIFS(IsQList,IsIList,Table_ExternalData_15[[#This Row],[item_key]],IsITypeList,Table_ExternalData_15[[#This Row],[IType]],IsDList,Table_ExternalData_15[[#Headers],[14]])</f>
        <v>0</v>
      </c>
      <c r="S806" s="10">
        <f>SUMIFS(IsQList,IsIList,Table_ExternalData_15[[#This Row],[item_key]],IsITypeList,Table_ExternalData_15[[#This Row],[IType]],IsDList,Table_ExternalData_15[[#Headers],[15]])</f>
        <v>0</v>
      </c>
      <c r="T806" s="10">
        <f>SUMIFS(IsQList,IsIList,Table_ExternalData_15[[#This Row],[item_key]],IsITypeList,Table_ExternalData_15[[#This Row],[IType]],IsDList,Table_ExternalData_15[[#Headers],[16]])</f>
        <v>0</v>
      </c>
      <c r="U806" s="10">
        <f>SUMIFS(IsQList,IsIList,Table_ExternalData_15[[#This Row],[item_key]],IsITypeList,Table_ExternalData_15[[#This Row],[IType]],IsDList,Table_ExternalData_15[[#Headers],[17]])</f>
        <v>0</v>
      </c>
      <c r="V806" s="10">
        <f>SUMIFS(IsQList,IsIList,Table_ExternalData_15[[#This Row],[item_key]],IsITypeList,Table_ExternalData_15[[#This Row],[IType]],IsDList,Table_ExternalData_15[[#Headers],[18]])</f>
        <v>0</v>
      </c>
      <c r="W806" s="10">
        <f>SUMIFS(IsQList,IsIList,Table_ExternalData_15[[#This Row],[item_key]],IsITypeList,Table_ExternalData_15[[#This Row],[IType]],IsDList,Table_ExternalData_15[[#Headers],[19]])</f>
        <v>0</v>
      </c>
      <c r="X806" s="10">
        <f>SUMIFS(IsQList,IsIList,Table_ExternalData_15[[#This Row],[item_key]],IsITypeList,Table_ExternalData_15[[#This Row],[IType]],IsDList,Table_ExternalData_15[[#Headers],[20]])</f>
        <v>0</v>
      </c>
      <c r="Y806" s="10">
        <f>SUMIFS(IsQList,IsIList,Table_ExternalData_15[[#This Row],[item_key]],IsITypeList,Table_ExternalData_15[[#This Row],[IType]],IsDList,Table_ExternalData_15[[#Headers],[21]])</f>
        <v>0</v>
      </c>
      <c r="Z806" s="10">
        <f>SUMIFS(IsQList,IsIList,Table_ExternalData_15[[#This Row],[item_key]],IsITypeList,Table_ExternalData_15[[#This Row],[IType]],IsDList,Table_ExternalData_15[[#Headers],[22]])</f>
        <v>0</v>
      </c>
      <c r="AA806" s="10">
        <f>SUMIFS(IsQList,IsIList,Table_ExternalData_15[[#This Row],[item_key]],IsITypeList,Table_ExternalData_15[[#This Row],[IType]],IsDList,Table_ExternalData_15[[#Headers],[23]])</f>
        <v>0</v>
      </c>
      <c r="AB806" s="10">
        <f>SUMIFS(IsQList,IsIList,Table_ExternalData_15[[#This Row],[item_key]],IsITypeList,Table_ExternalData_15[[#This Row],[IType]],IsDList,Table_ExternalData_15[[#Headers],[24]])</f>
        <v>0</v>
      </c>
      <c r="AC806" s="10">
        <f>SUMIFS(IsQList,IsIList,Table_ExternalData_15[[#This Row],[item_key]],IsITypeList,Table_ExternalData_15[[#This Row],[IType]],IsDList,Table_ExternalData_15[[#Headers],[25]])</f>
        <v>0</v>
      </c>
      <c r="AD806" s="10">
        <f>SUMIFS(IsQList,IsIList,Table_ExternalData_15[[#This Row],[item_key]],IsITypeList,Table_ExternalData_15[[#This Row],[IType]],IsDList,Table_ExternalData_15[[#Headers],[26]])</f>
        <v>0</v>
      </c>
      <c r="AE806" s="10">
        <f>SUMIFS(IsQList,IsIList,Table_ExternalData_15[[#This Row],[item_key]],IsITypeList,Table_ExternalData_15[[#This Row],[IType]],IsDList,Table_ExternalData_15[[#Headers],[27]])</f>
        <v>0</v>
      </c>
      <c r="AF806" s="10">
        <f>SUMIFS(IsQList,IsIList,Table_ExternalData_15[[#This Row],[item_key]],IsITypeList,Table_ExternalData_15[[#This Row],[IType]],IsDList,Table_ExternalData_15[[#Headers],[28]])</f>
        <v>0</v>
      </c>
      <c r="AG806" s="10">
        <f>SUMIFS(IsQList,IsIList,Table_ExternalData_15[[#This Row],[item_key]],IsITypeList,Table_ExternalData_15[[#This Row],[IType]],IsDList,Table_ExternalData_15[[#Headers],[29]])</f>
        <v>0</v>
      </c>
      <c r="AH806" s="10">
        <f>SUMIFS(IsQList,IsIList,Table_ExternalData_15[[#This Row],[item_key]],IsITypeList,Table_ExternalData_15[[#This Row],[IType]],IsDList,Table_ExternalData_15[[#Headers],[30]])</f>
        <v>0</v>
      </c>
      <c r="AI806" s="10">
        <f>SUMIFS(IsQList,IsIList,Table_ExternalData_15[[#This Row],[item_key]],IsITypeList,Table_ExternalData_15[[#This Row],[IType]],IsDList,Table_ExternalData_15[[#Headers],[31]])</f>
        <v>0</v>
      </c>
      <c r="AJ806" s="10">
        <f>SUM(Table_ExternalData_15[[#This Row],[1]:[31]])</f>
        <v>0</v>
      </c>
    </row>
    <row r="807" spans="1:36">
      <c r="A807" s="1" t="s">
        <v>192</v>
      </c>
      <c r="B807" s="1" t="s">
        <v>1627</v>
      </c>
      <c r="C807" s="1" t="s">
        <v>1628</v>
      </c>
      <c r="D807" s="11" t="s">
        <v>2046</v>
      </c>
      <c r="E807" s="10">
        <f>SUMIFS(IsQList,IsIList,Table_ExternalData_15[[#This Row],[item_key]],IsITypeList,Table_ExternalData_15[[#This Row],[IType]],IsDList,Table_ExternalData_15[[#Headers],[1]])</f>
        <v>85</v>
      </c>
      <c r="F807" s="10">
        <f>SUMIFS(IsQList,IsIList,Table_ExternalData_15[[#This Row],[item_key]],IsITypeList,Table_ExternalData_15[[#This Row],[IType]],IsDList,Table_ExternalData_15[[#Headers],[2]])</f>
        <v>136</v>
      </c>
      <c r="G807" s="10">
        <f>SUMIFS(IsQList,IsIList,Table_ExternalData_15[[#This Row],[item_key]],IsITypeList,Table_ExternalData_15[[#This Row],[IType]],IsDList,Table_ExternalData_15[[#Headers],[3]])</f>
        <v>35</v>
      </c>
      <c r="H807" s="10">
        <f>SUMIFS(IsQList,IsIList,Table_ExternalData_15[[#This Row],[item_key]],IsITypeList,Table_ExternalData_15[[#This Row],[IType]],IsDList,Table_ExternalData_15[[#Headers],[4]])</f>
        <v>200</v>
      </c>
      <c r="I807" s="10">
        <f>SUMIFS(IsQList,IsIList,Table_ExternalData_15[[#This Row],[item_key]],IsITypeList,Table_ExternalData_15[[#This Row],[IType]],IsDList,Table_ExternalData_15[[#Headers],[5]])</f>
        <v>56</v>
      </c>
      <c r="J807" s="10">
        <f>SUMIFS(IsQList,IsIList,Table_ExternalData_15[[#This Row],[item_key]],IsITypeList,Table_ExternalData_15[[#This Row],[IType]],IsDList,Table_ExternalData_15[[#Headers],[6]])</f>
        <v>237</v>
      </c>
      <c r="K807" s="10">
        <f>SUMIFS(IsQList,IsIList,Table_ExternalData_15[[#This Row],[item_key]],IsITypeList,Table_ExternalData_15[[#This Row],[IType]],IsDList,Table_ExternalData_15[[#Headers],[7]])</f>
        <v>205</v>
      </c>
      <c r="L807" s="10">
        <f>SUMIFS(IsQList,IsIList,Table_ExternalData_15[[#This Row],[item_key]],IsITypeList,Table_ExternalData_15[[#This Row],[IType]],IsDList,Table_ExternalData_15[[#Headers],[8]])</f>
        <v>139</v>
      </c>
      <c r="M807" s="10">
        <f>SUMIFS(IsQList,IsIList,Table_ExternalData_15[[#This Row],[item_key]],IsITypeList,Table_ExternalData_15[[#This Row],[IType]],IsDList,Table_ExternalData_15[[#Headers],[9]])</f>
        <v>307</v>
      </c>
      <c r="N807" s="10">
        <f>SUMIFS(IsQList,IsIList,Table_ExternalData_15[[#This Row],[item_key]],IsITypeList,Table_ExternalData_15[[#This Row],[IType]],IsDList,Table_ExternalData_15[[#Headers],[10]])</f>
        <v>205</v>
      </c>
      <c r="O807" s="10">
        <f>SUMIFS(IsQList,IsIList,Table_ExternalData_15[[#This Row],[item_key]],IsITypeList,Table_ExternalData_15[[#This Row],[IType]],IsDList,Table_ExternalData_15[[#Headers],[11]])</f>
        <v>150</v>
      </c>
      <c r="P807" s="10">
        <f>SUMIFS(IsQList,IsIList,Table_ExternalData_15[[#This Row],[item_key]],IsITypeList,Table_ExternalData_15[[#This Row],[IType]],IsDList,Table_ExternalData_15[[#Headers],[12]])</f>
        <v>0</v>
      </c>
      <c r="Q807" s="10">
        <f>SUMIFS(IsQList,IsIList,Table_ExternalData_15[[#This Row],[item_key]],IsITypeList,Table_ExternalData_15[[#This Row],[IType]],IsDList,Table_ExternalData_15[[#Headers],[13]])</f>
        <v>184</v>
      </c>
      <c r="R807" s="10">
        <f>SUMIFS(IsQList,IsIList,Table_ExternalData_15[[#This Row],[item_key]],IsITypeList,Table_ExternalData_15[[#This Row],[IType]],IsDList,Table_ExternalData_15[[#Headers],[14]])</f>
        <v>312</v>
      </c>
      <c r="S807" s="10">
        <f>SUMIFS(IsQList,IsIList,Table_ExternalData_15[[#This Row],[item_key]],IsITypeList,Table_ExternalData_15[[#This Row],[IType]],IsDList,Table_ExternalData_15[[#Headers],[15]])</f>
        <v>186</v>
      </c>
      <c r="T807" s="10">
        <f>SUMIFS(IsQList,IsIList,Table_ExternalData_15[[#This Row],[item_key]],IsITypeList,Table_ExternalData_15[[#This Row],[IType]],IsDList,Table_ExternalData_15[[#Headers],[16]])</f>
        <v>125</v>
      </c>
      <c r="U807" s="10">
        <f>SUMIFS(IsQList,IsIList,Table_ExternalData_15[[#This Row],[item_key]],IsITypeList,Table_ExternalData_15[[#This Row],[IType]],IsDList,Table_ExternalData_15[[#Headers],[17]])</f>
        <v>40</v>
      </c>
      <c r="V807" s="10">
        <f>SUMIFS(IsQList,IsIList,Table_ExternalData_15[[#This Row],[item_key]],IsITypeList,Table_ExternalData_15[[#This Row],[IType]],IsDList,Table_ExternalData_15[[#Headers],[18]])</f>
        <v>0</v>
      </c>
      <c r="W807" s="10">
        <f>SUMIFS(IsQList,IsIList,Table_ExternalData_15[[#This Row],[item_key]],IsITypeList,Table_ExternalData_15[[#This Row],[IType]],IsDList,Table_ExternalData_15[[#Headers],[19]])</f>
        <v>0</v>
      </c>
      <c r="X807" s="10">
        <f>SUMIFS(IsQList,IsIList,Table_ExternalData_15[[#This Row],[item_key]],IsITypeList,Table_ExternalData_15[[#This Row],[IType]],IsDList,Table_ExternalData_15[[#Headers],[20]])</f>
        <v>0</v>
      </c>
      <c r="Y807" s="10">
        <f>SUMIFS(IsQList,IsIList,Table_ExternalData_15[[#This Row],[item_key]],IsITypeList,Table_ExternalData_15[[#This Row],[IType]],IsDList,Table_ExternalData_15[[#Headers],[21]])</f>
        <v>0</v>
      </c>
      <c r="Z807" s="10">
        <f>SUMIFS(IsQList,IsIList,Table_ExternalData_15[[#This Row],[item_key]],IsITypeList,Table_ExternalData_15[[#This Row],[IType]],IsDList,Table_ExternalData_15[[#Headers],[22]])</f>
        <v>0</v>
      </c>
      <c r="AA807" s="10">
        <f>SUMIFS(IsQList,IsIList,Table_ExternalData_15[[#This Row],[item_key]],IsITypeList,Table_ExternalData_15[[#This Row],[IType]],IsDList,Table_ExternalData_15[[#Headers],[23]])</f>
        <v>0</v>
      </c>
      <c r="AB807" s="10">
        <f>SUMIFS(IsQList,IsIList,Table_ExternalData_15[[#This Row],[item_key]],IsITypeList,Table_ExternalData_15[[#This Row],[IType]],IsDList,Table_ExternalData_15[[#Headers],[24]])</f>
        <v>0</v>
      </c>
      <c r="AC807" s="10">
        <f>SUMIFS(IsQList,IsIList,Table_ExternalData_15[[#This Row],[item_key]],IsITypeList,Table_ExternalData_15[[#This Row],[IType]],IsDList,Table_ExternalData_15[[#Headers],[25]])</f>
        <v>0</v>
      </c>
      <c r="AD807" s="10">
        <f>SUMIFS(IsQList,IsIList,Table_ExternalData_15[[#This Row],[item_key]],IsITypeList,Table_ExternalData_15[[#This Row],[IType]],IsDList,Table_ExternalData_15[[#Headers],[26]])</f>
        <v>0</v>
      </c>
      <c r="AE807" s="10">
        <f>SUMIFS(IsQList,IsIList,Table_ExternalData_15[[#This Row],[item_key]],IsITypeList,Table_ExternalData_15[[#This Row],[IType]],IsDList,Table_ExternalData_15[[#Headers],[27]])</f>
        <v>334</v>
      </c>
      <c r="AF807" s="10">
        <f>SUMIFS(IsQList,IsIList,Table_ExternalData_15[[#This Row],[item_key]],IsITypeList,Table_ExternalData_15[[#This Row],[IType]],IsDList,Table_ExternalData_15[[#Headers],[28]])</f>
        <v>382</v>
      </c>
      <c r="AG807" s="10">
        <f>SUMIFS(IsQList,IsIList,Table_ExternalData_15[[#This Row],[item_key]],IsITypeList,Table_ExternalData_15[[#This Row],[IType]],IsDList,Table_ExternalData_15[[#Headers],[29]])</f>
        <v>304</v>
      </c>
      <c r="AH807" s="10">
        <f>SUMIFS(IsQList,IsIList,Table_ExternalData_15[[#This Row],[item_key]],IsITypeList,Table_ExternalData_15[[#This Row],[IType]],IsDList,Table_ExternalData_15[[#Headers],[30]])</f>
        <v>230</v>
      </c>
      <c r="AI807" s="10">
        <f>SUMIFS(IsQList,IsIList,Table_ExternalData_15[[#This Row],[item_key]],IsITypeList,Table_ExternalData_15[[#This Row],[IType]],IsDList,Table_ExternalData_15[[#Headers],[31]])</f>
        <v>645</v>
      </c>
      <c r="AJ807" s="10">
        <f>SUM(Table_ExternalData_15[[#This Row],[1]:[31]])</f>
        <v>4497</v>
      </c>
    </row>
    <row r="808" spans="1:36">
      <c r="A808" s="1" t="s">
        <v>192</v>
      </c>
      <c r="B808" s="1" t="s">
        <v>1627</v>
      </c>
      <c r="C808" s="1" t="s">
        <v>1628</v>
      </c>
      <c r="D808" s="11" t="s">
        <v>2017</v>
      </c>
      <c r="E808" s="10">
        <f>SUMIFS(IsQList,IsIList,Table_ExternalData_15[[#This Row],[item_key]],IsITypeList,Table_ExternalData_15[[#This Row],[IType]],IsDList,Table_ExternalData_15[[#Headers],[1]])</f>
        <v>0</v>
      </c>
      <c r="F808" s="10">
        <f>SUMIFS(IsQList,IsIList,Table_ExternalData_15[[#This Row],[item_key]],IsITypeList,Table_ExternalData_15[[#This Row],[IType]],IsDList,Table_ExternalData_15[[#Headers],[2]])</f>
        <v>0</v>
      </c>
      <c r="G808" s="10">
        <f>SUMIFS(IsQList,IsIList,Table_ExternalData_15[[#This Row],[item_key]],IsITypeList,Table_ExternalData_15[[#This Row],[IType]],IsDList,Table_ExternalData_15[[#Headers],[3]])</f>
        <v>-140</v>
      </c>
      <c r="H808" s="10">
        <f>SUMIFS(IsQList,IsIList,Table_ExternalData_15[[#This Row],[item_key]],IsITypeList,Table_ExternalData_15[[#This Row],[IType]],IsDList,Table_ExternalData_15[[#Headers],[4]])</f>
        <v>0</v>
      </c>
      <c r="I808" s="10">
        <f>SUMIFS(IsQList,IsIList,Table_ExternalData_15[[#This Row],[item_key]],IsITypeList,Table_ExternalData_15[[#This Row],[IType]],IsDList,Table_ExternalData_15[[#Headers],[5]])</f>
        <v>0</v>
      </c>
      <c r="J808" s="10">
        <f>SUMIFS(IsQList,IsIList,Table_ExternalData_15[[#This Row],[item_key]],IsITypeList,Table_ExternalData_15[[#This Row],[IType]],IsDList,Table_ExternalData_15[[#Headers],[6]])</f>
        <v>0</v>
      </c>
      <c r="K808" s="10">
        <f>SUMIFS(IsQList,IsIList,Table_ExternalData_15[[#This Row],[item_key]],IsITypeList,Table_ExternalData_15[[#This Row],[IType]],IsDList,Table_ExternalData_15[[#Headers],[7]])</f>
        <v>-67</v>
      </c>
      <c r="L808" s="10">
        <f>SUMIFS(IsQList,IsIList,Table_ExternalData_15[[#This Row],[item_key]],IsITypeList,Table_ExternalData_15[[#This Row],[IType]],IsDList,Table_ExternalData_15[[#Headers],[8]])</f>
        <v>0</v>
      </c>
      <c r="M808" s="10">
        <f>SUMIFS(IsQList,IsIList,Table_ExternalData_15[[#This Row],[item_key]],IsITypeList,Table_ExternalData_15[[#This Row],[IType]],IsDList,Table_ExternalData_15[[#Headers],[9]])</f>
        <v>-25</v>
      </c>
      <c r="N808" s="10">
        <f>SUMIFS(IsQList,IsIList,Table_ExternalData_15[[#This Row],[item_key]],IsITypeList,Table_ExternalData_15[[#This Row],[IType]],IsDList,Table_ExternalData_15[[#Headers],[10]])</f>
        <v>0</v>
      </c>
      <c r="O808" s="10">
        <f>SUMIFS(IsQList,IsIList,Table_ExternalData_15[[#This Row],[item_key]],IsITypeList,Table_ExternalData_15[[#This Row],[IType]],IsDList,Table_ExternalData_15[[#Headers],[11]])</f>
        <v>0</v>
      </c>
      <c r="P808" s="10">
        <f>SUMIFS(IsQList,IsIList,Table_ExternalData_15[[#This Row],[item_key]],IsITypeList,Table_ExternalData_15[[#This Row],[IType]],IsDList,Table_ExternalData_15[[#Headers],[12]])</f>
        <v>0</v>
      </c>
      <c r="Q808" s="10">
        <f>SUMIFS(IsQList,IsIList,Table_ExternalData_15[[#This Row],[item_key]],IsITypeList,Table_ExternalData_15[[#This Row],[IType]],IsDList,Table_ExternalData_15[[#Headers],[13]])</f>
        <v>-203</v>
      </c>
      <c r="R808" s="10">
        <f>SUMIFS(IsQList,IsIList,Table_ExternalData_15[[#This Row],[item_key]],IsITypeList,Table_ExternalData_15[[#This Row],[IType]],IsDList,Table_ExternalData_15[[#Headers],[14]])</f>
        <v>-74</v>
      </c>
      <c r="S808" s="10">
        <f>SUMIFS(IsQList,IsIList,Table_ExternalData_15[[#This Row],[item_key]],IsITypeList,Table_ExternalData_15[[#This Row],[IType]],IsDList,Table_ExternalData_15[[#Headers],[15]])</f>
        <v>-56</v>
      </c>
      <c r="T808" s="10">
        <f>SUMIFS(IsQList,IsIList,Table_ExternalData_15[[#This Row],[item_key]],IsITypeList,Table_ExternalData_15[[#This Row],[IType]],IsDList,Table_ExternalData_15[[#Headers],[16]])</f>
        <v>0</v>
      </c>
      <c r="U808" s="10">
        <f>SUMIFS(IsQList,IsIList,Table_ExternalData_15[[#This Row],[item_key]],IsITypeList,Table_ExternalData_15[[#This Row],[IType]],IsDList,Table_ExternalData_15[[#Headers],[17]])</f>
        <v>0</v>
      </c>
      <c r="V808" s="10">
        <f>SUMIFS(IsQList,IsIList,Table_ExternalData_15[[#This Row],[item_key]],IsITypeList,Table_ExternalData_15[[#This Row],[IType]],IsDList,Table_ExternalData_15[[#Headers],[18]])</f>
        <v>0</v>
      </c>
      <c r="W808" s="10">
        <f>SUMIFS(IsQList,IsIList,Table_ExternalData_15[[#This Row],[item_key]],IsITypeList,Table_ExternalData_15[[#This Row],[IType]],IsDList,Table_ExternalData_15[[#Headers],[19]])</f>
        <v>0</v>
      </c>
      <c r="X808" s="10">
        <f>SUMIFS(IsQList,IsIList,Table_ExternalData_15[[#This Row],[item_key]],IsITypeList,Table_ExternalData_15[[#This Row],[IType]],IsDList,Table_ExternalData_15[[#Headers],[20]])</f>
        <v>0</v>
      </c>
      <c r="Y808" s="10">
        <f>SUMIFS(IsQList,IsIList,Table_ExternalData_15[[#This Row],[item_key]],IsITypeList,Table_ExternalData_15[[#This Row],[IType]],IsDList,Table_ExternalData_15[[#Headers],[21]])</f>
        <v>0</v>
      </c>
      <c r="Z808" s="10">
        <f>SUMIFS(IsQList,IsIList,Table_ExternalData_15[[#This Row],[item_key]],IsITypeList,Table_ExternalData_15[[#This Row],[IType]],IsDList,Table_ExternalData_15[[#Headers],[22]])</f>
        <v>0</v>
      </c>
      <c r="AA808" s="10">
        <f>SUMIFS(IsQList,IsIList,Table_ExternalData_15[[#This Row],[item_key]],IsITypeList,Table_ExternalData_15[[#This Row],[IType]],IsDList,Table_ExternalData_15[[#Headers],[23]])</f>
        <v>0</v>
      </c>
      <c r="AB808" s="10">
        <f>SUMIFS(IsQList,IsIList,Table_ExternalData_15[[#This Row],[item_key]],IsITypeList,Table_ExternalData_15[[#This Row],[IType]],IsDList,Table_ExternalData_15[[#Headers],[24]])</f>
        <v>0</v>
      </c>
      <c r="AC808" s="10">
        <f>SUMIFS(IsQList,IsIList,Table_ExternalData_15[[#This Row],[item_key]],IsITypeList,Table_ExternalData_15[[#This Row],[IType]],IsDList,Table_ExternalData_15[[#Headers],[25]])</f>
        <v>0</v>
      </c>
      <c r="AD808" s="10">
        <f>SUMIFS(IsQList,IsIList,Table_ExternalData_15[[#This Row],[item_key]],IsITypeList,Table_ExternalData_15[[#This Row],[IType]],IsDList,Table_ExternalData_15[[#Headers],[26]])</f>
        <v>0</v>
      </c>
      <c r="AE808" s="10">
        <f>SUMIFS(IsQList,IsIList,Table_ExternalData_15[[#This Row],[item_key]],IsITypeList,Table_ExternalData_15[[#This Row],[IType]],IsDList,Table_ExternalData_15[[#Headers],[27]])</f>
        <v>-38</v>
      </c>
      <c r="AF808" s="10">
        <f>SUMIFS(IsQList,IsIList,Table_ExternalData_15[[#This Row],[item_key]],IsITypeList,Table_ExternalData_15[[#This Row],[IType]],IsDList,Table_ExternalData_15[[#Headers],[28]])</f>
        <v>0</v>
      </c>
      <c r="AG808" s="10">
        <f>SUMIFS(IsQList,IsIList,Table_ExternalData_15[[#This Row],[item_key]],IsITypeList,Table_ExternalData_15[[#This Row],[IType]],IsDList,Table_ExternalData_15[[#Headers],[29]])</f>
        <v>-37</v>
      </c>
      <c r="AH808" s="10">
        <f>SUMIFS(IsQList,IsIList,Table_ExternalData_15[[#This Row],[item_key]],IsITypeList,Table_ExternalData_15[[#This Row],[IType]],IsDList,Table_ExternalData_15[[#Headers],[30]])</f>
        <v>-76</v>
      </c>
      <c r="AI808" s="10">
        <f>SUMIFS(IsQList,IsIList,Table_ExternalData_15[[#This Row],[item_key]],IsITypeList,Table_ExternalData_15[[#This Row],[IType]],IsDList,Table_ExternalData_15[[#Headers],[31]])</f>
        <v>-141</v>
      </c>
      <c r="AJ808" s="10">
        <f>SUM(Table_ExternalData_15[[#This Row],[1]:[31]])</f>
        <v>-857</v>
      </c>
    </row>
    <row r="809" spans="1:36">
      <c r="A809" s="1" t="s">
        <v>2243</v>
      </c>
      <c r="B809" s="1" t="s">
        <v>2847</v>
      </c>
      <c r="C809" s="1" t="s">
        <v>2848</v>
      </c>
      <c r="D809" s="11" t="s">
        <v>2046</v>
      </c>
      <c r="E809" s="10">
        <f>SUMIFS(IsQList,IsIList,Table_ExternalData_15[[#This Row],[item_key]],IsITypeList,Table_ExternalData_15[[#This Row],[IType]],IsDList,Table_ExternalData_15[[#Headers],[1]])</f>
        <v>0</v>
      </c>
      <c r="F809" s="10">
        <f>SUMIFS(IsQList,IsIList,Table_ExternalData_15[[#This Row],[item_key]],IsITypeList,Table_ExternalData_15[[#This Row],[IType]],IsDList,Table_ExternalData_15[[#Headers],[2]])</f>
        <v>52</v>
      </c>
      <c r="G809" s="10">
        <f>SUMIFS(IsQList,IsIList,Table_ExternalData_15[[#This Row],[item_key]],IsITypeList,Table_ExternalData_15[[#This Row],[IType]],IsDList,Table_ExternalData_15[[#Headers],[3]])</f>
        <v>50</v>
      </c>
      <c r="H809" s="10">
        <f>SUMIFS(IsQList,IsIList,Table_ExternalData_15[[#This Row],[item_key]],IsITypeList,Table_ExternalData_15[[#This Row],[IType]],IsDList,Table_ExternalData_15[[#Headers],[4]])</f>
        <v>50</v>
      </c>
      <c r="I809" s="10">
        <f>SUMIFS(IsQList,IsIList,Table_ExternalData_15[[#This Row],[item_key]],IsITypeList,Table_ExternalData_15[[#This Row],[IType]],IsDList,Table_ExternalData_15[[#Headers],[5]])</f>
        <v>44</v>
      </c>
      <c r="J809" s="10">
        <f>SUMIFS(IsQList,IsIList,Table_ExternalData_15[[#This Row],[item_key]],IsITypeList,Table_ExternalData_15[[#This Row],[IType]],IsDList,Table_ExternalData_15[[#Headers],[6]])</f>
        <v>0</v>
      </c>
      <c r="K809" s="10">
        <f>SUMIFS(IsQList,IsIList,Table_ExternalData_15[[#This Row],[item_key]],IsITypeList,Table_ExternalData_15[[#This Row],[IType]],IsDList,Table_ExternalData_15[[#Headers],[7]])</f>
        <v>4</v>
      </c>
      <c r="L809" s="10">
        <f>SUMIFS(IsQList,IsIList,Table_ExternalData_15[[#This Row],[item_key]],IsITypeList,Table_ExternalData_15[[#This Row],[IType]],IsDList,Table_ExternalData_15[[#Headers],[8]])</f>
        <v>0</v>
      </c>
      <c r="M809" s="10">
        <f>SUMIFS(IsQList,IsIList,Table_ExternalData_15[[#This Row],[item_key]],IsITypeList,Table_ExternalData_15[[#This Row],[IType]],IsDList,Table_ExternalData_15[[#Headers],[9]])</f>
        <v>15</v>
      </c>
      <c r="N809" s="10">
        <f>SUMIFS(IsQList,IsIList,Table_ExternalData_15[[#This Row],[item_key]],IsITypeList,Table_ExternalData_15[[#This Row],[IType]],IsDList,Table_ExternalData_15[[#Headers],[10]])</f>
        <v>2</v>
      </c>
      <c r="O809" s="10">
        <f>SUMIFS(IsQList,IsIList,Table_ExternalData_15[[#This Row],[item_key]],IsITypeList,Table_ExternalData_15[[#This Row],[IType]],IsDList,Table_ExternalData_15[[#Headers],[11]])</f>
        <v>0</v>
      </c>
      <c r="P809" s="10">
        <f>SUMIFS(IsQList,IsIList,Table_ExternalData_15[[#This Row],[item_key]],IsITypeList,Table_ExternalData_15[[#This Row],[IType]],IsDList,Table_ExternalData_15[[#Headers],[12]])</f>
        <v>0</v>
      </c>
      <c r="Q809" s="10">
        <f>SUMIFS(IsQList,IsIList,Table_ExternalData_15[[#This Row],[item_key]],IsITypeList,Table_ExternalData_15[[#This Row],[IType]],IsDList,Table_ExternalData_15[[#Headers],[13]])</f>
        <v>0</v>
      </c>
      <c r="R809" s="10">
        <f>SUMIFS(IsQList,IsIList,Table_ExternalData_15[[#This Row],[item_key]],IsITypeList,Table_ExternalData_15[[#This Row],[IType]],IsDList,Table_ExternalData_15[[#Headers],[14]])</f>
        <v>0</v>
      </c>
      <c r="S809" s="10">
        <f>SUMIFS(IsQList,IsIList,Table_ExternalData_15[[#This Row],[item_key]],IsITypeList,Table_ExternalData_15[[#This Row],[IType]],IsDList,Table_ExternalData_15[[#Headers],[15]])</f>
        <v>0</v>
      </c>
      <c r="T809" s="10">
        <f>SUMIFS(IsQList,IsIList,Table_ExternalData_15[[#This Row],[item_key]],IsITypeList,Table_ExternalData_15[[#This Row],[IType]],IsDList,Table_ExternalData_15[[#Headers],[16]])</f>
        <v>39</v>
      </c>
      <c r="U809" s="10">
        <f>SUMIFS(IsQList,IsIList,Table_ExternalData_15[[#This Row],[item_key]],IsITypeList,Table_ExternalData_15[[#This Row],[IType]],IsDList,Table_ExternalData_15[[#Headers],[17]])</f>
        <v>45</v>
      </c>
      <c r="V809" s="10">
        <f>SUMIFS(IsQList,IsIList,Table_ExternalData_15[[#This Row],[item_key]],IsITypeList,Table_ExternalData_15[[#This Row],[IType]],IsDList,Table_ExternalData_15[[#Headers],[18]])</f>
        <v>0</v>
      </c>
      <c r="W809" s="10">
        <f>SUMIFS(IsQList,IsIList,Table_ExternalData_15[[#This Row],[item_key]],IsITypeList,Table_ExternalData_15[[#This Row],[IType]],IsDList,Table_ExternalData_15[[#Headers],[19]])</f>
        <v>0</v>
      </c>
      <c r="X809" s="10">
        <f>SUMIFS(IsQList,IsIList,Table_ExternalData_15[[#This Row],[item_key]],IsITypeList,Table_ExternalData_15[[#This Row],[IType]],IsDList,Table_ExternalData_15[[#Headers],[20]])</f>
        <v>0</v>
      </c>
      <c r="Y809" s="10">
        <f>SUMIFS(IsQList,IsIList,Table_ExternalData_15[[#This Row],[item_key]],IsITypeList,Table_ExternalData_15[[#This Row],[IType]],IsDList,Table_ExternalData_15[[#Headers],[21]])</f>
        <v>0</v>
      </c>
      <c r="Z809" s="10">
        <f>SUMIFS(IsQList,IsIList,Table_ExternalData_15[[#This Row],[item_key]],IsITypeList,Table_ExternalData_15[[#This Row],[IType]],IsDList,Table_ExternalData_15[[#Headers],[22]])</f>
        <v>0</v>
      </c>
      <c r="AA809" s="10">
        <f>SUMIFS(IsQList,IsIList,Table_ExternalData_15[[#This Row],[item_key]],IsITypeList,Table_ExternalData_15[[#This Row],[IType]],IsDList,Table_ExternalData_15[[#Headers],[23]])</f>
        <v>0</v>
      </c>
      <c r="AB809" s="10">
        <f>SUMIFS(IsQList,IsIList,Table_ExternalData_15[[#This Row],[item_key]],IsITypeList,Table_ExternalData_15[[#This Row],[IType]],IsDList,Table_ExternalData_15[[#Headers],[24]])</f>
        <v>0</v>
      </c>
      <c r="AC809" s="10">
        <f>SUMIFS(IsQList,IsIList,Table_ExternalData_15[[#This Row],[item_key]],IsITypeList,Table_ExternalData_15[[#This Row],[IType]],IsDList,Table_ExternalData_15[[#Headers],[25]])</f>
        <v>0</v>
      </c>
      <c r="AD809" s="10">
        <f>SUMIFS(IsQList,IsIList,Table_ExternalData_15[[#This Row],[item_key]],IsITypeList,Table_ExternalData_15[[#This Row],[IType]],IsDList,Table_ExternalData_15[[#Headers],[26]])</f>
        <v>0</v>
      </c>
      <c r="AE809" s="10">
        <f>SUMIFS(IsQList,IsIList,Table_ExternalData_15[[#This Row],[item_key]],IsITypeList,Table_ExternalData_15[[#This Row],[IType]],IsDList,Table_ExternalData_15[[#Headers],[27]])</f>
        <v>0</v>
      </c>
      <c r="AF809" s="10">
        <f>SUMIFS(IsQList,IsIList,Table_ExternalData_15[[#This Row],[item_key]],IsITypeList,Table_ExternalData_15[[#This Row],[IType]],IsDList,Table_ExternalData_15[[#Headers],[28]])</f>
        <v>0</v>
      </c>
      <c r="AG809" s="10">
        <f>SUMIFS(IsQList,IsIList,Table_ExternalData_15[[#This Row],[item_key]],IsITypeList,Table_ExternalData_15[[#This Row],[IType]],IsDList,Table_ExternalData_15[[#Headers],[29]])</f>
        <v>60</v>
      </c>
      <c r="AH809" s="10">
        <f>SUMIFS(IsQList,IsIList,Table_ExternalData_15[[#This Row],[item_key]],IsITypeList,Table_ExternalData_15[[#This Row],[IType]],IsDList,Table_ExternalData_15[[#Headers],[30]])</f>
        <v>0</v>
      </c>
      <c r="AI809" s="10">
        <f>SUMIFS(IsQList,IsIList,Table_ExternalData_15[[#This Row],[item_key]],IsITypeList,Table_ExternalData_15[[#This Row],[IType]],IsDList,Table_ExternalData_15[[#Headers],[31]])</f>
        <v>82</v>
      </c>
      <c r="AJ809" s="10">
        <f>SUM(Table_ExternalData_15[[#This Row],[1]:[31]])</f>
        <v>443</v>
      </c>
    </row>
    <row r="810" spans="1:36">
      <c r="A810" s="1" t="s">
        <v>1711</v>
      </c>
      <c r="B810" s="1" t="s">
        <v>1979</v>
      </c>
      <c r="C810" s="1" t="s">
        <v>1980</v>
      </c>
      <c r="D810" s="11" t="s">
        <v>2004</v>
      </c>
      <c r="E810" s="10">
        <f>SUMIFS(IsQList,IsIList,Table_ExternalData_15[[#This Row],[item_key]],IsITypeList,Table_ExternalData_15[[#This Row],[IType]],IsDList,Table_ExternalData_15[[#Headers],[1]])</f>
        <v>0</v>
      </c>
      <c r="F810" s="10">
        <f>SUMIFS(IsQList,IsIList,Table_ExternalData_15[[#This Row],[item_key]],IsITypeList,Table_ExternalData_15[[#This Row],[IType]],IsDList,Table_ExternalData_15[[#Headers],[2]])</f>
        <v>0</v>
      </c>
      <c r="G810" s="10">
        <f>SUMIFS(IsQList,IsIList,Table_ExternalData_15[[#This Row],[item_key]],IsITypeList,Table_ExternalData_15[[#This Row],[IType]],IsDList,Table_ExternalData_15[[#Headers],[3]])</f>
        <v>0</v>
      </c>
      <c r="H810" s="10">
        <f>SUMIFS(IsQList,IsIList,Table_ExternalData_15[[#This Row],[item_key]],IsITypeList,Table_ExternalData_15[[#This Row],[IType]],IsDList,Table_ExternalData_15[[#Headers],[4]])</f>
        <v>0</v>
      </c>
      <c r="I810" s="10">
        <f>SUMIFS(IsQList,IsIList,Table_ExternalData_15[[#This Row],[item_key]],IsITypeList,Table_ExternalData_15[[#This Row],[IType]],IsDList,Table_ExternalData_15[[#Headers],[5]])</f>
        <v>0</v>
      </c>
      <c r="J810" s="10">
        <f>SUMIFS(IsQList,IsIList,Table_ExternalData_15[[#This Row],[item_key]],IsITypeList,Table_ExternalData_15[[#This Row],[IType]],IsDList,Table_ExternalData_15[[#Headers],[6]])</f>
        <v>0</v>
      </c>
      <c r="K810" s="10">
        <f>SUMIFS(IsQList,IsIList,Table_ExternalData_15[[#This Row],[item_key]],IsITypeList,Table_ExternalData_15[[#This Row],[IType]],IsDList,Table_ExternalData_15[[#Headers],[7]])</f>
        <v>0</v>
      </c>
      <c r="L810" s="10">
        <f>SUMIFS(IsQList,IsIList,Table_ExternalData_15[[#This Row],[item_key]],IsITypeList,Table_ExternalData_15[[#This Row],[IType]],IsDList,Table_ExternalData_15[[#Headers],[8]])</f>
        <v>0</v>
      </c>
      <c r="M810" s="10">
        <f>SUMIFS(IsQList,IsIList,Table_ExternalData_15[[#This Row],[item_key]],IsITypeList,Table_ExternalData_15[[#This Row],[IType]],IsDList,Table_ExternalData_15[[#Headers],[9]])</f>
        <v>0</v>
      </c>
      <c r="N810" s="10">
        <f>SUMIFS(IsQList,IsIList,Table_ExternalData_15[[#This Row],[item_key]],IsITypeList,Table_ExternalData_15[[#This Row],[IType]],IsDList,Table_ExternalData_15[[#Headers],[10]])</f>
        <v>0</v>
      </c>
      <c r="O810" s="10">
        <f>SUMIFS(IsQList,IsIList,Table_ExternalData_15[[#This Row],[item_key]],IsITypeList,Table_ExternalData_15[[#This Row],[IType]],IsDList,Table_ExternalData_15[[#Headers],[11]])</f>
        <v>0</v>
      </c>
      <c r="P810" s="10">
        <f>SUMIFS(IsQList,IsIList,Table_ExternalData_15[[#This Row],[item_key]],IsITypeList,Table_ExternalData_15[[#This Row],[IType]],IsDList,Table_ExternalData_15[[#Headers],[12]])</f>
        <v>0</v>
      </c>
      <c r="Q810" s="10">
        <f>SUMIFS(IsQList,IsIList,Table_ExternalData_15[[#This Row],[item_key]],IsITypeList,Table_ExternalData_15[[#This Row],[IType]],IsDList,Table_ExternalData_15[[#Headers],[13]])</f>
        <v>0</v>
      </c>
      <c r="R810" s="10">
        <f>SUMIFS(IsQList,IsIList,Table_ExternalData_15[[#This Row],[item_key]],IsITypeList,Table_ExternalData_15[[#This Row],[IType]],IsDList,Table_ExternalData_15[[#Headers],[14]])</f>
        <v>0</v>
      </c>
      <c r="S810" s="10">
        <f>SUMIFS(IsQList,IsIList,Table_ExternalData_15[[#This Row],[item_key]],IsITypeList,Table_ExternalData_15[[#This Row],[IType]],IsDList,Table_ExternalData_15[[#Headers],[15]])</f>
        <v>0</v>
      </c>
      <c r="T810" s="10">
        <f>SUMIFS(IsQList,IsIList,Table_ExternalData_15[[#This Row],[item_key]],IsITypeList,Table_ExternalData_15[[#This Row],[IType]],IsDList,Table_ExternalData_15[[#Headers],[16]])</f>
        <v>0</v>
      </c>
      <c r="U810" s="10">
        <f>SUMIFS(IsQList,IsIList,Table_ExternalData_15[[#This Row],[item_key]],IsITypeList,Table_ExternalData_15[[#This Row],[IType]],IsDList,Table_ExternalData_15[[#Headers],[17]])</f>
        <v>0</v>
      </c>
      <c r="V810" s="10">
        <f>SUMIFS(IsQList,IsIList,Table_ExternalData_15[[#This Row],[item_key]],IsITypeList,Table_ExternalData_15[[#This Row],[IType]],IsDList,Table_ExternalData_15[[#Headers],[18]])</f>
        <v>0</v>
      </c>
      <c r="W810" s="10">
        <f>SUMIFS(IsQList,IsIList,Table_ExternalData_15[[#This Row],[item_key]],IsITypeList,Table_ExternalData_15[[#This Row],[IType]],IsDList,Table_ExternalData_15[[#Headers],[19]])</f>
        <v>0</v>
      </c>
      <c r="X810" s="10">
        <f>SUMIFS(IsQList,IsIList,Table_ExternalData_15[[#This Row],[item_key]],IsITypeList,Table_ExternalData_15[[#This Row],[IType]],IsDList,Table_ExternalData_15[[#Headers],[20]])</f>
        <v>0</v>
      </c>
      <c r="Y810" s="10">
        <f>SUMIFS(IsQList,IsIList,Table_ExternalData_15[[#This Row],[item_key]],IsITypeList,Table_ExternalData_15[[#This Row],[IType]],IsDList,Table_ExternalData_15[[#Headers],[21]])</f>
        <v>0</v>
      </c>
      <c r="Z810" s="10">
        <f>SUMIFS(IsQList,IsIList,Table_ExternalData_15[[#This Row],[item_key]],IsITypeList,Table_ExternalData_15[[#This Row],[IType]],IsDList,Table_ExternalData_15[[#Headers],[22]])</f>
        <v>0</v>
      </c>
      <c r="AA810" s="10">
        <f>SUMIFS(IsQList,IsIList,Table_ExternalData_15[[#This Row],[item_key]],IsITypeList,Table_ExternalData_15[[#This Row],[IType]],IsDList,Table_ExternalData_15[[#Headers],[23]])</f>
        <v>0</v>
      </c>
      <c r="AB810" s="10">
        <f>SUMIFS(IsQList,IsIList,Table_ExternalData_15[[#This Row],[item_key]],IsITypeList,Table_ExternalData_15[[#This Row],[IType]],IsDList,Table_ExternalData_15[[#Headers],[24]])</f>
        <v>0</v>
      </c>
      <c r="AC810" s="10">
        <f>SUMIFS(IsQList,IsIList,Table_ExternalData_15[[#This Row],[item_key]],IsITypeList,Table_ExternalData_15[[#This Row],[IType]],IsDList,Table_ExternalData_15[[#Headers],[25]])</f>
        <v>0</v>
      </c>
      <c r="AD810" s="10">
        <f>SUMIFS(IsQList,IsIList,Table_ExternalData_15[[#This Row],[item_key]],IsITypeList,Table_ExternalData_15[[#This Row],[IType]],IsDList,Table_ExternalData_15[[#Headers],[26]])</f>
        <v>0</v>
      </c>
      <c r="AE810" s="10">
        <f>SUMIFS(IsQList,IsIList,Table_ExternalData_15[[#This Row],[item_key]],IsITypeList,Table_ExternalData_15[[#This Row],[IType]],IsDList,Table_ExternalData_15[[#Headers],[27]])</f>
        <v>0</v>
      </c>
      <c r="AF810" s="10">
        <f>SUMIFS(IsQList,IsIList,Table_ExternalData_15[[#This Row],[item_key]],IsITypeList,Table_ExternalData_15[[#This Row],[IType]],IsDList,Table_ExternalData_15[[#Headers],[28]])</f>
        <v>0</v>
      </c>
      <c r="AG810" s="10">
        <f>SUMIFS(IsQList,IsIList,Table_ExternalData_15[[#This Row],[item_key]],IsITypeList,Table_ExternalData_15[[#This Row],[IType]],IsDList,Table_ExternalData_15[[#Headers],[29]])</f>
        <v>0</v>
      </c>
      <c r="AH810" s="10">
        <f>SUMIFS(IsQList,IsIList,Table_ExternalData_15[[#This Row],[item_key]],IsITypeList,Table_ExternalData_15[[#This Row],[IType]],IsDList,Table_ExternalData_15[[#Headers],[30]])</f>
        <v>0</v>
      </c>
      <c r="AI810" s="10">
        <f>SUMIFS(IsQList,IsIList,Table_ExternalData_15[[#This Row],[item_key]],IsITypeList,Table_ExternalData_15[[#This Row],[IType]],IsDList,Table_ExternalData_15[[#Headers],[31]])</f>
        <v>0</v>
      </c>
      <c r="AJ810" s="10">
        <f>SUM(Table_ExternalData_15[[#This Row],[1]:[31]])</f>
        <v>0</v>
      </c>
    </row>
    <row r="811" spans="1:36">
      <c r="A811" s="1" t="s">
        <v>1711</v>
      </c>
      <c r="B811" s="1" t="s">
        <v>1979</v>
      </c>
      <c r="C811" s="1" t="s">
        <v>1980</v>
      </c>
      <c r="D811" s="11" t="s">
        <v>2046</v>
      </c>
      <c r="E811" s="10">
        <f>SUMIFS(IsQList,IsIList,Table_ExternalData_15[[#This Row],[item_key]],IsITypeList,Table_ExternalData_15[[#This Row],[IType]],IsDList,Table_ExternalData_15[[#Headers],[1]])</f>
        <v>85</v>
      </c>
      <c r="F811" s="10">
        <f>SUMIFS(IsQList,IsIList,Table_ExternalData_15[[#This Row],[item_key]],IsITypeList,Table_ExternalData_15[[#This Row],[IType]],IsDList,Table_ExternalData_15[[#Headers],[2]])</f>
        <v>136</v>
      </c>
      <c r="G811" s="10">
        <f>SUMIFS(IsQList,IsIList,Table_ExternalData_15[[#This Row],[item_key]],IsITypeList,Table_ExternalData_15[[#This Row],[IType]],IsDList,Table_ExternalData_15[[#Headers],[3]])</f>
        <v>35</v>
      </c>
      <c r="H811" s="10">
        <f>SUMIFS(IsQList,IsIList,Table_ExternalData_15[[#This Row],[item_key]],IsITypeList,Table_ExternalData_15[[#This Row],[IType]],IsDList,Table_ExternalData_15[[#Headers],[4]])</f>
        <v>200</v>
      </c>
      <c r="I811" s="10">
        <f>SUMIFS(IsQList,IsIList,Table_ExternalData_15[[#This Row],[item_key]],IsITypeList,Table_ExternalData_15[[#This Row],[IType]],IsDList,Table_ExternalData_15[[#Headers],[5]])</f>
        <v>56</v>
      </c>
      <c r="J811" s="10">
        <f>SUMIFS(IsQList,IsIList,Table_ExternalData_15[[#This Row],[item_key]],IsITypeList,Table_ExternalData_15[[#This Row],[IType]],IsDList,Table_ExternalData_15[[#Headers],[6]])</f>
        <v>237</v>
      </c>
      <c r="K811" s="10">
        <f>SUMIFS(IsQList,IsIList,Table_ExternalData_15[[#This Row],[item_key]],IsITypeList,Table_ExternalData_15[[#This Row],[IType]],IsDList,Table_ExternalData_15[[#Headers],[7]])</f>
        <v>205</v>
      </c>
      <c r="L811" s="10">
        <f>SUMIFS(IsQList,IsIList,Table_ExternalData_15[[#This Row],[item_key]],IsITypeList,Table_ExternalData_15[[#This Row],[IType]],IsDList,Table_ExternalData_15[[#Headers],[8]])</f>
        <v>139</v>
      </c>
      <c r="M811" s="10">
        <f>SUMIFS(IsQList,IsIList,Table_ExternalData_15[[#This Row],[item_key]],IsITypeList,Table_ExternalData_15[[#This Row],[IType]],IsDList,Table_ExternalData_15[[#Headers],[9]])</f>
        <v>307</v>
      </c>
      <c r="N811" s="10">
        <f>SUMIFS(IsQList,IsIList,Table_ExternalData_15[[#This Row],[item_key]],IsITypeList,Table_ExternalData_15[[#This Row],[IType]],IsDList,Table_ExternalData_15[[#Headers],[10]])</f>
        <v>205</v>
      </c>
      <c r="O811" s="10">
        <f>SUMIFS(IsQList,IsIList,Table_ExternalData_15[[#This Row],[item_key]],IsITypeList,Table_ExternalData_15[[#This Row],[IType]],IsDList,Table_ExternalData_15[[#Headers],[11]])</f>
        <v>150</v>
      </c>
      <c r="P811" s="10">
        <f>SUMIFS(IsQList,IsIList,Table_ExternalData_15[[#This Row],[item_key]],IsITypeList,Table_ExternalData_15[[#This Row],[IType]],IsDList,Table_ExternalData_15[[#Headers],[12]])</f>
        <v>0</v>
      </c>
      <c r="Q811" s="10">
        <f>SUMIFS(IsQList,IsIList,Table_ExternalData_15[[#This Row],[item_key]],IsITypeList,Table_ExternalData_15[[#This Row],[IType]],IsDList,Table_ExternalData_15[[#Headers],[13]])</f>
        <v>184</v>
      </c>
      <c r="R811" s="10">
        <f>SUMIFS(IsQList,IsIList,Table_ExternalData_15[[#This Row],[item_key]],IsITypeList,Table_ExternalData_15[[#This Row],[IType]],IsDList,Table_ExternalData_15[[#Headers],[14]])</f>
        <v>312</v>
      </c>
      <c r="S811" s="10">
        <f>SUMIFS(IsQList,IsIList,Table_ExternalData_15[[#This Row],[item_key]],IsITypeList,Table_ExternalData_15[[#This Row],[IType]],IsDList,Table_ExternalData_15[[#Headers],[15]])</f>
        <v>186</v>
      </c>
      <c r="T811" s="10">
        <f>SUMIFS(IsQList,IsIList,Table_ExternalData_15[[#This Row],[item_key]],IsITypeList,Table_ExternalData_15[[#This Row],[IType]],IsDList,Table_ExternalData_15[[#Headers],[16]])</f>
        <v>125</v>
      </c>
      <c r="U811" s="10">
        <f>SUMIFS(IsQList,IsIList,Table_ExternalData_15[[#This Row],[item_key]],IsITypeList,Table_ExternalData_15[[#This Row],[IType]],IsDList,Table_ExternalData_15[[#Headers],[17]])</f>
        <v>40</v>
      </c>
      <c r="V811" s="10">
        <f>SUMIFS(IsQList,IsIList,Table_ExternalData_15[[#This Row],[item_key]],IsITypeList,Table_ExternalData_15[[#This Row],[IType]],IsDList,Table_ExternalData_15[[#Headers],[18]])</f>
        <v>0</v>
      </c>
      <c r="W811" s="10">
        <f>SUMIFS(IsQList,IsIList,Table_ExternalData_15[[#This Row],[item_key]],IsITypeList,Table_ExternalData_15[[#This Row],[IType]],IsDList,Table_ExternalData_15[[#Headers],[19]])</f>
        <v>0</v>
      </c>
      <c r="X811" s="10">
        <f>SUMIFS(IsQList,IsIList,Table_ExternalData_15[[#This Row],[item_key]],IsITypeList,Table_ExternalData_15[[#This Row],[IType]],IsDList,Table_ExternalData_15[[#Headers],[20]])</f>
        <v>0</v>
      </c>
      <c r="Y811" s="10">
        <f>SUMIFS(IsQList,IsIList,Table_ExternalData_15[[#This Row],[item_key]],IsITypeList,Table_ExternalData_15[[#This Row],[IType]],IsDList,Table_ExternalData_15[[#Headers],[21]])</f>
        <v>0</v>
      </c>
      <c r="Z811" s="10">
        <f>SUMIFS(IsQList,IsIList,Table_ExternalData_15[[#This Row],[item_key]],IsITypeList,Table_ExternalData_15[[#This Row],[IType]],IsDList,Table_ExternalData_15[[#Headers],[22]])</f>
        <v>0</v>
      </c>
      <c r="AA811" s="10">
        <f>SUMIFS(IsQList,IsIList,Table_ExternalData_15[[#This Row],[item_key]],IsITypeList,Table_ExternalData_15[[#This Row],[IType]],IsDList,Table_ExternalData_15[[#Headers],[23]])</f>
        <v>0</v>
      </c>
      <c r="AB811" s="10">
        <f>SUMIFS(IsQList,IsIList,Table_ExternalData_15[[#This Row],[item_key]],IsITypeList,Table_ExternalData_15[[#This Row],[IType]],IsDList,Table_ExternalData_15[[#Headers],[24]])</f>
        <v>0</v>
      </c>
      <c r="AC811" s="10">
        <f>SUMIFS(IsQList,IsIList,Table_ExternalData_15[[#This Row],[item_key]],IsITypeList,Table_ExternalData_15[[#This Row],[IType]],IsDList,Table_ExternalData_15[[#Headers],[25]])</f>
        <v>0</v>
      </c>
      <c r="AD811" s="10">
        <f>SUMIFS(IsQList,IsIList,Table_ExternalData_15[[#This Row],[item_key]],IsITypeList,Table_ExternalData_15[[#This Row],[IType]],IsDList,Table_ExternalData_15[[#Headers],[26]])</f>
        <v>0</v>
      </c>
      <c r="AE811" s="10">
        <f>SUMIFS(IsQList,IsIList,Table_ExternalData_15[[#This Row],[item_key]],IsITypeList,Table_ExternalData_15[[#This Row],[IType]],IsDList,Table_ExternalData_15[[#Headers],[27]])</f>
        <v>334</v>
      </c>
      <c r="AF811" s="10">
        <f>SUMIFS(IsQList,IsIList,Table_ExternalData_15[[#This Row],[item_key]],IsITypeList,Table_ExternalData_15[[#This Row],[IType]],IsDList,Table_ExternalData_15[[#Headers],[28]])</f>
        <v>382</v>
      </c>
      <c r="AG811" s="10">
        <f>SUMIFS(IsQList,IsIList,Table_ExternalData_15[[#This Row],[item_key]],IsITypeList,Table_ExternalData_15[[#This Row],[IType]],IsDList,Table_ExternalData_15[[#Headers],[29]])</f>
        <v>304</v>
      </c>
      <c r="AH811" s="10">
        <f>SUMIFS(IsQList,IsIList,Table_ExternalData_15[[#This Row],[item_key]],IsITypeList,Table_ExternalData_15[[#This Row],[IType]],IsDList,Table_ExternalData_15[[#Headers],[30]])</f>
        <v>230</v>
      </c>
      <c r="AI811" s="10">
        <f>SUMIFS(IsQList,IsIList,Table_ExternalData_15[[#This Row],[item_key]],IsITypeList,Table_ExternalData_15[[#This Row],[IType]],IsDList,Table_ExternalData_15[[#Headers],[31]])</f>
        <v>645</v>
      </c>
      <c r="AJ811" s="10">
        <f>SUM(Table_ExternalData_15[[#This Row],[1]:[31]])</f>
        <v>4497</v>
      </c>
    </row>
    <row r="812" spans="1:36">
      <c r="A812" s="1" t="s">
        <v>1711</v>
      </c>
      <c r="B812" s="1" t="s">
        <v>1979</v>
      </c>
      <c r="C812" s="1" t="s">
        <v>1980</v>
      </c>
      <c r="D812" s="11" t="s">
        <v>2017</v>
      </c>
      <c r="E812" s="10">
        <f>SUMIFS(IsQList,IsIList,Table_ExternalData_15[[#This Row],[item_key]],IsITypeList,Table_ExternalData_15[[#This Row],[IType]],IsDList,Table_ExternalData_15[[#Headers],[1]])</f>
        <v>0</v>
      </c>
      <c r="F812" s="10">
        <f>SUMIFS(IsQList,IsIList,Table_ExternalData_15[[#This Row],[item_key]],IsITypeList,Table_ExternalData_15[[#This Row],[IType]],IsDList,Table_ExternalData_15[[#Headers],[2]])</f>
        <v>0</v>
      </c>
      <c r="G812" s="10">
        <f>SUMIFS(IsQList,IsIList,Table_ExternalData_15[[#This Row],[item_key]],IsITypeList,Table_ExternalData_15[[#This Row],[IType]],IsDList,Table_ExternalData_15[[#Headers],[3]])</f>
        <v>0</v>
      </c>
      <c r="H812" s="10">
        <f>SUMIFS(IsQList,IsIList,Table_ExternalData_15[[#This Row],[item_key]],IsITypeList,Table_ExternalData_15[[#This Row],[IType]],IsDList,Table_ExternalData_15[[#Headers],[4]])</f>
        <v>0</v>
      </c>
      <c r="I812" s="10">
        <f>SUMIFS(IsQList,IsIList,Table_ExternalData_15[[#This Row],[item_key]],IsITypeList,Table_ExternalData_15[[#This Row],[IType]],IsDList,Table_ExternalData_15[[#Headers],[5]])</f>
        <v>0</v>
      </c>
      <c r="J812" s="10">
        <f>SUMIFS(IsQList,IsIList,Table_ExternalData_15[[#This Row],[item_key]],IsITypeList,Table_ExternalData_15[[#This Row],[IType]],IsDList,Table_ExternalData_15[[#Headers],[6]])</f>
        <v>0</v>
      </c>
      <c r="K812" s="10">
        <f>SUMIFS(IsQList,IsIList,Table_ExternalData_15[[#This Row],[item_key]],IsITypeList,Table_ExternalData_15[[#This Row],[IType]],IsDList,Table_ExternalData_15[[#Headers],[7]])</f>
        <v>-2</v>
      </c>
      <c r="L812" s="10">
        <f>SUMIFS(IsQList,IsIList,Table_ExternalData_15[[#This Row],[item_key]],IsITypeList,Table_ExternalData_15[[#This Row],[IType]],IsDList,Table_ExternalData_15[[#Headers],[8]])</f>
        <v>0</v>
      </c>
      <c r="M812" s="10">
        <f>SUMIFS(IsQList,IsIList,Table_ExternalData_15[[#This Row],[item_key]],IsITypeList,Table_ExternalData_15[[#This Row],[IType]],IsDList,Table_ExternalData_15[[#Headers],[9]])</f>
        <v>0</v>
      </c>
      <c r="N812" s="10">
        <f>SUMIFS(IsQList,IsIList,Table_ExternalData_15[[#This Row],[item_key]],IsITypeList,Table_ExternalData_15[[#This Row],[IType]],IsDList,Table_ExternalData_15[[#Headers],[10]])</f>
        <v>0</v>
      </c>
      <c r="O812" s="10">
        <f>SUMIFS(IsQList,IsIList,Table_ExternalData_15[[#This Row],[item_key]],IsITypeList,Table_ExternalData_15[[#This Row],[IType]],IsDList,Table_ExternalData_15[[#Headers],[11]])</f>
        <v>0</v>
      </c>
      <c r="P812" s="10">
        <f>SUMIFS(IsQList,IsIList,Table_ExternalData_15[[#This Row],[item_key]],IsITypeList,Table_ExternalData_15[[#This Row],[IType]],IsDList,Table_ExternalData_15[[#Headers],[12]])</f>
        <v>0</v>
      </c>
      <c r="Q812" s="10">
        <f>SUMIFS(IsQList,IsIList,Table_ExternalData_15[[#This Row],[item_key]],IsITypeList,Table_ExternalData_15[[#This Row],[IType]],IsDList,Table_ExternalData_15[[#Headers],[13]])</f>
        <v>0</v>
      </c>
      <c r="R812" s="10">
        <f>SUMIFS(IsQList,IsIList,Table_ExternalData_15[[#This Row],[item_key]],IsITypeList,Table_ExternalData_15[[#This Row],[IType]],IsDList,Table_ExternalData_15[[#Headers],[14]])</f>
        <v>0</v>
      </c>
      <c r="S812" s="10">
        <f>SUMIFS(IsQList,IsIList,Table_ExternalData_15[[#This Row],[item_key]],IsITypeList,Table_ExternalData_15[[#This Row],[IType]],IsDList,Table_ExternalData_15[[#Headers],[15]])</f>
        <v>0</v>
      </c>
      <c r="T812" s="10">
        <f>SUMIFS(IsQList,IsIList,Table_ExternalData_15[[#This Row],[item_key]],IsITypeList,Table_ExternalData_15[[#This Row],[IType]],IsDList,Table_ExternalData_15[[#Headers],[16]])</f>
        <v>0</v>
      </c>
      <c r="U812" s="10">
        <f>SUMIFS(IsQList,IsIList,Table_ExternalData_15[[#This Row],[item_key]],IsITypeList,Table_ExternalData_15[[#This Row],[IType]],IsDList,Table_ExternalData_15[[#Headers],[17]])</f>
        <v>0</v>
      </c>
      <c r="V812" s="10">
        <f>SUMIFS(IsQList,IsIList,Table_ExternalData_15[[#This Row],[item_key]],IsITypeList,Table_ExternalData_15[[#This Row],[IType]],IsDList,Table_ExternalData_15[[#Headers],[18]])</f>
        <v>0</v>
      </c>
      <c r="W812" s="10">
        <f>SUMIFS(IsQList,IsIList,Table_ExternalData_15[[#This Row],[item_key]],IsITypeList,Table_ExternalData_15[[#This Row],[IType]],IsDList,Table_ExternalData_15[[#Headers],[19]])</f>
        <v>0</v>
      </c>
      <c r="X812" s="10">
        <f>SUMIFS(IsQList,IsIList,Table_ExternalData_15[[#This Row],[item_key]],IsITypeList,Table_ExternalData_15[[#This Row],[IType]],IsDList,Table_ExternalData_15[[#Headers],[20]])</f>
        <v>0</v>
      </c>
      <c r="Y812" s="10">
        <f>SUMIFS(IsQList,IsIList,Table_ExternalData_15[[#This Row],[item_key]],IsITypeList,Table_ExternalData_15[[#This Row],[IType]],IsDList,Table_ExternalData_15[[#Headers],[21]])</f>
        <v>0</v>
      </c>
      <c r="Z812" s="10">
        <f>SUMIFS(IsQList,IsIList,Table_ExternalData_15[[#This Row],[item_key]],IsITypeList,Table_ExternalData_15[[#This Row],[IType]],IsDList,Table_ExternalData_15[[#Headers],[22]])</f>
        <v>0</v>
      </c>
      <c r="AA812" s="10">
        <f>SUMIFS(IsQList,IsIList,Table_ExternalData_15[[#This Row],[item_key]],IsITypeList,Table_ExternalData_15[[#This Row],[IType]],IsDList,Table_ExternalData_15[[#Headers],[23]])</f>
        <v>0</v>
      </c>
      <c r="AB812" s="10">
        <f>SUMIFS(IsQList,IsIList,Table_ExternalData_15[[#This Row],[item_key]],IsITypeList,Table_ExternalData_15[[#This Row],[IType]],IsDList,Table_ExternalData_15[[#Headers],[24]])</f>
        <v>0</v>
      </c>
      <c r="AC812" s="10">
        <f>SUMIFS(IsQList,IsIList,Table_ExternalData_15[[#This Row],[item_key]],IsITypeList,Table_ExternalData_15[[#This Row],[IType]],IsDList,Table_ExternalData_15[[#Headers],[25]])</f>
        <v>0</v>
      </c>
      <c r="AD812" s="10">
        <f>SUMIFS(IsQList,IsIList,Table_ExternalData_15[[#This Row],[item_key]],IsITypeList,Table_ExternalData_15[[#This Row],[IType]],IsDList,Table_ExternalData_15[[#Headers],[26]])</f>
        <v>0</v>
      </c>
      <c r="AE812" s="10">
        <f>SUMIFS(IsQList,IsIList,Table_ExternalData_15[[#This Row],[item_key]],IsITypeList,Table_ExternalData_15[[#This Row],[IType]],IsDList,Table_ExternalData_15[[#Headers],[27]])</f>
        <v>-19</v>
      </c>
      <c r="AF812" s="10">
        <f>SUMIFS(IsQList,IsIList,Table_ExternalData_15[[#This Row],[item_key]],IsITypeList,Table_ExternalData_15[[#This Row],[IType]],IsDList,Table_ExternalData_15[[#Headers],[28]])</f>
        <v>0</v>
      </c>
      <c r="AG812" s="10">
        <f>SUMIFS(IsQList,IsIList,Table_ExternalData_15[[#This Row],[item_key]],IsITypeList,Table_ExternalData_15[[#This Row],[IType]],IsDList,Table_ExternalData_15[[#Headers],[29]])</f>
        <v>0</v>
      </c>
      <c r="AH812" s="10">
        <f>SUMIFS(IsQList,IsIList,Table_ExternalData_15[[#This Row],[item_key]],IsITypeList,Table_ExternalData_15[[#This Row],[IType]],IsDList,Table_ExternalData_15[[#Headers],[30]])</f>
        <v>0</v>
      </c>
      <c r="AI812" s="10">
        <f>SUMIFS(IsQList,IsIList,Table_ExternalData_15[[#This Row],[item_key]],IsITypeList,Table_ExternalData_15[[#This Row],[IType]],IsDList,Table_ExternalData_15[[#Headers],[31]])</f>
        <v>0</v>
      </c>
      <c r="AJ812" s="10">
        <f>SUM(Table_ExternalData_15[[#This Row],[1]:[31]])</f>
        <v>-21</v>
      </c>
    </row>
    <row r="813" spans="1:36">
      <c r="A813" s="1" t="s">
        <v>406</v>
      </c>
      <c r="B813" s="1" t="s">
        <v>1395</v>
      </c>
      <c r="C813" s="1" t="s">
        <v>1396</v>
      </c>
      <c r="D813" s="11" t="s">
        <v>2046</v>
      </c>
      <c r="E813" s="10">
        <f>SUMIFS(IsQList,IsIList,Table_ExternalData_15[[#This Row],[item_key]],IsITypeList,Table_ExternalData_15[[#This Row],[IType]],IsDList,Table_ExternalData_15[[#Headers],[1]])</f>
        <v>85</v>
      </c>
      <c r="F813" s="10">
        <f>SUMIFS(IsQList,IsIList,Table_ExternalData_15[[#This Row],[item_key]],IsITypeList,Table_ExternalData_15[[#This Row],[IType]],IsDList,Table_ExternalData_15[[#Headers],[2]])</f>
        <v>188</v>
      </c>
      <c r="G813" s="10">
        <f>SUMIFS(IsQList,IsIList,Table_ExternalData_15[[#This Row],[item_key]],IsITypeList,Table_ExternalData_15[[#This Row],[IType]],IsDList,Table_ExternalData_15[[#Headers],[3]])</f>
        <v>85</v>
      </c>
      <c r="H813" s="10">
        <f>SUMIFS(IsQList,IsIList,Table_ExternalData_15[[#This Row],[item_key]],IsITypeList,Table_ExternalData_15[[#This Row],[IType]],IsDList,Table_ExternalData_15[[#Headers],[4]])</f>
        <v>250</v>
      </c>
      <c r="I813" s="10">
        <f>SUMIFS(IsQList,IsIList,Table_ExternalData_15[[#This Row],[item_key]],IsITypeList,Table_ExternalData_15[[#This Row],[IType]],IsDList,Table_ExternalData_15[[#Headers],[5]])</f>
        <v>100</v>
      </c>
      <c r="J813" s="10">
        <f>SUMIFS(IsQList,IsIList,Table_ExternalData_15[[#This Row],[item_key]],IsITypeList,Table_ExternalData_15[[#This Row],[IType]],IsDList,Table_ExternalData_15[[#Headers],[6]])</f>
        <v>237</v>
      </c>
      <c r="K813" s="10">
        <f>SUMIFS(IsQList,IsIList,Table_ExternalData_15[[#This Row],[item_key]],IsITypeList,Table_ExternalData_15[[#This Row],[IType]],IsDList,Table_ExternalData_15[[#Headers],[7]])</f>
        <v>209</v>
      </c>
      <c r="L813" s="10">
        <f>SUMIFS(IsQList,IsIList,Table_ExternalData_15[[#This Row],[item_key]],IsITypeList,Table_ExternalData_15[[#This Row],[IType]],IsDList,Table_ExternalData_15[[#Headers],[8]])</f>
        <v>139</v>
      </c>
      <c r="M813" s="10">
        <f>SUMIFS(IsQList,IsIList,Table_ExternalData_15[[#This Row],[item_key]],IsITypeList,Table_ExternalData_15[[#This Row],[IType]],IsDList,Table_ExternalData_15[[#Headers],[9]])</f>
        <v>317</v>
      </c>
      <c r="N813" s="10">
        <f>SUMIFS(IsQList,IsIList,Table_ExternalData_15[[#This Row],[item_key]],IsITypeList,Table_ExternalData_15[[#This Row],[IType]],IsDList,Table_ExternalData_15[[#Headers],[10]])</f>
        <v>207</v>
      </c>
      <c r="O813" s="10">
        <f>SUMIFS(IsQList,IsIList,Table_ExternalData_15[[#This Row],[item_key]],IsITypeList,Table_ExternalData_15[[#This Row],[IType]],IsDList,Table_ExternalData_15[[#Headers],[11]])</f>
        <v>150</v>
      </c>
      <c r="P813" s="10">
        <f>SUMIFS(IsQList,IsIList,Table_ExternalData_15[[#This Row],[item_key]],IsITypeList,Table_ExternalData_15[[#This Row],[IType]],IsDList,Table_ExternalData_15[[#Headers],[12]])</f>
        <v>0</v>
      </c>
      <c r="Q813" s="10">
        <f>SUMIFS(IsQList,IsIList,Table_ExternalData_15[[#This Row],[item_key]],IsITypeList,Table_ExternalData_15[[#This Row],[IType]],IsDList,Table_ExternalData_15[[#Headers],[13]])</f>
        <v>184</v>
      </c>
      <c r="R813" s="10">
        <f>SUMIFS(IsQList,IsIList,Table_ExternalData_15[[#This Row],[item_key]],IsITypeList,Table_ExternalData_15[[#This Row],[IType]],IsDList,Table_ExternalData_15[[#Headers],[14]])</f>
        <v>312</v>
      </c>
      <c r="S813" s="10">
        <f>SUMIFS(IsQList,IsIList,Table_ExternalData_15[[#This Row],[item_key]],IsITypeList,Table_ExternalData_15[[#This Row],[IType]],IsDList,Table_ExternalData_15[[#Headers],[15]])</f>
        <v>186</v>
      </c>
      <c r="T813" s="10">
        <f>SUMIFS(IsQList,IsIList,Table_ExternalData_15[[#This Row],[item_key]],IsITypeList,Table_ExternalData_15[[#This Row],[IType]],IsDList,Table_ExternalData_15[[#Headers],[16]])</f>
        <v>164</v>
      </c>
      <c r="U813" s="10">
        <f>SUMIFS(IsQList,IsIList,Table_ExternalData_15[[#This Row],[item_key]],IsITypeList,Table_ExternalData_15[[#This Row],[IType]],IsDList,Table_ExternalData_15[[#Headers],[17]])</f>
        <v>85</v>
      </c>
      <c r="V813" s="10">
        <f>SUMIFS(IsQList,IsIList,Table_ExternalData_15[[#This Row],[item_key]],IsITypeList,Table_ExternalData_15[[#This Row],[IType]],IsDList,Table_ExternalData_15[[#Headers],[18]])</f>
        <v>0</v>
      </c>
      <c r="W813" s="10">
        <f>SUMIFS(IsQList,IsIList,Table_ExternalData_15[[#This Row],[item_key]],IsITypeList,Table_ExternalData_15[[#This Row],[IType]],IsDList,Table_ExternalData_15[[#Headers],[19]])</f>
        <v>0</v>
      </c>
      <c r="X813" s="10">
        <f>SUMIFS(IsQList,IsIList,Table_ExternalData_15[[#This Row],[item_key]],IsITypeList,Table_ExternalData_15[[#This Row],[IType]],IsDList,Table_ExternalData_15[[#Headers],[20]])</f>
        <v>0</v>
      </c>
      <c r="Y813" s="10">
        <f>SUMIFS(IsQList,IsIList,Table_ExternalData_15[[#This Row],[item_key]],IsITypeList,Table_ExternalData_15[[#This Row],[IType]],IsDList,Table_ExternalData_15[[#Headers],[21]])</f>
        <v>0</v>
      </c>
      <c r="Z813" s="10">
        <f>SUMIFS(IsQList,IsIList,Table_ExternalData_15[[#This Row],[item_key]],IsITypeList,Table_ExternalData_15[[#This Row],[IType]],IsDList,Table_ExternalData_15[[#Headers],[22]])</f>
        <v>0</v>
      </c>
      <c r="AA813" s="10">
        <f>SUMIFS(IsQList,IsIList,Table_ExternalData_15[[#This Row],[item_key]],IsITypeList,Table_ExternalData_15[[#This Row],[IType]],IsDList,Table_ExternalData_15[[#Headers],[23]])</f>
        <v>0</v>
      </c>
      <c r="AB813" s="10">
        <f>SUMIFS(IsQList,IsIList,Table_ExternalData_15[[#This Row],[item_key]],IsITypeList,Table_ExternalData_15[[#This Row],[IType]],IsDList,Table_ExternalData_15[[#Headers],[24]])</f>
        <v>0</v>
      </c>
      <c r="AC813" s="10">
        <f>SUMIFS(IsQList,IsIList,Table_ExternalData_15[[#This Row],[item_key]],IsITypeList,Table_ExternalData_15[[#This Row],[IType]],IsDList,Table_ExternalData_15[[#Headers],[25]])</f>
        <v>0</v>
      </c>
      <c r="AD813" s="10">
        <f>SUMIFS(IsQList,IsIList,Table_ExternalData_15[[#This Row],[item_key]],IsITypeList,Table_ExternalData_15[[#This Row],[IType]],IsDList,Table_ExternalData_15[[#Headers],[26]])</f>
        <v>0</v>
      </c>
      <c r="AE813" s="10">
        <f>SUMIFS(IsQList,IsIList,Table_ExternalData_15[[#This Row],[item_key]],IsITypeList,Table_ExternalData_15[[#This Row],[IType]],IsDList,Table_ExternalData_15[[#Headers],[27]])</f>
        <v>334</v>
      </c>
      <c r="AF813" s="10">
        <f>SUMIFS(IsQList,IsIList,Table_ExternalData_15[[#This Row],[item_key]],IsITypeList,Table_ExternalData_15[[#This Row],[IType]],IsDList,Table_ExternalData_15[[#Headers],[28]])</f>
        <v>382</v>
      </c>
      <c r="AG813" s="10">
        <f>SUMIFS(IsQList,IsIList,Table_ExternalData_15[[#This Row],[item_key]],IsITypeList,Table_ExternalData_15[[#This Row],[IType]],IsDList,Table_ExternalData_15[[#Headers],[29]])</f>
        <v>364</v>
      </c>
      <c r="AH813" s="10">
        <f>SUMIFS(IsQList,IsIList,Table_ExternalData_15[[#This Row],[item_key]],IsITypeList,Table_ExternalData_15[[#This Row],[IType]],IsDList,Table_ExternalData_15[[#Headers],[30]])</f>
        <v>230</v>
      </c>
      <c r="AI813" s="10">
        <f>SUMIFS(IsQList,IsIList,Table_ExternalData_15[[#This Row],[item_key]],IsITypeList,Table_ExternalData_15[[#This Row],[IType]],IsDList,Table_ExternalData_15[[#Headers],[31]])</f>
        <v>727</v>
      </c>
      <c r="AJ813" s="10">
        <f>SUM(Table_ExternalData_15[[#This Row],[1]:[31]])</f>
        <v>4935</v>
      </c>
    </row>
    <row r="814" spans="1:36">
      <c r="A814" s="1" t="s">
        <v>374</v>
      </c>
      <c r="B814" s="1" t="s">
        <v>1161</v>
      </c>
      <c r="C814" s="1" t="s">
        <v>1162</v>
      </c>
      <c r="D814" s="11" t="s">
        <v>2046</v>
      </c>
      <c r="E814" s="10">
        <f>SUMIFS(IsQList,IsIList,Table_ExternalData_15[[#This Row],[item_key]],IsITypeList,Table_ExternalData_15[[#This Row],[IType]],IsDList,Table_ExternalData_15[[#Headers],[1]])</f>
        <v>85</v>
      </c>
      <c r="F814" s="10">
        <f>SUMIFS(IsQList,IsIList,Table_ExternalData_15[[#This Row],[item_key]],IsITypeList,Table_ExternalData_15[[#This Row],[IType]],IsDList,Table_ExternalData_15[[#Headers],[2]])</f>
        <v>188</v>
      </c>
      <c r="G814" s="10">
        <f>SUMIFS(IsQList,IsIList,Table_ExternalData_15[[#This Row],[item_key]],IsITypeList,Table_ExternalData_15[[#This Row],[IType]],IsDList,Table_ExternalData_15[[#Headers],[3]])</f>
        <v>85</v>
      </c>
      <c r="H814" s="10">
        <f>SUMIFS(IsQList,IsIList,Table_ExternalData_15[[#This Row],[item_key]],IsITypeList,Table_ExternalData_15[[#This Row],[IType]],IsDList,Table_ExternalData_15[[#Headers],[4]])</f>
        <v>250</v>
      </c>
      <c r="I814" s="10">
        <f>SUMIFS(IsQList,IsIList,Table_ExternalData_15[[#This Row],[item_key]],IsITypeList,Table_ExternalData_15[[#This Row],[IType]],IsDList,Table_ExternalData_15[[#Headers],[5]])</f>
        <v>100</v>
      </c>
      <c r="J814" s="10">
        <f>SUMIFS(IsQList,IsIList,Table_ExternalData_15[[#This Row],[item_key]],IsITypeList,Table_ExternalData_15[[#This Row],[IType]],IsDList,Table_ExternalData_15[[#Headers],[6]])</f>
        <v>237</v>
      </c>
      <c r="K814" s="10">
        <f>SUMIFS(IsQList,IsIList,Table_ExternalData_15[[#This Row],[item_key]],IsITypeList,Table_ExternalData_15[[#This Row],[IType]],IsDList,Table_ExternalData_15[[#Headers],[7]])</f>
        <v>209</v>
      </c>
      <c r="L814" s="10">
        <f>SUMIFS(IsQList,IsIList,Table_ExternalData_15[[#This Row],[item_key]],IsITypeList,Table_ExternalData_15[[#This Row],[IType]],IsDList,Table_ExternalData_15[[#Headers],[8]])</f>
        <v>139</v>
      </c>
      <c r="M814" s="10">
        <f>SUMIFS(IsQList,IsIList,Table_ExternalData_15[[#This Row],[item_key]],IsITypeList,Table_ExternalData_15[[#This Row],[IType]],IsDList,Table_ExternalData_15[[#Headers],[9]])</f>
        <v>317</v>
      </c>
      <c r="N814" s="10">
        <f>SUMIFS(IsQList,IsIList,Table_ExternalData_15[[#This Row],[item_key]],IsITypeList,Table_ExternalData_15[[#This Row],[IType]],IsDList,Table_ExternalData_15[[#Headers],[10]])</f>
        <v>207</v>
      </c>
      <c r="O814" s="10">
        <f>SUMIFS(IsQList,IsIList,Table_ExternalData_15[[#This Row],[item_key]],IsITypeList,Table_ExternalData_15[[#This Row],[IType]],IsDList,Table_ExternalData_15[[#Headers],[11]])</f>
        <v>150</v>
      </c>
      <c r="P814" s="10">
        <f>SUMIFS(IsQList,IsIList,Table_ExternalData_15[[#This Row],[item_key]],IsITypeList,Table_ExternalData_15[[#This Row],[IType]],IsDList,Table_ExternalData_15[[#Headers],[12]])</f>
        <v>0</v>
      </c>
      <c r="Q814" s="10">
        <f>SUMIFS(IsQList,IsIList,Table_ExternalData_15[[#This Row],[item_key]],IsITypeList,Table_ExternalData_15[[#This Row],[IType]],IsDList,Table_ExternalData_15[[#Headers],[13]])</f>
        <v>184</v>
      </c>
      <c r="R814" s="10">
        <f>SUMIFS(IsQList,IsIList,Table_ExternalData_15[[#This Row],[item_key]],IsITypeList,Table_ExternalData_15[[#This Row],[IType]],IsDList,Table_ExternalData_15[[#Headers],[14]])</f>
        <v>312</v>
      </c>
      <c r="S814" s="10">
        <f>SUMIFS(IsQList,IsIList,Table_ExternalData_15[[#This Row],[item_key]],IsITypeList,Table_ExternalData_15[[#This Row],[IType]],IsDList,Table_ExternalData_15[[#Headers],[15]])</f>
        <v>186</v>
      </c>
      <c r="T814" s="10">
        <f>SUMIFS(IsQList,IsIList,Table_ExternalData_15[[#This Row],[item_key]],IsITypeList,Table_ExternalData_15[[#This Row],[IType]],IsDList,Table_ExternalData_15[[#Headers],[16]])</f>
        <v>164</v>
      </c>
      <c r="U814" s="10">
        <f>SUMIFS(IsQList,IsIList,Table_ExternalData_15[[#This Row],[item_key]],IsITypeList,Table_ExternalData_15[[#This Row],[IType]],IsDList,Table_ExternalData_15[[#Headers],[17]])</f>
        <v>85</v>
      </c>
      <c r="V814" s="10">
        <f>SUMIFS(IsQList,IsIList,Table_ExternalData_15[[#This Row],[item_key]],IsITypeList,Table_ExternalData_15[[#This Row],[IType]],IsDList,Table_ExternalData_15[[#Headers],[18]])</f>
        <v>0</v>
      </c>
      <c r="W814" s="10">
        <f>SUMIFS(IsQList,IsIList,Table_ExternalData_15[[#This Row],[item_key]],IsITypeList,Table_ExternalData_15[[#This Row],[IType]],IsDList,Table_ExternalData_15[[#Headers],[19]])</f>
        <v>0</v>
      </c>
      <c r="X814" s="10">
        <f>SUMIFS(IsQList,IsIList,Table_ExternalData_15[[#This Row],[item_key]],IsITypeList,Table_ExternalData_15[[#This Row],[IType]],IsDList,Table_ExternalData_15[[#Headers],[20]])</f>
        <v>0</v>
      </c>
      <c r="Y814" s="10">
        <f>SUMIFS(IsQList,IsIList,Table_ExternalData_15[[#This Row],[item_key]],IsITypeList,Table_ExternalData_15[[#This Row],[IType]],IsDList,Table_ExternalData_15[[#Headers],[21]])</f>
        <v>0</v>
      </c>
      <c r="Z814" s="10">
        <f>SUMIFS(IsQList,IsIList,Table_ExternalData_15[[#This Row],[item_key]],IsITypeList,Table_ExternalData_15[[#This Row],[IType]],IsDList,Table_ExternalData_15[[#Headers],[22]])</f>
        <v>0</v>
      </c>
      <c r="AA814" s="10">
        <f>SUMIFS(IsQList,IsIList,Table_ExternalData_15[[#This Row],[item_key]],IsITypeList,Table_ExternalData_15[[#This Row],[IType]],IsDList,Table_ExternalData_15[[#Headers],[23]])</f>
        <v>0</v>
      </c>
      <c r="AB814" s="10">
        <f>SUMIFS(IsQList,IsIList,Table_ExternalData_15[[#This Row],[item_key]],IsITypeList,Table_ExternalData_15[[#This Row],[IType]],IsDList,Table_ExternalData_15[[#Headers],[24]])</f>
        <v>0</v>
      </c>
      <c r="AC814" s="10">
        <f>SUMIFS(IsQList,IsIList,Table_ExternalData_15[[#This Row],[item_key]],IsITypeList,Table_ExternalData_15[[#This Row],[IType]],IsDList,Table_ExternalData_15[[#Headers],[25]])</f>
        <v>0</v>
      </c>
      <c r="AD814" s="10">
        <f>SUMIFS(IsQList,IsIList,Table_ExternalData_15[[#This Row],[item_key]],IsITypeList,Table_ExternalData_15[[#This Row],[IType]],IsDList,Table_ExternalData_15[[#Headers],[26]])</f>
        <v>0</v>
      </c>
      <c r="AE814" s="10">
        <f>SUMIFS(IsQList,IsIList,Table_ExternalData_15[[#This Row],[item_key]],IsITypeList,Table_ExternalData_15[[#This Row],[IType]],IsDList,Table_ExternalData_15[[#Headers],[27]])</f>
        <v>334</v>
      </c>
      <c r="AF814" s="10">
        <f>SUMIFS(IsQList,IsIList,Table_ExternalData_15[[#This Row],[item_key]],IsITypeList,Table_ExternalData_15[[#This Row],[IType]],IsDList,Table_ExternalData_15[[#Headers],[28]])</f>
        <v>382</v>
      </c>
      <c r="AG814" s="10">
        <f>SUMIFS(IsQList,IsIList,Table_ExternalData_15[[#This Row],[item_key]],IsITypeList,Table_ExternalData_15[[#This Row],[IType]],IsDList,Table_ExternalData_15[[#Headers],[29]])</f>
        <v>364</v>
      </c>
      <c r="AH814" s="10">
        <f>SUMIFS(IsQList,IsIList,Table_ExternalData_15[[#This Row],[item_key]],IsITypeList,Table_ExternalData_15[[#This Row],[IType]],IsDList,Table_ExternalData_15[[#Headers],[30]])</f>
        <v>230</v>
      </c>
      <c r="AI814" s="10">
        <f>SUMIFS(IsQList,IsIList,Table_ExternalData_15[[#This Row],[item_key]],IsITypeList,Table_ExternalData_15[[#This Row],[IType]],IsDList,Table_ExternalData_15[[#Headers],[31]])</f>
        <v>727</v>
      </c>
      <c r="AJ814" s="10">
        <f>SUM(Table_ExternalData_15[[#This Row],[1]:[31]])</f>
        <v>4935</v>
      </c>
    </row>
    <row r="815" spans="1:36">
      <c r="A815" s="1" t="s">
        <v>119</v>
      </c>
      <c r="B815" s="1" t="s">
        <v>1230</v>
      </c>
      <c r="C815" s="1" t="s">
        <v>1231</v>
      </c>
      <c r="D815" s="11" t="s">
        <v>2046</v>
      </c>
      <c r="E815" s="10">
        <f>SUMIFS(IsQList,IsIList,Table_ExternalData_15[[#This Row],[item_key]],IsITypeList,Table_ExternalData_15[[#This Row],[IType]],IsDList,Table_ExternalData_15[[#Headers],[1]])</f>
        <v>85</v>
      </c>
      <c r="F815" s="10">
        <f>SUMIFS(IsQList,IsIList,Table_ExternalData_15[[#This Row],[item_key]],IsITypeList,Table_ExternalData_15[[#This Row],[IType]],IsDList,Table_ExternalData_15[[#Headers],[2]])</f>
        <v>188</v>
      </c>
      <c r="G815" s="10">
        <f>SUMIFS(IsQList,IsIList,Table_ExternalData_15[[#This Row],[item_key]],IsITypeList,Table_ExternalData_15[[#This Row],[IType]],IsDList,Table_ExternalData_15[[#Headers],[3]])</f>
        <v>85</v>
      </c>
      <c r="H815" s="10">
        <f>SUMIFS(IsQList,IsIList,Table_ExternalData_15[[#This Row],[item_key]],IsITypeList,Table_ExternalData_15[[#This Row],[IType]],IsDList,Table_ExternalData_15[[#Headers],[4]])</f>
        <v>250</v>
      </c>
      <c r="I815" s="10">
        <f>SUMIFS(IsQList,IsIList,Table_ExternalData_15[[#This Row],[item_key]],IsITypeList,Table_ExternalData_15[[#This Row],[IType]],IsDList,Table_ExternalData_15[[#Headers],[5]])</f>
        <v>100</v>
      </c>
      <c r="J815" s="10">
        <f>SUMIFS(IsQList,IsIList,Table_ExternalData_15[[#This Row],[item_key]],IsITypeList,Table_ExternalData_15[[#This Row],[IType]],IsDList,Table_ExternalData_15[[#Headers],[6]])</f>
        <v>237</v>
      </c>
      <c r="K815" s="10">
        <f>SUMIFS(IsQList,IsIList,Table_ExternalData_15[[#This Row],[item_key]],IsITypeList,Table_ExternalData_15[[#This Row],[IType]],IsDList,Table_ExternalData_15[[#Headers],[7]])</f>
        <v>209</v>
      </c>
      <c r="L815" s="10">
        <f>SUMIFS(IsQList,IsIList,Table_ExternalData_15[[#This Row],[item_key]],IsITypeList,Table_ExternalData_15[[#This Row],[IType]],IsDList,Table_ExternalData_15[[#Headers],[8]])</f>
        <v>139</v>
      </c>
      <c r="M815" s="10">
        <f>SUMIFS(IsQList,IsIList,Table_ExternalData_15[[#This Row],[item_key]],IsITypeList,Table_ExternalData_15[[#This Row],[IType]],IsDList,Table_ExternalData_15[[#Headers],[9]])</f>
        <v>317</v>
      </c>
      <c r="N815" s="10">
        <f>SUMIFS(IsQList,IsIList,Table_ExternalData_15[[#This Row],[item_key]],IsITypeList,Table_ExternalData_15[[#This Row],[IType]],IsDList,Table_ExternalData_15[[#Headers],[10]])</f>
        <v>207</v>
      </c>
      <c r="O815" s="10">
        <f>SUMIFS(IsQList,IsIList,Table_ExternalData_15[[#This Row],[item_key]],IsITypeList,Table_ExternalData_15[[#This Row],[IType]],IsDList,Table_ExternalData_15[[#Headers],[11]])</f>
        <v>150</v>
      </c>
      <c r="P815" s="10">
        <f>SUMIFS(IsQList,IsIList,Table_ExternalData_15[[#This Row],[item_key]],IsITypeList,Table_ExternalData_15[[#This Row],[IType]],IsDList,Table_ExternalData_15[[#Headers],[12]])</f>
        <v>0</v>
      </c>
      <c r="Q815" s="10">
        <f>SUMIFS(IsQList,IsIList,Table_ExternalData_15[[#This Row],[item_key]],IsITypeList,Table_ExternalData_15[[#This Row],[IType]],IsDList,Table_ExternalData_15[[#Headers],[13]])</f>
        <v>184</v>
      </c>
      <c r="R815" s="10">
        <f>SUMIFS(IsQList,IsIList,Table_ExternalData_15[[#This Row],[item_key]],IsITypeList,Table_ExternalData_15[[#This Row],[IType]],IsDList,Table_ExternalData_15[[#Headers],[14]])</f>
        <v>312</v>
      </c>
      <c r="S815" s="10">
        <f>SUMIFS(IsQList,IsIList,Table_ExternalData_15[[#This Row],[item_key]],IsITypeList,Table_ExternalData_15[[#This Row],[IType]],IsDList,Table_ExternalData_15[[#Headers],[15]])</f>
        <v>186</v>
      </c>
      <c r="T815" s="10">
        <f>SUMIFS(IsQList,IsIList,Table_ExternalData_15[[#This Row],[item_key]],IsITypeList,Table_ExternalData_15[[#This Row],[IType]],IsDList,Table_ExternalData_15[[#Headers],[16]])</f>
        <v>164</v>
      </c>
      <c r="U815" s="10">
        <f>SUMIFS(IsQList,IsIList,Table_ExternalData_15[[#This Row],[item_key]],IsITypeList,Table_ExternalData_15[[#This Row],[IType]],IsDList,Table_ExternalData_15[[#Headers],[17]])</f>
        <v>85</v>
      </c>
      <c r="V815" s="10">
        <f>SUMIFS(IsQList,IsIList,Table_ExternalData_15[[#This Row],[item_key]],IsITypeList,Table_ExternalData_15[[#This Row],[IType]],IsDList,Table_ExternalData_15[[#Headers],[18]])</f>
        <v>0</v>
      </c>
      <c r="W815" s="10">
        <f>SUMIFS(IsQList,IsIList,Table_ExternalData_15[[#This Row],[item_key]],IsITypeList,Table_ExternalData_15[[#This Row],[IType]],IsDList,Table_ExternalData_15[[#Headers],[19]])</f>
        <v>0</v>
      </c>
      <c r="X815" s="10">
        <f>SUMIFS(IsQList,IsIList,Table_ExternalData_15[[#This Row],[item_key]],IsITypeList,Table_ExternalData_15[[#This Row],[IType]],IsDList,Table_ExternalData_15[[#Headers],[20]])</f>
        <v>0</v>
      </c>
      <c r="Y815" s="10">
        <f>SUMIFS(IsQList,IsIList,Table_ExternalData_15[[#This Row],[item_key]],IsITypeList,Table_ExternalData_15[[#This Row],[IType]],IsDList,Table_ExternalData_15[[#Headers],[21]])</f>
        <v>0</v>
      </c>
      <c r="Z815" s="10">
        <f>SUMIFS(IsQList,IsIList,Table_ExternalData_15[[#This Row],[item_key]],IsITypeList,Table_ExternalData_15[[#This Row],[IType]],IsDList,Table_ExternalData_15[[#Headers],[22]])</f>
        <v>0</v>
      </c>
      <c r="AA815" s="10">
        <f>SUMIFS(IsQList,IsIList,Table_ExternalData_15[[#This Row],[item_key]],IsITypeList,Table_ExternalData_15[[#This Row],[IType]],IsDList,Table_ExternalData_15[[#Headers],[23]])</f>
        <v>0</v>
      </c>
      <c r="AB815" s="10">
        <f>SUMIFS(IsQList,IsIList,Table_ExternalData_15[[#This Row],[item_key]],IsITypeList,Table_ExternalData_15[[#This Row],[IType]],IsDList,Table_ExternalData_15[[#Headers],[24]])</f>
        <v>0</v>
      </c>
      <c r="AC815" s="10">
        <f>SUMIFS(IsQList,IsIList,Table_ExternalData_15[[#This Row],[item_key]],IsITypeList,Table_ExternalData_15[[#This Row],[IType]],IsDList,Table_ExternalData_15[[#Headers],[25]])</f>
        <v>0</v>
      </c>
      <c r="AD815" s="10">
        <f>SUMIFS(IsQList,IsIList,Table_ExternalData_15[[#This Row],[item_key]],IsITypeList,Table_ExternalData_15[[#This Row],[IType]],IsDList,Table_ExternalData_15[[#Headers],[26]])</f>
        <v>0</v>
      </c>
      <c r="AE815" s="10">
        <f>SUMIFS(IsQList,IsIList,Table_ExternalData_15[[#This Row],[item_key]],IsITypeList,Table_ExternalData_15[[#This Row],[IType]],IsDList,Table_ExternalData_15[[#Headers],[27]])</f>
        <v>334</v>
      </c>
      <c r="AF815" s="10">
        <f>SUMIFS(IsQList,IsIList,Table_ExternalData_15[[#This Row],[item_key]],IsITypeList,Table_ExternalData_15[[#This Row],[IType]],IsDList,Table_ExternalData_15[[#Headers],[28]])</f>
        <v>382</v>
      </c>
      <c r="AG815" s="10">
        <f>SUMIFS(IsQList,IsIList,Table_ExternalData_15[[#This Row],[item_key]],IsITypeList,Table_ExternalData_15[[#This Row],[IType]],IsDList,Table_ExternalData_15[[#Headers],[29]])</f>
        <v>364</v>
      </c>
      <c r="AH815" s="10">
        <f>SUMIFS(IsQList,IsIList,Table_ExternalData_15[[#This Row],[item_key]],IsITypeList,Table_ExternalData_15[[#This Row],[IType]],IsDList,Table_ExternalData_15[[#Headers],[30]])</f>
        <v>230</v>
      </c>
      <c r="AI815" s="10">
        <f>SUMIFS(IsQList,IsIList,Table_ExternalData_15[[#This Row],[item_key]],IsITypeList,Table_ExternalData_15[[#This Row],[IType]],IsDList,Table_ExternalData_15[[#Headers],[31]])</f>
        <v>727</v>
      </c>
      <c r="AJ815" s="10">
        <f>SUM(Table_ExternalData_15[[#This Row],[1]:[31]])</f>
        <v>4935</v>
      </c>
    </row>
    <row r="816" spans="1:36">
      <c r="A816" s="1" t="s">
        <v>119</v>
      </c>
      <c r="B816" s="1" t="s">
        <v>1230</v>
      </c>
      <c r="C816" s="1" t="s">
        <v>1231</v>
      </c>
      <c r="D816" s="11" t="s">
        <v>2017</v>
      </c>
      <c r="E816" s="10">
        <f>SUMIFS(IsQList,IsIList,Table_ExternalData_15[[#This Row],[item_key]],IsITypeList,Table_ExternalData_15[[#This Row],[IType]],IsDList,Table_ExternalData_15[[#Headers],[1]])</f>
        <v>0</v>
      </c>
      <c r="F816" s="10">
        <f>SUMIFS(IsQList,IsIList,Table_ExternalData_15[[#This Row],[item_key]],IsITypeList,Table_ExternalData_15[[#This Row],[IType]],IsDList,Table_ExternalData_15[[#Headers],[2]])</f>
        <v>0</v>
      </c>
      <c r="G816" s="10">
        <f>SUMIFS(IsQList,IsIList,Table_ExternalData_15[[#This Row],[item_key]],IsITypeList,Table_ExternalData_15[[#This Row],[IType]],IsDList,Table_ExternalData_15[[#Headers],[3]])</f>
        <v>0</v>
      </c>
      <c r="H816" s="10">
        <f>SUMIFS(IsQList,IsIList,Table_ExternalData_15[[#This Row],[item_key]],IsITypeList,Table_ExternalData_15[[#This Row],[IType]],IsDList,Table_ExternalData_15[[#Headers],[4]])</f>
        <v>0</v>
      </c>
      <c r="I816" s="10">
        <f>SUMIFS(IsQList,IsIList,Table_ExternalData_15[[#This Row],[item_key]],IsITypeList,Table_ExternalData_15[[#This Row],[IType]],IsDList,Table_ExternalData_15[[#Headers],[5]])</f>
        <v>0</v>
      </c>
      <c r="J816" s="10">
        <f>SUMIFS(IsQList,IsIList,Table_ExternalData_15[[#This Row],[item_key]],IsITypeList,Table_ExternalData_15[[#This Row],[IType]],IsDList,Table_ExternalData_15[[#Headers],[6]])</f>
        <v>0</v>
      </c>
      <c r="K816" s="10">
        <f>SUMIFS(IsQList,IsIList,Table_ExternalData_15[[#This Row],[item_key]],IsITypeList,Table_ExternalData_15[[#This Row],[IType]],IsDList,Table_ExternalData_15[[#Headers],[7]])</f>
        <v>0</v>
      </c>
      <c r="L816" s="10">
        <f>SUMIFS(IsQList,IsIList,Table_ExternalData_15[[#This Row],[item_key]],IsITypeList,Table_ExternalData_15[[#This Row],[IType]],IsDList,Table_ExternalData_15[[#Headers],[8]])</f>
        <v>0</v>
      </c>
      <c r="M816" s="10">
        <f>SUMIFS(IsQList,IsIList,Table_ExternalData_15[[#This Row],[item_key]],IsITypeList,Table_ExternalData_15[[#This Row],[IType]],IsDList,Table_ExternalData_15[[#Headers],[9]])</f>
        <v>0</v>
      </c>
      <c r="N816" s="10">
        <f>SUMIFS(IsQList,IsIList,Table_ExternalData_15[[#This Row],[item_key]],IsITypeList,Table_ExternalData_15[[#This Row],[IType]],IsDList,Table_ExternalData_15[[#Headers],[10]])</f>
        <v>0</v>
      </c>
      <c r="O816" s="10">
        <f>SUMIFS(IsQList,IsIList,Table_ExternalData_15[[#This Row],[item_key]],IsITypeList,Table_ExternalData_15[[#This Row],[IType]],IsDList,Table_ExternalData_15[[#Headers],[11]])</f>
        <v>0</v>
      </c>
      <c r="P816" s="10">
        <f>SUMIFS(IsQList,IsIList,Table_ExternalData_15[[#This Row],[item_key]],IsITypeList,Table_ExternalData_15[[#This Row],[IType]],IsDList,Table_ExternalData_15[[#Headers],[12]])</f>
        <v>0</v>
      </c>
      <c r="Q816" s="10">
        <f>SUMIFS(IsQList,IsIList,Table_ExternalData_15[[#This Row],[item_key]],IsITypeList,Table_ExternalData_15[[#This Row],[IType]],IsDList,Table_ExternalData_15[[#Headers],[13]])</f>
        <v>0</v>
      </c>
      <c r="R816" s="10">
        <f>SUMIFS(IsQList,IsIList,Table_ExternalData_15[[#This Row],[item_key]],IsITypeList,Table_ExternalData_15[[#This Row],[IType]],IsDList,Table_ExternalData_15[[#Headers],[14]])</f>
        <v>0</v>
      </c>
      <c r="S816" s="10">
        <f>SUMIFS(IsQList,IsIList,Table_ExternalData_15[[#This Row],[item_key]],IsITypeList,Table_ExternalData_15[[#This Row],[IType]],IsDList,Table_ExternalData_15[[#Headers],[15]])</f>
        <v>0</v>
      </c>
      <c r="T816" s="10">
        <f>SUMIFS(IsQList,IsIList,Table_ExternalData_15[[#This Row],[item_key]],IsITypeList,Table_ExternalData_15[[#This Row],[IType]],IsDList,Table_ExternalData_15[[#Headers],[16]])</f>
        <v>0</v>
      </c>
      <c r="U816" s="10">
        <f>SUMIFS(IsQList,IsIList,Table_ExternalData_15[[#This Row],[item_key]],IsITypeList,Table_ExternalData_15[[#This Row],[IType]],IsDList,Table_ExternalData_15[[#Headers],[17]])</f>
        <v>0</v>
      </c>
      <c r="V816" s="10">
        <f>SUMIFS(IsQList,IsIList,Table_ExternalData_15[[#This Row],[item_key]],IsITypeList,Table_ExternalData_15[[#This Row],[IType]],IsDList,Table_ExternalData_15[[#Headers],[18]])</f>
        <v>0</v>
      </c>
      <c r="W816" s="10">
        <f>SUMIFS(IsQList,IsIList,Table_ExternalData_15[[#This Row],[item_key]],IsITypeList,Table_ExternalData_15[[#This Row],[IType]],IsDList,Table_ExternalData_15[[#Headers],[19]])</f>
        <v>0</v>
      </c>
      <c r="X816" s="10">
        <f>SUMIFS(IsQList,IsIList,Table_ExternalData_15[[#This Row],[item_key]],IsITypeList,Table_ExternalData_15[[#This Row],[IType]],IsDList,Table_ExternalData_15[[#Headers],[20]])</f>
        <v>0</v>
      </c>
      <c r="Y816" s="10">
        <f>SUMIFS(IsQList,IsIList,Table_ExternalData_15[[#This Row],[item_key]],IsITypeList,Table_ExternalData_15[[#This Row],[IType]],IsDList,Table_ExternalData_15[[#Headers],[21]])</f>
        <v>0</v>
      </c>
      <c r="Z816" s="10">
        <f>SUMIFS(IsQList,IsIList,Table_ExternalData_15[[#This Row],[item_key]],IsITypeList,Table_ExternalData_15[[#This Row],[IType]],IsDList,Table_ExternalData_15[[#Headers],[22]])</f>
        <v>0</v>
      </c>
      <c r="AA816" s="10">
        <f>SUMIFS(IsQList,IsIList,Table_ExternalData_15[[#This Row],[item_key]],IsITypeList,Table_ExternalData_15[[#This Row],[IType]],IsDList,Table_ExternalData_15[[#Headers],[23]])</f>
        <v>0</v>
      </c>
      <c r="AB816" s="10">
        <f>SUMIFS(IsQList,IsIList,Table_ExternalData_15[[#This Row],[item_key]],IsITypeList,Table_ExternalData_15[[#This Row],[IType]],IsDList,Table_ExternalData_15[[#Headers],[24]])</f>
        <v>0</v>
      </c>
      <c r="AC816" s="10">
        <f>SUMIFS(IsQList,IsIList,Table_ExternalData_15[[#This Row],[item_key]],IsITypeList,Table_ExternalData_15[[#This Row],[IType]],IsDList,Table_ExternalData_15[[#Headers],[25]])</f>
        <v>0</v>
      </c>
      <c r="AD816" s="10">
        <f>SUMIFS(IsQList,IsIList,Table_ExternalData_15[[#This Row],[item_key]],IsITypeList,Table_ExternalData_15[[#This Row],[IType]],IsDList,Table_ExternalData_15[[#Headers],[26]])</f>
        <v>0</v>
      </c>
      <c r="AE816" s="10">
        <f>SUMIFS(IsQList,IsIList,Table_ExternalData_15[[#This Row],[item_key]],IsITypeList,Table_ExternalData_15[[#This Row],[IType]],IsDList,Table_ExternalData_15[[#Headers],[27]])</f>
        <v>0</v>
      </c>
      <c r="AF816" s="10">
        <f>SUMIFS(IsQList,IsIList,Table_ExternalData_15[[#This Row],[item_key]],IsITypeList,Table_ExternalData_15[[#This Row],[IType]],IsDList,Table_ExternalData_15[[#Headers],[28]])</f>
        <v>0</v>
      </c>
      <c r="AG816" s="10">
        <f>SUMIFS(IsQList,IsIList,Table_ExternalData_15[[#This Row],[item_key]],IsITypeList,Table_ExternalData_15[[#This Row],[IType]],IsDList,Table_ExternalData_15[[#Headers],[29]])</f>
        <v>0</v>
      </c>
      <c r="AH816" s="10">
        <f>SUMIFS(IsQList,IsIList,Table_ExternalData_15[[#This Row],[item_key]],IsITypeList,Table_ExternalData_15[[#This Row],[IType]],IsDList,Table_ExternalData_15[[#Headers],[30]])</f>
        <v>0</v>
      </c>
      <c r="AI816" s="10">
        <f>SUMIFS(IsQList,IsIList,Table_ExternalData_15[[#This Row],[item_key]],IsITypeList,Table_ExternalData_15[[#This Row],[IType]],IsDList,Table_ExternalData_15[[#Headers],[31]])</f>
        <v>0</v>
      </c>
      <c r="AJ816" s="10">
        <f>SUM(Table_ExternalData_15[[#This Row],[1]:[31]])</f>
        <v>0</v>
      </c>
    </row>
    <row r="817" spans="1:36">
      <c r="A817" s="1" t="s">
        <v>2323</v>
      </c>
      <c r="B817" s="1" t="s">
        <v>2849</v>
      </c>
      <c r="C817" s="1" t="s">
        <v>2850</v>
      </c>
      <c r="D817" s="11" t="s">
        <v>2046</v>
      </c>
      <c r="E817" s="10">
        <f>SUMIFS(IsQList,IsIList,Table_ExternalData_15[[#This Row],[item_key]],IsITypeList,Table_ExternalData_15[[#This Row],[IType]],IsDList,Table_ExternalData_15[[#Headers],[1]])</f>
        <v>0</v>
      </c>
      <c r="F817" s="10">
        <f>SUMIFS(IsQList,IsIList,Table_ExternalData_15[[#This Row],[item_key]],IsITypeList,Table_ExternalData_15[[#This Row],[IType]],IsDList,Table_ExternalData_15[[#Headers],[2]])</f>
        <v>0</v>
      </c>
      <c r="G817" s="10">
        <f>SUMIFS(IsQList,IsIList,Table_ExternalData_15[[#This Row],[item_key]],IsITypeList,Table_ExternalData_15[[#This Row],[IType]],IsDList,Table_ExternalData_15[[#Headers],[3]])</f>
        <v>0</v>
      </c>
      <c r="H817" s="10">
        <f>SUMIFS(IsQList,IsIList,Table_ExternalData_15[[#This Row],[item_key]],IsITypeList,Table_ExternalData_15[[#This Row],[IType]],IsDList,Table_ExternalData_15[[#Headers],[4]])</f>
        <v>0</v>
      </c>
      <c r="I817" s="10">
        <f>SUMIFS(IsQList,IsIList,Table_ExternalData_15[[#This Row],[item_key]],IsITypeList,Table_ExternalData_15[[#This Row],[IType]],IsDList,Table_ExternalData_15[[#Headers],[5]])</f>
        <v>0</v>
      </c>
      <c r="J817" s="10">
        <f>SUMIFS(IsQList,IsIList,Table_ExternalData_15[[#This Row],[item_key]],IsITypeList,Table_ExternalData_15[[#This Row],[IType]],IsDList,Table_ExternalData_15[[#Headers],[6]])</f>
        <v>0</v>
      </c>
      <c r="K817" s="10">
        <f>SUMIFS(IsQList,IsIList,Table_ExternalData_15[[#This Row],[item_key]],IsITypeList,Table_ExternalData_15[[#This Row],[IType]],IsDList,Table_ExternalData_15[[#Headers],[7]])</f>
        <v>0</v>
      </c>
      <c r="L817" s="10">
        <f>SUMIFS(IsQList,IsIList,Table_ExternalData_15[[#This Row],[item_key]],IsITypeList,Table_ExternalData_15[[#This Row],[IType]],IsDList,Table_ExternalData_15[[#Headers],[8]])</f>
        <v>0</v>
      </c>
      <c r="M817" s="10">
        <f>SUMIFS(IsQList,IsIList,Table_ExternalData_15[[#This Row],[item_key]],IsITypeList,Table_ExternalData_15[[#This Row],[IType]],IsDList,Table_ExternalData_15[[#Headers],[9]])</f>
        <v>0</v>
      </c>
      <c r="N817" s="10">
        <f>SUMIFS(IsQList,IsIList,Table_ExternalData_15[[#This Row],[item_key]],IsITypeList,Table_ExternalData_15[[#This Row],[IType]],IsDList,Table_ExternalData_15[[#Headers],[10]])</f>
        <v>0</v>
      </c>
      <c r="O817" s="10">
        <f>SUMIFS(IsQList,IsIList,Table_ExternalData_15[[#This Row],[item_key]],IsITypeList,Table_ExternalData_15[[#This Row],[IType]],IsDList,Table_ExternalData_15[[#Headers],[11]])</f>
        <v>0</v>
      </c>
      <c r="P817" s="10">
        <f>SUMIFS(IsQList,IsIList,Table_ExternalData_15[[#This Row],[item_key]],IsITypeList,Table_ExternalData_15[[#This Row],[IType]],IsDList,Table_ExternalData_15[[#Headers],[12]])</f>
        <v>0</v>
      </c>
      <c r="Q817" s="10">
        <f>SUMIFS(IsQList,IsIList,Table_ExternalData_15[[#This Row],[item_key]],IsITypeList,Table_ExternalData_15[[#This Row],[IType]],IsDList,Table_ExternalData_15[[#Headers],[13]])</f>
        <v>0</v>
      </c>
      <c r="R817" s="10">
        <f>SUMIFS(IsQList,IsIList,Table_ExternalData_15[[#This Row],[item_key]],IsITypeList,Table_ExternalData_15[[#This Row],[IType]],IsDList,Table_ExternalData_15[[#Headers],[14]])</f>
        <v>0</v>
      </c>
      <c r="S817" s="10">
        <f>SUMIFS(IsQList,IsIList,Table_ExternalData_15[[#This Row],[item_key]],IsITypeList,Table_ExternalData_15[[#This Row],[IType]],IsDList,Table_ExternalData_15[[#Headers],[15]])</f>
        <v>0</v>
      </c>
      <c r="T817" s="10">
        <f>SUMIFS(IsQList,IsIList,Table_ExternalData_15[[#This Row],[item_key]],IsITypeList,Table_ExternalData_15[[#This Row],[IType]],IsDList,Table_ExternalData_15[[#Headers],[16]])</f>
        <v>0</v>
      </c>
      <c r="U817" s="10">
        <f>SUMIFS(IsQList,IsIList,Table_ExternalData_15[[#This Row],[item_key]],IsITypeList,Table_ExternalData_15[[#This Row],[IType]],IsDList,Table_ExternalData_15[[#Headers],[17]])</f>
        <v>0</v>
      </c>
      <c r="V817" s="10">
        <f>SUMIFS(IsQList,IsIList,Table_ExternalData_15[[#This Row],[item_key]],IsITypeList,Table_ExternalData_15[[#This Row],[IType]],IsDList,Table_ExternalData_15[[#Headers],[18]])</f>
        <v>0</v>
      </c>
      <c r="W817" s="10">
        <f>SUMIFS(IsQList,IsIList,Table_ExternalData_15[[#This Row],[item_key]],IsITypeList,Table_ExternalData_15[[#This Row],[IType]],IsDList,Table_ExternalData_15[[#Headers],[19]])</f>
        <v>0</v>
      </c>
      <c r="X817" s="10">
        <f>SUMIFS(IsQList,IsIList,Table_ExternalData_15[[#This Row],[item_key]],IsITypeList,Table_ExternalData_15[[#This Row],[IType]],IsDList,Table_ExternalData_15[[#Headers],[20]])</f>
        <v>0</v>
      </c>
      <c r="Y817" s="10">
        <f>SUMIFS(IsQList,IsIList,Table_ExternalData_15[[#This Row],[item_key]],IsITypeList,Table_ExternalData_15[[#This Row],[IType]],IsDList,Table_ExternalData_15[[#Headers],[21]])</f>
        <v>0</v>
      </c>
      <c r="Z817" s="10">
        <f>SUMIFS(IsQList,IsIList,Table_ExternalData_15[[#This Row],[item_key]],IsITypeList,Table_ExternalData_15[[#This Row],[IType]],IsDList,Table_ExternalData_15[[#Headers],[22]])</f>
        <v>0</v>
      </c>
      <c r="AA817" s="10">
        <f>SUMIFS(IsQList,IsIList,Table_ExternalData_15[[#This Row],[item_key]],IsITypeList,Table_ExternalData_15[[#This Row],[IType]],IsDList,Table_ExternalData_15[[#Headers],[23]])</f>
        <v>0</v>
      </c>
      <c r="AB817" s="10">
        <f>SUMIFS(IsQList,IsIList,Table_ExternalData_15[[#This Row],[item_key]],IsITypeList,Table_ExternalData_15[[#This Row],[IType]],IsDList,Table_ExternalData_15[[#Headers],[24]])</f>
        <v>0</v>
      </c>
      <c r="AC817" s="10">
        <f>SUMIFS(IsQList,IsIList,Table_ExternalData_15[[#This Row],[item_key]],IsITypeList,Table_ExternalData_15[[#This Row],[IType]],IsDList,Table_ExternalData_15[[#Headers],[25]])</f>
        <v>0</v>
      </c>
      <c r="AD817" s="10">
        <f>SUMIFS(IsQList,IsIList,Table_ExternalData_15[[#This Row],[item_key]],IsITypeList,Table_ExternalData_15[[#This Row],[IType]],IsDList,Table_ExternalData_15[[#Headers],[26]])</f>
        <v>0</v>
      </c>
      <c r="AE817" s="10">
        <f>SUMIFS(IsQList,IsIList,Table_ExternalData_15[[#This Row],[item_key]],IsITypeList,Table_ExternalData_15[[#This Row],[IType]],IsDList,Table_ExternalData_15[[#Headers],[27]])</f>
        <v>0</v>
      </c>
      <c r="AF817" s="10">
        <f>SUMIFS(IsQList,IsIList,Table_ExternalData_15[[#This Row],[item_key]],IsITypeList,Table_ExternalData_15[[#This Row],[IType]],IsDList,Table_ExternalData_15[[#Headers],[28]])</f>
        <v>0</v>
      </c>
      <c r="AG817" s="10">
        <f>SUMIFS(IsQList,IsIList,Table_ExternalData_15[[#This Row],[item_key]],IsITypeList,Table_ExternalData_15[[#This Row],[IType]],IsDList,Table_ExternalData_15[[#Headers],[29]])</f>
        <v>0</v>
      </c>
      <c r="AH817" s="10">
        <f>SUMIFS(IsQList,IsIList,Table_ExternalData_15[[#This Row],[item_key]],IsITypeList,Table_ExternalData_15[[#This Row],[IType]],IsDList,Table_ExternalData_15[[#Headers],[30]])</f>
        <v>0</v>
      </c>
      <c r="AI817" s="10">
        <f>SUMIFS(IsQList,IsIList,Table_ExternalData_15[[#This Row],[item_key]],IsITypeList,Table_ExternalData_15[[#This Row],[IType]],IsDList,Table_ExternalData_15[[#Headers],[31]])</f>
        <v>0</v>
      </c>
      <c r="AJ817" s="10">
        <f>SUM(Table_ExternalData_15[[#This Row],[1]:[31]])</f>
        <v>0</v>
      </c>
    </row>
    <row r="818" spans="1:36">
      <c r="A818" s="1" t="s">
        <v>2324</v>
      </c>
      <c r="B818" s="1" t="s">
        <v>2851</v>
      </c>
      <c r="C818" s="1" t="s">
        <v>2852</v>
      </c>
      <c r="D818" s="11" t="s">
        <v>2046</v>
      </c>
      <c r="E818" s="10">
        <f>SUMIFS(IsQList,IsIList,Table_ExternalData_15[[#This Row],[item_key]],IsITypeList,Table_ExternalData_15[[#This Row],[IType]],IsDList,Table_ExternalData_15[[#Headers],[1]])</f>
        <v>0</v>
      </c>
      <c r="F818" s="10">
        <f>SUMIFS(IsQList,IsIList,Table_ExternalData_15[[#This Row],[item_key]],IsITypeList,Table_ExternalData_15[[#This Row],[IType]],IsDList,Table_ExternalData_15[[#Headers],[2]])</f>
        <v>0</v>
      </c>
      <c r="G818" s="10">
        <f>SUMIFS(IsQList,IsIList,Table_ExternalData_15[[#This Row],[item_key]],IsITypeList,Table_ExternalData_15[[#This Row],[IType]],IsDList,Table_ExternalData_15[[#Headers],[3]])</f>
        <v>0</v>
      </c>
      <c r="H818" s="10">
        <f>SUMIFS(IsQList,IsIList,Table_ExternalData_15[[#This Row],[item_key]],IsITypeList,Table_ExternalData_15[[#This Row],[IType]],IsDList,Table_ExternalData_15[[#Headers],[4]])</f>
        <v>0</v>
      </c>
      <c r="I818" s="10">
        <f>SUMIFS(IsQList,IsIList,Table_ExternalData_15[[#This Row],[item_key]],IsITypeList,Table_ExternalData_15[[#This Row],[IType]],IsDList,Table_ExternalData_15[[#Headers],[5]])</f>
        <v>0</v>
      </c>
      <c r="J818" s="10">
        <f>SUMIFS(IsQList,IsIList,Table_ExternalData_15[[#This Row],[item_key]],IsITypeList,Table_ExternalData_15[[#This Row],[IType]],IsDList,Table_ExternalData_15[[#Headers],[6]])</f>
        <v>0</v>
      </c>
      <c r="K818" s="10">
        <f>SUMIFS(IsQList,IsIList,Table_ExternalData_15[[#This Row],[item_key]],IsITypeList,Table_ExternalData_15[[#This Row],[IType]],IsDList,Table_ExternalData_15[[#Headers],[7]])</f>
        <v>0</v>
      </c>
      <c r="L818" s="10">
        <f>SUMIFS(IsQList,IsIList,Table_ExternalData_15[[#This Row],[item_key]],IsITypeList,Table_ExternalData_15[[#This Row],[IType]],IsDList,Table_ExternalData_15[[#Headers],[8]])</f>
        <v>0</v>
      </c>
      <c r="M818" s="10">
        <f>SUMIFS(IsQList,IsIList,Table_ExternalData_15[[#This Row],[item_key]],IsITypeList,Table_ExternalData_15[[#This Row],[IType]],IsDList,Table_ExternalData_15[[#Headers],[9]])</f>
        <v>0</v>
      </c>
      <c r="N818" s="10">
        <f>SUMIFS(IsQList,IsIList,Table_ExternalData_15[[#This Row],[item_key]],IsITypeList,Table_ExternalData_15[[#This Row],[IType]],IsDList,Table_ExternalData_15[[#Headers],[10]])</f>
        <v>0</v>
      </c>
      <c r="O818" s="10">
        <f>SUMIFS(IsQList,IsIList,Table_ExternalData_15[[#This Row],[item_key]],IsITypeList,Table_ExternalData_15[[#This Row],[IType]],IsDList,Table_ExternalData_15[[#Headers],[11]])</f>
        <v>0</v>
      </c>
      <c r="P818" s="10">
        <f>SUMIFS(IsQList,IsIList,Table_ExternalData_15[[#This Row],[item_key]],IsITypeList,Table_ExternalData_15[[#This Row],[IType]],IsDList,Table_ExternalData_15[[#Headers],[12]])</f>
        <v>0</v>
      </c>
      <c r="Q818" s="10">
        <f>SUMIFS(IsQList,IsIList,Table_ExternalData_15[[#This Row],[item_key]],IsITypeList,Table_ExternalData_15[[#This Row],[IType]],IsDList,Table_ExternalData_15[[#Headers],[13]])</f>
        <v>0</v>
      </c>
      <c r="R818" s="10">
        <f>SUMIFS(IsQList,IsIList,Table_ExternalData_15[[#This Row],[item_key]],IsITypeList,Table_ExternalData_15[[#This Row],[IType]],IsDList,Table_ExternalData_15[[#Headers],[14]])</f>
        <v>0</v>
      </c>
      <c r="S818" s="10">
        <f>SUMIFS(IsQList,IsIList,Table_ExternalData_15[[#This Row],[item_key]],IsITypeList,Table_ExternalData_15[[#This Row],[IType]],IsDList,Table_ExternalData_15[[#Headers],[15]])</f>
        <v>0</v>
      </c>
      <c r="T818" s="10">
        <f>SUMIFS(IsQList,IsIList,Table_ExternalData_15[[#This Row],[item_key]],IsITypeList,Table_ExternalData_15[[#This Row],[IType]],IsDList,Table_ExternalData_15[[#Headers],[16]])</f>
        <v>0</v>
      </c>
      <c r="U818" s="10">
        <f>SUMIFS(IsQList,IsIList,Table_ExternalData_15[[#This Row],[item_key]],IsITypeList,Table_ExternalData_15[[#This Row],[IType]],IsDList,Table_ExternalData_15[[#Headers],[17]])</f>
        <v>0</v>
      </c>
      <c r="V818" s="10">
        <f>SUMIFS(IsQList,IsIList,Table_ExternalData_15[[#This Row],[item_key]],IsITypeList,Table_ExternalData_15[[#This Row],[IType]],IsDList,Table_ExternalData_15[[#Headers],[18]])</f>
        <v>0</v>
      </c>
      <c r="W818" s="10">
        <f>SUMIFS(IsQList,IsIList,Table_ExternalData_15[[#This Row],[item_key]],IsITypeList,Table_ExternalData_15[[#This Row],[IType]],IsDList,Table_ExternalData_15[[#Headers],[19]])</f>
        <v>0</v>
      </c>
      <c r="X818" s="10">
        <f>SUMIFS(IsQList,IsIList,Table_ExternalData_15[[#This Row],[item_key]],IsITypeList,Table_ExternalData_15[[#This Row],[IType]],IsDList,Table_ExternalData_15[[#Headers],[20]])</f>
        <v>0</v>
      </c>
      <c r="Y818" s="10">
        <f>SUMIFS(IsQList,IsIList,Table_ExternalData_15[[#This Row],[item_key]],IsITypeList,Table_ExternalData_15[[#This Row],[IType]],IsDList,Table_ExternalData_15[[#Headers],[21]])</f>
        <v>0</v>
      </c>
      <c r="Z818" s="10">
        <f>SUMIFS(IsQList,IsIList,Table_ExternalData_15[[#This Row],[item_key]],IsITypeList,Table_ExternalData_15[[#This Row],[IType]],IsDList,Table_ExternalData_15[[#Headers],[22]])</f>
        <v>0</v>
      </c>
      <c r="AA818" s="10">
        <f>SUMIFS(IsQList,IsIList,Table_ExternalData_15[[#This Row],[item_key]],IsITypeList,Table_ExternalData_15[[#This Row],[IType]],IsDList,Table_ExternalData_15[[#Headers],[23]])</f>
        <v>0</v>
      </c>
      <c r="AB818" s="10">
        <f>SUMIFS(IsQList,IsIList,Table_ExternalData_15[[#This Row],[item_key]],IsITypeList,Table_ExternalData_15[[#This Row],[IType]],IsDList,Table_ExternalData_15[[#Headers],[24]])</f>
        <v>0</v>
      </c>
      <c r="AC818" s="10">
        <f>SUMIFS(IsQList,IsIList,Table_ExternalData_15[[#This Row],[item_key]],IsITypeList,Table_ExternalData_15[[#This Row],[IType]],IsDList,Table_ExternalData_15[[#Headers],[25]])</f>
        <v>0</v>
      </c>
      <c r="AD818" s="10">
        <f>SUMIFS(IsQList,IsIList,Table_ExternalData_15[[#This Row],[item_key]],IsITypeList,Table_ExternalData_15[[#This Row],[IType]],IsDList,Table_ExternalData_15[[#Headers],[26]])</f>
        <v>0</v>
      </c>
      <c r="AE818" s="10">
        <f>SUMIFS(IsQList,IsIList,Table_ExternalData_15[[#This Row],[item_key]],IsITypeList,Table_ExternalData_15[[#This Row],[IType]],IsDList,Table_ExternalData_15[[#Headers],[27]])</f>
        <v>0</v>
      </c>
      <c r="AF818" s="10">
        <f>SUMIFS(IsQList,IsIList,Table_ExternalData_15[[#This Row],[item_key]],IsITypeList,Table_ExternalData_15[[#This Row],[IType]],IsDList,Table_ExternalData_15[[#Headers],[28]])</f>
        <v>0</v>
      </c>
      <c r="AG818" s="10">
        <f>SUMIFS(IsQList,IsIList,Table_ExternalData_15[[#This Row],[item_key]],IsITypeList,Table_ExternalData_15[[#This Row],[IType]],IsDList,Table_ExternalData_15[[#Headers],[29]])</f>
        <v>0</v>
      </c>
      <c r="AH818" s="10">
        <f>SUMIFS(IsQList,IsIList,Table_ExternalData_15[[#This Row],[item_key]],IsITypeList,Table_ExternalData_15[[#This Row],[IType]],IsDList,Table_ExternalData_15[[#Headers],[30]])</f>
        <v>0</v>
      </c>
      <c r="AI818" s="10">
        <f>SUMIFS(IsQList,IsIList,Table_ExternalData_15[[#This Row],[item_key]],IsITypeList,Table_ExternalData_15[[#This Row],[IType]],IsDList,Table_ExternalData_15[[#Headers],[31]])</f>
        <v>0</v>
      </c>
      <c r="AJ818" s="10">
        <f>SUM(Table_ExternalData_15[[#This Row],[1]:[31]])</f>
        <v>0</v>
      </c>
    </row>
    <row r="819" spans="1:36">
      <c r="A819" s="1" t="s">
        <v>2325</v>
      </c>
      <c r="B819" s="1" t="s">
        <v>2853</v>
      </c>
      <c r="C819" s="1" t="s">
        <v>2854</v>
      </c>
      <c r="D819" s="11" t="s">
        <v>2046</v>
      </c>
      <c r="E819" s="10">
        <f>SUMIFS(IsQList,IsIList,Table_ExternalData_15[[#This Row],[item_key]],IsITypeList,Table_ExternalData_15[[#This Row],[IType]],IsDList,Table_ExternalData_15[[#Headers],[1]])</f>
        <v>0</v>
      </c>
      <c r="F819" s="10">
        <f>SUMIFS(IsQList,IsIList,Table_ExternalData_15[[#This Row],[item_key]],IsITypeList,Table_ExternalData_15[[#This Row],[IType]],IsDList,Table_ExternalData_15[[#Headers],[2]])</f>
        <v>0</v>
      </c>
      <c r="G819" s="10">
        <f>SUMIFS(IsQList,IsIList,Table_ExternalData_15[[#This Row],[item_key]],IsITypeList,Table_ExternalData_15[[#This Row],[IType]],IsDList,Table_ExternalData_15[[#Headers],[3]])</f>
        <v>0</v>
      </c>
      <c r="H819" s="10">
        <f>SUMIFS(IsQList,IsIList,Table_ExternalData_15[[#This Row],[item_key]],IsITypeList,Table_ExternalData_15[[#This Row],[IType]],IsDList,Table_ExternalData_15[[#Headers],[4]])</f>
        <v>0</v>
      </c>
      <c r="I819" s="10">
        <f>SUMIFS(IsQList,IsIList,Table_ExternalData_15[[#This Row],[item_key]],IsITypeList,Table_ExternalData_15[[#This Row],[IType]],IsDList,Table_ExternalData_15[[#Headers],[5]])</f>
        <v>0</v>
      </c>
      <c r="J819" s="10">
        <f>SUMIFS(IsQList,IsIList,Table_ExternalData_15[[#This Row],[item_key]],IsITypeList,Table_ExternalData_15[[#This Row],[IType]],IsDList,Table_ExternalData_15[[#Headers],[6]])</f>
        <v>0</v>
      </c>
      <c r="K819" s="10">
        <f>SUMIFS(IsQList,IsIList,Table_ExternalData_15[[#This Row],[item_key]],IsITypeList,Table_ExternalData_15[[#This Row],[IType]],IsDList,Table_ExternalData_15[[#Headers],[7]])</f>
        <v>0</v>
      </c>
      <c r="L819" s="10">
        <f>SUMIFS(IsQList,IsIList,Table_ExternalData_15[[#This Row],[item_key]],IsITypeList,Table_ExternalData_15[[#This Row],[IType]],IsDList,Table_ExternalData_15[[#Headers],[8]])</f>
        <v>0</v>
      </c>
      <c r="M819" s="10">
        <f>SUMIFS(IsQList,IsIList,Table_ExternalData_15[[#This Row],[item_key]],IsITypeList,Table_ExternalData_15[[#This Row],[IType]],IsDList,Table_ExternalData_15[[#Headers],[9]])</f>
        <v>0</v>
      </c>
      <c r="N819" s="10">
        <f>SUMIFS(IsQList,IsIList,Table_ExternalData_15[[#This Row],[item_key]],IsITypeList,Table_ExternalData_15[[#This Row],[IType]],IsDList,Table_ExternalData_15[[#Headers],[10]])</f>
        <v>0</v>
      </c>
      <c r="O819" s="10">
        <f>SUMIFS(IsQList,IsIList,Table_ExternalData_15[[#This Row],[item_key]],IsITypeList,Table_ExternalData_15[[#This Row],[IType]],IsDList,Table_ExternalData_15[[#Headers],[11]])</f>
        <v>0</v>
      </c>
      <c r="P819" s="10">
        <f>SUMIFS(IsQList,IsIList,Table_ExternalData_15[[#This Row],[item_key]],IsITypeList,Table_ExternalData_15[[#This Row],[IType]],IsDList,Table_ExternalData_15[[#Headers],[12]])</f>
        <v>0</v>
      </c>
      <c r="Q819" s="10">
        <f>SUMIFS(IsQList,IsIList,Table_ExternalData_15[[#This Row],[item_key]],IsITypeList,Table_ExternalData_15[[#This Row],[IType]],IsDList,Table_ExternalData_15[[#Headers],[13]])</f>
        <v>0</v>
      </c>
      <c r="R819" s="10">
        <f>SUMIFS(IsQList,IsIList,Table_ExternalData_15[[#This Row],[item_key]],IsITypeList,Table_ExternalData_15[[#This Row],[IType]],IsDList,Table_ExternalData_15[[#Headers],[14]])</f>
        <v>0</v>
      </c>
      <c r="S819" s="10">
        <f>SUMIFS(IsQList,IsIList,Table_ExternalData_15[[#This Row],[item_key]],IsITypeList,Table_ExternalData_15[[#This Row],[IType]],IsDList,Table_ExternalData_15[[#Headers],[15]])</f>
        <v>0</v>
      </c>
      <c r="T819" s="10">
        <f>SUMIFS(IsQList,IsIList,Table_ExternalData_15[[#This Row],[item_key]],IsITypeList,Table_ExternalData_15[[#This Row],[IType]],IsDList,Table_ExternalData_15[[#Headers],[16]])</f>
        <v>0</v>
      </c>
      <c r="U819" s="10">
        <f>SUMIFS(IsQList,IsIList,Table_ExternalData_15[[#This Row],[item_key]],IsITypeList,Table_ExternalData_15[[#This Row],[IType]],IsDList,Table_ExternalData_15[[#Headers],[17]])</f>
        <v>0</v>
      </c>
      <c r="V819" s="10">
        <f>SUMIFS(IsQList,IsIList,Table_ExternalData_15[[#This Row],[item_key]],IsITypeList,Table_ExternalData_15[[#This Row],[IType]],IsDList,Table_ExternalData_15[[#Headers],[18]])</f>
        <v>0</v>
      </c>
      <c r="W819" s="10">
        <f>SUMIFS(IsQList,IsIList,Table_ExternalData_15[[#This Row],[item_key]],IsITypeList,Table_ExternalData_15[[#This Row],[IType]],IsDList,Table_ExternalData_15[[#Headers],[19]])</f>
        <v>0</v>
      </c>
      <c r="X819" s="10">
        <f>SUMIFS(IsQList,IsIList,Table_ExternalData_15[[#This Row],[item_key]],IsITypeList,Table_ExternalData_15[[#This Row],[IType]],IsDList,Table_ExternalData_15[[#Headers],[20]])</f>
        <v>0</v>
      </c>
      <c r="Y819" s="10">
        <f>SUMIFS(IsQList,IsIList,Table_ExternalData_15[[#This Row],[item_key]],IsITypeList,Table_ExternalData_15[[#This Row],[IType]],IsDList,Table_ExternalData_15[[#Headers],[21]])</f>
        <v>0</v>
      </c>
      <c r="Z819" s="10">
        <f>SUMIFS(IsQList,IsIList,Table_ExternalData_15[[#This Row],[item_key]],IsITypeList,Table_ExternalData_15[[#This Row],[IType]],IsDList,Table_ExternalData_15[[#Headers],[22]])</f>
        <v>0</v>
      </c>
      <c r="AA819" s="10">
        <f>SUMIFS(IsQList,IsIList,Table_ExternalData_15[[#This Row],[item_key]],IsITypeList,Table_ExternalData_15[[#This Row],[IType]],IsDList,Table_ExternalData_15[[#Headers],[23]])</f>
        <v>0</v>
      </c>
      <c r="AB819" s="10">
        <f>SUMIFS(IsQList,IsIList,Table_ExternalData_15[[#This Row],[item_key]],IsITypeList,Table_ExternalData_15[[#This Row],[IType]],IsDList,Table_ExternalData_15[[#Headers],[24]])</f>
        <v>0</v>
      </c>
      <c r="AC819" s="10">
        <f>SUMIFS(IsQList,IsIList,Table_ExternalData_15[[#This Row],[item_key]],IsITypeList,Table_ExternalData_15[[#This Row],[IType]],IsDList,Table_ExternalData_15[[#Headers],[25]])</f>
        <v>0</v>
      </c>
      <c r="AD819" s="10">
        <f>SUMIFS(IsQList,IsIList,Table_ExternalData_15[[#This Row],[item_key]],IsITypeList,Table_ExternalData_15[[#This Row],[IType]],IsDList,Table_ExternalData_15[[#Headers],[26]])</f>
        <v>0</v>
      </c>
      <c r="AE819" s="10">
        <f>SUMIFS(IsQList,IsIList,Table_ExternalData_15[[#This Row],[item_key]],IsITypeList,Table_ExternalData_15[[#This Row],[IType]],IsDList,Table_ExternalData_15[[#Headers],[27]])</f>
        <v>0</v>
      </c>
      <c r="AF819" s="10">
        <f>SUMIFS(IsQList,IsIList,Table_ExternalData_15[[#This Row],[item_key]],IsITypeList,Table_ExternalData_15[[#This Row],[IType]],IsDList,Table_ExternalData_15[[#Headers],[28]])</f>
        <v>0</v>
      </c>
      <c r="AG819" s="10">
        <f>SUMIFS(IsQList,IsIList,Table_ExternalData_15[[#This Row],[item_key]],IsITypeList,Table_ExternalData_15[[#This Row],[IType]],IsDList,Table_ExternalData_15[[#Headers],[29]])</f>
        <v>0</v>
      </c>
      <c r="AH819" s="10">
        <f>SUMIFS(IsQList,IsIList,Table_ExternalData_15[[#This Row],[item_key]],IsITypeList,Table_ExternalData_15[[#This Row],[IType]],IsDList,Table_ExternalData_15[[#Headers],[30]])</f>
        <v>0</v>
      </c>
      <c r="AI819" s="10">
        <f>SUMIFS(IsQList,IsIList,Table_ExternalData_15[[#This Row],[item_key]],IsITypeList,Table_ExternalData_15[[#This Row],[IType]],IsDList,Table_ExternalData_15[[#Headers],[31]])</f>
        <v>0</v>
      </c>
      <c r="AJ819" s="10">
        <f>SUM(Table_ExternalData_15[[#This Row],[1]:[31]])</f>
        <v>0</v>
      </c>
    </row>
    <row r="820" spans="1:36">
      <c r="A820" s="1" t="s">
        <v>2326</v>
      </c>
      <c r="B820" s="1" t="s">
        <v>2855</v>
      </c>
      <c r="C820" s="1" t="s">
        <v>2856</v>
      </c>
      <c r="D820" s="11" t="s">
        <v>2046</v>
      </c>
      <c r="E820" s="10">
        <f>SUMIFS(IsQList,IsIList,Table_ExternalData_15[[#This Row],[item_key]],IsITypeList,Table_ExternalData_15[[#This Row],[IType]],IsDList,Table_ExternalData_15[[#Headers],[1]])</f>
        <v>0</v>
      </c>
      <c r="F820" s="10">
        <f>SUMIFS(IsQList,IsIList,Table_ExternalData_15[[#This Row],[item_key]],IsITypeList,Table_ExternalData_15[[#This Row],[IType]],IsDList,Table_ExternalData_15[[#Headers],[2]])</f>
        <v>0</v>
      </c>
      <c r="G820" s="10">
        <f>SUMIFS(IsQList,IsIList,Table_ExternalData_15[[#This Row],[item_key]],IsITypeList,Table_ExternalData_15[[#This Row],[IType]],IsDList,Table_ExternalData_15[[#Headers],[3]])</f>
        <v>0</v>
      </c>
      <c r="H820" s="10">
        <f>SUMIFS(IsQList,IsIList,Table_ExternalData_15[[#This Row],[item_key]],IsITypeList,Table_ExternalData_15[[#This Row],[IType]],IsDList,Table_ExternalData_15[[#Headers],[4]])</f>
        <v>0</v>
      </c>
      <c r="I820" s="10">
        <f>SUMIFS(IsQList,IsIList,Table_ExternalData_15[[#This Row],[item_key]],IsITypeList,Table_ExternalData_15[[#This Row],[IType]],IsDList,Table_ExternalData_15[[#Headers],[5]])</f>
        <v>0</v>
      </c>
      <c r="J820" s="10">
        <f>SUMIFS(IsQList,IsIList,Table_ExternalData_15[[#This Row],[item_key]],IsITypeList,Table_ExternalData_15[[#This Row],[IType]],IsDList,Table_ExternalData_15[[#Headers],[6]])</f>
        <v>0</v>
      </c>
      <c r="K820" s="10">
        <f>SUMIFS(IsQList,IsIList,Table_ExternalData_15[[#This Row],[item_key]],IsITypeList,Table_ExternalData_15[[#This Row],[IType]],IsDList,Table_ExternalData_15[[#Headers],[7]])</f>
        <v>0</v>
      </c>
      <c r="L820" s="10">
        <f>SUMIFS(IsQList,IsIList,Table_ExternalData_15[[#This Row],[item_key]],IsITypeList,Table_ExternalData_15[[#This Row],[IType]],IsDList,Table_ExternalData_15[[#Headers],[8]])</f>
        <v>0</v>
      </c>
      <c r="M820" s="10">
        <f>SUMIFS(IsQList,IsIList,Table_ExternalData_15[[#This Row],[item_key]],IsITypeList,Table_ExternalData_15[[#This Row],[IType]],IsDList,Table_ExternalData_15[[#Headers],[9]])</f>
        <v>0</v>
      </c>
      <c r="N820" s="10">
        <f>SUMIFS(IsQList,IsIList,Table_ExternalData_15[[#This Row],[item_key]],IsITypeList,Table_ExternalData_15[[#This Row],[IType]],IsDList,Table_ExternalData_15[[#Headers],[10]])</f>
        <v>0</v>
      </c>
      <c r="O820" s="10">
        <f>SUMIFS(IsQList,IsIList,Table_ExternalData_15[[#This Row],[item_key]],IsITypeList,Table_ExternalData_15[[#This Row],[IType]],IsDList,Table_ExternalData_15[[#Headers],[11]])</f>
        <v>0</v>
      </c>
      <c r="P820" s="10">
        <f>SUMIFS(IsQList,IsIList,Table_ExternalData_15[[#This Row],[item_key]],IsITypeList,Table_ExternalData_15[[#This Row],[IType]],IsDList,Table_ExternalData_15[[#Headers],[12]])</f>
        <v>0</v>
      </c>
      <c r="Q820" s="10">
        <f>SUMIFS(IsQList,IsIList,Table_ExternalData_15[[#This Row],[item_key]],IsITypeList,Table_ExternalData_15[[#This Row],[IType]],IsDList,Table_ExternalData_15[[#Headers],[13]])</f>
        <v>0</v>
      </c>
      <c r="R820" s="10">
        <f>SUMIFS(IsQList,IsIList,Table_ExternalData_15[[#This Row],[item_key]],IsITypeList,Table_ExternalData_15[[#This Row],[IType]],IsDList,Table_ExternalData_15[[#Headers],[14]])</f>
        <v>0</v>
      </c>
      <c r="S820" s="10">
        <f>SUMIFS(IsQList,IsIList,Table_ExternalData_15[[#This Row],[item_key]],IsITypeList,Table_ExternalData_15[[#This Row],[IType]],IsDList,Table_ExternalData_15[[#Headers],[15]])</f>
        <v>0</v>
      </c>
      <c r="T820" s="10">
        <f>SUMIFS(IsQList,IsIList,Table_ExternalData_15[[#This Row],[item_key]],IsITypeList,Table_ExternalData_15[[#This Row],[IType]],IsDList,Table_ExternalData_15[[#Headers],[16]])</f>
        <v>0</v>
      </c>
      <c r="U820" s="10">
        <f>SUMIFS(IsQList,IsIList,Table_ExternalData_15[[#This Row],[item_key]],IsITypeList,Table_ExternalData_15[[#This Row],[IType]],IsDList,Table_ExternalData_15[[#Headers],[17]])</f>
        <v>0</v>
      </c>
      <c r="V820" s="10">
        <f>SUMIFS(IsQList,IsIList,Table_ExternalData_15[[#This Row],[item_key]],IsITypeList,Table_ExternalData_15[[#This Row],[IType]],IsDList,Table_ExternalData_15[[#Headers],[18]])</f>
        <v>0</v>
      </c>
      <c r="W820" s="10">
        <f>SUMIFS(IsQList,IsIList,Table_ExternalData_15[[#This Row],[item_key]],IsITypeList,Table_ExternalData_15[[#This Row],[IType]],IsDList,Table_ExternalData_15[[#Headers],[19]])</f>
        <v>0</v>
      </c>
      <c r="X820" s="10">
        <f>SUMIFS(IsQList,IsIList,Table_ExternalData_15[[#This Row],[item_key]],IsITypeList,Table_ExternalData_15[[#This Row],[IType]],IsDList,Table_ExternalData_15[[#Headers],[20]])</f>
        <v>0</v>
      </c>
      <c r="Y820" s="10">
        <f>SUMIFS(IsQList,IsIList,Table_ExternalData_15[[#This Row],[item_key]],IsITypeList,Table_ExternalData_15[[#This Row],[IType]],IsDList,Table_ExternalData_15[[#Headers],[21]])</f>
        <v>0</v>
      </c>
      <c r="Z820" s="10">
        <f>SUMIFS(IsQList,IsIList,Table_ExternalData_15[[#This Row],[item_key]],IsITypeList,Table_ExternalData_15[[#This Row],[IType]],IsDList,Table_ExternalData_15[[#Headers],[22]])</f>
        <v>0</v>
      </c>
      <c r="AA820" s="10">
        <f>SUMIFS(IsQList,IsIList,Table_ExternalData_15[[#This Row],[item_key]],IsITypeList,Table_ExternalData_15[[#This Row],[IType]],IsDList,Table_ExternalData_15[[#Headers],[23]])</f>
        <v>0</v>
      </c>
      <c r="AB820" s="10">
        <f>SUMIFS(IsQList,IsIList,Table_ExternalData_15[[#This Row],[item_key]],IsITypeList,Table_ExternalData_15[[#This Row],[IType]],IsDList,Table_ExternalData_15[[#Headers],[24]])</f>
        <v>0</v>
      </c>
      <c r="AC820" s="10">
        <f>SUMIFS(IsQList,IsIList,Table_ExternalData_15[[#This Row],[item_key]],IsITypeList,Table_ExternalData_15[[#This Row],[IType]],IsDList,Table_ExternalData_15[[#Headers],[25]])</f>
        <v>0</v>
      </c>
      <c r="AD820" s="10">
        <f>SUMIFS(IsQList,IsIList,Table_ExternalData_15[[#This Row],[item_key]],IsITypeList,Table_ExternalData_15[[#This Row],[IType]],IsDList,Table_ExternalData_15[[#Headers],[26]])</f>
        <v>0</v>
      </c>
      <c r="AE820" s="10">
        <f>SUMIFS(IsQList,IsIList,Table_ExternalData_15[[#This Row],[item_key]],IsITypeList,Table_ExternalData_15[[#This Row],[IType]],IsDList,Table_ExternalData_15[[#Headers],[27]])</f>
        <v>0</v>
      </c>
      <c r="AF820" s="10">
        <f>SUMIFS(IsQList,IsIList,Table_ExternalData_15[[#This Row],[item_key]],IsITypeList,Table_ExternalData_15[[#This Row],[IType]],IsDList,Table_ExternalData_15[[#Headers],[28]])</f>
        <v>0</v>
      </c>
      <c r="AG820" s="10">
        <f>SUMIFS(IsQList,IsIList,Table_ExternalData_15[[#This Row],[item_key]],IsITypeList,Table_ExternalData_15[[#This Row],[IType]],IsDList,Table_ExternalData_15[[#Headers],[29]])</f>
        <v>0</v>
      </c>
      <c r="AH820" s="10">
        <f>SUMIFS(IsQList,IsIList,Table_ExternalData_15[[#This Row],[item_key]],IsITypeList,Table_ExternalData_15[[#This Row],[IType]],IsDList,Table_ExternalData_15[[#Headers],[30]])</f>
        <v>0</v>
      </c>
      <c r="AI820" s="10">
        <f>SUMIFS(IsQList,IsIList,Table_ExternalData_15[[#This Row],[item_key]],IsITypeList,Table_ExternalData_15[[#This Row],[IType]],IsDList,Table_ExternalData_15[[#Headers],[31]])</f>
        <v>0</v>
      </c>
      <c r="AJ820" s="10">
        <f>SUM(Table_ExternalData_15[[#This Row],[1]:[31]])</f>
        <v>0</v>
      </c>
    </row>
    <row r="821" spans="1:36">
      <c r="A821" s="1" t="s">
        <v>2012</v>
      </c>
      <c r="B821" s="1" t="s">
        <v>2857</v>
      </c>
      <c r="C821" s="1" t="s">
        <v>2427</v>
      </c>
      <c r="D821" s="11" t="s">
        <v>2004</v>
      </c>
      <c r="E821" s="10">
        <f>SUMIFS(IsQList,IsIList,Table_ExternalData_15[[#This Row],[item_key]],IsITypeList,Table_ExternalData_15[[#This Row],[IType]],IsDList,Table_ExternalData_15[[#Headers],[1]])</f>
        <v>0</v>
      </c>
      <c r="F821" s="10">
        <f>SUMIFS(IsQList,IsIList,Table_ExternalData_15[[#This Row],[item_key]],IsITypeList,Table_ExternalData_15[[#This Row],[IType]],IsDList,Table_ExternalData_15[[#Headers],[2]])</f>
        <v>0</v>
      </c>
      <c r="G821" s="10">
        <f>SUMIFS(IsQList,IsIList,Table_ExternalData_15[[#This Row],[item_key]],IsITypeList,Table_ExternalData_15[[#This Row],[IType]],IsDList,Table_ExternalData_15[[#Headers],[3]])</f>
        <v>0</v>
      </c>
      <c r="H821" s="10">
        <f>SUMIFS(IsQList,IsIList,Table_ExternalData_15[[#This Row],[item_key]],IsITypeList,Table_ExternalData_15[[#This Row],[IType]],IsDList,Table_ExternalData_15[[#Headers],[4]])</f>
        <v>0</v>
      </c>
      <c r="I821" s="10">
        <f>SUMIFS(IsQList,IsIList,Table_ExternalData_15[[#This Row],[item_key]],IsITypeList,Table_ExternalData_15[[#This Row],[IType]],IsDList,Table_ExternalData_15[[#Headers],[5]])</f>
        <v>0</v>
      </c>
      <c r="J821" s="10">
        <f>SUMIFS(IsQList,IsIList,Table_ExternalData_15[[#This Row],[item_key]],IsITypeList,Table_ExternalData_15[[#This Row],[IType]],IsDList,Table_ExternalData_15[[#Headers],[6]])</f>
        <v>0</v>
      </c>
      <c r="K821" s="10">
        <f>SUMIFS(IsQList,IsIList,Table_ExternalData_15[[#This Row],[item_key]],IsITypeList,Table_ExternalData_15[[#This Row],[IType]],IsDList,Table_ExternalData_15[[#Headers],[7]])</f>
        <v>0</v>
      </c>
      <c r="L821" s="10">
        <f>SUMIFS(IsQList,IsIList,Table_ExternalData_15[[#This Row],[item_key]],IsITypeList,Table_ExternalData_15[[#This Row],[IType]],IsDList,Table_ExternalData_15[[#Headers],[8]])</f>
        <v>0</v>
      </c>
      <c r="M821" s="10">
        <f>SUMIFS(IsQList,IsIList,Table_ExternalData_15[[#This Row],[item_key]],IsITypeList,Table_ExternalData_15[[#This Row],[IType]],IsDList,Table_ExternalData_15[[#Headers],[9]])</f>
        <v>0</v>
      </c>
      <c r="N821" s="10">
        <f>SUMIFS(IsQList,IsIList,Table_ExternalData_15[[#This Row],[item_key]],IsITypeList,Table_ExternalData_15[[#This Row],[IType]],IsDList,Table_ExternalData_15[[#Headers],[10]])</f>
        <v>0</v>
      </c>
      <c r="O821" s="10">
        <f>SUMIFS(IsQList,IsIList,Table_ExternalData_15[[#This Row],[item_key]],IsITypeList,Table_ExternalData_15[[#This Row],[IType]],IsDList,Table_ExternalData_15[[#Headers],[11]])</f>
        <v>0</v>
      </c>
      <c r="P821" s="10">
        <f>SUMIFS(IsQList,IsIList,Table_ExternalData_15[[#This Row],[item_key]],IsITypeList,Table_ExternalData_15[[#This Row],[IType]],IsDList,Table_ExternalData_15[[#Headers],[12]])</f>
        <v>0</v>
      </c>
      <c r="Q821" s="10">
        <f>SUMIFS(IsQList,IsIList,Table_ExternalData_15[[#This Row],[item_key]],IsITypeList,Table_ExternalData_15[[#This Row],[IType]],IsDList,Table_ExternalData_15[[#Headers],[13]])</f>
        <v>0</v>
      </c>
      <c r="R821" s="10">
        <f>SUMIFS(IsQList,IsIList,Table_ExternalData_15[[#This Row],[item_key]],IsITypeList,Table_ExternalData_15[[#This Row],[IType]],IsDList,Table_ExternalData_15[[#Headers],[14]])</f>
        <v>0</v>
      </c>
      <c r="S821" s="10">
        <f>SUMIFS(IsQList,IsIList,Table_ExternalData_15[[#This Row],[item_key]],IsITypeList,Table_ExternalData_15[[#This Row],[IType]],IsDList,Table_ExternalData_15[[#Headers],[15]])</f>
        <v>0</v>
      </c>
      <c r="T821" s="10">
        <f>SUMIFS(IsQList,IsIList,Table_ExternalData_15[[#This Row],[item_key]],IsITypeList,Table_ExternalData_15[[#This Row],[IType]],IsDList,Table_ExternalData_15[[#Headers],[16]])</f>
        <v>0</v>
      </c>
      <c r="U821" s="10">
        <f>SUMIFS(IsQList,IsIList,Table_ExternalData_15[[#This Row],[item_key]],IsITypeList,Table_ExternalData_15[[#This Row],[IType]],IsDList,Table_ExternalData_15[[#Headers],[17]])</f>
        <v>0</v>
      </c>
      <c r="V821" s="10">
        <f>SUMIFS(IsQList,IsIList,Table_ExternalData_15[[#This Row],[item_key]],IsITypeList,Table_ExternalData_15[[#This Row],[IType]],IsDList,Table_ExternalData_15[[#Headers],[18]])</f>
        <v>0</v>
      </c>
      <c r="W821" s="10">
        <f>SUMIFS(IsQList,IsIList,Table_ExternalData_15[[#This Row],[item_key]],IsITypeList,Table_ExternalData_15[[#This Row],[IType]],IsDList,Table_ExternalData_15[[#Headers],[19]])</f>
        <v>0</v>
      </c>
      <c r="X821" s="10">
        <f>SUMIFS(IsQList,IsIList,Table_ExternalData_15[[#This Row],[item_key]],IsITypeList,Table_ExternalData_15[[#This Row],[IType]],IsDList,Table_ExternalData_15[[#Headers],[20]])</f>
        <v>0</v>
      </c>
      <c r="Y821" s="10">
        <f>SUMIFS(IsQList,IsIList,Table_ExternalData_15[[#This Row],[item_key]],IsITypeList,Table_ExternalData_15[[#This Row],[IType]],IsDList,Table_ExternalData_15[[#Headers],[21]])</f>
        <v>0</v>
      </c>
      <c r="Z821" s="10">
        <f>SUMIFS(IsQList,IsIList,Table_ExternalData_15[[#This Row],[item_key]],IsITypeList,Table_ExternalData_15[[#This Row],[IType]],IsDList,Table_ExternalData_15[[#Headers],[22]])</f>
        <v>0</v>
      </c>
      <c r="AA821" s="10">
        <f>SUMIFS(IsQList,IsIList,Table_ExternalData_15[[#This Row],[item_key]],IsITypeList,Table_ExternalData_15[[#This Row],[IType]],IsDList,Table_ExternalData_15[[#Headers],[23]])</f>
        <v>0</v>
      </c>
      <c r="AB821" s="10">
        <f>SUMIFS(IsQList,IsIList,Table_ExternalData_15[[#This Row],[item_key]],IsITypeList,Table_ExternalData_15[[#This Row],[IType]],IsDList,Table_ExternalData_15[[#Headers],[24]])</f>
        <v>0</v>
      </c>
      <c r="AC821" s="10">
        <f>SUMIFS(IsQList,IsIList,Table_ExternalData_15[[#This Row],[item_key]],IsITypeList,Table_ExternalData_15[[#This Row],[IType]],IsDList,Table_ExternalData_15[[#Headers],[25]])</f>
        <v>0</v>
      </c>
      <c r="AD821" s="10">
        <f>SUMIFS(IsQList,IsIList,Table_ExternalData_15[[#This Row],[item_key]],IsITypeList,Table_ExternalData_15[[#This Row],[IType]],IsDList,Table_ExternalData_15[[#Headers],[26]])</f>
        <v>0</v>
      </c>
      <c r="AE821" s="10">
        <f>SUMIFS(IsQList,IsIList,Table_ExternalData_15[[#This Row],[item_key]],IsITypeList,Table_ExternalData_15[[#This Row],[IType]],IsDList,Table_ExternalData_15[[#Headers],[27]])</f>
        <v>0</v>
      </c>
      <c r="AF821" s="10">
        <f>SUMIFS(IsQList,IsIList,Table_ExternalData_15[[#This Row],[item_key]],IsITypeList,Table_ExternalData_15[[#This Row],[IType]],IsDList,Table_ExternalData_15[[#Headers],[28]])</f>
        <v>0</v>
      </c>
      <c r="AG821" s="10">
        <f>SUMIFS(IsQList,IsIList,Table_ExternalData_15[[#This Row],[item_key]],IsITypeList,Table_ExternalData_15[[#This Row],[IType]],IsDList,Table_ExternalData_15[[#Headers],[29]])</f>
        <v>50</v>
      </c>
      <c r="AH821" s="10">
        <f>SUMIFS(IsQList,IsIList,Table_ExternalData_15[[#This Row],[item_key]],IsITypeList,Table_ExternalData_15[[#This Row],[IType]],IsDList,Table_ExternalData_15[[#Headers],[30]])</f>
        <v>0</v>
      </c>
      <c r="AI821" s="10">
        <f>SUMIFS(IsQList,IsIList,Table_ExternalData_15[[#This Row],[item_key]],IsITypeList,Table_ExternalData_15[[#This Row],[IType]],IsDList,Table_ExternalData_15[[#Headers],[31]])</f>
        <v>0</v>
      </c>
      <c r="AJ821" s="10">
        <f>SUM(Table_ExternalData_15[[#This Row],[1]:[31]])</f>
        <v>50</v>
      </c>
    </row>
    <row r="822" spans="1:36">
      <c r="A822" s="1" t="s">
        <v>2012</v>
      </c>
      <c r="B822" s="1" t="s">
        <v>2857</v>
      </c>
      <c r="C822" s="1" t="s">
        <v>2427</v>
      </c>
      <c r="D822" s="11" t="s">
        <v>2046</v>
      </c>
      <c r="E822" s="10">
        <f>SUMIFS(IsQList,IsIList,Table_ExternalData_15[[#This Row],[item_key]],IsITypeList,Table_ExternalData_15[[#This Row],[IType]],IsDList,Table_ExternalData_15[[#Headers],[1]])</f>
        <v>0</v>
      </c>
      <c r="F822" s="10">
        <f>SUMIFS(IsQList,IsIList,Table_ExternalData_15[[#This Row],[item_key]],IsITypeList,Table_ExternalData_15[[#This Row],[IType]],IsDList,Table_ExternalData_15[[#Headers],[2]])</f>
        <v>0</v>
      </c>
      <c r="G822" s="10">
        <f>SUMIFS(IsQList,IsIList,Table_ExternalData_15[[#This Row],[item_key]],IsITypeList,Table_ExternalData_15[[#This Row],[IType]],IsDList,Table_ExternalData_15[[#Headers],[3]])</f>
        <v>0</v>
      </c>
      <c r="H822" s="10">
        <f>SUMIFS(IsQList,IsIList,Table_ExternalData_15[[#This Row],[item_key]],IsITypeList,Table_ExternalData_15[[#This Row],[IType]],IsDList,Table_ExternalData_15[[#Headers],[4]])</f>
        <v>0</v>
      </c>
      <c r="I822" s="10">
        <f>SUMIFS(IsQList,IsIList,Table_ExternalData_15[[#This Row],[item_key]],IsITypeList,Table_ExternalData_15[[#This Row],[IType]],IsDList,Table_ExternalData_15[[#Headers],[5]])</f>
        <v>0</v>
      </c>
      <c r="J822" s="10">
        <f>SUMIFS(IsQList,IsIList,Table_ExternalData_15[[#This Row],[item_key]],IsITypeList,Table_ExternalData_15[[#This Row],[IType]],IsDList,Table_ExternalData_15[[#Headers],[6]])</f>
        <v>0</v>
      </c>
      <c r="K822" s="10">
        <f>SUMIFS(IsQList,IsIList,Table_ExternalData_15[[#This Row],[item_key]],IsITypeList,Table_ExternalData_15[[#This Row],[IType]],IsDList,Table_ExternalData_15[[#Headers],[7]])</f>
        <v>0</v>
      </c>
      <c r="L822" s="10">
        <f>SUMIFS(IsQList,IsIList,Table_ExternalData_15[[#This Row],[item_key]],IsITypeList,Table_ExternalData_15[[#This Row],[IType]],IsDList,Table_ExternalData_15[[#Headers],[8]])</f>
        <v>0</v>
      </c>
      <c r="M822" s="10">
        <f>SUMIFS(IsQList,IsIList,Table_ExternalData_15[[#This Row],[item_key]],IsITypeList,Table_ExternalData_15[[#This Row],[IType]],IsDList,Table_ExternalData_15[[#Headers],[9]])</f>
        <v>0</v>
      </c>
      <c r="N822" s="10">
        <f>SUMIFS(IsQList,IsIList,Table_ExternalData_15[[#This Row],[item_key]],IsITypeList,Table_ExternalData_15[[#This Row],[IType]],IsDList,Table_ExternalData_15[[#Headers],[10]])</f>
        <v>0</v>
      </c>
      <c r="O822" s="10">
        <f>SUMIFS(IsQList,IsIList,Table_ExternalData_15[[#This Row],[item_key]],IsITypeList,Table_ExternalData_15[[#This Row],[IType]],IsDList,Table_ExternalData_15[[#Headers],[11]])</f>
        <v>0</v>
      </c>
      <c r="P822" s="10">
        <f>SUMIFS(IsQList,IsIList,Table_ExternalData_15[[#This Row],[item_key]],IsITypeList,Table_ExternalData_15[[#This Row],[IType]],IsDList,Table_ExternalData_15[[#Headers],[12]])</f>
        <v>0</v>
      </c>
      <c r="Q822" s="10">
        <f>SUMIFS(IsQList,IsIList,Table_ExternalData_15[[#This Row],[item_key]],IsITypeList,Table_ExternalData_15[[#This Row],[IType]],IsDList,Table_ExternalData_15[[#Headers],[13]])</f>
        <v>0</v>
      </c>
      <c r="R822" s="10">
        <f>SUMIFS(IsQList,IsIList,Table_ExternalData_15[[#This Row],[item_key]],IsITypeList,Table_ExternalData_15[[#This Row],[IType]],IsDList,Table_ExternalData_15[[#Headers],[14]])</f>
        <v>0</v>
      </c>
      <c r="S822" s="10">
        <f>SUMIFS(IsQList,IsIList,Table_ExternalData_15[[#This Row],[item_key]],IsITypeList,Table_ExternalData_15[[#This Row],[IType]],IsDList,Table_ExternalData_15[[#Headers],[15]])</f>
        <v>0</v>
      </c>
      <c r="T822" s="10">
        <f>SUMIFS(IsQList,IsIList,Table_ExternalData_15[[#This Row],[item_key]],IsITypeList,Table_ExternalData_15[[#This Row],[IType]],IsDList,Table_ExternalData_15[[#Headers],[16]])</f>
        <v>0</v>
      </c>
      <c r="U822" s="10">
        <f>SUMIFS(IsQList,IsIList,Table_ExternalData_15[[#This Row],[item_key]],IsITypeList,Table_ExternalData_15[[#This Row],[IType]],IsDList,Table_ExternalData_15[[#Headers],[17]])</f>
        <v>0</v>
      </c>
      <c r="V822" s="10">
        <f>SUMIFS(IsQList,IsIList,Table_ExternalData_15[[#This Row],[item_key]],IsITypeList,Table_ExternalData_15[[#This Row],[IType]],IsDList,Table_ExternalData_15[[#Headers],[18]])</f>
        <v>0</v>
      </c>
      <c r="W822" s="10">
        <f>SUMIFS(IsQList,IsIList,Table_ExternalData_15[[#This Row],[item_key]],IsITypeList,Table_ExternalData_15[[#This Row],[IType]],IsDList,Table_ExternalData_15[[#Headers],[19]])</f>
        <v>0</v>
      </c>
      <c r="X822" s="10">
        <f>SUMIFS(IsQList,IsIList,Table_ExternalData_15[[#This Row],[item_key]],IsITypeList,Table_ExternalData_15[[#This Row],[IType]],IsDList,Table_ExternalData_15[[#Headers],[20]])</f>
        <v>0</v>
      </c>
      <c r="Y822" s="10">
        <f>SUMIFS(IsQList,IsIList,Table_ExternalData_15[[#This Row],[item_key]],IsITypeList,Table_ExternalData_15[[#This Row],[IType]],IsDList,Table_ExternalData_15[[#Headers],[21]])</f>
        <v>0</v>
      </c>
      <c r="Z822" s="10">
        <f>SUMIFS(IsQList,IsIList,Table_ExternalData_15[[#This Row],[item_key]],IsITypeList,Table_ExternalData_15[[#This Row],[IType]],IsDList,Table_ExternalData_15[[#Headers],[22]])</f>
        <v>0</v>
      </c>
      <c r="AA822" s="10">
        <f>SUMIFS(IsQList,IsIList,Table_ExternalData_15[[#This Row],[item_key]],IsITypeList,Table_ExternalData_15[[#This Row],[IType]],IsDList,Table_ExternalData_15[[#Headers],[23]])</f>
        <v>0</v>
      </c>
      <c r="AB822" s="10">
        <f>SUMIFS(IsQList,IsIList,Table_ExternalData_15[[#This Row],[item_key]],IsITypeList,Table_ExternalData_15[[#This Row],[IType]],IsDList,Table_ExternalData_15[[#Headers],[24]])</f>
        <v>0</v>
      </c>
      <c r="AC822" s="10">
        <f>SUMIFS(IsQList,IsIList,Table_ExternalData_15[[#This Row],[item_key]],IsITypeList,Table_ExternalData_15[[#This Row],[IType]],IsDList,Table_ExternalData_15[[#Headers],[25]])</f>
        <v>0</v>
      </c>
      <c r="AD822" s="10">
        <f>SUMIFS(IsQList,IsIList,Table_ExternalData_15[[#This Row],[item_key]],IsITypeList,Table_ExternalData_15[[#This Row],[IType]],IsDList,Table_ExternalData_15[[#Headers],[26]])</f>
        <v>0</v>
      </c>
      <c r="AE822" s="10">
        <f>SUMIFS(IsQList,IsIList,Table_ExternalData_15[[#This Row],[item_key]],IsITypeList,Table_ExternalData_15[[#This Row],[IType]],IsDList,Table_ExternalData_15[[#Headers],[27]])</f>
        <v>0</v>
      </c>
      <c r="AF822" s="10">
        <f>SUMIFS(IsQList,IsIList,Table_ExternalData_15[[#This Row],[item_key]],IsITypeList,Table_ExternalData_15[[#This Row],[IType]],IsDList,Table_ExternalData_15[[#Headers],[28]])</f>
        <v>0</v>
      </c>
      <c r="AG822" s="10">
        <f>SUMIFS(IsQList,IsIList,Table_ExternalData_15[[#This Row],[item_key]],IsITypeList,Table_ExternalData_15[[#This Row],[IType]],IsDList,Table_ExternalData_15[[#Headers],[29]])</f>
        <v>0</v>
      </c>
      <c r="AH822" s="10">
        <f>SUMIFS(IsQList,IsIList,Table_ExternalData_15[[#This Row],[item_key]],IsITypeList,Table_ExternalData_15[[#This Row],[IType]],IsDList,Table_ExternalData_15[[#Headers],[30]])</f>
        <v>0</v>
      </c>
      <c r="AI822" s="10">
        <f>SUMIFS(IsQList,IsIList,Table_ExternalData_15[[#This Row],[item_key]],IsITypeList,Table_ExternalData_15[[#This Row],[IType]],IsDList,Table_ExternalData_15[[#Headers],[31]])</f>
        <v>0</v>
      </c>
      <c r="AJ822" s="10">
        <f>SUM(Table_ExternalData_15[[#This Row],[1]:[31]])</f>
        <v>0</v>
      </c>
    </row>
    <row r="823" spans="1:36">
      <c r="A823" s="1" t="s">
        <v>177</v>
      </c>
      <c r="B823" s="1" t="s">
        <v>1416</v>
      </c>
      <c r="C823" s="1" t="s">
        <v>1417</v>
      </c>
      <c r="D823" s="11" t="s">
        <v>2046</v>
      </c>
      <c r="E823" s="10">
        <f>SUMIFS(IsQList,IsIList,Table_ExternalData_15[[#This Row],[item_key]],IsITypeList,Table_ExternalData_15[[#This Row],[IType]],IsDList,Table_ExternalData_15[[#Headers],[1]])</f>
        <v>85</v>
      </c>
      <c r="F823" s="10">
        <f>SUMIFS(IsQList,IsIList,Table_ExternalData_15[[#This Row],[item_key]],IsITypeList,Table_ExternalData_15[[#This Row],[IType]],IsDList,Table_ExternalData_15[[#Headers],[2]])</f>
        <v>188</v>
      </c>
      <c r="G823" s="10">
        <f>SUMIFS(IsQList,IsIList,Table_ExternalData_15[[#This Row],[item_key]],IsITypeList,Table_ExternalData_15[[#This Row],[IType]],IsDList,Table_ExternalData_15[[#Headers],[3]])</f>
        <v>85</v>
      </c>
      <c r="H823" s="10">
        <f>SUMIFS(IsQList,IsIList,Table_ExternalData_15[[#This Row],[item_key]],IsITypeList,Table_ExternalData_15[[#This Row],[IType]],IsDList,Table_ExternalData_15[[#Headers],[4]])</f>
        <v>250</v>
      </c>
      <c r="I823" s="10">
        <f>SUMIFS(IsQList,IsIList,Table_ExternalData_15[[#This Row],[item_key]],IsITypeList,Table_ExternalData_15[[#This Row],[IType]],IsDList,Table_ExternalData_15[[#Headers],[5]])</f>
        <v>100</v>
      </c>
      <c r="J823" s="10">
        <f>SUMIFS(IsQList,IsIList,Table_ExternalData_15[[#This Row],[item_key]],IsITypeList,Table_ExternalData_15[[#This Row],[IType]],IsDList,Table_ExternalData_15[[#Headers],[6]])</f>
        <v>237</v>
      </c>
      <c r="K823" s="10">
        <f>SUMIFS(IsQList,IsIList,Table_ExternalData_15[[#This Row],[item_key]],IsITypeList,Table_ExternalData_15[[#This Row],[IType]],IsDList,Table_ExternalData_15[[#Headers],[7]])</f>
        <v>209</v>
      </c>
      <c r="L823" s="10">
        <f>SUMIFS(IsQList,IsIList,Table_ExternalData_15[[#This Row],[item_key]],IsITypeList,Table_ExternalData_15[[#This Row],[IType]],IsDList,Table_ExternalData_15[[#Headers],[8]])</f>
        <v>139</v>
      </c>
      <c r="M823" s="10">
        <f>SUMIFS(IsQList,IsIList,Table_ExternalData_15[[#This Row],[item_key]],IsITypeList,Table_ExternalData_15[[#This Row],[IType]],IsDList,Table_ExternalData_15[[#Headers],[9]])</f>
        <v>317</v>
      </c>
      <c r="N823" s="10">
        <f>SUMIFS(IsQList,IsIList,Table_ExternalData_15[[#This Row],[item_key]],IsITypeList,Table_ExternalData_15[[#This Row],[IType]],IsDList,Table_ExternalData_15[[#Headers],[10]])</f>
        <v>207</v>
      </c>
      <c r="O823" s="10">
        <f>SUMIFS(IsQList,IsIList,Table_ExternalData_15[[#This Row],[item_key]],IsITypeList,Table_ExternalData_15[[#This Row],[IType]],IsDList,Table_ExternalData_15[[#Headers],[11]])</f>
        <v>150</v>
      </c>
      <c r="P823" s="10">
        <f>SUMIFS(IsQList,IsIList,Table_ExternalData_15[[#This Row],[item_key]],IsITypeList,Table_ExternalData_15[[#This Row],[IType]],IsDList,Table_ExternalData_15[[#Headers],[12]])</f>
        <v>0</v>
      </c>
      <c r="Q823" s="10">
        <f>SUMIFS(IsQList,IsIList,Table_ExternalData_15[[#This Row],[item_key]],IsITypeList,Table_ExternalData_15[[#This Row],[IType]],IsDList,Table_ExternalData_15[[#Headers],[13]])</f>
        <v>184</v>
      </c>
      <c r="R823" s="10">
        <f>SUMIFS(IsQList,IsIList,Table_ExternalData_15[[#This Row],[item_key]],IsITypeList,Table_ExternalData_15[[#This Row],[IType]],IsDList,Table_ExternalData_15[[#Headers],[14]])</f>
        <v>312</v>
      </c>
      <c r="S823" s="10">
        <f>SUMIFS(IsQList,IsIList,Table_ExternalData_15[[#This Row],[item_key]],IsITypeList,Table_ExternalData_15[[#This Row],[IType]],IsDList,Table_ExternalData_15[[#Headers],[15]])</f>
        <v>186</v>
      </c>
      <c r="T823" s="10">
        <f>SUMIFS(IsQList,IsIList,Table_ExternalData_15[[#This Row],[item_key]],IsITypeList,Table_ExternalData_15[[#This Row],[IType]],IsDList,Table_ExternalData_15[[#Headers],[16]])</f>
        <v>164</v>
      </c>
      <c r="U823" s="10">
        <f>SUMIFS(IsQList,IsIList,Table_ExternalData_15[[#This Row],[item_key]],IsITypeList,Table_ExternalData_15[[#This Row],[IType]],IsDList,Table_ExternalData_15[[#Headers],[17]])</f>
        <v>85</v>
      </c>
      <c r="V823" s="10">
        <f>SUMIFS(IsQList,IsIList,Table_ExternalData_15[[#This Row],[item_key]],IsITypeList,Table_ExternalData_15[[#This Row],[IType]],IsDList,Table_ExternalData_15[[#Headers],[18]])</f>
        <v>0</v>
      </c>
      <c r="W823" s="10">
        <f>SUMIFS(IsQList,IsIList,Table_ExternalData_15[[#This Row],[item_key]],IsITypeList,Table_ExternalData_15[[#This Row],[IType]],IsDList,Table_ExternalData_15[[#Headers],[19]])</f>
        <v>0</v>
      </c>
      <c r="X823" s="10">
        <f>SUMIFS(IsQList,IsIList,Table_ExternalData_15[[#This Row],[item_key]],IsITypeList,Table_ExternalData_15[[#This Row],[IType]],IsDList,Table_ExternalData_15[[#Headers],[20]])</f>
        <v>0</v>
      </c>
      <c r="Y823" s="10">
        <f>SUMIFS(IsQList,IsIList,Table_ExternalData_15[[#This Row],[item_key]],IsITypeList,Table_ExternalData_15[[#This Row],[IType]],IsDList,Table_ExternalData_15[[#Headers],[21]])</f>
        <v>0</v>
      </c>
      <c r="Z823" s="10">
        <f>SUMIFS(IsQList,IsIList,Table_ExternalData_15[[#This Row],[item_key]],IsITypeList,Table_ExternalData_15[[#This Row],[IType]],IsDList,Table_ExternalData_15[[#Headers],[22]])</f>
        <v>0</v>
      </c>
      <c r="AA823" s="10">
        <f>SUMIFS(IsQList,IsIList,Table_ExternalData_15[[#This Row],[item_key]],IsITypeList,Table_ExternalData_15[[#This Row],[IType]],IsDList,Table_ExternalData_15[[#Headers],[23]])</f>
        <v>0</v>
      </c>
      <c r="AB823" s="10">
        <f>SUMIFS(IsQList,IsIList,Table_ExternalData_15[[#This Row],[item_key]],IsITypeList,Table_ExternalData_15[[#This Row],[IType]],IsDList,Table_ExternalData_15[[#Headers],[24]])</f>
        <v>0</v>
      </c>
      <c r="AC823" s="10">
        <f>SUMIFS(IsQList,IsIList,Table_ExternalData_15[[#This Row],[item_key]],IsITypeList,Table_ExternalData_15[[#This Row],[IType]],IsDList,Table_ExternalData_15[[#Headers],[25]])</f>
        <v>0</v>
      </c>
      <c r="AD823" s="10">
        <f>SUMIFS(IsQList,IsIList,Table_ExternalData_15[[#This Row],[item_key]],IsITypeList,Table_ExternalData_15[[#This Row],[IType]],IsDList,Table_ExternalData_15[[#Headers],[26]])</f>
        <v>0</v>
      </c>
      <c r="AE823" s="10">
        <f>SUMIFS(IsQList,IsIList,Table_ExternalData_15[[#This Row],[item_key]],IsITypeList,Table_ExternalData_15[[#This Row],[IType]],IsDList,Table_ExternalData_15[[#Headers],[27]])</f>
        <v>334</v>
      </c>
      <c r="AF823" s="10">
        <f>SUMIFS(IsQList,IsIList,Table_ExternalData_15[[#This Row],[item_key]],IsITypeList,Table_ExternalData_15[[#This Row],[IType]],IsDList,Table_ExternalData_15[[#Headers],[28]])</f>
        <v>382</v>
      </c>
      <c r="AG823" s="10">
        <f>SUMIFS(IsQList,IsIList,Table_ExternalData_15[[#This Row],[item_key]],IsITypeList,Table_ExternalData_15[[#This Row],[IType]],IsDList,Table_ExternalData_15[[#Headers],[29]])</f>
        <v>364</v>
      </c>
      <c r="AH823" s="10">
        <f>SUMIFS(IsQList,IsIList,Table_ExternalData_15[[#This Row],[item_key]],IsITypeList,Table_ExternalData_15[[#This Row],[IType]],IsDList,Table_ExternalData_15[[#Headers],[30]])</f>
        <v>230</v>
      </c>
      <c r="AI823" s="10">
        <f>SUMIFS(IsQList,IsIList,Table_ExternalData_15[[#This Row],[item_key]],IsITypeList,Table_ExternalData_15[[#This Row],[IType]],IsDList,Table_ExternalData_15[[#Headers],[31]])</f>
        <v>727</v>
      </c>
      <c r="AJ823" s="10">
        <f>SUM(Table_ExternalData_15[[#This Row],[1]:[31]])</f>
        <v>4935</v>
      </c>
    </row>
    <row r="824" spans="1:36">
      <c r="A824" s="1" t="s">
        <v>177</v>
      </c>
      <c r="B824" s="1" t="s">
        <v>1416</v>
      </c>
      <c r="C824" s="1" t="s">
        <v>1417</v>
      </c>
      <c r="D824" s="11" t="s">
        <v>2017</v>
      </c>
      <c r="E824" s="10">
        <f>SUMIFS(IsQList,IsIList,Table_ExternalData_15[[#This Row],[item_key]],IsITypeList,Table_ExternalData_15[[#This Row],[IType]],IsDList,Table_ExternalData_15[[#Headers],[1]])</f>
        <v>-1</v>
      </c>
      <c r="F824" s="10">
        <f>SUMIFS(IsQList,IsIList,Table_ExternalData_15[[#This Row],[item_key]],IsITypeList,Table_ExternalData_15[[#This Row],[IType]],IsDList,Table_ExternalData_15[[#Headers],[2]])</f>
        <v>-3</v>
      </c>
      <c r="G824" s="10">
        <f>SUMIFS(IsQList,IsIList,Table_ExternalData_15[[#This Row],[item_key]],IsITypeList,Table_ExternalData_15[[#This Row],[IType]],IsDList,Table_ExternalData_15[[#Headers],[3]])</f>
        <v>0</v>
      </c>
      <c r="H824" s="10">
        <f>SUMIFS(IsQList,IsIList,Table_ExternalData_15[[#This Row],[item_key]],IsITypeList,Table_ExternalData_15[[#This Row],[IType]],IsDList,Table_ExternalData_15[[#Headers],[4]])</f>
        <v>0</v>
      </c>
      <c r="I824" s="10">
        <f>SUMIFS(IsQList,IsIList,Table_ExternalData_15[[#This Row],[item_key]],IsITypeList,Table_ExternalData_15[[#This Row],[IType]],IsDList,Table_ExternalData_15[[#Headers],[5]])</f>
        <v>0</v>
      </c>
      <c r="J824" s="10">
        <f>SUMIFS(IsQList,IsIList,Table_ExternalData_15[[#This Row],[item_key]],IsITypeList,Table_ExternalData_15[[#This Row],[IType]],IsDList,Table_ExternalData_15[[#Headers],[6]])</f>
        <v>0</v>
      </c>
      <c r="K824" s="10">
        <f>SUMIFS(IsQList,IsIList,Table_ExternalData_15[[#This Row],[item_key]],IsITypeList,Table_ExternalData_15[[#This Row],[IType]],IsDList,Table_ExternalData_15[[#Headers],[7]])</f>
        <v>0</v>
      </c>
      <c r="L824" s="10">
        <f>SUMIFS(IsQList,IsIList,Table_ExternalData_15[[#This Row],[item_key]],IsITypeList,Table_ExternalData_15[[#This Row],[IType]],IsDList,Table_ExternalData_15[[#Headers],[8]])</f>
        <v>-8</v>
      </c>
      <c r="M824" s="10">
        <f>SUMIFS(IsQList,IsIList,Table_ExternalData_15[[#This Row],[item_key]],IsITypeList,Table_ExternalData_15[[#This Row],[IType]],IsDList,Table_ExternalData_15[[#Headers],[9]])</f>
        <v>0</v>
      </c>
      <c r="N824" s="10">
        <f>SUMIFS(IsQList,IsIList,Table_ExternalData_15[[#This Row],[item_key]],IsITypeList,Table_ExternalData_15[[#This Row],[IType]],IsDList,Table_ExternalData_15[[#Headers],[10]])</f>
        <v>0</v>
      </c>
      <c r="O824" s="10">
        <f>SUMIFS(IsQList,IsIList,Table_ExternalData_15[[#This Row],[item_key]],IsITypeList,Table_ExternalData_15[[#This Row],[IType]],IsDList,Table_ExternalData_15[[#Headers],[11]])</f>
        <v>0</v>
      </c>
      <c r="P824" s="10">
        <f>SUMIFS(IsQList,IsIList,Table_ExternalData_15[[#This Row],[item_key]],IsITypeList,Table_ExternalData_15[[#This Row],[IType]],IsDList,Table_ExternalData_15[[#Headers],[12]])</f>
        <v>0</v>
      </c>
      <c r="Q824" s="10">
        <f>SUMIFS(IsQList,IsIList,Table_ExternalData_15[[#This Row],[item_key]],IsITypeList,Table_ExternalData_15[[#This Row],[IType]],IsDList,Table_ExternalData_15[[#Headers],[13]])</f>
        <v>0</v>
      </c>
      <c r="R824" s="10">
        <f>SUMIFS(IsQList,IsIList,Table_ExternalData_15[[#This Row],[item_key]],IsITypeList,Table_ExternalData_15[[#This Row],[IType]],IsDList,Table_ExternalData_15[[#Headers],[14]])</f>
        <v>0</v>
      </c>
      <c r="S824" s="10">
        <f>SUMIFS(IsQList,IsIList,Table_ExternalData_15[[#This Row],[item_key]],IsITypeList,Table_ExternalData_15[[#This Row],[IType]],IsDList,Table_ExternalData_15[[#Headers],[15]])</f>
        <v>0</v>
      </c>
      <c r="T824" s="10">
        <f>SUMIFS(IsQList,IsIList,Table_ExternalData_15[[#This Row],[item_key]],IsITypeList,Table_ExternalData_15[[#This Row],[IType]],IsDList,Table_ExternalData_15[[#Headers],[16]])</f>
        <v>0</v>
      </c>
      <c r="U824" s="10">
        <f>SUMIFS(IsQList,IsIList,Table_ExternalData_15[[#This Row],[item_key]],IsITypeList,Table_ExternalData_15[[#This Row],[IType]],IsDList,Table_ExternalData_15[[#Headers],[17]])</f>
        <v>0</v>
      </c>
      <c r="V824" s="10">
        <f>SUMIFS(IsQList,IsIList,Table_ExternalData_15[[#This Row],[item_key]],IsITypeList,Table_ExternalData_15[[#This Row],[IType]],IsDList,Table_ExternalData_15[[#Headers],[18]])</f>
        <v>0</v>
      </c>
      <c r="W824" s="10">
        <f>SUMIFS(IsQList,IsIList,Table_ExternalData_15[[#This Row],[item_key]],IsITypeList,Table_ExternalData_15[[#This Row],[IType]],IsDList,Table_ExternalData_15[[#Headers],[19]])</f>
        <v>0</v>
      </c>
      <c r="X824" s="10">
        <f>SUMIFS(IsQList,IsIList,Table_ExternalData_15[[#This Row],[item_key]],IsITypeList,Table_ExternalData_15[[#This Row],[IType]],IsDList,Table_ExternalData_15[[#Headers],[20]])</f>
        <v>0</v>
      </c>
      <c r="Y824" s="10">
        <f>SUMIFS(IsQList,IsIList,Table_ExternalData_15[[#This Row],[item_key]],IsITypeList,Table_ExternalData_15[[#This Row],[IType]],IsDList,Table_ExternalData_15[[#Headers],[21]])</f>
        <v>0</v>
      </c>
      <c r="Z824" s="10">
        <f>SUMIFS(IsQList,IsIList,Table_ExternalData_15[[#This Row],[item_key]],IsITypeList,Table_ExternalData_15[[#This Row],[IType]],IsDList,Table_ExternalData_15[[#Headers],[22]])</f>
        <v>0</v>
      </c>
      <c r="AA824" s="10">
        <f>SUMIFS(IsQList,IsIList,Table_ExternalData_15[[#This Row],[item_key]],IsITypeList,Table_ExternalData_15[[#This Row],[IType]],IsDList,Table_ExternalData_15[[#Headers],[23]])</f>
        <v>0</v>
      </c>
      <c r="AB824" s="10">
        <f>SUMIFS(IsQList,IsIList,Table_ExternalData_15[[#This Row],[item_key]],IsITypeList,Table_ExternalData_15[[#This Row],[IType]],IsDList,Table_ExternalData_15[[#Headers],[24]])</f>
        <v>0</v>
      </c>
      <c r="AC824" s="10">
        <f>SUMIFS(IsQList,IsIList,Table_ExternalData_15[[#This Row],[item_key]],IsITypeList,Table_ExternalData_15[[#This Row],[IType]],IsDList,Table_ExternalData_15[[#Headers],[25]])</f>
        <v>0</v>
      </c>
      <c r="AD824" s="10">
        <f>SUMIFS(IsQList,IsIList,Table_ExternalData_15[[#This Row],[item_key]],IsITypeList,Table_ExternalData_15[[#This Row],[IType]],IsDList,Table_ExternalData_15[[#Headers],[26]])</f>
        <v>0</v>
      </c>
      <c r="AE824" s="10">
        <f>SUMIFS(IsQList,IsIList,Table_ExternalData_15[[#This Row],[item_key]],IsITypeList,Table_ExternalData_15[[#This Row],[IType]],IsDList,Table_ExternalData_15[[#Headers],[27]])</f>
        <v>0</v>
      </c>
      <c r="AF824" s="10">
        <f>SUMIFS(IsQList,IsIList,Table_ExternalData_15[[#This Row],[item_key]],IsITypeList,Table_ExternalData_15[[#This Row],[IType]],IsDList,Table_ExternalData_15[[#Headers],[28]])</f>
        <v>0</v>
      </c>
      <c r="AG824" s="10">
        <f>SUMIFS(IsQList,IsIList,Table_ExternalData_15[[#This Row],[item_key]],IsITypeList,Table_ExternalData_15[[#This Row],[IType]],IsDList,Table_ExternalData_15[[#Headers],[29]])</f>
        <v>0</v>
      </c>
      <c r="AH824" s="10">
        <f>SUMIFS(IsQList,IsIList,Table_ExternalData_15[[#This Row],[item_key]],IsITypeList,Table_ExternalData_15[[#This Row],[IType]],IsDList,Table_ExternalData_15[[#Headers],[30]])</f>
        <v>-39</v>
      </c>
      <c r="AI824" s="10">
        <f>SUMIFS(IsQList,IsIList,Table_ExternalData_15[[#This Row],[item_key]],IsITypeList,Table_ExternalData_15[[#This Row],[IType]],IsDList,Table_ExternalData_15[[#Headers],[31]])</f>
        <v>0</v>
      </c>
      <c r="AJ824" s="10">
        <f>SUM(Table_ExternalData_15[[#This Row],[1]:[31]])</f>
        <v>-51</v>
      </c>
    </row>
    <row r="825" spans="1:36">
      <c r="A825" s="1" t="s">
        <v>446</v>
      </c>
      <c r="B825" s="1" t="s">
        <v>1089</v>
      </c>
      <c r="C825" s="1" t="s">
        <v>1090</v>
      </c>
      <c r="D825" s="11" t="s">
        <v>2046</v>
      </c>
      <c r="E825" s="10">
        <f>SUMIFS(IsQList,IsIList,Table_ExternalData_15[[#This Row],[item_key]],IsITypeList,Table_ExternalData_15[[#This Row],[IType]],IsDList,Table_ExternalData_15[[#Headers],[1]])</f>
        <v>85</v>
      </c>
      <c r="F825" s="10">
        <f>SUMIFS(IsQList,IsIList,Table_ExternalData_15[[#This Row],[item_key]],IsITypeList,Table_ExternalData_15[[#This Row],[IType]],IsDList,Table_ExternalData_15[[#Headers],[2]])</f>
        <v>188</v>
      </c>
      <c r="G825" s="10">
        <f>SUMIFS(IsQList,IsIList,Table_ExternalData_15[[#This Row],[item_key]],IsITypeList,Table_ExternalData_15[[#This Row],[IType]],IsDList,Table_ExternalData_15[[#Headers],[3]])</f>
        <v>85</v>
      </c>
      <c r="H825" s="10">
        <f>SUMIFS(IsQList,IsIList,Table_ExternalData_15[[#This Row],[item_key]],IsITypeList,Table_ExternalData_15[[#This Row],[IType]],IsDList,Table_ExternalData_15[[#Headers],[4]])</f>
        <v>250</v>
      </c>
      <c r="I825" s="10">
        <f>SUMIFS(IsQList,IsIList,Table_ExternalData_15[[#This Row],[item_key]],IsITypeList,Table_ExternalData_15[[#This Row],[IType]],IsDList,Table_ExternalData_15[[#Headers],[5]])</f>
        <v>100</v>
      </c>
      <c r="J825" s="10">
        <f>SUMIFS(IsQList,IsIList,Table_ExternalData_15[[#This Row],[item_key]],IsITypeList,Table_ExternalData_15[[#This Row],[IType]],IsDList,Table_ExternalData_15[[#Headers],[6]])</f>
        <v>237</v>
      </c>
      <c r="K825" s="10">
        <f>SUMIFS(IsQList,IsIList,Table_ExternalData_15[[#This Row],[item_key]],IsITypeList,Table_ExternalData_15[[#This Row],[IType]],IsDList,Table_ExternalData_15[[#Headers],[7]])</f>
        <v>209</v>
      </c>
      <c r="L825" s="10">
        <f>SUMIFS(IsQList,IsIList,Table_ExternalData_15[[#This Row],[item_key]],IsITypeList,Table_ExternalData_15[[#This Row],[IType]],IsDList,Table_ExternalData_15[[#Headers],[8]])</f>
        <v>139</v>
      </c>
      <c r="M825" s="10">
        <f>SUMIFS(IsQList,IsIList,Table_ExternalData_15[[#This Row],[item_key]],IsITypeList,Table_ExternalData_15[[#This Row],[IType]],IsDList,Table_ExternalData_15[[#Headers],[9]])</f>
        <v>317</v>
      </c>
      <c r="N825" s="10">
        <f>SUMIFS(IsQList,IsIList,Table_ExternalData_15[[#This Row],[item_key]],IsITypeList,Table_ExternalData_15[[#This Row],[IType]],IsDList,Table_ExternalData_15[[#Headers],[10]])</f>
        <v>207</v>
      </c>
      <c r="O825" s="10">
        <f>SUMIFS(IsQList,IsIList,Table_ExternalData_15[[#This Row],[item_key]],IsITypeList,Table_ExternalData_15[[#This Row],[IType]],IsDList,Table_ExternalData_15[[#Headers],[11]])</f>
        <v>150</v>
      </c>
      <c r="P825" s="10">
        <f>SUMIFS(IsQList,IsIList,Table_ExternalData_15[[#This Row],[item_key]],IsITypeList,Table_ExternalData_15[[#This Row],[IType]],IsDList,Table_ExternalData_15[[#Headers],[12]])</f>
        <v>0</v>
      </c>
      <c r="Q825" s="10">
        <f>SUMIFS(IsQList,IsIList,Table_ExternalData_15[[#This Row],[item_key]],IsITypeList,Table_ExternalData_15[[#This Row],[IType]],IsDList,Table_ExternalData_15[[#Headers],[13]])</f>
        <v>184</v>
      </c>
      <c r="R825" s="10">
        <f>SUMIFS(IsQList,IsIList,Table_ExternalData_15[[#This Row],[item_key]],IsITypeList,Table_ExternalData_15[[#This Row],[IType]],IsDList,Table_ExternalData_15[[#Headers],[14]])</f>
        <v>312</v>
      </c>
      <c r="S825" s="10">
        <f>SUMIFS(IsQList,IsIList,Table_ExternalData_15[[#This Row],[item_key]],IsITypeList,Table_ExternalData_15[[#This Row],[IType]],IsDList,Table_ExternalData_15[[#Headers],[15]])</f>
        <v>186</v>
      </c>
      <c r="T825" s="10">
        <f>SUMIFS(IsQList,IsIList,Table_ExternalData_15[[#This Row],[item_key]],IsITypeList,Table_ExternalData_15[[#This Row],[IType]],IsDList,Table_ExternalData_15[[#Headers],[16]])</f>
        <v>164</v>
      </c>
      <c r="U825" s="10">
        <f>SUMIFS(IsQList,IsIList,Table_ExternalData_15[[#This Row],[item_key]],IsITypeList,Table_ExternalData_15[[#This Row],[IType]],IsDList,Table_ExternalData_15[[#Headers],[17]])</f>
        <v>85</v>
      </c>
      <c r="V825" s="10">
        <f>SUMIFS(IsQList,IsIList,Table_ExternalData_15[[#This Row],[item_key]],IsITypeList,Table_ExternalData_15[[#This Row],[IType]],IsDList,Table_ExternalData_15[[#Headers],[18]])</f>
        <v>0</v>
      </c>
      <c r="W825" s="10">
        <f>SUMIFS(IsQList,IsIList,Table_ExternalData_15[[#This Row],[item_key]],IsITypeList,Table_ExternalData_15[[#This Row],[IType]],IsDList,Table_ExternalData_15[[#Headers],[19]])</f>
        <v>0</v>
      </c>
      <c r="X825" s="10">
        <f>SUMIFS(IsQList,IsIList,Table_ExternalData_15[[#This Row],[item_key]],IsITypeList,Table_ExternalData_15[[#This Row],[IType]],IsDList,Table_ExternalData_15[[#Headers],[20]])</f>
        <v>0</v>
      </c>
      <c r="Y825" s="10">
        <f>SUMIFS(IsQList,IsIList,Table_ExternalData_15[[#This Row],[item_key]],IsITypeList,Table_ExternalData_15[[#This Row],[IType]],IsDList,Table_ExternalData_15[[#Headers],[21]])</f>
        <v>0</v>
      </c>
      <c r="Z825" s="10">
        <f>SUMIFS(IsQList,IsIList,Table_ExternalData_15[[#This Row],[item_key]],IsITypeList,Table_ExternalData_15[[#This Row],[IType]],IsDList,Table_ExternalData_15[[#Headers],[22]])</f>
        <v>0</v>
      </c>
      <c r="AA825" s="10">
        <f>SUMIFS(IsQList,IsIList,Table_ExternalData_15[[#This Row],[item_key]],IsITypeList,Table_ExternalData_15[[#This Row],[IType]],IsDList,Table_ExternalData_15[[#Headers],[23]])</f>
        <v>0</v>
      </c>
      <c r="AB825" s="10">
        <f>SUMIFS(IsQList,IsIList,Table_ExternalData_15[[#This Row],[item_key]],IsITypeList,Table_ExternalData_15[[#This Row],[IType]],IsDList,Table_ExternalData_15[[#Headers],[24]])</f>
        <v>0</v>
      </c>
      <c r="AC825" s="10">
        <f>SUMIFS(IsQList,IsIList,Table_ExternalData_15[[#This Row],[item_key]],IsITypeList,Table_ExternalData_15[[#This Row],[IType]],IsDList,Table_ExternalData_15[[#Headers],[25]])</f>
        <v>0</v>
      </c>
      <c r="AD825" s="10">
        <f>SUMIFS(IsQList,IsIList,Table_ExternalData_15[[#This Row],[item_key]],IsITypeList,Table_ExternalData_15[[#This Row],[IType]],IsDList,Table_ExternalData_15[[#Headers],[26]])</f>
        <v>0</v>
      </c>
      <c r="AE825" s="10">
        <f>SUMIFS(IsQList,IsIList,Table_ExternalData_15[[#This Row],[item_key]],IsITypeList,Table_ExternalData_15[[#This Row],[IType]],IsDList,Table_ExternalData_15[[#Headers],[27]])</f>
        <v>334</v>
      </c>
      <c r="AF825" s="10">
        <f>SUMIFS(IsQList,IsIList,Table_ExternalData_15[[#This Row],[item_key]],IsITypeList,Table_ExternalData_15[[#This Row],[IType]],IsDList,Table_ExternalData_15[[#Headers],[28]])</f>
        <v>382</v>
      </c>
      <c r="AG825" s="10">
        <f>SUMIFS(IsQList,IsIList,Table_ExternalData_15[[#This Row],[item_key]],IsITypeList,Table_ExternalData_15[[#This Row],[IType]],IsDList,Table_ExternalData_15[[#Headers],[29]])</f>
        <v>364</v>
      </c>
      <c r="AH825" s="10">
        <f>SUMIFS(IsQList,IsIList,Table_ExternalData_15[[#This Row],[item_key]],IsITypeList,Table_ExternalData_15[[#This Row],[IType]],IsDList,Table_ExternalData_15[[#Headers],[30]])</f>
        <v>230</v>
      </c>
      <c r="AI825" s="10">
        <f>SUMIFS(IsQList,IsIList,Table_ExternalData_15[[#This Row],[item_key]],IsITypeList,Table_ExternalData_15[[#This Row],[IType]],IsDList,Table_ExternalData_15[[#Headers],[31]])</f>
        <v>727</v>
      </c>
      <c r="AJ825" s="10">
        <f>SUM(Table_ExternalData_15[[#This Row],[1]:[31]])</f>
        <v>4935</v>
      </c>
    </row>
    <row r="826" spans="1:36">
      <c r="A826" s="1" t="s">
        <v>446</v>
      </c>
      <c r="B826" s="1" t="s">
        <v>1089</v>
      </c>
      <c r="C826" s="1" t="s">
        <v>1090</v>
      </c>
      <c r="D826" s="11" t="s">
        <v>2017</v>
      </c>
      <c r="E826" s="10">
        <f>SUMIFS(IsQList,IsIList,Table_ExternalData_15[[#This Row],[item_key]],IsITypeList,Table_ExternalData_15[[#This Row],[IType]],IsDList,Table_ExternalData_15[[#Headers],[1]])</f>
        <v>0</v>
      </c>
      <c r="F826" s="10">
        <f>SUMIFS(IsQList,IsIList,Table_ExternalData_15[[#This Row],[item_key]],IsITypeList,Table_ExternalData_15[[#This Row],[IType]],IsDList,Table_ExternalData_15[[#Headers],[2]])</f>
        <v>-2</v>
      </c>
      <c r="G826" s="10">
        <f>SUMIFS(IsQList,IsIList,Table_ExternalData_15[[#This Row],[item_key]],IsITypeList,Table_ExternalData_15[[#This Row],[IType]],IsDList,Table_ExternalData_15[[#Headers],[3]])</f>
        <v>0</v>
      </c>
      <c r="H826" s="10">
        <f>SUMIFS(IsQList,IsIList,Table_ExternalData_15[[#This Row],[item_key]],IsITypeList,Table_ExternalData_15[[#This Row],[IType]],IsDList,Table_ExternalData_15[[#Headers],[4]])</f>
        <v>0</v>
      </c>
      <c r="I826" s="10">
        <f>SUMIFS(IsQList,IsIList,Table_ExternalData_15[[#This Row],[item_key]],IsITypeList,Table_ExternalData_15[[#This Row],[IType]],IsDList,Table_ExternalData_15[[#Headers],[5]])</f>
        <v>0</v>
      </c>
      <c r="J826" s="10">
        <f>SUMIFS(IsQList,IsIList,Table_ExternalData_15[[#This Row],[item_key]],IsITypeList,Table_ExternalData_15[[#This Row],[IType]],IsDList,Table_ExternalData_15[[#Headers],[6]])</f>
        <v>0</v>
      </c>
      <c r="K826" s="10">
        <f>SUMIFS(IsQList,IsIList,Table_ExternalData_15[[#This Row],[item_key]],IsITypeList,Table_ExternalData_15[[#This Row],[IType]],IsDList,Table_ExternalData_15[[#Headers],[7]])</f>
        <v>0</v>
      </c>
      <c r="L826" s="10">
        <f>SUMIFS(IsQList,IsIList,Table_ExternalData_15[[#This Row],[item_key]],IsITypeList,Table_ExternalData_15[[#This Row],[IType]],IsDList,Table_ExternalData_15[[#Headers],[8]])</f>
        <v>0</v>
      </c>
      <c r="M826" s="10">
        <f>SUMIFS(IsQList,IsIList,Table_ExternalData_15[[#This Row],[item_key]],IsITypeList,Table_ExternalData_15[[#This Row],[IType]],IsDList,Table_ExternalData_15[[#Headers],[9]])</f>
        <v>-1</v>
      </c>
      <c r="N826" s="10">
        <f>SUMIFS(IsQList,IsIList,Table_ExternalData_15[[#This Row],[item_key]],IsITypeList,Table_ExternalData_15[[#This Row],[IType]],IsDList,Table_ExternalData_15[[#Headers],[10]])</f>
        <v>0</v>
      </c>
      <c r="O826" s="10">
        <f>SUMIFS(IsQList,IsIList,Table_ExternalData_15[[#This Row],[item_key]],IsITypeList,Table_ExternalData_15[[#This Row],[IType]],IsDList,Table_ExternalData_15[[#Headers],[11]])</f>
        <v>0</v>
      </c>
      <c r="P826" s="10">
        <f>SUMIFS(IsQList,IsIList,Table_ExternalData_15[[#This Row],[item_key]],IsITypeList,Table_ExternalData_15[[#This Row],[IType]],IsDList,Table_ExternalData_15[[#Headers],[12]])</f>
        <v>0</v>
      </c>
      <c r="Q826" s="10">
        <f>SUMIFS(IsQList,IsIList,Table_ExternalData_15[[#This Row],[item_key]],IsITypeList,Table_ExternalData_15[[#This Row],[IType]],IsDList,Table_ExternalData_15[[#Headers],[13]])</f>
        <v>0</v>
      </c>
      <c r="R826" s="10">
        <f>SUMIFS(IsQList,IsIList,Table_ExternalData_15[[#This Row],[item_key]],IsITypeList,Table_ExternalData_15[[#This Row],[IType]],IsDList,Table_ExternalData_15[[#Headers],[14]])</f>
        <v>-9</v>
      </c>
      <c r="S826" s="10">
        <f>SUMIFS(IsQList,IsIList,Table_ExternalData_15[[#This Row],[item_key]],IsITypeList,Table_ExternalData_15[[#This Row],[IType]],IsDList,Table_ExternalData_15[[#Headers],[15]])</f>
        <v>0</v>
      </c>
      <c r="T826" s="10">
        <f>SUMIFS(IsQList,IsIList,Table_ExternalData_15[[#This Row],[item_key]],IsITypeList,Table_ExternalData_15[[#This Row],[IType]],IsDList,Table_ExternalData_15[[#Headers],[16]])</f>
        <v>0</v>
      </c>
      <c r="U826" s="10">
        <f>SUMIFS(IsQList,IsIList,Table_ExternalData_15[[#This Row],[item_key]],IsITypeList,Table_ExternalData_15[[#This Row],[IType]],IsDList,Table_ExternalData_15[[#Headers],[17]])</f>
        <v>0</v>
      </c>
      <c r="V826" s="10">
        <f>SUMIFS(IsQList,IsIList,Table_ExternalData_15[[#This Row],[item_key]],IsITypeList,Table_ExternalData_15[[#This Row],[IType]],IsDList,Table_ExternalData_15[[#Headers],[18]])</f>
        <v>0</v>
      </c>
      <c r="W826" s="10">
        <f>SUMIFS(IsQList,IsIList,Table_ExternalData_15[[#This Row],[item_key]],IsITypeList,Table_ExternalData_15[[#This Row],[IType]],IsDList,Table_ExternalData_15[[#Headers],[19]])</f>
        <v>0</v>
      </c>
      <c r="X826" s="10">
        <f>SUMIFS(IsQList,IsIList,Table_ExternalData_15[[#This Row],[item_key]],IsITypeList,Table_ExternalData_15[[#This Row],[IType]],IsDList,Table_ExternalData_15[[#Headers],[20]])</f>
        <v>0</v>
      </c>
      <c r="Y826" s="10">
        <f>SUMIFS(IsQList,IsIList,Table_ExternalData_15[[#This Row],[item_key]],IsITypeList,Table_ExternalData_15[[#This Row],[IType]],IsDList,Table_ExternalData_15[[#Headers],[21]])</f>
        <v>0</v>
      </c>
      <c r="Z826" s="10">
        <f>SUMIFS(IsQList,IsIList,Table_ExternalData_15[[#This Row],[item_key]],IsITypeList,Table_ExternalData_15[[#This Row],[IType]],IsDList,Table_ExternalData_15[[#Headers],[22]])</f>
        <v>0</v>
      </c>
      <c r="AA826" s="10">
        <f>SUMIFS(IsQList,IsIList,Table_ExternalData_15[[#This Row],[item_key]],IsITypeList,Table_ExternalData_15[[#This Row],[IType]],IsDList,Table_ExternalData_15[[#Headers],[23]])</f>
        <v>0</v>
      </c>
      <c r="AB826" s="10">
        <f>SUMIFS(IsQList,IsIList,Table_ExternalData_15[[#This Row],[item_key]],IsITypeList,Table_ExternalData_15[[#This Row],[IType]],IsDList,Table_ExternalData_15[[#Headers],[24]])</f>
        <v>0</v>
      </c>
      <c r="AC826" s="10">
        <f>SUMIFS(IsQList,IsIList,Table_ExternalData_15[[#This Row],[item_key]],IsITypeList,Table_ExternalData_15[[#This Row],[IType]],IsDList,Table_ExternalData_15[[#Headers],[25]])</f>
        <v>0</v>
      </c>
      <c r="AD826" s="10">
        <f>SUMIFS(IsQList,IsIList,Table_ExternalData_15[[#This Row],[item_key]],IsITypeList,Table_ExternalData_15[[#This Row],[IType]],IsDList,Table_ExternalData_15[[#Headers],[26]])</f>
        <v>0</v>
      </c>
      <c r="AE826" s="10">
        <f>SUMIFS(IsQList,IsIList,Table_ExternalData_15[[#This Row],[item_key]],IsITypeList,Table_ExternalData_15[[#This Row],[IType]],IsDList,Table_ExternalData_15[[#Headers],[27]])</f>
        <v>0</v>
      </c>
      <c r="AF826" s="10">
        <f>SUMIFS(IsQList,IsIList,Table_ExternalData_15[[#This Row],[item_key]],IsITypeList,Table_ExternalData_15[[#This Row],[IType]],IsDList,Table_ExternalData_15[[#Headers],[28]])</f>
        <v>0</v>
      </c>
      <c r="AG826" s="10">
        <f>SUMIFS(IsQList,IsIList,Table_ExternalData_15[[#This Row],[item_key]],IsITypeList,Table_ExternalData_15[[#This Row],[IType]],IsDList,Table_ExternalData_15[[#Headers],[29]])</f>
        <v>0</v>
      </c>
      <c r="AH826" s="10">
        <f>SUMIFS(IsQList,IsIList,Table_ExternalData_15[[#This Row],[item_key]],IsITypeList,Table_ExternalData_15[[#This Row],[IType]],IsDList,Table_ExternalData_15[[#Headers],[30]])</f>
        <v>0</v>
      </c>
      <c r="AI826" s="10">
        <f>SUMIFS(IsQList,IsIList,Table_ExternalData_15[[#This Row],[item_key]],IsITypeList,Table_ExternalData_15[[#This Row],[IType]],IsDList,Table_ExternalData_15[[#Headers],[31]])</f>
        <v>0</v>
      </c>
      <c r="AJ826" s="10">
        <f>SUM(Table_ExternalData_15[[#This Row],[1]:[31]])</f>
        <v>-12</v>
      </c>
    </row>
    <row r="827" spans="1:36">
      <c r="A827" s="1" t="s">
        <v>2033</v>
      </c>
      <c r="B827" s="1" t="s">
        <v>2858</v>
      </c>
      <c r="C827" s="1" t="s">
        <v>2859</v>
      </c>
      <c r="D827" s="11" t="s">
        <v>2046</v>
      </c>
      <c r="E827" s="10">
        <f>SUMIFS(IsQList,IsIList,Table_ExternalData_15[[#This Row],[item_key]],IsITypeList,Table_ExternalData_15[[#This Row],[IType]],IsDList,Table_ExternalData_15[[#Headers],[1]])</f>
        <v>85</v>
      </c>
      <c r="F827" s="10">
        <f>SUMIFS(IsQList,IsIList,Table_ExternalData_15[[#This Row],[item_key]],IsITypeList,Table_ExternalData_15[[#This Row],[IType]],IsDList,Table_ExternalData_15[[#Headers],[2]])</f>
        <v>188</v>
      </c>
      <c r="G827" s="10">
        <f>SUMIFS(IsQList,IsIList,Table_ExternalData_15[[#This Row],[item_key]],IsITypeList,Table_ExternalData_15[[#This Row],[IType]],IsDList,Table_ExternalData_15[[#Headers],[3]])</f>
        <v>85</v>
      </c>
      <c r="H827" s="10">
        <f>SUMIFS(IsQList,IsIList,Table_ExternalData_15[[#This Row],[item_key]],IsITypeList,Table_ExternalData_15[[#This Row],[IType]],IsDList,Table_ExternalData_15[[#Headers],[4]])</f>
        <v>250</v>
      </c>
      <c r="I827" s="10">
        <f>SUMIFS(IsQList,IsIList,Table_ExternalData_15[[#This Row],[item_key]],IsITypeList,Table_ExternalData_15[[#This Row],[IType]],IsDList,Table_ExternalData_15[[#Headers],[5]])</f>
        <v>100</v>
      </c>
      <c r="J827" s="10">
        <f>SUMIFS(IsQList,IsIList,Table_ExternalData_15[[#This Row],[item_key]],IsITypeList,Table_ExternalData_15[[#This Row],[IType]],IsDList,Table_ExternalData_15[[#Headers],[6]])</f>
        <v>237</v>
      </c>
      <c r="K827" s="10">
        <f>SUMIFS(IsQList,IsIList,Table_ExternalData_15[[#This Row],[item_key]],IsITypeList,Table_ExternalData_15[[#This Row],[IType]],IsDList,Table_ExternalData_15[[#Headers],[7]])</f>
        <v>209</v>
      </c>
      <c r="L827" s="10">
        <f>SUMIFS(IsQList,IsIList,Table_ExternalData_15[[#This Row],[item_key]],IsITypeList,Table_ExternalData_15[[#This Row],[IType]],IsDList,Table_ExternalData_15[[#Headers],[8]])</f>
        <v>139</v>
      </c>
      <c r="M827" s="10">
        <f>SUMIFS(IsQList,IsIList,Table_ExternalData_15[[#This Row],[item_key]],IsITypeList,Table_ExternalData_15[[#This Row],[IType]],IsDList,Table_ExternalData_15[[#Headers],[9]])</f>
        <v>317</v>
      </c>
      <c r="N827" s="10">
        <f>SUMIFS(IsQList,IsIList,Table_ExternalData_15[[#This Row],[item_key]],IsITypeList,Table_ExternalData_15[[#This Row],[IType]],IsDList,Table_ExternalData_15[[#Headers],[10]])</f>
        <v>207</v>
      </c>
      <c r="O827" s="10">
        <f>SUMIFS(IsQList,IsIList,Table_ExternalData_15[[#This Row],[item_key]],IsITypeList,Table_ExternalData_15[[#This Row],[IType]],IsDList,Table_ExternalData_15[[#Headers],[11]])</f>
        <v>150</v>
      </c>
      <c r="P827" s="10">
        <f>SUMIFS(IsQList,IsIList,Table_ExternalData_15[[#This Row],[item_key]],IsITypeList,Table_ExternalData_15[[#This Row],[IType]],IsDList,Table_ExternalData_15[[#Headers],[12]])</f>
        <v>0</v>
      </c>
      <c r="Q827" s="10">
        <f>SUMIFS(IsQList,IsIList,Table_ExternalData_15[[#This Row],[item_key]],IsITypeList,Table_ExternalData_15[[#This Row],[IType]],IsDList,Table_ExternalData_15[[#Headers],[13]])</f>
        <v>184</v>
      </c>
      <c r="R827" s="10">
        <f>SUMIFS(IsQList,IsIList,Table_ExternalData_15[[#This Row],[item_key]],IsITypeList,Table_ExternalData_15[[#This Row],[IType]],IsDList,Table_ExternalData_15[[#Headers],[14]])</f>
        <v>312</v>
      </c>
      <c r="S827" s="10">
        <f>SUMIFS(IsQList,IsIList,Table_ExternalData_15[[#This Row],[item_key]],IsITypeList,Table_ExternalData_15[[#This Row],[IType]],IsDList,Table_ExternalData_15[[#Headers],[15]])</f>
        <v>186</v>
      </c>
      <c r="T827" s="10">
        <f>SUMIFS(IsQList,IsIList,Table_ExternalData_15[[#This Row],[item_key]],IsITypeList,Table_ExternalData_15[[#This Row],[IType]],IsDList,Table_ExternalData_15[[#Headers],[16]])</f>
        <v>164</v>
      </c>
      <c r="U827" s="10">
        <f>SUMIFS(IsQList,IsIList,Table_ExternalData_15[[#This Row],[item_key]],IsITypeList,Table_ExternalData_15[[#This Row],[IType]],IsDList,Table_ExternalData_15[[#Headers],[17]])</f>
        <v>85</v>
      </c>
      <c r="V827" s="10">
        <f>SUMIFS(IsQList,IsIList,Table_ExternalData_15[[#This Row],[item_key]],IsITypeList,Table_ExternalData_15[[#This Row],[IType]],IsDList,Table_ExternalData_15[[#Headers],[18]])</f>
        <v>0</v>
      </c>
      <c r="W827" s="10">
        <f>SUMIFS(IsQList,IsIList,Table_ExternalData_15[[#This Row],[item_key]],IsITypeList,Table_ExternalData_15[[#This Row],[IType]],IsDList,Table_ExternalData_15[[#Headers],[19]])</f>
        <v>0</v>
      </c>
      <c r="X827" s="10">
        <f>SUMIFS(IsQList,IsIList,Table_ExternalData_15[[#This Row],[item_key]],IsITypeList,Table_ExternalData_15[[#This Row],[IType]],IsDList,Table_ExternalData_15[[#Headers],[20]])</f>
        <v>0</v>
      </c>
      <c r="Y827" s="10">
        <f>SUMIFS(IsQList,IsIList,Table_ExternalData_15[[#This Row],[item_key]],IsITypeList,Table_ExternalData_15[[#This Row],[IType]],IsDList,Table_ExternalData_15[[#Headers],[21]])</f>
        <v>0</v>
      </c>
      <c r="Z827" s="10">
        <f>SUMIFS(IsQList,IsIList,Table_ExternalData_15[[#This Row],[item_key]],IsITypeList,Table_ExternalData_15[[#This Row],[IType]],IsDList,Table_ExternalData_15[[#Headers],[22]])</f>
        <v>0</v>
      </c>
      <c r="AA827" s="10">
        <f>SUMIFS(IsQList,IsIList,Table_ExternalData_15[[#This Row],[item_key]],IsITypeList,Table_ExternalData_15[[#This Row],[IType]],IsDList,Table_ExternalData_15[[#Headers],[23]])</f>
        <v>0</v>
      </c>
      <c r="AB827" s="10">
        <f>SUMIFS(IsQList,IsIList,Table_ExternalData_15[[#This Row],[item_key]],IsITypeList,Table_ExternalData_15[[#This Row],[IType]],IsDList,Table_ExternalData_15[[#Headers],[24]])</f>
        <v>0</v>
      </c>
      <c r="AC827" s="10">
        <f>SUMIFS(IsQList,IsIList,Table_ExternalData_15[[#This Row],[item_key]],IsITypeList,Table_ExternalData_15[[#This Row],[IType]],IsDList,Table_ExternalData_15[[#Headers],[25]])</f>
        <v>0</v>
      </c>
      <c r="AD827" s="10">
        <f>SUMIFS(IsQList,IsIList,Table_ExternalData_15[[#This Row],[item_key]],IsITypeList,Table_ExternalData_15[[#This Row],[IType]],IsDList,Table_ExternalData_15[[#Headers],[26]])</f>
        <v>0</v>
      </c>
      <c r="AE827" s="10">
        <f>SUMIFS(IsQList,IsIList,Table_ExternalData_15[[#This Row],[item_key]],IsITypeList,Table_ExternalData_15[[#This Row],[IType]],IsDList,Table_ExternalData_15[[#Headers],[27]])</f>
        <v>334</v>
      </c>
      <c r="AF827" s="10">
        <f>SUMIFS(IsQList,IsIList,Table_ExternalData_15[[#This Row],[item_key]],IsITypeList,Table_ExternalData_15[[#This Row],[IType]],IsDList,Table_ExternalData_15[[#Headers],[28]])</f>
        <v>382</v>
      </c>
      <c r="AG827" s="10">
        <f>SUMIFS(IsQList,IsIList,Table_ExternalData_15[[#This Row],[item_key]],IsITypeList,Table_ExternalData_15[[#This Row],[IType]],IsDList,Table_ExternalData_15[[#Headers],[29]])</f>
        <v>364</v>
      </c>
      <c r="AH827" s="10">
        <f>SUMIFS(IsQList,IsIList,Table_ExternalData_15[[#This Row],[item_key]],IsITypeList,Table_ExternalData_15[[#This Row],[IType]],IsDList,Table_ExternalData_15[[#Headers],[30]])</f>
        <v>230</v>
      </c>
      <c r="AI827" s="10">
        <f>SUMIFS(IsQList,IsIList,Table_ExternalData_15[[#This Row],[item_key]],IsITypeList,Table_ExternalData_15[[#This Row],[IType]],IsDList,Table_ExternalData_15[[#Headers],[31]])</f>
        <v>727</v>
      </c>
      <c r="AJ827" s="10">
        <f>SUM(Table_ExternalData_15[[#This Row],[1]:[31]])</f>
        <v>4935</v>
      </c>
    </row>
    <row r="828" spans="1:36">
      <c r="A828" s="1" t="s">
        <v>2033</v>
      </c>
      <c r="B828" s="1" t="s">
        <v>2858</v>
      </c>
      <c r="C828" s="1" t="s">
        <v>2859</v>
      </c>
      <c r="D828" s="11" t="s">
        <v>2017</v>
      </c>
      <c r="E828" s="10">
        <f>SUMIFS(IsQList,IsIList,Table_ExternalData_15[[#This Row],[item_key]],IsITypeList,Table_ExternalData_15[[#This Row],[IType]],IsDList,Table_ExternalData_15[[#Headers],[1]])</f>
        <v>0</v>
      </c>
      <c r="F828" s="10">
        <f>SUMIFS(IsQList,IsIList,Table_ExternalData_15[[#This Row],[item_key]],IsITypeList,Table_ExternalData_15[[#This Row],[IType]],IsDList,Table_ExternalData_15[[#Headers],[2]])</f>
        <v>-6</v>
      </c>
      <c r="G828" s="10">
        <f>SUMIFS(IsQList,IsIList,Table_ExternalData_15[[#This Row],[item_key]],IsITypeList,Table_ExternalData_15[[#This Row],[IType]],IsDList,Table_ExternalData_15[[#Headers],[3]])</f>
        <v>0</v>
      </c>
      <c r="H828" s="10">
        <f>SUMIFS(IsQList,IsIList,Table_ExternalData_15[[#This Row],[item_key]],IsITypeList,Table_ExternalData_15[[#This Row],[IType]],IsDList,Table_ExternalData_15[[#Headers],[4]])</f>
        <v>0</v>
      </c>
      <c r="I828" s="10">
        <f>SUMIFS(IsQList,IsIList,Table_ExternalData_15[[#This Row],[item_key]],IsITypeList,Table_ExternalData_15[[#This Row],[IType]],IsDList,Table_ExternalData_15[[#Headers],[5]])</f>
        <v>0</v>
      </c>
      <c r="J828" s="10">
        <f>SUMIFS(IsQList,IsIList,Table_ExternalData_15[[#This Row],[item_key]],IsITypeList,Table_ExternalData_15[[#This Row],[IType]],IsDList,Table_ExternalData_15[[#Headers],[6]])</f>
        <v>0</v>
      </c>
      <c r="K828" s="10">
        <f>SUMIFS(IsQList,IsIList,Table_ExternalData_15[[#This Row],[item_key]],IsITypeList,Table_ExternalData_15[[#This Row],[IType]],IsDList,Table_ExternalData_15[[#Headers],[7]])</f>
        <v>0</v>
      </c>
      <c r="L828" s="10">
        <f>SUMIFS(IsQList,IsIList,Table_ExternalData_15[[#This Row],[item_key]],IsITypeList,Table_ExternalData_15[[#This Row],[IType]],IsDList,Table_ExternalData_15[[#Headers],[8]])</f>
        <v>0</v>
      </c>
      <c r="M828" s="10">
        <f>SUMIFS(IsQList,IsIList,Table_ExternalData_15[[#This Row],[item_key]],IsITypeList,Table_ExternalData_15[[#This Row],[IType]],IsDList,Table_ExternalData_15[[#Headers],[9]])</f>
        <v>0</v>
      </c>
      <c r="N828" s="10">
        <f>SUMIFS(IsQList,IsIList,Table_ExternalData_15[[#This Row],[item_key]],IsITypeList,Table_ExternalData_15[[#This Row],[IType]],IsDList,Table_ExternalData_15[[#Headers],[10]])</f>
        <v>0</v>
      </c>
      <c r="O828" s="10">
        <f>SUMIFS(IsQList,IsIList,Table_ExternalData_15[[#This Row],[item_key]],IsITypeList,Table_ExternalData_15[[#This Row],[IType]],IsDList,Table_ExternalData_15[[#Headers],[11]])</f>
        <v>0</v>
      </c>
      <c r="P828" s="10">
        <f>SUMIFS(IsQList,IsIList,Table_ExternalData_15[[#This Row],[item_key]],IsITypeList,Table_ExternalData_15[[#This Row],[IType]],IsDList,Table_ExternalData_15[[#Headers],[12]])</f>
        <v>0</v>
      </c>
      <c r="Q828" s="10">
        <f>SUMIFS(IsQList,IsIList,Table_ExternalData_15[[#This Row],[item_key]],IsITypeList,Table_ExternalData_15[[#This Row],[IType]],IsDList,Table_ExternalData_15[[#Headers],[13]])</f>
        <v>0</v>
      </c>
      <c r="R828" s="10">
        <f>SUMIFS(IsQList,IsIList,Table_ExternalData_15[[#This Row],[item_key]],IsITypeList,Table_ExternalData_15[[#This Row],[IType]],IsDList,Table_ExternalData_15[[#Headers],[14]])</f>
        <v>0</v>
      </c>
      <c r="S828" s="10">
        <f>SUMIFS(IsQList,IsIList,Table_ExternalData_15[[#This Row],[item_key]],IsITypeList,Table_ExternalData_15[[#This Row],[IType]],IsDList,Table_ExternalData_15[[#Headers],[15]])</f>
        <v>0</v>
      </c>
      <c r="T828" s="10">
        <f>SUMIFS(IsQList,IsIList,Table_ExternalData_15[[#This Row],[item_key]],IsITypeList,Table_ExternalData_15[[#This Row],[IType]],IsDList,Table_ExternalData_15[[#Headers],[16]])</f>
        <v>0</v>
      </c>
      <c r="U828" s="10">
        <f>SUMIFS(IsQList,IsIList,Table_ExternalData_15[[#This Row],[item_key]],IsITypeList,Table_ExternalData_15[[#This Row],[IType]],IsDList,Table_ExternalData_15[[#Headers],[17]])</f>
        <v>0</v>
      </c>
      <c r="V828" s="10">
        <f>SUMIFS(IsQList,IsIList,Table_ExternalData_15[[#This Row],[item_key]],IsITypeList,Table_ExternalData_15[[#This Row],[IType]],IsDList,Table_ExternalData_15[[#Headers],[18]])</f>
        <v>0</v>
      </c>
      <c r="W828" s="10">
        <f>SUMIFS(IsQList,IsIList,Table_ExternalData_15[[#This Row],[item_key]],IsITypeList,Table_ExternalData_15[[#This Row],[IType]],IsDList,Table_ExternalData_15[[#Headers],[19]])</f>
        <v>0</v>
      </c>
      <c r="X828" s="10">
        <f>SUMIFS(IsQList,IsIList,Table_ExternalData_15[[#This Row],[item_key]],IsITypeList,Table_ExternalData_15[[#This Row],[IType]],IsDList,Table_ExternalData_15[[#Headers],[20]])</f>
        <v>0</v>
      </c>
      <c r="Y828" s="10">
        <f>SUMIFS(IsQList,IsIList,Table_ExternalData_15[[#This Row],[item_key]],IsITypeList,Table_ExternalData_15[[#This Row],[IType]],IsDList,Table_ExternalData_15[[#Headers],[21]])</f>
        <v>0</v>
      </c>
      <c r="Z828" s="10">
        <f>SUMIFS(IsQList,IsIList,Table_ExternalData_15[[#This Row],[item_key]],IsITypeList,Table_ExternalData_15[[#This Row],[IType]],IsDList,Table_ExternalData_15[[#Headers],[22]])</f>
        <v>0</v>
      </c>
      <c r="AA828" s="10">
        <f>SUMIFS(IsQList,IsIList,Table_ExternalData_15[[#This Row],[item_key]],IsITypeList,Table_ExternalData_15[[#This Row],[IType]],IsDList,Table_ExternalData_15[[#Headers],[23]])</f>
        <v>0</v>
      </c>
      <c r="AB828" s="10">
        <f>SUMIFS(IsQList,IsIList,Table_ExternalData_15[[#This Row],[item_key]],IsITypeList,Table_ExternalData_15[[#This Row],[IType]],IsDList,Table_ExternalData_15[[#Headers],[24]])</f>
        <v>0</v>
      </c>
      <c r="AC828" s="10">
        <f>SUMIFS(IsQList,IsIList,Table_ExternalData_15[[#This Row],[item_key]],IsITypeList,Table_ExternalData_15[[#This Row],[IType]],IsDList,Table_ExternalData_15[[#Headers],[25]])</f>
        <v>0</v>
      </c>
      <c r="AD828" s="10">
        <f>SUMIFS(IsQList,IsIList,Table_ExternalData_15[[#This Row],[item_key]],IsITypeList,Table_ExternalData_15[[#This Row],[IType]],IsDList,Table_ExternalData_15[[#Headers],[26]])</f>
        <v>0</v>
      </c>
      <c r="AE828" s="10">
        <f>SUMIFS(IsQList,IsIList,Table_ExternalData_15[[#This Row],[item_key]],IsITypeList,Table_ExternalData_15[[#This Row],[IType]],IsDList,Table_ExternalData_15[[#Headers],[27]])</f>
        <v>0</v>
      </c>
      <c r="AF828" s="10">
        <f>SUMIFS(IsQList,IsIList,Table_ExternalData_15[[#This Row],[item_key]],IsITypeList,Table_ExternalData_15[[#This Row],[IType]],IsDList,Table_ExternalData_15[[#Headers],[28]])</f>
        <v>0</v>
      </c>
      <c r="AG828" s="10">
        <f>SUMIFS(IsQList,IsIList,Table_ExternalData_15[[#This Row],[item_key]],IsITypeList,Table_ExternalData_15[[#This Row],[IType]],IsDList,Table_ExternalData_15[[#Headers],[29]])</f>
        <v>0</v>
      </c>
      <c r="AH828" s="10">
        <f>SUMIFS(IsQList,IsIList,Table_ExternalData_15[[#This Row],[item_key]],IsITypeList,Table_ExternalData_15[[#This Row],[IType]],IsDList,Table_ExternalData_15[[#Headers],[30]])</f>
        <v>0</v>
      </c>
      <c r="AI828" s="10">
        <f>SUMIFS(IsQList,IsIList,Table_ExternalData_15[[#This Row],[item_key]],IsITypeList,Table_ExternalData_15[[#This Row],[IType]],IsDList,Table_ExternalData_15[[#Headers],[31]])</f>
        <v>0</v>
      </c>
      <c r="AJ828" s="10">
        <f>SUM(Table_ExternalData_15[[#This Row],[1]:[31]])</f>
        <v>-6</v>
      </c>
    </row>
    <row r="829" spans="1:36">
      <c r="A829" s="1" t="s">
        <v>2034</v>
      </c>
      <c r="B829" s="1" t="s">
        <v>2860</v>
      </c>
      <c r="C829" s="1" t="s">
        <v>2460</v>
      </c>
      <c r="D829" s="11" t="s">
        <v>2046</v>
      </c>
      <c r="E829" s="10">
        <f>SUMIFS(IsQList,IsIList,Table_ExternalData_15[[#This Row],[item_key]],IsITypeList,Table_ExternalData_15[[#This Row],[IType]],IsDList,Table_ExternalData_15[[#Headers],[1]])</f>
        <v>170</v>
      </c>
      <c r="F829" s="10">
        <f>SUMIFS(IsQList,IsIList,Table_ExternalData_15[[#This Row],[item_key]],IsITypeList,Table_ExternalData_15[[#This Row],[IType]],IsDList,Table_ExternalData_15[[#Headers],[2]])</f>
        <v>376</v>
      </c>
      <c r="G829" s="10">
        <f>SUMIFS(IsQList,IsIList,Table_ExternalData_15[[#This Row],[item_key]],IsITypeList,Table_ExternalData_15[[#This Row],[IType]],IsDList,Table_ExternalData_15[[#Headers],[3]])</f>
        <v>170</v>
      </c>
      <c r="H829" s="10">
        <f>SUMIFS(IsQList,IsIList,Table_ExternalData_15[[#This Row],[item_key]],IsITypeList,Table_ExternalData_15[[#This Row],[IType]],IsDList,Table_ExternalData_15[[#Headers],[4]])</f>
        <v>500</v>
      </c>
      <c r="I829" s="10">
        <f>SUMIFS(IsQList,IsIList,Table_ExternalData_15[[#This Row],[item_key]],IsITypeList,Table_ExternalData_15[[#This Row],[IType]],IsDList,Table_ExternalData_15[[#Headers],[5]])</f>
        <v>200</v>
      </c>
      <c r="J829" s="10">
        <f>SUMIFS(IsQList,IsIList,Table_ExternalData_15[[#This Row],[item_key]],IsITypeList,Table_ExternalData_15[[#This Row],[IType]],IsDList,Table_ExternalData_15[[#Headers],[6]])</f>
        <v>474</v>
      </c>
      <c r="K829" s="10">
        <f>SUMIFS(IsQList,IsIList,Table_ExternalData_15[[#This Row],[item_key]],IsITypeList,Table_ExternalData_15[[#This Row],[IType]],IsDList,Table_ExternalData_15[[#Headers],[7]])</f>
        <v>418</v>
      </c>
      <c r="L829" s="10">
        <f>SUMIFS(IsQList,IsIList,Table_ExternalData_15[[#This Row],[item_key]],IsITypeList,Table_ExternalData_15[[#This Row],[IType]],IsDList,Table_ExternalData_15[[#Headers],[8]])</f>
        <v>278</v>
      </c>
      <c r="M829" s="10">
        <f>SUMIFS(IsQList,IsIList,Table_ExternalData_15[[#This Row],[item_key]],IsITypeList,Table_ExternalData_15[[#This Row],[IType]],IsDList,Table_ExternalData_15[[#Headers],[9]])</f>
        <v>634</v>
      </c>
      <c r="N829" s="10">
        <f>SUMIFS(IsQList,IsIList,Table_ExternalData_15[[#This Row],[item_key]],IsITypeList,Table_ExternalData_15[[#This Row],[IType]],IsDList,Table_ExternalData_15[[#Headers],[10]])</f>
        <v>414</v>
      </c>
      <c r="O829" s="10">
        <f>SUMIFS(IsQList,IsIList,Table_ExternalData_15[[#This Row],[item_key]],IsITypeList,Table_ExternalData_15[[#This Row],[IType]],IsDList,Table_ExternalData_15[[#Headers],[11]])</f>
        <v>300</v>
      </c>
      <c r="P829" s="10">
        <f>SUMIFS(IsQList,IsIList,Table_ExternalData_15[[#This Row],[item_key]],IsITypeList,Table_ExternalData_15[[#This Row],[IType]],IsDList,Table_ExternalData_15[[#Headers],[12]])</f>
        <v>0</v>
      </c>
      <c r="Q829" s="10">
        <f>SUMIFS(IsQList,IsIList,Table_ExternalData_15[[#This Row],[item_key]],IsITypeList,Table_ExternalData_15[[#This Row],[IType]],IsDList,Table_ExternalData_15[[#Headers],[13]])</f>
        <v>368</v>
      </c>
      <c r="R829" s="10">
        <f>SUMIFS(IsQList,IsIList,Table_ExternalData_15[[#This Row],[item_key]],IsITypeList,Table_ExternalData_15[[#This Row],[IType]],IsDList,Table_ExternalData_15[[#Headers],[14]])</f>
        <v>624</v>
      </c>
      <c r="S829" s="10">
        <f>SUMIFS(IsQList,IsIList,Table_ExternalData_15[[#This Row],[item_key]],IsITypeList,Table_ExternalData_15[[#This Row],[IType]],IsDList,Table_ExternalData_15[[#Headers],[15]])</f>
        <v>372</v>
      </c>
      <c r="T829" s="10">
        <f>SUMIFS(IsQList,IsIList,Table_ExternalData_15[[#This Row],[item_key]],IsITypeList,Table_ExternalData_15[[#This Row],[IType]],IsDList,Table_ExternalData_15[[#Headers],[16]])</f>
        <v>328</v>
      </c>
      <c r="U829" s="10">
        <f>SUMIFS(IsQList,IsIList,Table_ExternalData_15[[#This Row],[item_key]],IsITypeList,Table_ExternalData_15[[#This Row],[IType]],IsDList,Table_ExternalData_15[[#Headers],[17]])</f>
        <v>170</v>
      </c>
      <c r="V829" s="10">
        <f>SUMIFS(IsQList,IsIList,Table_ExternalData_15[[#This Row],[item_key]],IsITypeList,Table_ExternalData_15[[#This Row],[IType]],IsDList,Table_ExternalData_15[[#Headers],[18]])</f>
        <v>0</v>
      </c>
      <c r="W829" s="10">
        <f>SUMIFS(IsQList,IsIList,Table_ExternalData_15[[#This Row],[item_key]],IsITypeList,Table_ExternalData_15[[#This Row],[IType]],IsDList,Table_ExternalData_15[[#Headers],[19]])</f>
        <v>0</v>
      </c>
      <c r="X829" s="10">
        <f>SUMIFS(IsQList,IsIList,Table_ExternalData_15[[#This Row],[item_key]],IsITypeList,Table_ExternalData_15[[#This Row],[IType]],IsDList,Table_ExternalData_15[[#Headers],[20]])</f>
        <v>0</v>
      </c>
      <c r="Y829" s="10">
        <f>SUMIFS(IsQList,IsIList,Table_ExternalData_15[[#This Row],[item_key]],IsITypeList,Table_ExternalData_15[[#This Row],[IType]],IsDList,Table_ExternalData_15[[#Headers],[21]])</f>
        <v>0</v>
      </c>
      <c r="Z829" s="10">
        <f>SUMIFS(IsQList,IsIList,Table_ExternalData_15[[#This Row],[item_key]],IsITypeList,Table_ExternalData_15[[#This Row],[IType]],IsDList,Table_ExternalData_15[[#Headers],[22]])</f>
        <v>0</v>
      </c>
      <c r="AA829" s="10">
        <f>SUMIFS(IsQList,IsIList,Table_ExternalData_15[[#This Row],[item_key]],IsITypeList,Table_ExternalData_15[[#This Row],[IType]],IsDList,Table_ExternalData_15[[#Headers],[23]])</f>
        <v>0</v>
      </c>
      <c r="AB829" s="10">
        <f>SUMIFS(IsQList,IsIList,Table_ExternalData_15[[#This Row],[item_key]],IsITypeList,Table_ExternalData_15[[#This Row],[IType]],IsDList,Table_ExternalData_15[[#Headers],[24]])</f>
        <v>0</v>
      </c>
      <c r="AC829" s="10">
        <f>SUMIFS(IsQList,IsIList,Table_ExternalData_15[[#This Row],[item_key]],IsITypeList,Table_ExternalData_15[[#This Row],[IType]],IsDList,Table_ExternalData_15[[#Headers],[25]])</f>
        <v>0</v>
      </c>
      <c r="AD829" s="10">
        <f>SUMIFS(IsQList,IsIList,Table_ExternalData_15[[#This Row],[item_key]],IsITypeList,Table_ExternalData_15[[#This Row],[IType]],IsDList,Table_ExternalData_15[[#Headers],[26]])</f>
        <v>0</v>
      </c>
      <c r="AE829" s="10">
        <f>SUMIFS(IsQList,IsIList,Table_ExternalData_15[[#This Row],[item_key]],IsITypeList,Table_ExternalData_15[[#This Row],[IType]],IsDList,Table_ExternalData_15[[#Headers],[27]])</f>
        <v>668</v>
      </c>
      <c r="AF829" s="10">
        <f>SUMIFS(IsQList,IsIList,Table_ExternalData_15[[#This Row],[item_key]],IsITypeList,Table_ExternalData_15[[#This Row],[IType]],IsDList,Table_ExternalData_15[[#Headers],[28]])</f>
        <v>764</v>
      </c>
      <c r="AG829" s="10">
        <f>SUMIFS(IsQList,IsIList,Table_ExternalData_15[[#This Row],[item_key]],IsITypeList,Table_ExternalData_15[[#This Row],[IType]],IsDList,Table_ExternalData_15[[#Headers],[29]])</f>
        <v>728</v>
      </c>
      <c r="AH829" s="10">
        <f>SUMIFS(IsQList,IsIList,Table_ExternalData_15[[#This Row],[item_key]],IsITypeList,Table_ExternalData_15[[#This Row],[IType]],IsDList,Table_ExternalData_15[[#Headers],[30]])</f>
        <v>460</v>
      </c>
      <c r="AI829" s="10">
        <f>SUMIFS(IsQList,IsIList,Table_ExternalData_15[[#This Row],[item_key]],IsITypeList,Table_ExternalData_15[[#This Row],[IType]],IsDList,Table_ExternalData_15[[#Headers],[31]])</f>
        <v>1454</v>
      </c>
      <c r="AJ829" s="10">
        <f>SUM(Table_ExternalData_15[[#This Row],[1]:[31]])</f>
        <v>9870</v>
      </c>
    </row>
    <row r="830" spans="1:36">
      <c r="A830" s="1" t="s">
        <v>2034</v>
      </c>
      <c r="B830" s="1" t="s">
        <v>2860</v>
      </c>
      <c r="C830" s="1" t="s">
        <v>2460</v>
      </c>
      <c r="D830" s="11" t="s">
        <v>2017</v>
      </c>
      <c r="E830" s="10">
        <f>SUMIFS(IsQList,IsIList,Table_ExternalData_15[[#This Row],[item_key]],IsITypeList,Table_ExternalData_15[[#This Row],[IType]],IsDList,Table_ExternalData_15[[#Headers],[1]])</f>
        <v>0</v>
      </c>
      <c r="F830" s="10">
        <f>SUMIFS(IsQList,IsIList,Table_ExternalData_15[[#This Row],[item_key]],IsITypeList,Table_ExternalData_15[[#This Row],[IType]],IsDList,Table_ExternalData_15[[#Headers],[2]])</f>
        <v>0</v>
      </c>
      <c r="G830" s="10">
        <f>SUMIFS(IsQList,IsIList,Table_ExternalData_15[[#This Row],[item_key]],IsITypeList,Table_ExternalData_15[[#This Row],[IType]],IsDList,Table_ExternalData_15[[#Headers],[3]])</f>
        <v>0</v>
      </c>
      <c r="H830" s="10">
        <f>SUMIFS(IsQList,IsIList,Table_ExternalData_15[[#This Row],[item_key]],IsITypeList,Table_ExternalData_15[[#This Row],[IType]],IsDList,Table_ExternalData_15[[#Headers],[4]])</f>
        <v>0</v>
      </c>
      <c r="I830" s="10">
        <f>SUMIFS(IsQList,IsIList,Table_ExternalData_15[[#This Row],[item_key]],IsITypeList,Table_ExternalData_15[[#This Row],[IType]],IsDList,Table_ExternalData_15[[#Headers],[5]])</f>
        <v>0</v>
      </c>
      <c r="J830" s="10">
        <f>SUMIFS(IsQList,IsIList,Table_ExternalData_15[[#This Row],[item_key]],IsITypeList,Table_ExternalData_15[[#This Row],[IType]],IsDList,Table_ExternalData_15[[#Headers],[6]])</f>
        <v>0</v>
      </c>
      <c r="K830" s="10">
        <f>SUMIFS(IsQList,IsIList,Table_ExternalData_15[[#This Row],[item_key]],IsITypeList,Table_ExternalData_15[[#This Row],[IType]],IsDList,Table_ExternalData_15[[#Headers],[7]])</f>
        <v>0</v>
      </c>
      <c r="L830" s="10">
        <f>SUMIFS(IsQList,IsIList,Table_ExternalData_15[[#This Row],[item_key]],IsITypeList,Table_ExternalData_15[[#This Row],[IType]],IsDList,Table_ExternalData_15[[#Headers],[8]])</f>
        <v>0</v>
      </c>
      <c r="M830" s="10">
        <f>SUMIFS(IsQList,IsIList,Table_ExternalData_15[[#This Row],[item_key]],IsITypeList,Table_ExternalData_15[[#This Row],[IType]],IsDList,Table_ExternalData_15[[#Headers],[9]])</f>
        <v>0</v>
      </c>
      <c r="N830" s="10">
        <f>SUMIFS(IsQList,IsIList,Table_ExternalData_15[[#This Row],[item_key]],IsITypeList,Table_ExternalData_15[[#This Row],[IType]],IsDList,Table_ExternalData_15[[#Headers],[10]])</f>
        <v>0</v>
      </c>
      <c r="O830" s="10">
        <f>SUMIFS(IsQList,IsIList,Table_ExternalData_15[[#This Row],[item_key]],IsITypeList,Table_ExternalData_15[[#This Row],[IType]],IsDList,Table_ExternalData_15[[#Headers],[11]])</f>
        <v>0</v>
      </c>
      <c r="P830" s="10">
        <f>SUMIFS(IsQList,IsIList,Table_ExternalData_15[[#This Row],[item_key]],IsITypeList,Table_ExternalData_15[[#This Row],[IType]],IsDList,Table_ExternalData_15[[#Headers],[12]])</f>
        <v>0</v>
      </c>
      <c r="Q830" s="10">
        <f>SUMIFS(IsQList,IsIList,Table_ExternalData_15[[#This Row],[item_key]],IsITypeList,Table_ExternalData_15[[#This Row],[IType]],IsDList,Table_ExternalData_15[[#Headers],[13]])</f>
        <v>-51</v>
      </c>
      <c r="R830" s="10">
        <f>SUMIFS(IsQList,IsIList,Table_ExternalData_15[[#This Row],[item_key]],IsITypeList,Table_ExternalData_15[[#This Row],[IType]],IsDList,Table_ExternalData_15[[#Headers],[14]])</f>
        <v>0</v>
      </c>
      <c r="S830" s="10">
        <f>SUMIFS(IsQList,IsIList,Table_ExternalData_15[[#This Row],[item_key]],IsITypeList,Table_ExternalData_15[[#This Row],[IType]],IsDList,Table_ExternalData_15[[#Headers],[15]])</f>
        <v>0</v>
      </c>
      <c r="T830" s="10">
        <f>SUMIFS(IsQList,IsIList,Table_ExternalData_15[[#This Row],[item_key]],IsITypeList,Table_ExternalData_15[[#This Row],[IType]],IsDList,Table_ExternalData_15[[#Headers],[16]])</f>
        <v>0</v>
      </c>
      <c r="U830" s="10">
        <f>SUMIFS(IsQList,IsIList,Table_ExternalData_15[[#This Row],[item_key]],IsITypeList,Table_ExternalData_15[[#This Row],[IType]],IsDList,Table_ExternalData_15[[#Headers],[17]])</f>
        <v>0</v>
      </c>
      <c r="V830" s="10">
        <f>SUMIFS(IsQList,IsIList,Table_ExternalData_15[[#This Row],[item_key]],IsITypeList,Table_ExternalData_15[[#This Row],[IType]],IsDList,Table_ExternalData_15[[#Headers],[18]])</f>
        <v>0</v>
      </c>
      <c r="W830" s="10">
        <f>SUMIFS(IsQList,IsIList,Table_ExternalData_15[[#This Row],[item_key]],IsITypeList,Table_ExternalData_15[[#This Row],[IType]],IsDList,Table_ExternalData_15[[#Headers],[19]])</f>
        <v>0</v>
      </c>
      <c r="X830" s="10">
        <f>SUMIFS(IsQList,IsIList,Table_ExternalData_15[[#This Row],[item_key]],IsITypeList,Table_ExternalData_15[[#This Row],[IType]],IsDList,Table_ExternalData_15[[#Headers],[20]])</f>
        <v>0</v>
      </c>
      <c r="Y830" s="10">
        <f>SUMIFS(IsQList,IsIList,Table_ExternalData_15[[#This Row],[item_key]],IsITypeList,Table_ExternalData_15[[#This Row],[IType]],IsDList,Table_ExternalData_15[[#Headers],[21]])</f>
        <v>0</v>
      </c>
      <c r="Z830" s="10">
        <f>SUMIFS(IsQList,IsIList,Table_ExternalData_15[[#This Row],[item_key]],IsITypeList,Table_ExternalData_15[[#This Row],[IType]],IsDList,Table_ExternalData_15[[#Headers],[22]])</f>
        <v>0</v>
      </c>
      <c r="AA830" s="10">
        <f>SUMIFS(IsQList,IsIList,Table_ExternalData_15[[#This Row],[item_key]],IsITypeList,Table_ExternalData_15[[#This Row],[IType]],IsDList,Table_ExternalData_15[[#Headers],[23]])</f>
        <v>0</v>
      </c>
      <c r="AB830" s="10">
        <f>SUMIFS(IsQList,IsIList,Table_ExternalData_15[[#This Row],[item_key]],IsITypeList,Table_ExternalData_15[[#This Row],[IType]],IsDList,Table_ExternalData_15[[#Headers],[24]])</f>
        <v>0</v>
      </c>
      <c r="AC830" s="10">
        <f>SUMIFS(IsQList,IsIList,Table_ExternalData_15[[#This Row],[item_key]],IsITypeList,Table_ExternalData_15[[#This Row],[IType]],IsDList,Table_ExternalData_15[[#Headers],[25]])</f>
        <v>0</v>
      </c>
      <c r="AD830" s="10">
        <f>SUMIFS(IsQList,IsIList,Table_ExternalData_15[[#This Row],[item_key]],IsITypeList,Table_ExternalData_15[[#This Row],[IType]],IsDList,Table_ExternalData_15[[#Headers],[26]])</f>
        <v>0</v>
      </c>
      <c r="AE830" s="10">
        <f>SUMIFS(IsQList,IsIList,Table_ExternalData_15[[#This Row],[item_key]],IsITypeList,Table_ExternalData_15[[#This Row],[IType]],IsDList,Table_ExternalData_15[[#Headers],[27]])</f>
        <v>0</v>
      </c>
      <c r="AF830" s="10">
        <f>SUMIFS(IsQList,IsIList,Table_ExternalData_15[[#This Row],[item_key]],IsITypeList,Table_ExternalData_15[[#This Row],[IType]],IsDList,Table_ExternalData_15[[#Headers],[28]])</f>
        <v>0</v>
      </c>
      <c r="AG830" s="10">
        <f>SUMIFS(IsQList,IsIList,Table_ExternalData_15[[#This Row],[item_key]],IsITypeList,Table_ExternalData_15[[#This Row],[IType]],IsDList,Table_ExternalData_15[[#Headers],[29]])</f>
        <v>0</v>
      </c>
      <c r="AH830" s="10">
        <f>SUMIFS(IsQList,IsIList,Table_ExternalData_15[[#This Row],[item_key]],IsITypeList,Table_ExternalData_15[[#This Row],[IType]],IsDList,Table_ExternalData_15[[#Headers],[30]])</f>
        <v>0</v>
      </c>
      <c r="AI830" s="10">
        <f>SUMIFS(IsQList,IsIList,Table_ExternalData_15[[#This Row],[item_key]],IsITypeList,Table_ExternalData_15[[#This Row],[IType]],IsDList,Table_ExternalData_15[[#Headers],[31]])</f>
        <v>0</v>
      </c>
      <c r="AJ830" s="10">
        <f>SUM(Table_ExternalData_15[[#This Row],[1]:[31]])</f>
        <v>-51</v>
      </c>
    </row>
    <row r="831" spans="1:36">
      <c r="A831" s="1" t="s">
        <v>560</v>
      </c>
      <c r="B831" s="1" t="s">
        <v>1283</v>
      </c>
      <c r="C831" s="1" t="s">
        <v>1284</v>
      </c>
      <c r="D831" s="11" t="s">
        <v>2017</v>
      </c>
      <c r="E831" s="10">
        <f>SUMIFS(IsQList,IsIList,Table_ExternalData_15[[#This Row],[item_key]],IsITypeList,Table_ExternalData_15[[#This Row],[IType]],IsDList,Table_ExternalData_15[[#Headers],[1]])</f>
        <v>-2</v>
      </c>
      <c r="F831" s="10">
        <f>SUMIFS(IsQList,IsIList,Table_ExternalData_15[[#This Row],[item_key]],IsITypeList,Table_ExternalData_15[[#This Row],[IType]],IsDList,Table_ExternalData_15[[#Headers],[2]])</f>
        <v>0</v>
      </c>
      <c r="G831" s="10">
        <f>SUMIFS(IsQList,IsIList,Table_ExternalData_15[[#This Row],[item_key]],IsITypeList,Table_ExternalData_15[[#This Row],[IType]],IsDList,Table_ExternalData_15[[#Headers],[3]])</f>
        <v>0</v>
      </c>
      <c r="H831" s="10">
        <f>SUMIFS(IsQList,IsIList,Table_ExternalData_15[[#This Row],[item_key]],IsITypeList,Table_ExternalData_15[[#This Row],[IType]],IsDList,Table_ExternalData_15[[#Headers],[4]])</f>
        <v>0</v>
      </c>
      <c r="I831" s="10">
        <f>SUMIFS(IsQList,IsIList,Table_ExternalData_15[[#This Row],[item_key]],IsITypeList,Table_ExternalData_15[[#This Row],[IType]],IsDList,Table_ExternalData_15[[#Headers],[5]])</f>
        <v>0</v>
      </c>
      <c r="J831" s="10">
        <f>SUMIFS(IsQList,IsIList,Table_ExternalData_15[[#This Row],[item_key]],IsITypeList,Table_ExternalData_15[[#This Row],[IType]],IsDList,Table_ExternalData_15[[#Headers],[6]])</f>
        <v>0</v>
      </c>
      <c r="K831" s="10">
        <f>SUMIFS(IsQList,IsIList,Table_ExternalData_15[[#This Row],[item_key]],IsITypeList,Table_ExternalData_15[[#This Row],[IType]],IsDList,Table_ExternalData_15[[#Headers],[7]])</f>
        <v>0</v>
      </c>
      <c r="L831" s="10">
        <f>SUMIFS(IsQList,IsIList,Table_ExternalData_15[[#This Row],[item_key]],IsITypeList,Table_ExternalData_15[[#This Row],[IType]],IsDList,Table_ExternalData_15[[#Headers],[8]])</f>
        <v>0</v>
      </c>
      <c r="M831" s="10">
        <f>SUMIFS(IsQList,IsIList,Table_ExternalData_15[[#This Row],[item_key]],IsITypeList,Table_ExternalData_15[[#This Row],[IType]],IsDList,Table_ExternalData_15[[#Headers],[9]])</f>
        <v>0</v>
      </c>
      <c r="N831" s="10">
        <f>SUMIFS(IsQList,IsIList,Table_ExternalData_15[[#This Row],[item_key]],IsITypeList,Table_ExternalData_15[[#This Row],[IType]],IsDList,Table_ExternalData_15[[#Headers],[10]])</f>
        <v>0</v>
      </c>
      <c r="O831" s="10">
        <f>SUMIFS(IsQList,IsIList,Table_ExternalData_15[[#This Row],[item_key]],IsITypeList,Table_ExternalData_15[[#This Row],[IType]],IsDList,Table_ExternalData_15[[#Headers],[11]])</f>
        <v>0</v>
      </c>
      <c r="P831" s="10">
        <f>SUMIFS(IsQList,IsIList,Table_ExternalData_15[[#This Row],[item_key]],IsITypeList,Table_ExternalData_15[[#This Row],[IType]],IsDList,Table_ExternalData_15[[#Headers],[12]])</f>
        <v>0</v>
      </c>
      <c r="Q831" s="10">
        <f>SUMIFS(IsQList,IsIList,Table_ExternalData_15[[#This Row],[item_key]],IsITypeList,Table_ExternalData_15[[#This Row],[IType]],IsDList,Table_ExternalData_15[[#Headers],[13]])</f>
        <v>0</v>
      </c>
      <c r="R831" s="10">
        <f>SUMIFS(IsQList,IsIList,Table_ExternalData_15[[#This Row],[item_key]],IsITypeList,Table_ExternalData_15[[#This Row],[IType]],IsDList,Table_ExternalData_15[[#Headers],[14]])</f>
        <v>0</v>
      </c>
      <c r="S831" s="10">
        <f>SUMIFS(IsQList,IsIList,Table_ExternalData_15[[#This Row],[item_key]],IsITypeList,Table_ExternalData_15[[#This Row],[IType]],IsDList,Table_ExternalData_15[[#Headers],[15]])</f>
        <v>0</v>
      </c>
      <c r="T831" s="10">
        <f>SUMIFS(IsQList,IsIList,Table_ExternalData_15[[#This Row],[item_key]],IsITypeList,Table_ExternalData_15[[#This Row],[IType]],IsDList,Table_ExternalData_15[[#Headers],[16]])</f>
        <v>0</v>
      </c>
      <c r="U831" s="10">
        <f>SUMIFS(IsQList,IsIList,Table_ExternalData_15[[#This Row],[item_key]],IsITypeList,Table_ExternalData_15[[#This Row],[IType]],IsDList,Table_ExternalData_15[[#Headers],[17]])</f>
        <v>0</v>
      </c>
      <c r="V831" s="10">
        <f>SUMIFS(IsQList,IsIList,Table_ExternalData_15[[#This Row],[item_key]],IsITypeList,Table_ExternalData_15[[#This Row],[IType]],IsDList,Table_ExternalData_15[[#Headers],[18]])</f>
        <v>0</v>
      </c>
      <c r="W831" s="10">
        <f>SUMIFS(IsQList,IsIList,Table_ExternalData_15[[#This Row],[item_key]],IsITypeList,Table_ExternalData_15[[#This Row],[IType]],IsDList,Table_ExternalData_15[[#Headers],[19]])</f>
        <v>0</v>
      </c>
      <c r="X831" s="10">
        <f>SUMIFS(IsQList,IsIList,Table_ExternalData_15[[#This Row],[item_key]],IsITypeList,Table_ExternalData_15[[#This Row],[IType]],IsDList,Table_ExternalData_15[[#Headers],[20]])</f>
        <v>0</v>
      </c>
      <c r="Y831" s="10">
        <f>SUMIFS(IsQList,IsIList,Table_ExternalData_15[[#This Row],[item_key]],IsITypeList,Table_ExternalData_15[[#This Row],[IType]],IsDList,Table_ExternalData_15[[#Headers],[21]])</f>
        <v>0</v>
      </c>
      <c r="Z831" s="10">
        <f>SUMIFS(IsQList,IsIList,Table_ExternalData_15[[#This Row],[item_key]],IsITypeList,Table_ExternalData_15[[#This Row],[IType]],IsDList,Table_ExternalData_15[[#Headers],[22]])</f>
        <v>0</v>
      </c>
      <c r="AA831" s="10">
        <f>SUMIFS(IsQList,IsIList,Table_ExternalData_15[[#This Row],[item_key]],IsITypeList,Table_ExternalData_15[[#This Row],[IType]],IsDList,Table_ExternalData_15[[#Headers],[23]])</f>
        <v>0</v>
      </c>
      <c r="AB831" s="10">
        <f>SUMIFS(IsQList,IsIList,Table_ExternalData_15[[#This Row],[item_key]],IsITypeList,Table_ExternalData_15[[#This Row],[IType]],IsDList,Table_ExternalData_15[[#Headers],[24]])</f>
        <v>0</v>
      </c>
      <c r="AC831" s="10">
        <f>SUMIFS(IsQList,IsIList,Table_ExternalData_15[[#This Row],[item_key]],IsITypeList,Table_ExternalData_15[[#This Row],[IType]],IsDList,Table_ExternalData_15[[#Headers],[25]])</f>
        <v>0</v>
      </c>
      <c r="AD831" s="10">
        <f>SUMIFS(IsQList,IsIList,Table_ExternalData_15[[#This Row],[item_key]],IsITypeList,Table_ExternalData_15[[#This Row],[IType]],IsDList,Table_ExternalData_15[[#Headers],[26]])</f>
        <v>0</v>
      </c>
      <c r="AE831" s="10">
        <f>SUMIFS(IsQList,IsIList,Table_ExternalData_15[[#This Row],[item_key]],IsITypeList,Table_ExternalData_15[[#This Row],[IType]],IsDList,Table_ExternalData_15[[#Headers],[27]])</f>
        <v>0</v>
      </c>
      <c r="AF831" s="10">
        <f>SUMIFS(IsQList,IsIList,Table_ExternalData_15[[#This Row],[item_key]],IsITypeList,Table_ExternalData_15[[#This Row],[IType]],IsDList,Table_ExternalData_15[[#Headers],[28]])</f>
        <v>0</v>
      </c>
      <c r="AG831" s="10">
        <f>SUMIFS(IsQList,IsIList,Table_ExternalData_15[[#This Row],[item_key]],IsITypeList,Table_ExternalData_15[[#This Row],[IType]],IsDList,Table_ExternalData_15[[#Headers],[29]])</f>
        <v>0</v>
      </c>
      <c r="AH831" s="10">
        <f>SUMIFS(IsQList,IsIList,Table_ExternalData_15[[#This Row],[item_key]],IsITypeList,Table_ExternalData_15[[#This Row],[IType]],IsDList,Table_ExternalData_15[[#Headers],[30]])</f>
        <v>0</v>
      </c>
      <c r="AI831" s="10">
        <f>SUMIFS(IsQList,IsIList,Table_ExternalData_15[[#This Row],[item_key]],IsITypeList,Table_ExternalData_15[[#This Row],[IType]],IsDList,Table_ExternalData_15[[#Headers],[31]])</f>
        <v>0</v>
      </c>
      <c r="AJ831" s="10">
        <f>SUM(Table_ExternalData_15[[#This Row],[1]:[31]])</f>
        <v>-2</v>
      </c>
    </row>
    <row r="832" spans="1:36">
      <c r="A832" s="1" t="s">
        <v>408</v>
      </c>
      <c r="B832" s="1" t="s">
        <v>627</v>
      </c>
      <c r="C832" s="1" t="s">
        <v>628</v>
      </c>
      <c r="D832" s="11" t="s">
        <v>2017</v>
      </c>
      <c r="E832" s="10">
        <f>SUMIFS(IsQList,IsIList,Table_ExternalData_15[[#This Row],[item_key]],IsITypeList,Table_ExternalData_15[[#This Row],[IType]],IsDList,Table_ExternalData_15[[#Headers],[1]])</f>
        <v>-4</v>
      </c>
      <c r="F832" s="10">
        <f>SUMIFS(IsQList,IsIList,Table_ExternalData_15[[#This Row],[item_key]],IsITypeList,Table_ExternalData_15[[#This Row],[IType]],IsDList,Table_ExternalData_15[[#Headers],[2]])</f>
        <v>0</v>
      </c>
      <c r="G832" s="10">
        <f>SUMIFS(IsQList,IsIList,Table_ExternalData_15[[#This Row],[item_key]],IsITypeList,Table_ExternalData_15[[#This Row],[IType]],IsDList,Table_ExternalData_15[[#Headers],[3]])</f>
        <v>0</v>
      </c>
      <c r="H832" s="10">
        <f>SUMIFS(IsQList,IsIList,Table_ExternalData_15[[#This Row],[item_key]],IsITypeList,Table_ExternalData_15[[#This Row],[IType]],IsDList,Table_ExternalData_15[[#Headers],[4]])</f>
        <v>0</v>
      </c>
      <c r="I832" s="10">
        <f>SUMIFS(IsQList,IsIList,Table_ExternalData_15[[#This Row],[item_key]],IsITypeList,Table_ExternalData_15[[#This Row],[IType]],IsDList,Table_ExternalData_15[[#Headers],[5]])</f>
        <v>0</v>
      </c>
      <c r="J832" s="10">
        <f>SUMIFS(IsQList,IsIList,Table_ExternalData_15[[#This Row],[item_key]],IsITypeList,Table_ExternalData_15[[#This Row],[IType]],IsDList,Table_ExternalData_15[[#Headers],[6]])</f>
        <v>0</v>
      </c>
      <c r="K832" s="10">
        <f>SUMIFS(IsQList,IsIList,Table_ExternalData_15[[#This Row],[item_key]],IsITypeList,Table_ExternalData_15[[#This Row],[IType]],IsDList,Table_ExternalData_15[[#Headers],[7]])</f>
        <v>0</v>
      </c>
      <c r="L832" s="10">
        <f>SUMIFS(IsQList,IsIList,Table_ExternalData_15[[#This Row],[item_key]],IsITypeList,Table_ExternalData_15[[#This Row],[IType]],IsDList,Table_ExternalData_15[[#Headers],[8]])</f>
        <v>0</v>
      </c>
      <c r="M832" s="10">
        <f>SUMIFS(IsQList,IsIList,Table_ExternalData_15[[#This Row],[item_key]],IsITypeList,Table_ExternalData_15[[#This Row],[IType]],IsDList,Table_ExternalData_15[[#Headers],[9]])</f>
        <v>0</v>
      </c>
      <c r="N832" s="10">
        <f>SUMIFS(IsQList,IsIList,Table_ExternalData_15[[#This Row],[item_key]],IsITypeList,Table_ExternalData_15[[#This Row],[IType]],IsDList,Table_ExternalData_15[[#Headers],[10]])</f>
        <v>0</v>
      </c>
      <c r="O832" s="10">
        <f>SUMIFS(IsQList,IsIList,Table_ExternalData_15[[#This Row],[item_key]],IsITypeList,Table_ExternalData_15[[#This Row],[IType]],IsDList,Table_ExternalData_15[[#Headers],[11]])</f>
        <v>0</v>
      </c>
      <c r="P832" s="10">
        <f>SUMIFS(IsQList,IsIList,Table_ExternalData_15[[#This Row],[item_key]],IsITypeList,Table_ExternalData_15[[#This Row],[IType]],IsDList,Table_ExternalData_15[[#Headers],[12]])</f>
        <v>0</v>
      </c>
      <c r="Q832" s="10">
        <f>SUMIFS(IsQList,IsIList,Table_ExternalData_15[[#This Row],[item_key]],IsITypeList,Table_ExternalData_15[[#This Row],[IType]],IsDList,Table_ExternalData_15[[#Headers],[13]])</f>
        <v>0</v>
      </c>
      <c r="R832" s="10">
        <f>SUMIFS(IsQList,IsIList,Table_ExternalData_15[[#This Row],[item_key]],IsITypeList,Table_ExternalData_15[[#This Row],[IType]],IsDList,Table_ExternalData_15[[#Headers],[14]])</f>
        <v>0</v>
      </c>
      <c r="S832" s="10">
        <f>SUMIFS(IsQList,IsIList,Table_ExternalData_15[[#This Row],[item_key]],IsITypeList,Table_ExternalData_15[[#This Row],[IType]],IsDList,Table_ExternalData_15[[#Headers],[15]])</f>
        <v>0</v>
      </c>
      <c r="T832" s="10">
        <f>SUMIFS(IsQList,IsIList,Table_ExternalData_15[[#This Row],[item_key]],IsITypeList,Table_ExternalData_15[[#This Row],[IType]],IsDList,Table_ExternalData_15[[#Headers],[16]])</f>
        <v>0</v>
      </c>
      <c r="U832" s="10">
        <f>SUMIFS(IsQList,IsIList,Table_ExternalData_15[[#This Row],[item_key]],IsITypeList,Table_ExternalData_15[[#This Row],[IType]],IsDList,Table_ExternalData_15[[#Headers],[17]])</f>
        <v>0</v>
      </c>
      <c r="V832" s="10">
        <f>SUMIFS(IsQList,IsIList,Table_ExternalData_15[[#This Row],[item_key]],IsITypeList,Table_ExternalData_15[[#This Row],[IType]],IsDList,Table_ExternalData_15[[#Headers],[18]])</f>
        <v>0</v>
      </c>
      <c r="W832" s="10">
        <f>SUMIFS(IsQList,IsIList,Table_ExternalData_15[[#This Row],[item_key]],IsITypeList,Table_ExternalData_15[[#This Row],[IType]],IsDList,Table_ExternalData_15[[#Headers],[19]])</f>
        <v>0</v>
      </c>
      <c r="X832" s="10">
        <f>SUMIFS(IsQList,IsIList,Table_ExternalData_15[[#This Row],[item_key]],IsITypeList,Table_ExternalData_15[[#This Row],[IType]],IsDList,Table_ExternalData_15[[#Headers],[20]])</f>
        <v>0</v>
      </c>
      <c r="Y832" s="10">
        <f>SUMIFS(IsQList,IsIList,Table_ExternalData_15[[#This Row],[item_key]],IsITypeList,Table_ExternalData_15[[#This Row],[IType]],IsDList,Table_ExternalData_15[[#Headers],[21]])</f>
        <v>0</v>
      </c>
      <c r="Z832" s="10">
        <f>SUMIFS(IsQList,IsIList,Table_ExternalData_15[[#This Row],[item_key]],IsITypeList,Table_ExternalData_15[[#This Row],[IType]],IsDList,Table_ExternalData_15[[#Headers],[22]])</f>
        <v>0</v>
      </c>
      <c r="AA832" s="10">
        <f>SUMIFS(IsQList,IsIList,Table_ExternalData_15[[#This Row],[item_key]],IsITypeList,Table_ExternalData_15[[#This Row],[IType]],IsDList,Table_ExternalData_15[[#Headers],[23]])</f>
        <v>0</v>
      </c>
      <c r="AB832" s="10">
        <f>SUMIFS(IsQList,IsIList,Table_ExternalData_15[[#This Row],[item_key]],IsITypeList,Table_ExternalData_15[[#This Row],[IType]],IsDList,Table_ExternalData_15[[#Headers],[24]])</f>
        <v>0</v>
      </c>
      <c r="AC832" s="10">
        <f>SUMIFS(IsQList,IsIList,Table_ExternalData_15[[#This Row],[item_key]],IsITypeList,Table_ExternalData_15[[#This Row],[IType]],IsDList,Table_ExternalData_15[[#Headers],[25]])</f>
        <v>0</v>
      </c>
      <c r="AD832" s="10">
        <f>SUMIFS(IsQList,IsIList,Table_ExternalData_15[[#This Row],[item_key]],IsITypeList,Table_ExternalData_15[[#This Row],[IType]],IsDList,Table_ExternalData_15[[#Headers],[26]])</f>
        <v>0</v>
      </c>
      <c r="AE832" s="10">
        <f>SUMIFS(IsQList,IsIList,Table_ExternalData_15[[#This Row],[item_key]],IsITypeList,Table_ExternalData_15[[#This Row],[IType]],IsDList,Table_ExternalData_15[[#Headers],[27]])</f>
        <v>0</v>
      </c>
      <c r="AF832" s="10">
        <f>SUMIFS(IsQList,IsIList,Table_ExternalData_15[[#This Row],[item_key]],IsITypeList,Table_ExternalData_15[[#This Row],[IType]],IsDList,Table_ExternalData_15[[#Headers],[28]])</f>
        <v>0</v>
      </c>
      <c r="AG832" s="10">
        <f>SUMIFS(IsQList,IsIList,Table_ExternalData_15[[#This Row],[item_key]],IsITypeList,Table_ExternalData_15[[#This Row],[IType]],IsDList,Table_ExternalData_15[[#Headers],[29]])</f>
        <v>-4</v>
      </c>
      <c r="AH832" s="10">
        <f>SUMIFS(IsQList,IsIList,Table_ExternalData_15[[#This Row],[item_key]],IsITypeList,Table_ExternalData_15[[#This Row],[IType]],IsDList,Table_ExternalData_15[[#Headers],[30]])</f>
        <v>0</v>
      </c>
      <c r="AI832" s="10">
        <f>SUMIFS(IsQList,IsIList,Table_ExternalData_15[[#This Row],[item_key]],IsITypeList,Table_ExternalData_15[[#This Row],[IType]],IsDList,Table_ExternalData_15[[#Headers],[31]])</f>
        <v>0</v>
      </c>
      <c r="AJ832" s="10">
        <f>SUM(Table_ExternalData_15[[#This Row],[1]:[31]])</f>
        <v>-8</v>
      </c>
    </row>
    <row r="833" spans="1:36">
      <c r="A833" s="1" t="s">
        <v>409</v>
      </c>
      <c r="B833" s="1" t="s">
        <v>629</v>
      </c>
      <c r="C833" s="1" t="s">
        <v>630</v>
      </c>
      <c r="D833" s="11" t="s">
        <v>2046</v>
      </c>
      <c r="E833" s="10">
        <f>SUMIFS(IsQList,IsIList,Table_ExternalData_15[[#This Row],[item_key]],IsITypeList,Table_ExternalData_15[[#This Row],[IType]],IsDList,Table_ExternalData_15[[#Headers],[1]])</f>
        <v>85</v>
      </c>
      <c r="F833" s="10">
        <f>SUMIFS(IsQList,IsIList,Table_ExternalData_15[[#This Row],[item_key]],IsITypeList,Table_ExternalData_15[[#This Row],[IType]],IsDList,Table_ExternalData_15[[#Headers],[2]])</f>
        <v>188</v>
      </c>
      <c r="G833" s="10">
        <f>SUMIFS(IsQList,IsIList,Table_ExternalData_15[[#This Row],[item_key]],IsITypeList,Table_ExternalData_15[[#This Row],[IType]],IsDList,Table_ExternalData_15[[#Headers],[3]])</f>
        <v>85</v>
      </c>
      <c r="H833" s="10">
        <f>SUMIFS(IsQList,IsIList,Table_ExternalData_15[[#This Row],[item_key]],IsITypeList,Table_ExternalData_15[[#This Row],[IType]],IsDList,Table_ExternalData_15[[#Headers],[4]])</f>
        <v>250</v>
      </c>
      <c r="I833" s="10">
        <f>SUMIFS(IsQList,IsIList,Table_ExternalData_15[[#This Row],[item_key]],IsITypeList,Table_ExternalData_15[[#This Row],[IType]],IsDList,Table_ExternalData_15[[#Headers],[5]])</f>
        <v>100</v>
      </c>
      <c r="J833" s="10">
        <f>SUMIFS(IsQList,IsIList,Table_ExternalData_15[[#This Row],[item_key]],IsITypeList,Table_ExternalData_15[[#This Row],[IType]],IsDList,Table_ExternalData_15[[#Headers],[6]])</f>
        <v>237</v>
      </c>
      <c r="K833" s="10">
        <f>SUMIFS(IsQList,IsIList,Table_ExternalData_15[[#This Row],[item_key]],IsITypeList,Table_ExternalData_15[[#This Row],[IType]],IsDList,Table_ExternalData_15[[#Headers],[7]])</f>
        <v>209</v>
      </c>
      <c r="L833" s="10">
        <f>SUMIFS(IsQList,IsIList,Table_ExternalData_15[[#This Row],[item_key]],IsITypeList,Table_ExternalData_15[[#This Row],[IType]],IsDList,Table_ExternalData_15[[#Headers],[8]])</f>
        <v>139</v>
      </c>
      <c r="M833" s="10">
        <f>SUMIFS(IsQList,IsIList,Table_ExternalData_15[[#This Row],[item_key]],IsITypeList,Table_ExternalData_15[[#This Row],[IType]],IsDList,Table_ExternalData_15[[#Headers],[9]])</f>
        <v>317</v>
      </c>
      <c r="N833" s="10">
        <f>SUMIFS(IsQList,IsIList,Table_ExternalData_15[[#This Row],[item_key]],IsITypeList,Table_ExternalData_15[[#This Row],[IType]],IsDList,Table_ExternalData_15[[#Headers],[10]])</f>
        <v>207</v>
      </c>
      <c r="O833" s="10">
        <f>SUMIFS(IsQList,IsIList,Table_ExternalData_15[[#This Row],[item_key]],IsITypeList,Table_ExternalData_15[[#This Row],[IType]],IsDList,Table_ExternalData_15[[#Headers],[11]])</f>
        <v>150</v>
      </c>
      <c r="P833" s="10">
        <f>SUMIFS(IsQList,IsIList,Table_ExternalData_15[[#This Row],[item_key]],IsITypeList,Table_ExternalData_15[[#This Row],[IType]],IsDList,Table_ExternalData_15[[#Headers],[12]])</f>
        <v>0</v>
      </c>
      <c r="Q833" s="10">
        <f>SUMIFS(IsQList,IsIList,Table_ExternalData_15[[#This Row],[item_key]],IsITypeList,Table_ExternalData_15[[#This Row],[IType]],IsDList,Table_ExternalData_15[[#Headers],[13]])</f>
        <v>184</v>
      </c>
      <c r="R833" s="10">
        <f>SUMIFS(IsQList,IsIList,Table_ExternalData_15[[#This Row],[item_key]],IsITypeList,Table_ExternalData_15[[#This Row],[IType]],IsDList,Table_ExternalData_15[[#Headers],[14]])</f>
        <v>312</v>
      </c>
      <c r="S833" s="10">
        <f>SUMIFS(IsQList,IsIList,Table_ExternalData_15[[#This Row],[item_key]],IsITypeList,Table_ExternalData_15[[#This Row],[IType]],IsDList,Table_ExternalData_15[[#Headers],[15]])</f>
        <v>186</v>
      </c>
      <c r="T833" s="10">
        <f>SUMIFS(IsQList,IsIList,Table_ExternalData_15[[#This Row],[item_key]],IsITypeList,Table_ExternalData_15[[#This Row],[IType]],IsDList,Table_ExternalData_15[[#Headers],[16]])</f>
        <v>164</v>
      </c>
      <c r="U833" s="10">
        <f>SUMIFS(IsQList,IsIList,Table_ExternalData_15[[#This Row],[item_key]],IsITypeList,Table_ExternalData_15[[#This Row],[IType]],IsDList,Table_ExternalData_15[[#Headers],[17]])</f>
        <v>85</v>
      </c>
      <c r="V833" s="10">
        <f>SUMIFS(IsQList,IsIList,Table_ExternalData_15[[#This Row],[item_key]],IsITypeList,Table_ExternalData_15[[#This Row],[IType]],IsDList,Table_ExternalData_15[[#Headers],[18]])</f>
        <v>0</v>
      </c>
      <c r="W833" s="10">
        <f>SUMIFS(IsQList,IsIList,Table_ExternalData_15[[#This Row],[item_key]],IsITypeList,Table_ExternalData_15[[#This Row],[IType]],IsDList,Table_ExternalData_15[[#Headers],[19]])</f>
        <v>0</v>
      </c>
      <c r="X833" s="10">
        <f>SUMIFS(IsQList,IsIList,Table_ExternalData_15[[#This Row],[item_key]],IsITypeList,Table_ExternalData_15[[#This Row],[IType]],IsDList,Table_ExternalData_15[[#Headers],[20]])</f>
        <v>0</v>
      </c>
      <c r="Y833" s="10">
        <f>SUMIFS(IsQList,IsIList,Table_ExternalData_15[[#This Row],[item_key]],IsITypeList,Table_ExternalData_15[[#This Row],[IType]],IsDList,Table_ExternalData_15[[#Headers],[21]])</f>
        <v>0</v>
      </c>
      <c r="Z833" s="10">
        <f>SUMIFS(IsQList,IsIList,Table_ExternalData_15[[#This Row],[item_key]],IsITypeList,Table_ExternalData_15[[#This Row],[IType]],IsDList,Table_ExternalData_15[[#Headers],[22]])</f>
        <v>0</v>
      </c>
      <c r="AA833" s="10">
        <f>SUMIFS(IsQList,IsIList,Table_ExternalData_15[[#This Row],[item_key]],IsITypeList,Table_ExternalData_15[[#This Row],[IType]],IsDList,Table_ExternalData_15[[#Headers],[23]])</f>
        <v>0</v>
      </c>
      <c r="AB833" s="10">
        <f>SUMIFS(IsQList,IsIList,Table_ExternalData_15[[#This Row],[item_key]],IsITypeList,Table_ExternalData_15[[#This Row],[IType]],IsDList,Table_ExternalData_15[[#Headers],[24]])</f>
        <v>0</v>
      </c>
      <c r="AC833" s="10">
        <f>SUMIFS(IsQList,IsIList,Table_ExternalData_15[[#This Row],[item_key]],IsITypeList,Table_ExternalData_15[[#This Row],[IType]],IsDList,Table_ExternalData_15[[#Headers],[25]])</f>
        <v>0</v>
      </c>
      <c r="AD833" s="10">
        <f>SUMIFS(IsQList,IsIList,Table_ExternalData_15[[#This Row],[item_key]],IsITypeList,Table_ExternalData_15[[#This Row],[IType]],IsDList,Table_ExternalData_15[[#Headers],[26]])</f>
        <v>0</v>
      </c>
      <c r="AE833" s="10">
        <f>SUMIFS(IsQList,IsIList,Table_ExternalData_15[[#This Row],[item_key]],IsITypeList,Table_ExternalData_15[[#This Row],[IType]],IsDList,Table_ExternalData_15[[#Headers],[27]])</f>
        <v>334</v>
      </c>
      <c r="AF833" s="10">
        <f>SUMIFS(IsQList,IsIList,Table_ExternalData_15[[#This Row],[item_key]],IsITypeList,Table_ExternalData_15[[#This Row],[IType]],IsDList,Table_ExternalData_15[[#Headers],[28]])</f>
        <v>382</v>
      </c>
      <c r="AG833" s="10">
        <f>SUMIFS(IsQList,IsIList,Table_ExternalData_15[[#This Row],[item_key]],IsITypeList,Table_ExternalData_15[[#This Row],[IType]],IsDList,Table_ExternalData_15[[#Headers],[29]])</f>
        <v>364</v>
      </c>
      <c r="AH833" s="10">
        <f>SUMIFS(IsQList,IsIList,Table_ExternalData_15[[#This Row],[item_key]],IsITypeList,Table_ExternalData_15[[#This Row],[IType]],IsDList,Table_ExternalData_15[[#Headers],[30]])</f>
        <v>230</v>
      </c>
      <c r="AI833" s="10">
        <f>SUMIFS(IsQList,IsIList,Table_ExternalData_15[[#This Row],[item_key]],IsITypeList,Table_ExternalData_15[[#This Row],[IType]],IsDList,Table_ExternalData_15[[#Headers],[31]])</f>
        <v>727</v>
      </c>
      <c r="AJ833" s="10">
        <f>SUM(Table_ExternalData_15[[#This Row],[1]:[31]])</f>
        <v>4935</v>
      </c>
    </row>
    <row r="834" spans="1:36">
      <c r="A834" s="1" t="s">
        <v>409</v>
      </c>
      <c r="B834" s="1" t="s">
        <v>629</v>
      </c>
      <c r="C834" s="1" t="s">
        <v>630</v>
      </c>
      <c r="D834" s="11" t="s">
        <v>2017</v>
      </c>
      <c r="E834" s="10">
        <f>SUMIFS(IsQList,IsIList,Table_ExternalData_15[[#This Row],[item_key]],IsITypeList,Table_ExternalData_15[[#This Row],[IType]],IsDList,Table_ExternalData_15[[#Headers],[1]])</f>
        <v>-2</v>
      </c>
      <c r="F834" s="10">
        <f>SUMIFS(IsQList,IsIList,Table_ExternalData_15[[#This Row],[item_key]],IsITypeList,Table_ExternalData_15[[#This Row],[IType]],IsDList,Table_ExternalData_15[[#Headers],[2]])</f>
        <v>0</v>
      </c>
      <c r="G834" s="10">
        <f>SUMIFS(IsQList,IsIList,Table_ExternalData_15[[#This Row],[item_key]],IsITypeList,Table_ExternalData_15[[#This Row],[IType]],IsDList,Table_ExternalData_15[[#Headers],[3]])</f>
        <v>0</v>
      </c>
      <c r="H834" s="10">
        <f>SUMIFS(IsQList,IsIList,Table_ExternalData_15[[#This Row],[item_key]],IsITypeList,Table_ExternalData_15[[#This Row],[IType]],IsDList,Table_ExternalData_15[[#Headers],[4]])</f>
        <v>0</v>
      </c>
      <c r="I834" s="10">
        <f>SUMIFS(IsQList,IsIList,Table_ExternalData_15[[#This Row],[item_key]],IsITypeList,Table_ExternalData_15[[#This Row],[IType]],IsDList,Table_ExternalData_15[[#Headers],[5]])</f>
        <v>0</v>
      </c>
      <c r="J834" s="10">
        <f>SUMIFS(IsQList,IsIList,Table_ExternalData_15[[#This Row],[item_key]],IsITypeList,Table_ExternalData_15[[#This Row],[IType]],IsDList,Table_ExternalData_15[[#Headers],[6]])</f>
        <v>0</v>
      </c>
      <c r="K834" s="10">
        <f>SUMIFS(IsQList,IsIList,Table_ExternalData_15[[#This Row],[item_key]],IsITypeList,Table_ExternalData_15[[#This Row],[IType]],IsDList,Table_ExternalData_15[[#Headers],[7]])</f>
        <v>0</v>
      </c>
      <c r="L834" s="10">
        <f>SUMIFS(IsQList,IsIList,Table_ExternalData_15[[#This Row],[item_key]],IsITypeList,Table_ExternalData_15[[#This Row],[IType]],IsDList,Table_ExternalData_15[[#Headers],[8]])</f>
        <v>0</v>
      </c>
      <c r="M834" s="10">
        <f>SUMIFS(IsQList,IsIList,Table_ExternalData_15[[#This Row],[item_key]],IsITypeList,Table_ExternalData_15[[#This Row],[IType]],IsDList,Table_ExternalData_15[[#Headers],[9]])</f>
        <v>0</v>
      </c>
      <c r="N834" s="10">
        <f>SUMIFS(IsQList,IsIList,Table_ExternalData_15[[#This Row],[item_key]],IsITypeList,Table_ExternalData_15[[#This Row],[IType]],IsDList,Table_ExternalData_15[[#Headers],[10]])</f>
        <v>0</v>
      </c>
      <c r="O834" s="10">
        <f>SUMIFS(IsQList,IsIList,Table_ExternalData_15[[#This Row],[item_key]],IsITypeList,Table_ExternalData_15[[#This Row],[IType]],IsDList,Table_ExternalData_15[[#Headers],[11]])</f>
        <v>0</v>
      </c>
      <c r="P834" s="10">
        <f>SUMIFS(IsQList,IsIList,Table_ExternalData_15[[#This Row],[item_key]],IsITypeList,Table_ExternalData_15[[#This Row],[IType]],IsDList,Table_ExternalData_15[[#Headers],[12]])</f>
        <v>0</v>
      </c>
      <c r="Q834" s="10">
        <f>SUMIFS(IsQList,IsIList,Table_ExternalData_15[[#This Row],[item_key]],IsITypeList,Table_ExternalData_15[[#This Row],[IType]],IsDList,Table_ExternalData_15[[#Headers],[13]])</f>
        <v>0</v>
      </c>
      <c r="R834" s="10">
        <f>SUMIFS(IsQList,IsIList,Table_ExternalData_15[[#This Row],[item_key]],IsITypeList,Table_ExternalData_15[[#This Row],[IType]],IsDList,Table_ExternalData_15[[#Headers],[14]])</f>
        <v>0</v>
      </c>
      <c r="S834" s="10">
        <f>SUMIFS(IsQList,IsIList,Table_ExternalData_15[[#This Row],[item_key]],IsITypeList,Table_ExternalData_15[[#This Row],[IType]],IsDList,Table_ExternalData_15[[#Headers],[15]])</f>
        <v>0</v>
      </c>
      <c r="T834" s="10">
        <f>SUMIFS(IsQList,IsIList,Table_ExternalData_15[[#This Row],[item_key]],IsITypeList,Table_ExternalData_15[[#This Row],[IType]],IsDList,Table_ExternalData_15[[#Headers],[16]])</f>
        <v>0</v>
      </c>
      <c r="U834" s="10">
        <f>SUMIFS(IsQList,IsIList,Table_ExternalData_15[[#This Row],[item_key]],IsITypeList,Table_ExternalData_15[[#This Row],[IType]],IsDList,Table_ExternalData_15[[#Headers],[17]])</f>
        <v>0</v>
      </c>
      <c r="V834" s="10">
        <f>SUMIFS(IsQList,IsIList,Table_ExternalData_15[[#This Row],[item_key]],IsITypeList,Table_ExternalData_15[[#This Row],[IType]],IsDList,Table_ExternalData_15[[#Headers],[18]])</f>
        <v>0</v>
      </c>
      <c r="W834" s="10">
        <f>SUMIFS(IsQList,IsIList,Table_ExternalData_15[[#This Row],[item_key]],IsITypeList,Table_ExternalData_15[[#This Row],[IType]],IsDList,Table_ExternalData_15[[#Headers],[19]])</f>
        <v>0</v>
      </c>
      <c r="X834" s="10">
        <f>SUMIFS(IsQList,IsIList,Table_ExternalData_15[[#This Row],[item_key]],IsITypeList,Table_ExternalData_15[[#This Row],[IType]],IsDList,Table_ExternalData_15[[#Headers],[20]])</f>
        <v>0</v>
      </c>
      <c r="Y834" s="10">
        <f>SUMIFS(IsQList,IsIList,Table_ExternalData_15[[#This Row],[item_key]],IsITypeList,Table_ExternalData_15[[#This Row],[IType]],IsDList,Table_ExternalData_15[[#Headers],[21]])</f>
        <v>0</v>
      </c>
      <c r="Z834" s="10">
        <f>SUMIFS(IsQList,IsIList,Table_ExternalData_15[[#This Row],[item_key]],IsITypeList,Table_ExternalData_15[[#This Row],[IType]],IsDList,Table_ExternalData_15[[#Headers],[22]])</f>
        <v>0</v>
      </c>
      <c r="AA834" s="10">
        <f>SUMIFS(IsQList,IsIList,Table_ExternalData_15[[#This Row],[item_key]],IsITypeList,Table_ExternalData_15[[#This Row],[IType]],IsDList,Table_ExternalData_15[[#Headers],[23]])</f>
        <v>0</v>
      </c>
      <c r="AB834" s="10">
        <f>SUMIFS(IsQList,IsIList,Table_ExternalData_15[[#This Row],[item_key]],IsITypeList,Table_ExternalData_15[[#This Row],[IType]],IsDList,Table_ExternalData_15[[#Headers],[24]])</f>
        <v>0</v>
      </c>
      <c r="AC834" s="10">
        <f>SUMIFS(IsQList,IsIList,Table_ExternalData_15[[#This Row],[item_key]],IsITypeList,Table_ExternalData_15[[#This Row],[IType]],IsDList,Table_ExternalData_15[[#Headers],[25]])</f>
        <v>0</v>
      </c>
      <c r="AD834" s="10">
        <f>SUMIFS(IsQList,IsIList,Table_ExternalData_15[[#This Row],[item_key]],IsITypeList,Table_ExternalData_15[[#This Row],[IType]],IsDList,Table_ExternalData_15[[#Headers],[26]])</f>
        <v>0</v>
      </c>
      <c r="AE834" s="10">
        <f>SUMIFS(IsQList,IsIList,Table_ExternalData_15[[#This Row],[item_key]],IsITypeList,Table_ExternalData_15[[#This Row],[IType]],IsDList,Table_ExternalData_15[[#Headers],[27]])</f>
        <v>0</v>
      </c>
      <c r="AF834" s="10">
        <f>SUMIFS(IsQList,IsIList,Table_ExternalData_15[[#This Row],[item_key]],IsITypeList,Table_ExternalData_15[[#This Row],[IType]],IsDList,Table_ExternalData_15[[#Headers],[28]])</f>
        <v>0</v>
      </c>
      <c r="AG834" s="10">
        <f>SUMIFS(IsQList,IsIList,Table_ExternalData_15[[#This Row],[item_key]],IsITypeList,Table_ExternalData_15[[#This Row],[IType]],IsDList,Table_ExternalData_15[[#Headers],[29]])</f>
        <v>-55</v>
      </c>
      <c r="AH834" s="10">
        <f>SUMIFS(IsQList,IsIList,Table_ExternalData_15[[#This Row],[item_key]],IsITypeList,Table_ExternalData_15[[#This Row],[IType]],IsDList,Table_ExternalData_15[[#Headers],[30]])</f>
        <v>0</v>
      </c>
      <c r="AI834" s="10">
        <f>SUMIFS(IsQList,IsIList,Table_ExternalData_15[[#This Row],[item_key]],IsITypeList,Table_ExternalData_15[[#This Row],[IType]],IsDList,Table_ExternalData_15[[#Headers],[31]])</f>
        <v>0</v>
      </c>
      <c r="AJ834" s="10">
        <f>SUM(Table_ExternalData_15[[#This Row],[1]:[31]])</f>
        <v>-57</v>
      </c>
    </row>
    <row r="835" spans="1:36">
      <c r="A835" s="1" t="s">
        <v>375</v>
      </c>
      <c r="B835" s="1" t="s">
        <v>1170</v>
      </c>
      <c r="C835" s="1" t="s">
        <v>1171</v>
      </c>
      <c r="D835" s="11" t="s">
        <v>2046</v>
      </c>
      <c r="E835" s="10">
        <f>SUMIFS(IsQList,IsIList,Table_ExternalData_15[[#This Row],[item_key]],IsITypeList,Table_ExternalData_15[[#This Row],[IType]],IsDList,Table_ExternalData_15[[#Headers],[1]])</f>
        <v>85</v>
      </c>
      <c r="F835" s="10">
        <f>SUMIFS(IsQList,IsIList,Table_ExternalData_15[[#This Row],[item_key]],IsITypeList,Table_ExternalData_15[[#This Row],[IType]],IsDList,Table_ExternalData_15[[#Headers],[2]])</f>
        <v>188</v>
      </c>
      <c r="G835" s="10">
        <f>SUMIFS(IsQList,IsIList,Table_ExternalData_15[[#This Row],[item_key]],IsITypeList,Table_ExternalData_15[[#This Row],[IType]],IsDList,Table_ExternalData_15[[#Headers],[3]])</f>
        <v>85</v>
      </c>
      <c r="H835" s="10">
        <f>SUMIFS(IsQList,IsIList,Table_ExternalData_15[[#This Row],[item_key]],IsITypeList,Table_ExternalData_15[[#This Row],[IType]],IsDList,Table_ExternalData_15[[#Headers],[4]])</f>
        <v>250</v>
      </c>
      <c r="I835" s="10">
        <f>SUMIFS(IsQList,IsIList,Table_ExternalData_15[[#This Row],[item_key]],IsITypeList,Table_ExternalData_15[[#This Row],[IType]],IsDList,Table_ExternalData_15[[#Headers],[5]])</f>
        <v>100</v>
      </c>
      <c r="J835" s="10">
        <f>SUMIFS(IsQList,IsIList,Table_ExternalData_15[[#This Row],[item_key]],IsITypeList,Table_ExternalData_15[[#This Row],[IType]],IsDList,Table_ExternalData_15[[#Headers],[6]])</f>
        <v>237</v>
      </c>
      <c r="K835" s="10">
        <f>SUMIFS(IsQList,IsIList,Table_ExternalData_15[[#This Row],[item_key]],IsITypeList,Table_ExternalData_15[[#This Row],[IType]],IsDList,Table_ExternalData_15[[#Headers],[7]])</f>
        <v>209</v>
      </c>
      <c r="L835" s="10">
        <f>SUMIFS(IsQList,IsIList,Table_ExternalData_15[[#This Row],[item_key]],IsITypeList,Table_ExternalData_15[[#This Row],[IType]],IsDList,Table_ExternalData_15[[#Headers],[8]])</f>
        <v>139</v>
      </c>
      <c r="M835" s="10">
        <f>SUMIFS(IsQList,IsIList,Table_ExternalData_15[[#This Row],[item_key]],IsITypeList,Table_ExternalData_15[[#This Row],[IType]],IsDList,Table_ExternalData_15[[#Headers],[9]])</f>
        <v>317</v>
      </c>
      <c r="N835" s="10">
        <f>SUMIFS(IsQList,IsIList,Table_ExternalData_15[[#This Row],[item_key]],IsITypeList,Table_ExternalData_15[[#This Row],[IType]],IsDList,Table_ExternalData_15[[#Headers],[10]])</f>
        <v>207</v>
      </c>
      <c r="O835" s="10">
        <f>SUMIFS(IsQList,IsIList,Table_ExternalData_15[[#This Row],[item_key]],IsITypeList,Table_ExternalData_15[[#This Row],[IType]],IsDList,Table_ExternalData_15[[#Headers],[11]])</f>
        <v>150</v>
      </c>
      <c r="P835" s="10">
        <f>SUMIFS(IsQList,IsIList,Table_ExternalData_15[[#This Row],[item_key]],IsITypeList,Table_ExternalData_15[[#This Row],[IType]],IsDList,Table_ExternalData_15[[#Headers],[12]])</f>
        <v>0</v>
      </c>
      <c r="Q835" s="10">
        <f>SUMIFS(IsQList,IsIList,Table_ExternalData_15[[#This Row],[item_key]],IsITypeList,Table_ExternalData_15[[#This Row],[IType]],IsDList,Table_ExternalData_15[[#Headers],[13]])</f>
        <v>184</v>
      </c>
      <c r="R835" s="10">
        <f>SUMIFS(IsQList,IsIList,Table_ExternalData_15[[#This Row],[item_key]],IsITypeList,Table_ExternalData_15[[#This Row],[IType]],IsDList,Table_ExternalData_15[[#Headers],[14]])</f>
        <v>312</v>
      </c>
      <c r="S835" s="10">
        <f>SUMIFS(IsQList,IsIList,Table_ExternalData_15[[#This Row],[item_key]],IsITypeList,Table_ExternalData_15[[#This Row],[IType]],IsDList,Table_ExternalData_15[[#Headers],[15]])</f>
        <v>186</v>
      </c>
      <c r="T835" s="10">
        <f>SUMIFS(IsQList,IsIList,Table_ExternalData_15[[#This Row],[item_key]],IsITypeList,Table_ExternalData_15[[#This Row],[IType]],IsDList,Table_ExternalData_15[[#Headers],[16]])</f>
        <v>164</v>
      </c>
      <c r="U835" s="10">
        <f>SUMIFS(IsQList,IsIList,Table_ExternalData_15[[#This Row],[item_key]],IsITypeList,Table_ExternalData_15[[#This Row],[IType]],IsDList,Table_ExternalData_15[[#Headers],[17]])</f>
        <v>85</v>
      </c>
      <c r="V835" s="10">
        <f>SUMIFS(IsQList,IsIList,Table_ExternalData_15[[#This Row],[item_key]],IsITypeList,Table_ExternalData_15[[#This Row],[IType]],IsDList,Table_ExternalData_15[[#Headers],[18]])</f>
        <v>0</v>
      </c>
      <c r="W835" s="10">
        <f>SUMIFS(IsQList,IsIList,Table_ExternalData_15[[#This Row],[item_key]],IsITypeList,Table_ExternalData_15[[#This Row],[IType]],IsDList,Table_ExternalData_15[[#Headers],[19]])</f>
        <v>0</v>
      </c>
      <c r="X835" s="10">
        <f>SUMIFS(IsQList,IsIList,Table_ExternalData_15[[#This Row],[item_key]],IsITypeList,Table_ExternalData_15[[#This Row],[IType]],IsDList,Table_ExternalData_15[[#Headers],[20]])</f>
        <v>0</v>
      </c>
      <c r="Y835" s="10">
        <f>SUMIFS(IsQList,IsIList,Table_ExternalData_15[[#This Row],[item_key]],IsITypeList,Table_ExternalData_15[[#This Row],[IType]],IsDList,Table_ExternalData_15[[#Headers],[21]])</f>
        <v>0</v>
      </c>
      <c r="Z835" s="10">
        <f>SUMIFS(IsQList,IsIList,Table_ExternalData_15[[#This Row],[item_key]],IsITypeList,Table_ExternalData_15[[#This Row],[IType]],IsDList,Table_ExternalData_15[[#Headers],[22]])</f>
        <v>0</v>
      </c>
      <c r="AA835" s="10">
        <f>SUMIFS(IsQList,IsIList,Table_ExternalData_15[[#This Row],[item_key]],IsITypeList,Table_ExternalData_15[[#This Row],[IType]],IsDList,Table_ExternalData_15[[#Headers],[23]])</f>
        <v>0</v>
      </c>
      <c r="AB835" s="10">
        <f>SUMIFS(IsQList,IsIList,Table_ExternalData_15[[#This Row],[item_key]],IsITypeList,Table_ExternalData_15[[#This Row],[IType]],IsDList,Table_ExternalData_15[[#Headers],[24]])</f>
        <v>0</v>
      </c>
      <c r="AC835" s="10">
        <f>SUMIFS(IsQList,IsIList,Table_ExternalData_15[[#This Row],[item_key]],IsITypeList,Table_ExternalData_15[[#This Row],[IType]],IsDList,Table_ExternalData_15[[#Headers],[25]])</f>
        <v>0</v>
      </c>
      <c r="AD835" s="10">
        <f>SUMIFS(IsQList,IsIList,Table_ExternalData_15[[#This Row],[item_key]],IsITypeList,Table_ExternalData_15[[#This Row],[IType]],IsDList,Table_ExternalData_15[[#Headers],[26]])</f>
        <v>0</v>
      </c>
      <c r="AE835" s="10">
        <f>SUMIFS(IsQList,IsIList,Table_ExternalData_15[[#This Row],[item_key]],IsITypeList,Table_ExternalData_15[[#This Row],[IType]],IsDList,Table_ExternalData_15[[#Headers],[27]])</f>
        <v>334</v>
      </c>
      <c r="AF835" s="10">
        <f>SUMIFS(IsQList,IsIList,Table_ExternalData_15[[#This Row],[item_key]],IsITypeList,Table_ExternalData_15[[#This Row],[IType]],IsDList,Table_ExternalData_15[[#Headers],[28]])</f>
        <v>382</v>
      </c>
      <c r="AG835" s="10">
        <f>SUMIFS(IsQList,IsIList,Table_ExternalData_15[[#This Row],[item_key]],IsITypeList,Table_ExternalData_15[[#This Row],[IType]],IsDList,Table_ExternalData_15[[#Headers],[29]])</f>
        <v>364</v>
      </c>
      <c r="AH835" s="10">
        <f>SUMIFS(IsQList,IsIList,Table_ExternalData_15[[#This Row],[item_key]],IsITypeList,Table_ExternalData_15[[#This Row],[IType]],IsDList,Table_ExternalData_15[[#Headers],[30]])</f>
        <v>230</v>
      </c>
      <c r="AI835" s="10">
        <f>SUMIFS(IsQList,IsIList,Table_ExternalData_15[[#This Row],[item_key]],IsITypeList,Table_ExternalData_15[[#This Row],[IType]],IsDList,Table_ExternalData_15[[#Headers],[31]])</f>
        <v>727</v>
      </c>
      <c r="AJ835" s="10">
        <f>SUM(Table_ExternalData_15[[#This Row],[1]:[31]])</f>
        <v>4935</v>
      </c>
    </row>
    <row r="836" spans="1:36">
      <c r="A836" s="1" t="s">
        <v>410</v>
      </c>
      <c r="B836" s="1" t="s">
        <v>1335</v>
      </c>
      <c r="C836" s="1" t="s">
        <v>1336</v>
      </c>
      <c r="D836" s="11" t="s">
        <v>2046</v>
      </c>
      <c r="E836" s="10">
        <f>SUMIFS(IsQList,IsIList,Table_ExternalData_15[[#This Row],[item_key]],IsITypeList,Table_ExternalData_15[[#This Row],[IType]],IsDList,Table_ExternalData_15[[#Headers],[1]])</f>
        <v>85</v>
      </c>
      <c r="F836" s="10">
        <f>SUMIFS(IsQList,IsIList,Table_ExternalData_15[[#This Row],[item_key]],IsITypeList,Table_ExternalData_15[[#This Row],[IType]],IsDList,Table_ExternalData_15[[#Headers],[2]])</f>
        <v>188</v>
      </c>
      <c r="G836" s="10">
        <f>SUMIFS(IsQList,IsIList,Table_ExternalData_15[[#This Row],[item_key]],IsITypeList,Table_ExternalData_15[[#This Row],[IType]],IsDList,Table_ExternalData_15[[#Headers],[3]])</f>
        <v>85</v>
      </c>
      <c r="H836" s="10">
        <f>SUMIFS(IsQList,IsIList,Table_ExternalData_15[[#This Row],[item_key]],IsITypeList,Table_ExternalData_15[[#This Row],[IType]],IsDList,Table_ExternalData_15[[#Headers],[4]])</f>
        <v>250</v>
      </c>
      <c r="I836" s="10">
        <f>SUMIFS(IsQList,IsIList,Table_ExternalData_15[[#This Row],[item_key]],IsITypeList,Table_ExternalData_15[[#This Row],[IType]],IsDList,Table_ExternalData_15[[#Headers],[5]])</f>
        <v>100</v>
      </c>
      <c r="J836" s="10">
        <f>SUMIFS(IsQList,IsIList,Table_ExternalData_15[[#This Row],[item_key]],IsITypeList,Table_ExternalData_15[[#This Row],[IType]],IsDList,Table_ExternalData_15[[#Headers],[6]])</f>
        <v>237</v>
      </c>
      <c r="K836" s="10">
        <f>SUMIFS(IsQList,IsIList,Table_ExternalData_15[[#This Row],[item_key]],IsITypeList,Table_ExternalData_15[[#This Row],[IType]],IsDList,Table_ExternalData_15[[#Headers],[7]])</f>
        <v>209</v>
      </c>
      <c r="L836" s="10">
        <f>SUMIFS(IsQList,IsIList,Table_ExternalData_15[[#This Row],[item_key]],IsITypeList,Table_ExternalData_15[[#This Row],[IType]],IsDList,Table_ExternalData_15[[#Headers],[8]])</f>
        <v>139</v>
      </c>
      <c r="M836" s="10">
        <f>SUMIFS(IsQList,IsIList,Table_ExternalData_15[[#This Row],[item_key]],IsITypeList,Table_ExternalData_15[[#This Row],[IType]],IsDList,Table_ExternalData_15[[#Headers],[9]])</f>
        <v>317</v>
      </c>
      <c r="N836" s="10">
        <f>SUMIFS(IsQList,IsIList,Table_ExternalData_15[[#This Row],[item_key]],IsITypeList,Table_ExternalData_15[[#This Row],[IType]],IsDList,Table_ExternalData_15[[#Headers],[10]])</f>
        <v>207</v>
      </c>
      <c r="O836" s="10">
        <f>SUMIFS(IsQList,IsIList,Table_ExternalData_15[[#This Row],[item_key]],IsITypeList,Table_ExternalData_15[[#This Row],[IType]],IsDList,Table_ExternalData_15[[#Headers],[11]])</f>
        <v>150</v>
      </c>
      <c r="P836" s="10">
        <f>SUMIFS(IsQList,IsIList,Table_ExternalData_15[[#This Row],[item_key]],IsITypeList,Table_ExternalData_15[[#This Row],[IType]],IsDList,Table_ExternalData_15[[#Headers],[12]])</f>
        <v>0</v>
      </c>
      <c r="Q836" s="10">
        <f>SUMIFS(IsQList,IsIList,Table_ExternalData_15[[#This Row],[item_key]],IsITypeList,Table_ExternalData_15[[#This Row],[IType]],IsDList,Table_ExternalData_15[[#Headers],[13]])</f>
        <v>184</v>
      </c>
      <c r="R836" s="10">
        <f>SUMIFS(IsQList,IsIList,Table_ExternalData_15[[#This Row],[item_key]],IsITypeList,Table_ExternalData_15[[#This Row],[IType]],IsDList,Table_ExternalData_15[[#Headers],[14]])</f>
        <v>312</v>
      </c>
      <c r="S836" s="10">
        <f>SUMIFS(IsQList,IsIList,Table_ExternalData_15[[#This Row],[item_key]],IsITypeList,Table_ExternalData_15[[#This Row],[IType]],IsDList,Table_ExternalData_15[[#Headers],[15]])</f>
        <v>186</v>
      </c>
      <c r="T836" s="10">
        <f>SUMIFS(IsQList,IsIList,Table_ExternalData_15[[#This Row],[item_key]],IsITypeList,Table_ExternalData_15[[#This Row],[IType]],IsDList,Table_ExternalData_15[[#Headers],[16]])</f>
        <v>164</v>
      </c>
      <c r="U836" s="10">
        <f>SUMIFS(IsQList,IsIList,Table_ExternalData_15[[#This Row],[item_key]],IsITypeList,Table_ExternalData_15[[#This Row],[IType]],IsDList,Table_ExternalData_15[[#Headers],[17]])</f>
        <v>85</v>
      </c>
      <c r="V836" s="10">
        <f>SUMIFS(IsQList,IsIList,Table_ExternalData_15[[#This Row],[item_key]],IsITypeList,Table_ExternalData_15[[#This Row],[IType]],IsDList,Table_ExternalData_15[[#Headers],[18]])</f>
        <v>0</v>
      </c>
      <c r="W836" s="10">
        <f>SUMIFS(IsQList,IsIList,Table_ExternalData_15[[#This Row],[item_key]],IsITypeList,Table_ExternalData_15[[#This Row],[IType]],IsDList,Table_ExternalData_15[[#Headers],[19]])</f>
        <v>0</v>
      </c>
      <c r="X836" s="10">
        <f>SUMIFS(IsQList,IsIList,Table_ExternalData_15[[#This Row],[item_key]],IsITypeList,Table_ExternalData_15[[#This Row],[IType]],IsDList,Table_ExternalData_15[[#Headers],[20]])</f>
        <v>0</v>
      </c>
      <c r="Y836" s="10">
        <f>SUMIFS(IsQList,IsIList,Table_ExternalData_15[[#This Row],[item_key]],IsITypeList,Table_ExternalData_15[[#This Row],[IType]],IsDList,Table_ExternalData_15[[#Headers],[21]])</f>
        <v>0</v>
      </c>
      <c r="Z836" s="10">
        <f>SUMIFS(IsQList,IsIList,Table_ExternalData_15[[#This Row],[item_key]],IsITypeList,Table_ExternalData_15[[#This Row],[IType]],IsDList,Table_ExternalData_15[[#Headers],[22]])</f>
        <v>0</v>
      </c>
      <c r="AA836" s="10">
        <f>SUMIFS(IsQList,IsIList,Table_ExternalData_15[[#This Row],[item_key]],IsITypeList,Table_ExternalData_15[[#This Row],[IType]],IsDList,Table_ExternalData_15[[#Headers],[23]])</f>
        <v>0</v>
      </c>
      <c r="AB836" s="10">
        <f>SUMIFS(IsQList,IsIList,Table_ExternalData_15[[#This Row],[item_key]],IsITypeList,Table_ExternalData_15[[#This Row],[IType]],IsDList,Table_ExternalData_15[[#Headers],[24]])</f>
        <v>0</v>
      </c>
      <c r="AC836" s="10">
        <f>SUMIFS(IsQList,IsIList,Table_ExternalData_15[[#This Row],[item_key]],IsITypeList,Table_ExternalData_15[[#This Row],[IType]],IsDList,Table_ExternalData_15[[#Headers],[25]])</f>
        <v>0</v>
      </c>
      <c r="AD836" s="10">
        <f>SUMIFS(IsQList,IsIList,Table_ExternalData_15[[#This Row],[item_key]],IsITypeList,Table_ExternalData_15[[#This Row],[IType]],IsDList,Table_ExternalData_15[[#Headers],[26]])</f>
        <v>0</v>
      </c>
      <c r="AE836" s="10">
        <f>SUMIFS(IsQList,IsIList,Table_ExternalData_15[[#This Row],[item_key]],IsITypeList,Table_ExternalData_15[[#This Row],[IType]],IsDList,Table_ExternalData_15[[#Headers],[27]])</f>
        <v>334</v>
      </c>
      <c r="AF836" s="10">
        <f>SUMIFS(IsQList,IsIList,Table_ExternalData_15[[#This Row],[item_key]],IsITypeList,Table_ExternalData_15[[#This Row],[IType]],IsDList,Table_ExternalData_15[[#Headers],[28]])</f>
        <v>382</v>
      </c>
      <c r="AG836" s="10">
        <f>SUMIFS(IsQList,IsIList,Table_ExternalData_15[[#This Row],[item_key]],IsITypeList,Table_ExternalData_15[[#This Row],[IType]],IsDList,Table_ExternalData_15[[#Headers],[29]])</f>
        <v>364</v>
      </c>
      <c r="AH836" s="10">
        <f>SUMIFS(IsQList,IsIList,Table_ExternalData_15[[#This Row],[item_key]],IsITypeList,Table_ExternalData_15[[#This Row],[IType]],IsDList,Table_ExternalData_15[[#Headers],[30]])</f>
        <v>230</v>
      </c>
      <c r="AI836" s="10">
        <f>SUMIFS(IsQList,IsIList,Table_ExternalData_15[[#This Row],[item_key]],IsITypeList,Table_ExternalData_15[[#This Row],[IType]],IsDList,Table_ExternalData_15[[#Headers],[31]])</f>
        <v>727</v>
      </c>
      <c r="AJ836" s="10">
        <f>SUM(Table_ExternalData_15[[#This Row],[1]:[31]])</f>
        <v>4935</v>
      </c>
    </row>
    <row r="837" spans="1:36">
      <c r="A837" s="1" t="s">
        <v>284</v>
      </c>
      <c r="B837" s="1" t="s">
        <v>975</v>
      </c>
      <c r="C837" s="1" t="s">
        <v>976</v>
      </c>
      <c r="D837" s="11" t="s">
        <v>2046</v>
      </c>
      <c r="E837" s="10">
        <f>SUMIFS(IsQList,IsIList,Table_ExternalData_15[[#This Row],[item_key]],IsITypeList,Table_ExternalData_15[[#This Row],[IType]],IsDList,Table_ExternalData_15[[#Headers],[1]])</f>
        <v>85</v>
      </c>
      <c r="F837" s="10">
        <f>SUMIFS(IsQList,IsIList,Table_ExternalData_15[[#This Row],[item_key]],IsITypeList,Table_ExternalData_15[[#This Row],[IType]],IsDList,Table_ExternalData_15[[#Headers],[2]])</f>
        <v>188</v>
      </c>
      <c r="G837" s="10">
        <f>SUMIFS(IsQList,IsIList,Table_ExternalData_15[[#This Row],[item_key]],IsITypeList,Table_ExternalData_15[[#This Row],[IType]],IsDList,Table_ExternalData_15[[#Headers],[3]])</f>
        <v>85</v>
      </c>
      <c r="H837" s="10">
        <f>SUMIFS(IsQList,IsIList,Table_ExternalData_15[[#This Row],[item_key]],IsITypeList,Table_ExternalData_15[[#This Row],[IType]],IsDList,Table_ExternalData_15[[#Headers],[4]])</f>
        <v>250</v>
      </c>
      <c r="I837" s="10">
        <f>SUMIFS(IsQList,IsIList,Table_ExternalData_15[[#This Row],[item_key]],IsITypeList,Table_ExternalData_15[[#This Row],[IType]],IsDList,Table_ExternalData_15[[#Headers],[5]])</f>
        <v>100</v>
      </c>
      <c r="J837" s="10">
        <f>SUMIFS(IsQList,IsIList,Table_ExternalData_15[[#This Row],[item_key]],IsITypeList,Table_ExternalData_15[[#This Row],[IType]],IsDList,Table_ExternalData_15[[#Headers],[6]])</f>
        <v>237</v>
      </c>
      <c r="K837" s="10">
        <f>SUMIFS(IsQList,IsIList,Table_ExternalData_15[[#This Row],[item_key]],IsITypeList,Table_ExternalData_15[[#This Row],[IType]],IsDList,Table_ExternalData_15[[#Headers],[7]])</f>
        <v>209</v>
      </c>
      <c r="L837" s="10">
        <f>SUMIFS(IsQList,IsIList,Table_ExternalData_15[[#This Row],[item_key]],IsITypeList,Table_ExternalData_15[[#This Row],[IType]],IsDList,Table_ExternalData_15[[#Headers],[8]])</f>
        <v>139</v>
      </c>
      <c r="M837" s="10">
        <f>SUMIFS(IsQList,IsIList,Table_ExternalData_15[[#This Row],[item_key]],IsITypeList,Table_ExternalData_15[[#This Row],[IType]],IsDList,Table_ExternalData_15[[#Headers],[9]])</f>
        <v>317</v>
      </c>
      <c r="N837" s="10">
        <f>SUMIFS(IsQList,IsIList,Table_ExternalData_15[[#This Row],[item_key]],IsITypeList,Table_ExternalData_15[[#This Row],[IType]],IsDList,Table_ExternalData_15[[#Headers],[10]])</f>
        <v>207</v>
      </c>
      <c r="O837" s="10">
        <f>SUMIFS(IsQList,IsIList,Table_ExternalData_15[[#This Row],[item_key]],IsITypeList,Table_ExternalData_15[[#This Row],[IType]],IsDList,Table_ExternalData_15[[#Headers],[11]])</f>
        <v>150</v>
      </c>
      <c r="P837" s="10">
        <f>SUMIFS(IsQList,IsIList,Table_ExternalData_15[[#This Row],[item_key]],IsITypeList,Table_ExternalData_15[[#This Row],[IType]],IsDList,Table_ExternalData_15[[#Headers],[12]])</f>
        <v>0</v>
      </c>
      <c r="Q837" s="10">
        <f>SUMIFS(IsQList,IsIList,Table_ExternalData_15[[#This Row],[item_key]],IsITypeList,Table_ExternalData_15[[#This Row],[IType]],IsDList,Table_ExternalData_15[[#Headers],[13]])</f>
        <v>184</v>
      </c>
      <c r="R837" s="10">
        <f>SUMIFS(IsQList,IsIList,Table_ExternalData_15[[#This Row],[item_key]],IsITypeList,Table_ExternalData_15[[#This Row],[IType]],IsDList,Table_ExternalData_15[[#Headers],[14]])</f>
        <v>312</v>
      </c>
      <c r="S837" s="10">
        <f>SUMIFS(IsQList,IsIList,Table_ExternalData_15[[#This Row],[item_key]],IsITypeList,Table_ExternalData_15[[#This Row],[IType]],IsDList,Table_ExternalData_15[[#Headers],[15]])</f>
        <v>186</v>
      </c>
      <c r="T837" s="10">
        <f>SUMIFS(IsQList,IsIList,Table_ExternalData_15[[#This Row],[item_key]],IsITypeList,Table_ExternalData_15[[#This Row],[IType]],IsDList,Table_ExternalData_15[[#Headers],[16]])</f>
        <v>164</v>
      </c>
      <c r="U837" s="10">
        <f>SUMIFS(IsQList,IsIList,Table_ExternalData_15[[#This Row],[item_key]],IsITypeList,Table_ExternalData_15[[#This Row],[IType]],IsDList,Table_ExternalData_15[[#Headers],[17]])</f>
        <v>85</v>
      </c>
      <c r="V837" s="10">
        <f>SUMIFS(IsQList,IsIList,Table_ExternalData_15[[#This Row],[item_key]],IsITypeList,Table_ExternalData_15[[#This Row],[IType]],IsDList,Table_ExternalData_15[[#Headers],[18]])</f>
        <v>0</v>
      </c>
      <c r="W837" s="10">
        <f>SUMIFS(IsQList,IsIList,Table_ExternalData_15[[#This Row],[item_key]],IsITypeList,Table_ExternalData_15[[#This Row],[IType]],IsDList,Table_ExternalData_15[[#Headers],[19]])</f>
        <v>0</v>
      </c>
      <c r="X837" s="10">
        <f>SUMIFS(IsQList,IsIList,Table_ExternalData_15[[#This Row],[item_key]],IsITypeList,Table_ExternalData_15[[#This Row],[IType]],IsDList,Table_ExternalData_15[[#Headers],[20]])</f>
        <v>0</v>
      </c>
      <c r="Y837" s="10">
        <f>SUMIFS(IsQList,IsIList,Table_ExternalData_15[[#This Row],[item_key]],IsITypeList,Table_ExternalData_15[[#This Row],[IType]],IsDList,Table_ExternalData_15[[#Headers],[21]])</f>
        <v>0</v>
      </c>
      <c r="Z837" s="10">
        <f>SUMIFS(IsQList,IsIList,Table_ExternalData_15[[#This Row],[item_key]],IsITypeList,Table_ExternalData_15[[#This Row],[IType]],IsDList,Table_ExternalData_15[[#Headers],[22]])</f>
        <v>0</v>
      </c>
      <c r="AA837" s="10">
        <f>SUMIFS(IsQList,IsIList,Table_ExternalData_15[[#This Row],[item_key]],IsITypeList,Table_ExternalData_15[[#This Row],[IType]],IsDList,Table_ExternalData_15[[#Headers],[23]])</f>
        <v>0</v>
      </c>
      <c r="AB837" s="10">
        <f>SUMIFS(IsQList,IsIList,Table_ExternalData_15[[#This Row],[item_key]],IsITypeList,Table_ExternalData_15[[#This Row],[IType]],IsDList,Table_ExternalData_15[[#Headers],[24]])</f>
        <v>0</v>
      </c>
      <c r="AC837" s="10">
        <f>SUMIFS(IsQList,IsIList,Table_ExternalData_15[[#This Row],[item_key]],IsITypeList,Table_ExternalData_15[[#This Row],[IType]],IsDList,Table_ExternalData_15[[#Headers],[25]])</f>
        <v>0</v>
      </c>
      <c r="AD837" s="10">
        <f>SUMIFS(IsQList,IsIList,Table_ExternalData_15[[#This Row],[item_key]],IsITypeList,Table_ExternalData_15[[#This Row],[IType]],IsDList,Table_ExternalData_15[[#Headers],[26]])</f>
        <v>0</v>
      </c>
      <c r="AE837" s="10">
        <f>SUMIFS(IsQList,IsIList,Table_ExternalData_15[[#This Row],[item_key]],IsITypeList,Table_ExternalData_15[[#This Row],[IType]],IsDList,Table_ExternalData_15[[#Headers],[27]])</f>
        <v>334</v>
      </c>
      <c r="AF837" s="10">
        <f>SUMIFS(IsQList,IsIList,Table_ExternalData_15[[#This Row],[item_key]],IsITypeList,Table_ExternalData_15[[#This Row],[IType]],IsDList,Table_ExternalData_15[[#Headers],[28]])</f>
        <v>382</v>
      </c>
      <c r="AG837" s="10">
        <f>SUMIFS(IsQList,IsIList,Table_ExternalData_15[[#This Row],[item_key]],IsITypeList,Table_ExternalData_15[[#This Row],[IType]],IsDList,Table_ExternalData_15[[#Headers],[29]])</f>
        <v>364</v>
      </c>
      <c r="AH837" s="10">
        <f>SUMIFS(IsQList,IsIList,Table_ExternalData_15[[#This Row],[item_key]],IsITypeList,Table_ExternalData_15[[#This Row],[IType]],IsDList,Table_ExternalData_15[[#Headers],[30]])</f>
        <v>230</v>
      </c>
      <c r="AI837" s="10">
        <f>SUMIFS(IsQList,IsIList,Table_ExternalData_15[[#This Row],[item_key]],IsITypeList,Table_ExternalData_15[[#This Row],[IType]],IsDList,Table_ExternalData_15[[#Headers],[31]])</f>
        <v>727</v>
      </c>
      <c r="AJ837" s="10">
        <f>SUM(Table_ExternalData_15[[#This Row],[1]:[31]])</f>
        <v>4935</v>
      </c>
    </row>
    <row r="838" spans="1:36">
      <c r="A838" s="1" t="s">
        <v>284</v>
      </c>
      <c r="B838" s="1" t="s">
        <v>975</v>
      </c>
      <c r="C838" s="1" t="s">
        <v>976</v>
      </c>
      <c r="D838" s="11" t="s">
        <v>2017</v>
      </c>
      <c r="E838" s="10">
        <f>SUMIFS(IsQList,IsIList,Table_ExternalData_15[[#This Row],[item_key]],IsITypeList,Table_ExternalData_15[[#This Row],[IType]],IsDList,Table_ExternalData_15[[#Headers],[1]])</f>
        <v>0</v>
      </c>
      <c r="F838" s="10">
        <f>SUMIFS(IsQList,IsIList,Table_ExternalData_15[[#This Row],[item_key]],IsITypeList,Table_ExternalData_15[[#This Row],[IType]],IsDList,Table_ExternalData_15[[#Headers],[2]])</f>
        <v>0</v>
      </c>
      <c r="G838" s="10">
        <f>SUMIFS(IsQList,IsIList,Table_ExternalData_15[[#This Row],[item_key]],IsITypeList,Table_ExternalData_15[[#This Row],[IType]],IsDList,Table_ExternalData_15[[#Headers],[3]])</f>
        <v>0</v>
      </c>
      <c r="H838" s="10">
        <f>SUMIFS(IsQList,IsIList,Table_ExternalData_15[[#This Row],[item_key]],IsITypeList,Table_ExternalData_15[[#This Row],[IType]],IsDList,Table_ExternalData_15[[#Headers],[4]])</f>
        <v>0</v>
      </c>
      <c r="I838" s="10">
        <f>SUMIFS(IsQList,IsIList,Table_ExternalData_15[[#This Row],[item_key]],IsITypeList,Table_ExternalData_15[[#This Row],[IType]],IsDList,Table_ExternalData_15[[#Headers],[5]])</f>
        <v>0</v>
      </c>
      <c r="J838" s="10">
        <f>SUMIFS(IsQList,IsIList,Table_ExternalData_15[[#This Row],[item_key]],IsITypeList,Table_ExternalData_15[[#This Row],[IType]],IsDList,Table_ExternalData_15[[#Headers],[6]])</f>
        <v>0</v>
      </c>
      <c r="K838" s="10">
        <f>SUMIFS(IsQList,IsIList,Table_ExternalData_15[[#This Row],[item_key]],IsITypeList,Table_ExternalData_15[[#This Row],[IType]],IsDList,Table_ExternalData_15[[#Headers],[7]])</f>
        <v>0</v>
      </c>
      <c r="L838" s="10">
        <f>SUMIFS(IsQList,IsIList,Table_ExternalData_15[[#This Row],[item_key]],IsITypeList,Table_ExternalData_15[[#This Row],[IType]],IsDList,Table_ExternalData_15[[#Headers],[8]])</f>
        <v>0</v>
      </c>
      <c r="M838" s="10">
        <f>SUMIFS(IsQList,IsIList,Table_ExternalData_15[[#This Row],[item_key]],IsITypeList,Table_ExternalData_15[[#This Row],[IType]],IsDList,Table_ExternalData_15[[#Headers],[9]])</f>
        <v>-12</v>
      </c>
      <c r="N838" s="10">
        <f>SUMIFS(IsQList,IsIList,Table_ExternalData_15[[#This Row],[item_key]],IsITypeList,Table_ExternalData_15[[#This Row],[IType]],IsDList,Table_ExternalData_15[[#Headers],[10]])</f>
        <v>0</v>
      </c>
      <c r="O838" s="10">
        <f>SUMIFS(IsQList,IsIList,Table_ExternalData_15[[#This Row],[item_key]],IsITypeList,Table_ExternalData_15[[#This Row],[IType]],IsDList,Table_ExternalData_15[[#Headers],[11]])</f>
        <v>0</v>
      </c>
      <c r="P838" s="10">
        <f>SUMIFS(IsQList,IsIList,Table_ExternalData_15[[#This Row],[item_key]],IsITypeList,Table_ExternalData_15[[#This Row],[IType]],IsDList,Table_ExternalData_15[[#Headers],[12]])</f>
        <v>0</v>
      </c>
      <c r="Q838" s="10">
        <f>SUMIFS(IsQList,IsIList,Table_ExternalData_15[[#This Row],[item_key]],IsITypeList,Table_ExternalData_15[[#This Row],[IType]],IsDList,Table_ExternalData_15[[#Headers],[13]])</f>
        <v>0</v>
      </c>
      <c r="R838" s="10">
        <f>SUMIFS(IsQList,IsIList,Table_ExternalData_15[[#This Row],[item_key]],IsITypeList,Table_ExternalData_15[[#This Row],[IType]],IsDList,Table_ExternalData_15[[#Headers],[14]])</f>
        <v>0</v>
      </c>
      <c r="S838" s="10">
        <f>SUMIFS(IsQList,IsIList,Table_ExternalData_15[[#This Row],[item_key]],IsITypeList,Table_ExternalData_15[[#This Row],[IType]],IsDList,Table_ExternalData_15[[#Headers],[15]])</f>
        <v>0</v>
      </c>
      <c r="T838" s="10">
        <f>SUMIFS(IsQList,IsIList,Table_ExternalData_15[[#This Row],[item_key]],IsITypeList,Table_ExternalData_15[[#This Row],[IType]],IsDList,Table_ExternalData_15[[#Headers],[16]])</f>
        <v>0</v>
      </c>
      <c r="U838" s="10">
        <f>SUMIFS(IsQList,IsIList,Table_ExternalData_15[[#This Row],[item_key]],IsITypeList,Table_ExternalData_15[[#This Row],[IType]],IsDList,Table_ExternalData_15[[#Headers],[17]])</f>
        <v>0</v>
      </c>
      <c r="V838" s="10">
        <f>SUMIFS(IsQList,IsIList,Table_ExternalData_15[[#This Row],[item_key]],IsITypeList,Table_ExternalData_15[[#This Row],[IType]],IsDList,Table_ExternalData_15[[#Headers],[18]])</f>
        <v>0</v>
      </c>
      <c r="W838" s="10">
        <f>SUMIFS(IsQList,IsIList,Table_ExternalData_15[[#This Row],[item_key]],IsITypeList,Table_ExternalData_15[[#This Row],[IType]],IsDList,Table_ExternalData_15[[#Headers],[19]])</f>
        <v>0</v>
      </c>
      <c r="X838" s="10">
        <f>SUMIFS(IsQList,IsIList,Table_ExternalData_15[[#This Row],[item_key]],IsITypeList,Table_ExternalData_15[[#This Row],[IType]],IsDList,Table_ExternalData_15[[#Headers],[20]])</f>
        <v>0</v>
      </c>
      <c r="Y838" s="10">
        <f>SUMIFS(IsQList,IsIList,Table_ExternalData_15[[#This Row],[item_key]],IsITypeList,Table_ExternalData_15[[#This Row],[IType]],IsDList,Table_ExternalData_15[[#Headers],[21]])</f>
        <v>0</v>
      </c>
      <c r="Z838" s="10">
        <f>SUMIFS(IsQList,IsIList,Table_ExternalData_15[[#This Row],[item_key]],IsITypeList,Table_ExternalData_15[[#This Row],[IType]],IsDList,Table_ExternalData_15[[#Headers],[22]])</f>
        <v>0</v>
      </c>
      <c r="AA838" s="10">
        <f>SUMIFS(IsQList,IsIList,Table_ExternalData_15[[#This Row],[item_key]],IsITypeList,Table_ExternalData_15[[#This Row],[IType]],IsDList,Table_ExternalData_15[[#Headers],[23]])</f>
        <v>0</v>
      </c>
      <c r="AB838" s="10">
        <f>SUMIFS(IsQList,IsIList,Table_ExternalData_15[[#This Row],[item_key]],IsITypeList,Table_ExternalData_15[[#This Row],[IType]],IsDList,Table_ExternalData_15[[#Headers],[24]])</f>
        <v>0</v>
      </c>
      <c r="AC838" s="10">
        <f>SUMIFS(IsQList,IsIList,Table_ExternalData_15[[#This Row],[item_key]],IsITypeList,Table_ExternalData_15[[#This Row],[IType]],IsDList,Table_ExternalData_15[[#Headers],[25]])</f>
        <v>0</v>
      </c>
      <c r="AD838" s="10">
        <f>SUMIFS(IsQList,IsIList,Table_ExternalData_15[[#This Row],[item_key]],IsITypeList,Table_ExternalData_15[[#This Row],[IType]],IsDList,Table_ExternalData_15[[#Headers],[26]])</f>
        <v>0</v>
      </c>
      <c r="AE838" s="10">
        <f>SUMIFS(IsQList,IsIList,Table_ExternalData_15[[#This Row],[item_key]],IsITypeList,Table_ExternalData_15[[#This Row],[IType]],IsDList,Table_ExternalData_15[[#Headers],[27]])</f>
        <v>0</v>
      </c>
      <c r="AF838" s="10">
        <f>SUMIFS(IsQList,IsIList,Table_ExternalData_15[[#This Row],[item_key]],IsITypeList,Table_ExternalData_15[[#This Row],[IType]],IsDList,Table_ExternalData_15[[#Headers],[28]])</f>
        <v>0</v>
      </c>
      <c r="AG838" s="10">
        <f>SUMIFS(IsQList,IsIList,Table_ExternalData_15[[#This Row],[item_key]],IsITypeList,Table_ExternalData_15[[#This Row],[IType]],IsDList,Table_ExternalData_15[[#Headers],[29]])</f>
        <v>0</v>
      </c>
      <c r="AH838" s="10">
        <f>SUMIFS(IsQList,IsIList,Table_ExternalData_15[[#This Row],[item_key]],IsITypeList,Table_ExternalData_15[[#This Row],[IType]],IsDList,Table_ExternalData_15[[#Headers],[30]])</f>
        <v>0</v>
      </c>
      <c r="AI838" s="10">
        <f>SUMIFS(IsQList,IsIList,Table_ExternalData_15[[#This Row],[item_key]],IsITypeList,Table_ExternalData_15[[#This Row],[IType]],IsDList,Table_ExternalData_15[[#Headers],[31]])</f>
        <v>0</v>
      </c>
      <c r="AJ838" s="10">
        <f>SUM(Table_ExternalData_15[[#This Row],[1]:[31]])</f>
        <v>-12</v>
      </c>
    </row>
    <row r="839" spans="1:36">
      <c r="A839" s="1" t="s">
        <v>285</v>
      </c>
      <c r="B839" s="1" t="s">
        <v>977</v>
      </c>
      <c r="C839" s="1" t="s">
        <v>978</v>
      </c>
      <c r="D839" s="11" t="s">
        <v>2046</v>
      </c>
      <c r="E839" s="10">
        <f>SUMIFS(IsQList,IsIList,Table_ExternalData_15[[#This Row],[item_key]],IsITypeList,Table_ExternalData_15[[#This Row],[IType]],IsDList,Table_ExternalData_15[[#Headers],[1]])</f>
        <v>85</v>
      </c>
      <c r="F839" s="10">
        <f>SUMIFS(IsQList,IsIList,Table_ExternalData_15[[#This Row],[item_key]],IsITypeList,Table_ExternalData_15[[#This Row],[IType]],IsDList,Table_ExternalData_15[[#Headers],[2]])</f>
        <v>188</v>
      </c>
      <c r="G839" s="10">
        <f>SUMIFS(IsQList,IsIList,Table_ExternalData_15[[#This Row],[item_key]],IsITypeList,Table_ExternalData_15[[#This Row],[IType]],IsDList,Table_ExternalData_15[[#Headers],[3]])</f>
        <v>85</v>
      </c>
      <c r="H839" s="10">
        <f>SUMIFS(IsQList,IsIList,Table_ExternalData_15[[#This Row],[item_key]],IsITypeList,Table_ExternalData_15[[#This Row],[IType]],IsDList,Table_ExternalData_15[[#Headers],[4]])</f>
        <v>250</v>
      </c>
      <c r="I839" s="10">
        <f>SUMIFS(IsQList,IsIList,Table_ExternalData_15[[#This Row],[item_key]],IsITypeList,Table_ExternalData_15[[#This Row],[IType]],IsDList,Table_ExternalData_15[[#Headers],[5]])</f>
        <v>100</v>
      </c>
      <c r="J839" s="10">
        <f>SUMIFS(IsQList,IsIList,Table_ExternalData_15[[#This Row],[item_key]],IsITypeList,Table_ExternalData_15[[#This Row],[IType]],IsDList,Table_ExternalData_15[[#Headers],[6]])</f>
        <v>237</v>
      </c>
      <c r="K839" s="10">
        <f>SUMIFS(IsQList,IsIList,Table_ExternalData_15[[#This Row],[item_key]],IsITypeList,Table_ExternalData_15[[#This Row],[IType]],IsDList,Table_ExternalData_15[[#Headers],[7]])</f>
        <v>209</v>
      </c>
      <c r="L839" s="10">
        <f>SUMIFS(IsQList,IsIList,Table_ExternalData_15[[#This Row],[item_key]],IsITypeList,Table_ExternalData_15[[#This Row],[IType]],IsDList,Table_ExternalData_15[[#Headers],[8]])</f>
        <v>139</v>
      </c>
      <c r="M839" s="10">
        <f>SUMIFS(IsQList,IsIList,Table_ExternalData_15[[#This Row],[item_key]],IsITypeList,Table_ExternalData_15[[#This Row],[IType]],IsDList,Table_ExternalData_15[[#Headers],[9]])</f>
        <v>317</v>
      </c>
      <c r="N839" s="10">
        <f>SUMIFS(IsQList,IsIList,Table_ExternalData_15[[#This Row],[item_key]],IsITypeList,Table_ExternalData_15[[#This Row],[IType]],IsDList,Table_ExternalData_15[[#Headers],[10]])</f>
        <v>207</v>
      </c>
      <c r="O839" s="10">
        <f>SUMIFS(IsQList,IsIList,Table_ExternalData_15[[#This Row],[item_key]],IsITypeList,Table_ExternalData_15[[#This Row],[IType]],IsDList,Table_ExternalData_15[[#Headers],[11]])</f>
        <v>150</v>
      </c>
      <c r="P839" s="10">
        <f>SUMIFS(IsQList,IsIList,Table_ExternalData_15[[#This Row],[item_key]],IsITypeList,Table_ExternalData_15[[#This Row],[IType]],IsDList,Table_ExternalData_15[[#Headers],[12]])</f>
        <v>0</v>
      </c>
      <c r="Q839" s="10">
        <f>SUMIFS(IsQList,IsIList,Table_ExternalData_15[[#This Row],[item_key]],IsITypeList,Table_ExternalData_15[[#This Row],[IType]],IsDList,Table_ExternalData_15[[#Headers],[13]])</f>
        <v>184</v>
      </c>
      <c r="R839" s="10">
        <f>SUMIFS(IsQList,IsIList,Table_ExternalData_15[[#This Row],[item_key]],IsITypeList,Table_ExternalData_15[[#This Row],[IType]],IsDList,Table_ExternalData_15[[#Headers],[14]])</f>
        <v>312</v>
      </c>
      <c r="S839" s="10">
        <f>SUMIFS(IsQList,IsIList,Table_ExternalData_15[[#This Row],[item_key]],IsITypeList,Table_ExternalData_15[[#This Row],[IType]],IsDList,Table_ExternalData_15[[#Headers],[15]])</f>
        <v>186</v>
      </c>
      <c r="T839" s="10">
        <f>SUMIFS(IsQList,IsIList,Table_ExternalData_15[[#This Row],[item_key]],IsITypeList,Table_ExternalData_15[[#This Row],[IType]],IsDList,Table_ExternalData_15[[#Headers],[16]])</f>
        <v>164</v>
      </c>
      <c r="U839" s="10">
        <f>SUMIFS(IsQList,IsIList,Table_ExternalData_15[[#This Row],[item_key]],IsITypeList,Table_ExternalData_15[[#This Row],[IType]],IsDList,Table_ExternalData_15[[#Headers],[17]])</f>
        <v>85</v>
      </c>
      <c r="V839" s="10">
        <f>SUMIFS(IsQList,IsIList,Table_ExternalData_15[[#This Row],[item_key]],IsITypeList,Table_ExternalData_15[[#This Row],[IType]],IsDList,Table_ExternalData_15[[#Headers],[18]])</f>
        <v>0</v>
      </c>
      <c r="W839" s="10">
        <f>SUMIFS(IsQList,IsIList,Table_ExternalData_15[[#This Row],[item_key]],IsITypeList,Table_ExternalData_15[[#This Row],[IType]],IsDList,Table_ExternalData_15[[#Headers],[19]])</f>
        <v>0</v>
      </c>
      <c r="X839" s="10">
        <f>SUMIFS(IsQList,IsIList,Table_ExternalData_15[[#This Row],[item_key]],IsITypeList,Table_ExternalData_15[[#This Row],[IType]],IsDList,Table_ExternalData_15[[#Headers],[20]])</f>
        <v>0</v>
      </c>
      <c r="Y839" s="10">
        <f>SUMIFS(IsQList,IsIList,Table_ExternalData_15[[#This Row],[item_key]],IsITypeList,Table_ExternalData_15[[#This Row],[IType]],IsDList,Table_ExternalData_15[[#Headers],[21]])</f>
        <v>0</v>
      </c>
      <c r="Z839" s="10">
        <f>SUMIFS(IsQList,IsIList,Table_ExternalData_15[[#This Row],[item_key]],IsITypeList,Table_ExternalData_15[[#This Row],[IType]],IsDList,Table_ExternalData_15[[#Headers],[22]])</f>
        <v>0</v>
      </c>
      <c r="AA839" s="10">
        <f>SUMIFS(IsQList,IsIList,Table_ExternalData_15[[#This Row],[item_key]],IsITypeList,Table_ExternalData_15[[#This Row],[IType]],IsDList,Table_ExternalData_15[[#Headers],[23]])</f>
        <v>0</v>
      </c>
      <c r="AB839" s="10">
        <f>SUMIFS(IsQList,IsIList,Table_ExternalData_15[[#This Row],[item_key]],IsITypeList,Table_ExternalData_15[[#This Row],[IType]],IsDList,Table_ExternalData_15[[#Headers],[24]])</f>
        <v>0</v>
      </c>
      <c r="AC839" s="10">
        <f>SUMIFS(IsQList,IsIList,Table_ExternalData_15[[#This Row],[item_key]],IsITypeList,Table_ExternalData_15[[#This Row],[IType]],IsDList,Table_ExternalData_15[[#Headers],[25]])</f>
        <v>0</v>
      </c>
      <c r="AD839" s="10">
        <f>SUMIFS(IsQList,IsIList,Table_ExternalData_15[[#This Row],[item_key]],IsITypeList,Table_ExternalData_15[[#This Row],[IType]],IsDList,Table_ExternalData_15[[#Headers],[26]])</f>
        <v>0</v>
      </c>
      <c r="AE839" s="10">
        <f>SUMIFS(IsQList,IsIList,Table_ExternalData_15[[#This Row],[item_key]],IsITypeList,Table_ExternalData_15[[#This Row],[IType]],IsDList,Table_ExternalData_15[[#Headers],[27]])</f>
        <v>334</v>
      </c>
      <c r="AF839" s="10">
        <f>SUMIFS(IsQList,IsIList,Table_ExternalData_15[[#This Row],[item_key]],IsITypeList,Table_ExternalData_15[[#This Row],[IType]],IsDList,Table_ExternalData_15[[#Headers],[28]])</f>
        <v>382</v>
      </c>
      <c r="AG839" s="10">
        <f>SUMIFS(IsQList,IsIList,Table_ExternalData_15[[#This Row],[item_key]],IsITypeList,Table_ExternalData_15[[#This Row],[IType]],IsDList,Table_ExternalData_15[[#Headers],[29]])</f>
        <v>364</v>
      </c>
      <c r="AH839" s="10">
        <f>SUMIFS(IsQList,IsIList,Table_ExternalData_15[[#This Row],[item_key]],IsITypeList,Table_ExternalData_15[[#This Row],[IType]],IsDList,Table_ExternalData_15[[#Headers],[30]])</f>
        <v>230</v>
      </c>
      <c r="AI839" s="10">
        <f>SUMIFS(IsQList,IsIList,Table_ExternalData_15[[#This Row],[item_key]],IsITypeList,Table_ExternalData_15[[#This Row],[IType]],IsDList,Table_ExternalData_15[[#Headers],[31]])</f>
        <v>727</v>
      </c>
      <c r="AJ839" s="10">
        <f>SUM(Table_ExternalData_15[[#This Row],[1]:[31]])</f>
        <v>4935</v>
      </c>
    </row>
    <row r="840" spans="1:36">
      <c r="A840" s="1" t="s">
        <v>285</v>
      </c>
      <c r="B840" s="1" t="s">
        <v>977</v>
      </c>
      <c r="C840" s="1" t="s">
        <v>978</v>
      </c>
      <c r="D840" s="11" t="s">
        <v>2017</v>
      </c>
      <c r="E840" s="10">
        <f>SUMIFS(IsQList,IsIList,Table_ExternalData_15[[#This Row],[item_key]],IsITypeList,Table_ExternalData_15[[#This Row],[IType]],IsDList,Table_ExternalData_15[[#Headers],[1]])</f>
        <v>0</v>
      </c>
      <c r="F840" s="10">
        <f>SUMIFS(IsQList,IsIList,Table_ExternalData_15[[#This Row],[item_key]],IsITypeList,Table_ExternalData_15[[#This Row],[IType]],IsDList,Table_ExternalData_15[[#Headers],[2]])</f>
        <v>0</v>
      </c>
      <c r="G840" s="10">
        <f>SUMIFS(IsQList,IsIList,Table_ExternalData_15[[#This Row],[item_key]],IsITypeList,Table_ExternalData_15[[#This Row],[IType]],IsDList,Table_ExternalData_15[[#Headers],[3]])</f>
        <v>0</v>
      </c>
      <c r="H840" s="10">
        <f>SUMIFS(IsQList,IsIList,Table_ExternalData_15[[#This Row],[item_key]],IsITypeList,Table_ExternalData_15[[#This Row],[IType]],IsDList,Table_ExternalData_15[[#Headers],[4]])</f>
        <v>0</v>
      </c>
      <c r="I840" s="10">
        <f>SUMIFS(IsQList,IsIList,Table_ExternalData_15[[#This Row],[item_key]],IsITypeList,Table_ExternalData_15[[#This Row],[IType]],IsDList,Table_ExternalData_15[[#Headers],[5]])</f>
        <v>0</v>
      </c>
      <c r="J840" s="10">
        <f>SUMIFS(IsQList,IsIList,Table_ExternalData_15[[#This Row],[item_key]],IsITypeList,Table_ExternalData_15[[#This Row],[IType]],IsDList,Table_ExternalData_15[[#Headers],[6]])</f>
        <v>0</v>
      </c>
      <c r="K840" s="10">
        <f>SUMIFS(IsQList,IsIList,Table_ExternalData_15[[#This Row],[item_key]],IsITypeList,Table_ExternalData_15[[#This Row],[IType]],IsDList,Table_ExternalData_15[[#Headers],[7]])</f>
        <v>0</v>
      </c>
      <c r="L840" s="10">
        <f>SUMIFS(IsQList,IsIList,Table_ExternalData_15[[#This Row],[item_key]],IsITypeList,Table_ExternalData_15[[#This Row],[IType]],IsDList,Table_ExternalData_15[[#Headers],[8]])</f>
        <v>0</v>
      </c>
      <c r="M840" s="10">
        <f>SUMIFS(IsQList,IsIList,Table_ExternalData_15[[#This Row],[item_key]],IsITypeList,Table_ExternalData_15[[#This Row],[IType]],IsDList,Table_ExternalData_15[[#Headers],[9]])</f>
        <v>-10</v>
      </c>
      <c r="N840" s="10">
        <f>SUMIFS(IsQList,IsIList,Table_ExternalData_15[[#This Row],[item_key]],IsITypeList,Table_ExternalData_15[[#This Row],[IType]],IsDList,Table_ExternalData_15[[#Headers],[10]])</f>
        <v>0</v>
      </c>
      <c r="O840" s="10">
        <f>SUMIFS(IsQList,IsIList,Table_ExternalData_15[[#This Row],[item_key]],IsITypeList,Table_ExternalData_15[[#This Row],[IType]],IsDList,Table_ExternalData_15[[#Headers],[11]])</f>
        <v>0</v>
      </c>
      <c r="P840" s="10">
        <f>SUMIFS(IsQList,IsIList,Table_ExternalData_15[[#This Row],[item_key]],IsITypeList,Table_ExternalData_15[[#This Row],[IType]],IsDList,Table_ExternalData_15[[#Headers],[12]])</f>
        <v>0</v>
      </c>
      <c r="Q840" s="10">
        <f>SUMIFS(IsQList,IsIList,Table_ExternalData_15[[#This Row],[item_key]],IsITypeList,Table_ExternalData_15[[#This Row],[IType]],IsDList,Table_ExternalData_15[[#Headers],[13]])</f>
        <v>0</v>
      </c>
      <c r="R840" s="10">
        <f>SUMIFS(IsQList,IsIList,Table_ExternalData_15[[#This Row],[item_key]],IsITypeList,Table_ExternalData_15[[#This Row],[IType]],IsDList,Table_ExternalData_15[[#Headers],[14]])</f>
        <v>0</v>
      </c>
      <c r="S840" s="10">
        <f>SUMIFS(IsQList,IsIList,Table_ExternalData_15[[#This Row],[item_key]],IsITypeList,Table_ExternalData_15[[#This Row],[IType]],IsDList,Table_ExternalData_15[[#Headers],[15]])</f>
        <v>0</v>
      </c>
      <c r="T840" s="10">
        <f>SUMIFS(IsQList,IsIList,Table_ExternalData_15[[#This Row],[item_key]],IsITypeList,Table_ExternalData_15[[#This Row],[IType]],IsDList,Table_ExternalData_15[[#Headers],[16]])</f>
        <v>0</v>
      </c>
      <c r="U840" s="10">
        <f>SUMIFS(IsQList,IsIList,Table_ExternalData_15[[#This Row],[item_key]],IsITypeList,Table_ExternalData_15[[#This Row],[IType]],IsDList,Table_ExternalData_15[[#Headers],[17]])</f>
        <v>0</v>
      </c>
      <c r="V840" s="10">
        <f>SUMIFS(IsQList,IsIList,Table_ExternalData_15[[#This Row],[item_key]],IsITypeList,Table_ExternalData_15[[#This Row],[IType]],IsDList,Table_ExternalData_15[[#Headers],[18]])</f>
        <v>0</v>
      </c>
      <c r="W840" s="10">
        <f>SUMIFS(IsQList,IsIList,Table_ExternalData_15[[#This Row],[item_key]],IsITypeList,Table_ExternalData_15[[#This Row],[IType]],IsDList,Table_ExternalData_15[[#Headers],[19]])</f>
        <v>0</v>
      </c>
      <c r="X840" s="10">
        <f>SUMIFS(IsQList,IsIList,Table_ExternalData_15[[#This Row],[item_key]],IsITypeList,Table_ExternalData_15[[#This Row],[IType]],IsDList,Table_ExternalData_15[[#Headers],[20]])</f>
        <v>0</v>
      </c>
      <c r="Y840" s="10">
        <f>SUMIFS(IsQList,IsIList,Table_ExternalData_15[[#This Row],[item_key]],IsITypeList,Table_ExternalData_15[[#This Row],[IType]],IsDList,Table_ExternalData_15[[#Headers],[21]])</f>
        <v>0</v>
      </c>
      <c r="Z840" s="10">
        <f>SUMIFS(IsQList,IsIList,Table_ExternalData_15[[#This Row],[item_key]],IsITypeList,Table_ExternalData_15[[#This Row],[IType]],IsDList,Table_ExternalData_15[[#Headers],[22]])</f>
        <v>0</v>
      </c>
      <c r="AA840" s="10">
        <f>SUMIFS(IsQList,IsIList,Table_ExternalData_15[[#This Row],[item_key]],IsITypeList,Table_ExternalData_15[[#This Row],[IType]],IsDList,Table_ExternalData_15[[#Headers],[23]])</f>
        <v>0</v>
      </c>
      <c r="AB840" s="10">
        <f>SUMIFS(IsQList,IsIList,Table_ExternalData_15[[#This Row],[item_key]],IsITypeList,Table_ExternalData_15[[#This Row],[IType]],IsDList,Table_ExternalData_15[[#Headers],[24]])</f>
        <v>0</v>
      </c>
      <c r="AC840" s="10">
        <f>SUMIFS(IsQList,IsIList,Table_ExternalData_15[[#This Row],[item_key]],IsITypeList,Table_ExternalData_15[[#This Row],[IType]],IsDList,Table_ExternalData_15[[#Headers],[25]])</f>
        <v>0</v>
      </c>
      <c r="AD840" s="10">
        <f>SUMIFS(IsQList,IsIList,Table_ExternalData_15[[#This Row],[item_key]],IsITypeList,Table_ExternalData_15[[#This Row],[IType]],IsDList,Table_ExternalData_15[[#Headers],[26]])</f>
        <v>0</v>
      </c>
      <c r="AE840" s="10">
        <f>SUMIFS(IsQList,IsIList,Table_ExternalData_15[[#This Row],[item_key]],IsITypeList,Table_ExternalData_15[[#This Row],[IType]],IsDList,Table_ExternalData_15[[#Headers],[27]])</f>
        <v>0</v>
      </c>
      <c r="AF840" s="10">
        <f>SUMIFS(IsQList,IsIList,Table_ExternalData_15[[#This Row],[item_key]],IsITypeList,Table_ExternalData_15[[#This Row],[IType]],IsDList,Table_ExternalData_15[[#Headers],[28]])</f>
        <v>0</v>
      </c>
      <c r="AG840" s="10">
        <f>SUMIFS(IsQList,IsIList,Table_ExternalData_15[[#This Row],[item_key]],IsITypeList,Table_ExternalData_15[[#This Row],[IType]],IsDList,Table_ExternalData_15[[#Headers],[29]])</f>
        <v>-2</v>
      </c>
      <c r="AH840" s="10">
        <f>SUMIFS(IsQList,IsIList,Table_ExternalData_15[[#This Row],[item_key]],IsITypeList,Table_ExternalData_15[[#This Row],[IType]],IsDList,Table_ExternalData_15[[#Headers],[30]])</f>
        <v>0</v>
      </c>
      <c r="AI840" s="10">
        <f>SUMIFS(IsQList,IsIList,Table_ExternalData_15[[#This Row],[item_key]],IsITypeList,Table_ExternalData_15[[#This Row],[IType]],IsDList,Table_ExternalData_15[[#Headers],[31]])</f>
        <v>0</v>
      </c>
      <c r="AJ840" s="10">
        <f>SUM(Table_ExternalData_15[[#This Row],[1]:[31]])</f>
        <v>-12</v>
      </c>
    </row>
    <row r="841" spans="1:36">
      <c r="A841" s="1" t="s">
        <v>286</v>
      </c>
      <c r="B841" s="1" t="s">
        <v>979</v>
      </c>
      <c r="C841" s="1" t="s">
        <v>980</v>
      </c>
      <c r="D841" s="11" t="s">
        <v>2046</v>
      </c>
      <c r="E841" s="10">
        <f>SUMIFS(IsQList,IsIList,Table_ExternalData_15[[#This Row],[item_key]],IsITypeList,Table_ExternalData_15[[#This Row],[IType]],IsDList,Table_ExternalData_15[[#Headers],[1]])</f>
        <v>85</v>
      </c>
      <c r="F841" s="10">
        <f>SUMIFS(IsQList,IsIList,Table_ExternalData_15[[#This Row],[item_key]],IsITypeList,Table_ExternalData_15[[#This Row],[IType]],IsDList,Table_ExternalData_15[[#Headers],[2]])</f>
        <v>188</v>
      </c>
      <c r="G841" s="10">
        <f>SUMIFS(IsQList,IsIList,Table_ExternalData_15[[#This Row],[item_key]],IsITypeList,Table_ExternalData_15[[#This Row],[IType]],IsDList,Table_ExternalData_15[[#Headers],[3]])</f>
        <v>85</v>
      </c>
      <c r="H841" s="10">
        <f>SUMIFS(IsQList,IsIList,Table_ExternalData_15[[#This Row],[item_key]],IsITypeList,Table_ExternalData_15[[#This Row],[IType]],IsDList,Table_ExternalData_15[[#Headers],[4]])</f>
        <v>250</v>
      </c>
      <c r="I841" s="10">
        <f>SUMIFS(IsQList,IsIList,Table_ExternalData_15[[#This Row],[item_key]],IsITypeList,Table_ExternalData_15[[#This Row],[IType]],IsDList,Table_ExternalData_15[[#Headers],[5]])</f>
        <v>100</v>
      </c>
      <c r="J841" s="10">
        <f>SUMIFS(IsQList,IsIList,Table_ExternalData_15[[#This Row],[item_key]],IsITypeList,Table_ExternalData_15[[#This Row],[IType]],IsDList,Table_ExternalData_15[[#Headers],[6]])</f>
        <v>237</v>
      </c>
      <c r="K841" s="10">
        <f>SUMIFS(IsQList,IsIList,Table_ExternalData_15[[#This Row],[item_key]],IsITypeList,Table_ExternalData_15[[#This Row],[IType]],IsDList,Table_ExternalData_15[[#Headers],[7]])</f>
        <v>209</v>
      </c>
      <c r="L841" s="10">
        <f>SUMIFS(IsQList,IsIList,Table_ExternalData_15[[#This Row],[item_key]],IsITypeList,Table_ExternalData_15[[#This Row],[IType]],IsDList,Table_ExternalData_15[[#Headers],[8]])</f>
        <v>139</v>
      </c>
      <c r="M841" s="10">
        <f>SUMIFS(IsQList,IsIList,Table_ExternalData_15[[#This Row],[item_key]],IsITypeList,Table_ExternalData_15[[#This Row],[IType]],IsDList,Table_ExternalData_15[[#Headers],[9]])</f>
        <v>317</v>
      </c>
      <c r="N841" s="10">
        <f>SUMIFS(IsQList,IsIList,Table_ExternalData_15[[#This Row],[item_key]],IsITypeList,Table_ExternalData_15[[#This Row],[IType]],IsDList,Table_ExternalData_15[[#Headers],[10]])</f>
        <v>207</v>
      </c>
      <c r="O841" s="10">
        <f>SUMIFS(IsQList,IsIList,Table_ExternalData_15[[#This Row],[item_key]],IsITypeList,Table_ExternalData_15[[#This Row],[IType]],IsDList,Table_ExternalData_15[[#Headers],[11]])</f>
        <v>150</v>
      </c>
      <c r="P841" s="10">
        <f>SUMIFS(IsQList,IsIList,Table_ExternalData_15[[#This Row],[item_key]],IsITypeList,Table_ExternalData_15[[#This Row],[IType]],IsDList,Table_ExternalData_15[[#Headers],[12]])</f>
        <v>0</v>
      </c>
      <c r="Q841" s="10">
        <f>SUMIFS(IsQList,IsIList,Table_ExternalData_15[[#This Row],[item_key]],IsITypeList,Table_ExternalData_15[[#This Row],[IType]],IsDList,Table_ExternalData_15[[#Headers],[13]])</f>
        <v>184</v>
      </c>
      <c r="R841" s="10">
        <f>SUMIFS(IsQList,IsIList,Table_ExternalData_15[[#This Row],[item_key]],IsITypeList,Table_ExternalData_15[[#This Row],[IType]],IsDList,Table_ExternalData_15[[#Headers],[14]])</f>
        <v>312</v>
      </c>
      <c r="S841" s="10">
        <f>SUMIFS(IsQList,IsIList,Table_ExternalData_15[[#This Row],[item_key]],IsITypeList,Table_ExternalData_15[[#This Row],[IType]],IsDList,Table_ExternalData_15[[#Headers],[15]])</f>
        <v>186</v>
      </c>
      <c r="T841" s="10">
        <f>SUMIFS(IsQList,IsIList,Table_ExternalData_15[[#This Row],[item_key]],IsITypeList,Table_ExternalData_15[[#This Row],[IType]],IsDList,Table_ExternalData_15[[#Headers],[16]])</f>
        <v>164</v>
      </c>
      <c r="U841" s="10">
        <f>SUMIFS(IsQList,IsIList,Table_ExternalData_15[[#This Row],[item_key]],IsITypeList,Table_ExternalData_15[[#This Row],[IType]],IsDList,Table_ExternalData_15[[#Headers],[17]])</f>
        <v>85</v>
      </c>
      <c r="V841" s="10">
        <f>SUMIFS(IsQList,IsIList,Table_ExternalData_15[[#This Row],[item_key]],IsITypeList,Table_ExternalData_15[[#This Row],[IType]],IsDList,Table_ExternalData_15[[#Headers],[18]])</f>
        <v>0</v>
      </c>
      <c r="W841" s="10">
        <f>SUMIFS(IsQList,IsIList,Table_ExternalData_15[[#This Row],[item_key]],IsITypeList,Table_ExternalData_15[[#This Row],[IType]],IsDList,Table_ExternalData_15[[#Headers],[19]])</f>
        <v>0</v>
      </c>
      <c r="X841" s="10">
        <f>SUMIFS(IsQList,IsIList,Table_ExternalData_15[[#This Row],[item_key]],IsITypeList,Table_ExternalData_15[[#This Row],[IType]],IsDList,Table_ExternalData_15[[#Headers],[20]])</f>
        <v>0</v>
      </c>
      <c r="Y841" s="10">
        <f>SUMIFS(IsQList,IsIList,Table_ExternalData_15[[#This Row],[item_key]],IsITypeList,Table_ExternalData_15[[#This Row],[IType]],IsDList,Table_ExternalData_15[[#Headers],[21]])</f>
        <v>0</v>
      </c>
      <c r="Z841" s="10">
        <f>SUMIFS(IsQList,IsIList,Table_ExternalData_15[[#This Row],[item_key]],IsITypeList,Table_ExternalData_15[[#This Row],[IType]],IsDList,Table_ExternalData_15[[#Headers],[22]])</f>
        <v>0</v>
      </c>
      <c r="AA841" s="10">
        <f>SUMIFS(IsQList,IsIList,Table_ExternalData_15[[#This Row],[item_key]],IsITypeList,Table_ExternalData_15[[#This Row],[IType]],IsDList,Table_ExternalData_15[[#Headers],[23]])</f>
        <v>0</v>
      </c>
      <c r="AB841" s="10">
        <f>SUMIFS(IsQList,IsIList,Table_ExternalData_15[[#This Row],[item_key]],IsITypeList,Table_ExternalData_15[[#This Row],[IType]],IsDList,Table_ExternalData_15[[#Headers],[24]])</f>
        <v>0</v>
      </c>
      <c r="AC841" s="10">
        <f>SUMIFS(IsQList,IsIList,Table_ExternalData_15[[#This Row],[item_key]],IsITypeList,Table_ExternalData_15[[#This Row],[IType]],IsDList,Table_ExternalData_15[[#Headers],[25]])</f>
        <v>0</v>
      </c>
      <c r="AD841" s="10">
        <f>SUMIFS(IsQList,IsIList,Table_ExternalData_15[[#This Row],[item_key]],IsITypeList,Table_ExternalData_15[[#This Row],[IType]],IsDList,Table_ExternalData_15[[#Headers],[26]])</f>
        <v>0</v>
      </c>
      <c r="AE841" s="10">
        <f>SUMIFS(IsQList,IsIList,Table_ExternalData_15[[#This Row],[item_key]],IsITypeList,Table_ExternalData_15[[#This Row],[IType]],IsDList,Table_ExternalData_15[[#Headers],[27]])</f>
        <v>334</v>
      </c>
      <c r="AF841" s="10">
        <f>SUMIFS(IsQList,IsIList,Table_ExternalData_15[[#This Row],[item_key]],IsITypeList,Table_ExternalData_15[[#This Row],[IType]],IsDList,Table_ExternalData_15[[#Headers],[28]])</f>
        <v>382</v>
      </c>
      <c r="AG841" s="10">
        <f>SUMIFS(IsQList,IsIList,Table_ExternalData_15[[#This Row],[item_key]],IsITypeList,Table_ExternalData_15[[#This Row],[IType]],IsDList,Table_ExternalData_15[[#Headers],[29]])</f>
        <v>364</v>
      </c>
      <c r="AH841" s="10">
        <f>SUMIFS(IsQList,IsIList,Table_ExternalData_15[[#This Row],[item_key]],IsITypeList,Table_ExternalData_15[[#This Row],[IType]],IsDList,Table_ExternalData_15[[#Headers],[30]])</f>
        <v>230</v>
      </c>
      <c r="AI841" s="10">
        <f>SUMIFS(IsQList,IsIList,Table_ExternalData_15[[#This Row],[item_key]],IsITypeList,Table_ExternalData_15[[#This Row],[IType]],IsDList,Table_ExternalData_15[[#Headers],[31]])</f>
        <v>727</v>
      </c>
      <c r="AJ841" s="10">
        <f>SUM(Table_ExternalData_15[[#This Row],[1]:[31]])</f>
        <v>4935</v>
      </c>
    </row>
    <row r="842" spans="1:36">
      <c r="A842" s="1" t="s">
        <v>286</v>
      </c>
      <c r="B842" s="1" t="s">
        <v>979</v>
      </c>
      <c r="C842" s="1" t="s">
        <v>980</v>
      </c>
      <c r="D842" s="11" t="s">
        <v>2017</v>
      </c>
      <c r="E842" s="10">
        <f>SUMIFS(IsQList,IsIList,Table_ExternalData_15[[#This Row],[item_key]],IsITypeList,Table_ExternalData_15[[#This Row],[IType]],IsDList,Table_ExternalData_15[[#Headers],[1]])</f>
        <v>0</v>
      </c>
      <c r="F842" s="10">
        <f>SUMIFS(IsQList,IsIList,Table_ExternalData_15[[#This Row],[item_key]],IsITypeList,Table_ExternalData_15[[#This Row],[IType]],IsDList,Table_ExternalData_15[[#Headers],[2]])</f>
        <v>0</v>
      </c>
      <c r="G842" s="10">
        <f>SUMIFS(IsQList,IsIList,Table_ExternalData_15[[#This Row],[item_key]],IsITypeList,Table_ExternalData_15[[#This Row],[IType]],IsDList,Table_ExternalData_15[[#Headers],[3]])</f>
        <v>0</v>
      </c>
      <c r="H842" s="10">
        <f>SUMIFS(IsQList,IsIList,Table_ExternalData_15[[#This Row],[item_key]],IsITypeList,Table_ExternalData_15[[#This Row],[IType]],IsDList,Table_ExternalData_15[[#Headers],[4]])</f>
        <v>0</v>
      </c>
      <c r="I842" s="10">
        <f>SUMIFS(IsQList,IsIList,Table_ExternalData_15[[#This Row],[item_key]],IsITypeList,Table_ExternalData_15[[#This Row],[IType]],IsDList,Table_ExternalData_15[[#Headers],[5]])</f>
        <v>0</v>
      </c>
      <c r="J842" s="10">
        <f>SUMIFS(IsQList,IsIList,Table_ExternalData_15[[#This Row],[item_key]],IsITypeList,Table_ExternalData_15[[#This Row],[IType]],IsDList,Table_ExternalData_15[[#Headers],[6]])</f>
        <v>0</v>
      </c>
      <c r="K842" s="10">
        <f>SUMIFS(IsQList,IsIList,Table_ExternalData_15[[#This Row],[item_key]],IsITypeList,Table_ExternalData_15[[#This Row],[IType]],IsDList,Table_ExternalData_15[[#Headers],[7]])</f>
        <v>0</v>
      </c>
      <c r="L842" s="10">
        <f>SUMIFS(IsQList,IsIList,Table_ExternalData_15[[#This Row],[item_key]],IsITypeList,Table_ExternalData_15[[#This Row],[IType]],IsDList,Table_ExternalData_15[[#Headers],[8]])</f>
        <v>0</v>
      </c>
      <c r="M842" s="10">
        <f>SUMIFS(IsQList,IsIList,Table_ExternalData_15[[#This Row],[item_key]],IsITypeList,Table_ExternalData_15[[#This Row],[IType]],IsDList,Table_ExternalData_15[[#Headers],[9]])</f>
        <v>-2</v>
      </c>
      <c r="N842" s="10">
        <f>SUMIFS(IsQList,IsIList,Table_ExternalData_15[[#This Row],[item_key]],IsITypeList,Table_ExternalData_15[[#This Row],[IType]],IsDList,Table_ExternalData_15[[#Headers],[10]])</f>
        <v>0</v>
      </c>
      <c r="O842" s="10">
        <f>SUMIFS(IsQList,IsIList,Table_ExternalData_15[[#This Row],[item_key]],IsITypeList,Table_ExternalData_15[[#This Row],[IType]],IsDList,Table_ExternalData_15[[#Headers],[11]])</f>
        <v>0</v>
      </c>
      <c r="P842" s="10">
        <f>SUMIFS(IsQList,IsIList,Table_ExternalData_15[[#This Row],[item_key]],IsITypeList,Table_ExternalData_15[[#This Row],[IType]],IsDList,Table_ExternalData_15[[#Headers],[12]])</f>
        <v>0</v>
      </c>
      <c r="Q842" s="10">
        <f>SUMIFS(IsQList,IsIList,Table_ExternalData_15[[#This Row],[item_key]],IsITypeList,Table_ExternalData_15[[#This Row],[IType]],IsDList,Table_ExternalData_15[[#Headers],[13]])</f>
        <v>0</v>
      </c>
      <c r="R842" s="10">
        <f>SUMIFS(IsQList,IsIList,Table_ExternalData_15[[#This Row],[item_key]],IsITypeList,Table_ExternalData_15[[#This Row],[IType]],IsDList,Table_ExternalData_15[[#Headers],[14]])</f>
        <v>0</v>
      </c>
      <c r="S842" s="10">
        <f>SUMIFS(IsQList,IsIList,Table_ExternalData_15[[#This Row],[item_key]],IsITypeList,Table_ExternalData_15[[#This Row],[IType]],IsDList,Table_ExternalData_15[[#Headers],[15]])</f>
        <v>0</v>
      </c>
      <c r="T842" s="10">
        <f>SUMIFS(IsQList,IsIList,Table_ExternalData_15[[#This Row],[item_key]],IsITypeList,Table_ExternalData_15[[#This Row],[IType]],IsDList,Table_ExternalData_15[[#Headers],[16]])</f>
        <v>0</v>
      </c>
      <c r="U842" s="10">
        <f>SUMIFS(IsQList,IsIList,Table_ExternalData_15[[#This Row],[item_key]],IsITypeList,Table_ExternalData_15[[#This Row],[IType]],IsDList,Table_ExternalData_15[[#Headers],[17]])</f>
        <v>0</v>
      </c>
      <c r="V842" s="10">
        <f>SUMIFS(IsQList,IsIList,Table_ExternalData_15[[#This Row],[item_key]],IsITypeList,Table_ExternalData_15[[#This Row],[IType]],IsDList,Table_ExternalData_15[[#Headers],[18]])</f>
        <v>0</v>
      </c>
      <c r="W842" s="10">
        <f>SUMIFS(IsQList,IsIList,Table_ExternalData_15[[#This Row],[item_key]],IsITypeList,Table_ExternalData_15[[#This Row],[IType]],IsDList,Table_ExternalData_15[[#Headers],[19]])</f>
        <v>0</v>
      </c>
      <c r="X842" s="10">
        <f>SUMIFS(IsQList,IsIList,Table_ExternalData_15[[#This Row],[item_key]],IsITypeList,Table_ExternalData_15[[#This Row],[IType]],IsDList,Table_ExternalData_15[[#Headers],[20]])</f>
        <v>0</v>
      </c>
      <c r="Y842" s="10">
        <f>SUMIFS(IsQList,IsIList,Table_ExternalData_15[[#This Row],[item_key]],IsITypeList,Table_ExternalData_15[[#This Row],[IType]],IsDList,Table_ExternalData_15[[#Headers],[21]])</f>
        <v>0</v>
      </c>
      <c r="Z842" s="10">
        <f>SUMIFS(IsQList,IsIList,Table_ExternalData_15[[#This Row],[item_key]],IsITypeList,Table_ExternalData_15[[#This Row],[IType]],IsDList,Table_ExternalData_15[[#Headers],[22]])</f>
        <v>0</v>
      </c>
      <c r="AA842" s="10">
        <f>SUMIFS(IsQList,IsIList,Table_ExternalData_15[[#This Row],[item_key]],IsITypeList,Table_ExternalData_15[[#This Row],[IType]],IsDList,Table_ExternalData_15[[#Headers],[23]])</f>
        <v>0</v>
      </c>
      <c r="AB842" s="10">
        <f>SUMIFS(IsQList,IsIList,Table_ExternalData_15[[#This Row],[item_key]],IsITypeList,Table_ExternalData_15[[#This Row],[IType]],IsDList,Table_ExternalData_15[[#Headers],[24]])</f>
        <v>0</v>
      </c>
      <c r="AC842" s="10">
        <f>SUMIFS(IsQList,IsIList,Table_ExternalData_15[[#This Row],[item_key]],IsITypeList,Table_ExternalData_15[[#This Row],[IType]],IsDList,Table_ExternalData_15[[#Headers],[25]])</f>
        <v>0</v>
      </c>
      <c r="AD842" s="10">
        <f>SUMIFS(IsQList,IsIList,Table_ExternalData_15[[#This Row],[item_key]],IsITypeList,Table_ExternalData_15[[#This Row],[IType]],IsDList,Table_ExternalData_15[[#Headers],[26]])</f>
        <v>0</v>
      </c>
      <c r="AE842" s="10">
        <f>SUMIFS(IsQList,IsIList,Table_ExternalData_15[[#This Row],[item_key]],IsITypeList,Table_ExternalData_15[[#This Row],[IType]],IsDList,Table_ExternalData_15[[#Headers],[27]])</f>
        <v>0</v>
      </c>
      <c r="AF842" s="10">
        <f>SUMIFS(IsQList,IsIList,Table_ExternalData_15[[#This Row],[item_key]],IsITypeList,Table_ExternalData_15[[#This Row],[IType]],IsDList,Table_ExternalData_15[[#Headers],[28]])</f>
        <v>0</v>
      </c>
      <c r="AG842" s="10">
        <f>SUMIFS(IsQList,IsIList,Table_ExternalData_15[[#This Row],[item_key]],IsITypeList,Table_ExternalData_15[[#This Row],[IType]],IsDList,Table_ExternalData_15[[#Headers],[29]])</f>
        <v>-1</v>
      </c>
      <c r="AH842" s="10">
        <f>SUMIFS(IsQList,IsIList,Table_ExternalData_15[[#This Row],[item_key]],IsITypeList,Table_ExternalData_15[[#This Row],[IType]],IsDList,Table_ExternalData_15[[#Headers],[30]])</f>
        <v>0</v>
      </c>
      <c r="AI842" s="10">
        <f>SUMIFS(IsQList,IsIList,Table_ExternalData_15[[#This Row],[item_key]],IsITypeList,Table_ExternalData_15[[#This Row],[IType]],IsDList,Table_ExternalData_15[[#Headers],[31]])</f>
        <v>0</v>
      </c>
      <c r="AJ842" s="10">
        <f>SUM(Table_ExternalData_15[[#This Row],[1]:[31]])</f>
        <v>-3</v>
      </c>
    </row>
    <row r="843" spans="1:36">
      <c r="A843" s="1" t="s">
        <v>287</v>
      </c>
      <c r="B843" s="1" t="s">
        <v>981</v>
      </c>
      <c r="C843" s="1" t="s">
        <v>982</v>
      </c>
      <c r="D843" s="11" t="s">
        <v>2046</v>
      </c>
      <c r="E843" s="10">
        <f>SUMIFS(IsQList,IsIList,Table_ExternalData_15[[#This Row],[item_key]],IsITypeList,Table_ExternalData_15[[#This Row],[IType]],IsDList,Table_ExternalData_15[[#Headers],[1]])</f>
        <v>85</v>
      </c>
      <c r="F843" s="10">
        <f>SUMIFS(IsQList,IsIList,Table_ExternalData_15[[#This Row],[item_key]],IsITypeList,Table_ExternalData_15[[#This Row],[IType]],IsDList,Table_ExternalData_15[[#Headers],[2]])</f>
        <v>188</v>
      </c>
      <c r="G843" s="10">
        <f>SUMIFS(IsQList,IsIList,Table_ExternalData_15[[#This Row],[item_key]],IsITypeList,Table_ExternalData_15[[#This Row],[IType]],IsDList,Table_ExternalData_15[[#Headers],[3]])</f>
        <v>85</v>
      </c>
      <c r="H843" s="10">
        <f>SUMIFS(IsQList,IsIList,Table_ExternalData_15[[#This Row],[item_key]],IsITypeList,Table_ExternalData_15[[#This Row],[IType]],IsDList,Table_ExternalData_15[[#Headers],[4]])</f>
        <v>250</v>
      </c>
      <c r="I843" s="10">
        <f>SUMIFS(IsQList,IsIList,Table_ExternalData_15[[#This Row],[item_key]],IsITypeList,Table_ExternalData_15[[#This Row],[IType]],IsDList,Table_ExternalData_15[[#Headers],[5]])</f>
        <v>100</v>
      </c>
      <c r="J843" s="10">
        <f>SUMIFS(IsQList,IsIList,Table_ExternalData_15[[#This Row],[item_key]],IsITypeList,Table_ExternalData_15[[#This Row],[IType]],IsDList,Table_ExternalData_15[[#Headers],[6]])</f>
        <v>237</v>
      </c>
      <c r="K843" s="10">
        <f>SUMIFS(IsQList,IsIList,Table_ExternalData_15[[#This Row],[item_key]],IsITypeList,Table_ExternalData_15[[#This Row],[IType]],IsDList,Table_ExternalData_15[[#Headers],[7]])</f>
        <v>209</v>
      </c>
      <c r="L843" s="10">
        <f>SUMIFS(IsQList,IsIList,Table_ExternalData_15[[#This Row],[item_key]],IsITypeList,Table_ExternalData_15[[#This Row],[IType]],IsDList,Table_ExternalData_15[[#Headers],[8]])</f>
        <v>139</v>
      </c>
      <c r="M843" s="10">
        <f>SUMIFS(IsQList,IsIList,Table_ExternalData_15[[#This Row],[item_key]],IsITypeList,Table_ExternalData_15[[#This Row],[IType]],IsDList,Table_ExternalData_15[[#Headers],[9]])</f>
        <v>317</v>
      </c>
      <c r="N843" s="10">
        <f>SUMIFS(IsQList,IsIList,Table_ExternalData_15[[#This Row],[item_key]],IsITypeList,Table_ExternalData_15[[#This Row],[IType]],IsDList,Table_ExternalData_15[[#Headers],[10]])</f>
        <v>207</v>
      </c>
      <c r="O843" s="10">
        <f>SUMIFS(IsQList,IsIList,Table_ExternalData_15[[#This Row],[item_key]],IsITypeList,Table_ExternalData_15[[#This Row],[IType]],IsDList,Table_ExternalData_15[[#Headers],[11]])</f>
        <v>150</v>
      </c>
      <c r="P843" s="10">
        <f>SUMIFS(IsQList,IsIList,Table_ExternalData_15[[#This Row],[item_key]],IsITypeList,Table_ExternalData_15[[#This Row],[IType]],IsDList,Table_ExternalData_15[[#Headers],[12]])</f>
        <v>0</v>
      </c>
      <c r="Q843" s="10">
        <f>SUMIFS(IsQList,IsIList,Table_ExternalData_15[[#This Row],[item_key]],IsITypeList,Table_ExternalData_15[[#This Row],[IType]],IsDList,Table_ExternalData_15[[#Headers],[13]])</f>
        <v>184</v>
      </c>
      <c r="R843" s="10">
        <f>SUMIFS(IsQList,IsIList,Table_ExternalData_15[[#This Row],[item_key]],IsITypeList,Table_ExternalData_15[[#This Row],[IType]],IsDList,Table_ExternalData_15[[#Headers],[14]])</f>
        <v>312</v>
      </c>
      <c r="S843" s="10">
        <f>SUMIFS(IsQList,IsIList,Table_ExternalData_15[[#This Row],[item_key]],IsITypeList,Table_ExternalData_15[[#This Row],[IType]],IsDList,Table_ExternalData_15[[#Headers],[15]])</f>
        <v>186</v>
      </c>
      <c r="T843" s="10">
        <f>SUMIFS(IsQList,IsIList,Table_ExternalData_15[[#This Row],[item_key]],IsITypeList,Table_ExternalData_15[[#This Row],[IType]],IsDList,Table_ExternalData_15[[#Headers],[16]])</f>
        <v>164</v>
      </c>
      <c r="U843" s="10">
        <f>SUMIFS(IsQList,IsIList,Table_ExternalData_15[[#This Row],[item_key]],IsITypeList,Table_ExternalData_15[[#This Row],[IType]],IsDList,Table_ExternalData_15[[#Headers],[17]])</f>
        <v>85</v>
      </c>
      <c r="V843" s="10">
        <f>SUMIFS(IsQList,IsIList,Table_ExternalData_15[[#This Row],[item_key]],IsITypeList,Table_ExternalData_15[[#This Row],[IType]],IsDList,Table_ExternalData_15[[#Headers],[18]])</f>
        <v>0</v>
      </c>
      <c r="W843" s="10">
        <f>SUMIFS(IsQList,IsIList,Table_ExternalData_15[[#This Row],[item_key]],IsITypeList,Table_ExternalData_15[[#This Row],[IType]],IsDList,Table_ExternalData_15[[#Headers],[19]])</f>
        <v>0</v>
      </c>
      <c r="X843" s="10">
        <f>SUMIFS(IsQList,IsIList,Table_ExternalData_15[[#This Row],[item_key]],IsITypeList,Table_ExternalData_15[[#This Row],[IType]],IsDList,Table_ExternalData_15[[#Headers],[20]])</f>
        <v>0</v>
      </c>
      <c r="Y843" s="10">
        <f>SUMIFS(IsQList,IsIList,Table_ExternalData_15[[#This Row],[item_key]],IsITypeList,Table_ExternalData_15[[#This Row],[IType]],IsDList,Table_ExternalData_15[[#Headers],[21]])</f>
        <v>0</v>
      </c>
      <c r="Z843" s="10">
        <f>SUMIFS(IsQList,IsIList,Table_ExternalData_15[[#This Row],[item_key]],IsITypeList,Table_ExternalData_15[[#This Row],[IType]],IsDList,Table_ExternalData_15[[#Headers],[22]])</f>
        <v>0</v>
      </c>
      <c r="AA843" s="10">
        <f>SUMIFS(IsQList,IsIList,Table_ExternalData_15[[#This Row],[item_key]],IsITypeList,Table_ExternalData_15[[#This Row],[IType]],IsDList,Table_ExternalData_15[[#Headers],[23]])</f>
        <v>0</v>
      </c>
      <c r="AB843" s="10">
        <f>SUMIFS(IsQList,IsIList,Table_ExternalData_15[[#This Row],[item_key]],IsITypeList,Table_ExternalData_15[[#This Row],[IType]],IsDList,Table_ExternalData_15[[#Headers],[24]])</f>
        <v>0</v>
      </c>
      <c r="AC843" s="10">
        <f>SUMIFS(IsQList,IsIList,Table_ExternalData_15[[#This Row],[item_key]],IsITypeList,Table_ExternalData_15[[#This Row],[IType]],IsDList,Table_ExternalData_15[[#Headers],[25]])</f>
        <v>0</v>
      </c>
      <c r="AD843" s="10">
        <f>SUMIFS(IsQList,IsIList,Table_ExternalData_15[[#This Row],[item_key]],IsITypeList,Table_ExternalData_15[[#This Row],[IType]],IsDList,Table_ExternalData_15[[#Headers],[26]])</f>
        <v>0</v>
      </c>
      <c r="AE843" s="10">
        <f>SUMIFS(IsQList,IsIList,Table_ExternalData_15[[#This Row],[item_key]],IsITypeList,Table_ExternalData_15[[#This Row],[IType]],IsDList,Table_ExternalData_15[[#Headers],[27]])</f>
        <v>334</v>
      </c>
      <c r="AF843" s="10">
        <f>SUMIFS(IsQList,IsIList,Table_ExternalData_15[[#This Row],[item_key]],IsITypeList,Table_ExternalData_15[[#This Row],[IType]],IsDList,Table_ExternalData_15[[#Headers],[28]])</f>
        <v>382</v>
      </c>
      <c r="AG843" s="10">
        <f>SUMIFS(IsQList,IsIList,Table_ExternalData_15[[#This Row],[item_key]],IsITypeList,Table_ExternalData_15[[#This Row],[IType]],IsDList,Table_ExternalData_15[[#Headers],[29]])</f>
        <v>364</v>
      </c>
      <c r="AH843" s="10">
        <f>SUMIFS(IsQList,IsIList,Table_ExternalData_15[[#This Row],[item_key]],IsITypeList,Table_ExternalData_15[[#This Row],[IType]],IsDList,Table_ExternalData_15[[#Headers],[30]])</f>
        <v>230</v>
      </c>
      <c r="AI843" s="10">
        <f>SUMIFS(IsQList,IsIList,Table_ExternalData_15[[#This Row],[item_key]],IsITypeList,Table_ExternalData_15[[#This Row],[IType]],IsDList,Table_ExternalData_15[[#Headers],[31]])</f>
        <v>727</v>
      </c>
      <c r="AJ843" s="10">
        <f>SUM(Table_ExternalData_15[[#This Row],[1]:[31]])</f>
        <v>4935</v>
      </c>
    </row>
    <row r="844" spans="1:36">
      <c r="A844" s="1" t="s">
        <v>287</v>
      </c>
      <c r="B844" s="1" t="s">
        <v>981</v>
      </c>
      <c r="C844" s="1" t="s">
        <v>982</v>
      </c>
      <c r="D844" s="11" t="s">
        <v>2017</v>
      </c>
      <c r="E844" s="10">
        <f>SUMIFS(IsQList,IsIList,Table_ExternalData_15[[#This Row],[item_key]],IsITypeList,Table_ExternalData_15[[#This Row],[IType]],IsDList,Table_ExternalData_15[[#Headers],[1]])</f>
        <v>0</v>
      </c>
      <c r="F844" s="10">
        <f>SUMIFS(IsQList,IsIList,Table_ExternalData_15[[#This Row],[item_key]],IsITypeList,Table_ExternalData_15[[#This Row],[IType]],IsDList,Table_ExternalData_15[[#Headers],[2]])</f>
        <v>0</v>
      </c>
      <c r="G844" s="10">
        <f>SUMIFS(IsQList,IsIList,Table_ExternalData_15[[#This Row],[item_key]],IsITypeList,Table_ExternalData_15[[#This Row],[IType]],IsDList,Table_ExternalData_15[[#Headers],[3]])</f>
        <v>0</v>
      </c>
      <c r="H844" s="10">
        <f>SUMIFS(IsQList,IsIList,Table_ExternalData_15[[#This Row],[item_key]],IsITypeList,Table_ExternalData_15[[#This Row],[IType]],IsDList,Table_ExternalData_15[[#Headers],[4]])</f>
        <v>0</v>
      </c>
      <c r="I844" s="10">
        <f>SUMIFS(IsQList,IsIList,Table_ExternalData_15[[#This Row],[item_key]],IsITypeList,Table_ExternalData_15[[#This Row],[IType]],IsDList,Table_ExternalData_15[[#Headers],[5]])</f>
        <v>0</v>
      </c>
      <c r="J844" s="10">
        <f>SUMIFS(IsQList,IsIList,Table_ExternalData_15[[#This Row],[item_key]],IsITypeList,Table_ExternalData_15[[#This Row],[IType]],IsDList,Table_ExternalData_15[[#Headers],[6]])</f>
        <v>0</v>
      </c>
      <c r="K844" s="10">
        <f>SUMIFS(IsQList,IsIList,Table_ExternalData_15[[#This Row],[item_key]],IsITypeList,Table_ExternalData_15[[#This Row],[IType]],IsDList,Table_ExternalData_15[[#Headers],[7]])</f>
        <v>0</v>
      </c>
      <c r="L844" s="10">
        <f>SUMIFS(IsQList,IsIList,Table_ExternalData_15[[#This Row],[item_key]],IsITypeList,Table_ExternalData_15[[#This Row],[IType]],IsDList,Table_ExternalData_15[[#Headers],[8]])</f>
        <v>0</v>
      </c>
      <c r="M844" s="10">
        <f>SUMIFS(IsQList,IsIList,Table_ExternalData_15[[#This Row],[item_key]],IsITypeList,Table_ExternalData_15[[#This Row],[IType]],IsDList,Table_ExternalData_15[[#Headers],[9]])</f>
        <v>-7</v>
      </c>
      <c r="N844" s="10">
        <f>SUMIFS(IsQList,IsIList,Table_ExternalData_15[[#This Row],[item_key]],IsITypeList,Table_ExternalData_15[[#This Row],[IType]],IsDList,Table_ExternalData_15[[#Headers],[10]])</f>
        <v>0</v>
      </c>
      <c r="O844" s="10">
        <f>SUMIFS(IsQList,IsIList,Table_ExternalData_15[[#This Row],[item_key]],IsITypeList,Table_ExternalData_15[[#This Row],[IType]],IsDList,Table_ExternalData_15[[#Headers],[11]])</f>
        <v>0</v>
      </c>
      <c r="P844" s="10">
        <f>SUMIFS(IsQList,IsIList,Table_ExternalData_15[[#This Row],[item_key]],IsITypeList,Table_ExternalData_15[[#This Row],[IType]],IsDList,Table_ExternalData_15[[#Headers],[12]])</f>
        <v>0</v>
      </c>
      <c r="Q844" s="10">
        <f>SUMIFS(IsQList,IsIList,Table_ExternalData_15[[#This Row],[item_key]],IsITypeList,Table_ExternalData_15[[#This Row],[IType]],IsDList,Table_ExternalData_15[[#Headers],[13]])</f>
        <v>0</v>
      </c>
      <c r="R844" s="10">
        <f>SUMIFS(IsQList,IsIList,Table_ExternalData_15[[#This Row],[item_key]],IsITypeList,Table_ExternalData_15[[#This Row],[IType]],IsDList,Table_ExternalData_15[[#Headers],[14]])</f>
        <v>0</v>
      </c>
      <c r="S844" s="10">
        <f>SUMIFS(IsQList,IsIList,Table_ExternalData_15[[#This Row],[item_key]],IsITypeList,Table_ExternalData_15[[#This Row],[IType]],IsDList,Table_ExternalData_15[[#Headers],[15]])</f>
        <v>0</v>
      </c>
      <c r="T844" s="10">
        <f>SUMIFS(IsQList,IsIList,Table_ExternalData_15[[#This Row],[item_key]],IsITypeList,Table_ExternalData_15[[#This Row],[IType]],IsDList,Table_ExternalData_15[[#Headers],[16]])</f>
        <v>0</v>
      </c>
      <c r="U844" s="10">
        <f>SUMIFS(IsQList,IsIList,Table_ExternalData_15[[#This Row],[item_key]],IsITypeList,Table_ExternalData_15[[#This Row],[IType]],IsDList,Table_ExternalData_15[[#Headers],[17]])</f>
        <v>0</v>
      </c>
      <c r="V844" s="10">
        <f>SUMIFS(IsQList,IsIList,Table_ExternalData_15[[#This Row],[item_key]],IsITypeList,Table_ExternalData_15[[#This Row],[IType]],IsDList,Table_ExternalData_15[[#Headers],[18]])</f>
        <v>0</v>
      </c>
      <c r="W844" s="10">
        <f>SUMIFS(IsQList,IsIList,Table_ExternalData_15[[#This Row],[item_key]],IsITypeList,Table_ExternalData_15[[#This Row],[IType]],IsDList,Table_ExternalData_15[[#Headers],[19]])</f>
        <v>0</v>
      </c>
      <c r="X844" s="10">
        <f>SUMIFS(IsQList,IsIList,Table_ExternalData_15[[#This Row],[item_key]],IsITypeList,Table_ExternalData_15[[#This Row],[IType]],IsDList,Table_ExternalData_15[[#Headers],[20]])</f>
        <v>0</v>
      </c>
      <c r="Y844" s="10">
        <f>SUMIFS(IsQList,IsIList,Table_ExternalData_15[[#This Row],[item_key]],IsITypeList,Table_ExternalData_15[[#This Row],[IType]],IsDList,Table_ExternalData_15[[#Headers],[21]])</f>
        <v>0</v>
      </c>
      <c r="Z844" s="10">
        <f>SUMIFS(IsQList,IsIList,Table_ExternalData_15[[#This Row],[item_key]],IsITypeList,Table_ExternalData_15[[#This Row],[IType]],IsDList,Table_ExternalData_15[[#Headers],[22]])</f>
        <v>0</v>
      </c>
      <c r="AA844" s="10">
        <f>SUMIFS(IsQList,IsIList,Table_ExternalData_15[[#This Row],[item_key]],IsITypeList,Table_ExternalData_15[[#This Row],[IType]],IsDList,Table_ExternalData_15[[#Headers],[23]])</f>
        <v>0</v>
      </c>
      <c r="AB844" s="10">
        <f>SUMIFS(IsQList,IsIList,Table_ExternalData_15[[#This Row],[item_key]],IsITypeList,Table_ExternalData_15[[#This Row],[IType]],IsDList,Table_ExternalData_15[[#Headers],[24]])</f>
        <v>0</v>
      </c>
      <c r="AC844" s="10">
        <f>SUMIFS(IsQList,IsIList,Table_ExternalData_15[[#This Row],[item_key]],IsITypeList,Table_ExternalData_15[[#This Row],[IType]],IsDList,Table_ExternalData_15[[#Headers],[25]])</f>
        <v>0</v>
      </c>
      <c r="AD844" s="10">
        <f>SUMIFS(IsQList,IsIList,Table_ExternalData_15[[#This Row],[item_key]],IsITypeList,Table_ExternalData_15[[#This Row],[IType]],IsDList,Table_ExternalData_15[[#Headers],[26]])</f>
        <v>0</v>
      </c>
      <c r="AE844" s="10">
        <f>SUMIFS(IsQList,IsIList,Table_ExternalData_15[[#This Row],[item_key]],IsITypeList,Table_ExternalData_15[[#This Row],[IType]],IsDList,Table_ExternalData_15[[#Headers],[27]])</f>
        <v>0</v>
      </c>
      <c r="AF844" s="10">
        <f>SUMIFS(IsQList,IsIList,Table_ExternalData_15[[#This Row],[item_key]],IsITypeList,Table_ExternalData_15[[#This Row],[IType]],IsDList,Table_ExternalData_15[[#Headers],[28]])</f>
        <v>0</v>
      </c>
      <c r="AG844" s="10">
        <f>SUMIFS(IsQList,IsIList,Table_ExternalData_15[[#This Row],[item_key]],IsITypeList,Table_ExternalData_15[[#This Row],[IType]],IsDList,Table_ExternalData_15[[#Headers],[29]])</f>
        <v>0</v>
      </c>
      <c r="AH844" s="10">
        <f>SUMIFS(IsQList,IsIList,Table_ExternalData_15[[#This Row],[item_key]],IsITypeList,Table_ExternalData_15[[#This Row],[IType]],IsDList,Table_ExternalData_15[[#Headers],[30]])</f>
        <v>0</v>
      </c>
      <c r="AI844" s="10">
        <f>SUMIFS(IsQList,IsIList,Table_ExternalData_15[[#This Row],[item_key]],IsITypeList,Table_ExternalData_15[[#This Row],[IType]],IsDList,Table_ExternalData_15[[#Headers],[31]])</f>
        <v>0</v>
      </c>
      <c r="AJ844" s="10">
        <f>SUM(Table_ExternalData_15[[#This Row],[1]:[31]])</f>
        <v>-7</v>
      </c>
    </row>
    <row r="845" spans="1:36">
      <c r="A845" s="1" t="s">
        <v>1722</v>
      </c>
      <c r="B845" s="1" t="s">
        <v>1959</v>
      </c>
      <c r="C845" s="1" t="s">
        <v>1960</v>
      </c>
      <c r="D845" s="11" t="s">
        <v>2046</v>
      </c>
      <c r="E845" s="10">
        <f>SUMIFS(IsQList,IsIList,Table_ExternalData_15[[#This Row],[item_key]],IsITypeList,Table_ExternalData_15[[#This Row],[IType]],IsDList,Table_ExternalData_15[[#Headers],[1]])</f>
        <v>170</v>
      </c>
      <c r="F845" s="10">
        <f>SUMIFS(IsQList,IsIList,Table_ExternalData_15[[#This Row],[item_key]],IsITypeList,Table_ExternalData_15[[#This Row],[IType]],IsDList,Table_ExternalData_15[[#Headers],[2]])</f>
        <v>376</v>
      </c>
      <c r="G845" s="10">
        <f>SUMIFS(IsQList,IsIList,Table_ExternalData_15[[#This Row],[item_key]],IsITypeList,Table_ExternalData_15[[#This Row],[IType]],IsDList,Table_ExternalData_15[[#Headers],[3]])</f>
        <v>170</v>
      </c>
      <c r="H845" s="10">
        <f>SUMIFS(IsQList,IsIList,Table_ExternalData_15[[#This Row],[item_key]],IsITypeList,Table_ExternalData_15[[#This Row],[IType]],IsDList,Table_ExternalData_15[[#Headers],[4]])</f>
        <v>500</v>
      </c>
      <c r="I845" s="10">
        <f>SUMIFS(IsQList,IsIList,Table_ExternalData_15[[#This Row],[item_key]],IsITypeList,Table_ExternalData_15[[#This Row],[IType]],IsDList,Table_ExternalData_15[[#Headers],[5]])</f>
        <v>200</v>
      </c>
      <c r="J845" s="10">
        <f>SUMIFS(IsQList,IsIList,Table_ExternalData_15[[#This Row],[item_key]],IsITypeList,Table_ExternalData_15[[#This Row],[IType]],IsDList,Table_ExternalData_15[[#Headers],[6]])</f>
        <v>474</v>
      </c>
      <c r="K845" s="10">
        <f>SUMIFS(IsQList,IsIList,Table_ExternalData_15[[#This Row],[item_key]],IsITypeList,Table_ExternalData_15[[#This Row],[IType]],IsDList,Table_ExternalData_15[[#Headers],[7]])</f>
        <v>418</v>
      </c>
      <c r="L845" s="10">
        <f>SUMIFS(IsQList,IsIList,Table_ExternalData_15[[#This Row],[item_key]],IsITypeList,Table_ExternalData_15[[#This Row],[IType]],IsDList,Table_ExternalData_15[[#Headers],[8]])</f>
        <v>278</v>
      </c>
      <c r="M845" s="10">
        <f>SUMIFS(IsQList,IsIList,Table_ExternalData_15[[#This Row],[item_key]],IsITypeList,Table_ExternalData_15[[#This Row],[IType]],IsDList,Table_ExternalData_15[[#Headers],[9]])</f>
        <v>634</v>
      </c>
      <c r="N845" s="10">
        <f>SUMIFS(IsQList,IsIList,Table_ExternalData_15[[#This Row],[item_key]],IsITypeList,Table_ExternalData_15[[#This Row],[IType]],IsDList,Table_ExternalData_15[[#Headers],[10]])</f>
        <v>414</v>
      </c>
      <c r="O845" s="10">
        <f>SUMIFS(IsQList,IsIList,Table_ExternalData_15[[#This Row],[item_key]],IsITypeList,Table_ExternalData_15[[#This Row],[IType]],IsDList,Table_ExternalData_15[[#Headers],[11]])</f>
        <v>300</v>
      </c>
      <c r="P845" s="10">
        <f>SUMIFS(IsQList,IsIList,Table_ExternalData_15[[#This Row],[item_key]],IsITypeList,Table_ExternalData_15[[#This Row],[IType]],IsDList,Table_ExternalData_15[[#Headers],[12]])</f>
        <v>0</v>
      </c>
      <c r="Q845" s="10">
        <f>SUMIFS(IsQList,IsIList,Table_ExternalData_15[[#This Row],[item_key]],IsITypeList,Table_ExternalData_15[[#This Row],[IType]],IsDList,Table_ExternalData_15[[#Headers],[13]])</f>
        <v>368</v>
      </c>
      <c r="R845" s="10">
        <f>SUMIFS(IsQList,IsIList,Table_ExternalData_15[[#This Row],[item_key]],IsITypeList,Table_ExternalData_15[[#This Row],[IType]],IsDList,Table_ExternalData_15[[#Headers],[14]])</f>
        <v>624</v>
      </c>
      <c r="S845" s="10">
        <f>SUMIFS(IsQList,IsIList,Table_ExternalData_15[[#This Row],[item_key]],IsITypeList,Table_ExternalData_15[[#This Row],[IType]],IsDList,Table_ExternalData_15[[#Headers],[15]])</f>
        <v>372</v>
      </c>
      <c r="T845" s="10">
        <f>SUMIFS(IsQList,IsIList,Table_ExternalData_15[[#This Row],[item_key]],IsITypeList,Table_ExternalData_15[[#This Row],[IType]],IsDList,Table_ExternalData_15[[#Headers],[16]])</f>
        <v>328</v>
      </c>
      <c r="U845" s="10">
        <f>SUMIFS(IsQList,IsIList,Table_ExternalData_15[[#This Row],[item_key]],IsITypeList,Table_ExternalData_15[[#This Row],[IType]],IsDList,Table_ExternalData_15[[#Headers],[17]])</f>
        <v>170</v>
      </c>
      <c r="V845" s="10">
        <f>SUMIFS(IsQList,IsIList,Table_ExternalData_15[[#This Row],[item_key]],IsITypeList,Table_ExternalData_15[[#This Row],[IType]],IsDList,Table_ExternalData_15[[#Headers],[18]])</f>
        <v>0</v>
      </c>
      <c r="W845" s="10">
        <f>SUMIFS(IsQList,IsIList,Table_ExternalData_15[[#This Row],[item_key]],IsITypeList,Table_ExternalData_15[[#This Row],[IType]],IsDList,Table_ExternalData_15[[#Headers],[19]])</f>
        <v>0</v>
      </c>
      <c r="X845" s="10">
        <f>SUMIFS(IsQList,IsIList,Table_ExternalData_15[[#This Row],[item_key]],IsITypeList,Table_ExternalData_15[[#This Row],[IType]],IsDList,Table_ExternalData_15[[#Headers],[20]])</f>
        <v>0</v>
      </c>
      <c r="Y845" s="10">
        <f>SUMIFS(IsQList,IsIList,Table_ExternalData_15[[#This Row],[item_key]],IsITypeList,Table_ExternalData_15[[#This Row],[IType]],IsDList,Table_ExternalData_15[[#Headers],[21]])</f>
        <v>0</v>
      </c>
      <c r="Z845" s="10">
        <f>SUMIFS(IsQList,IsIList,Table_ExternalData_15[[#This Row],[item_key]],IsITypeList,Table_ExternalData_15[[#This Row],[IType]],IsDList,Table_ExternalData_15[[#Headers],[22]])</f>
        <v>0</v>
      </c>
      <c r="AA845" s="10">
        <f>SUMIFS(IsQList,IsIList,Table_ExternalData_15[[#This Row],[item_key]],IsITypeList,Table_ExternalData_15[[#This Row],[IType]],IsDList,Table_ExternalData_15[[#Headers],[23]])</f>
        <v>0</v>
      </c>
      <c r="AB845" s="10">
        <f>SUMIFS(IsQList,IsIList,Table_ExternalData_15[[#This Row],[item_key]],IsITypeList,Table_ExternalData_15[[#This Row],[IType]],IsDList,Table_ExternalData_15[[#Headers],[24]])</f>
        <v>0</v>
      </c>
      <c r="AC845" s="10">
        <f>SUMIFS(IsQList,IsIList,Table_ExternalData_15[[#This Row],[item_key]],IsITypeList,Table_ExternalData_15[[#This Row],[IType]],IsDList,Table_ExternalData_15[[#Headers],[25]])</f>
        <v>0</v>
      </c>
      <c r="AD845" s="10">
        <f>SUMIFS(IsQList,IsIList,Table_ExternalData_15[[#This Row],[item_key]],IsITypeList,Table_ExternalData_15[[#This Row],[IType]],IsDList,Table_ExternalData_15[[#Headers],[26]])</f>
        <v>0</v>
      </c>
      <c r="AE845" s="10">
        <f>SUMIFS(IsQList,IsIList,Table_ExternalData_15[[#This Row],[item_key]],IsITypeList,Table_ExternalData_15[[#This Row],[IType]],IsDList,Table_ExternalData_15[[#Headers],[27]])</f>
        <v>668</v>
      </c>
      <c r="AF845" s="10">
        <f>SUMIFS(IsQList,IsIList,Table_ExternalData_15[[#This Row],[item_key]],IsITypeList,Table_ExternalData_15[[#This Row],[IType]],IsDList,Table_ExternalData_15[[#Headers],[28]])</f>
        <v>764</v>
      </c>
      <c r="AG845" s="10">
        <f>SUMIFS(IsQList,IsIList,Table_ExternalData_15[[#This Row],[item_key]],IsITypeList,Table_ExternalData_15[[#This Row],[IType]],IsDList,Table_ExternalData_15[[#Headers],[29]])</f>
        <v>728</v>
      </c>
      <c r="AH845" s="10">
        <f>SUMIFS(IsQList,IsIList,Table_ExternalData_15[[#This Row],[item_key]],IsITypeList,Table_ExternalData_15[[#This Row],[IType]],IsDList,Table_ExternalData_15[[#Headers],[30]])</f>
        <v>460</v>
      </c>
      <c r="AI845" s="10">
        <f>SUMIFS(IsQList,IsIList,Table_ExternalData_15[[#This Row],[item_key]],IsITypeList,Table_ExternalData_15[[#This Row],[IType]],IsDList,Table_ExternalData_15[[#Headers],[31]])</f>
        <v>1454</v>
      </c>
      <c r="AJ845" s="10">
        <f>SUM(Table_ExternalData_15[[#This Row],[1]:[31]])</f>
        <v>9870</v>
      </c>
    </row>
    <row r="846" spans="1:36">
      <c r="A846" s="1" t="s">
        <v>1722</v>
      </c>
      <c r="B846" s="1" t="s">
        <v>1959</v>
      </c>
      <c r="C846" s="1" t="s">
        <v>1960</v>
      </c>
      <c r="D846" s="11" t="s">
        <v>2017</v>
      </c>
      <c r="E846" s="10">
        <f>SUMIFS(IsQList,IsIList,Table_ExternalData_15[[#This Row],[item_key]],IsITypeList,Table_ExternalData_15[[#This Row],[IType]],IsDList,Table_ExternalData_15[[#Headers],[1]])</f>
        <v>0</v>
      </c>
      <c r="F846" s="10">
        <f>SUMIFS(IsQList,IsIList,Table_ExternalData_15[[#This Row],[item_key]],IsITypeList,Table_ExternalData_15[[#This Row],[IType]],IsDList,Table_ExternalData_15[[#Headers],[2]])</f>
        <v>0</v>
      </c>
      <c r="G846" s="10">
        <f>SUMIFS(IsQList,IsIList,Table_ExternalData_15[[#This Row],[item_key]],IsITypeList,Table_ExternalData_15[[#This Row],[IType]],IsDList,Table_ExternalData_15[[#Headers],[3]])</f>
        <v>0</v>
      </c>
      <c r="H846" s="10">
        <f>SUMIFS(IsQList,IsIList,Table_ExternalData_15[[#This Row],[item_key]],IsITypeList,Table_ExternalData_15[[#This Row],[IType]],IsDList,Table_ExternalData_15[[#Headers],[4]])</f>
        <v>0</v>
      </c>
      <c r="I846" s="10">
        <f>SUMIFS(IsQList,IsIList,Table_ExternalData_15[[#This Row],[item_key]],IsITypeList,Table_ExternalData_15[[#This Row],[IType]],IsDList,Table_ExternalData_15[[#Headers],[5]])</f>
        <v>0</v>
      </c>
      <c r="J846" s="10">
        <f>SUMIFS(IsQList,IsIList,Table_ExternalData_15[[#This Row],[item_key]],IsITypeList,Table_ExternalData_15[[#This Row],[IType]],IsDList,Table_ExternalData_15[[#Headers],[6]])</f>
        <v>0</v>
      </c>
      <c r="K846" s="10">
        <f>SUMIFS(IsQList,IsIList,Table_ExternalData_15[[#This Row],[item_key]],IsITypeList,Table_ExternalData_15[[#This Row],[IType]],IsDList,Table_ExternalData_15[[#Headers],[7]])</f>
        <v>0</v>
      </c>
      <c r="L846" s="10">
        <f>SUMIFS(IsQList,IsIList,Table_ExternalData_15[[#This Row],[item_key]],IsITypeList,Table_ExternalData_15[[#This Row],[IType]],IsDList,Table_ExternalData_15[[#Headers],[8]])</f>
        <v>0</v>
      </c>
      <c r="M846" s="10">
        <f>SUMIFS(IsQList,IsIList,Table_ExternalData_15[[#This Row],[item_key]],IsITypeList,Table_ExternalData_15[[#This Row],[IType]],IsDList,Table_ExternalData_15[[#Headers],[9]])</f>
        <v>0</v>
      </c>
      <c r="N846" s="10">
        <f>SUMIFS(IsQList,IsIList,Table_ExternalData_15[[#This Row],[item_key]],IsITypeList,Table_ExternalData_15[[#This Row],[IType]],IsDList,Table_ExternalData_15[[#Headers],[10]])</f>
        <v>0</v>
      </c>
      <c r="O846" s="10">
        <f>SUMIFS(IsQList,IsIList,Table_ExternalData_15[[#This Row],[item_key]],IsITypeList,Table_ExternalData_15[[#This Row],[IType]],IsDList,Table_ExternalData_15[[#Headers],[11]])</f>
        <v>0</v>
      </c>
      <c r="P846" s="10">
        <f>SUMIFS(IsQList,IsIList,Table_ExternalData_15[[#This Row],[item_key]],IsITypeList,Table_ExternalData_15[[#This Row],[IType]],IsDList,Table_ExternalData_15[[#Headers],[12]])</f>
        <v>0</v>
      </c>
      <c r="Q846" s="10">
        <f>SUMIFS(IsQList,IsIList,Table_ExternalData_15[[#This Row],[item_key]],IsITypeList,Table_ExternalData_15[[#This Row],[IType]],IsDList,Table_ExternalData_15[[#Headers],[13]])</f>
        <v>0</v>
      </c>
      <c r="R846" s="10">
        <f>SUMIFS(IsQList,IsIList,Table_ExternalData_15[[#This Row],[item_key]],IsITypeList,Table_ExternalData_15[[#This Row],[IType]],IsDList,Table_ExternalData_15[[#Headers],[14]])</f>
        <v>0</v>
      </c>
      <c r="S846" s="10">
        <f>SUMIFS(IsQList,IsIList,Table_ExternalData_15[[#This Row],[item_key]],IsITypeList,Table_ExternalData_15[[#This Row],[IType]],IsDList,Table_ExternalData_15[[#Headers],[15]])</f>
        <v>0</v>
      </c>
      <c r="T846" s="10">
        <f>SUMIFS(IsQList,IsIList,Table_ExternalData_15[[#This Row],[item_key]],IsITypeList,Table_ExternalData_15[[#This Row],[IType]],IsDList,Table_ExternalData_15[[#Headers],[16]])</f>
        <v>0</v>
      </c>
      <c r="U846" s="10">
        <f>SUMIFS(IsQList,IsIList,Table_ExternalData_15[[#This Row],[item_key]],IsITypeList,Table_ExternalData_15[[#This Row],[IType]],IsDList,Table_ExternalData_15[[#Headers],[17]])</f>
        <v>0</v>
      </c>
      <c r="V846" s="10">
        <f>SUMIFS(IsQList,IsIList,Table_ExternalData_15[[#This Row],[item_key]],IsITypeList,Table_ExternalData_15[[#This Row],[IType]],IsDList,Table_ExternalData_15[[#Headers],[18]])</f>
        <v>0</v>
      </c>
      <c r="W846" s="10">
        <f>SUMIFS(IsQList,IsIList,Table_ExternalData_15[[#This Row],[item_key]],IsITypeList,Table_ExternalData_15[[#This Row],[IType]],IsDList,Table_ExternalData_15[[#Headers],[19]])</f>
        <v>0</v>
      </c>
      <c r="X846" s="10">
        <f>SUMIFS(IsQList,IsIList,Table_ExternalData_15[[#This Row],[item_key]],IsITypeList,Table_ExternalData_15[[#This Row],[IType]],IsDList,Table_ExternalData_15[[#Headers],[20]])</f>
        <v>0</v>
      </c>
      <c r="Y846" s="10">
        <f>SUMIFS(IsQList,IsIList,Table_ExternalData_15[[#This Row],[item_key]],IsITypeList,Table_ExternalData_15[[#This Row],[IType]],IsDList,Table_ExternalData_15[[#Headers],[21]])</f>
        <v>0</v>
      </c>
      <c r="Z846" s="10">
        <f>SUMIFS(IsQList,IsIList,Table_ExternalData_15[[#This Row],[item_key]],IsITypeList,Table_ExternalData_15[[#This Row],[IType]],IsDList,Table_ExternalData_15[[#Headers],[22]])</f>
        <v>0</v>
      </c>
      <c r="AA846" s="10">
        <f>SUMIFS(IsQList,IsIList,Table_ExternalData_15[[#This Row],[item_key]],IsITypeList,Table_ExternalData_15[[#This Row],[IType]],IsDList,Table_ExternalData_15[[#Headers],[23]])</f>
        <v>0</v>
      </c>
      <c r="AB846" s="10">
        <f>SUMIFS(IsQList,IsIList,Table_ExternalData_15[[#This Row],[item_key]],IsITypeList,Table_ExternalData_15[[#This Row],[IType]],IsDList,Table_ExternalData_15[[#Headers],[24]])</f>
        <v>0</v>
      </c>
      <c r="AC846" s="10">
        <f>SUMIFS(IsQList,IsIList,Table_ExternalData_15[[#This Row],[item_key]],IsITypeList,Table_ExternalData_15[[#This Row],[IType]],IsDList,Table_ExternalData_15[[#Headers],[25]])</f>
        <v>0</v>
      </c>
      <c r="AD846" s="10">
        <f>SUMIFS(IsQList,IsIList,Table_ExternalData_15[[#This Row],[item_key]],IsITypeList,Table_ExternalData_15[[#This Row],[IType]],IsDList,Table_ExternalData_15[[#Headers],[26]])</f>
        <v>0</v>
      </c>
      <c r="AE846" s="10">
        <f>SUMIFS(IsQList,IsIList,Table_ExternalData_15[[#This Row],[item_key]],IsITypeList,Table_ExternalData_15[[#This Row],[IType]],IsDList,Table_ExternalData_15[[#Headers],[27]])</f>
        <v>0</v>
      </c>
      <c r="AF846" s="10">
        <f>SUMIFS(IsQList,IsIList,Table_ExternalData_15[[#This Row],[item_key]],IsITypeList,Table_ExternalData_15[[#This Row],[IType]],IsDList,Table_ExternalData_15[[#Headers],[28]])</f>
        <v>0</v>
      </c>
      <c r="AG846" s="10">
        <f>SUMIFS(IsQList,IsIList,Table_ExternalData_15[[#This Row],[item_key]],IsITypeList,Table_ExternalData_15[[#This Row],[IType]],IsDList,Table_ExternalData_15[[#Headers],[29]])</f>
        <v>0</v>
      </c>
      <c r="AH846" s="10">
        <f>SUMIFS(IsQList,IsIList,Table_ExternalData_15[[#This Row],[item_key]],IsITypeList,Table_ExternalData_15[[#This Row],[IType]],IsDList,Table_ExternalData_15[[#Headers],[30]])</f>
        <v>0</v>
      </c>
      <c r="AI846" s="10">
        <f>SUMIFS(IsQList,IsIList,Table_ExternalData_15[[#This Row],[item_key]],IsITypeList,Table_ExternalData_15[[#This Row],[IType]],IsDList,Table_ExternalData_15[[#Headers],[31]])</f>
        <v>0</v>
      </c>
      <c r="AJ846" s="10">
        <f>SUM(Table_ExternalData_15[[#This Row],[1]:[31]])</f>
        <v>0</v>
      </c>
    </row>
    <row r="847" spans="1:36">
      <c r="A847" s="1" t="s">
        <v>337</v>
      </c>
      <c r="B847" s="1" t="s">
        <v>631</v>
      </c>
      <c r="C847" s="1" t="s">
        <v>632</v>
      </c>
      <c r="D847" s="11" t="s">
        <v>2046</v>
      </c>
      <c r="E847" s="10">
        <f>SUMIFS(IsQList,IsIList,Table_ExternalData_15[[#This Row],[item_key]],IsITypeList,Table_ExternalData_15[[#This Row],[IType]],IsDList,Table_ExternalData_15[[#Headers],[1]])</f>
        <v>0</v>
      </c>
      <c r="F847" s="10">
        <f>SUMIFS(IsQList,IsIList,Table_ExternalData_15[[#This Row],[item_key]],IsITypeList,Table_ExternalData_15[[#This Row],[IType]],IsDList,Table_ExternalData_15[[#Headers],[2]])</f>
        <v>0</v>
      </c>
      <c r="G847" s="10">
        <f>SUMIFS(IsQList,IsIList,Table_ExternalData_15[[#This Row],[item_key]],IsITypeList,Table_ExternalData_15[[#This Row],[IType]],IsDList,Table_ExternalData_15[[#Headers],[3]])</f>
        <v>0</v>
      </c>
      <c r="H847" s="10">
        <f>SUMIFS(IsQList,IsIList,Table_ExternalData_15[[#This Row],[item_key]],IsITypeList,Table_ExternalData_15[[#This Row],[IType]],IsDList,Table_ExternalData_15[[#Headers],[4]])</f>
        <v>0</v>
      </c>
      <c r="I847" s="10">
        <f>SUMIFS(IsQList,IsIList,Table_ExternalData_15[[#This Row],[item_key]],IsITypeList,Table_ExternalData_15[[#This Row],[IType]],IsDList,Table_ExternalData_15[[#Headers],[5]])</f>
        <v>0</v>
      </c>
      <c r="J847" s="10">
        <f>SUMIFS(IsQList,IsIList,Table_ExternalData_15[[#This Row],[item_key]],IsITypeList,Table_ExternalData_15[[#This Row],[IType]],IsDList,Table_ExternalData_15[[#Headers],[6]])</f>
        <v>0</v>
      </c>
      <c r="K847" s="10">
        <f>SUMIFS(IsQList,IsIList,Table_ExternalData_15[[#This Row],[item_key]],IsITypeList,Table_ExternalData_15[[#This Row],[IType]],IsDList,Table_ExternalData_15[[#Headers],[7]])</f>
        <v>0</v>
      </c>
      <c r="L847" s="10">
        <f>SUMIFS(IsQList,IsIList,Table_ExternalData_15[[#This Row],[item_key]],IsITypeList,Table_ExternalData_15[[#This Row],[IType]],IsDList,Table_ExternalData_15[[#Headers],[8]])</f>
        <v>0</v>
      </c>
      <c r="M847" s="10">
        <f>SUMIFS(IsQList,IsIList,Table_ExternalData_15[[#This Row],[item_key]],IsITypeList,Table_ExternalData_15[[#This Row],[IType]],IsDList,Table_ExternalData_15[[#Headers],[9]])</f>
        <v>0</v>
      </c>
      <c r="N847" s="10">
        <f>SUMIFS(IsQList,IsIList,Table_ExternalData_15[[#This Row],[item_key]],IsITypeList,Table_ExternalData_15[[#This Row],[IType]],IsDList,Table_ExternalData_15[[#Headers],[10]])</f>
        <v>0</v>
      </c>
      <c r="O847" s="10">
        <f>SUMIFS(IsQList,IsIList,Table_ExternalData_15[[#This Row],[item_key]],IsITypeList,Table_ExternalData_15[[#This Row],[IType]],IsDList,Table_ExternalData_15[[#Headers],[11]])</f>
        <v>0</v>
      </c>
      <c r="P847" s="10">
        <f>SUMIFS(IsQList,IsIList,Table_ExternalData_15[[#This Row],[item_key]],IsITypeList,Table_ExternalData_15[[#This Row],[IType]],IsDList,Table_ExternalData_15[[#Headers],[12]])</f>
        <v>0</v>
      </c>
      <c r="Q847" s="10">
        <f>SUMIFS(IsQList,IsIList,Table_ExternalData_15[[#This Row],[item_key]],IsITypeList,Table_ExternalData_15[[#This Row],[IType]],IsDList,Table_ExternalData_15[[#Headers],[13]])</f>
        <v>0</v>
      </c>
      <c r="R847" s="10">
        <f>SUMIFS(IsQList,IsIList,Table_ExternalData_15[[#This Row],[item_key]],IsITypeList,Table_ExternalData_15[[#This Row],[IType]],IsDList,Table_ExternalData_15[[#Headers],[14]])</f>
        <v>0</v>
      </c>
      <c r="S847" s="10">
        <f>SUMIFS(IsQList,IsIList,Table_ExternalData_15[[#This Row],[item_key]],IsITypeList,Table_ExternalData_15[[#This Row],[IType]],IsDList,Table_ExternalData_15[[#Headers],[15]])</f>
        <v>0</v>
      </c>
      <c r="T847" s="10">
        <f>SUMIFS(IsQList,IsIList,Table_ExternalData_15[[#This Row],[item_key]],IsITypeList,Table_ExternalData_15[[#This Row],[IType]],IsDList,Table_ExternalData_15[[#Headers],[16]])</f>
        <v>0</v>
      </c>
      <c r="U847" s="10">
        <f>SUMIFS(IsQList,IsIList,Table_ExternalData_15[[#This Row],[item_key]],IsITypeList,Table_ExternalData_15[[#This Row],[IType]],IsDList,Table_ExternalData_15[[#Headers],[17]])</f>
        <v>0</v>
      </c>
      <c r="V847" s="10">
        <f>SUMIFS(IsQList,IsIList,Table_ExternalData_15[[#This Row],[item_key]],IsITypeList,Table_ExternalData_15[[#This Row],[IType]],IsDList,Table_ExternalData_15[[#Headers],[18]])</f>
        <v>0</v>
      </c>
      <c r="W847" s="10">
        <f>SUMIFS(IsQList,IsIList,Table_ExternalData_15[[#This Row],[item_key]],IsITypeList,Table_ExternalData_15[[#This Row],[IType]],IsDList,Table_ExternalData_15[[#Headers],[19]])</f>
        <v>0</v>
      </c>
      <c r="X847" s="10">
        <f>SUMIFS(IsQList,IsIList,Table_ExternalData_15[[#This Row],[item_key]],IsITypeList,Table_ExternalData_15[[#This Row],[IType]],IsDList,Table_ExternalData_15[[#Headers],[20]])</f>
        <v>0</v>
      </c>
      <c r="Y847" s="10">
        <f>SUMIFS(IsQList,IsIList,Table_ExternalData_15[[#This Row],[item_key]],IsITypeList,Table_ExternalData_15[[#This Row],[IType]],IsDList,Table_ExternalData_15[[#Headers],[21]])</f>
        <v>0</v>
      </c>
      <c r="Z847" s="10">
        <f>SUMIFS(IsQList,IsIList,Table_ExternalData_15[[#This Row],[item_key]],IsITypeList,Table_ExternalData_15[[#This Row],[IType]],IsDList,Table_ExternalData_15[[#Headers],[22]])</f>
        <v>0</v>
      </c>
      <c r="AA847" s="10">
        <f>SUMIFS(IsQList,IsIList,Table_ExternalData_15[[#This Row],[item_key]],IsITypeList,Table_ExternalData_15[[#This Row],[IType]],IsDList,Table_ExternalData_15[[#Headers],[23]])</f>
        <v>0</v>
      </c>
      <c r="AB847" s="10">
        <f>SUMIFS(IsQList,IsIList,Table_ExternalData_15[[#This Row],[item_key]],IsITypeList,Table_ExternalData_15[[#This Row],[IType]],IsDList,Table_ExternalData_15[[#Headers],[24]])</f>
        <v>0</v>
      </c>
      <c r="AC847" s="10">
        <f>SUMIFS(IsQList,IsIList,Table_ExternalData_15[[#This Row],[item_key]],IsITypeList,Table_ExternalData_15[[#This Row],[IType]],IsDList,Table_ExternalData_15[[#Headers],[25]])</f>
        <v>0</v>
      </c>
      <c r="AD847" s="10">
        <f>SUMIFS(IsQList,IsIList,Table_ExternalData_15[[#This Row],[item_key]],IsITypeList,Table_ExternalData_15[[#This Row],[IType]],IsDList,Table_ExternalData_15[[#Headers],[26]])</f>
        <v>0</v>
      </c>
      <c r="AE847" s="10">
        <f>SUMIFS(IsQList,IsIList,Table_ExternalData_15[[#This Row],[item_key]],IsITypeList,Table_ExternalData_15[[#This Row],[IType]],IsDList,Table_ExternalData_15[[#Headers],[27]])</f>
        <v>0</v>
      </c>
      <c r="AF847" s="10">
        <f>SUMIFS(IsQList,IsIList,Table_ExternalData_15[[#This Row],[item_key]],IsITypeList,Table_ExternalData_15[[#This Row],[IType]],IsDList,Table_ExternalData_15[[#Headers],[28]])</f>
        <v>0</v>
      </c>
      <c r="AG847" s="10">
        <f>SUMIFS(IsQList,IsIList,Table_ExternalData_15[[#This Row],[item_key]],IsITypeList,Table_ExternalData_15[[#This Row],[IType]],IsDList,Table_ExternalData_15[[#Headers],[29]])</f>
        <v>0</v>
      </c>
      <c r="AH847" s="10">
        <f>SUMIFS(IsQList,IsIList,Table_ExternalData_15[[#This Row],[item_key]],IsITypeList,Table_ExternalData_15[[#This Row],[IType]],IsDList,Table_ExternalData_15[[#Headers],[30]])</f>
        <v>0</v>
      </c>
      <c r="AI847" s="10">
        <f>SUMIFS(IsQList,IsIList,Table_ExternalData_15[[#This Row],[item_key]],IsITypeList,Table_ExternalData_15[[#This Row],[IType]],IsDList,Table_ExternalData_15[[#Headers],[31]])</f>
        <v>0</v>
      </c>
      <c r="AJ847" s="10">
        <f>SUM(Table_ExternalData_15[[#This Row],[1]:[31]])</f>
        <v>0</v>
      </c>
    </row>
    <row r="848" spans="1:36">
      <c r="A848" s="1" t="s">
        <v>337</v>
      </c>
      <c r="B848" s="1" t="s">
        <v>631</v>
      </c>
      <c r="C848" s="1" t="s">
        <v>632</v>
      </c>
      <c r="D848" s="11" t="s">
        <v>2017</v>
      </c>
      <c r="E848" s="10">
        <f>SUMIFS(IsQList,IsIList,Table_ExternalData_15[[#This Row],[item_key]],IsITypeList,Table_ExternalData_15[[#This Row],[IType]],IsDList,Table_ExternalData_15[[#Headers],[1]])</f>
        <v>0</v>
      </c>
      <c r="F848" s="10">
        <f>SUMIFS(IsQList,IsIList,Table_ExternalData_15[[#This Row],[item_key]],IsITypeList,Table_ExternalData_15[[#This Row],[IType]],IsDList,Table_ExternalData_15[[#Headers],[2]])</f>
        <v>0</v>
      </c>
      <c r="G848" s="10">
        <f>SUMIFS(IsQList,IsIList,Table_ExternalData_15[[#This Row],[item_key]],IsITypeList,Table_ExternalData_15[[#This Row],[IType]],IsDList,Table_ExternalData_15[[#Headers],[3]])</f>
        <v>0</v>
      </c>
      <c r="H848" s="10">
        <f>SUMIFS(IsQList,IsIList,Table_ExternalData_15[[#This Row],[item_key]],IsITypeList,Table_ExternalData_15[[#This Row],[IType]],IsDList,Table_ExternalData_15[[#Headers],[4]])</f>
        <v>0</v>
      </c>
      <c r="I848" s="10">
        <f>SUMIFS(IsQList,IsIList,Table_ExternalData_15[[#This Row],[item_key]],IsITypeList,Table_ExternalData_15[[#This Row],[IType]],IsDList,Table_ExternalData_15[[#Headers],[5]])</f>
        <v>0</v>
      </c>
      <c r="J848" s="10">
        <f>SUMIFS(IsQList,IsIList,Table_ExternalData_15[[#This Row],[item_key]],IsITypeList,Table_ExternalData_15[[#This Row],[IType]],IsDList,Table_ExternalData_15[[#Headers],[6]])</f>
        <v>0</v>
      </c>
      <c r="K848" s="10">
        <f>SUMIFS(IsQList,IsIList,Table_ExternalData_15[[#This Row],[item_key]],IsITypeList,Table_ExternalData_15[[#This Row],[IType]],IsDList,Table_ExternalData_15[[#Headers],[7]])</f>
        <v>-6</v>
      </c>
      <c r="L848" s="10">
        <f>SUMIFS(IsQList,IsIList,Table_ExternalData_15[[#This Row],[item_key]],IsITypeList,Table_ExternalData_15[[#This Row],[IType]],IsDList,Table_ExternalData_15[[#Headers],[8]])</f>
        <v>0</v>
      </c>
      <c r="M848" s="10">
        <f>SUMIFS(IsQList,IsIList,Table_ExternalData_15[[#This Row],[item_key]],IsITypeList,Table_ExternalData_15[[#This Row],[IType]],IsDList,Table_ExternalData_15[[#Headers],[9]])</f>
        <v>0</v>
      </c>
      <c r="N848" s="10">
        <f>SUMIFS(IsQList,IsIList,Table_ExternalData_15[[#This Row],[item_key]],IsITypeList,Table_ExternalData_15[[#This Row],[IType]],IsDList,Table_ExternalData_15[[#Headers],[10]])</f>
        <v>0</v>
      </c>
      <c r="O848" s="10">
        <f>SUMIFS(IsQList,IsIList,Table_ExternalData_15[[#This Row],[item_key]],IsITypeList,Table_ExternalData_15[[#This Row],[IType]],IsDList,Table_ExternalData_15[[#Headers],[11]])</f>
        <v>0</v>
      </c>
      <c r="P848" s="10">
        <f>SUMIFS(IsQList,IsIList,Table_ExternalData_15[[#This Row],[item_key]],IsITypeList,Table_ExternalData_15[[#This Row],[IType]],IsDList,Table_ExternalData_15[[#Headers],[12]])</f>
        <v>0</v>
      </c>
      <c r="Q848" s="10">
        <f>SUMIFS(IsQList,IsIList,Table_ExternalData_15[[#This Row],[item_key]],IsITypeList,Table_ExternalData_15[[#This Row],[IType]],IsDList,Table_ExternalData_15[[#Headers],[13]])</f>
        <v>0</v>
      </c>
      <c r="R848" s="10">
        <f>SUMIFS(IsQList,IsIList,Table_ExternalData_15[[#This Row],[item_key]],IsITypeList,Table_ExternalData_15[[#This Row],[IType]],IsDList,Table_ExternalData_15[[#Headers],[14]])</f>
        <v>0</v>
      </c>
      <c r="S848" s="10">
        <f>SUMIFS(IsQList,IsIList,Table_ExternalData_15[[#This Row],[item_key]],IsITypeList,Table_ExternalData_15[[#This Row],[IType]],IsDList,Table_ExternalData_15[[#Headers],[15]])</f>
        <v>0</v>
      </c>
      <c r="T848" s="10">
        <f>SUMIFS(IsQList,IsIList,Table_ExternalData_15[[#This Row],[item_key]],IsITypeList,Table_ExternalData_15[[#This Row],[IType]],IsDList,Table_ExternalData_15[[#Headers],[16]])</f>
        <v>0</v>
      </c>
      <c r="U848" s="10">
        <f>SUMIFS(IsQList,IsIList,Table_ExternalData_15[[#This Row],[item_key]],IsITypeList,Table_ExternalData_15[[#This Row],[IType]],IsDList,Table_ExternalData_15[[#Headers],[17]])</f>
        <v>0</v>
      </c>
      <c r="V848" s="10">
        <f>SUMIFS(IsQList,IsIList,Table_ExternalData_15[[#This Row],[item_key]],IsITypeList,Table_ExternalData_15[[#This Row],[IType]],IsDList,Table_ExternalData_15[[#Headers],[18]])</f>
        <v>0</v>
      </c>
      <c r="W848" s="10">
        <f>SUMIFS(IsQList,IsIList,Table_ExternalData_15[[#This Row],[item_key]],IsITypeList,Table_ExternalData_15[[#This Row],[IType]],IsDList,Table_ExternalData_15[[#Headers],[19]])</f>
        <v>0</v>
      </c>
      <c r="X848" s="10">
        <f>SUMIFS(IsQList,IsIList,Table_ExternalData_15[[#This Row],[item_key]],IsITypeList,Table_ExternalData_15[[#This Row],[IType]],IsDList,Table_ExternalData_15[[#Headers],[20]])</f>
        <v>0</v>
      </c>
      <c r="Y848" s="10">
        <f>SUMIFS(IsQList,IsIList,Table_ExternalData_15[[#This Row],[item_key]],IsITypeList,Table_ExternalData_15[[#This Row],[IType]],IsDList,Table_ExternalData_15[[#Headers],[21]])</f>
        <v>0</v>
      </c>
      <c r="Z848" s="10">
        <f>SUMIFS(IsQList,IsIList,Table_ExternalData_15[[#This Row],[item_key]],IsITypeList,Table_ExternalData_15[[#This Row],[IType]],IsDList,Table_ExternalData_15[[#Headers],[22]])</f>
        <v>0</v>
      </c>
      <c r="AA848" s="10">
        <f>SUMIFS(IsQList,IsIList,Table_ExternalData_15[[#This Row],[item_key]],IsITypeList,Table_ExternalData_15[[#This Row],[IType]],IsDList,Table_ExternalData_15[[#Headers],[23]])</f>
        <v>0</v>
      </c>
      <c r="AB848" s="10">
        <f>SUMIFS(IsQList,IsIList,Table_ExternalData_15[[#This Row],[item_key]],IsITypeList,Table_ExternalData_15[[#This Row],[IType]],IsDList,Table_ExternalData_15[[#Headers],[24]])</f>
        <v>0</v>
      </c>
      <c r="AC848" s="10">
        <f>SUMIFS(IsQList,IsIList,Table_ExternalData_15[[#This Row],[item_key]],IsITypeList,Table_ExternalData_15[[#This Row],[IType]],IsDList,Table_ExternalData_15[[#Headers],[25]])</f>
        <v>0</v>
      </c>
      <c r="AD848" s="10">
        <f>SUMIFS(IsQList,IsIList,Table_ExternalData_15[[#This Row],[item_key]],IsITypeList,Table_ExternalData_15[[#This Row],[IType]],IsDList,Table_ExternalData_15[[#Headers],[26]])</f>
        <v>0</v>
      </c>
      <c r="AE848" s="10">
        <f>SUMIFS(IsQList,IsIList,Table_ExternalData_15[[#This Row],[item_key]],IsITypeList,Table_ExternalData_15[[#This Row],[IType]],IsDList,Table_ExternalData_15[[#Headers],[27]])</f>
        <v>0</v>
      </c>
      <c r="AF848" s="10">
        <f>SUMIFS(IsQList,IsIList,Table_ExternalData_15[[#This Row],[item_key]],IsITypeList,Table_ExternalData_15[[#This Row],[IType]],IsDList,Table_ExternalData_15[[#Headers],[28]])</f>
        <v>0</v>
      </c>
      <c r="AG848" s="10">
        <f>SUMIFS(IsQList,IsIList,Table_ExternalData_15[[#This Row],[item_key]],IsITypeList,Table_ExternalData_15[[#This Row],[IType]],IsDList,Table_ExternalData_15[[#Headers],[29]])</f>
        <v>0</v>
      </c>
      <c r="AH848" s="10">
        <f>SUMIFS(IsQList,IsIList,Table_ExternalData_15[[#This Row],[item_key]],IsITypeList,Table_ExternalData_15[[#This Row],[IType]],IsDList,Table_ExternalData_15[[#Headers],[30]])</f>
        <v>-4</v>
      </c>
      <c r="AI848" s="10">
        <f>SUMIFS(IsQList,IsIList,Table_ExternalData_15[[#This Row],[item_key]],IsITypeList,Table_ExternalData_15[[#This Row],[IType]],IsDList,Table_ExternalData_15[[#Headers],[31]])</f>
        <v>-30</v>
      </c>
      <c r="AJ848" s="10">
        <f>SUM(Table_ExternalData_15[[#This Row],[1]:[31]])</f>
        <v>-40</v>
      </c>
    </row>
    <row r="849" spans="1:36">
      <c r="A849" s="1" t="s">
        <v>338</v>
      </c>
      <c r="B849" s="1" t="s">
        <v>633</v>
      </c>
      <c r="C849" s="1" t="s">
        <v>634</v>
      </c>
      <c r="D849" s="11" t="s">
        <v>2004</v>
      </c>
      <c r="E849" s="10">
        <f>SUMIFS(IsQList,IsIList,Table_ExternalData_15[[#This Row],[item_key]],IsITypeList,Table_ExternalData_15[[#This Row],[IType]],IsDList,Table_ExternalData_15[[#Headers],[1]])</f>
        <v>0</v>
      </c>
      <c r="F849" s="10">
        <f>SUMIFS(IsQList,IsIList,Table_ExternalData_15[[#This Row],[item_key]],IsITypeList,Table_ExternalData_15[[#This Row],[IType]],IsDList,Table_ExternalData_15[[#Headers],[2]])</f>
        <v>0</v>
      </c>
      <c r="G849" s="10">
        <f>SUMIFS(IsQList,IsIList,Table_ExternalData_15[[#This Row],[item_key]],IsITypeList,Table_ExternalData_15[[#This Row],[IType]],IsDList,Table_ExternalData_15[[#Headers],[3]])</f>
        <v>0</v>
      </c>
      <c r="H849" s="10">
        <f>SUMIFS(IsQList,IsIList,Table_ExternalData_15[[#This Row],[item_key]],IsITypeList,Table_ExternalData_15[[#This Row],[IType]],IsDList,Table_ExternalData_15[[#Headers],[4]])</f>
        <v>0</v>
      </c>
      <c r="I849" s="10">
        <f>SUMIFS(IsQList,IsIList,Table_ExternalData_15[[#This Row],[item_key]],IsITypeList,Table_ExternalData_15[[#This Row],[IType]],IsDList,Table_ExternalData_15[[#Headers],[5]])</f>
        <v>0</v>
      </c>
      <c r="J849" s="10">
        <f>SUMIFS(IsQList,IsIList,Table_ExternalData_15[[#This Row],[item_key]],IsITypeList,Table_ExternalData_15[[#This Row],[IType]],IsDList,Table_ExternalData_15[[#Headers],[6]])</f>
        <v>0</v>
      </c>
      <c r="K849" s="10">
        <f>SUMIFS(IsQList,IsIList,Table_ExternalData_15[[#This Row],[item_key]],IsITypeList,Table_ExternalData_15[[#This Row],[IType]],IsDList,Table_ExternalData_15[[#Headers],[7]])</f>
        <v>0</v>
      </c>
      <c r="L849" s="10">
        <f>SUMIFS(IsQList,IsIList,Table_ExternalData_15[[#This Row],[item_key]],IsITypeList,Table_ExternalData_15[[#This Row],[IType]],IsDList,Table_ExternalData_15[[#Headers],[8]])</f>
        <v>0</v>
      </c>
      <c r="M849" s="10">
        <f>SUMIFS(IsQList,IsIList,Table_ExternalData_15[[#This Row],[item_key]],IsITypeList,Table_ExternalData_15[[#This Row],[IType]],IsDList,Table_ExternalData_15[[#Headers],[9]])</f>
        <v>0</v>
      </c>
      <c r="N849" s="10">
        <f>SUMIFS(IsQList,IsIList,Table_ExternalData_15[[#This Row],[item_key]],IsITypeList,Table_ExternalData_15[[#This Row],[IType]],IsDList,Table_ExternalData_15[[#Headers],[10]])</f>
        <v>0</v>
      </c>
      <c r="O849" s="10">
        <f>SUMIFS(IsQList,IsIList,Table_ExternalData_15[[#This Row],[item_key]],IsITypeList,Table_ExternalData_15[[#This Row],[IType]],IsDList,Table_ExternalData_15[[#Headers],[11]])</f>
        <v>0</v>
      </c>
      <c r="P849" s="10">
        <f>SUMIFS(IsQList,IsIList,Table_ExternalData_15[[#This Row],[item_key]],IsITypeList,Table_ExternalData_15[[#This Row],[IType]],IsDList,Table_ExternalData_15[[#Headers],[12]])</f>
        <v>0</v>
      </c>
      <c r="Q849" s="10">
        <f>SUMIFS(IsQList,IsIList,Table_ExternalData_15[[#This Row],[item_key]],IsITypeList,Table_ExternalData_15[[#This Row],[IType]],IsDList,Table_ExternalData_15[[#Headers],[13]])</f>
        <v>0</v>
      </c>
      <c r="R849" s="10">
        <f>SUMIFS(IsQList,IsIList,Table_ExternalData_15[[#This Row],[item_key]],IsITypeList,Table_ExternalData_15[[#This Row],[IType]],IsDList,Table_ExternalData_15[[#Headers],[14]])</f>
        <v>0</v>
      </c>
      <c r="S849" s="10">
        <f>SUMIFS(IsQList,IsIList,Table_ExternalData_15[[#This Row],[item_key]],IsITypeList,Table_ExternalData_15[[#This Row],[IType]],IsDList,Table_ExternalData_15[[#Headers],[15]])</f>
        <v>0</v>
      </c>
      <c r="T849" s="10">
        <f>SUMIFS(IsQList,IsIList,Table_ExternalData_15[[#This Row],[item_key]],IsITypeList,Table_ExternalData_15[[#This Row],[IType]],IsDList,Table_ExternalData_15[[#Headers],[16]])</f>
        <v>0</v>
      </c>
      <c r="U849" s="10">
        <f>SUMIFS(IsQList,IsIList,Table_ExternalData_15[[#This Row],[item_key]],IsITypeList,Table_ExternalData_15[[#This Row],[IType]],IsDList,Table_ExternalData_15[[#Headers],[17]])</f>
        <v>0</v>
      </c>
      <c r="V849" s="10">
        <f>SUMIFS(IsQList,IsIList,Table_ExternalData_15[[#This Row],[item_key]],IsITypeList,Table_ExternalData_15[[#This Row],[IType]],IsDList,Table_ExternalData_15[[#Headers],[18]])</f>
        <v>0</v>
      </c>
      <c r="W849" s="10">
        <f>SUMIFS(IsQList,IsIList,Table_ExternalData_15[[#This Row],[item_key]],IsITypeList,Table_ExternalData_15[[#This Row],[IType]],IsDList,Table_ExternalData_15[[#Headers],[19]])</f>
        <v>0</v>
      </c>
      <c r="X849" s="10">
        <f>SUMIFS(IsQList,IsIList,Table_ExternalData_15[[#This Row],[item_key]],IsITypeList,Table_ExternalData_15[[#This Row],[IType]],IsDList,Table_ExternalData_15[[#Headers],[20]])</f>
        <v>0</v>
      </c>
      <c r="Y849" s="10">
        <f>SUMIFS(IsQList,IsIList,Table_ExternalData_15[[#This Row],[item_key]],IsITypeList,Table_ExternalData_15[[#This Row],[IType]],IsDList,Table_ExternalData_15[[#Headers],[21]])</f>
        <v>0</v>
      </c>
      <c r="Z849" s="10">
        <f>SUMIFS(IsQList,IsIList,Table_ExternalData_15[[#This Row],[item_key]],IsITypeList,Table_ExternalData_15[[#This Row],[IType]],IsDList,Table_ExternalData_15[[#Headers],[22]])</f>
        <v>0</v>
      </c>
      <c r="AA849" s="10">
        <f>SUMIFS(IsQList,IsIList,Table_ExternalData_15[[#This Row],[item_key]],IsITypeList,Table_ExternalData_15[[#This Row],[IType]],IsDList,Table_ExternalData_15[[#Headers],[23]])</f>
        <v>0</v>
      </c>
      <c r="AB849" s="10">
        <f>SUMIFS(IsQList,IsIList,Table_ExternalData_15[[#This Row],[item_key]],IsITypeList,Table_ExternalData_15[[#This Row],[IType]],IsDList,Table_ExternalData_15[[#Headers],[24]])</f>
        <v>0</v>
      </c>
      <c r="AC849" s="10">
        <f>SUMIFS(IsQList,IsIList,Table_ExternalData_15[[#This Row],[item_key]],IsITypeList,Table_ExternalData_15[[#This Row],[IType]],IsDList,Table_ExternalData_15[[#Headers],[25]])</f>
        <v>0</v>
      </c>
      <c r="AD849" s="10">
        <f>SUMIFS(IsQList,IsIList,Table_ExternalData_15[[#This Row],[item_key]],IsITypeList,Table_ExternalData_15[[#This Row],[IType]],IsDList,Table_ExternalData_15[[#Headers],[26]])</f>
        <v>0</v>
      </c>
      <c r="AE849" s="10">
        <f>SUMIFS(IsQList,IsIList,Table_ExternalData_15[[#This Row],[item_key]],IsITypeList,Table_ExternalData_15[[#This Row],[IType]],IsDList,Table_ExternalData_15[[#Headers],[27]])</f>
        <v>0</v>
      </c>
      <c r="AF849" s="10">
        <f>SUMIFS(IsQList,IsIList,Table_ExternalData_15[[#This Row],[item_key]],IsITypeList,Table_ExternalData_15[[#This Row],[IType]],IsDList,Table_ExternalData_15[[#Headers],[28]])</f>
        <v>0</v>
      </c>
      <c r="AG849" s="10">
        <f>SUMIFS(IsQList,IsIList,Table_ExternalData_15[[#This Row],[item_key]],IsITypeList,Table_ExternalData_15[[#This Row],[IType]],IsDList,Table_ExternalData_15[[#Headers],[29]])</f>
        <v>0</v>
      </c>
      <c r="AH849" s="10">
        <f>SUMIFS(IsQList,IsIList,Table_ExternalData_15[[#This Row],[item_key]],IsITypeList,Table_ExternalData_15[[#This Row],[IType]],IsDList,Table_ExternalData_15[[#Headers],[30]])</f>
        <v>0</v>
      </c>
      <c r="AI849" s="10">
        <f>SUMIFS(IsQList,IsIList,Table_ExternalData_15[[#This Row],[item_key]],IsITypeList,Table_ExternalData_15[[#This Row],[IType]],IsDList,Table_ExternalData_15[[#Headers],[31]])</f>
        <v>0</v>
      </c>
      <c r="AJ849" s="10">
        <f>SUM(Table_ExternalData_15[[#This Row],[1]:[31]])</f>
        <v>0</v>
      </c>
    </row>
    <row r="850" spans="1:36">
      <c r="A850" s="1" t="s">
        <v>338</v>
      </c>
      <c r="B850" s="1" t="s">
        <v>633</v>
      </c>
      <c r="C850" s="1" t="s">
        <v>634</v>
      </c>
      <c r="D850" s="11" t="s">
        <v>2046</v>
      </c>
      <c r="E850" s="10">
        <f>SUMIFS(IsQList,IsIList,Table_ExternalData_15[[#This Row],[item_key]],IsITypeList,Table_ExternalData_15[[#This Row],[IType]],IsDList,Table_ExternalData_15[[#Headers],[1]])</f>
        <v>0</v>
      </c>
      <c r="F850" s="10">
        <f>SUMIFS(IsQList,IsIList,Table_ExternalData_15[[#This Row],[item_key]],IsITypeList,Table_ExternalData_15[[#This Row],[IType]],IsDList,Table_ExternalData_15[[#Headers],[2]])</f>
        <v>0</v>
      </c>
      <c r="G850" s="10">
        <f>SUMIFS(IsQList,IsIList,Table_ExternalData_15[[#This Row],[item_key]],IsITypeList,Table_ExternalData_15[[#This Row],[IType]],IsDList,Table_ExternalData_15[[#Headers],[3]])</f>
        <v>0</v>
      </c>
      <c r="H850" s="10">
        <f>SUMIFS(IsQList,IsIList,Table_ExternalData_15[[#This Row],[item_key]],IsITypeList,Table_ExternalData_15[[#This Row],[IType]],IsDList,Table_ExternalData_15[[#Headers],[4]])</f>
        <v>0</v>
      </c>
      <c r="I850" s="10">
        <f>SUMIFS(IsQList,IsIList,Table_ExternalData_15[[#This Row],[item_key]],IsITypeList,Table_ExternalData_15[[#This Row],[IType]],IsDList,Table_ExternalData_15[[#Headers],[5]])</f>
        <v>0</v>
      </c>
      <c r="J850" s="10">
        <f>SUMIFS(IsQList,IsIList,Table_ExternalData_15[[#This Row],[item_key]],IsITypeList,Table_ExternalData_15[[#This Row],[IType]],IsDList,Table_ExternalData_15[[#Headers],[6]])</f>
        <v>0</v>
      </c>
      <c r="K850" s="10">
        <f>SUMIFS(IsQList,IsIList,Table_ExternalData_15[[#This Row],[item_key]],IsITypeList,Table_ExternalData_15[[#This Row],[IType]],IsDList,Table_ExternalData_15[[#Headers],[7]])</f>
        <v>0</v>
      </c>
      <c r="L850" s="10">
        <f>SUMIFS(IsQList,IsIList,Table_ExternalData_15[[#This Row],[item_key]],IsITypeList,Table_ExternalData_15[[#This Row],[IType]],IsDList,Table_ExternalData_15[[#Headers],[8]])</f>
        <v>0</v>
      </c>
      <c r="M850" s="10">
        <f>SUMIFS(IsQList,IsIList,Table_ExternalData_15[[#This Row],[item_key]],IsITypeList,Table_ExternalData_15[[#This Row],[IType]],IsDList,Table_ExternalData_15[[#Headers],[9]])</f>
        <v>0</v>
      </c>
      <c r="N850" s="10">
        <f>SUMIFS(IsQList,IsIList,Table_ExternalData_15[[#This Row],[item_key]],IsITypeList,Table_ExternalData_15[[#This Row],[IType]],IsDList,Table_ExternalData_15[[#Headers],[10]])</f>
        <v>0</v>
      </c>
      <c r="O850" s="10">
        <f>SUMIFS(IsQList,IsIList,Table_ExternalData_15[[#This Row],[item_key]],IsITypeList,Table_ExternalData_15[[#This Row],[IType]],IsDList,Table_ExternalData_15[[#Headers],[11]])</f>
        <v>0</v>
      </c>
      <c r="P850" s="10">
        <f>SUMIFS(IsQList,IsIList,Table_ExternalData_15[[#This Row],[item_key]],IsITypeList,Table_ExternalData_15[[#This Row],[IType]],IsDList,Table_ExternalData_15[[#Headers],[12]])</f>
        <v>0</v>
      </c>
      <c r="Q850" s="10">
        <f>SUMIFS(IsQList,IsIList,Table_ExternalData_15[[#This Row],[item_key]],IsITypeList,Table_ExternalData_15[[#This Row],[IType]],IsDList,Table_ExternalData_15[[#Headers],[13]])</f>
        <v>0</v>
      </c>
      <c r="R850" s="10">
        <f>SUMIFS(IsQList,IsIList,Table_ExternalData_15[[#This Row],[item_key]],IsITypeList,Table_ExternalData_15[[#This Row],[IType]],IsDList,Table_ExternalData_15[[#Headers],[14]])</f>
        <v>0</v>
      </c>
      <c r="S850" s="10">
        <f>SUMIFS(IsQList,IsIList,Table_ExternalData_15[[#This Row],[item_key]],IsITypeList,Table_ExternalData_15[[#This Row],[IType]],IsDList,Table_ExternalData_15[[#Headers],[15]])</f>
        <v>0</v>
      </c>
      <c r="T850" s="10">
        <f>SUMIFS(IsQList,IsIList,Table_ExternalData_15[[#This Row],[item_key]],IsITypeList,Table_ExternalData_15[[#This Row],[IType]],IsDList,Table_ExternalData_15[[#Headers],[16]])</f>
        <v>0</v>
      </c>
      <c r="U850" s="10">
        <f>SUMIFS(IsQList,IsIList,Table_ExternalData_15[[#This Row],[item_key]],IsITypeList,Table_ExternalData_15[[#This Row],[IType]],IsDList,Table_ExternalData_15[[#Headers],[17]])</f>
        <v>0</v>
      </c>
      <c r="V850" s="10">
        <f>SUMIFS(IsQList,IsIList,Table_ExternalData_15[[#This Row],[item_key]],IsITypeList,Table_ExternalData_15[[#This Row],[IType]],IsDList,Table_ExternalData_15[[#Headers],[18]])</f>
        <v>0</v>
      </c>
      <c r="W850" s="10">
        <f>SUMIFS(IsQList,IsIList,Table_ExternalData_15[[#This Row],[item_key]],IsITypeList,Table_ExternalData_15[[#This Row],[IType]],IsDList,Table_ExternalData_15[[#Headers],[19]])</f>
        <v>0</v>
      </c>
      <c r="X850" s="10">
        <f>SUMIFS(IsQList,IsIList,Table_ExternalData_15[[#This Row],[item_key]],IsITypeList,Table_ExternalData_15[[#This Row],[IType]],IsDList,Table_ExternalData_15[[#Headers],[20]])</f>
        <v>0</v>
      </c>
      <c r="Y850" s="10">
        <f>SUMIFS(IsQList,IsIList,Table_ExternalData_15[[#This Row],[item_key]],IsITypeList,Table_ExternalData_15[[#This Row],[IType]],IsDList,Table_ExternalData_15[[#Headers],[21]])</f>
        <v>0</v>
      </c>
      <c r="Z850" s="10">
        <f>SUMIFS(IsQList,IsIList,Table_ExternalData_15[[#This Row],[item_key]],IsITypeList,Table_ExternalData_15[[#This Row],[IType]],IsDList,Table_ExternalData_15[[#Headers],[22]])</f>
        <v>0</v>
      </c>
      <c r="AA850" s="10">
        <f>SUMIFS(IsQList,IsIList,Table_ExternalData_15[[#This Row],[item_key]],IsITypeList,Table_ExternalData_15[[#This Row],[IType]],IsDList,Table_ExternalData_15[[#Headers],[23]])</f>
        <v>0</v>
      </c>
      <c r="AB850" s="10">
        <f>SUMIFS(IsQList,IsIList,Table_ExternalData_15[[#This Row],[item_key]],IsITypeList,Table_ExternalData_15[[#This Row],[IType]],IsDList,Table_ExternalData_15[[#Headers],[24]])</f>
        <v>0</v>
      </c>
      <c r="AC850" s="10">
        <f>SUMIFS(IsQList,IsIList,Table_ExternalData_15[[#This Row],[item_key]],IsITypeList,Table_ExternalData_15[[#This Row],[IType]],IsDList,Table_ExternalData_15[[#Headers],[25]])</f>
        <v>0</v>
      </c>
      <c r="AD850" s="10">
        <f>SUMIFS(IsQList,IsIList,Table_ExternalData_15[[#This Row],[item_key]],IsITypeList,Table_ExternalData_15[[#This Row],[IType]],IsDList,Table_ExternalData_15[[#Headers],[26]])</f>
        <v>0</v>
      </c>
      <c r="AE850" s="10">
        <f>SUMIFS(IsQList,IsIList,Table_ExternalData_15[[#This Row],[item_key]],IsITypeList,Table_ExternalData_15[[#This Row],[IType]],IsDList,Table_ExternalData_15[[#Headers],[27]])</f>
        <v>0</v>
      </c>
      <c r="AF850" s="10">
        <f>SUMIFS(IsQList,IsIList,Table_ExternalData_15[[#This Row],[item_key]],IsITypeList,Table_ExternalData_15[[#This Row],[IType]],IsDList,Table_ExternalData_15[[#Headers],[28]])</f>
        <v>0</v>
      </c>
      <c r="AG850" s="10">
        <f>SUMIFS(IsQList,IsIList,Table_ExternalData_15[[#This Row],[item_key]],IsITypeList,Table_ExternalData_15[[#This Row],[IType]],IsDList,Table_ExternalData_15[[#Headers],[29]])</f>
        <v>0</v>
      </c>
      <c r="AH850" s="10">
        <f>SUMIFS(IsQList,IsIList,Table_ExternalData_15[[#This Row],[item_key]],IsITypeList,Table_ExternalData_15[[#This Row],[IType]],IsDList,Table_ExternalData_15[[#Headers],[30]])</f>
        <v>0</v>
      </c>
      <c r="AI850" s="10">
        <f>SUMIFS(IsQList,IsIList,Table_ExternalData_15[[#This Row],[item_key]],IsITypeList,Table_ExternalData_15[[#This Row],[IType]],IsDList,Table_ExternalData_15[[#Headers],[31]])</f>
        <v>0</v>
      </c>
      <c r="AJ850" s="10">
        <f>SUM(Table_ExternalData_15[[#This Row],[1]:[31]])</f>
        <v>0</v>
      </c>
    </row>
    <row r="851" spans="1:36">
      <c r="A851" s="1" t="s">
        <v>338</v>
      </c>
      <c r="B851" s="1" t="s">
        <v>633</v>
      </c>
      <c r="C851" s="1" t="s">
        <v>634</v>
      </c>
      <c r="D851" s="11" t="s">
        <v>2017</v>
      </c>
      <c r="E851" s="10">
        <f>SUMIFS(IsQList,IsIList,Table_ExternalData_15[[#This Row],[item_key]],IsITypeList,Table_ExternalData_15[[#This Row],[IType]],IsDList,Table_ExternalData_15[[#Headers],[1]])</f>
        <v>0</v>
      </c>
      <c r="F851" s="10">
        <f>SUMIFS(IsQList,IsIList,Table_ExternalData_15[[#This Row],[item_key]],IsITypeList,Table_ExternalData_15[[#This Row],[IType]],IsDList,Table_ExternalData_15[[#Headers],[2]])</f>
        <v>0</v>
      </c>
      <c r="G851" s="10">
        <f>SUMIFS(IsQList,IsIList,Table_ExternalData_15[[#This Row],[item_key]],IsITypeList,Table_ExternalData_15[[#This Row],[IType]],IsDList,Table_ExternalData_15[[#Headers],[3]])</f>
        <v>0</v>
      </c>
      <c r="H851" s="10">
        <f>SUMIFS(IsQList,IsIList,Table_ExternalData_15[[#This Row],[item_key]],IsITypeList,Table_ExternalData_15[[#This Row],[IType]],IsDList,Table_ExternalData_15[[#Headers],[4]])</f>
        <v>0</v>
      </c>
      <c r="I851" s="10">
        <f>SUMIFS(IsQList,IsIList,Table_ExternalData_15[[#This Row],[item_key]],IsITypeList,Table_ExternalData_15[[#This Row],[IType]],IsDList,Table_ExternalData_15[[#Headers],[5]])</f>
        <v>0</v>
      </c>
      <c r="J851" s="10">
        <f>SUMIFS(IsQList,IsIList,Table_ExternalData_15[[#This Row],[item_key]],IsITypeList,Table_ExternalData_15[[#This Row],[IType]],IsDList,Table_ExternalData_15[[#Headers],[6]])</f>
        <v>0</v>
      </c>
      <c r="K851" s="10">
        <f>SUMIFS(IsQList,IsIList,Table_ExternalData_15[[#This Row],[item_key]],IsITypeList,Table_ExternalData_15[[#This Row],[IType]],IsDList,Table_ExternalData_15[[#Headers],[7]])</f>
        <v>-1</v>
      </c>
      <c r="L851" s="10">
        <f>SUMIFS(IsQList,IsIList,Table_ExternalData_15[[#This Row],[item_key]],IsITypeList,Table_ExternalData_15[[#This Row],[IType]],IsDList,Table_ExternalData_15[[#Headers],[8]])</f>
        <v>0</v>
      </c>
      <c r="M851" s="10">
        <f>SUMIFS(IsQList,IsIList,Table_ExternalData_15[[#This Row],[item_key]],IsITypeList,Table_ExternalData_15[[#This Row],[IType]],IsDList,Table_ExternalData_15[[#Headers],[9]])</f>
        <v>0</v>
      </c>
      <c r="N851" s="10">
        <f>SUMIFS(IsQList,IsIList,Table_ExternalData_15[[#This Row],[item_key]],IsITypeList,Table_ExternalData_15[[#This Row],[IType]],IsDList,Table_ExternalData_15[[#Headers],[10]])</f>
        <v>0</v>
      </c>
      <c r="O851" s="10">
        <f>SUMIFS(IsQList,IsIList,Table_ExternalData_15[[#This Row],[item_key]],IsITypeList,Table_ExternalData_15[[#This Row],[IType]],IsDList,Table_ExternalData_15[[#Headers],[11]])</f>
        <v>0</v>
      </c>
      <c r="P851" s="10">
        <f>SUMIFS(IsQList,IsIList,Table_ExternalData_15[[#This Row],[item_key]],IsITypeList,Table_ExternalData_15[[#This Row],[IType]],IsDList,Table_ExternalData_15[[#Headers],[12]])</f>
        <v>0</v>
      </c>
      <c r="Q851" s="10">
        <f>SUMIFS(IsQList,IsIList,Table_ExternalData_15[[#This Row],[item_key]],IsITypeList,Table_ExternalData_15[[#This Row],[IType]],IsDList,Table_ExternalData_15[[#Headers],[13]])</f>
        <v>0</v>
      </c>
      <c r="R851" s="10">
        <f>SUMIFS(IsQList,IsIList,Table_ExternalData_15[[#This Row],[item_key]],IsITypeList,Table_ExternalData_15[[#This Row],[IType]],IsDList,Table_ExternalData_15[[#Headers],[14]])</f>
        <v>0</v>
      </c>
      <c r="S851" s="10">
        <f>SUMIFS(IsQList,IsIList,Table_ExternalData_15[[#This Row],[item_key]],IsITypeList,Table_ExternalData_15[[#This Row],[IType]],IsDList,Table_ExternalData_15[[#Headers],[15]])</f>
        <v>0</v>
      </c>
      <c r="T851" s="10">
        <f>SUMIFS(IsQList,IsIList,Table_ExternalData_15[[#This Row],[item_key]],IsITypeList,Table_ExternalData_15[[#This Row],[IType]],IsDList,Table_ExternalData_15[[#Headers],[16]])</f>
        <v>0</v>
      </c>
      <c r="U851" s="10">
        <f>SUMIFS(IsQList,IsIList,Table_ExternalData_15[[#This Row],[item_key]],IsITypeList,Table_ExternalData_15[[#This Row],[IType]],IsDList,Table_ExternalData_15[[#Headers],[17]])</f>
        <v>0</v>
      </c>
      <c r="V851" s="10">
        <f>SUMIFS(IsQList,IsIList,Table_ExternalData_15[[#This Row],[item_key]],IsITypeList,Table_ExternalData_15[[#This Row],[IType]],IsDList,Table_ExternalData_15[[#Headers],[18]])</f>
        <v>0</v>
      </c>
      <c r="W851" s="10">
        <f>SUMIFS(IsQList,IsIList,Table_ExternalData_15[[#This Row],[item_key]],IsITypeList,Table_ExternalData_15[[#This Row],[IType]],IsDList,Table_ExternalData_15[[#Headers],[19]])</f>
        <v>0</v>
      </c>
      <c r="X851" s="10">
        <f>SUMIFS(IsQList,IsIList,Table_ExternalData_15[[#This Row],[item_key]],IsITypeList,Table_ExternalData_15[[#This Row],[IType]],IsDList,Table_ExternalData_15[[#Headers],[20]])</f>
        <v>0</v>
      </c>
      <c r="Y851" s="10">
        <f>SUMIFS(IsQList,IsIList,Table_ExternalData_15[[#This Row],[item_key]],IsITypeList,Table_ExternalData_15[[#This Row],[IType]],IsDList,Table_ExternalData_15[[#Headers],[21]])</f>
        <v>0</v>
      </c>
      <c r="Z851" s="10">
        <f>SUMIFS(IsQList,IsIList,Table_ExternalData_15[[#This Row],[item_key]],IsITypeList,Table_ExternalData_15[[#This Row],[IType]],IsDList,Table_ExternalData_15[[#Headers],[22]])</f>
        <v>0</v>
      </c>
      <c r="AA851" s="10">
        <f>SUMIFS(IsQList,IsIList,Table_ExternalData_15[[#This Row],[item_key]],IsITypeList,Table_ExternalData_15[[#This Row],[IType]],IsDList,Table_ExternalData_15[[#Headers],[23]])</f>
        <v>0</v>
      </c>
      <c r="AB851" s="10">
        <f>SUMIFS(IsQList,IsIList,Table_ExternalData_15[[#This Row],[item_key]],IsITypeList,Table_ExternalData_15[[#This Row],[IType]],IsDList,Table_ExternalData_15[[#Headers],[24]])</f>
        <v>0</v>
      </c>
      <c r="AC851" s="10">
        <f>SUMIFS(IsQList,IsIList,Table_ExternalData_15[[#This Row],[item_key]],IsITypeList,Table_ExternalData_15[[#This Row],[IType]],IsDList,Table_ExternalData_15[[#Headers],[25]])</f>
        <v>0</v>
      </c>
      <c r="AD851" s="10">
        <f>SUMIFS(IsQList,IsIList,Table_ExternalData_15[[#This Row],[item_key]],IsITypeList,Table_ExternalData_15[[#This Row],[IType]],IsDList,Table_ExternalData_15[[#Headers],[26]])</f>
        <v>0</v>
      </c>
      <c r="AE851" s="10">
        <f>SUMIFS(IsQList,IsIList,Table_ExternalData_15[[#This Row],[item_key]],IsITypeList,Table_ExternalData_15[[#This Row],[IType]],IsDList,Table_ExternalData_15[[#Headers],[27]])</f>
        <v>0</v>
      </c>
      <c r="AF851" s="10">
        <f>SUMIFS(IsQList,IsIList,Table_ExternalData_15[[#This Row],[item_key]],IsITypeList,Table_ExternalData_15[[#This Row],[IType]],IsDList,Table_ExternalData_15[[#Headers],[28]])</f>
        <v>0</v>
      </c>
      <c r="AG851" s="10">
        <f>SUMIFS(IsQList,IsIList,Table_ExternalData_15[[#This Row],[item_key]],IsITypeList,Table_ExternalData_15[[#This Row],[IType]],IsDList,Table_ExternalData_15[[#Headers],[29]])</f>
        <v>0</v>
      </c>
      <c r="AH851" s="10">
        <f>SUMIFS(IsQList,IsIList,Table_ExternalData_15[[#This Row],[item_key]],IsITypeList,Table_ExternalData_15[[#This Row],[IType]],IsDList,Table_ExternalData_15[[#Headers],[30]])</f>
        <v>-1</v>
      </c>
      <c r="AI851" s="10">
        <f>SUMIFS(IsQList,IsIList,Table_ExternalData_15[[#This Row],[item_key]],IsITypeList,Table_ExternalData_15[[#This Row],[IType]],IsDList,Table_ExternalData_15[[#Headers],[31]])</f>
        <v>-40</v>
      </c>
      <c r="AJ851" s="10">
        <f>SUM(Table_ExternalData_15[[#This Row],[1]:[31]])</f>
        <v>-42</v>
      </c>
    </row>
    <row r="852" spans="1:36">
      <c r="A852" s="1" t="s">
        <v>428</v>
      </c>
      <c r="B852" s="1" t="s">
        <v>719</v>
      </c>
      <c r="C852" s="1" t="s">
        <v>720</v>
      </c>
      <c r="D852" s="11" t="s">
        <v>2046</v>
      </c>
      <c r="E852" s="10">
        <f>SUMIFS(IsQList,IsIList,Table_ExternalData_15[[#This Row],[item_key]],IsITypeList,Table_ExternalData_15[[#This Row],[IType]],IsDList,Table_ExternalData_15[[#Headers],[1]])</f>
        <v>85</v>
      </c>
      <c r="F852" s="10">
        <f>SUMIFS(IsQList,IsIList,Table_ExternalData_15[[#This Row],[item_key]],IsITypeList,Table_ExternalData_15[[#This Row],[IType]],IsDList,Table_ExternalData_15[[#Headers],[2]])</f>
        <v>188</v>
      </c>
      <c r="G852" s="10">
        <f>SUMIFS(IsQList,IsIList,Table_ExternalData_15[[#This Row],[item_key]],IsITypeList,Table_ExternalData_15[[#This Row],[IType]],IsDList,Table_ExternalData_15[[#Headers],[3]])</f>
        <v>85</v>
      </c>
      <c r="H852" s="10">
        <f>SUMIFS(IsQList,IsIList,Table_ExternalData_15[[#This Row],[item_key]],IsITypeList,Table_ExternalData_15[[#This Row],[IType]],IsDList,Table_ExternalData_15[[#Headers],[4]])</f>
        <v>250</v>
      </c>
      <c r="I852" s="10">
        <f>SUMIFS(IsQList,IsIList,Table_ExternalData_15[[#This Row],[item_key]],IsITypeList,Table_ExternalData_15[[#This Row],[IType]],IsDList,Table_ExternalData_15[[#Headers],[5]])</f>
        <v>100</v>
      </c>
      <c r="J852" s="10">
        <f>SUMIFS(IsQList,IsIList,Table_ExternalData_15[[#This Row],[item_key]],IsITypeList,Table_ExternalData_15[[#This Row],[IType]],IsDList,Table_ExternalData_15[[#Headers],[6]])</f>
        <v>237</v>
      </c>
      <c r="K852" s="10">
        <f>SUMIFS(IsQList,IsIList,Table_ExternalData_15[[#This Row],[item_key]],IsITypeList,Table_ExternalData_15[[#This Row],[IType]],IsDList,Table_ExternalData_15[[#Headers],[7]])</f>
        <v>209</v>
      </c>
      <c r="L852" s="10">
        <f>SUMIFS(IsQList,IsIList,Table_ExternalData_15[[#This Row],[item_key]],IsITypeList,Table_ExternalData_15[[#This Row],[IType]],IsDList,Table_ExternalData_15[[#Headers],[8]])</f>
        <v>139</v>
      </c>
      <c r="M852" s="10">
        <f>SUMIFS(IsQList,IsIList,Table_ExternalData_15[[#This Row],[item_key]],IsITypeList,Table_ExternalData_15[[#This Row],[IType]],IsDList,Table_ExternalData_15[[#Headers],[9]])</f>
        <v>317</v>
      </c>
      <c r="N852" s="10">
        <f>SUMIFS(IsQList,IsIList,Table_ExternalData_15[[#This Row],[item_key]],IsITypeList,Table_ExternalData_15[[#This Row],[IType]],IsDList,Table_ExternalData_15[[#Headers],[10]])</f>
        <v>207</v>
      </c>
      <c r="O852" s="10">
        <f>SUMIFS(IsQList,IsIList,Table_ExternalData_15[[#This Row],[item_key]],IsITypeList,Table_ExternalData_15[[#This Row],[IType]],IsDList,Table_ExternalData_15[[#Headers],[11]])</f>
        <v>150</v>
      </c>
      <c r="P852" s="10">
        <f>SUMIFS(IsQList,IsIList,Table_ExternalData_15[[#This Row],[item_key]],IsITypeList,Table_ExternalData_15[[#This Row],[IType]],IsDList,Table_ExternalData_15[[#Headers],[12]])</f>
        <v>0</v>
      </c>
      <c r="Q852" s="10">
        <f>SUMIFS(IsQList,IsIList,Table_ExternalData_15[[#This Row],[item_key]],IsITypeList,Table_ExternalData_15[[#This Row],[IType]],IsDList,Table_ExternalData_15[[#Headers],[13]])</f>
        <v>184</v>
      </c>
      <c r="R852" s="10">
        <f>SUMIFS(IsQList,IsIList,Table_ExternalData_15[[#This Row],[item_key]],IsITypeList,Table_ExternalData_15[[#This Row],[IType]],IsDList,Table_ExternalData_15[[#Headers],[14]])</f>
        <v>312</v>
      </c>
      <c r="S852" s="10">
        <f>SUMIFS(IsQList,IsIList,Table_ExternalData_15[[#This Row],[item_key]],IsITypeList,Table_ExternalData_15[[#This Row],[IType]],IsDList,Table_ExternalData_15[[#Headers],[15]])</f>
        <v>186</v>
      </c>
      <c r="T852" s="10">
        <f>SUMIFS(IsQList,IsIList,Table_ExternalData_15[[#This Row],[item_key]],IsITypeList,Table_ExternalData_15[[#This Row],[IType]],IsDList,Table_ExternalData_15[[#Headers],[16]])</f>
        <v>164</v>
      </c>
      <c r="U852" s="10">
        <f>SUMIFS(IsQList,IsIList,Table_ExternalData_15[[#This Row],[item_key]],IsITypeList,Table_ExternalData_15[[#This Row],[IType]],IsDList,Table_ExternalData_15[[#Headers],[17]])</f>
        <v>85</v>
      </c>
      <c r="V852" s="10">
        <f>SUMIFS(IsQList,IsIList,Table_ExternalData_15[[#This Row],[item_key]],IsITypeList,Table_ExternalData_15[[#This Row],[IType]],IsDList,Table_ExternalData_15[[#Headers],[18]])</f>
        <v>0</v>
      </c>
      <c r="W852" s="10">
        <f>SUMIFS(IsQList,IsIList,Table_ExternalData_15[[#This Row],[item_key]],IsITypeList,Table_ExternalData_15[[#This Row],[IType]],IsDList,Table_ExternalData_15[[#Headers],[19]])</f>
        <v>0</v>
      </c>
      <c r="X852" s="10">
        <f>SUMIFS(IsQList,IsIList,Table_ExternalData_15[[#This Row],[item_key]],IsITypeList,Table_ExternalData_15[[#This Row],[IType]],IsDList,Table_ExternalData_15[[#Headers],[20]])</f>
        <v>0</v>
      </c>
      <c r="Y852" s="10">
        <f>SUMIFS(IsQList,IsIList,Table_ExternalData_15[[#This Row],[item_key]],IsITypeList,Table_ExternalData_15[[#This Row],[IType]],IsDList,Table_ExternalData_15[[#Headers],[21]])</f>
        <v>0</v>
      </c>
      <c r="Z852" s="10">
        <f>SUMIFS(IsQList,IsIList,Table_ExternalData_15[[#This Row],[item_key]],IsITypeList,Table_ExternalData_15[[#This Row],[IType]],IsDList,Table_ExternalData_15[[#Headers],[22]])</f>
        <v>0</v>
      </c>
      <c r="AA852" s="10">
        <f>SUMIFS(IsQList,IsIList,Table_ExternalData_15[[#This Row],[item_key]],IsITypeList,Table_ExternalData_15[[#This Row],[IType]],IsDList,Table_ExternalData_15[[#Headers],[23]])</f>
        <v>0</v>
      </c>
      <c r="AB852" s="10">
        <f>SUMIFS(IsQList,IsIList,Table_ExternalData_15[[#This Row],[item_key]],IsITypeList,Table_ExternalData_15[[#This Row],[IType]],IsDList,Table_ExternalData_15[[#Headers],[24]])</f>
        <v>0</v>
      </c>
      <c r="AC852" s="10">
        <f>SUMIFS(IsQList,IsIList,Table_ExternalData_15[[#This Row],[item_key]],IsITypeList,Table_ExternalData_15[[#This Row],[IType]],IsDList,Table_ExternalData_15[[#Headers],[25]])</f>
        <v>0</v>
      </c>
      <c r="AD852" s="10">
        <f>SUMIFS(IsQList,IsIList,Table_ExternalData_15[[#This Row],[item_key]],IsITypeList,Table_ExternalData_15[[#This Row],[IType]],IsDList,Table_ExternalData_15[[#Headers],[26]])</f>
        <v>0</v>
      </c>
      <c r="AE852" s="10">
        <f>SUMIFS(IsQList,IsIList,Table_ExternalData_15[[#This Row],[item_key]],IsITypeList,Table_ExternalData_15[[#This Row],[IType]],IsDList,Table_ExternalData_15[[#Headers],[27]])</f>
        <v>334</v>
      </c>
      <c r="AF852" s="10">
        <f>SUMIFS(IsQList,IsIList,Table_ExternalData_15[[#This Row],[item_key]],IsITypeList,Table_ExternalData_15[[#This Row],[IType]],IsDList,Table_ExternalData_15[[#Headers],[28]])</f>
        <v>382</v>
      </c>
      <c r="AG852" s="10">
        <f>SUMIFS(IsQList,IsIList,Table_ExternalData_15[[#This Row],[item_key]],IsITypeList,Table_ExternalData_15[[#This Row],[IType]],IsDList,Table_ExternalData_15[[#Headers],[29]])</f>
        <v>364</v>
      </c>
      <c r="AH852" s="10">
        <f>SUMIFS(IsQList,IsIList,Table_ExternalData_15[[#This Row],[item_key]],IsITypeList,Table_ExternalData_15[[#This Row],[IType]],IsDList,Table_ExternalData_15[[#Headers],[30]])</f>
        <v>230</v>
      </c>
      <c r="AI852" s="10">
        <f>SUMIFS(IsQList,IsIList,Table_ExternalData_15[[#This Row],[item_key]],IsITypeList,Table_ExternalData_15[[#This Row],[IType]],IsDList,Table_ExternalData_15[[#Headers],[31]])</f>
        <v>727</v>
      </c>
      <c r="AJ852" s="10">
        <f>SUM(Table_ExternalData_15[[#This Row],[1]:[31]])</f>
        <v>4935</v>
      </c>
    </row>
    <row r="853" spans="1:36">
      <c r="A853" s="1" t="s">
        <v>429</v>
      </c>
      <c r="B853" s="1" t="s">
        <v>721</v>
      </c>
      <c r="C853" s="1" t="s">
        <v>722</v>
      </c>
      <c r="D853" s="11" t="s">
        <v>2046</v>
      </c>
      <c r="E853" s="10">
        <f>SUMIFS(IsQList,IsIList,Table_ExternalData_15[[#This Row],[item_key]],IsITypeList,Table_ExternalData_15[[#This Row],[IType]],IsDList,Table_ExternalData_15[[#Headers],[1]])</f>
        <v>85</v>
      </c>
      <c r="F853" s="10">
        <f>SUMIFS(IsQList,IsIList,Table_ExternalData_15[[#This Row],[item_key]],IsITypeList,Table_ExternalData_15[[#This Row],[IType]],IsDList,Table_ExternalData_15[[#Headers],[2]])</f>
        <v>188</v>
      </c>
      <c r="G853" s="10">
        <f>SUMIFS(IsQList,IsIList,Table_ExternalData_15[[#This Row],[item_key]],IsITypeList,Table_ExternalData_15[[#This Row],[IType]],IsDList,Table_ExternalData_15[[#Headers],[3]])</f>
        <v>85</v>
      </c>
      <c r="H853" s="10">
        <f>SUMIFS(IsQList,IsIList,Table_ExternalData_15[[#This Row],[item_key]],IsITypeList,Table_ExternalData_15[[#This Row],[IType]],IsDList,Table_ExternalData_15[[#Headers],[4]])</f>
        <v>250</v>
      </c>
      <c r="I853" s="10">
        <f>SUMIFS(IsQList,IsIList,Table_ExternalData_15[[#This Row],[item_key]],IsITypeList,Table_ExternalData_15[[#This Row],[IType]],IsDList,Table_ExternalData_15[[#Headers],[5]])</f>
        <v>100</v>
      </c>
      <c r="J853" s="10">
        <f>SUMIFS(IsQList,IsIList,Table_ExternalData_15[[#This Row],[item_key]],IsITypeList,Table_ExternalData_15[[#This Row],[IType]],IsDList,Table_ExternalData_15[[#Headers],[6]])</f>
        <v>237</v>
      </c>
      <c r="K853" s="10">
        <f>SUMIFS(IsQList,IsIList,Table_ExternalData_15[[#This Row],[item_key]],IsITypeList,Table_ExternalData_15[[#This Row],[IType]],IsDList,Table_ExternalData_15[[#Headers],[7]])</f>
        <v>209</v>
      </c>
      <c r="L853" s="10">
        <f>SUMIFS(IsQList,IsIList,Table_ExternalData_15[[#This Row],[item_key]],IsITypeList,Table_ExternalData_15[[#This Row],[IType]],IsDList,Table_ExternalData_15[[#Headers],[8]])</f>
        <v>139</v>
      </c>
      <c r="M853" s="10">
        <f>SUMIFS(IsQList,IsIList,Table_ExternalData_15[[#This Row],[item_key]],IsITypeList,Table_ExternalData_15[[#This Row],[IType]],IsDList,Table_ExternalData_15[[#Headers],[9]])</f>
        <v>317</v>
      </c>
      <c r="N853" s="10">
        <f>SUMIFS(IsQList,IsIList,Table_ExternalData_15[[#This Row],[item_key]],IsITypeList,Table_ExternalData_15[[#This Row],[IType]],IsDList,Table_ExternalData_15[[#Headers],[10]])</f>
        <v>207</v>
      </c>
      <c r="O853" s="10">
        <f>SUMIFS(IsQList,IsIList,Table_ExternalData_15[[#This Row],[item_key]],IsITypeList,Table_ExternalData_15[[#This Row],[IType]],IsDList,Table_ExternalData_15[[#Headers],[11]])</f>
        <v>150</v>
      </c>
      <c r="P853" s="10">
        <f>SUMIFS(IsQList,IsIList,Table_ExternalData_15[[#This Row],[item_key]],IsITypeList,Table_ExternalData_15[[#This Row],[IType]],IsDList,Table_ExternalData_15[[#Headers],[12]])</f>
        <v>0</v>
      </c>
      <c r="Q853" s="10">
        <f>SUMIFS(IsQList,IsIList,Table_ExternalData_15[[#This Row],[item_key]],IsITypeList,Table_ExternalData_15[[#This Row],[IType]],IsDList,Table_ExternalData_15[[#Headers],[13]])</f>
        <v>184</v>
      </c>
      <c r="R853" s="10">
        <f>SUMIFS(IsQList,IsIList,Table_ExternalData_15[[#This Row],[item_key]],IsITypeList,Table_ExternalData_15[[#This Row],[IType]],IsDList,Table_ExternalData_15[[#Headers],[14]])</f>
        <v>312</v>
      </c>
      <c r="S853" s="10">
        <f>SUMIFS(IsQList,IsIList,Table_ExternalData_15[[#This Row],[item_key]],IsITypeList,Table_ExternalData_15[[#This Row],[IType]],IsDList,Table_ExternalData_15[[#Headers],[15]])</f>
        <v>186</v>
      </c>
      <c r="T853" s="10">
        <f>SUMIFS(IsQList,IsIList,Table_ExternalData_15[[#This Row],[item_key]],IsITypeList,Table_ExternalData_15[[#This Row],[IType]],IsDList,Table_ExternalData_15[[#Headers],[16]])</f>
        <v>164</v>
      </c>
      <c r="U853" s="10">
        <f>SUMIFS(IsQList,IsIList,Table_ExternalData_15[[#This Row],[item_key]],IsITypeList,Table_ExternalData_15[[#This Row],[IType]],IsDList,Table_ExternalData_15[[#Headers],[17]])</f>
        <v>85</v>
      </c>
      <c r="V853" s="10">
        <f>SUMIFS(IsQList,IsIList,Table_ExternalData_15[[#This Row],[item_key]],IsITypeList,Table_ExternalData_15[[#This Row],[IType]],IsDList,Table_ExternalData_15[[#Headers],[18]])</f>
        <v>0</v>
      </c>
      <c r="W853" s="10">
        <f>SUMIFS(IsQList,IsIList,Table_ExternalData_15[[#This Row],[item_key]],IsITypeList,Table_ExternalData_15[[#This Row],[IType]],IsDList,Table_ExternalData_15[[#Headers],[19]])</f>
        <v>0</v>
      </c>
      <c r="X853" s="10">
        <f>SUMIFS(IsQList,IsIList,Table_ExternalData_15[[#This Row],[item_key]],IsITypeList,Table_ExternalData_15[[#This Row],[IType]],IsDList,Table_ExternalData_15[[#Headers],[20]])</f>
        <v>0</v>
      </c>
      <c r="Y853" s="10">
        <f>SUMIFS(IsQList,IsIList,Table_ExternalData_15[[#This Row],[item_key]],IsITypeList,Table_ExternalData_15[[#This Row],[IType]],IsDList,Table_ExternalData_15[[#Headers],[21]])</f>
        <v>0</v>
      </c>
      <c r="Z853" s="10">
        <f>SUMIFS(IsQList,IsIList,Table_ExternalData_15[[#This Row],[item_key]],IsITypeList,Table_ExternalData_15[[#This Row],[IType]],IsDList,Table_ExternalData_15[[#Headers],[22]])</f>
        <v>0</v>
      </c>
      <c r="AA853" s="10">
        <f>SUMIFS(IsQList,IsIList,Table_ExternalData_15[[#This Row],[item_key]],IsITypeList,Table_ExternalData_15[[#This Row],[IType]],IsDList,Table_ExternalData_15[[#Headers],[23]])</f>
        <v>0</v>
      </c>
      <c r="AB853" s="10">
        <f>SUMIFS(IsQList,IsIList,Table_ExternalData_15[[#This Row],[item_key]],IsITypeList,Table_ExternalData_15[[#This Row],[IType]],IsDList,Table_ExternalData_15[[#Headers],[24]])</f>
        <v>0</v>
      </c>
      <c r="AC853" s="10">
        <f>SUMIFS(IsQList,IsIList,Table_ExternalData_15[[#This Row],[item_key]],IsITypeList,Table_ExternalData_15[[#This Row],[IType]],IsDList,Table_ExternalData_15[[#Headers],[25]])</f>
        <v>0</v>
      </c>
      <c r="AD853" s="10">
        <f>SUMIFS(IsQList,IsIList,Table_ExternalData_15[[#This Row],[item_key]],IsITypeList,Table_ExternalData_15[[#This Row],[IType]],IsDList,Table_ExternalData_15[[#Headers],[26]])</f>
        <v>0</v>
      </c>
      <c r="AE853" s="10">
        <f>SUMIFS(IsQList,IsIList,Table_ExternalData_15[[#This Row],[item_key]],IsITypeList,Table_ExternalData_15[[#This Row],[IType]],IsDList,Table_ExternalData_15[[#Headers],[27]])</f>
        <v>334</v>
      </c>
      <c r="AF853" s="10">
        <f>SUMIFS(IsQList,IsIList,Table_ExternalData_15[[#This Row],[item_key]],IsITypeList,Table_ExternalData_15[[#This Row],[IType]],IsDList,Table_ExternalData_15[[#Headers],[28]])</f>
        <v>382</v>
      </c>
      <c r="AG853" s="10">
        <f>SUMIFS(IsQList,IsIList,Table_ExternalData_15[[#This Row],[item_key]],IsITypeList,Table_ExternalData_15[[#This Row],[IType]],IsDList,Table_ExternalData_15[[#Headers],[29]])</f>
        <v>364</v>
      </c>
      <c r="AH853" s="10">
        <f>SUMIFS(IsQList,IsIList,Table_ExternalData_15[[#This Row],[item_key]],IsITypeList,Table_ExternalData_15[[#This Row],[IType]],IsDList,Table_ExternalData_15[[#Headers],[30]])</f>
        <v>230</v>
      </c>
      <c r="AI853" s="10">
        <f>SUMIFS(IsQList,IsIList,Table_ExternalData_15[[#This Row],[item_key]],IsITypeList,Table_ExternalData_15[[#This Row],[IType]],IsDList,Table_ExternalData_15[[#Headers],[31]])</f>
        <v>727</v>
      </c>
      <c r="AJ853" s="10">
        <f>SUM(Table_ExternalData_15[[#This Row],[1]:[31]])</f>
        <v>4935</v>
      </c>
    </row>
    <row r="854" spans="1:36">
      <c r="A854" s="1" t="s">
        <v>561</v>
      </c>
      <c r="B854" s="1" t="s">
        <v>855</v>
      </c>
      <c r="C854" s="1" t="s">
        <v>856</v>
      </c>
      <c r="D854" s="11" t="s">
        <v>2046</v>
      </c>
      <c r="E854" s="10">
        <f>SUMIFS(IsQList,IsIList,Table_ExternalData_15[[#This Row],[item_key]],IsITypeList,Table_ExternalData_15[[#This Row],[IType]],IsDList,Table_ExternalData_15[[#Headers],[1]])</f>
        <v>170</v>
      </c>
      <c r="F854" s="10">
        <f>SUMIFS(IsQList,IsIList,Table_ExternalData_15[[#This Row],[item_key]],IsITypeList,Table_ExternalData_15[[#This Row],[IType]],IsDList,Table_ExternalData_15[[#Headers],[2]])</f>
        <v>376</v>
      </c>
      <c r="G854" s="10">
        <f>SUMIFS(IsQList,IsIList,Table_ExternalData_15[[#This Row],[item_key]],IsITypeList,Table_ExternalData_15[[#This Row],[IType]],IsDList,Table_ExternalData_15[[#Headers],[3]])</f>
        <v>170</v>
      </c>
      <c r="H854" s="10">
        <f>SUMIFS(IsQList,IsIList,Table_ExternalData_15[[#This Row],[item_key]],IsITypeList,Table_ExternalData_15[[#This Row],[IType]],IsDList,Table_ExternalData_15[[#Headers],[4]])</f>
        <v>500</v>
      </c>
      <c r="I854" s="10">
        <f>SUMIFS(IsQList,IsIList,Table_ExternalData_15[[#This Row],[item_key]],IsITypeList,Table_ExternalData_15[[#This Row],[IType]],IsDList,Table_ExternalData_15[[#Headers],[5]])</f>
        <v>200</v>
      </c>
      <c r="J854" s="10">
        <f>SUMIFS(IsQList,IsIList,Table_ExternalData_15[[#This Row],[item_key]],IsITypeList,Table_ExternalData_15[[#This Row],[IType]],IsDList,Table_ExternalData_15[[#Headers],[6]])</f>
        <v>474</v>
      </c>
      <c r="K854" s="10">
        <f>SUMIFS(IsQList,IsIList,Table_ExternalData_15[[#This Row],[item_key]],IsITypeList,Table_ExternalData_15[[#This Row],[IType]],IsDList,Table_ExternalData_15[[#Headers],[7]])</f>
        <v>418</v>
      </c>
      <c r="L854" s="10">
        <f>SUMIFS(IsQList,IsIList,Table_ExternalData_15[[#This Row],[item_key]],IsITypeList,Table_ExternalData_15[[#This Row],[IType]],IsDList,Table_ExternalData_15[[#Headers],[8]])</f>
        <v>278</v>
      </c>
      <c r="M854" s="10">
        <f>SUMIFS(IsQList,IsIList,Table_ExternalData_15[[#This Row],[item_key]],IsITypeList,Table_ExternalData_15[[#This Row],[IType]],IsDList,Table_ExternalData_15[[#Headers],[9]])</f>
        <v>634</v>
      </c>
      <c r="N854" s="10">
        <f>SUMIFS(IsQList,IsIList,Table_ExternalData_15[[#This Row],[item_key]],IsITypeList,Table_ExternalData_15[[#This Row],[IType]],IsDList,Table_ExternalData_15[[#Headers],[10]])</f>
        <v>414</v>
      </c>
      <c r="O854" s="10">
        <f>SUMIFS(IsQList,IsIList,Table_ExternalData_15[[#This Row],[item_key]],IsITypeList,Table_ExternalData_15[[#This Row],[IType]],IsDList,Table_ExternalData_15[[#Headers],[11]])</f>
        <v>300</v>
      </c>
      <c r="P854" s="10">
        <f>SUMIFS(IsQList,IsIList,Table_ExternalData_15[[#This Row],[item_key]],IsITypeList,Table_ExternalData_15[[#This Row],[IType]],IsDList,Table_ExternalData_15[[#Headers],[12]])</f>
        <v>0</v>
      </c>
      <c r="Q854" s="10">
        <f>SUMIFS(IsQList,IsIList,Table_ExternalData_15[[#This Row],[item_key]],IsITypeList,Table_ExternalData_15[[#This Row],[IType]],IsDList,Table_ExternalData_15[[#Headers],[13]])</f>
        <v>368</v>
      </c>
      <c r="R854" s="10">
        <f>SUMIFS(IsQList,IsIList,Table_ExternalData_15[[#This Row],[item_key]],IsITypeList,Table_ExternalData_15[[#This Row],[IType]],IsDList,Table_ExternalData_15[[#Headers],[14]])</f>
        <v>624</v>
      </c>
      <c r="S854" s="10">
        <f>SUMIFS(IsQList,IsIList,Table_ExternalData_15[[#This Row],[item_key]],IsITypeList,Table_ExternalData_15[[#This Row],[IType]],IsDList,Table_ExternalData_15[[#Headers],[15]])</f>
        <v>372</v>
      </c>
      <c r="T854" s="10">
        <f>SUMIFS(IsQList,IsIList,Table_ExternalData_15[[#This Row],[item_key]],IsITypeList,Table_ExternalData_15[[#This Row],[IType]],IsDList,Table_ExternalData_15[[#Headers],[16]])</f>
        <v>328</v>
      </c>
      <c r="U854" s="10">
        <f>SUMIFS(IsQList,IsIList,Table_ExternalData_15[[#This Row],[item_key]],IsITypeList,Table_ExternalData_15[[#This Row],[IType]],IsDList,Table_ExternalData_15[[#Headers],[17]])</f>
        <v>170</v>
      </c>
      <c r="V854" s="10">
        <f>SUMIFS(IsQList,IsIList,Table_ExternalData_15[[#This Row],[item_key]],IsITypeList,Table_ExternalData_15[[#This Row],[IType]],IsDList,Table_ExternalData_15[[#Headers],[18]])</f>
        <v>0</v>
      </c>
      <c r="W854" s="10">
        <f>SUMIFS(IsQList,IsIList,Table_ExternalData_15[[#This Row],[item_key]],IsITypeList,Table_ExternalData_15[[#This Row],[IType]],IsDList,Table_ExternalData_15[[#Headers],[19]])</f>
        <v>0</v>
      </c>
      <c r="X854" s="10">
        <f>SUMIFS(IsQList,IsIList,Table_ExternalData_15[[#This Row],[item_key]],IsITypeList,Table_ExternalData_15[[#This Row],[IType]],IsDList,Table_ExternalData_15[[#Headers],[20]])</f>
        <v>0</v>
      </c>
      <c r="Y854" s="10">
        <f>SUMIFS(IsQList,IsIList,Table_ExternalData_15[[#This Row],[item_key]],IsITypeList,Table_ExternalData_15[[#This Row],[IType]],IsDList,Table_ExternalData_15[[#Headers],[21]])</f>
        <v>0</v>
      </c>
      <c r="Z854" s="10">
        <f>SUMIFS(IsQList,IsIList,Table_ExternalData_15[[#This Row],[item_key]],IsITypeList,Table_ExternalData_15[[#This Row],[IType]],IsDList,Table_ExternalData_15[[#Headers],[22]])</f>
        <v>0</v>
      </c>
      <c r="AA854" s="10">
        <f>SUMIFS(IsQList,IsIList,Table_ExternalData_15[[#This Row],[item_key]],IsITypeList,Table_ExternalData_15[[#This Row],[IType]],IsDList,Table_ExternalData_15[[#Headers],[23]])</f>
        <v>0</v>
      </c>
      <c r="AB854" s="10">
        <f>SUMIFS(IsQList,IsIList,Table_ExternalData_15[[#This Row],[item_key]],IsITypeList,Table_ExternalData_15[[#This Row],[IType]],IsDList,Table_ExternalData_15[[#Headers],[24]])</f>
        <v>0</v>
      </c>
      <c r="AC854" s="10">
        <f>SUMIFS(IsQList,IsIList,Table_ExternalData_15[[#This Row],[item_key]],IsITypeList,Table_ExternalData_15[[#This Row],[IType]],IsDList,Table_ExternalData_15[[#Headers],[25]])</f>
        <v>0</v>
      </c>
      <c r="AD854" s="10">
        <f>SUMIFS(IsQList,IsIList,Table_ExternalData_15[[#This Row],[item_key]],IsITypeList,Table_ExternalData_15[[#This Row],[IType]],IsDList,Table_ExternalData_15[[#Headers],[26]])</f>
        <v>0</v>
      </c>
      <c r="AE854" s="10">
        <f>SUMIFS(IsQList,IsIList,Table_ExternalData_15[[#This Row],[item_key]],IsITypeList,Table_ExternalData_15[[#This Row],[IType]],IsDList,Table_ExternalData_15[[#Headers],[27]])</f>
        <v>668</v>
      </c>
      <c r="AF854" s="10">
        <f>SUMIFS(IsQList,IsIList,Table_ExternalData_15[[#This Row],[item_key]],IsITypeList,Table_ExternalData_15[[#This Row],[IType]],IsDList,Table_ExternalData_15[[#Headers],[28]])</f>
        <v>764</v>
      </c>
      <c r="AG854" s="10">
        <f>SUMIFS(IsQList,IsIList,Table_ExternalData_15[[#This Row],[item_key]],IsITypeList,Table_ExternalData_15[[#This Row],[IType]],IsDList,Table_ExternalData_15[[#Headers],[29]])</f>
        <v>728</v>
      </c>
      <c r="AH854" s="10">
        <f>SUMIFS(IsQList,IsIList,Table_ExternalData_15[[#This Row],[item_key]],IsITypeList,Table_ExternalData_15[[#This Row],[IType]],IsDList,Table_ExternalData_15[[#Headers],[30]])</f>
        <v>460</v>
      </c>
      <c r="AI854" s="10">
        <f>SUMIFS(IsQList,IsIList,Table_ExternalData_15[[#This Row],[item_key]],IsITypeList,Table_ExternalData_15[[#This Row],[IType]],IsDList,Table_ExternalData_15[[#Headers],[31]])</f>
        <v>1454</v>
      </c>
      <c r="AJ854" s="10">
        <f>SUM(Table_ExternalData_15[[#This Row],[1]:[31]])</f>
        <v>9870</v>
      </c>
    </row>
    <row r="855" spans="1:36">
      <c r="A855" s="1" t="s">
        <v>1699</v>
      </c>
      <c r="B855" s="1" t="s">
        <v>1985</v>
      </c>
      <c r="C855" s="1" t="s">
        <v>1986</v>
      </c>
      <c r="D855" s="11" t="s">
        <v>2046</v>
      </c>
      <c r="E855" s="10">
        <f>SUMIFS(IsQList,IsIList,Table_ExternalData_15[[#This Row],[item_key]],IsITypeList,Table_ExternalData_15[[#This Row],[IType]],IsDList,Table_ExternalData_15[[#Headers],[1]])</f>
        <v>170</v>
      </c>
      <c r="F855" s="10">
        <f>SUMIFS(IsQList,IsIList,Table_ExternalData_15[[#This Row],[item_key]],IsITypeList,Table_ExternalData_15[[#This Row],[IType]],IsDList,Table_ExternalData_15[[#Headers],[2]])</f>
        <v>376</v>
      </c>
      <c r="G855" s="10">
        <f>SUMIFS(IsQList,IsIList,Table_ExternalData_15[[#This Row],[item_key]],IsITypeList,Table_ExternalData_15[[#This Row],[IType]],IsDList,Table_ExternalData_15[[#Headers],[3]])</f>
        <v>170</v>
      </c>
      <c r="H855" s="10">
        <f>SUMIFS(IsQList,IsIList,Table_ExternalData_15[[#This Row],[item_key]],IsITypeList,Table_ExternalData_15[[#This Row],[IType]],IsDList,Table_ExternalData_15[[#Headers],[4]])</f>
        <v>500</v>
      </c>
      <c r="I855" s="10">
        <f>SUMIFS(IsQList,IsIList,Table_ExternalData_15[[#This Row],[item_key]],IsITypeList,Table_ExternalData_15[[#This Row],[IType]],IsDList,Table_ExternalData_15[[#Headers],[5]])</f>
        <v>200</v>
      </c>
      <c r="J855" s="10">
        <f>SUMIFS(IsQList,IsIList,Table_ExternalData_15[[#This Row],[item_key]],IsITypeList,Table_ExternalData_15[[#This Row],[IType]],IsDList,Table_ExternalData_15[[#Headers],[6]])</f>
        <v>474</v>
      </c>
      <c r="K855" s="10">
        <f>SUMIFS(IsQList,IsIList,Table_ExternalData_15[[#This Row],[item_key]],IsITypeList,Table_ExternalData_15[[#This Row],[IType]],IsDList,Table_ExternalData_15[[#Headers],[7]])</f>
        <v>418</v>
      </c>
      <c r="L855" s="10">
        <f>SUMIFS(IsQList,IsIList,Table_ExternalData_15[[#This Row],[item_key]],IsITypeList,Table_ExternalData_15[[#This Row],[IType]],IsDList,Table_ExternalData_15[[#Headers],[8]])</f>
        <v>278</v>
      </c>
      <c r="M855" s="10">
        <f>SUMIFS(IsQList,IsIList,Table_ExternalData_15[[#This Row],[item_key]],IsITypeList,Table_ExternalData_15[[#This Row],[IType]],IsDList,Table_ExternalData_15[[#Headers],[9]])</f>
        <v>634</v>
      </c>
      <c r="N855" s="10">
        <f>SUMIFS(IsQList,IsIList,Table_ExternalData_15[[#This Row],[item_key]],IsITypeList,Table_ExternalData_15[[#This Row],[IType]],IsDList,Table_ExternalData_15[[#Headers],[10]])</f>
        <v>414</v>
      </c>
      <c r="O855" s="10">
        <f>SUMIFS(IsQList,IsIList,Table_ExternalData_15[[#This Row],[item_key]],IsITypeList,Table_ExternalData_15[[#This Row],[IType]],IsDList,Table_ExternalData_15[[#Headers],[11]])</f>
        <v>300</v>
      </c>
      <c r="P855" s="10">
        <f>SUMIFS(IsQList,IsIList,Table_ExternalData_15[[#This Row],[item_key]],IsITypeList,Table_ExternalData_15[[#This Row],[IType]],IsDList,Table_ExternalData_15[[#Headers],[12]])</f>
        <v>0</v>
      </c>
      <c r="Q855" s="10">
        <f>SUMIFS(IsQList,IsIList,Table_ExternalData_15[[#This Row],[item_key]],IsITypeList,Table_ExternalData_15[[#This Row],[IType]],IsDList,Table_ExternalData_15[[#Headers],[13]])</f>
        <v>368</v>
      </c>
      <c r="R855" s="10">
        <f>SUMIFS(IsQList,IsIList,Table_ExternalData_15[[#This Row],[item_key]],IsITypeList,Table_ExternalData_15[[#This Row],[IType]],IsDList,Table_ExternalData_15[[#Headers],[14]])</f>
        <v>624</v>
      </c>
      <c r="S855" s="10">
        <f>SUMIFS(IsQList,IsIList,Table_ExternalData_15[[#This Row],[item_key]],IsITypeList,Table_ExternalData_15[[#This Row],[IType]],IsDList,Table_ExternalData_15[[#Headers],[15]])</f>
        <v>372</v>
      </c>
      <c r="T855" s="10">
        <f>SUMIFS(IsQList,IsIList,Table_ExternalData_15[[#This Row],[item_key]],IsITypeList,Table_ExternalData_15[[#This Row],[IType]],IsDList,Table_ExternalData_15[[#Headers],[16]])</f>
        <v>328</v>
      </c>
      <c r="U855" s="10">
        <f>SUMIFS(IsQList,IsIList,Table_ExternalData_15[[#This Row],[item_key]],IsITypeList,Table_ExternalData_15[[#This Row],[IType]],IsDList,Table_ExternalData_15[[#Headers],[17]])</f>
        <v>170</v>
      </c>
      <c r="V855" s="10">
        <f>SUMIFS(IsQList,IsIList,Table_ExternalData_15[[#This Row],[item_key]],IsITypeList,Table_ExternalData_15[[#This Row],[IType]],IsDList,Table_ExternalData_15[[#Headers],[18]])</f>
        <v>0</v>
      </c>
      <c r="W855" s="10">
        <f>SUMIFS(IsQList,IsIList,Table_ExternalData_15[[#This Row],[item_key]],IsITypeList,Table_ExternalData_15[[#This Row],[IType]],IsDList,Table_ExternalData_15[[#Headers],[19]])</f>
        <v>0</v>
      </c>
      <c r="X855" s="10">
        <f>SUMIFS(IsQList,IsIList,Table_ExternalData_15[[#This Row],[item_key]],IsITypeList,Table_ExternalData_15[[#This Row],[IType]],IsDList,Table_ExternalData_15[[#Headers],[20]])</f>
        <v>0</v>
      </c>
      <c r="Y855" s="10">
        <f>SUMIFS(IsQList,IsIList,Table_ExternalData_15[[#This Row],[item_key]],IsITypeList,Table_ExternalData_15[[#This Row],[IType]],IsDList,Table_ExternalData_15[[#Headers],[21]])</f>
        <v>0</v>
      </c>
      <c r="Z855" s="10">
        <f>SUMIFS(IsQList,IsIList,Table_ExternalData_15[[#This Row],[item_key]],IsITypeList,Table_ExternalData_15[[#This Row],[IType]],IsDList,Table_ExternalData_15[[#Headers],[22]])</f>
        <v>0</v>
      </c>
      <c r="AA855" s="10">
        <f>SUMIFS(IsQList,IsIList,Table_ExternalData_15[[#This Row],[item_key]],IsITypeList,Table_ExternalData_15[[#This Row],[IType]],IsDList,Table_ExternalData_15[[#Headers],[23]])</f>
        <v>0</v>
      </c>
      <c r="AB855" s="10">
        <f>SUMIFS(IsQList,IsIList,Table_ExternalData_15[[#This Row],[item_key]],IsITypeList,Table_ExternalData_15[[#This Row],[IType]],IsDList,Table_ExternalData_15[[#Headers],[24]])</f>
        <v>0</v>
      </c>
      <c r="AC855" s="10">
        <f>SUMIFS(IsQList,IsIList,Table_ExternalData_15[[#This Row],[item_key]],IsITypeList,Table_ExternalData_15[[#This Row],[IType]],IsDList,Table_ExternalData_15[[#Headers],[25]])</f>
        <v>0</v>
      </c>
      <c r="AD855" s="10">
        <f>SUMIFS(IsQList,IsIList,Table_ExternalData_15[[#This Row],[item_key]],IsITypeList,Table_ExternalData_15[[#This Row],[IType]],IsDList,Table_ExternalData_15[[#Headers],[26]])</f>
        <v>0</v>
      </c>
      <c r="AE855" s="10">
        <f>SUMIFS(IsQList,IsIList,Table_ExternalData_15[[#This Row],[item_key]],IsITypeList,Table_ExternalData_15[[#This Row],[IType]],IsDList,Table_ExternalData_15[[#Headers],[27]])</f>
        <v>668</v>
      </c>
      <c r="AF855" s="10">
        <f>SUMIFS(IsQList,IsIList,Table_ExternalData_15[[#This Row],[item_key]],IsITypeList,Table_ExternalData_15[[#This Row],[IType]],IsDList,Table_ExternalData_15[[#Headers],[28]])</f>
        <v>764</v>
      </c>
      <c r="AG855" s="10">
        <f>SUMIFS(IsQList,IsIList,Table_ExternalData_15[[#This Row],[item_key]],IsITypeList,Table_ExternalData_15[[#This Row],[IType]],IsDList,Table_ExternalData_15[[#Headers],[29]])</f>
        <v>728</v>
      </c>
      <c r="AH855" s="10">
        <f>SUMIFS(IsQList,IsIList,Table_ExternalData_15[[#This Row],[item_key]],IsITypeList,Table_ExternalData_15[[#This Row],[IType]],IsDList,Table_ExternalData_15[[#Headers],[30]])</f>
        <v>460</v>
      </c>
      <c r="AI855" s="10">
        <f>SUMIFS(IsQList,IsIList,Table_ExternalData_15[[#This Row],[item_key]],IsITypeList,Table_ExternalData_15[[#This Row],[IType]],IsDList,Table_ExternalData_15[[#Headers],[31]])</f>
        <v>1454</v>
      </c>
      <c r="AJ855" s="10">
        <f>SUM(Table_ExternalData_15[[#This Row],[1]:[31]])</f>
        <v>9870</v>
      </c>
    </row>
    <row r="856" spans="1:36">
      <c r="A856" s="1" t="s">
        <v>430</v>
      </c>
      <c r="B856" s="1" t="s">
        <v>767</v>
      </c>
      <c r="C856" s="1" t="s">
        <v>768</v>
      </c>
      <c r="D856" s="11" t="s">
        <v>2046</v>
      </c>
      <c r="E856" s="10">
        <f>SUMIFS(IsQList,IsIList,Table_ExternalData_15[[#This Row],[item_key]],IsITypeList,Table_ExternalData_15[[#This Row],[IType]],IsDList,Table_ExternalData_15[[#Headers],[1]])</f>
        <v>85</v>
      </c>
      <c r="F856" s="10">
        <f>SUMIFS(IsQList,IsIList,Table_ExternalData_15[[#This Row],[item_key]],IsITypeList,Table_ExternalData_15[[#This Row],[IType]],IsDList,Table_ExternalData_15[[#Headers],[2]])</f>
        <v>188</v>
      </c>
      <c r="G856" s="10">
        <f>SUMIFS(IsQList,IsIList,Table_ExternalData_15[[#This Row],[item_key]],IsITypeList,Table_ExternalData_15[[#This Row],[IType]],IsDList,Table_ExternalData_15[[#Headers],[3]])</f>
        <v>85</v>
      </c>
      <c r="H856" s="10">
        <f>SUMIFS(IsQList,IsIList,Table_ExternalData_15[[#This Row],[item_key]],IsITypeList,Table_ExternalData_15[[#This Row],[IType]],IsDList,Table_ExternalData_15[[#Headers],[4]])</f>
        <v>250</v>
      </c>
      <c r="I856" s="10">
        <f>SUMIFS(IsQList,IsIList,Table_ExternalData_15[[#This Row],[item_key]],IsITypeList,Table_ExternalData_15[[#This Row],[IType]],IsDList,Table_ExternalData_15[[#Headers],[5]])</f>
        <v>100</v>
      </c>
      <c r="J856" s="10">
        <f>SUMIFS(IsQList,IsIList,Table_ExternalData_15[[#This Row],[item_key]],IsITypeList,Table_ExternalData_15[[#This Row],[IType]],IsDList,Table_ExternalData_15[[#Headers],[6]])</f>
        <v>237</v>
      </c>
      <c r="K856" s="10">
        <f>SUMIFS(IsQList,IsIList,Table_ExternalData_15[[#This Row],[item_key]],IsITypeList,Table_ExternalData_15[[#This Row],[IType]],IsDList,Table_ExternalData_15[[#Headers],[7]])</f>
        <v>209</v>
      </c>
      <c r="L856" s="10">
        <f>SUMIFS(IsQList,IsIList,Table_ExternalData_15[[#This Row],[item_key]],IsITypeList,Table_ExternalData_15[[#This Row],[IType]],IsDList,Table_ExternalData_15[[#Headers],[8]])</f>
        <v>139</v>
      </c>
      <c r="M856" s="10">
        <f>SUMIFS(IsQList,IsIList,Table_ExternalData_15[[#This Row],[item_key]],IsITypeList,Table_ExternalData_15[[#This Row],[IType]],IsDList,Table_ExternalData_15[[#Headers],[9]])</f>
        <v>317</v>
      </c>
      <c r="N856" s="10">
        <f>SUMIFS(IsQList,IsIList,Table_ExternalData_15[[#This Row],[item_key]],IsITypeList,Table_ExternalData_15[[#This Row],[IType]],IsDList,Table_ExternalData_15[[#Headers],[10]])</f>
        <v>207</v>
      </c>
      <c r="O856" s="10">
        <f>SUMIFS(IsQList,IsIList,Table_ExternalData_15[[#This Row],[item_key]],IsITypeList,Table_ExternalData_15[[#This Row],[IType]],IsDList,Table_ExternalData_15[[#Headers],[11]])</f>
        <v>150</v>
      </c>
      <c r="P856" s="10">
        <f>SUMIFS(IsQList,IsIList,Table_ExternalData_15[[#This Row],[item_key]],IsITypeList,Table_ExternalData_15[[#This Row],[IType]],IsDList,Table_ExternalData_15[[#Headers],[12]])</f>
        <v>0</v>
      </c>
      <c r="Q856" s="10">
        <f>SUMIFS(IsQList,IsIList,Table_ExternalData_15[[#This Row],[item_key]],IsITypeList,Table_ExternalData_15[[#This Row],[IType]],IsDList,Table_ExternalData_15[[#Headers],[13]])</f>
        <v>184</v>
      </c>
      <c r="R856" s="10">
        <f>SUMIFS(IsQList,IsIList,Table_ExternalData_15[[#This Row],[item_key]],IsITypeList,Table_ExternalData_15[[#This Row],[IType]],IsDList,Table_ExternalData_15[[#Headers],[14]])</f>
        <v>312</v>
      </c>
      <c r="S856" s="10">
        <f>SUMIFS(IsQList,IsIList,Table_ExternalData_15[[#This Row],[item_key]],IsITypeList,Table_ExternalData_15[[#This Row],[IType]],IsDList,Table_ExternalData_15[[#Headers],[15]])</f>
        <v>186</v>
      </c>
      <c r="T856" s="10">
        <f>SUMIFS(IsQList,IsIList,Table_ExternalData_15[[#This Row],[item_key]],IsITypeList,Table_ExternalData_15[[#This Row],[IType]],IsDList,Table_ExternalData_15[[#Headers],[16]])</f>
        <v>164</v>
      </c>
      <c r="U856" s="10">
        <f>SUMIFS(IsQList,IsIList,Table_ExternalData_15[[#This Row],[item_key]],IsITypeList,Table_ExternalData_15[[#This Row],[IType]],IsDList,Table_ExternalData_15[[#Headers],[17]])</f>
        <v>85</v>
      </c>
      <c r="V856" s="10">
        <f>SUMIFS(IsQList,IsIList,Table_ExternalData_15[[#This Row],[item_key]],IsITypeList,Table_ExternalData_15[[#This Row],[IType]],IsDList,Table_ExternalData_15[[#Headers],[18]])</f>
        <v>0</v>
      </c>
      <c r="W856" s="10">
        <f>SUMIFS(IsQList,IsIList,Table_ExternalData_15[[#This Row],[item_key]],IsITypeList,Table_ExternalData_15[[#This Row],[IType]],IsDList,Table_ExternalData_15[[#Headers],[19]])</f>
        <v>0</v>
      </c>
      <c r="X856" s="10">
        <f>SUMIFS(IsQList,IsIList,Table_ExternalData_15[[#This Row],[item_key]],IsITypeList,Table_ExternalData_15[[#This Row],[IType]],IsDList,Table_ExternalData_15[[#Headers],[20]])</f>
        <v>0</v>
      </c>
      <c r="Y856" s="10">
        <f>SUMIFS(IsQList,IsIList,Table_ExternalData_15[[#This Row],[item_key]],IsITypeList,Table_ExternalData_15[[#This Row],[IType]],IsDList,Table_ExternalData_15[[#Headers],[21]])</f>
        <v>0</v>
      </c>
      <c r="Z856" s="10">
        <f>SUMIFS(IsQList,IsIList,Table_ExternalData_15[[#This Row],[item_key]],IsITypeList,Table_ExternalData_15[[#This Row],[IType]],IsDList,Table_ExternalData_15[[#Headers],[22]])</f>
        <v>0</v>
      </c>
      <c r="AA856" s="10">
        <f>SUMIFS(IsQList,IsIList,Table_ExternalData_15[[#This Row],[item_key]],IsITypeList,Table_ExternalData_15[[#This Row],[IType]],IsDList,Table_ExternalData_15[[#Headers],[23]])</f>
        <v>0</v>
      </c>
      <c r="AB856" s="10">
        <f>SUMIFS(IsQList,IsIList,Table_ExternalData_15[[#This Row],[item_key]],IsITypeList,Table_ExternalData_15[[#This Row],[IType]],IsDList,Table_ExternalData_15[[#Headers],[24]])</f>
        <v>0</v>
      </c>
      <c r="AC856" s="10">
        <f>SUMIFS(IsQList,IsIList,Table_ExternalData_15[[#This Row],[item_key]],IsITypeList,Table_ExternalData_15[[#This Row],[IType]],IsDList,Table_ExternalData_15[[#Headers],[25]])</f>
        <v>0</v>
      </c>
      <c r="AD856" s="10">
        <f>SUMIFS(IsQList,IsIList,Table_ExternalData_15[[#This Row],[item_key]],IsITypeList,Table_ExternalData_15[[#This Row],[IType]],IsDList,Table_ExternalData_15[[#Headers],[26]])</f>
        <v>0</v>
      </c>
      <c r="AE856" s="10">
        <f>SUMIFS(IsQList,IsIList,Table_ExternalData_15[[#This Row],[item_key]],IsITypeList,Table_ExternalData_15[[#This Row],[IType]],IsDList,Table_ExternalData_15[[#Headers],[27]])</f>
        <v>334</v>
      </c>
      <c r="AF856" s="10">
        <f>SUMIFS(IsQList,IsIList,Table_ExternalData_15[[#This Row],[item_key]],IsITypeList,Table_ExternalData_15[[#This Row],[IType]],IsDList,Table_ExternalData_15[[#Headers],[28]])</f>
        <v>382</v>
      </c>
      <c r="AG856" s="10">
        <f>SUMIFS(IsQList,IsIList,Table_ExternalData_15[[#This Row],[item_key]],IsITypeList,Table_ExternalData_15[[#This Row],[IType]],IsDList,Table_ExternalData_15[[#Headers],[29]])</f>
        <v>364</v>
      </c>
      <c r="AH856" s="10">
        <f>SUMIFS(IsQList,IsIList,Table_ExternalData_15[[#This Row],[item_key]],IsITypeList,Table_ExternalData_15[[#This Row],[IType]],IsDList,Table_ExternalData_15[[#Headers],[30]])</f>
        <v>230</v>
      </c>
      <c r="AI856" s="10">
        <f>SUMIFS(IsQList,IsIList,Table_ExternalData_15[[#This Row],[item_key]],IsITypeList,Table_ExternalData_15[[#This Row],[IType]],IsDList,Table_ExternalData_15[[#Headers],[31]])</f>
        <v>727</v>
      </c>
      <c r="AJ856" s="10">
        <f>SUM(Table_ExternalData_15[[#This Row],[1]:[31]])</f>
        <v>4935</v>
      </c>
    </row>
    <row r="857" spans="1:36">
      <c r="A857" s="1" t="s">
        <v>2035</v>
      </c>
      <c r="B857" s="1" t="s">
        <v>2861</v>
      </c>
      <c r="C857" s="1" t="s">
        <v>2862</v>
      </c>
      <c r="D857" s="11" t="s">
        <v>2046</v>
      </c>
      <c r="E857" s="10">
        <f>SUMIFS(IsQList,IsIList,Table_ExternalData_15[[#This Row],[item_key]],IsITypeList,Table_ExternalData_15[[#This Row],[IType]],IsDList,Table_ExternalData_15[[#Headers],[1]])</f>
        <v>85</v>
      </c>
      <c r="F857" s="10">
        <f>SUMIFS(IsQList,IsIList,Table_ExternalData_15[[#This Row],[item_key]],IsITypeList,Table_ExternalData_15[[#This Row],[IType]],IsDList,Table_ExternalData_15[[#Headers],[2]])</f>
        <v>188</v>
      </c>
      <c r="G857" s="10">
        <f>SUMIFS(IsQList,IsIList,Table_ExternalData_15[[#This Row],[item_key]],IsITypeList,Table_ExternalData_15[[#This Row],[IType]],IsDList,Table_ExternalData_15[[#Headers],[3]])</f>
        <v>85</v>
      </c>
      <c r="H857" s="10">
        <f>SUMIFS(IsQList,IsIList,Table_ExternalData_15[[#This Row],[item_key]],IsITypeList,Table_ExternalData_15[[#This Row],[IType]],IsDList,Table_ExternalData_15[[#Headers],[4]])</f>
        <v>250</v>
      </c>
      <c r="I857" s="10">
        <f>SUMIFS(IsQList,IsIList,Table_ExternalData_15[[#This Row],[item_key]],IsITypeList,Table_ExternalData_15[[#This Row],[IType]],IsDList,Table_ExternalData_15[[#Headers],[5]])</f>
        <v>100</v>
      </c>
      <c r="J857" s="10">
        <f>SUMIFS(IsQList,IsIList,Table_ExternalData_15[[#This Row],[item_key]],IsITypeList,Table_ExternalData_15[[#This Row],[IType]],IsDList,Table_ExternalData_15[[#Headers],[6]])</f>
        <v>237</v>
      </c>
      <c r="K857" s="10">
        <f>SUMIFS(IsQList,IsIList,Table_ExternalData_15[[#This Row],[item_key]],IsITypeList,Table_ExternalData_15[[#This Row],[IType]],IsDList,Table_ExternalData_15[[#Headers],[7]])</f>
        <v>209</v>
      </c>
      <c r="L857" s="10">
        <f>SUMIFS(IsQList,IsIList,Table_ExternalData_15[[#This Row],[item_key]],IsITypeList,Table_ExternalData_15[[#This Row],[IType]],IsDList,Table_ExternalData_15[[#Headers],[8]])</f>
        <v>139</v>
      </c>
      <c r="M857" s="10">
        <f>SUMIFS(IsQList,IsIList,Table_ExternalData_15[[#This Row],[item_key]],IsITypeList,Table_ExternalData_15[[#This Row],[IType]],IsDList,Table_ExternalData_15[[#Headers],[9]])</f>
        <v>317</v>
      </c>
      <c r="N857" s="10">
        <f>SUMIFS(IsQList,IsIList,Table_ExternalData_15[[#This Row],[item_key]],IsITypeList,Table_ExternalData_15[[#This Row],[IType]],IsDList,Table_ExternalData_15[[#Headers],[10]])</f>
        <v>207</v>
      </c>
      <c r="O857" s="10">
        <f>SUMIFS(IsQList,IsIList,Table_ExternalData_15[[#This Row],[item_key]],IsITypeList,Table_ExternalData_15[[#This Row],[IType]],IsDList,Table_ExternalData_15[[#Headers],[11]])</f>
        <v>150</v>
      </c>
      <c r="P857" s="10">
        <f>SUMIFS(IsQList,IsIList,Table_ExternalData_15[[#This Row],[item_key]],IsITypeList,Table_ExternalData_15[[#This Row],[IType]],IsDList,Table_ExternalData_15[[#Headers],[12]])</f>
        <v>0</v>
      </c>
      <c r="Q857" s="10">
        <f>SUMIFS(IsQList,IsIList,Table_ExternalData_15[[#This Row],[item_key]],IsITypeList,Table_ExternalData_15[[#This Row],[IType]],IsDList,Table_ExternalData_15[[#Headers],[13]])</f>
        <v>184</v>
      </c>
      <c r="R857" s="10">
        <f>SUMIFS(IsQList,IsIList,Table_ExternalData_15[[#This Row],[item_key]],IsITypeList,Table_ExternalData_15[[#This Row],[IType]],IsDList,Table_ExternalData_15[[#Headers],[14]])</f>
        <v>312</v>
      </c>
      <c r="S857" s="10">
        <f>SUMIFS(IsQList,IsIList,Table_ExternalData_15[[#This Row],[item_key]],IsITypeList,Table_ExternalData_15[[#This Row],[IType]],IsDList,Table_ExternalData_15[[#Headers],[15]])</f>
        <v>186</v>
      </c>
      <c r="T857" s="10">
        <f>SUMIFS(IsQList,IsIList,Table_ExternalData_15[[#This Row],[item_key]],IsITypeList,Table_ExternalData_15[[#This Row],[IType]],IsDList,Table_ExternalData_15[[#Headers],[16]])</f>
        <v>164</v>
      </c>
      <c r="U857" s="10">
        <f>SUMIFS(IsQList,IsIList,Table_ExternalData_15[[#This Row],[item_key]],IsITypeList,Table_ExternalData_15[[#This Row],[IType]],IsDList,Table_ExternalData_15[[#Headers],[17]])</f>
        <v>85</v>
      </c>
      <c r="V857" s="10">
        <f>SUMIFS(IsQList,IsIList,Table_ExternalData_15[[#This Row],[item_key]],IsITypeList,Table_ExternalData_15[[#This Row],[IType]],IsDList,Table_ExternalData_15[[#Headers],[18]])</f>
        <v>0</v>
      </c>
      <c r="W857" s="10">
        <f>SUMIFS(IsQList,IsIList,Table_ExternalData_15[[#This Row],[item_key]],IsITypeList,Table_ExternalData_15[[#This Row],[IType]],IsDList,Table_ExternalData_15[[#Headers],[19]])</f>
        <v>0</v>
      </c>
      <c r="X857" s="10">
        <f>SUMIFS(IsQList,IsIList,Table_ExternalData_15[[#This Row],[item_key]],IsITypeList,Table_ExternalData_15[[#This Row],[IType]],IsDList,Table_ExternalData_15[[#Headers],[20]])</f>
        <v>0</v>
      </c>
      <c r="Y857" s="10">
        <f>SUMIFS(IsQList,IsIList,Table_ExternalData_15[[#This Row],[item_key]],IsITypeList,Table_ExternalData_15[[#This Row],[IType]],IsDList,Table_ExternalData_15[[#Headers],[21]])</f>
        <v>0</v>
      </c>
      <c r="Z857" s="10">
        <f>SUMIFS(IsQList,IsIList,Table_ExternalData_15[[#This Row],[item_key]],IsITypeList,Table_ExternalData_15[[#This Row],[IType]],IsDList,Table_ExternalData_15[[#Headers],[22]])</f>
        <v>0</v>
      </c>
      <c r="AA857" s="10">
        <f>SUMIFS(IsQList,IsIList,Table_ExternalData_15[[#This Row],[item_key]],IsITypeList,Table_ExternalData_15[[#This Row],[IType]],IsDList,Table_ExternalData_15[[#Headers],[23]])</f>
        <v>0</v>
      </c>
      <c r="AB857" s="10">
        <f>SUMIFS(IsQList,IsIList,Table_ExternalData_15[[#This Row],[item_key]],IsITypeList,Table_ExternalData_15[[#This Row],[IType]],IsDList,Table_ExternalData_15[[#Headers],[24]])</f>
        <v>0</v>
      </c>
      <c r="AC857" s="10">
        <f>SUMIFS(IsQList,IsIList,Table_ExternalData_15[[#This Row],[item_key]],IsITypeList,Table_ExternalData_15[[#This Row],[IType]],IsDList,Table_ExternalData_15[[#Headers],[25]])</f>
        <v>0</v>
      </c>
      <c r="AD857" s="10">
        <f>SUMIFS(IsQList,IsIList,Table_ExternalData_15[[#This Row],[item_key]],IsITypeList,Table_ExternalData_15[[#This Row],[IType]],IsDList,Table_ExternalData_15[[#Headers],[26]])</f>
        <v>0</v>
      </c>
      <c r="AE857" s="10">
        <f>SUMIFS(IsQList,IsIList,Table_ExternalData_15[[#This Row],[item_key]],IsITypeList,Table_ExternalData_15[[#This Row],[IType]],IsDList,Table_ExternalData_15[[#Headers],[27]])</f>
        <v>334</v>
      </c>
      <c r="AF857" s="10">
        <f>SUMIFS(IsQList,IsIList,Table_ExternalData_15[[#This Row],[item_key]],IsITypeList,Table_ExternalData_15[[#This Row],[IType]],IsDList,Table_ExternalData_15[[#Headers],[28]])</f>
        <v>382</v>
      </c>
      <c r="AG857" s="10">
        <f>SUMIFS(IsQList,IsIList,Table_ExternalData_15[[#This Row],[item_key]],IsITypeList,Table_ExternalData_15[[#This Row],[IType]],IsDList,Table_ExternalData_15[[#Headers],[29]])</f>
        <v>364</v>
      </c>
      <c r="AH857" s="10">
        <f>SUMIFS(IsQList,IsIList,Table_ExternalData_15[[#This Row],[item_key]],IsITypeList,Table_ExternalData_15[[#This Row],[IType]],IsDList,Table_ExternalData_15[[#Headers],[30]])</f>
        <v>230</v>
      </c>
      <c r="AI857" s="10">
        <f>SUMIFS(IsQList,IsIList,Table_ExternalData_15[[#This Row],[item_key]],IsITypeList,Table_ExternalData_15[[#This Row],[IType]],IsDList,Table_ExternalData_15[[#Headers],[31]])</f>
        <v>727</v>
      </c>
      <c r="AJ857" s="10">
        <f>SUM(Table_ExternalData_15[[#This Row],[1]:[31]])</f>
        <v>4935</v>
      </c>
    </row>
    <row r="858" spans="1:36">
      <c r="A858" s="1" t="s">
        <v>2035</v>
      </c>
      <c r="B858" s="1" t="s">
        <v>2861</v>
      </c>
      <c r="C858" s="1" t="s">
        <v>2862</v>
      </c>
      <c r="D858" s="11" t="s">
        <v>2017</v>
      </c>
      <c r="E858" s="10">
        <f>SUMIFS(IsQList,IsIList,Table_ExternalData_15[[#This Row],[item_key]],IsITypeList,Table_ExternalData_15[[#This Row],[IType]],IsDList,Table_ExternalData_15[[#Headers],[1]])</f>
        <v>0</v>
      </c>
      <c r="F858" s="10">
        <f>SUMIFS(IsQList,IsIList,Table_ExternalData_15[[#This Row],[item_key]],IsITypeList,Table_ExternalData_15[[#This Row],[IType]],IsDList,Table_ExternalData_15[[#Headers],[2]])</f>
        <v>-51</v>
      </c>
      <c r="G858" s="10">
        <f>SUMIFS(IsQList,IsIList,Table_ExternalData_15[[#This Row],[item_key]],IsITypeList,Table_ExternalData_15[[#This Row],[IType]],IsDList,Table_ExternalData_15[[#Headers],[3]])</f>
        <v>0</v>
      </c>
      <c r="H858" s="10">
        <f>SUMIFS(IsQList,IsIList,Table_ExternalData_15[[#This Row],[item_key]],IsITypeList,Table_ExternalData_15[[#This Row],[IType]],IsDList,Table_ExternalData_15[[#Headers],[4]])</f>
        <v>0</v>
      </c>
      <c r="I858" s="10">
        <f>SUMIFS(IsQList,IsIList,Table_ExternalData_15[[#This Row],[item_key]],IsITypeList,Table_ExternalData_15[[#This Row],[IType]],IsDList,Table_ExternalData_15[[#Headers],[5]])</f>
        <v>0</v>
      </c>
      <c r="J858" s="10">
        <f>SUMIFS(IsQList,IsIList,Table_ExternalData_15[[#This Row],[item_key]],IsITypeList,Table_ExternalData_15[[#This Row],[IType]],IsDList,Table_ExternalData_15[[#Headers],[6]])</f>
        <v>0</v>
      </c>
      <c r="K858" s="10">
        <f>SUMIFS(IsQList,IsIList,Table_ExternalData_15[[#This Row],[item_key]],IsITypeList,Table_ExternalData_15[[#This Row],[IType]],IsDList,Table_ExternalData_15[[#Headers],[7]])</f>
        <v>0</v>
      </c>
      <c r="L858" s="10">
        <f>SUMIFS(IsQList,IsIList,Table_ExternalData_15[[#This Row],[item_key]],IsITypeList,Table_ExternalData_15[[#This Row],[IType]],IsDList,Table_ExternalData_15[[#Headers],[8]])</f>
        <v>0</v>
      </c>
      <c r="M858" s="10">
        <f>SUMIFS(IsQList,IsIList,Table_ExternalData_15[[#This Row],[item_key]],IsITypeList,Table_ExternalData_15[[#This Row],[IType]],IsDList,Table_ExternalData_15[[#Headers],[9]])</f>
        <v>0</v>
      </c>
      <c r="N858" s="10">
        <f>SUMIFS(IsQList,IsIList,Table_ExternalData_15[[#This Row],[item_key]],IsITypeList,Table_ExternalData_15[[#This Row],[IType]],IsDList,Table_ExternalData_15[[#Headers],[10]])</f>
        <v>0</v>
      </c>
      <c r="O858" s="10">
        <f>SUMIFS(IsQList,IsIList,Table_ExternalData_15[[#This Row],[item_key]],IsITypeList,Table_ExternalData_15[[#This Row],[IType]],IsDList,Table_ExternalData_15[[#Headers],[11]])</f>
        <v>0</v>
      </c>
      <c r="P858" s="10">
        <f>SUMIFS(IsQList,IsIList,Table_ExternalData_15[[#This Row],[item_key]],IsITypeList,Table_ExternalData_15[[#This Row],[IType]],IsDList,Table_ExternalData_15[[#Headers],[12]])</f>
        <v>0</v>
      </c>
      <c r="Q858" s="10">
        <f>SUMIFS(IsQList,IsIList,Table_ExternalData_15[[#This Row],[item_key]],IsITypeList,Table_ExternalData_15[[#This Row],[IType]],IsDList,Table_ExternalData_15[[#Headers],[13]])</f>
        <v>0</v>
      </c>
      <c r="R858" s="10">
        <f>SUMIFS(IsQList,IsIList,Table_ExternalData_15[[#This Row],[item_key]],IsITypeList,Table_ExternalData_15[[#This Row],[IType]],IsDList,Table_ExternalData_15[[#Headers],[14]])</f>
        <v>-23</v>
      </c>
      <c r="S858" s="10">
        <f>SUMIFS(IsQList,IsIList,Table_ExternalData_15[[#This Row],[item_key]],IsITypeList,Table_ExternalData_15[[#This Row],[IType]],IsDList,Table_ExternalData_15[[#Headers],[15]])</f>
        <v>0</v>
      </c>
      <c r="T858" s="10">
        <f>SUMIFS(IsQList,IsIList,Table_ExternalData_15[[#This Row],[item_key]],IsITypeList,Table_ExternalData_15[[#This Row],[IType]],IsDList,Table_ExternalData_15[[#Headers],[16]])</f>
        <v>0</v>
      </c>
      <c r="U858" s="10">
        <f>SUMIFS(IsQList,IsIList,Table_ExternalData_15[[#This Row],[item_key]],IsITypeList,Table_ExternalData_15[[#This Row],[IType]],IsDList,Table_ExternalData_15[[#Headers],[17]])</f>
        <v>0</v>
      </c>
      <c r="V858" s="10">
        <f>SUMIFS(IsQList,IsIList,Table_ExternalData_15[[#This Row],[item_key]],IsITypeList,Table_ExternalData_15[[#This Row],[IType]],IsDList,Table_ExternalData_15[[#Headers],[18]])</f>
        <v>0</v>
      </c>
      <c r="W858" s="10">
        <f>SUMIFS(IsQList,IsIList,Table_ExternalData_15[[#This Row],[item_key]],IsITypeList,Table_ExternalData_15[[#This Row],[IType]],IsDList,Table_ExternalData_15[[#Headers],[19]])</f>
        <v>0</v>
      </c>
      <c r="X858" s="10">
        <f>SUMIFS(IsQList,IsIList,Table_ExternalData_15[[#This Row],[item_key]],IsITypeList,Table_ExternalData_15[[#This Row],[IType]],IsDList,Table_ExternalData_15[[#Headers],[20]])</f>
        <v>0</v>
      </c>
      <c r="Y858" s="10">
        <f>SUMIFS(IsQList,IsIList,Table_ExternalData_15[[#This Row],[item_key]],IsITypeList,Table_ExternalData_15[[#This Row],[IType]],IsDList,Table_ExternalData_15[[#Headers],[21]])</f>
        <v>0</v>
      </c>
      <c r="Z858" s="10">
        <f>SUMIFS(IsQList,IsIList,Table_ExternalData_15[[#This Row],[item_key]],IsITypeList,Table_ExternalData_15[[#This Row],[IType]],IsDList,Table_ExternalData_15[[#Headers],[22]])</f>
        <v>0</v>
      </c>
      <c r="AA858" s="10">
        <f>SUMIFS(IsQList,IsIList,Table_ExternalData_15[[#This Row],[item_key]],IsITypeList,Table_ExternalData_15[[#This Row],[IType]],IsDList,Table_ExternalData_15[[#Headers],[23]])</f>
        <v>0</v>
      </c>
      <c r="AB858" s="10">
        <f>SUMIFS(IsQList,IsIList,Table_ExternalData_15[[#This Row],[item_key]],IsITypeList,Table_ExternalData_15[[#This Row],[IType]],IsDList,Table_ExternalData_15[[#Headers],[24]])</f>
        <v>0</v>
      </c>
      <c r="AC858" s="10">
        <f>SUMIFS(IsQList,IsIList,Table_ExternalData_15[[#This Row],[item_key]],IsITypeList,Table_ExternalData_15[[#This Row],[IType]],IsDList,Table_ExternalData_15[[#Headers],[25]])</f>
        <v>0</v>
      </c>
      <c r="AD858" s="10">
        <f>SUMIFS(IsQList,IsIList,Table_ExternalData_15[[#This Row],[item_key]],IsITypeList,Table_ExternalData_15[[#This Row],[IType]],IsDList,Table_ExternalData_15[[#Headers],[26]])</f>
        <v>0</v>
      </c>
      <c r="AE858" s="10">
        <f>SUMIFS(IsQList,IsIList,Table_ExternalData_15[[#This Row],[item_key]],IsITypeList,Table_ExternalData_15[[#This Row],[IType]],IsDList,Table_ExternalData_15[[#Headers],[27]])</f>
        <v>0</v>
      </c>
      <c r="AF858" s="10">
        <f>SUMIFS(IsQList,IsIList,Table_ExternalData_15[[#This Row],[item_key]],IsITypeList,Table_ExternalData_15[[#This Row],[IType]],IsDList,Table_ExternalData_15[[#Headers],[28]])</f>
        <v>0</v>
      </c>
      <c r="AG858" s="10">
        <f>SUMIFS(IsQList,IsIList,Table_ExternalData_15[[#This Row],[item_key]],IsITypeList,Table_ExternalData_15[[#This Row],[IType]],IsDList,Table_ExternalData_15[[#Headers],[29]])</f>
        <v>0</v>
      </c>
      <c r="AH858" s="10">
        <f>SUMIFS(IsQList,IsIList,Table_ExternalData_15[[#This Row],[item_key]],IsITypeList,Table_ExternalData_15[[#This Row],[IType]],IsDList,Table_ExternalData_15[[#Headers],[30]])</f>
        <v>0</v>
      </c>
      <c r="AI858" s="10">
        <f>SUMIFS(IsQList,IsIList,Table_ExternalData_15[[#This Row],[item_key]],IsITypeList,Table_ExternalData_15[[#This Row],[IType]],IsDList,Table_ExternalData_15[[#Headers],[31]])</f>
        <v>0</v>
      </c>
      <c r="AJ858" s="10">
        <f>SUM(Table_ExternalData_15[[#This Row],[1]:[31]])</f>
        <v>-74</v>
      </c>
    </row>
    <row r="859" spans="1:36">
      <c r="A859" s="1" t="s">
        <v>178</v>
      </c>
      <c r="B859" s="1" t="s">
        <v>857</v>
      </c>
      <c r="C859" s="1" t="s">
        <v>844</v>
      </c>
      <c r="D859" s="11" t="s">
        <v>2046</v>
      </c>
      <c r="E859" s="10">
        <f>SUMIFS(IsQList,IsIList,Table_ExternalData_15[[#This Row],[item_key]],IsITypeList,Table_ExternalData_15[[#This Row],[IType]],IsDList,Table_ExternalData_15[[#Headers],[1]])</f>
        <v>85</v>
      </c>
      <c r="F859" s="10">
        <f>SUMIFS(IsQList,IsIList,Table_ExternalData_15[[#This Row],[item_key]],IsITypeList,Table_ExternalData_15[[#This Row],[IType]],IsDList,Table_ExternalData_15[[#Headers],[2]])</f>
        <v>246</v>
      </c>
      <c r="G859" s="10">
        <f>SUMIFS(IsQList,IsIList,Table_ExternalData_15[[#This Row],[item_key]],IsITypeList,Table_ExternalData_15[[#This Row],[IType]],IsDList,Table_ExternalData_15[[#Headers],[3]])</f>
        <v>85</v>
      </c>
      <c r="H859" s="10">
        <f>SUMIFS(IsQList,IsIList,Table_ExternalData_15[[#This Row],[item_key]],IsITypeList,Table_ExternalData_15[[#This Row],[IType]],IsDList,Table_ExternalData_15[[#Headers],[4]])</f>
        <v>250</v>
      </c>
      <c r="I859" s="10">
        <f>SUMIFS(IsQList,IsIList,Table_ExternalData_15[[#This Row],[item_key]],IsITypeList,Table_ExternalData_15[[#This Row],[IType]],IsDList,Table_ExternalData_15[[#Headers],[5]])</f>
        <v>100</v>
      </c>
      <c r="J859" s="10">
        <f>SUMIFS(IsQList,IsIList,Table_ExternalData_15[[#This Row],[item_key]],IsITypeList,Table_ExternalData_15[[#This Row],[IType]],IsDList,Table_ExternalData_15[[#Headers],[6]])</f>
        <v>237</v>
      </c>
      <c r="K859" s="10">
        <f>SUMIFS(IsQList,IsIList,Table_ExternalData_15[[#This Row],[item_key]],IsITypeList,Table_ExternalData_15[[#This Row],[IType]],IsDList,Table_ExternalData_15[[#Headers],[7]])</f>
        <v>209</v>
      </c>
      <c r="L859" s="10">
        <f>SUMIFS(IsQList,IsIList,Table_ExternalData_15[[#This Row],[item_key]],IsITypeList,Table_ExternalData_15[[#This Row],[IType]],IsDList,Table_ExternalData_15[[#Headers],[8]])</f>
        <v>139</v>
      </c>
      <c r="M859" s="10">
        <f>SUMIFS(IsQList,IsIList,Table_ExternalData_15[[#This Row],[item_key]],IsITypeList,Table_ExternalData_15[[#This Row],[IType]],IsDList,Table_ExternalData_15[[#Headers],[9]])</f>
        <v>317</v>
      </c>
      <c r="N859" s="10">
        <f>SUMIFS(IsQList,IsIList,Table_ExternalData_15[[#This Row],[item_key]],IsITypeList,Table_ExternalData_15[[#This Row],[IType]],IsDList,Table_ExternalData_15[[#Headers],[10]])</f>
        <v>207</v>
      </c>
      <c r="O859" s="10">
        <f>SUMIFS(IsQList,IsIList,Table_ExternalData_15[[#This Row],[item_key]],IsITypeList,Table_ExternalData_15[[#This Row],[IType]],IsDList,Table_ExternalData_15[[#Headers],[11]])</f>
        <v>150</v>
      </c>
      <c r="P859" s="10">
        <f>SUMIFS(IsQList,IsIList,Table_ExternalData_15[[#This Row],[item_key]],IsITypeList,Table_ExternalData_15[[#This Row],[IType]],IsDList,Table_ExternalData_15[[#Headers],[12]])</f>
        <v>0</v>
      </c>
      <c r="Q859" s="10">
        <f>SUMIFS(IsQList,IsIList,Table_ExternalData_15[[#This Row],[item_key]],IsITypeList,Table_ExternalData_15[[#This Row],[IType]],IsDList,Table_ExternalData_15[[#Headers],[13]])</f>
        <v>184</v>
      </c>
      <c r="R859" s="10">
        <f>SUMIFS(IsQList,IsIList,Table_ExternalData_15[[#This Row],[item_key]],IsITypeList,Table_ExternalData_15[[#This Row],[IType]],IsDList,Table_ExternalData_15[[#Headers],[14]])</f>
        <v>312</v>
      </c>
      <c r="S859" s="10">
        <f>SUMIFS(IsQList,IsIList,Table_ExternalData_15[[#This Row],[item_key]],IsITypeList,Table_ExternalData_15[[#This Row],[IType]],IsDList,Table_ExternalData_15[[#Headers],[15]])</f>
        <v>186</v>
      </c>
      <c r="T859" s="10">
        <f>SUMIFS(IsQList,IsIList,Table_ExternalData_15[[#This Row],[item_key]],IsITypeList,Table_ExternalData_15[[#This Row],[IType]],IsDList,Table_ExternalData_15[[#Headers],[16]])</f>
        <v>164</v>
      </c>
      <c r="U859" s="10">
        <f>SUMIFS(IsQList,IsIList,Table_ExternalData_15[[#This Row],[item_key]],IsITypeList,Table_ExternalData_15[[#This Row],[IType]],IsDList,Table_ExternalData_15[[#Headers],[17]])</f>
        <v>85</v>
      </c>
      <c r="V859" s="10">
        <f>SUMIFS(IsQList,IsIList,Table_ExternalData_15[[#This Row],[item_key]],IsITypeList,Table_ExternalData_15[[#This Row],[IType]],IsDList,Table_ExternalData_15[[#Headers],[18]])</f>
        <v>0</v>
      </c>
      <c r="W859" s="10">
        <f>SUMIFS(IsQList,IsIList,Table_ExternalData_15[[#This Row],[item_key]],IsITypeList,Table_ExternalData_15[[#This Row],[IType]],IsDList,Table_ExternalData_15[[#Headers],[19]])</f>
        <v>0</v>
      </c>
      <c r="X859" s="10">
        <f>SUMIFS(IsQList,IsIList,Table_ExternalData_15[[#This Row],[item_key]],IsITypeList,Table_ExternalData_15[[#This Row],[IType]],IsDList,Table_ExternalData_15[[#Headers],[20]])</f>
        <v>0</v>
      </c>
      <c r="Y859" s="10">
        <f>SUMIFS(IsQList,IsIList,Table_ExternalData_15[[#This Row],[item_key]],IsITypeList,Table_ExternalData_15[[#This Row],[IType]],IsDList,Table_ExternalData_15[[#Headers],[21]])</f>
        <v>0</v>
      </c>
      <c r="Z859" s="10">
        <f>SUMIFS(IsQList,IsIList,Table_ExternalData_15[[#This Row],[item_key]],IsITypeList,Table_ExternalData_15[[#This Row],[IType]],IsDList,Table_ExternalData_15[[#Headers],[22]])</f>
        <v>0</v>
      </c>
      <c r="AA859" s="10">
        <f>SUMIFS(IsQList,IsIList,Table_ExternalData_15[[#This Row],[item_key]],IsITypeList,Table_ExternalData_15[[#This Row],[IType]],IsDList,Table_ExternalData_15[[#Headers],[23]])</f>
        <v>0</v>
      </c>
      <c r="AB859" s="10">
        <f>SUMIFS(IsQList,IsIList,Table_ExternalData_15[[#This Row],[item_key]],IsITypeList,Table_ExternalData_15[[#This Row],[IType]],IsDList,Table_ExternalData_15[[#Headers],[24]])</f>
        <v>0</v>
      </c>
      <c r="AC859" s="10">
        <f>SUMIFS(IsQList,IsIList,Table_ExternalData_15[[#This Row],[item_key]],IsITypeList,Table_ExternalData_15[[#This Row],[IType]],IsDList,Table_ExternalData_15[[#Headers],[25]])</f>
        <v>0</v>
      </c>
      <c r="AD859" s="10">
        <f>SUMIFS(IsQList,IsIList,Table_ExternalData_15[[#This Row],[item_key]],IsITypeList,Table_ExternalData_15[[#This Row],[IType]],IsDList,Table_ExternalData_15[[#Headers],[26]])</f>
        <v>0</v>
      </c>
      <c r="AE859" s="10">
        <f>SUMIFS(IsQList,IsIList,Table_ExternalData_15[[#This Row],[item_key]],IsITypeList,Table_ExternalData_15[[#This Row],[IType]],IsDList,Table_ExternalData_15[[#Headers],[27]])</f>
        <v>334</v>
      </c>
      <c r="AF859" s="10">
        <f>SUMIFS(IsQList,IsIList,Table_ExternalData_15[[#This Row],[item_key]],IsITypeList,Table_ExternalData_15[[#This Row],[IType]],IsDList,Table_ExternalData_15[[#Headers],[28]])</f>
        <v>382</v>
      </c>
      <c r="AG859" s="10">
        <f>SUMIFS(IsQList,IsIList,Table_ExternalData_15[[#This Row],[item_key]],IsITypeList,Table_ExternalData_15[[#This Row],[IType]],IsDList,Table_ExternalData_15[[#Headers],[29]])</f>
        <v>364</v>
      </c>
      <c r="AH859" s="10">
        <f>SUMIFS(IsQList,IsIList,Table_ExternalData_15[[#This Row],[item_key]],IsITypeList,Table_ExternalData_15[[#This Row],[IType]],IsDList,Table_ExternalData_15[[#Headers],[30]])</f>
        <v>230</v>
      </c>
      <c r="AI859" s="10">
        <f>SUMIFS(IsQList,IsIList,Table_ExternalData_15[[#This Row],[item_key]],IsITypeList,Table_ExternalData_15[[#This Row],[IType]],IsDList,Table_ExternalData_15[[#Headers],[31]])</f>
        <v>727</v>
      </c>
      <c r="AJ859" s="10">
        <f>SUM(Table_ExternalData_15[[#This Row],[1]:[31]])</f>
        <v>4993</v>
      </c>
    </row>
    <row r="860" spans="1:36">
      <c r="A860" s="1" t="s">
        <v>179</v>
      </c>
      <c r="B860" s="1" t="s">
        <v>858</v>
      </c>
      <c r="C860" s="1" t="s">
        <v>842</v>
      </c>
      <c r="D860" s="11" t="s">
        <v>2046</v>
      </c>
      <c r="E860" s="10">
        <f>SUMIFS(IsQList,IsIList,Table_ExternalData_15[[#This Row],[item_key]],IsITypeList,Table_ExternalData_15[[#This Row],[IType]],IsDList,Table_ExternalData_15[[#Headers],[1]])</f>
        <v>85</v>
      </c>
      <c r="F860" s="10">
        <f>SUMIFS(IsQList,IsIList,Table_ExternalData_15[[#This Row],[item_key]],IsITypeList,Table_ExternalData_15[[#This Row],[IType]],IsDList,Table_ExternalData_15[[#Headers],[2]])</f>
        <v>188</v>
      </c>
      <c r="G860" s="10">
        <f>SUMIFS(IsQList,IsIList,Table_ExternalData_15[[#This Row],[item_key]],IsITypeList,Table_ExternalData_15[[#This Row],[IType]],IsDList,Table_ExternalData_15[[#Headers],[3]])</f>
        <v>85</v>
      </c>
      <c r="H860" s="10">
        <f>SUMIFS(IsQList,IsIList,Table_ExternalData_15[[#This Row],[item_key]],IsITypeList,Table_ExternalData_15[[#This Row],[IType]],IsDList,Table_ExternalData_15[[#Headers],[4]])</f>
        <v>250</v>
      </c>
      <c r="I860" s="10">
        <f>SUMIFS(IsQList,IsIList,Table_ExternalData_15[[#This Row],[item_key]],IsITypeList,Table_ExternalData_15[[#This Row],[IType]],IsDList,Table_ExternalData_15[[#Headers],[5]])</f>
        <v>100</v>
      </c>
      <c r="J860" s="10">
        <f>SUMIFS(IsQList,IsIList,Table_ExternalData_15[[#This Row],[item_key]],IsITypeList,Table_ExternalData_15[[#This Row],[IType]],IsDList,Table_ExternalData_15[[#Headers],[6]])</f>
        <v>237</v>
      </c>
      <c r="K860" s="10">
        <f>SUMIFS(IsQList,IsIList,Table_ExternalData_15[[#This Row],[item_key]],IsITypeList,Table_ExternalData_15[[#This Row],[IType]],IsDList,Table_ExternalData_15[[#Headers],[7]])</f>
        <v>209</v>
      </c>
      <c r="L860" s="10">
        <f>SUMIFS(IsQList,IsIList,Table_ExternalData_15[[#This Row],[item_key]],IsITypeList,Table_ExternalData_15[[#This Row],[IType]],IsDList,Table_ExternalData_15[[#Headers],[8]])</f>
        <v>139</v>
      </c>
      <c r="M860" s="10">
        <f>SUMIFS(IsQList,IsIList,Table_ExternalData_15[[#This Row],[item_key]],IsITypeList,Table_ExternalData_15[[#This Row],[IType]],IsDList,Table_ExternalData_15[[#Headers],[9]])</f>
        <v>317</v>
      </c>
      <c r="N860" s="10">
        <f>SUMIFS(IsQList,IsIList,Table_ExternalData_15[[#This Row],[item_key]],IsITypeList,Table_ExternalData_15[[#This Row],[IType]],IsDList,Table_ExternalData_15[[#Headers],[10]])</f>
        <v>207</v>
      </c>
      <c r="O860" s="10">
        <f>SUMIFS(IsQList,IsIList,Table_ExternalData_15[[#This Row],[item_key]],IsITypeList,Table_ExternalData_15[[#This Row],[IType]],IsDList,Table_ExternalData_15[[#Headers],[11]])</f>
        <v>150</v>
      </c>
      <c r="P860" s="10">
        <f>SUMIFS(IsQList,IsIList,Table_ExternalData_15[[#This Row],[item_key]],IsITypeList,Table_ExternalData_15[[#This Row],[IType]],IsDList,Table_ExternalData_15[[#Headers],[12]])</f>
        <v>0</v>
      </c>
      <c r="Q860" s="10">
        <f>SUMIFS(IsQList,IsIList,Table_ExternalData_15[[#This Row],[item_key]],IsITypeList,Table_ExternalData_15[[#This Row],[IType]],IsDList,Table_ExternalData_15[[#Headers],[13]])</f>
        <v>184</v>
      </c>
      <c r="R860" s="10">
        <f>SUMIFS(IsQList,IsIList,Table_ExternalData_15[[#This Row],[item_key]],IsITypeList,Table_ExternalData_15[[#This Row],[IType]],IsDList,Table_ExternalData_15[[#Headers],[14]])</f>
        <v>312</v>
      </c>
      <c r="S860" s="10">
        <f>SUMIFS(IsQList,IsIList,Table_ExternalData_15[[#This Row],[item_key]],IsITypeList,Table_ExternalData_15[[#This Row],[IType]],IsDList,Table_ExternalData_15[[#Headers],[15]])</f>
        <v>186</v>
      </c>
      <c r="T860" s="10">
        <f>SUMIFS(IsQList,IsIList,Table_ExternalData_15[[#This Row],[item_key]],IsITypeList,Table_ExternalData_15[[#This Row],[IType]],IsDList,Table_ExternalData_15[[#Headers],[16]])</f>
        <v>164</v>
      </c>
      <c r="U860" s="10">
        <f>SUMIFS(IsQList,IsIList,Table_ExternalData_15[[#This Row],[item_key]],IsITypeList,Table_ExternalData_15[[#This Row],[IType]],IsDList,Table_ExternalData_15[[#Headers],[17]])</f>
        <v>85</v>
      </c>
      <c r="V860" s="10">
        <f>SUMIFS(IsQList,IsIList,Table_ExternalData_15[[#This Row],[item_key]],IsITypeList,Table_ExternalData_15[[#This Row],[IType]],IsDList,Table_ExternalData_15[[#Headers],[18]])</f>
        <v>0</v>
      </c>
      <c r="W860" s="10">
        <f>SUMIFS(IsQList,IsIList,Table_ExternalData_15[[#This Row],[item_key]],IsITypeList,Table_ExternalData_15[[#This Row],[IType]],IsDList,Table_ExternalData_15[[#Headers],[19]])</f>
        <v>0</v>
      </c>
      <c r="X860" s="10">
        <f>SUMIFS(IsQList,IsIList,Table_ExternalData_15[[#This Row],[item_key]],IsITypeList,Table_ExternalData_15[[#This Row],[IType]],IsDList,Table_ExternalData_15[[#Headers],[20]])</f>
        <v>0</v>
      </c>
      <c r="Y860" s="10">
        <f>SUMIFS(IsQList,IsIList,Table_ExternalData_15[[#This Row],[item_key]],IsITypeList,Table_ExternalData_15[[#This Row],[IType]],IsDList,Table_ExternalData_15[[#Headers],[21]])</f>
        <v>0</v>
      </c>
      <c r="Z860" s="10">
        <f>SUMIFS(IsQList,IsIList,Table_ExternalData_15[[#This Row],[item_key]],IsITypeList,Table_ExternalData_15[[#This Row],[IType]],IsDList,Table_ExternalData_15[[#Headers],[22]])</f>
        <v>0</v>
      </c>
      <c r="AA860" s="10">
        <f>SUMIFS(IsQList,IsIList,Table_ExternalData_15[[#This Row],[item_key]],IsITypeList,Table_ExternalData_15[[#This Row],[IType]],IsDList,Table_ExternalData_15[[#Headers],[23]])</f>
        <v>0</v>
      </c>
      <c r="AB860" s="10">
        <f>SUMIFS(IsQList,IsIList,Table_ExternalData_15[[#This Row],[item_key]],IsITypeList,Table_ExternalData_15[[#This Row],[IType]],IsDList,Table_ExternalData_15[[#Headers],[24]])</f>
        <v>0</v>
      </c>
      <c r="AC860" s="10">
        <f>SUMIFS(IsQList,IsIList,Table_ExternalData_15[[#This Row],[item_key]],IsITypeList,Table_ExternalData_15[[#This Row],[IType]],IsDList,Table_ExternalData_15[[#Headers],[25]])</f>
        <v>0</v>
      </c>
      <c r="AD860" s="10">
        <f>SUMIFS(IsQList,IsIList,Table_ExternalData_15[[#This Row],[item_key]],IsITypeList,Table_ExternalData_15[[#This Row],[IType]],IsDList,Table_ExternalData_15[[#Headers],[26]])</f>
        <v>0</v>
      </c>
      <c r="AE860" s="10">
        <f>SUMIFS(IsQList,IsIList,Table_ExternalData_15[[#This Row],[item_key]],IsITypeList,Table_ExternalData_15[[#This Row],[IType]],IsDList,Table_ExternalData_15[[#Headers],[27]])</f>
        <v>334</v>
      </c>
      <c r="AF860" s="10">
        <f>SUMIFS(IsQList,IsIList,Table_ExternalData_15[[#This Row],[item_key]],IsITypeList,Table_ExternalData_15[[#This Row],[IType]],IsDList,Table_ExternalData_15[[#Headers],[28]])</f>
        <v>382</v>
      </c>
      <c r="AG860" s="10">
        <f>SUMIFS(IsQList,IsIList,Table_ExternalData_15[[#This Row],[item_key]],IsITypeList,Table_ExternalData_15[[#This Row],[IType]],IsDList,Table_ExternalData_15[[#Headers],[29]])</f>
        <v>364</v>
      </c>
      <c r="AH860" s="10">
        <f>SUMIFS(IsQList,IsIList,Table_ExternalData_15[[#This Row],[item_key]],IsITypeList,Table_ExternalData_15[[#This Row],[IType]],IsDList,Table_ExternalData_15[[#Headers],[30]])</f>
        <v>230</v>
      </c>
      <c r="AI860" s="10">
        <f>SUMIFS(IsQList,IsIList,Table_ExternalData_15[[#This Row],[item_key]],IsITypeList,Table_ExternalData_15[[#This Row],[IType]],IsDList,Table_ExternalData_15[[#Headers],[31]])</f>
        <v>727</v>
      </c>
      <c r="AJ860" s="10">
        <f>SUM(Table_ExternalData_15[[#This Row],[1]:[31]])</f>
        <v>4935</v>
      </c>
    </row>
    <row r="861" spans="1:36">
      <c r="A861" s="1" t="s">
        <v>180</v>
      </c>
      <c r="B861" s="1" t="s">
        <v>859</v>
      </c>
      <c r="C861" s="1" t="s">
        <v>846</v>
      </c>
      <c r="D861" s="11" t="s">
        <v>2046</v>
      </c>
      <c r="E861" s="10">
        <f>SUMIFS(IsQList,IsIList,Table_ExternalData_15[[#This Row],[item_key]],IsITypeList,Table_ExternalData_15[[#This Row],[IType]],IsDList,Table_ExternalData_15[[#Headers],[1]])</f>
        <v>85</v>
      </c>
      <c r="F861" s="10">
        <f>SUMIFS(IsQList,IsIList,Table_ExternalData_15[[#This Row],[item_key]],IsITypeList,Table_ExternalData_15[[#This Row],[IType]],IsDList,Table_ExternalData_15[[#Headers],[2]])</f>
        <v>188</v>
      </c>
      <c r="G861" s="10">
        <f>SUMIFS(IsQList,IsIList,Table_ExternalData_15[[#This Row],[item_key]],IsITypeList,Table_ExternalData_15[[#This Row],[IType]],IsDList,Table_ExternalData_15[[#Headers],[3]])</f>
        <v>85</v>
      </c>
      <c r="H861" s="10">
        <f>SUMIFS(IsQList,IsIList,Table_ExternalData_15[[#This Row],[item_key]],IsITypeList,Table_ExternalData_15[[#This Row],[IType]],IsDList,Table_ExternalData_15[[#Headers],[4]])</f>
        <v>250</v>
      </c>
      <c r="I861" s="10">
        <f>SUMIFS(IsQList,IsIList,Table_ExternalData_15[[#This Row],[item_key]],IsITypeList,Table_ExternalData_15[[#This Row],[IType]],IsDList,Table_ExternalData_15[[#Headers],[5]])</f>
        <v>100</v>
      </c>
      <c r="J861" s="10">
        <f>SUMIFS(IsQList,IsIList,Table_ExternalData_15[[#This Row],[item_key]],IsITypeList,Table_ExternalData_15[[#This Row],[IType]],IsDList,Table_ExternalData_15[[#Headers],[6]])</f>
        <v>237</v>
      </c>
      <c r="K861" s="10">
        <f>SUMIFS(IsQList,IsIList,Table_ExternalData_15[[#This Row],[item_key]],IsITypeList,Table_ExternalData_15[[#This Row],[IType]],IsDList,Table_ExternalData_15[[#Headers],[7]])</f>
        <v>209</v>
      </c>
      <c r="L861" s="10">
        <f>SUMIFS(IsQList,IsIList,Table_ExternalData_15[[#This Row],[item_key]],IsITypeList,Table_ExternalData_15[[#This Row],[IType]],IsDList,Table_ExternalData_15[[#Headers],[8]])</f>
        <v>139</v>
      </c>
      <c r="M861" s="10">
        <f>SUMIFS(IsQList,IsIList,Table_ExternalData_15[[#This Row],[item_key]],IsITypeList,Table_ExternalData_15[[#This Row],[IType]],IsDList,Table_ExternalData_15[[#Headers],[9]])</f>
        <v>317</v>
      </c>
      <c r="N861" s="10">
        <f>SUMIFS(IsQList,IsIList,Table_ExternalData_15[[#This Row],[item_key]],IsITypeList,Table_ExternalData_15[[#This Row],[IType]],IsDList,Table_ExternalData_15[[#Headers],[10]])</f>
        <v>209</v>
      </c>
      <c r="O861" s="10">
        <f>SUMIFS(IsQList,IsIList,Table_ExternalData_15[[#This Row],[item_key]],IsITypeList,Table_ExternalData_15[[#This Row],[IType]],IsDList,Table_ExternalData_15[[#Headers],[11]])</f>
        <v>150</v>
      </c>
      <c r="P861" s="10">
        <f>SUMIFS(IsQList,IsIList,Table_ExternalData_15[[#This Row],[item_key]],IsITypeList,Table_ExternalData_15[[#This Row],[IType]],IsDList,Table_ExternalData_15[[#Headers],[12]])</f>
        <v>0</v>
      </c>
      <c r="Q861" s="10">
        <f>SUMIFS(IsQList,IsIList,Table_ExternalData_15[[#This Row],[item_key]],IsITypeList,Table_ExternalData_15[[#This Row],[IType]],IsDList,Table_ExternalData_15[[#Headers],[13]])</f>
        <v>184</v>
      </c>
      <c r="R861" s="10">
        <f>SUMIFS(IsQList,IsIList,Table_ExternalData_15[[#This Row],[item_key]],IsITypeList,Table_ExternalData_15[[#This Row],[IType]],IsDList,Table_ExternalData_15[[#Headers],[14]])</f>
        <v>312</v>
      </c>
      <c r="S861" s="10">
        <f>SUMIFS(IsQList,IsIList,Table_ExternalData_15[[#This Row],[item_key]],IsITypeList,Table_ExternalData_15[[#This Row],[IType]],IsDList,Table_ExternalData_15[[#Headers],[15]])</f>
        <v>186</v>
      </c>
      <c r="T861" s="10">
        <f>SUMIFS(IsQList,IsIList,Table_ExternalData_15[[#This Row],[item_key]],IsITypeList,Table_ExternalData_15[[#This Row],[IType]],IsDList,Table_ExternalData_15[[#Headers],[16]])</f>
        <v>164</v>
      </c>
      <c r="U861" s="10">
        <f>SUMIFS(IsQList,IsIList,Table_ExternalData_15[[#This Row],[item_key]],IsITypeList,Table_ExternalData_15[[#This Row],[IType]],IsDList,Table_ExternalData_15[[#Headers],[17]])</f>
        <v>85</v>
      </c>
      <c r="V861" s="10">
        <f>SUMIFS(IsQList,IsIList,Table_ExternalData_15[[#This Row],[item_key]],IsITypeList,Table_ExternalData_15[[#This Row],[IType]],IsDList,Table_ExternalData_15[[#Headers],[18]])</f>
        <v>0</v>
      </c>
      <c r="W861" s="10">
        <f>SUMIFS(IsQList,IsIList,Table_ExternalData_15[[#This Row],[item_key]],IsITypeList,Table_ExternalData_15[[#This Row],[IType]],IsDList,Table_ExternalData_15[[#Headers],[19]])</f>
        <v>0</v>
      </c>
      <c r="X861" s="10">
        <f>SUMIFS(IsQList,IsIList,Table_ExternalData_15[[#This Row],[item_key]],IsITypeList,Table_ExternalData_15[[#This Row],[IType]],IsDList,Table_ExternalData_15[[#Headers],[20]])</f>
        <v>0</v>
      </c>
      <c r="Y861" s="10">
        <f>SUMIFS(IsQList,IsIList,Table_ExternalData_15[[#This Row],[item_key]],IsITypeList,Table_ExternalData_15[[#This Row],[IType]],IsDList,Table_ExternalData_15[[#Headers],[21]])</f>
        <v>0</v>
      </c>
      <c r="Z861" s="10">
        <f>SUMIFS(IsQList,IsIList,Table_ExternalData_15[[#This Row],[item_key]],IsITypeList,Table_ExternalData_15[[#This Row],[IType]],IsDList,Table_ExternalData_15[[#Headers],[22]])</f>
        <v>0</v>
      </c>
      <c r="AA861" s="10">
        <f>SUMIFS(IsQList,IsIList,Table_ExternalData_15[[#This Row],[item_key]],IsITypeList,Table_ExternalData_15[[#This Row],[IType]],IsDList,Table_ExternalData_15[[#Headers],[23]])</f>
        <v>0</v>
      </c>
      <c r="AB861" s="10">
        <f>SUMIFS(IsQList,IsIList,Table_ExternalData_15[[#This Row],[item_key]],IsITypeList,Table_ExternalData_15[[#This Row],[IType]],IsDList,Table_ExternalData_15[[#Headers],[24]])</f>
        <v>0</v>
      </c>
      <c r="AC861" s="10">
        <f>SUMIFS(IsQList,IsIList,Table_ExternalData_15[[#This Row],[item_key]],IsITypeList,Table_ExternalData_15[[#This Row],[IType]],IsDList,Table_ExternalData_15[[#Headers],[25]])</f>
        <v>0</v>
      </c>
      <c r="AD861" s="10">
        <f>SUMIFS(IsQList,IsIList,Table_ExternalData_15[[#This Row],[item_key]],IsITypeList,Table_ExternalData_15[[#This Row],[IType]],IsDList,Table_ExternalData_15[[#Headers],[26]])</f>
        <v>0</v>
      </c>
      <c r="AE861" s="10">
        <f>SUMIFS(IsQList,IsIList,Table_ExternalData_15[[#This Row],[item_key]],IsITypeList,Table_ExternalData_15[[#This Row],[IType]],IsDList,Table_ExternalData_15[[#Headers],[27]])</f>
        <v>334</v>
      </c>
      <c r="AF861" s="10">
        <f>SUMIFS(IsQList,IsIList,Table_ExternalData_15[[#This Row],[item_key]],IsITypeList,Table_ExternalData_15[[#This Row],[IType]],IsDList,Table_ExternalData_15[[#Headers],[28]])</f>
        <v>382</v>
      </c>
      <c r="AG861" s="10">
        <f>SUMIFS(IsQList,IsIList,Table_ExternalData_15[[#This Row],[item_key]],IsITypeList,Table_ExternalData_15[[#This Row],[IType]],IsDList,Table_ExternalData_15[[#Headers],[29]])</f>
        <v>364</v>
      </c>
      <c r="AH861" s="10">
        <f>SUMIFS(IsQList,IsIList,Table_ExternalData_15[[#This Row],[item_key]],IsITypeList,Table_ExternalData_15[[#This Row],[IType]],IsDList,Table_ExternalData_15[[#Headers],[30]])</f>
        <v>230</v>
      </c>
      <c r="AI861" s="10">
        <f>SUMIFS(IsQList,IsIList,Table_ExternalData_15[[#This Row],[item_key]],IsITypeList,Table_ExternalData_15[[#This Row],[IType]],IsDList,Table_ExternalData_15[[#Headers],[31]])</f>
        <v>727</v>
      </c>
      <c r="AJ861" s="10">
        <f>SUM(Table_ExternalData_15[[#This Row],[1]:[31]])</f>
        <v>4937</v>
      </c>
    </row>
    <row r="862" spans="1:36">
      <c r="A862" s="1" t="s">
        <v>180</v>
      </c>
      <c r="B862" s="1" t="s">
        <v>859</v>
      </c>
      <c r="C862" s="1" t="s">
        <v>846</v>
      </c>
      <c r="D862" s="11" t="s">
        <v>2363</v>
      </c>
      <c r="E862" s="10">
        <f>SUMIFS(IsQList,IsIList,Table_ExternalData_15[[#This Row],[item_key]],IsITypeList,Table_ExternalData_15[[#This Row],[IType]],IsDList,Table_ExternalData_15[[#Headers],[1]])</f>
        <v>0</v>
      </c>
      <c r="F862" s="10">
        <f>SUMIFS(IsQList,IsIList,Table_ExternalData_15[[#This Row],[item_key]],IsITypeList,Table_ExternalData_15[[#This Row],[IType]],IsDList,Table_ExternalData_15[[#Headers],[2]])</f>
        <v>0</v>
      </c>
      <c r="G862" s="10">
        <f>SUMIFS(IsQList,IsIList,Table_ExternalData_15[[#This Row],[item_key]],IsITypeList,Table_ExternalData_15[[#This Row],[IType]],IsDList,Table_ExternalData_15[[#Headers],[3]])</f>
        <v>0</v>
      </c>
      <c r="H862" s="10">
        <f>SUMIFS(IsQList,IsIList,Table_ExternalData_15[[#This Row],[item_key]],IsITypeList,Table_ExternalData_15[[#This Row],[IType]],IsDList,Table_ExternalData_15[[#Headers],[4]])</f>
        <v>0</v>
      </c>
      <c r="I862" s="10">
        <f>SUMIFS(IsQList,IsIList,Table_ExternalData_15[[#This Row],[item_key]],IsITypeList,Table_ExternalData_15[[#This Row],[IType]],IsDList,Table_ExternalData_15[[#Headers],[5]])</f>
        <v>0</v>
      </c>
      <c r="J862" s="10">
        <f>SUMIFS(IsQList,IsIList,Table_ExternalData_15[[#This Row],[item_key]],IsITypeList,Table_ExternalData_15[[#This Row],[IType]],IsDList,Table_ExternalData_15[[#Headers],[6]])</f>
        <v>0</v>
      </c>
      <c r="K862" s="10">
        <f>SUMIFS(IsQList,IsIList,Table_ExternalData_15[[#This Row],[item_key]],IsITypeList,Table_ExternalData_15[[#This Row],[IType]],IsDList,Table_ExternalData_15[[#Headers],[7]])</f>
        <v>0</v>
      </c>
      <c r="L862" s="10">
        <f>SUMIFS(IsQList,IsIList,Table_ExternalData_15[[#This Row],[item_key]],IsITypeList,Table_ExternalData_15[[#This Row],[IType]],IsDList,Table_ExternalData_15[[#Headers],[8]])</f>
        <v>0</v>
      </c>
      <c r="M862" s="10">
        <f>SUMIFS(IsQList,IsIList,Table_ExternalData_15[[#This Row],[item_key]],IsITypeList,Table_ExternalData_15[[#This Row],[IType]],IsDList,Table_ExternalData_15[[#Headers],[9]])</f>
        <v>0</v>
      </c>
      <c r="N862" s="10">
        <f>SUMIFS(IsQList,IsIList,Table_ExternalData_15[[#This Row],[item_key]],IsITypeList,Table_ExternalData_15[[#This Row],[IType]],IsDList,Table_ExternalData_15[[#Headers],[10]])</f>
        <v>0</v>
      </c>
      <c r="O862" s="10">
        <f>SUMIFS(IsQList,IsIList,Table_ExternalData_15[[#This Row],[item_key]],IsITypeList,Table_ExternalData_15[[#This Row],[IType]],IsDList,Table_ExternalData_15[[#Headers],[11]])</f>
        <v>0</v>
      </c>
      <c r="P862" s="10">
        <f>SUMIFS(IsQList,IsIList,Table_ExternalData_15[[#This Row],[item_key]],IsITypeList,Table_ExternalData_15[[#This Row],[IType]],IsDList,Table_ExternalData_15[[#Headers],[12]])</f>
        <v>0</v>
      </c>
      <c r="Q862" s="10">
        <f>SUMIFS(IsQList,IsIList,Table_ExternalData_15[[#This Row],[item_key]],IsITypeList,Table_ExternalData_15[[#This Row],[IType]],IsDList,Table_ExternalData_15[[#Headers],[13]])</f>
        <v>0</v>
      </c>
      <c r="R862" s="10">
        <f>SUMIFS(IsQList,IsIList,Table_ExternalData_15[[#This Row],[item_key]],IsITypeList,Table_ExternalData_15[[#This Row],[IType]],IsDList,Table_ExternalData_15[[#Headers],[14]])</f>
        <v>0</v>
      </c>
      <c r="S862" s="10">
        <f>SUMIFS(IsQList,IsIList,Table_ExternalData_15[[#This Row],[item_key]],IsITypeList,Table_ExternalData_15[[#This Row],[IType]],IsDList,Table_ExternalData_15[[#Headers],[15]])</f>
        <v>0</v>
      </c>
      <c r="T862" s="10">
        <f>SUMIFS(IsQList,IsIList,Table_ExternalData_15[[#This Row],[item_key]],IsITypeList,Table_ExternalData_15[[#This Row],[IType]],IsDList,Table_ExternalData_15[[#Headers],[16]])</f>
        <v>0</v>
      </c>
      <c r="U862" s="10">
        <f>SUMIFS(IsQList,IsIList,Table_ExternalData_15[[#This Row],[item_key]],IsITypeList,Table_ExternalData_15[[#This Row],[IType]],IsDList,Table_ExternalData_15[[#Headers],[17]])</f>
        <v>0</v>
      </c>
      <c r="V862" s="10">
        <f>SUMIFS(IsQList,IsIList,Table_ExternalData_15[[#This Row],[item_key]],IsITypeList,Table_ExternalData_15[[#This Row],[IType]],IsDList,Table_ExternalData_15[[#Headers],[18]])</f>
        <v>0</v>
      </c>
      <c r="W862" s="10">
        <f>SUMIFS(IsQList,IsIList,Table_ExternalData_15[[#This Row],[item_key]],IsITypeList,Table_ExternalData_15[[#This Row],[IType]],IsDList,Table_ExternalData_15[[#Headers],[19]])</f>
        <v>0</v>
      </c>
      <c r="X862" s="10">
        <f>SUMIFS(IsQList,IsIList,Table_ExternalData_15[[#This Row],[item_key]],IsITypeList,Table_ExternalData_15[[#This Row],[IType]],IsDList,Table_ExternalData_15[[#Headers],[20]])</f>
        <v>0</v>
      </c>
      <c r="Y862" s="10">
        <f>SUMIFS(IsQList,IsIList,Table_ExternalData_15[[#This Row],[item_key]],IsITypeList,Table_ExternalData_15[[#This Row],[IType]],IsDList,Table_ExternalData_15[[#Headers],[21]])</f>
        <v>0</v>
      </c>
      <c r="Z862" s="10">
        <f>SUMIFS(IsQList,IsIList,Table_ExternalData_15[[#This Row],[item_key]],IsITypeList,Table_ExternalData_15[[#This Row],[IType]],IsDList,Table_ExternalData_15[[#Headers],[22]])</f>
        <v>0</v>
      </c>
      <c r="AA862" s="10">
        <f>SUMIFS(IsQList,IsIList,Table_ExternalData_15[[#This Row],[item_key]],IsITypeList,Table_ExternalData_15[[#This Row],[IType]],IsDList,Table_ExternalData_15[[#Headers],[23]])</f>
        <v>0</v>
      </c>
      <c r="AB862" s="10">
        <f>SUMIFS(IsQList,IsIList,Table_ExternalData_15[[#This Row],[item_key]],IsITypeList,Table_ExternalData_15[[#This Row],[IType]],IsDList,Table_ExternalData_15[[#Headers],[24]])</f>
        <v>0</v>
      </c>
      <c r="AC862" s="10">
        <f>SUMIFS(IsQList,IsIList,Table_ExternalData_15[[#This Row],[item_key]],IsITypeList,Table_ExternalData_15[[#This Row],[IType]],IsDList,Table_ExternalData_15[[#Headers],[25]])</f>
        <v>0</v>
      </c>
      <c r="AD862" s="10">
        <f>SUMIFS(IsQList,IsIList,Table_ExternalData_15[[#This Row],[item_key]],IsITypeList,Table_ExternalData_15[[#This Row],[IType]],IsDList,Table_ExternalData_15[[#Headers],[26]])</f>
        <v>0</v>
      </c>
      <c r="AE862" s="10">
        <f>SUMIFS(IsQList,IsIList,Table_ExternalData_15[[#This Row],[item_key]],IsITypeList,Table_ExternalData_15[[#This Row],[IType]],IsDList,Table_ExternalData_15[[#Headers],[27]])</f>
        <v>0</v>
      </c>
      <c r="AF862" s="10">
        <f>SUMIFS(IsQList,IsIList,Table_ExternalData_15[[#This Row],[item_key]],IsITypeList,Table_ExternalData_15[[#This Row],[IType]],IsDList,Table_ExternalData_15[[#Headers],[28]])</f>
        <v>0</v>
      </c>
      <c r="AG862" s="10">
        <f>SUMIFS(IsQList,IsIList,Table_ExternalData_15[[#This Row],[item_key]],IsITypeList,Table_ExternalData_15[[#This Row],[IType]],IsDList,Table_ExternalData_15[[#Headers],[29]])</f>
        <v>0</v>
      </c>
      <c r="AH862" s="10">
        <f>SUMIFS(IsQList,IsIList,Table_ExternalData_15[[#This Row],[item_key]],IsITypeList,Table_ExternalData_15[[#This Row],[IType]],IsDList,Table_ExternalData_15[[#Headers],[30]])</f>
        <v>0</v>
      </c>
      <c r="AI862" s="10">
        <f>SUMIFS(IsQList,IsIList,Table_ExternalData_15[[#This Row],[item_key]],IsITypeList,Table_ExternalData_15[[#This Row],[IType]],IsDList,Table_ExternalData_15[[#Headers],[31]])</f>
        <v>0</v>
      </c>
      <c r="AJ862" s="10">
        <f>SUM(Table_ExternalData_15[[#This Row],[1]:[31]])</f>
        <v>0</v>
      </c>
    </row>
    <row r="863" spans="1:36">
      <c r="A863" s="1" t="s">
        <v>2244</v>
      </c>
      <c r="B863" s="1" t="s">
        <v>2863</v>
      </c>
      <c r="C863" s="1" t="s">
        <v>2864</v>
      </c>
      <c r="D863" s="11" t="s">
        <v>2046</v>
      </c>
      <c r="E863" s="10">
        <f>SUMIFS(IsQList,IsIList,Table_ExternalData_15[[#This Row],[item_key]],IsITypeList,Table_ExternalData_15[[#This Row],[IType]],IsDList,Table_ExternalData_15[[#Headers],[1]])</f>
        <v>85</v>
      </c>
      <c r="F863" s="10">
        <f>SUMIFS(IsQList,IsIList,Table_ExternalData_15[[#This Row],[item_key]],IsITypeList,Table_ExternalData_15[[#This Row],[IType]],IsDList,Table_ExternalData_15[[#Headers],[2]])</f>
        <v>188</v>
      </c>
      <c r="G863" s="10">
        <f>SUMIFS(IsQList,IsIList,Table_ExternalData_15[[#This Row],[item_key]],IsITypeList,Table_ExternalData_15[[#This Row],[IType]],IsDList,Table_ExternalData_15[[#Headers],[3]])</f>
        <v>85</v>
      </c>
      <c r="H863" s="10">
        <f>SUMIFS(IsQList,IsIList,Table_ExternalData_15[[#This Row],[item_key]],IsITypeList,Table_ExternalData_15[[#This Row],[IType]],IsDList,Table_ExternalData_15[[#Headers],[4]])</f>
        <v>250</v>
      </c>
      <c r="I863" s="10">
        <f>SUMIFS(IsQList,IsIList,Table_ExternalData_15[[#This Row],[item_key]],IsITypeList,Table_ExternalData_15[[#This Row],[IType]],IsDList,Table_ExternalData_15[[#Headers],[5]])</f>
        <v>100</v>
      </c>
      <c r="J863" s="10">
        <f>SUMIFS(IsQList,IsIList,Table_ExternalData_15[[#This Row],[item_key]],IsITypeList,Table_ExternalData_15[[#This Row],[IType]],IsDList,Table_ExternalData_15[[#Headers],[6]])</f>
        <v>237</v>
      </c>
      <c r="K863" s="10">
        <f>SUMIFS(IsQList,IsIList,Table_ExternalData_15[[#This Row],[item_key]],IsITypeList,Table_ExternalData_15[[#This Row],[IType]],IsDList,Table_ExternalData_15[[#Headers],[7]])</f>
        <v>209</v>
      </c>
      <c r="L863" s="10">
        <f>SUMIFS(IsQList,IsIList,Table_ExternalData_15[[#This Row],[item_key]],IsITypeList,Table_ExternalData_15[[#This Row],[IType]],IsDList,Table_ExternalData_15[[#Headers],[8]])</f>
        <v>139</v>
      </c>
      <c r="M863" s="10">
        <f>SUMIFS(IsQList,IsIList,Table_ExternalData_15[[#This Row],[item_key]],IsITypeList,Table_ExternalData_15[[#This Row],[IType]],IsDList,Table_ExternalData_15[[#Headers],[9]])</f>
        <v>317</v>
      </c>
      <c r="N863" s="10">
        <f>SUMIFS(IsQList,IsIList,Table_ExternalData_15[[#This Row],[item_key]],IsITypeList,Table_ExternalData_15[[#This Row],[IType]],IsDList,Table_ExternalData_15[[#Headers],[10]])</f>
        <v>207</v>
      </c>
      <c r="O863" s="10">
        <f>SUMIFS(IsQList,IsIList,Table_ExternalData_15[[#This Row],[item_key]],IsITypeList,Table_ExternalData_15[[#This Row],[IType]],IsDList,Table_ExternalData_15[[#Headers],[11]])</f>
        <v>150</v>
      </c>
      <c r="P863" s="10">
        <f>SUMIFS(IsQList,IsIList,Table_ExternalData_15[[#This Row],[item_key]],IsITypeList,Table_ExternalData_15[[#This Row],[IType]],IsDList,Table_ExternalData_15[[#Headers],[12]])</f>
        <v>0</v>
      </c>
      <c r="Q863" s="10">
        <f>SUMIFS(IsQList,IsIList,Table_ExternalData_15[[#This Row],[item_key]],IsITypeList,Table_ExternalData_15[[#This Row],[IType]],IsDList,Table_ExternalData_15[[#Headers],[13]])</f>
        <v>184</v>
      </c>
      <c r="R863" s="10">
        <f>SUMIFS(IsQList,IsIList,Table_ExternalData_15[[#This Row],[item_key]],IsITypeList,Table_ExternalData_15[[#This Row],[IType]],IsDList,Table_ExternalData_15[[#Headers],[14]])</f>
        <v>312</v>
      </c>
      <c r="S863" s="10">
        <f>SUMIFS(IsQList,IsIList,Table_ExternalData_15[[#This Row],[item_key]],IsITypeList,Table_ExternalData_15[[#This Row],[IType]],IsDList,Table_ExternalData_15[[#Headers],[15]])</f>
        <v>186</v>
      </c>
      <c r="T863" s="10">
        <f>SUMIFS(IsQList,IsIList,Table_ExternalData_15[[#This Row],[item_key]],IsITypeList,Table_ExternalData_15[[#This Row],[IType]],IsDList,Table_ExternalData_15[[#Headers],[16]])</f>
        <v>164</v>
      </c>
      <c r="U863" s="10">
        <f>SUMIFS(IsQList,IsIList,Table_ExternalData_15[[#This Row],[item_key]],IsITypeList,Table_ExternalData_15[[#This Row],[IType]],IsDList,Table_ExternalData_15[[#Headers],[17]])</f>
        <v>85</v>
      </c>
      <c r="V863" s="10">
        <f>SUMIFS(IsQList,IsIList,Table_ExternalData_15[[#This Row],[item_key]],IsITypeList,Table_ExternalData_15[[#This Row],[IType]],IsDList,Table_ExternalData_15[[#Headers],[18]])</f>
        <v>0</v>
      </c>
      <c r="W863" s="10">
        <f>SUMIFS(IsQList,IsIList,Table_ExternalData_15[[#This Row],[item_key]],IsITypeList,Table_ExternalData_15[[#This Row],[IType]],IsDList,Table_ExternalData_15[[#Headers],[19]])</f>
        <v>0</v>
      </c>
      <c r="X863" s="10">
        <f>SUMIFS(IsQList,IsIList,Table_ExternalData_15[[#This Row],[item_key]],IsITypeList,Table_ExternalData_15[[#This Row],[IType]],IsDList,Table_ExternalData_15[[#Headers],[20]])</f>
        <v>0</v>
      </c>
      <c r="Y863" s="10">
        <f>SUMIFS(IsQList,IsIList,Table_ExternalData_15[[#This Row],[item_key]],IsITypeList,Table_ExternalData_15[[#This Row],[IType]],IsDList,Table_ExternalData_15[[#Headers],[21]])</f>
        <v>0</v>
      </c>
      <c r="Z863" s="10">
        <f>SUMIFS(IsQList,IsIList,Table_ExternalData_15[[#This Row],[item_key]],IsITypeList,Table_ExternalData_15[[#This Row],[IType]],IsDList,Table_ExternalData_15[[#Headers],[22]])</f>
        <v>0</v>
      </c>
      <c r="AA863" s="10">
        <f>SUMIFS(IsQList,IsIList,Table_ExternalData_15[[#This Row],[item_key]],IsITypeList,Table_ExternalData_15[[#This Row],[IType]],IsDList,Table_ExternalData_15[[#Headers],[23]])</f>
        <v>0</v>
      </c>
      <c r="AB863" s="10">
        <f>SUMIFS(IsQList,IsIList,Table_ExternalData_15[[#This Row],[item_key]],IsITypeList,Table_ExternalData_15[[#This Row],[IType]],IsDList,Table_ExternalData_15[[#Headers],[24]])</f>
        <v>0</v>
      </c>
      <c r="AC863" s="10">
        <f>SUMIFS(IsQList,IsIList,Table_ExternalData_15[[#This Row],[item_key]],IsITypeList,Table_ExternalData_15[[#This Row],[IType]],IsDList,Table_ExternalData_15[[#Headers],[25]])</f>
        <v>0</v>
      </c>
      <c r="AD863" s="10">
        <f>SUMIFS(IsQList,IsIList,Table_ExternalData_15[[#This Row],[item_key]],IsITypeList,Table_ExternalData_15[[#This Row],[IType]],IsDList,Table_ExternalData_15[[#Headers],[26]])</f>
        <v>0</v>
      </c>
      <c r="AE863" s="10">
        <f>SUMIFS(IsQList,IsIList,Table_ExternalData_15[[#This Row],[item_key]],IsITypeList,Table_ExternalData_15[[#This Row],[IType]],IsDList,Table_ExternalData_15[[#Headers],[27]])</f>
        <v>334</v>
      </c>
      <c r="AF863" s="10">
        <f>SUMIFS(IsQList,IsIList,Table_ExternalData_15[[#This Row],[item_key]],IsITypeList,Table_ExternalData_15[[#This Row],[IType]],IsDList,Table_ExternalData_15[[#Headers],[28]])</f>
        <v>382</v>
      </c>
      <c r="AG863" s="10">
        <f>SUMIFS(IsQList,IsIList,Table_ExternalData_15[[#This Row],[item_key]],IsITypeList,Table_ExternalData_15[[#This Row],[IType]],IsDList,Table_ExternalData_15[[#Headers],[29]])</f>
        <v>364</v>
      </c>
      <c r="AH863" s="10">
        <f>SUMIFS(IsQList,IsIList,Table_ExternalData_15[[#This Row],[item_key]],IsITypeList,Table_ExternalData_15[[#This Row],[IType]],IsDList,Table_ExternalData_15[[#Headers],[30]])</f>
        <v>230</v>
      </c>
      <c r="AI863" s="10">
        <f>SUMIFS(IsQList,IsIList,Table_ExternalData_15[[#This Row],[item_key]],IsITypeList,Table_ExternalData_15[[#This Row],[IType]],IsDList,Table_ExternalData_15[[#Headers],[31]])</f>
        <v>727</v>
      </c>
      <c r="AJ863" s="10">
        <f>SUM(Table_ExternalData_15[[#This Row],[1]:[31]])</f>
        <v>4935</v>
      </c>
    </row>
    <row r="864" spans="1:36">
      <c r="A864" s="1" t="s">
        <v>44</v>
      </c>
      <c r="B864" s="1" t="s">
        <v>1058</v>
      </c>
      <c r="C864" s="1" t="s">
        <v>1059</v>
      </c>
      <c r="D864" s="11" t="s">
        <v>2046</v>
      </c>
      <c r="E864" s="10">
        <f>SUMIFS(IsQList,IsIList,Table_ExternalData_15[[#This Row],[item_key]],IsITypeList,Table_ExternalData_15[[#This Row],[IType]],IsDList,Table_ExternalData_15[[#Headers],[1]])</f>
        <v>85</v>
      </c>
      <c r="F864" s="10">
        <f>SUMIFS(IsQList,IsIList,Table_ExternalData_15[[#This Row],[item_key]],IsITypeList,Table_ExternalData_15[[#This Row],[IType]],IsDList,Table_ExternalData_15[[#Headers],[2]])</f>
        <v>188</v>
      </c>
      <c r="G864" s="10">
        <f>SUMIFS(IsQList,IsIList,Table_ExternalData_15[[#This Row],[item_key]],IsITypeList,Table_ExternalData_15[[#This Row],[IType]],IsDList,Table_ExternalData_15[[#Headers],[3]])</f>
        <v>85</v>
      </c>
      <c r="H864" s="10">
        <f>SUMIFS(IsQList,IsIList,Table_ExternalData_15[[#This Row],[item_key]],IsITypeList,Table_ExternalData_15[[#This Row],[IType]],IsDList,Table_ExternalData_15[[#Headers],[4]])</f>
        <v>250</v>
      </c>
      <c r="I864" s="10">
        <f>SUMIFS(IsQList,IsIList,Table_ExternalData_15[[#This Row],[item_key]],IsITypeList,Table_ExternalData_15[[#This Row],[IType]],IsDList,Table_ExternalData_15[[#Headers],[5]])</f>
        <v>100</v>
      </c>
      <c r="J864" s="10">
        <f>SUMIFS(IsQList,IsIList,Table_ExternalData_15[[#This Row],[item_key]],IsITypeList,Table_ExternalData_15[[#This Row],[IType]],IsDList,Table_ExternalData_15[[#Headers],[6]])</f>
        <v>237</v>
      </c>
      <c r="K864" s="10">
        <f>SUMIFS(IsQList,IsIList,Table_ExternalData_15[[#This Row],[item_key]],IsITypeList,Table_ExternalData_15[[#This Row],[IType]],IsDList,Table_ExternalData_15[[#Headers],[7]])</f>
        <v>209</v>
      </c>
      <c r="L864" s="10">
        <f>SUMIFS(IsQList,IsIList,Table_ExternalData_15[[#This Row],[item_key]],IsITypeList,Table_ExternalData_15[[#This Row],[IType]],IsDList,Table_ExternalData_15[[#Headers],[8]])</f>
        <v>139</v>
      </c>
      <c r="M864" s="10">
        <f>SUMIFS(IsQList,IsIList,Table_ExternalData_15[[#This Row],[item_key]],IsITypeList,Table_ExternalData_15[[#This Row],[IType]],IsDList,Table_ExternalData_15[[#Headers],[9]])</f>
        <v>317</v>
      </c>
      <c r="N864" s="10">
        <f>SUMIFS(IsQList,IsIList,Table_ExternalData_15[[#This Row],[item_key]],IsITypeList,Table_ExternalData_15[[#This Row],[IType]],IsDList,Table_ExternalData_15[[#Headers],[10]])</f>
        <v>207</v>
      </c>
      <c r="O864" s="10">
        <f>SUMIFS(IsQList,IsIList,Table_ExternalData_15[[#This Row],[item_key]],IsITypeList,Table_ExternalData_15[[#This Row],[IType]],IsDList,Table_ExternalData_15[[#Headers],[11]])</f>
        <v>150</v>
      </c>
      <c r="P864" s="10">
        <f>SUMIFS(IsQList,IsIList,Table_ExternalData_15[[#This Row],[item_key]],IsITypeList,Table_ExternalData_15[[#This Row],[IType]],IsDList,Table_ExternalData_15[[#Headers],[12]])</f>
        <v>0</v>
      </c>
      <c r="Q864" s="10">
        <f>SUMIFS(IsQList,IsIList,Table_ExternalData_15[[#This Row],[item_key]],IsITypeList,Table_ExternalData_15[[#This Row],[IType]],IsDList,Table_ExternalData_15[[#Headers],[13]])</f>
        <v>184</v>
      </c>
      <c r="R864" s="10">
        <f>SUMIFS(IsQList,IsIList,Table_ExternalData_15[[#This Row],[item_key]],IsITypeList,Table_ExternalData_15[[#This Row],[IType]],IsDList,Table_ExternalData_15[[#Headers],[14]])</f>
        <v>312</v>
      </c>
      <c r="S864" s="10">
        <f>SUMIFS(IsQList,IsIList,Table_ExternalData_15[[#This Row],[item_key]],IsITypeList,Table_ExternalData_15[[#This Row],[IType]],IsDList,Table_ExternalData_15[[#Headers],[15]])</f>
        <v>186</v>
      </c>
      <c r="T864" s="10">
        <f>SUMIFS(IsQList,IsIList,Table_ExternalData_15[[#This Row],[item_key]],IsITypeList,Table_ExternalData_15[[#This Row],[IType]],IsDList,Table_ExternalData_15[[#Headers],[16]])</f>
        <v>164</v>
      </c>
      <c r="U864" s="10">
        <f>SUMIFS(IsQList,IsIList,Table_ExternalData_15[[#This Row],[item_key]],IsITypeList,Table_ExternalData_15[[#This Row],[IType]],IsDList,Table_ExternalData_15[[#Headers],[17]])</f>
        <v>85</v>
      </c>
      <c r="V864" s="10">
        <f>SUMIFS(IsQList,IsIList,Table_ExternalData_15[[#This Row],[item_key]],IsITypeList,Table_ExternalData_15[[#This Row],[IType]],IsDList,Table_ExternalData_15[[#Headers],[18]])</f>
        <v>0</v>
      </c>
      <c r="W864" s="10">
        <f>SUMIFS(IsQList,IsIList,Table_ExternalData_15[[#This Row],[item_key]],IsITypeList,Table_ExternalData_15[[#This Row],[IType]],IsDList,Table_ExternalData_15[[#Headers],[19]])</f>
        <v>0</v>
      </c>
      <c r="X864" s="10">
        <f>SUMIFS(IsQList,IsIList,Table_ExternalData_15[[#This Row],[item_key]],IsITypeList,Table_ExternalData_15[[#This Row],[IType]],IsDList,Table_ExternalData_15[[#Headers],[20]])</f>
        <v>0</v>
      </c>
      <c r="Y864" s="10">
        <f>SUMIFS(IsQList,IsIList,Table_ExternalData_15[[#This Row],[item_key]],IsITypeList,Table_ExternalData_15[[#This Row],[IType]],IsDList,Table_ExternalData_15[[#Headers],[21]])</f>
        <v>0</v>
      </c>
      <c r="Z864" s="10">
        <f>SUMIFS(IsQList,IsIList,Table_ExternalData_15[[#This Row],[item_key]],IsITypeList,Table_ExternalData_15[[#This Row],[IType]],IsDList,Table_ExternalData_15[[#Headers],[22]])</f>
        <v>0</v>
      </c>
      <c r="AA864" s="10">
        <f>SUMIFS(IsQList,IsIList,Table_ExternalData_15[[#This Row],[item_key]],IsITypeList,Table_ExternalData_15[[#This Row],[IType]],IsDList,Table_ExternalData_15[[#Headers],[23]])</f>
        <v>0</v>
      </c>
      <c r="AB864" s="10">
        <f>SUMIFS(IsQList,IsIList,Table_ExternalData_15[[#This Row],[item_key]],IsITypeList,Table_ExternalData_15[[#This Row],[IType]],IsDList,Table_ExternalData_15[[#Headers],[24]])</f>
        <v>0</v>
      </c>
      <c r="AC864" s="10">
        <f>SUMIFS(IsQList,IsIList,Table_ExternalData_15[[#This Row],[item_key]],IsITypeList,Table_ExternalData_15[[#This Row],[IType]],IsDList,Table_ExternalData_15[[#Headers],[25]])</f>
        <v>0</v>
      </c>
      <c r="AD864" s="10">
        <f>SUMIFS(IsQList,IsIList,Table_ExternalData_15[[#This Row],[item_key]],IsITypeList,Table_ExternalData_15[[#This Row],[IType]],IsDList,Table_ExternalData_15[[#Headers],[26]])</f>
        <v>0</v>
      </c>
      <c r="AE864" s="10">
        <f>SUMIFS(IsQList,IsIList,Table_ExternalData_15[[#This Row],[item_key]],IsITypeList,Table_ExternalData_15[[#This Row],[IType]],IsDList,Table_ExternalData_15[[#Headers],[27]])</f>
        <v>334</v>
      </c>
      <c r="AF864" s="10">
        <f>SUMIFS(IsQList,IsIList,Table_ExternalData_15[[#This Row],[item_key]],IsITypeList,Table_ExternalData_15[[#This Row],[IType]],IsDList,Table_ExternalData_15[[#Headers],[28]])</f>
        <v>382</v>
      </c>
      <c r="AG864" s="10">
        <f>SUMIFS(IsQList,IsIList,Table_ExternalData_15[[#This Row],[item_key]],IsITypeList,Table_ExternalData_15[[#This Row],[IType]],IsDList,Table_ExternalData_15[[#Headers],[29]])</f>
        <v>364</v>
      </c>
      <c r="AH864" s="10">
        <f>SUMIFS(IsQList,IsIList,Table_ExternalData_15[[#This Row],[item_key]],IsITypeList,Table_ExternalData_15[[#This Row],[IType]],IsDList,Table_ExternalData_15[[#Headers],[30]])</f>
        <v>230</v>
      </c>
      <c r="AI864" s="10">
        <f>SUMIFS(IsQList,IsIList,Table_ExternalData_15[[#This Row],[item_key]],IsITypeList,Table_ExternalData_15[[#This Row],[IType]],IsDList,Table_ExternalData_15[[#Headers],[31]])</f>
        <v>727</v>
      </c>
      <c r="AJ864" s="10">
        <f>SUM(Table_ExternalData_15[[#This Row],[1]:[31]])</f>
        <v>4935</v>
      </c>
    </row>
    <row r="865" spans="1:36">
      <c r="A865" s="1" t="s">
        <v>431</v>
      </c>
      <c r="B865" s="1" t="s">
        <v>769</v>
      </c>
      <c r="C865" s="1" t="s">
        <v>770</v>
      </c>
      <c r="D865" s="11" t="s">
        <v>2046</v>
      </c>
      <c r="E865" s="10">
        <f>SUMIFS(IsQList,IsIList,Table_ExternalData_15[[#This Row],[item_key]],IsITypeList,Table_ExternalData_15[[#This Row],[IType]],IsDList,Table_ExternalData_15[[#Headers],[1]])</f>
        <v>170</v>
      </c>
      <c r="F865" s="10">
        <f>SUMIFS(IsQList,IsIList,Table_ExternalData_15[[#This Row],[item_key]],IsITypeList,Table_ExternalData_15[[#This Row],[IType]],IsDList,Table_ExternalData_15[[#Headers],[2]])</f>
        <v>376</v>
      </c>
      <c r="G865" s="10">
        <f>SUMIFS(IsQList,IsIList,Table_ExternalData_15[[#This Row],[item_key]],IsITypeList,Table_ExternalData_15[[#This Row],[IType]],IsDList,Table_ExternalData_15[[#Headers],[3]])</f>
        <v>170</v>
      </c>
      <c r="H865" s="10">
        <f>SUMIFS(IsQList,IsIList,Table_ExternalData_15[[#This Row],[item_key]],IsITypeList,Table_ExternalData_15[[#This Row],[IType]],IsDList,Table_ExternalData_15[[#Headers],[4]])</f>
        <v>500</v>
      </c>
      <c r="I865" s="10">
        <f>SUMIFS(IsQList,IsIList,Table_ExternalData_15[[#This Row],[item_key]],IsITypeList,Table_ExternalData_15[[#This Row],[IType]],IsDList,Table_ExternalData_15[[#Headers],[5]])</f>
        <v>200</v>
      </c>
      <c r="J865" s="10">
        <f>SUMIFS(IsQList,IsIList,Table_ExternalData_15[[#This Row],[item_key]],IsITypeList,Table_ExternalData_15[[#This Row],[IType]],IsDList,Table_ExternalData_15[[#Headers],[6]])</f>
        <v>474</v>
      </c>
      <c r="K865" s="10">
        <f>SUMIFS(IsQList,IsIList,Table_ExternalData_15[[#This Row],[item_key]],IsITypeList,Table_ExternalData_15[[#This Row],[IType]],IsDList,Table_ExternalData_15[[#Headers],[7]])</f>
        <v>418</v>
      </c>
      <c r="L865" s="10">
        <f>SUMIFS(IsQList,IsIList,Table_ExternalData_15[[#This Row],[item_key]],IsITypeList,Table_ExternalData_15[[#This Row],[IType]],IsDList,Table_ExternalData_15[[#Headers],[8]])</f>
        <v>278</v>
      </c>
      <c r="M865" s="10">
        <f>SUMIFS(IsQList,IsIList,Table_ExternalData_15[[#This Row],[item_key]],IsITypeList,Table_ExternalData_15[[#This Row],[IType]],IsDList,Table_ExternalData_15[[#Headers],[9]])</f>
        <v>634</v>
      </c>
      <c r="N865" s="10">
        <f>SUMIFS(IsQList,IsIList,Table_ExternalData_15[[#This Row],[item_key]],IsITypeList,Table_ExternalData_15[[#This Row],[IType]],IsDList,Table_ExternalData_15[[#Headers],[10]])</f>
        <v>414</v>
      </c>
      <c r="O865" s="10">
        <f>SUMIFS(IsQList,IsIList,Table_ExternalData_15[[#This Row],[item_key]],IsITypeList,Table_ExternalData_15[[#This Row],[IType]],IsDList,Table_ExternalData_15[[#Headers],[11]])</f>
        <v>300</v>
      </c>
      <c r="P865" s="10">
        <f>SUMIFS(IsQList,IsIList,Table_ExternalData_15[[#This Row],[item_key]],IsITypeList,Table_ExternalData_15[[#This Row],[IType]],IsDList,Table_ExternalData_15[[#Headers],[12]])</f>
        <v>0</v>
      </c>
      <c r="Q865" s="10">
        <f>SUMIFS(IsQList,IsIList,Table_ExternalData_15[[#This Row],[item_key]],IsITypeList,Table_ExternalData_15[[#This Row],[IType]],IsDList,Table_ExternalData_15[[#Headers],[13]])</f>
        <v>368</v>
      </c>
      <c r="R865" s="10">
        <f>SUMIFS(IsQList,IsIList,Table_ExternalData_15[[#This Row],[item_key]],IsITypeList,Table_ExternalData_15[[#This Row],[IType]],IsDList,Table_ExternalData_15[[#Headers],[14]])</f>
        <v>624</v>
      </c>
      <c r="S865" s="10">
        <f>SUMIFS(IsQList,IsIList,Table_ExternalData_15[[#This Row],[item_key]],IsITypeList,Table_ExternalData_15[[#This Row],[IType]],IsDList,Table_ExternalData_15[[#Headers],[15]])</f>
        <v>372</v>
      </c>
      <c r="T865" s="10">
        <f>SUMIFS(IsQList,IsIList,Table_ExternalData_15[[#This Row],[item_key]],IsITypeList,Table_ExternalData_15[[#This Row],[IType]],IsDList,Table_ExternalData_15[[#Headers],[16]])</f>
        <v>328</v>
      </c>
      <c r="U865" s="10">
        <f>SUMIFS(IsQList,IsIList,Table_ExternalData_15[[#This Row],[item_key]],IsITypeList,Table_ExternalData_15[[#This Row],[IType]],IsDList,Table_ExternalData_15[[#Headers],[17]])</f>
        <v>170</v>
      </c>
      <c r="V865" s="10">
        <f>SUMIFS(IsQList,IsIList,Table_ExternalData_15[[#This Row],[item_key]],IsITypeList,Table_ExternalData_15[[#This Row],[IType]],IsDList,Table_ExternalData_15[[#Headers],[18]])</f>
        <v>0</v>
      </c>
      <c r="W865" s="10">
        <f>SUMIFS(IsQList,IsIList,Table_ExternalData_15[[#This Row],[item_key]],IsITypeList,Table_ExternalData_15[[#This Row],[IType]],IsDList,Table_ExternalData_15[[#Headers],[19]])</f>
        <v>0</v>
      </c>
      <c r="X865" s="10">
        <f>SUMIFS(IsQList,IsIList,Table_ExternalData_15[[#This Row],[item_key]],IsITypeList,Table_ExternalData_15[[#This Row],[IType]],IsDList,Table_ExternalData_15[[#Headers],[20]])</f>
        <v>0</v>
      </c>
      <c r="Y865" s="10">
        <f>SUMIFS(IsQList,IsIList,Table_ExternalData_15[[#This Row],[item_key]],IsITypeList,Table_ExternalData_15[[#This Row],[IType]],IsDList,Table_ExternalData_15[[#Headers],[21]])</f>
        <v>0</v>
      </c>
      <c r="Z865" s="10">
        <f>SUMIFS(IsQList,IsIList,Table_ExternalData_15[[#This Row],[item_key]],IsITypeList,Table_ExternalData_15[[#This Row],[IType]],IsDList,Table_ExternalData_15[[#Headers],[22]])</f>
        <v>0</v>
      </c>
      <c r="AA865" s="10">
        <f>SUMIFS(IsQList,IsIList,Table_ExternalData_15[[#This Row],[item_key]],IsITypeList,Table_ExternalData_15[[#This Row],[IType]],IsDList,Table_ExternalData_15[[#Headers],[23]])</f>
        <v>0</v>
      </c>
      <c r="AB865" s="10">
        <f>SUMIFS(IsQList,IsIList,Table_ExternalData_15[[#This Row],[item_key]],IsITypeList,Table_ExternalData_15[[#This Row],[IType]],IsDList,Table_ExternalData_15[[#Headers],[24]])</f>
        <v>0</v>
      </c>
      <c r="AC865" s="10">
        <f>SUMIFS(IsQList,IsIList,Table_ExternalData_15[[#This Row],[item_key]],IsITypeList,Table_ExternalData_15[[#This Row],[IType]],IsDList,Table_ExternalData_15[[#Headers],[25]])</f>
        <v>0</v>
      </c>
      <c r="AD865" s="10">
        <f>SUMIFS(IsQList,IsIList,Table_ExternalData_15[[#This Row],[item_key]],IsITypeList,Table_ExternalData_15[[#This Row],[IType]],IsDList,Table_ExternalData_15[[#Headers],[26]])</f>
        <v>0</v>
      </c>
      <c r="AE865" s="10">
        <f>SUMIFS(IsQList,IsIList,Table_ExternalData_15[[#This Row],[item_key]],IsITypeList,Table_ExternalData_15[[#This Row],[IType]],IsDList,Table_ExternalData_15[[#Headers],[27]])</f>
        <v>668</v>
      </c>
      <c r="AF865" s="10">
        <f>SUMIFS(IsQList,IsIList,Table_ExternalData_15[[#This Row],[item_key]],IsITypeList,Table_ExternalData_15[[#This Row],[IType]],IsDList,Table_ExternalData_15[[#Headers],[28]])</f>
        <v>764</v>
      </c>
      <c r="AG865" s="10">
        <f>SUMIFS(IsQList,IsIList,Table_ExternalData_15[[#This Row],[item_key]],IsITypeList,Table_ExternalData_15[[#This Row],[IType]],IsDList,Table_ExternalData_15[[#Headers],[29]])</f>
        <v>728</v>
      </c>
      <c r="AH865" s="10">
        <f>SUMIFS(IsQList,IsIList,Table_ExternalData_15[[#This Row],[item_key]],IsITypeList,Table_ExternalData_15[[#This Row],[IType]],IsDList,Table_ExternalData_15[[#Headers],[30]])</f>
        <v>460</v>
      </c>
      <c r="AI865" s="10">
        <f>SUMIFS(IsQList,IsIList,Table_ExternalData_15[[#This Row],[item_key]],IsITypeList,Table_ExternalData_15[[#This Row],[IType]],IsDList,Table_ExternalData_15[[#Headers],[31]])</f>
        <v>1454</v>
      </c>
      <c r="AJ865" s="10">
        <f>SUM(Table_ExternalData_15[[#This Row],[1]:[31]])</f>
        <v>9870</v>
      </c>
    </row>
    <row r="866" spans="1:36">
      <c r="A866" s="1" t="s">
        <v>181</v>
      </c>
      <c r="B866" s="1" t="s">
        <v>1270</v>
      </c>
      <c r="C866" s="1" t="s">
        <v>1271</v>
      </c>
      <c r="D866" s="11" t="s">
        <v>2046</v>
      </c>
      <c r="E866" s="10">
        <f>SUMIFS(IsQList,IsIList,Table_ExternalData_15[[#This Row],[item_key]],IsITypeList,Table_ExternalData_15[[#This Row],[IType]],IsDList,Table_ExternalData_15[[#Headers],[1]])</f>
        <v>85</v>
      </c>
      <c r="F866" s="10">
        <f>SUMIFS(IsQList,IsIList,Table_ExternalData_15[[#This Row],[item_key]],IsITypeList,Table_ExternalData_15[[#This Row],[IType]],IsDList,Table_ExternalData_15[[#Headers],[2]])</f>
        <v>188</v>
      </c>
      <c r="G866" s="10">
        <f>SUMIFS(IsQList,IsIList,Table_ExternalData_15[[#This Row],[item_key]],IsITypeList,Table_ExternalData_15[[#This Row],[IType]],IsDList,Table_ExternalData_15[[#Headers],[3]])</f>
        <v>85</v>
      </c>
      <c r="H866" s="10">
        <f>SUMIFS(IsQList,IsIList,Table_ExternalData_15[[#This Row],[item_key]],IsITypeList,Table_ExternalData_15[[#This Row],[IType]],IsDList,Table_ExternalData_15[[#Headers],[4]])</f>
        <v>250</v>
      </c>
      <c r="I866" s="10">
        <f>SUMIFS(IsQList,IsIList,Table_ExternalData_15[[#This Row],[item_key]],IsITypeList,Table_ExternalData_15[[#This Row],[IType]],IsDList,Table_ExternalData_15[[#Headers],[5]])</f>
        <v>100</v>
      </c>
      <c r="J866" s="10">
        <f>SUMIFS(IsQList,IsIList,Table_ExternalData_15[[#This Row],[item_key]],IsITypeList,Table_ExternalData_15[[#This Row],[IType]],IsDList,Table_ExternalData_15[[#Headers],[6]])</f>
        <v>237</v>
      </c>
      <c r="K866" s="10">
        <f>SUMIFS(IsQList,IsIList,Table_ExternalData_15[[#This Row],[item_key]],IsITypeList,Table_ExternalData_15[[#This Row],[IType]],IsDList,Table_ExternalData_15[[#Headers],[7]])</f>
        <v>209</v>
      </c>
      <c r="L866" s="10">
        <f>SUMIFS(IsQList,IsIList,Table_ExternalData_15[[#This Row],[item_key]],IsITypeList,Table_ExternalData_15[[#This Row],[IType]],IsDList,Table_ExternalData_15[[#Headers],[8]])</f>
        <v>139</v>
      </c>
      <c r="M866" s="10">
        <f>SUMIFS(IsQList,IsIList,Table_ExternalData_15[[#This Row],[item_key]],IsITypeList,Table_ExternalData_15[[#This Row],[IType]],IsDList,Table_ExternalData_15[[#Headers],[9]])</f>
        <v>317</v>
      </c>
      <c r="N866" s="10">
        <f>SUMIFS(IsQList,IsIList,Table_ExternalData_15[[#This Row],[item_key]],IsITypeList,Table_ExternalData_15[[#This Row],[IType]],IsDList,Table_ExternalData_15[[#Headers],[10]])</f>
        <v>207</v>
      </c>
      <c r="O866" s="10">
        <f>SUMIFS(IsQList,IsIList,Table_ExternalData_15[[#This Row],[item_key]],IsITypeList,Table_ExternalData_15[[#This Row],[IType]],IsDList,Table_ExternalData_15[[#Headers],[11]])</f>
        <v>150</v>
      </c>
      <c r="P866" s="10">
        <f>SUMIFS(IsQList,IsIList,Table_ExternalData_15[[#This Row],[item_key]],IsITypeList,Table_ExternalData_15[[#This Row],[IType]],IsDList,Table_ExternalData_15[[#Headers],[12]])</f>
        <v>0</v>
      </c>
      <c r="Q866" s="10">
        <f>SUMIFS(IsQList,IsIList,Table_ExternalData_15[[#This Row],[item_key]],IsITypeList,Table_ExternalData_15[[#This Row],[IType]],IsDList,Table_ExternalData_15[[#Headers],[13]])</f>
        <v>184</v>
      </c>
      <c r="R866" s="10">
        <f>SUMIFS(IsQList,IsIList,Table_ExternalData_15[[#This Row],[item_key]],IsITypeList,Table_ExternalData_15[[#This Row],[IType]],IsDList,Table_ExternalData_15[[#Headers],[14]])</f>
        <v>312</v>
      </c>
      <c r="S866" s="10">
        <f>SUMIFS(IsQList,IsIList,Table_ExternalData_15[[#This Row],[item_key]],IsITypeList,Table_ExternalData_15[[#This Row],[IType]],IsDList,Table_ExternalData_15[[#Headers],[15]])</f>
        <v>186</v>
      </c>
      <c r="T866" s="10">
        <f>SUMIFS(IsQList,IsIList,Table_ExternalData_15[[#This Row],[item_key]],IsITypeList,Table_ExternalData_15[[#This Row],[IType]],IsDList,Table_ExternalData_15[[#Headers],[16]])</f>
        <v>202</v>
      </c>
      <c r="U866" s="10">
        <f>SUMIFS(IsQList,IsIList,Table_ExternalData_15[[#This Row],[item_key]],IsITypeList,Table_ExternalData_15[[#This Row],[IType]],IsDList,Table_ExternalData_15[[#Headers],[17]])</f>
        <v>85</v>
      </c>
      <c r="V866" s="10">
        <f>SUMIFS(IsQList,IsIList,Table_ExternalData_15[[#This Row],[item_key]],IsITypeList,Table_ExternalData_15[[#This Row],[IType]],IsDList,Table_ExternalData_15[[#Headers],[18]])</f>
        <v>0</v>
      </c>
      <c r="W866" s="10">
        <f>SUMIFS(IsQList,IsIList,Table_ExternalData_15[[#This Row],[item_key]],IsITypeList,Table_ExternalData_15[[#This Row],[IType]],IsDList,Table_ExternalData_15[[#Headers],[19]])</f>
        <v>0</v>
      </c>
      <c r="X866" s="10">
        <f>SUMIFS(IsQList,IsIList,Table_ExternalData_15[[#This Row],[item_key]],IsITypeList,Table_ExternalData_15[[#This Row],[IType]],IsDList,Table_ExternalData_15[[#Headers],[20]])</f>
        <v>0</v>
      </c>
      <c r="Y866" s="10">
        <f>SUMIFS(IsQList,IsIList,Table_ExternalData_15[[#This Row],[item_key]],IsITypeList,Table_ExternalData_15[[#This Row],[IType]],IsDList,Table_ExternalData_15[[#Headers],[21]])</f>
        <v>0</v>
      </c>
      <c r="Z866" s="10">
        <f>SUMIFS(IsQList,IsIList,Table_ExternalData_15[[#This Row],[item_key]],IsITypeList,Table_ExternalData_15[[#This Row],[IType]],IsDList,Table_ExternalData_15[[#Headers],[22]])</f>
        <v>0</v>
      </c>
      <c r="AA866" s="10">
        <f>SUMIFS(IsQList,IsIList,Table_ExternalData_15[[#This Row],[item_key]],IsITypeList,Table_ExternalData_15[[#This Row],[IType]],IsDList,Table_ExternalData_15[[#Headers],[23]])</f>
        <v>0</v>
      </c>
      <c r="AB866" s="10">
        <f>SUMIFS(IsQList,IsIList,Table_ExternalData_15[[#This Row],[item_key]],IsITypeList,Table_ExternalData_15[[#This Row],[IType]],IsDList,Table_ExternalData_15[[#Headers],[24]])</f>
        <v>0</v>
      </c>
      <c r="AC866" s="10">
        <f>SUMIFS(IsQList,IsIList,Table_ExternalData_15[[#This Row],[item_key]],IsITypeList,Table_ExternalData_15[[#This Row],[IType]],IsDList,Table_ExternalData_15[[#Headers],[25]])</f>
        <v>0</v>
      </c>
      <c r="AD866" s="10">
        <f>SUMIFS(IsQList,IsIList,Table_ExternalData_15[[#This Row],[item_key]],IsITypeList,Table_ExternalData_15[[#This Row],[IType]],IsDList,Table_ExternalData_15[[#Headers],[26]])</f>
        <v>0</v>
      </c>
      <c r="AE866" s="10">
        <f>SUMIFS(IsQList,IsIList,Table_ExternalData_15[[#This Row],[item_key]],IsITypeList,Table_ExternalData_15[[#This Row],[IType]],IsDList,Table_ExternalData_15[[#Headers],[27]])</f>
        <v>334</v>
      </c>
      <c r="AF866" s="10">
        <f>SUMIFS(IsQList,IsIList,Table_ExternalData_15[[#This Row],[item_key]],IsITypeList,Table_ExternalData_15[[#This Row],[IType]],IsDList,Table_ExternalData_15[[#Headers],[28]])</f>
        <v>382</v>
      </c>
      <c r="AG866" s="10">
        <f>SUMIFS(IsQList,IsIList,Table_ExternalData_15[[#This Row],[item_key]],IsITypeList,Table_ExternalData_15[[#This Row],[IType]],IsDList,Table_ExternalData_15[[#Headers],[29]])</f>
        <v>364</v>
      </c>
      <c r="AH866" s="10">
        <f>SUMIFS(IsQList,IsIList,Table_ExternalData_15[[#This Row],[item_key]],IsITypeList,Table_ExternalData_15[[#This Row],[IType]],IsDList,Table_ExternalData_15[[#Headers],[30]])</f>
        <v>230</v>
      </c>
      <c r="AI866" s="10">
        <f>SUMIFS(IsQList,IsIList,Table_ExternalData_15[[#This Row],[item_key]],IsITypeList,Table_ExternalData_15[[#This Row],[IType]],IsDList,Table_ExternalData_15[[#Headers],[31]])</f>
        <v>727</v>
      </c>
      <c r="AJ866" s="10">
        <f>SUM(Table_ExternalData_15[[#This Row],[1]:[31]])</f>
        <v>4973</v>
      </c>
    </row>
    <row r="867" spans="1:36">
      <c r="A867" s="1" t="s">
        <v>181</v>
      </c>
      <c r="B867" s="1" t="s">
        <v>1270</v>
      </c>
      <c r="C867" s="1" t="s">
        <v>1271</v>
      </c>
      <c r="D867" s="11" t="s">
        <v>2017</v>
      </c>
      <c r="E867" s="10">
        <f>SUMIFS(IsQList,IsIList,Table_ExternalData_15[[#This Row],[item_key]],IsITypeList,Table_ExternalData_15[[#This Row],[IType]],IsDList,Table_ExternalData_15[[#Headers],[1]])</f>
        <v>0</v>
      </c>
      <c r="F867" s="10">
        <f>SUMIFS(IsQList,IsIList,Table_ExternalData_15[[#This Row],[item_key]],IsITypeList,Table_ExternalData_15[[#This Row],[IType]],IsDList,Table_ExternalData_15[[#Headers],[2]])</f>
        <v>0</v>
      </c>
      <c r="G867" s="10">
        <f>SUMIFS(IsQList,IsIList,Table_ExternalData_15[[#This Row],[item_key]],IsITypeList,Table_ExternalData_15[[#This Row],[IType]],IsDList,Table_ExternalData_15[[#Headers],[3]])</f>
        <v>0</v>
      </c>
      <c r="H867" s="10">
        <f>SUMIFS(IsQList,IsIList,Table_ExternalData_15[[#This Row],[item_key]],IsITypeList,Table_ExternalData_15[[#This Row],[IType]],IsDList,Table_ExternalData_15[[#Headers],[4]])</f>
        <v>0</v>
      </c>
      <c r="I867" s="10">
        <f>SUMIFS(IsQList,IsIList,Table_ExternalData_15[[#This Row],[item_key]],IsITypeList,Table_ExternalData_15[[#This Row],[IType]],IsDList,Table_ExternalData_15[[#Headers],[5]])</f>
        <v>0</v>
      </c>
      <c r="J867" s="10">
        <f>SUMIFS(IsQList,IsIList,Table_ExternalData_15[[#This Row],[item_key]],IsITypeList,Table_ExternalData_15[[#This Row],[IType]],IsDList,Table_ExternalData_15[[#Headers],[6]])</f>
        <v>0</v>
      </c>
      <c r="K867" s="10">
        <f>SUMIFS(IsQList,IsIList,Table_ExternalData_15[[#This Row],[item_key]],IsITypeList,Table_ExternalData_15[[#This Row],[IType]],IsDList,Table_ExternalData_15[[#Headers],[7]])</f>
        <v>0</v>
      </c>
      <c r="L867" s="10">
        <f>SUMIFS(IsQList,IsIList,Table_ExternalData_15[[#This Row],[item_key]],IsITypeList,Table_ExternalData_15[[#This Row],[IType]],IsDList,Table_ExternalData_15[[#Headers],[8]])</f>
        <v>0</v>
      </c>
      <c r="M867" s="10">
        <f>SUMIFS(IsQList,IsIList,Table_ExternalData_15[[#This Row],[item_key]],IsITypeList,Table_ExternalData_15[[#This Row],[IType]],IsDList,Table_ExternalData_15[[#Headers],[9]])</f>
        <v>0</v>
      </c>
      <c r="N867" s="10">
        <f>SUMIFS(IsQList,IsIList,Table_ExternalData_15[[#This Row],[item_key]],IsITypeList,Table_ExternalData_15[[#This Row],[IType]],IsDList,Table_ExternalData_15[[#Headers],[10]])</f>
        <v>0</v>
      </c>
      <c r="O867" s="10">
        <f>SUMIFS(IsQList,IsIList,Table_ExternalData_15[[#This Row],[item_key]],IsITypeList,Table_ExternalData_15[[#This Row],[IType]],IsDList,Table_ExternalData_15[[#Headers],[11]])</f>
        <v>0</v>
      </c>
      <c r="P867" s="10">
        <f>SUMIFS(IsQList,IsIList,Table_ExternalData_15[[#This Row],[item_key]],IsITypeList,Table_ExternalData_15[[#This Row],[IType]],IsDList,Table_ExternalData_15[[#Headers],[12]])</f>
        <v>0</v>
      </c>
      <c r="Q867" s="10">
        <f>SUMIFS(IsQList,IsIList,Table_ExternalData_15[[#This Row],[item_key]],IsITypeList,Table_ExternalData_15[[#This Row],[IType]],IsDList,Table_ExternalData_15[[#Headers],[13]])</f>
        <v>0</v>
      </c>
      <c r="R867" s="10">
        <f>SUMIFS(IsQList,IsIList,Table_ExternalData_15[[#This Row],[item_key]],IsITypeList,Table_ExternalData_15[[#This Row],[IType]],IsDList,Table_ExternalData_15[[#Headers],[14]])</f>
        <v>-2</v>
      </c>
      <c r="S867" s="10">
        <f>SUMIFS(IsQList,IsIList,Table_ExternalData_15[[#This Row],[item_key]],IsITypeList,Table_ExternalData_15[[#This Row],[IType]],IsDList,Table_ExternalData_15[[#Headers],[15]])</f>
        <v>0</v>
      </c>
      <c r="T867" s="10">
        <f>SUMIFS(IsQList,IsIList,Table_ExternalData_15[[#This Row],[item_key]],IsITypeList,Table_ExternalData_15[[#This Row],[IType]],IsDList,Table_ExternalData_15[[#Headers],[16]])</f>
        <v>0</v>
      </c>
      <c r="U867" s="10">
        <f>SUMIFS(IsQList,IsIList,Table_ExternalData_15[[#This Row],[item_key]],IsITypeList,Table_ExternalData_15[[#This Row],[IType]],IsDList,Table_ExternalData_15[[#Headers],[17]])</f>
        <v>0</v>
      </c>
      <c r="V867" s="10">
        <f>SUMIFS(IsQList,IsIList,Table_ExternalData_15[[#This Row],[item_key]],IsITypeList,Table_ExternalData_15[[#This Row],[IType]],IsDList,Table_ExternalData_15[[#Headers],[18]])</f>
        <v>0</v>
      </c>
      <c r="W867" s="10">
        <f>SUMIFS(IsQList,IsIList,Table_ExternalData_15[[#This Row],[item_key]],IsITypeList,Table_ExternalData_15[[#This Row],[IType]],IsDList,Table_ExternalData_15[[#Headers],[19]])</f>
        <v>0</v>
      </c>
      <c r="X867" s="10">
        <f>SUMIFS(IsQList,IsIList,Table_ExternalData_15[[#This Row],[item_key]],IsITypeList,Table_ExternalData_15[[#This Row],[IType]],IsDList,Table_ExternalData_15[[#Headers],[20]])</f>
        <v>0</v>
      </c>
      <c r="Y867" s="10">
        <f>SUMIFS(IsQList,IsIList,Table_ExternalData_15[[#This Row],[item_key]],IsITypeList,Table_ExternalData_15[[#This Row],[IType]],IsDList,Table_ExternalData_15[[#Headers],[21]])</f>
        <v>0</v>
      </c>
      <c r="Z867" s="10">
        <f>SUMIFS(IsQList,IsIList,Table_ExternalData_15[[#This Row],[item_key]],IsITypeList,Table_ExternalData_15[[#This Row],[IType]],IsDList,Table_ExternalData_15[[#Headers],[22]])</f>
        <v>0</v>
      </c>
      <c r="AA867" s="10">
        <f>SUMIFS(IsQList,IsIList,Table_ExternalData_15[[#This Row],[item_key]],IsITypeList,Table_ExternalData_15[[#This Row],[IType]],IsDList,Table_ExternalData_15[[#Headers],[23]])</f>
        <v>0</v>
      </c>
      <c r="AB867" s="10">
        <f>SUMIFS(IsQList,IsIList,Table_ExternalData_15[[#This Row],[item_key]],IsITypeList,Table_ExternalData_15[[#This Row],[IType]],IsDList,Table_ExternalData_15[[#Headers],[24]])</f>
        <v>0</v>
      </c>
      <c r="AC867" s="10">
        <f>SUMIFS(IsQList,IsIList,Table_ExternalData_15[[#This Row],[item_key]],IsITypeList,Table_ExternalData_15[[#This Row],[IType]],IsDList,Table_ExternalData_15[[#Headers],[25]])</f>
        <v>0</v>
      </c>
      <c r="AD867" s="10">
        <f>SUMIFS(IsQList,IsIList,Table_ExternalData_15[[#This Row],[item_key]],IsITypeList,Table_ExternalData_15[[#This Row],[IType]],IsDList,Table_ExternalData_15[[#Headers],[26]])</f>
        <v>0</v>
      </c>
      <c r="AE867" s="10">
        <f>SUMIFS(IsQList,IsIList,Table_ExternalData_15[[#This Row],[item_key]],IsITypeList,Table_ExternalData_15[[#This Row],[IType]],IsDList,Table_ExternalData_15[[#Headers],[27]])</f>
        <v>0</v>
      </c>
      <c r="AF867" s="10">
        <f>SUMIFS(IsQList,IsIList,Table_ExternalData_15[[#This Row],[item_key]],IsITypeList,Table_ExternalData_15[[#This Row],[IType]],IsDList,Table_ExternalData_15[[#Headers],[28]])</f>
        <v>0</v>
      </c>
      <c r="AG867" s="10">
        <f>SUMIFS(IsQList,IsIList,Table_ExternalData_15[[#This Row],[item_key]],IsITypeList,Table_ExternalData_15[[#This Row],[IType]],IsDList,Table_ExternalData_15[[#Headers],[29]])</f>
        <v>0</v>
      </c>
      <c r="AH867" s="10">
        <f>SUMIFS(IsQList,IsIList,Table_ExternalData_15[[#This Row],[item_key]],IsITypeList,Table_ExternalData_15[[#This Row],[IType]],IsDList,Table_ExternalData_15[[#Headers],[30]])</f>
        <v>0</v>
      </c>
      <c r="AI867" s="10">
        <f>SUMIFS(IsQList,IsIList,Table_ExternalData_15[[#This Row],[item_key]],IsITypeList,Table_ExternalData_15[[#This Row],[IType]],IsDList,Table_ExternalData_15[[#Headers],[31]])</f>
        <v>0</v>
      </c>
      <c r="AJ867" s="10">
        <f>SUM(Table_ExternalData_15[[#This Row],[1]:[31]])</f>
        <v>-2</v>
      </c>
    </row>
    <row r="868" spans="1:36">
      <c r="A868" s="1" t="s">
        <v>182</v>
      </c>
      <c r="B868" s="1" t="s">
        <v>1272</v>
      </c>
      <c r="C868" s="1" t="s">
        <v>1273</v>
      </c>
      <c r="D868" s="11" t="s">
        <v>2046</v>
      </c>
      <c r="E868" s="10">
        <f>SUMIFS(IsQList,IsIList,Table_ExternalData_15[[#This Row],[item_key]],IsITypeList,Table_ExternalData_15[[#This Row],[IType]],IsDList,Table_ExternalData_15[[#Headers],[1]])</f>
        <v>85</v>
      </c>
      <c r="F868" s="10">
        <f>SUMIFS(IsQList,IsIList,Table_ExternalData_15[[#This Row],[item_key]],IsITypeList,Table_ExternalData_15[[#This Row],[IType]],IsDList,Table_ExternalData_15[[#Headers],[2]])</f>
        <v>188</v>
      </c>
      <c r="G868" s="10">
        <f>SUMIFS(IsQList,IsIList,Table_ExternalData_15[[#This Row],[item_key]],IsITypeList,Table_ExternalData_15[[#This Row],[IType]],IsDList,Table_ExternalData_15[[#Headers],[3]])</f>
        <v>85</v>
      </c>
      <c r="H868" s="10">
        <f>SUMIFS(IsQList,IsIList,Table_ExternalData_15[[#This Row],[item_key]],IsITypeList,Table_ExternalData_15[[#This Row],[IType]],IsDList,Table_ExternalData_15[[#Headers],[4]])</f>
        <v>250</v>
      </c>
      <c r="I868" s="10">
        <f>SUMIFS(IsQList,IsIList,Table_ExternalData_15[[#This Row],[item_key]],IsITypeList,Table_ExternalData_15[[#This Row],[IType]],IsDList,Table_ExternalData_15[[#Headers],[5]])</f>
        <v>100</v>
      </c>
      <c r="J868" s="10">
        <f>SUMIFS(IsQList,IsIList,Table_ExternalData_15[[#This Row],[item_key]],IsITypeList,Table_ExternalData_15[[#This Row],[IType]],IsDList,Table_ExternalData_15[[#Headers],[6]])</f>
        <v>237</v>
      </c>
      <c r="K868" s="10">
        <f>SUMIFS(IsQList,IsIList,Table_ExternalData_15[[#This Row],[item_key]],IsITypeList,Table_ExternalData_15[[#This Row],[IType]],IsDList,Table_ExternalData_15[[#Headers],[7]])</f>
        <v>209</v>
      </c>
      <c r="L868" s="10">
        <f>SUMIFS(IsQList,IsIList,Table_ExternalData_15[[#This Row],[item_key]],IsITypeList,Table_ExternalData_15[[#This Row],[IType]],IsDList,Table_ExternalData_15[[#Headers],[8]])</f>
        <v>139</v>
      </c>
      <c r="M868" s="10">
        <f>SUMIFS(IsQList,IsIList,Table_ExternalData_15[[#This Row],[item_key]],IsITypeList,Table_ExternalData_15[[#This Row],[IType]],IsDList,Table_ExternalData_15[[#Headers],[9]])</f>
        <v>317</v>
      </c>
      <c r="N868" s="10">
        <f>SUMIFS(IsQList,IsIList,Table_ExternalData_15[[#This Row],[item_key]],IsITypeList,Table_ExternalData_15[[#This Row],[IType]],IsDList,Table_ExternalData_15[[#Headers],[10]])</f>
        <v>207</v>
      </c>
      <c r="O868" s="10">
        <f>SUMIFS(IsQList,IsIList,Table_ExternalData_15[[#This Row],[item_key]],IsITypeList,Table_ExternalData_15[[#This Row],[IType]],IsDList,Table_ExternalData_15[[#Headers],[11]])</f>
        <v>150</v>
      </c>
      <c r="P868" s="10">
        <f>SUMIFS(IsQList,IsIList,Table_ExternalData_15[[#This Row],[item_key]],IsITypeList,Table_ExternalData_15[[#This Row],[IType]],IsDList,Table_ExternalData_15[[#Headers],[12]])</f>
        <v>0</v>
      </c>
      <c r="Q868" s="10">
        <f>SUMIFS(IsQList,IsIList,Table_ExternalData_15[[#This Row],[item_key]],IsITypeList,Table_ExternalData_15[[#This Row],[IType]],IsDList,Table_ExternalData_15[[#Headers],[13]])</f>
        <v>184</v>
      </c>
      <c r="R868" s="10">
        <f>SUMIFS(IsQList,IsIList,Table_ExternalData_15[[#This Row],[item_key]],IsITypeList,Table_ExternalData_15[[#This Row],[IType]],IsDList,Table_ExternalData_15[[#Headers],[14]])</f>
        <v>312</v>
      </c>
      <c r="S868" s="10">
        <f>SUMIFS(IsQList,IsIList,Table_ExternalData_15[[#This Row],[item_key]],IsITypeList,Table_ExternalData_15[[#This Row],[IType]],IsDList,Table_ExternalData_15[[#Headers],[15]])</f>
        <v>186</v>
      </c>
      <c r="T868" s="10">
        <f>SUMIFS(IsQList,IsIList,Table_ExternalData_15[[#This Row],[item_key]],IsITypeList,Table_ExternalData_15[[#This Row],[IType]],IsDList,Table_ExternalData_15[[#Headers],[16]])</f>
        <v>202</v>
      </c>
      <c r="U868" s="10">
        <f>SUMIFS(IsQList,IsIList,Table_ExternalData_15[[#This Row],[item_key]],IsITypeList,Table_ExternalData_15[[#This Row],[IType]],IsDList,Table_ExternalData_15[[#Headers],[17]])</f>
        <v>85</v>
      </c>
      <c r="V868" s="10">
        <f>SUMIFS(IsQList,IsIList,Table_ExternalData_15[[#This Row],[item_key]],IsITypeList,Table_ExternalData_15[[#This Row],[IType]],IsDList,Table_ExternalData_15[[#Headers],[18]])</f>
        <v>0</v>
      </c>
      <c r="W868" s="10">
        <f>SUMIFS(IsQList,IsIList,Table_ExternalData_15[[#This Row],[item_key]],IsITypeList,Table_ExternalData_15[[#This Row],[IType]],IsDList,Table_ExternalData_15[[#Headers],[19]])</f>
        <v>0</v>
      </c>
      <c r="X868" s="10">
        <f>SUMIFS(IsQList,IsIList,Table_ExternalData_15[[#This Row],[item_key]],IsITypeList,Table_ExternalData_15[[#This Row],[IType]],IsDList,Table_ExternalData_15[[#Headers],[20]])</f>
        <v>0</v>
      </c>
      <c r="Y868" s="10">
        <f>SUMIFS(IsQList,IsIList,Table_ExternalData_15[[#This Row],[item_key]],IsITypeList,Table_ExternalData_15[[#This Row],[IType]],IsDList,Table_ExternalData_15[[#Headers],[21]])</f>
        <v>0</v>
      </c>
      <c r="Z868" s="10">
        <f>SUMIFS(IsQList,IsIList,Table_ExternalData_15[[#This Row],[item_key]],IsITypeList,Table_ExternalData_15[[#This Row],[IType]],IsDList,Table_ExternalData_15[[#Headers],[22]])</f>
        <v>0</v>
      </c>
      <c r="AA868" s="10">
        <f>SUMIFS(IsQList,IsIList,Table_ExternalData_15[[#This Row],[item_key]],IsITypeList,Table_ExternalData_15[[#This Row],[IType]],IsDList,Table_ExternalData_15[[#Headers],[23]])</f>
        <v>0</v>
      </c>
      <c r="AB868" s="10">
        <f>SUMIFS(IsQList,IsIList,Table_ExternalData_15[[#This Row],[item_key]],IsITypeList,Table_ExternalData_15[[#This Row],[IType]],IsDList,Table_ExternalData_15[[#Headers],[24]])</f>
        <v>0</v>
      </c>
      <c r="AC868" s="10">
        <f>SUMIFS(IsQList,IsIList,Table_ExternalData_15[[#This Row],[item_key]],IsITypeList,Table_ExternalData_15[[#This Row],[IType]],IsDList,Table_ExternalData_15[[#Headers],[25]])</f>
        <v>0</v>
      </c>
      <c r="AD868" s="10">
        <f>SUMIFS(IsQList,IsIList,Table_ExternalData_15[[#This Row],[item_key]],IsITypeList,Table_ExternalData_15[[#This Row],[IType]],IsDList,Table_ExternalData_15[[#Headers],[26]])</f>
        <v>0</v>
      </c>
      <c r="AE868" s="10">
        <f>SUMIFS(IsQList,IsIList,Table_ExternalData_15[[#This Row],[item_key]],IsITypeList,Table_ExternalData_15[[#This Row],[IType]],IsDList,Table_ExternalData_15[[#Headers],[27]])</f>
        <v>334</v>
      </c>
      <c r="AF868" s="10">
        <f>SUMIFS(IsQList,IsIList,Table_ExternalData_15[[#This Row],[item_key]],IsITypeList,Table_ExternalData_15[[#This Row],[IType]],IsDList,Table_ExternalData_15[[#Headers],[28]])</f>
        <v>382</v>
      </c>
      <c r="AG868" s="10">
        <f>SUMIFS(IsQList,IsIList,Table_ExternalData_15[[#This Row],[item_key]],IsITypeList,Table_ExternalData_15[[#This Row],[IType]],IsDList,Table_ExternalData_15[[#Headers],[29]])</f>
        <v>364</v>
      </c>
      <c r="AH868" s="10">
        <f>SUMIFS(IsQList,IsIList,Table_ExternalData_15[[#This Row],[item_key]],IsITypeList,Table_ExternalData_15[[#This Row],[IType]],IsDList,Table_ExternalData_15[[#Headers],[30]])</f>
        <v>230</v>
      </c>
      <c r="AI868" s="10">
        <f>SUMIFS(IsQList,IsIList,Table_ExternalData_15[[#This Row],[item_key]],IsITypeList,Table_ExternalData_15[[#This Row],[IType]],IsDList,Table_ExternalData_15[[#Headers],[31]])</f>
        <v>727</v>
      </c>
      <c r="AJ868" s="10">
        <f>SUM(Table_ExternalData_15[[#This Row],[1]:[31]])</f>
        <v>4973</v>
      </c>
    </row>
    <row r="869" spans="1:36">
      <c r="A869" s="1" t="s">
        <v>182</v>
      </c>
      <c r="B869" s="1" t="s">
        <v>1272</v>
      </c>
      <c r="C869" s="1" t="s">
        <v>1273</v>
      </c>
      <c r="D869" s="11" t="s">
        <v>2017</v>
      </c>
      <c r="E869" s="10">
        <f>SUMIFS(IsQList,IsIList,Table_ExternalData_15[[#This Row],[item_key]],IsITypeList,Table_ExternalData_15[[#This Row],[IType]],IsDList,Table_ExternalData_15[[#Headers],[1]])</f>
        <v>0</v>
      </c>
      <c r="F869" s="10">
        <f>SUMIFS(IsQList,IsIList,Table_ExternalData_15[[#This Row],[item_key]],IsITypeList,Table_ExternalData_15[[#This Row],[IType]],IsDList,Table_ExternalData_15[[#Headers],[2]])</f>
        <v>0</v>
      </c>
      <c r="G869" s="10">
        <f>SUMIFS(IsQList,IsIList,Table_ExternalData_15[[#This Row],[item_key]],IsITypeList,Table_ExternalData_15[[#This Row],[IType]],IsDList,Table_ExternalData_15[[#Headers],[3]])</f>
        <v>0</v>
      </c>
      <c r="H869" s="10">
        <f>SUMIFS(IsQList,IsIList,Table_ExternalData_15[[#This Row],[item_key]],IsITypeList,Table_ExternalData_15[[#This Row],[IType]],IsDList,Table_ExternalData_15[[#Headers],[4]])</f>
        <v>0</v>
      </c>
      <c r="I869" s="10">
        <f>SUMIFS(IsQList,IsIList,Table_ExternalData_15[[#This Row],[item_key]],IsITypeList,Table_ExternalData_15[[#This Row],[IType]],IsDList,Table_ExternalData_15[[#Headers],[5]])</f>
        <v>0</v>
      </c>
      <c r="J869" s="10">
        <f>SUMIFS(IsQList,IsIList,Table_ExternalData_15[[#This Row],[item_key]],IsITypeList,Table_ExternalData_15[[#This Row],[IType]],IsDList,Table_ExternalData_15[[#Headers],[6]])</f>
        <v>0</v>
      </c>
      <c r="K869" s="10">
        <f>SUMIFS(IsQList,IsIList,Table_ExternalData_15[[#This Row],[item_key]],IsITypeList,Table_ExternalData_15[[#This Row],[IType]],IsDList,Table_ExternalData_15[[#Headers],[7]])</f>
        <v>0</v>
      </c>
      <c r="L869" s="10">
        <f>SUMIFS(IsQList,IsIList,Table_ExternalData_15[[#This Row],[item_key]],IsITypeList,Table_ExternalData_15[[#This Row],[IType]],IsDList,Table_ExternalData_15[[#Headers],[8]])</f>
        <v>0</v>
      </c>
      <c r="M869" s="10">
        <f>SUMIFS(IsQList,IsIList,Table_ExternalData_15[[#This Row],[item_key]],IsITypeList,Table_ExternalData_15[[#This Row],[IType]],IsDList,Table_ExternalData_15[[#Headers],[9]])</f>
        <v>0</v>
      </c>
      <c r="N869" s="10">
        <f>SUMIFS(IsQList,IsIList,Table_ExternalData_15[[#This Row],[item_key]],IsITypeList,Table_ExternalData_15[[#This Row],[IType]],IsDList,Table_ExternalData_15[[#Headers],[10]])</f>
        <v>0</v>
      </c>
      <c r="O869" s="10">
        <f>SUMIFS(IsQList,IsIList,Table_ExternalData_15[[#This Row],[item_key]],IsITypeList,Table_ExternalData_15[[#This Row],[IType]],IsDList,Table_ExternalData_15[[#Headers],[11]])</f>
        <v>0</v>
      </c>
      <c r="P869" s="10">
        <f>SUMIFS(IsQList,IsIList,Table_ExternalData_15[[#This Row],[item_key]],IsITypeList,Table_ExternalData_15[[#This Row],[IType]],IsDList,Table_ExternalData_15[[#Headers],[12]])</f>
        <v>0</v>
      </c>
      <c r="Q869" s="10">
        <f>SUMIFS(IsQList,IsIList,Table_ExternalData_15[[#This Row],[item_key]],IsITypeList,Table_ExternalData_15[[#This Row],[IType]],IsDList,Table_ExternalData_15[[#Headers],[13]])</f>
        <v>0</v>
      </c>
      <c r="R869" s="10">
        <f>SUMIFS(IsQList,IsIList,Table_ExternalData_15[[#This Row],[item_key]],IsITypeList,Table_ExternalData_15[[#This Row],[IType]],IsDList,Table_ExternalData_15[[#Headers],[14]])</f>
        <v>-6</v>
      </c>
      <c r="S869" s="10">
        <f>SUMIFS(IsQList,IsIList,Table_ExternalData_15[[#This Row],[item_key]],IsITypeList,Table_ExternalData_15[[#This Row],[IType]],IsDList,Table_ExternalData_15[[#Headers],[15]])</f>
        <v>0</v>
      </c>
      <c r="T869" s="10">
        <f>SUMIFS(IsQList,IsIList,Table_ExternalData_15[[#This Row],[item_key]],IsITypeList,Table_ExternalData_15[[#This Row],[IType]],IsDList,Table_ExternalData_15[[#Headers],[16]])</f>
        <v>0</v>
      </c>
      <c r="U869" s="10">
        <f>SUMIFS(IsQList,IsIList,Table_ExternalData_15[[#This Row],[item_key]],IsITypeList,Table_ExternalData_15[[#This Row],[IType]],IsDList,Table_ExternalData_15[[#Headers],[17]])</f>
        <v>0</v>
      </c>
      <c r="V869" s="10">
        <f>SUMIFS(IsQList,IsIList,Table_ExternalData_15[[#This Row],[item_key]],IsITypeList,Table_ExternalData_15[[#This Row],[IType]],IsDList,Table_ExternalData_15[[#Headers],[18]])</f>
        <v>0</v>
      </c>
      <c r="W869" s="10">
        <f>SUMIFS(IsQList,IsIList,Table_ExternalData_15[[#This Row],[item_key]],IsITypeList,Table_ExternalData_15[[#This Row],[IType]],IsDList,Table_ExternalData_15[[#Headers],[19]])</f>
        <v>0</v>
      </c>
      <c r="X869" s="10">
        <f>SUMIFS(IsQList,IsIList,Table_ExternalData_15[[#This Row],[item_key]],IsITypeList,Table_ExternalData_15[[#This Row],[IType]],IsDList,Table_ExternalData_15[[#Headers],[20]])</f>
        <v>0</v>
      </c>
      <c r="Y869" s="10">
        <f>SUMIFS(IsQList,IsIList,Table_ExternalData_15[[#This Row],[item_key]],IsITypeList,Table_ExternalData_15[[#This Row],[IType]],IsDList,Table_ExternalData_15[[#Headers],[21]])</f>
        <v>0</v>
      </c>
      <c r="Z869" s="10">
        <f>SUMIFS(IsQList,IsIList,Table_ExternalData_15[[#This Row],[item_key]],IsITypeList,Table_ExternalData_15[[#This Row],[IType]],IsDList,Table_ExternalData_15[[#Headers],[22]])</f>
        <v>0</v>
      </c>
      <c r="AA869" s="10">
        <f>SUMIFS(IsQList,IsIList,Table_ExternalData_15[[#This Row],[item_key]],IsITypeList,Table_ExternalData_15[[#This Row],[IType]],IsDList,Table_ExternalData_15[[#Headers],[23]])</f>
        <v>0</v>
      </c>
      <c r="AB869" s="10">
        <f>SUMIFS(IsQList,IsIList,Table_ExternalData_15[[#This Row],[item_key]],IsITypeList,Table_ExternalData_15[[#This Row],[IType]],IsDList,Table_ExternalData_15[[#Headers],[24]])</f>
        <v>0</v>
      </c>
      <c r="AC869" s="10">
        <f>SUMIFS(IsQList,IsIList,Table_ExternalData_15[[#This Row],[item_key]],IsITypeList,Table_ExternalData_15[[#This Row],[IType]],IsDList,Table_ExternalData_15[[#Headers],[25]])</f>
        <v>0</v>
      </c>
      <c r="AD869" s="10">
        <f>SUMIFS(IsQList,IsIList,Table_ExternalData_15[[#This Row],[item_key]],IsITypeList,Table_ExternalData_15[[#This Row],[IType]],IsDList,Table_ExternalData_15[[#Headers],[26]])</f>
        <v>0</v>
      </c>
      <c r="AE869" s="10">
        <f>SUMIFS(IsQList,IsIList,Table_ExternalData_15[[#This Row],[item_key]],IsITypeList,Table_ExternalData_15[[#This Row],[IType]],IsDList,Table_ExternalData_15[[#Headers],[27]])</f>
        <v>0</v>
      </c>
      <c r="AF869" s="10">
        <f>SUMIFS(IsQList,IsIList,Table_ExternalData_15[[#This Row],[item_key]],IsITypeList,Table_ExternalData_15[[#This Row],[IType]],IsDList,Table_ExternalData_15[[#Headers],[28]])</f>
        <v>0</v>
      </c>
      <c r="AG869" s="10">
        <f>SUMIFS(IsQList,IsIList,Table_ExternalData_15[[#This Row],[item_key]],IsITypeList,Table_ExternalData_15[[#This Row],[IType]],IsDList,Table_ExternalData_15[[#Headers],[29]])</f>
        <v>0</v>
      </c>
      <c r="AH869" s="10">
        <f>SUMIFS(IsQList,IsIList,Table_ExternalData_15[[#This Row],[item_key]],IsITypeList,Table_ExternalData_15[[#This Row],[IType]],IsDList,Table_ExternalData_15[[#Headers],[30]])</f>
        <v>0</v>
      </c>
      <c r="AI869" s="10">
        <f>SUMIFS(IsQList,IsIList,Table_ExternalData_15[[#This Row],[item_key]],IsITypeList,Table_ExternalData_15[[#This Row],[IType]],IsDList,Table_ExternalData_15[[#Headers],[31]])</f>
        <v>0</v>
      </c>
      <c r="AJ869" s="10">
        <f>SUM(Table_ExternalData_15[[#This Row],[1]:[31]])</f>
        <v>-6</v>
      </c>
    </row>
    <row r="870" spans="1:36">
      <c r="A870" s="1" t="s">
        <v>81</v>
      </c>
      <c r="B870" s="1" t="s">
        <v>1274</v>
      </c>
      <c r="C870" s="1" t="s">
        <v>1275</v>
      </c>
      <c r="D870" s="11" t="s">
        <v>2046</v>
      </c>
      <c r="E870" s="10">
        <f>SUMIFS(IsQList,IsIList,Table_ExternalData_15[[#This Row],[item_key]],IsITypeList,Table_ExternalData_15[[#This Row],[IType]],IsDList,Table_ExternalData_15[[#Headers],[1]])</f>
        <v>85</v>
      </c>
      <c r="F870" s="10">
        <f>SUMIFS(IsQList,IsIList,Table_ExternalData_15[[#This Row],[item_key]],IsITypeList,Table_ExternalData_15[[#This Row],[IType]],IsDList,Table_ExternalData_15[[#Headers],[2]])</f>
        <v>188</v>
      </c>
      <c r="G870" s="10">
        <f>SUMIFS(IsQList,IsIList,Table_ExternalData_15[[#This Row],[item_key]],IsITypeList,Table_ExternalData_15[[#This Row],[IType]],IsDList,Table_ExternalData_15[[#Headers],[3]])</f>
        <v>85</v>
      </c>
      <c r="H870" s="10">
        <f>SUMIFS(IsQList,IsIList,Table_ExternalData_15[[#This Row],[item_key]],IsITypeList,Table_ExternalData_15[[#This Row],[IType]],IsDList,Table_ExternalData_15[[#Headers],[4]])</f>
        <v>250</v>
      </c>
      <c r="I870" s="10">
        <f>SUMIFS(IsQList,IsIList,Table_ExternalData_15[[#This Row],[item_key]],IsITypeList,Table_ExternalData_15[[#This Row],[IType]],IsDList,Table_ExternalData_15[[#Headers],[5]])</f>
        <v>100</v>
      </c>
      <c r="J870" s="10">
        <f>SUMIFS(IsQList,IsIList,Table_ExternalData_15[[#This Row],[item_key]],IsITypeList,Table_ExternalData_15[[#This Row],[IType]],IsDList,Table_ExternalData_15[[#Headers],[6]])</f>
        <v>237</v>
      </c>
      <c r="K870" s="10">
        <f>SUMIFS(IsQList,IsIList,Table_ExternalData_15[[#This Row],[item_key]],IsITypeList,Table_ExternalData_15[[#This Row],[IType]],IsDList,Table_ExternalData_15[[#Headers],[7]])</f>
        <v>209</v>
      </c>
      <c r="L870" s="10">
        <f>SUMIFS(IsQList,IsIList,Table_ExternalData_15[[#This Row],[item_key]],IsITypeList,Table_ExternalData_15[[#This Row],[IType]],IsDList,Table_ExternalData_15[[#Headers],[8]])</f>
        <v>139</v>
      </c>
      <c r="M870" s="10">
        <f>SUMIFS(IsQList,IsIList,Table_ExternalData_15[[#This Row],[item_key]],IsITypeList,Table_ExternalData_15[[#This Row],[IType]],IsDList,Table_ExternalData_15[[#Headers],[9]])</f>
        <v>317</v>
      </c>
      <c r="N870" s="10">
        <f>SUMIFS(IsQList,IsIList,Table_ExternalData_15[[#This Row],[item_key]],IsITypeList,Table_ExternalData_15[[#This Row],[IType]],IsDList,Table_ExternalData_15[[#Headers],[10]])</f>
        <v>207</v>
      </c>
      <c r="O870" s="10">
        <f>SUMIFS(IsQList,IsIList,Table_ExternalData_15[[#This Row],[item_key]],IsITypeList,Table_ExternalData_15[[#This Row],[IType]],IsDList,Table_ExternalData_15[[#Headers],[11]])</f>
        <v>150</v>
      </c>
      <c r="P870" s="10">
        <f>SUMIFS(IsQList,IsIList,Table_ExternalData_15[[#This Row],[item_key]],IsITypeList,Table_ExternalData_15[[#This Row],[IType]],IsDList,Table_ExternalData_15[[#Headers],[12]])</f>
        <v>0</v>
      </c>
      <c r="Q870" s="10">
        <f>SUMIFS(IsQList,IsIList,Table_ExternalData_15[[#This Row],[item_key]],IsITypeList,Table_ExternalData_15[[#This Row],[IType]],IsDList,Table_ExternalData_15[[#Headers],[13]])</f>
        <v>184</v>
      </c>
      <c r="R870" s="10">
        <f>SUMIFS(IsQList,IsIList,Table_ExternalData_15[[#This Row],[item_key]],IsITypeList,Table_ExternalData_15[[#This Row],[IType]],IsDList,Table_ExternalData_15[[#Headers],[14]])</f>
        <v>312</v>
      </c>
      <c r="S870" s="10">
        <f>SUMIFS(IsQList,IsIList,Table_ExternalData_15[[#This Row],[item_key]],IsITypeList,Table_ExternalData_15[[#This Row],[IType]],IsDList,Table_ExternalData_15[[#Headers],[15]])</f>
        <v>186</v>
      </c>
      <c r="T870" s="10">
        <f>SUMIFS(IsQList,IsIList,Table_ExternalData_15[[#This Row],[item_key]],IsITypeList,Table_ExternalData_15[[#This Row],[IType]],IsDList,Table_ExternalData_15[[#Headers],[16]])</f>
        <v>164</v>
      </c>
      <c r="U870" s="10">
        <f>SUMIFS(IsQList,IsIList,Table_ExternalData_15[[#This Row],[item_key]],IsITypeList,Table_ExternalData_15[[#This Row],[IType]],IsDList,Table_ExternalData_15[[#Headers],[17]])</f>
        <v>85</v>
      </c>
      <c r="V870" s="10">
        <f>SUMIFS(IsQList,IsIList,Table_ExternalData_15[[#This Row],[item_key]],IsITypeList,Table_ExternalData_15[[#This Row],[IType]],IsDList,Table_ExternalData_15[[#Headers],[18]])</f>
        <v>0</v>
      </c>
      <c r="W870" s="10">
        <f>SUMIFS(IsQList,IsIList,Table_ExternalData_15[[#This Row],[item_key]],IsITypeList,Table_ExternalData_15[[#This Row],[IType]],IsDList,Table_ExternalData_15[[#Headers],[19]])</f>
        <v>0</v>
      </c>
      <c r="X870" s="10">
        <f>SUMIFS(IsQList,IsIList,Table_ExternalData_15[[#This Row],[item_key]],IsITypeList,Table_ExternalData_15[[#This Row],[IType]],IsDList,Table_ExternalData_15[[#Headers],[20]])</f>
        <v>0</v>
      </c>
      <c r="Y870" s="10">
        <f>SUMIFS(IsQList,IsIList,Table_ExternalData_15[[#This Row],[item_key]],IsITypeList,Table_ExternalData_15[[#This Row],[IType]],IsDList,Table_ExternalData_15[[#Headers],[21]])</f>
        <v>0</v>
      </c>
      <c r="Z870" s="10">
        <f>SUMIFS(IsQList,IsIList,Table_ExternalData_15[[#This Row],[item_key]],IsITypeList,Table_ExternalData_15[[#This Row],[IType]],IsDList,Table_ExternalData_15[[#Headers],[22]])</f>
        <v>0</v>
      </c>
      <c r="AA870" s="10">
        <f>SUMIFS(IsQList,IsIList,Table_ExternalData_15[[#This Row],[item_key]],IsITypeList,Table_ExternalData_15[[#This Row],[IType]],IsDList,Table_ExternalData_15[[#Headers],[23]])</f>
        <v>0</v>
      </c>
      <c r="AB870" s="10">
        <f>SUMIFS(IsQList,IsIList,Table_ExternalData_15[[#This Row],[item_key]],IsITypeList,Table_ExternalData_15[[#This Row],[IType]],IsDList,Table_ExternalData_15[[#Headers],[24]])</f>
        <v>0</v>
      </c>
      <c r="AC870" s="10">
        <f>SUMIFS(IsQList,IsIList,Table_ExternalData_15[[#This Row],[item_key]],IsITypeList,Table_ExternalData_15[[#This Row],[IType]],IsDList,Table_ExternalData_15[[#Headers],[25]])</f>
        <v>0</v>
      </c>
      <c r="AD870" s="10">
        <f>SUMIFS(IsQList,IsIList,Table_ExternalData_15[[#This Row],[item_key]],IsITypeList,Table_ExternalData_15[[#This Row],[IType]],IsDList,Table_ExternalData_15[[#Headers],[26]])</f>
        <v>0</v>
      </c>
      <c r="AE870" s="10">
        <f>SUMIFS(IsQList,IsIList,Table_ExternalData_15[[#This Row],[item_key]],IsITypeList,Table_ExternalData_15[[#This Row],[IType]],IsDList,Table_ExternalData_15[[#Headers],[27]])</f>
        <v>334</v>
      </c>
      <c r="AF870" s="10">
        <f>SUMIFS(IsQList,IsIList,Table_ExternalData_15[[#This Row],[item_key]],IsITypeList,Table_ExternalData_15[[#This Row],[IType]],IsDList,Table_ExternalData_15[[#Headers],[28]])</f>
        <v>382</v>
      </c>
      <c r="AG870" s="10">
        <f>SUMIFS(IsQList,IsIList,Table_ExternalData_15[[#This Row],[item_key]],IsITypeList,Table_ExternalData_15[[#This Row],[IType]],IsDList,Table_ExternalData_15[[#Headers],[29]])</f>
        <v>364</v>
      </c>
      <c r="AH870" s="10">
        <f>SUMIFS(IsQList,IsIList,Table_ExternalData_15[[#This Row],[item_key]],IsITypeList,Table_ExternalData_15[[#This Row],[IType]],IsDList,Table_ExternalData_15[[#Headers],[30]])</f>
        <v>230</v>
      </c>
      <c r="AI870" s="10">
        <f>SUMIFS(IsQList,IsIList,Table_ExternalData_15[[#This Row],[item_key]],IsITypeList,Table_ExternalData_15[[#This Row],[IType]],IsDList,Table_ExternalData_15[[#Headers],[31]])</f>
        <v>727</v>
      </c>
      <c r="AJ870" s="10">
        <f>SUM(Table_ExternalData_15[[#This Row],[1]:[31]])</f>
        <v>4935</v>
      </c>
    </row>
    <row r="871" spans="1:36">
      <c r="A871" s="1" t="s">
        <v>81</v>
      </c>
      <c r="B871" s="1" t="s">
        <v>1274</v>
      </c>
      <c r="C871" s="1" t="s">
        <v>1275</v>
      </c>
      <c r="D871" s="11" t="s">
        <v>2017</v>
      </c>
      <c r="E871" s="10">
        <f>SUMIFS(IsQList,IsIList,Table_ExternalData_15[[#This Row],[item_key]],IsITypeList,Table_ExternalData_15[[#This Row],[IType]],IsDList,Table_ExternalData_15[[#Headers],[1]])</f>
        <v>0</v>
      </c>
      <c r="F871" s="10">
        <f>SUMIFS(IsQList,IsIList,Table_ExternalData_15[[#This Row],[item_key]],IsITypeList,Table_ExternalData_15[[#This Row],[IType]],IsDList,Table_ExternalData_15[[#Headers],[2]])</f>
        <v>0</v>
      </c>
      <c r="G871" s="10">
        <f>SUMIFS(IsQList,IsIList,Table_ExternalData_15[[#This Row],[item_key]],IsITypeList,Table_ExternalData_15[[#This Row],[IType]],IsDList,Table_ExternalData_15[[#Headers],[3]])</f>
        <v>0</v>
      </c>
      <c r="H871" s="10">
        <f>SUMIFS(IsQList,IsIList,Table_ExternalData_15[[#This Row],[item_key]],IsITypeList,Table_ExternalData_15[[#This Row],[IType]],IsDList,Table_ExternalData_15[[#Headers],[4]])</f>
        <v>0</v>
      </c>
      <c r="I871" s="10">
        <f>SUMIFS(IsQList,IsIList,Table_ExternalData_15[[#This Row],[item_key]],IsITypeList,Table_ExternalData_15[[#This Row],[IType]],IsDList,Table_ExternalData_15[[#Headers],[5]])</f>
        <v>0</v>
      </c>
      <c r="J871" s="10">
        <f>SUMIFS(IsQList,IsIList,Table_ExternalData_15[[#This Row],[item_key]],IsITypeList,Table_ExternalData_15[[#This Row],[IType]],IsDList,Table_ExternalData_15[[#Headers],[6]])</f>
        <v>0</v>
      </c>
      <c r="K871" s="10">
        <f>SUMIFS(IsQList,IsIList,Table_ExternalData_15[[#This Row],[item_key]],IsITypeList,Table_ExternalData_15[[#This Row],[IType]],IsDList,Table_ExternalData_15[[#Headers],[7]])</f>
        <v>0</v>
      </c>
      <c r="L871" s="10">
        <f>SUMIFS(IsQList,IsIList,Table_ExternalData_15[[#This Row],[item_key]],IsITypeList,Table_ExternalData_15[[#This Row],[IType]],IsDList,Table_ExternalData_15[[#Headers],[8]])</f>
        <v>0</v>
      </c>
      <c r="M871" s="10">
        <f>SUMIFS(IsQList,IsIList,Table_ExternalData_15[[#This Row],[item_key]],IsITypeList,Table_ExternalData_15[[#This Row],[IType]],IsDList,Table_ExternalData_15[[#Headers],[9]])</f>
        <v>0</v>
      </c>
      <c r="N871" s="10">
        <f>SUMIFS(IsQList,IsIList,Table_ExternalData_15[[#This Row],[item_key]],IsITypeList,Table_ExternalData_15[[#This Row],[IType]],IsDList,Table_ExternalData_15[[#Headers],[10]])</f>
        <v>0</v>
      </c>
      <c r="O871" s="10">
        <f>SUMIFS(IsQList,IsIList,Table_ExternalData_15[[#This Row],[item_key]],IsITypeList,Table_ExternalData_15[[#This Row],[IType]],IsDList,Table_ExternalData_15[[#Headers],[11]])</f>
        <v>0</v>
      </c>
      <c r="P871" s="10">
        <f>SUMIFS(IsQList,IsIList,Table_ExternalData_15[[#This Row],[item_key]],IsITypeList,Table_ExternalData_15[[#This Row],[IType]],IsDList,Table_ExternalData_15[[#Headers],[12]])</f>
        <v>0</v>
      </c>
      <c r="Q871" s="10">
        <f>SUMIFS(IsQList,IsIList,Table_ExternalData_15[[#This Row],[item_key]],IsITypeList,Table_ExternalData_15[[#This Row],[IType]],IsDList,Table_ExternalData_15[[#Headers],[13]])</f>
        <v>0</v>
      </c>
      <c r="R871" s="10">
        <f>SUMIFS(IsQList,IsIList,Table_ExternalData_15[[#This Row],[item_key]],IsITypeList,Table_ExternalData_15[[#This Row],[IType]],IsDList,Table_ExternalData_15[[#Headers],[14]])</f>
        <v>-26</v>
      </c>
      <c r="S871" s="10">
        <f>SUMIFS(IsQList,IsIList,Table_ExternalData_15[[#This Row],[item_key]],IsITypeList,Table_ExternalData_15[[#This Row],[IType]],IsDList,Table_ExternalData_15[[#Headers],[15]])</f>
        <v>0</v>
      </c>
      <c r="T871" s="10">
        <f>SUMIFS(IsQList,IsIList,Table_ExternalData_15[[#This Row],[item_key]],IsITypeList,Table_ExternalData_15[[#This Row],[IType]],IsDList,Table_ExternalData_15[[#Headers],[16]])</f>
        <v>0</v>
      </c>
      <c r="U871" s="10">
        <f>SUMIFS(IsQList,IsIList,Table_ExternalData_15[[#This Row],[item_key]],IsITypeList,Table_ExternalData_15[[#This Row],[IType]],IsDList,Table_ExternalData_15[[#Headers],[17]])</f>
        <v>0</v>
      </c>
      <c r="V871" s="10">
        <f>SUMIFS(IsQList,IsIList,Table_ExternalData_15[[#This Row],[item_key]],IsITypeList,Table_ExternalData_15[[#This Row],[IType]],IsDList,Table_ExternalData_15[[#Headers],[18]])</f>
        <v>0</v>
      </c>
      <c r="W871" s="10">
        <f>SUMIFS(IsQList,IsIList,Table_ExternalData_15[[#This Row],[item_key]],IsITypeList,Table_ExternalData_15[[#This Row],[IType]],IsDList,Table_ExternalData_15[[#Headers],[19]])</f>
        <v>0</v>
      </c>
      <c r="X871" s="10">
        <f>SUMIFS(IsQList,IsIList,Table_ExternalData_15[[#This Row],[item_key]],IsITypeList,Table_ExternalData_15[[#This Row],[IType]],IsDList,Table_ExternalData_15[[#Headers],[20]])</f>
        <v>0</v>
      </c>
      <c r="Y871" s="10">
        <f>SUMIFS(IsQList,IsIList,Table_ExternalData_15[[#This Row],[item_key]],IsITypeList,Table_ExternalData_15[[#This Row],[IType]],IsDList,Table_ExternalData_15[[#Headers],[21]])</f>
        <v>0</v>
      </c>
      <c r="Z871" s="10">
        <f>SUMIFS(IsQList,IsIList,Table_ExternalData_15[[#This Row],[item_key]],IsITypeList,Table_ExternalData_15[[#This Row],[IType]],IsDList,Table_ExternalData_15[[#Headers],[22]])</f>
        <v>0</v>
      </c>
      <c r="AA871" s="10">
        <f>SUMIFS(IsQList,IsIList,Table_ExternalData_15[[#This Row],[item_key]],IsITypeList,Table_ExternalData_15[[#This Row],[IType]],IsDList,Table_ExternalData_15[[#Headers],[23]])</f>
        <v>0</v>
      </c>
      <c r="AB871" s="10">
        <f>SUMIFS(IsQList,IsIList,Table_ExternalData_15[[#This Row],[item_key]],IsITypeList,Table_ExternalData_15[[#This Row],[IType]],IsDList,Table_ExternalData_15[[#Headers],[24]])</f>
        <v>0</v>
      </c>
      <c r="AC871" s="10">
        <f>SUMIFS(IsQList,IsIList,Table_ExternalData_15[[#This Row],[item_key]],IsITypeList,Table_ExternalData_15[[#This Row],[IType]],IsDList,Table_ExternalData_15[[#Headers],[25]])</f>
        <v>0</v>
      </c>
      <c r="AD871" s="10">
        <f>SUMIFS(IsQList,IsIList,Table_ExternalData_15[[#This Row],[item_key]],IsITypeList,Table_ExternalData_15[[#This Row],[IType]],IsDList,Table_ExternalData_15[[#Headers],[26]])</f>
        <v>0</v>
      </c>
      <c r="AE871" s="10">
        <f>SUMIFS(IsQList,IsIList,Table_ExternalData_15[[#This Row],[item_key]],IsITypeList,Table_ExternalData_15[[#This Row],[IType]],IsDList,Table_ExternalData_15[[#Headers],[27]])</f>
        <v>0</v>
      </c>
      <c r="AF871" s="10">
        <f>SUMIFS(IsQList,IsIList,Table_ExternalData_15[[#This Row],[item_key]],IsITypeList,Table_ExternalData_15[[#This Row],[IType]],IsDList,Table_ExternalData_15[[#Headers],[28]])</f>
        <v>0</v>
      </c>
      <c r="AG871" s="10">
        <f>SUMIFS(IsQList,IsIList,Table_ExternalData_15[[#This Row],[item_key]],IsITypeList,Table_ExternalData_15[[#This Row],[IType]],IsDList,Table_ExternalData_15[[#Headers],[29]])</f>
        <v>0</v>
      </c>
      <c r="AH871" s="10">
        <f>SUMIFS(IsQList,IsIList,Table_ExternalData_15[[#This Row],[item_key]],IsITypeList,Table_ExternalData_15[[#This Row],[IType]],IsDList,Table_ExternalData_15[[#Headers],[30]])</f>
        <v>0</v>
      </c>
      <c r="AI871" s="10">
        <f>SUMIFS(IsQList,IsIList,Table_ExternalData_15[[#This Row],[item_key]],IsITypeList,Table_ExternalData_15[[#This Row],[IType]],IsDList,Table_ExternalData_15[[#Headers],[31]])</f>
        <v>0</v>
      </c>
      <c r="AJ871" s="10">
        <f>SUM(Table_ExternalData_15[[#This Row],[1]:[31]])</f>
        <v>-26</v>
      </c>
    </row>
    <row r="872" spans="1:36">
      <c r="A872" s="1" t="s">
        <v>2327</v>
      </c>
      <c r="B872" s="1" t="s">
        <v>2865</v>
      </c>
      <c r="C872" s="1" t="s">
        <v>2866</v>
      </c>
      <c r="D872" s="11" t="s">
        <v>2046</v>
      </c>
      <c r="E872" s="10">
        <f>SUMIFS(IsQList,IsIList,Table_ExternalData_15[[#This Row],[item_key]],IsITypeList,Table_ExternalData_15[[#This Row],[IType]],IsDList,Table_ExternalData_15[[#Headers],[1]])</f>
        <v>0</v>
      </c>
      <c r="F872" s="10">
        <f>SUMIFS(IsQList,IsIList,Table_ExternalData_15[[#This Row],[item_key]],IsITypeList,Table_ExternalData_15[[#This Row],[IType]],IsDList,Table_ExternalData_15[[#Headers],[2]])</f>
        <v>0</v>
      </c>
      <c r="G872" s="10">
        <f>SUMIFS(IsQList,IsIList,Table_ExternalData_15[[#This Row],[item_key]],IsITypeList,Table_ExternalData_15[[#This Row],[IType]],IsDList,Table_ExternalData_15[[#Headers],[3]])</f>
        <v>296</v>
      </c>
      <c r="H872" s="10">
        <f>SUMIFS(IsQList,IsIList,Table_ExternalData_15[[#This Row],[item_key]],IsITypeList,Table_ExternalData_15[[#This Row],[IType]],IsDList,Table_ExternalData_15[[#Headers],[4]])</f>
        <v>0</v>
      </c>
      <c r="I872" s="10">
        <f>SUMIFS(IsQList,IsIList,Table_ExternalData_15[[#This Row],[item_key]],IsITypeList,Table_ExternalData_15[[#This Row],[IType]],IsDList,Table_ExternalData_15[[#Headers],[5]])</f>
        <v>0</v>
      </c>
      <c r="J872" s="10">
        <f>SUMIFS(IsQList,IsIList,Table_ExternalData_15[[#This Row],[item_key]],IsITypeList,Table_ExternalData_15[[#This Row],[IType]],IsDList,Table_ExternalData_15[[#Headers],[6]])</f>
        <v>784</v>
      </c>
      <c r="K872" s="10">
        <f>SUMIFS(IsQList,IsIList,Table_ExternalData_15[[#This Row],[item_key]],IsITypeList,Table_ExternalData_15[[#This Row],[IType]],IsDList,Table_ExternalData_15[[#Headers],[7]])</f>
        <v>0</v>
      </c>
      <c r="L872" s="10">
        <f>SUMIFS(IsQList,IsIList,Table_ExternalData_15[[#This Row],[item_key]],IsITypeList,Table_ExternalData_15[[#This Row],[IType]],IsDList,Table_ExternalData_15[[#Headers],[8]])</f>
        <v>646</v>
      </c>
      <c r="M872" s="10">
        <f>SUMIFS(IsQList,IsIList,Table_ExternalData_15[[#This Row],[item_key]],IsITypeList,Table_ExternalData_15[[#This Row],[IType]],IsDList,Table_ExternalData_15[[#Headers],[9]])</f>
        <v>846</v>
      </c>
      <c r="N872" s="10">
        <f>SUMIFS(IsQList,IsIList,Table_ExternalData_15[[#This Row],[item_key]],IsITypeList,Table_ExternalData_15[[#This Row],[IType]],IsDList,Table_ExternalData_15[[#Headers],[10]])</f>
        <v>0</v>
      </c>
      <c r="O872" s="10">
        <f>SUMIFS(IsQList,IsIList,Table_ExternalData_15[[#This Row],[item_key]],IsITypeList,Table_ExternalData_15[[#This Row],[IType]],IsDList,Table_ExternalData_15[[#Headers],[11]])</f>
        <v>288</v>
      </c>
      <c r="P872" s="10">
        <f>SUMIFS(IsQList,IsIList,Table_ExternalData_15[[#This Row],[item_key]],IsITypeList,Table_ExternalData_15[[#This Row],[IType]],IsDList,Table_ExternalData_15[[#Headers],[12]])</f>
        <v>0</v>
      </c>
      <c r="Q872" s="10">
        <f>SUMIFS(IsQList,IsIList,Table_ExternalData_15[[#This Row],[item_key]],IsITypeList,Table_ExternalData_15[[#This Row],[IType]],IsDList,Table_ExternalData_15[[#Headers],[13]])</f>
        <v>728</v>
      </c>
      <c r="R872" s="10">
        <f>SUMIFS(IsQList,IsIList,Table_ExternalData_15[[#This Row],[item_key]],IsITypeList,Table_ExternalData_15[[#This Row],[IType]],IsDList,Table_ExternalData_15[[#Headers],[14]])</f>
        <v>264</v>
      </c>
      <c r="S872" s="10">
        <f>SUMIFS(IsQList,IsIList,Table_ExternalData_15[[#This Row],[item_key]],IsITypeList,Table_ExternalData_15[[#This Row],[IType]],IsDList,Table_ExternalData_15[[#Headers],[15]])</f>
        <v>568</v>
      </c>
      <c r="T872" s="10">
        <f>SUMIFS(IsQList,IsIList,Table_ExternalData_15[[#This Row],[item_key]],IsITypeList,Table_ExternalData_15[[#This Row],[IType]],IsDList,Table_ExternalData_15[[#Headers],[16]])</f>
        <v>0</v>
      </c>
      <c r="U872" s="10">
        <f>SUMIFS(IsQList,IsIList,Table_ExternalData_15[[#This Row],[item_key]],IsITypeList,Table_ExternalData_15[[#This Row],[IType]],IsDList,Table_ExternalData_15[[#Headers],[17]])</f>
        <v>530</v>
      </c>
      <c r="V872" s="10">
        <f>SUMIFS(IsQList,IsIList,Table_ExternalData_15[[#This Row],[item_key]],IsITypeList,Table_ExternalData_15[[#This Row],[IType]],IsDList,Table_ExternalData_15[[#Headers],[18]])</f>
        <v>696</v>
      </c>
      <c r="W872" s="10">
        <f>SUMIFS(IsQList,IsIList,Table_ExternalData_15[[#This Row],[item_key]],IsITypeList,Table_ExternalData_15[[#This Row],[IType]],IsDList,Table_ExternalData_15[[#Headers],[19]])</f>
        <v>0</v>
      </c>
      <c r="X872" s="10">
        <f>SUMIFS(IsQList,IsIList,Table_ExternalData_15[[#This Row],[item_key]],IsITypeList,Table_ExternalData_15[[#This Row],[IType]],IsDList,Table_ExternalData_15[[#Headers],[20]])</f>
        <v>0</v>
      </c>
      <c r="Y872" s="10">
        <f>SUMIFS(IsQList,IsIList,Table_ExternalData_15[[#This Row],[item_key]],IsITypeList,Table_ExternalData_15[[#This Row],[IType]],IsDList,Table_ExternalData_15[[#Headers],[21]])</f>
        <v>0</v>
      </c>
      <c r="Z872" s="10">
        <f>SUMIFS(IsQList,IsIList,Table_ExternalData_15[[#This Row],[item_key]],IsITypeList,Table_ExternalData_15[[#This Row],[IType]],IsDList,Table_ExternalData_15[[#Headers],[22]])</f>
        <v>0</v>
      </c>
      <c r="AA872" s="10">
        <f>SUMIFS(IsQList,IsIList,Table_ExternalData_15[[#This Row],[item_key]],IsITypeList,Table_ExternalData_15[[#This Row],[IType]],IsDList,Table_ExternalData_15[[#Headers],[23]])</f>
        <v>250</v>
      </c>
      <c r="AB872" s="10">
        <f>SUMIFS(IsQList,IsIList,Table_ExternalData_15[[#This Row],[item_key]],IsITypeList,Table_ExternalData_15[[#This Row],[IType]],IsDList,Table_ExternalData_15[[#Headers],[24]])</f>
        <v>0</v>
      </c>
      <c r="AC872" s="10">
        <f>SUMIFS(IsQList,IsIList,Table_ExternalData_15[[#This Row],[item_key]],IsITypeList,Table_ExternalData_15[[#This Row],[IType]],IsDList,Table_ExternalData_15[[#Headers],[25]])</f>
        <v>0</v>
      </c>
      <c r="AD872" s="10">
        <f>SUMIFS(IsQList,IsIList,Table_ExternalData_15[[#This Row],[item_key]],IsITypeList,Table_ExternalData_15[[#This Row],[IType]],IsDList,Table_ExternalData_15[[#Headers],[26]])</f>
        <v>0</v>
      </c>
      <c r="AE872" s="10">
        <f>SUMIFS(IsQList,IsIList,Table_ExternalData_15[[#This Row],[item_key]],IsITypeList,Table_ExternalData_15[[#This Row],[IType]],IsDList,Table_ExternalData_15[[#Headers],[27]])</f>
        <v>366</v>
      </c>
      <c r="AF872" s="10">
        <f>SUMIFS(IsQList,IsIList,Table_ExternalData_15[[#This Row],[item_key]],IsITypeList,Table_ExternalData_15[[#This Row],[IType]],IsDList,Table_ExternalData_15[[#Headers],[28]])</f>
        <v>1342</v>
      </c>
      <c r="AG872" s="10">
        <f>SUMIFS(IsQList,IsIList,Table_ExternalData_15[[#This Row],[item_key]],IsITypeList,Table_ExternalData_15[[#This Row],[IType]],IsDList,Table_ExternalData_15[[#Headers],[29]])</f>
        <v>1080</v>
      </c>
      <c r="AH872" s="10">
        <f>SUMIFS(IsQList,IsIList,Table_ExternalData_15[[#This Row],[item_key]],IsITypeList,Table_ExternalData_15[[#This Row],[IType]],IsDList,Table_ExternalData_15[[#Headers],[30]])</f>
        <v>684</v>
      </c>
      <c r="AI872" s="10">
        <f>SUMIFS(IsQList,IsIList,Table_ExternalData_15[[#This Row],[item_key]],IsITypeList,Table_ExternalData_15[[#This Row],[IType]],IsDList,Table_ExternalData_15[[#Headers],[31]])</f>
        <v>1108</v>
      </c>
      <c r="AJ872" s="10">
        <f>SUM(Table_ExternalData_15[[#This Row],[1]:[31]])</f>
        <v>10476</v>
      </c>
    </row>
    <row r="873" spans="1:36">
      <c r="A873" s="1" t="s">
        <v>2005</v>
      </c>
      <c r="B873" s="1" t="s">
        <v>2867</v>
      </c>
      <c r="C873" s="1" t="s">
        <v>846</v>
      </c>
      <c r="D873" s="11" t="s">
        <v>2004</v>
      </c>
      <c r="E873" s="10">
        <f>SUMIFS(IsQList,IsIList,Table_ExternalData_15[[#This Row],[item_key]],IsITypeList,Table_ExternalData_15[[#This Row],[IType]],IsDList,Table_ExternalData_15[[#Headers],[1]])</f>
        <v>0</v>
      </c>
      <c r="F873" s="10">
        <f>SUMIFS(IsQList,IsIList,Table_ExternalData_15[[#This Row],[item_key]],IsITypeList,Table_ExternalData_15[[#This Row],[IType]],IsDList,Table_ExternalData_15[[#Headers],[2]])</f>
        <v>0</v>
      </c>
      <c r="G873" s="10">
        <f>SUMIFS(IsQList,IsIList,Table_ExternalData_15[[#This Row],[item_key]],IsITypeList,Table_ExternalData_15[[#This Row],[IType]],IsDList,Table_ExternalData_15[[#Headers],[3]])</f>
        <v>0</v>
      </c>
      <c r="H873" s="10">
        <f>SUMIFS(IsQList,IsIList,Table_ExternalData_15[[#This Row],[item_key]],IsITypeList,Table_ExternalData_15[[#This Row],[IType]],IsDList,Table_ExternalData_15[[#Headers],[4]])</f>
        <v>0</v>
      </c>
      <c r="I873" s="10">
        <f>SUMIFS(IsQList,IsIList,Table_ExternalData_15[[#This Row],[item_key]],IsITypeList,Table_ExternalData_15[[#This Row],[IType]],IsDList,Table_ExternalData_15[[#Headers],[5]])</f>
        <v>0</v>
      </c>
      <c r="J873" s="10">
        <f>SUMIFS(IsQList,IsIList,Table_ExternalData_15[[#This Row],[item_key]],IsITypeList,Table_ExternalData_15[[#This Row],[IType]],IsDList,Table_ExternalData_15[[#Headers],[6]])</f>
        <v>0</v>
      </c>
      <c r="K873" s="10">
        <f>SUMIFS(IsQList,IsIList,Table_ExternalData_15[[#This Row],[item_key]],IsITypeList,Table_ExternalData_15[[#This Row],[IType]],IsDList,Table_ExternalData_15[[#Headers],[7]])</f>
        <v>0</v>
      </c>
      <c r="L873" s="10">
        <f>SUMIFS(IsQList,IsIList,Table_ExternalData_15[[#This Row],[item_key]],IsITypeList,Table_ExternalData_15[[#This Row],[IType]],IsDList,Table_ExternalData_15[[#Headers],[8]])</f>
        <v>0</v>
      </c>
      <c r="M873" s="10">
        <f>SUMIFS(IsQList,IsIList,Table_ExternalData_15[[#This Row],[item_key]],IsITypeList,Table_ExternalData_15[[#This Row],[IType]],IsDList,Table_ExternalData_15[[#Headers],[9]])</f>
        <v>0</v>
      </c>
      <c r="N873" s="10">
        <f>SUMIFS(IsQList,IsIList,Table_ExternalData_15[[#This Row],[item_key]],IsITypeList,Table_ExternalData_15[[#This Row],[IType]],IsDList,Table_ExternalData_15[[#Headers],[10]])</f>
        <v>2</v>
      </c>
      <c r="O873" s="10">
        <f>SUMIFS(IsQList,IsIList,Table_ExternalData_15[[#This Row],[item_key]],IsITypeList,Table_ExternalData_15[[#This Row],[IType]],IsDList,Table_ExternalData_15[[#Headers],[11]])</f>
        <v>0</v>
      </c>
      <c r="P873" s="10">
        <f>SUMIFS(IsQList,IsIList,Table_ExternalData_15[[#This Row],[item_key]],IsITypeList,Table_ExternalData_15[[#This Row],[IType]],IsDList,Table_ExternalData_15[[#Headers],[12]])</f>
        <v>0</v>
      </c>
      <c r="Q873" s="10">
        <f>SUMIFS(IsQList,IsIList,Table_ExternalData_15[[#This Row],[item_key]],IsITypeList,Table_ExternalData_15[[#This Row],[IType]],IsDList,Table_ExternalData_15[[#Headers],[13]])</f>
        <v>0</v>
      </c>
      <c r="R873" s="10">
        <f>SUMIFS(IsQList,IsIList,Table_ExternalData_15[[#This Row],[item_key]],IsITypeList,Table_ExternalData_15[[#This Row],[IType]],IsDList,Table_ExternalData_15[[#Headers],[14]])</f>
        <v>0</v>
      </c>
      <c r="S873" s="10">
        <f>SUMIFS(IsQList,IsIList,Table_ExternalData_15[[#This Row],[item_key]],IsITypeList,Table_ExternalData_15[[#This Row],[IType]],IsDList,Table_ExternalData_15[[#Headers],[15]])</f>
        <v>0</v>
      </c>
      <c r="T873" s="10">
        <f>SUMIFS(IsQList,IsIList,Table_ExternalData_15[[#This Row],[item_key]],IsITypeList,Table_ExternalData_15[[#This Row],[IType]],IsDList,Table_ExternalData_15[[#Headers],[16]])</f>
        <v>0</v>
      </c>
      <c r="U873" s="10">
        <f>SUMIFS(IsQList,IsIList,Table_ExternalData_15[[#This Row],[item_key]],IsITypeList,Table_ExternalData_15[[#This Row],[IType]],IsDList,Table_ExternalData_15[[#Headers],[17]])</f>
        <v>0</v>
      </c>
      <c r="V873" s="10">
        <f>SUMIFS(IsQList,IsIList,Table_ExternalData_15[[#This Row],[item_key]],IsITypeList,Table_ExternalData_15[[#This Row],[IType]],IsDList,Table_ExternalData_15[[#Headers],[18]])</f>
        <v>0</v>
      </c>
      <c r="W873" s="10">
        <f>SUMIFS(IsQList,IsIList,Table_ExternalData_15[[#This Row],[item_key]],IsITypeList,Table_ExternalData_15[[#This Row],[IType]],IsDList,Table_ExternalData_15[[#Headers],[19]])</f>
        <v>0</v>
      </c>
      <c r="X873" s="10">
        <f>SUMIFS(IsQList,IsIList,Table_ExternalData_15[[#This Row],[item_key]],IsITypeList,Table_ExternalData_15[[#This Row],[IType]],IsDList,Table_ExternalData_15[[#Headers],[20]])</f>
        <v>0</v>
      </c>
      <c r="Y873" s="10">
        <f>SUMIFS(IsQList,IsIList,Table_ExternalData_15[[#This Row],[item_key]],IsITypeList,Table_ExternalData_15[[#This Row],[IType]],IsDList,Table_ExternalData_15[[#Headers],[21]])</f>
        <v>0</v>
      </c>
      <c r="Z873" s="10">
        <f>SUMIFS(IsQList,IsIList,Table_ExternalData_15[[#This Row],[item_key]],IsITypeList,Table_ExternalData_15[[#This Row],[IType]],IsDList,Table_ExternalData_15[[#Headers],[22]])</f>
        <v>0</v>
      </c>
      <c r="AA873" s="10">
        <f>SUMIFS(IsQList,IsIList,Table_ExternalData_15[[#This Row],[item_key]],IsITypeList,Table_ExternalData_15[[#This Row],[IType]],IsDList,Table_ExternalData_15[[#Headers],[23]])</f>
        <v>0</v>
      </c>
      <c r="AB873" s="10">
        <f>SUMIFS(IsQList,IsIList,Table_ExternalData_15[[#This Row],[item_key]],IsITypeList,Table_ExternalData_15[[#This Row],[IType]],IsDList,Table_ExternalData_15[[#Headers],[24]])</f>
        <v>0</v>
      </c>
      <c r="AC873" s="10">
        <f>SUMIFS(IsQList,IsIList,Table_ExternalData_15[[#This Row],[item_key]],IsITypeList,Table_ExternalData_15[[#This Row],[IType]],IsDList,Table_ExternalData_15[[#Headers],[25]])</f>
        <v>0</v>
      </c>
      <c r="AD873" s="10">
        <f>SUMIFS(IsQList,IsIList,Table_ExternalData_15[[#This Row],[item_key]],IsITypeList,Table_ExternalData_15[[#This Row],[IType]],IsDList,Table_ExternalData_15[[#Headers],[26]])</f>
        <v>0</v>
      </c>
      <c r="AE873" s="10">
        <f>SUMIFS(IsQList,IsIList,Table_ExternalData_15[[#This Row],[item_key]],IsITypeList,Table_ExternalData_15[[#This Row],[IType]],IsDList,Table_ExternalData_15[[#Headers],[27]])</f>
        <v>0</v>
      </c>
      <c r="AF873" s="10">
        <f>SUMIFS(IsQList,IsIList,Table_ExternalData_15[[#This Row],[item_key]],IsITypeList,Table_ExternalData_15[[#This Row],[IType]],IsDList,Table_ExternalData_15[[#Headers],[28]])</f>
        <v>0</v>
      </c>
      <c r="AG873" s="10">
        <f>SUMIFS(IsQList,IsIList,Table_ExternalData_15[[#This Row],[item_key]],IsITypeList,Table_ExternalData_15[[#This Row],[IType]],IsDList,Table_ExternalData_15[[#Headers],[29]])</f>
        <v>0</v>
      </c>
      <c r="AH873" s="10">
        <f>SUMIFS(IsQList,IsIList,Table_ExternalData_15[[#This Row],[item_key]],IsITypeList,Table_ExternalData_15[[#This Row],[IType]],IsDList,Table_ExternalData_15[[#Headers],[30]])</f>
        <v>0</v>
      </c>
      <c r="AI873" s="10">
        <f>SUMIFS(IsQList,IsIList,Table_ExternalData_15[[#This Row],[item_key]],IsITypeList,Table_ExternalData_15[[#This Row],[IType]],IsDList,Table_ExternalData_15[[#Headers],[31]])</f>
        <v>0</v>
      </c>
      <c r="AJ873" s="10">
        <f>SUM(Table_ExternalData_15[[#This Row],[1]:[31]])</f>
        <v>2</v>
      </c>
    </row>
    <row r="874" spans="1:36">
      <c r="A874" s="1" t="s">
        <v>83</v>
      </c>
      <c r="B874" s="1" t="s">
        <v>960</v>
      </c>
      <c r="C874" s="1" t="s">
        <v>961</v>
      </c>
      <c r="D874" s="11" t="s">
        <v>2046</v>
      </c>
      <c r="E874" s="10">
        <f>SUMIFS(IsQList,IsIList,Table_ExternalData_15[[#This Row],[item_key]],IsITypeList,Table_ExternalData_15[[#This Row],[IType]],IsDList,Table_ExternalData_15[[#Headers],[1]])</f>
        <v>85</v>
      </c>
      <c r="F874" s="10">
        <f>SUMIFS(IsQList,IsIList,Table_ExternalData_15[[#This Row],[item_key]],IsITypeList,Table_ExternalData_15[[#This Row],[IType]],IsDList,Table_ExternalData_15[[#Headers],[2]])</f>
        <v>188</v>
      </c>
      <c r="G874" s="10">
        <f>SUMIFS(IsQList,IsIList,Table_ExternalData_15[[#This Row],[item_key]],IsITypeList,Table_ExternalData_15[[#This Row],[IType]],IsDList,Table_ExternalData_15[[#Headers],[3]])</f>
        <v>85</v>
      </c>
      <c r="H874" s="10">
        <f>SUMIFS(IsQList,IsIList,Table_ExternalData_15[[#This Row],[item_key]],IsITypeList,Table_ExternalData_15[[#This Row],[IType]],IsDList,Table_ExternalData_15[[#Headers],[4]])</f>
        <v>250</v>
      </c>
      <c r="I874" s="10">
        <f>SUMIFS(IsQList,IsIList,Table_ExternalData_15[[#This Row],[item_key]],IsITypeList,Table_ExternalData_15[[#This Row],[IType]],IsDList,Table_ExternalData_15[[#Headers],[5]])</f>
        <v>100</v>
      </c>
      <c r="J874" s="10">
        <f>SUMIFS(IsQList,IsIList,Table_ExternalData_15[[#This Row],[item_key]],IsITypeList,Table_ExternalData_15[[#This Row],[IType]],IsDList,Table_ExternalData_15[[#Headers],[6]])</f>
        <v>237</v>
      </c>
      <c r="K874" s="10">
        <f>SUMIFS(IsQList,IsIList,Table_ExternalData_15[[#This Row],[item_key]],IsITypeList,Table_ExternalData_15[[#This Row],[IType]],IsDList,Table_ExternalData_15[[#Headers],[7]])</f>
        <v>209</v>
      </c>
      <c r="L874" s="10">
        <f>SUMIFS(IsQList,IsIList,Table_ExternalData_15[[#This Row],[item_key]],IsITypeList,Table_ExternalData_15[[#This Row],[IType]],IsDList,Table_ExternalData_15[[#Headers],[8]])</f>
        <v>139</v>
      </c>
      <c r="M874" s="10">
        <f>SUMIFS(IsQList,IsIList,Table_ExternalData_15[[#This Row],[item_key]],IsITypeList,Table_ExternalData_15[[#This Row],[IType]],IsDList,Table_ExternalData_15[[#Headers],[9]])</f>
        <v>317</v>
      </c>
      <c r="N874" s="10">
        <f>SUMIFS(IsQList,IsIList,Table_ExternalData_15[[#This Row],[item_key]],IsITypeList,Table_ExternalData_15[[#This Row],[IType]],IsDList,Table_ExternalData_15[[#Headers],[10]])</f>
        <v>207</v>
      </c>
      <c r="O874" s="10">
        <f>SUMIFS(IsQList,IsIList,Table_ExternalData_15[[#This Row],[item_key]],IsITypeList,Table_ExternalData_15[[#This Row],[IType]],IsDList,Table_ExternalData_15[[#Headers],[11]])</f>
        <v>150</v>
      </c>
      <c r="P874" s="10">
        <f>SUMIFS(IsQList,IsIList,Table_ExternalData_15[[#This Row],[item_key]],IsITypeList,Table_ExternalData_15[[#This Row],[IType]],IsDList,Table_ExternalData_15[[#Headers],[12]])</f>
        <v>0</v>
      </c>
      <c r="Q874" s="10">
        <f>SUMIFS(IsQList,IsIList,Table_ExternalData_15[[#This Row],[item_key]],IsITypeList,Table_ExternalData_15[[#This Row],[IType]],IsDList,Table_ExternalData_15[[#Headers],[13]])</f>
        <v>184</v>
      </c>
      <c r="R874" s="10">
        <f>SUMIFS(IsQList,IsIList,Table_ExternalData_15[[#This Row],[item_key]],IsITypeList,Table_ExternalData_15[[#This Row],[IType]],IsDList,Table_ExternalData_15[[#Headers],[14]])</f>
        <v>312</v>
      </c>
      <c r="S874" s="10">
        <f>SUMIFS(IsQList,IsIList,Table_ExternalData_15[[#This Row],[item_key]],IsITypeList,Table_ExternalData_15[[#This Row],[IType]],IsDList,Table_ExternalData_15[[#Headers],[15]])</f>
        <v>186</v>
      </c>
      <c r="T874" s="10">
        <f>SUMIFS(IsQList,IsIList,Table_ExternalData_15[[#This Row],[item_key]],IsITypeList,Table_ExternalData_15[[#This Row],[IType]],IsDList,Table_ExternalData_15[[#Headers],[16]])</f>
        <v>164</v>
      </c>
      <c r="U874" s="10">
        <f>SUMIFS(IsQList,IsIList,Table_ExternalData_15[[#This Row],[item_key]],IsITypeList,Table_ExternalData_15[[#This Row],[IType]],IsDList,Table_ExternalData_15[[#Headers],[17]])</f>
        <v>85</v>
      </c>
      <c r="V874" s="10">
        <f>SUMIFS(IsQList,IsIList,Table_ExternalData_15[[#This Row],[item_key]],IsITypeList,Table_ExternalData_15[[#This Row],[IType]],IsDList,Table_ExternalData_15[[#Headers],[18]])</f>
        <v>0</v>
      </c>
      <c r="W874" s="10">
        <f>SUMIFS(IsQList,IsIList,Table_ExternalData_15[[#This Row],[item_key]],IsITypeList,Table_ExternalData_15[[#This Row],[IType]],IsDList,Table_ExternalData_15[[#Headers],[19]])</f>
        <v>0</v>
      </c>
      <c r="X874" s="10">
        <f>SUMIFS(IsQList,IsIList,Table_ExternalData_15[[#This Row],[item_key]],IsITypeList,Table_ExternalData_15[[#This Row],[IType]],IsDList,Table_ExternalData_15[[#Headers],[20]])</f>
        <v>0</v>
      </c>
      <c r="Y874" s="10">
        <f>SUMIFS(IsQList,IsIList,Table_ExternalData_15[[#This Row],[item_key]],IsITypeList,Table_ExternalData_15[[#This Row],[IType]],IsDList,Table_ExternalData_15[[#Headers],[21]])</f>
        <v>0</v>
      </c>
      <c r="Z874" s="10">
        <f>SUMIFS(IsQList,IsIList,Table_ExternalData_15[[#This Row],[item_key]],IsITypeList,Table_ExternalData_15[[#This Row],[IType]],IsDList,Table_ExternalData_15[[#Headers],[22]])</f>
        <v>0</v>
      </c>
      <c r="AA874" s="10">
        <f>SUMIFS(IsQList,IsIList,Table_ExternalData_15[[#This Row],[item_key]],IsITypeList,Table_ExternalData_15[[#This Row],[IType]],IsDList,Table_ExternalData_15[[#Headers],[23]])</f>
        <v>0</v>
      </c>
      <c r="AB874" s="10">
        <f>SUMIFS(IsQList,IsIList,Table_ExternalData_15[[#This Row],[item_key]],IsITypeList,Table_ExternalData_15[[#This Row],[IType]],IsDList,Table_ExternalData_15[[#Headers],[24]])</f>
        <v>0</v>
      </c>
      <c r="AC874" s="10">
        <f>SUMIFS(IsQList,IsIList,Table_ExternalData_15[[#This Row],[item_key]],IsITypeList,Table_ExternalData_15[[#This Row],[IType]],IsDList,Table_ExternalData_15[[#Headers],[25]])</f>
        <v>0</v>
      </c>
      <c r="AD874" s="10">
        <f>SUMIFS(IsQList,IsIList,Table_ExternalData_15[[#This Row],[item_key]],IsITypeList,Table_ExternalData_15[[#This Row],[IType]],IsDList,Table_ExternalData_15[[#Headers],[26]])</f>
        <v>0</v>
      </c>
      <c r="AE874" s="10">
        <f>SUMIFS(IsQList,IsIList,Table_ExternalData_15[[#This Row],[item_key]],IsITypeList,Table_ExternalData_15[[#This Row],[IType]],IsDList,Table_ExternalData_15[[#Headers],[27]])</f>
        <v>334</v>
      </c>
      <c r="AF874" s="10">
        <f>SUMIFS(IsQList,IsIList,Table_ExternalData_15[[#This Row],[item_key]],IsITypeList,Table_ExternalData_15[[#This Row],[IType]],IsDList,Table_ExternalData_15[[#Headers],[28]])</f>
        <v>382</v>
      </c>
      <c r="AG874" s="10">
        <f>SUMIFS(IsQList,IsIList,Table_ExternalData_15[[#This Row],[item_key]],IsITypeList,Table_ExternalData_15[[#This Row],[IType]],IsDList,Table_ExternalData_15[[#Headers],[29]])</f>
        <v>364</v>
      </c>
      <c r="AH874" s="10">
        <f>SUMIFS(IsQList,IsIList,Table_ExternalData_15[[#This Row],[item_key]],IsITypeList,Table_ExternalData_15[[#This Row],[IType]],IsDList,Table_ExternalData_15[[#Headers],[30]])</f>
        <v>230</v>
      </c>
      <c r="AI874" s="10">
        <f>SUMIFS(IsQList,IsIList,Table_ExternalData_15[[#This Row],[item_key]],IsITypeList,Table_ExternalData_15[[#This Row],[IType]],IsDList,Table_ExternalData_15[[#Headers],[31]])</f>
        <v>727</v>
      </c>
      <c r="AJ874" s="10">
        <f>SUM(Table_ExternalData_15[[#This Row],[1]:[31]])</f>
        <v>4935</v>
      </c>
    </row>
    <row r="875" spans="1:36">
      <c r="A875" s="1" t="s">
        <v>310</v>
      </c>
      <c r="B875" s="1" t="s">
        <v>1151</v>
      </c>
      <c r="C875" s="1" t="s">
        <v>1152</v>
      </c>
      <c r="D875" s="11" t="s">
        <v>2046</v>
      </c>
      <c r="E875" s="10">
        <f>SUMIFS(IsQList,IsIList,Table_ExternalData_15[[#This Row],[item_key]],IsITypeList,Table_ExternalData_15[[#This Row],[IType]],IsDList,Table_ExternalData_15[[#Headers],[1]])</f>
        <v>85</v>
      </c>
      <c r="F875" s="10">
        <f>SUMIFS(IsQList,IsIList,Table_ExternalData_15[[#This Row],[item_key]],IsITypeList,Table_ExternalData_15[[#This Row],[IType]],IsDList,Table_ExternalData_15[[#Headers],[2]])</f>
        <v>188</v>
      </c>
      <c r="G875" s="10">
        <f>SUMIFS(IsQList,IsIList,Table_ExternalData_15[[#This Row],[item_key]],IsITypeList,Table_ExternalData_15[[#This Row],[IType]],IsDList,Table_ExternalData_15[[#Headers],[3]])</f>
        <v>85</v>
      </c>
      <c r="H875" s="10">
        <f>SUMIFS(IsQList,IsIList,Table_ExternalData_15[[#This Row],[item_key]],IsITypeList,Table_ExternalData_15[[#This Row],[IType]],IsDList,Table_ExternalData_15[[#Headers],[4]])</f>
        <v>250</v>
      </c>
      <c r="I875" s="10">
        <f>SUMIFS(IsQList,IsIList,Table_ExternalData_15[[#This Row],[item_key]],IsITypeList,Table_ExternalData_15[[#This Row],[IType]],IsDList,Table_ExternalData_15[[#Headers],[5]])</f>
        <v>100</v>
      </c>
      <c r="J875" s="10">
        <f>SUMIFS(IsQList,IsIList,Table_ExternalData_15[[#This Row],[item_key]],IsITypeList,Table_ExternalData_15[[#This Row],[IType]],IsDList,Table_ExternalData_15[[#Headers],[6]])</f>
        <v>237</v>
      </c>
      <c r="K875" s="10">
        <f>SUMIFS(IsQList,IsIList,Table_ExternalData_15[[#This Row],[item_key]],IsITypeList,Table_ExternalData_15[[#This Row],[IType]],IsDList,Table_ExternalData_15[[#Headers],[7]])</f>
        <v>209</v>
      </c>
      <c r="L875" s="10">
        <f>SUMIFS(IsQList,IsIList,Table_ExternalData_15[[#This Row],[item_key]],IsITypeList,Table_ExternalData_15[[#This Row],[IType]],IsDList,Table_ExternalData_15[[#Headers],[8]])</f>
        <v>139</v>
      </c>
      <c r="M875" s="10">
        <f>SUMIFS(IsQList,IsIList,Table_ExternalData_15[[#This Row],[item_key]],IsITypeList,Table_ExternalData_15[[#This Row],[IType]],IsDList,Table_ExternalData_15[[#Headers],[9]])</f>
        <v>317</v>
      </c>
      <c r="N875" s="10">
        <f>SUMIFS(IsQList,IsIList,Table_ExternalData_15[[#This Row],[item_key]],IsITypeList,Table_ExternalData_15[[#This Row],[IType]],IsDList,Table_ExternalData_15[[#Headers],[10]])</f>
        <v>207</v>
      </c>
      <c r="O875" s="10">
        <f>SUMIFS(IsQList,IsIList,Table_ExternalData_15[[#This Row],[item_key]],IsITypeList,Table_ExternalData_15[[#This Row],[IType]],IsDList,Table_ExternalData_15[[#Headers],[11]])</f>
        <v>150</v>
      </c>
      <c r="P875" s="10">
        <f>SUMIFS(IsQList,IsIList,Table_ExternalData_15[[#This Row],[item_key]],IsITypeList,Table_ExternalData_15[[#This Row],[IType]],IsDList,Table_ExternalData_15[[#Headers],[12]])</f>
        <v>0</v>
      </c>
      <c r="Q875" s="10">
        <f>SUMIFS(IsQList,IsIList,Table_ExternalData_15[[#This Row],[item_key]],IsITypeList,Table_ExternalData_15[[#This Row],[IType]],IsDList,Table_ExternalData_15[[#Headers],[13]])</f>
        <v>184</v>
      </c>
      <c r="R875" s="10">
        <f>SUMIFS(IsQList,IsIList,Table_ExternalData_15[[#This Row],[item_key]],IsITypeList,Table_ExternalData_15[[#This Row],[IType]],IsDList,Table_ExternalData_15[[#Headers],[14]])</f>
        <v>312</v>
      </c>
      <c r="S875" s="10">
        <f>SUMIFS(IsQList,IsIList,Table_ExternalData_15[[#This Row],[item_key]],IsITypeList,Table_ExternalData_15[[#This Row],[IType]],IsDList,Table_ExternalData_15[[#Headers],[15]])</f>
        <v>186</v>
      </c>
      <c r="T875" s="10">
        <f>SUMIFS(IsQList,IsIList,Table_ExternalData_15[[#This Row],[item_key]],IsITypeList,Table_ExternalData_15[[#This Row],[IType]],IsDList,Table_ExternalData_15[[#Headers],[16]])</f>
        <v>164</v>
      </c>
      <c r="U875" s="10">
        <f>SUMIFS(IsQList,IsIList,Table_ExternalData_15[[#This Row],[item_key]],IsITypeList,Table_ExternalData_15[[#This Row],[IType]],IsDList,Table_ExternalData_15[[#Headers],[17]])</f>
        <v>85</v>
      </c>
      <c r="V875" s="10">
        <f>SUMIFS(IsQList,IsIList,Table_ExternalData_15[[#This Row],[item_key]],IsITypeList,Table_ExternalData_15[[#This Row],[IType]],IsDList,Table_ExternalData_15[[#Headers],[18]])</f>
        <v>0</v>
      </c>
      <c r="W875" s="10">
        <f>SUMIFS(IsQList,IsIList,Table_ExternalData_15[[#This Row],[item_key]],IsITypeList,Table_ExternalData_15[[#This Row],[IType]],IsDList,Table_ExternalData_15[[#Headers],[19]])</f>
        <v>0</v>
      </c>
      <c r="X875" s="10">
        <f>SUMIFS(IsQList,IsIList,Table_ExternalData_15[[#This Row],[item_key]],IsITypeList,Table_ExternalData_15[[#This Row],[IType]],IsDList,Table_ExternalData_15[[#Headers],[20]])</f>
        <v>0</v>
      </c>
      <c r="Y875" s="10">
        <f>SUMIFS(IsQList,IsIList,Table_ExternalData_15[[#This Row],[item_key]],IsITypeList,Table_ExternalData_15[[#This Row],[IType]],IsDList,Table_ExternalData_15[[#Headers],[21]])</f>
        <v>0</v>
      </c>
      <c r="Z875" s="10">
        <f>SUMIFS(IsQList,IsIList,Table_ExternalData_15[[#This Row],[item_key]],IsITypeList,Table_ExternalData_15[[#This Row],[IType]],IsDList,Table_ExternalData_15[[#Headers],[22]])</f>
        <v>0</v>
      </c>
      <c r="AA875" s="10">
        <f>SUMIFS(IsQList,IsIList,Table_ExternalData_15[[#This Row],[item_key]],IsITypeList,Table_ExternalData_15[[#This Row],[IType]],IsDList,Table_ExternalData_15[[#Headers],[23]])</f>
        <v>0</v>
      </c>
      <c r="AB875" s="10">
        <f>SUMIFS(IsQList,IsIList,Table_ExternalData_15[[#This Row],[item_key]],IsITypeList,Table_ExternalData_15[[#This Row],[IType]],IsDList,Table_ExternalData_15[[#Headers],[24]])</f>
        <v>0</v>
      </c>
      <c r="AC875" s="10">
        <f>SUMIFS(IsQList,IsIList,Table_ExternalData_15[[#This Row],[item_key]],IsITypeList,Table_ExternalData_15[[#This Row],[IType]],IsDList,Table_ExternalData_15[[#Headers],[25]])</f>
        <v>0</v>
      </c>
      <c r="AD875" s="10">
        <f>SUMIFS(IsQList,IsIList,Table_ExternalData_15[[#This Row],[item_key]],IsITypeList,Table_ExternalData_15[[#This Row],[IType]],IsDList,Table_ExternalData_15[[#Headers],[26]])</f>
        <v>0</v>
      </c>
      <c r="AE875" s="10">
        <f>SUMIFS(IsQList,IsIList,Table_ExternalData_15[[#This Row],[item_key]],IsITypeList,Table_ExternalData_15[[#This Row],[IType]],IsDList,Table_ExternalData_15[[#Headers],[27]])</f>
        <v>334</v>
      </c>
      <c r="AF875" s="10">
        <f>SUMIFS(IsQList,IsIList,Table_ExternalData_15[[#This Row],[item_key]],IsITypeList,Table_ExternalData_15[[#This Row],[IType]],IsDList,Table_ExternalData_15[[#Headers],[28]])</f>
        <v>382</v>
      </c>
      <c r="AG875" s="10">
        <f>SUMIFS(IsQList,IsIList,Table_ExternalData_15[[#This Row],[item_key]],IsITypeList,Table_ExternalData_15[[#This Row],[IType]],IsDList,Table_ExternalData_15[[#Headers],[29]])</f>
        <v>364</v>
      </c>
      <c r="AH875" s="10">
        <f>SUMIFS(IsQList,IsIList,Table_ExternalData_15[[#This Row],[item_key]],IsITypeList,Table_ExternalData_15[[#This Row],[IType]],IsDList,Table_ExternalData_15[[#Headers],[30]])</f>
        <v>230</v>
      </c>
      <c r="AI875" s="10">
        <f>SUMIFS(IsQList,IsIList,Table_ExternalData_15[[#This Row],[item_key]],IsITypeList,Table_ExternalData_15[[#This Row],[IType]],IsDList,Table_ExternalData_15[[#Headers],[31]])</f>
        <v>727</v>
      </c>
      <c r="AJ875" s="10">
        <f>SUM(Table_ExternalData_15[[#This Row],[1]:[31]])</f>
        <v>4935</v>
      </c>
    </row>
    <row r="876" spans="1:36">
      <c r="A876" s="1" t="s">
        <v>2245</v>
      </c>
      <c r="B876" s="1" t="s">
        <v>2868</v>
      </c>
      <c r="C876" s="1" t="s">
        <v>2869</v>
      </c>
      <c r="D876" s="11" t="s">
        <v>2046</v>
      </c>
      <c r="E876" s="10">
        <f>SUMIFS(IsQList,IsIList,Table_ExternalData_15[[#This Row],[item_key]],IsITypeList,Table_ExternalData_15[[#This Row],[IType]],IsDList,Table_ExternalData_15[[#Headers],[1]])</f>
        <v>85</v>
      </c>
      <c r="F876" s="10">
        <f>SUMIFS(IsQList,IsIList,Table_ExternalData_15[[#This Row],[item_key]],IsITypeList,Table_ExternalData_15[[#This Row],[IType]],IsDList,Table_ExternalData_15[[#Headers],[2]])</f>
        <v>188</v>
      </c>
      <c r="G876" s="10">
        <f>SUMIFS(IsQList,IsIList,Table_ExternalData_15[[#This Row],[item_key]],IsITypeList,Table_ExternalData_15[[#This Row],[IType]],IsDList,Table_ExternalData_15[[#Headers],[3]])</f>
        <v>85</v>
      </c>
      <c r="H876" s="10">
        <f>SUMIFS(IsQList,IsIList,Table_ExternalData_15[[#This Row],[item_key]],IsITypeList,Table_ExternalData_15[[#This Row],[IType]],IsDList,Table_ExternalData_15[[#Headers],[4]])</f>
        <v>250</v>
      </c>
      <c r="I876" s="10">
        <f>SUMIFS(IsQList,IsIList,Table_ExternalData_15[[#This Row],[item_key]],IsITypeList,Table_ExternalData_15[[#This Row],[IType]],IsDList,Table_ExternalData_15[[#Headers],[5]])</f>
        <v>100</v>
      </c>
      <c r="J876" s="10">
        <f>SUMIFS(IsQList,IsIList,Table_ExternalData_15[[#This Row],[item_key]],IsITypeList,Table_ExternalData_15[[#This Row],[IType]],IsDList,Table_ExternalData_15[[#Headers],[6]])</f>
        <v>237</v>
      </c>
      <c r="K876" s="10">
        <f>SUMIFS(IsQList,IsIList,Table_ExternalData_15[[#This Row],[item_key]],IsITypeList,Table_ExternalData_15[[#This Row],[IType]],IsDList,Table_ExternalData_15[[#Headers],[7]])</f>
        <v>209</v>
      </c>
      <c r="L876" s="10">
        <f>SUMIFS(IsQList,IsIList,Table_ExternalData_15[[#This Row],[item_key]],IsITypeList,Table_ExternalData_15[[#This Row],[IType]],IsDList,Table_ExternalData_15[[#Headers],[8]])</f>
        <v>139</v>
      </c>
      <c r="M876" s="10">
        <f>SUMIFS(IsQList,IsIList,Table_ExternalData_15[[#This Row],[item_key]],IsITypeList,Table_ExternalData_15[[#This Row],[IType]],IsDList,Table_ExternalData_15[[#Headers],[9]])</f>
        <v>317</v>
      </c>
      <c r="N876" s="10">
        <f>SUMIFS(IsQList,IsIList,Table_ExternalData_15[[#This Row],[item_key]],IsITypeList,Table_ExternalData_15[[#This Row],[IType]],IsDList,Table_ExternalData_15[[#Headers],[10]])</f>
        <v>207</v>
      </c>
      <c r="O876" s="10">
        <f>SUMIFS(IsQList,IsIList,Table_ExternalData_15[[#This Row],[item_key]],IsITypeList,Table_ExternalData_15[[#This Row],[IType]],IsDList,Table_ExternalData_15[[#Headers],[11]])</f>
        <v>150</v>
      </c>
      <c r="P876" s="10">
        <f>SUMIFS(IsQList,IsIList,Table_ExternalData_15[[#This Row],[item_key]],IsITypeList,Table_ExternalData_15[[#This Row],[IType]],IsDList,Table_ExternalData_15[[#Headers],[12]])</f>
        <v>0</v>
      </c>
      <c r="Q876" s="10">
        <f>SUMIFS(IsQList,IsIList,Table_ExternalData_15[[#This Row],[item_key]],IsITypeList,Table_ExternalData_15[[#This Row],[IType]],IsDList,Table_ExternalData_15[[#Headers],[13]])</f>
        <v>184</v>
      </c>
      <c r="R876" s="10">
        <f>SUMIFS(IsQList,IsIList,Table_ExternalData_15[[#This Row],[item_key]],IsITypeList,Table_ExternalData_15[[#This Row],[IType]],IsDList,Table_ExternalData_15[[#Headers],[14]])</f>
        <v>312</v>
      </c>
      <c r="S876" s="10">
        <f>SUMIFS(IsQList,IsIList,Table_ExternalData_15[[#This Row],[item_key]],IsITypeList,Table_ExternalData_15[[#This Row],[IType]],IsDList,Table_ExternalData_15[[#Headers],[15]])</f>
        <v>186</v>
      </c>
      <c r="T876" s="10">
        <f>SUMIFS(IsQList,IsIList,Table_ExternalData_15[[#This Row],[item_key]],IsITypeList,Table_ExternalData_15[[#This Row],[IType]],IsDList,Table_ExternalData_15[[#Headers],[16]])</f>
        <v>164</v>
      </c>
      <c r="U876" s="10">
        <f>SUMIFS(IsQList,IsIList,Table_ExternalData_15[[#This Row],[item_key]],IsITypeList,Table_ExternalData_15[[#This Row],[IType]],IsDList,Table_ExternalData_15[[#Headers],[17]])</f>
        <v>85</v>
      </c>
      <c r="V876" s="10">
        <f>SUMIFS(IsQList,IsIList,Table_ExternalData_15[[#This Row],[item_key]],IsITypeList,Table_ExternalData_15[[#This Row],[IType]],IsDList,Table_ExternalData_15[[#Headers],[18]])</f>
        <v>0</v>
      </c>
      <c r="W876" s="10">
        <f>SUMIFS(IsQList,IsIList,Table_ExternalData_15[[#This Row],[item_key]],IsITypeList,Table_ExternalData_15[[#This Row],[IType]],IsDList,Table_ExternalData_15[[#Headers],[19]])</f>
        <v>0</v>
      </c>
      <c r="X876" s="10">
        <f>SUMIFS(IsQList,IsIList,Table_ExternalData_15[[#This Row],[item_key]],IsITypeList,Table_ExternalData_15[[#This Row],[IType]],IsDList,Table_ExternalData_15[[#Headers],[20]])</f>
        <v>0</v>
      </c>
      <c r="Y876" s="10">
        <f>SUMIFS(IsQList,IsIList,Table_ExternalData_15[[#This Row],[item_key]],IsITypeList,Table_ExternalData_15[[#This Row],[IType]],IsDList,Table_ExternalData_15[[#Headers],[21]])</f>
        <v>0</v>
      </c>
      <c r="Z876" s="10">
        <f>SUMIFS(IsQList,IsIList,Table_ExternalData_15[[#This Row],[item_key]],IsITypeList,Table_ExternalData_15[[#This Row],[IType]],IsDList,Table_ExternalData_15[[#Headers],[22]])</f>
        <v>0</v>
      </c>
      <c r="AA876" s="10">
        <f>SUMIFS(IsQList,IsIList,Table_ExternalData_15[[#This Row],[item_key]],IsITypeList,Table_ExternalData_15[[#This Row],[IType]],IsDList,Table_ExternalData_15[[#Headers],[23]])</f>
        <v>0</v>
      </c>
      <c r="AB876" s="10">
        <f>SUMIFS(IsQList,IsIList,Table_ExternalData_15[[#This Row],[item_key]],IsITypeList,Table_ExternalData_15[[#This Row],[IType]],IsDList,Table_ExternalData_15[[#Headers],[24]])</f>
        <v>0</v>
      </c>
      <c r="AC876" s="10">
        <f>SUMIFS(IsQList,IsIList,Table_ExternalData_15[[#This Row],[item_key]],IsITypeList,Table_ExternalData_15[[#This Row],[IType]],IsDList,Table_ExternalData_15[[#Headers],[25]])</f>
        <v>0</v>
      </c>
      <c r="AD876" s="10">
        <f>SUMIFS(IsQList,IsIList,Table_ExternalData_15[[#This Row],[item_key]],IsITypeList,Table_ExternalData_15[[#This Row],[IType]],IsDList,Table_ExternalData_15[[#Headers],[26]])</f>
        <v>0</v>
      </c>
      <c r="AE876" s="10">
        <f>SUMIFS(IsQList,IsIList,Table_ExternalData_15[[#This Row],[item_key]],IsITypeList,Table_ExternalData_15[[#This Row],[IType]],IsDList,Table_ExternalData_15[[#Headers],[27]])</f>
        <v>334</v>
      </c>
      <c r="AF876" s="10">
        <f>SUMIFS(IsQList,IsIList,Table_ExternalData_15[[#This Row],[item_key]],IsITypeList,Table_ExternalData_15[[#This Row],[IType]],IsDList,Table_ExternalData_15[[#Headers],[28]])</f>
        <v>382</v>
      </c>
      <c r="AG876" s="10">
        <f>SUMIFS(IsQList,IsIList,Table_ExternalData_15[[#This Row],[item_key]],IsITypeList,Table_ExternalData_15[[#This Row],[IType]],IsDList,Table_ExternalData_15[[#Headers],[29]])</f>
        <v>364</v>
      </c>
      <c r="AH876" s="10">
        <f>SUMIFS(IsQList,IsIList,Table_ExternalData_15[[#This Row],[item_key]],IsITypeList,Table_ExternalData_15[[#This Row],[IType]],IsDList,Table_ExternalData_15[[#Headers],[30]])</f>
        <v>230</v>
      </c>
      <c r="AI876" s="10">
        <f>SUMIFS(IsQList,IsIList,Table_ExternalData_15[[#This Row],[item_key]],IsITypeList,Table_ExternalData_15[[#This Row],[IType]],IsDList,Table_ExternalData_15[[#Headers],[31]])</f>
        <v>727</v>
      </c>
      <c r="AJ876" s="10">
        <f>SUM(Table_ExternalData_15[[#This Row],[1]:[31]])</f>
        <v>4935</v>
      </c>
    </row>
    <row r="877" spans="1:36">
      <c r="A877" s="1" t="s">
        <v>2246</v>
      </c>
      <c r="B877" s="1" t="s">
        <v>2870</v>
      </c>
      <c r="C877" s="1" t="s">
        <v>2871</v>
      </c>
      <c r="D877" s="11" t="s">
        <v>2046</v>
      </c>
      <c r="E877" s="10">
        <f>SUMIFS(IsQList,IsIList,Table_ExternalData_15[[#This Row],[item_key]],IsITypeList,Table_ExternalData_15[[#This Row],[IType]],IsDList,Table_ExternalData_15[[#Headers],[1]])</f>
        <v>85</v>
      </c>
      <c r="F877" s="10">
        <f>SUMIFS(IsQList,IsIList,Table_ExternalData_15[[#This Row],[item_key]],IsITypeList,Table_ExternalData_15[[#This Row],[IType]],IsDList,Table_ExternalData_15[[#Headers],[2]])</f>
        <v>188</v>
      </c>
      <c r="G877" s="10">
        <f>SUMIFS(IsQList,IsIList,Table_ExternalData_15[[#This Row],[item_key]],IsITypeList,Table_ExternalData_15[[#This Row],[IType]],IsDList,Table_ExternalData_15[[#Headers],[3]])</f>
        <v>85</v>
      </c>
      <c r="H877" s="10">
        <f>SUMIFS(IsQList,IsIList,Table_ExternalData_15[[#This Row],[item_key]],IsITypeList,Table_ExternalData_15[[#This Row],[IType]],IsDList,Table_ExternalData_15[[#Headers],[4]])</f>
        <v>250</v>
      </c>
      <c r="I877" s="10">
        <f>SUMIFS(IsQList,IsIList,Table_ExternalData_15[[#This Row],[item_key]],IsITypeList,Table_ExternalData_15[[#This Row],[IType]],IsDList,Table_ExternalData_15[[#Headers],[5]])</f>
        <v>100</v>
      </c>
      <c r="J877" s="10">
        <f>SUMIFS(IsQList,IsIList,Table_ExternalData_15[[#This Row],[item_key]],IsITypeList,Table_ExternalData_15[[#This Row],[IType]],IsDList,Table_ExternalData_15[[#Headers],[6]])</f>
        <v>237</v>
      </c>
      <c r="K877" s="10">
        <f>SUMIFS(IsQList,IsIList,Table_ExternalData_15[[#This Row],[item_key]],IsITypeList,Table_ExternalData_15[[#This Row],[IType]],IsDList,Table_ExternalData_15[[#Headers],[7]])</f>
        <v>209</v>
      </c>
      <c r="L877" s="10">
        <f>SUMIFS(IsQList,IsIList,Table_ExternalData_15[[#This Row],[item_key]],IsITypeList,Table_ExternalData_15[[#This Row],[IType]],IsDList,Table_ExternalData_15[[#Headers],[8]])</f>
        <v>139</v>
      </c>
      <c r="M877" s="10">
        <f>SUMIFS(IsQList,IsIList,Table_ExternalData_15[[#This Row],[item_key]],IsITypeList,Table_ExternalData_15[[#This Row],[IType]],IsDList,Table_ExternalData_15[[#Headers],[9]])</f>
        <v>317</v>
      </c>
      <c r="N877" s="10">
        <f>SUMIFS(IsQList,IsIList,Table_ExternalData_15[[#This Row],[item_key]],IsITypeList,Table_ExternalData_15[[#This Row],[IType]],IsDList,Table_ExternalData_15[[#Headers],[10]])</f>
        <v>207</v>
      </c>
      <c r="O877" s="10">
        <f>SUMIFS(IsQList,IsIList,Table_ExternalData_15[[#This Row],[item_key]],IsITypeList,Table_ExternalData_15[[#This Row],[IType]],IsDList,Table_ExternalData_15[[#Headers],[11]])</f>
        <v>150</v>
      </c>
      <c r="P877" s="10">
        <f>SUMIFS(IsQList,IsIList,Table_ExternalData_15[[#This Row],[item_key]],IsITypeList,Table_ExternalData_15[[#This Row],[IType]],IsDList,Table_ExternalData_15[[#Headers],[12]])</f>
        <v>0</v>
      </c>
      <c r="Q877" s="10">
        <f>SUMIFS(IsQList,IsIList,Table_ExternalData_15[[#This Row],[item_key]],IsITypeList,Table_ExternalData_15[[#This Row],[IType]],IsDList,Table_ExternalData_15[[#Headers],[13]])</f>
        <v>184</v>
      </c>
      <c r="R877" s="10">
        <f>SUMIFS(IsQList,IsIList,Table_ExternalData_15[[#This Row],[item_key]],IsITypeList,Table_ExternalData_15[[#This Row],[IType]],IsDList,Table_ExternalData_15[[#Headers],[14]])</f>
        <v>312</v>
      </c>
      <c r="S877" s="10">
        <f>SUMIFS(IsQList,IsIList,Table_ExternalData_15[[#This Row],[item_key]],IsITypeList,Table_ExternalData_15[[#This Row],[IType]],IsDList,Table_ExternalData_15[[#Headers],[15]])</f>
        <v>186</v>
      </c>
      <c r="T877" s="10">
        <f>SUMIFS(IsQList,IsIList,Table_ExternalData_15[[#This Row],[item_key]],IsITypeList,Table_ExternalData_15[[#This Row],[IType]],IsDList,Table_ExternalData_15[[#Headers],[16]])</f>
        <v>164</v>
      </c>
      <c r="U877" s="10">
        <f>SUMIFS(IsQList,IsIList,Table_ExternalData_15[[#This Row],[item_key]],IsITypeList,Table_ExternalData_15[[#This Row],[IType]],IsDList,Table_ExternalData_15[[#Headers],[17]])</f>
        <v>85</v>
      </c>
      <c r="V877" s="10">
        <f>SUMIFS(IsQList,IsIList,Table_ExternalData_15[[#This Row],[item_key]],IsITypeList,Table_ExternalData_15[[#This Row],[IType]],IsDList,Table_ExternalData_15[[#Headers],[18]])</f>
        <v>0</v>
      </c>
      <c r="W877" s="10">
        <f>SUMIFS(IsQList,IsIList,Table_ExternalData_15[[#This Row],[item_key]],IsITypeList,Table_ExternalData_15[[#This Row],[IType]],IsDList,Table_ExternalData_15[[#Headers],[19]])</f>
        <v>0</v>
      </c>
      <c r="X877" s="10">
        <f>SUMIFS(IsQList,IsIList,Table_ExternalData_15[[#This Row],[item_key]],IsITypeList,Table_ExternalData_15[[#This Row],[IType]],IsDList,Table_ExternalData_15[[#Headers],[20]])</f>
        <v>0</v>
      </c>
      <c r="Y877" s="10">
        <f>SUMIFS(IsQList,IsIList,Table_ExternalData_15[[#This Row],[item_key]],IsITypeList,Table_ExternalData_15[[#This Row],[IType]],IsDList,Table_ExternalData_15[[#Headers],[21]])</f>
        <v>0</v>
      </c>
      <c r="Z877" s="10">
        <f>SUMIFS(IsQList,IsIList,Table_ExternalData_15[[#This Row],[item_key]],IsITypeList,Table_ExternalData_15[[#This Row],[IType]],IsDList,Table_ExternalData_15[[#Headers],[22]])</f>
        <v>0</v>
      </c>
      <c r="AA877" s="10">
        <f>SUMIFS(IsQList,IsIList,Table_ExternalData_15[[#This Row],[item_key]],IsITypeList,Table_ExternalData_15[[#This Row],[IType]],IsDList,Table_ExternalData_15[[#Headers],[23]])</f>
        <v>0</v>
      </c>
      <c r="AB877" s="10">
        <f>SUMIFS(IsQList,IsIList,Table_ExternalData_15[[#This Row],[item_key]],IsITypeList,Table_ExternalData_15[[#This Row],[IType]],IsDList,Table_ExternalData_15[[#Headers],[24]])</f>
        <v>0</v>
      </c>
      <c r="AC877" s="10">
        <f>SUMIFS(IsQList,IsIList,Table_ExternalData_15[[#This Row],[item_key]],IsITypeList,Table_ExternalData_15[[#This Row],[IType]],IsDList,Table_ExternalData_15[[#Headers],[25]])</f>
        <v>0</v>
      </c>
      <c r="AD877" s="10">
        <f>SUMIFS(IsQList,IsIList,Table_ExternalData_15[[#This Row],[item_key]],IsITypeList,Table_ExternalData_15[[#This Row],[IType]],IsDList,Table_ExternalData_15[[#Headers],[26]])</f>
        <v>0</v>
      </c>
      <c r="AE877" s="10">
        <f>SUMIFS(IsQList,IsIList,Table_ExternalData_15[[#This Row],[item_key]],IsITypeList,Table_ExternalData_15[[#This Row],[IType]],IsDList,Table_ExternalData_15[[#Headers],[27]])</f>
        <v>334</v>
      </c>
      <c r="AF877" s="10">
        <f>SUMIFS(IsQList,IsIList,Table_ExternalData_15[[#This Row],[item_key]],IsITypeList,Table_ExternalData_15[[#This Row],[IType]],IsDList,Table_ExternalData_15[[#Headers],[28]])</f>
        <v>382</v>
      </c>
      <c r="AG877" s="10">
        <f>SUMIFS(IsQList,IsIList,Table_ExternalData_15[[#This Row],[item_key]],IsITypeList,Table_ExternalData_15[[#This Row],[IType]],IsDList,Table_ExternalData_15[[#Headers],[29]])</f>
        <v>364</v>
      </c>
      <c r="AH877" s="10">
        <f>SUMIFS(IsQList,IsIList,Table_ExternalData_15[[#This Row],[item_key]],IsITypeList,Table_ExternalData_15[[#This Row],[IType]],IsDList,Table_ExternalData_15[[#Headers],[30]])</f>
        <v>230</v>
      </c>
      <c r="AI877" s="10">
        <f>SUMIFS(IsQList,IsIList,Table_ExternalData_15[[#This Row],[item_key]],IsITypeList,Table_ExternalData_15[[#This Row],[IType]],IsDList,Table_ExternalData_15[[#Headers],[31]])</f>
        <v>727</v>
      </c>
      <c r="AJ877" s="10">
        <f>SUM(Table_ExternalData_15[[#This Row],[1]:[31]])</f>
        <v>4935</v>
      </c>
    </row>
    <row r="878" spans="1:36">
      <c r="A878" s="1" t="s">
        <v>579</v>
      </c>
      <c r="B878" s="1" t="s">
        <v>683</v>
      </c>
      <c r="C878" s="1" t="s">
        <v>684</v>
      </c>
      <c r="D878" s="11" t="s">
        <v>2046</v>
      </c>
      <c r="E878" s="10">
        <f>SUMIFS(IsQList,IsIList,Table_ExternalData_15[[#This Row],[item_key]],IsITypeList,Table_ExternalData_15[[#This Row],[IType]],IsDList,Table_ExternalData_15[[#Headers],[1]])</f>
        <v>85</v>
      </c>
      <c r="F878" s="10">
        <f>SUMIFS(IsQList,IsIList,Table_ExternalData_15[[#This Row],[item_key]],IsITypeList,Table_ExternalData_15[[#This Row],[IType]],IsDList,Table_ExternalData_15[[#Headers],[2]])</f>
        <v>188</v>
      </c>
      <c r="G878" s="10">
        <f>SUMIFS(IsQList,IsIList,Table_ExternalData_15[[#This Row],[item_key]],IsITypeList,Table_ExternalData_15[[#This Row],[IType]],IsDList,Table_ExternalData_15[[#Headers],[3]])</f>
        <v>85</v>
      </c>
      <c r="H878" s="10">
        <f>SUMIFS(IsQList,IsIList,Table_ExternalData_15[[#This Row],[item_key]],IsITypeList,Table_ExternalData_15[[#This Row],[IType]],IsDList,Table_ExternalData_15[[#Headers],[4]])</f>
        <v>250</v>
      </c>
      <c r="I878" s="10">
        <f>SUMIFS(IsQList,IsIList,Table_ExternalData_15[[#This Row],[item_key]],IsITypeList,Table_ExternalData_15[[#This Row],[IType]],IsDList,Table_ExternalData_15[[#Headers],[5]])</f>
        <v>100</v>
      </c>
      <c r="J878" s="10">
        <f>SUMIFS(IsQList,IsIList,Table_ExternalData_15[[#This Row],[item_key]],IsITypeList,Table_ExternalData_15[[#This Row],[IType]],IsDList,Table_ExternalData_15[[#Headers],[6]])</f>
        <v>237</v>
      </c>
      <c r="K878" s="10">
        <f>SUMIFS(IsQList,IsIList,Table_ExternalData_15[[#This Row],[item_key]],IsITypeList,Table_ExternalData_15[[#This Row],[IType]],IsDList,Table_ExternalData_15[[#Headers],[7]])</f>
        <v>209</v>
      </c>
      <c r="L878" s="10">
        <f>SUMIFS(IsQList,IsIList,Table_ExternalData_15[[#This Row],[item_key]],IsITypeList,Table_ExternalData_15[[#This Row],[IType]],IsDList,Table_ExternalData_15[[#Headers],[8]])</f>
        <v>139</v>
      </c>
      <c r="M878" s="10">
        <f>SUMIFS(IsQList,IsIList,Table_ExternalData_15[[#This Row],[item_key]],IsITypeList,Table_ExternalData_15[[#This Row],[IType]],IsDList,Table_ExternalData_15[[#Headers],[9]])</f>
        <v>317</v>
      </c>
      <c r="N878" s="10">
        <f>SUMIFS(IsQList,IsIList,Table_ExternalData_15[[#This Row],[item_key]],IsITypeList,Table_ExternalData_15[[#This Row],[IType]],IsDList,Table_ExternalData_15[[#Headers],[10]])</f>
        <v>207</v>
      </c>
      <c r="O878" s="10">
        <f>SUMIFS(IsQList,IsIList,Table_ExternalData_15[[#This Row],[item_key]],IsITypeList,Table_ExternalData_15[[#This Row],[IType]],IsDList,Table_ExternalData_15[[#Headers],[11]])</f>
        <v>150</v>
      </c>
      <c r="P878" s="10">
        <f>SUMIFS(IsQList,IsIList,Table_ExternalData_15[[#This Row],[item_key]],IsITypeList,Table_ExternalData_15[[#This Row],[IType]],IsDList,Table_ExternalData_15[[#Headers],[12]])</f>
        <v>0</v>
      </c>
      <c r="Q878" s="10">
        <f>SUMIFS(IsQList,IsIList,Table_ExternalData_15[[#This Row],[item_key]],IsITypeList,Table_ExternalData_15[[#This Row],[IType]],IsDList,Table_ExternalData_15[[#Headers],[13]])</f>
        <v>184</v>
      </c>
      <c r="R878" s="10">
        <f>SUMIFS(IsQList,IsIList,Table_ExternalData_15[[#This Row],[item_key]],IsITypeList,Table_ExternalData_15[[#This Row],[IType]],IsDList,Table_ExternalData_15[[#Headers],[14]])</f>
        <v>312</v>
      </c>
      <c r="S878" s="10">
        <f>SUMIFS(IsQList,IsIList,Table_ExternalData_15[[#This Row],[item_key]],IsITypeList,Table_ExternalData_15[[#This Row],[IType]],IsDList,Table_ExternalData_15[[#Headers],[15]])</f>
        <v>186</v>
      </c>
      <c r="T878" s="10">
        <f>SUMIFS(IsQList,IsIList,Table_ExternalData_15[[#This Row],[item_key]],IsITypeList,Table_ExternalData_15[[#This Row],[IType]],IsDList,Table_ExternalData_15[[#Headers],[16]])</f>
        <v>164</v>
      </c>
      <c r="U878" s="10">
        <f>SUMIFS(IsQList,IsIList,Table_ExternalData_15[[#This Row],[item_key]],IsITypeList,Table_ExternalData_15[[#This Row],[IType]],IsDList,Table_ExternalData_15[[#Headers],[17]])</f>
        <v>85</v>
      </c>
      <c r="V878" s="10">
        <f>SUMIFS(IsQList,IsIList,Table_ExternalData_15[[#This Row],[item_key]],IsITypeList,Table_ExternalData_15[[#This Row],[IType]],IsDList,Table_ExternalData_15[[#Headers],[18]])</f>
        <v>0</v>
      </c>
      <c r="W878" s="10">
        <f>SUMIFS(IsQList,IsIList,Table_ExternalData_15[[#This Row],[item_key]],IsITypeList,Table_ExternalData_15[[#This Row],[IType]],IsDList,Table_ExternalData_15[[#Headers],[19]])</f>
        <v>0</v>
      </c>
      <c r="X878" s="10">
        <f>SUMIFS(IsQList,IsIList,Table_ExternalData_15[[#This Row],[item_key]],IsITypeList,Table_ExternalData_15[[#This Row],[IType]],IsDList,Table_ExternalData_15[[#Headers],[20]])</f>
        <v>0</v>
      </c>
      <c r="Y878" s="10">
        <f>SUMIFS(IsQList,IsIList,Table_ExternalData_15[[#This Row],[item_key]],IsITypeList,Table_ExternalData_15[[#This Row],[IType]],IsDList,Table_ExternalData_15[[#Headers],[21]])</f>
        <v>0</v>
      </c>
      <c r="Z878" s="10">
        <f>SUMIFS(IsQList,IsIList,Table_ExternalData_15[[#This Row],[item_key]],IsITypeList,Table_ExternalData_15[[#This Row],[IType]],IsDList,Table_ExternalData_15[[#Headers],[22]])</f>
        <v>0</v>
      </c>
      <c r="AA878" s="10">
        <f>SUMIFS(IsQList,IsIList,Table_ExternalData_15[[#This Row],[item_key]],IsITypeList,Table_ExternalData_15[[#This Row],[IType]],IsDList,Table_ExternalData_15[[#Headers],[23]])</f>
        <v>0</v>
      </c>
      <c r="AB878" s="10">
        <f>SUMIFS(IsQList,IsIList,Table_ExternalData_15[[#This Row],[item_key]],IsITypeList,Table_ExternalData_15[[#This Row],[IType]],IsDList,Table_ExternalData_15[[#Headers],[24]])</f>
        <v>0</v>
      </c>
      <c r="AC878" s="10">
        <f>SUMIFS(IsQList,IsIList,Table_ExternalData_15[[#This Row],[item_key]],IsITypeList,Table_ExternalData_15[[#This Row],[IType]],IsDList,Table_ExternalData_15[[#Headers],[25]])</f>
        <v>0</v>
      </c>
      <c r="AD878" s="10">
        <f>SUMIFS(IsQList,IsIList,Table_ExternalData_15[[#This Row],[item_key]],IsITypeList,Table_ExternalData_15[[#This Row],[IType]],IsDList,Table_ExternalData_15[[#Headers],[26]])</f>
        <v>0</v>
      </c>
      <c r="AE878" s="10">
        <f>SUMIFS(IsQList,IsIList,Table_ExternalData_15[[#This Row],[item_key]],IsITypeList,Table_ExternalData_15[[#This Row],[IType]],IsDList,Table_ExternalData_15[[#Headers],[27]])</f>
        <v>334</v>
      </c>
      <c r="AF878" s="10">
        <f>SUMIFS(IsQList,IsIList,Table_ExternalData_15[[#This Row],[item_key]],IsITypeList,Table_ExternalData_15[[#This Row],[IType]],IsDList,Table_ExternalData_15[[#Headers],[28]])</f>
        <v>382</v>
      </c>
      <c r="AG878" s="10">
        <f>SUMIFS(IsQList,IsIList,Table_ExternalData_15[[#This Row],[item_key]],IsITypeList,Table_ExternalData_15[[#This Row],[IType]],IsDList,Table_ExternalData_15[[#Headers],[29]])</f>
        <v>364</v>
      </c>
      <c r="AH878" s="10">
        <f>SUMIFS(IsQList,IsIList,Table_ExternalData_15[[#This Row],[item_key]],IsITypeList,Table_ExternalData_15[[#This Row],[IType]],IsDList,Table_ExternalData_15[[#Headers],[30]])</f>
        <v>230</v>
      </c>
      <c r="AI878" s="10">
        <f>SUMIFS(IsQList,IsIList,Table_ExternalData_15[[#This Row],[item_key]],IsITypeList,Table_ExternalData_15[[#This Row],[IType]],IsDList,Table_ExternalData_15[[#Headers],[31]])</f>
        <v>727</v>
      </c>
      <c r="AJ878" s="10">
        <f>SUM(Table_ExternalData_15[[#This Row],[1]:[31]])</f>
        <v>4935</v>
      </c>
    </row>
    <row r="879" spans="1:36">
      <c r="A879" s="1" t="s">
        <v>2247</v>
      </c>
      <c r="B879" s="1" t="s">
        <v>2872</v>
      </c>
      <c r="C879" s="1" t="s">
        <v>2873</v>
      </c>
      <c r="D879" s="11" t="s">
        <v>2046</v>
      </c>
      <c r="E879" s="10">
        <f>SUMIFS(IsQList,IsIList,Table_ExternalData_15[[#This Row],[item_key]],IsITypeList,Table_ExternalData_15[[#This Row],[IType]],IsDList,Table_ExternalData_15[[#Headers],[1]])</f>
        <v>85</v>
      </c>
      <c r="F879" s="10">
        <f>SUMIFS(IsQList,IsIList,Table_ExternalData_15[[#This Row],[item_key]],IsITypeList,Table_ExternalData_15[[#This Row],[IType]],IsDList,Table_ExternalData_15[[#Headers],[2]])</f>
        <v>246</v>
      </c>
      <c r="G879" s="10">
        <f>SUMIFS(IsQList,IsIList,Table_ExternalData_15[[#This Row],[item_key]],IsITypeList,Table_ExternalData_15[[#This Row],[IType]],IsDList,Table_ExternalData_15[[#Headers],[3]])</f>
        <v>85</v>
      </c>
      <c r="H879" s="10">
        <f>SUMIFS(IsQList,IsIList,Table_ExternalData_15[[#This Row],[item_key]],IsITypeList,Table_ExternalData_15[[#This Row],[IType]],IsDList,Table_ExternalData_15[[#Headers],[4]])</f>
        <v>250</v>
      </c>
      <c r="I879" s="10">
        <f>SUMIFS(IsQList,IsIList,Table_ExternalData_15[[#This Row],[item_key]],IsITypeList,Table_ExternalData_15[[#This Row],[IType]],IsDList,Table_ExternalData_15[[#Headers],[5]])</f>
        <v>100</v>
      </c>
      <c r="J879" s="10">
        <f>SUMIFS(IsQList,IsIList,Table_ExternalData_15[[#This Row],[item_key]],IsITypeList,Table_ExternalData_15[[#This Row],[IType]],IsDList,Table_ExternalData_15[[#Headers],[6]])</f>
        <v>237</v>
      </c>
      <c r="K879" s="10">
        <f>SUMIFS(IsQList,IsIList,Table_ExternalData_15[[#This Row],[item_key]],IsITypeList,Table_ExternalData_15[[#This Row],[IType]],IsDList,Table_ExternalData_15[[#Headers],[7]])</f>
        <v>209</v>
      </c>
      <c r="L879" s="10">
        <f>SUMIFS(IsQList,IsIList,Table_ExternalData_15[[#This Row],[item_key]],IsITypeList,Table_ExternalData_15[[#This Row],[IType]],IsDList,Table_ExternalData_15[[#Headers],[8]])</f>
        <v>139</v>
      </c>
      <c r="M879" s="10">
        <f>SUMIFS(IsQList,IsIList,Table_ExternalData_15[[#This Row],[item_key]],IsITypeList,Table_ExternalData_15[[#This Row],[IType]],IsDList,Table_ExternalData_15[[#Headers],[9]])</f>
        <v>317</v>
      </c>
      <c r="N879" s="10">
        <f>SUMIFS(IsQList,IsIList,Table_ExternalData_15[[#This Row],[item_key]],IsITypeList,Table_ExternalData_15[[#This Row],[IType]],IsDList,Table_ExternalData_15[[#Headers],[10]])</f>
        <v>207</v>
      </c>
      <c r="O879" s="10">
        <f>SUMIFS(IsQList,IsIList,Table_ExternalData_15[[#This Row],[item_key]],IsITypeList,Table_ExternalData_15[[#This Row],[IType]],IsDList,Table_ExternalData_15[[#Headers],[11]])</f>
        <v>150</v>
      </c>
      <c r="P879" s="10">
        <f>SUMIFS(IsQList,IsIList,Table_ExternalData_15[[#This Row],[item_key]],IsITypeList,Table_ExternalData_15[[#This Row],[IType]],IsDList,Table_ExternalData_15[[#Headers],[12]])</f>
        <v>0</v>
      </c>
      <c r="Q879" s="10">
        <f>SUMIFS(IsQList,IsIList,Table_ExternalData_15[[#This Row],[item_key]],IsITypeList,Table_ExternalData_15[[#This Row],[IType]],IsDList,Table_ExternalData_15[[#Headers],[13]])</f>
        <v>184</v>
      </c>
      <c r="R879" s="10">
        <f>SUMIFS(IsQList,IsIList,Table_ExternalData_15[[#This Row],[item_key]],IsITypeList,Table_ExternalData_15[[#This Row],[IType]],IsDList,Table_ExternalData_15[[#Headers],[14]])</f>
        <v>312</v>
      </c>
      <c r="S879" s="10">
        <f>SUMIFS(IsQList,IsIList,Table_ExternalData_15[[#This Row],[item_key]],IsITypeList,Table_ExternalData_15[[#This Row],[IType]],IsDList,Table_ExternalData_15[[#Headers],[15]])</f>
        <v>186</v>
      </c>
      <c r="T879" s="10">
        <f>SUMIFS(IsQList,IsIList,Table_ExternalData_15[[#This Row],[item_key]],IsITypeList,Table_ExternalData_15[[#This Row],[IType]],IsDList,Table_ExternalData_15[[#Headers],[16]])</f>
        <v>164</v>
      </c>
      <c r="U879" s="10">
        <f>SUMIFS(IsQList,IsIList,Table_ExternalData_15[[#This Row],[item_key]],IsITypeList,Table_ExternalData_15[[#This Row],[IType]],IsDList,Table_ExternalData_15[[#Headers],[17]])</f>
        <v>85</v>
      </c>
      <c r="V879" s="10">
        <f>SUMIFS(IsQList,IsIList,Table_ExternalData_15[[#This Row],[item_key]],IsITypeList,Table_ExternalData_15[[#This Row],[IType]],IsDList,Table_ExternalData_15[[#Headers],[18]])</f>
        <v>0</v>
      </c>
      <c r="W879" s="10">
        <f>SUMIFS(IsQList,IsIList,Table_ExternalData_15[[#This Row],[item_key]],IsITypeList,Table_ExternalData_15[[#This Row],[IType]],IsDList,Table_ExternalData_15[[#Headers],[19]])</f>
        <v>0</v>
      </c>
      <c r="X879" s="10">
        <f>SUMIFS(IsQList,IsIList,Table_ExternalData_15[[#This Row],[item_key]],IsITypeList,Table_ExternalData_15[[#This Row],[IType]],IsDList,Table_ExternalData_15[[#Headers],[20]])</f>
        <v>0</v>
      </c>
      <c r="Y879" s="10">
        <f>SUMIFS(IsQList,IsIList,Table_ExternalData_15[[#This Row],[item_key]],IsITypeList,Table_ExternalData_15[[#This Row],[IType]],IsDList,Table_ExternalData_15[[#Headers],[21]])</f>
        <v>0</v>
      </c>
      <c r="Z879" s="10">
        <f>SUMIFS(IsQList,IsIList,Table_ExternalData_15[[#This Row],[item_key]],IsITypeList,Table_ExternalData_15[[#This Row],[IType]],IsDList,Table_ExternalData_15[[#Headers],[22]])</f>
        <v>0</v>
      </c>
      <c r="AA879" s="10">
        <f>SUMIFS(IsQList,IsIList,Table_ExternalData_15[[#This Row],[item_key]],IsITypeList,Table_ExternalData_15[[#This Row],[IType]],IsDList,Table_ExternalData_15[[#Headers],[23]])</f>
        <v>0</v>
      </c>
      <c r="AB879" s="10">
        <f>SUMIFS(IsQList,IsIList,Table_ExternalData_15[[#This Row],[item_key]],IsITypeList,Table_ExternalData_15[[#This Row],[IType]],IsDList,Table_ExternalData_15[[#Headers],[24]])</f>
        <v>0</v>
      </c>
      <c r="AC879" s="10">
        <f>SUMIFS(IsQList,IsIList,Table_ExternalData_15[[#This Row],[item_key]],IsITypeList,Table_ExternalData_15[[#This Row],[IType]],IsDList,Table_ExternalData_15[[#Headers],[25]])</f>
        <v>0</v>
      </c>
      <c r="AD879" s="10">
        <f>SUMIFS(IsQList,IsIList,Table_ExternalData_15[[#This Row],[item_key]],IsITypeList,Table_ExternalData_15[[#This Row],[IType]],IsDList,Table_ExternalData_15[[#Headers],[26]])</f>
        <v>0</v>
      </c>
      <c r="AE879" s="10">
        <f>SUMIFS(IsQList,IsIList,Table_ExternalData_15[[#This Row],[item_key]],IsITypeList,Table_ExternalData_15[[#This Row],[IType]],IsDList,Table_ExternalData_15[[#Headers],[27]])</f>
        <v>334</v>
      </c>
      <c r="AF879" s="10">
        <f>SUMIFS(IsQList,IsIList,Table_ExternalData_15[[#This Row],[item_key]],IsITypeList,Table_ExternalData_15[[#This Row],[IType]],IsDList,Table_ExternalData_15[[#Headers],[28]])</f>
        <v>382</v>
      </c>
      <c r="AG879" s="10">
        <f>SUMIFS(IsQList,IsIList,Table_ExternalData_15[[#This Row],[item_key]],IsITypeList,Table_ExternalData_15[[#This Row],[IType]],IsDList,Table_ExternalData_15[[#Headers],[29]])</f>
        <v>364</v>
      </c>
      <c r="AH879" s="10">
        <f>SUMIFS(IsQList,IsIList,Table_ExternalData_15[[#This Row],[item_key]],IsITypeList,Table_ExternalData_15[[#This Row],[IType]],IsDList,Table_ExternalData_15[[#Headers],[30]])</f>
        <v>230</v>
      </c>
      <c r="AI879" s="10">
        <f>SUMIFS(IsQList,IsIList,Table_ExternalData_15[[#This Row],[item_key]],IsITypeList,Table_ExternalData_15[[#This Row],[IType]],IsDList,Table_ExternalData_15[[#Headers],[31]])</f>
        <v>727</v>
      </c>
      <c r="AJ879" s="10">
        <f>SUM(Table_ExternalData_15[[#This Row],[1]:[31]])</f>
        <v>4993</v>
      </c>
    </row>
    <row r="880" spans="1:36">
      <c r="A880" s="1" t="s">
        <v>2248</v>
      </c>
      <c r="B880" s="1" t="s">
        <v>2874</v>
      </c>
      <c r="C880" s="1" t="s">
        <v>2875</v>
      </c>
      <c r="D880" s="11" t="s">
        <v>2046</v>
      </c>
      <c r="E880" s="10">
        <f>SUMIFS(IsQList,IsIList,Table_ExternalData_15[[#This Row],[item_key]],IsITypeList,Table_ExternalData_15[[#This Row],[IType]],IsDList,Table_ExternalData_15[[#Headers],[1]])</f>
        <v>85</v>
      </c>
      <c r="F880" s="10">
        <f>SUMIFS(IsQList,IsIList,Table_ExternalData_15[[#This Row],[item_key]],IsITypeList,Table_ExternalData_15[[#This Row],[IType]],IsDList,Table_ExternalData_15[[#Headers],[2]])</f>
        <v>246</v>
      </c>
      <c r="G880" s="10">
        <f>SUMIFS(IsQList,IsIList,Table_ExternalData_15[[#This Row],[item_key]],IsITypeList,Table_ExternalData_15[[#This Row],[IType]],IsDList,Table_ExternalData_15[[#Headers],[3]])</f>
        <v>85</v>
      </c>
      <c r="H880" s="10">
        <f>SUMIFS(IsQList,IsIList,Table_ExternalData_15[[#This Row],[item_key]],IsITypeList,Table_ExternalData_15[[#This Row],[IType]],IsDList,Table_ExternalData_15[[#Headers],[4]])</f>
        <v>250</v>
      </c>
      <c r="I880" s="10">
        <f>SUMIFS(IsQList,IsIList,Table_ExternalData_15[[#This Row],[item_key]],IsITypeList,Table_ExternalData_15[[#This Row],[IType]],IsDList,Table_ExternalData_15[[#Headers],[5]])</f>
        <v>100</v>
      </c>
      <c r="J880" s="10">
        <f>SUMIFS(IsQList,IsIList,Table_ExternalData_15[[#This Row],[item_key]],IsITypeList,Table_ExternalData_15[[#This Row],[IType]],IsDList,Table_ExternalData_15[[#Headers],[6]])</f>
        <v>237</v>
      </c>
      <c r="K880" s="10">
        <f>SUMIFS(IsQList,IsIList,Table_ExternalData_15[[#This Row],[item_key]],IsITypeList,Table_ExternalData_15[[#This Row],[IType]],IsDList,Table_ExternalData_15[[#Headers],[7]])</f>
        <v>209</v>
      </c>
      <c r="L880" s="10">
        <f>SUMIFS(IsQList,IsIList,Table_ExternalData_15[[#This Row],[item_key]],IsITypeList,Table_ExternalData_15[[#This Row],[IType]],IsDList,Table_ExternalData_15[[#Headers],[8]])</f>
        <v>139</v>
      </c>
      <c r="M880" s="10">
        <f>SUMIFS(IsQList,IsIList,Table_ExternalData_15[[#This Row],[item_key]],IsITypeList,Table_ExternalData_15[[#This Row],[IType]],IsDList,Table_ExternalData_15[[#Headers],[9]])</f>
        <v>317</v>
      </c>
      <c r="N880" s="10">
        <f>SUMIFS(IsQList,IsIList,Table_ExternalData_15[[#This Row],[item_key]],IsITypeList,Table_ExternalData_15[[#This Row],[IType]],IsDList,Table_ExternalData_15[[#Headers],[10]])</f>
        <v>207</v>
      </c>
      <c r="O880" s="10">
        <f>SUMIFS(IsQList,IsIList,Table_ExternalData_15[[#This Row],[item_key]],IsITypeList,Table_ExternalData_15[[#This Row],[IType]],IsDList,Table_ExternalData_15[[#Headers],[11]])</f>
        <v>150</v>
      </c>
      <c r="P880" s="10">
        <f>SUMIFS(IsQList,IsIList,Table_ExternalData_15[[#This Row],[item_key]],IsITypeList,Table_ExternalData_15[[#This Row],[IType]],IsDList,Table_ExternalData_15[[#Headers],[12]])</f>
        <v>0</v>
      </c>
      <c r="Q880" s="10">
        <f>SUMIFS(IsQList,IsIList,Table_ExternalData_15[[#This Row],[item_key]],IsITypeList,Table_ExternalData_15[[#This Row],[IType]],IsDList,Table_ExternalData_15[[#Headers],[13]])</f>
        <v>184</v>
      </c>
      <c r="R880" s="10">
        <f>SUMIFS(IsQList,IsIList,Table_ExternalData_15[[#This Row],[item_key]],IsITypeList,Table_ExternalData_15[[#This Row],[IType]],IsDList,Table_ExternalData_15[[#Headers],[14]])</f>
        <v>312</v>
      </c>
      <c r="S880" s="10">
        <f>SUMIFS(IsQList,IsIList,Table_ExternalData_15[[#This Row],[item_key]],IsITypeList,Table_ExternalData_15[[#This Row],[IType]],IsDList,Table_ExternalData_15[[#Headers],[15]])</f>
        <v>186</v>
      </c>
      <c r="T880" s="10">
        <f>SUMIFS(IsQList,IsIList,Table_ExternalData_15[[#This Row],[item_key]],IsITypeList,Table_ExternalData_15[[#This Row],[IType]],IsDList,Table_ExternalData_15[[#Headers],[16]])</f>
        <v>164</v>
      </c>
      <c r="U880" s="10">
        <f>SUMIFS(IsQList,IsIList,Table_ExternalData_15[[#This Row],[item_key]],IsITypeList,Table_ExternalData_15[[#This Row],[IType]],IsDList,Table_ExternalData_15[[#Headers],[17]])</f>
        <v>85</v>
      </c>
      <c r="V880" s="10">
        <f>SUMIFS(IsQList,IsIList,Table_ExternalData_15[[#This Row],[item_key]],IsITypeList,Table_ExternalData_15[[#This Row],[IType]],IsDList,Table_ExternalData_15[[#Headers],[18]])</f>
        <v>0</v>
      </c>
      <c r="W880" s="10">
        <f>SUMIFS(IsQList,IsIList,Table_ExternalData_15[[#This Row],[item_key]],IsITypeList,Table_ExternalData_15[[#This Row],[IType]],IsDList,Table_ExternalData_15[[#Headers],[19]])</f>
        <v>0</v>
      </c>
      <c r="X880" s="10">
        <f>SUMIFS(IsQList,IsIList,Table_ExternalData_15[[#This Row],[item_key]],IsITypeList,Table_ExternalData_15[[#This Row],[IType]],IsDList,Table_ExternalData_15[[#Headers],[20]])</f>
        <v>0</v>
      </c>
      <c r="Y880" s="10">
        <f>SUMIFS(IsQList,IsIList,Table_ExternalData_15[[#This Row],[item_key]],IsITypeList,Table_ExternalData_15[[#This Row],[IType]],IsDList,Table_ExternalData_15[[#Headers],[21]])</f>
        <v>0</v>
      </c>
      <c r="Z880" s="10">
        <f>SUMIFS(IsQList,IsIList,Table_ExternalData_15[[#This Row],[item_key]],IsITypeList,Table_ExternalData_15[[#This Row],[IType]],IsDList,Table_ExternalData_15[[#Headers],[22]])</f>
        <v>0</v>
      </c>
      <c r="AA880" s="10">
        <f>SUMIFS(IsQList,IsIList,Table_ExternalData_15[[#This Row],[item_key]],IsITypeList,Table_ExternalData_15[[#This Row],[IType]],IsDList,Table_ExternalData_15[[#Headers],[23]])</f>
        <v>0</v>
      </c>
      <c r="AB880" s="10">
        <f>SUMIFS(IsQList,IsIList,Table_ExternalData_15[[#This Row],[item_key]],IsITypeList,Table_ExternalData_15[[#This Row],[IType]],IsDList,Table_ExternalData_15[[#Headers],[24]])</f>
        <v>0</v>
      </c>
      <c r="AC880" s="10">
        <f>SUMIFS(IsQList,IsIList,Table_ExternalData_15[[#This Row],[item_key]],IsITypeList,Table_ExternalData_15[[#This Row],[IType]],IsDList,Table_ExternalData_15[[#Headers],[25]])</f>
        <v>0</v>
      </c>
      <c r="AD880" s="10">
        <f>SUMIFS(IsQList,IsIList,Table_ExternalData_15[[#This Row],[item_key]],IsITypeList,Table_ExternalData_15[[#This Row],[IType]],IsDList,Table_ExternalData_15[[#Headers],[26]])</f>
        <v>0</v>
      </c>
      <c r="AE880" s="10">
        <f>SUMIFS(IsQList,IsIList,Table_ExternalData_15[[#This Row],[item_key]],IsITypeList,Table_ExternalData_15[[#This Row],[IType]],IsDList,Table_ExternalData_15[[#Headers],[27]])</f>
        <v>334</v>
      </c>
      <c r="AF880" s="10">
        <f>SUMIFS(IsQList,IsIList,Table_ExternalData_15[[#This Row],[item_key]],IsITypeList,Table_ExternalData_15[[#This Row],[IType]],IsDList,Table_ExternalData_15[[#Headers],[28]])</f>
        <v>382</v>
      </c>
      <c r="AG880" s="10">
        <f>SUMIFS(IsQList,IsIList,Table_ExternalData_15[[#This Row],[item_key]],IsITypeList,Table_ExternalData_15[[#This Row],[IType]],IsDList,Table_ExternalData_15[[#Headers],[29]])</f>
        <v>364</v>
      </c>
      <c r="AH880" s="10">
        <f>SUMIFS(IsQList,IsIList,Table_ExternalData_15[[#This Row],[item_key]],IsITypeList,Table_ExternalData_15[[#This Row],[IType]],IsDList,Table_ExternalData_15[[#Headers],[30]])</f>
        <v>230</v>
      </c>
      <c r="AI880" s="10">
        <f>SUMIFS(IsQList,IsIList,Table_ExternalData_15[[#This Row],[item_key]],IsITypeList,Table_ExternalData_15[[#This Row],[IType]],IsDList,Table_ExternalData_15[[#Headers],[31]])</f>
        <v>727</v>
      </c>
      <c r="AJ880" s="10">
        <f>SUM(Table_ExternalData_15[[#This Row],[1]:[31]])</f>
        <v>4993</v>
      </c>
    </row>
    <row r="881" spans="1:36">
      <c r="A881" s="1" t="s">
        <v>2249</v>
      </c>
      <c r="B881" s="1" t="s">
        <v>2876</v>
      </c>
      <c r="C881" s="1" t="s">
        <v>2877</v>
      </c>
      <c r="D881" s="11" t="s">
        <v>2046</v>
      </c>
      <c r="E881" s="10">
        <f>SUMIFS(IsQList,IsIList,Table_ExternalData_15[[#This Row],[item_key]],IsITypeList,Table_ExternalData_15[[#This Row],[IType]],IsDList,Table_ExternalData_15[[#Headers],[1]])</f>
        <v>85</v>
      </c>
      <c r="F881" s="10">
        <f>SUMIFS(IsQList,IsIList,Table_ExternalData_15[[#This Row],[item_key]],IsITypeList,Table_ExternalData_15[[#This Row],[IType]],IsDList,Table_ExternalData_15[[#Headers],[2]])</f>
        <v>188</v>
      </c>
      <c r="G881" s="10">
        <f>SUMIFS(IsQList,IsIList,Table_ExternalData_15[[#This Row],[item_key]],IsITypeList,Table_ExternalData_15[[#This Row],[IType]],IsDList,Table_ExternalData_15[[#Headers],[3]])</f>
        <v>85</v>
      </c>
      <c r="H881" s="10">
        <f>SUMIFS(IsQList,IsIList,Table_ExternalData_15[[#This Row],[item_key]],IsITypeList,Table_ExternalData_15[[#This Row],[IType]],IsDList,Table_ExternalData_15[[#Headers],[4]])</f>
        <v>250</v>
      </c>
      <c r="I881" s="10">
        <f>SUMIFS(IsQList,IsIList,Table_ExternalData_15[[#This Row],[item_key]],IsITypeList,Table_ExternalData_15[[#This Row],[IType]],IsDList,Table_ExternalData_15[[#Headers],[5]])</f>
        <v>100</v>
      </c>
      <c r="J881" s="10">
        <f>SUMIFS(IsQList,IsIList,Table_ExternalData_15[[#This Row],[item_key]],IsITypeList,Table_ExternalData_15[[#This Row],[IType]],IsDList,Table_ExternalData_15[[#Headers],[6]])</f>
        <v>237</v>
      </c>
      <c r="K881" s="10">
        <f>SUMIFS(IsQList,IsIList,Table_ExternalData_15[[#This Row],[item_key]],IsITypeList,Table_ExternalData_15[[#This Row],[IType]],IsDList,Table_ExternalData_15[[#Headers],[7]])</f>
        <v>209</v>
      </c>
      <c r="L881" s="10">
        <f>SUMIFS(IsQList,IsIList,Table_ExternalData_15[[#This Row],[item_key]],IsITypeList,Table_ExternalData_15[[#This Row],[IType]],IsDList,Table_ExternalData_15[[#Headers],[8]])</f>
        <v>139</v>
      </c>
      <c r="M881" s="10">
        <f>SUMIFS(IsQList,IsIList,Table_ExternalData_15[[#This Row],[item_key]],IsITypeList,Table_ExternalData_15[[#This Row],[IType]],IsDList,Table_ExternalData_15[[#Headers],[9]])</f>
        <v>317</v>
      </c>
      <c r="N881" s="10">
        <f>SUMIFS(IsQList,IsIList,Table_ExternalData_15[[#This Row],[item_key]],IsITypeList,Table_ExternalData_15[[#This Row],[IType]],IsDList,Table_ExternalData_15[[#Headers],[10]])</f>
        <v>207</v>
      </c>
      <c r="O881" s="10">
        <f>SUMIFS(IsQList,IsIList,Table_ExternalData_15[[#This Row],[item_key]],IsITypeList,Table_ExternalData_15[[#This Row],[IType]],IsDList,Table_ExternalData_15[[#Headers],[11]])</f>
        <v>150</v>
      </c>
      <c r="P881" s="10">
        <f>SUMIFS(IsQList,IsIList,Table_ExternalData_15[[#This Row],[item_key]],IsITypeList,Table_ExternalData_15[[#This Row],[IType]],IsDList,Table_ExternalData_15[[#Headers],[12]])</f>
        <v>0</v>
      </c>
      <c r="Q881" s="10">
        <f>SUMIFS(IsQList,IsIList,Table_ExternalData_15[[#This Row],[item_key]],IsITypeList,Table_ExternalData_15[[#This Row],[IType]],IsDList,Table_ExternalData_15[[#Headers],[13]])</f>
        <v>184</v>
      </c>
      <c r="R881" s="10">
        <f>SUMIFS(IsQList,IsIList,Table_ExternalData_15[[#This Row],[item_key]],IsITypeList,Table_ExternalData_15[[#This Row],[IType]],IsDList,Table_ExternalData_15[[#Headers],[14]])</f>
        <v>312</v>
      </c>
      <c r="S881" s="10">
        <f>SUMIFS(IsQList,IsIList,Table_ExternalData_15[[#This Row],[item_key]],IsITypeList,Table_ExternalData_15[[#This Row],[IType]],IsDList,Table_ExternalData_15[[#Headers],[15]])</f>
        <v>186</v>
      </c>
      <c r="T881" s="10">
        <f>SUMIFS(IsQList,IsIList,Table_ExternalData_15[[#This Row],[item_key]],IsITypeList,Table_ExternalData_15[[#This Row],[IType]],IsDList,Table_ExternalData_15[[#Headers],[16]])</f>
        <v>202</v>
      </c>
      <c r="U881" s="10">
        <f>SUMIFS(IsQList,IsIList,Table_ExternalData_15[[#This Row],[item_key]],IsITypeList,Table_ExternalData_15[[#This Row],[IType]],IsDList,Table_ExternalData_15[[#Headers],[17]])</f>
        <v>85</v>
      </c>
      <c r="V881" s="10">
        <f>SUMIFS(IsQList,IsIList,Table_ExternalData_15[[#This Row],[item_key]],IsITypeList,Table_ExternalData_15[[#This Row],[IType]],IsDList,Table_ExternalData_15[[#Headers],[18]])</f>
        <v>0</v>
      </c>
      <c r="W881" s="10">
        <f>SUMIFS(IsQList,IsIList,Table_ExternalData_15[[#This Row],[item_key]],IsITypeList,Table_ExternalData_15[[#This Row],[IType]],IsDList,Table_ExternalData_15[[#Headers],[19]])</f>
        <v>0</v>
      </c>
      <c r="X881" s="10">
        <f>SUMIFS(IsQList,IsIList,Table_ExternalData_15[[#This Row],[item_key]],IsITypeList,Table_ExternalData_15[[#This Row],[IType]],IsDList,Table_ExternalData_15[[#Headers],[20]])</f>
        <v>0</v>
      </c>
      <c r="Y881" s="10">
        <f>SUMIFS(IsQList,IsIList,Table_ExternalData_15[[#This Row],[item_key]],IsITypeList,Table_ExternalData_15[[#This Row],[IType]],IsDList,Table_ExternalData_15[[#Headers],[21]])</f>
        <v>0</v>
      </c>
      <c r="Z881" s="10">
        <f>SUMIFS(IsQList,IsIList,Table_ExternalData_15[[#This Row],[item_key]],IsITypeList,Table_ExternalData_15[[#This Row],[IType]],IsDList,Table_ExternalData_15[[#Headers],[22]])</f>
        <v>0</v>
      </c>
      <c r="AA881" s="10">
        <f>SUMIFS(IsQList,IsIList,Table_ExternalData_15[[#This Row],[item_key]],IsITypeList,Table_ExternalData_15[[#This Row],[IType]],IsDList,Table_ExternalData_15[[#Headers],[23]])</f>
        <v>0</v>
      </c>
      <c r="AB881" s="10">
        <f>SUMIFS(IsQList,IsIList,Table_ExternalData_15[[#This Row],[item_key]],IsITypeList,Table_ExternalData_15[[#This Row],[IType]],IsDList,Table_ExternalData_15[[#Headers],[24]])</f>
        <v>0</v>
      </c>
      <c r="AC881" s="10">
        <f>SUMIFS(IsQList,IsIList,Table_ExternalData_15[[#This Row],[item_key]],IsITypeList,Table_ExternalData_15[[#This Row],[IType]],IsDList,Table_ExternalData_15[[#Headers],[25]])</f>
        <v>0</v>
      </c>
      <c r="AD881" s="10">
        <f>SUMIFS(IsQList,IsIList,Table_ExternalData_15[[#This Row],[item_key]],IsITypeList,Table_ExternalData_15[[#This Row],[IType]],IsDList,Table_ExternalData_15[[#Headers],[26]])</f>
        <v>0</v>
      </c>
      <c r="AE881" s="10">
        <f>SUMIFS(IsQList,IsIList,Table_ExternalData_15[[#This Row],[item_key]],IsITypeList,Table_ExternalData_15[[#This Row],[IType]],IsDList,Table_ExternalData_15[[#Headers],[27]])</f>
        <v>334</v>
      </c>
      <c r="AF881" s="10">
        <f>SUMIFS(IsQList,IsIList,Table_ExternalData_15[[#This Row],[item_key]],IsITypeList,Table_ExternalData_15[[#This Row],[IType]],IsDList,Table_ExternalData_15[[#Headers],[28]])</f>
        <v>382</v>
      </c>
      <c r="AG881" s="10">
        <f>SUMIFS(IsQList,IsIList,Table_ExternalData_15[[#This Row],[item_key]],IsITypeList,Table_ExternalData_15[[#This Row],[IType]],IsDList,Table_ExternalData_15[[#Headers],[29]])</f>
        <v>364</v>
      </c>
      <c r="AH881" s="10">
        <f>SUMIFS(IsQList,IsIList,Table_ExternalData_15[[#This Row],[item_key]],IsITypeList,Table_ExternalData_15[[#This Row],[IType]],IsDList,Table_ExternalData_15[[#Headers],[30]])</f>
        <v>230</v>
      </c>
      <c r="AI881" s="10">
        <f>SUMIFS(IsQList,IsIList,Table_ExternalData_15[[#This Row],[item_key]],IsITypeList,Table_ExternalData_15[[#This Row],[IType]],IsDList,Table_ExternalData_15[[#Headers],[31]])</f>
        <v>727</v>
      </c>
      <c r="AJ881" s="10">
        <f>SUM(Table_ExternalData_15[[#This Row],[1]:[31]])</f>
        <v>4973</v>
      </c>
    </row>
    <row r="882" spans="1:36">
      <c r="A882" s="1" t="s">
        <v>2250</v>
      </c>
      <c r="B882" s="1" t="s">
        <v>2878</v>
      </c>
      <c r="C882" s="1" t="s">
        <v>2879</v>
      </c>
      <c r="D882" s="11" t="s">
        <v>2046</v>
      </c>
      <c r="E882" s="10">
        <f>SUMIFS(IsQList,IsIList,Table_ExternalData_15[[#This Row],[item_key]],IsITypeList,Table_ExternalData_15[[#This Row],[IType]],IsDList,Table_ExternalData_15[[#Headers],[1]])</f>
        <v>85</v>
      </c>
      <c r="F882" s="10">
        <f>SUMIFS(IsQList,IsIList,Table_ExternalData_15[[#This Row],[item_key]],IsITypeList,Table_ExternalData_15[[#This Row],[IType]],IsDList,Table_ExternalData_15[[#Headers],[2]])</f>
        <v>188</v>
      </c>
      <c r="G882" s="10">
        <f>SUMIFS(IsQList,IsIList,Table_ExternalData_15[[#This Row],[item_key]],IsITypeList,Table_ExternalData_15[[#This Row],[IType]],IsDList,Table_ExternalData_15[[#Headers],[3]])</f>
        <v>85</v>
      </c>
      <c r="H882" s="10">
        <f>SUMIFS(IsQList,IsIList,Table_ExternalData_15[[#This Row],[item_key]],IsITypeList,Table_ExternalData_15[[#This Row],[IType]],IsDList,Table_ExternalData_15[[#Headers],[4]])</f>
        <v>250</v>
      </c>
      <c r="I882" s="10">
        <f>SUMIFS(IsQList,IsIList,Table_ExternalData_15[[#This Row],[item_key]],IsITypeList,Table_ExternalData_15[[#This Row],[IType]],IsDList,Table_ExternalData_15[[#Headers],[5]])</f>
        <v>100</v>
      </c>
      <c r="J882" s="10">
        <f>SUMIFS(IsQList,IsIList,Table_ExternalData_15[[#This Row],[item_key]],IsITypeList,Table_ExternalData_15[[#This Row],[IType]],IsDList,Table_ExternalData_15[[#Headers],[6]])</f>
        <v>237</v>
      </c>
      <c r="K882" s="10">
        <f>SUMIFS(IsQList,IsIList,Table_ExternalData_15[[#This Row],[item_key]],IsITypeList,Table_ExternalData_15[[#This Row],[IType]],IsDList,Table_ExternalData_15[[#Headers],[7]])</f>
        <v>209</v>
      </c>
      <c r="L882" s="10">
        <f>SUMIFS(IsQList,IsIList,Table_ExternalData_15[[#This Row],[item_key]],IsITypeList,Table_ExternalData_15[[#This Row],[IType]],IsDList,Table_ExternalData_15[[#Headers],[8]])</f>
        <v>139</v>
      </c>
      <c r="M882" s="10">
        <f>SUMIFS(IsQList,IsIList,Table_ExternalData_15[[#This Row],[item_key]],IsITypeList,Table_ExternalData_15[[#This Row],[IType]],IsDList,Table_ExternalData_15[[#Headers],[9]])</f>
        <v>317</v>
      </c>
      <c r="N882" s="10">
        <f>SUMIFS(IsQList,IsIList,Table_ExternalData_15[[#This Row],[item_key]],IsITypeList,Table_ExternalData_15[[#This Row],[IType]],IsDList,Table_ExternalData_15[[#Headers],[10]])</f>
        <v>207</v>
      </c>
      <c r="O882" s="10">
        <f>SUMIFS(IsQList,IsIList,Table_ExternalData_15[[#This Row],[item_key]],IsITypeList,Table_ExternalData_15[[#This Row],[IType]],IsDList,Table_ExternalData_15[[#Headers],[11]])</f>
        <v>150</v>
      </c>
      <c r="P882" s="10">
        <f>SUMIFS(IsQList,IsIList,Table_ExternalData_15[[#This Row],[item_key]],IsITypeList,Table_ExternalData_15[[#This Row],[IType]],IsDList,Table_ExternalData_15[[#Headers],[12]])</f>
        <v>0</v>
      </c>
      <c r="Q882" s="10">
        <f>SUMIFS(IsQList,IsIList,Table_ExternalData_15[[#This Row],[item_key]],IsITypeList,Table_ExternalData_15[[#This Row],[IType]],IsDList,Table_ExternalData_15[[#Headers],[13]])</f>
        <v>184</v>
      </c>
      <c r="R882" s="10">
        <f>SUMIFS(IsQList,IsIList,Table_ExternalData_15[[#This Row],[item_key]],IsITypeList,Table_ExternalData_15[[#This Row],[IType]],IsDList,Table_ExternalData_15[[#Headers],[14]])</f>
        <v>312</v>
      </c>
      <c r="S882" s="10">
        <f>SUMIFS(IsQList,IsIList,Table_ExternalData_15[[#This Row],[item_key]],IsITypeList,Table_ExternalData_15[[#This Row],[IType]],IsDList,Table_ExternalData_15[[#Headers],[15]])</f>
        <v>186</v>
      </c>
      <c r="T882" s="10">
        <f>SUMIFS(IsQList,IsIList,Table_ExternalData_15[[#This Row],[item_key]],IsITypeList,Table_ExternalData_15[[#This Row],[IType]],IsDList,Table_ExternalData_15[[#Headers],[16]])</f>
        <v>202</v>
      </c>
      <c r="U882" s="10">
        <f>SUMIFS(IsQList,IsIList,Table_ExternalData_15[[#This Row],[item_key]],IsITypeList,Table_ExternalData_15[[#This Row],[IType]],IsDList,Table_ExternalData_15[[#Headers],[17]])</f>
        <v>85</v>
      </c>
      <c r="V882" s="10">
        <f>SUMIFS(IsQList,IsIList,Table_ExternalData_15[[#This Row],[item_key]],IsITypeList,Table_ExternalData_15[[#This Row],[IType]],IsDList,Table_ExternalData_15[[#Headers],[18]])</f>
        <v>0</v>
      </c>
      <c r="W882" s="10">
        <f>SUMIFS(IsQList,IsIList,Table_ExternalData_15[[#This Row],[item_key]],IsITypeList,Table_ExternalData_15[[#This Row],[IType]],IsDList,Table_ExternalData_15[[#Headers],[19]])</f>
        <v>0</v>
      </c>
      <c r="X882" s="10">
        <f>SUMIFS(IsQList,IsIList,Table_ExternalData_15[[#This Row],[item_key]],IsITypeList,Table_ExternalData_15[[#This Row],[IType]],IsDList,Table_ExternalData_15[[#Headers],[20]])</f>
        <v>0</v>
      </c>
      <c r="Y882" s="10">
        <f>SUMIFS(IsQList,IsIList,Table_ExternalData_15[[#This Row],[item_key]],IsITypeList,Table_ExternalData_15[[#This Row],[IType]],IsDList,Table_ExternalData_15[[#Headers],[21]])</f>
        <v>0</v>
      </c>
      <c r="Z882" s="10">
        <f>SUMIFS(IsQList,IsIList,Table_ExternalData_15[[#This Row],[item_key]],IsITypeList,Table_ExternalData_15[[#This Row],[IType]],IsDList,Table_ExternalData_15[[#Headers],[22]])</f>
        <v>0</v>
      </c>
      <c r="AA882" s="10">
        <f>SUMIFS(IsQList,IsIList,Table_ExternalData_15[[#This Row],[item_key]],IsITypeList,Table_ExternalData_15[[#This Row],[IType]],IsDList,Table_ExternalData_15[[#Headers],[23]])</f>
        <v>0</v>
      </c>
      <c r="AB882" s="10">
        <f>SUMIFS(IsQList,IsIList,Table_ExternalData_15[[#This Row],[item_key]],IsITypeList,Table_ExternalData_15[[#This Row],[IType]],IsDList,Table_ExternalData_15[[#Headers],[24]])</f>
        <v>0</v>
      </c>
      <c r="AC882" s="10">
        <f>SUMIFS(IsQList,IsIList,Table_ExternalData_15[[#This Row],[item_key]],IsITypeList,Table_ExternalData_15[[#This Row],[IType]],IsDList,Table_ExternalData_15[[#Headers],[25]])</f>
        <v>0</v>
      </c>
      <c r="AD882" s="10">
        <f>SUMIFS(IsQList,IsIList,Table_ExternalData_15[[#This Row],[item_key]],IsITypeList,Table_ExternalData_15[[#This Row],[IType]],IsDList,Table_ExternalData_15[[#Headers],[26]])</f>
        <v>0</v>
      </c>
      <c r="AE882" s="10">
        <f>SUMIFS(IsQList,IsIList,Table_ExternalData_15[[#This Row],[item_key]],IsITypeList,Table_ExternalData_15[[#This Row],[IType]],IsDList,Table_ExternalData_15[[#Headers],[27]])</f>
        <v>334</v>
      </c>
      <c r="AF882" s="10">
        <f>SUMIFS(IsQList,IsIList,Table_ExternalData_15[[#This Row],[item_key]],IsITypeList,Table_ExternalData_15[[#This Row],[IType]],IsDList,Table_ExternalData_15[[#Headers],[28]])</f>
        <v>382</v>
      </c>
      <c r="AG882" s="10">
        <f>SUMIFS(IsQList,IsIList,Table_ExternalData_15[[#This Row],[item_key]],IsITypeList,Table_ExternalData_15[[#This Row],[IType]],IsDList,Table_ExternalData_15[[#Headers],[29]])</f>
        <v>364</v>
      </c>
      <c r="AH882" s="10">
        <f>SUMIFS(IsQList,IsIList,Table_ExternalData_15[[#This Row],[item_key]],IsITypeList,Table_ExternalData_15[[#This Row],[IType]],IsDList,Table_ExternalData_15[[#Headers],[30]])</f>
        <v>230</v>
      </c>
      <c r="AI882" s="10">
        <f>SUMIFS(IsQList,IsIList,Table_ExternalData_15[[#This Row],[item_key]],IsITypeList,Table_ExternalData_15[[#This Row],[IType]],IsDList,Table_ExternalData_15[[#Headers],[31]])</f>
        <v>727</v>
      </c>
      <c r="AJ882" s="10">
        <f>SUM(Table_ExternalData_15[[#This Row],[1]:[31]])</f>
        <v>4973</v>
      </c>
    </row>
    <row r="883" spans="1:36">
      <c r="A883" s="1" t="s">
        <v>2036</v>
      </c>
      <c r="B883" s="1" t="s">
        <v>2880</v>
      </c>
      <c r="C883" s="1" t="s">
        <v>2881</v>
      </c>
      <c r="D883" s="11" t="s">
        <v>2046</v>
      </c>
      <c r="E883" s="10">
        <f>SUMIFS(IsQList,IsIList,Table_ExternalData_15[[#This Row],[item_key]],IsITypeList,Table_ExternalData_15[[#This Row],[IType]],IsDList,Table_ExternalData_15[[#Headers],[1]])</f>
        <v>85</v>
      </c>
      <c r="F883" s="10">
        <f>SUMIFS(IsQList,IsIList,Table_ExternalData_15[[#This Row],[item_key]],IsITypeList,Table_ExternalData_15[[#This Row],[IType]],IsDList,Table_ExternalData_15[[#Headers],[2]])</f>
        <v>188</v>
      </c>
      <c r="G883" s="10">
        <f>SUMIFS(IsQList,IsIList,Table_ExternalData_15[[#This Row],[item_key]],IsITypeList,Table_ExternalData_15[[#This Row],[IType]],IsDList,Table_ExternalData_15[[#Headers],[3]])</f>
        <v>85</v>
      </c>
      <c r="H883" s="10">
        <f>SUMIFS(IsQList,IsIList,Table_ExternalData_15[[#This Row],[item_key]],IsITypeList,Table_ExternalData_15[[#This Row],[IType]],IsDList,Table_ExternalData_15[[#Headers],[4]])</f>
        <v>250</v>
      </c>
      <c r="I883" s="10">
        <f>SUMIFS(IsQList,IsIList,Table_ExternalData_15[[#This Row],[item_key]],IsITypeList,Table_ExternalData_15[[#This Row],[IType]],IsDList,Table_ExternalData_15[[#Headers],[5]])</f>
        <v>100</v>
      </c>
      <c r="J883" s="10">
        <f>SUMIFS(IsQList,IsIList,Table_ExternalData_15[[#This Row],[item_key]],IsITypeList,Table_ExternalData_15[[#This Row],[IType]],IsDList,Table_ExternalData_15[[#Headers],[6]])</f>
        <v>237</v>
      </c>
      <c r="K883" s="10">
        <f>SUMIFS(IsQList,IsIList,Table_ExternalData_15[[#This Row],[item_key]],IsITypeList,Table_ExternalData_15[[#This Row],[IType]],IsDList,Table_ExternalData_15[[#Headers],[7]])</f>
        <v>209</v>
      </c>
      <c r="L883" s="10">
        <f>SUMIFS(IsQList,IsIList,Table_ExternalData_15[[#This Row],[item_key]],IsITypeList,Table_ExternalData_15[[#This Row],[IType]],IsDList,Table_ExternalData_15[[#Headers],[8]])</f>
        <v>139</v>
      </c>
      <c r="M883" s="10">
        <f>SUMIFS(IsQList,IsIList,Table_ExternalData_15[[#This Row],[item_key]],IsITypeList,Table_ExternalData_15[[#This Row],[IType]],IsDList,Table_ExternalData_15[[#Headers],[9]])</f>
        <v>317</v>
      </c>
      <c r="N883" s="10">
        <f>SUMIFS(IsQList,IsIList,Table_ExternalData_15[[#This Row],[item_key]],IsITypeList,Table_ExternalData_15[[#This Row],[IType]],IsDList,Table_ExternalData_15[[#Headers],[10]])</f>
        <v>207</v>
      </c>
      <c r="O883" s="10">
        <f>SUMIFS(IsQList,IsIList,Table_ExternalData_15[[#This Row],[item_key]],IsITypeList,Table_ExternalData_15[[#This Row],[IType]],IsDList,Table_ExternalData_15[[#Headers],[11]])</f>
        <v>150</v>
      </c>
      <c r="P883" s="10">
        <f>SUMIFS(IsQList,IsIList,Table_ExternalData_15[[#This Row],[item_key]],IsITypeList,Table_ExternalData_15[[#This Row],[IType]],IsDList,Table_ExternalData_15[[#Headers],[12]])</f>
        <v>0</v>
      </c>
      <c r="Q883" s="10">
        <f>SUMIFS(IsQList,IsIList,Table_ExternalData_15[[#This Row],[item_key]],IsITypeList,Table_ExternalData_15[[#This Row],[IType]],IsDList,Table_ExternalData_15[[#Headers],[13]])</f>
        <v>184</v>
      </c>
      <c r="R883" s="10">
        <f>SUMIFS(IsQList,IsIList,Table_ExternalData_15[[#This Row],[item_key]],IsITypeList,Table_ExternalData_15[[#This Row],[IType]],IsDList,Table_ExternalData_15[[#Headers],[14]])</f>
        <v>312</v>
      </c>
      <c r="S883" s="10">
        <f>SUMIFS(IsQList,IsIList,Table_ExternalData_15[[#This Row],[item_key]],IsITypeList,Table_ExternalData_15[[#This Row],[IType]],IsDList,Table_ExternalData_15[[#Headers],[15]])</f>
        <v>186</v>
      </c>
      <c r="T883" s="10">
        <f>SUMIFS(IsQList,IsIList,Table_ExternalData_15[[#This Row],[item_key]],IsITypeList,Table_ExternalData_15[[#This Row],[IType]],IsDList,Table_ExternalData_15[[#Headers],[16]])</f>
        <v>164</v>
      </c>
      <c r="U883" s="10">
        <f>SUMIFS(IsQList,IsIList,Table_ExternalData_15[[#This Row],[item_key]],IsITypeList,Table_ExternalData_15[[#This Row],[IType]],IsDList,Table_ExternalData_15[[#Headers],[17]])</f>
        <v>85</v>
      </c>
      <c r="V883" s="10">
        <f>SUMIFS(IsQList,IsIList,Table_ExternalData_15[[#This Row],[item_key]],IsITypeList,Table_ExternalData_15[[#This Row],[IType]],IsDList,Table_ExternalData_15[[#Headers],[18]])</f>
        <v>0</v>
      </c>
      <c r="W883" s="10">
        <f>SUMIFS(IsQList,IsIList,Table_ExternalData_15[[#This Row],[item_key]],IsITypeList,Table_ExternalData_15[[#This Row],[IType]],IsDList,Table_ExternalData_15[[#Headers],[19]])</f>
        <v>0</v>
      </c>
      <c r="X883" s="10">
        <f>SUMIFS(IsQList,IsIList,Table_ExternalData_15[[#This Row],[item_key]],IsITypeList,Table_ExternalData_15[[#This Row],[IType]],IsDList,Table_ExternalData_15[[#Headers],[20]])</f>
        <v>0</v>
      </c>
      <c r="Y883" s="10">
        <f>SUMIFS(IsQList,IsIList,Table_ExternalData_15[[#This Row],[item_key]],IsITypeList,Table_ExternalData_15[[#This Row],[IType]],IsDList,Table_ExternalData_15[[#Headers],[21]])</f>
        <v>0</v>
      </c>
      <c r="Z883" s="10">
        <f>SUMIFS(IsQList,IsIList,Table_ExternalData_15[[#This Row],[item_key]],IsITypeList,Table_ExternalData_15[[#This Row],[IType]],IsDList,Table_ExternalData_15[[#Headers],[22]])</f>
        <v>0</v>
      </c>
      <c r="AA883" s="10">
        <f>SUMIFS(IsQList,IsIList,Table_ExternalData_15[[#This Row],[item_key]],IsITypeList,Table_ExternalData_15[[#This Row],[IType]],IsDList,Table_ExternalData_15[[#Headers],[23]])</f>
        <v>0</v>
      </c>
      <c r="AB883" s="10">
        <f>SUMIFS(IsQList,IsIList,Table_ExternalData_15[[#This Row],[item_key]],IsITypeList,Table_ExternalData_15[[#This Row],[IType]],IsDList,Table_ExternalData_15[[#Headers],[24]])</f>
        <v>0</v>
      </c>
      <c r="AC883" s="10">
        <f>SUMIFS(IsQList,IsIList,Table_ExternalData_15[[#This Row],[item_key]],IsITypeList,Table_ExternalData_15[[#This Row],[IType]],IsDList,Table_ExternalData_15[[#Headers],[25]])</f>
        <v>0</v>
      </c>
      <c r="AD883" s="10">
        <f>SUMIFS(IsQList,IsIList,Table_ExternalData_15[[#This Row],[item_key]],IsITypeList,Table_ExternalData_15[[#This Row],[IType]],IsDList,Table_ExternalData_15[[#Headers],[26]])</f>
        <v>0</v>
      </c>
      <c r="AE883" s="10">
        <f>SUMIFS(IsQList,IsIList,Table_ExternalData_15[[#This Row],[item_key]],IsITypeList,Table_ExternalData_15[[#This Row],[IType]],IsDList,Table_ExternalData_15[[#Headers],[27]])</f>
        <v>334</v>
      </c>
      <c r="AF883" s="10">
        <f>SUMIFS(IsQList,IsIList,Table_ExternalData_15[[#This Row],[item_key]],IsITypeList,Table_ExternalData_15[[#This Row],[IType]],IsDList,Table_ExternalData_15[[#Headers],[28]])</f>
        <v>382</v>
      </c>
      <c r="AG883" s="10">
        <f>SUMIFS(IsQList,IsIList,Table_ExternalData_15[[#This Row],[item_key]],IsITypeList,Table_ExternalData_15[[#This Row],[IType]],IsDList,Table_ExternalData_15[[#Headers],[29]])</f>
        <v>364</v>
      </c>
      <c r="AH883" s="10">
        <f>SUMIFS(IsQList,IsIList,Table_ExternalData_15[[#This Row],[item_key]],IsITypeList,Table_ExternalData_15[[#This Row],[IType]],IsDList,Table_ExternalData_15[[#Headers],[30]])</f>
        <v>230</v>
      </c>
      <c r="AI883" s="10">
        <f>SUMIFS(IsQList,IsIList,Table_ExternalData_15[[#This Row],[item_key]],IsITypeList,Table_ExternalData_15[[#This Row],[IType]],IsDList,Table_ExternalData_15[[#Headers],[31]])</f>
        <v>727</v>
      </c>
      <c r="AJ883" s="10">
        <f>SUM(Table_ExternalData_15[[#This Row],[1]:[31]])</f>
        <v>4935</v>
      </c>
    </row>
    <row r="884" spans="1:36">
      <c r="A884" s="1" t="s">
        <v>2036</v>
      </c>
      <c r="B884" s="1" t="s">
        <v>2880</v>
      </c>
      <c r="C884" s="1" t="s">
        <v>2881</v>
      </c>
      <c r="D884" s="11" t="s">
        <v>2017</v>
      </c>
      <c r="E884" s="10">
        <f>SUMIFS(IsQList,IsIList,Table_ExternalData_15[[#This Row],[item_key]],IsITypeList,Table_ExternalData_15[[#This Row],[IType]],IsDList,Table_ExternalData_15[[#Headers],[1]])</f>
        <v>0</v>
      </c>
      <c r="F884" s="10">
        <f>SUMIFS(IsQList,IsIList,Table_ExternalData_15[[#This Row],[item_key]],IsITypeList,Table_ExternalData_15[[#This Row],[IType]],IsDList,Table_ExternalData_15[[#Headers],[2]])</f>
        <v>0</v>
      </c>
      <c r="G884" s="10">
        <f>SUMIFS(IsQList,IsIList,Table_ExternalData_15[[#This Row],[item_key]],IsITypeList,Table_ExternalData_15[[#This Row],[IType]],IsDList,Table_ExternalData_15[[#Headers],[3]])</f>
        <v>0</v>
      </c>
      <c r="H884" s="10">
        <f>SUMIFS(IsQList,IsIList,Table_ExternalData_15[[#This Row],[item_key]],IsITypeList,Table_ExternalData_15[[#This Row],[IType]],IsDList,Table_ExternalData_15[[#Headers],[4]])</f>
        <v>0</v>
      </c>
      <c r="I884" s="10">
        <f>SUMIFS(IsQList,IsIList,Table_ExternalData_15[[#This Row],[item_key]],IsITypeList,Table_ExternalData_15[[#This Row],[IType]],IsDList,Table_ExternalData_15[[#Headers],[5]])</f>
        <v>0</v>
      </c>
      <c r="J884" s="10">
        <f>SUMIFS(IsQList,IsIList,Table_ExternalData_15[[#This Row],[item_key]],IsITypeList,Table_ExternalData_15[[#This Row],[IType]],IsDList,Table_ExternalData_15[[#Headers],[6]])</f>
        <v>0</v>
      </c>
      <c r="K884" s="10">
        <f>SUMIFS(IsQList,IsIList,Table_ExternalData_15[[#This Row],[item_key]],IsITypeList,Table_ExternalData_15[[#This Row],[IType]],IsDList,Table_ExternalData_15[[#Headers],[7]])</f>
        <v>0</v>
      </c>
      <c r="L884" s="10">
        <f>SUMIFS(IsQList,IsIList,Table_ExternalData_15[[#This Row],[item_key]],IsITypeList,Table_ExternalData_15[[#This Row],[IType]],IsDList,Table_ExternalData_15[[#Headers],[8]])</f>
        <v>0</v>
      </c>
      <c r="M884" s="10">
        <f>SUMIFS(IsQList,IsIList,Table_ExternalData_15[[#This Row],[item_key]],IsITypeList,Table_ExternalData_15[[#This Row],[IType]],IsDList,Table_ExternalData_15[[#Headers],[9]])</f>
        <v>0</v>
      </c>
      <c r="N884" s="10">
        <f>SUMIFS(IsQList,IsIList,Table_ExternalData_15[[#This Row],[item_key]],IsITypeList,Table_ExternalData_15[[#This Row],[IType]],IsDList,Table_ExternalData_15[[#Headers],[10]])</f>
        <v>0</v>
      </c>
      <c r="O884" s="10">
        <f>SUMIFS(IsQList,IsIList,Table_ExternalData_15[[#This Row],[item_key]],IsITypeList,Table_ExternalData_15[[#This Row],[IType]],IsDList,Table_ExternalData_15[[#Headers],[11]])</f>
        <v>0</v>
      </c>
      <c r="P884" s="10">
        <f>SUMIFS(IsQList,IsIList,Table_ExternalData_15[[#This Row],[item_key]],IsITypeList,Table_ExternalData_15[[#This Row],[IType]],IsDList,Table_ExternalData_15[[#Headers],[12]])</f>
        <v>0</v>
      </c>
      <c r="Q884" s="10">
        <f>SUMIFS(IsQList,IsIList,Table_ExternalData_15[[#This Row],[item_key]],IsITypeList,Table_ExternalData_15[[#This Row],[IType]],IsDList,Table_ExternalData_15[[#Headers],[13]])</f>
        <v>0</v>
      </c>
      <c r="R884" s="10">
        <f>SUMIFS(IsQList,IsIList,Table_ExternalData_15[[#This Row],[item_key]],IsITypeList,Table_ExternalData_15[[#This Row],[IType]],IsDList,Table_ExternalData_15[[#Headers],[14]])</f>
        <v>0</v>
      </c>
      <c r="S884" s="10">
        <f>SUMIFS(IsQList,IsIList,Table_ExternalData_15[[#This Row],[item_key]],IsITypeList,Table_ExternalData_15[[#This Row],[IType]],IsDList,Table_ExternalData_15[[#Headers],[15]])</f>
        <v>0</v>
      </c>
      <c r="T884" s="10">
        <f>SUMIFS(IsQList,IsIList,Table_ExternalData_15[[#This Row],[item_key]],IsITypeList,Table_ExternalData_15[[#This Row],[IType]],IsDList,Table_ExternalData_15[[#Headers],[16]])</f>
        <v>0</v>
      </c>
      <c r="U884" s="10">
        <f>SUMIFS(IsQList,IsIList,Table_ExternalData_15[[#This Row],[item_key]],IsITypeList,Table_ExternalData_15[[#This Row],[IType]],IsDList,Table_ExternalData_15[[#Headers],[17]])</f>
        <v>0</v>
      </c>
      <c r="V884" s="10">
        <f>SUMIFS(IsQList,IsIList,Table_ExternalData_15[[#This Row],[item_key]],IsITypeList,Table_ExternalData_15[[#This Row],[IType]],IsDList,Table_ExternalData_15[[#Headers],[18]])</f>
        <v>0</v>
      </c>
      <c r="W884" s="10">
        <f>SUMIFS(IsQList,IsIList,Table_ExternalData_15[[#This Row],[item_key]],IsITypeList,Table_ExternalData_15[[#This Row],[IType]],IsDList,Table_ExternalData_15[[#Headers],[19]])</f>
        <v>0</v>
      </c>
      <c r="X884" s="10">
        <f>SUMIFS(IsQList,IsIList,Table_ExternalData_15[[#This Row],[item_key]],IsITypeList,Table_ExternalData_15[[#This Row],[IType]],IsDList,Table_ExternalData_15[[#Headers],[20]])</f>
        <v>0</v>
      </c>
      <c r="Y884" s="10">
        <f>SUMIFS(IsQList,IsIList,Table_ExternalData_15[[#This Row],[item_key]],IsITypeList,Table_ExternalData_15[[#This Row],[IType]],IsDList,Table_ExternalData_15[[#Headers],[21]])</f>
        <v>0</v>
      </c>
      <c r="Z884" s="10">
        <f>SUMIFS(IsQList,IsIList,Table_ExternalData_15[[#This Row],[item_key]],IsITypeList,Table_ExternalData_15[[#This Row],[IType]],IsDList,Table_ExternalData_15[[#Headers],[22]])</f>
        <v>0</v>
      </c>
      <c r="AA884" s="10">
        <f>SUMIFS(IsQList,IsIList,Table_ExternalData_15[[#This Row],[item_key]],IsITypeList,Table_ExternalData_15[[#This Row],[IType]],IsDList,Table_ExternalData_15[[#Headers],[23]])</f>
        <v>0</v>
      </c>
      <c r="AB884" s="10">
        <f>SUMIFS(IsQList,IsIList,Table_ExternalData_15[[#This Row],[item_key]],IsITypeList,Table_ExternalData_15[[#This Row],[IType]],IsDList,Table_ExternalData_15[[#Headers],[24]])</f>
        <v>0</v>
      </c>
      <c r="AC884" s="10">
        <f>SUMIFS(IsQList,IsIList,Table_ExternalData_15[[#This Row],[item_key]],IsITypeList,Table_ExternalData_15[[#This Row],[IType]],IsDList,Table_ExternalData_15[[#Headers],[25]])</f>
        <v>0</v>
      </c>
      <c r="AD884" s="10">
        <f>SUMIFS(IsQList,IsIList,Table_ExternalData_15[[#This Row],[item_key]],IsITypeList,Table_ExternalData_15[[#This Row],[IType]],IsDList,Table_ExternalData_15[[#Headers],[26]])</f>
        <v>0</v>
      </c>
      <c r="AE884" s="10">
        <f>SUMIFS(IsQList,IsIList,Table_ExternalData_15[[#This Row],[item_key]],IsITypeList,Table_ExternalData_15[[#This Row],[IType]],IsDList,Table_ExternalData_15[[#Headers],[27]])</f>
        <v>0</v>
      </c>
      <c r="AF884" s="10">
        <f>SUMIFS(IsQList,IsIList,Table_ExternalData_15[[#This Row],[item_key]],IsITypeList,Table_ExternalData_15[[#This Row],[IType]],IsDList,Table_ExternalData_15[[#Headers],[28]])</f>
        <v>0</v>
      </c>
      <c r="AG884" s="10">
        <f>SUMIFS(IsQList,IsIList,Table_ExternalData_15[[#This Row],[item_key]],IsITypeList,Table_ExternalData_15[[#This Row],[IType]],IsDList,Table_ExternalData_15[[#Headers],[29]])</f>
        <v>-36</v>
      </c>
      <c r="AH884" s="10">
        <f>SUMIFS(IsQList,IsIList,Table_ExternalData_15[[#This Row],[item_key]],IsITypeList,Table_ExternalData_15[[#This Row],[IType]],IsDList,Table_ExternalData_15[[#Headers],[30]])</f>
        <v>0</v>
      </c>
      <c r="AI884" s="10">
        <f>SUMIFS(IsQList,IsIList,Table_ExternalData_15[[#This Row],[item_key]],IsITypeList,Table_ExternalData_15[[#This Row],[IType]],IsDList,Table_ExternalData_15[[#Headers],[31]])</f>
        <v>0</v>
      </c>
      <c r="AJ884" s="10">
        <f>SUM(Table_ExternalData_15[[#This Row],[1]:[31]])</f>
        <v>-36</v>
      </c>
    </row>
    <row r="885" spans="1:36">
      <c r="A885" s="1" t="s">
        <v>2328</v>
      </c>
      <c r="B885" s="1" t="s">
        <v>2882</v>
      </c>
      <c r="C885" s="1" t="s">
        <v>1915</v>
      </c>
      <c r="D885" s="11" t="s">
        <v>2046</v>
      </c>
      <c r="E885" s="10">
        <f>SUMIFS(IsQList,IsIList,Table_ExternalData_15[[#This Row],[item_key]],IsITypeList,Table_ExternalData_15[[#This Row],[IType]],IsDList,Table_ExternalData_15[[#Headers],[1]])</f>
        <v>0</v>
      </c>
      <c r="F885" s="10">
        <f>SUMIFS(IsQList,IsIList,Table_ExternalData_15[[#This Row],[item_key]],IsITypeList,Table_ExternalData_15[[#This Row],[IType]],IsDList,Table_ExternalData_15[[#Headers],[2]])</f>
        <v>0</v>
      </c>
      <c r="G885" s="10">
        <f>SUMIFS(IsQList,IsIList,Table_ExternalData_15[[#This Row],[item_key]],IsITypeList,Table_ExternalData_15[[#This Row],[IType]],IsDList,Table_ExternalData_15[[#Headers],[3]])</f>
        <v>148</v>
      </c>
      <c r="H885" s="10">
        <f>SUMIFS(IsQList,IsIList,Table_ExternalData_15[[#This Row],[item_key]],IsITypeList,Table_ExternalData_15[[#This Row],[IType]],IsDList,Table_ExternalData_15[[#Headers],[4]])</f>
        <v>0</v>
      </c>
      <c r="I885" s="10">
        <f>SUMIFS(IsQList,IsIList,Table_ExternalData_15[[#This Row],[item_key]],IsITypeList,Table_ExternalData_15[[#This Row],[IType]],IsDList,Table_ExternalData_15[[#Headers],[5]])</f>
        <v>0</v>
      </c>
      <c r="J885" s="10">
        <f>SUMIFS(IsQList,IsIList,Table_ExternalData_15[[#This Row],[item_key]],IsITypeList,Table_ExternalData_15[[#This Row],[IType]],IsDList,Table_ExternalData_15[[#Headers],[6]])</f>
        <v>392</v>
      </c>
      <c r="K885" s="10">
        <f>SUMIFS(IsQList,IsIList,Table_ExternalData_15[[#This Row],[item_key]],IsITypeList,Table_ExternalData_15[[#This Row],[IType]],IsDList,Table_ExternalData_15[[#Headers],[7]])</f>
        <v>0</v>
      </c>
      <c r="L885" s="10">
        <f>SUMIFS(IsQList,IsIList,Table_ExternalData_15[[#This Row],[item_key]],IsITypeList,Table_ExternalData_15[[#This Row],[IType]],IsDList,Table_ExternalData_15[[#Headers],[8]])</f>
        <v>323</v>
      </c>
      <c r="M885" s="10">
        <f>SUMIFS(IsQList,IsIList,Table_ExternalData_15[[#This Row],[item_key]],IsITypeList,Table_ExternalData_15[[#This Row],[IType]],IsDList,Table_ExternalData_15[[#Headers],[9]])</f>
        <v>423</v>
      </c>
      <c r="N885" s="10">
        <f>SUMIFS(IsQList,IsIList,Table_ExternalData_15[[#This Row],[item_key]],IsITypeList,Table_ExternalData_15[[#This Row],[IType]],IsDList,Table_ExternalData_15[[#Headers],[10]])</f>
        <v>150</v>
      </c>
      <c r="O885" s="10">
        <f>SUMIFS(IsQList,IsIList,Table_ExternalData_15[[#This Row],[item_key]],IsITypeList,Table_ExternalData_15[[#This Row],[IType]],IsDList,Table_ExternalData_15[[#Headers],[11]])</f>
        <v>144</v>
      </c>
      <c r="P885" s="10">
        <f>SUMIFS(IsQList,IsIList,Table_ExternalData_15[[#This Row],[item_key]],IsITypeList,Table_ExternalData_15[[#This Row],[IType]],IsDList,Table_ExternalData_15[[#Headers],[12]])</f>
        <v>0</v>
      </c>
      <c r="Q885" s="10">
        <f>SUMIFS(IsQList,IsIList,Table_ExternalData_15[[#This Row],[item_key]],IsITypeList,Table_ExternalData_15[[#This Row],[IType]],IsDList,Table_ExternalData_15[[#Headers],[13]])</f>
        <v>364</v>
      </c>
      <c r="R885" s="10">
        <f>SUMIFS(IsQList,IsIList,Table_ExternalData_15[[#This Row],[item_key]],IsITypeList,Table_ExternalData_15[[#This Row],[IType]],IsDList,Table_ExternalData_15[[#Headers],[14]])</f>
        <v>132</v>
      </c>
      <c r="S885" s="10">
        <f>SUMIFS(IsQList,IsIList,Table_ExternalData_15[[#This Row],[item_key]],IsITypeList,Table_ExternalData_15[[#This Row],[IType]],IsDList,Table_ExternalData_15[[#Headers],[15]])</f>
        <v>209</v>
      </c>
      <c r="T885" s="10">
        <f>SUMIFS(IsQList,IsIList,Table_ExternalData_15[[#This Row],[item_key]],IsITypeList,Table_ExternalData_15[[#This Row],[IType]],IsDList,Table_ExternalData_15[[#Headers],[16]])</f>
        <v>0</v>
      </c>
      <c r="U885" s="10">
        <f>SUMIFS(IsQList,IsIList,Table_ExternalData_15[[#This Row],[item_key]],IsITypeList,Table_ExternalData_15[[#This Row],[IType]],IsDList,Table_ExternalData_15[[#Headers],[17]])</f>
        <v>265</v>
      </c>
      <c r="V885" s="10">
        <f>SUMIFS(IsQList,IsIList,Table_ExternalData_15[[#This Row],[item_key]],IsITypeList,Table_ExternalData_15[[#This Row],[IType]],IsDList,Table_ExternalData_15[[#Headers],[18]])</f>
        <v>180</v>
      </c>
      <c r="W885" s="10">
        <f>SUMIFS(IsQList,IsIList,Table_ExternalData_15[[#This Row],[item_key]],IsITypeList,Table_ExternalData_15[[#This Row],[IType]],IsDList,Table_ExternalData_15[[#Headers],[19]])</f>
        <v>0</v>
      </c>
      <c r="X885" s="10">
        <f>SUMIFS(IsQList,IsIList,Table_ExternalData_15[[#This Row],[item_key]],IsITypeList,Table_ExternalData_15[[#This Row],[IType]],IsDList,Table_ExternalData_15[[#Headers],[20]])</f>
        <v>0</v>
      </c>
      <c r="Y885" s="10">
        <f>SUMIFS(IsQList,IsIList,Table_ExternalData_15[[#This Row],[item_key]],IsITypeList,Table_ExternalData_15[[#This Row],[IType]],IsDList,Table_ExternalData_15[[#Headers],[21]])</f>
        <v>0</v>
      </c>
      <c r="Z885" s="10">
        <f>SUMIFS(IsQList,IsIList,Table_ExternalData_15[[#This Row],[item_key]],IsITypeList,Table_ExternalData_15[[#This Row],[IType]],IsDList,Table_ExternalData_15[[#Headers],[22]])</f>
        <v>0</v>
      </c>
      <c r="AA885" s="10">
        <f>SUMIFS(IsQList,IsIList,Table_ExternalData_15[[#This Row],[item_key]],IsITypeList,Table_ExternalData_15[[#This Row],[IType]],IsDList,Table_ExternalData_15[[#Headers],[23]])</f>
        <v>125</v>
      </c>
      <c r="AB885" s="10">
        <f>SUMIFS(IsQList,IsIList,Table_ExternalData_15[[#This Row],[item_key]],IsITypeList,Table_ExternalData_15[[#This Row],[IType]],IsDList,Table_ExternalData_15[[#Headers],[24]])</f>
        <v>168</v>
      </c>
      <c r="AC885" s="10">
        <f>SUMIFS(IsQList,IsIList,Table_ExternalData_15[[#This Row],[item_key]],IsITypeList,Table_ExternalData_15[[#This Row],[IType]],IsDList,Table_ExternalData_15[[#Headers],[25]])</f>
        <v>0</v>
      </c>
      <c r="AD885" s="10">
        <f>SUMIFS(IsQList,IsIList,Table_ExternalData_15[[#This Row],[item_key]],IsITypeList,Table_ExternalData_15[[#This Row],[IType]],IsDList,Table_ExternalData_15[[#Headers],[26]])</f>
        <v>0</v>
      </c>
      <c r="AE885" s="10">
        <f>SUMIFS(IsQList,IsIList,Table_ExternalData_15[[#This Row],[item_key]],IsITypeList,Table_ExternalData_15[[#This Row],[IType]],IsDList,Table_ExternalData_15[[#Headers],[27]])</f>
        <v>183</v>
      </c>
      <c r="AF885" s="10">
        <f>SUMIFS(IsQList,IsIList,Table_ExternalData_15[[#This Row],[item_key]],IsITypeList,Table_ExternalData_15[[#This Row],[IType]],IsDList,Table_ExternalData_15[[#Headers],[28]])</f>
        <v>671</v>
      </c>
      <c r="AG885" s="10">
        <f>SUMIFS(IsQList,IsIList,Table_ExternalData_15[[#This Row],[item_key]],IsITypeList,Table_ExternalData_15[[#This Row],[IType]],IsDList,Table_ExternalData_15[[#Headers],[29]])</f>
        <v>540</v>
      </c>
      <c r="AH885" s="10">
        <f>SUMIFS(IsQList,IsIList,Table_ExternalData_15[[#This Row],[item_key]],IsITypeList,Table_ExternalData_15[[#This Row],[IType]],IsDList,Table_ExternalData_15[[#Headers],[30]])</f>
        <v>342</v>
      </c>
      <c r="AI885" s="10">
        <f>SUMIFS(IsQList,IsIList,Table_ExternalData_15[[#This Row],[item_key]],IsITypeList,Table_ExternalData_15[[#This Row],[IType]],IsDList,Table_ExternalData_15[[#Headers],[31]])</f>
        <v>710</v>
      </c>
      <c r="AJ885" s="10">
        <f>SUM(Table_ExternalData_15[[#This Row],[1]:[31]])</f>
        <v>5469</v>
      </c>
    </row>
    <row r="886" spans="1:36">
      <c r="A886" s="1" t="s">
        <v>448</v>
      </c>
      <c r="B886" s="1" t="s">
        <v>879</v>
      </c>
      <c r="C886" s="1" t="s">
        <v>876</v>
      </c>
      <c r="D886" s="11" t="s">
        <v>2046</v>
      </c>
      <c r="E886" s="10">
        <f>SUMIFS(IsQList,IsIList,Table_ExternalData_15[[#This Row],[item_key]],IsITypeList,Table_ExternalData_15[[#This Row],[IType]],IsDList,Table_ExternalData_15[[#Headers],[1]])</f>
        <v>85</v>
      </c>
      <c r="F886" s="10">
        <f>SUMIFS(IsQList,IsIList,Table_ExternalData_15[[#This Row],[item_key]],IsITypeList,Table_ExternalData_15[[#This Row],[IType]],IsDList,Table_ExternalData_15[[#Headers],[2]])</f>
        <v>136</v>
      </c>
      <c r="G886" s="10">
        <f>SUMIFS(IsQList,IsIList,Table_ExternalData_15[[#This Row],[item_key]],IsITypeList,Table_ExternalData_15[[#This Row],[IType]],IsDList,Table_ExternalData_15[[#Headers],[3]])</f>
        <v>35</v>
      </c>
      <c r="H886" s="10">
        <f>SUMIFS(IsQList,IsIList,Table_ExternalData_15[[#This Row],[item_key]],IsITypeList,Table_ExternalData_15[[#This Row],[IType]],IsDList,Table_ExternalData_15[[#Headers],[4]])</f>
        <v>100</v>
      </c>
      <c r="I886" s="10">
        <f>SUMIFS(IsQList,IsIList,Table_ExternalData_15[[#This Row],[item_key]],IsITypeList,Table_ExternalData_15[[#This Row],[IType]],IsDList,Table_ExternalData_15[[#Headers],[5]])</f>
        <v>56</v>
      </c>
      <c r="J886" s="10">
        <f>SUMIFS(IsQList,IsIList,Table_ExternalData_15[[#This Row],[item_key]],IsITypeList,Table_ExternalData_15[[#This Row],[IType]],IsDList,Table_ExternalData_15[[#Headers],[6]])</f>
        <v>237</v>
      </c>
      <c r="K886" s="10">
        <f>SUMIFS(IsQList,IsIList,Table_ExternalData_15[[#This Row],[item_key]],IsITypeList,Table_ExternalData_15[[#This Row],[IType]],IsDList,Table_ExternalData_15[[#Headers],[7]])</f>
        <v>195</v>
      </c>
      <c r="L886" s="10">
        <f>SUMIFS(IsQList,IsIList,Table_ExternalData_15[[#This Row],[item_key]],IsITypeList,Table_ExternalData_15[[#This Row],[IType]],IsDList,Table_ExternalData_15[[#Headers],[8]])</f>
        <v>138</v>
      </c>
      <c r="M886" s="10">
        <f>SUMIFS(IsQList,IsIList,Table_ExternalData_15[[#This Row],[item_key]],IsITypeList,Table_ExternalData_15[[#This Row],[IType]],IsDList,Table_ExternalData_15[[#Headers],[9]])</f>
        <v>296</v>
      </c>
      <c r="N886" s="10">
        <f>SUMIFS(IsQList,IsIList,Table_ExternalData_15[[#This Row],[item_key]],IsITypeList,Table_ExternalData_15[[#This Row],[IType]],IsDList,Table_ExternalData_15[[#Headers],[10]])</f>
        <v>176</v>
      </c>
      <c r="O886" s="10">
        <f>SUMIFS(IsQList,IsIList,Table_ExternalData_15[[#This Row],[item_key]],IsITypeList,Table_ExternalData_15[[#This Row],[IType]],IsDList,Table_ExternalData_15[[#Headers],[11]])</f>
        <v>135</v>
      </c>
      <c r="P886" s="10">
        <f>SUMIFS(IsQList,IsIList,Table_ExternalData_15[[#This Row],[item_key]],IsITypeList,Table_ExternalData_15[[#This Row],[IType]],IsDList,Table_ExternalData_15[[#Headers],[12]])</f>
        <v>0</v>
      </c>
      <c r="Q886" s="10">
        <f>SUMIFS(IsQList,IsIList,Table_ExternalData_15[[#This Row],[item_key]],IsITypeList,Table_ExternalData_15[[#This Row],[IType]],IsDList,Table_ExternalData_15[[#Headers],[13]])</f>
        <v>175</v>
      </c>
      <c r="R886" s="10">
        <f>SUMIFS(IsQList,IsIList,Table_ExternalData_15[[#This Row],[item_key]],IsITypeList,Table_ExternalData_15[[#This Row],[IType]],IsDList,Table_ExternalData_15[[#Headers],[14]])</f>
        <v>241</v>
      </c>
      <c r="S886" s="10">
        <f>SUMIFS(IsQList,IsIList,Table_ExternalData_15[[#This Row],[item_key]],IsITypeList,Table_ExternalData_15[[#This Row],[IType]],IsDList,Table_ExternalData_15[[#Headers],[15]])</f>
        <v>186</v>
      </c>
      <c r="T886" s="10">
        <f>SUMIFS(IsQList,IsIList,Table_ExternalData_15[[#This Row],[item_key]],IsITypeList,Table_ExternalData_15[[#This Row],[IType]],IsDList,Table_ExternalData_15[[#Headers],[16]])</f>
        <v>125</v>
      </c>
      <c r="U886" s="10">
        <f>SUMIFS(IsQList,IsIList,Table_ExternalData_15[[#This Row],[item_key]],IsITypeList,Table_ExternalData_15[[#This Row],[IType]],IsDList,Table_ExternalData_15[[#Headers],[17]])</f>
        <v>40</v>
      </c>
      <c r="V886" s="10">
        <f>SUMIFS(IsQList,IsIList,Table_ExternalData_15[[#This Row],[item_key]],IsITypeList,Table_ExternalData_15[[#This Row],[IType]],IsDList,Table_ExternalData_15[[#Headers],[18]])</f>
        <v>0</v>
      </c>
      <c r="W886" s="10">
        <f>SUMIFS(IsQList,IsIList,Table_ExternalData_15[[#This Row],[item_key]],IsITypeList,Table_ExternalData_15[[#This Row],[IType]],IsDList,Table_ExternalData_15[[#Headers],[19]])</f>
        <v>0</v>
      </c>
      <c r="X886" s="10">
        <f>SUMIFS(IsQList,IsIList,Table_ExternalData_15[[#This Row],[item_key]],IsITypeList,Table_ExternalData_15[[#This Row],[IType]],IsDList,Table_ExternalData_15[[#Headers],[20]])</f>
        <v>0</v>
      </c>
      <c r="Y886" s="10">
        <f>SUMIFS(IsQList,IsIList,Table_ExternalData_15[[#This Row],[item_key]],IsITypeList,Table_ExternalData_15[[#This Row],[IType]],IsDList,Table_ExternalData_15[[#Headers],[21]])</f>
        <v>0</v>
      </c>
      <c r="Z886" s="10">
        <f>SUMIFS(IsQList,IsIList,Table_ExternalData_15[[#This Row],[item_key]],IsITypeList,Table_ExternalData_15[[#This Row],[IType]],IsDList,Table_ExternalData_15[[#Headers],[22]])</f>
        <v>0</v>
      </c>
      <c r="AA886" s="10">
        <f>SUMIFS(IsQList,IsIList,Table_ExternalData_15[[#This Row],[item_key]],IsITypeList,Table_ExternalData_15[[#This Row],[IType]],IsDList,Table_ExternalData_15[[#Headers],[23]])</f>
        <v>0</v>
      </c>
      <c r="AB886" s="10">
        <f>SUMIFS(IsQList,IsIList,Table_ExternalData_15[[#This Row],[item_key]],IsITypeList,Table_ExternalData_15[[#This Row],[IType]],IsDList,Table_ExternalData_15[[#Headers],[24]])</f>
        <v>0</v>
      </c>
      <c r="AC886" s="10">
        <f>SUMIFS(IsQList,IsIList,Table_ExternalData_15[[#This Row],[item_key]],IsITypeList,Table_ExternalData_15[[#This Row],[IType]],IsDList,Table_ExternalData_15[[#Headers],[25]])</f>
        <v>0</v>
      </c>
      <c r="AD886" s="10">
        <f>SUMIFS(IsQList,IsIList,Table_ExternalData_15[[#This Row],[item_key]],IsITypeList,Table_ExternalData_15[[#This Row],[IType]],IsDList,Table_ExternalData_15[[#Headers],[26]])</f>
        <v>0</v>
      </c>
      <c r="AE886" s="10">
        <f>SUMIFS(IsQList,IsIList,Table_ExternalData_15[[#This Row],[item_key]],IsITypeList,Table_ExternalData_15[[#This Row],[IType]],IsDList,Table_ExternalData_15[[#Headers],[27]])</f>
        <v>334</v>
      </c>
      <c r="AF886" s="10">
        <f>SUMIFS(IsQList,IsIList,Table_ExternalData_15[[#This Row],[item_key]],IsITypeList,Table_ExternalData_15[[#This Row],[IType]],IsDList,Table_ExternalData_15[[#Headers],[28]])</f>
        <v>332</v>
      </c>
      <c r="AG886" s="10">
        <f>SUMIFS(IsQList,IsIList,Table_ExternalData_15[[#This Row],[item_key]],IsITypeList,Table_ExternalData_15[[#This Row],[IType]],IsDList,Table_ExternalData_15[[#Headers],[29]])</f>
        <v>304</v>
      </c>
      <c r="AH886" s="10">
        <f>SUMIFS(IsQList,IsIList,Table_ExternalData_15[[#This Row],[item_key]],IsITypeList,Table_ExternalData_15[[#This Row],[IType]],IsDList,Table_ExternalData_15[[#Headers],[30]])</f>
        <v>230</v>
      </c>
      <c r="AI886" s="10">
        <f>SUMIFS(IsQList,IsIList,Table_ExternalData_15[[#This Row],[item_key]],IsITypeList,Table_ExternalData_15[[#This Row],[IType]],IsDList,Table_ExternalData_15[[#Headers],[31]])</f>
        <v>520</v>
      </c>
      <c r="AJ886" s="10">
        <f>SUM(Table_ExternalData_15[[#This Row],[1]:[31]])</f>
        <v>4076</v>
      </c>
    </row>
    <row r="887" spans="1:36">
      <c r="A887" s="1" t="s">
        <v>452</v>
      </c>
      <c r="B887" s="1" t="s">
        <v>880</v>
      </c>
      <c r="C887" s="1" t="s">
        <v>876</v>
      </c>
      <c r="D887" s="11" t="s">
        <v>2046</v>
      </c>
      <c r="E887" s="10">
        <f>SUMIFS(IsQList,IsIList,Table_ExternalData_15[[#This Row],[item_key]],IsITypeList,Table_ExternalData_15[[#This Row],[IType]],IsDList,Table_ExternalData_15[[#Headers],[1]])</f>
        <v>0</v>
      </c>
      <c r="F887" s="10">
        <f>SUMIFS(IsQList,IsIList,Table_ExternalData_15[[#This Row],[item_key]],IsITypeList,Table_ExternalData_15[[#This Row],[IType]],IsDList,Table_ExternalData_15[[#Headers],[2]])</f>
        <v>52</v>
      </c>
      <c r="G887" s="10">
        <f>SUMIFS(IsQList,IsIList,Table_ExternalData_15[[#This Row],[item_key]],IsITypeList,Table_ExternalData_15[[#This Row],[IType]],IsDList,Table_ExternalData_15[[#Headers],[3]])</f>
        <v>50</v>
      </c>
      <c r="H887" s="10">
        <f>SUMIFS(IsQList,IsIList,Table_ExternalData_15[[#This Row],[item_key]],IsITypeList,Table_ExternalData_15[[#This Row],[IType]],IsDList,Table_ExternalData_15[[#Headers],[4]])</f>
        <v>150</v>
      </c>
      <c r="I887" s="10">
        <f>SUMIFS(IsQList,IsIList,Table_ExternalData_15[[#This Row],[item_key]],IsITypeList,Table_ExternalData_15[[#This Row],[IType]],IsDList,Table_ExternalData_15[[#Headers],[5]])</f>
        <v>44</v>
      </c>
      <c r="J887" s="10">
        <f>SUMIFS(IsQList,IsIList,Table_ExternalData_15[[#This Row],[item_key]],IsITypeList,Table_ExternalData_15[[#This Row],[IType]],IsDList,Table_ExternalData_15[[#Headers],[6]])</f>
        <v>0</v>
      </c>
      <c r="K887" s="10">
        <f>SUMIFS(IsQList,IsIList,Table_ExternalData_15[[#This Row],[item_key]],IsITypeList,Table_ExternalData_15[[#This Row],[IType]],IsDList,Table_ExternalData_15[[#Headers],[7]])</f>
        <v>14</v>
      </c>
      <c r="L887" s="10">
        <f>SUMIFS(IsQList,IsIList,Table_ExternalData_15[[#This Row],[item_key]],IsITypeList,Table_ExternalData_15[[#This Row],[IType]],IsDList,Table_ExternalData_15[[#Headers],[8]])</f>
        <v>1</v>
      </c>
      <c r="M887" s="10">
        <f>SUMIFS(IsQList,IsIList,Table_ExternalData_15[[#This Row],[item_key]],IsITypeList,Table_ExternalData_15[[#This Row],[IType]],IsDList,Table_ExternalData_15[[#Headers],[9]])</f>
        <v>21</v>
      </c>
      <c r="N887" s="10">
        <f>SUMIFS(IsQList,IsIList,Table_ExternalData_15[[#This Row],[item_key]],IsITypeList,Table_ExternalData_15[[#This Row],[IType]],IsDList,Table_ExternalData_15[[#Headers],[10]])</f>
        <v>31</v>
      </c>
      <c r="O887" s="10">
        <f>SUMIFS(IsQList,IsIList,Table_ExternalData_15[[#This Row],[item_key]],IsITypeList,Table_ExternalData_15[[#This Row],[IType]],IsDList,Table_ExternalData_15[[#Headers],[11]])</f>
        <v>15</v>
      </c>
      <c r="P887" s="10">
        <f>SUMIFS(IsQList,IsIList,Table_ExternalData_15[[#This Row],[item_key]],IsITypeList,Table_ExternalData_15[[#This Row],[IType]],IsDList,Table_ExternalData_15[[#Headers],[12]])</f>
        <v>0</v>
      </c>
      <c r="Q887" s="10">
        <f>SUMIFS(IsQList,IsIList,Table_ExternalData_15[[#This Row],[item_key]],IsITypeList,Table_ExternalData_15[[#This Row],[IType]],IsDList,Table_ExternalData_15[[#Headers],[13]])</f>
        <v>9</v>
      </c>
      <c r="R887" s="10">
        <f>SUMIFS(IsQList,IsIList,Table_ExternalData_15[[#This Row],[item_key]],IsITypeList,Table_ExternalData_15[[#This Row],[IType]],IsDList,Table_ExternalData_15[[#Headers],[14]])</f>
        <v>71</v>
      </c>
      <c r="S887" s="10">
        <f>SUMIFS(IsQList,IsIList,Table_ExternalData_15[[#This Row],[item_key]],IsITypeList,Table_ExternalData_15[[#This Row],[IType]],IsDList,Table_ExternalData_15[[#Headers],[15]])</f>
        <v>0</v>
      </c>
      <c r="T887" s="10">
        <f>SUMIFS(IsQList,IsIList,Table_ExternalData_15[[#This Row],[item_key]],IsITypeList,Table_ExternalData_15[[#This Row],[IType]],IsDList,Table_ExternalData_15[[#Headers],[16]])</f>
        <v>39</v>
      </c>
      <c r="U887" s="10">
        <f>SUMIFS(IsQList,IsIList,Table_ExternalData_15[[#This Row],[item_key]],IsITypeList,Table_ExternalData_15[[#This Row],[IType]],IsDList,Table_ExternalData_15[[#Headers],[17]])</f>
        <v>45</v>
      </c>
      <c r="V887" s="10">
        <f>SUMIFS(IsQList,IsIList,Table_ExternalData_15[[#This Row],[item_key]],IsITypeList,Table_ExternalData_15[[#This Row],[IType]],IsDList,Table_ExternalData_15[[#Headers],[18]])</f>
        <v>0</v>
      </c>
      <c r="W887" s="10">
        <f>SUMIFS(IsQList,IsIList,Table_ExternalData_15[[#This Row],[item_key]],IsITypeList,Table_ExternalData_15[[#This Row],[IType]],IsDList,Table_ExternalData_15[[#Headers],[19]])</f>
        <v>0</v>
      </c>
      <c r="X887" s="10">
        <f>SUMIFS(IsQList,IsIList,Table_ExternalData_15[[#This Row],[item_key]],IsITypeList,Table_ExternalData_15[[#This Row],[IType]],IsDList,Table_ExternalData_15[[#Headers],[20]])</f>
        <v>0</v>
      </c>
      <c r="Y887" s="10">
        <f>SUMIFS(IsQList,IsIList,Table_ExternalData_15[[#This Row],[item_key]],IsITypeList,Table_ExternalData_15[[#This Row],[IType]],IsDList,Table_ExternalData_15[[#Headers],[21]])</f>
        <v>0</v>
      </c>
      <c r="Z887" s="10">
        <f>SUMIFS(IsQList,IsIList,Table_ExternalData_15[[#This Row],[item_key]],IsITypeList,Table_ExternalData_15[[#This Row],[IType]],IsDList,Table_ExternalData_15[[#Headers],[22]])</f>
        <v>0</v>
      </c>
      <c r="AA887" s="10">
        <f>SUMIFS(IsQList,IsIList,Table_ExternalData_15[[#This Row],[item_key]],IsITypeList,Table_ExternalData_15[[#This Row],[IType]],IsDList,Table_ExternalData_15[[#Headers],[23]])</f>
        <v>0</v>
      </c>
      <c r="AB887" s="10">
        <f>SUMIFS(IsQList,IsIList,Table_ExternalData_15[[#This Row],[item_key]],IsITypeList,Table_ExternalData_15[[#This Row],[IType]],IsDList,Table_ExternalData_15[[#Headers],[24]])</f>
        <v>0</v>
      </c>
      <c r="AC887" s="10">
        <f>SUMIFS(IsQList,IsIList,Table_ExternalData_15[[#This Row],[item_key]],IsITypeList,Table_ExternalData_15[[#This Row],[IType]],IsDList,Table_ExternalData_15[[#Headers],[25]])</f>
        <v>0</v>
      </c>
      <c r="AD887" s="10">
        <f>SUMIFS(IsQList,IsIList,Table_ExternalData_15[[#This Row],[item_key]],IsITypeList,Table_ExternalData_15[[#This Row],[IType]],IsDList,Table_ExternalData_15[[#Headers],[26]])</f>
        <v>0</v>
      </c>
      <c r="AE887" s="10">
        <f>SUMIFS(IsQList,IsIList,Table_ExternalData_15[[#This Row],[item_key]],IsITypeList,Table_ExternalData_15[[#This Row],[IType]],IsDList,Table_ExternalData_15[[#Headers],[27]])</f>
        <v>0</v>
      </c>
      <c r="AF887" s="10">
        <f>SUMIFS(IsQList,IsIList,Table_ExternalData_15[[#This Row],[item_key]],IsITypeList,Table_ExternalData_15[[#This Row],[IType]],IsDList,Table_ExternalData_15[[#Headers],[28]])</f>
        <v>50</v>
      </c>
      <c r="AG887" s="10">
        <f>SUMIFS(IsQList,IsIList,Table_ExternalData_15[[#This Row],[item_key]],IsITypeList,Table_ExternalData_15[[#This Row],[IType]],IsDList,Table_ExternalData_15[[#Headers],[29]])</f>
        <v>60</v>
      </c>
      <c r="AH887" s="10">
        <f>SUMIFS(IsQList,IsIList,Table_ExternalData_15[[#This Row],[item_key]],IsITypeList,Table_ExternalData_15[[#This Row],[IType]],IsDList,Table_ExternalData_15[[#Headers],[30]])</f>
        <v>0</v>
      </c>
      <c r="AI887" s="10">
        <f>SUMIFS(IsQList,IsIList,Table_ExternalData_15[[#This Row],[item_key]],IsITypeList,Table_ExternalData_15[[#This Row],[IType]],IsDList,Table_ExternalData_15[[#Headers],[31]])</f>
        <v>207</v>
      </c>
      <c r="AJ887" s="10">
        <f>SUM(Table_ExternalData_15[[#This Row],[1]:[31]])</f>
        <v>859</v>
      </c>
    </row>
    <row r="888" spans="1:36">
      <c r="A888" s="1" t="s">
        <v>2329</v>
      </c>
      <c r="B888" s="1" t="s">
        <v>2883</v>
      </c>
      <c r="C888" s="1" t="s">
        <v>2884</v>
      </c>
      <c r="D888" s="11" t="s">
        <v>2046</v>
      </c>
      <c r="E888" s="10">
        <f>SUMIFS(IsQList,IsIList,Table_ExternalData_15[[#This Row],[item_key]],IsITypeList,Table_ExternalData_15[[#This Row],[IType]],IsDList,Table_ExternalData_15[[#Headers],[1]])</f>
        <v>0</v>
      </c>
      <c r="F888" s="10">
        <f>SUMIFS(IsQList,IsIList,Table_ExternalData_15[[#This Row],[item_key]],IsITypeList,Table_ExternalData_15[[#This Row],[IType]],IsDList,Table_ExternalData_15[[#Headers],[2]])</f>
        <v>0</v>
      </c>
      <c r="G888" s="10">
        <f>SUMIFS(IsQList,IsIList,Table_ExternalData_15[[#This Row],[item_key]],IsITypeList,Table_ExternalData_15[[#This Row],[IType]],IsDList,Table_ExternalData_15[[#Headers],[3]])</f>
        <v>0</v>
      </c>
      <c r="H888" s="10">
        <f>SUMIFS(IsQList,IsIList,Table_ExternalData_15[[#This Row],[item_key]],IsITypeList,Table_ExternalData_15[[#This Row],[IType]],IsDList,Table_ExternalData_15[[#Headers],[4]])</f>
        <v>0</v>
      </c>
      <c r="I888" s="10">
        <f>SUMIFS(IsQList,IsIList,Table_ExternalData_15[[#This Row],[item_key]],IsITypeList,Table_ExternalData_15[[#This Row],[IType]],IsDList,Table_ExternalData_15[[#Headers],[5]])</f>
        <v>0</v>
      </c>
      <c r="J888" s="10">
        <f>SUMIFS(IsQList,IsIList,Table_ExternalData_15[[#This Row],[item_key]],IsITypeList,Table_ExternalData_15[[#This Row],[IType]],IsDList,Table_ExternalData_15[[#Headers],[6]])</f>
        <v>0</v>
      </c>
      <c r="K888" s="10">
        <f>SUMIFS(IsQList,IsIList,Table_ExternalData_15[[#This Row],[item_key]],IsITypeList,Table_ExternalData_15[[#This Row],[IType]],IsDList,Table_ExternalData_15[[#Headers],[7]])</f>
        <v>0</v>
      </c>
      <c r="L888" s="10">
        <f>SUMIFS(IsQList,IsIList,Table_ExternalData_15[[#This Row],[item_key]],IsITypeList,Table_ExternalData_15[[#This Row],[IType]],IsDList,Table_ExternalData_15[[#Headers],[8]])</f>
        <v>0</v>
      </c>
      <c r="M888" s="10">
        <f>SUMIFS(IsQList,IsIList,Table_ExternalData_15[[#This Row],[item_key]],IsITypeList,Table_ExternalData_15[[#This Row],[IType]],IsDList,Table_ExternalData_15[[#Headers],[9]])</f>
        <v>0</v>
      </c>
      <c r="N888" s="10">
        <f>SUMIFS(IsQList,IsIList,Table_ExternalData_15[[#This Row],[item_key]],IsITypeList,Table_ExternalData_15[[#This Row],[IType]],IsDList,Table_ExternalData_15[[#Headers],[10]])</f>
        <v>0</v>
      </c>
      <c r="O888" s="10">
        <f>SUMIFS(IsQList,IsIList,Table_ExternalData_15[[#This Row],[item_key]],IsITypeList,Table_ExternalData_15[[#This Row],[IType]],IsDList,Table_ExternalData_15[[#Headers],[11]])</f>
        <v>0</v>
      </c>
      <c r="P888" s="10">
        <f>SUMIFS(IsQList,IsIList,Table_ExternalData_15[[#This Row],[item_key]],IsITypeList,Table_ExternalData_15[[#This Row],[IType]],IsDList,Table_ExternalData_15[[#Headers],[12]])</f>
        <v>0</v>
      </c>
      <c r="Q888" s="10">
        <f>SUMIFS(IsQList,IsIList,Table_ExternalData_15[[#This Row],[item_key]],IsITypeList,Table_ExternalData_15[[#This Row],[IType]],IsDList,Table_ExternalData_15[[#Headers],[13]])</f>
        <v>0</v>
      </c>
      <c r="R888" s="10">
        <f>SUMIFS(IsQList,IsIList,Table_ExternalData_15[[#This Row],[item_key]],IsITypeList,Table_ExternalData_15[[#This Row],[IType]],IsDList,Table_ExternalData_15[[#Headers],[14]])</f>
        <v>0</v>
      </c>
      <c r="S888" s="10">
        <f>SUMIFS(IsQList,IsIList,Table_ExternalData_15[[#This Row],[item_key]],IsITypeList,Table_ExternalData_15[[#This Row],[IType]],IsDList,Table_ExternalData_15[[#Headers],[15]])</f>
        <v>0</v>
      </c>
      <c r="T888" s="10">
        <f>SUMIFS(IsQList,IsIList,Table_ExternalData_15[[#This Row],[item_key]],IsITypeList,Table_ExternalData_15[[#This Row],[IType]],IsDList,Table_ExternalData_15[[#Headers],[16]])</f>
        <v>0</v>
      </c>
      <c r="U888" s="10">
        <f>SUMIFS(IsQList,IsIList,Table_ExternalData_15[[#This Row],[item_key]],IsITypeList,Table_ExternalData_15[[#This Row],[IType]],IsDList,Table_ExternalData_15[[#Headers],[17]])</f>
        <v>0</v>
      </c>
      <c r="V888" s="10">
        <f>SUMIFS(IsQList,IsIList,Table_ExternalData_15[[#This Row],[item_key]],IsITypeList,Table_ExternalData_15[[#This Row],[IType]],IsDList,Table_ExternalData_15[[#Headers],[18]])</f>
        <v>0</v>
      </c>
      <c r="W888" s="10">
        <f>SUMIFS(IsQList,IsIList,Table_ExternalData_15[[#This Row],[item_key]],IsITypeList,Table_ExternalData_15[[#This Row],[IType]],IsDList,Table_ExternalData_15[[#Headers],[19]])</f>
        <v>0</v>
      </c>
      <c r="X888" s="10">
        <f>SUMIFS(IsQList,IsIList,Table_ExternalData_15[[#This Row],[item_key]],IsITypeList,Table_ExternalData_15[[#This Row],[IType]],IsDList,Table_ExternalData_15[[#Headers],[20]])</f>
        <v>0</v>
      </c>
      <c r="Y888" s="10">
        <f>SUMIFS(IsQList,IsIList,Table_ExternalData_15[[#This Row],[item_key]],IsITypeList,Table_ExternalData_15[[#This Row],[IType]],IsDList,Table_ExternalData_15[[#Headers],[21]])</f>
        <v>0</v>
      </c>
      <c r="Z888" s="10">
        <f>SUMIFS(IsQList,IsIList,Table_ExternalData_15[[#This Row],[item_key]],IsITypeList,Table_ExternalData_15[[#This Row],[IType]],IsDList,Table_ExternalData_15[[#Headers],[22]])</f>
        <v>0</v>
      </c>
      <c r="AA888" s="10">
        <f>SUMIFS(IsQList,IsIList,Table_ExternalData_15[[#This Row],[item_key]],IsITypeList,Table_ExternalData_15[[#This Row],[IType]],IsDList,Table_ExternalData_15[[#Headers],[23]])</f>
        <v>0</v>
      </c>
      <c r="AB888" s="10">
        <f>SUMIFS(IsQList,IsIList,Table_ExternalData_15[[#This Row],[item_key]],IsITypeList,Table_ExternalData_15[[#This Row],[IType]],IsDList,Table_ExternalData_15[[#Headers],[24]])</f>
        <v>0</v>
      </c>
      <c r="AC888" s="10">
        <f>SUMIFS(IsQList,IsIList,Table_ExternalData_15[[#This Row],[item_key]],IsITypeList,Table_ExternalData_15[[#This Row],[IType]],IsDList,Table_ExternalData_15[[#Headers],[25]])</f>
        <v>0</v>
      </c>
      <c r="AD888" s="10">
        <f>SUMIFS(IsQList,IsIList,Table_ExternalData_15[[#This Row],[item_key]],IsITypeList,Table_ExternalData_15[[#This Row],[IType]],IsDList,Table_ExternalData_15[[#Headers],[26]])</f>
        <v>0</v>
      </c>
      <c r="AE888" s="10">
        <f>SUMIFS(IsQList,IsIList,Table_ExternalData_15[[#This Row],[item_key]],IsITypeList,Table_ExternalData_15[[#This Row],[IType]],IsDList,Table_ExternalData_15[[#Headers],[27]])</f>
        <v>0</v>
      </c>
      <c r="AF888" s="10">
        <f>SUMIFS(IsQList,IsIList,Table_ExternalData_15[[#This Row],[item_key]],IsITypeList,Table_ExternalData_15[[#This Row],[IType]],IsDList,Table_ExternalData_15[[#Headers],[28]])</f>
        <v>0</v>
      </c>
      <c r="AG888" s="10">
        <f>SUMIFS(IsQList,IsIList,Table_ExternalData_15[[#This Row],[item_key]],IsITypeList,Table_ExternalData_15[[#This Row],[IType]],IsDList,Table_ExternalData_15[[#Headers],[29]])</f>
        <v>0</v>
      </c>
      <c r="AH888" s="10">
        <f>SUMIFS(IsQList,IsIList,Table_ExternalData_15[[#This Row],[item_key]],IsITypeList,Table_ExternalData_15[[#This Row],[IType]],IsDList,Table_ExternalData_15[[#Headers],[30]])</f>
        <v>0</v>
      </c>
      <c r="AI888" s="10">
        <f>SUMIFS(IsQList,IsIList,Table_ExternalData_15[[#This Row],[item_key]],IsITypeList,Table_ExternalData_15[[#This Row],[IType]],IsDList,Table_ExternalData_15[[#Headers],[31]])</f>
        <v>0</v>
      </c>
      <c r="AJ888" s="10">
        <f>SUM(Table_ExternalData_15[[#This Row],[1]:[31]])</f>
        <v>0</v>
      </c>
    </row>
    <row r="889" spans="1:36">
      <c r="A889" s="1" t="s">
        <v>2215</v>
      </c>
      <c r="B889" s="1" t="s">
        <v>2885</v>
      </c>
      <c r="C889" s="1" t="s">
        <v>887</v>
      </c>
      <c r="D889" s="11" t="s">
        <v>2046</v>
      </c>
      <c r="E889" s="10">
        <f>SUMIFS(IsQList,IsIList,Table_ExternalData_15[[#This Row],[item_key]],IsITypeList,Table_ExternalData_15[[#This Row],[IType]],IsDList,Table_ExternalData_15[[#Headers],[1]])</f>
        <v>1</v>
      </c>
      <c r="F889" s="10">
        <f>SUMIFS(IsQList,IsIList,Table_ExternalData_15[[#This Row],[item_key]],IsITypeList,Table_ExternalData_15[[#This Row],[IType]],IsDList,Table_ExternalData_15[[#Headers],[2]])</f>
        <v>0</v>
      </c>
      <c r="G889" s="10">
        <f>SUMIFS(IsQList,IsIList,Table_ExternalData_15[[#This Row],[item_key]],IsITypeList,Table_ExternalData_15[[#This Row],[IType]],IsDList,Table_ExternalData_15[[#Headers],[3]])</f>
        <v>0</v>
      </c>
      <c r="H889" s="10">
        <f>SUMIFS(IsQList,IsIList,Table_ExternalData_15[[#This Row],[item_key]],IsITypeList,Table_ExternalData_15[[#This Row],[IType]],IsDList,Table_ExternalData_15[[#Headers],[4]])</f>
        <v>70</v>
      </c>
      <c r="I889" s="10">
        <f>SUMIFS(IsQList,IsIList,Table_ExternalData_15[[#This Row],[item_key]],IsITypeList,Table_ExternalData_15[[#This Row],[IType]],IsDList,Table_ExternalData_15[[#Headers],[5]])</f>
        <v>0</v>
      </c>
      <c r="J889" s="10">
        <f>SUMIFS(IsQList,IsIList,Table_ExternalData_15[[#This Row],[item_key]],IsITypeList,Table_ExternalData_15[[#This Row],[IType]],IsDList,Table_ExternalData_15[[#Headers],[6]])</f>
        <v>23</v>
      </c>
      <c r="K889" s="10">
        <f>SUMIFS(IsQList,IsIList,Table_ExternalData_15[[#This Row],[item_key]],IsITypeList,Table_ExternalData_15[[#This Row],[IType]],IsDList,Table_ExternalData_15[[#Headers],[7]])</f>
        <v>0</v>
      </c>
      <c r="L889" s="10">
        <f>SUMIFS(IsQList,IsIList,Table_ExternalData_15[[#This Row],[item_key]],IsITypeList,Table_ExternalData_15[[#This Row],[IType]],IsDList,Table_ExternalData_15[[#Headers],[8]])</f>
        <v>0</v>
      </c>
      <c r="M889" s="10">
        <f>SUMIFS(IsQList,IsIList,Table_ExternalData_15[[#This Row],[item_key]],IsITypeList,Table_ExternalData_15[[#This Row],[IType]],IsDList,Table_ExternalData_15[[#Headers],[9]])</f>
        <v>0</v>
      </c>
      <c r="N889" s="10">
        <f>SUMIFS(IsQList,IsIList,Table_ExternalData_15[[#This Row],[item_key]],IsITypeList,Table_ExternalData_15[[#This Row],[IType]],IsDList,Table_ExternalData_15[[#Headers],[10]])</f>
        <v>0</v>
      </c>
      <c r="O889" s="10">
        <f>SUMIFS(IsQList,IsIList,Table_ExternalData_15[[#This Row],[item_key]],IsITypeList,Table_ExternalData_15[[#This Row],[IType]],IsDList,Table_ExternalData_15[[#Headers],[11]])</f>
        <v>0</v>
      </c>
      <c r="P889" s="10">
        <f>SUMIFS(IsQList,IsIList,Table_ExternalData_15[[#This Row],[item_key]],IsITypeList,Table_ExternalData_15[[#This Row],[IType]],IsDList,Table_ExternalData_15[[#Headers],[12]])</f>
        <v>0</v>
      </c>
      <c r="Q889" s="10">
        <f>SUMIFS(IsQList,IsIList,Table_ExternalData_15[[#This Row],[item_key]],IsITypeList,Table_ExternalData_15[[#This Row],[IType]],IsDList,Table_ExternalData_15[[#Headers],[13]])</f>
        <v>0</v>
      </c>
      <c r="R889" s="10">
        <f>SUMIFS(IsQList,IsIList,Table_ExternalData_15[[#This Row],[item_key]],IsITypeList,Table_ExternalData_15[[#This Row],[IType]],IsDList,Table_ExternalData_15[[#Headers],[14]])</f>
        <v>0</v>
      </c>
      <c r="S889" s="10">
        <f>SUMIFS(IsQList,IsIList,Table_ExternalData_15[[#This Row],[item_key]],IsITypeList,Table_ExternalData_15[[#This Row],[IType]],IsDList,Table_ExternalData_15[[#Headers],[15]])</f>
        <v>0</v>
      </c>
      <c r="T889" s="10">
        <f>SUMIFS(IsQList,IsIList,Table_ExternalData_15[[#This Row],[item_key]],IsITypeList,Table_ExternalData_15[[#This Row],[IType]],IsDList,Table_ExternalData_15[[#Headers],[16]])</f>
        <v>0</v>
      </c>
      <c r="U889" s="10">
        <f>SUMIFS(IsQList,IsIList,Table_ExternalData_15[[#This Row],[item_key]],IsITypeList,Table_ExternalData_15[[#This Row],[IType]],IsDList,Table_ExternalData_15[[#Headers],[17]])</f>
        <v>0</v>
      </c>
      <c r="V889" s="10">
        <f>SUMIFS(IsQList,IsIList,Table_ExternalData_15[[#This Row],[item_key]],IsITypeList,Table_ExternalData_15[[#This Row],[IType]],IsDList,Table_ExternalData_15[[#Headers],[18]])</f>
        <v>0</v>
      </c>
      <c r="W889" s="10">
        <f>SUMIFS(IsQList,IsIList,Table_ExternalData_15[[#This Row],[item_key]],IsITypeList,Table_ExternalData_15[[#This Row],[IType]],IsDList,Table_ExternalData_15[[#Headers],[19]])</f>
        <v>0</v>
      </c>
      <c r="X889" s="10">
        <f>SUMIFS(IsQList,IsIList,Table_ExternalData_15[[#This Row],[item_key]],IsITypeList,Table_ExternalData_15[[#This Row],[IType]],IsDList,Table_ExternalData_15[[#Headers],[20]])</f>
        <v>0</v>
      </c>
      <c r="Y889" s="10">
        <f>SUMIFS(IsQList,IsIList,Table_ExternalData_15[[#This Row],[item_key]],IsITypeList,Table_ExternalData_15[[#This Row],[IType]],IsDList,Table_ExternalData_15[[#Headers],[21]])</f>
        <v>0</v>
      </c>
      <c r="Z889" s="10">
        <f>SUMIFS(IsQList,IsIList,Table_ExternalData_15[[#This Row],[item_key]],IsITypeList,Table_ExternalData_15[[#This Row],[IType]],IsDList,Table_ExternalData_15[[#Headers],[22]])</f>
        <v>0</v>
      </c>
      <c r="AA889" s="10">
        <f>SUMIFS(IsQList,IsIList,Table_ExternalData_15[[#This Row],[item_key]],IsITypeList,Table_ExternalData_15[[#This Row],[IType]],IsDList,Table_ExternalData_15[[#Headers],[23]])</f>
        <v>0</v>
      </c>
      <c r="AB889" s="10">
        <f>SUMIFS(IsQList,IsIList,Table_ExternalData_15[[#This Row],[item_key]],IsITypeList,Table_ExternalData_15[[#This Row],[IType]],IsDList,Table_ExternalData_15[[#Headers],[24]])</f>
        <v>0</v>
      </c>
      <c r="AC889" s="10">
        <f>SUMIFS(IsQList,IsIList,Table_ExternalData_15[[#This Row],[item_key]],IsITypeList,Table_ExternalData_15[[#This Row],[IType]],IsDList,Table_ExternalData_15[[#Headers],[25]])</f>
        <v>0</v>
      </c>
      <c r="AD889" s="10">
        <f>SUMIFS(IsQList,IsIList,Table_ExternalData_15[[#This Row],[item_key]],IsITypeList,Table_ExternalData_15[[#This Row],[IType]],IsDList,Table_ExternalData_15[[#Headers],[26]])</f>
        <v>0</v>
      </c>
      <c r="AE889" s="10">
        <f>SUMIFS(IsQList,IsIList,Table_ExternalData_15[[#This Row],[item_key]],IsITypeList,Table_ExternalData_15[[#This Row],[IType]],IsDList,Table_ExternalData_15[[#Headers],[27]])</f>
        <v>0</v>
      </c>
      <c r="AF889" s="10">
        <f>SUMIFS(IsQList,IsIList,Table_ExternalData_15[[#This Row],[item_key]],IsITypeList,Table_ExternalData_15[[#This Row],[IType]],IsDList,Table_ExternalData_15[[#Headers],[28]])</f>
        <v>1</v>
      </c>
      <c r="AG889" s="10">
        <f>SUMIFS(IsQList,IsIList,Table_ExternalData_15[[#This Row],[item_key]],IsITypeList,Table_ExternalData_15[[#This Row],[IType]],IsDList,Table_ExternalData_15[[#Headers],[29]])</f>
        <v>76</v>
      </c>
      <c r="AH889" s="10">
        <f>SUMIFS(IsQList,IsIList,Table_ExternalData_15[[#This Row],[item_key]],IsITypeList,Table_ExternalData_15[[#This Row],[IType]],IsDList,Table_ExternalData_15[[#Headers],[30]])</f>
        <v>0</v>
      </c>
      <c r="AI889" s="10">
        <f>SUMIFS(IsQList,IsIList,Table_ExternalData_15[[#This Row],[item_key]],IsITypeList,Table_ExternalData_15[[#This Row],[IType]],IsDList,Table_ExternalData_15[[#Headers],[31]])</f>
        <v>10</v>
      </c>
      <c r="AJ889" s="10">
        <f>SUM(Table_ExternalData_15[[#This Row],[1]:[31]])</f>
        <v>181</v>
      </c>
    </row>
    <row r="890" spans="1:36">
      <c r="A890" s="1" t="s">
        <v>2330</v>
      </c>
      <c r="B890" s="1" t="s">
        <v>2886</v>
      </c>
      <c r="C890" s="1" t="s">
        <v>2887</v>
      </c>
      <c r="D890" s="11" t="s">
        <v>2046</v>
      </c>
      <c r="E890" s="10">
        <f>SUMIFS(IsQList,IsIList,Table_ExternalData_15[[#This Row],[item_key]],IsITypeList,Table_ExternalData_15[[#This Row],[IType]],IsDList,Table_ExternalData_15[[#Headers],[1]])</f>
        <v>0</v>
      </c>
      <c r="F890" s="10">
        <f>SUMIFS(IsQList,IsIList,Table_ExternalData_15[[#This Row],[item_key]],IsITypeList,Table_ExternalData_15[[#This Row],[IType]],IsDList,Table_ExternalData_15[[#Headers],[2]])</f>
        <v>0</v>
      </c>
      <c r="G890" s="10">
        <f>SUMIFS(IsQList,IsIList,Table_ExternalData_15[[#This Row],[item_key]],IsITypeList,Table_ExternalData_15[[#This Row],[IType]],IsDList,Table_ExternalData_15[[#Headers],[3]])</f>
        <v>148</v>
      </c>
      <c r="H890" s="10">
        <f>SUMIFS(IsQList,IsIList,Table_ExternalData_15[[#This Row],[item_key]],IsITypeList,Table_ExternalData_15[[#This Row],[IType]],IsDList,Table_ExternalData_15[[#Headers],[4]])</f>
        <v>0</v>
      </c>
      <c r="I890" s="10">
        <f>SUMIFS(IsQList,IsIList,Table_ExternalData_15[[#This Row],[item_key]],IsITypeList,Table_ExternalData_15[[#This Row],[IType]],IsDList,Table_ExternalData_15[[#Headers],[5]])</f>
        <v>0</v>
      </c>
      <c r="J890" s="10">
        <f>SUMIFS(IsQList,IsIList,Table_ExternalData_15[[#This Row],[item_key]],IsITypeList,Table_ExternalData_15[[#This Row],[IType]],IsDList,Table_ExternalData_15[[#Headers],[6]])</f>
        <v>392</v>
      </c>
      <c r="K890" s="10">
        <f>SUMIFS(IsQList,IsIList,Table_ExternalData_15[[#This Row],[item_key]],IsITypeList,Table_ExternalData_15[[#This Row],[IType]],IsDList,Table_ExternalData_15[[#Headers],[7]])</f>
        <v>0</v>
      </c>
      <c r="L890" s="10">
        <f>SUMIFS(IsQList,IsIList,Table_ExternalData_15[[#This Row],[item_key]],IsITypeList,Table_ExternalData_15[[#This Row],[IType]],IsDList,Table_ExternalData_15[[#Headers],[8]])</f>
        <v>323</v>
      </c>
      <c r="M890" s="10">
        <f>SUMIFS(IsQList,IsIList,Table_ExternalData_15[[#This Row],[item_key]],IsITypeList,Table_ExternalData_15[[#This Row],[IType]],IsDList,Table_ExternalData_15[[#Headers],[9]])</f>
        <v>423</v>
      </c>
      <c r="N890" s="10">
        <f>SUMIFS(IsQList,IsIList,Table_ExternalData_15[[#This Row],[item_key]],IsITypeList,Table_ExternalData_15[[#This Row],[IType]],IsDList,Table_ExternalData_15[[#Headers],[10]])</f>
        <v>150</v>
      </c>
      <c r="O890" s="10">
        <f>SUMIFS(IsQList,IsIList,Table_ExternalData_15[[#This Row],[item_key]],IsITypeList,Table_ExternalData_15[[#This Row],[IType]],IsDList,Table_ExternalData_15[[#Headers],[11]])</f>
        <v>144</v>
      </c>
      <c r="P890" s="10">
        <f>SUMIFS(IsQList,IsIList,Table_ExternalData_15[[#This Row],[item_key]],IsITypeList,Table_ExternalData_15[[#This Row],[IType]],IsDList,Table_ExternalData_15[[#Headers],[12]])</f>
        <v>0</v>
      </c>
      <c r="Q890" s="10">
        <f>SUMIFS(IsQList,IsIList,Table_ExternalData_15[[#This Row],[item_key]],IsITypeList,Table_ExternalData_15[[#This Row],[IType]],IsDList,Table_ExternalData_15[[#Headers],[13]])</f>
        <v>364</v>
      </c>
      <c r="R890" s="10">
        <f>SUMIFS(IsQList,IsIList,Table_ExternalData_15[[#This Row],[item_key]],IsITypeList,Table_ExternalData_15[[#This Row],[IType]],IsDList,Table_ExternalData_15[[#Headers],[14]])</f>
        <v>132</v>
      </c>
      <c r="S890" s="10">
        <f>SUMIFS(IsQList,IsIList,Table_ExternalData_15[[#This Row],[item_key]],IsITypeList,Table_ExternalData_15[[#This Row],[IType]],IsDList,Table_ExternalData_15[[#Headers],[15]])</f>
        <v>209</v>
      </c>
      <c r="T890" s="10">
        <f>SUMIFS(IsQList,IsIList,Table_ExternalData_15[[#This Row],[item_key]],IsITypeList,Table_ExternalData_15[[#This Row],[IType]],IsDList,Table_ExternalData_15[[#Headers],[16]])</f>
        <v>0</v>
      </c>
      <c r="U890" s="10">
        <f>SUMIFS(IsQList,IsIList,Table_ExternalData_15[[#This Row],[item_key]],IsITypeList,Table_ExternalData_15[[#This Row],[IType]],IsDList,Table_ExternalData_15[[#Headers],[17]])</f>
        <v>265</v>
      </c>
      <c r="V890" s="10">
        <f>SUMIFS(IsQList,IsIList,Table_ExternalData_15[[#This Row],[item_key]],IsITypeList,Table_ExternalData_15[[#This Row],[IType]],IsDList,Table_ExternalData_15[[#Headers],[18]])</f>
        <v>180</v>
      </c>
      <c r="W890" s="10">
        <f>SUMIFS(IsQList,IsIList,Table_ExternalData_15[[#This Row],[item_key]],IsITypeList,Table_ExternalData_15[[#This Row],[IType]],IsDList,Table_ExternalData_15[[#Headers],[19]])</f>
        <v>0</v>
      </c>
      <c r="X890" s="10">
        <f>SUMIFS(IsQList,IsIList,Table_ExternalData_15[[#This Row],[item_key]],IsITypeList,Table_ExternalData_15[[#This Row],[IType]],IsDList,Table_ExternalData_15[[#Headers],[20]])</f>
        <v>0</v>
      </c>
      <c r="Y890" s="10">
        <f>SUMIFS(IsQList,IsIList,Table_ExternalData_15[[#This Row],[item_key]],IsITypeList,Table_ExternalData_15[[#This Row],[IType]],IsDList,Table_ExternalData_15[[#Headers],[21]])</f>
        <v>0</v>
      </c>
      <c r="Z890" s="10">
        <f>SUMIFS(IsQList,IsIList,Table_ExternalData_15[[#This Row],[item_key]],IsITypeList,Table_ExternalData_15[[#This Row],[IType]],IsDList,Table_ExternalData_15[[#Headers],[22]])</f>
        <v>0</v>
      </c>
      <c r="AA890" s="10">
        <f>SUMIFS(IsQList,IsIList,Table_ExternalData_15[[#This Row],[item_key]],IsITypeList,Table_ExternalData_15[[#This Row],[IType]],IsDList,Table_ExternalData_15[[#Headers],[23]])</f>
        <v>125</v>
      </c>
      <c r="AB890" s="10">
        <f>SUMIFS(IsQList,IsIList,Table_ExternalData_15[[#This Row],[item_key]],IsITypeList,Table_ExternalData_15[[#This Row],[IType]],IsDList,Table_ExternalData_15[[#Headers],[24]])</f>
        <v>168</v>
      </c>
      <c r="AC890" s="10">
        <f>SUMIFS(IsQList,IsIList,Table_ExternalData_15[[#This Row],[item_key]],IsITypeList,Table_ExternalData_15[[#This Row],[IType]],IsDList,Table_ExternalData_15[[#Headers],[25]])</f>
        <v>0</v>
      </c>
      <c r="AD890" s="10">
        <f>SUMIFS(IsQList,IsIList,Table_ExternalData_15[[#This Row],[item_key]],IsITypeList,Table_ExternalData_15[[#This Row],[IType]],IsDList,Table_ExternalData_15[[#Headers],[26]])</f>
        <v>0</v>
      </c>
      <c r="AE890" s="10">
        <f>SUMIFS(IsQList,IsIList,Table_ExternalData_15[[#This Row],[item_key]],IsITypeList,Table_ExternalData_15[[#This Row],[IType]],IsDList,Table_ExternalData_15[[#Headers],[27]])</f>
        <v>183</v>
      </c>
      <c r="AF890" s="10">
        <f>SUMIFS(IsQList,IsIList,Table_ExternalData_15[[#This Row],[item_key]],IsITypeList,Table_ExternalData_15[[#This Row],[IType]],IsDList,Table_ExternalData_15[[#Headers],[28]])</f>
        <v>671</v>
      </c>
      <c r="AG890" s="10">
        <f>SUMIFS(IsQList,IsIList,Table_ExternalData_15[[#This Row],[item_key]],IsITypeList,Table_ExternalData_15[[#This Row],[IType]],IsDList,Table_ExternalData_15[[#Headers],[29]])</f>
        <v>540</v>
      </c>
      <c r="AH890" s="10">
        <f>SUMIFS(IsQList,IsIList,Table_ExternalData_15[[#This Row],[item_key]],IsITypeList,Table_ExternalData_15[[#This Row],[IType]],IsDList,Table_ExternalData_15[[#Headers],[30]])</f>
        <v>342</v>
      </c>
      <c r="AI890" s="10">
        <f>SUMIFS(IsQList,IsIList,Table_ExternalData_15[[#This Row],[item_key]],IsITypeList,Table_ExternalData_15[[#This Row],[IType]],IsDList,Table_ExternalData_15[[#Headers],[31]])</f>
        <v>710</v>
      </c>
      <c r="AJ890" s="10">
        <f>SUM(Table_ExternalData_15[[#This Row],[1]:[31]])</f>
        <v>5469</v>
      </c>
    </row>
    <row r="891" spans="1:36">
      <c r="A891" s="1" t="s">
        <v>511</v>
      </c>
      <c r="B891" s="1" t="s">
        <v>1188</v>
      </c>
      <c r="C891" s="1" t="s">
        <v>1189</v>
      </c>
      <c r="D891" s="11" t="s">
        <v>2017</v>
      </c>
      <c r="E891" s="10">
        <f>SUMIFS(IsQList,IsIList,Table_ExternalData_15[[#This Row],[item_key]],IsITypeList,Table_ExternalData_15[[#This Row],[IType]],IsDList,Table_ExternalData_15[[#Headers],[1]])</f>
        <v>0</v>
      </c>
      <c r="F891" s="10">
        <f>SUMIFS(IsQList,IsIList,Table_ExternalData_15[[#This Row],[item_key]],IsITypeList,Table_ExternalData_15[[#This Row],[IType]],IsDList,Table_ExternalData_15[[#Headers],[2]])</f>
        <v>0</v>
      </c>
      <c r="G891" s="10">
        <f>SUMIFS(IsQList,IsIList,Table_ExternalData_15[[#This Row],[item_key]],IsITypeList,Table_ExternalData_15[[#This Row],[IType]],IsDList,Table_ExternalData_15[[#Headers],[3]])</f>
        <v>0</v>
      </c>
      <c r="H891" s="10">
        <f>SUMIFS(IsQList,IsIList,Table_ExternalData_15[[#This Row],[item_key]],IsITypeList,Table_ExternalData_15[[#This Row],[IType]],IsDList,Table_ExternalData_15[[#Headers],[4]])</f>
        <v>0</v>
      </c>
      <c r="I891" s="10">
        <f>SUMIFS(IsQList,IsIList,Table_ExternalData_15[[#This Row],[item_key]],IsITypeList,Table_ExternalData_15[[#This Row],[IType]],IsDList,Table_ExternalData_15[[#Headers],[5]])</f>
        <v>0</v>
      </c>
      <c r="J891" s="10">
        <f>SUMIFS(IsQList,IsIList,Table_ExternalData_15[[#This Row],[item_key]],IsITypeList,Table_ExternalData_15[[#This Row],[IType]],IsDList,Table_ExternalData_15[[#Headers],[6]])</f>
        <v>0</v>
      </c>
      <c r="K891" s="10">
        <f>SUMIFS(IsQList,IsIList,Table_ExternalData_15[[#This Row],[item_key]],IsITypeList,Table_ExternalData_15[[#This Row],[IType]],IsDList,Table_ExternalData_15[[#Headers],[7]])</f>
        <v>0</v>
      </c>
      <c r="L891" s="10">
        <f>SUMIFS(IsQList,IsIList,Table_ExternalData_15[[#This Row],[item_key]],IsITypeList,Table_ExternalData_15[[#This Row],[IType]],IsDList,Table_ExternalData_15[[#Headers],[8]])</f>
        <v>0</v>
      </c>
      <c r="M891" s="10">
        <f>SUMIFS(IsQList,IsIList,Table_ExternalData_15[[#This Row],[item_key]],IsITypeList,Table_ExternalData_15[[#This Row],[IType]],IsDList,Table_ExternalData_15[[#Headers],[9]])</f>
        <v>0</v>
      </c>
      <c r="N891" s="10">
        <f>SUMIFS(IsQList,IsIList,Table_ExternalData_15[[#This Row],[item_key]],IsITypeList,Table_ExternalData_15[[#This Row],[IType]],IsDList,Table_ExternalData_15[[#Headers],[10]])</f>
        <v>0</v>
      </c>
      <c r="O891" s="10">
        <f>SUMIFS(IsQList,IsIList,Table_ExternalData_15[[#This Row],[item_key]],IsITypeList,Table_ExternalData_15[[#This Row],[IType]],IsDList,Table_ExternalData_15[[#Headers],[11]])</f>
        <v>0</v>
      </c>
      <c r="P891" s="10">
        <f>SUMIFS(IsQList,IsIList,Table_ExternalData_15[[#This Row],[item_key]],IsITypeList,Table_ExternalData_15[[#This Row],[IType]],IsDList,Table_ExternalData_15[[#Headers],[12]])</f>
        <v>0</v>
      </c>
      <c r="Q891" s="10">
        <f>SUMIFS(IsQList,IsIList,Table_ExternalData_15[[#This Row],[item_key]],IsITypeList,Table_ExternalData_15[[#This Row],[IType]],IsDList,Table_ExternalData_15[[#Headers],[13]])</f>
        <v>0</v>
      </c>
      <c r="R891" s="10">
        <f>SUMIFS(IsQList,IsIList,Table_ExternalData_15[[#This Row],[item_key]],IsITypeList,Table_ExternalData_15[[#This Row],[IType]],IsDList,Table_ExternalData_15[[#Headers],[14]])</f>
        <v>0</v>
      </c>
      <c r="S891" s="10">
        <f>SUMIFS(IsQList,IsIList,Table_ExternalData_15[[#This Row],[item_key]],IsITypeList,Table_ExternalData_15[[#This Row],[IType]],IsDList,Table_ExternalData_15[[#Headers],[15]])</f>
        <v>0</v>
      </c>
      <c r="T891" s="10">
        <f>SUMIFS(IsQList,IsIList,Table_ExternalData_15[[#This Row],[item_key]],IsITypeList,Table_ExternalData_15[[#This Row],[IType]],IsDList,Table_ExternalData_15[[#Headers],[16]])</f>
        <v>0</v>
      </c>
      <c r="U891" s="10">
        <f>SUMIFS(IsQList,IsIList,Table_ExternalData_15[[#This Row],[item_key]],IsITypeList,Table_ExternalData_15[[#This Row],[IType]],IsDList,Table_ExternalData_15[[#Headers],[17]])</f>
        <v>0</v>
      </c>
      <c r="V891" s="10">
        <f>SUMIFS(IsQList,IsIList,Table_ExternalData_15[[#This Row],[item_key]],IsITypeList,Table_ExternalData_15[[#This Row],[IType]],IsDList,Table_ExternalData_15[[#Headers],[18]])</f>
        <v>0</v>
      </c>
      <c r="W891" s="10">
        <f>SUMIFS(IsQList,IsIList,Table_ExternalData_15[[#This Row],[item_key]],IsITypeList,Table_ExternalData_15[[#This Row],[IType]],IsDList,Table_ExternalData_15[[#Headers],[19]])</f>
        <v>0</v>
      </c>
      <c r="X891" s="10">
        <f>SUMIFS(IsQList,IsIList,Table_ExternalData_15[[#This Row],[item_key]],IsITypeList,Table_ExternalData_15[[#This Row],[IType]],IsDList,Table_ExternalData_15[[#Headers],[20]])</f>
        <v>0</v>
      </c>
      <c r="Y891" s="10">
        <f>SUMIFS(IsQList,IsIList,Table_ExternalData_15[[#This Row],[item_key]],IsITypeList,Table_ExternalData_15[[#This Row],[IType]],IsDList,Table_ExternalData_15[[#Headers],[21]])</f>
        <v>0</v>
      </c>
      <c r="Z891" s="10">
        <f>SUMIFS(IsQList,IsIList,Table_ExternalData_15[[#This Row],[item_key]],IsITypeList,Table_ExternalData_15[[#This Row],[IType]],IsDList,Table_ExternalData_15[[#Headers],[22]])</f>
        <v>0</v>
      </c>
      <c r="AA891" s="10">
        <f>SUMIFS(IsQList,IsIList,Table_ExternalData_15[[#This Row],[item_key]],IsITypeList,Table_ExternalData_15[[#This Row],[IType]],IsDList,Table_ExternalData_15[[#Headers],[23]])</f>
        <v>0</v>
      </c>
      <c r="AB891" s="10">
        <f>SUMIFS(IsQList,IsIList,Table_ExternalData_15[[#This Row],[item_key]],IsITypeList,Table_ExternalData_15[[#This Row],[IType]],IsDList,Table_ExternalData_15[[#Headers],[24]])</f>
        <v>0</v>
      </c>
      <c r="AC891" s="10">
        <f>SUMIFS(IsQList,IsIList,Table_ExternalData_15[[#This Row],[item_key]],IsITypeList,Table_ExternalData_15[[#This Row],[IType]],IsDList,Table_ExternalData_15[[#Headers],[25]])</f>
        <v>0</v>
      </c>
      <c r="AD891" s="10">
        <f>SUMIFS(IsQList,IsIList,Table_ExternalData_15[[#This Row],[item_key]],IsITypeList,Table_ExternalData_15[[#This Row],[IType]],IsDList,Table_ExternalData_15[[#Headers],[26]])</f>
        <v>0</v>
      </c>
      <c r="AE891" s="10">
        <f>SUMIFS(IsQList,IsIList,Table_ExternalData_15[[#This Row],[item_key]],IsITypeList,Table_ExternalData_15[[#This Row],[IType]],IsDList,Table_ExternalData_15[[#Headers],[27]])</f>
        <v>0</v>
      </c>
      <c r="AF891" s="10">
        <f>SUMIFS(IsQList,IsIList,Table_ExternalData_15[[#This Row],[item_key]],IsITypeList,Table_ExternalData_15[[#This Row],[IType]],IsDList,Table_ExternalData_15[[#Headers],[28]])</f>
        <v>0</v>
      </c>
      <c r="AG891" s="10">
        <f>SUMIFS(IsQList,IsIList,Table_ExternalData_15[[#This Row],[item_key]],IsITypeList,Table_ExternalData_15[[#This Row],[IType]],IsDList,Table_ExternalData_15[[#Headers],[29]])</f>
        <v>0</v>
      </c>
      <c r="AH891" s="10">
        <f>SUMIFS(IsQList,IsIList,Table_ExternalData_15[[#This Row],[item_key]],IsITypeList,Table_ExternalData_15[[#This Row],[IType]],IsDList,Table_ExternalData_15[[#Headers],[30]])</f>
        <v>0</v>
      </c>
      <c r="AI891" s="10">
        <f>SUMIFS(IsQList,IsIList,Table_ExternalData_15[[#This Row],[item_key]],IsITypeList,Table_ExternalData_15[[#This Row],[IType]],IsDList,Table_ExternalData_15[[#Headers],[31]])</f>
        <v>0</v>
      </c>
      <c r="AJ891" s="10">
        <f>SUM(Table_ExternalData_15[[#This Row],[1]:[31]])</f>
        <v>0</v>
      </c>
    </row>
    <row r="892" spans="1:36">
      <c r="A892" s="1" t="s">
        <v>532</v>
      </c>
      <c r="B892" s="1" t="s">
        <v>1204</v>
      </c>
      <c r="C892" s="1" t="s">
        <v>1205</v>
      </c>
      <c r="D892" s="11" t="s">
        <v>2363</v>
      </c>
      <c r="E892" s="10">
        <f>SUMIFS(IsQList,IsIList,Table_ExternalData_15[[#This Row],[item_key]],IsITypeList,Table_ExternalData_15[[#This Row],[IType]],IsDList,Table_ExternalData_15[[#Headers],[1]])</f>
        <v>0</v>
      </c>
      <c r="F892" s="10">
        <f>SUMIFS(IsQList,IsIList,Table_ExternalData_15[[#This Row],[item_key]],IsITypeList,Table_ExternalData_15[[#This Row],[IType]],IsDList,Table_ExternalData_15[[#Headers],[2]])</f>
        <v>0</v>
      </c>
      <c r="G892" s="10">
        <f>SUMIFS(IsQList,IsIList,Table_ExternalData_15[[#This Row],[item_key]],IsITypeList,Table_ExternalData_15[[#This Row],[IType]],IsDList,Table_ExternalData_15[[#Headers],[3]])</f>
        <v>0</v>
      </c>
      <c r="H892" s="10">
        <f>SUMIFS(IsQList,IsIList,Table_ExternalData_15[[#This Row],[item_key]],IsITypeList,Table_ExternalData_15[[#This Row],[IType]],IsDList,Table_ExternalData_15[[#Headers],[4]])</f>
        <v>0</v>
      </c>
      <c r="I892" s="10">
        <f>SUMIFS(IsQList,IsIList,Table_ExternalData_15[[#This Row],[item_key]],IsITypeList,Table_ExternalData_15[[#This Row],[IType]],IsDList,Table_ExternalData_15[[#Headers],[5]])</f>
        <v>0</v>
      </c>
      <c r="J892" s="10">
        <f>SUMIFS(IsQList,IsIList,Table_ExternalData_15[[#This Row],[item_key]],IsITypeList,Table_ExternalData_15[[#This Row],[IType]],IsDList,Table_ExternalData_15[[#Headers],[6]])</f>
        <v>0</v>
      </c>
      <c r="K892" s="10">
        <f>SUMIFS(IsQList,IsIList,Table_ExternalData_15[[#This Row],[item_key]],IsITypeList,Table_ExternalData_15[[#This Row],[IType]],IsDList,Table_ExternalData_15[[#Headers],[7]])</f>
        <v>0</v>
      </c>
      <c r="L892" s="10">
        <f>SUMIFS(IsQList,IsIList,Table_ExternalData_15[[#This Row],[item_key]],IsITypeList,Table_ExternalData_15[[#This Row],[IType]],IsDList,Table_ExternalData_15[[#Headers],[8]])</f>
        <v>0</v>
      </c>
      <c r="M892" s="10">
        <f>SUMIFS(IsQList,IsIList,Table_ExternalData_15[[#This Row],[item_key]],IsITypeList,Table_ExternalData_15[[#This Row],[IType]],IsDList,Table_ExternalData_15[[#Headers],[9]])</f>
        <v>0</v>
      </c>
      <c r="N892" s="10">
        <f>SUMIFS(IsQList,IsIList,Table_ExternalData_15[[#This Row],[item_key]],IsITypeList,Table_ExternalData_15[[#This Row],[IType]],IsDList,Table_ExternalData_15[[#Headers],[10]])</f>
        <v>0</v>
      </c>
      <c r="O892" s="10">
        <f>SUMIFS(IsQList,IsIList,Table_ExternalData_15[[#This Row],[item_key]],IsITypeList,Table_ExternalData_15[[#This Row],[IType]],IsDList,Table_ExternalData_15[[#Headers],[11]])</f>
        <v>0</v>
      </c>
      <c r="P892" s="10">
        <f>SUMIFS(IsQList,IsIList,Table_ExternalData_15[[#This Row],[item_key]],IsITypeList,Table_ExternalData_15[[#This Row],[IType]],IsDList,Table_ExternalData_15[[#Headers],[12]])</f>
        <v>0</v>
      </c>
      <c r="Q892" s="10">
        <f>SUMIFS(IsQList,IsIList,Table_ExternalData_15[[#This Row],[item_key]],IsITypeList,Table_ExternalData_15[[#This Row],[IType]],IsDList,Table_ExternalData_15[[#Headers],[13]])</f>
        <v>0</v>
      </c>
      <c r="R892" s="10">
        <f>SUMIFS(IsQList,IsIList,Table_ExternalData_15[[#This Row],[item_key]],IsITypeList,Table_ExternalData_15[[#This Row],[IType]],IsDList,Table_ExternalData_15[[#Headers],[14]])</f>
        <v>0</v>
      </c>
      <c r="S892" s="10">
        <f>SUMIFS(IsQList,IsIList,Table_ExternalData_15[[#This Row],[item_key]],IsITypeList,Table_ExternalData_15[[#This Row],[IType]],IsDList,Table_ExternalData_15[[#Headers],[15]])</f>
        <v>0</v>
      </c>
      <c r="T892" s="10">
        <f>SUMIFS(IsQList,IsIList,Table_ExternalData_15[[#This Row],[item_key]],IsITypeList,Table_ExternalData_15[[#This Row],[IType]],IsDList,Table_ExternalData_15[[#Headers],[16]])</f>
        <v>0</v>
      </c>
      <c r="U892" s="10">
        <f>SUMIFS(IsQList,IsIList,Table_ExternalData_15[[#This Row],[item_key]],IsITypeList,Table_ExternalData_15[[#This Row],[IType]],IsDList,Table_ExternalData_15[[#Headers],[17]])</f>
        <v>0</v>
      </c>
      <c r="V892" s="10">
        <f>SUMIFS(IsQList,IsIList,Table_ExternalData_15[[#This Row],[item_key]],IsITypeList,Table_ExternalData_15[[#This Row],[IType]],IsDList,Table_ExternalData_15[[#Headers],[18]])</f>
        <v>0</v>
      </c>
      <c r="W892" s="10">
        <f>SUMIFS(IsQList,IsIList,Table_ExternalData_15[[#This Row],[item_key]],IsITypeList,Table_ExternalData_15[[#This Row],[IType]],IsDList,Table_ExternalData_15[[#Headers],[19]])</f>
        <v>0</v>
      </c>
      <c r="X892" s="10">
        <f>SUMIFS(IsQList,IsIList,Table_ExternalData_15[[#This Row],[item_key]],IsITypeList,Table_ExternalData_15[[#This Row],[IType]],IsDList,Table_ExternalData_15[[#Headers],[20]])</f>
        <v>0</v>
      </c>
      <c r="Y892" s="10">
        <f>SUMIFS(IsQList,IsIList,Table_ExternalData_15[[#This Row],[item_key]],IsITypeList,Table_ExternalData_15[[#This Row],[IType]],IsDList,Table_ExternalData_15[[#Headers],[21]])</f>
        <v>0</v>
      </c>
      <c r="Z892" s="10">
        <f>SUMIFS(IsQList,IsIList,Table_ExternalData_15[[#This Row],[item_key]],IsITypeList,Table_ExternalData_15[[#This Row],[IType]],IsDList,Table_ExternalData_15[[#Headers],[22]])</f>
        <v>0</v>
      </c>
      <c r="AA892" s="10">
        <f>SUMIFS(IsQList,IsIList,Table_ExternalData_15[[#This Row],[item_key]],IsITypeList,Table_ExternalData_15[[#This Row],[IType]],IsDList,Table_ExternalData_15[[#Headers],[23]])</f>
        <v>0</v>
      </c>
      <c r="AB892" s="10">
        <f>SUMIFS(IsQList,IsIList,Table_ExternalData_15[[#This Row],[item_key]],IsITypeList,Table_ExternalData_15[[#This Row],[IType]],IsDList,Table_ExternalData_15[[#Headers],[24]])</f>
        <v>0</v>
      </c>
      <c r="AC892" s="10">
        <f>SUMIFS(IsQList,IsIList,Table_ExternalData_15[[#This Row],[item_key]],IsITypeList,Table_ExternalData_15[[#This Row],[IType]],IsDList,Table_ExternalData_15[[#Headers],[25]])</f>
        <v>0</v>
      </c>
      <c r="AD892" s="10">
        <f>SUMIFS(IsQList,IsIList,Table_ExternalData_15[[#This Row],[item_key]],IsITypeList,Table_ExternalData_15[[#This Row],[IType]],IsDList,Table_ExternalData_15[[#Headers],[26]])</f>
        <v>0</v>
      </c>
      <c r="AE892" s="10">
        <f>SUMIFS(IsQList,IsIList,Table_ExternalData_15[[#This Row],[item_key]],IsITypeList,Table_ExternalData_15[[#This Row],[IType]],IsDList,Table_ExternalData_15[[#Headers],[27]])</f>
        <v>0</v>
      </c>
      <c r="AF892" s="10">
        <f>SUMIFS(IsQList,IsIList,Table_ExternalData_15[[#This Row],[item_key]],IsITypeList,Table_ExternalData_15[[#This Row],[IType]],IsDList,Table_ExternalData_15[[#Headers],[28]])</f>
        <v>0</v>
      </c>
      <c r="AG892" s="10">
        <f>SUMIFS(IsQList,IsIList,Table_ExternalData_15[[#This Row],[item_key]],IsITypeList,Table_ExternalData_15[[#This Row],[IType]],IsDList,Table_ExternalData_15[[#Headers],[29]])</f>
        <v>0</v>
      </c>
      <c r="AH892" s="10">
        <f>SUMIFS(IsQList,IsIList,Table_ExternalData_15[[#This Row],[item_key]],IsITypeList,Table_ExternalData_15[[#This Row],[IType]],IsDList,Table_ExternalData_15[[#Headers],[30]])</f>
        <v>0</v>
      </c>
      <c r="AI892" s="10">
        <f>SUMIFS(IsQList,IsIList,Table_ExternalData_15[[#This Row],[item_key]],IsITypeList,Table_ExternalData_15[[#This Row],[IType]],IsDList,Table_ExternalData_15[[#Headers],[31]])</f>
        <v>0</v>
      </c>
      <c r="AJ892" s="10">
        <f>SUM(Table_ExternalData_15[[#This Row],[1]:[31]])</f>
        <v>0</v>
      </c>
    </row>
    <row r="893" spans="1:36">
      <c r="A893" s="1" t="s">
        <v>377</v>
      </c>
      <c r="B893" s="1" t="s">
        <v>1603</v>
      </c>
      <c r="C893" s="1" t="s">
        <v>889</v>
      </c>
      <c r="D893" s="11" t="s">
        <v>2046</v>
      </c>
      <c r="E893" s="10">
        <f>SUMIFS(IsQList,IsIList,Table_ExternalData_15[[#This Row],[item_key]],IsITypeList,Table_ExternalData_15[[#This Row],[IType]],IsDList,Table_ExternalData_15[[#Headers],[1]])</f>
        <v>85</v>
      </c>
      <c r="F893" s="10">
        <f>SUMIFS(IsQList,IsIList,Table_ExternalData_15[[#This Row],[item_key]],IsITypeList,Table_ExternalData_15[[#This Row],[IType]],IsDList,Table_ExternalData_15[[#Headers],[2]])</f>
        <v>188</v>
      </c>
      <c r="G893" s="10">
        <f>SUMIFS(IsQList,IsIList,Table_ExternalData_15[[#This Row],[item_key]],IsITypeList,Table_ExternalData_15[[#This Row],[IType]],IsDList,Table_ExternalData_15[[#Headers],[3]])</f>
        <v>85</v>
      </c>
      <c r="H893" s="10">
        <f>SUMIFS(IsQList,IsIList,Table_ExternalData_15[[#This Row],[item_key]],IsITypeList,Table_ExternalData_15[[#This Row],[IType]],IsDList,Table_ExternalData_15[[#Headers],[4]])</f>
        <v>250</v>
      </c>
      <c r="I893" s="10">
        <f>SUMIFS(IsQList,IsIList,Table_ExternalData_15[[#This Row],[item_key]],IsITypeList,Table_ExternalData_15[[#This Row],[IType]],IsDList,Table_ExternalData_15[[#Headers],[5]])</f>
        <v>100</v>
      </c>
      <c r="J893" s="10">
        <f>SUMIFS(IsQList,IsIList,Table_ExternalData_15[[#This Row],[item_key]],IsITypeList,Table_ExternalData_15[[#This Row],[IType]],IsDList,Table_ExternalData_15[[#Headers],[6]])</f>
        <v>237</v>
      </c>
      <c r="K893" s="10">
        <f>SUMIFS(IsQList,IsIList,Table_ExternalData_15[[#This Row],[item_key]],IsITypeList,Table_ExternalData_15[[#This Row],[IType]],IsDList,Table_ExternalData_15[[#Headers],[7]])</f>
        <v>209</v>
      </c>
      <c r="L893" s="10">
        <f>SUMIFS(IsQList,IsIList,Table_ExternalData_15[[#This Row],[item_key]],IsITypeList,Table_ExternalData_15[[#This Row],[IType]],IsDList,Table_ExternalData_15[[#Headers],[8]])</f>
        <v>139</v>
      </c>
      <c r="M893" s="10">
        <f>SUMIFS(IsQList,IsIList,Table_ExternalData_15[[#This Row],[item_key]],IsITypeList,Table_ExternalData_15[[#This Row],[IType]],IsDList,Table_ExternalData_15[[#Headers],[9]])</f>
        <v>317</v>
      </c>
      <c r="N893" s="10">
        <f>SUMIFS(IsQList,IsIList,Table_ExternalData_15[[#This Row],[item_key]],IsITypeList,Table_ExternalData_15[[#This Row],[IType]],IsDList,Table_ExternalData_15[[#Headers],[10]])</f>
        <v>207</v>
      </c>
      <c r="O893" s="10">
        <f>SUMIFS(IsQList,IsIList,Table_ExternalData_15[[#This Row],[item_key]],IsITypeList,Table_ExternalData_15[[#This Row],[IType]],IsDList,Table_ExternalData_15[[#Headers],[11]])</f>
        <v>150</v>
      </c>
      <c r="P893" s="10">
        <f>SUMIFS(IsQList,IsIList,Table_ExternalData_15[[#This Row],[item_key]],IsITypeList,Table_ExternalData_15[[#This Row],[IType]],IsDList,Table_ExternalData_15[[#Headers],[12]])</f>
        <v>0</v>
      </c>
      <c r="Q893" s="10">
        <f>SUMIFS(IsQList,IsIList,Table_ExternalData_15[[#This Row],[item_key]],IsITypeList,Table_ExternalData_15[[#This Row],[IType]],IsDList,Table_ExternalData_15[[#Headers],[13]])</f>
        <v>184</v>
      </c>
      <c r="R893" s="10">
        <f>SUMIFS(IsQList,IsIList,Table_ExternalData_15[[#This Row],[item_key]],IsITypeList,Table_ExternalData_15[[#This Row],[IType]],IsDList,Table_ExternalData_15[[#Headers],[14]])</f>
        <v>312</v>
      </c>
      <c r="S893" s="10">
        <f>SUMIFS(IsQList,IsIList,Table_ExternalData_15[[#This Row],[item_key]],IsITypeList,Table_ExternalData_15[[#This Row],[IType]],IsDList,Table_ExternalData_15[[#Headers],[15]])</f>
        <v>186</v>
      </c>
      <c r="T893" s="10">
        <f>SUMIFS(IsQList,IsIList,Table_ExternalData_15[[#This Row],[item_key]],IsITypeList,Table_ExternalData_15[[#This Row],[IType]],IsDList,Table_ExternalData_15[[#Headers],[16]])</f>
        <v>164</v>
      </c>
      <c r="U893" s="10">
        <f>SUMIFS(IsQList,IsIList,Table_ExternalData_15[[#This Row],[item_key]],IsITypeList,Table_ExternalData_15[[#This Row],[IType]],IsDList,Table_ExternalData_15[[#Headers],[17]])</f>
        <v>85</v>
      </c>
      <c r="V893" s="10">
        <f>SUMIFS(IsQList,IsIList,Table_ExternalData_15[[#This Row],[item_key]],IsITypeList,Table_ExternalData_15[[#This Row],[IType]],IsDList,Table_ExternalData_15[[#Headers],[18]])</f>
        <v>0</v>
      </c>
      <c r="W893" s="10">
        <f>SUMIFS(IsQList,IsIList,Table_ExternalData_15[[#This Row],[item_key]],IsITypeList,Table_ExternalData_15[[#This Row],[IType]],IsDList,Table_ExternalData_15[[#Headers],[19]])</f>
        <v>0</v>
      </c>
      <c r="X893" s="10">
        <f>SUMIFS(IsQList,IsIList,Table_ExternalData_15[[#This Row],[item_key]],IsITypeList,Table_ExternalData_15[[#This Row],[IType]],IsDList,Table_ExternalData_15[[#Headers],[20]])</f>
        <v>0</v>
      </c>
      <c r="Y893" s="10">
        <f>SUMIFS(IsQList,IsIList,Table_ExternalData_15[[#This Row],[item_key]],IsITypeList,Table_ExternalData_15[[#This Row],[IType]],IsDList,Table_ExternalData_15[[#Headers],[21]])</f>
        <v>0</v>
      </c>
      <c r="Z893" s="10">
        <f>SUMIFS(IsQList,IsIList,Table_ExternalData_15[[#This Row],[item_key]],IsITypeList,Table_ExternalData_15[[#This Row],[IType]],IsDList,Table_ExternalData_15[[#Headers],[22]])</f>
        <v>0</v>
      </c>
      <c r="AA893" s="10">
        <f>SUMIFS(IsQList,IsIList,Table_ExternalData_15[[#This Row],[item_key]],IsITypeList,Table_ExternalData_15[[#This Row],[IType]],IsDList,Table_ExternalData_15[[#Headers],[23]])</f>
        <v>0</v>
      </c>
      <c r="AB893" s="10">
        <f>SUMIFS(IsQList,IsIList,Table_ExternalData_15[[#This Row],[item_key]],IsITypeList,Table_ExternalData_15[[#This Row],[IType]],IsDList,Table_ExternalData_15[[#Headers],[24]])</f>
        <v>0</v>
      </c>
      <c r="AC893" s="10">
        <f>SUMIFS(IsQList,IsIList,Table_ExternalData_15[[#This Row],[item_key]],IsITypeList,Table_ExternalData_15[[#This Row],[IType]],IsDList,Table_ExternalData_15[[#Headers],[25]])</f>
        <v>0</v>
      </c>
      <c r="AD893" s="10">
        <f>SUMIFS(IsQList,IsIList,Table_ExternalData_15[[#This Row],[item_key]],IsITypeList,Table_ExternalData_15[[#This Row],[IType]],IsDList,Table_ExternalData_15[[#Headers],[26]])</f>
        <v>0</v>
      </c>
      <c r="AE893" s="10">
        <f>SUMIFS(IsQList,IsIList,Table_ExternalData_15[[#This Row],[item_key]],IsITypeList,Table_ExternalData_15[[#This Row],[IType]],IsDList,Table_ExternalData_15[[#Headers],[27]])</f>
        <v>334</v>
      </c>
      <c r="AF893" s="10">
        <f>SUMIFS(IsQList,IsIList,Table_ExternalData_15[[#This Row],[item_key]],IsITypeList,Table_ExternalData_15[[#This Row],[IType]],IsDList,Table_ExternalData_15[[#Headers],[28]])</f>
        <v>382</v>
      </c>
      <c r="AG893" s="10">
        <f>SUMIFS(IsQList,IsIList,Table_ExternalData_15[[#This Row],[item_key]],IsITypeList,Table_ExternalData_15[[#This Row],[IType]],IsDList,Table_ExternalData_15[[#Headers],[29]])</f>
        <v>364</v>
      </c>
      <c r="AH893" s="10">
        <f>SUMIFS(IsQList,IsIList,Table_ExternalData_15[[#This Row],[item_key]],IsITypeList,Table_ExternalData_15[[#This Row],[IType]],IsDList,Table_ExternalData_15[[#Headers],[30]])</f>
        <v>230</v>
      </c>
      <c r="AI893" s="10">
        <f>SUMIFS(IsQList,IsIList,Table_ExternalData_15[[#This Row],[item_key]],IsITypeList,Table_ExternalData_15[[#This Row],[IType]],IsDList,Table_ExternalData_15[[#Headers],[31]])</f>
        <v>727</v>
      </c>
      <c r="AJ893" s="10">
        <f>SUM(Table_ExternalData_15[[#This Row],[1]:[31]])</f>
        <v>4935</v>
      </c>
    </row>
    <row r="894" spans="1:36">
      <c r="A894" s="1" t="s">
        <v>2037</v>
      </c>
      <c r="B894" s="1" t="s">
        <v>2888</v>
      </c>
      <c r="C894" s="1" t="s">
        <v>2889</v>
      </c>
      <c r="D894" s="11" t="s">
        <v>2017</v>
      </c>
      <c r="E894" s="10">
        <f>SUMIFS(IsQList,IsIList,Table_ExternalData_15[[#This Row],[item_key]],IsITypeList,Table_ExternalData_15[[#This Row],[IType]],IsDList,Table_ExternalData_15[[#Headers],[1]])</f>
        <v>0</v>
      </c>
      <c r="F894" s="10">
        <f>SUMIFS(IsQList,IsIList,Table_ExternalData_15[[#This Row],[item_key]],IsITypeList,Table_ExternalData_15[[#This Row],[IType]],IsDList,Table_ExternalData_15[[#Headers],[2]])</f>
        <v>0</v>
      </c>
      <c r="G894" s="10">
        <f>SUMIFS(IsQList,IsIList,Table_ExternalData_15[[#This Row],[item_key]],IsITypeList,Table_ExternalData_15[[#This Row],[IType]],IsDList,Table_ExternalData_15[[#Headers],[3]])</f>
        <v>0</v>
      </c>
      <c r="H894" s="10">
        <f>SUMIFS(IsQList,IsIList,Table_ExternalData_15[[#This Row],[item_key]],IsITypeList,Table_ExternalData_15[[#This Row],[IType]],IsDList,Table_ExternalData_15[[#Headers],[4]])</f>
        <v>0</v>
      </c>
      <c r="I894" s="10">
        <f>SUMIFS(IsQList,IsIList,Table_ExternalData_15[[#This Row],[item_key]],IsITypeList,Table_ExternalData_15[[#This Row],[IType]],IsDList,Table_ExternalData_15[[#Headers],[5]])</f>
        <v>0</v>
      </c>
      <c r="J894" s="10">
        <f>SUMIFS(IsQList,IsIList,Table_ExternalData_15[[#This Row],[item_key]],IsITypeList,Table_ExternalData_15[[#This Row],[IType]],IsDList,Table_ExternalData_15[[#Headers],[6]])</f>
        <v>0</v>
      </c>
      <c r="K894" s="10">
        <f>SUMIFS(IsQList,IsIList,Table_ExternalData_15[[#This Row],[item_key]],IsITypeList,Table_ExternalData_15[[#This Row],[IType]],IsDList,Table_ExternalData_15[[#Headers],[7]])</f>
        <v>0</v>
      </c>
      <c r="L894" s="10">
        <f>SUMIFS(IsQList,IsIList,Table_ExternalData_15[[#This Row],[item_key]],IsITypeList,Table_ExternalData_15[[#This Row],[IType]],IsDList,Table_ExternalData_15[[#Headers],[8]])</f>
        <v>0</v>
      </c>
      <c r="M894" s="10">
        <f>SUMIFS(IsQList,IsIList,Table_ExternalData_15[[#This Row],[item_key]],IsITypeList,Table_ExternalData_15[[#This Row],[IType]],IsDList,Table_ExternalData_15[[#Headers],[9]])</f>
        <v>0</v>
      </c>
      <c r="N894" s="10">
        <f>SUMIFS(IsQList,IsIList,Table_ExternalData_15[[#This Row],[item_key]],IsITypeList,Table_ExternalData_15[[#This Row],[IType]],IsDList,Table_ExternalData_15[[#Headers],[10]])</f>
        <v>0</v>
      </c>
      <c r="O894" s="10">
        <f>SUMIFS(IsQList,IsIList,Table_ExternalData_15[[#This Row],[item_key]],IsITypeList,Table_ExternalData_15[[#This Row],[IType]],IsDList,Table_ExternalData_15[[#Headers],[11]])</f>
        <v>0</v>
      </c>
      <c r="P894" s="10">
        <f>SUMIFS(IsQList,IsIList,Table_ExternalData_15[[#This Row],[item_key]],IsITypeList,Table_ExternalData_15[[#This Row],[IType]],IsDList,Table_ExternalData_15[[#Headers],[12]])</f>
        <v>0</v>
      </c>
      <c r="Q894" s="10">
        <f>SUMIFS(IsQList,IsIList,Table_ExternalData_15[[#This Row],[item_key]],IsITypeList,Table_ExternalData_15[[#This Row],[IType]],IsDList,Table_ExternalData_15[[#Headers],[13]])</f>
        <v>0</v>
      </c>
      <c r="R894" s="10">
        <f>SUMIFS(IsQList,IsIList,Table_ExternalData_15[[#This Row],[item_key]],IsITypeList,Table_ExternalData_15[[#This Row],[IType]],IsDList,Table_ExternalData_15[[#Headers],[14]])</f>
        <v>0</v>
      </c>
      <c r="S894" s="10">
        <f>SUMIFS(IsQList,IsIList,Table_ExternalData_15[[#This Row],[item_key]],IsITypeList,Table_ExternalData_15[[#This Row],[IType]],IsDList,Table_ExternalData_15[[#Headers],[15]])</f>
        <v>0</v>
      </c>
      <c r="T894" s="10">
        <f>SUMIFS(IsQList,IsIList,Table_ExternalData_15[[#This Row],[item_key]],IsITypeList,Table_ExternalData_15[[#This Row],[IType]],IsDList,Table_ExternalData_15[[#Headers],[16]])</f>
        <v>0</v>
      </c>
      <c r="U894" s="10">
        <f>SUMIFS(IsQList,IsIList,Table_ExternalData_15[[#This Row],[item_key]],IsITypeList,Table_ExternalData_15[[#This Row],[IType]],IsDList,Table_ExternalData_15[[#Headers],[17]])</f>
        <v>0</v>
      </c>
      <c r="V894" s="10">
        <f>SUMIFS(IsQList,IsIList,Table_ExternalData_15[[#This Row],[item_key]],IsITypeList,Table_ExternalData_15[[#This Row],[IType]],IsDList,Table_ExternalData_15[[#Headers],[18]])</f>
        <v>0</v>
      </c>
      <c r="W894" s="10">
        <f>SUMIFS(IsQList,IsIList,Table_ExternalData_15[[#This Row],[item_key]],IsITypeList,Table_ExternalData_15[[#This Row],[IType]],IsDList,Table_ExternalData_15[[#Headers],[19]])</f>
        <v>0</v>
      </c>
      <c r="X894" s="10">
        <f>SUMIFS(IsQList,IsIList,Table_ExternalData_15[[#This Row],[item_key]],IsITypeList,Table_ExternalData_15[[#This Row],[IType]],IsDList,Table_ExternalData_15[[#Headers],[20]])</f>
        <v>0</v>
      </c>
      <c r="Y894" s="10">
        <f>SUMIFS(IsQList,IsIList,Table_ExternalData_15[[#This Row],[item_key]],IsITypeList,Table_ExternalData_15[[#This Row],[IType]],IsDList,Table_ExternalData_15[[#Headers],[21]])</f>
        <v>0</v>
      </c>
      <c r="Z894" s="10">
        <f>SUMIFS(IsQList,IsIList,Table_ExternalData_15[[#This Row],[item_key]],IsITypeList,Table_ExternalData_15[[#This Row],[IType]],IsDList,Table_ExternalData_15[[#Headers],[22]])</f>
        <v>0</v>
      </c>
      <c r="AA894" s="10">
        <f>SUMIFS(IsQList,IsIList,Table_ExternalData_15[[#This Row],[item_key]],IsITypeList,Table_ExternalData_15[[#This Row],[IType]],IsDList,Table_ExternalData_15[[#Headers],[23]])</f>
        <v>0</v>
      </c>
      <c r="AB894" s="10">
        <f>SUMIFS(IsQList,IsIList,Table_ExternalData_15[[#This Row],[item_key]],IsITypeList,Table_ExternalData_15[[#This Row],[IType]],IsDList,Table_ExternalData_15[[#Headers],[24]])</f>
        <v>0</v>
      </c>
      <c r="AC894" s="10">
        <f>SUMIFS(IsQList,IsIList,Table_ExternalData_15[[#This Row],[item_key]],IsITypeList,Table_ExternalData_15[[#This Row],[IType]],IsDList,Table_ExternalData_15[[#Headers],[25]])</f>
        <v>0</v>
      </c>
      <c r="AD894" s="10">
        <f>SUMIFS(IsQList,IsIList,Table_ExternalData_15[[#This Row],[item_key]],IsITypeList,Table_ExternalData_15[[#This Row],[IType]],IsDList,Table_ExternalData_15[[#Headers],[26]])</f>
        <v>0</v>
      </c>
      <c r="AE894" s="10">
        <f>SUMIFS(IsQList,IsIList,Table_ExternalData_15[[#This Row],[item_key]],IsITypeList,Table_ExternalData_15[[#This Row],[IType]],IsDList,Table_ExternalData_15[[#Headers],[27]])</f>
        <v>0</v>
      </c>
      <c r="AF894" s="10">
        <f>SUMIFS(IsQList,IsIList,Table_ExternalData_15[[#This Row],[item_key]],IsITypeList,Table_ExternalData_15[[#This Row],[IType]],IsDList,Table_ExternalData_15[[#Headers],[28]])</f>
        <v>0</v>
      </c>
      <c r="AG894" s="10">
        <f>SUMIFS(IsQList,IsIList,Table_ExternalData_15[[#This Row],[item_key]],IsITypeList,Table_ExternalData_15[[#This Row],[IType]],IsDList,Table_ExternalData_15[[#Headers],[29]])</f>
        <v>0</v>
      </c>
      <c r="AH894" s="10">
        <f>SUMIFS(IsQList,IsIList,Table_ExternalData_15[[#This Row],[item_key]],IsITypeList,Table_ExternalData_15[[#This Row],[IType]],IsDList,Table_ExternalData_15[[#Headers],[30]])</f>
        <v>0</v>
      </c>
      <c r="AI894" s="10">
        <f>SUMIFS(IsQList,IsIList,Table_ExternalData_15[[#This Row],[item_key]],IsITypeList,Table_ExternalData_15[[#This Row],[IType]],IsDList,Table_ExternalData_15[[#Headers],[31]])</f>
        <v>0</v>
      </c>
      <c r="AJ894" s="10">
        <f>SUM(Table_ExternalData_15[[#This Row],[1]:[31]])</f>
        <v>0</v>
      </c>
    </row>
    <row r="895" spans="1:36">
      <c r="A895" s="1" t="s">
        <v>2331</v>
      </c>
      <c r="B895" s="1" t="s">
        <v>2890</v>
      </c>
      <c r="C895" s="1" t="s">
        <v>2891</v>
      </c>
      <c r="D895" s="11" t="s">
        <v>2046</v>
      </c>
      <c r="E895" s="10">
        <f>SUMIFS(IsQList,IsIList,Table_ExternalData_15[[#This Row],[item_key]],IsITypeList,Table_ExternalData_15[[#This Row],[IType]],IsDList,Table_ExternalData_15[[#Headers],[1]])</f>
        <v>0</v>
      </c>
      <c r="F895" s="10">
        <f>SUMIFS(IsQList,IsIList,Table_ExternalData_15[[#This Row],[item_key]],IsITypeList,Table_ExternalData_15[[#This Row],[IType]],IsDList,Table_ExternalData_15[[#Headers],[2]])</f>
        <v>0</v>
      </c>
      <c r="G895" s="10">
        <f>SUMIFS(IsQList,IsIList,Table_ExternalData_15[[#This Row],[item_key]],IsITypeList,Table_ExternalData_15[[#This Row],[IType]],IsDList,Table_ExternalData_15[[#Headers],[3]])</f>
        <v>296</v>
      </c>
      <c r="H895" s="10">
        <f>SUMIFS(IsQList,IsIList,Table_ExternalData_15[[#This Row],[item_key]],IsITypeList,Table_ExternalData_15[[#This Row],[IType]],IsDList,Table_ExternalData_15[[#Headers],[4]])</f>
        <v>0</v>
      </c>
      <c r="I895" s="10">
        <f>SUMIFS(IsQList,IsIList,Table_ExternalData_15[[#This Row],[item_key]],IsITypeList,Table_ExternalData_15[[#This Row],[IType]],IsDList,Table_ExternalData_15[[#Headers],[5]])</f>
        <v>0</v>
      </c>
      <c r="J895" s="10">
        <f>SUMIFS(IsQList,IsIList,Table_ExternalData_15[[#This Row],[item_key]],IsITypeList,Table_ExternalData_15[[#This Row],[IType]],IsDList,Table_ExternalData_15[[#Headers],[6]])</f>
        <v>536</v>
      </c>
      <c r="K895" s="10">
        <f>SUMIFS(IsQList,IsIList,Table_ExternalData_15[[#This Row],[item_key]],IsITypeList,Table_ExternalData_15[[#This Row],[IType]],IsDList,Table_ExternalData_15[[#Headers],[7]])</f>
        <v>0</v>
      </c>
      <c r="L895" s="10">
        <f>SUMIFS(IsQList,IsIList,Table_ExternalData_15[[#This Row],[item_key]],IsITypeList,Table_ExternalData_15[[#This Row],[IType]],IsDList,Table_ExternalData_15[[#Headers],[8]])</f>
        <v>646</v>
      </c>
      <c r="M895" s="10">
        <f>SUMIFS(IsQList,IsIList,Table_ExternalData_15[[#This Row],[item_key]],IsITypeList,Table_ExternalData_15[[#This Row],[IType]],IsDList,Table_ExternalData_15[[#Headers],[9]])</f>
        <v>846</v>
      </c>
      <c r="N895" s="10">
        <f>SUMIFS(IsQList,IsIList,Table_ExternalData_15[[#This Row],[item_key]],IsITypeList,Table_ExternalData_15[[#This Row],[IType]],IsDList,Table_ExternalData_15[[#Headers],[10]])</f>
        <v>150</v>
      </c>
      <c r="O895" s="10">
        <f>SUMIFS(IsQList,IsIList,Table_ExternalData_15[[#This Row],[item_key]],IsITypeList,Table_ExternalData_15[[#This Row],[IType]],IsDList,Table_ExternalData_15[[#Headers],[11]])</f>
        <v>288</v>
      </c>
      <c r="P895" s="10">
        <f>SUMIFS(IsQList,IsIList,Table_ExternalData_15[[#This Row],[item_key]],IsITypeList,Table_ExternalData_15[[#This Row],[IType]],IsDList,Table_ExternalData_15[[#Headers],[12]])</f>
        <v>0</v>
      </c>
      <c r="Q895" s="10">
        <f>SUMIFS(IsQList,IsIList,Table_ExternalData_15[[#This Row],[item_key]],IsITypeList,Table_ExternalData_15[[#This Row],[IType]],IsDList,Table_ExternalData_15[[#Headers],[13]])</f>
        <v>878</v>
      </c>
      <c r="R895" s="10">
        <f>SUMIFS(IsQList,IsIList,Table_ExternalData_15[[#This Row],[item_key]],IsITypeList,Table_ExternalData_15[[#This Row],[IType]],IsDList,Table_ExternalData_15[[#Headers],[14]])</f>
        <v>264</v>
      </c>
      <c r="S895" s="10">
        <f>SUMIFS(IsQList,IsIList,Table_ExternalData_15[[#This Row],[item_key]],IsITypeList,Table_ExternalData_15[[#This Row],[IType]],IsDList,Table_ExternalData_15[[#Headers],[15]])</f>
        <v>418</v>
      </c>
      <c r="T895" s="10">
        <f>SUMIFS(IsQList,IsIList,Table_ExternalData_15[[#This Row],[item_key]],IsITypeList,Table_ExternalData_15[[#This Row],[IType]],IsDList,Table_ExternalData_15[[#Headers],[16]])</f>
        <v>0</v>
      </c>
      <c r="U895" s="10">
        <f>SUMIFS(IsQList,IsIList,Table_ExternalData_15[[#This Row],[item_key]],IsITypeList,Table_ExternalData_15[[#This Row],[IType]],IsDList,Table_ExternalData_15[[#Headers],[17]])</f>
        <v>530</v>
      </c>
      <c r="V895" s="10">
        <f>SUMIFS(IsQList,IsIList,Table_ExternalData_15[[#This Row],[item_key]],IsITypeList,Table_ExternalData_15[[#This Row],[IType]],IsDList,Table_ExternalData_15[[#Headers],[18]])</f>
        <v>360</v>
      </c>
      <c r="W895" s="10">
        <f>SUMIFS(IsQList,IsIList,Table_ExternalData_15[[#This Row],[item_key]],IsITypeList,Table_ExternalData_15[[#This Row],[IType]],IsDList,Table_ExternalData_15[[#Headers],[19]])</f>
        <v>0</v>
      </c>
      <c r="X895" s="10">
        <f>SUMIFS(IsQList,IsIList,Table_ExternalData_15[[#This Row],[item_key]],IsITypeList,Table_ExternalData_15[[#This Row],[IType]],IsDList,Table_ExternalData_15[[#Headers],[20]])</f>
        <v>0</v>
      </c>
      <c r="Y895" s="10">
        <f>SUMIFS(IsQList,IsIList,Table_ExternalData_15[[#This Row],[item_key]],IsITypeList,Table_ExternalData_15[[#This Row],[IType]],IsDList,Table_ExternalData_15[[#Headers],[21]])</f>
        <v>0</v>
      </c>
      <c r="Z895" s="10">
        <f>SUMIFS(IsQList,IsIList,Table_ExternalData_15[[#This Row],[item_key]],IsITypeList,Table_ExternalData_15[[#This Row],[IType]],IsDList,Table_ExternalData_15[[#Headers],[22]])</f>
        <v>0</v>
      </c>
      <c r="AA895" s="10">
        <f>SUMIFS(IsQList,IsIList,Table_ExternalData_15[[#This Row],[item_key]],IsITypeList,Table_ExternalData_15[[#This Row],[IType]],IsDList,Table_ExternalData_15[[#Headers],[23]])</f>
        <v>250</v>
      </c>
      <c r="AB895" s="10">
        <f>SUMIFS(IsQList,IsIList,Table_ExternalData_15[[#This Row],[item_key]],IsITypeList,Table_ExternalData_15[[#This Row],[IType]],IsDList,Table_ExternalData_15[[#Headers],[24]])</f>
        <v>372</v>
      </c>
      <c r="AC895" s="10">
        <f>SUMIFS(IsQList,IsIList,Table_ExternalData_15[[#This Row],[item_key]],IsITypeList,Table_ExternalData_15[[#This Row],[IType]],IsDList,Table_ExternalData_15[[#Headers],[25]])</f>
        <v>0</v>
      </c>
      <c r="AD895" s="10">
        <f>SUMIFS(IsQList,IsIList,Table_ExternalData_15[[#This Row],[item_key]],IsITypeList,Table_ExternalData_15[[#This Row],[IType]],IsDList,Table_ExternalData_15[[#Headers],[26]])</f>
        <v>0</v>
      </c>
      <c r="AE895" s="10">
        <f>SUMIFS(IsQList,IsIList,Table_ExternalData_15[[#This Row],[item_key]],IsITypeList,Table_ExternalData_15[[#This Row],[IType]],IsDList,Table_ExternalData_15[[#Headers],[27]])</f>
        <v>366</v>
      </c>
      <c r="AF895" s="10">
        <f>SUMIFS(IsQList,IsIList,Table_ExternalData_15[[#This Row],[item_key]],IsITypeList,Table_ExternalData_15[[#This Row],[IType]],IsDList,Table_ExternalData_15[[#Headers],[28]])</f>
        <v>1342</v>
      </c>
      <c r="AG895" s="10">
        <f>SUMIFS(IsQList,IsIList,Table_ExternalData_15[[#This Row],[item_key]],IsITypeList,Table_ExternalData_15[[#This Row],[IType]],IsDList,Table_ExternalData_15[[#Headers],[29]])</f>
        <v>1416</v>
      </c>
      <c r="AH895" s="10">
        <f>SUMIFS(IsQList,IsIList,Table_ExternalData_15[[#This Row],[item_key]],IsITypeList,Table_ExternalData_15[[#This Row],[IType]],IsDList,Table_ExternalData_15[[#Headers],[30]])</f>
        <v>624</v>
      </c>
      <c r="AI895" s="10">
        <f>SUMIFS(IsQList,IsIList,Table_ExternalData_15[[#This Row],[item_key]],IsITypeList,Table_ExternalData_15[[#This Row],[IType]],IsDList,Table_ExternalData_15[[#Headers],[31]])</f>
        <v>1414</v>
      </c>
      <c r="AJ895" s="10">
        <f>SUM(Table_ExternalData_15[[#This Row],[1]:[31]])</f>
        <v>10996</v>
      </c>
    </row>
    <row r="896" spans="1:36">
      <c r="A896" s="1" t="s">
        <v>2251</v>
      </c>
      <c r="B896" s="1" t="s">
        <v>2892</v>
      </c>
      <c r="C896" s="1" t="s">
        <v>2893</v>
      </c>
      <c r="D896" s="11" t="s">
        <v>2046</v>
      </c>
      <c r="E896" s="10">
        <f>SUMIFS(IsQList,IsIList,Table_ExternalData_15[[#This Row],[item_key]],IsITypeList,Table_ExternalData_15[[#This Row],[IType]],IsDList,Table_ExternalData_15[[#Headers],[1]])</f>
        <v>85</v>
      </c>
      <c r="F896" s="10">
        <f>SUMIFS(IsQList,IsIList,Table_ExternalData_15[[#This Row],[item_key]],IsITypeList,Table_ExternalData_15[[#This Row],[IType]],IsDList,Table_ExternalData_15[[#Headers],[2]])</f>
        <v>188</v>
      </c>
      <c r="G896" s="10">
        <f>SUMIFS(IsQList,IsIList,Table_ExternalData_15[[#This Row],[item_key]],IsITypeList,Table_ExternalData_15[[#This Row],[IType]],IsDList,Table_ExternalData_15[[#Headers],[3]])</f>
        <v>85</v>
      </c>
      <c r="H896" s="10">
        <f>SUMIFS(IsQList,IsIList,Table_ExternalData_15[[#This Row],[item_key]],IsITypeList,Table_ExternalData_15[[#This Row],[IType]],IsDList,Table_ExternalData_15[[#Headers],[4]])</f>
        <v>250</v>
      </c>
      <c r="I896" s="10">
        <f>SUMIFS(IsQList,IsIList,Table_ExternalData_15[[#This Row],[item_key]],IsITypeList,Table_ExternalData_15[[#This Row],[IType]],IsDList,Table_ExternalData_15[[#Headers],[5]])</f>
        <v>100</v>
      </c>
      <c r="J896" s="10">
        <f>SUMIFS(IsQList,IsIList,Table_ExternalData_15[[#This Row],[item_key]],IsITypeList,Table_ExternalData_15[[#This Row],[IType]],IsDList,Table_ExternalData_15[[#Headers],[6]])</f>
        <v>237</v>
      </c>
      <c r="K896" s="10">
        <f>SUMIFS(IsQList,IsIList,Table_ExternalData_15[[#This Row],[item_key]],IsITypeList,Table_ExternalData_15[[#This Row],[IType]],IsDList,Table_ExternalData_15[[#Headers],[7]])</f>
        <v>209</v>
      </c>
      <c r="L896" s="10">
        <f>SUMIFS(IsQList,IsIList,Table_ExternalData_15[[#This Row],[item_key]],IsITypeList,Table_ExternalData_15[[#This Row],[IType]],IsDList,Table_ExternalData_15[[#Headers],[8]])</f>
        <v>139</v>
      </c>
      <c r="M896" s="10">
        <f>SUMIFS(IsQList,IsIList,Table_ExternalData_15[[#This Row],[item_key]],IsITypeList,Table_ExternalData_15[[#This Row],[IType]],IsDList,Table_ExternalData_15[[#Headers],[9]])</f>
        <v>317</v>
      </c>
      <c r="N896" s="10">
        <f>SUMIFS(IsQList,IsIList,Table_ExternalData_15[[#This Row],[item_key]],IsITypeList,Table_ExternalData_15[[#This Row],[IType]],IsDList,Table_ExternalData_15[[#Headers],[10]])</f>
        <v>207</v>
      </c>
      <c r="O896" s="10">
        <f>SUMIFS(IsQList,IsIList,Table_ExternalData_15[[#This Row],[item_key]],IsITypeList,Table_ExternalData_15[[#This Row],[IType]],IsDList,Table_ExternalData_15[[#Headers],[11]])</f>
        <v>150</v>
      </c>
      <c r="P896" s="10">
        <f>SUMIFS(IsQList,IsIList,Table_ExternalData_15[[#This Row],[item_key]],IsITypeList,Table_ExternalData_15[[#This Row],[IType]],IsDList,Table_ExternalData_15[[#Headers],[12]])</f>
        <v>0</v>
      </c>
      <c r="Q896" s="10">
        <f>SUMIFS(IsQList,IsIList,Table_ExternalData_15[[#This Row],[item_key]],IsITypeList,Table_ExternalData_15[[#This Row],[IType]],IsDList,Table_ExternalData_15[[#Headers],[13]])</f>
        <v>184</v>
      </c>
      <c r="R896" s="10">
        <f>SUMIFS(IsQList,IsIList,Table_ExternalData_15[[#This Row],[item_key]],IsITypeList,Table_ExternalData_15[[#This Row],[IType]],IsDList,Table_ExternalData_15[[#Headers],[14]])</f>
        <v>312</v>
      </c>
      <c r="S896" s="10">
        <f>SUMIFS(IsQList,IsIList,Table_ExternalData_15[[#This Row],[item_key]],IsITypeList,Table_ExternalData_15[[#This Row],[IType]],IsDList,Table_ExternalData_15[[#Headers],[15]])</f>
        <v>186</v>
      </c>
      <c r="T896" s="10">
        <f>SUMIFS(IsQList,IsIList,Table_ExternalData_15[[#This Row],[item_key]],IsITypeList,Table_ExternalData_15[[#This Row],[IType]],IsDList,Table_ExternalData_15[[#Headers],[16]])</f>
        <v>164</v>
      </c>
      <c r="U896" s="10">
        <f>SUMIFS(IsQList,IsIList,Table_ExternalData_15[[#This Row],[item_key]],IsITypeList,Table_ExternalData_15[[#This Row],[IType]],IsDList,Table_ExternalData_15[[#Headers],[17]])</f>
        <v>85</v>
      </c>
      <c r="V896" s="10">
        <f>SUMIFS(IsQList,IsIList,Table_ExternalData_15[[#This Row],[item_key]],IsITypeList,Table_ExternalData_15[[#This Row],[IType]],IsDList,Table_ExternalData_15[[#Headers],[18]])</f>
        <v>0</v>
      </c>
      <c r="W896" s="10">
        <f>SUMIFS(IsQList,IsIList,Table_ExternalData_15[[#This Row],[item_key]],IsITypeList,Table_ExternalData_15[[#This Row],[IType]],IsDList,Table_ExternalData_15[[#Headers],[19]])</f>
        <v>0</v>
      </c>
      <c r="X896" s="10">
        <f>SUMIFS(IsQList,IsIList,Table_ExternalData_15[[#This Row],[item_key]],IsITypeList,Table_ExternalData_15[[#This Row],[IType]],IsDList,Table_ExternalData_15[[#Headers],[20]])</f>
        <v>0</v>
      </c>
      <c r="Y896" s="10">
        <f>SUMIFS(IsQList,IsIList,Table_ExternalData_15[[#This Row],[item_key]],IsITypeList,Table_ExternalData_15[[#This Row],[IType]],IsDList,Table_ExternalData_15[[#Headers],[21]])</f>
        <v>0</v>
      </c>
      <c r="Z896" s="10">
        <f>SUMIFS(IsQList,IsIList,Table_ExternalData_15[[#This Row],[item_key]],IsITypeList,Table_ExternalData_15[[#This Row],[IType]],IsDList,Table_ExternalData_15[[#Headers],[22]])</f>
        <v>0</v>
      </c>
      <c r="AA896" s="10">
        <f>SUMIFS(IsQList,IsIList,Table_ExternalData_15[[#This Row],[item_key]],IsITypeList,Table_ExternalData_15[[#This Row],[IType]],IsDList,Table_ExternalData_15[[#Headers],[23]])</f>
        <v>0</v>
      </c>
      <c r="AB896" s="10">
        <f>SUMIFS(IsQList,IsIList,Table_ExternalData_15[[#This Row],[item_key]],IsITypeList,Table_ExternalData_15[[#This Row],[IType]],IsDList,Table_ExternalData_15[[#Headers],[24]])</f>
        <v>0</v>
      </c>
      <c r="AC896" s="10">
        <f>SUMIFS(IsQList,IsIList,Table_ExternalData_15[[#This Row],[item_key]],IsITypeList,Table_ExternalData_15[[#This Row],[IType]],IsDList,Table_ExternalData_15[[#Headers],[25]])</f>
        <v>0</v>
      </c>
      <c r="AD896" s="10">
        <f>SUMIFS(IsQList,IsIList,Table_ExternalData_15[[#This Row],[item_key]],IsITypeList,Table_ExternalData_15[[#This Row],[IType]],IsDList,Table_ExternalData_15[[#Headers],[26]])</f>
        <v>0</v>
      </c>
      <c r="AE896" s="10">
        <f>SUMIFS(IsQList,IsIList,Table_ExternalData_15[[#This Row],[item_key]],IsITypeList,Table_ExternalData_15[[#This Row],[IType]],IsDList,Table_ExternalData_15[[#Headers],[27]])</f>
        <v>334</v>
      </c>
      <c r="AF896" s="10">
        <f>SUMIFS(IsQList,IsIList,Table_ExternalData_15[[#This Row],[item_key]],IsITypeList,Table_ExternalData_15[[#This Row],[IType]],IsDList,Table_ExternalData_15[[#Headers],[28]])</f>
        <v>382</v>
      </c>
      <c r="AG896" s="10">
        <f>SUMIFS(IsQList,IsIList,Table_ExternalData_15[[#This Row],[item_key]],IsITypeList,Table_ExternalData_15[[#This Row],[IType]],IsDList,Table_ExternalData_15[[#Headers],[29]])</f>
        <v>364</v>
      </c>
      <c r="AH896" s="10">
        <f>SUMIFS(IsQList,IsIList,Table_ExternalData_15[[#This Row],[item_key]],IsITypeList,Table_ExternalData_15[[#This Row],[IType]],IsDList,Table_ExternalData_15[[#Headers],[30]])</f>
        <v>230</v>
      </c>
      <c r="AI896" s="10">
        <f>SUMIFS(IsQList,IsIList,Table_ExternalData_15[[#This Row],[item_key]],IsITypeList,Table_ExternalData_15[[#This Row],[IType]],IsDList,Table_ExternalData_15[[#Headers],[31]])</f>
        <v>727</v>
      </c>
      <c r="AJ896" s="10">
        <f>SUM(Table_ExternalData_15[[#This Row],[1]:[31]])</f>
        <v>4935</v>
      </c>
    </row>
    <row r="897" spans="1:36">
      <c r="A897" s="1" t="s">
        <v>2252</v>
      </c>
      <c r="B897" s="1" t="s">
        <v>2894</v>
      </c>
      <c r="C897" s="1" t="s">
        <v>2893</v>
      </c>
      <c r="D897" s="11" t="s">
        <v>2046</v>
      </c>
      <c r="E897" s="10">
        <f>SUMIFS(IsQList,IsIList,Table_ExternalData_15[[#This Row],[item_key]],IsITypeList,Table_ExternalData_15[[#This Row],[IType]],IsDList,Table_ExternalData_15[[#Headers],[1]])</f>
        <v>85</v>
      </c>
      <c r="F897" s="10">
        <f>SUMIFS(IsQList,IsIList,Table_ExternalData_15[[#This Row],[item_key]],IsITypeList,Table_ExternalData_15[[#This Row],[IType]],IsDList,Table_ExternalData_15[[#Headers],[2]])</f>
        <v>188</v>
      </c>
      <c r="G897" s="10">
        <f>SUMIFS(IsQList,IsIList,Table_ExternalData_15[[#This Row],[item_key]],IsITypeList,Table_ExternalData_15[[#This Row],[IType]],IsDList,Table_ExternalData_15[[#Headers],[3]])</f>
        <v>85</v>
      </c>
      <c r="H897" s="10">
        <f>SUMIFS(IsQList,IsIList,Table_ExternalData_15[[#This Row],[item_key]],IsITypeList,Table_ExternalData_15[[#This Row],[IType]],IsDList,Table_ExternalData_15[[#Headers],[4]])</f>
        <v>250</v>
      </c>
      <c r="I897" s="10">
        <f>SUMIFS(IsQList,IsIList,Table_ExternalData_15[[#This Row],[item_key]],IsITypeList,Table_ExternalData_15[[#This Row],[IType]],IsDList,Table_ExternalData_15[[#Headers],[5]])</f>
        <v>100</v>
      </c>
      <c r="J897" s="10">
        <f>SUMIFS(IsQList,IsIList,Table_ExternalData_15[[#This Row],[item_key]],IsITypeList,Table_ExternalData_15[[#This Row],[IType]],IsDList,Table_ExternalData_15[[#Headers],[6]])</f>
        <v>237</v>
      </c>
      <c r="K897" s="10">
        <f>SUMIFS(IsQList,IsIList,Table_ExternalData_15[[#This Row],[item_key]],IsITypeList,Table_ExternalData_15[[#This Row],[IType]],IsDList,Table_ExternalData_15[[#Headers],[7]])</f>
        <v>209</v>
      </c>
      <c r="L897" s="10">
        <f>SUMIFS(IsQList,IsIList,Table_ExternalData_15[[#This Row],[item_key]],IsITypeList,Table_ExternalData_15[[#This Row],[IType]],IsDList,Table_ExternalData_15[[#Headers],[8]])</f>
        <v>139</v>
      </c>
      <c r="M897" s="10">
        <f>SUMIFS(IsQList,IsIList,Table_ExternalData_15[[#This Row],[item_key]],IsITypeList,Table_ExternalData_15[[#This Row],[IType]],IsDList,Table_ExternalData_15[[#Headers],[9]])</f>
        <v>337</v>
      </c>
      <c r="N897" s="10">
        <f>SUMIFS(IsQList,IsIList,Table_ExternalData_15[[#This Row],[item_key]],IsITypeList,Table_ExternalData_15[[#This Row],[IType]],IsDList,Table_ExternalData_15[[#Headers],[10]])</f>
        <v>207</v>
      </c>
      <c r="O897" s="10">
        <f>SUMIFS(IsQList,IsIList,Table_ExternalData_15[[#This Row],[item_key]],IsITypeList,Table_ExternalData_15[[#This Row],[IType]],IsDList,Table_ExternalData_15[[#Headers],[11]])</f>
        <v>150</v>
      </c>
      <c r="P897" s="10">
        <f>SUMIFS(IsQList,IsIList,Table_ExternalData_15[[#This Row],[item_key]],IsITypeList,Table_ExternalData_15[[#This Row],[IType]],IsDList,Table_ExternalData_15[[#Headers],[12]])</f>
        <v>0</v>
      </c>
      <c r="Q897" s="10">
        <f>SUMIFS(IsQList,IsIList,Table_ExternalData_15[[#This Row],[item_key]],IsITypeList,Table_ExternalData_15[[#This Row],[IType]],IsDList,Table_ExternalData_15[[#Headers],[13]])</f>
        <v>184</v>
      </c>
      <c r="R897" s="10">
        <f>SUMIFS(IsQList,IsIList,Table_ExternalData_15[[#This Row],[item_key]],IsITypeList,Table_ExternalData_15[[#This Row],[IType]],IsDList,Table_ExternalData_15[[#Headers],[14]])</f>
        <v>312</v>
      </c>
      <c r="S897" s="10">
        <f>SUMIFS(IsQList,IsIList,Table_ExternalData_15[[#This Row],[item_key]],IsITypeList,Table_ExternalData_15[[#This Row],[IType]],IsDList,Table_ExternalData_15[[#Headers],[15]])</f>
        <v>186</v>
      </c>
      <c r="T897" s="10">
        <f>SUMIFS(IsQList,IsIList,Table_ExternalData_15[[#This Row],[item_key]],IsITypeList,Table_ExternalData_15[[#This Row],[IType]],IsDList,Table_ExternalData_15[[#Headers],[16]])</f>
        <v>164</v>
      </c>
      <c r="U897" s="10">
        <f>SUMIFS(IsQList,IsIList,Table_ExternalData_15[[#This Row],[item_key]],IsITypeList,Table_ExternalData_15[[#This Row],[IType]],IsDList,Table_ExternalData_15[[#Headers],[17]])</f>
        <v>85</v>
      </c>
      <c r="V897" s="10">
        <f>SUMIFS(IsQList,IsIList,Table_ExternalData_15[[#This Row],[item_key]],IsITypeList,Table_ExternalData_15[[#This Row],[IType]],IsDList,Table_ExternalData_15[[#Headers],[18]])</f>
        <v>0</v>
      </c>
      <c r="W897" s="10">
        <f>SUMIFS(IsQList,IsIList,Table_ExternalData_15[[#This Row],[item_key]],IsITypeList,Table_ExternalData_15[[#This Row],[IType]],IsDList,Table_ExternalData_15[[#Headers],[19]])</f>
        <v>0</v>
      </c>
      <c r="X897" s="10">
        <f>SUMIFS(IsQList,IsIList,Table_ExternalData_15[[#This Row],[item_key]],IsITypeList,Table_ExternalData_15[[#This Row],[IType]],IsDList,Table_ExternalData_15[[#Headers],[20]])</f>
        <v>0</v>
      </c>
      <c r="Y897" s="10">
        <f>SUMIFS(IsQList,IsIList,Table_ExternalData_15[[#This Row],[item_key]],IsITypeList,Table_ExternalData_15[[#This Row],[IType]],IsDList,Table_ExternalData_15[[#Headers],[21]])</f>
        <v>0</v>
      </c>
      <c r="Z897" s="10">
        <f>SUMIFS(IsQList,IsIList,Table_ExternalData_15[[#This Row],[item_key]],IsITypeList,Table_ExternalData_15[[#This Row],[IType]],IsDList,Table_ExternalData_15[[#Headers],[22]])</f>
        <v>0</v>
      </c>
      <c r="AA897" s="10">
        <f>SUMIFS(IsQList,IsIList,Table_ExternalData_15[[#This Row],[item_key]],IsITypeList,Table_ExternalData_15[[#This Row],[IType]],IsDList,Table_ExternalData_15[[#Headers],[23]])</f>
        <v>0</v>
      </c>
      <c r="AB897" s="10">
        <f>SUMIFS(IsQList,IsIList,Table_ExternalData_15[[#This Row],[item_key]],IsITypeList,Table_ExternalData_15[[#This Row],[IType]],IsDList,Table_ExternalData_15[[#Headers],[24]])</f>
        <v>0</v>
      </c>
      <c r="AC897" s="10">
        <f>SUMIFS(IsQList,IsIList,Table_ExternalData_15[[#This Row],[item_key]],IsITypeList,Table_ExternalData_15[[#This Row],[IType]],IsDList,Table_ExternalData_15[[#Headers],[25]])</f>
        <v>0</v>
      </c>
      <c r="AD897" s="10">
        <f>SUMIFS(IsQList,IsIList,Table_ExternalData_15[[#This Row],[item_key]],IsITypeList,Table_ExternalData_15[[#This Row],[IType]],IsDList,Table_ExternalData_15[[#Headers],[26]])</f>
        <v>0</v>
      </c>
      <c r="AE897" s="10">
        <f>SUMIFS(IsQList,IsIList,Table_ExternalData_15[[#This Row],[item_key]],IsITypeList,Table_ExternalData_15[[#This Row],[IType]],IsDList,Table_ExternalData_15[[#Headers],[27]])</f>
        <v>334</v>
      </c>
      <c r="AF897" s="10">
        <f>SUMIFS(IsQList,IsIList,Table_ExternalData_15[[#This Row],[item_key]],IsITypeList,Table_ExternalData_15[[#This Row],[IType]],IsDList,Table_ExternalData_15[[#Headers],[28]])</f>
        <v>382</v>
      </c>
      <c r="AG897" s="10">
        <f>SUMIFS(IsQList,IsIList,Table_ExternalData_15[[#This Row],[item_key]],IsITypeList,Table_ExternalData_15[[#This Row],[IType]],IsDList,Table_ExternalData_15[[#Headers],[29]])</f>
        <v>364</v>
      </c>
      <c r="AH897" s="10">
        <f>SUMIFS(IsQList,IsIList,Table_ExternalData_15[[#This Row],[item_key]],IsITypeList,Table_ExternalData_15[[#This Row],[IType]],IsDList,Table_ExternalData_15[[#Headers],[30]])</f>
        <v>230</v>
      </c>
      <c r="AI897" s="10">
        <f>SUMIFS(IsQList,IsIList,Table_ExternalData_15[[#This Row],[item_key]],IsITypeList,Table_ExternalData_15[[#This Row],[IType]],IsDList,Table_ExternalData_15[[#Headers],[31]])</f>
        <v>727</v>
      </c>
      <c r="AJ897" s="10">
        <f>SUM(Table_ExternalData_15[[#This Row],[1]:[31]])</f>
        <v>4955</v>
      </c>
    </row>
    <row r="898" spans="1:36">
      <c r="A898" s="1" t="s">
        <v>2253</v>
      </c>
      <c r="B898" s="1" t="s">
        <v>2895</v>
      </c>
      <c r="C898" s="1" t="s">
        <v>2893</v>
      </c>
      <c r="D898" s="11" t="s">
        <v>2046</v>
      </c>
      <c r="E898" s="10">
        <f>SUMIFS(IsQList,IsIList,Table_ExternalData_15[[#This Row],[item_key]],IsITypeList,Table_ExternalData_15[[#This Row],[IType]],IsDList,Table_ExternalData_15[[#Headers],[1]])</f>
        <v>85</v>
      </c>
      <c r="F898" s="10">
        <f>SUMIFS(IsQList,IsIList,Table_ExternalData_15[[#This Row],[item_key]],IsITypeList,Table_ExternalData_15[[#This Row],[IType]],IsDList,Table_ExternalData_15[[#Headers],[2]])</f>
        <v>188</v>
      </c>
      <c r="G898" s="10">
        <f>SUMIFS(IsQList,IsIList,Table_ExternalData_15[[#This Row],[item_key]],IsITypeList,Table_ExternalData_15[[#This Row],[IType]],IsDList,Table_ExternalData_15[[#Headers],[3]])</f>
        <v>85</v>
      </c>
      <c r="H898" s="10">
        <f>SUMIFS(IsQList,IsIList,Table_ExternalData_15[[#This Row],[item_key]],IsITypeList,Table_ExternalData_15[[#This Row],[IType]],IsDList,Table_ExternalData_15[[#Headers],[4]])</f>
        <v>250</v>
      </c>
      <c r="I898" s="10">
        <f>SUMIFS(IsQList,IsIList,Table_ExternalData_15[[#This Row],[item_key]],IsITypeList,Table_ExternalData_15[[#This Row],[IType]],IsDList,Table_ExternalData_15[[#Headers],[5]])</f>
        <v>100</v>
      </c>
      <c r="J898" s="10">
        <f>SUMIFS(IsQList,IsIList,Table_ExternalData_15[[#This Row],[item_key]],IsITypeList,Table_ExternalData_15[[#This Row],[IType]],IsDList,Table_ExternalData_15[[#Headers],[6]])</f>
        <v>237</v>
      </c>
      <c r="K898" s="10">
        <f>SUMIFS(IsQList,IsIList,Table_ExternalData_15[[#This Row],[item_key]],IsITypeList,Table_ExternalData_15[[#This Row],[IType]],IsDList,Table_ExternalData_15[[#Headers],[7]])</f>
        <v>209</v>
      </c>
      <c r="L898" s="10">
        <f>SUMIFS(IsQList,IsIList,Table_ExternalData_15[[#This Row],[item_key]],IsITypeList,Table_ExternalData_15[[#This Row],[IType]],IsDList,Table_ExternalData_15[[#Headers],[8]])</f>
        <v>139</v>
      </c>
      <c r="M898" s="10">
        <f>SUMIFS(IsQList,IsIList,Table_ExternalData_15[[#This Row],[item_key]],IsITypeList,Table_ExternalData_15[[#This Row],[IType]],IsDList,Table_ExternalData_15[[#Headers],[9]])</f>
        <v>317</v>
      </c>
      <c r="N898" s="10">
        <f>SUMIFS(IsQList,IsIList,Table_ExternalData_15[[#This Row],[item_key]],IsITypeList,Table_ExternalData_15[[#This Row],[IType]],IsDList,Table_ExternalData_15[[#Headers],[10]])</f>
        <v>207</v>
      </c>
      <c r="O898" s="10">
        <f>SUMIFS(IsQList,IsIList,Table_ExternalData_15[[#This Row],[item_key]],IsITypeList,Table_ExternalData_15[[#This Row],[IType]],IsDList,Table_ExternalData_15[[#Headers],[11]])</f>
        <v>150</v>
      </c>
      <c r="P898" s="10">
        <f>SUMIFS(IsQList,IsIList,Table_ExternalData_15[[#This Row],[item_key]],IsITypeList,Table_ExternalData_15[[#This Row],[IType]],IsDList,Table_ExternalData_15[[#Headers],[12]])</f>
        <v>0</v>
      </c>
      <c r="Q898" s="10">
        <f>SUMIFS(IsQList,IsIList,Table_ExternalData_15[[#This Row],[item_key]],IsITypeList,Table_ExternalData_15[[#This Row],[IType]],IsDList,Table_ExternalData_15[[#Headers],[13]])</f>
        <v>184</v>
      </c>
      <c r="R898" s="10">
        <f>SUMIFS(IsQList,IsIList,Table_ExternalData_15[[#This Row],[item_key]],IsITypeList,Table_ExternalData_15[[#This Row],[IType]],IsDList,Table_ExternalData_15[[#Headers],[14]])</f>
        <v>312</v>
      </c>
      <c r="S898" s="10">
        <f>SUMIFS(IsQList,IsIList,Table_ExternalData_15[[#This Row],[item_key]],IsITypeList,Table_ExternalData_15[[#This Row],[IType]],IsDList,Table_ExternalData_15[[#Headers],[15]])</f>
        <v>186</v>
      </c>
      <c r="T898" s="10">
        <f>SUMIFS(IsQList,IsIList,Table_ExternalData_15[[#This Row],[item_key]],IsITypeList,Table_ExternalData_15[[#This Row],[IType]],IsDList,Table_ExternalData_15[[#Headers],[16]])</f>
        <v>164</v>
      </c>
      <c r="U898" s="10">
        <f>SUMIFS(IsQList,IsIList,Table_ExternalData_15[[#This Row],[item_key]],IsITypeList,Table_ExternalData_15[[#This Row],[IType]],IsDList,Table_ExternalData_15[[#Headers],[17]])</f>
        <v>85</v>
      </c>
      <c r="V898" s="10">
        <f>SUMIFS(IsQList,IsIList,Table_ExternalData_15[[#This Row],[item_key]],IsITypeList,Table_ExternalData_15[[#This Row],[IType]],IsDList,Table_ExternalData_15[[#Headers],[18]])</f>
        <v>0</v>
      </c>
      <c r="W898" s="10">
        <f>SUMIFS(IsQList,IsIList,Table_ExternalData_15[[#This Row],[item_key]],IsITypeList,Table_ExternalData_15[[#This Row],[IType]],IsDList,Table_ExternalData_15[[#Headers],[19]])</f>
        <v>0</v>
      </c>
      <c r="X898" s="10">
        <f>SUMIFS(IsQList,IsIList,Table_ExternalData_15[[#This Row],[item_key]],IsITypeList,Table_ExternalData_15[[#This Row],[IType]],IsDList,Table_ExternalData_15[[#Headers],[20]])</f>
        <v>0</v>
      </c>
      <c r="Y898" s="10">
        <f>SUMIFS(IsQList,IsIList,Table_ExternalData_15[[#This Row],[item_key]],IsITypeList,Table_ExternalData_15[[#This Row],[IType]],IsDList,Table_ExternalData_15[[#Headers],[21]])</f>
        <v>0</v>
      </c>
      <c r="Z898" s="10">
        <f>SUMIFS(IsQList,IsIList,Table_ExternalData_15[[#This Row],[item_key]],IsITypeList,Table_ExternalData_15[[#This Row],[IType]],IsDList,Table_ExternalData_15[[#Headers],[22]])</f>
        <v>0</v>
      </c>
      <c r="AA898" s="10">
        <f>SUMIFS(IsQList,IsIList,Table_ExternalData_15[[#This Row],[item_key]],IsITypeList,Table_ExternalData_15[[#This Row],[IType]],IsDList,Table_ExternalData_15[[#Headers],[23]])</f>
        <v>0</v>
      </c>
      <c r="AB898" s="10">
        <f>SUMIFS(IsQList,IsIList,Table_ExternalData_15[[#This Row],[item_key]],IsITypeList,Table_ExternalData_15[[#This Row],[IType]],IsDList,Table_ExternalData_15[[#Headers],[24]])</f>
        <v>0</v>
      </c>
      <c r="AC898" s="10">
        <f>SUMIFS(IsQList,IsIList,Table_ExternalData_15[[#This Row],[item_key]],IsITypeList,Table_ExternalData_15[[#This Row],[IType]],IsDList,Table_ExternalData_15[[#Headers],[25]])</f>
        <v>0</v>
      </c>
      <c r="AD898" s="10">
        <f>SUMIFS(IsQList,IsIList,Table_ExternalData_15[[#This Row],[item_key]],IsITypeList,Table_ExternalData_15[[#This Row],[IType]],IsDList,Table_ExternalData_15[[#Headers],[26]])</f>
        <v>0</v>
      </c>
      <c r="AE898" s="10">
        <f>SUMIFS(IsQList,IsIList,Table_ExternalData_15[[#This Row],[item_key]],IsITypeList,Table_ExternalData_15[[#This Row],[IType]],IsDList,Table_ExternalData_15[[#Headers],[27]])</f>
        <v>334</v>
      </c>
      <c r="AF898" s="10">
        <f>SUMIFS(IsQList,IsIList,Table_ExternalData_15[[#This Row],[item_key]],IsITypeList,Table_ExternalData_15[[#This Row],[IType]],IsDList,Table_ExternalData_15[[#Headers],[28]])</f>
        <v>382</v>
      </c>
      <c r="AG898" s="10">
        <f>SUMIFS(IsQList,IsIList,Table_ExternalData_15[[#This Row],[item_key]],IsITypeList,Table_ExternalData_15[[#This Row],[IType]],IsDList,Table_ExternalData_15[[#Headers],[29]])</f>
        <v>364</v>
      </c>
      <c r="AH898" s="10">
        <f>SUMIFS(IsQList,IsIList,Table_ExternalData_15[[#This Row],[item_key]],IsITypeList,Table_ExternalData_15[[#This Row],[IType]],IsDList,Table_ExternalData_15[[#Headers],[30]])</f>
        <v>230</v>
      </c>
      <c r="AI898" s="10">
        <f>SUMIFS(IsQList,IsIList,Table_ExternalData_15[[#This Row],[item_key]],IsITypeList,Table_ExternalData_15[[#This Row],[IType]],IsDList,Table_ExternalData_15[[#Headers],[31]])</f>
        <v>727</v>
      </c>
      <c r="AJ898" s="10">
        <f>SUM(Table_ExternalData_15[[#This Row],[1]:[31]])</f>
        <v>4935</v>
      </c>
    </row>
    <row r="899" spans="1:36">
      <c r="A899" s="1" t="s">
        <v>2254</v>
      </c>
      <c r="B899" s="1" t="s">
        <v>2896</v>
      </c>
      <c r="C899" s="1" t="s">
        <v>2897</v>
      </c>
      <c r="D899" s="11" t="s">
        <v>2046</v>
      </c>
      <c r="E899" s="10">
        <f>SUMIFS(IsQList,IsIList,Table_ExternalData_15[[#This Row],[item_key]],IsITypeList,Table_ExternalData_15[[#This Row],[IType]],IsDList,Table_ExternalData_15[[#Headers],[1]])</f>
        <v>85</v>
      </c>
      <c r="F899" s="10">
        <f>SUMIFS(IsQList,IsIList,Table_ExternalData_15[[#This Row],[item_key]],IsITypeList,Table_ExternalData_15[[#This Row],[IType]],IsDList,Table_ExternalData_15[[#Headers],[2]])</f>
        <v>246</v>
      </c>
      <c r="G899" s="10">
        <f>SUMIFS(IsQList,IsIList,Table_ExternalData_15[[#This Row],[item_key]],IsITypeList,Table_ExternalData_15[[#This Row],[IType]],IsDList,Table_ExternalData_15[[#Headers],[3]])</f>
        <v>85</v>
      </c>
      <c r="H899" s="10">
        <f>SUMIFS(IsQList,IsIList,Table_ExternalData_15[[#This Row],[item_key]],IsITypeList,Table_ExternalData_15[[#This Row],[IType]],IsDList,Table_ExternalData_15[[#Headers],[4]])</f>
        <v>250</v>
      </c>
      <c r="I899" s="10">
        <f>SUMIFS(IsQList,IsIList,Table_ExternalData_15[[#This Row],[item_key]],IsITypeList,Table_ExternalData_15[[#This Row],[IType]],IsDList,Table_ExternalData_15[[#Headers],[5]])</f>
        <v>100</v>
      </c>
      <c r="J899" s="10">
        <f>SUMIFS(IsQList,IsIList,Table_ExternalData_15[[#This Row],[item_key]],IsITypeList,Table_ExternalData_15[[#This Row],[IType]],IsDList,Table_ExternalData_15[[#Headers],[6]])</f>
        <v>237</v>
      </c>
      <c r="K899" s="10">
        <f>SUMIFS(IsQList,IsIList,Table_ExternalData_15[[#This Row],[item_key]],IsITypeList,Table_ExternalData_15[[#This Row],[IType]],IsDList,Table_ExternalData_15[[#Headers],[7]])</f>
        <v>209</v>
      </c>
      <c r="L899" s="10">
        <f>SUMIFS(IsQList,IsIList,Table_ExternalData_15[[#This Row],[item_key]],IsITypeList,Table_ExternalData_15[[#This Row],[IType]],IsDList,Table_ExternalData_15[[#Headers],[8]])</f>
        <v>139</v>
      </c>
      <c r="M899" s="10">
        <f>SUMIFS(IsQList,IsIList,Table_ExternalData_15[[#This Row],[item_key]],IsITypeList,Table_ExternalData_15[[#This Row],[IType]],IsDList,Table_ExternalData_15[[#Headers],[9]])</f>
        <v>317</v>
      </c>
      <c r="N899" s="10">
        <f>SUMIFS(IsQList,IsIList,Table_ExternalData_15[[#This Row],[item_key]],IsITypeList,Table_ExternalData_15[[#This Row],[IType]],IsDList,Table_ExternalData_15[[#Headers],[10]])</f>
        <v>207</v>
      </c>
      <c r="O899" s="10">
        <f>SUMIFS(IsQList,IsIList,Table_ExternalData_15[[#This Row],[item_key]],IsITypeList,Table_ExternalData_15[[#This Row],[IType]],IsDList,Table_ExternalData_15[[#Headers],[11]])</f>
        <v>150</v>
      </c>
      <c r="P899" s="10">
        <f>SUMIFS(IsQList,IsIList,Table_ExternalData_15[[#This Row],[item_key]],IsITypeList,Table_ExternalData_15[[#This Row],[IType]],IsDList,Table_ExternalData_15[[#Headers],[12]])</f>
        <v>0</v>
      </c>
      <c r="Q899" s="10">
        <f>SUMIFS(IsQList,IsIList,Table_ExternalData_15[[#This Row],[item_key]],IsITypeList,Table_ExternalData_15[[#This Row],[IType]],IsDList,Table_ExternalData_15[[#Headers],[13]])</f>
        <v>184</v>
      </c>
      <c r="R899" s="10">
        <f>SUMIFS(IsQList,IsIList,Table_ExternalData_15[[#This Row],[item_key]],IsITypeList,Table_ExternalData_15[[#This Row],[IType]],IsDList,Table_ExternalData_15[[#Headers],[14]])</f>
        <v>312</v>
      </c>
      <c r="S899" s="10">
        <f>SUMIFS(IsQList,IsIList,Table_ExternalData_15[[#This Row],[item_key]],IsITypeList,Table_ExternalData_15[[#This Row],[IType]],IsDList,Table_ExternalData_15[[#Headers],[15]])</f>
        <v>186</v>
      </c>
      <c r="T899" s="10">
        <f>SUMIFS(IsQList,IsIList,Table_ExternalData_15[[#This Row],[item_key]],IsITypeList,Table_ExternalData_15[[#This Row],[IType]],IsDList,Table_ExternalData_15[[#Headers],[16]])</f>
        <v>164</v>
      </c>
      <c r="U899" s="10">
        <f>SUMIFS(IsQList,IsIList,Table_ExternalData_15[[#This Row],[item_key]],IsITypeList,Table_ExternalData_15[[#This Row],[IType]],IsDList,Table_ExternalData_15[[#Headers],[17]])</f>
        <v>85</v>
      </c>
      <c r="V899" s="10">
        <f>SUMIFS(IsQList,IsIList,Table_ExternalData_15[[#This Row],[item_key]],IsITypeList,Table_ExternalData_15[[#This Row],[IType]],IsDList,Table_ExternalData_15[[#Headers],[18]])</f>
        <v>0</v>
      </c>
      <c r="W899" s="10">
        <f>SUMIFS(IsQList,IsIList,Table_ExternalData_15[[#This Row],[item_key]],IsITypeList,Table_ExternalData_15[[#This Row],[IType]],IsDList,Table_ExternalData_15[[#Headers],[19]])</f>
        <v>0</v>
      </c>
      <c r="X899" s="10">
        <f>SUMIFS(IsQList,IsIList,Table_ExternalData_15[[#This Row],[item_key]],IsITypeList,Table_ExternalData_15[[#This Row],[IType]],IsDList,Table_ExternalData_15[[#Headers],[20]])</f>
        <v>0</v>
      </c>
      <c r="Y899" s="10">
        <f>SUMIFS(IsQList,IsIList,Table_ExternalData_15[[#This Row],[item_key]],IsITypeList,Table_ExternalData_15[[#This Row],[IType]],IsDList,Table_ExternalData_15[[#Headers],[21]])</f>
        <v>0</v>
      </c>
      <c r="Z899" s="10">
        <f>SUMIFS(IsQList,IsIList,Table_ExternalData_15[[#This Row],[item_key]],IsITypeList,Table_ExternalData_15[[#This Row],[IType]],IsDList,Table_ExternalData_15[[#Headers],[22]])</f>
        <v>0</v>
      </c>
      <c r="AA899" s="10">
        <f>SUMIFS(IsQList,IsIList,Table_ExternalData_15[[#This Row],[item_key]],IsITypeList,Table_ExternalData_15[[#This Row],[IType]],IsDList,Table_ExternalData_15[[#Headers],[23]])</f>
        <v>0</v>
      </c>
      <c r="AB899" s="10">
        <f>SUMIFS(IsQList,IsIList,Table_ExternalData_15[[#This Row],[item_key]],IsITypeList,Table_ExternalData_15[[#This Row],[IType]],IsDList,Table_ExternalData_15[[#Headers],[24]])</f>
        <v>0</v>
      </c>
      <c r="AC899" s="10">
        <f>SUMIFS(IsQList,IsIList,Table_ExternalData_15[[#This Row],[item_key]],IsITypeList,Table_ExternalData_15[[#This Row],[IType]],IsDList,Table_ExternalData_15[[#Headers],[25]])</f>
        <v>0</v>
      </c>
      <c r="AD899" s="10">
        <f>SUMIFS(IsQList,IsIList,Table_ExternalData_15[[#This Row],[item_key]],IsITypeList,Table_ExternalData_15[[#This Row],[IType]],IsDList,Table_ExternalData_15[[#Headers],[26]])</f>
        <v>0</v>
      </c>
      <c r="AE899" s="10">
        <f>SUMIFS(IsQList,IsIList,Table_ExternalData_15[[#This Row],[item_key]],IsITypeList,Table_ExternalData_15[[#This Row],[IType]],IsDList,Table_ExternalData_15[[#Headers],[27]])</f>
        <v>334</v>
      </c>
      <c r="AF899" s="10">
        <f>SUMIFS(IsQList,IsIList,Table_ExternalData_15[[#This Row],[item_key]],IsITypeList,Table_ExternalData_15[[#This Row],[IType]],IsDList,Table_ExternalData_15[[#Headers],[28]])</f>
        <v>382</v>
      </c>
      <c r="AG899" s="10">
        <f>SUMIFS(IsQList,IsIList,Table_ExternalData_15[[#This Row],[item_key]],IsITypeList,Table_ExternalData_15[[#This Row],[IType]],IsDList,Table_ExternalData_15[[#Headers],[29]])</f>
        <v>364</v>
      </c>
      <c r="AH899" s="10">
        <f>SUMIFS(IsQList,IsIList,Table_ExternalData_15[[#This Row],[item_key]],IsITypeList,Table_ExternalData_15[[#This Row],[IType]],IsDList,Table_ExternalData_15[[#Headers],[30]])</f>
        <v>230</v>
      </c>
      <c r="AI899" s="10">
        <f>SUMIFS(IsQList,IsIList,Table_ExternalData_15[[#This Row],[item_key]],IsITypeList,Table_ExternalData_15[[#This Row],[IType]],IsDList,Table_ExternalData_15[[#Headers],[31]])</f>
        <v>727</v>
      </c>
      <c r="AJ899" s="10">
        <f>SUM(Table_ExternalData_15[[#This Row],[1]:[31]])</f>
        <v>4993</v>
      </c>
    </row>
    <row r="900" spans="1:36">
      <c r="A900" s="1" t="s">
        <v>2255</v>
      </c>
      <c r="B900" s="1" t="s">
        <v>2898</v>
      </c>
      <c r="C900" s="1" t="s">
        <v>2893</v>
      </c>
      <c r="D900" s="11" t="s">
        <v>2046</v>
      </c>
      <c r="E900" s="10">
        <f>SUMIFS(IsQList,IsIList,Table_ExternalData_15[[#This Row],[item_key]],IsITypeList,Table_ExternalData_15[[#This Row],[IType]],IsDList,Table_ExternalData_15[[#Headers],[1]])</f>
        <v>170</v>
      </c>
      <c r="F900" s="10">
        <f>SUMIFS(IsQList,IsIList,Table_ExternalData_15[[#This Row],[item_key]],IsITypeList,Table_ExternalData_15[[#This Row],[IType]],IsDList,Table_ExternalData_15[[#Headers],[2]])</f>
        <v>376</v>
      </c>
      <c r="G900" s="10">
        <f>SUMIFS(IsQList,IsIList,Table_ExternalData_15[[#This Row],[item_key]],IsITypeList,Table_ExternalData_15[[#This Row],[IType]],IsDList,Table_ExternalData_15[[#Headers],[3]])</f>
        <v>170</v>
      </c>
      <c r="H900" s="10">
        <f>SUMIFS(IsQList,IsIList,Table_ExternalData_15[[#This Row],[item_key]],IsITypeList,Table_ExternalData_15[[#This Row],[IType]],IsDList,Table_ExternalData_15[[#Headers],[4]])</f>
        <v>500</v>
      </c>
      <c r="I900" s="10">
        <f>SUMIFS(IsQList,IsIList,Table_ExternalData_15[[#This Row],[item_key]],IsITypeList,Table_ExternalData_15[[#This Row],[IType]],IsDList,Table_ExternalData_15[[#Headers],[5]])</f>
        <v>200</v>
      </c>
      <c r="J900" s="10">
        <f>SUMIFS(IsQList,IsIList,Table_ExternalData_15[[#This Row],[item_key]],IsITypeList,Table_ExternalData_15[[#This Row],[IType]],IsDList,Table_ExternalData_15[[#Headers],[6]])</f>
        <v>474</v>
      </c>
      <c r="K900" s="10">
        <f>SUMIFS(IsQList,IsIList,Table_ExternalData_15[[#This Row],[item_key]],IsITypeList,Table_ExternalData_15[[#This Row],[IType]],IsDList,Table_ExternalData_15[[#Headers],[7]])</f>
        <v>418</v>
      </c>
      <c r="L900" s="10">
        <f>SUMIFS(IsQList,IsIList,Table_ExternalData_15[[#This Row],[item_key]],IsITypeList,Table_ExternalData_15[[#This Row],[IType]],IsDList,Table_ExternalData_15[[#Headers],[8]])</f>
        <v>278</v>
      </c>
      <c r="M900" s="10">
        <f>SUMIFS(IsQList,IsIList,Table_ExternalData_15[[#This Row],[item_key]],IsITypeList,Table_ExternalData_15[[#This Row],[IType]],IsDList,Table_ExternalData_15[[#Headers],[9]])</f>
        <v>634</v>
      </c>
      <c r="N900" s="10">
        <f>SUMIFS(IsQList,IsIList,Table_ExternalData_15[[#This Row],[item_key]],IsITypeList,Table_ExternalData_15[[#This Row],[IType]],IsDList,Table_ExternalData_15[[#Headers],[10]])</f>
        <v>414</v>
      </c>
      <c r="O900" s="10">
        <f>SUMIFS(IsQList,IsIList,Table_ExternalData_15[[#This Row],[item_key]],IsITypeList,Table_ExternalData_15[[#This Row],[IType]],IsDList,Table_ExternalData_15[[#Headers],[11]])</f>
        <v>300</v>
      </c>
      <c r="P900" s="10">
        <f>SUMIFS(IsQList,IsIList,Table_ExternalData_15[[#This Row],[item_key]],IsITypeList,Table_ExternalData_15[[#This Row],[IType]],IsDList,Table_ExternalData_15[[#Headers],[12]])</f>
        <v>0</v>
      </c>
      <c r="Q900" s="10">
        <f>SUMIFS(IsQList,IsIList,Table_ExternalData_15[[#This Row],[item_key]],IsITypeList,Table_ExternalData_15[[#This Row],[IType]],IsDList,Table_ExternalData_15[[#Headers],[13]])</f>
        <v>368</v>
      </c>
      <c r="R900" s="10">
        <f>SUMIFS(IsQList,IsIList,Table_ExternalData_15[[#This Row],[item_key]],IsITypeList,Table_ExternalData_15[[#This Row],[IType]],IsDList,Table_ExternalData_15[[#Headers],[14]])</f>
        <v>624</v>
      </c>
      <c r="S900" s="10">
        <f>SUMIFS(IsQList,IsIList,Table_ExternalData_15[[#This Row],[item_key]],IsITypeList,Table_ExternalData_15[[#This Row],[IType]],IsDList,Table_ExternalData_15[[#Headers],[15]])</f>
        <v>372</v>
      </c>
      <c r="T900" s="10">
        <f>SUMIFS(IsQList,IsIList,Table_ExternalData_15[[#This Row],[item_key]],IsITypeList,Table_ExternalData_15[[#This Row],[IType]],IsDList,Table_ExternalData_15[[#Headers],[16]])</f>
        <v>404</v>
      </c>
      <c r="U900" s="10">
        <f>SUMIFS(IsQList,IsIList,Table_ExternalData_15[[#This Row],[item_key]],IsITypeList,Table_ExternalData_15[[#This Row],[IType]],IsDList,Table_ExternalData_15[[#Headers],[17]])</f>
        <v>170</v>
      </c>
      <c r="V900" s="10">
        <f>SUMIFS(IsQList,IsIList,Table_ExternalData_15[[#This Row],[item_key]],IsITypeList,Table_ExternalData_15[[#This Row],[IType]],IsDList,Table_ExternalData_15[[#Headers],[18]])</f>
        <v>0</v>
      </c>
      <c r="W900" s="10">
        <f>SUMIFS(IsQList,IsIList,Table_ExternalData_15[[#This Row],[item_key]],IsITypeList,Table_ExternalData_15[[#This Row],[IType]],IsDList,Table_ExternalData_15[[#Headers],[19]])</f>
        <v>0</v>
      </c>
      <c r="X900" s="10">
        <f>SUMIFS(IsQList,IsIList,Table_ExternalData_15[[#This Row],[item_key]],IsITypeList,Table_ExternalData_15[[#This Row],[IType]],IsDList,Table_ExternalData_15[[#Headers],[20]])</f>
        <v>0</v>
      </c>
      <c r="Y900" s="10">
        <f>SUMIFS(IsQList,IsIList,Table_ExternalData_15[[#This Row],[item_key]],IsITypeList,Table_ExternalData_15[[#This Row],[IType]],IsDList,Table_ExternalData_15[[#Headers],[21]])</f>
        <v>0</v>
      </c>
      <c r="Z900" s="10">
        <f>SUMIFS(IsQList,IsIList,Table_ExternalData_15[[#This Row],[item_key]],IsITypeList,Table_ExternalData_15[[#This Row],[IType]],IsDList,Table_ExternalData_15[[#Headers],[22]])</f>
        <v>0</v>
      </c>
      <c r="AA900" s="10">
        <f>SUMIFS(IsQList,IsIList,Table_ExternalData_15[[#This Row],[item_key]],IsITypeList,Table_ExternalData_15[[#This Row],[IType]],IsDList,Table_ExternalData_15[[#Headers],[23]])</f>
        <v>0</v>
      </c>
      <c r="AB900" s="10">
        <f>SUMIFS(IsQList,IsIList,Table_ExternalData_15[[#This Row],[item_key]],IsITypeList,Table_ExternalData_15[[#This Row],[IType]],IsDList,Table_ExternalData_15[[#Headers],[24]])</f>
        <v>0</v>
      </c>
      <c r="AC900" s="10">
        <f>SUMIFS(IsQList,IsIList,Table_ExternalData_15[[#This Row],[item_key]],IsITypeList,Table_ExternalData_15[[#This Row],[IType]],IsDList,Table_ExternalData_15[[#Headers],[25]])</f>
        <v>0</v>
      </c>
      <c r="AD900" s="10">
        <f>SUMIFS(IsQList,IsIList,Table_ExternalData_15[[#This Row],[item_key]],IsITypeList,Table_ExternalData_15[[#This Row],[IType]],IsDList,Table_ExternalData_15[[#Headers],[26]])</f>
        <v>0</v>
      </c>
      <c r="AE900" s="10">
        <f>SUMIFS(IsQList,IsIList,Table_ExternalData_15[[#This Row],[item_key]],IsITypeList,Table_ExternalData_15[[#This Row],[IType]],IsDList,Table_ExternalData_15[[#Headers],[27]])</f>
        <v>668</v>
      </c>
      <c r="AF900" s="10">
        <f>SUMIFS(IsQList,IsIList,Table_ExternalData_15[[#This Row],[item_key]],IsITypeList,Table_ExternalData_15[[#This Row],[IType]],IsDList,Table_ExternalData_15[[#Headers],[28]])</f>
        <v>764</v>
      </c>
      <c r="AG900" s="10">
        <f>SUMIFS(IsQList,IsIList,Table_ExternalData_15[[#This Row],[item_key]],IsITypeList,Table_ExternalData_15[[#This Row],[IType]],IsDList,Table_ExternalData_15[[#Headers],[29]])</f>
        <v>728</v>
      </c>
      <c r="AH900" s="10">
        <f>SUMIFS(IsQList,IsIList,Table_ExternalData_15[[#This Row],[item_key]],IsITypeList,Table_ExternalData_15[[#This Row],[IType]],IsDList,Table_ExternalData_15[[#Headers],[30]])</f>
        <v>460</v>
      </c>
      <c r="AI900" s="10">
        <f>SUMIFS(IsQList,IsIList,Table_ExternalData_15[[#This Row],[item_key]],IsITypeList,Table_ExternalData_15[[#This Row],[IType]],IsDList,Table_ExternalData_15[[#Headers],[31]])</f>
        <v>1454</v>
      </c>
      <c r="AJ900" s="10">
        <f>SUM(Table_ExternalData_15[[#This Row],[1]:[31]])</f>
        <v>9946</v>
      </c>
    </row>
    <row r="901" spans="1:36">
      <c r="A901" s="1" t="s">
        <v>2332</v>
      </c>
      <c r="B901" s="1" t="s">
        <v>2899</v>
      </c>
      <c r="C901" s="1" t="s">
        <v>646</v>
      </c>
      <c r="D901" s="11" t="s">
        <v>2046</v>
      </c>
      <c r="E901" s="10">
        <f>SUMIFS(IsQList,IsIList,Table_ExternalData_15[[#This Row],[item_key]],IsITypeList,Table_ExternalData_15[[#This Row],[IType]],IsDList,Table_ExternalData_15[[#Headers],[1]])</f>
        <v>0</v>
      </c>
      <c r="F901" s="10">
        <f>SUMIFS(IsQList,IsIList,Table_ExternalData_15[[#This Row],[item_key]],IsITypeList,Table_ExternalData_15[[#This Row],[IType]],IsDList,Table_ExternalData_15[[#Headers],[2]])</f>
        <v>0</v>
      </c>
      <c r="G901" s="10">
        <f>SUMIFS(IsQList,IsIList,Table_ExternalData_15[[#This Row],[item_key]],IsITypeList,Table_ExternalData_15[[#This Row],[IType]],IsDList,Table_ExternalData_15[[#Headers],[3]])</f>
        <v>0</v>
      </c>
      <c r="H901" s="10">
        <f>SUMIFS(IsQList,IsIList,Table_ExternalData_15[[#This Row],[item_key]],IsITypeList,Table_ExternalData_15[[#This Row],[IType]],IsDList,Table_ExternalData_15[[#Headers],[4]])</f>
        <v>32</v>
      </c>
      <c r="I901" s="10">
        <f>SUMIFS(IsQList,IsIList,Table_ExternalData_15[[#This Row],[item_key]],IsITypeList,Table_ExternalData_15[[#This Row],[IType]],IsDList,Table_ExternalData_15[[#Headers],[5]])</f>
        <v>0</v>
      </c>
      <c r="J901" s="10">
        <f>SUMIFS(IsQList,IsIList,Table_ExternalData_15[[#This Row],[item_key]],IsITypeList,Table_ExternalData_15[[#This Row],[IType]],IsDList,Table_ExternalData_15[[#Headers],[6]])</f>
        <v>17</v>
      </c>
      <c r="K901" s="10">
        <f>SUMIFS(IsQList,IsIList,Table_ExternalData_15[[#This Row],[item_key]],IsITypeList,Table_ExternalData_15[[#This Row],[IType]],IsDList,Table_ExternalData_15[[#Headers],[7]])</f>
        <v>0</v>
      </c>
      <c r="L901" s="10">
        <f>SUMIFS(IsQList,IsIList,Table_ExternalData_15[[#This Row],[item_key]],IsITypeList,Table_ExternalData_15[[#This Row],[IType]],IsDList,Table_ExternalData_15[[#Headers],[8]])</f>
        <v>0</v>
      </c>
      <c r="M901" s="10">
        <f>SUMIFS(IsQList,IsIList,Table_ExternalData_15[[#This Row],[item_key]],IsITypeList,Table_ExternalData_15[[#This Row],[IType]],IsDList,Table_ExternalData_15[[#Headers],[9]])</f>
        <v>74</v>
      </c>
      <c r="N901" s="10">
        <f>SUMIFS(IsQList,IsIList,Table_ExternalData_15[[#This Row],[item_key]],IsITypeList,Table_ExternalData_15[[#This Row],[IType]],IsDList,Table_ExternalData_15[[#Headers],[10]])</f>
        <v>0</v>
      </c>
      <c r="O901" s="10">
        <f>SUMIFS(IsQList,IsIList,Table_ExternalData_15[[#This Row],[item_key]],IsITypeList,Table_ExternalData_15[[#This Row],[IType]],IsDList,Table_ExternalData_15[[#Headers],[11]])</f>
        <v>0</v>
      </c>
      <c r="P901" s="10">
        <f>SUMIFS(IsQList,IsIList,Table_ExternalData_15[[#This Row],[item_key]],IsITypeList,Table_ExternalData_15[[#This Row],[IType]],IsDList,Table_ExternalData_15[[#Headers],[12]])</f>
        <v>0</v>
      </c>
      <c r="Q901" s="10">
        <f>SUMIFS(IsQList,IsIList,Table_ExternalData_15[[#This Row],[item_key]],IsITypeList,Table_ExternalData_15[[#This Row],[IType]],IsDList,Table_ExternalData_15[[#Headers],[13]])</f>
        <v>0</v>
      </c>
      <c r="R901" s="10">
        <f>SUMIFS(IsQList,IsIList,Table_ExternalData_15[[#This Row],[item_key]],IsITypeList,Table_ExternalData_15[[#This Row],[IType]],IsDList,Table_ExternalData_15[[#Headers],[14]])</f>
        <v>0</v>
      </c>
      <c r="S901" s="10">
        <f>SUMIFS(IsQList,IsIList,Table_ExternalData_15[[#This Row],[item_key]],IsITypeList,Table_ExternalData_15[[#This Row],[IType]],IsDList,Table_ExternalData_15[[#Headers],[15]])</f>
        <v>0</v>
      </c>
      <c r="T901" s="10">
        <f>SUMIFS(IsQList,IsIList,Table_ExternalData_15[[#This Row],[item_key]],IsITypeList,Table_ExternalData_15[[#This Row],[IType]],IsDList,Table_ExternalData_15[[#Headers],[16]])</f>
        <v>18</v>
      </c>
      <c r="U901" s="10">
        <f>SUMIFS(IsQList,IsIList,Table_ExternalData_15[[#This Row],[item_key]],IsITypeList,Table_ExternalData_15[[#This Row],[IType]],IsDList,Table_ExternalData_15[[#Headers],[17]])</f>
        <v>0</v>
      </c>
      <c r="V901" s="10">
        <f>SUMIFS(IsQList,IsIList,Table_ExternalData_15[[#This Row],[item_key]],IsITypeList,Table_ExternalData_15[[#This Row],[IType]],IsDList,Table_ExternalData_15[[#Headers],[18]])</f>
        <v>0</v>
      </c>
      <c r="W901" s="10">
        <f>SUMIFS(IsQList,IsIList,Table_ExternalData_15[[#This Row],[item_key]],IsITypeList,Table_ExternalData_15[[#This Row],[IType]],IsDList,Table_ExternalData_15[[#Headers],[19]])</f>
        <v>0</v>
      </c>
      <c r="X901" s="10">
        <f>SUMIFS(IsQList,IsIList,Table_ExternalData_15[[#This Row],[item_key]],IsITypeList,Table_ExternalData_15[[#This Row],[IType]],IsDList,Table_ExternalData_15[[#Headers],[20]])</f>
        <v>0</v>
      </c>
      <c r="Y901" s="10">
        <f>SUMIFS(IsQList,IsIList,Table_ExternalData_15[[#This Row],[item_key]],IsITypeList,Table_ExternalData_15[[#This Row],[IType]],IsDList,Table_ExternalData_15[[#Headers],[21]])</f>
        <v>0</v>
      </c>
      <c r="Z901" s="10">
        <f>SUMIFS(IsQList,IsIList,Table_ExternalData_15[[#This Row],[item_key]],IsITypeList,Table_ExternalData_15[[#This Row],[IType]],IsDList,Table_ExternalData_15[[#Headers],[22]])</f>
        <v>0</v>
      </c>
      <c r="AA901" s="10">
        <f>SUMIFS(IsQList,IsIList,Table_ExternalData_15[[#This Row],[item_key]],IsITypeList,Table_ExternalData_15[[#This Row],[IType]],IsDList,Table_ExternalData_15[[#Headers],[23]])</f>
        <v>0</v>
      </c>
      <c r="AB901" s="10">
        <f>SUMIFS(IsQList,IsIList,Table_ExternalData_15[[#This Row],[item_key]],IsITypeList,Table_ExternalData_15[[#This Row],[IType]],IsDList,Table_ExternalData_15[[#Headers],[24]])</f>
        <v>0</v>
      </c>
      <c r="AC901" s="10">
        <f>SUMIFS(IsQList,IsIList,Table_ExternalData_15[[#This Row],[item_key]],IsITypeList,Table_ExternalData_15[[#This Row],[IType]],IsDList,Table_ExternalData_15[[#Headers],[25]])</f>
        <v>0</v>
      </c>
      <c r="AD901" s="10">
        <f>SUMIFS(IsQList,IsIList,Table_ExternalData_15[[#This Row],[item_key]],IsITypeList,Table_ExternalData_15[[#This Row],[IType]],IsDList,Table_ExternalData_15[[#Headers],[26]])</f>
        <v>0</v>
      </c>
      <c r="AE901" s="10">
        <f>SUMIFS(IsQList,IsIList,Table_ExternalData_15[[#This Row],[item_key]],IsITypeList,Table_ExternalData_15[[#This Row],[IType]],IsDList,Table_ExternalData_15[[#Headers],[27]])</f>
        <v>0</v>
      </c>
      <c r="AF901" s="10">
        <f>SUMIFS(IsQList,IsIList,Table_ExternalData_15[[#This Row],[item_key]],IsITypeList,Table_ExternalData_15[[#This Row],[IType]],IsDList,Table_ExternalData_15[[#Headers],[28]])</f>
        <v>0</v>
      </c>
      <c r="AG901" s="10">
        <f>SUMIFS(IsQList,IsIList,Table_ExternalData_15[[#This Row],[item_key]],IsITypeList,Table_ExternalData_15[[#This Row],[IType]],IsDList,Table_ExternalData_15[[#Headers],[29]])</f>
        <v>25</v>
      </c>
      <c r="AH901" s="10">
        <f>SUMIFS(IsQList,IsIList,Table_ExternalData_15[[#This Row],[item_key]],IsITypeList,Table_ExternalData_15[[#This Row],[IType]],IsDList,Table_ExternalData_15[[#Headers],[30]])</f>
        <v>0</v>
      </c>
      <c r="AI901" s="10">
        <f>SUMIFS(IsQList,IsIList,Table_ExternalData_15[[#This Row],[item_key]],IsITypeList,Table_ExternalData_15[[#This Row],[IType]],IsDList,Table_ExternalData_15[[#Headers],[31]])</f>
        <v>0</v>
      </c>
      <c r="AJ901" s="10">
        <f>SUM(Table_ExternalData_15[[#This Row],[1]:[31]])</f>
        <v>166</v>
      </c>
    </row>
    <row r="902" spans="1:36">
      <c r="A902" s="1" t="s">
        <v>2333</v>
      </c>
      <c r="B902" s="1" t="s">
        <v>2900</v>
      </c>
      <c r="C902" s="1" t="s">
        <v>644</v>
      </c>
      <c r="D902" s="11" t="s">
        <v>2046</v>
      </c>
      <c r="E902" s="10">
        <f>SUMIFS(IsQList,IsIList,Table_ExternalData_15[[#This Row],[item_key]],IsITypeList,Table_ExternalData_15[[#This Row],[IType]],IsDList,Table_ExternalData_15[[#Headers],[1]])</f>
        <v>0</v>
      </c>
      <c r="F902" s="10">
        <f>SUMIFS(IsQList,IsIList,Table_ExternalData_15[[#This Row],[item_key]],IsITypeList,Table_ExternalData_15[[#This Row],[IType]],IsDList,Table_ExternalData_15[[#Headers],[2]])</f>
        <v>0</v>
      </c>
      <c r="G902" s="10">
        <f>SUMIFS(IsQList,IsIList,Table_ExternalData_15[[#This Row],[item_key]],IsITypeList,Table_ExternalData_15[[#This Row],[IType]],IsDList,Table_ExternalData_15[[#Headers],[3]])</f>
        <v>0</v>
      </c>
      <c r="H902" s="10">
        <f>SUMIFS(IsQList,IsIList,Table_ExternalData_15[[#This Row],[item_key]],IsITypeList,Table_ExternalData_15[[#This Row],[IType]],IsDList,Table_ExternalData_15[[#Headers],[4]])</f>
        <v>32</v>
      </c>
      <c r="I902" s="10">
        <f>SUMIFS(IsQList,IsIList,Table_ExternalData_15[[#This Row],[item_key]],IsITypeList,Table_ExternalData_15[[#This Row],[IType]],IsDList,Table_ExternalData_15[[#Headers],[5]])</f>
        <v>0</v>
      </c>
      <c r="J902" s="10">
        <f>SUMIFS(IsQList,IsIList,Table_ExternalData_15[[#This Row],[item_key]],IsITypeList,Table_ExternalData_15[[#This Row],[IType]],IsDList,Table_ExternalData_15[[#Headers],[6]])</f>
        <v>17</v>
      </c>
      <c r="K902" s="10">
        <f>SUMIFS(IsQList,IsIList,Table_ExternalData_15[[#This Row],[item_key]],IsITypeList,Table_ExternalData_15[[#This Row],[IType]],IsDList,Table_ExternalData_15[[#Headers],[7]])</f>
        <v>0</v>
      </c>
      <c r="L902" s="10">
        <f>SUMIFS(IsQList,IsIList,Table_ExternalData_15[[#This Row],[item_key]],IsITypeList,Table_ExternalData_15[[#This Row],[IType]],IsDList,Table_ExternalData_15[[#Headers],[8]])</f>
        <v>0</v>
      </c>
      <c r="M902" s="10">
        <f>SUMIFS(IsQList,IsIList,Table_ExternalData_15[[#This Row],[item_key]],IsITypeList,Table_ExternalData_15[[#This Row],[IType]],IsDList,Table_ExternalData_15[[#Headers],[9]])</f>
        <v>0</v>
      </c>
      <c r="N902" s="10">
        <f>SUMIFS(IsQList,IsIList,Table_ExternalData_15[[#This Row],[item_key]],IsITypeList,Table_ExternalData_15[[#This Row],[IType]],IsDList,Table_ExternalData_15[[#Headers],[10]])</f>
        <v>0</v>
      </c>
      <c r="O902" s="10">
        <f>SUMIFS(IsQList,IsIList,Table_ExternalData_15[[#This Row],[item_key]],IsITypeList,Table_ExternalData_15[[#This Row],[IType]],IsDList,Table_ExternalData_15[[#Headers],[11]])</f>
        <v>0</v>
      </c>
      <c r="P902" s="10">
        <f>SUMIFS(IsQList,IsIList,Table_ExternalData_15[[#This Row],[item_key]],IsITypeList,Table_ExternalData_15[[#This Row],[IType]],IsDList,Table_ExternalData_15[[#Headers],[12]])</f>
        <v>0</v>
      </c>
      <c r="Q902" s="10">
        <f>SUMIFS(IsQList,IsIList,Table_ExternalData_15[[#This Row],[item_key]],IsITypeList,Table_ExternalData_15[[#This Row],[IType]],IsDList,Table_ExternalData_15[[#Headers],[13]])</f>
        <v>0</v>
      </c>
      <c r="R902" s="10">
        <f>SUMIFS(IsQList,IsIList,Table_ExternalData_15[[#This Row],[item_key]],IsITypeList,Table_ExternalData_15[[#This Row],[IType]],IsDList,Table_ExternalData_15[[#Headers],[14]])</f>
        <v>0</v>
      </c>
      <c r="S902" s="10">
        <f>SUMIFS(IsQList,IsIList,Table_ExternalData_15[[#This Row],[item_key]],IsITypeList,Table_ExternalData_15[[#This Row],[IType]],IsDList,Table_ExternalData_15[[#Headers],[15]])</f>
        <v>0</v>
      </c>
      <c r="T902" s="10">
        <f>SUMIFS(IsQList,IsIList,Table_ExternalData_15[[#This Row],[item_key]],IsITypeList,Table_ExternalData_15[[#This Row],[IType]],IsDList,Table_ExternalData_15[[#Headers],[16]])</f>
        <v>12</v>
      </c>
      <c r="U902" s="10">
        <f>SUMIFS(IsQList,IsIList,Table_ExternalData_15[[#This Row],[item_key]],IsITypeList,Table_ExternalData_15[[#This Row],[IType]],IsDList,Table_ExternalData_15[[#Headers],[17]])</f>
        <v>0</v>
      </c>
      <c r="V902" s="10">
        <f>SUMIFS(IsQList,IsIList,Table_ExternalData_15[[#This Row],[item_key]],IsITypeList,Table_ExternalData_15[[#This Row],[IType]],IsDList,Table_ExternalData_15[[#Headers],[18]])</f>
        <v>0</v>
      </c>
      <c r="W902" s="10">
        <f>SUMIFS(IsQList,IsIList,Table_ExternalData_15[[#This Row],[item_key]],IsITypeList,Table_ExternalData_15[[#This Row],[IType]],IsDList,Table_ExternalData_15[[#Headers],[19]])</f>
        <v>0</v>
      </c>
      <c r="X902" s="10">
        <f>SUMIFS(IsQList,IsIList,Table_ExternalData_15[[#This Row],[item_key]],IsITypeList,Table_ExternalData_15[[#This Row],[IType]],IsDList,Table_ExternalData_15[[#Headers],[20]])</f>
        <v>0</v>
      </c>
      <c r="Y902" s="10">
        <f>SUMIFS(IsQList,IsIList,Table_ExternalData_15[[#This Row],[item_key]],IsITypeList,Table_ExternalData_15[[#This Row],[IType]],IsDList,Table_ExternalData_15[[#Headers],[21]])</f>
        <v>0</v>
      </c>
      <c r="Z902" s="10">
        <f>SUMIFS(IsQList,IsIList,Table_ExternalData_15[[#This Row],[item_key]],IsITypeList,Table_ExternalData_15[[#This Row],[IType]],IsDList,Table_ExternalData_15[[#Headers],[22]])</f>
        <v>0</v>
      </c>
      <c r="AA902" s="10">
        <f>SUMIFS(IsQList,IsIList,Table_ExternalData_15[[#This Row],[item_key]],IsITypeList,Table_ExternalData_15[[#This Row],[IType]],IsDList,Table_ExternalData_15[[#Headers],[23]])</f>
        <v>0</v>
      </c>
      <c r="AB902" s="10">
        <f>SUMIFS(IsQList,IsIList,Table_ExternalData_15[[#This Row],[item_key]],IsITypeList,Table_ExternalData_15[[#This Row],[IType]],IsDList,Table_ExternalData_15[[#Headers],[24]])</f>
        <v>0</v>
      </c>
      <c r="AC902" s="10">
        <f>SUMIFS(IsQList,IsIList,Table_ExternalData_15[[#This Row],[item_key]],IsITypeList,Table_ExternalData_15[[#This Row],[IType]],IsDList,Table_ExternalData_15[[#Headers],[25]])</f>
        <v>0</v>
      </c>
      <c r="AD902" s="10">
        <f>SUMIFS(IsQList,IsIList,Table_ExternalData_15[[#This Row],[item_key]],IsITypeList,Table_ExternalData_15[[#This Row],[IType]],IsDList,Table_ExternalData_15[[#Headers],[26]])</f>
        <v>0</v>
      </c>
      <c r="AE902" s="10">
        <f>SUMIFS(IsQList,IsIList,Table_ExternalData_15[[#This Row],[item_key]],IsITypeList,Table_ExternalData_15[[#This Row],[IType]],IsDList,Table_ExternalData_15[[#Headers],[27]])</f>
        <v>0</v>
      </c>
      <c r="AF902" s="10">
        <f>SUMIFS(IsQList,IsIList,Table_ExternalData_15[[#This Row],[item_key]],IsITypeList,Table_ExternalData_15[[#This Row],[IType]],IsDList,Table_ExternalData_15[[#Headers],[28]])</f>
        <v>0</v>
      </c>
      <c r="AG902" s="10">
        <f>SUMIFS(IsQList,IsIList,Table_ExternalData_15[[#This Row],[item_key]],IsITypeList,Table_ExternalData_15[[#This Row],[IType]],IsDList,Table_ExternalData_15[[#Headers],[29]])</f>
        <v>25</v>
      </c>
      <c r="AH902" s="10">
        <f>SUMIFS(IsQList,IsIList,Table_ExternalData_15[[#This Row],[item_key]],IsITypeList,Table_ExternalData_15[[#This Row],[IType]],IsDList,Table_ExternalData_15[[#Headers],[30]])</f>
        <v>0</v>
      </c>
      <c r="AI902" s="10">
        <f>SUMIFS(IsQList,IsIList,Table_ExternalData_15[[#This Row],[item_key]],IsITypeList,Table_ExternalData_15[[#This Row],[IType]],IsDList,Table_ExternalData_15[[#Headers],[31]])</f>
        <v>0</v>
      </c>
      <c r="AJ902" s="10">
        <f>SUM(Table_ExternalData_15[[#This Row],[1]:[31]])</f>
        <v>86</v>
      </c>
    </row>
    <row r="903" spans="1:36">
      <c r="A903" s="1" t="s">
        <v>2334</v>
      </c>
      <c r="B903" s="1" t="s">
        <v>2901</v>
      </c>
      <c r="C903" s="1" t="s">
        <v>644</v>
      </c>
      <c r="D903" s="11" t="s">
        <v>2046</v>
      </c>
      <c r="E903" s="10">
        <f>SUMIFS(IsQList,IsIList,Table_ExternalData_15[[#This Row],[item_key]],IsITypeList,Table_ExternalData_15[[#This Row],[IType]],IsDList,Table_ExternalData_15[[#Headers],[1]])</f>
        <v>0</v>
      </c>
      <c r="F903" s="10">
        <f>SUMIFS(IsQList,IsIList,Table_ExternalData_15[[#This Row],[item_key]],IsITypeList,Table_ExternalData_15[[#This Row],[IType]],IsDList,Table_ExternalData_15[[#Headers],[2]])</f>
        <v>0</v>
      </c>
      <c r="G903" s="10">
        <f>SUMIFS(IsQList,IsIList,Table_ExternalData_15[[#This Row],[item_key]],IsITypeList,Table_ExternalData_15[[#This Row],[IType]],IsDList,Table_ExternalData_15[[#Headers],[3]])</f>
        <v>0</v>
      </c>
      <c r="H903" s="10">
        <f>SUMIFS(IsQList,IsIList,Table_ExternalData_15[[#This Row],[item_key]],IsITypeList,Table_ExternalData_15[[#This Row],[IType]],IsDList,Table_ExternalData_15[[#Headers],[4]])</f>
        <v>32</v>
      </c>
      <c r="I903" s="10">
        <f>SUMIFS(IsQList,IsIList,Table_ExternalData_15[[#This Row],[item_key]],IsITypeList,Table_ExternalData_15[[#This Row],[IType]],IsDList,Table_ExternalData_15[[#Headers],[5]])</f>
        <v>0</v>
      </c>
      <c r="J903" s="10">
        <f>SUMIFS(IsQList,IsIList,Table_ExternalData_15[[#This Row],[item_key]],IsITypeList,Table_ExternalData_15[[#This Row],[IType]],IsDList,Table_ExternalData_15[[#Headers],[6]])</f>
        <v>17</v>
      </c>
      <c r="K903" s="10">
        <f>SUMIFS(IsQList,IsIList,Table_ExternalData_15[[#This Row],[item_key]],IsITypeList,Table_ExternalData_15[[#This Row],[IType]],IsDList,Table_ExternalData_15[[#Headers],[7]])</f>
        <v>0</v>
      </c>
      <c r="L903" s="10">
        <f>SUMIFS(IsQList,IsIList,Table_ExternalData_15[[#This Row],[item_key]],IsITypeList,Table_ExternalData_15[[#This Row],[IType]],IsDList,Table_ExternalData_15[[#Headers],[8]])</f>
        <v>0</v>
      </c>
      <c r="M903" s="10">
        <f>SUMIFS(IsQList,IsIList,Table_ExternalData_15[[#This Row],[item_key]],IsITypeList,Table_ExternalData_15[[#This Row],[IType]],IsDList,Table_ExternalData_15[[#Headers],[9]])</f>
        <v>0</v>
      </c>
      <c r="N903" s="10">
        <f>SUMIFS(IsQList,IsIList,Table_ExternalData_15[[#This Row],[item_key]],IsITypeList,Table_ExternalData_15[[#This Row],[IType]],IsDList,Table_ExternalData_15[[#Headers],[10]])</f>
        <v>0</v>
      </c>
      <c r="O903" s="10">
        <f>SUMIFS(IsQList,IsIList,Table_ExternalData_15[[#This Row],[item_key]],IsITypeList,Table_ExternalData_15[[#This Row],[IType]],IsDList,Table_ExternalData_15[[#Headers],[11]])</f>
        <v>0</v>
      </c>
      <c r="P903" s="10">
        <f>SUMIFS(IsQList,IsIList,Table_ExternalData_15[[#This Row],[item_key]],IsITypeList,Table_ExternalData_15[[#This Row],[IType]],IsDList,Table_ExternalData_15[[#Headers],[12]])</f>
        <v>0</v>
      </c>
      <c r="Q903" s="10">
        <f>SUMIFS(IsQList,IsIList,Table_ExternalData_15[[#This Row],[item_key]],IsITypeList,Table_ExternalData_15[[#This Row],[IType]],IsDList,Table_ExternalData_15[[#Headers],[13]])</f>
        <v>0</v>
      </c>
      <c r="R903" s="10">
        <f>SUMIFS(IsQList,IsIList,Table_ExternalData_15[[#This Row],[item_key]],IsITypeList,Table_ExternalData_15[[#This Row],[IType]],IsDList,Table_ExternalData_15[[#Headers],[14]])</f>
        <v>0</v>
      </c>
      <c r="S903" s="10">
        <f>SUMIFS(IsQList,IsIList,Table_ExternalData_15[[#This Row],[item_key]],IsITypeList,Table_ExternalData_15[[#This Row],[IType]],IsDList,Table_ExternalData_15[[#Headers],[15]])</f>
        <v>0</v>
      </c>
      <c r="T903" s="10">
        <f>SUMIFS(IsQList,IsIList,Table_ExternalData_15[[#This Row],[item_key]],IsITypeList,Table_ExternalData_15[[#This Row],[IType]],IsDList,Table_ExternalData_15[[#Headers],[16]])</f>
        <v>0</v>
      </c>
      <c r="U903" s="10">
        <f>SUMIFS(IsQList,IsIList,Table_ExternalData_15[[#This Row],[item_key]],IsITypeList,Table_ExternalData_15[[#This Row],[IType]],IsDList,Table_ExternalData_15[[#Headers],[17]])</f>
        <v>0</v>
      </c>
      <c r="V903" s="10">
        <f>SUMIFS(IsQList,IsIList,Table_ExternalData_15[[#This Row],[item_key]],IsITypeList,Table_ExternalData_15[[#This Row],[IType]],IsDList,Table_ExternalData_15[[#Headers],[18]])</f>
        <v>0</v>
      </c>
      <c r="W903" s="10">
        <f>SUMIFS(IsQList,IsIList,Table_ExternalData_15[[#This Row],[item_key]],IsITypeList,Table_ExternalData_15[[#This Row],[IType]],IsDList,Table_ExternalData_15[[#Headers],[19]])</f>
        <v>0</v>
      </c>
      <c r="X903" s="10">
        <f>SUMIFS(IsQList,IsIList,Table_ExternalData_15[[#This Row],[item_key]],IsITypeList,Table_ExternalData_15[[#This Row],[IType]],IsDList,Table_ExternalData_15[[#Headers],[20]])</f>
        <v>0</v>
      </c>
      <c r="Y903" s="10">
        <f>SUMIFS(IsQList,IsIList,Table_ExternalData_15[[#This Row],[item_key]],IsITypeList,Table_ExternalData_15[[#This Row],[IType]],IsDList,Table_ExternalData_15[[#Headers],[21]])</f>
        <v>0</v>
      </c>
      <c r="Z903" s="10">
        <f>SUMIFS(IsQList,IsIList,Table_ExternalData_15[[#This Row],[item_key]],IsITypeList,Table_ExternalData_15[[#This Row],[IType]],IsDList,Table_ExternalData_15[[#Headers],[22]])</f>
        <v>0</v>
      </c>
      <c r="AA903" s="10">
        <f>SUMIFS(IsQList,IsIList,Table_ExternalData_15[[#This Row],[item_key]],IsITypeList,Table_ExternalData_15[[#This Row],[IType]],IsDList,Table_ExternalData_15[[#Headers],[23]])</f>
        <v>0</v>
      </c>
      <c r="AB903" s="10">
        <f>SUMIFS(IsQList,IsIList,Table_ExternalData_15[[#This Row],[item_key]],IsITypeList,Table_ExternalData_15[[#This Row],[IType]],IsDList,Table_ExternalData_15[[#Headers],[24]])</f>
        <v>0</v>
      </c>
      <c r="AC903" s="10">
        <f>SUMIFS(IsQList,IsIList,Table_ExternalData_15[[#This Row],[item_key]],IsITypeList,Table_ExternalData_15[[#This Row],[IType]],IsDList,Table_ExternalData_15[[#Headers],[25]])</f>
        <v>0</v>
      </c>
      <c r="AD903" s="10">
        <f>SUMIFS(IsQList,IsIList,Table_ExternalData_15[[#This Row],[item_key]],IsITypeList,Table_ExternalData_15[[#This Row],[IType]],IsDList,Table_ExternalData_15[[#Headers],[26]])</f>
        <v>0</v>
      </c>
      <c r="AE903" s="10">
        <f>SUMIFS(IsQList,IsIList,Table_ExternalData_15[[#This Row],[item_key]],IsITypeList,Table_ExternalData_15[[#This Row],[IType]],IsDList,Table_ExternalData_15[[#Headers],[27]])</f>
        <v>0</v>
      </c>
      <c r="AF903" s="10">
        <f>SUMIFS(IsQList,IsIList,Table_ExternalData_15[[#This Row],[item_key]],IsITypeList,Table_ExternalData_15[[#This Row],[IType]],IsDList,Table_ExternalData_15[[#Headers],[28]])</f>
        <v>0</v>
      </c>
      <c r="AG903" s="10">
        <f>SUMIFS(IsQList,IsIList,Table_ExternalData_15[[#This Row],[item_key]],IsITypeList,Table_ExternalData_15[[#This Row],[IType]],IsDList,Table_ExternalData_15[[#Headers],[29]])</f>
        <v>25</v>
      </c>
      <c r="AH903" s="10">
        <f>SUMIFS(IsQList,IsIList,Table_ExternalData_15[[#This Row],[item_key]],IsITypeList,Table_ExternalData_15[[#This Row],[IType]],IsDList,Table_ExternalData_15[[#Headers],[30]])</f>
        <v>0</v>
      </c>
      <c r="AI903" s="10">
        <f>SUMIFS(IsQList,IsIList,Table_ExternalData_15[[#This Row],[item_key]],IsITypeList,Table_ExternalData_15[[#This Row],[IType]],IsDList,Table_ExternalData_15[[#Headers],[31]])</f>
        <v>0</v>
      </c>
      <c r="AJ903" s="10">
        <f>SUM(Table_ExternalData_15[[#This Row],[1]:[31]])</f>
        <v>74</v>
      </c>
    </row>
    <row r="904" spans="1:36">
      <c r="A904" s="1" t="s">
        <v>2335</v>
      </c>
      <c r="B904" s="1" t="s">
        <v>2902</v>
      </c>
      <c r="C904" s="1" t="s">
        <v>644</v>
      </c>
      <c r="D904" s="11" t="s">
        <v>2046</v>
      </c>
      <c r="E904" s="10">
        <f>SUMIFS(IsQList,IsIList,Table_ExternalData_15[[#This Row],[item_key]],IsITypeList,Table_ExternalData_15[[#This Row],[IType]],IsDList,Table_ExternalData_15[[#Headers],[1]])</f>
        <v>0</v>
      </c>
      <c r="F904" s="10">
        <f>SUMIFS(IsQList,IsIList,Table_ExternalData_15[[#This Row],[item_key]],IsITypeList,Table_ExternalData_15[[#This Row],[IType]],IsDList,Table_ExternalData_15[[#Headers],[2]])</f>
        <v>0</v>
      </c>
      <c r="G904" s="10">
        <f>SUMIFS(IsQList,IsIList,Table_ExternalData_15[[#This Row],[item_key]],IsITypeList,Table_ExternalData_15[[#This Row],[IType]],IsDList,Table_ExternalData_15[[#Headers],[3]])</f>
        <v>0</v>
      </c>
      <c r="H904" s="10">
        <f>SUMIFS(IsQList,IsIList,Table_ExternalData_15[[#This Row],[item_key]],IsITypeList,Table_ExternalData_15[[#This Row],[IType]],IsDList,Table_ExternalData_15[[#Headers],[4]])</f>
        <v>32</v>
      </c>
      <c r="I904" s="10">
        <f>SUMIFS(IsQList,IsIList,Table_ExternalData_15[[#This Row],[item_key]],IsITypeList,Table_ExternalData_15[[#This Row],[IType]],IsDList,Table_ExternalData_15[[#Headers],[5]])</f>
        <v>0</v>
      </c>
      <c r="J904" s="10">
        <f>SUMIFS(IsQList,IsIList,Table_ExternalData_15[[#This Row],[item_key]],IsITypeList,Table_ExternalData_15[[#This Row],[IType]],IsDList,Table_ExternalData_15[[#Headers],[6]])</f>
        <v>17</v>
      </c>
      <c r="K904" s="10">
        <f>SUMIFS(IsQList,IsIList,Table_ExternalData_15[[#This Row],[item_key]],IsITypeList,Table_ExternalData_15[[#This Row],[IType]],IsDList,Table_ExternalData_15[[#Headers],[7]])</f>
        <v>0</v>
      </c>
      <c r="L904" s="10">
        <f>SUMIFS(IsQList,IsIList,Table_ExternalData_15[[#This Row],[item_key]],IsITypeList,Table_ExternalData_15[[#This Row],[IType]],IsDList,Table_ExternalData_15[[#Headers],[8]])</f>
        <v>0</v>
      </c>
      <c r="M904" s="10">
        <f>SUMIFS(IsQList,IsIList,Table_ExternalData_15[[#This Row],[item_key]],IsITypeList,Table_ExternalData_15[[#This Row],[IType]],IsDList,Table_ExternalData_15[[#Headers],[9]])</f>
        <v>0</v>
      </c>
      <c r="N904" s="10">
        <f>SUMIFS(IsQList,IsIList,Table_ExternalData_15[[#This Row],[item_key]],IsITypeList,Table_ExternalData_15[[#This Row],[IType]],IsDList,Table_ExternalData_15[[#Headers],[10]])</f>
        <v>0</v>
      </c>
      <c r="O904" s="10">
        <f>SUMIFS(IsQList,IsIList,Table_ExternalData_15[[#This Row],[item_key]],IsITypeList,Table_ExternalData_15[[#This Row],[IType]],IsDList,Table_ExternalData_15[[#Headers],[11]])</f>
        <v>0</v>
      </c>
      <c r="P904" s="10">
        <f>SUMIFS(IsQList,IsIList,Table_ExternalData_15[[#This Row],[item_key]],IsITypeList,Table_ExternalData_15[[#This Row],[IType]],IsDList,Table_ExternalData_15[[#Headers],[12]])</f>
        <v>0</v>
      </c>
      <c r="Q904" s="10">
        <f>SUMIFS(IsQList,IsIList,Table_ExternalData_15[[#This Row],[item_key]],IsITypeList,Table_ExternalData_15[[#This Row],[IType]],IsDList,Table_ExternalData_15[[#Headers],[13]])</f>
        <v>0</v>
      </c>
      <c r="R904" s="10">
        <f>SUMIFS(IsQList,IsIList,Table_ExternalData_15[[#This Row],[item_key]],IsITypeList,Table_ExternalData_15[[#This Row],[IType]],IsDList,Table_ExternalData_15[[#Headers],[14]])</f>
        <v>0</v>
      </c>
      <c r="S904" s="10">
        <f>SUMIFS(IsQList,IsIList,Table_ExternalData_15[[#This Row],[item_key]],IsITypeList,Table_ExternalData_15[[#This Row],[IType]],IsDList,Table_ExternalData_15[[#Headers],[15]])</f>
        <v>0</v>
      </c>
      <c r="T904" s="10">
        <f>SUMIFS(IsQList,IsIList,Table_ExternalData_15[[#This Row],[item_key]],IsITypeList,Table_ExternalData_15[[#This Row],[IType]],IsDList,Table_ExternalData_15[[#Headers],[16]])</f>
        <v>6</v>
      </c>
      <c r="U904" s="10">
        <f>SUMIFS(IsQList,IsIList,Table_ExternalData_15[[#This Row],[item_key]],IsITypeList,Table_ExternalData_15[[#This Row],[IType]],IsDList,Table_ExternalData_15[[#Headers],[17]])</f>
        <v>0</v>
      </c>
      <c r="V904" s="10">
        <f>SUMIFS(IsQList,IsIList,Table_ExternalData_15[[#This Row],[item_key]],IsITypeList,Table_ExternalData_15[[#This Row],[IType]],IsDList,Table_ExternalData_15[[#Headers],[18]])</f>
        <v>0</v>
      </c>
      <c r="W904" s="10">
        <f>SUMIFS(IsQList,IsIList,Table_ExternalData_15[[#This Row],[item_key]],IsITypeList,Table_ExternalData_15[[#This Row],[IType]],IsDList,Table_ExternalData_15[[#Headers],[19]])</f>
        <v>0</v>
      </c>
      <c r="X904" s="10">
        <f>SUMIFS(IsQList,IsIList,Table_ExternalData_15[[#This Row],[item_key]],IsITypeList,Table_ExternalData_15[[#This Row],[IType]],IsDList,Table_ExternalData_15[[#Headers],[20]])</f>
        <v>0</v>
      </c>
      <c r="Y904" s="10">
        <f>SUMIFS(IsQList,IsIList,Table_ExternalData_15[[#This Row],[item_key]],IsITypeList,Table_ExternalData_15[[#This Row],[IType]],IsDList,Table_ExternalData_15[[#Headers],[21]])</f>
        <v>0</v>
      </c>
      <c r="Z904" s="10">
        <f>SUMIFS(IsQList,IsIList,Table_ExternalData_15[[#This Row],[item_key]],IsITypeList,Table_ExternalData_15[[#This Row],[IType]],IsDList,Table_ExternalData_15[[#Headers],[22]])</f>
        <v>0</v>
      </c>
      <c r="AA904" s="10">
        <f>SUMIFS(IsQList,IsIList,Table_ExternalData_15[[#This Row],[item_key]],IsITypeList,Table_ExternalData_15[[#This Row],[IType]],IsDList,Table_ExternalData_15[[#Headers],[23]])</f>
        <v>0</v>
      </c>
      <c r="AB904" s="10">
        <f>SUMIFS(IsQList,IsIList,Table_ExternalData_15[[#This Row],[item_key]],IsITypeList,Table_ExternalData_15[[#This Row],[IType]],IsDList,Table_ExternalData_15[[#Headers],[24]])</f>
        <v>0</v>
      </c>
      <c r="AC904" s="10">
        <f>SUMIFS(IsQList,IsIList,Table_ExternalData_15[[#This Row],[item_key]],IsITypeList,Table_ExternalData_15[[#This Row],[IType]],IsDList,Table_ExternalData_15[[#Headers],[25]])</f>
        <v>0</v>
      </c>
      <c r="AD904" s="10">
        <f>SUMIFS(IsQList,IsIList,Table_ExternalData_15[[#This Row],[item_key]],IsITypeList,Table_ExternalData_15[[#This Row],[IType]],IsDList,Table_ExternalData_15[[#Headers],[26]])</f>
        <v>0</v>
      </c>
      <c r="AE904" s="10">
        <f>SUMIFS(IsQList,IsIList,Table_ExternalData_15[[#This Row],[item_key]],IsITypeList,Table_ExternalData_15[[#This Row],[IType]],IsDList,Table_ExternalData_15[[#Headers],[27]])</f>
        <v>0</v>
      </c>
      <c r="AF904" s="10">
        <f>SUMIFS(IsQList,IsIList,Table_ExternalData_15[[#This Row],[item_key]],IsITypeList,Table_ExternalData_15[[#This Row],[IType]],IsDList,Table_ExternalData_15[[#Headers],[28]])</f>
        <v>0</v>
      </c>
      <c r="AG904" s="10">
        <f>SUMIFS(IsQList,IsIList,Table_ExternalData_15[[#This Row],[item_key]],IsITypeList,Table_ExternalData_15[[#This Row],[IType]],IsDList,Table_ExternalData_15[[#Headers],[29]])</f>
        <v>25</v>
      </c>
      <c r="AH904" s="10">
        <f>SUMIFS(IsQList,IsIList,Table_ExternalData_15[[#This Row],[item_key]],IsITypeList,Table_ExternalData_15[[#This Row],[IType]],IsDList,Table_ExternalData_15[[#Headers],[30]])</f>
        <v>0</v>
      </c>
      <c r="AI904" s="10">
        <f>SUMIFS(IsQList,IsIList,Table_ExternalData_15[[#This Row],[item_key]],IsITypeList,Table_ExternalData_15[[#This Row],[IType]],IsDList,Table_ExternalData_15[[#Headers],[31]])</f>
        <v>0</v>
      </c>
      <c r="AJ904" s="10">
        <f>SUM(Table_ExternalData_15[[#This Row],[1]:[31]])</f>
        <v>80</v>
      </c>
    </row>
    <row r="905" spans="1:36">
      <c r="A905" s="1" t="s">
        <v>2336</v>
      </c>
      <c r="B905" s="1" t="s">
        <v>2903</v>
      </c>
      <c r="C905" s="1" t="s">
        <v>646</v>
      </c>
      <c r="D905" s="11" t="s">
        <v>2046</v>
      </c>
      <c r="E905" s="10">
        <f>SUMIFS(IsQList,IsIList,Table_ExternalData_15[[#This Row],[item_key]],IsITypeList,Table_ExternalData_15[[#This Row],[IType]],IsDList,Table_ExternalData_15[[#Headers],[1]])</f>
        <v>0</v>
      </c>
      <c r="F905" s="10">
        <f>SUMIFS(IsQList,IsIList,Table_ExternalData_15[[#This Row],[item_key]],IsITypeList,Table_ExternalData_15[[#This Row],[IType]],IsDList,Table_ExternalData_15[[#Headers],[2]])</f>
        <v>0</v>
      </c>
      <c r="G905" s="10">
        <f>SUMIFS(IsQList,IsIList,Table_ExternalData_15[[#This Row],[item_key]],IsITypeList,Table_ExternalData_15[[#This Row],[IType]],IsDList,Table_ExternalData_15[[#Headers],[3]])</f>
        <v>0</v>
      </c>
      <c r="H905" s="10">
        <f>SUMIFS(IsQList,IsIList,Table_ExternalData_15[[#This Row],[item_key]],IsITypeList,Table_ExternalData_15[[#This Row],[IType]],IsDList,Table_ExternalData_15[[#Headers],[4]])</f>
        <v>32</v>
      </c>
      <c r="I905" s="10">
        <f>SUMIFS(IsQList,IsIList,Table_ExternalData_15[[#This Row],[item_key]],IsITypeList,Table_ExternalData_15[[#This Row],[IType]],IsDList,Table_ExternalData_15[[#Headers],[5]])</f>
        <v>0</v>
      </c>
      <c r="J905" s="10">
        <f>SUMIFS(IsQList,IsIList,Table_ExternalData_15[[#This Row],[item_key]],IsITypeList,Table_ExternalData_15[[#This Row],[IType]],IsDList,Table_ExternalData_15[[#Headers],[6]])</f>
        <v>17</v>
      </c>
      <c r="K905" s="10">
        <f>SUMIFS(IsQList,IsIList,Table_ExternalData_15[[#This Row],[item_key]],IsITypeList,Table_ExternalData_15[[#This Row],[IType]],IsDList,Table_ExternalData_15[[#Headers],[7]])</f>
        <v>0</v>
      </c>
      <c r="L905" s="10">
        <f>SUMIFS(IsQList,IsIList,Table_ExternalData_15[[#This Row],[item_key]],IsITypeList,Table_ExternalData_15[[#This Row],[IType]],IsDList,Table_ExternalData_15[[#Headers],[8]])</f>
        <v>0</v>
      </c>
      <c r="M905" s="10">
        <f>SUMIFS(IsQList,IsIList,Table_ExternalData_15[[#This Row],[item_key]],IsITypeList,Table_ExternalData_15[[#This Row],[IType]],IsDList,Table_ExternalData_15[[#Headers],[9]])</f>
        <v>0</v>
      </c>
      <c r="N905" s="10">
        <f>SUMIFS(IsQList,IsIList,Table_ExternalData_15[[#This Row],[item_key]],IsITypeList,Table_ExternalData_15[[#This Row],[IType]],IsDList,Table_ExternalData_15[[#Headers],[10]])</f>
        <v>0</v>
      </c>
      <c r="O905" s="10">
        <f>SUMIFS(IsQList,IsIList,Table_ExternalData_15[[#This Row],[item_key]],IsITypeList,Table_ExternalData_15[[#This Row],[IType]],IsDList,Table_ExternalData_15[[#Headers],[11]])</f>
        <v>0</v>
      </c>
      <c r="P905" s="10">
        <f>SUMIFS(IsQList,IsIList,Table_ExternalData_15[[#This Row],[item_key]],IsITypeList,Table_ExternalData_15[[#This Row],[IType]],IsDList,Table_ExternalData_15[[#Headers],[12]])</f>
        <v>0</v>
      </c>
      <c r="Q905" s="10">
        <f>SUMIFS(IsQList,IsIList,Table_ExternalData_15[[#This Row],[item_key]],IsITypeList,Table_ExternalData_15[[#This Row],[IType]],IsDList,Table_ExternalData_15[[#Headers],[13]])</f>
        <v>0</v>
      </c>
      <c r="R905" s="10">
        <f>SUMIFS(IsQList,IsIList,Table_ExternalData_15[[#This Row],[item_key]],IsITypeList,Table_ExternalData_15[[#This Row],[IType]],IsDList,Table_ExternalData_15[[#Headers],[14]])</f>
        <v>0</v>
      </c>
      <c r="S905" s="10">
        <f>SUMIFS(IsQList,IsIList,Table_ExternalData_15[[#This Row],[item_key]],IsITypeList,Table_ExternalData_15[[#This Row],[IType]],IsDList,Table_ExternalData_15[[#Headers],[15]])</f>
        <v>0</v>
      </c>
      <c r="T905" s="10">
        <f>SUMIFS(IsQList,IsIList,Table_ExternalData_15[[#This Row],[item_key]],IsITypeList,Table_ExternalData_15[[#This Row],[IType]],IsDList,Table_ExternalData_15[[#Headers],[16]])</f>
        <v>6</v>
      </c>
      <c r="U905" s="10">
        <f>SUMIFS(IsQList,IsIList,Table_ExternalData_15[[#This Row],[item_key]],IsITypeList,Table_ExternalData_15[[#This Row],[IType]],IsDList,Table_ExternalData_15[[#Headers],[17]])</f>
        <v>0</v>
      </c>
      <c r="V905" s="10">
        <f>SUMIFS(IsQList,IsIList,Table_ExternalData_15[[#This Row],[item_key]],IsITypeList,Table_ExternalData_15[[#This Row],[IType]],IsDList,Table_ExternalData_15[[#Headers],[18]])</f>
        <v>0</v>
      </c>
      <c r="W905" s="10">
        <f>SUMIFS(IsQList,IsIList,Table_ExternalData_15[[#This Row],[item_key]],IsITypeList,Table_ExternalData_15[[#This Row],[IType]],IsDList,Table_ExternalData_15[[#Headers],[19]])</f>
        <v>0</v>
      </c>
      <c r="X905" s="10">
        <f>SUMIFS(IsQList,IsIList,Table_ExternalData_15[[#This Row],[item_key]],IsITypeList,Table_ExternalData_15[[#This Row],[IType]],IsDList,Table_ExternalData_15[[#Headers],[20]])</f>
        <v>0</v>
      </c>
      <c r="Y905" s="10">
        <f>SUMIFS(IsQList,IsIList,Table_ExternalData_15[[#This Row],[item_key]],IsITypeList,Table_ExternalData_15[[#This Row],[IType]],IsDList,Table_ExternalData_15[[#Headers],[21]])</f>
        <v>0</v>
      </c>
      <c r="Z905" s="10">
        <f>SUMIFS(IsQList,IsIList,Table_ExternalData_15[[#This Row],[item_key]],IsITypeList,Table_ExternalData_15[[#This Row],[IType]],IsDList,Table_ExternalData_15[[#Headers],[22]])</f>
        <v>0</v>
      </c>
      <c r="AA905" s="10">
        <f>SUMIFS(IsQList,IsIList,Table_ExternalData_15[[#This Row],[item_key]],IsITypeList,Table_ExternalData_15[[#This Row],[IType]],IsDList,Table_ExternalData_15[[#Headers],[23]])</f>
        <v>0</v>
      </c>
      <c r="AB905" s="10">
        <f>SUMIFS(IsQList,IsIList,Table_ExternalData_15[[#This Row],[item_key]],IsITypeList,Table_ExternalData_15[[#This Row],[IType]],IsDList,Table_ExternalData_15[[#Headers],[24]])</f>
        <v>0</v>
      </c>
      <c r="AC905" s="10">
        <f>SUMIFS(IsQList,IsIList,Table_ExternalData_15[[#This Row],[item_key]],IsITypeList,Table_ExternalData_15[[#This Row],[IType]],IsDList,Table_ExternalData_15[[#Headers],[25]])</f>
        <v>0</v>
      </c>
      <c r="AD905" s="10">
        <f>SUMIFS(IsQList,IsIList,Table_ExternalData_15[[#This Row],[item_key]],IsITypeList,Table_ExternalData_15[[#This Row],[IType]],IsDList,Table_ExternalData_15[[#Headers],[26]])</f>
        <v>0</v>
      </c>
      <c r="AE905" s="10">
        <f>SUMIFS(IsQList,IsIList,Table_ExternalData_15[[#This Row],[item_key]],IsITypeList,Table_ExternalData_15[[#This Row],[IType]],IsDList,Table_ExternalData_15[[#Headers],[27]])</f>
        <v>0</v>
      </c>
      <c r="AF905" s="10">
        <f>SUMIFS(IsQList,IsIList,Table_ExternalData_15[[#This Row],[item_key]],IsITypeList,Table_ExternalData_15[[#This Row],[IType]],IsDList,Table_ExternalData_15[[#Headers],[28]])</f>
        <v>0</v>
      </c>
      <c r="AG905" s="10">
        <f>SUMIFS(IsQList,IsIList,Table_ExternalData_15[[#This Row],[item_key]],IsITypeList,Table_ExternalData_15[[#This Row],[IType]],IsDList,Table_ExternalData_15[[#Headers],[29]])</f>
        <v>25</v>
      </c>
      <c r="AH905" s="10">
        <f>SUMIFS(IsQList,IsIList,Table_ExternalData_15[[#This Row],[item_key]],IsITypeList,Table_ExternalData_15[[#This Row],[IType]],IsDList,Table_ExternalData_15[[#Headers],[30]])</f>
        <v>0</v>
      </c>
      <c r="AI905" s="10">
        <f>SUMIFS(IsQList,IsIList,Table_ExternalData_15[[#This Row],[item_key]],IsITypeList,Table_ExternalData_15[[#This Row],[IType]],IsDList,Table_ExternalData_15[[#Headers],[31]])</f>
        <v>0</v>
      </c>
      <c r="AJ905" s="10">
        <f>SUM(Table_ExternalData_15[[#This Row],[1]:[31]])</f>
        <v>80</v>
      </c>
    </row>
    <row r="906" spans="1:36">
      <c r="A906" s="1" t="s">
        <v>2216</v>
      </c>
      <c r="B906" s="1" t="s">
        <v>2904</v>
      </c>
      <c r="C906" s="1" t="s">
        <v>935</v>
      </c>
      <c r="D906" s="11" t="s">
        <v>2046</v>
      </c>
      <c r="E906" s="10">
        <f>SUMIFS(IsQList,IsIList,Table_ExternalData_15[[#This Row],[item_key]],IsITypeList,Table_ExternalData_15[[#This Row],[IType]],IsDList,Table_ExternalData_15[[#Headers],[1]])</f>
        <v>1</v>
      </c>
      <c r="F906" s="10">
        <f>SUMIFS(IsQList,IsIList,Table_ExternalData_15[[#This Row],[item_key]],IsITypeList,Table_ExternalData_15[[#This Row],[IType]],IsDList,Table_ExternalData_15[[#Headers],[2]])</f>
        <v>50</v>
      </c>
      <c r="G906" s="10">
        <f>SUMIFS(IsQList,IsIList,Table_ExternalData_15[[#This Row],[item_key]],IsITypeList,Table_ExternalData_15[[#This Row],[IType]],IsDList,Table_ExternalData_15[[#Headers],[3]])</f>
        <v>0</v>
      </c>
      <c r="H906" s="10">
        <f>SUMIFS(IsQList,IsIList,Table_ExternalData_15[[#This Row],[item_key]],IsITypeList,Table_ExternalData_15[[#This Row],[IType]],IsDList,Table_ExternalData_15[[#Headers],[4]])</f>
        <v>38</v>
      </c>
      <c r="I906" s="10">
        <f>SUMIFS(IsQList,IsIList,Table_ExternalData_15[[#This Row],[item_key]],IsITypeList,Table_ExternalData_15[[#This Row],[IType]],IsDList,Table_ExternalData_15[[#Headers],[5]])</f>
        <v>0</v>
      </c>
      <c r="J906" s="10">
        <f>SUMIFS(IsQList,IsIList,Table_ExternalData_15[[#This Row],[item_key]],IsITypeList,Table_ExternalData_15[[#This Row],[IType]],IsDList,Table_ExternalData_15[[#Headers],[6]])</f>
        <v>6</v>
      </c>
      <c r="K906" s="10">
        <f>SUMIFS(IsQList,IsIList,Table_ExternalData_15[[#This Row],[item_key]],IsITypeList,Table_ExternalData_15[[#This Row],[IType]],IsDList,Table_ExternalData_15[[#Headers],[7]])</f>
        <v>0</v>
      </c>
      <c r="L906" s="10">
        <f>SUMIFS(IsQList,IsIList,Table_ExternalData_15[[#This Row],[item_key]],IsITypeList,Table_ExternalData_15[[#This Row],[IType]],IsDList,Table_ExternalData_15[[#Headers],[8]])</f>
        <v>0</v>
      </c>
      <c r="M906" s="10">
        <f>SUMIFS(IsQList,IsIList,Table_ExternalData_15[[#This Row],[item_key]],IsITypeList,Table_ExternalData_15[[#This Row],[IType]],IsDList,Table_ExternalData_15[[#Headers],[9]])</f>
        <v>65</v>
      </c>
      <c r="N906" s="10">
        <f>SUMIFS(IsQList,IsIList,Table_ExternalData_15[[#This Row],[item_key]],IsITypeList,Table_ExternalData_15[[#This Row],[IType]],IsDList,Table_ExternalData_15[[#Headers],[10]])</f>
        <v>0</v>
      </c>
      <c r="O906" s="10">
        <f>SUMIFS(IsQList,IsIList,Table_ExternalData_15[[#This Row],[item_key]],IsITypeList,Table_ExternalData_15[[#This Row],[IType]],IsDList,Table_ExternalData_15[[#Headers],[11]])</f>
        <v>0</v>
      </c>
      <c r="P906" s="10">
        <f>SUMIFS(IsQList,IsIList,Table_ExternalData_15[[#This Row],[item_key]],IsITypeList,Table_ExternalData_15[[#This Row],[IType]],IsDList,Table_ExternalData_15[[#Headers],[12]])</f>
        <v>0</v>
      </c>
      <c r="Q906" s="10">
        <f>SUMIFS(IsQList,IsIList,Table_ExternalData_15[[#This Row],[item_key]],IsITypeList,Table_ExternalData_15[[#This Row],[IType]],IsDList,Table_ExternalData_15[[#Headers],[13]])</f>
        <v>0</v>
      </c>
      <c r="R906" s="10">
        <f>SUMIFS(IsQList,IsIList,Table_ExternalData_15[[#This Row],[item_key]],IsITypeList,Table_ExternalData_15[[#This Row],[IType]],IsDList,Table_ExternalData_15[[#Headers],[14]])</f>
        <v>0</v>
      </c>
      <c r="S906" s="10">
        <f>SUMIFS(IsQList,IsIList,Table_ExternalData_15[[#This Row],[item_key]],IsITypeList,Table_ExternalData_15[[#This Row],[IType]],IsDList,Table_ExternalData_15[[#Headers],[15]])</f>
        <v>0</v>
      </c>
      <c r="T906" s="10">
        <f>SUMIFS(IsQList,IsIList,Table_ExternalData_15[[#This Row],[item_key]],IsITypeList,Table_ExternalData_15[[#This Row],[IType]],IsDList,Table_ExternalData_15[[#Headers],[16]])</f>
        <v>0</v>
      </c>
      <c r="U906" s="10">
        <f>SUMIFS(IsQList,IsIList,Table_ExternalData_15[[#This Row],[item_key]],IsITypeList,Table_ExternalData_15[[#This Row],[IType]],IsDList,Table_ExternalData_15[[#Headers],[17]])</f>
        <v>0</v>
      </c>
      <c r="V906" s="10">
        <f>SUMIFS(IsQList,IsIList,Table_ExternalData_15[[#This Row],[item_key]],IsITypeList,Table_ExternalData_15[[#This Row],[IType]],IsDList,Table_ExternalData_15[[#Headers],[18]])</f>
        <v>0</v>
      </c>
      <c r="W906" s="10">
        <f>SUMIFS(IsQList,IsIList,Table_ExternalData_15[[#This Row],[item_key]],IsITypeList,Table_ExternalData_15[[#This Row],[IType]],IsDList,Table_ExternalData_15[[#Headers],[19]])</f>
        <v>0</v>
      </c>
      <c r="X906" s="10">
        <f>SUMIFS(IsQList,IsIList,Table_ExternalData_15[[#This Row],[item_key]],IsITypeList,Table_ExternalData_15[[#This Row],[IType]],IsDList,Table_ExternalData_15[[#Headers],[20]])</f>
        <v>0</v>
      </c>
      <c r="Y906" s="10">
        <f>SUMIFS(IsQList,IsIList,Table_ExternalData_15[[#This Row],[item_key]],IsITypeList,Table_ExternalData_15[[#This Row],[IType]],IsDList,Table_ExternalData_15[[#Headers],[21]])</f>
        <v>0</v>
      </c>
      <c r="Z906" s="10">
        <f>SUMIFS(IsQList,IsIList,Table_ExternalData_15[[#This Row],[item_key]],IsITypeList,Table_ExternalData_15[[#This Row],[IType]],IsDList,Table_ExternalData_15[[#Headers],[22]])</f>
        <v>0</v>
      </c>
      <c r="AA906" s="10">
        <f>SUMIFS(IsQList,IsIList,Table_ExternalData_15[[#This Row],[item_key]],IsITypeList,Table_ExternalData_15[[#This Row],[IType]],IsDList,Table_ExternalData_15[[#Headers],[23]])</f>
        <v>0</v>
      </c>
      <c r="AB906" s="10">
        <f>SUMIFS(IsQList,IsIList,Table_ExternalData_15[[#This Row],[item_key]],IsITypeList,Table_ExternalData_15[[#This Row],[IType]],IsDList,Table_ExternalData_15[[#Headers],[24]])</f>
        <v>0</v>
      </c>
      <c r="AC906" s="10">
        <f>SUMIFS(IsQList,IsIList,Table_ExternalData_15[[#This Row],[item_key]],IsITypeList,Table_ExternalData_15[[#This Row],[IType]],IsDList,Table_ExternalData_15[[#Headers],[25]])</f>
        <v>0</v>
      </c>
      <c r="AD906" s="10">
        <f>SUMIFS(IsQList,IsIList,Table_ExternalData_15[[#This Row],[item_key]],IsITypeList,Table_ExternalData_15[[#This Row],[IType]],IsDList,Table_ExternalData_15[[#Headers],[26]])</f>
        <v>0</v>
      </c>
      <c r="AE906" s="10">
        <f>SUMIFS(IsQList,IsIList,Table_ExternalData_15[[#This Row],[item_key]],IsITypeList,Table_ExternalData_15[[#This Row],[IType]],IsDList,Table_ExternalData_15[[#Headers],[27]])</f>
        <v>0</v>
      </c>
      <c r="AF906" s="10">
        <f>SUMIFS(IsQList,IsIList,Table_ExternalData_15[[#This Row],[item_key]],IsITypeList,Table_ExternalData_15[[#This Row],[IType]],IsDList,Table_ExternalData_15[[#Headers],[28]])</f>
        <v>1</v>
      </c>
      <c r="AG906" s="10">
        <f>SUMIFS(IsQList,IsIList,Table_ExternalData_15[[#This Row],[item_key]],IsITypeList,Table_ExternalData_15[[#This Row],[IType]],IsDList,Table_ExternalData_15[[#Headers],[29]])</f>
        <v>51</v>
      </c>
      <c r="AH906" s="10">
        <f>SUMIFS(IsQList,IsIList,Table_ExternalData_15[[#This Row],[item_key]],IsITypeList,Table_ExternalData_15[[#This Row],[IType]],IsDList,Table_ExternalData_15[[#Headers],[30]])</f>
        <v>0</v>
      </c>
      <c r="AI906" s="10">
        <f>SUMIFS(IsQList,IsIList,Table_ExternalData_15[[#This Row],[item_key]],IsITypeList,Table_ExternalData_15[[#This Row],[IType]],IsDList,Table_ExternalData_15[[#Headers],[31]])</f>
        <v>10</v>
      </c>
      <c r="AJ906" s="10">
        <f>SUM(Table_ExternalData_15[[#This Row],[1]:[31]])</f>
        <v>222</v>
      </c>
    </row>
    <row r="907" spans="1:36">
      <c r="A907" s="1" t="s">
        <v>2217</v>
      </c>
      <c r="B907" s="1" t="s">
        <v>2905</v>
      </c>
      <c r="C907" s="1" t="s">
        <v>644</v>
      </c>
      <c r="D907" s="11" t="s">
        <v>2046</v>
      </c>
      <c r="E907" s="10">
        <f>SUMIFS(IsQList,IsIList,Table_ExternalData_15[[#This Row],[item_key]],IsITypeList,Table_ExternalData_15[[#This Row],[IType]],IsDList,Table_ExternalData_15[[#Headers],[1]])</f>
        <v>1</v>
      </c>
      <c r="F907" s="10">
        <f>SUMIFS(IsQList,IsIList,Table_ExternalData_15[[#This Row],[item_key]],IsITypeList,Table_ExternalData_15[[#This Row],[IType]],IsDList,Table_ExternalData_15[[#Headers],[2]])</f>
        <v>0</v>
      </c>
      <c r="G907" s="10">
        <f>SUMIFS(IsQList,IsIList,Table_ExternalData_15[[#This Row],[item_key]],IsITypeList,Table_ExternalData_15[[#This Row],[IType]],IsDList,Table_ExternalData_15[[#Headers],[3]])</f>
        <v>0</v>
      </c>
      <c r="H907" s="10">
        <f>SUMIFS(IsQList,IsIList,Table_ExternalData_15[[#This Row],[item_key]],IsITypeList,Table_ExternalData_15[[#This Row],[IType]],IsDList,Table_ExternalData_15[[#Headers],[4]])</f>
        <v>38</v>
      </c>
      <c r="I907" s="10">
        <f>SUMIFS(IsQList,IsIList,Table_ExternalData_15[[#This Row],[item_key]],IsITypeList,Table_ExternalData_15[[#This Row],[IType]],IsDList,Table_ExternalData_15[[#Headers],[5]])</f>
        <v>0</v>
      </c>
      <c r="J907" s="10">
        <f>SUMIFS(IsQList,IsIList,Table_ExternalData_15[[#This Row],[item_key]],IsITypeList,Table_ExternalData_15[[#This Row],[IType]],IsDList,Table_ExternalData_15[[#Headers],[6]])</f>
        <v>6</v>
      </c>
      <c r="K907" s="10">
        <f>SUMIFS(IsQList,IsIList,Table_ExternalData_15[[#This Row],[item_key]],IsITypeList,Table_ExternalData_15[[#This Row],[IType]],IsDList,Table_ExternalData_15[[#Headers],[7]])</f>
        <v>0</v>
      </c>
      <c r="L907" s="10">
        <f>SUMIFS(IsQList,IsIList,Table_ExternalData_15[[#This Row],[item_key]],IsITypeList,Table_ExternalData_15[[#This Row],[IType]],IsDList,Table_ExternalData_15[[#Headers],[8]])</f>
        <v>0</v>
      </c>
      <c r="M907" s="10">
        <f>SUMIFS(IsQList,IsIList,Table_ExternalData_15[[#This Row],[item_key]],IsITypeList,Table_ExternalData_15[[#This Row],[IType]],IsDList,Table_ExternalData_15[[#Headers],[9]])</f>
        <v>0</v>
      </c>
      <c r="N907" s="10">
        <f>SUMIFS(IsQList,IsIList,Table_ExternalData_15[[#This Row],[item_key]],IsITypeList,Table_ExternalData_15[[#This Row],[IType]],IsDList,Table_ExternalData_15[[#Headers],[10]])</f>
        <v>0</v>
      </c>
      <c r="O907" s="10">
        <f>SUMIFS(IsQList,IsIList,Table_ExternalData_15[[#This Row],[item_key]],IsITypeList,Table_ExternalData_15[[#This Row],[IType]],IsDList,Table_ExternalData_15[[#Headers],[11]])</f>
        <v>0</v>
      </c>
      <c r="P907" s="10">
        <f>SUMIFS(IsQList,IsIList,Table_ExternalData_15[[#This Row],[item_key]],IsITypeList,Table_ExternalData_15[[#This Row],[IType]],IsDList,Table_ExternalData_15[[#Headers],[12]])</f>
        <v>0</v>
      </c>
      <c r="Q907" s="10">
        <f>SUMIFS(IsQList,IsIList,Table_ExternalData_15[[#This Row],[item_key]],IsITypeList,Table_ExternalData_15[[#This Row],[IType]],IsDList,Table_ExternalData_15[[#Headers],[13]])</f>
        <v>0</v>
      </c>
      <c r="R907" s="10">
        <f>SUMIFS(IsQList,IsIList,Table_ExternalData_15[[#This Row],[item_key]],IsITypeList,Table_ExternalData_15[[#This Row],[IType]],IsDList,Table_ExternalData_15[[#Headers],[14]])</f>
        <v>0</v>
      </c>
      <c r="S907" s="10">
        <f>SUMIFS(IsQList,IsIList,Table_ExternalData_15[[#This Row],[item_key]],IsITypeList,Table_ExternalData_15[[#This Row],[IType]],IsDList,Table_ExternalData_15[[#Headers],[15]])</f>
        <v>0</v>
      </c>
      <c r="T907" s="10">
        <f>SUMIFS(IsQList,IsIList,Table_ExternalData_15[[#This Row],[item_key]],IsITypeList,Table_ExternalData_15[[#This Row],[IType]],IsDList,Table_ExternalData_15[[#Headers],[16]])</f>
        <v>20</v>
      </c>
      <c r="U907" s="10">
        <f>SUMIFS(IsQList,IsIList,Table_ExternalData_15[[#This Row],[item_key]],IsITypeList,Table_ExternalData_15[[#This Row],[IType]],IsDList,Table_ExternalData_15[[#Headers],[17]])</f>
        <v>0</v>
      </c>
      <c r="V907" s="10">
        <f>SUMIFS(IsQList,IsIList,Table_ExternalData_15[[#This Row],[item_key]],IsITypeList,Table_ExternalData_15[[#This Row],[IType]],IsDList,Table_ExternalData_15[[#Headers],[18]])</f>
        <v>0</v>
      </c>
      <c r="W907" s="10">
        <f>SUMIFS(IsQList,IsIList,Table_ExternalData_15[[#This Row],[item_key]],IsITypeList,Table_ExternalData_15[[#This Row],[IType]],IsDList,Table_ExternalData_15[[#Headers],[19]])</f>
        <v>0</v>
      </c>
      <c r="X907" s="10">
        <f>SUMIFS(IsQList,IsIList,Table_ExternalData_15[[#This Row],[item_key]],IsITypeList,Table_ExternalData_15[[#This Row],[IType]],IsDList,Table_ExternalData_15[[#Headers],[20]])</f>
        <v>0</v>
      </c>
      <c r="Y907" s="10">
        <f>SUMIFS(IsQList,IsIList,Table_ExternalData_15[[#This Row],[item_key]],IsITypeList,Table_ExternalData_15[[#This Row],[IType]],IsDList,Table_ExternalData_15[[#Headers],[21]])</f>
        <v>0</v>
      </c>
      <c r="Z907" s="10">
        <f>SUMIFS(IsQList,IsIList,Table_ExternalData_15[[#This Row],[item_key]],IsITypeList,Table_ExternalData_15[[#This Row],[IType]],IsDList,Table_ExternalData_15[[#Headers],[22]])</f>
        <v>0</v>
      </c>
      <c r="AA907" s="10">
        <f>SUMIFS(IsQList,IsIList,Table_ExternalData_15[[#This Row],[item_key]],IsITypeList,Table_ExternalData_15[[#This Row],[IType]],IsDList,Table_ExternalData_15[[#Headers],[23]])</f>
        <v>0</v>
      </c>
      <c r="AB907" s="10">
        <f>SUMIFS(IsQList,IsIList,Table_ExternalData_15[[#This Row],[item_key]],IsITypeList,Table_ExternalData_15[[#This Row],[IType]],IsDList,Table_ExternalData_15[[#Headers],[24]])</f>
        <v>0</v>
      </c>
      <c r="AC907" s="10">
        <f>SUMIFS(IsQList,IsIList,Table_ExternalData_15[[#This Row],[item_key]],IsITypeList,Table_ExternalData_15[[#This Row],[IType]],IsDList,Table_ExternalData_15[[#Headers],[25]])</f>
        <v>0</v>
      </c>
      <c r="AD907" s="10">
        <f>SUMIFS(IsQList,IsIList,Table_ExternalData_15[[#This Row],[item_key]],IsITypeList,Table_ExternalData_15[[#This Row],[IType]],IsDList,Table_ExternalData_15[[#Headers],[26]])</f>
        <v>0</v>
      </c>
      <c r="AE907" s="10">
        <f>SUMIFS(IsQList,IsIList,Table_ExternalData_15[[#This Row],[item_key]],IsITypeList,Table_ExternalData_15[[#This Row],[IType]],IsDList,Table_ExternalData_15[[#Headers],[27]])</f>
        <v>0</v>
      </c>
      <c r="AF907" s="10">
        <f>SUMIFS(IsQList,IsIList,Table_ExternalData_15[[#This Row],[item_key]],IsITypeList,Table_ExternalData_15[[#This Row],[IType]],IsDList,Table_ExternalData_15[[#Headers],[28]])</f>
        <v>1</v>
      </c>
      <c r="AG907" s="10">
        <f>SUMIFS(IsQList,IsIList,Table_ExternalData_15[[#This Row],[item_key]],IsITypeList,Table_ExternalData_15[[#This Row],[IType]],IsDList,Table_ExternalData_15[[#Headers],[29]])</f>
        <v>51</v>
      </c>
      <c r="AH907" s="10">
        <f>SUMIFS(IsQList,IsIList,Table_ExternalData_15[[#This Row],[item_key]],IsITypeList,Table_ExternalData_15[[#This Row],[IType]],IsDList,Table_ExternalData_15[[#Headers],[30]])</f>
        <v>0</v>
      </c>
      <c r="AI907" s="10">
        <f>SUMIFS(IsQList,IsIList,Table_ExternalData_15[[#This Row],[item_key]],IsITypeList,Table_ExternalData_15[[#This Row],[IType]],IsDList,Table_ExternalData_15[[#Headers],[31]])</f>
        <v>10</v>
      </c>
      <c r="AJ907" s="10">
        <f>SUM(Table_ExternalData_15[[#This Row],[1]:[31]])</f>
        <v>127</v>
      </c>
    </row>
    <row r="908" spans="1:36">
      <c r="A908" s="1" t="s">
        <v>2218</v>
      </c>
      <c r="B908" s="1" t="s">
        <v>2906</v>
      </c>
      <c r="C908" s="1" t="s">
        <v>644</v>
      </c>
      <c r="D908" s="11" t="s">
        <v>2046</v>
      </c>
      <c r="E908" s="10">
        <f>SUMIFS(IsQList,IsIList,Table_ExternalData_15[[#This Row],[item_key]],IsITypeList,Table_ExternalData_15[[#This Row],[IType]],IsDList,Table_ExternalData_15[[#Headers],[1]])</f>
        <v>1</v>
      </c>
      <c r="F908" s="10">
        <f>SUMIFS(IsQList,IsIList,Table_ExternalData_15[[#This Row],[item_key]],IsITypeList,Table_ExternalData_15[[#This Row],[IType]],IsDList,Table_ExternalData_15[[#Headers],[2]])</f>
        <v>0</v>
      </c>
      <c r="G908" s="10">
        <f>SUMIFS(IsQList,IsIList,Table_ExternalData_15[[#This Row],[item_key]],IsITypeList,Table_ExternalData_15[[#This Row],[IType]],IsDList,Table_ExternalData_15[[#Headers],[3]])</f>
        <v>0</v>
      </c>
      <c r="H908" s="10">
        <f>SUMIFS(IsQList,IsIList,Table_ExternalData_15[[#This Row],[item_key]],IsITypeList,Table_ExternalData_15[[#This Row],[IType]],IsDList,Table_ExternalData_15[[#Headers],[4]])</f>
        <v>38</v>
      </c>
      <c r="I908" s="10">
        <f>SUMIFS(IsQList,IsIList,Table_ExternalData_15[[#This Row],[item_key]],IsITypeList,Table_ExternalData_15[[#This Row],[IType]],IsDList,Table_ExternalData_15[[#Headers],[5]])</f>
        <v>0</v>
      </c>
      <c r="J908" s="10">
        <f>SUMIFS(IsQList,IsIList,Table_ExternalData_15[[#This Row],[item_key]],IsITypeList,Table_ExternalData_15[[#This Row],[IType]],IsDList,Table_ExternalData_15[[#Headers],[6]])</f>
        <v>6</v>
      </c>
      <c r="K908" s="10">
        <f>SUMIFS(IsQList,IsIList,Table_ExternalData_15[[#This Row],[item_key]],IsITypeList,Table_ExternalData_15[[#This Row],[IType]],IsDList,Table_ExternalData_15[[#Headers],[7]])</f>
        <v>0</v>
      </c>
      <c r="L908" s="10">
        <f>SUMIFS(IsQList,IsIList,Table_ExternalData_15[[#This Row],[item_key]],IsITypeList,Table_ExternalData_15[[#This Row],[IType]],IsDList,Table_ExternalData_15[[#Headers],[8]])</f>
        <v>0</v>
      </c>
      <c r="M908" s="10">
        <f>SUMIFS(IsQList,IsIList,Table_ExternalData_15[[#This Row],[item_key]],IsITypeList,Table_ExternalData_15[[#This Row],[IType]],IsDList,Table_ExternalData_15[[#Headers],[9]])</f>
        <v>0</v>
      </c>
      <c r="N908" s="10">
        <f>SUMIFS(IsQList,IsIList,Table_ExternalData_15[[#This Row],[item_key]],IsITypeList,Table_ExternalData_15[[#This Row],[IType]],IsDList,Table_ExternalData_15[[#Headers],[10]])</f>
        <v>0</v>
      </c>
      <c r="O908" s="10">
        <f>SUMIFS(IsQList,IsIList,Table_ExternalData_15[[#This Row],[item_key]],IsITypeList,Table_ExternalData_15[[#This Row],[IType]],IsDList,Table_ExternalData_15[[#Headers],[11]])</f>
        <v>0</v>
      </c>
      <c r="P908" s="10">
        <f>SUMIFS(IsQList,IsIList,Table_ExternalData_15[[#This Row],[item_key]],IsITypeList,Table_ExternalData_15[[#This Row],[IType]],IsDList,Table_ExternalData_15[[#Headers],[12]])</f>
        <v>0</v>
      </c>
      <c r="Q908" s="10">
        <f>SUMIFS(IsQList,IsIList,Table_ExternalData_15[[#This Row],[item_key]],IsITypeList,Table_ExternalData_15[[#This Row],[IType]],IsDList,Table_ExternalData_15[[#Headers],[13]])</f>
        <v>0</v>
      </c>
      <c r="R908" s="10">
        <f>SUMIFS(IsQList,IsIList,Table_ExternalData_15[[#This Row],[item_key]],IsITypeList,Table_ExternalData_15[[#This Row],[IType]],IsDList,Table_ExternalData_15[[#Headers],[14]])</f>
        <v>0</v>
      </c>
      <c r="S908" s="10">
        <f>SUMIFS(IsQList,IsIList,Table_ExternalData_15[[#This Row],[item_key]],IsITypeList,Table_ExternalData_15[[#This Row],[IType]],IsDList,Table_ExternalData_15[[#Headers],[15]])</f>
        <v>0</v>
      </c>
      <c r="T908" s="10">
        <f>SUMIFS(IsQList,IsIList,Table_ExternalData_15[[#This Row],[item_key]],IsITypeList,Table_ExternalData_15[[#This Row],[IType]],IsDList,Table_ExternalData_15[[#Headers],[16]])</f>
        <v>20</v>
      </c>
      <c r="U908" s="10">
        <f>SUMIFS(IsQList,IsIList,Table_ExternalData_15[[#This Row],[item_key]],IsITypeList,Table_ExternalData_15[[#This Row],[IType]],IsDList,Table_ExternalData_15[[#Headers],[17]])</f>
        <v>0</v>
      </c>
      <c r="V908" s="10">
        <f>SUMIFS(IsQList,IsIList,Table_ExternalData_15[[#This Row],[item_key]],IsITypeList,Table_ExternalData_15[[#This Row],[IType]],IsDList,Table_ExternalData_15[[#Headers],[18]])</f>
        <v>0</v>
      </c>
      <c r="W908" s="10">
        <f>SUMIFS(IsQList,IsIList,Table_ExternalData_15[[#This Row],[item_key]],IsITypeList,Table_ExternalData_15[[#This Row],[IType]],IsDList,Table_ExternalData_15[[#Headers],[19]])</f>
        <v>0</v>
      </c>
      <c r="X908" s="10">
        <f>SUMIFS(IsQList,IsIList,Table_ExternalData_15[[#This Row],[item_key]],IsITypeList,Table_ExternalData_15[[#This Row],[IType]],IsDList,Table_ExternalData_15[[#Headers],[20]])</f>
        <v>0</v>
      </c>
      <c r="Y908" s="10">
        <f>SUMIFS(IsQList,IsIList,Table_ExternalData_15[[#This Row],[item_key]],IsITypeList,Table_ExternalData_15[[#This Row],[IType]],IsDList,Table_ExternalData_15[[#Headers],[21]])</f>
        <v>0</v>
      </c>
      <c r="Z908" s="10">
        <f>SUMIFS(IsQList,IsIList,Table_ExternalData_15[[#This Row],[item_key]],IsITypeList,Table_ExternalData_15[[#This Row],[IType]],IsDList,Table_ExternalData_15[[#Headers],[22]])</f>
        <v>0</v>
      </c>
      <c r="AA908" s="10">
        <f>SUMIFS(IsQList,IsIList,Table_ExternalData_15[[#This Row],[item_key]],IsITypeList,Table_ExternalData_15[[#This Row],[IType]],IsDList,Table_ExternalData_15[[#Headers],[23]])</f>
        <v>0</v>
      </c>
      <c r="AB908" s="10">
        <f>SUMIFS(IsQList,IsIList,Table_ExternalData_15[[#This Row],[item_key]],IsITypeList,Table_ExternalData_15[[#This Row],[IType]],IsDList,Table_ExternalData_15[[#Headers],[24]])</f>
        <v>0</v>
      </c>
      <c r="AC908" s="10">
        <f>SUMIFS(IsQList,IsIList,Table_ExternalData_15[[#This Row],[item_key]],IsITypeList,Table_ExternalData_15[[#This Row],[IType]],IsDList,Table_ExternalData_15[[#Headers],[25]])</f>
        <v>0</v>
      </c>
      <c r="AD908" s="10">
        <f>SUMIFS(IsQList,IsIList,Table_ExternalData_15[[#This Row],[item_key]],IsITypeList,Table_ExternalData_15[[#This Row],[IType]],IsDList,Table_ExternalData_15[[#Headers],[26]])</f>
        <v>0</v>
      </c>
      <c r="AE908" s="10">
        <f>SUMIFS(IsQList,IsIList,Table_ExternalData_15[[#This Row],[item_key]],IsITypeList,Table_ExternalData_15[[#This Row],[IType]],IsDList,Table_ExternalData_15[[#Headers],[27]])</f>
        <v>0</v>
      </c>
      <c r="AF908" s="10">
        <f>SUMIFS(IsQList,IsIList,Table_ExternalData_15[[#This Row],[item_key]],IsITypeList,Table_ExternalData_15[[#This Row],[IType]],IsDList,Table_ExternalData_15[[#Headers],[28]])</f>
        <v>1</v>
      </c>
      <c r="AG908" s="10">
        <f>SUMIFS(IsQList,IsIList,Table_ExternalData_15[[#This Row],[item_key]],IsITypeList,Table_ExternalData_15[[#This Row],[IType]],IsDList,Table_ExternalData_15[[#Headers],[29]])</f>
        <v>51</v>
      </c>
      <c r="AH908" s="10">
        <f>SUMIFS(IsQList,IsIList,Table_ExternalData_15[[#This Row],[item_key]],IsITypeList,Table_ExternalData_15[[#This Row],[IType]],IsDList,Table_ExternalData_15[[#Headers],[30]])</f>
        <v>0</v>
      </c>
      <c r="AI908" s="10">
        <f>SUMIFS(IsQList,IsIList,Table_ExternalData_15[[#This Row],[item_key]],IsITypeList,Table_ExternalData_15[[#This Row],[IType]],IsDList,Table_ExternalData_15[[#Headers],[31]])</f>
        <v>10</v>
      </c>
      <c r="AJ908" s="10">
        <f>SUM(Table_ExternalData_15[[#This Row],[1]:[31]])</f>
        <v>127</v>
      </c>
    </row>
    <row r="909" spans="1:36">
      <c r="A909" s="1" t="s">
        <v>2219</v>
      </c>
      <c r="B909" s="1" t="s">
        <v>2907</v>
      </c>
      <c r="C909" s="1" t="s">
        <v>644</v>
      </c>
      <c r="D909" s="11" t="s">
        <v>2046</v>
      </c>
      <c r="E909" s="10">
        <f>SUMIFS(IsQList,IsIList,Table_ExternalData_15[[#This Row],[item_key]],IsITypeList,Table_ExternalData_15[[#This Row],[IType]],IsDList,Table_ExternalData_15[[#Headers],[1]])</f>
        <v>1</v>
      </c>
      <c r="F909" s="10">
        <f>SUMIFS(IsQList,IsIList,Table_ExternalData_15[[#This Row],[item_key]],IsITypeList,Table_ExternalData_15[[#This Row],[IType]],IsDList,Table_ExternalData_15[[#Headers],[2]])</f>
        <v>0</v>
      </c>
      <c r="G909" s="10">
        <f>SUMIFS(IsQList,IsIList,Table_ExternalData_15[[#This Row],[item_key]],IsITypeList,Table_ExternalData_15[[#This Row],[IType]],IsDList,Table_ExternalData_15[[#Headers],[3]])</f>
        <v>0</v>
      </c>
      <c r="H909" s="10">
        <f>SUMIFS(IsQList,IsIList,Table_ExternalData_15[[#This Row],[item_key]],IsITypeList,Table_ExternalData_15[[#This Row],[IType]],IsDList,Table_ExternalData_15[[#Headers],[4]])</f>
        <v>38</v>
      </c>
      <c r="I909" s="10">
        <f>SUMIFS(IsQList,IsIList,Table_ExternalData_15[[#This Row],[item_key]],IsITypeList,Table_ExternalData_15[[#This Row],[IType]],IsDList,Table_ExternalData_15[[#Headers],[5]])</f>
        <v>0</v>
      </c>
      <c r="J909" s="10">
        <f>SUMIFS(IsQList,IsIList,Table_ExternalData_15[[#This Row],[item_key]],IsITypeList,Table_ExternalData_15[[#This Row],[IType]],IsDList,Table_ExternalData_15[[#Headers],[6]])</f>
        <v>6</v>
      </c>
      <c r="K909" s="10">
        <f>SUMIFS(IsQList,IsIList,Table_ExternalData_15[[#This Row],[item_key]],IsITypeList,Table_ExternalData_15[[#This Row],[IType]],IsDList,Table_ExternalData_15[[#Headers],[7]])</f>
        <v>0</v>
      </c>
      <c r="L909" s="10">
        <f>SUMIFS(IsQList,IsIList,Table_ExternalData_15[[#This Row],[item_key]],IsITypeList,Table_ExternalData_15[[#This Row],[IType]],IsDList,Table_ExternalData_15[[#Headers],[8]])</f>
        <v>0</v>
      </c>
      <c r="M909" s="10">
        <f>SUMIFS(IsQList,IsIList,Table_ExternalData_15[[#This Row],[item_key]],IsITypeList,Table_ExternalData_15[[#This Row],[IType]],IsDList,Table_ExternalData_15[[#Headers],[9]])</f>
        <v>0</v>
      </c>
      <c r="N909" s="10">
        <f>SUMIFS(IsQList,IsIList,Table_ExternalData_15[[#This Row],[item_key]],IsITypeList,Table_ExternalData_15[[#This Row],[IType]],IsDList,Table_ExternalData_15[[#Headers],[10]])</f>
        <v>0</v>
      </c>
      <c r="O909" s="10">
        <f>SUMIFS(IsQList,IsIList,Table_ExternalData_15[[#This Row],[item_key]],IsITypeList,Table_ExternalData_15[[#This Row],[IType]],IsDList,Table_ExternalData_15[[#Headers],[11]])</f>
        <v>0</v>
      </c>
      <c r="P909" s="10">
        <f>SUMIFS(IsQList,IsIList,Table_ExternalData_15[[#This Row],[item_key]],IsITypeList,Table_ExternalData_15[[#This Row],[IType]],IsDList,Table_ExternalData_15[[#Headers],[12]])</f>
        <v>0</v>
      </c>
      <c r="Q909" s="10">
        <f>SUMIFS(IsQList,IsIList,Table_ExternalData_15[[#This Row],[item_key]],IsITypeList,Table_ExternalData_15[[#This Row],[IType]],IsDList,Table_ExternalData_15[[#Headers],[13]])</f>
        <v>0</v>
      </c>
      <c r="R909" s="10">
        <f>SUMIFS(IsQList,IsIList,Table_ExternalData_15[[#This Row],[item_key]],IsITypeList,Table_ExternalData_15[[#This Row],[IType]],IsDList,Table_ExternalData_15[[#Headers],[14]])</f>
        <v>0</v>
      </c>
      <c r="S909" s="10">
        <f>SUMIFS(IsQList,IsIList,Table_ExternalData_15[[#This Row],[item_key]],IsITypeList,Table_ExternalData_15[[#This Row],[IType]],IsDList,Table_ExternalData_15[[#Headers],[15]])</f>
        <v>0</v>
      </c>
      <c r="T909" s="10">
        <f>SUMIFS(IsQList,IsIList,Table_ExternalData_15[[#This Row],[item_key]],IsITypeList,Table_ExternalData_15[[#This Row],[IType]],IsDList,Table_ExternalData_15[[#Headers],[16]])</f>
        <v>10</v>
      </c>
      <c r="U909" s="10">
        <f>SUMIFS(IsQList,IsIList,Table_ExternalData_15[[#This Row],[item_key]],IsITypeList,Table_ExternalData_15[[#This Row],[IType]],IsDList,Table_ExternalData_15[[#Headers],[17]])</f>
        <v>0</v>
      </c>
      <c r="V909" s="10">
        <f>SUMIFS(IsQList,IsIList,Table_ExternalData_15[[#This Row],[item_key]],IsITypeList,Table_ExternalData_15[[#This Row],[IType]],IsDList,Table_ExternalData_15[[#Headers],[18]])</f>
        <v>0</v>
      </c>
      <c r="W909" s="10">
        <f>SUMIFS(IsQList,IsIList,Table_ExternalData_15[[#This Row],[item_key]],IsITypeList,Table_ExternalData_15[[#This Row],[IType]],IsDList,Table_ExternalData_15[[#Headers],[19]])</f>
        <v>0</v>
      </c>
      <c r="X909" s="10">
        <f>SUMIFS(IsQList,IsIList,Table_ExternalData_15[[#This Row],[item_key]],IsITypeList,Table_ExternalData_15[[#This Row],[IType]],IsDList,Table_ExternalData_15[[#Headers],[20]])</f>
        <v>0</v>
      </c>
      <c r="Y909" s="10">
        <f>SUMIFS(IsQList,IsIList,Table_ExternalData_15[[#This Row],[item_key]],IsITypeList,Table_ExternalData_15[[#This Row],[IType]],IsDList,Table_ExternalData_15[[#Headers],[21]])</f>
        <v>0</v>
      </c>
      <c r="Z909" s="10">
        <f>SUMIFS(IsQList,IsIList,Table_ExternalData_15[[#This Row],[item_key]],IsITypeList,Table_ExternalData_15[[#This Row],[IType]],IsDList,Table_ExternalData_15[[#Headers],[22]])</f>
        <v>0</v>
      </c>
      <c r="AA909" s="10">
        <f>SUMIFS(IsQList,IsIList,Table_ExternalData_15[[#This Row],[item_key]],IsITypeList,Table_ExternalData_15[[#This Row],[IType]],IsDList,Table_ExternalData_15[[#Headers],[23]])</f>
        <v>0</v>
      </c>
      <c r="AB909" s="10">
        <f>SUMIFS(IsQList,IsIList,Table_ExternalData_15[[#This Row],[item_key]],IsITypeList,Table_ExternalData_15[[#This Row],[IType]],IsDList,Table_ExternalData_15[[#Headers],[24]])</f>
        <v>0</v>
      </c>
      <c r="AC909" s="10">
        <f>SUMIFS(IsQList,IsIList,Table_ExternalData_15[[#This Row],[item_key]],IsITypeList,Table_ExternalData_15[[#This Row],[IType]],IsDList,Table_ExternalData_15[[#Headers],[25]])</f>
        <v>0</v>
      </c>
      <c r="AD909" s="10">
        <f>SUMIFS(IsQList,IsIList,Table_ExternalData_15[[#This Row],[item_key]],IsITypeList,Table_ExternalData_15[[#This Row],[IType]],IsDList,Table_ExternalData_15[[#Headers],[26]])</f>
        <v>0</v>
      </c>
      <c r="AE909" s="10">
        <f>SUMIFS(IsQList,IsIList,Table_ExternalData_15[[#This Row],[item_key]],IsITypeList,Table_ExternalData_15[[#This Row],[IType]],IsDList,Table_ExternalData_15[[#Headers],[27]])</f>
        <v>0</v>
      </c>
      <c r="AF909" s="10">
        <f>SUMIFS(IsQList,IsIList,Table_ExternalData_15[[#This Row],[item_key]],IsITypeList,Table_ExternalData_15[[#This Row],[IType]],IsDList,Table_ExternalData_15[[#Headers],[28]])</f>
        <v>1</v>
      </c>
      <c r="AG909" s="10">
        <f>SUMIFS(IsQList,IsIList,Table_ExternalData_15[[#This Row],[item_key]],IsITypeList,Table_ExternalData_15[[#This Row],[IType]],IsDList,Table_ExternalData_15[[#Headers],[29]])</f>
        <v>51</v>
      </c>
      <c r="AH909" s="10">
        <f>SUMIFS(IsQList,IsIList,Table_ExternalData_15[[#This Row],[item_key]],IsITypeList,Table_ExternalData_15[[#This Row],[IType]],IsDList,Table_ExternalData_15[[#Headers],[30]])</f>
        <v>0</v>
      </c>
      <c r="AI909" s="10">
        <f>SUMIFS(IsQList,IsIList,Table_ExternalData_15[[#This Row],[item_key]],IsITypeList,Table_ExternalData_15[[#This Row],[IType]],IsDList,Table_ExternalData_15[[#Headers],[31]])</f>
        <v>10</v>
      </c>
      <c r="AJ909" s="10">
        <f>SUM(Table_ExternalData_15[[#This Row],[1]:[31]])</f>
        <v>117</v>
      </c>
    </row>
    <row r="910" spans="1:36">
      <c r="A910" s="1" t="s">
        <v>2220</v>
      </c>
      <c r="B910" s="1" t="s">
        <v>2908</v>
      </c>
      <c r="C910" s="1" t="s">
        <v>644</v>
      </c>
      <c r="D910" s="11" t="s">
        <v>2046</v>
      </c>
      <c r="E910" s="10">
        <f>SUMIFS(IsQList,IsIList,Table_ExternalData_15[[#This Row],[item_key]],IsITypeList,Table_ExternalData_15[[#This Row],[IType]],IsDList,Table_ExternalData_15[[#Headers],[1]])</f>
        <v>1</v>
      </c>
      <c r="F910" s="10">
        <f>SUMIFS(IsQList,IsIList,Table_ExternalData_15[[#This Row],[item_key]],IsITypeList,Table_ExternalData_15[[#This Row],[IType]],IsDList,Table_ExternalData_15[[#Headers],[2]])</f>
        <v>0</v>
      </c>
      <c r="G910" s="10">
        <f>SUMIFS(IsQList,IsIList,Table_ExternalData_15[[#This Row],[item_key]],IsITypeList,Table_ExternalData_15[[#This Row],[IType]],IsDList,Table_ExternalData_15[[#Headers],[3]])</f>
        <v>0</v>
      </c>
      <c r="H910" s="10">
        <f>SUMIFS(IsQList,IsIList,Table_ExternalData_15[[#This Row],[item_key]],IsITypeList,Table_ExternalData_15[[#This Row],[IType]],IsDList,Table_ExternalData_15[[#Headers],[4]])</f>
        <v>38</v>
      </c>
      <c r="I910" s="10">
        <f>SUMIFS(IsQList,IsIList,Table_ExternalData_15[[#This Row],[item_key]],IsITypeList,Table_ExternalData_15[[#This Row],[IType]],IsDList,Table_ExternalData_15[[#Headers],[5]])</f>
        <v>0</v>
      </c>
      <c r="J910" s="10">
        <f>SUMIFS(IsQList,IsIList,Table_ExternalData_15[[#This Row],[item_key]],IsITypeList,Table_ExternalData_15[[#This Row],[IType]],IsDList,Table_ExternalData_15[[#Headers],[6]])</f>
        <v>6</v>
      </c>
      <c r="K910" s="10">
        <f>SUMIFS(IsQList,IsIList,Table_ExternalData_15[[#This Row],[item_key]],IsITypeList,Table_ExternalData_15[[#This Row],[IType]],IsDList,Table_ExternalData_15[[#Headers],[7]])</f>
        <v>0</v>
      </c>
      <c r="L910" s="10">
        <f>SUMIFS(IsQList,IsIList,Table_ExternalData_15[[#This Row],[item_key]],IsITypeList,Table_ExternalData_15[[#This Row],[IType]],IsDList,Table_ExternalData_15[[#Headers],[8]])</f>
        <v>0</v>
      </c>
      <c r="M910" s="10">
        <f>SUMIFS(IsQList,IsIList,Table_ExternalData_15[[#This Row],[item_key]],IsITypeList,Table_ExternalData_15[[#This Row],[IType]],IsDList,Table_ExternalData_15[[#Headers],[9]])</f>
        <v>0</v>
      </c>
      <c r="N910" s="10">
        <f>SUMIFS(IsQList,IsIList,Table_ExternalData_15[[#This Row],[item_key]],IsITypeList,Table_ExternalData_15[[#This Row],[IType]],IsDList,Table_ExternalData_15[[#Headers],[10]])</f>
        <v>0</v>
      </c>
      <c r="O910" s="10">
        <f>SUMIFS(IsQList,IsIList,Table_ExternalData_15[[#This Row],[item_key]],IsITypeList,Table_ExternalData_15[[#This Row],[IType]],IsDList,Table_ExternalData_15[[#Headers],[11]])</f>
        <v>0</v>
      </c>
      <c r="P910" s="10">
        <f>SUMIFS(IsQList,IsIList,Table_ExternalData_15[[#This Row],[item_key]],IsITypeList,Table_ExternalData_15[[#This Row],[IType]],IsDList,Table_ExternalData_15[[#Headers],[12]])</f>
        <v>0</v>
      </c>
      <c r="Q910" s="10">
        <f>SUMIFS(IsQList,IsIList,Table_ExternalData_15[[#This Row],[item_key]],IsITypeList,Table_ExternalData_15[[#This Row],[IType]],IsDList,Table_ExternalData_15[[#Headers],[13]])</f>
        <v>0</v>
      </c>
      <c r="R910" s="10">
        <f>SUMIFS(IsQList,IsIList,Table_ExternalData_15[[#This Row],[item_key]],IsITypeList,Table_ExternalData_15[[#This Row],[IType]],IsDList,Table_ExternalData_15[[#Headers],[14]])</f>
        <v>0</v>
      </c>
      <c r="S910" s="10">
        <f>SUMIFS(IsQList,IsIList,Table_ExternalData_15[[#This Row],[item_key]],IsITypeList,Table_ExternalData_15[[#This Row],[IType]],IsDList,Table_ExternalData_15[[#Headers],[15]])</f>
        <v>0</v>
      </c>
      <c r="T910" s="10">
        <f>SUMIFS(IsQList,IsIList,Table_ExternalData_15[[#This Row],[item_key]],IsITypeList,Table_ExternalData_15[[#This Row],[IType]],IsDList,Table_ExternalData_15[[#Headers],[16]])</f>
        <v>10</v>
      </c>
      <c r="U910" s="10">
        <f>SUMIFS(IsQList,IsIList,Table_ExternalData_15[[#This Row],[item_key]],IsITypeList,Table_ExternalData_15[[#This Row],[IType]],IsDList,Table_ExternalData_15[[#Headers],[17]])</f>
        <v>0</v>
      </c>
      <c r="V910" s="10">
        <f>SUMIFS(IsQList,IsIList,Table_ExternalData_15[[#This Row],[item_key]],IsITypeList,Table_ExternalData_15[[#This Row],[IType]],IsDList,Table_ExternalData_15[[#Headers],[18]])</f>
        <v>0</v>
      </c>
      <c r="W910" s="10">
        <f>SUMIFS(IsQList,IsIList,Table_ExternalData_15[[#This Row],[item_key]],IsITypeList,Table_ExternalData_15[[#This Row],[IType]],IsDList,Table_ExternalData_15[[#Headers],[19]])</f>
        <v>0</v>
      </c>
      <c r="X910" s="10">
        <f>SUMIFS(IsQList,IsIList,Table_ExternalData_15[[#This Row],[item_key]],IsITypeList,Table_ExternalData_15[[#This Row],[IType]],IsDList,Table_ExternalData_15[[#Headers],[20]])</f>
        <v>0</v>
      </c>
      <c r="Y910" s="10">
        <f>SUMIFS(IsQList,IsIList,Table_ExternalData_15[[#This Row],[item_key]],IsITypeList,Table_ExternalData_15[[#This Row],[IType]],IsDList,Table_ExternalData_15[[#Headers],[21]])</f>
        <v>0</v>
      </c>
      <c r="Z910" s="10">
        <f>SUMIFS(IsQList,IsIList,Table_ExternalData_15[[#This Row],[item_key]],IsITypeList,Table_ExternalData_15[[#This Row],[IType]],IsDList,Table_ExternalData_15[[#Headers],[22]])</f>
        <v>0</v>
      </c>
      <c r="AA910" s="10">
        <f>SUMIFS(IsQList,IsIList,Table_ExternalData_15[[#This Row],[item_key]],IsITypeList,Table_ExternalData_15[[#This Row],[IType]],IsDList,Table_ExternalData_15[[#Headers],[23]])</f>
        <v>0</v>
      </c>
      <c r="AB910" s="10">
        <f>SUMIFS(IsQList,IsIList,Table_ExternalData_15[[#This Row],[item_key]],IsITypeList,Table_ExternalData_15[[#This Row],[IType]],IsDList,Table_ExternalData_15[[#Headers],[24]])</f>
        <v>0</v>
      </c>
      <c r="AC910" s="10">
        <f>SUMIFS(IsQList,IsIList,Table_ExternalData_15[[#This Row],[item_key]],IsITypeList,Table_ExternalData_15[[#This Row],[IType]],IsDList,Table_ExternalData_15[[#Headers],[25]])</f>
        <v>0</v>
      </c>
      <c r="AD910" s="10">
        <f>SUMIFS(IsQList,IsIList,Table_ExternalData_15[[#This Row],[item_key]],IsITypeList,Table_ExternalData_15[[#This Row],[IType]],IsDList,Table_ExternalData_15[[#Headers],[26]])</f>
        <v>0</v>
      </c>
      <c r="AE910" s="10">
        <f>SUMIFS(IsQList,IsIList,Table_ExternalData_15[[#This Row],[item_key]],IsITypeList,Table_ExternalData_15[[#This Row],[IType]],IsDList,Table_ExternalData_15[[#Headers],[27]])</f>
        <v>0</v>
      </c>
      <c r="AF910" s="10">
        <f>SUMIFS(IsQList,IsIList,Table_ExternalData_15[[#This Row],[item_key]],IsITypeList,Table_ExternalData_15[[#This Row],[IType]],IsDList,Table_ExternalData_15[[#Headers],[28]])</f>
        <v>1</v>
      </c>
      <c r="AG910" s="10">
        <f>SUMIFS(IsQList,IsIList,Table_ExternalData_15[[#This Row],[item_key]],IsITypeList,Table_ExternalData_15[[#This Row],[IType]],IsDList,Table_ExternalData_15[[#Headers],[29]])</f>
        <v>51</v>
      </c>
      <c r="AH910" s="10">
        <f>SUMIFS(IsQList,IsIList,Table_ExternalData_15[[#This Row],[item_key]],IsITypeList,Table_ExternalData_15[[#This Row],[IType]],IsDList,Table_ExternalData_15[[#Headers],[30]])</f>
        <v>0</v>
      </c>
      <c r="AI910" s="10">
        <f>SUMIFS(IsQList,IsIList,Table_ExternalData_15[[#This Row],[item_key]],IsITypeList,Table_ExternalData_15[[#This Row],[IType]],IsDList,Table_ExternalData_15[[#Headers],[31]])</f>
        <v>10</v>
      </c>
      <c r="AJ910" s="10">
        <f>SUM(Table_ExternalData_15[[#This Row],[1]:[31]])</f>
        <v>117</v>
      </c>
    </row>
    <row r="911" spans="1:36">
      <c r="A911" s="1" t="s">
        <v>2256</v>
      </c>
      <c r="B911" s="1" t="s">
        <v>2909</v>
      </c>
      <c r="C911" s="1" t="s">
        <v>1882</v>
      </c>
      <c r="D911" s="11" t="s">
        <v>2046</v>
      </c>
      <c r="E911" s="10">
        <f>SUMIFS(IsQList,IsIList,Table_ExternalData_15[[#This Row],[item_key]],IsITypeList,Table_ExternalData_15[[#This Row],[IType]],IsDList,Table_ExternalData_15[[#Headers],[1]])</f>
        <v>170</v>
      </c>
      <c r="F911" s="10">
        <f>SUMIFS(IsQList,IsIList,Table_ExternalData_15[[#This Row],[item_key]],IsITypeList,Table_ExternalData_15[[#This Row],[IType]],IsDList,Table_ExternalData_15[[#Headers],[2]])</f>
        <v>376</v>
      </c>
      <c r="G911" s="10">
        <f>SUMIFS(IsQList,IsIList,Table_ExternalData_15[[#This Row],[item_key]],IsITypeList,Table_ExternalData_15[[#This Row],[IType]],IsDList,Table_ExternalData_15[[#Headers],[3]])</f>
        <v>170</v>
      </c>
      <c r="H911" s="10">
        <f>SUMIFS(IsQList,IsIList,Table_ExternalData_15[[#This Row],[item_key]],IsITypeList,Table_ExternalData_15[[#This Row],[IType]],IsDList,Table_ExternalData_15[[#Headers],[4]])</f>
        <v>500</v>
      </c>
      <c r="I911" s="10">
        <f>SUMIFS(IsQList,IsIList,Table_ExternalData_15[[#This Row],[item_key]],IsITypeList,Table_ExternalData_15[[#This Row],[IType]],IsDList,Table_ExternalData_15[[#Headers],[5]])</f>
        <v>200</v>
      </c>
      <c r="J911" s="10">
        <f>SUMIFS(IsQList,IsIList,Table_ExternalData_15[[#This Row],[item_key]],IsITypeList,Table_ExternalData_15[[#This Row],[IType]],IsDList,Table_ExternalData_15[[#Headers],[6]])</f>
        <v>474</v>
      </c>
      <c r="K911" s="10">
        <f>SUMIFS(IsQList,IsIList,Table_ExternalData_15[[#This Row],[item_key]],IsITypeList,Table_ExternalData_15[[#This Row],[IType]],IsDList,Table_ExternalData_15[[#Headers],[7]])</f>
        <v>418</v>
      </c>
      <c r="L911" s="10">
        <f>SUMIFS(IsQList,IsIList,Table_ExternalData_15[[#This Row],[item_key]],IsITypeList,Table_ExternalData_15[[#This Row],[IType]],IsDList,Table_ExternalData_15[[#Headers],[8]])</f>
        <v>278</v>
      </c>
      <c r="M911" s="10">
        <f>SUMIFS(IsQList,IsIList,Table_ExternalData_15[[#This Row],[item_key]],IsITypeList,Table_ExternalData_15[[#This Row],[IType]],IsDList,Table_ExternalData_15[[#Headers],[9]])</f>
        <v>634</v>
      </c>
      <c r="N911" s="10">
        <f>SUMIFS(IsQList,IsIList,Table_ExternalData_15[[#This Row],[item_key]],IsITypeList,Table_ExternalData_15[[#This Row],[IType]],IsDList,Table_ExternalData_15[[#Headers],[10]])</f>
        <v>414</v>
      </c>
      <c r="O911" s="10">
        <f>SUMIFS(IsQList,IsIList,Table_ExternalData_15[[#This Row],[item_key]],IsITypeList,Table_ExternalData_15[[#This Row],[IType]],IsDList,Table_ExternalData_15[[#Headers],[11]])</f>
        <v>300</v>
      </c>
      <c r="P911" s="10">
        <f>SUMIFS(IsQList,IsIList,Table_ExternalData_15[[#This Row],[item_key]],IsITypeList,Table_ExternalData_15[[#This Row],[IType]],IsDList,Table_ExternalData_15[[#Headers],[12]])</f>
        <v>0</v>
      </c>
      <c r="Q911" s="10">
        <f>SUMIFS(IsQList,IsIList,Table_ExternalData_15[[#This Row],[item_key]],IsITypeList,Table_ExternalData_15[[#This Row],[IType]],IsDList,Table_ExternalData_15[[#Headers],[13]])</f>
        <v>368</v>
      </c>
      <c r="R911" s="10">
        <f>SUMIFS(IsQList,IsIList,Table_ExternalData_15[[#This Row],[item_key]],IsITypeList,Table_ExternalData_15[[#This Row],[IType]],IsDList,Table_ExternalData_15[[#Headers],[14]])</f>
        <v>624</v>
      </c>
      <c r="S911" s="10">
        <f>SUMIFS(IsQList,IsIList,Table_ExternalData_15[[#This Row],[item_key]],IsITypeList,Table_ExternalData_15[[#This Row],[IType]],IsDList,Table_ExternalData_15[[#Headers],[15]])</f>
        <v>372</v>
      </c>
      <c r="T911" s="10">
        <f>SUMIFS(IsQList,IsIList,Table_ExternalData_15[[#This Row],[item_key]],IsITypeList,Table_ExternalData_15[[#This Row],[IType]],IsDList,Table_ExternalData_15[[#Headers],[16]])</f>
        <v>328</v>
      </c>
      <c r="U911" s="10">
        <f>SUMIFS(IsQList,IsIList,Table_ExternalData_15[[#This Row],[item_key]],IsITypeList,Table_ExternalData_15[[#This Row],[IType]],IsDList,Table_ExternalData_15[[#Headers],[17]])</f>
        <v>170</v>
      </c>
      <c r="V911" s="10">
        <f>SUMIFS(IsQList,IsIList,Table_ExternalData_15[[#This Row],[item_key]],IsITypeList,Table_ExternalData_15[[#This Row],[IType]],IsDList,Table_ExternalData_15[[#Headers],[18]])</f>
        <v>0</v>
      </c>
      <c r="W911" s="10">
        <f>SUMIFS(IsQList,IsIList,Table_ExternalData_15[[#This Row],[item_key]],IsITypeList,Table_ExternalData_15[[#This Row],[IType]],IsDList,Table_ExternalData_15[[#Headers],[19]])</f>
        <v>0</v>
      </c>
      <c r="X911" s="10">
        <f>SUMIFS(IsQList,IsIList,Table_ExternalData_15[[#This Row],[item_key]],IsITypeList,Table_ExternalData_15[[#This Row],[IType]],IsDList,Table_ExternalData_15[[#Headers],[20]])</f>
        <v>0</v>
      </c>
      <c r="Y911" s="10">
        <f>SUMIFS(IsQList,IsIList,Table_ExternalData_15[[#This Row],[item_key]],IsITypeList,Table_ExternalData_15[[#This Row],[IType]],IsDList,Table_ExternalData_15[[#Headers],[21]])</f>
        <v>0</v>
      </c>
      <c r="Z911" s="10">
        <f>SUMIFS(IsQList,IsIList,Table_ExternalData_15[[#This Row],[item_key]],IsITypeList,Table_ExternalData_15[[#This Row],[IType]],IsDList,Table_ExternalData_15[[#Headers],[22]])</f>
        <v>0</v>
      </c>
      <c r="AA911" s="10">
        <f>SUMIFS(IsQList,IsIList,Table_ExternalData_15[[#This Row],[item_key]],IsITypeList,Table_ExternalData_15[[#This Row],[IType]],IsDList,Table_ExternalData_15[[#Headers],[23]])</f>
        <v>0</v>
      </c>
      <c r="AB911" s="10">
        <f>SUMIFS(IsQList,IsIList,Table_ExternalData_15[[#This Row],[item_key]],IsITypeList,Table_ExternalData_15[[#This Row],[IType]],IsDList,Table_ExternalData_15[[#Headers],[24]])</f>
        <v>0</v>
      </c>
      <c r="AC911" s="10">
        <f>SUMIFS(IsQList,IsIList,Table_ExternalData_15[[#This Row],[item_key]],IsITypeList,Table_ExternalData_15[[#This Row],[IType]],IsDList,Table_ExternalData_15[[#Headers],[25]])</f>
        <v>0</v>
      </c>
      <c r="AD911" s="10">
        <f>SUMIFS(IsQList,IsIList,Table_ExternalData_15[[#This Row],[item_key]],IsITypeList,Table_ExternalData_15[[#This Row],[IType]],IsDList,Table_ExternalData_15[[#Headers],[26]])</f>
        <v>0</v>
      </c>
      <c r="AE911" s="10">
        <f>SUMIFS(IsQList,IsIList,Table_ExternalData_15[[#This Row],[item_key]],IsITypeList,Table_ExternalData_15[[#This Row],[IType]],IsDList,Table_ExternalData_15[[#Headers],[27]])</f>
        <v>668</v>
      </c>
      <c r="AF911" s="10">
        <f>SUMIFS(IsQList,IsIList,Table_ExternalData_15[[#This Row],[item_key]],IsITypeList,Table_ExternalData_15[[#This Row],[IType]],IsDList,Table_ExternalData_15[[#Headers],[28]])</f>
        <v>764</v>
      </c>
      <c r="AG911" s="10">
        <f>SUMIFS(IsQList,IsIList,Table_ExternalData_15[[#This Row],[item_key]],IsITypeList,Table_ExternalData_15[[#This Row],[IType]],IsDList,Table_ExternalData_15[[#Headers],[29]])</f>
        <v>728</v>
      </c>
      <c r="AH911" s="10">
        <f>SUMIFS(IsQList,IsIList,Table_ExternalData_15[[#This Row],[item_key]],IsITypeList,Table_ExternalData_15[[#This Row],[IType]],IsDList,Table_ExternalData_15[[#Headers],[30]])</f>
        <v>460</v>
      </c>
      <c r="AI911" s="10">
        <f>SUMIFS(IsQList,IsIList,Table_ExternalData_15[[#This Row],[item_key]],IsITypeList,Table_ExternalData_15[[#This Row],[IType]],IsDList,Table_ExternalData_15[[#Headers],[31]])</f>
        <v>1454</v>
      </c>
      <c r="AJ911" s="10">
        <f>SUM(Table_ExternalData_15[[#This Row],[1]:[31]])</f>
        <v>9870</v>
      </c>
    </row>
    <row r="912" spans="1:36">
      <c r="A912" s="1" t="s">
        <v>2374</v>
      </c>
      <c r="B912" s="1" t="s">
        <v>2910</v>
      </c>
      <c r="C912" s="1" t="s">
        <v>2911</v>
      </c>
      <c r="D912" s="11" t="s">
        <v>2363</v>
      </c>
      <c r="E912" s="10">
        <f>SUMIFS(IsQList,IsIList,Table_ExternalData_15[[#This Row],[item_key]],IsITypeList,Table_ExternalData_15[[#This Row],[IType]],IsDList,Table_ExternalData_15[[#Headers],[1]])</f>
        <v>0</v>
      </c>
      <c r="F912" s="10">
        <f>SUMIFS(IsQList,IsIList,Table_ExternalData_15[[#This Row],[item_key]],IsITypeList,Table_ExternalData_15[[#This Row],[IType]],IsDList,Table_ExternalData_15[[#Headers],[2]])</f>
        <v>0</v>
      </c>
      <c r="G912" s="10">
        <f>SUMIFS(IsQList,IsIList,Table_ExternalData_15[[#This Row],[item_key]],IsITypeList,Table_ExternalData_15[[#This Row],[IType]],IsDList,Table_ExternalData_15[[#Headers],[3]])</f>
        <v>0</v>
      </c>
      <c r="H912" s="10">
        <f>SUMIFS(IsQList,IsIList,Table_ExternalData_15[[#This Row],[item_key]],IsITypeList,Table_ExternalData_15[[#This Row],[IType]],IsDList,Table_ExternalData_15[[#Headers],[4]])</f>
        <v>0</v>
      </c>
      <c r="I912" s="10">
        <f>SUMIFS(IsQList,IsIList,Table_ExternalData_15[[#This Row],[item_key]],IsITypeList,Table_ExternalData_15[[#This Row],[IType]],IsDList,Table_ExternalData_15[[#Headers],[5]])</f>
        <v>0</v>
      </c>
      <c r="J912" s="10">
        <f>SUMIFS(IsQList,IsIList,Table_ExternalData_15[[#This Row],[item_key]],IsITypeList,Table_ExternalData_15[[#This Row],[IType]],IsDList,Table_ExternalData_15[[#Headers],[6]])</f>
        <v>0</v>
      </c>
      <c r="K912" s="10">
        <f>SUMIFS(IsQList,IsIList,Table_ExternalData_15[[#This Row],[item_key]],IsITypeList,Table_ExternalData_15[[#This Row],[IType]],IsDList,Table_ExternalData_15[[#Headers],[7]])</f>
        <v>0</v>
      </c>
      <c r="L912" s="10">
        <f>SUMIFS(IsQList,IsIList,Table_ExternalData_15[[#This Row],[item_key]],IsITypeList,Table_ExternalData_15[[#This Row],[IType]],IsDList,Table_ExternalData_15[[#Headers],[8]])</f>
        <v>0</v>
      </c>
      <c r="M912" s="10">
        <f>SUMIFS(IsQList,IsIList,Table_ExternalData_15[[#This Row],[item_key]],IsITypeList,Table_ExternalData_15[[#This Row],[IType]],IsDList,Table_ExternalData_15[[#Headers],[9]])</f>
        <v>0</v>
      </c>
      <c r="N912" s="10">
        <f>SUMIFS(IsQList,IsIList,Table_ExternalData_15[[#This Row],[item_key]],IsITypeList,Table_ExternalData_15[[#This Row],[IType]],IsDList,Table_ExternalData_15[[#Headers],[10]])</f>
        <v>0</v>
      </c>
      <c r="O912" s="10">
        <f>SUMIFS(IsQList,IsIList,Table_ExternalData_15[[#This Row],[item_key]],IsITypeList,Table_ExternalData_15[[#This Row],[IType]],IsDList,Table_ExternalData_15[[#Headers],[11]])</f>
        <v>0</v>
      </c>
      <c r="P912" s="10">
        <f>SUMIFS(IsQList,IsIList,Table_ExternalData_15[[#This Row],[item_key]],IsITypeList,Table_ExternalData_15[[#This Row],[IType]],IsDList,Table_ExternalData_15[[#Headers],[12]])</f>
        <v>0</v>
      </c>
      <c r="Q912" s="10">
        <f>SUMIFS(IsQList,IsIList,Table_ExternalData_15[[#This Row],[item_key]],IsITypeList,Table_ExternalData_15[[#This Row],[IType]],IsDList,Table_ExternalData_15[[#Headers],[13]])</f>
        <v>0</v>
      </c>
      <c r="R912" s="10">
        <f>SUMIFS(IsQList,IsIList,Table_ExternalData_15[[#This Row],[item_key]],IsITypeList,Table_ExternalData_15[[#This Row],[IType]],IsDList,Table_ExternalData_15[[#Headers],[14]])</f>
        <v>0</v>
      </c>
      <c r="S912" s="10">
        <f>SUMIFS(IsQList,IsIList,Table_ExternalData_15[[#This Row],[item_key]],IsITypeList,Table_ExternalData_15[[#This Row],[IType]],IsDList,Table_ExternalData_15[[#Headers],[15]])</f>
        <v>0</v>
      </c>
      <c r="T912" s="10">
        <f>SUMIFS(IsQList,IsIList,Table_ExternalData_15[[#This Row],[item_key]],IsITypeList,Table_ExternalData_15[[#This Row],[IType]],IsDList,Table_ExternalData_15[[#Headers],[16]])</f>
        <v>0</v>
      </c>
      <c r="U912" s="10">
        <f>SUMIFS(IsQList,IsIList,Table_ExternalData_15[[#This Row],[item_key]],IsITypeList,Table_ExternalData_15[[#This Row],[IType]],IsDList,Table_ExternalData_15[[#Headers],[17]])</f>
        <v>0</v>
      </c>
      <c r="V912" s="10">
        <f>SUMIFS(IsQList,IsIList,Table_ExternalData_15[[#This Row],[item_key]],IsITypeList,Table_ExternalData_15[[#This Row],[IType]],IsDList,Table_ExternalData_15[[#Headers],[18]])</f>
        <v>0</v>
      </c>
      <c r="W912" s="10">
        <f>SUMIFS(IsQList,IsIList,Table_ExternalData_15[[#This Row],[item_key]],IsITypeList,Table_ExternalData_15[[#This Row],[IType]],IsDList,Table_ExternalData_15[[#Headers],[19]])</f>
        <v>0</v>
      </c>
      <c r="X912" s="10">
        <f>SUMIFS(IsQList,IsIList,Table_ExternalData_15[[#This Row],[item_key]],IsITypeList,Table_ExternalData_15[[#This Row],[IType]],IsDList,Table_ExternalData_15[[#Headers],[20]])</f>
        <v>0</v>
      </c>
      <c r="Y912" s="10">
        <f>SUMIFS(IsQList,IsIList,Table_ExternalData_15[[#This Row],[item_key]],IsITypeList,Table_ExternalData_15[[#This Row],[IType]],IsDList,Table_ExternalData_15[[#Headers],[21]])</f>
        <v>0</v>
      </c>
      <c r="Z912" s="10">
        <f>SUMIFS(IsQList,IsIList,Table_ExternalData_15[[#This Row],[item_key]],IsITypeList,Table_ExternalData_15[[#This Row],[IType]],IsDList,Table_ExternalData_15[[#Headers],[22]])</f>
        <v>0</v>
      </c>
      <c r="AA912" s="10">
        <f>SUMIFS(IsQList,IsIList,Table_ExternalData_15[[#This Row],[item_key]],IsITypeList,Table_ExternalData_15[[#This Row],[IType]],IsDList,Table_ExternalData_15[[#Headers],[23]])</f>
        <v>0</v>
      </c>
      <c r="AB912" s="10">
        <f>SUMIFS(IsQList,IsIList,Table_ExternalData_15[[#This Row],[item_key]],IsITypeList,Table_ExternalData_15[[#This Row],[IType]],IsDList,Table_ExternalData_15[[#Headers],[24]])</f>
        <v>0</v>
      </c>
      <c r="AC912" s="10">
        <f>SUMIFS(IsQList,IsIList,Table_ExternalData_15[[#This Row],[item_key]],IsITypeList,Table_ExternalData_15[[#This Row],[IType]],IsDList,Table_ExternalData_15[[#Headers],[25]])</f>
        <v>0</v>
      </c>
      <c r="AD912" s="10">
        <f>SUMIFS(IsQList,IsIList,Table_ExternalData_15[[#This Row],[item_key]],IsITypeList,Table_ExternalData_15[[#This Row],[IType]],IsDList,Table_ExternalData_15[[#Headers],[26]])</f>
        <v>0</v>
      </c>
      <c r="AE912" s="10">
        <f>SUMIFS(IsQList,IsIList,Table_ExternalData_15[[#This Row],[item_key]],IsITypeList,Table_ExternalData_15[[#This Row],[IType]],IsDList,Table_ExternalData_15[[#Headers],[27]])</f>
        <v>0</v>
      </c>
      <c r="AF912" s="10">
        <f>SUMIFS(IsQList,IsIList,Table_ExternalData_15[[#This Row],[item_key]],IsITypeList,Table_ExternalData_15[[#This Row],[IType]],IsDList,Table_ExternalData_15[[#Headers],[28]])</f>
        <v>0</v>
      </c>
      <c r="AG912" s="10">
        <f>SUMIFS(IsQList,IsIList,Table_ExternalData_15[[#This Row],[item_key]],IsITypeList,Table_ExternalData_15[[#This Row],[IType]],IsDList,Table_ExternalData_15[[#Headers],[29]])</f>
        <v>0</v>
      </c>
      <c r="AH912" s="10">
        <f>SUMIFS(IsQList,IsIList,Table_ExternalData_15[[#This Row],[item_key]],IsITypeList,Table_ExternalData_15[[#This Row],[IType]],IsDList,Table_ExternalData_15[[#Headers],[30]])</f>
        <v>0</v>
      </c>
      <c r="AI912" s="10">
        <f>SUMIFS(IsQList,IsIList,Table_ExternalData_15[[#This Row],[item_key]],IsITypeList,Table_ExternalData_15[[#This Row],[IType]],IsDList,Table_ExternalData_15[[#Headers],[31]])</f>
        <v>0</v>
      </c>
      <c r="AJ912" s="10">
        <f>SUM(Table_ExternalData_15[[#This Row],[1]:[31]])</f>
        <v>0</v>
      </c>
    </row>
    <row r="913" spans="1:36">
      <c r="A913" s="1" t="s">
        <v>2375</v>
      </c>
      <c r="B913" s="1" t="s">
        <v>2912</v>
      </c>
      <c r="C913" s="1" t="s">
        <v>2913</v>
      </c>
      <c r="D913" s="11" t="s">
        <v>2363</v>
      </c>
      <c r="E913" s="10">
        <f>SUMIFS(IsQList,IsIList,Table_ExternalData_15[[#This Row],[item_key]],IsITypeList,Table_ExternalData_15[[#This Row],[IType]],IsDList,Table_ExternalData_15[[#Headers],[1]])</f>
        <v>0</v>
      </c>
      <c r="F913" s="10">
        <f>SUMIFS(IsQList,IsIList,Table_ExternalData_15[[#This Row],[item_key]],IsITypeList,Table_ExternalData_15[[#This Row],[IType]],IsDList,Table_ExternalData_15[[#Headers],[2]])</f>
        <v>0</v>
      </c>
      <c r="G913" s="10">
        <f>SUMIFS(IsQList,IsIList,Table_ExternalData_15[[#This Row],[item_key]],IsITypeList,Table_ExternalData_15[[#This Row],[IType]],IsDList,Table_ExternalData_15[[#Headers],[3]])</f>
        <v>0</v>
      </c>
      <c r="H913" s="10">
        <f>SUMIFS(IsQList,IsIList,Table_ExternalData_15[[#This Row],[item_key]],IsITypeList,Table_ExternalData_15[[#This Row],[IType]],IsDList,Table_ExternalData_15[[#Headers],[4]])</f>
        <v>0</v>
      </c>
      <c r="I913" s="10">
        <f>SUMIFS(IsQList,IsIList,Table_ExternalData_15[[#This Row],[item_key]],IsITypeList,Table_ExternalData_15[[#This Row],[IType]],IsDList,Table_ExternalData_15[[#Headers],[5]])</f>
        <v>0</v>
      </c>
      <c r="J913" s="10">
        <f>SUMIFS(IsQList,IsIList,Table_ExternalData_15[[#This Row],[item_key]],IsITypeList,Table_ExternalData_15[[#This Row],[IType]],IsDList,Table_ExternalData_15[[#Headers],[6]])</f>
        <v>0</v>
      </c>
      <c r="K913" s="10">
        <f>SUMIFS(IsQList,IsIList,Table_ExternalData_15[[#This Row],[item_key]],IsITypeList,Table_ExternalData_15[[#This Row],[IType]],IsDList,Table_ExternalData_15[[#Headers],[7]])</f>
        <v>0</v>
      </c>
      <c r="L913" s="10">
        <f>SUMIFS(IsQList,IsIList,Table_ExternalData_15[[#This Row],[item_key]],IsITypeList,Table_ExternalData_15[[#This Row],[IType]],IsDList,Table_ExternalData_15[[#Headers],[8]])</f>
        <v>0</v>
      </c>
      <c r="M913" s="10">
        <f>SUMIFS(IsQList,IsIList,Table_ExternalData_15[[#This Row],[item_key]],IsITypeList,Table_ExternalData_15[[#This Row],[IType]],IsDList,Table_ExternalData_15[[#Headers],[9]])</f>
        <v>0</v>
      </c>
      <c r="N913" s="10">
        <f>SUMIFS(IsQList,IsIList,Table_ExternalData_15[[#This Row],[item_key]],IsITypeList,Table_ExternalData_15[[#This Row],[IType]],IsDList,Table_ExternalData_15[[#Headers],[10]])</f>
        <v>0</v>
      </c>
      <c r="O913" s="10">
        <f>SUMIFS(IsQList,IsIList,Table_ExternalData_15[[#This Row],[item_key]],IsITypeList,Table_ExternalData_15[[#This Row],[IType]],IsDList,Table_ExternalData_15[[#Headers],[11]])</f>
        <v>0</v>
      </c>
      <c r="P913" s="10">
        <f>SUMIFS(IsQList,IsIList,Table_ExternalData_15[[#This Row],[item_key]],IsITypeList,Table_ExternalData_15[[#This Row],[IType]],IsDList,Table_ExternalData_15[[#Headers],[12]])</f>
        <v>0</v>
      </c>
      <c r="Q913" s="10">
        <f>SUMIFS(IsQList,IsIList,Table_ExternalData_15[[#This Row],[item_key]],IsITypeList,Table_ExternalData_15[[#This Row],[IType]],IsDList,Table_ExternalData_15[[#Headers],[13]])</f>
        <v>0</v>
      </c>
      <c r="R913" s="10">
        <f>SUMIFS(IsQList,IsIList,Table_ExternalData_15[[#This Row],[item_key]],IsITypeList,Table_ExternalData_15[[#This Row],[IType]],IsDList,Table_ExternalData_15[[#Headers],[14]])</f>
        <v>0</v>
      </c>
      <c r="S913" s="10">
        <f>SUMIFS(IsQList,IsIList,Table_ExternalData_15[[#This Row],[item_key]],IsITypeList,Table_ExternalData_15[[#This Row],[IType]],IsDList,Table_ExternalData_15[[#Headers],[15]])</f>
        <v>0</v>
      </c>
      <c r="T913" s="10">
        <f>SUMIFS(IsQList,IsIList,Table_ExternalData_15[[#This Row],[item_key]],IsITypeList,Table_ExternalData_15[[#This Row],[IType]],IsDList,Table_ExternalData_15[[#Headers],[16]])</f>
        <v>0</v>
      </c>
      <c r="U913" s="10">
        <f>SUMIFS(IsQList,IsIList,Table_ExternalData_15[[#This Row],[item_key]],IsITypeList,Table_ExternalData_15[[#This Row],[IType]],IsDList,Table_ExternalData_15[[#Headers],[17]])</f>
        <v>0</v>
      </c>
      <c r="V913" s="10">
        <f>SUMIFS(IsQList,IsIList,Table_ExternalData_15[[#This Row],[item_key]],IsITypeList,Table_ExternalData_15[[#This Row],[IType]],IsDList,Table_ExternalData_15[[#Headers],[18]])</f>
        <v>0</v>
      </c>
      <c r="W913" s="10">
        <f>SUMIFS(IsQList,IsIList,Table_ExternalData_15[[#This Row],[item_key]],IsITypeList,Table_ExternalData_15[[#This Row],[IType]],IsDList,Table_ExternalData_15[[#Headers],[19]])</f>
        <v>0</v>
      </c>
      <c r="X913" s="10">
        <f>SUMIFS(IsQList,IsIList,Table_ExternalData_15[[#This Row],[item_key]],IsITypeList,Table_ExternalData_15[[#This Row],[IType]],IsDList,Table_ExternalData_15[[#Headers],[20]])</f>
        <v>0</v>
      </c>
      <c r="Y913" s="10">
        <f>SUMIFS(IsQList,IsIList,Table_ExternalData_15[[#This Row],[item_key]],IsITypeList,Table_ExternalData_15[[#This Row],[IType]],IsDList,Table_ExternalData_15[[#Headers],[21]])</f>
        <v>0</v>
      </c>
      <c r="Z913" s="10">
        <f>SUMIFS(IsQList,IsIList,Table_ExternalData_15[[#This Row],[item_key]],IsITypeList,Table_ExternalData_15[[#This Row],[IType]],IsDList,Table_ExternalData_15[[#Headers],[22]])</f>
        <v>0</v>
      </c>
      <c r="AA913" s="10">
        <f>SUMIFS(IsQList,IsIList,Table_ExternalData_15[[#This Row],[item_key]],IsITypeList,Table_ExternalData_15[[#This Row],[IType]],IsDList,Table_ExternalData_15[[#Headers],[23]])</f>
        <v>0</v>
      </c>
      <c r="AB913" s="10">
        <f>SUMIFS(IsQList,IsIList,Table_ExternalData_15[[#This Row],[item_key]],IsITypeList,Table_ExternalData_15[[#This Row],[IType]],IsDList,Table_ExternalData_15[[#Headers],[24]])</f>
        <v>0</v>
      </c>
      <c r="AC913" s="10">
        <f>SUMIFS(IsQList,IsIList,Table_ExternalData_15[[#This Row],[item_key]],IsITypeList,Table_ExternalData_15[[#This Row],[IType]],IsDList,Table_ExternalData_15[[#Headers],[25]])</f>
        <v>0</v>
      </c>
      <c r="AD913" s="10">
        <f>SUMIFS(IsQList,IsIList,Table_ExternalData_15[[#This Row],[item_key]],IsITypeList,Table_ExternalData_15[[#This Row],[IType]],IsDList,Table_ExternalData_15[[#Headers],[26]])</f>
        <v>0</v>
      </c>
      <c r="AE913" s="10">
        <f>SUMIFS(IsQList,IsIList,Table_ExternalData_15[[#This Row],[item_key]],IsITypeList,Table_ExternalData_15[[#This Row],[IType]],IsDList,Table_ExternalData_15[[#Headers],[27]])</f>
        <v>0</v>
      </c>
      <c r="AF913" s="10">
        <f>SUMIFS(IsQList,IsIList,Table_ExternalData_15[[#This Row],[item_key]],IsITypeList,Table_ExternalData_15[[#This Row],[IType]],IsDList,Table_ExternalData_15[[#Headers],[28]])</f>
        <v>0</v>
      </c>
      <c r="AG913" s="10">
        <f>SUMIFS(IsQList,IsIList,Table_ExternalData_15[[#This Row],[item_key]],IsITypeList,Table_ExternalData_15[[#This Row],[IType]],IsDList,Table_ExternalData_15[[#Headers],[29]])</f>
        <v>0</v>
      </c>
      <c r="AH913" s="10">
        <f>SUMIFS(IsQList,IsIList,Table_ExternalData_15[[#This Row],[item_key]],IsITypeList,Table_ExternalData_15[[#This Row],[IType]],IsDList,Table_ExternalData_15[[#Headers],[30]])</f>
        <v>0</v>
      </c>
      <c r="AI913" s="10">
        <f>SUMIFS(IsQList,IsIList,Table_ExternalData_15[[#This Row],[item_key]],IsITypeList,Table_ExternalData_15[[#This Row],[IType]],IsDList,Table_ExternalData_15[[#Headers],[31]])</f>
        <v>0</v>
      </c>
      <c r="AJ913" s="10">
        <f>SUM(Table_ExternalData_15[[#This Row],[1]:[31]])</f>
        <v>0</v>
      </c>
    </row>
    <row r="914" spans="1:36">
      <c r="A914" s="1" t="s">
        <v>2013</v>
      </c>
      <c r="B914" s="1" t="s">
        <v>2914</v>
      </c>
      <c r="C914" s="1" t="s">
        <v>2915</v>
      </c>
      <c r="D914" s="11" t="s">
        <v>2004</v>
      </c>
      <c r="E914" s="10">
        <f>SUMIFS(IsQList,IsIList,Table_ExternalData_15[[#This Row],[item_key]],IsITypeList,Table_ExternalData_15[[#This Row],[IType]],IsDList,Table_ExternalData_15[[#Headers],[1]])</f>
        <v>0</v>
      </c>
      <c r="F914" s="10">
        <f>SUMIFS(IsQList,IsIList,Table_ExternalData_15[[#This Row],[item_key]],IsITypeList,Table_ExternalData_15[[#This Row],[IType]],IsDList,Table_ExternalData_15[[#Headers],[2]])</f>
        <v>0</v>
      </c>
      <c r="G914" s="10">
        <f>SUMIFS(IsQList,IsIList,Table_ExternalData_15[[#This Row],[item_key]],IsITypeList,Table_ExternalData_15[[#This Row],[IType]],IsDList,Table_ExternalData_15[[#Headers],[3]])</f>
        <v>0</v>
      </c>
      <c r="H914" s="10">
        <f>SUMIFS(IsQList,IsIList,Table_ExternalData_15[[#This Row],[item_key]],IsITypeList,Table_ExternalData_15[[#This Row],[IType]],IsDList,Table_ExternalData_15[[#Headers],[4]])</f>
        <v>0</v>
      </c>
      <c r="I914" s="10">
        <f>SUMIFS(IsQList,IsIList,Table_ExternalData_15[[#This Row],[item_key]],IsITypeList,Table_ExternalData_15[[#This Row],[IType]],IsDList,Table_ExternalData_15[[#Headers],[5]])</f>
        <v>0</v>
      </c>
      <c r="J914" s="10">
        <f>SUMIFS(IsQList,IsIList,Table_ExternalData_15[[#This Row],[item_key]],IsITypeList,Table_ExternalData_15[[#This Row],[IType]],IsDList,Table_ExternalData_15[[#Headers],[6]])</f>
        <v>0</v>
      </c>
      <c r="K914" s="10">
        <f>SUMIFS(IsQList,IsIList,Table_ExternalData_15[[#This Row],[item_key]],IsITypeList,Table_ExternalData_15[[#This Row],[IType]],IsDList,Table_ExternalData_15[[#Headers],[7]])</f>
        <v>0</v>
      </c>
      <c r="L914" s="10">
        <f>SUMIFS(IsQList,IsIList,Table_ExternalData_15[[#This Row],[item_key]],IsITypeList,Table_ExternalData_15[[#This Row],[IType]],IsDList,Table_ExternalData_15[[#Headers],[8]])</f>
        <v>0</v>
      </c>
      <c r="M914" s="10">
        <f>SUMIFS(IsQList,IsIList,Table_ExternalData_15[[#This Row],[item_key]],IsITypeList,Table_ExternalData_15[[#This Row],[IType]],IsDList,Table_ExternalData_15[[#Headers],[9]])</f>
        <v>0</v>
      </c>
      <c r="N914" s="10">
        <f>SUMIFS(IsQList,IsIList,Table_ExternalData_15[[#This Row],[item_key]],IsITypeList,Table_ExternalData_15[[#This Row],[IType]],IsDList,Table_ExternalData_15[[#Headers],[10]])</f>
        <v>0</v>
      </c>
      <c r="O914" s="10">
        <f>SUMIFS(IsQList,IsIList,Table_ExternalData_15[[#This Row],[item_key]],IsITypeList,Table_ExternalData_15[[#This Row],[IType]],IsDList,Table_ExternalData_15[[#Headers],[11]])</f>
        <v>0</v>
      </c>
      <c r="P914" s="10">
        <f>SUMIFS(IsQList,IsIList,Table_ExternalData_15[[#This Row],[item_key]],IsITypeList,Table_ExternalData_15[[#This Row],[IType]],IsDList,Table_ExternalData_15[[#Headers],[12]])</f>
        <v>0</v>
      </c>
      <c r="Q914" s="10">
        <f>SUMIFS(IsQList,IsIList,Table_ExternalData_15[[#This Row],[item_key]],IsITypeList,Table_ExternalData_15[[#This Row],[IType]],IsDList,Table_ExternalData_15[[#Headers],[13]])</f>
        <v>0</v>
      </c>
      <c r="R914" s="10">
        <f>SUMIFS(IsQList,IsIList,Table_ExternalData_15[[#This Row],[item_key]],IsITypeList,Table_ExternalData_15[[#This Row],[IType]],IsDList,Table_ExternalData_15[[#Headers],[14]])</f>
        <v>0</v>
      </c>
      <c r="S914" s="10">
        <f>SUMIFS(IsQList,IsIList,Table_ExternalData_15[[#This Row],[item_key]],IsITypeList,Table_ExternalData_15[[#This Row],[IType]],IsDList,Table_ExternalData_15[[#Headers],[15]])</f>
        <v>0</v>
      </c>
      <c r="T914" s="10">
        <f>SUMIFS(IsQList,IsIList,Table_ExternalData_15[[#This Row],[item_key]],IsITypeList,Table_ExternalData_15[[#This Row],[IType]],IsDList,Table_ExternalData_15[[#Headers],[16]])</f>
        <v>0</v>
      </c>
      <c r="U914" s="10">
        <f>SUMIFS(IsQList,IsIList,Table_ExternalData_15[[#This Row],[item_key]],IsITypeList,Table_ExternalData_15[[#This Row],[IType]],IsDList,Table_ExternalData_15[[#Headers],[17]])</f>
        <v>0</v>
      </c>
      <c r="V914" s="10">
        <f>SUMIFS(IsQList,IsIList,Table_ExternalData_15[[#This Row],[item_key]],IsITypeList,Table_ExternalData_15[[#This Row],[IType]],IsDList,Table_ExternalData_15[[#Headers],[18]])</f>
        <v>0</v>
      </c>
      <c r="W914" s="10">
        <f>SUMIFS(IsQList,IsIList,Table_ExternalData_15[[#This Row],[item_key]],IsITypeList,Table_ExternalData_15[[#This Row],[IType]],IsDList,Table_ExternalData_15[[#Headers],[19]])</f>
        <v>0</v>
      </c>
      <c r="X914" s="10">
        <f>SUMIFS(IsQList,IsIList,Table_ExternalData_15[[#This Row],[item_key]],IsITypeList,Table_ExternalData_15[[#This Row],[IType]],IsDList,Table_ExternalData_15[[#Headers],[20]])</f>
        <v>0</v>
      </c>
      <c r="Y914" s="10">
        <f>SUMIFS(IsQList,IsIList,Table_ExternalData_15[[#This Row],[item_key]],IsITypeList,Table_ExternalData_15[[#This Row],[IType]],IsDList,Table_ExternalData_15[[#Headers],[21]])</f>
        <v>0</v>
      </c>
      <c r="Z914" s="10">
        <f>SUMIFS(IsQList,IsIList,Table_ExternalData_15[[#This Row],[item_key]],IsITypeList,Table_ExternalData_15[[#This Row],[IType]],IsDList,Table_ExternalData_15[[#Headers],[22]])</f>
        <v>0</v>
      </c>
      <c r="AA914" s="10">
        <f>SUMIFS(IsQList,IsIList,Table_ExternalData_15[[#This Row],[item_key]],IsITypeList,Table_ExternalData_15[[#This Row],[IType]],IsDList,Table_ExternalData_15[[#Headers],[23]])</f>
        <v>0</v>
      </c>
      <c r="AB914" s="10">
        <f>SUMIFS(IsQList,IsIList,Table_ExternalData_15[[#This Row],[item_key]],IsITypeList,Table_ExternalData_15[[#This Row],[IType]],IsDList,Table_ExternalData_15[[#Headers],[24]])</f>
        <v>0</v>
      </c>
      <c r="AC914" s="10">
        <f>SUMIFS(IsQList,IsIList,Table_ExternalData_15[[#This Row],[item_key]],IsITypeList,Table_ExternalData_15[[#This Row],[IType]],IsDList,Table_ExternalData_15[[#Headers],[25]])</f>
        <v>0</v>
      </c>
      <c r="AD914" s="10">
        <f>SUMIFS(IsQList,IsIList,Table_ExternalData_15[[#This Row],[item_key]],IsITypeList,Table_ExternalData_15[[#This Row],[IType]],IsDList,Table_ExternalData_15[[#Headers],[26]])</f>
        <v>0</v>
      </c>
      <c r="AE914" s="10">
        <f>SUMIFS(IsQList,IsIList,Table_ExternalData_15[[#This Row],[item_key]],IsITypeList,Table_ExternalData_15[[#This Row],[IType]],IsDList,Table_ExternalData_15[[#Headers],[27]])</f>
        <v>0</v>
      </c>
      <c r="AF914" s="10">
        <f>SUMIFS(IsQList,IsIList,Table_ExternalData_15[[#This Row],[item_key]],IsITypeList,Table_ExternalData_15[[#This Row],[IType]],IsDList,Table_ExternalData_15[[#Headers],[28]])</f>
        <v>0</v>
      </c>
      <c r="AG914" s="10">
        <f>SUMIFS(IsQList,IsIList,Table_ExternalData_15[[#This Row],[item_key]],IsITypeList,Table_ExternalData_15[[#This Row],[IType]],IsDList,Table_ExternalData_15[[#Headers],[29]])</f>
        <v>0</v>
      </c>
      <c r="AH914" s="10">
        <f>SUMIFS(IsQList,IsIList,Table_ExternalData_15[[#This Row],[item_key]],IsITypeList,Table_ExternalData_15[[#This Row],[IType]],IsDList,Table_ExternalData_15[[#Headers],[30]])</f>
        <v>0</v>
      </c>
      <c r="AI914" s="10">
        <f>SUMIFS(IsQList,IsIList,Table_ExternalData_15[[#This Row],[item_key]],IsITypeList,Table_ExternalData_15[[#This Row],[IType]],IsDList,Table_ExternalData_15[[#Headers],[31]])</f>
        <v>0</v>
      </c>
      <c r="AJ914" s="10">
        <f>SUM(Table_ExternalData_15[[#This Row],[1]:[31]])</f>
        <v>0</v>
      </c>
    </row>
    <row r="915" spans="1:36">
      <c r="A915" s="1" t="s">
        <v>2337</v>
      </c>
      <c r="B915" s="1" t="s">
        <v>2916</v>
      </c>
      <c r="C915" s="1" t="s">
        <v>2917</v>
      </c>
      <c r="D915" s="11" t="s">
        <v>2046</v>
      </c>
      <c r="E915" s="10">
        <f>SUMIFS(IsQList,IsIList,Table_ExternalData_15[[#This Row],[item_key]],IsITypeList,Table_ExternalData_15[[#This Row],[IType]],IsDList,Table_ExternalData_15[[#Headers],[1]])</f>
        <v>0</v>
      </c>
      <c r="F915" s="10">
        <f>SUMIFS(IsQList,IsIList,Table_ExternalData_15[[#This Row],[item_key]],IsITypeList,Table_ExternalData_15[[#This Row],[IType]],IsDList,Table_ExternalData_15[[#Headers],[2]])</f>
        <v>0</v>
      </c>
      <c r="G915" s="10">
        <f>SUMIFS(IsQList,IsIList,Table_ExternalData_15[[#This Row],[item_key]],IsITypeList,Table_ExternalData_15[[#This Row],[IType]],IsDList,Table_ExternalData_15[[#Headers],[3]])</f>
        <v>148</v>
      </c>
      <c r="H915" s="10">
        <f>SUMIFS(IsQList,IsIList,Table_ExternalData_15[[#This Row],[item_key]],IsITypeList,Table_ExternalData_15[[#This Row],[IType]],IsDList,Table_ExternalData_15[[#Headers],[4]])</f>
        <v>0</v>
      </c>
      <c r="I915" s="10">
        <f>SUMIFS(IsQList,IsIList,Table_ExternalData_15[[#This Row],[item_key]],IsITypeList,Table_ExternalData_15[[#This Row],[IType]],IsDList,Table_ExternalData_15[[#Headers],[5]])</f>
        <v>0</v>
      </c>
      <c r="J915" s="10">
        <f>SUMIFS(IsQList,IsIList,Table_ExternalData_15[[#This Row],[item_key]],IsITypeList,Table_ExternalData_15[[#This Row],[IType]],IsDList,Table_ExternalData_15[[#Headers],[6]])</f>
        <v>268</v>
      </c>
      <c r="K915" s="10">
        <f>SUMIFS(IsQList,IsIList,Table_ExternalData_15[[#This Row],[item_key]],IsITypeList,Table_ExternalData_15[[#This Row],[IType]],IsDList,Table_ExternalData_15[[#Headers],[7]])</f>
        <v>0</v>
      </c>
      <c r="L915" s="10">
        <f>SUMIFS(IsQList,IsIList,Table_ExternalData_15[[#This Row],[item_key]],IsITypeList,Table_ExternalData_15[[#This Row],[IType]],IsDList,Table_ExternalData_15[[#Headers],[8]])</f>
        <v>323</v>
      </c>
      <c r="M915" s="10">
        <f>SUMIFS(IsQList,IsIList,Table_ExternalData_15[[#This Row],[item_key]],IsITypeList,Table_ExternalData_15[[#This Row],[IType]],IsDList,Table_ExternalData_15[[#Headers],[9]])</f>
        <v>423</v>
      </c>
      <c r="N915" s="10">
        <f>SUMIFS(IsQList,IsIList,Table_ExternalData_15[[#This Row],[item_key]],IsITypeList,Table_ExternalData_15[[#This Row],[IType]],IsDList,Table_ExternalData_15[[#Headers],[10]])</f>
        <v>75</v>
      </c>
      <c r="O915" s="10">
        <f>SUMIFS(IsQList,IsIList,Table_ExternalData_15[[#This Row],[item_key]],IsITypeList,Table_ExternalData_15[[#This Row],[IType]],IsDList,Table_ExternalData_15[[#Headers],[11]])</f>
        <v>144</v>
      </c>
      <c r="P915" s="10">
        <f>SUMIFS(IsQList,IsIList,Table_ExternalData_15[[#This Row],[item_key]],IsITypeList,Table_ExternalData_15[[#This Row],[IType]],IsDList,Table_ExternalData_15[[#Headers],[12]])</f>
        <v>0</v>
      </c>
      <c r="Q915" s="10">
        <f>SUMIFS(IsQList,IsIList,Table_ExternalData_15[[#This Row],[item_key]],IsITypeList,Table_ExternalData_15[[#This Row],[IType]],IsDList,Table_ExternalData_15[[#Headers],[13]])</f>
        <v>439</v>
      </c>
      <c r="R915" s="10">
        <f>SUMIFS(IsQList,IsIList,Table_ExternalData_15[[#This Row],[item_key]],IsITypeList,Table_ExternalData_15[[#This Row],[IType]],IsDList,Table_ExternalData_15[[#Headers],[14]])</f>
        <v>132</v>
      </c>
      <c r="S915" s="10">
        <f>SUMIFS(IsQList,IsIList,Table_ExternalData_15[[#This Row],[item_key]],IsITypeList,Table_ExternalData_15[[#This Row],[IType]],IsDList,Table_ExternalData_15[[#Headers],[15]])</f>
        <v>209</v>
      </c>
      <c r="T915" s="10">
        <f>SUMIFS(IsQList,IsIList,Table_ExternalData_15[[#This Row],[item_key]],IsITypeList,Table_ExternalData_15[[#This Row],[IType]],IsDList,Table_ExternalData_15[[#Headers],[16]])</f>
        <v>0</v>
      </c>
      <c r="U915" s="10">
        <f>SUMIFS(IsQList,IsIList,Table_ExternalData_15[[#This Row],[item_key]],IsITypeList,Table_ExternalData_15[[#This Row],[IType]],IsDList,Table_ExternalData_15[[#Headers],[17]])</f>
        <v>265</v>
      </c>
      <c r="V915" s="10">
        <f>SUMIFS(IsQList,IsIList,Table_ExternalData_15[[#This Row],[item_key]],IsITypeList,Table_ExternalData_15[[#This Row],[IType]],IsDList,Table_ExternalData_15[[#Headers],[18]])</f>
        <v>180</v>
      </c>
      <c r="W915" s="10">
        <f>SUMIFS(IsQList,IsIList,Table_ExternalData_15[[#This Row],[item_key]],IsITypeList,Table_ExternalData_15[[#This Row],[IType]],IsDList,Table_ExternalData_15[[#Headers],[19]])</f>
        <v>0</v>
      </c>
      <c r="X915" s="10">
        <f>SUMIFS(IsQList,IsIList,Table_ExternalData_15[[#This Row],[item_key]],IsITypeList,Table_ExternalData_15[[#This Row],[IType]],IsDList,Table_ExternalData_15[[#Headers],[20]])</f>
        <v>0</v>
      </c>
      <c r="Y915" s="10">
        <f>SUMIFS(IsQList,IsIList,Table_ExternalData_15[[#This Row],[item_key]],IsITypeList,Table_ExternalData_15[[#This Row],[IType]],IsDList,Table_ExternalData_15[[#Headers],[21]])</f>
        <v>0</v>
      </c>
      <c r="Z915" s="10">
        <f>SUMIFS(IsQList,IsIList,Table_ExternalData_15[[#This Row],[item_key]],IsITypeList,Table_ExternalData_15[[#This Row],[IType]],IsDList,Table_ExternalData_15[[#Headers],[22]])</f>
        <v>0</v>
      </c>
      <c r="AA915" s="10">
        <f>SUMIFS(IsQList,IsIList,Table_ExternalData_15[[#This Row],[item_key]],IsITypeList,Table_ExternalData_15[[#This Row],[IType]],IsDList,Table_ExternalData_15[[#Headers],[23]])</f>
        <v>125</v>
      </c>
      <c r="AB915" s="10">
        <f>SUMIFS(IsQList,IsIList,Table_ExternalData_15[[#This Row],[item_key]],IsITypeList,Table_ExternalData_15[[#This Row],[IType]],IsDList,Table_ExternalData_15[[#Headers],[24]])</f>
        <v>186</v>
      </c>
      <c r="AC915" s="10">
        <f>SUMIFS(IsQList,IsIList,Table_ExternalData_15[[#This Row],[item_key]],IsITypeList,Table_ExternalData_15[[#This Row],[IType]],IsDList,Table_ExternalData_15[[#Headers],[25]])</f>
        <v>0</v>
      </c>
      <c r="AD915" s="10">
        <f>SUMIFS(IsQList,IsIList,Table_ExternalData_15[[#This Row],[item_key]],IsITypeList,Table_ExternalData_15[[#This Row],[IType]],IsDList,Table_ExternalData_15[[#Headers],[26]])</f>
        <v>0</v>
      </c>
      <c r="AE915" s="10">
        <f>SUMIFS(IsQList,IsIList,Table_ExternalData_15[[#This Row],[item_key]],IsITypeList,Table_ExternalData_15[[#This Row],[IType]],IsDList,Table_ExternalData_15[[#Headers],[27]])</f>
        <v>183</v>
      </c>
      <c r="AF915" s="10">
        <f>SUMIFS(IsQList,IsIList,Table_ExternalData_15[[#This Row],[item_key]],IsITypeList,Table_ExternalData_15[[#This Row],[IType]],IsDList,Table_ExternalData_15[[#Headers],[28]])</f>
        <v>671</v>
      </c>
      <c r="AG915" s="10">
        <f>SUMIFS(IsQList,IsIList,Table_ExternalData_15[[#This Row],[item_key]],IsITypeList,Table_ExternalData_15[[#This Row],[IType]],IsDList,Table_ExternalData_15[[#Headers],[29]])</f>
        <v>708</v>
      </c>
      <c r="AH915" s="10">
        <f>SUMIFS(IsQList,IsIList,Table_ExternalData_15[[#This Row],[item_key]],IsITypeList,Table_ExternalData_15[[#This Row],[IType]],IsDList,Table_ExternalData_15[[#Headers],[30]])</f>
        <v>312</v>
      </c>
      <c r="AI915" s="10">
        <f>SUMIFS(IsQList,IsIList,Table_ExternalData_15[[#This Row],[item_key]],IsITypeList,Table_ExternalData_15[[#This Row],[IType]],IsDList,Table_ExternalData_15[[#Headers],[31]])</f>
        <v>707</v>
      </c>
      <c r="AJ915" s="10">
        <f>SUM(Table_ExternalData_15[[#This Row],[1]:[31]])</f>
        <v>5498</v>
      </c>
    </row>
    <row r="916" spans="1:36">
      <c r="A916" s="1" t="s">
        <v>2038</v>
      </c>
      <c r="B916" s="1" t="s">
        <v>2918</v>
      </c>
      <c r="C916" s="1" t="s">
        <v>2919</v>
      </c>
      <c r="D916" s="11" t="s">
        <v>2017</v>
      </c>
      <c r="E916" s="10">
        <f>SUMIFS(IsQList,IsIList,Table_ExternalData_15[[#This Row],[item_key]],IsITypeList,Table_ExternalData_15[[#This Row],[IType]],IsDList,Table_ExternalData_15[[#Headers],[1]])</f>
        <v>-24</v>
      </c>
      <c r="F916" s="10">
        <f>SUMIFS(IsQList,IsIList,Table_ExternalData_15[[#This Row],[item_key]],IsITypeList,Table_ExternalData_15[[#This Row],[IType]],IsDList,Table_ExternalData_15[[#Headers],[2]])</f>
        <v>-92</v>
      </c>
      <c r="G916" s="10">
        <f>SUMIFS(IsQList,IsIList,Table_ExternalData_15[[#This Row],[item_key]],IsITypeList,Table_ExternalData_15[[#This Row],[IType]],IsDList,Table_ExternalData_15[[#Headers],[3]])</f>
        <v>0</v>
      </c>
      <c r="H916" s="10">
        <f>SUMIFS(IsQList,IsIList,Table_ExternalData_15[[#This Row],[item_key]],IsITypeList,Table_ExternalData_15[[#This Row],[IType]],IsDList,Table_ExternalData_15[[#Headers],[4]])</f>
        <v>0</v>
      </c>
      <c r="I916" s="10">
        <f>SUMIFS(IsQList,IsIList,Table_ExternalData_15[[#This Row],[item_key]],IsITypeList,Table_ExternalData_15[[#This Row],[IType]],IsDList,Table_ExternalData_15[[#Headers],[5]])</f>
        <v>0</v>
      </c>
      <c r="J916" s="10">
        <f>SUMIFS(IsQList,IsIList,Table_ExternalData_15[[#This Row],[item_key]],IsITypeList,Table_ExternalData_15[[#This Row],[IType]],IsDList,Table_ExternalData_15[[#Headers],[6]])</f>
        <v>0</v>
      </c>
      <c r="K916" s="10">
        <f>SUMIFS(IsQList,IsIList,Table_ExternalData_15[[#This Row],[item_key]],IsITypeList,Table_ExternalData_15[[#This Row],[IType]],IsDList,Table_ExternalData_15[[#Headers],[7]])</f>
        <v>0</v>
      </c>
      <c r="L916" s="10">
        <f>SUMIFS(IsQList,IsIList,Table_ExternalData_15[[#This Row],[item_key]],IsITypeList,Table_ExternalData_15[[#This Row],[IType]],IsDList,Table_ExternalData_15[[#Headers],[8]])</f>
        <v>0</v>
      </c>
      <c r="M916" s="10">
        <f>SUMIFS(IsQList,IsIList,Table_ExternalData_15[[#This Row],[item_key]],IsITypeList,Table_ExternalData_15[[#This Row],[IType]],IsDList,Table_ExternalData_15[[#Headers],[9]])</f>
        <v>0</v>
      </c>
      <c r="N916" s="10">
        <f>SUMIFS(IsQList,IsIList,Table_ExternalData_15[[#This Row],[item_key]],IsITypeList,Table_ExternalData_15[[#This Row],[IType]],IsDList,Table_ExternalData_15[[#Headers],[10]])</f>
        <v>0</v>
      </c>
      <c r="O916" s="10">
        <f>SUMIFS(IsQList,IsIList,Table_ExternalData_15[[#This Row],[item_key]],IsITypeList,Table_ExternalData_15[[#This Row],[IType]],IsDList,Table_ExternalData_15[[#Headers],[11]])</f>
        <v>0</v>
      </c>
      <c r="P916" s="10">
        <f>SUMIFS(IsQList,IsIList,Table_ExternalData_15[[#This Row],[item_key]],IsITypeList,Table_ExternalData_15[[#This Row],[IType]],IsDList,Table_ExternalData_15[[#Headers],[12]])</f>
        <v>0</v>
      </c>
      <c r="Q916" s="10">
        <f>SUMIFS(IsQList,IsIList,Table_ExternalData_15[[#This Row],[item_key]],IsITypeList,Table_ExternalData_15[[#This Row],[IType]],IsDList,Table_ExternalData_15[[#Headers],[13]])</f>
        <v>0</v>
      </c>
      <c r="R916" s="10">
        <f>SUMIFS(IsQList,IsIList,Table_ExternalData_15[[#This Row],[item_key]],IsITypeList,Table_ExternalData_15[[#This Row],[IType]],IsDList,Table_ExternalData_15[[#Headers],[14]])</f>
        <v>0</v>
      </c>
      <c r="S916" s="10">
        <f>SUMIFS(IsQList,IsIList,Table_ExternalData_15[[#This Row],[item_key]],IsITypeList,Table_ExternalData_15[[#This Row],[IType]],IsDList,Table_ExternalData_15[[#Headers],[15]])</f>
        <v>0</v>
      </c>
      <c r="T916" s="10">
        <f>SUMIFS(IsQList,IsIList,Table_ExternalData_15[[#This Row],[item_key]],IsITypeList,Table_ExternalData_15[[#This Row],[IType]],IsDList,Table_ExternalData_15[[#Headers],[16]])</f>
        <v>0</v>
      </c>
      <c r="U916" s="10">
        <f>SUMIFS(IsQList,IsIList,Table_ExternalData_15[[#This Row],[item_key]],IsITypeList,Table_ExternalData_15[[#This Row],[IType]],IsDList,Table_ExternalData_15[[#Headers],[17]])</f>
        <v>0</v>
      </c>
      <c r="V916" s="10">
        <f>SUMIFS(IsQList,IsIList,Table_ExternalData_15[[#This Row],[item_key]],IsITypeList,Table_ExternalData_15[[#This Row],[IType]],IsDList,Table_ExternalData_15[[#Headers],[18]])</f>
        <v>0</v>
      </c>
      <c r="W916" s="10">
        <f>SUMIFS(IsQList,IsIList,Table_ExternalData_15[[#This Row],[item_key]],IsITypeList,Table_ExternalData_15[[#This Row],[IType]],IsDList,Table_ExternalData_15[[#Headers],[19]])</f>
        <v>0</v>
      </c>
      <c r="X916" s="10">
        <f>SUMIFS(IsQList,IsIList,Table_ExternalData_15[[#This Row],[item_key]],IsITypeList,Table_ExternalData_15[[#This Row],[IType]],IsDList,Table_ExternalData_15[[#Headers],[20]])</f>
        <v>0</v>
      </c>
      <c r="Y916" s="10">
        <f>SUMIFS(IsQList,IsIList,Table_ExternalData_15[[#This Row],[item_key]],IsITypeList,Table_ExternalData_15[[#This Row],[IType]],IsDList,Table_ExternalData_15[[#Headers],[21]])</f>
        <v>0</v>
      </c>
      <c r="Z916" s="10">
        <f>SUMIFS(IsQList,IsIList,Table_ExternalData_15[[#This Row],[item_key]],IsITypeList,Table_ExternalData_15[[#This Row],[IType]],IsDList,Table_ExternalData_15[[#Headers],[22]])</f>
        <v>0</v>
      </c>
      <c r="AA916" s="10">
        <f>SUMIFS(IsQList,IsIList,Table_ExternalData_15[[#This Row],[item_key]],IsITypeList,Table_ExternalData_15[[#This Row],[IType]],IsDList,Table_ExternalData_15[[#Headers],[23]])</f>
        <v>0</v>
      </c>
      <c r="AB916" s="10">
        <f>SUMIFS(IsQList,IsIList,Table_ExternalData_15[[#This Row],[item_key]],IsITypeList,Table_ExternalData_15[[#This Row],[IType]],IsDList,Table_ExternalData_15[[#Headers],[24]])</f>
        <v>0</v>
      </c>
      <c r="AC916" s="10">
        <f>SUMIFS(IsQList,IsIList,Table_ExternalData_15[[#This Row],[item_key]],IsITypeList,Table_ExternalData_15[[#This Row],[IType]],IsDList,Table_ExternalData_15[[#Headers],[25]])</f>
        <v>0</v>
      </c>
      <c r="AD916" s="10">
        <f>SUMIFS(IsQList,IsIList,Table_ExternalData_15[[#This Row],[item_key]],IsITypeList,Table_ExternalData_15[[#This Row],[IType]],IsDList,Table_ExternalData_15[[#Headers],[26]])</f>
        <v>0</v>
      </c>
      <c r="AE916" s="10">
        <f>SUMIFS(IsQList,IsIList,Table_ExternalData_15[[#This Row],[item_key]],IsITypeList,Table_ExternalData_15[[#This Row],[IType]],IsDList,Table_ExternalData_15[[#Headers],[27]])</f>
        <v>0</v>
      </c>
      <c r="AF916" s="10">
        <f>SUMIFS(IsQList,IsIList,Table_ExternalData_15[[#This Row],[item_key]],IsITypeList,Table_ExternalData_15[[#This Row],[IType]],IsDList,Table_ExternalData_15[[#Headers],[28]])</f>
        <v>0</v>
      </c>
      <c r="AG916" s="10">
        <f>SUMIFS(IsQList,IsIList,Table_ExternalData_15[[#This Row],[item_key]],IsITypeList,Table_ExternalData_15[[#This Row],[IType]],IsDList,Table_ExternalData_15[[#Headers],[29]])</f>
        <v>0</v>
      </c>
      <c r="AH916" s="10">
        <f>SUMIFS(IsQList,IsIList,Table_ExternalData_15[[#This Row],[item_key]],IsITypeList,Table_ExternalData_15[[#This Row],[IType]],IsDList,Table_ExternalData_15[[#Headers],[30]])</f>
        <v>0</v>
      </c>
      <c r="AI916" s="10">
        <f>SUMIFS(IsQList,IsIList,Table_ExternalData_15[[#This Row],[item_key]],IsITypeList,Table_ExternalData_15[[#This Row],[IType]],IsDList,Table_ExternalData_15[[#Headers],[31]])</f>
        <v>0</v>
      </c>
      <c r="AJ916" s="10">
        <f>SUM(Table_ExternalData_15[[#This Row],[1]:[31]])</f>
        <v>-116</v>
      </c>
    </row>
    <row r="917" spans="1:36">
      <c r="A917" s="1" t="s">
        <v>122</v>
      </c>
      <c r="B917" s="1" t="s">
        <v>814</v>
      </c>
      <c r="C917" s="1" t="s">
        <v>815</v>
      </c>
      <c r="D917" s="11" t="s">
        <v>2004</v>
      </c>
      <c r="E917" s="10">
        <f>SUMIFS(IsQList,IsIList,Table_ExternalData_15[[#This Row],[item_key]],IsITypeList,Table_ExternalData_15[[#This Row],[IType]],IsDList,Table_ExternalData_15[[#Headers],[1]])</f>
        <v>0</v>
      </c>
      <c r="F917" s="10">
        <f>SUMIFS(IsQList,IsIList,Table_ExternalData_15[[#This Row],[item_key]],IsITypeList,Table_ExternalData_15[[#This Row],[IType]],IsDList,Table_ExternalData_15[[#Headers],[2]])</f>
        <v>0</v>
      </c>
      <c r="G917" s="10">
        <f>SUMIFS(IsQList,IsIList,Table_ExternalData_15[[#This Row],[item_key]],IsITypeList,Table_ExternalData_15[[#This Row],[IType]],IsDList,Table_ExternalData_15[[#Headers],[3]])</f>
        <v>0</v>
      </c>
      <c r="H917" s="10">
        <f>SUMIFS(IsQList,IsIList,Table_ExternalData_15[[#This Row],[item_key]],IsITypeList,Table_ExternalData_15[[#This Row],[IType]],IsDList,Table_ExternalData_15[[#Headers],[4]])</f>
        <v>0</v>
      </c>
      <c r="I917" s="10">
        <f>SUMIFS(IsQList,IsIList,Table_ExternalData_15[[#This Row],[item_key]],IsITypeList,Table_ExternalData_15[[#This Row],[IType]],IsDList,Table_ExternalData_15[[#Headers],[5]])</f>
        <v>0</v>
      </c>
      <c r="J917" s="10">
        <f>SUMIFS(IsQList,IsIList,Table_ExternalData_15[[#This Row],[item_key]],IsITypeList,Table_ExternalData_15[[#This Row],[IType]],IsDList,Table_ExternalData_15[[#Headers],[6]])</f>
        <v>0</v>
      </c>
      <c r="K917" s="10">
        <f>SUMIFS(IsQList,IsIList,Table_ExternalData_15[[#This Row],[item_key]],IsITypeList,Table_ExternalData_15[[#This Row],[IType]],IsDList,Table_ExternalData_15[[#Headers],[7]])</f>
        <v>0</v>
      </c>
      <c r="L917" s="10">
        <f>SUMIFS(IsQList,IsIList,Table_ExternalData_15[[#This Row],[item_key]],IsITypeList,Table_ExternalData_15[[#This Row],[IType]],IsDList,Table_ExternalData_15[[#Headers],[8]])</f>
        <v>0</v>
      </c>
      <c r="M917" s="10">
        <f>SUMIFS(IsQList,IsIList,Table_ExternalData_15[[#This Row],[item_key]],IsITypeList,Table_ExternalData_15[[#This Row],[IType]],IsDList,Table_ExternalData_15[[#Headers],[9]])</f>
        <v>0</v>
      </c>
      <c r="N917" s="10">
        <f>SUMIFS(IsQList,IsIList,Table_ExternalData_15[[#This Row],[item_key]],IsITypeList,Table_ExternalData_15[[#This Row],[IType]],IsDList,Table_ExternalData_15[[#Headers],[10]])</f>
        <v>0</v>
      </c>
      <c r="O917" s="10">
        <f>SUMIFS(IsQList,IsIList,Table_ExternalData_15[[#This Row],[item_key]],IsITypeList,Table_ExternalData_15[[#This Row],[IType]],IsDList,Table_ExternalData_15[[#Headers],[11]])</f>
        <v>0</v>
      </c>
      <c r="P917" s="10">
        <f>SUMIFS(IsQList,IsIList,Table_ExternalData_15[[#This Row],[item_key]],IsITypeList,Table_ExternalData_15[[#This Row],[IType]],IsDList,Table_ExternalData_15[[#Headers],[12]])</f>
        <v>0</v>
      </c>
      <c r="Q917" s="10">
        <f>SUMIFS(IsQList,IsIList,Table_ExternalData_15[[#This Row],[item_key]],IsITypeList,Table_ExternalData_15[[#This Row],[IType]],IsDList,Table_ExternalData_15[[#Headers],[13]])</f>
        <v>0</v>
      </c>
      <c r="R917" s="10">
        <f>SUMIFS(IsQList,IsIList,Table_ExternalData_15[[#This Row],[item_key]],IsITypeList,Table_ExternalData_15[[#This Row],[IType]],IsDList,Table_ExternalData_15[[#Headers],[14]])</f>
        <v>0</v>
      </c>
      <c r="S917" s="10">
        <f>SUMIFS(IsQList,IsIList,Table_ExternalData_15[[#This Row],[item_key]],IsITypeList,Table_ExternalData_15[[#This Row],[IType]],IsDList,Table_ExternalData_15[[#Headers],[15]])</f>
        <v>0</v>
      </c>
      <c r="T917" s="10">
        <f>SUMIFS(IsQList,IsIList,Table_ExternalData_15[[#This Row],[item_key]],IsITypeList,Table_ExternalData_15[[#This Row],[IType]],IsDList,Table_ExternalData_15[[#Headers],[16]])</f>
        <v>0</v>
      </c>
      <c r="U917" s="10">
        <f>SUMIFS(IsQList,IsIList,Table_ExternalData_15[[#This Row],[item_key]],IsITypeList,Table_ExternalData_15[[#This Row],[IType]],IsDList,Table_ExternalData_15[[#Headers],[17]])</f>
        <v>0</v>
      </c>
      <c r="V917" s="10">
        <f>SUMIFS(IsQList,IsIList,Table_ExternalData_15[[#This Row],[item_key]],IsITypeList,Table_ExternalData_15[[#This Row],[IType]],IsDList,Table_ExternalData_15[[#Headers],[18]])</f>
        <v>0</v>
      </c>
      <c r="W917" s="10">
        <f>SUMIFS(IsQList,IsIList,Table_ExternalData_15[[#This Row],[item_key]],IsITypeList,Table_ExternalData_15[[#This Row],[IType]],IsDList,Table_ExternalData_15[[#Headers],[19]])</f>
        <v>0</v>
      </c>
      <c r="X917" s="10">
        <f>SUMIFS(IsQList,IsIList,Table_ExternalData_15[[#This Row],[item_key]],IsITypeList,Table_ExternalData_15[[#This Row],[IType]],IsDList,Table_ExternalData_15[[#Headers],[20]])</f>
        <v>0</v>
      </c>
      <c r="Y917" s="10">
        <f>SUMIFS(IsQList,IsIList,Table_ExternalData_15[[#This Row],[item_key]],IsITypeList,Table_ExternalData_15[[#This Row],[IType]],IsDList,Table_ExternalData_15[[#Headers],[21]])</f>
        <v>0</v>
      </c>
      <c r="Z917" s="10">
        <f>SUMIFS(IsQList,IsIList,Table_ExternalData_15[[#This Row],[item_key]],IsITypeList,Table_ExternalData_15[[#This Row],[IType]],IsDList,Table_ExternalData_15[[#Headers],[22]])</f>
        <v>0</v>
      </c>
      <c r="AA917" s="10">
        <f>SUMIFS(IsQList,IsIList,Table_ExternalData_15[[#This Row],[item_key]],IsITypeList,Table_ExternalData_15[[#This Row],[IType]],IsDList,Table_ExternalData_15[[#Headers],[23]])</f>
        <v>0</v>
      </c>
      <c r="AB917" s="10">
        <f>SUMIFS(IsQList,IsIList,Table_ExternalData_15[[#This Row],[item_key]],IsITypeList,Table_ExternalData_15[[#This Row],[IType]],IsDList,Table_ExternalData_15[[#Headers],[24]])</f>
        <v>0</v>
      </c>
      <c r="AC917" s="10">
        <f>SUMIFS(IsQList,IsIList,Table_ExternalData_15[[#This Row],[item_key]],IsITypeList,Table_ExternalData_15[[#This Row],[IType]],IsDList,Table_ExternalData_15[[#Headers],[25]])</f>
        <v>0</v>
      </c>
      <c r="AD917" s="10">
        <f>SUMIFS(IsQList,IsIList,Table_ExternalData_15[[#This Row],[item_key]],IsITypeList,Table_ExternalData_15[[#This Row],[IType]],IsDList,Table_ExternalData_15[[#Headers],[26]])</f>
        <v>0</v>
      </c>
      <c r="AE917" s="10">
        <f>SUMIFS(IsQList,IsIList,Table_ExternalData_15[[#This Row],[item_key]],IsITypeList,Table_ExternalData_15[[#This Row],[IType]],IsDList,Table_ExternalData_15[[#Headers],[27]])</f>
        <v>0</v>
      </c>
      <c r="AF917" s="10">
        <f>SUMIFS(IsQList,IsIList,Table_ExternalData_15[[#This Row],[item_key]],IsITypeList,Table_ExternalData_15[[#This Row],[IType]],IsDList,Table_ExternalData_15[[#Headers],[28]])</f>
        <v>0</v>
      </c>
      <c r="AG917" s="10">
        <f>SUMIFS(IsQList,IsIList,Table_ExternalData_15[[#This Row],[item_key]],IsITypeList,Table_ExternalData_15[[#This Row],[IType]],IsDList,Table_ExternalData_15[[#Headers],[29]])</f>
        <v>0</v>
      </c>
      <c r="AH917" s="10">
        <f>SUMIFS(IsQList,IsIList,Table_ExternalData_15[[#This Row],[item_key]],IsITypeList,Table_ExternalData_15[[#This Row],[IType]],IsDList,Table_ExternalData_15[[#Headers],[30]])</f>
        <v>0</v>
      </c>
      <c r="AI917" s="10">
        <f>SUMIFS(IsQList,IsIList,Table_ExternalData_15[[#This Row],[item_key]],IsITypeList,Table_ExternalData_15[[#This Row],[IType]],IsDList,Table_ExternalData_15[[#Headers],[31]])</f>
        <v>0</v>
      </c>
      <c r="AJ917" s="10">
        <f>SUM(Table_ExternalData_15[[#This Row],[1]:[31]])</f>
        <v>0</v>
      </c>
    </row>
    <row r="918" spans="1:36">
      <c r="A918" s="1" t="s">
        <v>124</v>
      </c>
      <c r="B918" s="1" t="s">
        <v>818</v>
      </c>
      <c r="C918" s="1" t="s">
        <v>819</v>
      </c>
      <c r="D918" s="11" t="s">
        <v>2017</v>
      </c>
      <c r="E918" s="10">
        <f>SUMIFS(IsQList,IsIList,Table_ExternalData_15[[#This Row],[item_key]],IsITypeList,Table_ExternalData_15[[#This Row],[IType]],IsDList,Table_ExternalData_15[[#Headers],[1]])</f>
        <v>0</v>
      </c>
      <c r="F918" s="10">
        <f>SUMIFS(IsQList,IsIList,Table_ExternalData_15[[#This Row],[item_key]],IsITypeList,Table_ExternalData_15[[#This Row],[IType]],IsDList,Table_ExternalData_15[[#Headers],[2]])</f>
        <v>0</v>
      </c>
      <c r="G918" s="10">
        <f>SUMIFS(IsQList,IsIList,Table_ExternalData_15[[#This Row],[item_key]],IsITypeList,Table_ExternalData_15[[#This Row],[IType]],IsDList,Table_ExternalData_15[[#Headers],[3]])</f>
        <v>0</v>
      </c>
      <c r="H918" s="10">
        <f>SUMIFS(IsQList,IsIList,Table_ExternalData_15[[#This Row],[item_key]],IsITypeList,Table_ExternalData_15[[#This Row],[IType]],IsDList,Table_ExternalData_15[[#Headers],[4]])</f>
        <v>0</v>
      </c>
      <c r="I918" s="10">
        <f>SUMIFS(IsQList,IsIList,Table_ExternalData_15[[#This Row],[item_key]],IsITypeList,Table_ExternalData_15[[#This Row],[IType]],IsDList,Table_ExternalData_15[[#Headers],[5]])</f>
        <v>0</v>
      </c>
      <c r="J918" s="10">
        <f>SUMIFS(IsQList,IsIList,Table_ExternalData_15[[#This Row],[item_key]],IsITypeList,Table_ExternalData_15[[#This Row],[IType]],IsDList,Table_ExternalData_15[[#Headers],[6]])</f>
        <v>0</v>
      </c>
      <c r="K918" s="10">
        <f>SUMIFS(IsQList,IsIList,Table_ExternalData_15[[#This Row],[item_key]],IsITypeList,Table_ExternalData_15[[#This Row],[IType]],IsDList,Table_ExternalData_15[[#Headers],[7]])</f>
        <v>0</v>
      </c>
      <c r="L918" s="10">
        <f>SUMIFS(IsQList,IsIList,Table_ExternalData_15[[#This Row],[item_key]],IsITypeList,Table_ExternalData_15[[#This Row],[IType]],IsDList,Table_ExternalData_15[[#Headers],[8]])</f>
        <v>-1</v>
      </c>
      <c r="M918" s="10">
        <f>SUMIFS(IsQList,IsIList,Table_ExternalData_15[[#This Row],[item_key]],IsITypeList,Table_ExternalData_15[[#This Row],[IType]],IsDList,Table_ExternalData_15[[#Headers],[9]])</f>
        <v>0</v>
      </c>
      <c r="N918" s="10">
        <f>SUMIFS(IsQList,IsIList,Table_ExternalData_15[[#This Row],[item_key]],IsITypeList,Table_ExternalData_15[[#This Row],[IType]],IsDList,Table_ExternalData_15[[#Headers],[10]])</f>
        <v>0</v>
      </c>
      <c r="O918" s="10">
        <f>SUMIFS(IsQList,IsIList,Table_ExternalData_15[[#This Row],[item_key]],IsITypeList,Table_ExternalData_15[[#This Row],[IType]],IsDList,Table_ExternalData_15[[#Headers],[11]])</f>
        <v>0</v>
      </c>
      <c r="P918" s="10">
        <f>SUMIFS(IsQList,IsIList,Table_ExternalData_15[[#This Row],[item_key]],IsITypeList,Table_ExternalData_15[[#This Row],[IType]],IsDList,Table_ExternalData_15[[#Headers],[12]])</f>
        <v>0</v>
      </c>
      <c r="Q918" s="10">
        <f>SUMIFS(IsQList,IsIList,Table_ExternalData_15[[#This Row],[item_key]],IsITypeList,Table_ExternalData_15[[#This Row],[IType]],IsDList,Table_ExternalData_15[[#Headers],[13]])</f>
        <v>0</v>
      </c>
      <c r="R918" s="10">
        <f>SUMIFS(IsQList,IsIList,Table_ExternalData_15[[#This Row],[item_key]],IsITypeList,Table_ExternalData_15[[#This Row],[IType]],IsDList,Table_ExternalData_15[[#Headers],[14]])</f>
        <v>0</v>
      </c>
      <c r="S918" s="10">
        <f>SUMIFS(IsQList,IsIList,Table_ExternalData_15[[#This Row],[item_key]],IsITypeList,Table_ExternalData_15[[#This Row],[IType]],IsDList,Table_ExternalData_15[[#Headers],[15]])</f>
        <v>0</v>
      </c>
      <c r="T918" s="10">
        <f>SUMIFS(IsQList,IsIList,Table_ExternalData_15[[#This Row],[item_key]],IsITypeList,Table_ExternalData_15[[#This Row],[IType]],IsDList,Table_ExternalData_15[[#Headers],[16]])</f>
        <v>0</v>
      </c>
      <c r="U918" s="10">
        <f>SUMIFS(IsQList,IsIList,Table_ExternalData_15[[#This Row],[item_key]],IsITypeList,Table_ExternalData_15[[#This Row],[IType]],IsDList,Table_ExternalData_15[[#Headers],[17]])</f>
        <v>0</v>
      </c>
      <c r="V918" s="10">
        <f>SUMIFS(IsQList,IsIList,Table_ExternalData_15[[#This Row],[item_key]],IsITypeList,Table_ExternalData_15[[#This Row],[IType]],IsDList,Table_ExternalData_15[[#Headers],[18]])</f>
        <v>0</v>
      </c>
      <c r="W918" s="10">
        <f>SUMIFS(IsQList,IsIList,Table_ExternalData_15[[#This Row],[item_key]],IsITypeList,Table_ExternalData_15[[#This Row],[IType]],IsDList,Table_ExternalData_15[[#Headers],[19]])</f>
        <v>0</v>
      </c>
      <c r="X918" s="10">
        <f>SUMIFS(IsQList,IsIList,Table_ExternalData_15[[#This Row],[item_key]],IsITypeList,Table_ExternalData_15[[#This Row],[IType]],IsDList,Table_ExternalData_15[[#Headers],[20]])</f>
        <v>0</v>
      </c>
      <c r="Y918" s="10">
        <f>SUMIFS(IsQList,IsIList,Table_ExternalData_15[[#This Row],[item_key]],IsITypeList,Table_ExternalData_15[[#This Row],[IType]],IsDList,Table_ExternalData_15[[#Headers],[21]])</f>
        <v>0</v>
      </c>
      <c r="Z918" s="10">
        <f>SUMIFS(IsQList,IsIList,Table_ExternalData_15[[#This Row],[item_key]],IsITypeList,Table_ExternalData_15[[#This Row],[IType]],IsDList,Table_ExternalData_15[[#Headers],[22]])</f>
        <v>0</v>
      </c>
      <c r="AA918" s="10">
        <f>SUMIFS(IsQList,IsIList,Table_ExternalData_15[[#This Row],[item_key]],IsITypeList,Table_ExternalData_15[[#This Row],[IType]],IsDList,Table_ExternalData_15[[#Headers],[23]])</f>
        <v>0</v>
      </c>
      <c r="AB918" s="10">
        <f>SUMIFS(IsQList,IsIList,Table_ExternalData_15[[#This Row],[item_key]],IsITypeList,Table_ExternalData_15[[#This Row],[IType]],IsDList,Table_ExternalData_15[[#Headers],[24]])</f>
        <v>0</v>
      </c>
      <c r="AC918" s="10">
        <f>SUMIFS(IsQList,IsIList,Table_ExternalData_15[[#This Row],[item_key]],IsITypeList,Table_ExternalData_15[[#This Row],[IType]],IsDList,Table_ExternalData_15[[#Headers],[25]])</f>
        <v>0</v>
      </c>
      <c r="AD918" s="10">
        <f>SUMIFS(IsQList,IsIList,Table_ExternalData_15[[#This Row],[item_key]],IsITypeList,Table_ExternalData_15[[#This Row],[IType]],IsDList,Table_ExternalData_15[[#Headers],[26]])</f>
        <v>0</v>
      </c>
      <c r="AE918" s="10">
        <f>SUMIFS(IsQList,IsIList,Table_ExternalData_15[[#This Row],[item_key]],IsITypeList,Table_ExternalData_15[[#This Row],[IType]],IsDList,Table_ExternalData_15[[#Headers],[27]])</f>
        <v>0</v>
      </c>
      <c r="AF918" s="10">
        <f>SUMIFS(IsQList,IsIList,Table_ExternalData_15[[#This Row],[item_key]],IsITypeList,Table_ExternalData_15[[#This Row],[IType]],IsDList,Table_ExternalData_15[[#Headers],[28]])</f>
        <v>0</v>
      </c>
      <c r="AG918" s="10">
        <f>SUMIFS(IsQList,IsIList,Table_ExternalData_15[[#This Row],[item_key]],IsITypeList,Table_ExternalData_15[[#This Row],[IType]],IsDList,Table_ExternalData_15[[#Headers],[29]])</f>
        <v>0</v>
      </c>
      <c r="AH918" s="10">
        <f>SUMIFS(IsQList,IsIList,Table_ExternalData_15[[#This Row],[item_key]],IsITypeList,Table_ExternalData_15[[#This Row],[IType]],IsDList,Table_ExternalData_15[[#Headers],[30]])</f>
        <v>0</v>
      </c>
      <c r="AI918" s="10">
        <f>SUMIFS(IsQList,IsIList,Table_ExternalData_15[[#This Row],[item_key]],IsITypeList,Table_ExternalData_15[[#This Row],[IType]],IsDList,Table_ExternalData_15[[#Headers],[31]])</f>
        <v>-1</v>
      </c>
      <c r="AJ918" s="10">
        <f>SUM(Table_ExternalData_15[[#This Row],[1]:[31]])</f>
        <v>-2</v>
      </c>
    </row>
    <row r="919" spans="1:36">
      <c r="A919" s="1" t="s">
        <v>378</v>
      </c>
      <c r="B919" s="1" t="s">
        <v>826</v>
      </c>
      <c r="C919" s="1" t="s">
        <v>827</v>
      </c>
      <c r="D919" s="11" t="s">
        <v>2004</v>
      </c>
      <c r="E919" s="10">
        <f>SUMIFS(IsQList,IsIList,Table_ExternalData_15[[#This Row],[item_key]],IsITypeList,Table_ExternalData_15[[#This Row],[IType]],IsDList,Table_ExternalData_15[[#Headers],[1]])</f>
        <v>0</v>
      </c>
      <c r="F919" s="10">
        <f>SUMIFS(IsQList,IsIList,Table_ExternalData_15[[#This Row],[item_key]],IsITypeList,Table_ExternalData_15[[#This Row],[IType]],IsDList,Table_ExternalData_15[[#Headers],[2]])</f>
        <v>0</v>
      </c>
      <c r="G919" s="10">
        <f>SUMIFS(IsQList,IsIList,Table_ExternalData_15[[#This Row],[item_key]],IsITypeList,Table_ExternalData_15[[#This Row],[IType]],IsDList,Table_ExternalData_15[[#Headers],[3]])</f>
        <v>0</v>
      </c>
      <c r="H919" s="10">
        <f>SUMIFS(IsQList,IsIList,Table_ExternalData_15[[#This Row],[item_key]],IsITypeList,Table_ExternalData_15[[#This Row],[IType]],IsDList,Table_ExternalData_15[[#Headers],[4]])</f>
        <v>0</v>
      </c>
      <c r="I919" s="10">
        <f>SUMIFS(IsQList,IsIList,Table_ExternalData_15[[#This Row],[item_key]],IsITypeList,Table_ExternalData_15[[#This Row],[IType]],IsDList,Table_ExternalData_15[[#Headers],[5]])</f>
        <v>0</v>
      </c>
      <c r="J919" s="10">
        <f>SUMIFS(IsQList,IsIList,Table_ExternalData_15[[#This Row],[item_key]],IsITypeList,Table_ExternalData_15[[#This Row],[IType]],IsDList,Table_ExternalData_15[[#Headers],[6]])</f>
        <v>0</v>
      </c>
      <c r="K919" s="10">
        <f>SUMIFS(IsQList,IsIList,Table_ExternalData_15[[#This Row],[item_key]],IsITypeList,Table_ExternalData_15[[#This Row],[IType]],IsDList,Table_ExternalData_15[[#Headers],[7]])</f>
        <v>0</v>
      </c>
      <c r="L919" s="10">
        <f>SUMIFS(IsQList,IsIList,Table_ExternalData_15[[#This Row],[item_key]],IsITypeList,Table_ExternalData_15[[#This Row],[IType]],IsDList,Table_ExternalData_15[[#Headers],[8]])</f>
        <v>0</v>
      </c>
      <c r="M919" s="10">
        <f>SUMIFS(IsQList,IsIList,Table_ExternalData_15[[#This Row],[item_key]],IsITypeList,Table_ExternalData_15[[#This Row],[IType]],IsDList,Table_ExternalData_15[[#Headers],[9]])</f>
        <v>0</v>
      </c>
      <c r="N919" s="10">
        <f>SUMIFS(IsQList,IsIList,Table_ExternalData_15[[#This Row],[item_key]],IsITypeList,Table_ExternalData_15[[#This Row],[IType]],IsDList,Table_ExternalData_15[[#Headers],[10]])</f>
        <v>0</v>
      </c>
      <c r="O919" s="10">
        <f>SUMIFS(IsQList,IsIList,Table_ExternalData_15[[#This Row],[item_key]],IsITypeList,Table_ExternalData_15[[#This Row],[IType]],IsDList,Table_ExternalData_15[[#Headers],[11]])</f>
        <v>0</v>
      </c>
      <c r="P919" s="10">
        <f>SUMIFS(IsQList,IsIList,Table_ExternalData_15[[#This Row],[item_key]],IsITypeList,Table_ExternalData_15[[#This Row],[IType]],IsDList,Table_ExternalData_15[[#Headers],[12]])</f>
        <v>0</v>
      </c>
      <c r="Q919" s="10">
        <f>SUMIFS(IsQList,IsIList,Table_ExternalData_15[[#This Row],[item_key]],IsITypeList,Table_ExternalData_15[[#This Row],[IType]],IsDList,Table_ExternalData_15[[#Headers],[13]])</f>
        <v>0</v>
      </c>
      <c r="R919" s="10">
        <f>SUMIFS(IsQList,IsIList,Table_ExternalData_15[[#This Row],[item_key]],IsITypeList,Table_ExternalData_15[[#This Row],[IType]],IsDList,Table_ExternalData_15[[#Headers],[14]])</f>
        <v>0</v>
      </c>
      <c r="S919" s="10">
        <f>SUMIFS(IsQList,IsIList,Table_ExternalData_15[[#This Row],[item_key]],IsITypeList,Table_ExternalData_15[[#This Row],[IType]],IsDList,Table_ExternalData_15[[#Headers],[15]])</f>
        <v>0</v>
      </c>
      <c r="T919" s="10">
        <f>SUMIFS(IsQList,IsIList,Table_ExternalData_15[[#This Row],[item_key]],IsITypeList,Table_ExternalData_15[[#This Row],[IType]],IsDList,Table_ExternalData_15[[#Headers],[16]])</f>
        <v>0</v>
      </c>
      <c r="U919" s="10">
        <f>SUMIFS(IsQList,IsIList,Table_ExternalData_15[[#This Row],[item_key]],IsITypeList,Table_ExternalData_15[[#This Row],[IType]],IsDList,Table_ExternalData_15[[#Headers],[17]])</f>
        <v>0</v>
      </c>
      <c r="V919" s="10">
        <f>SUMIFS(IsQList,IsIList,Table_ExternalData_15[[#This Row],[item_key]],IsITypeList,Table_ExternalData_15[[#This Row],[IType]],IsDList,Table_ExternalData_15[[#Headers],[18]])</f>
        <v>0</v>
      </c>
      <c r="W919" s="10">
        <f>SUMIFS(IsQList,IsIList,Table_ExternalData_15[[#This Row],[item_key]],IsITypeList,Table_ExternalData_15[[#This Row],[IType]],IsDList,Table_ExternalData_15[[#Headers],[19]])</f>
        <v>0</v>
      </c>
      <c r="X919" s="10">
        <f>SUMIFS(IsQList,IsIList,Table_ExternalData_15[[#This Row],[item_key]],IsITypeList,Table_ExternalData_15[[#This Row],[IType]],IsDList,Table_ExternalData_15[[#Headers],[20]])</f>
        <v>0</v>
      </c>
      <c r="Y919" s="10">
        <f>SUMIFS(IsQList,IsIList,Table_ExternalData_15[[#This Row],[item_key]],IsITypeList,Table_ExternalData_15[[#This Row],[IType]],IsDList,Table_ExternalData_15[[#Headers],[21]])</f>
        <v>0</v>
      </c>
      <c r="Z919" s="10">
        <f>SUMIFS(IsQList,IsIList,Table_ExternalData_15[[#This Row],[item_key]],IsITypeList,Table_ExternalData_15[[#This Row],[IType]],IsDList,Table_ExternalData_15[[#Headers],[22]])</f>
        <v>0</v>
      </c>
      <c r="AA919" s="10">
        <f>SUMIFS(IsQList,IsIList,Table_ExternalData_15[[#This Row],[item_key]],IsITypeList,Table_ExternalData_15[[#This Row],[IType]],IsDList,Table_ExternalData_15[[#Headers],[23]])</f>
        <v>0</v>
      </c>
      <c r="AB919" s="10">
        <f>SUMIFS(IsQList,IsIList,Table_ExternalData_15[[#This Row],[item_key]],IsITypeList,Table_ExternalData_15[[#This Row],[IType]],IsDList,Table_ExternalData_15[[#Headers],[24]])</f>
        <v>0</v>
      </c>
      <c r="AC919" s="10">
        <f>SUMIFS(IsQList,IsIList,Table_ExternalData_15[[#This Row],[item_key]],IsITypeList,Table_ExternalData_15[[#This Row],[IType]],IsDList,Table_ExternalData_15[[#Headers],[25]])</f>
        <v>0</v>
      </c>
      <c r="AD919" s="10">
        <f>SUMIFS(IsQList,IsIList,Table_ExternalData_15[[#This Row],[item_key]],IsITypeList,Table_ExternalData_15[[#This Row],[IType]],IsDList,Table_ExternalData_15[[#Headers],[26]])</f>
        <v>0</v>
      </c>
      <c r="AE919" s="10">
        <f>SUMIFS(IsQList,IsIList,Table_ExternalData_15[[#This Row],[item_key]],IsITypeList,Table_ExternalData_15[[#This Row],[IType]],IsDList,Table_ExternalData_15[[#Headers],[27]])</f>
        <v>0</v>
      </c>
      <c r="AF919" s="10">
        <f>SUMIFS(IsQList,IsIList,Table_ExternalData_15[[#This Row],[item_key]],IsITypeList,Table_ExternalData_15[[#This Row],[IType]],IsDList,Table_ExternalData_15[[#Headers],[28]])</f>
        <v>0</v>
      </c>
      <c r="AG919" s="10">
        <f>SUMIFS(IsQList,IsIList,Table_ExternalData_15[[#This Row],[item_key]],IsITypeList,Table_ExternalData_15[[#This Row],[IType]],IsDList,Table_ExternalData_15[[#Headers],[29]])</f>
        <v>48</v>
      </c>
      <c r="AH919" s="10">
        <f>SUMIFS(IsQList,IsIList,Table_ExternalData_15[[#This Row],[item_key]],IsITypeList,Table_ExternalData_15[[#This Row],[IType]],IsDList,Table_ExternalData_15[[#Headers],[30]])</f>
        <v>0</v>
      </c>
      <c r="AI919" s="10">
        <f>SUMIFS(IsQList,IsIList,Table_ExternalData_15[[#This Row],[item_key]],IsITypeList,Table_ExternalData_15[[#This Row],[IType]],IsDList,Table_ExternalData_15[[#Headers],[31]])</f>
        <v>2</v>
      </c>
      <c r="AJ919" s="10">
        <f>SUM(Table_ExternalData_15[[#This Row],[1]:[31]])</f>
        <v>50</v>
      </c>
    </row>
    <row r="920" spans="1:36">
      <c r="A920" s="1" t="s">
        <v>378</v>
      </c>
      <c r="B920" s="1" t="s">
        <v>826</v>
      </c>
      <c r="C920" s="1" t="s">
        <v>827</v>
      </c>
      <c r="D920" s="11" t="s">
        <v>2017</v>
      </c>
      <c r="E920" s="10">
        <f>SUMIFS(IsQList,IsIList,Table_ExternalData_15[[#This Row],[item_key]],IsITypeList,Table_ExternalData_15[[#This Row],[IType]],IsDList,Table_ExternalData_15[[#Headers],[1]])</f>
        <v>-3</v>
      </c>
      <c r="F920" s="10">
        <f>SUMIFS(IsQList,IsIList,Table_ExternalData_15[[#This Row],[item_key]],IsITypeList,Table_ExternalData_15[[#This Row],[IType]],IsDList,Table_ExternalData_15[[#Headers],[2]])</f>
        <v>0</v>
      </c>
      <c r="G920" s="10">
        <f>SUMIFS(IsQList,IsIList,Table_ExternalData_15[[#This Row],[item_key]],IsITypeList,Table_ExternalData_15[[#This Row],[IType]],IsDList,Table_ExternalData_15[[#Headers],[3]])</f>
        <v>0</v>
      </c>
      <c r="H920" s="10">
        <f>SUMIFS(IsQList,IsIList,Table_ExternalData_15[[#This Row],[item_key]],IsITypeList,Table_ExternalData_15[[#This Row],[IType]],IsDList,Table_ExternalData_15[[#Headers],[4]])</f>
        <v>0</v>
      </c>
      <c r="I920" s="10">
        <f>SUMIFS(IsQList,IsIList,Table_ExternalData_15[[#This Row],[item_key]],IsITypeList,Table_ExternalData_15[[#This Row],[IType]],IsDList,Table_ExternalData_15[[#Headers],[5]])</f>
        <v>0</v>
      </c>
      <c r="J920" s="10">
        <f>SUMIFS(IsQList,IsIList,Table_ExternalData_15[[#This Row],[item_key]],IsITypeList,Table_ExternalData_15[[#This Row],[IType]],IsDList,Table_ExternalData_15[[#Headers],[6]])</f>
        <v>0</v>
      </c>
      <c r="K920" s="10">
        <f>SUMIFS(IsQList,IsIList,Table_ExternalData_15[[#This Row],[item_key]],IsITypeList,Table_ExternalData_15[[#This Row],[IType]],IsDList,Table_ExternalData_15[[#Headers],[7]])</f>
        <v>0</v>
      </c>
      <c r="L920" s="10">
        <f>SUMIFS(IsQList,IsIList,Table_ExternalData_15[[#This Row],[item_key]],IsITypeList,Table_ExternalData_15[[#This Row],[IType]],IsDList,Table_ExternalData_15[[#Headers],[8]])</f>
        <v>-10</v>
      </c>
      <c r="M920" s="10">
        <f>SUMIFS(IsQList,IsIList,Table_ExternalData_15[[#This Row],[item_key]],IsITypeList,Table_ExternalData_15[[#This Row],[IType]],IsDList,Table_ExternalData_15[[#Headers],[9]])</f>
        <v>0</v>
      </c>
      <c r="N920" s="10">
        <f>SUMIFS(IsQList,IsIList,Table_ExternalData_15[[#This Row],[item_key]],IsITypeList,Table_ExternalData_15[[#This Row],[IType]],IsDList,Table_ExternalData_15[[#Headers],[10]])</f>
        <v>0</v>
      </c>
      <c r="O920" s="10">
        <f>SUMIFS(IsQList,IsIList,Table_ExternalData_15[[#This Row],[item_key]],IsITypeList,Table_ExternalData_15[[#This Row],[IType]],IsDList,Table_ExternalData_15[[#Headers],[11]])</f>
        <v>0</v>
      </c>
      <c r="P920" s="10">
        <f>SUMIFS(IsQList,IsIList,Table_ExternalData_15[[#This Row],[item_key]],IsITypeList,Table_ExternalData_15[[#This Row],[IType]],IsDList,Table_ExternalData_15[[#Headers],[12]])</f>
        <v>0</v>
      </c>
      <c r="Q920" s="10">
        <f>SUMIFS(IsQList,IsIList,Table_ExternalData_15[[#This Row],[item_key]],IsITypeList,Table_ExternalData_15[[#This Row],[IType]],IsDList,Table_ExternalData_15[[#Headers],[13]])</f>
        <v>-2</v>
      </c>
      <c r="R920" s="10">
        <f>SUMIFS(IsQList,IsIList,Table_ExternalData_15[[#This Row],[item_key]],IsITypeList,Table_ExternalData_15[[#This Row],[IType]],IsDList,Table_ExternalData_15[[#Headers],[14]])</f>
        <v>0</v>
      </c>
      <c r="S920" s="10">
        <f>SUMIFS(IsQList,IsIList,Table_ExternalData_15[[#This Row],[item_key]],IsITypeList,Table_ExternalData_15[[#This Row],[IType]],IsDList,Table_ExternalData_15[[#Headers],[15]])</f>
        <v>0</v>
      </c>
      <c r="T920" s="10">
        <f>SUMIFS(IsQList,IsIList,Table_ExternalData_15[[#This Row],[item_key]],IsITypeList,Table_ExternalData_15[[#This Row],[IType]],IsDList,Table_ExternalData_15[[#Headers],[16]])</f>
        <v>0</v>
      </c>
      <c r="U920" s="10">
        <f>SUMIFS(IsQList,IsIList,Table_ExternalData_15[[#This Row],[item_key]],IsITypeList,Table_ExternalData_15[[#This Row],[IType]],IsDList,Table_ExternalData_15[[#Headers],[17]])</f>
        <v>0</v>
      </c>
      <c r="V920" s="10">
        <f>SUMIFS(IsQList,IsIList,Table_ExternalData_15[[#This Row],[item_key]],IsITypeList,Table_ExternalData_15[[#This Row],[IType]],IsDList,Table_ExternalData_15[[#Headers],[18]])</f>
        <v>0</v>
      </c>
      <c r="W920" s="10">
        <f>SUMIFS(IsQList,IsIList,Table_ExternalData_15[[#This Row],[item_key]],IsITypeList,Table_ExternalData_15[[#This Row],[IType]],IsDList,Table_ExternalData_15[[#Headers],[19]])</f>
        <v>0</v>
      </c>
      <c r="X920" s="10">
        <f>SUMIFS(IsQList,IsIList,Table_ExternalData_15[[#This Row],[item_key]],IsITypeList,Table_ExternalData_15[[#This Row],[IType]],IsDList,Table_ExternalData_15[[#Headers],[20]])</f>
        <v>0</v>
      </c>
      <c r="Y920" s="10">
        <f>SUMIFS(IsQList,IsIList,Table_ExternalData_15[[#This Row],[item_key]],IsITypeList,Table_ExternalData_15[[#This Row],[IType]],IsDList,Table_ExternalData_15[[#Headers],[21]])</f>
        <v>0</v>
      </c>
      <c r="Z920" s="10">
        <f>SUMIFS(IsQList,IsIList,Table_ExternalData_15[[#This Row],[item_key]],IsITypeList,Table_ExternalData_15[[#This Row],[IType]],IsDList,Table_ExternalData_15[[#Headers],[22]])</f>
        <v>0</v>
      </c>
      <c r="AA920" s="10">
        <f>SUMIFS(IsQList,IsIList,Table_ExternalData_15[[#This Row],[item_key]],IsITypeList,Table_ExternalData_15[[#This Row],[IType]],IsDList,Table_ExternalData_15[[#Headers],[23]])</f>
        <v>0</v>
      </c>
      <c r="AB920" s="10">
        <f>SUMIFS(IsQList,IsIList,Table_ExternalData_15[[#This Row],[item_key]],IsITypeList,Table_ExternalData_15[[#This Row],[IType]],IsDList,Table_ExternalData_15[[#Headers],[24]])</f>
        <v>0</v>
      </c>
      <c r="AC920" s="10">
        <f>SUMIFS(IsQList,IsIList,Table_ExternalData_15[[#This Row],[item_key]],IsITypeList,Table_ExternalData_15[[#This Row],[IType]],IsDList,Table_ExternalData_15[[#Headers],[25]])</f>
        <v>0</v>
      </c>
      <c r="AD920" s="10">
        <f>SUMIFS(IsQList,IsIList,Table_ExternalData_15[[#This Row],[item_key]],IsITypeList,Table_ExternalData_15[[#This Row],[IType]],IsDList,Table_ExternalData_15[[#Headers],[26]])</f>
        <v>0</v>
      </c>
      <c r="AE920" s="10">
        <f>SUMIFS(IsQList,IsIList,Table_ExternalData_15[[#This Row],[item_key]],IsITypeList,Table_ExternalData_15[[#This Row],[IType]],IsDList,Table_ExternalData_15[[#Headers],[27]])</f>
        <v>0</v>
      </c>
      <c r="AF920" s="10">
        <f>SUMIFS(IsQList,IsIList,Table_ExternalData_15[[#This Row],[item_key]],IsITypeList,Table_ExternalData_15[[#This Row],[IType]],IsDList,Table_ExternalData_15[[#Headers],[28]])</f>
        <v>0</v>
      </c>
      <c r="AG920" s="10">
        <f>SUMIFS(IsQList,IsIList,Table_ExternalData_15[[#This Row],[item_key]],IsITypeList,Table_ExternalData_15[[#This Row],[IType]],IsDList,Table_ExternalData_15[[#Headers],[29]])</f>
        <v>0</v>
      </c>
      <c r="AH920" s="10">
        <f>SUMIFS(IsQList,IsIList,Table_ExternalData_15[[#This Row],[item_key]],IsITypeList,Table_ExternalData_15[[#This Row],[IType]],IsDList,Table_ExternalData_15[[#Headers],[30]])</f>
        <v>0</v>
      </c>
      <c r="AI920" s="10">
        <f>SUMIFS(IsQList,IsIList,Table_ExternalData_15[[#This Row],[item_key]],IsITypeList,Table_ExternalData_15[[#This Row],[IType]],IsDList,Table_ExternalData_15[[#Headers],[31]])</f>
        <v>-22</v>
      </c>
      <c r="AJ920" s="10">
        <f>SUM(Table_ExternalData_15[[#This Row],[1]:[31]])</f>
        <v>-37</v>
      </c>
    </row>
    <row r="921" spans="1:36">
      <c r="A921" s="1" t="s">
        <v>183</v>
      </c>
      <c r="B921" s="1" t="s">
        <v>912</v>
      </c>
      <c r="C921" s="1" t="s">
        <v>913</v>
      </c>
      <c r="D921" s="11" t="s">
        <v>2004</v>
      </c>
      <c r="E921" s="10">
        <f>SUMIFS(IsQList,IsIList,Table_ExternalData_15[[#This Row],[item_key]],IsITypeList,Table_ExternalData_15[[#This Row],[IType]],IsDList,Table_ExternalData_15[[#Headers],[1]])</f>
        <v>0</v>
      </c>
      <c r="F921" s="10">
        <f>SUMIFS(IsQList,IsIList,Table_ExternalData_15[[#This Row],[item_key]],IsITypeList,Table_ExternalData_15[[#This Row],[IType]],IsDList,Table_ExternalData_15[[#Headers],[2]])</f>
        <v>0</v>
      </c>
      <c r="G921" s="10">
        <f>SUMIFS(IsQList,IsIList,Table_ExternalData_15[[#This Row],[item_key]],IsITypeList,Table_ExternalData_15[[#This Row],[IType]],IsDList,Table_ExternalData_15[[#Headers],[3]])</f>
        <v>0</v>
      </c>
      <c r="H921" s="10">
        <f>SUMIFS(IsQList,IsIList,Table_ExternalData_15[[#This Row],[item_key]],IsITypeList,Table_ExternalData_15[[#This Row],[IType]],IsDList,Table_ExternalData_15[[#Headers],[4]])</f>
        <v>0</v>
      </c>
      <c r="I921" s="10">
        <f>SUMIFS(IsQList,IsIList,Table_ExternalData_15[[#This Row],[item_key]],IsITypeList,Table_ExternalData_15[[#This Row],[IType]],IsDList,Table_ExternalData_15[[#Headers],[5]])</f>
        <v>0</v>
      </c>
      <c r="J921" s="10">
        <f>SUMIFS(IsQList,IsIList,Table_ExternalData_15[[#This Row],[item_key]],IsITypeList,Table_ExternalData_15[[#This Row],[IType]],IsDList,Table_ExternalData_15[[#Headers],[6]])</f>
        <v>0</v>
      </c>
      <c r="K921" s="10">
        <f>SUMIFS(IsQList,IsIList,Table_ExternalData_15[[#This Row],[item_key]],IsITypeList,Table_ExternalData_15[[#This Row],[IType]],IsDList,Table_ExternalData_15[[#Headers],[7]])</f>
        <v>0</v>
      </c>
      <c r="L921" s="10">
        <f>SUMIFS(IsQList,IsIList,Table_ExternalData_15[[#This Row],[item_key]],IsITypeList,Table_ExternalData_15[[#This Row],[IType]],IsDList,Table_ExternalData_15[[#Headers],[8]])</f>
        <v>0</v>
      </c>
      <c r="M921" s="10">
        <f>SUMIFS(IsQList,IsIList,Table_ExternalData_15[[#This Row],[item_key]],IsITypeList,Table_ExternalData_15[[#This Row],[IType]],IsDList,Table_ExternalData_15[[#Headers],[9]])</f>
        <v>0</v>
      </c>
      <c r="N921" s="10">
        <f>SUMIFS(IsQList,IsIList,Table_ExternalData_15[[#This Row],[item_key]],IsITypeList,Table_ExternalData_15[[#This Row],[IType]],IsDList,Table_ExternalData_15[[#Headers],[10]])</f>
        <v>0</v>
      </c>
      <c r="O921" s="10">
        <f>SUMIFS(IsQList,IsIList,Table_ExternalData_15[[#This Row],[item_key]],IsITypeList,Table_ExternalData_15[[#This Row],[IType]],IsDList,Table_ExternalData_15[[#Headers],[11]])</f>
        <v>0</v>
      </c>
      <c r="P921" s="10">
        <f>SUMIFS(IsQList,IsIList,Table_ExternalData_15[[#This Row],[item_key]],IsITypeList,Table_ExternalData_15[[#This Row],[IType]],IsDList,Table_ExternalData_15[[#Headers],[12]])</f>
        <v>0</v>
      </c>
      <c r="Q921" s="10">
        <f>SUMIFS(IsQList,IsIList,Table_ExternalData_15[[#This Row],[item_key]],IsITypeList,Table_ExternalData_15[[#This Row],[IType]],IsDList,Table_ExternalData_15[[#Headers],[13]])</f>
        <v>0</v>
      </c>
      <c r="R921" s="10">
        <f>SUMIFS(IsQList,IsIList,Table_ExternalData_15[[#This Row],[item_key]],IsITypeList,Table_ExternalData_15[[#This Row],[IType]],IsDList,Table_ExternalData_15[[#Headers],[14]])</f>
        <v>0</v>
      </c>
      <c r="S921" s="10">
        <f>SUMIFS(IsQList,IsIList,Table_ExternalData_15[[#This Row],[item_key]],IsITypeList,Table_ExternalData_15[[#This Row],[IType]],IsDList,Table_ExternalData_15[[#Headers],[15]])</f>
        <v>0</v>
      </c>
      <c r="T921" s="10">
        <f>SUMIFS(IsQList,IsIList,Table_ExternalData_15[[#This Row],[item_key]],IsITypeList,Table_ExternalData_15[[#This Row],[IType]],IsDList,Table_ExternalData_15[[#Headers],[16]])</f>
        <v>0</v>
      </c>
      <c r="U921" s="10">
        <f>SUMIFS(IsQList,IsIList,Table_ExternalData_15[[#This Row],[item_key]],IsITypeList,Table_ExternalData_15[[#This Row],[IType]],IsDList,Table_ExternalData_15[[#Headers],[17]])</f>
        <v>0</v>
      </c>
      <c r="V921" s="10">
        <f>SUMIFS(IsQList,IsIList,Table_ExternalData_15[[#This Row],[item_key]],IsITypeList,Table_ExternalData_15[[#This Row],[IType]],IsDList,Table_ExternalData_15[[#Headers],[18]])</f>
        <v>0</v>
      </c>
      <c r="W921" s="10">
        <f>SUMIFS(IsQList,IsIList,Table_ExternalData_15[[#This Row],[item_key]],IsITypeList,Table_ExternalData_15[[#This Row],[IType]],IsDList,Table_ExternalData_15[[#Headers],[19]])</f>
        <v>0</v>
      </c>
      <c r="X921" s="10">
        <f>SUMIFS(IsQList,IsIList,Table_ExternalData_15[[#This Row],[item_key]],IsITypeList,Table_ExternalData_15[[#This Row],[IType]],IsDList,Table_ExternalData_15[[#Headers],[20]])</f>
        <v>0</v>
      </c>
      <c r="Y921" s="10">
        <f>SUMIFS(IsQList,IsIList,Table_ExternalData_15[[#This Row],[item_key]],IsITypeList,Table_ExternalData_15[[#This Row],[IType]],IsDList,Table_ExternalData_15[[#Headers],[21]])</f>
        <v>0</v>
      </c>
      <c r="Z921" s="10">
        <f>SUMIFS(IsQList,IsIList,Table_ExternalData_15[[#This Row],[item_key]],IsITypeList,Table_ExternalData_15[[#This Row],[IType]],IsDList,Table_ExternalData_15[[#Headers],[22]])</f>
        <v>0</v>
      </c>
      <c r="AA921" s="10">
        <f>SUMIFS(IsQList,IsIList,Table_ExternalData_15[[#This Row],[item_key]],IsITypeList,Table_ExternalData_15[[#This Row],[IType]],IsDList,Table_ExternalData_15[[#Headers],[23]])</f>
        <v>0</v>
      </c>
      <c r="AB921" s="10">
        <f>SUMIFS(IsQList,IsIList,Table_ExternalData_15[[#This Row],[item_key]],IsITypeList,Table_ExternalData_15[[#This Row],[IType]],IsDList,Table_ExternalData_15[[#Headers],[24]])</f>
        <v>0</v>
      </c>
      <c r="AC921" s="10">
        <f>SUMIFS(IsQList,IsIList,Table_ExternalData_15[[#This Row],[item_key]],IsITypeList,Table_ExternalData_15[[#This Row],[IType]],IsDList,Table_ExternalData_15[[#Headers],[25]])</f>
        <v>0</v>
      </c>
      <c r="AD921" s="10">
        <f>SUMIFS(IsQList,IsIList,Table_ExternalData_15[[#This Row],[item_key]],IsITypeList,Table_ExternalData_15[[#This Row],[IType]],IsDList,Table_ExternalData_15[[#Headers],[26]])</f>
        <v>0</v>
      </c>
      <c r="AE921" s="10">
        <f>SUMIFS(IsQList,IsIList,Table_ExternalData_15[[#This Row],[item_key]],IsITypeList,Table_ExternalData_15[[#This Row],[IType]],IsDList,Table_ExternalData_15[[#Headers],[27]])</f>
        <v>0</v>
      </c>
      <c r="AF921" s="10">
        <f>SUMIFS(IsQList,IsIList,Table_ExternalData_15[[#This Row],[item_key]],IsITypeList,Table_ExternalData_15[[#This Row],[IType]],IsDList,Table_ExternalData_15[[#Headers],[28]])</f>
        <v>0</v>
      </c>
      <c r="AG921" s="10">
        <f>SUMIFS(IsQList,IsIList,Table_ExternalData_15[[#This Row],[item_key]],IsITypeList,Table_ExternalData_15[[#This Row],[IType]],IsDList,Table_ExternalData_15[[#Headers],[29]])</f>
        <v>0</v>
      </c>
      <c r="AH921" s="10">
        <f>SUMIFS(IsQList,IsIList,Table_ExternalData_15[[#This Row],[item_key]],IsITypeList,Table_ExternalData_15[[#This Row],[IType]],IsDList,Table_ExternalData_15[[#Headers],[30]])</f>
        <v>0</v>
      </c>
      <c r="AI921" s="10">
        <f>SUMIFS(IsQList,IsIList,Table_ExternalData_15[[#This Row],[item_key]],IsITypeList,Table_ExternalData_15[[#This Row],[IType]],IsDList,Table_ExternalData_15[[#Headers],[31]])</f>
        <v>0</v>
      </c>
      <c r="AJ921" s="10">
        <f>SUM(Table_ExternalData_15[[#This Row],[1]:[31]])</f>
        <v>0</v>
      </c>
    </row>
    <row r="922" spans="1:36">
      <c r="A922" s="1" t="s">
        <v>183</v>
      </c>
      <c r="B922" s="1" t="s">
        <v>912</v>
      </c>
      <c r="C922" s="1" t="s">
        <v>913</v>
      </c>
      <c r="D922" s="11" t="s">
        <v>2017</v>
      </c>
      <c r="E922" s="10">
        <f>SUMIFS(IsQList,IsIList,Table_ExternalData_15[[#This Row],[item_key]],IsITypeList,Table_ExternalData_15[[#This Row],[IType]],IsDList,Table_ExternalData_15[[#Headers],[1]])</f>
        <v>0</v>
      </c>
      <c r="F922" s="10">
        <f>SUMIFS(IsQList,IsIList,Table_ExternalData_15[[#This Row],[item_key]],IsITypeList,Table_ExternalData_15[[#This Row],[IType]],IsDList,Table_ExternalData_15[[#Headers],[2]])</f>
        <v>0</v>
      </c>
      <c r="G922" s="10">
        <f>SUMIFS(IsQList,IsIList,Table_ExternalData_15[[#This Row],[item_key]],IsITypeList,Table_ExternalData_15[[#This Row],[IType]],IsDList,Table_ExternalData_15[[#Headers],[3]])</f>
        <v>0</v>
      </c>
      <c r="H922" s="10">
        <f>SUMIFS(IsQList,IsIList,Table_ExternalData_15[[#This Row],[item_key]],IsITypeList,Table_ExternalData_15[[#This Row],[IType]],IsDList,Table_ExternalData_15[[#Headers],[4]])</f>
        <v>0</v>
      </c>
      <c r="I922" s="10">
        <f>SUMIFS(IsQList,IsIList,Table_ExternalData_15[[#This Row],[item_key]],IsITypeList,Table_ExternalData_15[[#This Row],[IType]],IsDList,Table_ExternalData_15[[#Headers],[5]])</f>
        <v>0</v>
      </c>
      <c r="J922" s="10">
        <f>SUMIFS(IsQList,IsIList,Table_ExternalData_15[[#This Row],[item_key]],IsITypeList,Table_ExternalData_15[[#This Row],[IType]],IsDList,Table_ExternalData_15[[#Headers],[6]])</f>
        <v>0</v>
      </c>
      <c r="K922" s="10">
        <f>SUMIFS(IsQList,IsIList,Table_ExternalData_15[[#This Row],[item_key]],IsITypeList,Table_ExternalData_15[[#This Row],[IType]],IsDList,Table_ExternalData_15[[#Headers],[7]])</f>
        <v>0</v>
      </c>
      <c r="L922" s="10">
        <f>SUMIFS(IsQList,IsIList,Table_ExternalData_15[[#This Row],[item_key]],IsITypeList,Table_ExternalData_15[[#This Row],[IType]],IsDList,Table_ExternalData_15[[#Headers],[8]])</f>
        <v>0</v>
      </c>
      <c r="M922" s="10">
        <f>SUMIFS(IsQList,IsIList,Table_ExternalData_15[[#This Row],[item_key]],IsITypeList,Table_ExternalData_15[[#This Row],[IType]],IsDList,Table_ExternalData_15[[#Headers],[9]])</f>
        <v>0</v>
      </c>
      <c r="N922" s="10">
        <f>SUMIFS(IsQList,IsIList,Table_ExternalData_15[[#This Row],[item_key]],IsITypeList,Table_ExternalData_15[[#This Row],[IType]],IsDList,Table_ExternalData_15[[#Headers],[10]])</f>
        <v>0</v>
      </c>
      <c r="O922" s="10">
        <f>SUMIFS(IsQList,IsIList,Table_ExternalData_15[[#This Row],[item_key]],IsITypeList,Table_ExternalData_15[[#This Row],[IType]],IsDList,Table_ExternalData_15[[#Headers],[11]])</f>
        <v>0</v>
      </c>
      <c r="P922" s="10">
        <f>SUMIFS(IsQList,IsIList,Table_ExternalData_15[[#This Row],[item_key]],IsITypeList,Table_ExternalData_15[[#This Row],[IType]],IsDList,Table_ExternalData_15[[#Headers],[12]])</f>
        <v>0</v>
      </c>
      <c r="Q922" s="10">
        <f>SUMIFS(IsQList,IsIList,Table_ExternalData_15[[#This Row],[item_key]],IsITypeList,Table_ExternalData_15[[#This Row],[IType]],IsDList,Table_ExternalData_15[[#Headers],[13]])</f>
        <v>0</v>
      </c>
      <c r="R922" s="10">
        <f>SUMIFS(IsQList,IsIList,Table_ExternalData_15[[#This Row],[item_key]],IsITypeList,Table_ExternalData_15[[#This Row],[IType]],IsDList,Table_ExternalData_15[[#Headers],[14]])</f>
        <v>0</v>
      </c>
      <c r="S922" s="10">
        <f>SUMIFS(IsQList,IsIList,Table_ExternalData_15[[#This Row],[item_key]],IsITypeList,Table_ExternalData_15[[#This Row],[IType]],IsDList,Table_ExternalData_15[[#Headers],[15]])</f>
        <v>0</v>
      </c>
      <c r="T922" s="10">
        <f>SUMIFS(IsQList,IsIList,Table_ExternalData_15[[#This Row],[item_key]],IsITypeList,Table_ExternalData_15[[#This Row],[IType]],IsDList,Table_ExternalData_15[[#Headers],[16]])</f>
        <v>0</v>
      </c>
      <c r="U922" s="10">
        <f>SUMIFS(IsQList,IsIList,Table_ExternalData_15[[#This Row],[item_key]],IsITypeList,Table_ExternalData_15[[#This Row],[IType]],IsDList,Table_ExternalData_15[[#Headers],[17]])</f>
        <v>0</v>
      </c>
      <c r="V922" s="10">
        <f>SUMIFS(IsQList,IsIList,Table_ExternalData_15[[#This Row],[item_key]],IsITypeList,Table_ExternalData_15[[#This Row],[IType]],IsDList,Table_ExternalData_15[[#Headers],[18]])</f>
        <v>0</v>
      </c>
      <c r="W922" s="10">
        <f>SUMIFS(IsQList,IsIList,Table_ExternalData_15[[#This Row],[item_key]],IsITypeList,Table_ExternalData_15[[#This Row],[IType]],IsDList,Table_ExternalData_15[[#Headers],[19]])</f>
        <v>0</v>
      </c>
      <c r="X922" s="10">
        <f>SUMIFS(IsQList,IsIList,Table_ExternalData_15[[#This Row],[item_key]],IsITypeList,Table_ExternalData_15[[#This Row],[IType]],IsDList,Table_ExternalData_15[[#Headers],[20]])</f>
        <v>0</v>
      </c>
      <c r="Y922" s="10">
        <f>SUMIFS(IsQList,IsIList,Table_ExternalData_15[[#This Row],[item_key]],IsITypeList,Table_ExternalData_15[[#This Row],[IType]],IsDList,Table_ExternalData_15[[#Headers],[21]])</f>
        <v>0</v>
      </c>
      <c r="Z922" s="10">
        <f>SUMIFS(IsQList,IsIList,Table_ExternalData_15[[#This Row],[item_key]],IsITypeList,Table_ExternalData_15[[#This Row],[IType]],IsDList,Table_ExternalData_15[[#Headers],[22]])</f>
        <v>0</v>
      </c>
      <c r="AA922" s="10">
        <f>SUMIFS(IsQList,IsIList,Table_ExternalData_15[[#This Row],[item_key]],IsITypeList,Table_ExternalData_15[[#This Row],[IType]],IsDList,Table_ExternalData_15[[#Headers],[23]])</f>
        <v>0</v>
      </c>
      <c r="AB922" s="10">
        <f>SUMIFS(IsQList,IsIList,Table_ExternalData_15[[#This Row],[item_key]],IsITypeList,Table_ExternalData_15[[#This Row],[IType]],IsDList,Table_ExternalData_15[[#Headers],[24]])</f>
        <v>0</v>
      </c>
      <c r="AC922" s="10">
        <f>SUMIFS(IsQList,IsIList,Table_ExternalData_15[[#This Row],[item_key]],IsITypeList,Table_ExternalData_15[[#This Row],[IType]],IsDList,Table_ExternalData_15[[#Headers],[25]])</f>
        <v>0</v>
      </c>
      <c r="AD922" s="10">
        <f>SUMIFS(IsQList,IsIList,Table_ExternalData_15[[#This Row],[item_key]],IsITypeList,Table_ExternalData_15[[#This Row],[IType]],IsDList,Table_ExternalData_15[[#Headers],[26]])</f>
        <v>0</v>
      </c>
      <c r="AE922" s="10">
        <f>SUMIFS(IsQList,IsIList,Table_ExternalData_15[[#This Row],[item_key]],IsITypeList,Table_ExternalData_15[[#This Row],[IType]],IsDList,Table_ExternalData_15[[#Headers],[27]])</f>
        <v>0</v>
      </c>
      <c r="AF922" s="10">
        <f>SUMIFS(IsQList,IsIList,Table_ExternalData_15[[#This Row],[item_key]],IsITypeList,Table_ExternalData_15[[#This Row],[IType]],IsDList,Table_ExternalData_15[[#Headers],[28]])</f>
        <v>0</v>
      </c>
      <c r="AG922" s="10">
        <f>SUMIFS(IsQList,IsIList,Table_ExternalData_15[[#This Row],[item_key]],IsITypeList,Table_ExternalData_15[[#This Row],[IType]],IsDList,Table_ExternalData_15[[#Headers],[29]])</f>
        <v>-110</v>
      </c>
      <c r="AH922" s="10">
        <f>SUMIFS(IsQList,IsIList,Table_ExternalData_15[[#This Row],[item_key]],IsITypeList,Table_ExternalData_15[[#This Row],[IType]],IsDList,Table_ExternalData_15[[#Headers],[30]])</f>
        <v>0</v>
      </c>
      <c r="AI922" s="10">
        <f>SUMIFS(IsQList,IsIList,Table_ExternalData_15[[#This Row],[item_key]],IsITypeList,Table_ExternalData_15[[#This Row],[IType]],IsDList,Table_ExternalData_15[[#Headers],[31]])</f>
        <v>0</v>
      </c>
      <c r="AJ922" s="10">
        <f>SUM(Table_ExternalData_15[[#This Row],[1]:[31]])</f>
        <v>-110</v>
      </c>
    </row>
    <row r="923" spans="1:36">
      <c r="A923" s="1" t="s">
        <v>184</v>
      </c>
      <c r="B923" s="1" t="s">
        <v>828</v>
      </c>
      <c r="C923" s="1" t="s">
        <v>829</v>
      </c>
      <c r="D923" s="11" t="s">
        <v>2004</v>
      </c>
      <c r="E923" s="10">
        <f>SUMIFS(IsQList,IsIList,Table_ExternalData_15[[#This Row],[item_key]],IsITypeList,Table_ExternalData_15[[#This Row],[IType]],IsDList,Table_ExternalData_15[[#Headers],[1]])</f>
        <v>0</v>
      </c>
      <c r="F923" s="10">
        <f>SUMIFS(IsQList,IsIList,Table_ExternalData_15[[#This Row],[item_key]],IsITypeList,Table_ExternalData_15[[#This Row],[IType]],IsDList,Table_ExternalData_15[[#Headers],[2]])</f>
        <v>0</v>
      </c>
      <c r="G923" s="10">
        <f>SUMIFS(IsQList,IsIList,Table_ExternalData_15[[#This Row],[item_key]],IsITypeList,Table_ExternalData_15[[#This Row],[IType]],IsDList,Table_ExternalData_15[[#Headers],[3]])</f>
        <v>0</v>
      </c>
      <c r="H923" s="10">
        <f>SUMIFS(IsQList,IsIList,Table_ExternalData_15[[#This Row],[item_key]],IsITypeList,Table_ExternalData_15[[#This Row],[IType]],IsDList,Table_ExternalData_15[[#Headers],[4]])</f>
        <v>0</v>
      </c>
      <c r="I923" s="10">
        <f>SUMIFS(IsQList,IsIList,Table_ExternalData_15[[#This Row],[item_key]],IsITypeList,Table_ExternalData_15[[#This Row],[IType]],IsDList,Table_ExternalData_15[[#Headers],[5]])</f>
        <v>0</v>
      </c>
      <c r="J923" s="10">
        <f>SUMIFS(IsQList,IsIList,Table_ExternalData_15[[#This Row],[item_key]],IsITypeList,Table_ExternalData_15[[#This Row],[IType]],IsDList,Table_ExternalData_15[[#Headers],[6]])</f>
        <v>0</v>
      </c>
      <c r="K923" s="10">
        <f>SUMIFS(IsQList,IsIList,Table_ExternalData_15[[#This Row],[item_key]],IsITypeList,Table_ExternalData_15[[#This Row],[IType]],IsDList,Table_ExternalData_15[[#Headers],[7]])</f>
        <v>0</v>
      </c>
      <c r="L923" s="10">
        <f>SUMIFS(IsQList,IsIList,Table_ExternalData_15[[#This Row],[item_key]],IsITypeList,Table_ExternalData_15[[#This Row],[IType]],IsDList,Table_ExternalData_15[[#Headers],[8]])</f>
        <v>0</v>
      </c>
      <c r="M923" s="10">
        <f>SUMIFS(IsQList,IsIList,Table_ExternalData_15[[#This Row],[item_key]],IsITypeList,Table_ExternalData_15[[#This Row],[IType]],IsDList,Table_ExternalData_15[[#Headers],[9]])</f>
        <v>0</v>
      </c>
      <c r="N923" s="10">
        <f>SUMIFS(IsQList,IsIList,Table_ExternalData_15[[#This Row],[item_key]],IsITypeList,Table_ExternalData_15[[#This Row],[IType]],IsDList,Table_ExternalData_15[[#Headers],[10]])</f>
        <v>0</v>
      </c>
      <c r="O923" s="10">
        <f>SUMIFS(IsQList,IsIList,Table_ExternalData_15[[#This Row],[item_key]],IsITypeList,Table_ExternalData_15[[#This Row],[IType]],IsDList,Table_ExternalData_15[[#Headers],[11]])</f>
        <v>0</v>
      </c>
      <c r="P923" s="10">
        <f>SUMIFS(IsQList,IsIList,Table_ExternalData_15[[#This Row],[item_key]],IsITypeList,Table_ExternalData_15[[#This Row],[IType]],IsDList,Table_ExternalData_15[[#Headers],[12]])</f>
        <v>0</v>
      </c>
      <c r="Q923" s="10">
        <f>SUMIFS(IsQList,IsIList,Table_ExternalData_15[[#This Row],[item_key]],IsITypeList,Table_ExternalData_15[[#This Row],[IType]],IsDList,Table_ExternalData_15[[#Headers],[13]])</f>
        <v>0</v>
      </c>
      <c r="R923" s="10">
        <f>SUMIFS(IsQList,IsIList,Table_ExternalData_15[[#This Row],[item_key]],IsITypeList,Table_ExternalData_15[[#This Row],[IType]],IsDList,Table_ExternalData_15[[#Headers],[14]])</f>
        <v>0</v>
      </c>
      <c r="S923" s="10">
        <f>SUMIFS(IsQList,IsIList,Table_ExternalData_15[[#This Row],[item_key]],IsITypeList,Table_ExternalData_15[[#This Row],[IType]],IsDList,Table_ExternalData_15[[#Headers],[15]])</f>
        <v>0</v>
      </c>
      <c r="T923" s="10">
        <f>SUMIFS(IsQList,IsIList,Table_ExternalData_15[[#This Row],[item_key]],IsITypeList,Table_ExternalData_15[[#This Row],[IType]],IsDList,Table_ExternalData_15[[#Headers],[16]])</f>
        <v>0</v>
      </c>
      <c r="U923" s="10">
        <f>SUMIFS(IsQList,IsIList,Table_ExternalData_15[[#This Row],[item_key]],IsITypeList,Table_ExternalData_15[[#This Row],[IType]],IsDList,Table_ExternalData_15[[#Headers],[17]])</f>
        <v>0</v>
      </c>
      <c r="V923" s="10">
        <f>SUMIFS(IsQList,IsIList,Table_ExternalData_15[[#This Row],[item_key]],IsITypeList,Table_ExternalData_15[[#This Row],[IType]],IsDList,Table_ExternalData_15[[#Headers],[18]])</f>
        <v>0</v>
      </c>
      <c r="W923" s="10">
        <f>SUMIFS(IsQList,IsIList,Table_ExternalData_15[[#This Row],[item_key]],IsITypeList,Table_ExternalData_15[[#This Row],[IType]],IsDList,Table_ExternalData_15[[#Headers],[19]])</f>
        <v>0</v>
      </c>
      <c r="X923" s="10">
        <f>SUMIFS(IsQList,IsIList,Table_ExternalData_15[[#This Row],[item_key]],IsITypeList,Table_ExternalData_15[[#This Row],[IType]],IsDList,Table_ExternalData_15[[#Headers],[20]])</f>
        <v>0</v>
      </c>
      <c r="Y923" s="10">
        <f>SUMIFS(IsQList,IsIList,Table_ExternalData_15[[#This Row],[item_key]],IsITypeList,Table_ExternalData_15[[#This Row],[IType]],IsDList,Table_ExternalData_15[[#Headers],[21]])</f>
        <v>0</v>
      </c>
      <c r="Z923" s="10">
        <f>SUMIFS(IsQList,IsIList,Table_ExternalData_15[[#This Row],[item_key]],IsITypeList,Table_ExternalData_15[[#This Row],[IType]],IsDList,Table_ExternalData_15[[#Headers],[22]])</f>
        <v>0</v>
      </c>
      <c r="AA923" s="10">
        <f>SUMIFS(IsQList,IsIList,Table_ExternalData_15[[#This Row],[item_key]],IsITypeList,Table_ExternalData_15[[#This Row],[IType]],IsDList,Table_ExternalData_15[[#Headers],[23]])</f>
        <v>0</v>
      </c>
      <c r="AB923" s="10">
        <f>SUMIFS(IsQList,IsIList,Table_ExternalData_15[[#This Row],[item_key]],IsITypeList,Table_ExternalData_15[[#This Row],[IType]],IsDList,Table_ExternalData_15[[#Headers],[24]])</f>
        <v>0</v>
      </c>
      <c r="AC923" s="10">
        <f>SUMIFS(IsQList,IsIList,Table_ExternalData_15[[#This Row],[item_key]],IsITypeList,Table_ExternalData_15[[#This Row],[IType]],IsDList,Table_ExternalData_15[[#Headers],[25]])</f>
        <v>0</v>
      </c>
      <c r="AD923" s="10">
        <f>SUMIFS(IsQList,IsIList,Table_ExternalData_15[[#This Row],[item_key]],IsITypeList,Table_ExternalData_15[[#This Row],[IType]],IsDList,Table_ExternalData_15[[#Headers],[26]])</f>
        <v>0</v>
      </c>
      <c r="AE923" s="10">
        <f>SUMIFS(IsQList,IsIList,Table_ExternalData_15[[#This Row],[item_key]],IsITypeList,Table_ExternalData_15[[#This Row],[IType]],IsDList,Table_ExternalData_15[[#Headers],[27]])</f>
        <v>0</v>
      </c>
      <c r="AF923" s="10">
        <f>SUMIFS(IsQList,IsIList,Table_ExternalData_15[[#This Row],[item_key]],IsITypeList,Table_ExternalData_15[[#This Row],[IType]],IsDList,Table_ExternalData_15[[#Headers],[28]])</f>
        <v>0</v>
      </c>
      <c r="AG923" s="10">
        <f>SUMIFS(IsQList,IsIList,Table_ExternalData_15[[#This Row],[item_key]],IsITypeList,Table_ExternalData_15[[#This Row],[IType]],IsDList,Table_ExternalData_15[[#Headers],[29]])</f>
        <v>68</v>
      </c>
      <c r="AH923" s="10">
        <f>SUMIFS(IsQList,IsIList,Table_ExternalData_15[[#This Row],[item_key]],IsITypeList,Table_ExternalData_15[[#This Row],[IType]],IsDList,Table_ExternalData_15[[#Headers],[30]])</f>
        <v>0</v>
      </c>
      <c r="AI923" s="10">
        <f>SUMIFS(IsQList,IsIList,Table_ExternalData_15[[#This Row],[item_key]],IsITypeList,Table_ExternalData_15[[#This Row],[IType]],IsDList,Table_ExternalData_15[[#Headers],[31]])</f>
        <v>2</v>
      </c>
      <c r="AJ923" s="10">
        <f>SUM(Table_ExternalData_15[[#This Row],[1]:[31]])</f>
        <v>70</v>
      </c>
    </row>
    <row r="924" spans="1:36">
      <c r="A924" s="1" t="s">
        <v>184</v>
      </c>
      <c r="B924" s="1" t="s">
        <v>828</v>
      </c>
      <c r="C924" s="1" t="s">
        <v>829</v>
      </c>
      <c r="D924" s="11" t="s">
        <v>2017</v>
      </c>
      <c r="E924" s="10">
        <f>SUMIFS(IsQList,IsIList,Table_ExternalData_15[[#This Row],[item_key]],IsITypeList,Table_ExternalData_15[[#This Row],[IType]],IsDList,Table_ExternalData_15[[#Headers],[1]])</f>
        <v>-17</v>
      </c>
      <c r="F924" s="10">
        <f>SUMIFS(IsQList,IsIList,Table_ExternalData_15[[#This Row],[item_key]],IsITypeList,Table_ExternalData_15[[#This Row],[IType]],IsDList,Table_ExternalData_15[[#Headers],[2]])</f>
        <v>0</v>
      </c>
      <c r="G924" s="10">
        <f>SUMIFS(IsQList,IsIList,Table_ExternalData_15[[#This Row],[item_key]],IsITypeList,Table_ExternalData_15[[#This Row],[IType]],IsDList,Table_ExternalData_15[[#Headers],[3]])</f>
        <v>0</v>
      </c>
      <c r="H924" s="10">
        <f>SUMIFS(IsQList,IsIList,Table_ExternalData_15[[#This Row],[item_key]],IsITypeList,Table_ExternalData_15[[#This Row],[IType]],IsDList,Table_ExternalData_15[[#Headers],[4]])</f>
        <v>0</v>
      </c>
      <c r="I924" s="10">
        <f>SUMIFS(IsQList,IsIList,Table_ExternalData_15[[#This Row],[item_key]],IsITypeList,Table_ExternalData_15[[#This Row],[IType]],IsDList,Table_ExternalData_15[[#Headers],[5]])</f>
        <v>0</v>
      </c>
      <c r="J924" s="10">
        <f>SUMIFS(IsQList,IsIList,Table_ExternalData_15[[#This Row],[item_key]],IsITypeList,Table_ExternalData_15[[#This Row],[IType]],IsDList,Table_ExternalData_15[[#Headers],[6]])</f>
        <v>0</v>
      </c>
      <c r="K924" s="10">
        <f>SUMIFS(IsQList,IsIList,Table_ExternalData_15[[#This Row],[item_key]],IsITypeList,Table_ExternalData_15[[#This Row],[IType]],IsDList,Table_ExternalData_15[[#Headers],[7]])</f>
        <v>0</v>
      </c>
      <c r="L924" s="10">
        <f>SUMIFS(IsQList,IsIList,Table_ExternalData_15[[#This Row],[item_key]],IsITypeList,Table_ExternalData_15[[#This Row],[IType]],IsDList,Table_ExternalData_15[[#Headers],[8]])</f>
        <v>-18</v>
      </c>
      <c r="M924" s="10">
        <f>SUMIFS(IsQList,IsIList,Table_ExternalData_15[[#This Row],[item_key]],IsITypeList,Table_ExternalData_15[[#This Row],[IType]],IsDList,Table_ExternalData_15[[#Headers],[9]])</f>
        <v>0</v>
      </c>
      <c r="N924" s="10">
        <f>SUMIFS(IsQList,IsIList,Table_ExternalData_15[[#This Row],[item_key]],IsITypeList,Table_ExternalData_15[[#This Row],[IType]],IsDList,Table_ExternalData_15[[#Headers],[10]])</f>
        <v>0</v>
      </c>
      <c r="O924" s="10">
        <f>SUMIFS(IsQList,IsIList,Table_ExternalData_15[[#This Row],[item_key]],IsITypeList,Table_ExternalData_15[[#This Row],[IType]],IsDList,Table_ExternalData_15[[#Headers],[11]])</f>
        <v>0</v>
      </c>
      <c r="P924" s="10">
        <f>SUMIFS(IsQList,IsIList,Table_ExternalData_15[[#This Row],[item_key]],IsITypeList,Table_ExternalData_15[[#This Row],[IType]],IsDList,Table_ExternalData_15[[#Headers],[12]])</f>
        <v>0</v>
      </c>
      <c r="Q924" s="10">
        <f>SUMIFS(IsQList,IsIList,Table_ExternalData_15[[#This Row],[item_key]],IsITypeList,Table_ExternalData_15[[#This Row],[IType]],IsDList,Table_ExternalData_15[[#Headers],[13]])</f>
        <v>-2</v>
      </c>
      <c r="R924" s="10">
        <f>SUMIFS(IsQList,IsIList,Table_ExternalData_15[[#This Row],[item_key]],IsITypeList,Table_ExternalData_15[[#This Row],[IType]],IsDList,Table_ExternalData_15[[#Headers],[14]])</f>
        <v>0</v>
      </c>
      <c r="S924" s="10">
        <f>SUMIFS(IsQList,IsIList,Table_ExternalData_15[[#This Row],[item_key]],IsITypeList,Table_ExternalData_15[[#This Row],[IType]],IsDList,Table_ExternalData_15[[#Headers],[15]])</f>
        <v>0</v>
      </c>
      <c r="T924" s="10">
        <f>SUMIFS(IsQList,IsIList,Table_ExternalData_15[[#This Row],[item_key]],IsITypeList,Table_ExternalData_15[[#This Row],[IType]],IsDList,Table_ExternalData_15[[#Headers],[16]])</f>
        <v>0</v>
      </c>
      <c r="U924" s="10">
        <f>SUMIFS(IsQList,IsIList,Table_ExternalData_15[[#This Row],[item_key]],IsITypeList,Table_ExternalData_15[[#This Row],[IType]],IsDList,Table_ExternalData_15[[#Headers],[17]])</f>
        <v>0</v>
      </c>
      <c r="V924" s="10">
        <f>SUMIFS(IsQList,IsIList,Table_ExternalData_15[[#This Row],[item_key]],IsITypeList,Table_ExternalData_15[[#This Row],[IType]],IsDList,Table_ExternalData_15[[#Headers],[18]])</f>
        <v>0</v>
      </c>
      <c r="W924" s="10">
        <f>SUMIFS(IsQList,IsIList,Table_ExternalData_15[[#This Row],[item_key]],IsITypeList,Table_ExternalData_15[[#This Row],[IType]],IsDList,Table_ExternalData_15[[#Headers],[19]])</f>
        <v>0</v>
      </c>
      <c r="X924" s="10">
        <f>SUMIFS(IsQList,IsIList,Table_ExternalData_15[[#This Row],[item_key]],IsITypeList,Table_ExternalData_15[[#This Row],[IType]],IsDList,Table_ExternalData_15[[#Headers],[20]])</f>
        <v>0</v>
      </c>
      <c r="Y924" s="10">
        <f>SUMIFS(IsQList,IsIList,Table_ExternalData_15[[#This Row],[item_key]],IsITypeList,Table_ExternalData_15[[#This Row],[IType]],IsDList,Table_ExternalData_15[[#Headers],[21]])</f>
        <v>0</v>
      </c>
      <c r="Z924" s="10">
        <f>SUMIFS(IsQList,IsIList,Table_ExternalData_15[[#This Row],[item_key]],IsITypeList,Table_ExternalData_15[[#This Row],[IType]],IsDList,Table_ExternalData_15[[#Headers],[22]])</f>
        <v>0</v>
      </c>
      <c r="AA924" s="10">
        <f>SUMIFS(IsQList,IsIList,Table_ExternalData_15[[#This Row],[item_key]],IsITypeList,Table_ExternalData_15[[#This Row],[IType]],IsDList,Table_ExternalData_15[[#Headers],[23]])</f>
        <v>0</v>
      </c>
      <c r="AB924" s="10">
        <f>SUMIFS(IsQList,IsIList,Table_ExternalData_15[[#This Row],[item_key]],IsITypeList,Table_ExternalData_15[[#This Row],[IType]],IsDList,Table_ExternalData_15[[#Headers],[24]])</f>
        <v>0</v>
      </c>
      <c r="AC924" s="10">
        <f>SUMIFS(IsQList,IsIList,Table_ExternalData_15[[#This Row],[item_key]],IsITypeList,Table_ExternalData_15[[#This Row],[IType]],IsDList,Table_ExternalData_15[[#Headers],[25]])</f>
        <v>0</v>
      </c>
      <c r="AD924" s="10">
        <f>SUMIFS(IsQList,IsIList,Table_ExternalData_15[[#This Row],[item_key]],IsITypeList,Table_ExternalData_15[[#This Row],[IType]],IsDList,Table_ExternalData_15[[#Headers],[26]])</f>
        <v>0</v>
      </c>
      <c r="AE924" s="10">
        <f>SUMIFS(IsQList,IsIList,Table_ExternalData_15[[#This Row],[item_key]],IsITypeList,Table_ExternalData_15[[#This Row],[IType]],IsDList,Table_ExternalData_15[[#Headers],[27]])</f>
        <v>0</v>
      </c>
      <c r="AF924" s="10">
        <f>SUMIFS(IsQList,IsIList,Table_ExternalData_15[[#This Row],[item_key]],IsITypeList,Table_ExternalData_15[[#This Row],[IType]],IsDList,Table_ExternalData_15[[#Headers],[28]])</f>
        <v>0</v>
      </c>
      <c r="AG924" s="10">
        <f>SUMIFS(IsQList,IsIList,Table_ExternalData_15[[#This Row],[item_key]],IsITypeList,Table_ExternalData_15[[#This Row],[IType]],IsDList,Table_ExternalData_15[[#Headers],[29]])</f>
        <v>0</v>
      </c>
      <c r="AH924" s="10">
        <f>SUMIFS(IsQList,IsIList,Table_ExternalData_15[[#This Row],[item_key]],IsITypeList,Table_ExternalData_15[[#This Row],[IType]],IsDList,Table_ExternalData_15[[#Headers],[30]])</f>
        <v>0</v>
      </c>
      <c r="AI924" s="10">
        <f>SUMIFS(IsQList,IsIList,Table_ExternalData_15[[#This Row],[item_key]],IsITypeList,Table_ExternalData_15[[#This Row],[IType]],IsDList,Table_ExternalData_15[[#Headers],[31]])</f>
        <v>-12</v>
      </c>
      <c r="AJ924" s="10">
        <f>SUM(Table_ExternalData_15[[#This Row],[1]:[31]])</f>
        <v>-49</v>
      </c>
    </row>
    <row r="925" spans="1:36">
      <c r="A925" s="1" t="s">
        <v>266</v>
      </c>
      <c r="B925" s="1" t="s">
        <v>914</v>
      </c>
      <c r="C925" s="1" t="s">
        <v>915</v>
      </c>
      <c r="D925" s="11" t="s">
        <v>2017</v>
      </c>
      <c r="E925" s="10">
        <f>SUMIFS(IsQList,IsIList,Table_ExternalData_15[[#This Row],[item_key]],IsITypeList,Table_ExternalData_15[[#This Row],[IType]],IsDList,Table_ExternalData_15[[#Headers],[1]])</f>
        <v>0</v>
      </c>
      <c r="F925" s="10">
        <f>SUMIFS(IsQList,IsIList,Table_ExternalData_15[[#This Row],[item_key]],IsITypeList,Table_ExternalData_15[[#This Row],[IType]],IsDList,Table_ExternalData_15[[#Headers],[2]])</f>
        <v>0</v>
      </c>
      <c r="G925" s="10">
        <f>SUMIFS(IsQList,IsIList,Table_ExternalData_15[[#This Row],[item_key]],IsITypeList,Table_ExternalData_15[[#This Row],[IType]],IsDList,Table_ExternalData_15[[#Headers],[3]])</f>
        <v>0</v>
      </c>
      <c r="H925" s="10">
        <f>SUMIFS(IsQList,IsIList,Table_ExternalData_15[[#This Row],[item_key]],IsITypeList,Table_ExternalData_15[[#This Row],[IType]],IsDList,Table_ExternalData_15[[#Headers],[4]])</f>
        <v>0</v>
      </c>
      <c r="I925" s="10">
        <f>SUMIFS(IsQList,IsIList,Table_ExternalData_15[[#This Row],[item_key]],IsITypeList,Table_ExternalData_15[[#This Row],[IType]],IsDList,Table_ExternalData_15[[#Headers],[5]])</f>
        <v>0</v>
      </c>
      <c r="J925" s="10">
        <f>SUMIFS(IsQList,IsIList,Table_ExternalData_15[[#This Row],[item_key]],IsITypeList,Table_ExternalData_15[[#This Row],[IType]],IsDList,Table_ExternalData_15[[#Headers],[6]])</f>
        <v>0</v>
      </c>
      <c r="K925" s="10">
        <f>SUMIFS(IsQList,IsIList,Table_ExternalData_15[[#This Row],[item_key]],IsITypeList,Table_ExternalData_15[[#This Row],[IType]],IsDList,Table_ExternalData_15[[#Headers],[7]])</f>
        <v>0</v>
      </c>
      <c r="L925" s="10">
        <f>SUMIFS(IsQList,IsIList,Table_ExternalData_15[[#This Row],[item_key]],IsITypeList,Table_ExternalData_15[[#This Row],[IType]],IsDList,Table_ExternalData_15[[#Headers],[8]])</f>
        <v>0</v>
      </c>
      <c r="M925" s="10">
        <f>SUMIFS(IsQList,IsIList,Table_ExternalData_15[[#This Row],[item_key]],IsITypeList,Table_ExternalData_15[[#This Row],[IType]],IsDList,Table_ExternalData_15[[#Headers],[9]])</f>
        <v>0</v>
      </c>
      <c r="N925" s="10">
        <f>SUMIFS(IsQList,IsIList,Table_ExternalData_15[[#This Row],[item_key]],IsITypeList,Table_ExternalData_15[[#This Row],[IType]],IsDList,Table_ExternalData_15[[#Headers],[10]])</f>
        <v>0</v>
      </c>
      <c r="O925" s="10">
        <f>SUMIFS(IsQList,IsIList,Table_ExternalData_15[[#This Row],[item_key]],IsITypeList,Table_ExternalData_15[[#This Row],[IType]],IsDList,Table_ExternalData_15[[#Headers],[11]])</f>
        <v>0</v>
      </c>
      <c r="P925" s="10">
        <f>SUMIFS(IsQList,IsIList,Table_ExternalData_15[[#This Row],[item_key]],IsITypeList,Table_ExternalData_15[[#This Row],[IType]],IsDList,Table_ExternalData_15[[#Headers],[12]])</f>
        <v>0</v>
      </c>
      <c r="Q925" s="10">
        <f>SUMIFS(IsQList,IsIList,Table_ExternalData_15[[#This Row],[item_key]],IsITypeList,Table_ExternalData_15[[#This Row],[IType]],IsDList,Table_ExternalData_15[[#Headers],[13]])</f>
        <v>0</v>
      </c>
      <c r="R925" s="10">
        <f>SUMIFS(IsQList,IsIList,Table_ExternalData_15[[#This Row],[item_key]],IsITypeList,Table_ExternalData_15[[#This Row],[IType]],IsDList,Table_ExternalData_15[[#Headers],[14]])</f>
        <v>0</v>
      </c>
      <c r="S925" s="10">
        <f>SUMIFS(IsQList,IsIList,Table_ExternalData_15[[#This Row],[item_key]],IsITypeList,Table_ExternalData_15[[#This Row],[IType]],IsDList,Table_ExternalData_15[[#Headers],[15]])</f>
        <v>0</v>
      </c>
      <c r="T925" s="10">
        <f>SUMIFS(IsQList,IsIList,Table_ExternalData_15[[#This Row],[item_key]],IsITypeList,Table_ExternalData_15[[#This Row],[IType]],IsDList,Table_ExternalData_15[[#Headers],[16]])</f>
        <v>0</v>
      </c>
      <c r="U925" s="10">
        <f>SUMIFS(IsQList,IsIList,Table_ExternalData_15[[#This Row],[item_key]],IsITypeList,Table_ExternalData_15[[#This Row],[IType]],IsDList,Table_ExternalData_15[[#Headers],[17]])</f>
        <v>0</v>
      </c>
      <c r="V925" s="10">
        <f>SUMIFS(IsQList,IsIList,Table_ExternalData_15[[#This Row],[item_key]],IsITypeList,Table_ExternalData_15[[#This Row],[IType]],IsDList,Table_ExternalData_15[[#Headers],[18]])</f>
        <v>0</v>
      </c>
      <c r="W925" s="10">
        <f>SUMIFS(IsQList,IsIList,Table_ExternalData_15[[#This Row],[item_key]],IsITypeList,Table_ExternalData_15[[#This Row],[IType]],IsDList,Table_ExternalData_15[[#Headers],[19]])</f>
        <v>0</v>
      </c>
      <c r="X925" s="10">
        <f>SUMIFS(IsQList,IsIList,Table_ExternalData_15[[#This Row],[item_key]],IsITypeList,Table_ExternalData_15[[#This Row],[IType]],IsDList,Table_ExternalData_15[[#Headers],[20]])</f>
        <v>0</v>
      </c>
      <c r="Y925" s="10">
        <f>SUMIFS(IsQList,IsIList,Table_ExternalData_15[[#This Row],[item_key]],IsITypeList,Table_ExternalData_15[[#This Row],[IType]],IsDList,Table_ExternalData_15[[#Headers],[21]])</f>
        <v>0</v>
      </c>
      <c r="Z925" s="10">
        <f>SUMIFS(IsQList,IsIList,Table_ExternalData_15[[#This Row],[item_key]],IsITypeList,Table_ExternalData_15[[#This Row],[IType]],IsDList,Table_ExternalData_15[[#Headers],[22]])</f>
        <v>0</v>
      </c>
      <c r="AA925" s="10">
        <f>SUMIFS(IsQList,IsIList,Table_ExternalData_15[[#This Row],[item_key]],IsITypeList,Table_ExternalData_15[[#This Row],[IType]],IsDList,Table_ExternalData_15[[#Headers],[23]])</f>
        <v>0</v>
      </c>
      <c r="AB925" s="10">
        <f>SUMIFS(IsQList,IsIList,Table_ExternalData_15[[#This Row],[item_key]],IsITypeList,Table_ExternalData_15[[#This Row],[IType]],IsDList,Table_ExternalData_15[[#Headers],[24]])</f>
        <v>0</v>
      </c>
      <c r="AC925" s="10">
        <f>SUMIFS(IsQList,IsIList,Table_ExternalData_15[[#This Row],[item_key]],IsITypeList,Table_ExternalData_15[[#This Row],[IType]],IsDList,Table_ExternalData_15[[#Headers],[25]])</f>
        <v>0</v>
      </c>
      <c r="AD925" s="10">
        <f>SUMIFS(IsQList,IsIList,Table_ExternalData_15[[#This Row],[item_key]],IsITypeList,Table_ExternalData_15[[#This Row],[IType]],IsDList,Table_ExternalData_15[[#Headers],[26]])</f>
        <v>0</v>
      </c>
      <c r="AE925" s="10">
        <f>SUMIFS(IsQList,IsIList,Table_ExternalData_15[[#This Row],[item_key]],IsITypeList,Table_ExternalData_15[[#This Row],[IType]],IsDList,Table_ExternalData_15[[#Headers],[27]])</f>
        <v>0</v>
      </c>
      <c r="AF925" s="10">
        <f>SUMIFS(IsQList,IsIList,Table_ExternalData_15[[#This Row],[item_key]],IsITypeList,Table_ExternalData_15[[#This Row],[IType]],IsDList,Table_ExternalData_15[[#Headers],[28]])</f>
        <v>0</v>
      </c>
      <c r="AG925" s="10">
        <f>SUMIFS(IsQList,IsIList,Table_ExternalData_15[[#This Row],[item_key]],IsITypeList,Table_ExternalData_15[[#This Row],[IType]],IsDList,Table_ExternalData_15[[#Headers],[29]])</f>
        <v>-24</v>
      </c>
      <c r="AH925" s="10">
        <f>SUMIFS(IsQList,IsIList,Table_ExternalData_15[[#This Row],[item_key]],IsITypeList,Table_ExternalData_15[[#This Row],[IType]],IsDList,Table_ExternalData_15[[#Headers],[30]])</f>
        <v>0</v>
      </c>
      <c r="AI925" s="10">
        <f>SUMIFS(IsQList,IsIList,Table_ExternalData_15[[#This Row],[item_key]],IsITypeList,Table_ExternalData_15[[#This Row],[IType]],IsDList,Table_ExternalData_15[[#Headers],[31]])</f>
        <v>0</v>
      </c>
      <c r="AJ925" s="10">
        <f>SUM(Table_ExternalData_15[[#This Row],[1]:[31]])</f>
        <v>-24</v>
      </c>
    </row>
    <row r="926" spans="1:36">
      <c r="A926" s="1" t="s">
        <v>2039</v>
      </c>
      <c r="B926" s="1" t="s">
        <v>2920</v>
      </c>
      <c r="C926" s="1" t="s">
        <v>2921</v>
      </c>
      <c r="D926" s="11" t="s">
        <v>2017</v>
      </c>
      <c r="E926" s="10">
        <f>SUMIFS(IsQList,IsIList,Table_ExternalData_15[[#This Row],[item_key]],IsITypeList,Table_ExternalData_15[[#This Row],[IType]],IsDList,Table_ExternalData_15[[#Headers],[1]])</f>
        <v>0</v>
      </c>
      <c r="F926" s="10">
        <f>SUMIFS(IsQList,IsIList,Table_ExternalData_15[[#This Row],[item_key]],IsITypeList,Table_ExternalData_15[[#This Row],[IType]],IsDList,Table_ExternalData_15[[#Headers],[2]])</f>
        <v>0</v>
      </c>
      <c r="G926" s="10">
        <f>SUMIFS(IsQList,IsIList,Table_ExternalData_15[[#This Row],[item_key]],IsITypeList,Table_ExternalData_15[[#This Row],[IType]],IsDList,Table_ExternalData_15[[#Headers],[3]])</f>
        <v>0</v>
      </c>
      <c r="H926" s="10">
        <f>SUMIFS(IsQList,IsIList,Table_ExternalData_15[[#This Row],[item_key]],IsITypeList,Table_ExternalData_15[[#This Row],[IType]],IsDList,Table_ExternalData_15[[#Headers],[4]])</f>
        <v>0</v>
      </c>
      <c r="I926" s="10">
        <f>SUMIFS(IsQList,IsIList,Table_ExternalData_15[[#This Row],[item_key]],IsITypeList,Table_ExternalData_15[[#This Row],[IType]],IsDList,Table_ExternalData_15[[#Headers],[5]])</f>
        <v>0</v>
      </c>
      <c r="J926" s="10">
        <f>SUMIFS(IsQList,IsIList,Table_ExternalData_15[[#This Row],[item_key]],IsITypeList,Table_ExternalData_15[[#This Row],[IType]],IsDList,Table_ExternalData_15[[#Headers],[6]])</f>
        <v>0</v>
      </c>
      <c r="K926" s="10">
        <f>SUMIFS(IsQList,IsIList,Table_ExternalData_15[[#This Row],[item_key]],IsITypeList,Table_ExternalData_15[[#This Row],[IType]],IsDList,Table_ExternalData_15[[#Headers],[7]])</f>
        <v>0</v>
      </c>
      <c r="L926" s="10">
        <f>SUMIFS(IsQList,IsIList,Table_ExternalData_15[[#This Row],[item_key]],IsITypeList,Table_ExternalData_15[[#This Row],[IType]],IsDList,Table_ExternalData_15[[#Headers],[8]])</f>
        <v>-2</v>
      </c>
      <c r="M926" s="10">
        <f>SUMIFS(IsQList,IsIList,Table_ExternalData_15[[#This Row],[item_key]],IsITypeList,Table_ExternalData_15[[#This Row],[IType]],IsDList,Table_ExternalData_15[[#Headers],[9]])</f>
        <v>0</v>
      </c>
      <c r="N926" s="10">
        <f>SUMIFS(IsQList,IsIList,Table_ExternalData_15[[#This Row],[item_key]],IsITypeList,Table_ExternalData_15[[#This Row],[IType]],IsDList,Table_ExternalData_15[[#Headers],[10]])</f>
        <v>0</v>
      </c>
      <c r="O926" s="10">
        <f>SUMIFS(IsQList,IsIList,Table_ExternalData_15[[#This Row],[item_key]],IsITypeList,Table_ExternalData_15[[#This Row],[IType]],IsDList,Table_ExternalData_15[[#Headers],[11]])</f>
        <v>0</v>
      </c>
      <c r="P926" s="10">
        <f>SUMIFS(IsQList,IsIList,Table_ExternalData_15[[#This Row],[item_key]],IsITypeList,Table_ExternalData_15[[#This Row],[IType]],IsDList,Table_ExternalData_15[[#Headers],[12]])</f>
        <v>0</v>
      </c>
      <c r="Q926" s="10">
        <f>SUMIFS(IsQList,IsIList,Table_ExternalData_15[[#This Row],[item_key]],IsITypeList,Table_ExternalData_15[[#This Row],[IType]],IsDList,Table_ExternalData_15[[#Headers],[13]])</f>
        <v>0</v>
      </c>
      <c r="R926" s="10">
        <f>SUMIFS(IsQList,IsIList,Table_ExternalData_15[[#This Row],[item_key]],IsITypeList,Table_ExternalData_15[[#This Row],[IType]],IsDList,Table_ExternalData_15[[#Headers],[14]])</f>
        <v>0</v>
      </c>
      <c r="S926" s="10">
        <f>SUMIFS(IsQList,IsIList,Table_ExternalData_15[[#This Row],[item_key]],IsITypeList,Table_ExternalData_15[[#This Row],[IType]],IsDList,Table_ExternalData_15[[#Headers],[15]])</f>
        <v>0</v>
      </c>
      <c r="T926" s="10">
        <f>SUMIFS(IsQList,IsIList,Table_ExternalData_15[[#This Row],[item_key]],IsITypeList,Table_ExternalData_15[[#This Row],[IType]],IsDList,Table_ExternalData_15[[#Headers],[16]])</f>
        <v>0</v>
      </c>
      <c r="U926" s="10">
        <f>SUMIFS(IsQList,IsIList,Table_ExternalData_15[[#This Row],[item_key]],IsITypeList,Table_ExternalData_15[[#This Row],[IType]],IsDList,Table_ExternalData_15[[#Headers],[17]])</f>
        <v>0</v>
      </c>
      <c r="V926" s="10">
        <f>SUMIFS(IsQList,IsIList,Table_ExternalData_15[[#This Row],[item_key]],IsITypeList,Table_ExternalData_15[[#This Row],[IType]],IsDList,Table_ExternalData_15[[#Headers],[18]])</f>
        <v>0</v>
      </c>
      <c r="W926" s="10">
        <f>SUMIFS(IsQList,IsIList,Table_ExternalData_15[[#This Row],[item_key]],IsITypeList,Table_ExternalData_15[[#This Row],[IType]],IsDList,Table_ExternalData_15[[#Headers],[19]])</f>
        <v>0</v>
      </c>
      <c r="X926" s="10">
        <f>SUMIFS(IsQList,IsIList,Table_ExternalData_15[[#This Row],[item_key]],IsITypeList,Table_ExternalData_15[[#This Row],[IType]],IsDList,Table_ExternalData_15[[#Headers],[20]])</f>
        <v>0</v>
      </c>
      <c r="Y926" s="10">
        <f>SUMIFS(IsQList,IsIList,Table_ExternalData_15[[#This Row],[item_key]],IsITypeList,Table_ExternalData_15[[#This Row],[IType]],IsDList,Table_ExternalData_15[[#Headers],[21]])</f>
        <v>0</v>
      </c>
      <c r="Z926" s="10">
        <f>SUMIFS(IsQList,IsIList,Table_ExternalData_15[[#This Row],[item_key]],IsITypeList,Table_ExternalData_15[[#This Row],[IType]],IsDList,Table_ExternalData_15[[#Headers],[22]])</f>
        <v>0</v>
      </c>
      <c r="AA926" s="10">
        <f>SUMIFS(IsQList,IsIList,Table_ExternalData_15[[#This Row],[item_key]],IsITypeList,Table_ExternalData_15[[#This Row],[IType]],IsDList,Table_ExternalData_15[[#Headers],[23]])</f>
        <v>0</v>
      </c>
      <c r="AB926" s="10">
        <f>SUMIFS(IsQList,IsIList,Table_ExternalData_15[[#This Row],[item_key]],IsITypeList,Table_ExternalData_15[[#This Row],[IType]],IsDList,Table_ExternalData_15[[#Headers],[24]])</f>
        <v>0</v>
      </c>
      <c r="AC926" s="10">
        <f>SUMIFS(IsQList,IsIList,Table_ExternalData_15[[#This Row],[item_key]],IsITypeList,Table_ExternalData_15[[#This Row],[IType]],IsDList,Table_ExternalData_15[[#Headers],[25]])</f>
        <v>0</v>
      </c>
      <c r="AD926" s="10">
        <f>SUMIFS(IsQList,IsIList,Table_ExternalData_15[[#This Row],[item_key]],IsITypeList,Table_ExternalData_15[[#This Row],[IType]],IsDList,Table_ExternalData_15[[#Headers],[26]])</f>
        <v>0</v>
      </c>
      <c r="AE926" s="10">
        <f>SUMIFS(IsQList,IsIList,Table_ExternalData_15[[#This Row],[item_key]],IsITypeList,Table_ExternalData_15[[#This Row],[IType]],IsDList,Table_ExternalData_15[[#Headers],[27]])</f>
        <v>0</v>
      </c>
      <c r="AF926" s="10">
        <f>SUMIFS(IsQList,IsIList,Table_ExternalData_15[[#This Row],[item_key]],IsITypeList,Table_ExternalData_15[[#This Row],[IType]],IsDList,Table_ExternalData_15[[#Headers],[28]])</f>
        <v>0</v>
      </c>
      <c r="AG926" s="10">
        <f>SUMIFS(IsQList,IsIList,Table_ExternalData_15[[#This Row],[item_key]],IsITypeList,Table_ExternalData_15[[#This Row],[IType]],IsDList,Table_ExternalData_15[[#Headers],[29]])</f>
        <v>0</v>
      </c>
      <c r="AH926" s="10">
        <f>SUMIFS(IsQList,IsIList,Table_ExternalData_15[[#This Row],[item_key]],IsITypeList,Table_ExternalData_15[[#This Row],[IType]],IsDList,Table_ExternalData_15[[#Headers],[30]])</f>
        <v>0</v>
      </c>
      <c r="AI926" s="10">
        <f>SUMIFS(IsQList,IsIList,Table_ExternalData_15[[#This Row],[item_key]],IsITypeList,Table_ExternalData_15[[#This Row],[IType]],IsDList,Table_ExternalData_15[[#Headers],[31]])</f>
        <v>0</v>
      </c>
      <c r="AJ926" s="10">
        <f>SUM(Table_ExternalData_15[[#This Row],[1]:[31]])</f>
        <v>-2</v>
      </c>
    </row>
    <row r="927" spans="1:36">
      <c r="A927" s="1" t="s">
        <v>186</v>
      </c>
      <c r="B927" s="1" t="s">
        <v>1091</v>
      </c>
      <c r="C927" s="1" t="s">
        <v>1092</v>
      </c>
      <c r="D927" s="11" t="s">
        <v>2046</v>
      </c>
      <c r="E927" s="10">
        <f>SUMIFS(IsQList,IsIList,Table_ExternalData_15[[#This Row],[item_key]],IsITypeList,Table_ExternalData_15[[#This Row],[IType]],IsDList,Table_ExternalData_15[[#Headers],[1]])</f>
        <v>170</v>
      </c>
      <c r="F927" s="10">
        <f>SUMIFS(IsQList,IsIList,Table_ExternalData_15[[#This Row],[item_key]],IsITypeList,Table_ExternalData_15[[#This Row],[IType]],IsDList,Table_ExternalData_15[[#Headers],[2]])</f>
        <v>376</v>
      </c>
      <c r="G927" s="10">
        <f>SUMIFS(IsQList,IsIList,Table_ExternalData_15[[#This Row],[item_key]],IsITypeList,Table_ExternalData_15[[#This Row],[IType]],IsDList,Table_ExternalData_15[[#Headers],[3]])</f>
        <v>170</v>
      </c>
      <c r="H927" s="10">
        <f>SUMIFS(IsQList,IsIList,Table_ExternalData_15[[#This Row],[item_key]],IsITypeList,Table_ExternalData_15[[#This Row],[IType]],IsDList,Table_ExternalData_15[[#Headers],[4]])</f>
        <v>500</v>
      </c>
      <c r="I927" s="10">
        <f>SUMIFS(IsQList,IsIList,Table_ExternalData_15[[#This Row],[item_key]],IsITypeList,Table_ExternalData_15[[#This Row],[IType]],IsDList,Table_ExternalData_15[[#Headers],[5]])</f>
        <v>200</v>
      </c>
      <c r="J927" s="10">
        <f>SUMIFS(IsQList,IsIList,Table_ExternalData_15[[#This Row],[item_key]],IsITypeList,Table_ExternalData_15[[#This Row],[IType]],IsDList,Table_ExternalData_15[[#Headers],[6]])</f>
        <v>474</v>
      </c>
      <c r="K927" s="10">
        <f>SUMIFS(IsQList,IsIList,Table_ExternalData_15[[#This Row],[item_key]],IsITypeList,Table_ExternalData_15[[#This Row],[IType]],IsDList,Table_ExternalData_15[[#Headers],[7]])</f>
        <v>418</v>
      </c>
      <c r="L927" s="10">
        <f>SUMIFS(IsQList,IsIList,Table_ExternalData_15[[#This Row],[item_key]],IsITypeList,Table_ExternalData_15[[#This Row],[IType]],IsDList,Table_ExternalData_15[[#Headers],[8]])</f>
        <v>278</v>
      </c>
      <c r="M927" s="10">
        <f>SUMIFS(IsQList,IsIList,Table_ExternalData_15[[#This Row],[item_key]],IsITypeList,Table_ExternalData_15[[#This Row],[IType]],IsDList,Table_ExternalData_15[[#Headers],[9]])</f>
        <v>634</v>
      </c>
      <c r="N927" s="10">
        <f>SUMIFS(IsQList,IsIList,Table_ExternalData_15[[#This Row],[item_key]],IsITypeList,Table_ExternalData_15[[#This Row],[IType]],IsDList,Table_ExternalData_15[[#Headers],[10]])</f>
        <v>414</v>
      </c>
      <c r="O927" s="10">
        <f>SUMIFS(IsQList,IsIList,Table_ExternalData_15[[#This Row],[item_key]],IsITypeList,Table_ExternalData_15[[#This Row],[IType]],IsDList,Table_ExternalData_15[[#Headers],[11]])</f>
        <v>300</v>
      </c>
      <c r="P927" s="10">
        <f>SUMIFS(IsQList,IsIList,Table_ExternalData_15[[#This Row],[item_key]],IsITypeList,Table_ExternalData_15[[#This Row],[IType]],IsDList,Table_ExternalData_15[[#Headers],[12]])</f>
        <v>0</v>
      </c>
      <c r="Q927" s="10">
        <f>SUMIFS(IsQList,IsIList,Table_ExternalData_15[[#This Row],[item_key]],IsITypeList,Table_ExternalData_15[[#This Row],[IType]],IsDList,Table_ExternalData_15[[#Headers],[13]])</f>
        <v>368</v>
      </c>
      <c r="R927" s="10">
        <f>SUMIFS(IsQList,IsIList,Table_ExternalData_15[[#This Row],[item_key]],IsITypeList,Table_ExternalData_15[[#This Row],[IType]],IsDList,Table_ExternalData_15[[#Headers],[14]])</f>
        <v>624</v>
      </c>
      <c r="S927" s="10">
        <f>SUMIFS(IsQList,IsIList,Table_ExternalData_15[[#This Row],[item_key]],IsITypeList,Table_ExternalData_15[[#This Row],[IType]],IsDList,Table_ExternalData_15[[#Headers],[15]])</f>
        <v>372</v>
      </c>
      <c r="T927" s="10">
        <f>SUMIFS(IsQList,IsIList,Table_ExternalData_15[[#This Row],[item_key]],IsITypeList,Table_ExternalData_15[[#This Row],[IType]],IsDList,Table_ExternalData_15[[#Headers],[16]])</f>
        <v>328</v>
      </c>
      <c r="U927" s="10">
        <f>SUMIFS(IsQList,IsIList,Table_ExternalData_15[[#This Row],[item_key]],IsITypeList,Table_ExternalData_15[[#This Row],[IType]],IsDList,Table_ExternalData_15[[#Headers],[17]])</f>
        <v>170</v>
      </c>
      <c r="V927" s="10">
        <f>SUMIFS(IsQList,IsIList,Table_ExternalData_15[[#This Row],[item_key]],IsITypeList,Table_ExternalData_15[[#This Row],[IType]],IsDList,Table_ExternalData_15[[#Headers],[18]])</f>
        <v>0</v>
      </c>
      <c r="W927" s="10">
        <f>SUMIFS(IsQList,IsIList,Table_ExternalData_15[[#This Row],[item_key]],IsITypeList,Table_ExternalData_15[[#This Row],[IType]],IsDList,Table_ExternalData_15[[#Headers],[19]])</f>
        <v>0</v>
      </c>
      <c r="X927" s="10">
        <f>SUMIFS(IsQList,IsIList,Table_ExternalData_15[[#This Row],[item_key]],IsITypeList,Table_ExternalData_15[[#This Row],[IType]],IsDList,Table_ExternalData_15[[#Headers],[20]])</f>
        <v>0</v>
      </c>
      <c r="Y927" s="10">
        <f>SUMIFS(IsQList,IsIList,Table_ExternalData_15[[#This Row],[item_key]],IsITypeList,Table_ExternalData_15[[#This Row],[IType]],IsDList,Table_ExternalData_15[[#Headers],[21]])</f>
        <v>0</v>
      </c>
      <c r="Z927" s="10">
        <f>SUMIFS(IsQList,IsIList,Table_ExternalData_15[[#This Row],[item_key]],IsITypeList,Table_ExternalData_15[[#This Row],[IType]],IsDList,Table_ExternalData_15[[#Headers],[22]])</f>
        <v>0</v>
      </c>
      <c r="AA927" s="10">
        <f>SUMIFS(IsQList,IsIList,Table_ExternalData_15[[#This Row],[item_key]],IsITypeList,Table_ExternalData_15[[#This Row],[IType]],IsDList,Table_ExternalData_15[[#Headers],[23]])</f>
        <v>0</v>
      </c>
      <c r="AB927" s="10">
        <f>SUMIFS(IsQList,IsIList,Table_ExternalData_15[[#This Row],[item_key]],IsITypeList,Table_ExternalData_15[[#This Row],[IType]],IsDList,Table_ExternalData_15[[#Headers],[24]])</f>
        <v>0</v>
      </c>
      <c r="AC927" s="10">
        <f>SUMIFS(IsQList,IsIList,Table_ExternalData_15[[#This Row],[item_key]],IsITypeList,Table_ExternalData_15[[#This Row],[IType]],IsDList,Table_ExternalData_15[[#Headers],[25]])</f>
        <v>0</v>
      </c>
      <c r="AD927" s="10">
        <f>SUMIFS(IsQList,IsIList,Table_ExternalData_15[[#This Row],[item_key]],IsITypeList,Table_ExternalData_15[[#This Row],[IType]],IsDList,Table_ExternalData_15[[#Headers],[26]])</f>
        <v>0</v>
      </c>
      <c r="AE927" s="10">
        <f>SUMIFS(IsQList,IsIList,Table_ExternalData_15[[#This Row],[item_key]],IsITypeList,Table_ExternalData_15[[#This Row],[IType]],IsDList,Table_ExternalData_15[[#Headers],[27]])</f>
        <v>668</v>
      </c>
      <c r="AF927" s="10">
        <f>SUMIFS(IsQList,IsIList,Table_ExternalData_15[[#This Row],[item_key]],IsITypeList,Table_ExternalData_15[[#This Row],[IType]],IsDList,Table_ExternalData_15[[#Headers],[28]])</f>
        <v>764</v>
      </c>
      <c r="AG927" s="10">
        <f>SUMIFS(IsQList,IsIList,Table_ExternalData_15[[#This Row],[item_key]],IsITypeList,Table_ExternalData_15[[#This Row],[IType]],IsDList,Table_ExternalData_15[[#Headers],[29]])</f>
        <v>728</v>
      </c>
      <c r="AH927" s="10">
        <f>SUMIFS(IsQList,IsIList,Table_ExternalData_15[[#This Row],[item_key]],IsITypeList,Table_ExternalData_15[[#This Row],[IType]],IsDList,Table_ExternalData_15[[#Headers],[30]])</f>
        <v>460</v>
      </c>
      <c r="AI927" s="10">
        <f>SUMIFS(IsQList,IsIList,Table_ExternalData_15[[#This Row],[item_key]],IsITypeList,Table_ExternalData_15[[#This Row],[IType]],IsDList,Table_ExternalData_15[[#Headers],[31]])</f>
        <v>1454</v>
      </c>
      <c r="AJ927" s="10">
        <f>SUM(Table_ExternalData_15[[#This Row],[1]:[31]])</f>
        <v>9870</v>
      </c>
    </row>
    <row r="928" spans="1:36">
      <c r="A928" s="1" t="s">
        <v>186</v>
      </c>
      <c r="B928" s="1" t="s">
        <v>1091</v>
      </c>
      <c r="C928" s="1" t="s">
        <v>1092</v>
      </c>
      <c r="D928" s="11" t="s">
        <v>2017</v>
      </c>
      <c r="E928" s="10">
        <f>SUMIFS(IsQList,IsIList,Table_ExternalData_15[[#This Row],[item_key]],IsITypeList,Table_ExternalData_15[[#This Row],[IType]],IsDList,Table_ExternalData_15[[#Headers],[1]])</f>
        <v>0</v>
      </c>
      <c r="F928" s="10">
        <f>SUMIFS(IsQList,IsIList,Table_ExternalData_15[[#This Row],[item_key]],IsITypeList,Table_ExternalData_15[[#This Row],[IType]],IsDList,Table_ExternalData_15[[#Headers],[2]])</f>
        <v>0</v>
      </c>
      <c r="G928" s="10">
        <f>SUMIFS(IsQList,IsIList,Table_ExternalData_15[[#This Row],[item_key]],IsITypeList,Table_ExternalData_15[[#This Row],[IType]],IsDList,Table_ExternalData_15[[#Headers],[3]])</f>
        <v>0</v>
      </c>
      <c r="H928" s="10">
        <f>SUMIFS(IsQList,IsIList,Table_ExternalData_15[[#This Row],[item_key]],IsITypeList,Table_ExternalData_15[[#This Row],[IType]],IsDList,Table_ExternalData_15[[#Headers],[4]])</f>
        <v>0</v>
      </c>
      <c r="I928" s="10">
        <f>SUMIFS(IsQList,IsIList,Table_ExternalData_15[[#This Row],[item_key]],IsITypeList,Table_ExternalData_15[[#This Row],[IType]],IsDList,Table_ExternalData_15[[#Headers],[5]])</f>
        <v>0</v>
      </c>
      <c r="J928" s="10">
        <f>SUMIFS(IsQList,IsIList,Table_ExternalData_15[[#This Row],[item_key]],IsITypeList,Table_ExternalData_15[[#This Row],[IType]],IsDList,Table_ExternalData_15[[#Headers],[6]])</f>
        <v>0</v>
      </c>
      <c r="K928" s="10">
        <f>SUMIFS(IsQList,IsIList,Table_ExternalData_15[[#This Row],[item_key]],IsITypeList,Table_ExternalData_15[[#This Row],[IType]],IsDList,Table_ExternalData_15[[#Headers],[7]])</f>
        <v>0</v>
      </c>
      <c r="L928" s="10">
        <f>SUMIFS(IsQList,IsIList,Table_ExternalData_15[[#This Row],[item_key]],IsITypeList,Table_ExternalData_15[[#This Row],[IType]],IsDList,Table_ExternalData_15[[#Headers],[8]])</f>
        <v>0</v>
      </c>
      <c r="M928" s="10">
        <f>SUMIFS(IsQList,IsIList,Table_ExternalData_15[[#This Row],[item_key]],IsITypeList,Table_ExternalData_15[[#This Row],[IType]],IsDList,Table_ExternalData_15[[#Headers],[9]])</f>
        <v>-3</v>
      </c>
      <c r="N928" s="10">
        <f>SUMIFS(IsQList,IsIList,Table_ExternalData_15[[#This Row],[item_key]],IsITypeList,Table_ExternalData_15[[#This Row],[IType]],IsDList,Table_ExternalData_15[[#Headers],[10]])</f>
        <v>0</v>
      </c>
      <c r="O928" s="10">
        <f>SUMIFS(IsQList,IsIList,Table_ExternalData_15[[#This Row],[item_key]],IsITypeList,Table_ExternalData_15[[#This Row],[IType]],IsDList,Table_ExternalData_15[[#Headers],[11]])</f>
        <v>0</v>
      </c>
      <c r="P928" s="10">
        <f>SUMIFS(IsQList,IsIList,Table_ExternalData_15[[#This Row],[item_key]],IsITypeList,Table_ExternalData_15[[#This Row],[IType]],IsDList,Table_ExternalData_15[[#Headers],[12]])</f>
        <v>0</v>
      </c>
      <c r="Q928" s="10">
        <f>SUMIFS(IsQList,IsIList,Table_ExternalData_15[[#This Row],[item_key]],IsITypeList,Table_ExternalData_15[[#This Row],[IType]],IsDList,Table_ExternalData_15[[#Headers],[13]])</f>
        <v>0</v>
      </c>
      <c r="R928" s="10">
        <f>SUMIFS(IsQList,IsIList,Table_ExternalData_15[[#This Row],[item_key]],IsITypeList,Table_ExternalData_15[[#This Row],[IType]],IsDList,Table_ExternalData_15[[#Headers],[14]])</f>
        <v>-1</v>
      </c>
      <c r="S928" s="10">
        <f>SUMIFS(IsQList,IsIList,Table_ExternalData_15[[#This Row],[item_key]],IsITypeList,Table_ExternalData_15[[#This Row],[IType]],IsDList,Table_ExternalData_15[[#Headers],[15]])</f>
        <v>0</v>
      </c>
      <c r="T928" s="10">
        <f>SUMIFS(IsQList,IsIList,Table_ExternalData_15[[#This Row],[item_key]],IsITypeList,Table_ExternalData_15[[#This Row],[IType]],IsDList,Table_ExternalData_15[[#Headers],[16]])</f>
        <v>0</v>
      </c>
      <c r="U928" s="10">
        <f>SUMIFS(IsQList,IsIList,Table_ExternalData_15[[#This Row],[item_key]],IsITypeList,Table_ExternalData_15[[#This Row],[IType]],IsDList,Table_ExternalData_15[[#Headers],[17]])</f>
        <v>0</v>
      </c>
      <c r="V928" s="10">
        <f>SUMIFS(IsQList,IsIList,Table_ExternalData_15[[#This Row],[item_key]],IsITypeList,Table_ExternalData_15[[#This Row],[IType]],IsDList,Table_ExternalData_15[[#Headers],[18]])</f>
        <v>0</v>
      </c>
      <c r="W928" s="10">
        <f>SUMIFS(IsQList,IsIList,Table_ExternalData_15[[#This Row],[item_key]],IsITypeList,Table_ExternalData_15[[#This Row],[IType]],IsDList,Table_ExternalData_15[[#Headers],[19]])</f>
        <v>0</v>
      </c>
      <c r="X928" s="10">
        <f>SUMIFS(IsQList,IsIList,Table_ExternalData_15[[#This Row],[item_key]],IsITypeList,Table_ExternalData_15[[#This Row],[IType]],IsDList,Table_ExternalData_15[[#Headers],[20]])</f>
        <v>0</v>
      </c>
      <c r="Y928" s="10">
        <f>SUMIFS(IsQList,IsIList,Table_ExternalData_15[[#This Row],[item_key]],IsITypeList,Table_ExternalData_15[[#This Row],[IType]],IsDList,Table_ExternalData_15[[#Headers],[21]])</f>
        <v>0</v>
      </c>
      <c r="Z928" s="10">
        <f>SUMIFS(IsQList,IsIList,Table_ExternalData_15[[#This Row],[item_key]],IsITypeList,Table_ExternalData_15[[#This Row],[IType]],IsDList,Table_ExternalData_15[[#Headers],[22]])</f>
        <v>0</v>
      </c>
      <c r="AA928" s="10">
        <f>SUMIFS(IsQList,IsIList,Table_ExternalData_15[[#This Row],[item_key]],IsITypeList,Table_ExternalData_15[[#This Row],[IType]],IsDList,Table_ExternalData_15[[#Headers],[23]])</f>
        <v>0</v>
      </c>
      <c r="AB928" s="10">
        <f>SUMIFS(IsQList,IsIList,Table_ExternalData_15[[#This Row],[item_key]],IsITypeList,Table_ExternalData_15[[#This Row],[IType]],IsDList,Table_ExternalData_15[[#Headers],[24]])</f>
        <v>0</v>
      </c>
      <c r="AC928" s="10">
        <f>SUMIFS(IsQList,IsIList,Table_ExternalData_15[[#This Row],[item_key]],IsITypeList,Table_ExternalData_15[[#This Row],[IType]],IsDList,Table_ExternalData_15[[#Headers],[25]])</f>
        <v>0</v>
      </c>
      <c r="AD928" s="10">
        <f>SUMIFS(IsQList,IsIList,Table_ExternalData_15[[#This Row],[item_key]],IsITypeList,Table_ExternalData_15[[#This Row],[IType]],IsDList,Table_ExternalData_15[[#Headers],[26]])</f>
        <v>0</v>
      </c>
      <c r="AE928" s="10">
        <f>SUMIFS(IsQList,IsIList,Table_ExternalData_15[[#This Row],[item_key]],IsITypeList,Table_ExternalData_15[[#This Row],[IType]],IsDList,Table_ExternalData_15[[#Headers],[27]])</f>
        <v>0</v>
      </c>
      <c r="AF928" s="10">
        <f>SUMIFS(IsQList,IsIList,Table_ExternalData_15[[#This Row],[item_key]],IsITypeList,Table_ExternalData_15[[#This Row],[IType]],IsDList,Table_ExternalData_15[[#Headers],[28]])</f>
        <v>0</v>
      </c>
      <c r="AG928" s="10">
        <f>SUMIFS(IsQList,IsIList,Table_ExternalData_15[[#This Row],[item_key]],IsITypeList,Table_ExternalData_15[[#This Row],[IType]],IsDList,Table_ExternalData_15[[#Headers],[29]])</f>
        <v>0</v>
      </c>
      <c r="AH928" s="10">
        <f>SUMIFS(IsQList,IsIList,Table_ExternalData_15[[#This Row],[item_key]],IsITypeList,Table_ExternalData_15[[#This Row],[IType]],IsDList,Table_ExternalData_15[[#Headers],[30]])</f>
        <v>0</v>
      </c>
      <c r="AI928" s="10">
        <f>SUMIFS(IsQList,IsIList,Table_ExternalData_15[[#This Row],[item_key]],IsITypeList,Table_ExternalData_15[[#This Row],[IType]],IsDList,Table_ExternalData_15[[#Headers],[31]])</f>
        <v>0</v>
      </c>
      <c r="AJ928" s="10">
        <f>SUM(Table_ExternalData_15[[#This Row],[1]:[31]])</f>
        <v>-4</v>
      </c>
    </row>
    <row r="929" spans="1:36">
      <c r="A929" s="1" t="s">
        <v>562</v>
      </c>
      <c r="B929" s="1" t="s">
        <v>1285</v>
      </c>
      <c r="C929" s="1" t="s">
        <v>1286</v>
      </c>
      <c r="D929" s="11" t="s">
        <v>2017</v>
      </c>
      <c r="E929" s="10">
        <f>SUMIFS(IsQList,IsIList,Table_ExternalData_15[[#This Row],[item_key]],IsITypeList,Table_ExternalData_15[[#This Row],[IType]],IsDList,Table_ExternalData_15[[#Headers],[1]])</f>
        <v>-8</v>
      </c>
      <c r="F929" s="10">
        <f>SUMIFS(IsQList,IsIList,Table_ExternalData_15[[#This Row],[item_key]],IsITypeList,Table_ExternalData_15[[#This Row],[IType]],IsDList,Table_ExternalData_15[[#Headers],[2]])</f>
        <v>0</v>
      </c>
      <c r="G929" s="10">
        <f>SUMIFS(IsQList,IsIList,Table_ExternalData_15[[#This Row],[item_key]],IsITypeList,Table_ExternalData_15[[#This Row],[IType]],IsDList,Table_ExternalData_15[[#Headers],[3]])</f>
        <v>0</v>
      </c>
      <c r="H929" s="10">
        <f>SUMIFS(IsQList,IsIList,Table_ExternalData_15[[#This Row],[item_key]],IsITypeList,Table_ExternalData_15[[#This Row],[IType]],IsDList,Table_ExternalData_15[[#Headers],[4]])</f>
        <v>0</v>
      </c>
      <c r="I929" s="10">
        <f>SUMIFS(IsQList,IsIList,Table_ExternalData_15[[#This Row],[item_key]],IsITypeList,Table_ExternalData_15[[#This Row],[IType]],IsDList,Table_ExternalData_15[[#Headers],[5]])</f>
        <v>0</v>
      </c>
      <c r="J929" s="10">
        <f>SUMIFS(IsQList,IsIList,Table_ExternalData_15[[#This Row],[item_key]],IsITypeList,Table_ExternalData_15[[#This Row],[IType]],IsDList,Table_ExternalData_15[[#Headers],[6]])</f>
        <v>0</v>
      </c>
      <c r="K929" s="10">
        <f>SUMIFS(IsQList,IsIList,Table_ExternalData_15[[#This Row],[item_key]],IsITypeList,Table_ExternalData_15[[#This Row],[IType]],IsDList,Table_ExternalData_15[[#Headers],[7]])</f>
        <v>0</v>
      </c>
      <c r="L929" s="10">
        <f>SUMIFS(IsQList,IsIList,Table_ExternalData_15[[#This Row],[item_key]],IsITypeList,Table_ExternalData_15[[#This Row],[IType]],IsDList,Table_ExternalData_15[[#Headers],[8]])</f>
        <v>0</v>
      </c>
      <c r="M929" s="10">
        <f>SUMIFS(IsQList,IsIList,Table_ExternalData_15[[#This Row],[item_key]],IsITypeList,Table_ExternalData_15[[#This Row],[IType]],IsDList,Table_ExternalData_15[[#Headers],[9]])</f>
        <v>0</v>
      </c>
      <c r="N929" s="10">
        <f>SUMIFS(IsQList,IsIList,Table_ExternalData_15[[#This Row],[item_key]],IsITypeList,Table_ExternalData_15[[#This Row],[IType]],IsDList,Table_ExternalData_15[[#Headers],[10]])</f>
        <v>0</v>
      </c>
      <c r="O929" s="10">
        <f>SUMIFS(IsQList,IsIList,Table_ExternalData_15[[#This Row],[item_key]],IsITypeList,Table_ExternalData_15[[#This Row],[IType]],IsDList,Table_ExternalData_15[[#Headers],[11]])</f>
        <v>0</v>
      </c>
      <c r="P929" s="10">
        <f>SUMIFS(IsQList,IsIList,Table_ExternalData_15[[#This Row],[item_key]],IsITypeList,Table_ExternalData_15[[#This Row],[IType]],IsDList,Table_ExternalData_15[[#Headers],[12]])</f>
        <v>0</v>
      </c>
      <c r="Q929" s="10">
        <f>SUMIFS(IsQList,IsIList,Table_ExternalData_15[[#This Row],[item_key]],IsITypeList,Table_ExternalData_15[[#This Row],[IType]],IsDList,Table_ExternalData_15[[#Headers],[13]])</f>
        <v>0</v>
      </c>
      <c r="R929" s="10">
        <f>SUMIFS(IsQList,IsIList,Table_ExternalData_15[[#This Row],[item_key]],IsITypeList,Table_ExternalData_15[[#This Row],[IType]],IsDList,Table_ExternalData_15[[#Headers],[14]])</f>
        <v>0</v>
      </c>
      <c r="S929" s="10">
        <f>SUMIFS(IsQList,IsIList,Table_ExternalData_15[[#This Row],[item_key]],IsITypeList,Table_ExternalData_15[[#This Row],[IType]],IsDList,Table_ExternalData_15[[#Headers],[15]])</f>
        <v>0</v>
      </c>
      <c r="T929" s="10">
        <f>SUMIFS(IsQList,IsIList,Table_ExternalData_15[[#This Row],[item_key]],IsITypeList,Table_ExternalData_15[[#This Row],[IType]],IsDList,Table_ExternalData_15[[#Headers],[16]])</f>
        <v>0</v>
      </c>
      <c r="U929" s="10">
        <f>SUMIFS(IsQList,IsIList,Table_ExternalData_15[[#This Row],[item_key]],IsITypeList,Table_ExternalData_15[[#This Row],[IType]],IsDList,Table_ExternalData_15[[#Headers],[17]])</f>
        <v>0</v>
      </c>
      <c r="V929" s="10">
        <f>SUMIFS(IsQList,IsIList,Table_ExternalData_15[[#This Row],[item_key]],IsITypeList,Table_ExternalData_15[[#This Row],[IType]],IsDList,Table_ExternalData_15[[#Headers],[18]])</f>
        <v>0</v>
      </c>
      <c r="W929" s="10">
        <f>SUMIFS(IsQList,IsIList,Table_ExternalData_15[[#This Row],[item_key]],IsITypeList,Table_ExternalData_15[[#This Row],[IType]],IsDList,Table_ExternalData_15[[#Headers],[19]])</f>
        <v>0</v>
      </c>
      <c r="X929" s="10">
        <f>SUMIFS(IsQList,IsIList,Table_ExternalData_15[[#This Row],[item_key]],IsITypeList,Table_ExternalData_15[[#This Row],[IType]],IsDList,Table_ExternalData_15[[#Headers],[20]])</f>
        <v>0</v>
      </c>
      <c r="Y929" s="10">
        <f>SUMIFS(IsQList,IsIList,Table_ExternalData_15[[#This Row],[item_key]],IsITypeList,Table_ExternalData_15[[#This Row],[IType]],IsDList,Table_ExternalData_15[[#Headers],[21]])</f>
        <v>0</v>
      </c>
      <c r="Z929" s="10">
        <f>SUMIFS(IsQList,IsIList,Table_ExternalData_15[[#This Row],[item_key]],IsITypeList,Table_ExternalData_15[[#This Row],[IType]],IsDList,Table_ExternalData_15[[#Headers],[22]])</f>
        <v>0</v>
      </c>
      <c r="AA929" s="10">
        <f>SUMIFS(IsQList,IsIList,Table_ExternalData_15[[#This Row],[item_key]],IsITypeList,Table_ExternalData_15[[#This Row],[IType]],IsDList,Table_ExternalData_15[[#Headers],[23]])</f>
        <v>0</v>
      </c>
      <c r="AB929" s="10">
        <f>SUMIFS(IsQList,IsIList,Table_ExternalData_15[[#This Row],[item_key]],IsITypeList,Table_ExternalData_15[[#This Row],[IType]],IsDList,Table_ExternalData_15[[#Headers],[24]])</f>
        <v>0</v>
      </c>
      <c r="AC929" s="10">
        <f>SUMIFS(IsQList,IsIList,Table_ExternalData_15[[#This Row],[item_key]],IsITypeList,Table_ExternalData_15[[#This Row],[IType]],IsDList,Table_ExternalData_15[[#Headers],[25]])</f>
        <v>0</v>
      </c>
      <c r="AD929" s="10">
        <f>SUMIFS(IsQList,IsIList,Table_ExternalData_15[[#This Row],[item_key]],IsITypeList,Table_ExternalData_15[[#This Row],[IType]],IsDList,Table_ExternalData_15[[#Headers],[26]])</f>
        <v>0</v>
      </c>
      <c r="AE929" s="10">
        <f>SUMIFS(IsQList,IsIList,Table_ExternalData_15[[#This Row],[item_key]],IsITypeList,Table_ExternalData_15[[#This Row],[IType]],IsDList,Table_ExternalData_15[[#Headers],[27]])</f>
        <v>0</v>
      </c>
      <c r="AF929" s="10">
        <f>SUMIFS(IsQList,IsIList,Table_ExternalData_15[[#This Row],[item_key]],IsITypeList,Table_ExternalData_15[[#This Row],[IType]],IsDList,Table_ExternalData_15[[#Headers],[28]])</f>
        <v>0</v>
      </c>
      <c r="AG929" s="10">
        <f>SUMIFS(IsQList,IsIList,Table_ExternalData_15[[#This Row],[item_key]],IsITypeList,Table_ExternalData_15[[#This Row],[IType]],IsDList,Table_ExternalData_15[[#Headers],[29]])</f>
        <v>0</v>
      </c>
      <c r="AH929" s="10">
        <f>SUMIFS(IsQList,IsIList,Table_ExternalData_15[[#This Row],[item_key]],IsITypeList,Table_ExternalData_15[[#This Row],[IType]],IsDList,Table_ExternalData_15[[#Headers],[30]])</f>
        <v>0</v>
      </c>
      <c r="AI929" s="10">
        <f>SUMIFS(IsQList,IsIList,Table_ExternalData_15[[#This Row],[item_key]],IsITypeList,Table_ExternalData_15[[#This Row],[IType]],IsDList,Table_ExternalData_15[[#Headers],[31]])</f>
        <v>0</v>
      </c>
      <c r="AJ929" s="10">
        <f>SUM(Table_ExternalData_15[[#This Row],[1]:[31]])</f>
        <v>-8</v>
      </c>
    </row>
    <row r="930" spans="1:36">
      <c r="A930" s="1" t="s">
        <v>411</v>
      </c>
      <c r="B930" s="1" t="s">
        <v>1184</v>
      </c>
      <c r="C930" s="1" t="s">
        <v>1185</v>
      </c>
      <c r="D930" s="11" t="s">
        <v>2017</v>
      </c>
      <c r="E930" s="10">
        <f>SUMIFS(IsQList,IsIList,Table_ExternalData_15[[#This Row],[item_key]],IsITypeList,Table_ExternalData_15[[#This Row],[IType]],IsDList,Table_ExternalData_15[[#Headers],[1]])</f>
        <v>0</v>
      </c>
      <c r="F930" s="10">
        <f>SUMIFS(IsQList,IsIList,Table_ExternalData_15[[#This Row],[item_key]],IsITypeList,Table_ExternalData_15[[#This Row],[IType]],IsDList,Table_ExternalData_15[[#Headers],[2]])</f>
        <v>0</v>
      </c>
      <c r="G930" s="10">
        <f>SUMIFS(IsQList,IsIList,Table_ExternalData_15[[#This Row],[item_key]],IsITypeList,Table_ExternalData_15[[#This Row],[IType]],IsDList,Table_ExternalData_15[[#Headers],[3]])</f>
        <v>0</v>
      </c>
      <c r="H930" s="10">
        <f>SUMIFS(IsQList,IsIList,Table_ExternalData_15[[#This Row],[item_key]],IsITypeList,Table_ExternalData_15[[#This Row],[IType]],IsDList,Table_ExternalData_15[[#Headers],[4]])</f>
        <v>0</v>
      </c>
      <c r="I930" s="10">
        <f>SUMIFS(IsQList,IsIList,Table_ExternalData_15[[#This Row],[item_key]],IsITypeList,Table_ExternalData_15[[#This Row],[IType]],IsDList,Table_ExternalData_15[[#Headers],[5]])</f>
        <v>0</v>
      </c>
      <c r="J930" s="10">
        <f>SUMIFS(IsQList,IsIList,Table_ExternalData_15[[#This Row],[item_key]],IsITypeList,Table_ExternalData_15[[#This Row],[IType]],IsDList,Table_ExternalData_15[[#Headers],[6]])</f>
        <v>0</v>
      </c>
      <c r="K930" s="10">
        <f>SUMIFS(IsQList,IsIList,Table_ExternalData_15[[#This Row],[item_key]],IsITypeList,Table_ExternalData_15[[#This Row],[IType]],IsDList,Table_ExternalData_15[[#Headers],[7]])</f>
        <v>0</v>
      </c>
      <c r="L930" s="10">
        <f>SUMIFS(IsQList,IsIList,Table_ExternalData_15[[#This Row],[item_key]],IsITypeList,Table_ExternalData_15[[#This Row],[IType]],IsDList,Table_ExternalData_15[[#Headers],[8]])</f>
        <v>0</v>
      </c>
      <c r="M930" s="10">
        <f>SUMIFS(IsQList,IsIList,Table_ExternalData_15[[#This Row],[item_key]],IsITypeList,Table_ExternalData_15[[#This Row],[IType]],IsDList,Table_ExternalData_15[[#Headers],[9]])</f>
        <v>0</v>
      </c>
      <c r="N930" s="10">
        <f>SUMIFS(IsQList,IsIList,Table_ExternalData_15[[#This Row],[item_key]],IsITypeList,Table_ExternalData_15[[#This Row],[IType]],IsDList,Table_ExternalData_15[[#Headers],[10]])</f>
        <v>0</v>
      </c>
      <c r="O930" s="10">
        <f>SUMIFS(IsQList,IsIList,Table_ExternalData_15[[#This Row],[item_key]],IsITypeList,Table_ExternalData_15[[#This Row],[IType]],IsDList,Table_ExternalData_15[[#Headers],[11]])</f>
        <v>0</v>
      </c>
      <c r="P930" s="10">
        <f>SUMIFS(IsQList,IsIList,Table_ExternalData_15[[#This Row],[item_key]],IsITypeList,Table_ExternalData_15[[#This Row],[IType]],IsDList,Table_ExternalData_15[[#Headers],[12]])</f>
        <v>0</v>
      </c>
      <c r="Q930" s="10">
        <f>SUMIFS(IsQList,IsIList,Table_ExternalData_15[[#This Row],[item_key]],IsITypeList,Table_ExternalData_15[[#This Row],[IType]],IsDList,Table_ExternalData_15[[#Headers],[13]])</f>
        <v>0</v>
      </c>
      <c r="R930" s="10">
        <f>SUMIFS(IsQList,IsIList,Table_ExternalData_15[[#This Row],[item_key]],IsITypeList,Table_ExternalData_15[[#This Row],[IType]],IsDList,Table_ExternalData_15[[#Headers],[14]])</f>
        <v>0</v>
      </c>
      <c r="S930" s="10">
        <f>SUMIFS(IsQList,IsIList,Table_ExternalData_15[[#This Row],[item_key]],IsITypeList,Table_ExternalData_15[[#This Row],[IType]],IsDList,Table_ExternalData_15[[#Headers],[15]])</f>
        <v>0</v>
      </c>
      <c r="T930" s="10">
        <f>SUMIFS(IsQList,IsIList,Table_ExternalData_15[[#This Row],[item_key]],IsITypeList,Table_ExternalData_15[[#This Row],[IType]],IsDList,Table_ExternalData_15[[#Headers],[16]])</f>
        <v>0</v>
      </c>
      <c r="U930" s="10">
        <f>SUMIFS(IsQList,IsIList,Table_ExternalData_15[[#This Row],[item_key]],IsITypeList,Table_ExternalData_15[[#This Row],[IType]],IsDList,Table_ExternalData_15[[#Headers],[17]])</f>
        <v>0</v>
      </c>
      <c r="V930" s="10">
        <f>SUMIFS(IsQList,IsIList,Table_ExternalData_15[[#This Row],[item_key]],IsITypeList,Table_ExternalData_15[[#This Row],[IType]],IsDList,Table_ExternalData_15[[#Headers],[18]])</f>
        <v>0</v>
      </c>
      <c r="W930" s="10">
        <f>SUMIFS(IsQList,IsIList,Table_ExternalData_15[[#This Row],[item_key]],IsITypeList,Table_ExternalData_15[[#This Row],[IType]],IsDList,Table_ExternalData_15[[#Headers],[19]])</f>
        <v>0</v>
      </c>
      <c r="X930" s="10">
        <f>SUMIFS(IsQList,IsIList,Table_ExternalData_15[[#This Row],[item_key]],IsITypeList,Table_ExternalData_15[[#This Row],[IType]],IsDList,Table_ExternalData_15[[#Headers],[20]])</f>
        <v>0</v>
      </c>
      <c r="Y930" s="10">
        <f>SUMIFS(IsQList,IsIList,Table_ExternalData_15[[#This Row],[item_key]],IsITypeList,Table_ExternalData_15[[#This Row],[IType]],IsDList,Table_ExternalData_15[[#Headers],[21]])</f>
        <v>0</v>
      </c>
      <c r="Z930" s="10">
        <f>SUMIFS(IsQList,IsIList,Table_ExternalData_15[[#This Row],[item_key]],IsITypeList,Table_ExternalData_15[[#This Row],[IType]],IsDList,Table_ExternalData_15[[#Headers],[22]])</f>
        <v>0</v>
      </c>
      <c r="AA930" s="10">
        <f>SUMIFS(IsQList,IsIList,Table_ExternalData_15[[#This Row],[item_key]],IsITypeList,Table_ExternalData_15[[#This Row],[IType]],IsDList,Table_ExternalData_15[[#Headers],[23]])</f>
        <v>0</v>
      </c>
      <c r="AB930" s="10">
        <f>SUMIFS(IsQList,IsIList,Table_ExternalData_15[[#This Row],[item_key]],IsITypeList,Table_ExternalData_15[[#This Row],[IType]],IsDList,Table_ExternalData_15[[#Headers],[24]])</f>
        <v>0</v>
      </c>
      <c r="AC930" s="10">
        <f>SUMIFS(IsQList,IsIList,Table_ExternalData_15[[#This Row],[item_key]],IsITypeList,Table_ExternalData_15[[#This Row],[IType]],IsDList,Table_ExternalData_15[[#Headers],[25]])</f>
        <v>0</v>
      </c>
      <c r="AD930" s="10">
        <f>SUMIFS(IsQList,IsIList,Table_ExternalData_15[[#This Row],[item_key]],IsITypeList,Table_ExternalData_15[[#This Row],[IType]],IsDList,Table_ExternalData_15[[#Headers],[26]])</f>
        <v>0</v>
      </c>
      <c r="AE930" s="10">
        <f>SUMIFS(IsQList,IsIList,Table_ExternalData_15[[#This Row],[item_key]],IsITypeList,Table_ExternalData_15[[#This Row],[IType]],IsDList,Table_ExternalData_15[[#Headers],[27]])</f>
        <v>0</v>
      </c>
      <c r="AF930" s="10">
        <f>SUMIFS(IsQList,IsIList,Table_ExternalData_15[[#This Row],[item_key]],IsITypeList,Table_ExternalData_15[[#This Row],[IType]],IsDList,Table_ExternalData_15[[#Headers],[28]])</f>
        <v>0</v>
      </c>
      <c r="AG930" s="10">
        <f>SUMIFS(IsQList,IsIList,Table_ExternalData_15[[#This Row],[item_key]],IsITypeList,Table_ExternalData_15[[#This Row],[IType]],IsDList,Table_ExternalData_15[[#Headers],[29]])</f>
        <v>0</v>
      </c>
      <c r="AH930" s="10">
        <f>SUMIFS(IsQList,IsIList,Table_ExternalData_15[[#This Row],[item_key]],IsITypeList,Table_ExternalData_15[[#This Row],[IType]],IsDList,Table_ExternalData_15[[#Headers],[30]])</f>
        <v>0</v>
      </c>
      <c r="AI930" s="10">
        <f>SUMIFS(IsQList,IsIList,Table_ExternalData_15[[#This Row],[item_key]],IsITypeList,Table_ExternalData_15[[#This Row],[IType]],IsDList,Table_ExternalData_15[[#Headers],[31]])</f>
        <v>0</v>
      </c>
      <c r="AJ930" s="10">
        <f>SUM(Table_ExternalData_15[[#This Row],[1]:[31]])</f>
        <v>0</v>
      </c>
    </row>
    <row r="931" spans="1:36">
      <c r="A931" s="1" t="s">
        <v>2040</v>
      </c>
      <c r="B931" s="1" t="s">
        <v>2922</v>
      </c>
      <c r="C931" s="1" t="s">
        <v>2923</v>
      </c>
      <c r="D931" s="11" t="s">
        <v>2017</v>
      </c>
      <c r="E931" s="10">
        <f>SUMIFS(IsQList,IsIList,Table_ExternalData_15[[#This Row],[item_key]],IsITypeList,Table_ExternalData_15[[#This Row],[IType]],IsDList,Table_ExternalData_15[[#Headers],[1]])</f>
        <v>0</v>
      </c>
      <c r="F931" s="10">
        <f>SUMIFS(IsQList,IsIList,Table_ExternalData_15[[#This Row],[item_key]],IsITypeList,Table_ExternalData_15[[#This Row],[IType]],IsDList,Table_ExternalData_15[[#Headers],[2]])</f>
        <v>0</v>
      </c>
      <c r="G931" s="10">
        <f>SUMIFS(IsQList,IsIList,Table_ExternalData_15[[#This Row],[item_key]],IsITypeList,Table_ExternalData_15[[#This Row],[IType]],IsDList,Table_ExternalData_15[[#Headers],[3]])</f>
        <v>0</v>
      </c>
      <c r="H931" s="10">
        <f>SUMIFS(IsQList,IsIList,Table_ExternalData_15[[#This Row],[item_key]],IsITypeList,Table_ExternalData_15[[#This Row],[IType]],IsDList,Table_ExternalData_15[[#Headers],[4]])</f>
        <v>0</v>
      </c>
      <c r="I931" s="10">
        <f>SUMIFS(IsQList,IsIList,Table_ExternalData_15[[#This Row],[item_key]],IsITypeList,Table_ExternalData_15[[#This Row],[IType]],IsDList,Table_ExternalData_15[[#Headers],[5]])</f>
        <v>0</v>
      </c>
      <c r="J931" s="10">
        <f>SUMIFS(IsQList,IsIList,Table_ExternalData_15[[#This Row],[item_key]],IsITypeList,Table_ExternalData_15[[#This Row],[IType]],IsDList,Table_ExternalData_15[[#Headers],[6]])</f>
        <v>0</v>
      </c>
      <c r="K931" s="10">
        <f>SUMIFS(IsQList,IsIList,Table_ExternalData_15[[#This Row],[item_key]],IsITypeList,Table_ExternalData_15[[#This Row],[IType]],IsDList,Table_ExternalData_15[[#Headers],[7]])</f>
        <v>0</v>
      </c>
      <c r="L931" s="10">
        <f>SUMIFS(IsQList,IsIList,Table_ExternalData_15[[#This Row],[item_key]],IsITypeList,Table_ExternalData_15[[#This Row],[IType]],IsDList,Table_ExternalData_15[[#Headers],[8]])</f>
        <v>0</v>
      </c>
      <c r="M931" s="10">
        <f>SUMIFS(IsQList,IsIList,Table_ExternalData_15[[#This Row],[item_key]],IsITypeList,Table_ExternalData_15[[#This Row],[IType]],IsDList,Table_ExternalData_15[[#Headers],[9]])</f>
        <v>0</v>
      </c>
      <c r="N931" s="10">
        <f>SUMIFS(IsQList,IsIList,Table_ExternalData_15[[#This Row],[item_key]],IsITypeList,Table_ExternalData_15[[#This Row],[IType]],IsDList,Table_ExternalData_15[[#Headers],[10]])</f>
        <v>0</v>
      </c>
      <c r="O931" s="10">
        <f>SUMIFS(IsQList,IsIList,Table_ExternalData_15[[#This Row],[item_key]],IsITypeList,Table_ExternalData_15[[#This Row],[IType]],IsDList,Table_ExternalData_15[[#Headers],[11]])</f>
        <v>0</v>
      </c>
      <c r="P931" s="10">
        <f>SUMIFS(IsQList,IsIList,Table_ExternalData_15[[#This Row],[item_key]],IsITypeList,Table_ExternalData_15[[#This Row],[IType]],IsDList,Table_ExternalData_15[[#Headers],[12]])</f>
        <v>0</v>
      </c>
      <c r="Q931" s="10">
        <f>SUMIFS(IsQList,IsIList,Table_ExternalData_15[[#This Row],[item_key]],IsITypeList,Table_ExternalData_15[[#This Row],[IType]],IsDList,Table_ExternalData_15[[#Headers],[13]])</f>
        <v>0</v>
      </c>
      <c r="R931" s="10">
        <f>SUMIFS(IsQList,IsIList,Table_ExternalData_15[[#This Row],[item_key]],IsITypeList,Table_ExternalData_15[[#This Row],[IType]],IsDList,Table_ExternalData_15[[#Headers],[14]])</f>
        <v>0</v>
      </c>
      <c r="S931" s="10">
        <f>SUMIFS(IsQList,IsIList,Table_ExternalData_15[[#This Row],[item_key]],IsITypeList,Table_ExternalData_15[[#This Row],[IType]],IsDList,Table_ExternalData_15[[#Headers],[15]])</f>
        <v>0</v>
      </c>
      <c r="T931" s="10">
        <f>SUMIFS(IsQList,IsIList,Table_ExternalData_15[[#This Row],[item_key]],IsITypeList,Table_ExternalData_15[[#This Row],[IType]],IsDList,Table_ExternalData_15[[#Headers],[16]])</f>
        <v>0</v>
      </c>
      <c r="U931" s="10">
        <f>SUMIFS(IsQList,IsIList,Table_ExternalData_15[[#This Row],[item_key]],IsITypeList,Table_ExternalData_15[[#This Row],[IType]],IsDList,Table_ExternalData_15[[#Headers],[17]])</f>
        <v>0</v>
      </c>
      <c r="V931" s="10">
        <f>SUMIFS(IsQList,IsIList,Table_ExternalData_15[[#This Row],[item_key]],IsITypeList,Table_ExternalData_15[[#This Row],[IType]],IsDList,Table_ExternalData_15[[#Headers],[18]])</f>
        <v>0</v>
      </c>
      <c r="W931" s="10">
        <f>SUMIFS(IsQList,IsIList,Table_ExternalData_15[[#This Row],[item_key]],IsITypeList,Table_ExternalData_15[[#This Row],[IType]],IsDList,Table_ExternalData_15[[#Headers],[19]])</f>
        <v>0</v>
      </c>
      <c r="X931" s="10">
        <f>SUMIFS(IsQList,IsIList,Table_ExternalData_15[[#This Row],[item_key]],IsITypeList,Table_ExternalData_15[[#This Row],[IType]],IsDList,Table_ExternalData_15[[#Headers],[20]])</f>
        <v>0</v>
      </c>
      <c r="Y931" s="10">
        <f>SUMIFS(IsQList,IsIList,Table_ExternalData_15[[#This Row],[item_key]],IsITypeList,Table_ExternalData_15[[#This Row],[IType]],IsDList,Table_ExternalData_15[[#Headers],[21]])</f>
        <v>0</v>
      </c>
      <c r="Z931" s="10">
        <f>SUMIFS(IsQList,IsIList,Table_ExternalData_15[[#This Row],[item_key]],IsITypeList,Table_ExternalData_15[[#This Row],[IType]],IsDList,Table_ExternalData_15[[#Headers],[22]])</f>
        <v>0</v>
      </c>
      <c r="AA931" s="10">
        <f>SUMIFS(IsQList,IsIList,Table_ExternalData_15[[#This Row],[item_key]],IsITypeList,Table_ExternalData_15[[#This Row],[IType]],IsDList,Table_ExternalData_15[[#Headers],[23]])</f>
        <v>0</v>
      </c>
      <c r="AB931" s="10">
        <f>SUMIFS(IsQList,IsIList,Table_ExternalData_15[[#This Row],[item_key]],IsITypeList,Table_ExternalData_15[[#This Row],[IType]],IsDList,Table_ExternalData_15[[#Headers],[24]])</f>
        <v>0</v>
      </c>
      <c r="AC931" s="10">
        <f>SUMIFS(IsQList,IsIList,Table_ExternalData_15[[#This Row],[item_key]],IsITypeList,Table_ExternalData_15[[#This Row],[IType]],IsDList,Table_ExternalData_15[[#Headers],[25]])</f>
        <v>0</v>
      </c>
      <c r="AD931" s="10">
        <f>SUMIFS(IsQList,IsIList,Table_ExternalData_15[[#This Row],[item_key]],IsITypeList,Table_ExternalData_15[[#This Row],[IType]],IsDList,Table_ExternalData_15[[#Headers],[26]])</f>
        <v>0</v>
      </c>
      <c r="AE931" s="10">
        <f>SUMIFS(IsQList,IsIList,Table_ExternalData_15[[#This Row],[item_key]],IsITypeList,Table_ExternalData_15[[#This Row],[IType]],IsDList,Table_ExternalData_15[[#Headers],[27]])</f>
        <v>0</v>
      </c>
      <c r="AF931" s="10">
        <f>SUMIFS(IsQList,IsIList,Table_ExternalData_15[[#This Row],[item_key]],IsITypeList,Table_ExternalData_15[[#This Row],[IType]],IsDList,Table_ExternalData_15[[#Headers],[28]])</f>
        <v>0</v>
      </c>
      <c r="AG931" s="10">
        <f>SUMIFS(IsQList,IsIList,Table_ExternalData_15[[#This Row],[item_key]],IsITypeList,Table_ExternalData_15[[#This Row],[IType]],IsDList,Table_ExternalData_15[[#Headers],[29]])</f>
        <v>0</v>
      </c>
      <c r="AH931" s="10">
        <f>SUMIFS(IsQList,IsIList,Table_ExternalData_15[[#This Row],[item_key]],IsITypeList,Table_ExternalData_15[[#This Row],[IType]],IsDList,Table_ExternalData_15[[#Headers],[30]])</f>
        <v>0</v>
      </c>
      <c r="AI931" s="10">
        <f>SUMIFS(IsQList,IsIList,Table_ExternalData_15[[#This Row],[item_key]],IsITypeList,Table_ExternalData_15[[#This Row],[IType]],IsDList,Table_ExternalData_15[[#Headers],[31]])</f>
        <v>0</v>
      </c>
      <c r="AJ931" s="10">
        <f>SUM(Table_ExternalData_15[[#This Row],[1]:[31]])</f>
        <v>0</v>
      </c>
    </row>
    <row r="932" spans="1:36">
      <c r="A932" s="1" t="s">
        <v>341</v>
      </c>
      <c r="B932" s="1" t="s">
        <v>650</v>
      </c>
      <c r="C932" s="1" t="s">
        <v>651</v>
      </c>
      <c r="D932" s="11" t="s">
        <v>2046</v>
      </c>
      <c r="E932" s="10">
        <f>SUMIFS(IsQList,IsIList,Table_ExternalData_15[[#This Row],[item_key]],IsITypeList,Table_ExternalData_15[[#This Row],[IType]],IsDList,Table_ExternalData_15[[#Headers],[1]])</f>
        <v>85</v>
      </c>
      <c r="F932" s="10">
        <f>SUMIFS(IsQList,IsIList,Table_ExternalData_15[[#This Row],[item_key]],IsITypeList,Table_ExternalData_15[[#This Row],[IType]],IsDList,Table_ExternalData_15[[#Headers],[2]])</f>
        <v>169</v>
      </c>
      <c r="G932" s="10">
        <f>SUMIFS(IsQList,IsIList,Table_ExternalData_15[[#This Row],[item_key]],IsITypeList,Table_ExternalData_15[[#This Row],[IType]],IsDList,Table_ExternalData_15[[#Headers],[3]])</f>
        <v>35</v>
      </c>
      <c r="H932" s="10">
        <f>SUMIFS(IsQList,IsIList,Table_ExternalData_15[[#This Row],[item_key]],IsITypeList,Table_ExternalData_15[[#This Row],[IType]],IsDList,Table_ExternalData_15[[#Headers],[4]])</f>
        <v>100</v>
      </c>
      <c r="I932" s="10">
        <f>SUMIFS(IsQList,IsIList,Table_ExternalData_15[[#This Row],[item_key]],IsITypeList,Table_ExternalData_15[[#This Row],[IType]],IsDList,Table_ExternalData_15[[#Headers],[5]])</f>
        <v>56</v>
      </c>
      <c r="J932" s="10">
        <f>SUMIFS(IsQList,IsIList,Table_ExternalData_15[[#This Row],[item_key]],IsITypeList,Table_ExternalData_15[[#This Row],[IType]],IsDList,Table_ExternalData_15[[#Headers],[6]])</f>
        <v>237</v>
      </c>
      <c r="K932" s="10">
        <f>SUMIFS(IsQList,IsIList,Table_ExternalData_15[[#This Row],[item_key]],IsITypeList,Table_ExternalData_15[[#This Row],[IType]],IsDList,Table_ExternalData_15[[#Headers],[7]])</f>
        <v>195</v>
      </c>
      <c r="L932" s="10">
        <f>SUMIFS(IsQList,IsIList,Table_ExternalData_15[[#This Row],[item_key]],IsITypeList,Table_ExternalData_15[[#This Row],[IType]],IsDList,Table_ExternalData_15[[#Headers],[8]])</f>
        <v>138</v>
      </c>
      <c r="M932" s="10">
        <f>SUMIFS(IsQList,IsIList,Table_ExternalData_15[[#This Row],[item_key]],IsITypeList,Table_ExternalData_15[[#This Row],[IType]],IsDList,Table_ExternalData_15[[#Headers],[9]])</f>
        <v>296</v>
      </c>
      <c r="N932" s="10">
        <f>SUMIFS(IsQList,IsIList,Table_ExternalData_15[[#This Row],[item_key]],IsITypeList,Table_ExternalData_15[[#This Row],[IType]],IsDList,Table_ExternalData_15[[#Headers],[10]])</f>
        <v>176</v>
      </c>
      <c r="O932" s="10">
        <f>SUMIFS(IsQList,IsIList,Table_ExternalData_15[[#This Row],[item_key]],IsITypeList,Table_ExternalData_15[[#This Row],[IType]],IsDList,Table_ExternalData_15[[#Headers],[11]])</f>
        <v>135</v>
      </c>
      <c r="P932" s="10">
        <f>SUMIFS(IsQList,IsIList,Table_ExternalData_15[[#This Row],[item_key]],IsITypeList,Table_ExternalData_15[[#This Row],[IType]],IsDList,Table_ExternalData_15[[#Headers],[12]])</f>
        <v>0</v>
      </c>
      <c r="Q932" s="10">
        <f>SUMIFS(IsQList,IsIList,Table_ExternalData_15[[#This Row],[item_key]],IsITypeList,Table_ExternalData_15[[#This Row],[IType]],IsDList,Table_ExternalData_15[[#Headers],[13]])</f>
        <v>175</v>
      </c>
      <c r="R932" s="10">
        <f>SUMIFS(IsQList,IsIList,Table_ExternalData_15[[#This Row],[item_key]],IsITypeList,Table_ExternalData_15[[#This Row],[IType]],IsDList,Table_ExternalData_15[[#Headers],[14]])</f>
        <v>241</v>
      </c>
      <c r="S932" s="10">
        <f>SUMIFS(IsQList,IsIList,Table_ExternalData_15[[#This Row],[item_key]],IsITypeList,Table_ExternalData_15[[#This Row],[IType]],IsDList,Table_ExternalData_15[[#Headers],[15]])</f>
        <v>186</v>
      </c>
      <c r="T932" s="10">
        <f>SUMIFS(IsQList,IsIList,Table_ExternalData_15[[#This Row],[item_key]],IsITypeList,Table_ExternalData_15[[#This Row],[IType]],IsDList,Table_ExternalData_15[[#Headers],[16]])</f>
        <v>125</v>
      </c>
      <c r="U932" s="10">
        <f>SUMIFS(IsQList,IsIList,Table_ExternalData_15[[#This Row],[item_key]],IsITypeList,Table_ExternalData_15[[#This Row],[IType]],IsDList,Table_ExternalData_15[[#Headers],[17]])</f>
        <v>40</v>
      </c>
      <c r="V932" s="10">
        <f>SUMIFS(IsQList,IsIList,Table_ExternalData_15[[#This Row],[item_key]],IsITypeList,Table_ExternalData_15[[#This Row],[IType]],IsDList,Table_ExternalData_15[[#Headers],[18]])</f>
        <v>0</v>
      </c>
      <c r="W932" s="10">
        <f>SUMIFS(IsQList,IsIList,Table_ExternalData_15[[#This Row],[item_key]],IsITypeList,Table_ExternalData_15[[#This Row],[IType]],IsDList,Table_ExternalData_15[[#Headers],[19]])</f>
        <v>0</v>
      </c>
      <c r="X932" s="10">
        <f>SUMIFS(IsQList,IsIList,Table_ExternalData_15[[#This Row],[item_key]],IsITypeList,Table_ExternalData_15[[#This Row],[IType]],IsDList,Table_ExternalData_15[[#Headers],[20]])</f>
        <v>0</v>
      </c>
      <c r="Y932" s="10">
        <f>SUMIFS(IsQList,IsIList,Table_ExternalData_15[[#This Row],[item_key]],IsITypeList,Table_ExternalData_15[[#This Row],[IType]],IsDList,Table_ExternalData_15[[#Headers],[21]])</f>
        <v>0</v>
      </c>
      <c r="Z932" s="10">
        <f>SUMIFS(IsQList,IsIList,Table_ExternalData_15[[#This Row],[item_key]],IsITypeList,Table_ExternalData_15[[#This Row],[IType]],IsDList,Table_ExternalData_15[[#Headers],[22]])</f>
        <v>0</v>
      </c>
      <c r="AA932" s="10">
        <f>SUMIFS(IsQList,IsIList,Table_ExternalData_15[[#This Row],[item_key]],IsITypeList,Table_ExternalData_15[[#This Row],[IType]],IsDList,Table_ExternalData_15[[#Headers],[23]])</f>
        <v>0</v>
      </c>
      <c r="AB932" s="10">
        <f>SUMIFS(IsQList,IsIList,Table_ExternalData_15[[#This Row],[item_key]],IsITypeList,Table_ExternalData_15[[#This Row],[IType]],IsDList,Table_ExternalData_15[[#Headers],[24]])</f>
        <v>0</v>
      </c>
      <c r="AC932" s="10">
        <f>SUMIFS(IsQList,IsIList,Table_ExternalData_15[[#This Row],[item_key]],IsITypeList,Table_ExternalData_15[[#This Row],[IType]],IsDList,Table_ExternalData_15[[#Headers],[25]])</f>
        <v>0</v>
      </c>
      <c r="AD932" s="10">
        <f>SUMIFS(IsQList,IsIList,Table_ExternalData_15[[#This Row],[item_key]],IsITypeList,Table_ExternalData_15[[#This Row],[IType]],IsDList,Table_ExternalData_15[[#Headers],[26]])</f>
        <v>0</v>
      </c>
      <c r="AE932" s="10">
        <f>SUMIFS(IsQList,IsIList,Table_ExternalData_15[[#This Row],[item_key]],IsITypeList,Table_ExternalData_15[[#This Row],[IType]],IsDList,Table_ExternalData_15[[#Headers],[27]])</f>
        <v>334</v>
      </c>
      <c r="AF932" s="10">
        <f>SUMIFS(IsQList,IsIList,Table_ExternalData_15[[#This Row],[item_key]],IsITypeList,Table_ExternalData_15[[#This Row],[IType]],IsDList,Table_ExternalData_15[[#Headers],[28]])</f>
        <v>332</v>
      </c>
      <c r="AG932" s="10">
        <f>SUMIFS(IsQList,IsIList,Table_ExternalData_15[[#This Row],[item_key]],IsITypeList,Table_ExternalData_15[[#This Row],[IType]],IsDList,Table_ExternalData_15[[#Headers],[29]])</f>
        <v>304</v>
      </c>
      <c r="AH932" s="10">
        <f>SUMIFS(IsQList,IsIList,Table_ExternalData_15[[#This Row],[item_key]],IsITypeList,Table_ExternalData_15[[#This Row],[IType]],IsDList,Table_ExternalData_15[[#Headers],[30]])</f>
        <v>230</v>
      </c>
      <c r="AI932" s="10">
        <f>SUMIFS(IsQList,IsIList,Table_ExternalData_15[[#This Row],[item_key]],IsITypeList,Table_ExternalData_15[[#This Row],[IType]],IsDList,Table_ExternalData_15[[#Headers],[31]])</f>
        <v>520</v>
      </c>
      <c r="AJ932" s="10">
        <f>SUM(Table_ExternalData_15[[#This Row],[1]:[31]])</f>
        <v>4109</v>
      </c>
    </row>
    <row r="933" spans="1:36">
      <c r="A933" s="1" t="s">
        <v>341</v>
      </c>
      <c r="B933" s="1" t="s">
        <v>650</v>
      </c>
      <c r="C933" s="1" t="s">
        <v>651</v>
      </c>
      <c r="D933" s="11" t="s">
        <v>2017</v>
      </c>
      <c r="E933" s="10">
        <f>SUMIFS(IsQList,IsIList,Table_ExternalData_15[[#This Row],[item_key]],IsITypeList,Table_ExternalData_15[[#This Row],[IType]],IsDList,Table_ExternalData_15[[#Headers],[1]])</f>
        <v>0</v>
      </c>
      <c r="F933" s="10">
        <f>SUMIFS(IsQList,IsIList,Table_ExternalData_15[[#This Row],[item_key]],IsITypeList,Table_ExternalData_15[[#This Row],[IType]],IsDList,Table_ExternalData_15[[#Headers],[2]])</f>
        <v>0</v>
      </c>
      <c r="G933" s="10">
        <f>SUMIFS(IsQList,IsIList,Table_ExternalData_15[[#This Row],[item_key]],IsITypeList,Table_ExternalData_15[[#This Row],[IType]],IsDList,Table_ExternalData_15[[#Headers],[3]])</f>
        <v>0</v>
      </c>
      <c r="H933" s="10">
        <f>SUMIFS(IsQList,IsIList,Table_ExternalData_15[[#This Row],[item_key]],IsITypeList,Table_ExternalData_15[[#This Row],[IType]],IsDList,Table_ExternalData_15[[#Headers],[4]])</f>
        <v>0</v>
      </c>
      <c r="I933" s="10">
        <f>SUMIFS(IsQList,IsIList,Table_ExternalData_15[[#This Row],[item_key]],IsITypeList,Table_ExternalData_15[[#This Row],[IType]],IsDList,Table_ExternalData_15[[#Headers],[5]])</f>
        <v>0</v>
      </c>
      <c r="J933" s="10">
        <f>SUMIFS(IsQList,IsIList,Table_ExternalData_15[[#This Row],[item_key]],IsITypeList,Table_ExternalData_15[[#This Row],[IType]],IsDList,Table_ExternalData_15[[#Headers],[6]])</f>
        <v>0</v>
      </c>
      <c r="K933" s="10">
        <f>SUMIFS(IsQList,IsIList,Table_ExternalData_15[[#This Row],[item_key]],IsITypeList,Table_ExternalData_15[[#This Row],[IType]],IsDList,Table_ExternalData_15[[#Headers],[7]])</f>
        <v>0</v>
      </c>
      <c r="L933" s="10">
        <f>SUMIFS(IsQList,IsIList,Table_ExternalData_15[[#This Row],[item_key]],IsITypeList,Table_ExternalData_15[[#This Row],[IType]],IsDList,Table_ExternalData_15[[#Headers],[8]])</f>
        <v>0</v>
      </c>
      <c r="M933" s="10">
        <f>SUMIFS(IsQList,IsIList,Table_ExternalData_15[[#This Row],[item_key]],IsITypeList,Table_ExternalData_15[[#This Row],[IType]],IsDList,Table_ExternalData_15[[#Headers],[9]])</f>
        <v>0</v>
      </c>
      <c r="N933" s="10">
        <f>SUMIFS(IsQList,IsIList,Table_ExternalData_15[[#This Row],[item_key]],IsITypeList,Table_ExternalData_15[[#This Row],[IType]],IsDList,Table_ExternalData_15[[#Headers],[10]])</f>
        <v>0</v>
      </c>
      <c r="O933" s="10">
        <f>SUMIFS(IsQList,IsIList,Table_ExternalData_15[[#This Row],[item_key]],IsITypeList,Table_ExternalData_15[[#This Row],[IType]],IsDList,Table_ExternalData_15[[#Headers],[11]])</f>
        <v>0</v>
      </c>
      <c r="P933" s="10">
        <f>SUMIFS(IsQList,IsIList,Table_ExternalData_15[[#This Row],[item_key]],IsITypeList,Table_ExternalData_15[[#This Row],[IType]],IsDList,Table_ExternalData_15[[#Headers],[12]])</f>
        <v>0</v>
      </c>
      <c r="Q933" s="10">
        <f>SUMIFS(IsQList,IsIList,Table_ExternalData_15[[#This Row],[item_key]],IsITypeList,Table_ExternalData_15[[#This Row],[IType]],IsDList,Table_ExternalData_15[[#Headers],[13]])</f>
        <v>0</v>
      </c>
      <c r="R933" s="10">
        <f>SUMIFS(IsQList,IsIList,Table_ExternalData_15[[#This Row],[item_key]],IsITypeList,Table_ExternalData_15[[#This Row],[IType]],IsDList,Table_ExternalData_15[[#Headers],[14]])</f>
        <v>0</v>
      </c>
      <c r="S933" s="10">
        <f>SUMIFS(IsQList,IsIList,Table_ExternalData_15[[#This Row],[item_key]],IsITypeList,Table_ExternalData_15[[#This Row],[IType]],IsDList,Table_ExternalData_15[[#Headers],[15]])</f>
        <v>0</v>
      </c>
      <c r="T933" s="10">
        <f>SUMIFS(IsQList,IsIList,Table_ExternalData_15[[#This Row],[item_key]],IsITypeList,Table_ExternalData_15[[#This Row],[IType]],IsDList,Table_ExternalData_15[[#Headers],[16]])</f>
        <v>0</v>
      </c>
      <c r="U933" s="10">
        <f>SUMIFS(IsQList,IsIList,Table_ExternalData_15[[#This Row],[item_key]],IsITypeList,Table_ExternalData_15[[#This Row],[IType]],IsDList,Table_ExternalData_15[[#Headers],[17]])</f>
        <v>0</v>
      </c>
      <c r="V933" s="10">
        <f>SUMIFS(IsQList,IsIList,Table_ExternalData_15[[#This Row],[item_key]],IsITypeList,Table_ExternalData_15[[#This Row],[IType]],IsDList,Table_ExternalData_15[[#Headers],[18]])</f>
        <v>0</v>
      </c>
      <c r="W933" s="10">
        <f>SUMIFS(IsQList,IsIList,Table_ExternalData_15[[#This Row],[item_key]],IsITypeList,Table_ExternalData_15[[#This Row],[IType]],IsDList,Table_ExternalData_15[[#Headers],[19]])</f>
        <v>0</v>
      </c>
      <c r="X933" s="10">
        <f>SUMIFS(IsQList,IsIList,Table_ExternalData_15[[#This Row],[item_key]],IsITypeList,Table_ExternalData_15[[#This Row],[IType]],IsDList,Table_ExternalData_15[[#Headers],[20]])</f>
        <v>0</v>
      </c>
      <c r="Y933" s="10">
        <f>SUMIFS(IsQList,IsIList,Table_ExternalData_15[[#This Row],[item_key]],IsITypeList,Table_ExternalData_15[[#This Row],[IType]],IsDList,Table_ExternalData_15[[#Headers],[21]])</f>
        <v>0</v>
      </c>
      <c r="Z933" s="10">
        <f>SUMIFS(IsQList,IsIList,Table_ExternalData_15[[#This Row],[item_key]],IsITypeList,Table_ExternalData_15[[#This Row],[IType]],IsDList,Table_ExternalData_15[[#Headers],[22]])</f>
        <v>0</v>
      </c>
      <c r="AA933" s="10">
        <f>SUMIFS(IsQList,IsIList,Table_ExternalData_15[[#This Row],[item_key]],IsITypeList,Table_ExternalData_15[[#This Row],[IType]],IsDList,Table_ExternalData_15[[#Headers],[23]])</f>
        <v>0</v>
      </c>
      <c r="AB933" s="10">
        <f>SUMIFS(IsQList,IsIList,Table_ExternalData_15[[#This Row],[item_key]],IsITypeList,Table_ExternalData_15[[#This Row],[IType]],IsDList,Table_ExternalData_15[[#Headers],[24]])</f>
        <v>0</v>
      </c>
      <c r="AC933" s="10">
        <f>SUMIFS(IsQList,IsIList,Table_ExternalData_15[[#This Row],[item_key]],IsITypeList,Table_ExternalData_15[[#This Row],[IType]],IsDList,Table_ExternalData_15[[#Headers],[25]])</f>
        <v>0</v>
      </c>
      <c r="AD933" s="10">
        <f>SUMIFS(IsQList,IsIList,Table_ExternalData_15[[#This Row],[item_key]],IsITypeList,Table_ExternalData_15[[#This Row],[IType]],IsDList,Table_ExternalData_15[[#Headers],[26]])</f>
        <v>0</v>
      </c>
      <c r="AE933" s="10">
        <f>SUMIFS(IsQList,IsIList,Table_ExternalData_15[[#This Row],[item_key]],IsITypeList,Table_ExternalData_15[[#This Row],[IType]],IsDList,Table_ExternalData_15[[#Headers],[27]])</f>
        <v>0</v>
      </c>
      <c r="AF933" s="10">
        <f>SUMIFS(IsQList,IsIList,Table_ExternalData_15[[#This Row],[item_key]],IsITypeList,Table_ExternalData_15[[#This Row],[IType]],IsDList,Table_ExternalData_15[[#Headers],[28]])</f>
        <v>0</v>
      </c>
      <c r="AG933" s="10">
        <f>SUMIFS(IsQList,IsIList,Table_ExternalData_15[[#This Row],[item_key]],IsITypeList,Table_ExternalData_15[[#This Row],[IType]],IsDList,Table_ExternalData_15[[#Headers],[29]])</f>
        <v>0</v>
      </c>
      <c r="AH933" s="10">
        <f>SUMIFS(IsQList,IsIList,Table_ExternalData_15[[#This Row],[item_key]],IsITypeList,Table_ExternalData_15[[#This Row],[IType]],IsDList,Table_ExternalData_15[[#Headers],[30]])</f>
        <v>0</v>
      </c>
      <c r="AI933" s="10">
        <f>SUMIFS(IsQList,IsIList,Table_ExternalData_15[[#This Row],[item_key]],IsITypeList,Table_ExternalData_15[[#This Row],[IType]],IsDList,Table_ExternalData_15[[#Headers],[31]])</f>
        <v>0</v>
      </c>
      <c r="AJ933" s="10">
        <f>SUM(Table_ExternalData_15[[#This Row],[1]:[31]])</f>
        <v>0</v>
      </c>
    </row>
    <row r="934" spans="1:36">
      <c r="A934" s="1" t="s">
        <v>342</v>
      </c>
      <c r="B934" s="1" t="s">
        <v>652</v>
      </c>
      <c r="C934" s="1" t="s">
        <v>653</v>
      </c>
      <c r="D934" s="11" t="s">
        <v>2046</v>
      </c>
      <c r="E934" s="10">
        <f>SUMIFS(IsQList,IsIList,Table_ExternalData_15[[#This Row],[item_key]],IsITypeList,Table_ExternalData_15[[#This Row],[IType]],IsDList,Table_ExternalData_15[[#Headers],[1]])</f>
        <v>0</v>
      </c>
      <c r="F934" s="10">
        <f>SUMIFS(IsQList,IsIList,Table_ExternalData_15[[#This Row],[item_key]],IsITypeList,Table_ExternalData_15[[#This Row],[IType]],IsDList,Table_ExternalData_15[[#Headers],[2]])</f>
        <v>77</v>
      </c>
      <c r="G934" s="10">
        <f>SUMIFS(IsQList,IsIList,Table_ExternalData_15[[#This Row],[item_key]],IsITypeList,Table_ExternalData_15[[#This Row],[IType]],IsDList,Table_ExternalData_15[[#Headers],[3]])</f>
        <v>50</v>
      </c>
      <c r="H934" s="10">
        <f>SUMIFS(IsQList,IsIList,Table_ExternalData_15[[#This Row],[item_key]],IsITypeList,Table_ExternalData_15[[#This Row],[IType]],IsDList,Table_ExternalData_15[[#Headers],[4]])</f>
        <v>150</v>
      </c>
      <c r="I934" s="10">
        <f>SUMIFS(IsQList,IsIList,Table_ExternalData_15[[#This Row],[item_key]],IsITypeList,Table_ExternalData_15[[#This Row],[IType]],IsDList,Table_ExternalData_15[[#Headers],[5]])</f>
        <v>44</v>
      </c>
      <c r="J934" s="10">
        <f>SUMIFS(IsQList,IsIList,Table_ExternalData_15[[#This Row],[item_key]],IsITypeList,Table_ExternalData_15[[#This Row],[IType]],IsDList,Table_ExternalData_15[[#Headers],[6]])</f>
        <v>0</v>
      </c>
      <c r="K934" s="10">
        <f>SUMIFS(IsQList,IsIList,Table_ExternalData_15[[#This Row],[item_key]],IsITypeList,Table_ExternalData_15[[#This Row],[IType]],IsDList,Table_ExternalData_15[[#Headers],[7]])</f>
        <v>14</v>
      </c>
      <c r="L934" s="10">
        <f>SUMIFS(IsQList,IsIList,Table_ExternalData_15[[#This Row],[item_key]],IsITypeList,Table_ExternalData_15[[#This Row],[IType]],IsDList,Table_ExternalData_15[[#Headers],[8]])</f>
        <v>1</v>
      </c>
      <c r="M934" s="10">
        <f>SUMIFS(IsQList,IsIList,Table_ExternalData_15[[#This Row],[item_key]],IsITypeList,Table_ExternalData_15[[#This Row],[IType]],IsDList,Table_ExternalData_15[[#Headers],[9]])</f>
        <v>21</v>
      </c>
      <c r="N934" s="10">
        <f>SUMIFS(IsQList,IsIList,Table_ExternalData_15[[#This Row],[item_key]],IsITypeList,Table_ExternalData_15[[#This Row],[IType]],IsDList,Table_ExternalData_15[[#Headers],[10]])</f>
        <v>31</v>
      </c>
      <c r="O934" s="10">
        <f>SUMIFS(IsQList,IsIList,Table_ExternalData_15[[#This Row],[item_key]],IsITypeList,Table_ExternalData_15[[#This Row],[IType]],IsDList,Table_ExternalData_15[[#Headers],[11]])</f>
        <v>15</v>
      </c>
      <c r="P934" s="10">
        <f>SUMIFS(IsQList,IsIList,Table_ExternalData_15[[#This Row],[item_key]],IsITypeList,Table_ExternalData_15[[#This Row],[IType]],IsDList,Table_ExternalData_15[[#Headers],[12]])</f>
        <v>0</v>
      </c>
      <c r="Q934" s="10">
        <f>SUMIFS(IsQList,IsIList,Table_ExternalData_15[[#This Row],[item_key]],IsITypeList,Table_ExternalData_15[[#This Row],[IType]],IsDList,Table_ExternalData_15[[#Headers],[13]])</f>
        <v>9</v>
      </c>
      <c r="R934" s="10">
        <f>SUMIFS(IsQList,IsIList,Table_ExternalData_15[[#This Row],[item_key]],IsITypeList,Table_ExternalData_15[[#This Row],[IType]],IsDList,Table_ExternalData_15[[#Headers],[14]])</f>
        <v>71</v>
      </c>
      <c r="S934" s="10">
        <f>SUMIFS(IsQList,IsIList,Table_ExternalData_15[[#This Row],[item_key]],IsITypeList,Table_ExternalData_15[[#This Row],[IType]],IsDList,Table_ExternalData_15[[#Headers],[15]])</f>
        <v>0</v>
      </c>
      <c r="T934" s="10">
        <f>SUMIFS(IsQList,IsIList,Table_ExternalData_15[[#This Row],[item_key]],IsITypeList,Table_ExternalData_15[[#This Row],[IType]],IsDList,Table_ExternalData_15[[#Headers],[16]])</f>
        <v>39</v>
      </c>
      <c r="U934" s="10">
        <f>SUMIFS(IsQList,IsIList,Table_ExternalData_15[[#This Row],[item_key]],IsITypeList,Table_ExternalData_15[[#This Row],[IType]],IsDList,Table_ExternalData_15[[#Headers],[17]])</f>
        <v>45</v>
      </c>
      <c r="V934" s="10">
        <f>SUMIFS(IsQList,IsIList,Table_ExternalData_15[[#This Row],[item_key]],IsITypeList,Table_ExternalData_15[[#This Row],[IType]],IsDList,Table_ExternalData_15[[#Headers],[18]])</f>
        <v>0</v>
      </c>
      <c r="W934" s="10">
        <f>SUMIFS(IsQList,IsIList,Table_ExternalData_15[[#This Row],[item_key]],IsITypeList,Table_ExternalData_15[[#This Row],[IType]],IsDList,Table_ExternalData_15[[#Headers],[19]])</f>
        <v>0</v>
      </c>
      <c r="X934" s="10">
        <f>SUMIFS(IsQList,IsIList,Table_ExternalData_15[[#This Row],[item_key]],IsITypeList,Table_ExternalData_15[[#This Row],[IType]],IsDList,Table_ExternalData_15[[#Headers],[20]])</f>
        <v>0</v>
      </c>
      <c r="Y934" s="10">
        <f>SUMIFS(IsQList,IsIList,Table_ExternalData_15[[#This Row],[item_key]],IsITypeList,Table_ExternalData_15[[#This Row],[IType]],IsDList,Table_ExternalData_15[[#Headers],[21]])</f>
        <v>0</v>
      </c>
      <c r="Z934" s="10">
        <f>SUMIFS(IsQList,IsIList,Table_ExternalData_15[[#This Row],[item_key]],IsITypeList,Table_ExternalData_15[[#This Row],[IType]],IsDList,Table_ExternalData_15[[#Headers],[22]])</f>
        <v>0</v>
      </c>
      <c r="AA934" s="10">
        <f>SUMIFS(IsQList,IsIList,Table_ExternalData_15[[#This Row],[item_key]],IsITypeList,Table_ExternalData_15[[#This Row],[IType]],IsDList,Table_ExternalData_15[[#Headers],[23]])</f>
        <v>0</v>
      </c>
      <c r="AB934" s="10">
        <f>SUMIFS(IsQList,IsIList,Table_ExternalData_15[[#This Row],[item_key]],IsITypeList,Table_ExternalData_15[[#This Row],[IType]],IsDList,Table_ExternalData_15[[#Headers],[24]])</f>
        <v>0</v>
      </c>
      <c r="AC934" s="10">
        <f>SUMIFS(IsQList,IsIList,Table_ExternalData_15[[#This Row],[item_key]],IsITypeList,Table_ExternalData_15[[#This Row],[IType]],IsDList,Table_ExternalData_15[[#Headers],[25]])</f>
        <v>0</v>
      </c>
      <c r="AD934" s="10">
        <f>SUMIFS(IsQList,IsIList,Table_ExternalData_15[[#This Row],[item_key]],IsITypeList,Table_ExternalData_15[[#This Row],[IType]],IsDList,Table_ExternalData_15[[#Headers],[26]])</f>
        <v>0</v>
      </c>
      <c r="AE934" s="10">
        <f>SUMIFS(IsQList,IsIList,Table_ExternalData_15[[#This Row],[item_key]],IsITypeList,Table_ExternalData_15[[#This Row],[IType]],IsDList,Table_ExternalData_15[[#Headers],[27]])</f>
        <v>0</v>
      </c>
      <c r="AF934" s="10">
        <f>SUMIFS(IsQList,IsIList,Table_ExternalData_15[[#This Row],[item_key]],IsITypeList,Table_ExternalData_15[[#This Row],[IType]],IsDList,Table_ExternalData_15[[#Headers],[28]])</f>
        <v>50</v>
      </c>
      <c r="AG934" s="10">
        <f>SUMIFS(IsQList,IsIList,Table_ExternalData_15[[#This Row],[item_key]],IsITypeList,Table_ExternalData_15[[#This Row],[IType]],IsDList,Table_ExternalData_15[[#Headers],[29]])</f>
        <v>60</v>
      </c>
      <c r="AH934" s="10">
        <f>SUMIFS(IsQList,IsIList,Table_ExternalData_15[[#This Row],[item_key]],IsITypeList,Table_ExternalData_15[[#This Row],[IType]],IsDList,Table_ExternalData_15[[#Headers],[30]])</f>
        <v>0</v>
      </c>
      <c r="AI934" s="10">
        <f>SUMIFS(IsQList,IsIList,Table_ExternalData_15[[#This Row],[item_key]],IsITypeList,Table_ExternalData_15[[#This Row],[IType]],IsDList,Table_ExternalData_15[[#Headers],[31]])</f>
        <v>207</v>
      </c>
      <c r="AJ934" s="10">
        <f>SUM(Table_ExternalData_15[[#This Row],[1]:[31]])</f>
        <v>884</v>
      </c>
    </row>
    <row r="935" spans="1:36">
      <c r="A935" s="1" t="s">
        <v>342</v>
      </c>
      <c r="B935" s="1" t="s">
        <v>652</v>
      </c>
      <c r="C935" s="1" t="s">
        <v>653</v>
      </c>
      <c r="D935" s="11" t="s">
        <v>2017</v>
      </c>
      <c r="E935" s="10">
        <f>SUMIFS(IsQList,IsIList,Table_ExternalData_15[[#This Row],[item_key]],IsITypeList,Table_ExternalData_15[[#This Row],[IType]],IsDList,Table_ExternalData_15[[#Headers],[1]])</f>
        <v>0</v>
      </c>
      <c r="F935" s="10">
        <f>SUMIFS(IsQList,IsIList,Table_ExternalData_15[[#This Row],[item_key]],IsITypeList,Table_ExternalData_15[[#This Row],[IType]],IsDList,Table_ExternalData_15[[#Headers],[2]])</f>
        <v>0</v>
      </c>
      <c r="G935" s="10">
        <f>SUMIFS(IsQList,IsIList,Table_ExternalData_15[[#This Row],[item_key]],IsITypeList,Table_ExternalData_15[[#This Row],[IType]],IsDList,Table_ExternalData_15[[#Headers],[3]])</f>
        <v>0</v>
      </c>
      <c r="H935" s="10">
        <f>SUMIFS(IsQList,IsIList,Table_ExternalData_15[[#This Row],[item_key]],IsITypeList,Table_ExternalData_15[[#This Row],[IType]],IsDList,Table_ExternalData_15[[#Headers],[4]])</f>
        <v>0</v>
      </c>
      <c r="I935" s="10">
        <f>SUMIFS(IsQList,IsIList,Table_ExternalData_15[[#This Row],[item_key]],IsITypeList,Table_ExternalData_15[[#This Row],[IType]],IsDList,Table_ExternalData_15[[#Headers],[5]])</f>
        <v>0</v>
      </c>
      <c r="J935" s="10">
        <f>SUMIFS(IsQList,IsIList,Table_ExternalData_15[[#This Row],[item_key]],IsITypeList,Table_ExternalData_15[[#This Row],[IType]],IsDList,Table_ExternalData_15[[#Headers],[6]])</f>
        <v>0</v>
      </c>
      <c r="K935" s="10">
        <f>SUMIFS(IsQList,IsIList,Table_ExternalData_15[[#This Row],[item_key]],IsITypeList,Table_ExternalData_15[[#This Row],[IType]],IsDList,Table_ExternalData_15[[#Headers],[7]])</f>
        <v>0</v>
      </c>
      <c r="L935" s="10">
        <f>SUMIFS(IsQList,IsIList,Table_ExternalData_15[[#This Row],[item_key]],IsITypeList,Table_ExternalData_15[[#This Row],[IType]],IsDList,Table_ExternalData_15[[#Headers],[8]])</f>
        <v>0</v>
      </c>
      <c r="M935" s="10">
        <f>SUMIFS(IsQList,IsIList,Table_ExternalData_15[[#This Row],[item_key]],IsITypeList,Table_ExternalData_15[[#This Row],[IType]],IsDList,Table_ExternalData_15[[#Headers],[9]])</f>
        <v>0</v>
      </c>
      <c r="N935" s="10">
        <f>SUMIFS(IsQList,IsIList,Table_ExternalData_15[[#This Row],[item_key]],IsITypeList,Table_ExternalData_15[[#This Row],[IType]],IsDList,Table_ExternalData_15[[#Headers],[10]])</f>
        <v>0</v>
      </c>
      <c r="O935" s="10">
        <f>SUMIFS(IsQList,IsIList,Table_ExternalData_15[[#This Row],[item_key]],IsITypeList,Table_ExternalData_15[[#This Row],[IType]],IsDList,Table_ExternalData_15[[#Headers],[11]])</f>
        <v>0</v>
      </c>
      <c r="P935" s="10">
        <f>SUMIFS(IsQList,IsIList,Table_ExternalData_15[[#This Row],[item_key]],IsITypeList,Table_ExternalData_15[[#This Row],[IType]],IsDList,Table_ExternalData_15[[#Headers],[12]])</f>
        <v>0</v>
      </c>
      <c r="Q935" s="10">
        <f>SUMIFS(IsQList,IsIList,Table_ExternalData_15[[#This Row],[item_key]],IsITypeList,Table_ExternalData_15[[#This Row],[IType]],IsDList,Table_ExternalData_15[[#Headers],[13]])</f>
        <v>0</v>
      </c>
      <c r="R935" s="10">
        <f>SUMIFS(IsQList,IsIList,Table_ExternalData_15[[#This Row],[item_key]],IsITypeList,Table_ExternalData_15[[#This Row],[IType]],IsDList,Table_ExternalData_15[[#Headers],[14]])</f>
        <v>0</v>
      </c>
      <c r="S935" s="10">
        <f>SUMIFS(IsQList,IsIList,Table_ExternalData_15[[#This Row],[item_key]],IsITypeList,Table_ExternalData_15[[#This Row],[IType]],IsDList,Table_ExternalData_15[[#Headers],[15]])</f>
        <v>0</v>
      </c>
      <c r="T935" s="10">
        <f>SUMIFS(IsQList,IsIList,Table_ExternalData_15[[#This Row],[item_key]],IsITypeList,Table_ExternalData_15[[#This Row],[IType]],IsDList,Table_ExternalData_15[[#Headers],[16]])</f>
        <v>0</v>
      </c>
      <c r="U935" s="10">
        <f>SUMIFS(IsQList,IsIList,Table_ExternalData_15[[#This Row],[item_key]],IsITypeList,Table_ExternalData_15[[#This Row],[IType]],IsDList,Table_ExternalData_15[[#Headers],[17]])</f>
        <v>0</v>
      </c>
      <c r="V935" s="10">
        <f>SUMIFS(IsQList,IsIList,Table_ExternalData_15[[#This Row],[item_key]],IsITypeList,Table_ExternalData_15[[#This Row],[IType]],IsDList,Table_ExternalData_15[[#Headers],[18]])</f>
        <v>0</v>
      </c>
      <c r="W935" s="10">
        <f>SUMIFS(IsQList,IsIList,Table_ExternalData_15[[#This Row],[item_key]],IsITypeList,Table_ExternalData_15[[#This Row],[IType]],IsDList,Table_ExternalData_15[[#Headers],[19]])</f>
        <v>0</v>
      </c>
      <c r="X935" s="10">
        <f>SUMIFS(IsQList,IsIList,Table_ExternalData_15[[#This Row],[item_key]],IsITypeList,Table_ExternalData_15[[#This Row],[IType]],IsDList,Table_ExternalData_15[[#Headers],[20]])</f>
        <v>0</v>
      </c>
      <c r="Y935" s="10">
        <f>SUMIFS(IsQList,IsIList,Table_ExternalData_15[[#This Row],[item_key]],IsITypeList,Table_ExternalData_15[[#This Row],[IType]],IsDList,Table_ExternalData_15[[#Headers],[21]])</f>
        <v>0</v>
      </c>
      <c r="Z935" s="10">
        <f>SUMIFS(IsQList,IsIList,Table_ExternalData_15[[#This Row],[item_key]],IsITypeList,Table_ExternalData_15[[#This Row],[IType]],IsDList,Table_ExternalData_15[[#Headers],[22]])</f>
        <v>0</v>
      </c>
      <c r="AA935" s="10">
        <f>SUMIFS(IsQList,IsIList,Table_ExternalData_15[[#This Row],[item_key]],IsITypeList,Table_ExternalData_15[[#This Row],[IType]],IsDList,Table_ExternalData_15[[#Headers],[23]])</f>
        <v>0</v>
      </c>
      <c r="AB935" s="10">
        <f>SUMIFS(IsQList,IsIList,Table_ExternalData_15[[#This Row],[item_key]],IsITypeList,Table_ExternalData_15[[#This Row],[IType]],IsDList,Table_ExternalData_15[[#Headers],[24]])</f>
        <v>0</v>
      </c>
      <c r="AC935" s="10">
        <f>SUMIFS(IsQList,IsIList,Table_ExternalData_15[[#This Row],[item_key]],IsITypeList,Table_ExternalData_15[[#This Row],[IType]],IsDList,Table_ExternalData_15[[#Headers],[25]])</f>
        <v>0</v>
      </c>
      <c r="AD935" s="10">
        <f>SUMIFS(IsQList,IsIList,Table_ExternalData_15[[#This Row],[item_key]],IsITypeList,Table_ExternalData_15[[#This Row],[IType]],IsDList,Table_ExternalData_15[[#Headers],[26]])</f>
        <v>0</v>
      </c>
      <c r="AE935" s="10">
        <f>SUMIFS(IsQList,IsIList,Table_ExternalData_15[[#This Row],[item_key]],IsITypeList,Table_ExternalData_15[[#This Row],[IType]],IsDList,Table_ExternalData_15[[#Headers],[27]])</f>
        <v>0</v>
      </c>
      <c r="AF935" s="10">
        <f>SUMIFS(IsQList,IsIList,Table_ExternalData_15[[#This Row],[item_key]],IsITypeList,Table_ExternalData_15[[#This Row],[IType]],IsDList,Table_ExternalData_15[[#Headers],[28]])</f>
        <v>0</v>
      </c>
      <c r="AG935" s="10">
        <f>SUMIFS(IsQList,IsIList,Table_ExternalData_15[[#This Row],[item_key]],IsITypeList,Table_ExternalData_15[[#This Row],[IType]],IsDList,Table_ExternalData_15[[#Headers],[29]])</f>
        <v>0</v>
      </c>
      <c r="AH935" s="10">
        <f>SUMIFS(IsQList,IsIList,Table_ExternalData_15[[#This Row],[item_key]],IsITypeList,Table_ExternalData_15[[#This Row],[IType]],IsDList,Table_ExternalData_15[[#Headers],[30]])</f>
        <v>0</v>
      </c>
      <c r="AI935" s="10">
        <f>SUMIFS(IsQList,IsIList,Table_ExternalData_15[[#This Row],[item_key]],IsITypeList,Table_ExternalData_15[[#This Row],[IType]],IsDList,Table_ExternalData_15[[#Headers],[31]])</f>
        <v>0</v>
      </c>
      <c r="AJ935" s="10">
        <f>SUM(Table_ExternalData_15[[#This Row],[1]:[31]])</f>
        <v>0</v>
      </c>
    </row>
    <row r="936" spans="1:36">
      <c r="A936" s="1" t="s">
        <v>343</v>
      </c>
      <c r="B936" s="1" t="s">
        <v>647</v>
      </c>
      <c r="C936" s="1" t="s">
        <v>648</v>
      </c>
      <c r="D936" s="11" t="s">
        <v>2046</v>
      </c>
      <c r="E936" s="10">
        <f>SUMIFS(IsQList,IsIList,Table_ExternalData_15[[#This Row],[item_key]],IsITypeList,Table_ExternalData_15[[#This Row],[IType]],IsDList,Table_ExternalData_15[[#Headers],[1]])</f>
        <v>85</v>
      </c>
      <c r="F936" s="10">
        <f>SUMIFS(IsQList,IsIList,Table_ExternalData_15[[#This Row],[item_key]],IsITypeList,Table_ExternalData_15[[#This Row],[IType]],IsDList,Table_ExternalData_15[[#Headers],[2]])</f>
        <v>169</v>
      </c>
      <c r="G936" s="10">
        <f>SUMIFS(IsQList,IsIList,Table_ExternalData_15[[#This Row],[item_key]],IsITypeList,Table_ExternalData_15[[#This Row],[IType]],IsDList,Table_ExternalData_15[[#Headers],[3]])</f>
        <v>35</v>
      </c>
      <c r="H936" s="10">
        <f>SUMIFS(IsQList,IsIList,Table_ExternalData_15[[#This Row],[item_key]],IsITypeList,Table_ExternalData_15[[#This Row],[IType]],IsDList,Table_ExternalData_15[[#Headers],[4]])</f>
        <v>100</v>
      </c>
      <c r="I936" s="10">
        <f>SUMIFS(IsQList,IsIList,Table_ExternalData_15[[#This Row],[item_key]],IsITypeList,Table_ExternalData_15[[#This Row],[IType]],IsDList,Table_ExternalData_15[[#Headers],[5]])</f>
        <v>56</v>
      </c>
      <c r="J936" s="10">
        <f>SUMIFS(IsQList,IsIList,Table_ExternalData_15[[#This Row],[item_key]],IsITypeList,Table_ExternalData_15[[#This Row],[IType]],IsDList,Table_ExternalData_15[[#Headers],[6]])</f>
        <v>237</v>
      </c>
      <c r="K936" s="10">
        <f>SUMIFS(IsQList,IsIList,Table_ExternalData_15[[#This Row],[item_key]],IsITypeList,Table_ExternalData_15[[#This Row],[IType]],IsDList,Table_ExternalData_15[[#Headers],[7]])</f>
        <v>195</v>
      </c>
      <c r="L936" s="10">
        <f>SUMIFS(IsQList,IsIList,Table_ExternalData_15[[#This Row],[item_key]],IsITypeList,Table_ExternalData_15[[#This Row],[IType]],IsDList,Table_ExternalData_15[[#Headers],[8]])</f>
        <v>138</v>
      </c>
      <c r="M936" s="10">
        <f>SUMIFS(IsQList,IsIList,Table_ExternalData_15[[#This Row],[item_key]],IsITypeList,Table_ExternalData_15[[#This Row],[IType]],IsDList,Table_ExternalData_15[[#Headers],[9]])</f>
        <v>296</v>
      </c>
      <c r="N936" s="10">
        <f>SUMIFS(IsQList,IsIList,Table_ExternalData_15[[#This Row],[item_key]],IsITypeList,Table_ExternalData_15[[#This Row],[IType]],IsDList,Table_ExternalData_15[[#Headers],[10]])</f>
        <v>176</v>
      </c>
      <c r="O936" s="10">
        <f>SUMIFS(IsQList,IsIList,Table_ExternalData_15[[#This Row],[item_key]],IsITypeList,Table_ExternalData_15[[#This Row],[IType]],IsDList,Table_ExternalData_15[[#Headers],[11]])</f>
        <v>135</v>
      </c>
      <c r="P936" s="10">
        <f>SUMIFS(IsQList,IsIList,Table_ExternalData_15[[#This Row],[item_key]],IsITypeList,Table_ExternalData_15[[#This Row],[IType]],IsDList,Table_ExternalData_15[[#Headers],[12]])</f>
        <v>0</v>
      </c>
      <c r="Q936" s="10">
        <f>SUMIFS(IsQList,IsIList,Table_ExternalData_15[[#This Row],[item_key]],IsITypeList,Table_ExternalData_15[[#This Row],[IType]],IsDList,Table_ExternalData_15[[#Headers],[13]])</f>
        <v>175</v>
      </c>
      <c r="R936" s="10">
        <f>SUMIFS(IsQList,IsIList,Table_ExternalData_15[[#This Row],[item_key]],IsITypeList,Table_ExternalData_15[[#This Row],[IType]],IsDList,Table_ExternalData_15[[#Headers],[14]])</f>
        <v>241</v>
      </c>
      <c r="S936" s="10">
        <f>SUMIFS(IsQList,IsIList,Table_ExternalData_15[[#This Row],[item_key]],IsITypeList,Table_ExternalData_15[[#This Row],[IType]],IsDList,Table_ExternalData_15[[#Headers],[15]])</f>
        <v>186</v>
      </c>
      <c r="T936" s="10">
        <f>SUMIFS(IsQList,IsIList,Table_ExternalData_15[[#This Row],[item_key]],IsITypeList,Table_ExternalData_15[[#This Row],[IType]],IsDList,Table_ExternalData_15[[#Headers],[16]])</f>
        <v>125</v>
      </c>
      <c r="U936" s="10">
        <f>SUMIFS(IsQList,IsIList,Table_ExternalData_15[[#This Row],[item_key]],IsITypeList,Table_ExternalData_15[[#This Row],[IType]],IsDList,Table_ExternalData_15[[#Headers],[17]])</f>
        <v>40</v>
      </c>
      <c r="V936" s="10">
        <f>SUMIFS(IsQList,IsIList,Table_ExternalData_15[[#This Row],[item_key]],IsITypeList,Table_ExternalData_15[[#This Row],[IType]],IsDList,Table_ExternalData_15[[#Headers],[18]])</f>
        <v>0</v>
      </c>
      <c r="W936" s="10">
        <f>SUMIFS(IsQList,IsIList,Table_ExternalData_15[[#This Row],[item_key]],IsITypeList,Table_ExternalData_15[[#This Row],[IType]],IsDList,Table_ExternalData_15[[#Headers],[19]])</f>
        <v>0</v>
      </c>
      <c r="X936" s="10">
        <f>SUMIFS(IsQList,IsIList,Table_ExternalData_15[[#This Row],[item_key]],IsITypeList,Table_ExternalData_15[[#This Row],[IType]],IsDList,Table_ExternalData_15[[#Headers],[20]])</f>
        <v>0</v>
      </c>
      <c r="Y936" s="10">
        <f>SUMIFS(IsQList,IsIList,Table_ExternalData_15[[#This Row],[item_key]],IsITypeList,Table_ExternalData_15[[#This Row],[IType]],IsDList,Table_ExternalData_15[[#Headers],[21]])</f>
        <v>0</v>
      </c>
      <c r="Z936" s="10">
        <f>SUMIFS(IsQList,IsIList,Table_ExternalData_15[[#This Row],[item_key]],IsITypeList,Table_ExternalData_15[[#This Row],[IType]],IsDList,Table_ExternalData_15[[#Headers],[22]])</f>
        <v>0</v>
      </c>
      <c r="AA936" s="10">
        <f>SUMIFS(IsQList,IsIList,Table_ExternalData_15[[#This Row],[item_key]],IsITypeList,Table_ExternalData_15[[#This Row],[IType]],IsDList,Table_ExternalData_15[[#Headers],[23]])</f>
        <v>0</v>
      </c>
      <c r="AB936" s="10">
        <f>SUMIFS(IsQList,IsIList,Table_ExternalData_15[[#This Row],[item_key]],IsITypeList,Table_ExternalData_15[[#This Row],[IType]],IsDList,Table_ExternalData_15[[#Headers],[24]])</f>
        <v>0</v>
      </c>
      <c r="AC936" s="10">
        <f>SUMIFS(IsQList,IsIList,Table_ExternalData_15[[#This Row],[item_key]],IsITypeList,Table_ExternalData_15[[#This Row],[IType]],IsDList,Table_ExternalData_15[[#Headers],[25]])</f>
        <v>0</v>
      </c>
      <c r="AD936" s="10">
        <f>SUMIFS(IsQList,IsIList,Table_ExternalData_15[[#This Row],[item_key]],IsITypeList,Table_ExternalData_15[[#This Row],[IType]],IsDList,Table_ExternalData_15[[#Headers],[26]])</f>
        <v>0</v>
      </c>
      <c r="AE936" s="10">
        <f>SUMIFS(IsQList,IsIList,Table_ExternalData_15[[#This Row],[item_key]],IsITypeList,Table_ExternalData_15[[#This Row],[IType]],IsDList,Table_ExternalData_15[[#Headers],[27]])</f>
        <v>334</v>
      </c>
      <c r="AF936" s="10">
        <f>SUMIFS(IsQList,IsIList,Table_ExternalData_15[[#This Row],[item_key]],IsITypeList,Table_ExternalData_15[[#This Row],[IType]],IsDList,Table_ExternalData_15[[#Headers],[28]])</f>
        <v>332</v>
      </c>
      <c r="AG936" s="10">
        <f>SUMIFS(IsQList,IsIList,Table_ExternalData_15[[#This Row],[item_key]],IsITypeList,Table_ExternalData_15[[#This Row],[IType]],IsDList,Table_ExternalData_15[[#Headers],[29]])</f>
        <v>304</v>
      </c>
      <c r="AH936" s="10">
        <f>SUMIFS(IsQList,IsIList,Table_ExternalData_15[[#This Row],[item_key]],IsITypeList,Table_ExternalData_15[[#This Row],[IType]],IsDList,Table_ExternalData_15[[#Headers],[30]])</f>
        <v>230</v>
      </c>
      <c r="AI936" s="10">
        <f>SUMIFS(IsQList,IsIList,Table_ExternalData_15[[#This Row],[item_key]],IsITypeList,Table_ExternalData_15[[#This Row],[IType]],IsDList,Table_ExternalData_15[[#Headers],[31]])</f>
        <v>520</v>
      </c>
      <c r="AJ936" s="10">
        <f>SUM(Table_ExternalData_15[[#This Row],[1]:[31]])</f>
        <v>4109</v>
      </c>
    </row>
    <row r="937" spans="1:36">
      <c r="A937" s="1" t="s">
        <v>343</v>
      </c>
      <c r="B937" s="1" t="s">
        <v>647</v>
      </c>
      <c r="C937" s="1" t="s">
        <v>648</v>
      </c>
      <c r="D937" s="11" t="s">
        <v>2017</v>
      </c>
      <c r="E937" s="10">
        <f>SUMIFS(IsQList,IsIList,Table_ExternalData_15[[#This Row],[item_key]],IsITypeList,Table_ExternalData_15[[#This Row],[IType]],IsDList,Table_ExternalData_15[[#Headers],[1]])</f>
        <v>0</v>
      </c>
      <c r="F937" s="10">
        <f>SUMIFS(IsQList,IsIList,Table_ExternalData_15[[#This Row],[item_key]],IsITypeList,Table_ExternalData_15[[#This Row],[IType]],IsDList,Table_ExternalData_15[[#Headers],[2]])</f>
        <v>0</v>
      </c>
      <c r="G937" s="10">
        <f>SUMIFS(IsQList,IsIList,Table_ExternalData_15[[#This Row],[item_key]],IsITypeList,Table_ExternalData_15[[#This Row],[IType]],IsDList,Table_ExternalData_15[[#Headers],[3]])</f>
        <v>0</v>
      </c>
      <c r="H937" s="10">
        <f>SUMIFS(IsQList,IsIList,Table_ExternalData_15[[#This Row],[item_key]],IsITypeList,Table_ExternalData_15[[#This Row],[IType]],IsDList,Table_ExternalData_15[[#Headers],[4]])</f>
        <v>0</v>
      </c>
      <c r="I937" s="10">
        <f>SUMIFS(IsQList,IsIList,Table_ExternalData_15[[#This Row],[item_key]],IsITypeList,Table_ExternalData_15[[#This Row],[IType]],IsDList,Table_ExternalData_15[[#Headers],[5]])</f>
        <v>0</v>
      </c>
      <c r="J937" s="10">
        <f>SUMIFS(IsQList,IsIList,Table_ExternalData_15[[#This Row],[item_key]],IsITypeList,Table_ExternalData_15[[#This Row],[IType]],IsDList,Table_ExternalData_15[[#Headers],[6]])</f>
        <v>0</v>
      </c>
      <c r="K937" s="10">
        <f>SUMIFS(IsQList,IsIList,Table_ExternalData_15[[#This Row],[item_key]],IsITypeList,Table_ExternalData_15[[#This Row],[IType]],IsDList,Table_ExternalData_15[[#Headers],[7]])</f>
        <v>0</v>
      </c>
      <c r="L937" s="10">
        <f>SUMIFS(IsQList,IsIList,Table_ExternalData_15[[#This Row],[item_key]],IsITypeList,Table_ExternalData_15[[#This Row],[IType]],IsDList,Table_ExternalData_15[[#Headers],[8]])</f>
        <v>0</v>
      </c>
      <c r="M937" s="10">
        <f>SUMIFS(IsQList,IsIList,Table_ExternalData_15[[#This Row],[item_key]],IsITypeList,Table_ExternalData_15[[#This Row],[IType]],IsDList,Table_ExternalData_15[[#Headers],[9]])</f>
        <v>0</v>
      </c>
      <c r="N937" s="10">
        <f>SUMIFS(IsQList,IsIList,Table_ExternalData_15[[#This Row],[item_key]],IsITypeList,Table_ExternalData_15[[#This Row],[IType]],IsDList,Table_ExternalData_15[[#Headers],[10]])</f>
        <v>0</v>
      </c>
      <c r="O937" s="10">
        <f>SUMIFS(IsQList,IsIList,Table_ExternalData_15[[#This Row],[item_key]],IsITypeList,Table_ExternalData_15[[#This Row],[IType]],IsDList,Table_ExternalData_15[[#Headers],[11]])</f>
        <v>0</v>
      </c>
      <c r="P937" s="10">
        <f>SUMIFS(IsQList,IsIList,Table_ExternalData_15[[#This Row],[item_key]],IsITypeList,Table_ExternalData_15[[#This Row],[IType]],IsDList,Table_ExternalData_15[[#Headers],[12]])</f>
        <v>0</v>
      </c>
      <c r="Q937" s="10">
        <f>SUMIFS(IsQList,IsIList,Table_ExternalData_15[[#This Row],[item_key]],IsITypeList,Table_ExternalData_15[[#This Row],[IType]],IsDList,Table_ExternalData_15[[#Headers],[13]])</f>
        <v>0</v>
      </c>
      <c r="R937" s="10">
        <f>SUMIFS(IsQList,IsIList,Table_ExternalData_15[[#This Row],[item_key]],IsITypeList,Table_ExternalData_15[[#This Row],[IType]],IsDList,Table_ExternalData_15[[#Headers],[14]])</f>
        <v>0</v>
      </c>
      <c r="S937" s="10">
        <f>SUMIFS(IsQList,IsIList,Table_ExternalData_15[[#This Row],[item_key]],IsITypeList,Table_ExternalData_15[[#This Row],[IType]],IsDList,Table_ExternalData_15[[#Headers],[15]])</f>
        <v>0</v>
      </c>
      <c r="T937" s="10">
        <f>SUMIFS(IsQList,IsIList,Table_ExternalData_15[[#This Row],[item_key]],IsITypeList,Table_ExternalData_15[[#This Row],[IType]],IsDList,Table_ExternalData_15[[#Headers],[16]])</f>
        <v>0</v>
      </c>
      <c r="U937" s="10">
        <f>SUMIFS(IsQList,IsIList,Table_ExternalData_15[[#This Row],[item_key]],IsITypeList,Table_ExternalData_15[[#This Row],[IType]],IsDList,Table_ExternalData_15[[#Headers],[17]])</f>
        <v>0</v>
      </c>
      <c r="V937" s="10">
        <f>SUMIFS(IsQList,IsIList,Table_ExternalData_15[[#This Row],[item_key]],IsITypeList,Table_ExternalData_15[[#This Row],[IType]],IsDList,Table_ExternalData_15[[#Headers],[18]])</f>
        <v>0</v>
      </c>
      <c r="W937" s="10">
        <f>SUMIFS(IsQList,IsIList,Table_ExternalData_15[[#This Row],[item_key]],IsITypeList,Table_ExternalData_15[[#This Row],[IType]],IsDList,Table_ExternalData_15[[#Headers],[19]])</f>
        <v>0</v>
      </c>
      <c r="X937" s="10">
        <f>SUMIFS(IsQList,IsIList,Table_ExternalData_15[[#This Row],[item_key]],IsITypeList,Table_ExternalData_15[[#This Row],[IType]],IsDList,Table_ExternalData_15[[#Headers],[20]])</f>
        <v>0</v>
      </c>
      <c r="Y937" s="10">
        <f>SUMIFS(IsQList,IsIList,Table_ExternalData_15[[#This Row],[item_key]],IsITypeList,Table_ExternalData_15[[#This Row],[IType]],IsDList,Table_ExternalData_15[[#Headers],[21]])</f>
        <v>0</v>
      </c>
      <c r="Z937" s="10">
        <f>SUMIFS(IsQList,IsIList,Table_ExternalData_15[[#This Row],[item_key]],IsITypeList,Table_ExternalData_15[[#This Row],[IType]],IsDList,Table_ExternalData_15[[#Headers],[22]])</f>
        <v>0</v>
      </c>
      <c r="AA937" s="10">
        <f>SUMIFS(IsQList,IsIList,Table_ExternalData_15[[#This Row],[item_key]],IsITypeList,Table_ExternalData_15[[#This Row],[IType]],IsDList,Table_ExternalData_15[[#Headers],[23]])</f>
        <v>0</v>
      </c>
      <c r="AB937" s="10">
        <f>SUMIFS(IsQList,IsIList,Table_ExternalData_15[[#This Row],[item_key]],IsITypeList,Table_ExternalData_15[[#This Row],[IType]],IsDList,Table_ExternalData_15[[#Headers],[24]])</f>
        <v>0</v>
      </c>
      <c r="AC937" s="10">
        <f>SUMIFS(IsQList,IsIList,Table_ExternalData_15[[#This Row],[item_key]],IsITypeList,Table_ExternalData_15[[#This Row],[IType]],IsDList,Table_ExternalData_15[[#Headers],[25]])</f>
        <v>0</v>
      </c>
      <c r="AD937" s="10">
        <f>SUMIFS(IsQList,IsIList,Table_ExternalData_15[[#This Row],[item_key]],IsITypeList,Table_ExternalData_15[[#This Row],[IType]],IsDList,Table_ExternalData_15[[#Headers],[26]])</f>
        <v>0</v>
      </c>
      <c r="AE937" s="10">
        <f>SUMIFS(IsQList,IsIList,Table_ExternalData_15[[#This Row],[item_key]],IsITypeList,Table_ExternalData_15[[#This Row],[IType]],IsDList,Table_ExternalData_15[[#Headers],[27]])</f>
        <v>0</v>
      </c>
      <c r="AF937" s="10">
        <f>SUMIFS(IsQList,IsIList,Table_ExternalData_15[[#This Row],[item_key]],IsITypeList,Table_ExternalData_15[[#This Row],[IType]],IsDList,Table_ExternalData_15[[#Headers],[28]])</f>
        <v>0</v>
      </c>
      <c r="AG937" s="10">
        <f>SUMIFS(IsQList,IsIList,Table_ExternalData_15[[#This Row],[item_key]],IsITypeList,Table_ExternalData_15[[#This Row],[IType]],IsDList,Table_ExternalData_15[[#Headers],[29]])</f>
        <v>0</v>
      </c>
      <c r="AH937" s="10">
        <f>SUMIFS(IsQList,IsIList,Table_ExternalData_15[[#This Row],[item_key]],IsITypeList,Table_ExternalData_15[[#This Row],[IType]],IsDList,Table_ExternalData_15[[#Headers],[30]])</f>
        <v>0</v>
      </c>
      <c r="AI937" s="10">
        <f>SUMIFS(IsQList,IsIList,Table_ExternalData_15[[#This Row],[item_key]],IsITypeList,Table_ExternalData_15[[#This Row],[IType]],IsDList,Table_ExternalData_15[[#Headers],[31]])</f>
        <v>0</v>
      </c>
      <c r="AJ937" s="10">
        <f>SUM(Table_ExternalData_15[[#This Row],[1]:[31]])</f>
        <v>0</v>
      </c>
    </row>
    <row r="938" spans="1:36">
      <c r="A938" s="1" t="s">
        <v>344</v>
      </c>
      <c r="B938" s="1" t="s">
        <v>654</v>
      </c>
      <c r="C938" s="1" t="s">
        <v>655</v>
      </c>
      <c r="D938" s="11" t="s">
        <v>2046</v>
      </c>
      <c r="E938" s="10">
        <f>SUMIFS(IsQList,IsIList,Table_ExternalData_15[[#This Row],[item_key]],IsITypeList,Table_ExternalData_15[[#This Row],[IType]],IsDList,Table_ExternalData_15[[#Headers],[1]])</f>
        <v>0</v>
      </c>
      <c r="F938" s="10">
        <f>SUMIFS(IsQList,IsIList,Table_ExternalData_15[[#This Row],[item_key]],IsITypeList,Table_ExternalData_15[[#This Row],[IType]],IsDList,Table_ExternalData_15[[#Headers],[2]])</f>
        <v>77</v>
      </c>
      <c r="G938" s="10">
        <f>SUMIFS(IsQList,IsIList,Table_ExternalData_15[[#This Row],[item_key]],IsITypeList,Table_ExternalData_15[[#This Row],[IType]],IsDList,Table_ExternalData_15[[#Headers],[3]])</f>
        <v>50</v>
      </c>
      <c r="H938" s="10">
        <f>SUMIFS(IsQList,IsIList,Table_ExternalData_15[[#This Row],[item_key]],IsITypeList,Table_ExternalData_15[[#This Row],[IType]],IsDList,Table_ExternalData_15[[#Headers],[4]])</f>
        <v>150</v>
      </c>
      <c r="I938" s="10">
        <f>SUMIFS(IsQList,IsIList,Table_ExternalData_15[[#This Row],[item_key]],IsITypeList,Table_ExternalData_15[[#This Row],[IType]],IsDList,Table_ExternalData_15[[#Headers],[5]])</f>
        <v>44</v>
      </c>
      <c r="J938" s="10">
        <f>SUMIFS(IsQList,IsIList,Table_ExternalData_15[[#This Row],[item_key]],IsITypeList,Table_ExternalData_15[[#This Row],[IType]],IsDList,Table_ExternalData_15[[#Headers],[6]])</f>
        <v>0</v>
      </c>
      <c r="K938" s="10">
        <f>SUMIFS(IsQList,IsIList,Table_ExternalData_15[[#This Row],[item_key]],IsITypeList,Table_ExternalData_15[[#This Row],[IType]],IsDList,Table_ExternalData_15[[#Headers],[7]])</f>
        <v>14</v>
      </c>
      <c r="L938" s="10">
        <f>SUMIFS(IsQList,IsIList,Table_ExternalData_15[[#This Row],[item_key]],IsITypeList,Table_ExternalData_15[[#This Row],[IType]],IsDList,Table_ExternalData_15[[#Headers],[8]])</f>
        <v>1</v>
      </c>
      <c r="M938" s="10">
        <f>SUMIFS(IsQList,IsIList,Table_ExternalData_15[[#This Row],[item_key]],IsITypeList,Table_ExternalData_15[[#This Row],[IType]],IsDList,Table_ExternalData_15[[#Headers],[9]])</f>
        <v>21</v>
      </c>
      <c r="N938" s="10">
        <f>SUMIFS(IsQList,IsIList,Table_ExternalData_15[[#This Row],[item_key]],IsITypeList,Table_ExternalData_15[[#This Row],[IType]],IsDList,Table_ExternalData_15[[#Headers],[10]])</f>
        <v>31</v>
      </c>
      <c r="O938" s="10">
        <f>SUMIFS(IsQList,IsIList,Table_ExternalData_15[[#This Row],[item_key]],IsITypeList,Table_ExternalData_15[[#This Row],[IType]],IsDList,Table_ExternalData_15[[#Headers],[11]])</f>
        <v>15</v>
      </c>
      <c r="P938" s="10">
        <f>SUMIFS(IsQList,IsIList,Table_ExternalData_15[[#This Row],[item_key]],IsITypeList,Table_ExternalData_15[[#This Row],[IType]],IsDList,Table_ExternalData_15[[#Headers],[12]])</f>
        <v>0</v>
      </c>
      <c r="Q938" s="10">
        <f>SUMIFS(IsQList,IsIList,Table_ExternalData_15[[#This Row],[item_key]],IsITypeList,Table_ExternalData_15[[#This Row],[IType]],IsDList,Table_ExternalData_15[[#Headers],[13]])</f>
        <v>9</v>
      </c>
      <c r="R938" s="10">
        <f>SUMIFS(IsQList,IsIList,Table_ExternalData_15[[#This Row],[item_key]],IsITypeList,Table_ExternalData_15[[#This Row],[IType]],IsDList,Table_ExternalData_15[[#Headers],[14]])</f>
        <v>71</v>
      </c>
      <c r="S938" s="10">
        <f>SUMIFS(IsQList,IsIList,Table_ExternalData_15[[#This Row],[item_key]],IsITypeList,Table_ExternalData_15[[#This Row],[IType]],IsDList,Table_ExternalData_15[[#Headers],[15]])</f>
        <v>0</v>
      </c>
      <c r="T938" s="10">
        <f>SUMIFS(IsQList,IsIList,Table_ExternalData_15[[#This Row],[item_key]],IsITypeList,Table_ExternalData_15[[#This Row],[IType]],IsDList,Table_ExternalData_15[[#Headers],[16]])</f>
        <v>39</v>
      </c>
      <c r="U938" s="10">
        <f>SUMIFS(IsQList,IsIList,Table_ExternalData_15[[#This Row],[item_key]],IsITypeList,Table_ExternalData_15[[#This Row],[IType]],IsDList,Table_ExternalData_15[[#Headers],[17]])</f>
        <v>45</v>
      </c>
      <c r="V938" s="10">
        <f>SUMIFS(IsQList,IsIList,Table_ExternalData_15[[#This Row],[item_key]],IsITypeList,Table_ExternalData_15[[#This Row],[IType]],IsDList,Table_ExternalData_15[[#Headers],[18]])</f>
        <v>0</v>
      </c>
      <c r="W938" s="10">
        <f>SUMIFS(IsQList,IsIList,Table_ExternalData_15[[#This Row],[item_key]],IsITypeList,Table_ExternalData_15[[#This Row],[IType]],IsDList,Table_ExternalData_15[[#Headers],[19]])</f>
        <v>0</v>
      </c>
      <c r="X938" s="10">
        <f>SUMIFS(IsQList,IsIList,Table_ExternalData_15[[#This Row],[item_key]],IsITypeList,Table_ExternalData_15[[#This Row],[IType]],IsDList,Table_ExternalData_15[[#Headers],[20]])</f>
        <v>0</v>
      </c>
      <c r="Y938" s="10">
        <f>SUMIFS(IsQList,IsIList,Table_ExternalData_15[[#This Row],[item_key]],IsITypeList,Table_ExternalData_15[[#This Row],[IType]],IsDList,Table_ExternalData_15[[#Headers],[21]])</f>
        <v>0</v>
      </c>
      <c r="Z938" s="10">
        <f>SUMIFS(IsQList,IsIList,Table_ExternalData_15[[#This Row],[item_key]],IsITypeList,Table_ExternalData_15[[#This Row],[IType]],IsDList,Table_ExternalData_15[[#Headers],[22]])</f>
        <v>0</v>
      </c>
      <c r="AA938" s="10">
        <f>SUMIFS(IsQList,IsIList,Table_ExternalData_15[[#This Row],[item_key]],IsITypeList,Table_ExternalData_15[[#This Row],[IType]],IsDList,Table_ExternalData_15[[#Headers],[23]])</f>
        <v>0</v>
      </c>
      <c r="AB938" s="10">
        <f>SUMIFS(IsQList,IsIList,Table_ExternalData_15[[#This Row],[item_key]],IsITypeList,Table_ExternalData_15[[#This Row],[IType]],IsDList,Table_ExternalData_15[[#Headers],[24]])</f>
        <v>0</v>
      </c>
      <c r="AC938" s="10">
        <f>SUMIFS(IsQList,IsIList,Table_ExternalData_15[[#This Row],[item_key]],IsITypeList,Table_ExternalData_15[[#This Row],[IType]],IsDList,Table_ExternalData_15[[#Headers],[25]])</f>
        <v>0</v>
      </c>
      <c r="AD938" s="10">
        <f>SUMIFS(IsQList,IsIList,Table_ExternalData_15[[#This Row],[item_key]],IsITypeList,Table_ExternalData_15[[#This Row],[IType]],IsDList,Table_ExternalData_15[[#Headers],[26]])</f>
        <v>0</v>
      </c>
      <c r="AE938" s="10">
        <f>SUMIFS(IsQList,IsIList,Table_ExternalData_15[[#This Row],[item_key]],IsITypeList,Table_ExternalData_15[[#This Row],[IType]],IsDList,Table_ExternalData_15[[#Headers],[27]])</f>
        <v>0</v>
      </c>
      <c r="AF938" s="10">
        <f>SUMIFS(IsQList,IsIList,Table_ExternalData_15[[#This Row],[item_key]],IsITypeList,Table_ExternalData_15[[#This Row],[IType]],IsDList,Table_ExternalData_15[[#Headers],[28]])</f>
        <v>50</v>
      </c>
      <c r="AG938" s="10">
        <f>SUMIFS(IsQList,IsIList,Table_ExternalData_15[[#This Row],[item_key]],IsITypeList,Table_ExternalData_15[[#This Row],[IType]],IsDList,Table_ExternalData_15[[#Headers],[29]])</f>
        <v>60</v>
      </c>
      <c r="AH938" s="10">
        <f>SUMIFS(IsQList,IsIList,Table_ExternalData_15[[#This Row],[item_key]],IsITypeList,Table_ExternalData_15[[#This Row],[IType]],IsDList,Table_ExternalData_15[[#Headers],[30]])</f>
        <v>0</v>
      </c>
      <c r="AI938" s="10">
        <f>SUMIFS(IsQList,IsIList,Table_ExternalData_15[[#This Row],[item_key]],IsITypeList,Table_ExternalData_15[[#This Row],[IType]],IsDList,Table_ExternalData_15[[#Headers],[31]])</f>
        <v>207</v>
      </c>
      <c r="AJ938" s="10">
        <f>SUM(Table_ExternalData_15[[#This Row],[1]:[31]])</f>
        <v>884</v>
      </c>
    </row>
    <row r="939" spans="1:36">
      <c r="A939" s="1" t="s">
        <v>344</v>
      </c>
      <c r="B939" s="1" t="s">
        <v>654</v>
      </c>
      <c r="C939" s="1" t="s">
        <v>655</v>
      </c>
      <c r="D939" s="11" t="s">
        <v>2017</v>
      </c>
      <c r="E939" s="10">
        <f>SUMIFS(IsQList,IsIList,Table_ExternalData_15[[#This Row],[item_key]],IsITypeList,Table_ExternalData_15[[#This Row],[IType]],IsDList,Table_ExternalData_15[[#Headers],[1]])</f>
        <v>0</v>
      </c>
      <c r="F939" s="10">
        <f>SUMIFS(IsQList,IsIList,Table_ExternalData_15[[#This Row],[item_key]],IsITypeList,Table_ExternalData_15[[#This Row],[IType]],IsDList,Table_ExternalData_15[[#Headers],[2]])</f>
        <v>0</v>
      </c>
      <c r="G939" s="10">
        <f>SUMIFS(IsQList,IsIList,Table_ExternalData_15[[#This Row],[item_key]],IsITypeList,Table_ExternalData_15[[#This Row],[IType]],IsDList,Table_ExternalData_15[[#Headers],[3]])</f>
        <v>0</v>
      </c>
      <c r="H939" s="10">
        <f>SUMIFS(IsQList,IsIList,Table_ExternalData_15[[#This Row],[item_key]],IsITypeList,Table_ExternalData_15[[#This Row],[IType]],IsDList,Table_ExternalData_15[[#Headers],[4]])</f>
        <v>0</v>
      </c>
      <c r="I939" s="10">
        <f>SUMIFS(IsQList,IsIList,Table_ExternalData_15[[#This Row],[item_key]],IsITypeList,Table_ExternalData_15[[#This Row],[IType]],IsDList,Table_ExternalData_15[[#Headers],[5]])</f>
        <v>0</v>
      </c>
      <c r="J939" s="10">
        <f>SUMIFS(IsQList,IsIList,Table_ExternalData_15[[#This Row],[item_key]],IsITypeList,Table_ExternalData_15[[#This Row],[IType]],IsDList,Table_ExternalData_15[[#Headers],[6]])</f>
        <v>0</v>
      </c>
      <c r="K939" s="10">
        <f>SUMIFS(IsQList,IsIList,Table_ExternalData_15[[#This Row],[item_key]],IsITypeList,Table_ExternalData_15[[#This Row],[IType]],IsDList,Table_ExternalData_15[[#Headers],[7]])</f>
        <v>0</v>
      </c>
      <c r="L939" s="10">
        <f>SUMIFS(IsQList,IsIList,Table_ExternalData_15[[#This Row],[item_key]],IsITypeList,Table_ExternalData_15[[#This Row],[IType]],IsDList,Table_ExternalData_15[[#Headers],[8]])</f>
        <v>0</v>
      </c>
      <c r="M939" s="10">
        <f>SUMIFS(IsQList,IsIList,Table_ExternalData_15[[#This Row],[item_key]],IsITypeList,Table_ExternalData_15[[#This Row],[IType]],IsDList,Table_ExternalData_15[[#Headers],[9]])</f>
        <v>0</v>
      </c>
      <c r="N939" s="10">
        <f>SUMIFS(IsQList,IsIList,Table_ExternalData_15[[#This Row],[item_key]],IsITypeList,Table_ExternalData_15[[#This Row],[IType]],IsDList,Table_ExternalData_15[[#Headers],[10]])</f>
        <v>0</v>
      </c>
      <c r="O939" s="10">
        <f>SUMIFS(IsQList,IsIList,Table_ExternalData_15[[#This Row],[item_key]],IsITypeList,Table_ExternalData_15[[#This Row],[IType]],IsDList,Table_ExternalData_15[[#Headers],[11]])</f>
        <v>0</v>
      </c>
      <c r="P939" s="10">
        <f>SUMIFS(IsQList,IsIList,Table_ExternalData_15[[#This Row],[item_key]],IsITypeList,Table_ExternalData_15[[#This Row],[IType]],IsDList,Table_ExternalData_15[[#Headers],[12]])</f>
        <v>0</v>
      </c>
      <c r="Q939" s="10">
        <f>SUMIFS(IsQList,IsIList,Table_ExternalData_15[[#This Row],[item_key]],IsITypeList,Table_ExternalData_15[[#This Row],[IType]],IsDList,Table_ExternalData_15[[#Headers],[13]])</f>
        <v>0</v>
      </c>
      <c r="R939" s="10">
        <f>SUMIFS(IsQList,IsIList,Table_ExternalData_15[[#This Row],[item_key]],IsITypeList,Table_ExternalData_15[[#This Row],[IType]],IsDList,Table_ExternalData_15[[#Headers],[14]])</f>
        <v>0</v>
      </c>
      <c r="S939" s="10">
        <f>SUMIFS(IsQList,IsIList,Table_ExternalData_15[[#This Row],[item_key]],IsITypeList,Table_ExternalData_15[[#This Row],[IType]],IsDList,Table_ExternalData_15[[#Headers],[15]])</f>
        <v>0</v>
      </c>
      <c r="T939" s="10">
        <f>SUMIFS(IsQList,IsIList,Table_ExternalData_15[[#This Row],[item_key]],IsITypeList,Table_ExternalData_15[[#This Row],[IType]],IsDList,Table_ExternalData_15[[#Headers],[16]])</f>
        <v>0</v>
      </c>
      <c r="U939" s="10">
        <f>SUMIFS(IsQList,IsIList,Table_ExternalData_15[[#This Row],[item_key]],IsITypeList,Table_ExternalData_15[[#This Row],[IType]],IsDList,Table_ExternalData_15[[#Headers],[17]])</f>
        <v>0</v>
      </c>
      <c r="V939" s="10">
        <f>SUMIFS(IsQList,IsIList,Table_ExternalData_15[[#This Row],[item_key]],IsITypeList,Table_ExternalData_15[[#This Row],[IType]],IsDList,Table_ExternalData_15[[#Headers],[18]])</f>
        <v>0</v>
      </c>
      <c r="W939" s="10">
        <f>SUMIFS(IsQList,IsIList,Table_ExternalData_15[[#This Row],[item_key]],IsITypeList,Table_ExternalData_15[[#This Row],[IType]],IsDList,Table_ExternalData_15[[#Headers],[19]])</f>
        <v>0</v>
      </c>
      <c r="X939" s="10">
        <f>SUMIFS(IsQList,IsIList,Table_ExternalData_15[[#This Row],[item_key]],IsITypeList,Table_ExternalData_15[[#This Row],[IType]],IsDList,Table_ExternalData_15[[#Headers],[20]])</f>
        <v>0</v>
      </c>
      <c r="Y939" s="10">
        <f>SUMIFS(IsQList,IsIList,Table_ExternalData_15[[#This Row],[item_key]],IsITypeList,Table_ExternalData_15[[#This Row],[IType]],IsDList,Table_ExternalData_15[[#Headers],[21]])</f>
        <v>0</v>
      </c>
      <c r="Z939" s="10">
        <f>SUMIFS(IsQList,IsIList,Table_ExternalData_15[[#This Row],[item_key]],IsITypeList,Table_ExternalData_15[[#This Row],[IType]],IsDList,Table_ExternalData_15[[#Headers],[22]])</f>
        <v>0</v>
      </c>
      <c r="AA939" s="10">
        <f>SUMIFS(IsQList,IsIList,Table_ExternalData_15[[#This Row],[item_key]],IsITypeList,Table_ExternalData_15[[#This Row],[IType]],IsDList,Table_ExternalData_15[[#Headers],[23]])</f>
        <v>0</v>
      </c>
      <c r="AB939" s="10">
        <f>SUMIFS(IsQList,IsIList,Table_ExternalData_15[[#This Row],[item_key]],IsITypeList,Table_ExternalData_15[[#This Row],[IType]],IsDList,Table_ExternalData_15[[#Headers],[24]])</f>
        <v>0</v>
      </c>
      <c r="AC939" s="10">
        <f>SUMIFS(IsQList,IsIList,Table_ExternalData_15[[#This Row],[item_key]],IsITypeList,Table_ExternalData_15[[#This Row],[IType]],IsDList,Table_ExternalData_15[[#Headers],[25]])</f>
        <v>0</v>
      </c>
      <c r="AD939" s="10">
        <f>SUMIFS(IsQList,IsIList,Table_ExternalData_15[[#This Row],[item_key]],IsITypeList,Table_ExternalData_15[[#This Row],[IType]],IsDList,Table_ExternalData_15[[#Headers],[26]])</f>
        <v>0</v>
      </c>
      <c r="AE939" s="10">
        <f>SUMIFS(IsQList,IsIList,Table_ExternalData_15[[#This Row],[item_key]],IsITypeList,Table_ExternalData_15[[#This Row],[IType]],IsDList,Table_ExternalData_15[[#Headers],[27]])</f>
        <v>0</v>
      </c>
      <c r="AF939" s="10">
        <f>SUMIFS(IsQList,IsIList,Table_ExternalData_15[[#This Row],[item_key]],IsITypeList,Table_ExternalData_15[[#This Row],[IType]],IsDList,Table_ExternalData_15[[#Headers],[28]])</f>
        <v>0</v>
      </c>
      <c r="AG939" s="10">
        <f>SUMIFS(IsQList,IsIList,Table_ExternalData_15[[#This Row],[item_key]],IsITypeList,Table_ExternalData_15[[#This Row],[IType]],IsDList,Table_ExternalData_15[[#Headers],[29]])</f>
        <v>0</v>
      </c>
      <c r="AH939" s="10">
        <f>SUMIFS(IsQList,IsIList,Table_ExternalData_15[[#This Row],[item_key]],IsITypeList,Table_ExternalData_15[[#This Row],[IType]],IsDList,Table_ExternalData_15[[#Headers],[30]])</f>
        <v>0</v>
      </c>
      <c r="AI939" s="10">
        <f>SUMIFS(IsQList,IsIList,Table_ExternalData_15[[#This Row],[item_key]],IsITypeList,Table_ExternalData_15[[#This Row],[IType]],IsDList,Table_ExternalData_15[[#Headers],[31]])</f>
        <v>0</v>
      </c>
      <c r="AJ939" s="10">
        <f>SUM(Table_ExternalData_15[[#This Row],[1]:[31]])</f>
        <v>0</v>
      </c>
    </row>
    <row r="940" spans="1:36">
      <c r="A940" s="1" t="s">
        <v>521</v>
      </c>
      <c r="B940" s="1" t="s">
        <v>656</v>
      </c>
      <c r="C940" s="1" t="s">
        <v>657</v>
      </c>
      <c r="D940" s="11" t="s">
        <v>2046</v>
      </c>
      <c r="E940" s="10">
        <f>SUMIFS(IsQList,IsIList,Table_ExternalData_15[[#This Row],[item_key]],IsITypeList,Table_ExternalData_15[[#This Row],[IType]],IsDList,Table_ExternalData_15[[#Headers],[1]])</f>
        <v>85</v>
      </c>
      <c r="F940" s="10">
        <f>SUMIFS(IsQList,IsIList,Table_ExternalData_15[[#This Row],[item_key]],IsITypeList,Table_ExternalData_15[[#This Row],[IType]],IsDList,Table_ExternalData_15[[#Headers],[2]])</f>
        <v>136</v>
      </c>
      <c r="G940" s="10">
        <f>SUMIFS(IsQList,IsIList,Table_ExternalData_15[[#This Row],[item_key]],IsITypeList,Table_ExternalData_15[[#This Row],[IType]],IsDList,Table_ExternalData_15[[#Headers],[3]])</f>
        <v>35</v>
      </c>
      <c r="H940" s="10">
        <f>SUMIFS(IsQList,IsIList,Table_ExternalData_15[[#This Row],[item_key]],IsITypeList,Table_ExternalData_15[[#This Row],[IType]],IsDList,Table_ExternalData_15[[#Headers],[4]])</f>
        <v>100</v>
      </c>
      <c r="I940" s="10">
        <f>SUMIFS(IsQList,IsIList,Table_ExternalData_15[[#This Row],[item_key]],IsITypeList,Table_ExternalData_15[[#This Row],[IType]],IsDList,Table_ExternalData_15[[#Headers],[5]])</f>
        <v>56</v>
      </c>
      <c r="J940" s="10">
        <f>SUMIFS(IsQList,IsIList,Table_ExternalData_15[[#This Row],[item_key]],IsITypeList,Table_ExternalData_15[[#This Row],[IType]],IsDList,Table_ExternalData_15[[#Headers],[6]])</f>
        <v>237</v>
      </c>
      <c r="K940" s="10">
        <f>SUMIFS(IsQList,IsIList,Table_ExternalData_15[[#This Row],[item_key]],IsITypeList,Table_ExternalData_15[[#This Row],[IType]],IsDList,Table_ExternalData_15[[#Headers],[7]])</f>
        <v>195</v>
      </c>
      <c r="L940" s="10">
        <f>SUMIFS(IsQList,IsIList,Table_ExternalData_15[[#This Row],[item_key]],IsITypeList,Table_ExternalData_15[[#This Row],[IType]],IsDList,Table_ExternalData_15[[#Headers],[8]])</f>
        <v>138</v>
      </c>
      <c r="M940" s="10">
        <f>SUMIFS(IsQList,IsIList,Table_ExternalData_15[[#This Row],[item_key]],IsITypeList,Table_ExternalData_15[[#This Row],[IType]],IsDList,Table_ExternalData_15[[#Headers],[9]])</f>
        <v>296</v>
      </c>
      <c r="N940" s="10">
        <f>SUMIFS(IsQList,IsIList,Table_ExternalData_15[[#This Row],[item_key]],IsITypeList,Table_ExternalData_15[[#This Row],[IType]],IsDList,Table_ExternalData_15[[#Headers],[10]])</f>
        <v>176</v>
      </c>
      <c r="O940" s="10">
        <f>SUMIFS(IsQList,IsIList,Table_ExternalData_15[[#This Row],[item_key]],IsITypeList,Table_ExternalData_15[[#This Row],[IType]],IsDList,Table_ExternalData_15[[#Headers],[11]])</f>
        <v>135</v>
      </c>
      <c r="P940" s="10">
        <f>SUMIFS(IsQList,IsIList,Table_ExternalData_15[[#This Row],[item_key]],IsITypeList,Table_ExternalData_15[[#This Row],[IType]],IsDList,Table_ExternalData_15[[#Headers],[12]])</f>
        <v>0</v>
      </c>
      <c r="Q940" s="10">
        <f>SUMIFS(IsQList,IsIList,Table_ExternalData_15[[#This Row],[item_key]],IsITypeList,Table_ExternalData_15[[#This Row],[IType]],IsDList,Table_ExternalData_15[[#Headers],[13]])</f>
        <v>175</v>
      </c>
      <c r="R940" s="10">
        <f>SUMIFS(IsQList,IsIList,Table_ExternalData_15[[#This Row],[item_key]],IsITypeList,Table_ExternalData_15[[#This Row],[IType]],IsDList,Table_ExternalData_15[[#Headers],[14]])</f>
        <v>241</v>
      </c>
      <c r="S940" s="10">
        <f>SUMIFS(IsQList,IsIList,Table_ExternalData_15[[#This Row],[item_key]],IsITypeList,Table_ExternalData_15[[#This Row],[IType]],IsDList,Table_ExternalData_15[[#Headers],[15]])</f>
        <v>186</v>
      </c>
      <c r="T940" s="10">
        <f>SUMIFS(IsQList,IsIList,Table_ExternalData_15[[#This Row],[item_key]],IsITypeList,Table_ExternalData_15[[#This Row],[IType]],IsDList,Table_ExternalData_15[[#Headers],[16]])</f>
        <v>163</v>
      </c>
      <c r="U940" s="10">
        <f>SUMIFS(IsQList,IsIList,Table_ExternalData_15[[#This Row],[item_key]],IsITypeList,Table_ExternalData_15[[#This Row],[IType]],IsDList,Table_ExternalData_15[[#Headers],[17]])</f>
        <v>40</v>
      </c>
      <c r="V940" s="10">
        <f>SUMIFS(IsQList,IsIList,Table_ExternalData_15[[#This Row],[item_key]],IsITypeList,Table_ExternalData_15[[#This Row],[IType]],IsDList,Table_ExternalData_15[[#Headers],[18]])</f>
        <v>0</v>
      </c>
      <c r="W940" s="10">
        <f>SUMIFS(IsQList,IsIList,Table_ExternalData_15[[#This Row],[item_key]],IsITypeList,Table_ExternalData_15[[#This Row],[IType]],IsDList,Table_ExternalData_15[[#Headers],[19]])</f>
        <v>0</v>
      </c>
      <c r="X940" s="10">
        <f>SUMIFS(IsQList,IsIList,Table_ExternalData_15[[#This Row],[item_key]],IsITypeList,Table_ExternalData_15[[#This Row],[IType]],IsDList,Table_ExternalData_15[[#Headers],[20]])</f>
        <v>0</v>
      </c>
      <c r="Y940" s="10">
        <f>SUMIFS(IsQList,IsIList,Table_ExternalData_15[[#This Row],[item_key]],IsITypeList,Table_ExternalData_15[[#This Row],[IType]],IsDList,Table_ExternalData_15[[#Headers],[21]])</f>
        <v>0</v>
      </c>
      <c r="Z940" s="10">
        <f>SUMIFS(IsQList,IsIList,Table_ExternalData_15[[#This Row],[item_key]],IsITypeList,Table_ExternalData_15[[#This Row],[IType]],IsDList,Table_ExternalData_15[[#Headers],[22]])</f>
        <v>0</v>
      </c>
      <c r="AA940" s="10">
        <f>SUMIFS(IsQList,IsIList,Table_ExternalData_15[[#This Row],[item_key]],IsITypeList,Table_ExternalData_15[[#This Row],[IType]],IsDList,Table_ExternalData_15[[#Headers],[23]])</f>
        <v>0</v>
      </c>
      <c r="AB940" s="10">
        <f>SUMIFS(IsQList,IsIList,Table_ExternalData_15[[#This Row],[item_key]],IsITypeList,Table_ExternalData_15[[#This Row],[IType]],IsDList,Table_ExternalData_15[[#Headers],[24]])</f>
        <v>0</v>
      </c>
      <c r="AC940" s="10">
        <f>SUMIFS(IsQList,IsIList,Table_ExternalData_15[[#This Row],[item_key]],IsITypeList,Table_ExternalData_15[[#This Row],[IType]],IsDList,Table_ExternalData_15[[#Headers],[25]])</f>
        <v>0</v>
      </c>
      <c r="AD940" s="10">
        <f>SUMIFS(IsQList,IsIList,Table_ExternalData_15[[#This Row],[item_key]],IsITypeList,Table_ExternalData_15[[#This Row],[IType]],IsDList,Table_ExternalData_15[[#Headers],[26]])</f>
        <v>0</v>
      </c>
      <c r="AE940" s="10">
        <f>SUMIFS(IsQList,IsIList,Table_ExternalData_15[[#This Row],[item_key]],IsITypeList,Table_ExternalData_15[[#This Row],[IType]],IsDList,Table_ExternalData_15[[#Headers],[27]])</f>
        <v>334</v>
      </c>
      <c r="AF940" s="10">
        <f>SUMIFS(IsQList,IsIList,Table_ExternalData_15[[#This Row],[item_key]],IsITypeList,Table_ExternalData_15[[#This Row],[IType]],IsDList,Table_ExternalData_15[[#Headers],[28]])</f>
        <v>332</v>
      </c>
      <c r="AG940" s="10">
        <f>SUMIFS(IsQList,IsIList,Table_ExternalData_15[[#This Row],[item_key]],IsITypeList,Table_ExternalData_15[[#This Row],[IType]],IsDList,Table_ExternalData_15[[#Headers],[29]])</f>
        <v>304</v>
      </c>
      <c r="AH940" s="10">
        <f>SUMIFS(IsQList,IsIList,Table_ExternalData_15[[#This Row],[item_key]],IsITypeList,Table_ExternalData_15[[#This Row],[IType]],IsDList,Table_ExternalData_15[[#Headers],[30]])</f>
        <v>230</v>
      </c>
      <c r="AI940" s="10">
        <f>SUMIFS(IsQList,IsIList,Table_ExternalData_15[[#This Row],[item_key]],IsITypeList,Table_ExternalData_15[[#This Row],[IType]],IsDList,Table_ExternalData_15[[#Headers],[31]])</f>
        <v>520</v>
      </c>
      <c r="AJ940" s="10">
        <f>SUM(Table_ExternalData_15[[#This Row],[1]:[31]])</f>
        <v>4114</v>
      </c>
    </row>
    <row r="941" spans="1:36">
      <c r="A941" s="1" t="s">
        <v>521</v>
      </c>
      <c r="B941" s="1" t="s">
        <v>656</v>
      </c>
      <c r="C941" s="1" t="s">
        <v>657</v>
      </c>
      <c r="D941" s="11" t="s">
        <v>2017</v>
      </c>
      <c r="E941" s="10">
        <f>SUMIFS(IsQList,IsIList,Table_ExternalData_15[[#This Row],[item_key]],IsITypeList,Table_ExternalData_15[[#This Row],[IType]],IsDList,Table_ExternalData_15[[#Headers],[1]])</f>
        <v>0</v>
      </c>
      <c r="F941" s="10">
        <f>SUMIFS(IsQList,IsIList,Table_ExternalData_15[[#This Row],[item_key]],IsITypeList,Table_ExternalData_15[[#This Row],[IType]],IsDList,Table_ExternalData_15[[#Headers],[2]])</f>
        <v>0</v>
      </c>
      <c r="G941" s="10">
        <f>SUMIFS(IsQList,IsIList,Table_ExternalData_15[[#This Row],[item_key]],IsITypeList,Table_ExternalData_15[[#This Row],[IType]],IsDList,Table_ExternalData_15[[#Headers],[3]])</f>
        <v>0</v>
      </c>
      <c r="H941" s="10">
        <f>SUMIFS(IsQList,IsIList,Table_ExternalData_15[[#This Row],[item_key]],IsITypeList,Table_ExternalData_15[[#This Row],[IType]],IsDList,Table_ExternalData_15[[#Headers],[4]])</f>
        <v>0</v>
      </c>
      <c r="I941" s="10">
        <f>SUMIFS(IsQList,IsIList,Table_ExternalData_15[[#This Row],[item_key]],IsITypeList,Table_ExternalData_15[[#This Row],[IType]],IsDList,Table_ExternalData_15[[#Headers],[5]])</f>
        <v>0</v>
      </c>
      <c r="J941" s="10">
        <f>SUMIFS(IsQList,IsIList,Table_ExternalData_15[[#This Row],[item_key]],IsITypeList,Table_ExternalData_15[[#This Row],[IType]],IsDList,Table_ExternalData_15[[#Headers],[6]])</f>
        <v>0</v>
      </c>
      <c r="K941" s="10">
        <f>SUMIFS(IsQList,IsIList,Table_ExternalData_15[[#This Row],[item_key]],IsITypeList,Table_ExternalData_15[[#This Row],[IType]],IsDList,Table_ExternalData_15[[#Headers],[7]])</f>
        <v>0</v>
      </c>
      <c r="L941" s="10">
        <f>SUMIFS(IsQList,IsIList,Table_ExternalData_15[[#This Row],[item_key]],IsITypeList,Table_ExternalData_15[[#This Row],[IType]],IsDList,Table_ExternalData_15[[#Headers],[8]])</f>
        <v>0</v>
      </c>
      <c r="M941" s="10">
        <f>SUMIFS(IsQList,IsIList,Table_ExternalData_15[[#This Row],[item_key]],IsITypeList,Table_ExternalData_15[[#This Row],[IType]],IsDList,Table_ExternalData_15[[#Headers],[9]])</f>
        <v>0</v>
      </c>
      <c r="N941" s="10">
        <f>SUMIFS(IsQList,IsIList,Table_ExternalData_15[[#This Row],[item_key]],IsITypeList,Table_ExternalData_15[[#This Row],[IType]],IsDList,Table_ExternalData_15[[#Headers],[10]])</f>
        <v>0</v>
      </c>
      <c r="O941" s="10">
        <f>SUMIFS(IsQList,IsIList,Table_ExternalData_15[[#This Row],[item_key]],IsITypeList,Table_ExternalData_15[[#This Row],[IType]],IsDList,Table_ExternalData_15[[#Headers],[11]])</f>
        <v>0</v>
      </c>
      <c r="P941" s="10">
        <f>SUMIFS(IsQList,IsIList,Table_ExternalData_15[[#This Row],[item_key]],IsITypeList,Table_ExternalData_15[[#This Row],[IType]],IsDList,Table_ExternalData_15[[#Headers],[12]])</f>
        <v>0</v>
      </c>
      <c r="Q941" s="10">
        <f>SUMIFS(IsQList,IsIList,Table_ExternalData_15[[#This Row],[item_key]],IsITypeList,Table_ExternalData_15[[#This Row],[IType]],IsDList,Table_ExternalData_15[[#Headers],[13]])</f>
        <v>0</v>
      </c>
      <c r="R941" s="10">
        <f>SUMIFS(IsQList,IsIList,Table_ExternalData_15[[#This Row],[item_key]],IsITypeList,Table_ExternalData_15[[#This Row],[IType]],IsDList,Table_ExternalData_15[[#Headers],[14]])</f>
        <v>0</v>
      </c>
      <c r="S941" s="10">
        <f>SUMIFS(IsQList,IsIList,Table_ExternalData_15[[#This Row],[item_key]],IsITypeList,Table_ExternalData_15[[#This Row],[IType]],IsDList,Table_ExternalData_15[[#Headers],[15]])</f>
        <v>0</v>
      </c>
      <c r="T941" s="10">
        <f>SUMIFS(IsQList,IsIList,Table_ExternalData_15[[#This Row],[item_key]],IsITypeList,Table_ExternalData_15[[#This Row],[IType]],IsDList,Table_ExternalData_15[[#Headers],[16]])</f>
        <v>0</v>
      </c>
      <c r="U941" s="10">
        <f>SUMIFS(IsQList,IsIList,Table_ExternalData_15[[#This Row],[item_key]],IsITypeList,Table_ExternalData_15[[#This Row],[IType]],IsDList,Table_ExternalData_15[[#Headers],[17]])</f>
        <v>0</v>
      </c>
      <c r="V941" s="10">
        <f>SUMIFS(IsQList,IsIList,Table_ExternalData_15[[#This Row],[item_key]],IsITypeList,Table_ExternalData_15[[#This Row],[IType]],IsDList,Table_ExternalData_15[[#Headers],[18]])</f>
        <v>0</v>
      </c>
      <c r="W941" s="10">
        <f>SUMIFS(IsQList,IsIList,Table_ExternalData_15[[#This Row],[item_key]],IsITypeList,Table_ExternalData_15[[#This Row],[IType]],IsDList,Table_ExternalData_15[[#Headers],[19]])</f>
        <v>0</v>
      </c>
      <c r="X941" s="10">
        <f>SUMIFS(IsQList,IsIList,Table_ExternalData_15[[#This Row],[item_key]],IsITypeList,Table_ExternalData_15[[#This Row],[IType]],IsDList,Table_ExternalData_15[[#Headers],[20]])</f>
        <v>0</v>
      </c>
      <c r="Y941" s="10">
        <f>SUMIFS(IsQList,IsIList,Table_ExternalData_15[[#This Row],[item_key]],IsITypeList,Table_ExternalData_15[[#This Row],[IType]],IsDList,Table_ExternalData_15[[#Headers],[21]])</f>
        <v>0</v>
      </c>
      <c r="Z941" s="10">
        <f>SUMIFS(IsQList,IsIList,Table_ExternalData_15[[#This Row],[item_key]],IsITypeList,Table_ExternalData_15[[#This Row],[IType]],IsDList,Table_ExternalData_15[[#Headers],[22]])</f>
        <v>0</v>
      </c>
      <c r="AA941" s="10">
        <f>SUMIFS(IsQList,IsIList,Table_ExternalData_15[[#This Row],[item_key]],IsITypeList,Table_ExternalData_15[[#This Row],[IType]],IsDList,Table_ExternalData_15[[#Headers],[23]])</f>
        <v>0</v>
      </c>
      <c r="AB941" s="10">
        <f>SUMIFS(IsQList,IsIList,Table_ExternalData_15[[#This Row],[item_key]],IsITypeList,Table_ExternalData_15[[#This Row],[IType]],IsDList,Table_ExternalData_15[[#Headers],[24]])</f>
        <v>0</v>
      </c>
      <c r="AC941" s="10">
        <f>SUMIFS(IsQList,IsIList,Table_ExternalData_15[[#This Row],[item_key]],IsITypeList,Table_ExternalData_15[[#This Row],[IType]],IsDList,Table_ExternalData_15[[#Headers],[25]])</f>
        <v>0</v>
      </c>
      <c r="AD941" s="10">
        <f>SUMIFS(IsQList,IsIList,Table_ExternalData_15[[#This Row],[item_key]],IsITypeList,Table_ExternalData_15[[#This Row],[IType]],IsDList,Table_ExternalData_15[[#Headers],[26]])</f>
        <v>0</v>
      </c>
      <c r="AE941" s="10">
        <f>SUMIFS(IsQList,IsIList,Table_ExternalData_15[[#This Row],[item_key]],IsITypeList,Table_ExternalData_15[[#This Row],[IType]],IsDList,Table_ExternalData_15[[#Headers],[27]])</f>
        <v>0</v>
      </c>
      <c r="AF941" s="10">
        <f>SUMIFS(IsQList,IsIList,Table_ExternalData_15[[#This Row],[item_key]],IsITypeList,Table_ExternalData_15[[#This Row],[IType]],IsDList,Table_ExternalData_15[[#Headers],[28]])</f>
        <v>0</v>
      </c>
      <c r="AG941" s="10">
        <f>SUMIFS(IsQList,IsIList,Table_ExternalData_15[[#This Row],[item_key]],IsITypeList,Table_ExternalData_15[[#This Row],[IType]],IsDList,Table_ExternalData_15[[#Headers],[29]])</f>
        <v>0</v>
      </c>
      <c r="AH941" s="10">
        <f>SUMIFS(IsQList,IsIList,Table_ExternalData_15[[#This Row],[item_key]],IsITypeList,Table_ExternalData_15[[#This Row],[IType]],IsDList,Table_ExternalData_15[[#Headers],[30]])</f>
        <v>0</v>
      </c>
      <c r="AI941" s="10">
        <f>SUMIFS(IsQList,IsIList,Table_ExternalData_15[[#This Row],[item_key]],IsITypeList,Table_ExternalData_15[[#This Row],[IType]],IsDList,Table_ExternalData_15[[#Headers],[31]])</f>
        <v>0</v>
      </c>
      <c r="AJ941" s="10">
        <f>SUM(Table_ExternalData_15[[#This Row],[1]:[31]])</f>
        <v>0</v>
      </c>
    </row>
    <row r="942" spans="1:36">
      <c r="A942" s="1" t="s">
        <v>2041</v>
      </c>
      <c r="B942" s="1" t="s">
        <v>2924</v>
      </c>
      <c r="C942" s="1" t="s">
        <v>2925</v>
      </c>
      <c r="D942" s="11" t="s">
        <v>2046</v>
      </c>
      <c r="E942" s="10">
        <f>SUMIFS(IsQList,IsIList,Table_ExternalData_15[[#This Row],[item_key]],IsITypeList,Table_ExternalData_15[[#This Row],[IType]],IsDList,Table_ExternalData_15[[#Headers],[1]])</f>
        <v>0</v>
      </c>
      <c r="F942" s="10">
        <f>SUMIFS(IsQList,IsIList,Table_ExternalData_15[[#This Row],[item_key]],IsITypeList,Table_ExternalData_15[[#This Row],[IType]],IsDList,Table_ExternalData_15[[#Headers],[2]])</f>
        <v>52</v>
      </c>
      <c r="G942" s="10">
        <f>SUMIFS(IsQList,IsIList,Table_ExternalData_15[[#This Row],[item_key]],IsITypeList,Table_ExternalData_15[[#This Row],[IType]],IsDList,Table_ExternalData_15[[#Headers],[3]])</f>
        <v>50</v>
      </c>
      <c r="H942" s="10">
        <f>SUMIFS(IsQList,IsIList,Table_ExternalData_15[[#This Row],[item_key]],IsITypeList,Table_ExternalData_15[[#This Row],[IType]],IsDList,Table_ExternalData_15[[#Headers],[4]])</f>
        <v>150</v>
      </c>
      <c r="I942" s="10">
        <f>SUMIFS(IsQList,IsIList,Table_ExternalData_15[[#This Row],[item_key]],IsITypeList,Table_ExternalData_15[[#This Row],[IType]],IsDList,Table_ExternalData_15[[#Headers],[5]])</f>
        <v>44</v>
      </c>
      <c r="J942" s="10">
        <f>SUMIFS(IsQList,IsIList,Table_ExternalData_15[[#This Row],[item_key]],IsITypeList,Table_ExternalData_15[[#This Row],[IType]],IsDList,Table_ExternalData_15[[#Headers],[6]])</f>
        <v>0</v>
      </c>
      <c r="K942" s="10">
        <f>SUMIFS(IsQList,IsIList,Table_ExternalData_15[[#This Row],[item_key]],IsITypeList,Table_ExternalData_15[[#This Row],[IType]],IsDList,Table_ExternalData_15[[#Headers],[7]])</f>
        <v>14</v>
      </c>
      <c r="L942" s="10">
        <f>SUMIFS(IsQList,IsIList,Table_ExternalData_15[[#This Row],[item_key]],IsITypeList,Table_ExternalData_15[[#This Row],[IType]],IsDList,Table_ExternalData_15[[#Headers],[8]])</f>
        <v>1</v>
      </c>
      <c r="M942" s="10">
        <f>SUMIFS(IsQList,IsIList,Table_ExternalData_15[[#This Row],[item_key]],IsITypeList,Table_ExternalData_15[[#This Row],[IType]],IsDList,Table_ExternalData_15[[#Headers],[9]])</f>
        <v>21</v>
      </c>
      <c r="N942" s="10">
        <f>SUMIFS(IsQList,IsIList,Table_ExternalData_15[[#This Row],[item_key]],IsITypeList,Table_ExternalData_15[[#This Row],[IType]],IsDList,Table_ExternalData_15[[#Headers],[10]])</f>
        <v>31</v>
      </c>
      <c r="O942" s="10">
        <f>SUMIFS(IsQList,IsIList,Table_ExternalData_15[[#This Row],[item_key]],IsITypeList,Table_ExternalData_15[[#This Row],[IType]],IsDList,Table_ExternalData_15[[#Headers],[11]])</f>
        <v>15</v>
      </c>
      <c r="P942" s="10">
        <f>SUMIFS(IsQList,IsIList,Table_ExternalData_15[[#This Row],[item_key]],IsITypeList,Table_ExternalData_15[[#This Row],[IType]],IsDList,Table_ExternalData_15[[#Headers],[12]])</f>
        <v>0</v>
      </c>
      <c r="Q942" s="10">
        <f>SUMIFS(IsQList,IsIList,Table_ExternalData_15[[#This Row],[item_key]],IsITypeList,Table_ExternalData_15[[#This Row],[IType]],IsDList,Table_ExternalData_15[[#Headers],[13]])</f>
        <v>9</v>
      </c>
      <c r="R942" s="10">
        <f>SUMIFS(IsQList,IsIList,Table_ExternalData_15[[#This Row],[item_key]],IsITypeList,Table_ExternalData_15[[#This Row],[IType]],IsDList,Table_ExternalData_15[[#Headers],[14]])</f>
        <v>71</v>
      </c>
      <c r="S942" s="10">
        <f>SUMIFS(IsQList,IsIList,Table_ExternalData_15[[#This Row],[item_key]],IsITypeList,Table_ExternalData_15[[#This Row],[IType]],IsDList,Table_ExternalData_15[[#Headers],[15]])</f>
        <v>0</v>
      </c>
      <c r="T942" s="10">
        <f>SUMIFS(IsQList,IsIList,Table_ExternalData_15[[#This Row],[item_key]],IsITypeList,Table_ExternalData_15[[#This Row],[IType]],IsDList,Table_ExternalData_15[[#Headers],[16]])</f>
        <v>39</v>
      </c>
      <c r="U942" s="10">
        <f>SUMIFS(IsQList,IsIList,Table_ExternalData_15[[#This Row],[item_key]],IsITypeList,Table_ExternalData_15[[#This Row],[IType]],IsDList,Table_ExternalData_15[[#Headers],[17]])</f>
        <v>45</v>
      </c>
      <c r="V942" s="10">
        <f>SUMIFS(IsQList,IsIList,Table_ExternalData_15[[#This Row],[item_key]],IsITypeList,Table_ExternalData_15[[#This Row],[IType]],IsDList,Table_ExternalData_15[[#Headers],[18]])</f>
        <v>0</v>
      </c>
      <c r="W942" s="10">
        <f>SUMIFS(IsQList,IsIList,Table_ExternalData_15[[#This Row],[item_key]],IsITypeList,Table_ExternalData_15[[#This Row],[IType]],IsDList,Table_ExternalData_15[[#Headers],[19]])</f>
        <v>0</v>
      </c>
      <c r="X942" s="10">
        <f>SUMIFS(IsQList,IsIList,Table_ExternalData_15[[#This Row],[item_key]],IsITypeList,Table_ExternalData_15[[#This Row],[IType]],IsDList,Table_ExternalData_15[[#Headers],[20]])</f>
        <v>0</v>
      </c>
      <c r="Y942" s="10">
        <f>SUMIFS(IsQList,IsIList,Table_ExternalData_15[[#This Row],[item_key]],IsITypeList,Table_ExternalData_15[[#This Row],[IType]],IsDList,Table_ExternalData_15[[#Headers],[21]])</f>
        <v>0</v>
      </c>
      <c r="Z942" s="10">
        <f>SUMIFS(IsQList,IsIList,Table_ExternalData_15[[#This Row],[item_key]],IsITypeList,Table_ExternalData_15[[#This Row],[IType]],IsDList,Table_ExternalData_15[[#Headers],[22]])</f>
        <v>0</v>
      </c>
      <c r="AA942" s="10">
        <f>SUMIFS(IsQList,IsIList,Table_ExternalData_15[[#This Row],[item_key]],IsITypeList,Table_ExternalData_15[[#This Row],[IType]],IsDList,Table_ExternalData_15[[#Headers],[23]])</f>
        <v>0</v>
      </c>
      <c r="AB942" s="10">
        <f>SUMIFS(IsQList,IsIList,Table_ExternalData_15[[#This Row],[item_key]],IsITypeList,Table_ExternalData_15[[#This Row],[IType]],IsDList,Table_ExternalData_15[[#Headers],[24]])</f>
        <v>0</v>
      </c>
      <c r="AC942" s="10">
        <f>SUMIFS(IsQList,IsIList,Table_ExternalData_15[[#This Row],[item_key]],IsITypeList,Table_ExternalData_15[[#This Row],[IType]],IsDList,Table_ExternalData_15[[#Headers],[25]])</f>
        <v>0</v>
      </c>
      <c r="AD942" s="10">
        <f>SUMIFS(IsQList,IsIList,Table_ExternalData_15[[#This Row],[item_key]],IsITypeList,Table_ExternalData_15[[#This Row],[IType]],IsDList,Table_ExternalData_15[[#Headers],[26]])</f>
        <v>0</v>
      </c>
      <c r="AE942" s="10">
        <f>SUMIFS(IsQList,IsIList,Table_ExternalData_15[[#This Row],[item_key]],IsITypeList,Table_ExternalData_15[[#This Row],[IType]],IsDList,Table_ExternalData_15[[#Headers],[27]])</f>
        <v>0</v>
      </c>
      <c r="AF942" s="10">
        <f>SUMIFS(IsQList,IsIList,Table_ExternalData_15[[#This Row],[item_key]],IsITypeList,Table_ExternalData_15[[#This Row],[IType]],IsDList,Table_ExternalData_15[[#Headers],[28]])</f>
        <v>50</v>
      </c>
      <c r="AG942" s="10">
        <f>SUMIFS(IsQList,IsIList,Table_ExternalData_15[[#This Row],[item_key]],IsITypeList,Table_ExternalData_15[[#This Row],[IType]],IsDList,Table_ExternalData_15[[#Headers],[29]])</f>
        <v>60</v>
      </c>
      <c r="AH942" s="10">
        <f>SUMIFS(IsQList,IsIList,Table_ExternalData_15[[#This Row],[item_key]],IsITypeList,Table_ExternalData_15[[#This Row],[IType]],IsDList,Table_ExternalData_15[[#Headers],[30]])</f>
        <v>0</v>
      </c>
      <c r="AI942" s="10">
        <f>SUMIFS(IsQList,IsIList,Table_ExternalData_15[[#This Row],[item_key]],IsITypeList,Table_ExternalData_15[[#This Row],[IType]],IsDList,Table_ExternalData_15[[#Headers],[31]])</f>
        <v>207</v>
      </c>
      <c r="AJ942" s="10">
        <f>SUM(Table_ExternalData_15[[#This Row],[1]:[31]])</f>
        <v>859</v>
      </c>
    </row>
    <row r="943" spans="1:36">
      <c r="A943" s="1" t="s">
        <v>2041</v>
      </c>
      <c r="B943" s="1" t="s">
        <v>2924</v>
      </c>
      <c r="C943" s="1" t="s">
        <v>2925</v>
      </c>
      <c r="D943" s="11" t="s">
        <v>2017</v>
      </c>
      <c r="E943" s="10">
        <f>SUMIFS(IsQList,IsIList,Table_ExternalData_15[[#This Row],[item_key]],IsITypeList,Table_ExternalData_15[[#This Row],[IType]],IsDList,Table_ExternalData_15[[#Headers],[1]])</f>
        <v>0</v>
      </c>
      <c r="F943" s="10">
        <f>SUMIFS(IsQList,IsIList,Table_ExternalData_15[[#This Row],[item_key]],IsITypeList,Table_ExternalData_15[[#This Row],[IType]],IsDList,Table_ExternalData_15[[#Headers],[2]])</f>
        <v>0</v>
      </c>
      <c r="G943" s="10">
        <f>SUMIFS(IsQList,IsIList,Table_ExternalData_15[[#This Row],[item_key]],IsITypeList,Table_ExternalData_15[[#This Row],[IType]],IsDList,Table_ExternalData_15[[#Headers],[3]])</f>
        <v>0</v>
      </c>
      <c r="H943" s="10">
        <f>SUMIFS(IsQList,IsIList,Table_ExternalData_15[[#This Row],[item_key]],IsITypeList,Table_ExternalData_15[[#This Row],[IType]],IsDList,Table_ExternalData_15[[#Headers],[4]])</f>
        <v>0</v>
      </c>
      <c r="I943" s="10">
        <f>SUMIFS(IsQList,IsIList,Table_ExternalData_15[[#This Row],[item_key]],IsITypeList,Table_ExternalData_15[[#This Row],[IType]],IsDList,Table_ExternalData_15[[#Headers],[5]])</f>
        <v>0</v>
      </c>
      <c r="J943" s="10">
        <f>SUMIFS(IsQList,IsIList,Table_ExternalData_15[[#This Row],[item_key]],IsITypeList,Table_ExternalData_15[[#This Row],[IType]],IsDList,Table_ExternalData_15[[#Headers],[6]])</f>
        <v>0</v>
      </c>
      <c r="K943" s="10">
        <f>SUMIFS(IsQList,IsIList,Table_ExternalData_15[[#This Row],[item_key]],IsITypeList,Table_ExternalData_15[[#This Row],[IType]],IsDList,Table_ExternalData_15[[#Headers],[7]])</f>
        <v>0</v>
      </c>
      <c r="L943" s="10">
        <f>SUMIFS(IsQList,IsIList,Table_ExternalData_15[[#This Row],[item_key]],IsITypeList,Table_ExternalData_15[[#This Row],[IType]],IsDList,Table_ExternalData_15[[#Headers],[8]])</f>
        <v>0</v>
      </c>
      <c r="M943" s="10">
        <f>SUMIFS(IsQList,IsIList,Table_ExternalData_15[[#This Row],[item_key]],IsITypeList,Table_ExternalData_15[[#This Row],[IType]],IsDList,Table_ExternalData_15[[#Headers],[9]])</f>
        <v>0</v>
      </c>
      <c r="N943" s="10">
        <f>SUMIFS(IsQList,IsIList,Table_ExternalData_15[[#This Row],[item_key]],IsITypeList,Table_ExternalData_15[[#This Row],[IType]],IsDList,Table_ExternalData_15[[#Headers],[10]])</f>
        <v>0</v>
      </c>
      <c r="O943" s="10">
        <f>SUMIFS(IsQList,IsIList,Table_ExternalData_15[[#This Row],[item_key]],IsITypeList,Table_ExternalData_15[[#This Row],[IType]],IsDList,Table_ExternalData_15[[#Headers],[11]])</f>
        <v>0</v>
      </c>
      <c r="P943" s="10">
        <f>SUMIFS(IsQList,IsIList,Table_ExternalData_15[[#This Row],[item_key]],IsITypeList,Table_ExternalData_15[[#This Row],[IType]],IsDList,Table_ExternalData_15[[#Headers],[12]])</f>
        <v>0</v>
      </c>
      <c r="Q943" s="10">
        <f>SUMIFS(IsQList,IsIList,Table_ExternalData_15[[#This Row],[item_key]],IsITypeList,Table_ExternalData_15[[#This Row],[IType]],IsDList,Table_ExternalData_15[[#Headers],[13]])</f>
        <v>0</v>
      </c>
      <c r="R943" s="10">
        <f>SUMIFS(IsQList,IsIList,Table_ExternalData_15[[#This Row],[item_key]],IsITypeList,Table_ExternalData_15[[#This Row],[IType]],IsDList,Table_ExternalData_15[[#Headers],[14]])</f>
        <v>0</v>
      </c>
      <c r="S943" s="10">
        <f>SUMIFS(IsQList,IsIList,Table_ExternalData_15[[#This Row],[item_key]],IsITypeList,Table_ExternalData_15[[#This Row],[IType]],IsDList,Table_ExternalData_15[[#Headers],[15]])</f>
        <v>0</v>
      </c>
      <c r="T943" s="10">
        <f>SUMIFS(IsQList,IsIList,Table_ExternalData_15[[#This Row],[item_key]],IsITypeList,Table_ExternalData_15[[#This Row],[IType]],IsDList,Table_ExternalData_15[[#Headers],[16]])</f>
        <v>0</v>
      </c>
      <c r="U943" s="10">
        <f>SUMIFS(IsQList,IsIList,Table_ExternalData_15[[#This Row],[item_key]],IsITypeList,Table_ExternalData_15[[#This Row],[IType]],IsDList,Table_ExternalData_15[[#Headers],[17]])</f>
        <v>0</v>
      </c>
      <c r="V943" s="10">
        <f>SUMIFS(IsQList,IsIList,Table_ExternalData_15[[#This Row],[item_key]],IsITypeList,Table_ExternalData_15[[#This Row],[IType]],IsDList,Table_ExternalData_15[[#Headers],[18]])</f>
        <v>0</v>
      </c>
      <c r="W943" s="10">
        <f>SUMIFS(IsQList,IsIList,Table_ExternalData_15[[#This Row],[item_key]],IsITypeList,Table_ExternalData_15[[#This Row],[IType]],IsDList,Table_ExternalData_15[[#Headers],[19]])</f>
        <v>0</v>
      </c>
      <c r="X943" s="10">
        <f>SUMIFS(IsQList,IsIList,Table_ExternalData_15[[#This Row],[item_key]],IsITypeList,Table_ExternalData_15[[#This Row],[IType]],IsDList,Table_ExternalData_15[[#Headers],[20]])</f>
        <v>0</v>
      </c>
      <c r="Y943" s="10">
        <f>SUMIFS(IsQList,IsIList,Table_ExternalData_15[[#This Row],[item_key]],IsITypeList,Table_ExternalData_15[[#This Row],[IType]],IsDList,Table_ExternalData_15[[#Headers],[21]])</f>
        <v>0</v>
      </c>
      <c r="Z943" s="10">
        <f>SUMIFS(IsQList,IsIList,Table_ExternalData_15[[#This Row],[item_key]],IsITypeList,Table_ExternalData_15[[#This Row],[IType]],IsDList,Table_ExternalData_15[[#Headers],[22]])</f>
        <v>0</v>
      </c>
      <c r="AA943" s="10">
        <f>SUMIFS(IsQList,IsIList,Table_ExternalData_15[[#This Row],[item_key]],IsITypeList,Table_ExternalData_15[[#This Row],[IType]],IsDList,Table_ExternalData_15[[#Headers],[23]])</f>
        <v>0</v>
      </c>
      <c r="AB943" s="10">
        <f>SUMIFS(IsQList,IsIList,Table_ExternalData_15[[#This Row],[item_key]],IsITypeList,Table_ExternalData_15[[#This Row],[IType]],IsDList,Table_ExternalData_15[[#Headers],[24]])</f>
        <v>0</v>
      </c>
      <c r="AC943" s="10">
        <f>SUMIFS(IsQList,IsIList,Table_ExternalData_15[[#This Row],[item_key]],IsITypeList,Table_ExternalData_15[[#This Row],[IType]],IsDList,Table_ExternalData_15[[#Headers],[25]])</f>
        <v>0</v>
      </c>
      <c r="AD943" s="10">
        <f>SUMIFS(IsQList,IsIList,Table_ExternalData_15[[#This Row],[item_key]],IsITypeList,Table_ExternalData_15[[#This Row],[IType]],IsDList,Table_ExternalData_15[[#Headers],[26]])</f>
        <v>0</v>
      </c>
      <c r="AE943" s="10">
        <f>SUMIFS(IsQList,IsIList,Table_ExternalData_15[[#This Row],[item_key]],IsITypeList,Table_ExternalData_15[[#This Row],[IType]],IsDList,Table_ExternalData_15[[#Headers],[27]])</f>
        <v>0</v>
      </c>
      <c r="AF943" s="10">
        <f>SUMIFS(IsQList,IsIList,Table_ExternalData_15[[#This Row],[item_key]],IsITypeList,Table_ExternalData_15[[#This Row],[IType]],IsDList,Table_ExternalData_15[[#Headers],[28]])</f>
        <v>0</v>
      </c>
      <c r="AG943" s="10">
        <f>SUMIFS(IsQList,IsIList,Table_ExternalData_15[[#This Row],[item_key]],IsITypeList,Table_ExternalData_15[[#This Row],[IType]],IsDList,Table_ExternalData_15[[#Headers],[29]])</f>
        <v>0</v>
      </c>
      <c r="AH943" s="10">
        <f>SUMIFS(IsQList,IsIList,Table_ExternalData_15[[#This Row],[item_key]],IsITypeList,Table_ExternalData_15[[#This Row],[IType]],IsDList,Table_ExternalData_15[[#Headers],[30]])</f>
        <v>0</v>
      </c>
      <c r="AI943" s="10">
        <f>SUMIFS(IsQList,IsIList,Table_ExternalData_15[[#This Row],[item_key]],IsITypeList,Table_ExternalData_15[[#This Row],[IType]],IsDList,Table_ExternalData_15[[#Headers],[31]])</f>
        <v>0</v>
      </c>
      <c r="AJ943" s="10">
        <f>SUM(Table_ExternalData_15[[#This Row],[1]:[31]])</f>
        <v>0</v>
      </c>
    </row>
    <row r="944" spans="1:36">
      <c r="A944" s="1" t="s">
        <v>522</v>
      </c>
      <c r="B944" s="1" t="s">
        <v>658</v>
      </c>
      <c r="C944" s="1" t="s">
        <v>659</v>
      </c>
      <c r="D944" s="11" t="s">
        <v>2046</v>
      </c>
      <c r="E944" s="10">
        <f>SUMIFS(IsQList,IsIList,Table_ExternalData_15[[#This Row],[item_key]],IsITypeList,Table_ExternalData_15[[#This Row],[IType]],IsDList,Table_ExternalData_15[[#Headers],[1]])</f>
        <v>85</v>
      </c>
      <c r="F944" s="10">
        <f>SUMIFS(IsQList,IsIList,Table_ExternalData_15[[#This Row],[item_key]],IsITypeList,Table_ExternalData_15[[#This Row],[IType]],IsDList,Table_ExternalData_15[[#Headers],[2]])</f>
        <v>136</v>
      </c>
      <c r="G944" s="10">
        <f>SUMIFS(IsQList,IsIList,Table_ExternalData_15[[#This Row],[item_key]],IsITypeList,Table_ExternalData_15[[#This Row],[IType]],IsDList,Table_ExternalData_15[[#Headers],[3]])</f>
        <v>35</v>
      </c>
      <c r="H944" s="10">
        <f>SUMIFS(IsQList,IsIList,Table_ExternalData_15[[#This Row],[item_key]],IsITypeList,Table_ExternalData_15[[#This Row],[IType]],IsDList,Table_ExternalData_15[[#Headers],[4]])</f>
        <v>100</v>
      </c>
      <c r="I944" s="10">
        <f>SUMIFS(IsQList,IsIList,Table_ExternalData_15[[#This Row],[item_key]],IsITypeList,Table_ExternalData_15[[#This Row],[IType]],IsDList,Table_ExternalData_15[[#Headers],[5]])</f>
        <v>56</v>
      </c>
      <c r="J944" s="10">
        <f>SUMIFS(IsQList,IsIList,Table_ExternalData_15[[#This Row],[item_key]],IsITypeList,Table_ExternalData_15[[#This Row],[IType]],IsDList,Table_ExternalData_15[[#Headers],[6]])</f>
        <v>237</v>
      </c>
      <c r="K944" s="10">
        <f>SUMIFS(IsQList,IsIList,Table_ExternalData_15[[#This Row],[item_key]],IsITypeList,Table_ExternalData_15[[#This Row],[IType]],IsDList,Table_ExternalData_15[[#Headers],[7]])</f>
        <v>195</v>
      </c>
      <c r="L944" s="10">
        <f>SUMIFS(IsQList,IsIList,Table_ExternalData_15[[#This Row],[item_key]],IsITypeList,Table_ExternalData_15[[#This Row],[IType]],IsDList,Table_ExternalData_15[[#Headers],[8]])</f>
        <v>138</v>
      </c>
      <c r="M944" s="10">
        <f>SUMIFS(IsQList,IsIList,Table_ExternalData_15[[#This Row],[item_key]],IsITypeList,Table_ExternalData_15[[#This Row],[IType]],IsDList,Table_ExternalData_15[[#Headers],[9]])</f>
        <v>296</v>
      </c>
      <c r="N944" s="10">
        <f>SUMIFS(IsQList,IsIList,Table_ExternalData_15[[#This Row],[item_key]],IsITypeList,Table_ExternalData_15[[#This Row],[IType]],IsDList,Table_ExternalData_15[[#Headers],[10]])</f>
        <v>176</v>
      </c>
      <c r="O944" s="10">
        <f>SUMIFS(IsQList,IsIList,Table_ExternalData_15[[#This Row],[item_key]],IsITypeList,Table_ExternalData_15[[#This Row],[IType]],IsDList,Table_ExternalData_15[[#Headers],[11]])</f>
        <v>135</v>
      </c>
      <c r="P944" s="10">
        <f>SUMIFS(IsQList,IsIList,Table_ExternalData_15[[#This Row],[item_key]],IsITypeList,Table_ExternalData_15[[#This Row],[IType]],IsDList,Table_ExternalData_15[[#Headers],[12]])</f>
        <v>0</v>
      </c>
      <c r="Q944" s="10">
        <f>SUMIFS(IsQList,IsIList,Table_ExternalData_15[[#This Row],[item_key]],IsITypeList,Table_ExternalData_15[[#This Row],[IType]],IsDList,Table_ExternalData_15[[#Headers],[13]])</f>
        <v>175</v>
      </c>
      <c r="R944" s="10">
        <f>SUMIFS(IsQList,IsIList,Table_ExternalData_15[[#This Row],[item_key]],IsITypeList,Table_ExternalData_15[[#This Row],[IType]],IsDList,Table_ExternalData_15[[#Headers],[14]])</f>
        <v>241</v>
      </c>
      <c r="S944" s="10">
        <f>SUMIFS(IsQList,IsIList,Table_ExternalData_15[[#This Row],[item_key]],IsITypeList,Table_ExternalData_15[[#This Row],[IType]],IsDList,Table_ExternalData_15[[#Headers],[15]])</f>
        <v>186</v>
      </c>
      <c r="T944" s="10">
        <f>SUMIFS(IsQList,IsIList,Table_ExternalData_15[[#This Row],[item_key]],IsITypeList,Table_ExternalData_15[[#This Row],[IType]],IsDList,Table_ExternalData_15[[#Headers],[16]])</f>
        <v>163</v>
      </c>
      <c r="U944" s="10">
        <f>SUMIFS(IsQList,IsIList,Table_ExternalData_15[[#This Row],[item_key]],IsITypeList,Table_ExternalData_15[[#This Row],[IType]],IsDList,Table_ExternalData_15[[#Headers],[17]])</f>
        <v>40</v>
      </c>
      <c r="V944" s="10">
        <f>SUMIFS(IsQList,IsIList,Table_ExternalData_15[[#This Row],[item_key]],IsITypeList,Table_ExternalData_15[[#This Row],[IType]],IsDList,Table_ExternalData_15[[#Headers],[18]])</f>
        <v>0</v>
      </c>
      <c r="W944" s="10">
        <f>SUMIFS(IsQList,IsIList,Table_ExternalData_15[[#This Row],[item_key]],IsITypeList,Table_ExternalData_15[[#This Row],[IType]],IsDList,Table_ExternalData_15[[#Headers],[19]])</f>
        <v>0</v>
      </c>
      <c r="X944" s="10">
        <f>SUMIFS(IsQList,IsIList,Table_ExternalData_15[[#This Row],[item_key]],IsITypeList,Table_ExternalData_15[[#This Row],[IType]],IsDList,Table_ExternalData_15[[#Headers],[20]])</f>
        <v>0</v>
      </c>
      <c r="Y944" s="10">
        <f>SUMIFS(IsQList,IsIList,Table_ExternalData_15[[#This Row],[item_key]],IsITypeList,Table_ExternalData_15[[#This Row],[IType]],IsDList,Table_ExternalData_15[[#Headers],[21]])</f>
        <v>0</v>
      </c>
      <c r="Z944" s="10">
        <f>SUMIFS(IsQList,IsIList,Table_ExternalData_15[[#This Row],[item_key]],IsITypeList,Table_ExternalData_15[[#This Row],[IType]],IsDList,Table_ExternalData_15[[#Headers],[22]])</f>
        <v>0</v>
      </c>
      <c r="AA944" s="10">
        <f>SUMIFS(IsQList,IsIList,Table_ExternalData_15[[#This Row],[item_key]],IsITypeList,Table_ExternalData_15[[#This Row],[IType]],IsDList,Table_ExternalData_15[[#Headers],[23]])</f>
        <v>0</v>
      </c>
      <c r="AB944" s="10">
        <f>SUMIFS(IsQList,IsIList,Table_ExternalData_15[[#This Row],[item_key]],IsITypeList,Table_ExternalData_15[[#This Row],[IType]],IsDList,Table_ExternalData_15[[#Headers],[24]])</f>
        <v>0</v>
      </c>
      <c r="AC944" s="10">
        <f>SUMIFS(IsQList,IsIList,Table_ExternalData_15[[#This Row],[item_key]],IsITypeList,Table_ExternalData_15[[#This Row],[IType]],IsDList,Table_ExternalData_15[[#Headers],[25]])</f>
        <v>0</v>
      </c>
      <c r="AD944" s="10">
        <f>SUMIFS(IsQList,IsIList,Table_ExternalData_15[[#This Row],[item_key]],IsITypeList,Table_ExternalData_15[[#This Row],[IType]],IsDList,Table_ExternalData_15[[#Headers],[26]])</f>
        <v>0</v>
      </c>
      <c r="AE944" s="10">
        <f>SUMIFS(IsQList,IsIList,Table_ExternalData_15[[#This Row],[item_key]],IsITypeList,Table_ExternalData_15[[#This Row],[IType]],IsDList,Table_ExternalData_15[[#Headers],[27]])</f>
        <v>334</v>
      </c>
      <c r="AF944" s="10">
        <f>SUMIFS(IsQList,IsIList,Table_ExternalData_15[[#This Row],[item_key]],IsITypeList,Table_ExternalData_15[[#This Row],[IType]],IsDList,Table_ExternalData_15[[#Headers],[28]])</f>
        <v>332</v>
      </c>
      <c r="AG944" s="10">
        <f>SUMIFS(IsQList,IsIList,Table_ExternalData_15[[#This Row],[item_key]],IsITypeList,Table_ExternalData_15[[#This Row],[IType]],IsDList,Table_ExternalData_15[[#Headers],[29]])</f>
        <v>304</v>
      </c>
      <c r="AH944" s="10">
        <f>SUMIFS(IsQList,IsIList,Table_ExternalData_15[[#This Row],[item_key]],IsITypeList,Table_ExternalData_15[[#This Row],[IType]],IsDList,Table_ExternalData_15[[#Headers],[30]])</f>
        <v>230</v>
      </c>
      <c r="AI944" s="10">
        <f>SUMIFS(IsQList,IsIList,Table_ExternalData_15[[#This Row],[item_key]],IsITypeList,Table_ExternalData_15[[#This Row],[IType]],IsDList,Table_ExternalData_15[[#Headers],[31]])</f>
        <v>520</v>
      </c>
      <c r="AJ944" s="10">
        <f>SUM(Table_ExternalData_15[[#This Row],[1]:[31]])</f>
        <v>4114</v>
      </c>
    </row>
    <row r="945" spans="1:36">
      <c r="A945" s="1" t="s">
        <v>522</v>
      </c>
      <c r="B945" s="1" t="s">
        <v>658</v>
      </c>
      <c r="C945" s="1" t="s">
        <v>659</v>
      </c>
      <c r="D945" s="11" t="s">
        <v>2017</v>
      </c>
      <c r="E945" s="10">
        <f>SUMIFS(IsQList,IsIList,Table_ExternalData_15[[#This Row],[item_key]],IsITypeList,Table_ExternalData_15[[#This Row],[IType]],IsDList,Table_ExternalData_15[[#Headers],[1]])</f>
        <v>0</v>
      </c>
      <c r="F945" s="10">
        <f>SUMIFS(IsQList,IsIList,Table_ExternalData_15[[#This Row],[item_key]],IsITypeList,Table_ExternalData_15[[#This Row],[IType]],IsDList,Table_ExternalData_15[[#Headers],[2]])</f>
        <v>0</v>
      </c>
      <c r="G945" s="10">
        <f>SUMIFS(IsQList,IsIList,Table_ExternalData_15[[#This Row],[item_key]],IsITypeList,Table_ExternalData_15[[#This Row],[IType]],IsDList,Table_ExternalData_15[[#Headers],[3]])</f>
        <v>0</v>
      </c>
      <c r="H945" s="10">
        <f>SUMIFS(IsQList,IsIList,Table_ExternalData_15[[#This Row],[item_key]],IsITypeList,Table_ExternalData_15[[#This Row],[IType]],IsDList,Table_ExternalData_15[[#Headers],[4]])</f>
        <v>0</v>
      </c>
      <c r="I945" s="10">
        <f>SUMIFS(IsQList,IsIList,Table_ExternalData_15[[#This Row],[item_key]],IsITypeList,Table_ExternalData_15[[#This Row],[IType]],IsDList,Table_ExternalData_15[[#Headers],[5]])</f>
        <v>0</v>
      </c>
      <c r="J945" s="10">
        <f>SUMIFS(IsQList,IsIList,Table_ExternalData_15[[#This Row],[item_key]],IsITypeList,Table_ExternalData_15[[#This Row],[IType]],IsDList,Table_ExternalData_15[[#Headers],[6]])</f>
        <v>0</v>
      </c>
      <c r="K945" s="10">
        <f>SUMIFS(IsQList,IsIList,Table_ExternalData_15[[#This Row],[item_key]],IsITypeList,Table_ExternalData_15[[#This Row],[IType]],IsDList,Table_ExternalData_15[[#Headers],[7]])</f>
        <v>0</v>
      </c>
      <c r="L945" s="10">
        <f>SUMIFS(IsQList,IsIList,Table_ExternalData_15[[#This Row],[item_key]],IsITypeList,Table_ExternalData_15[[#This Row],[IType]],IsDList,Table_ExternalData_15[[#Headers],[8]])</f>
        <v>0</v>
      </c>
      <c r="M945" s="10">
        <f>SUMIFS(IsQList,IsIList,Table_ExternalData_15[[#This Row],[item_key]],IsITypeList,Table_ExternalData_15[[#This Row],[IType]],IsDList,Table_ExternalData_15[[#Headers],[9]])</f>
        <v>0</v>
      </c>
      <c r="N945" s="10">
        <f>SUMIFS(IsQList,IsIList,Table_ExternalData_15[[#This Row],[item_key]],IsITypeList,Table_ExternalData_15[[#This Row],[IType]],IsDList,Table_ExternalData_15[[#Headers],[10]])</f>
        <v>0</v>
      </c>
      <c r="O945" s="10">
        <f>SUMIFS(IsQList,IsIList,Table_ExternalData_15[[#This Row],[item_key]],IsITypeList,Table_ExternalData_15[[#This Row],[IType]],IsDList,Table_ExternalData_15[[#Headers],[11]])</f>
        <v>0</v>
      </c>
      <c r="P945" s="10">
        <f>SUMIFS(IsQList,IsIList,Table_ExternalData_15[[#This Row],[item_key]],IsITypeList,Table_ExternalData_15[[#This Row],[IType]],IsDList,Table_ExternalData_15[[#Headers],[12]])</f>
        <v>0</v>
      </c>
      <c r="Q945" s="10">
        <f>SUMIFS(IsQList,IsIList,Table_ExternalData_15[[#This Row],[item_key]],IsITypeList,Table_ExternalData_15[[#This Row],[IType]],IsDList,Table_ExternalData_15[[#Headers],[13]])</f>
        <v>0</v>
      </c>
      <c r="R945" s="10">
        <f>SUMIFS(IsQList,IsIList,Table_ExternalData_15[[#This Row],[item_key]],IsITypeList,Table_ExternalData_15[[#This Row],[IType]],IsDList,Table_ExternalData_15[[#Headers],[14]])</f>
        <v>0</v>
      </c>
      <c r="S945" s="10">
        <f>SUMIFS(IsQList,IsIList,Table_ExternalData_15[[#This Row],[item_key]],IsITypeList,Table_ExternalData_15[[#This Row],[IType]],IsDList,Table_ExternalData_15[[#Headers],[15]])</f>
        <v>0</v>
      </c>
      <c r="T945" s="10">
        <f>SUMIFS(IsQList,IsIList,Table_ExternalData_15[[#This Row],[item_key]],IsITypeList,Table_ExternalData_15[[#This Row],[IType]],IsDList,Table_ExternalData_15[[#Headers],[16]])</f>
        <v>0</v>
      </c>
      <c r="U945" s="10">
        <f>SUMIFS(IsQList,IsIList,Table_ExternalData_15[[#This Row],[item_key]],IsITypeList,Table_ExternalData_15[[#This Row],[IType]],IsDList,Table_ExternalData_15[[#Headers],[17]])</f>
        <v>0</v>
      </c>
      <c r="V945" s="10">
        <f>SUMIFS(IsQList,IsIList,Table_ExternalData_15[[#This Row],[item_key]],IsITypeList,Table_ExternalData_15[[#This Row],[IType]],IsDList,Table_ExternalData_15[[#Headers],[18]])</f>
        <v>0</v>
      </c>
      <c r="W945" s="10">
        <f>SUMIFS(IsQList,IsIList,Table_ExternalData_15[[#This Row],[item_key]],IsITypeList,Table_ExternalData_15[[#This Row],[IType]],IsDList,Table_ExternalData_15[[#Headers],[19]])</f>
        <v>0</v>
      </c>
      <c r="X945" s="10">
        <f>SUMIFS(IsQList,IsIList,Table_ExternalData_15[[#This Row],[item_key]],IsITypeList,Table_ExternalData_15[[#This Row],[IType]],IsDList,Table_ExternalData_15[[#Headers],[20]])</f>
        <v>0</v>
      </c>
      <c r="Y945" s="10">
        <f>SUMIFS(IsQList,IsIList,Table_ExternalData_15[[#This Row],[item_key]],IsITypeList,Table_ExternalData_15[[#This Row],[IType]],IsDList,Table_ExternalData_15[[#Headers],[21]])</f>
        <v>0</v>
      </c>
      <c r="Z945" s="10">
        <f>SUMIFS(IsQList,IsIList,Table_ExternalData_15[[#This Row],[item_key]],IsITypeList,Table_ExternalData_15[[#This Row],[IType]],IsDList,Table_ExternalData_15[[#Headers],[22]])</f>
        <v>0</v>
      </c>
      <c r="AA945" s="10">
        <f>SUMIFS(IsQList,IsIList,Table_ExternalData_15[[#This Row],[item_key]],IsITypeList,Table_ExternalData_15[[#This Row],[IType]],IsDList,Table_ExternalData_15[[#Headers],[23]])</f>
        <v>0</v>
      </c>
      <c r="AB945" s="10">
        <f>SUMIFS(IsQList,IsIList,Table_ExternalData_15[[#This Row],[item_key]],IsITypeList,Table_ExternalData_15[[#This Row],[IType]],IsDList,Table_ExternalData_15[[#Headers],[24]])</f>
        <v>0</v>
      </c>
      <c r="AC945" s="10">
        <f>SUMIFS(IsQList,IsIList,Table_ExternalData_15[[#This Row],[item_key]],IsITypeList,Table_ExternalData_15[[#This Row],[IType]],IsDList,Table_ExternalData_15[[#Headers],[25]])</f>
        <v>0</v>
      </c>
      <c r="AD945" s="10">
        <f>SUMIFS(IsQList,IsIList,Table_ExternalData_15[[#This Row],[item_key]],IsITypeList,Table_ExternalData_15[[#This Row],[IType]],IsDList,Table_ExternalData_15[[#Headers],[26]])</f>
        <v>0</v>
      </c>
      <c r="AE945" s="10">
        <f>SUMIFS(IsQList,IsIList,Table_ExternalData_15[[#This Row],[item_key]],IsITypeList,Table_ExternalData_15[[#This Row],[IType]],IsDList,Table_ExternalData_15[[#Headers],[27]])</f>
        <v>0</v>
      </c>
      <c r="AF945" s="10">
        <f>SUMIFS(IsQList,IsIList,Table_ExternalData_15[[#This Row],[item_key]],IsITypeList,Table_ExternalData_15[[#This Row],[IType]],IsDList,Table_ExternalData_15[[#Headers],[28]])</f>
        <v>0</v>
      </c>
      <c r="AG945" s="10">
        <f>SUMIFS(IsQList,IsIList,Table_ExternalData_15[[#This Row],[item_key]],IsITypeList,Table_ExternalData_15[[#This Row],[IType]],IsDList,Table_ExternalData_15[[#Headers],[29]])</f>
        <v>0</v>
      </c>
      <c r="AH945" s="10">
        <f>SUMIFS(IsQList,IsIList,Table_ExternalData_15[[#This Row],[item_key]],IsITypeList,Table_ExternalData_15[[#This Row],[IType]],IsDList,Table_ExternalData_15[[#Headers],[30]])</f>
        <v>0</v>
      </c>
      <c r="AI945" s="10">
        <f>SUMIFS(IsQList,IsIList,Table_ExternalData_15[[#This Row],[item_key]],IsITypeList,Table_ExternalData_15[[#This Row],[IType]],IsDList,Table_ExternalData_15[[#Headers],[31]])</f>
        <v>0</v>
      </c>
      <c r="AJ945" s="10">
        <f>SUM(Table_ExternalData_15[[#This Row],[1]:[31]])</f>
        <v>0</v>
      </c>
    </row>
    <row r="946" spans="1:36">
      <c r="A946" s="1" t="s">
        <v>2042</v>
      </c>
      <c r="B946" s="1" t="s">
        <v>2926</v>
      </c>
      <c r="C946" s="1" t="s">
        <v>2927</v>
      </c>
      <c r="D946" s="11" t="s">
        <v>2046</v>
      </c>
      <c r="E946" s="10">
        <f>SUMIFS(IsQList,IsIList,Table_ExternalData_15[[#This Row],[item_key]],IsITypeList,Table_ExternalData_15[[#This Row],[IType]],IsDList,Table_ExternalData_15[[#Headers],[1]])</f>
        <v>0</v>
      </c>
      <c r="F946" s="10">
        <f>SUMIFS(IsQList,IsIList,Table_ExternalData_15[[#This Row],[item_key]],IsITypeList,Table_ExternalData_15[[#This Row],[IType]],IsDList,Table_ExternalData_15[[#Headers],[2]])</f>
        <v>52</v>
      </c>
      <c r="G946" s="10">
        <f>SUMIFS(IsQList,IsIList,Table_ExternalData_15[[#This Row],[item_key]],IsITypeList,Table_ExternalData_15[[#This Row],[IType]],IsDList,Table_ExternalData_15[[#Headers],[3]])</f>
        <v>50</v>
      </c>
      <c r="H946" s="10">
        <f>SUMIFS(IsQList,IsIList,Table_ExternalData_15[[#This Row],[item_key]],IsITypeList,Table_ExternalData_15[[#This Row],[IType]],IsDList,Table_ExternalData_15[[#Headers],[4]])</f>
        <v>150</v>
      </c>
      <c r="I946" s="10">
        <f>SUMIFS(IsQList,IsIList,Table_ExternalData_15[[#This Row],[item_key]],IsITypeList,Table_ExternalData_15[[#This Row],[IType]],IsDList,Table_ExternalData_15[[#Headers],[5]])</f>
        <v>44</v>
      </c>
      <c r="J946" s="10">
        <f>SUMIFS(IsQList,IsIList,Table_ExternalData_15[[#This Row],[item_key]],IsITypeList,Table_ExternalData_15[[#This Row],[IType]],IsDList,Table_ExternalData_15[[#Headers],[6]])</f>
        <v>0</v>
      </c>
      <c r="K946" s="10">
        <f>SUMIFS(IsQList,IsIList,Table_ExternalData_15[[#This Row],[item_key]],IsITypeList,Table_ExternalData_15[[#This Row],[IType]],IsDList,Table_ExternalData_15[[#Headers],[7]])</f>
        <v>14</v>
      </c>
      <c r="L946" s="10">
        <f>SUMIFS(IsQList,IsIList,Table_ExternalData_15[[#This Row],[item_key]],IsITypeList,Table_ExternalData_15[[#This Row],[IType]],IsDList,Table_ExternalData_15[[#Headers],[8]])</f>
        <v>1</v>
      </c>
      <c r="M946" s="10">
        <f>SUMIFS(IsQList,IsIList,Table_ExternalData_15[[#This Row],[item_key]],IsITypeList,Table_ExternalData_15[[#This Row],[IType]],IsDList,Table_ExternalData_15[[#Headers],[9]])</f>
        <v>21</v>
      </c>
      <c r="N946" s="10">
        <f>SUMIFS(IsQList,IsIList,Table_ExternalData_15[[#This Row],[item_key]],IsITypeList,Table_ExternalData_15[[#This Row],[IType]],IsDList,Table_ExternalData_15[[#Headers],[10]])</f>
        <v>31</v>
      </c>
      <c r="O946" s="10">
        <f>SUMIFS(IsQList,IsIList,Table_ExternalData_15[[#This Row],[item_key]],IsITypeList,Table_ExternalData_15[[#This Row],[IType]],IsDList,Table_ExternalData_15[[#Headers],[11]])</f>
        <v>15</v>
      </c>
      <c r="P946" s="10">
        <f>SUMIFS(IsQList,IsIList,Table_ExternalData_15[[#This Row],[item_key]],IsITypeList,Table_ExternalData_15[[#This Row],[IType]],IsDList,Table_ExternalData_15[[#Headers],[12]])</f>
        <v>0</v>
      </c>
      <c r="Q946" s="10">
        <f>SUMIFS(IsQList,IsIList,Table_ExternalData_15[[#This Row],[item_key]],IsITypeList,Table_ExternalData_15[[#This Row],[IType]],IsDList,Table_ExternalData_15[[#Headers],[13]])</f>
        <v>9</v>
      </c>
      <c r="R946" s="10">
        <f>SUMIFS(IsQList,IsIList,Table_ExternalData_15[[#This Row],[item_key]],IsITypeList,Table_ExternalData_15[[#This Row],[IType]],IsDList,Table_ExternalData_15[[#Headers],[14]])</f>
        <v>71</v>
      </c>
      <c r="S946" s="10">
        <f>SUMIFS(IsQList,IsIList,Table_ExternalData_15[[#This Row],[item_key]],IsITypeList,Table_ExternalData_15[[#This Row],[IType]],IsDList,Table_ExternalData_15[[#Headers],[15]])</f>
        <v>0</v>
      </c>
      <c r="T946" s="10">
        <f>SUMIFS(IsQList,IsIList,Table_ExternalData_15[[#This Row],[item_key]],IsITypeList,Table_ExternalData_15[[#This Row],[IType]],IsDList,Table_ExternalData_15[[#Headers],[16]])</f>
        <v>39</v>
      </c>
      <c r="U946" s="10">
        <f>SUMIFS(IsQList,IsIList,Table_ExternalData_15[[#This Row],[item_key]],IsITypeList,Table_ExternalData_15[[#This Row],[IType]],IsDList,Table_ExternalData_15[[#Headers],[17]])</f>
        <v>45</v>
      </c>
      <c r="V946" s="10">
        <f>SUMIFS(IsQList,IsIList,Table_ExternalData_15[[#This Row],[item_key]],IsITypeList,Table_ExternalData_15[[#This Row],[IType]],IsDList,Table_ExternalData_15[[#Headers],[18]])</f>
        <v>0</v>
      </c>
      <c r="W946" s="10">
        <f>SUMIFS(IsQList,IsIList,Table_ExternalData_15[[#This Row],[item_key]],IsITypeList,Table_ExternalData_15[[#This Row],[IType]],IsDList,Table_ExternalData_15[[#Headers],[19]])</f>
        <v>0</v>
      </c>
      <c r="X946" s="10">
        <f>SUMIFS(IsQList,IsIList,Table_ExternalData_15[[#This Row],[item_key]],IsITypeList,Table_ExternalData_15[[#This Row],[IType]],IsDList,Table_ExternalData_15[[#Headers],[20]])</f>
        <v>0</v>
      </c>
      <c r="Y946" s="10">
        <f>SUMIFS(IsQList,IsIList,Table_ExternalData_15[[#This Row],[item_key]],IsITypeList,Table_ExternalData_15[[#This Row],[IType]],IsDList,Table_ExternalData_15[[#Headers],[21]])</f>
        <v>0</v>
      </c>
      <c r="Z946" s="10">
        <f>SUMIFS(IsQList,IsIList,Table_ExternalData_15[[#This Row],[item_key]],IsITypeList,Table_ExternalData_15[[#This Row],[IType]],IsDList,Table_ExternalData_15[[#Headers],[22]])</f>
        <v>0</v>
      </c>
      <c r="AA946" s="10">
        <f>SUMIFS(IsQList,IsIList,Table_ExternalData_15[[#This Row],[item_key]],IsITypeList,Table_ExternalData_15[[#This Row],[IType]],IsDList,Table_ExternalData_15[[#Headers],[23]])</f>
        <v>0</v>
      </c>
      <c r="AB946" s="10">
        <f>SUMIFS(IsQList,IsIList,Table_ExternalData_15[[#This Row],[item_key]],IsITypeList,Table_ExternalData_15[[#This Row],[IType]],IsDList,Table_ExternalData_15[[#Headers],[24]])</f>
        <v>0</v>
      </c>
      <c r="AC946" s="10">
        <f>SUMIFS(IsQList,IsIList,Table_ExternalData_15[[#This Row],[item_key]],IsITypeList,Table_ExternalData_15[[#This Row],[IType]],IsDList,Table_ExternalData_15[[#Headers],[25]])</f>
        <v>0</v>
      </c>
      <c r="AD946" s="10">
        <f>SUMIFS(IsQList,IsIList,Table_ExternalData_15[[#This Row],[item_key]],IsITypeList,Table_ExternalData_15[[#This Row],[IType]],IsDList,Table_ExternalData_15[[#Headers],[26]])</f>
        <v>0</v>
      </c>
      <c r="AE946" s="10">
        <f>SUMIFS(IsQList,IsIList,Table_ExternalData_15[[#This Row],[item_key]],IsITypeList,Table_ExternalData_15[[#This Row],[IType]],IsDList,Table_ExternalData_15[[#Headers],[27]])</f>
        <v>0</v>
      </c>
      <c r="AF946" s="10">
        <f>SUMIFS(IsQList,IsIList,Table_ExternalData_15[[#This Row],[item_key]],IsITypeList,Table_ExternalData_15[[#This Row],[IType]],IsDList,Table_ExternalData_15[[#Headers],[28]])</f>
        <v>50</v>
      </c>
      <c r="AG946" s="10">
        <f>SUMIFS(IsQList,IsIList,Table_ExternalData_15[[#This Row],[item_key]],IsITypeList,Table_ExternalData_15[[#This Row],[IType]],IsDList,Table_ExternalData_15[[#Headers],[29]])</f>
        <v>60</v>
      </c>
      <c r="AH946" s="10">
        <f>SUMIFS(IsQList,IsIList,Table_ExternalData_15[[#This Row],[item_key]],IsITypeList,Table_ExternalData_15[[#This Row],[IType]],IsDList,Table_ExternalData_15[[#Headers],[30]])</f>
        <v>0</v>
      </c>
      <c r="AI946" s="10">
        <f>SUMIFS(IsQList,IsIList,Table_ExternalData_15[[#This Row],[item_key]],IsITypeList,Table_ExternalData_15[[#This Row],[IType]],IsDList,Table_ExternalData_15[[#Headers],[31]])</f>
        <v>207</v>
      </c>
      <c r="AJ946" s="10">
        <f>SUM(Table_ExternalData_15[[#This Row],[1]:[31]])</f>
        <v>859</v>
      </c>
    </row>
    <row r="947" spans="1:36">
      <c r="A947" s="1" t="s">
        <v>2042</v>
      </c>
      <c r="B947" s="1" t="s">
        <v>2926</v>
      </c>
      <c r="C947" s="1" t="s">
        <v>2927</v>
      </c>
      <c r="D947" s="11" t="s">
        <v>2017</v>
      </c>
      <c r="E947" s="10">
        <f>SUMIFS(IsQList,IsIList,Table_ExternalData_15[[#This Row],[item_key]],IsITypeList,Table_ExternalData_15[[#This Row],[IType]],IsDList,Table_ExternalData_15[[#Headers],[1]])</f>
        <v>0</v>
      </c>
      <c r="F947" s="10">
        <f>SUMIFS(IsQList,IsIList,Table_ExternalData_15[[#This Row],[item_key]],IsITypeList,Table_ExternalData_15[[#This Row],[IType]],IsDList,Table_ExternalData_15[[#Headers],[2]])</f>
        <v>0</v>
      </c>
      <c r="G947" s="10">
        <f>SUMIFS(IsQList,IsIList,Table_ExternalData_15[[#This Row],[item_key]],IsITypeList,Table_ExternalData_15[[#This Row],[IType]],IsDList,Table_ExternalData_15[[#Headers],[3]])</f>
        <v>0</v>
      </c>
      <c r="H947" s="10">
        <f>SUMIFS(IsQList,IsIList,Table_ExternalData_15[[#This Row],[item_key]],IsITypeList,Table_ExternalData_15[[#This Row],[IType]],IsDList,Table_ExternalData_15[[#Headers],[4]])</f>
        <v>0</v>
      </c>
      <c r="I947" s="10">
        <f>SUMIFS(IsQList,IsIList,Table_ExternalData_15[[#This Row],[item_key]],IsITypeList,Table_ExternalData_15[[#This Row],[IType]],IsDList,Table_ExternalData_15[[#Headers],[5]])</f>
        <v>0</v>
      </c>
      <c r="J947" s="10">
        <f>SUMIFS(IsQList,IsIList,Table_ExternalData_15[[#This Row],[item_key]],IsITypeList,Table_ExternalData_15[[#This Row],[IType]],IsDList,Table_ExternalData_15[[#Headers],[6]])</f>
        <v>0</v>
      </c>
      <c r="K947" s="10">
        <f>SUMIFS(IsQList,IsIList,Table_ExternalData_15[[#This Row],[item_key]],IsITypeList,Table_ExternalData_15[[#This Row],[IType]],IsDList,Table_ExternalData_15[[#Headers],[7]])</f>
        <v>0</v>
      </c>
      <c r="L947" s="10">
        <f>SUMIFS(IsQList,IsIList,Table_ExternalData_15[[#This Row],[item_key]],IsITypeList,Table_ExternalData_15[[#This Row],[IType]],IsDList,Table_ExternalData_15[[#Headers],[8]])</f>
        <v>0</v>
      </c>
      <c r="M947" s="10">
        <f>SUMIFS(IsQList,IsIList,Table_ExternalData_15[[#This Row],[item_key]],IsITypeList,Table_ExternalData_15[[#This Row],[IType]],IsDList,Table_ExternalData_15[[#Headers],[9]])</f>
        <v>0</v>
      </c>
      <c r="N947" s="10">
        <f>SUMIFS(IsQList,IsIList,Table_ExternalData_15[[#This Row],[item_key]],IsITypeList,Table_ExternalData_15[[#This Row],[IType]],IsDList,Table_ExternalData_15[[#Headers],[10]])</f>
        <v>0</v>
      </c>
      <c r="O947" s="10">
        <f>SUMIFS(IsQList,IsIList,Table_ExternalData_15[[#This Row],[item_key]],IsITypeList,Table_ExternalData_15[[#This Row],[IType]],IsDList,Table_ExternalData_15[[#Headers],[11]])</f>
        <v>0</v>
      </c>
      <c r="P947" s="10">
        <f>SUMIFS(IsQList,IsIList,Table_ExternalData_15[[#This Row],[item_key]],IsITypeList,Table_ExternalData_15[[#This Row],[IType]],IsDList,Table_ExternalData_15[[#Headers],[12]])</f>
        <v>0</v>
      </c>
      <c r="Q947" s="10">
        <f>SUMIFS(IsQList,IsIList,Table_ExternalData_15[[#This Row],[item_key]],IsITypeList,Table_ExternalData_15[[#This Row],[IType]],IsDList,Table_ExternalData_15[[#Headers],[13]])</f>
        <v>0</v>
      </c>
      <c r="R947" s="10">
        <f>SUMIFS(IsQList,IsIList,Table_ExternalData_15[[#This Row],[item_key]],IsITypeList,Table_ExternalData_15[[#This Row],[IType]],IsDList,Table_ExternalData_15[[#Headers],[14]])</f>
        <v>0</v>
      </c>
      <c r="S947" s="10">
        <f>SUMIFS(IsQList,IsIList,Table_ExternalData_15[[#This Row],[item_key]],IsITypeList,Table_ExternalData_15[[#This Row],[IType]],IsDList,Table_ExternalData_15[[#Headers],[15]])</f>
        <v>0</v>
      </c>
      <c r="T947" s="10">
        <f>SUMIFS(IsQList,IsIList,Table_ExternalData_15[[#This Row],[item_key]],IsITypeList,Table_ExternalData_15[[#This Row],[IType]],IsDList,Table_ExternalData_15[[#Headers],[16]])</f>
        <v>0</v>
      </c>
      <c r="U947" s="10">
        <f>SUMIFS(IsQList,IsIList,Table_ExternalData_15[[#This Row],[item_key]],IsITypeList,Table_ExternalData_15[[#This Row],[IType]],IsDList,Table_ExternalData_15[[#Headers],[17]])</f>
        <v>0</v>
      </c>
      <c r="V947" s="10">
        <f>SUMIFS(IsQList,IsIList,Table_ExternalData_15[[#This Row],[item_key]],IsITypeList,Table_ExternalData_15[[#This Row],[IType]],IsDList,Table_ExternalData_15[[#Headers],[18]])</f>
        <v>0</v>
      </c>
      <c r="W947" s="10">
        <f>SUMIFS(IsQList,IsIList,Table_ExternalData_15[[#This Row],[item_key]],IsITypeList,Table_ExternalData_15[[#This Row],[IType]],IsDList,Table_ExternalData_15[[#Headers],[19]])</f>
        <v>0</v>
      </c>
      <c r="X947" s="10">
        <f>SUMIFS(IsQList,IsIList,Table_ExternalData_15[[#This Row],[item_key]],IsITypeList,Table_ExternalData_15[[#This Row],[IType]],IsDList,Table_ExternalData_15[[#Headers],[20]])</f>
        <v>0</v>
      </c>
      <c r="Y947" s="10">
        <f>SUMIFS(IsQList,IsIList,Table_ExternalData_15[[#This Row],[item_key]],IsITypeList,Table_ExternalData_15[[#This Row],[IType]],IsDList,Table_ExternalData_15[[#Headers],[21]])</f>
        <v>0</v>
      </c>
      <c r="Z947" s="10">
        <f>SUMIFS(IsQList,IsIList,Table_ExternalData_15[[#This Row],[item_key]],IsITypeList,Table_ExternalData_15[[#This Row],[IType]],IsDList,Table_ExternalData_15[[#Headers],[22]])</f>
        <v>0</v>
      </c>
      <c r="AA947" s="10">
        <f>SUMIFS(IsQList,IsIList,Table_ExternalData_15[[#This Row],[item_key]],IsITypeList,Table_ExternalData_15[[#This Row],[IType]],IsDList,Table_ExternalData_15[[#Headers],[23]])</f>
        <v>0</v>
      </c>
      <c r="AB947" s="10">
        <f>SUMIFS(IsQList,IsIList,Table_ExternalData_15[[#This Row],[item_key]],IsITypeList,Table_ExternalData_15[[#This Row],[IType]],IsDList,Table_ExternalData_15[[#Headers],[24]])</f>
        <v>0</v>
      </c>
      <c r="AC947" s="10">
        <f>SUMIFS(IsQList,IsIList,Table_ExternalData_15[[#This Row],[item_key]],IsITypeList,Table_ExternalData_15[[#This Row],[IType]],IsDList,Table_ExternalData_15[[#Headers],[25]])</f>
        <v>0</v>
      </c>
      <c r="AD947" s="10">
        <f>SUMIFS(IsQList,IsIList,Table_ExternalData_15[[#This Row],[item_key]],IsITypeList,Table_ExternalData_15[[#This Row],[IType]],IsDList,Table_ExternalData_15[[#Headers],[26]])</f>
        <v>0</v>
      </c>
      <c r="AE947" s="10">
        <f>SUMIFS(IsQList,IsIList,Table_ExternalData_15[[#This Row],[item_key]],IsITypeList,Table_ExternalData_15[[#This Row],[IType]],IsDList,Table_ExternalData_15[[#Headers],[27]])</f>
        <v>0</v>
      </c>
      <c r="AF947" s="10">
        <f>SUMIFS(IsQList,IsIList,Table_ExternalData_15[[#This Row],[item_key]],IsITypeList,Table_ExternalData_15[[#This Row],[IType]],IsDList,Table_ExternalData_15[[#Headers],[28]])</f>
        <v>0</v>
      </c>
      <c r="AG947" s="10">
        <f>SUMIFS(IsQList,IsIList,Table_ExternalData_15[[#This Row],[item_key]],IsITypeList,Table_ExternalData_15[[#This Row],[IType]],IsDList,Table_ExternalData_15[[#Headers],[29]])</f>
        <v>0</v>
      </c>
      <c r="AH947" s="10">
        <f>SUMIFS(IsQList,IsIList,Table_ExternalData_15[[#This Row],[item_key]],IsITypeList,Table_ExternalData_15[[#This Row],[IType]],IsDList,Table_ExternalData_15[[#Headers],[30]])</f>
        <v>0</v>
      </c>
      <c r="AI947" s="10">
        <f>SUMIFS(IsQList,IsIList,Table_ExternalData_15[[#This Row],[item_key]],IsITypeList,Table_ExternalData_15[[#This Row],[IType]],IsDList,Table_ExternalData_15[[#Headers],[31]])</f>
        <v>0</v>
      </c>
      <c r="AJ947" s="10">
        <f>SUM(Table_ExternalData_15[[#This Row],[1]:[31]])</f>
        <v>0</v>
      </c>
    </row>
    <row r="948" spans="1:36">
      <c r="A948" s="1" t="s">
        <v>345</v>
      </c>
      <c r="B948" s="1" t="s">
        <v>660</v>
      </c>
      <c r="C948" s="1" t="s">
        <v>661</v>
      </c>
      <c r="D948" s="11" t="s">
        <v>2046</v>
      </c>
      <c r="E948" s="10">
        <f>SUMIFS(IsQList,IsIList,Table_ExternalData_15[[#This Row],[item_key]],IsITypeList,Table_ExternalData_15[[#This Row],[IType]],IsDList,Table_ExternalData_15[[#Headers],[1]])</f>
        <v>85</v>
      </c>
      <c r="F948" s="10">
        <f>SUMIFS(IsQList,IsIList,Table_ExternalData_15[[#This Row],[item_key]],IsITypeList,Table_ExternalData_15[[#This Row],[IType]],IsDList,Table_ExternalData_15[[#Headers],[2]])</f>
        <v>136</v>
      </c>
      <c r="G948" s="10">
        <f>SUMIFS(IsQList,IsIList,Table_ExternalData_15[[#This Row],[item_key]],IsITypeList,Table_ExternalData_15[[#This Row],[IType]],IsDList,Table_ExternalData_15[[#Headers],[3]])</f>
        <v>35</v>
      </c>
      <c r="H948" s="10">
        <f>SUMIFS(IsQList,IsIList,Table_ExternalData_15[[#This Row],[item_key]],IsITypeList,Table_ExternalData_15[[#This Row],[IType]],IsDList,Table_ExternalData_15[[#Headers],[4]])</f>
        <v>100</v>
      </c>
      <c r="I948" s="10">
        <f>SUMIFS(IsQList,IsIList,Table_ExternalData_15[[#This Row],[item_key]],IsITypeList,Table_ExternalData_15[[#This Row],[IType]],IsDList,Table_ExternalData_15[[#Headers],[5]])</f>
        <v>56</v>
      </c>
      <c r="J948" s="10">
        <f>SUMIFS(IsQList,IsIList,Table_ExternalData_15[[#This Row],[item_key]],IsITypeList,Table_ExternalData_15[[#This Row],[IType]],IsDList,Table_ExternalData_15[[#Headers],[6]])</f>
        <v>237</v>
      </c>
      <c r="K948" s="10">
        <f>SUMIFS(IsQList,IsIList,Table_ExternalData_15[[#This Row],[item_key]],IsITypeList,Table_ExternalData_15[[#This Row],[IType]],IsDList,Table_ExternalData_15[[#Headers],[7]])</f>
        <v>195</v>
      </c>
      <c r="L948" s="10">
        <f>SUMIFS(IsQList,IsIList,Table_ExternalData_15[[#This Row],[item_key]],IsITypeList,Table_ExternalData_15[[#This Row],[IType]],IsDList,Table_ExternalData_15[[#Headers],[8]])</f>
        <v>138</v>
      </c>
      <c r="M948" s="10">
        <f>SUMIFS(IsQList,IsIList,Table_ExternalData_15[[#This Row],[item_key]],IsITypeList,Table_ExternalData_15[[#This Row],[IType]],IsDList,Table_ExternalData_15[[#Headers],[9]])</f>
        <v>296</v>
      </c>
      <c r="N948" s="10">
        <f>SUMIFS(IsQList,IsIList,Table_ExternalData_15[[#This Row],[item_key]],IsITypeList,Table_ExternalData_15[[#This Row],[IType]],IsDList,Table_ExternalData_15[[#Headers],[10]])</f>
        <v>176</v>
      </c>
      <c r="O948" s="10">
        <f>SUMIFS(IsQList,IsIList,Table_ExternalData_15[[#This Row],[item_key]],IsITypeList,Table_ExternalData_15[[#This Row],[IType]],IsDList,Table_ExternalData_15[[#Headers],[11]])</f>
        <v>135</v>
      </c>
      <c r="P948" s="10">
        <f>SUMIFS(IsQList,IsIList,Table_ExternalData_15[[#This Row],[item_key]],IsITypeList,Table_ExternalData_15[[#This Row],[IType]],IsDList,Table_ExternalData_15[[#Headers],[12]])</f>
        <v>0</v>
      </c>
      <c r="Q948" s="10">
        <f>SUMIFS(IsQList,IsIList,Table_ExternalData_15[[#This Row],[item_key]],IsITypeList,Table_ExternalData_15[[#This Row],[IType]],IsDList,Table_ExternalData_15[[#Headers],[13]])</f>
        <v>175</v>
      </c>
      <c r="R948" s="10">
        <f>SUMIFS(IsQList,IsIList,Table_ExternalData_15[[#This Row],[item_key]],IsITypeList,Table_ExternalData_15[[#This Row],[IType]],IsDList,Table_ExternalData_15[[#Headers],[14]])</f>
        <v>241</v>
      </c>
      <c r="S948" s="10">
        <f>SUMIFS(IsQList,IsIList,Table_ExternalData_15[[#This Row],[item_key]],IsITypeList,Table_ExternalData_15[[#This Row],[IType]],IsDList,Table_ExternalData_15[[#Headers],[15]])</f>
        <v>186</v>
      </c>
      <c r="T948" s="10">
        <f>SUMIFS(IsQList,IsIList,Table_ExternalData_15[[#This Row],[item_key]],IsITypeList,Table_ExternalData_15[[#This Row],[IType]],IsDList,Table_ExternalData_15[[#Headers],[16]])</f>
        <v>125</v>
      </c>
      <c r="U948" s="10">
        <f>SUMIFS(IsQList,IsIList,Table_ExternalData_15[[#This Row],[item_key]],IsITypeList,Table_ExternalData_15[[#This Row],[IType]],IsDList,Table_ExternalData_15[[#Headers],[17]])</f>
        <v>40</v>
      </c>
      <c r="V948" s="10">
        <f>SUMIFS(IsQList,IsIList,Table_ExternalData_15[[#This Row],[item_key]],IsITypeList,Table_ExternalData_15[[#This Row],[IType]],IsDList,Table_ExternalData_15[[#Headers],[18]])</f>
        <v>0</v>
      </c>
      <c r="W948" s="10">
        <f>SUMIFS(IsQList,IsIList,Table_ExternalData_15[[#This Row],[item_key]],IsITypeList,Table_ExternalData_15[[#This Row],[IType]],IsDList,Table_ExternalData_15[[#Headers],[19]])</f>
        <v>0</v>
      </c>
      <c r="X948" s="10">
        <f>SUMIFS(IsQList,IsIList,Table_ExternalData_15[[#This Row],[item_key]],IsITypeList,Table_ExternalData_15[[#This Row],[IType]],IsDList,Table_ExternalData_15[[#Headers],[20]])</f>
        <v>0</v>
      </c>
      <c r="Y948" s="10">
        <f>SUMIFS(IsQList,IsIList,Table_ExternalData_15[[#This Row],[item_key]],IsITypeList,Table_ExternalData_15[[#This Row],[IType]],IsDList,Table_ExternalData_15[[#Headers],[21]])</f>
        <v>0</v>
      </c>
      <c r="Z948" s="10">
        <f>SUMIFS(IsQList,IsIList,Table_ExternalData_15[[#This Row],[item_key]],IsITypeList,Table_ExternalData_15[[#This Row],[IType]],IsDList,Table_ExternalData_15[[#Headers],[22]])</f>
        <v>0</v>
      </c>
      <c r="AA948" s="10">
        <f>SUMIFS(IsQList,IsIList,Table_ExternalData_15[[#This Row],[item_key]],IsITypeList,Table_ExternalData_15[[#This Row],[IType]],IsDList,Table_ExternalData_15[[#Headers],[23]])</f>
        <v>0</v>
      </c>
      <c r="AB948" s="10">
        <f>SUMIFS(IsQList,IsIList,Table_ExternalData_15[[#This Row],[item_key]],IsITypeList,Table_ExternalData_15[[#This Row],[IType]],IsDList,Table_ExternalData_15[[#Headers],[24]])</f>
        <v>0</v>
      </c>
      <c r="AC948" s="10">
        <f>SUMIFS(IsQList,IsIList,Table_ExternalData_15[[#This Row],[item_key]],IsITypeList,Table_ExternalData_15[[#This Row],[IType]],IsDList,Table_ExternalData_15[[#Headers],[25]])</f>
        <v>0</v>
      </c>
      <c r="AD948" s="10">
        <f>SUMIFS(IsQList,IsIList,Table_ExternalData_15[[#This Row],[item_key]],IsITypeList,Table_ExternalData_15[[#This Row],[IType]],IsDList,Table_ExternalData_15[[#Headers],[26]])</f>
        <v>0</v>
      </c>
      <c r="AE948" s="10">
        <f>SUMIFS(IsQList,IsIList,Table_ExternalData_15[[#This Row],[item_key]],IsITypeList,Table_ExternalData_15[[#This Row],[IType]],IsDList,Table_ExternalData_15[[#Headers],[27]])</f>
        <v>334</v>
      </c>
      <c r="AF948" s="10">
        <f>SUMIFS(IsQList,IsIList,Table_ExternalData_15[[#This Row],[item_key]],IsITypeList,Table_ExternalData_15[[#This Row],[IType]],IsDList,Table_ExternalData_15[[#Headers],[28]])</f>
        <v>332</v>
      </c>
      <c r="AG948" s="10">
        <f>SUMIFS(IsQList,IsIList,Table_ExternalData_15[[#This Row],[item_key]],IsITypeList,Table_ExternalData_15[[#This Row],[IType]],IsDList,Table_ExternalData_15[[#Headers],[29]])</f>
        <v>304</v>
      </c>
      <c r="AH948" s="10">
        <f>SUMIFS(IsQList,IsIList,Table_ExternalData_15[[#This Row],[item_key]],IsITypeList,Table_ExternalData_15[[#This Row],[IType]],IsDList,Table_ExternalData_15[[#Headers],[30]])</f>
        <v>230</v>
      </c>
      <c r="AI948" s="10">
        <f>SUMIFS(IsQList,IsIList,Table_ExternalData_15[[#This Row],[item_key]],IsITypeList,Table_ExternalData_15[[#This Row],[IType]],IsDList,Table_ExternalData_15[[#Headers],[31]])</f>
        <v>520</v>
      </c>
      <c r="AJ948" s="10">
        <f>SUM(Table_ExternalData_15[[#This Row],[1]:[31]])</f>
        <v>4076</v>
      </c>
    </row>
    <row r="949" spans="1:36">
      <c r="A949" s="1" t="s">
        <v>345</v>
      </c>
      <c r="B949" s="1" t="s">
        <v>660</v>
      </c>
      <c r="C949" s="1" t="s">
        <v>661</v>
      </c>
      <c r="D949" s="11" t="s">
        <v>2017</v>
      </c>
      <c r="E949" s="10">
        <f>SUMIFS(IsQList,IsIList,Table_ExternalData_15[[#This Row],[item_key]],IsITypeList,Table_ExternalData_15[[#This Row],[IType]],IsDList,Table_ExternalData_15[[#Headers],[1]])</f>
        <v>0</v>
      </c>
      <c r="F949" s="10">
        <f>SUMIFS(IsQList,IsIList,Table_ExternalData_15[[#This Row],[item_key]],IsITypeList,Table_ExternalData_15[[#This Row],[IType]],IsDList,Table_ExternalData_15[[#Headers],[2]])</f>
        <v>0</v>
      </c>
      <c r="G949" s="10">
        <f>SUMIFS(IsQList,IsIList,Table_ExternalData_15[[#This Row],[item_key]],IsITypeList,Table_ExternalData_15[[#This Row],[IType]],IsDList,Table_ExternalData_15[[#Headers],[3]])</f>
        <v>0</v>
      </c>
      <c r="H949" s="10">
        <f>SUMIFS(IsQList,IsIList,Table_ExternalData_15[[#This Row],[item_key]],IsITypeList,Table_ExternalData_15[[#This Row],[IType]],IsDList,Table_ExternalData_15[[#Headers],[4]])</f>
        <v>0</v>
      </c>
      <c r="I949" s="10">
        <f>SUMIFS(IsQList,IsIList,Table_ExternalData_15[[#This Row],[item_key]],IsITypeList,Table_ExternalData_15[[#This Row],[IType]],IsDList,Table_ExternalData_15[[#Headers],[5]])</f>
        <v>0</v>
      </c>
      <c r="J949" s="10">
        <f>SUMIFS(IsQList,IsIList,Table_ExternalData_15[[#This Row],[item_key]],IsITypeList,Table_ExternalData_15[[#This Row],[IType]],IsDList,Table_ExternalData_15[[#Headers],[6]])</f>
        <v>0</v>
      </c>
      <c r="K949" s="10">
        <f>SUMIFS(IsQList,IsIList,Table_ExternalData_15[[#This Row],[item_key]],IsITypeList,Table_ExternalData_15[[#This Row],[IType]],IsDList,Table_ExternalData_15[[#Headers],[7]])</f>
        <v>0</v>
      </c>
      <c r="L949" s="10">
        <f>SUMIFS(IsQList,IsIList,Table_ExternalData_15[[#This Row],[item_key]],IsITypeList,Table_ExternalData_15[[#This Row],[IType]],IsDList,Table_ExternalData_15[[#Headers],[8]])</f>
        <v>0</v>
      </c>
      <c r="M949" s="10">
        <f>SUMIFS(IsQList,IsIList,Table_ExternalData_15[[#This Row],[item_key]],IsITypeList,Table_ExternalData_15[[#This Row],[IType]],IsDList,Table_ExternalData_15[[#Headers],[9]])</f>
        <v>0</v>
      </c>
      <c r="N949" s="10">
        <f>SUMIFS(IsQList,IsIList,Table_ExternalData_15[[#This Row],[item_key]],IsITypeList,Table_ExternalData_15[[#This Row],[IType]],IsDList,Table_ExternalData_15[[#Headers],[10]])</f>
        <v>0</v>
      </c>
      <c r="O949" s="10">
        <f>SUMIFS(IsQList,IsIList,Table_ExternalData_15[[#This Row],[item_key]],IsITypeList,Table_ExternalData_15[[#This Row],[IType]],IsDList,Table_ExternalData_15[[#Headers],[11]])</f>
        <v>0</v>
      </c>
      <c r="P949" s="10">
        <f>SUMIFS(IsQList,IsIList,Table_ExternalData_15[[#This Row],[item_key]],IsITypeList,Table_ExternalData_15[[#This Row],[IType]],IsDList,Table_ExternalData_15[[#Headers],[12]])</f>
        <v>0</v>
      </c>
      <c r="Q949" s="10">
        <f>SUMIFS(IsQList,IsIList,Table_ExternalData_15[[#This Row],[item_key]],IsITypeList,Table_ExternalData_15[[#This Row],[IType]],IsDList,Table_ExternalData_15[[#Headers],[13]])</f>
        <v>0</v>
      </c>
      <c r="R949" s="10">
        <f>SUMIFS(IsQList,IsIList,Table_ExternalData_15[[#This Row],[item_key]],IsITypeList,Table_ExternalData_15[[#This Row],[IType]],IsDList,Table_ExternalData_15[[#Headers],[14]])</f>
        <v>0</v>
      </c>
      <c r="S949" s="10">
        <f>SUMIFS(IsQList,IsIList,Table_ExternalData_15[[#This Row],[item_key]],IsITypeList,Table_ExternalData_15[[#This Row],[IType]],IsDList,Table_ExternalData_15[[#Headers],[15]])</f>
        <v>0</v>
      </c>
      <c r="T949" s="10">
        <f>SUMIFS(IsQList,IsIList,Table_ExternalData_15[[#This Row],[item_key]],IsITypeList,Table_ExternalData_15[[#This Row],[IType]],IsDList,Table_ExternalData_15[[#Headers],[16]])</f>
        <v>0</v>
      </c>
      <c r="U949" s="10">
        <f>SUMIFS(IsQList,IsIList,Table_ExternalData_15[[#This Row],[item_key]],IsITypeList,Table_ExternalData_15[[#This Row],[IType]],IsDList,Table_ExternalData_15[[#Headers],[17]])</f>
        <v>0</v>
      </c>
      <c r="V949" s="10">
        <f>SUMIFS(IsQList,IsIList,Table_ExternalData_15[[#This Row],[item_key]],IsITypeList,Table_ExternalData_15[[#This Row],[IType]],IsDList,Table_ExternalData_15[[#Headers],[18]])</f>
        <v>0</v>
      </c>
      <c r="W949" s="10">
        <f>SUMIFS(IsQList,IsIList,Table_ExternalData_15[[#This Row],[item_key]],IsITypeList,Table_ExternalData_15[[#This Row],[IType]],IsDList,Table_ExternalData_15[[#Headers],[19]])</f>
        <v>0</v>
      </c>
      <c r="X949" s="10">
        <f>SUMIFS(IsQList,IsIList,Table_ExternalData_15[[#This Row],[item_key]],IsITypeList,Table_ExternalData_15[[#This Row],[IType]],IsDList,Table_ExternalData_15[[#Headers],[20]])</f>
        <v>0</v>
      </c>
      <c r="Y949" s="10">
        <f>SUMIFS(IsQList,IsIList,Table_ExternalData_15[[#This Row],[item_key]],IsITypeList,Table_ExternalData_15[[#This Row],[IType]],IsDList,Table_ExternalData_15[[#Headers],[21]])</f>
        <v>0</v>
      </c>
      <c r="Z949" s="10">
        <f>SUMIFS(IsQList,IsIList,Table_ExternalData_15[[#This Row],[item_key]],IsITypeList,Table_ExternalData_15[[#This Row],[IType]],IsDList,Table_ExternalData_15[[#Headers],[22]])</f>
        <v>0</v>
      </c>
      <c r="AA949" s="10">
        <f>SUMIFS(IsQList,IsIList,Table_ExternalData_15[[#This Row],[item_key]],IsITypeList,Table_ExternalData_15[[#This Row],[IType]],IsDList,Table_ExternalData_15[[#Headers],[23]])</f>
        <v>0</v>
      </c>
      <c r="AB949" s="10">
        <f>SUMIFS(IsQList,IsIList,Table_ExternalData_15[[#This Row],[item_key]],IsITypeList,Table_ExternalData_15[[#This Row],[IType]],IsDList,Table_ExternalData_15[[#Headers],[24]])</f>
        <v>0</v>
      </c>
      <c r="AC949" s="10">
        <f>SUMIFS(IsQList,IsIList,Table_ExternalData_15[[#This Row],[item_key]],IsITypeList,Table_ExternalData_15[[#This Row],[IType]],IsDList,Table_ExternalData_15[[#Headers],[25]])</f>
        <v>0</v>
      </c>
      <c r="AD949" s="10">
        <f>SUMIFS(IsQList,IsIList,Table_ExternalData_15[[#This Row],[item_key]],IsITypeList,Table_ExternalData_15[[#This Row],[IType]],IsDList,Table_ExternalData_15[[#Headers],[26]])</f>
        <v>0</v>
      </c>
      <c r="AE949" s="10">
        <f>SUMIFS(IsQList,IsIList,Table_ExternalData_15[[#This Row],[item_key]],IsITypeList,Table_ExternalData_15[[#This Row],[IType]],IsDList,Table_ExternalData_15[[#Headers],[27]])</f>
        <v>0</v>
      </c>
      <c r="AF949" s="10">
        <f>SUMIFS(IsQList,IsIList,Table_ExternalData_15[[#This Row],[item_key]],IsITypeList,Table_ExternalData_15[[#This Row],[IType]],IsDList,Table_ExternalData_15[[#Headers],[28]])</f>
        <v>0</v>
      </c>
      <c r="AG949" s="10">
        <f>SUMIFS(IsQList,IsIList,Table_ExternalData_15[[#This Row],[item_key]],IsITypeList,Table_ExternalData_15[[#This Row],[IType]],IsDList,Table_ExternalData_15[[#Headers],[29]])</f>
        <v>0</v>
      </c>
      <c r="AH949" s="10">
        <f>SUMIFS(IsQList,IsIList,Table_ExternalData_15[[#This Row],[item_key]],IsITypeList,Table_ExternalData_15[[#This Row],[IType]],IsDList,Table_ExternalData_15[[#Headers],[30]])</f>
        <v>0</v>
      </c>
      <c r="AI949" s="10">
        <f>SUMIFS(IsQList,IsIList,Table_ExternalData_15[[#This Row],[item_key]],IsITypeList,Table_ExternalData_15[[#This Row],[IType]],IsDList,Table_ExternalData_15[[#Headers],[31]])</f>
        <v>0</v>
      </c>
      <c r="AJ949" s="10">
        <f>SUM(Table_ExternalData_15[[#This Row],[1]:[31]])</f>
        <v>0</v>
      </c>
    </row>
    <row r="950" spans="1:36">
      <c r="A950" s="1" t="s">
        <v>346</v>
      </c>
      <c r="B950" s="1" t="s">
        <v>662</v>
      </c>
      <c r="C950" s="1" t="s">
        <v>663</v>
      </c>
      <c r="D950" s="11" t="s">
        <v>2046</v>
      </c>
      <c r="E950" s="10">
        <f>SUMIFS(IsQList,IsIList,Table_ExternalData_15[[#This Row],[item_key]],IsITypeList,Table_ExternalData_15[[#This Row],[IType]],IsDList,Table_ExternalData_15[[#Headers],[1]])</f>
        <v>0</v>
      </c>
      <c r="F950" s="10">
        <f>SUMIFS(IsQList,IsIList,Table_ExternalData_15[[#This Row],[item_key]],IsITypeList,Table_ExternalData_15[[#This Row],[IType]],IsDList,Table_ExternalData_15[[#Headers],[2]])</f>
        <v>52</v>
      </c>
      <c r="G950" s="10">
        <f>SUMIFS(IsQList,IsIList,Table_ExternalData_15[[#This Row],[item_key]],IsITypeList,Table_ExternalData_15[[#This Row],[IType]],IsDList,Table_ExternalData_15[[#Headers],[3]])</f>
        <v>50</v>
      </c>
      <c r="H950" s="10">
        <f>SUMIFS(IsQList,IsIList,Table_ExternalData_15[[#This Row],[item_key]],IsITypeList,Table_ExternalData_15[[#This Row],[IType]],IsDList,Table_ExternalData_15[[#Headers],[4]])</f>
        <v>150</v>
      </c>
      <c r="I950" s="10">
        <f>SUMIFS(IsQList,IsIList,Table_ExternalData_15[[#This Row],[item_key]],IsITypeList,Table_ExternalData_15[[#This Row],[IType]],IsDList,Table_ExternalData_15[[#Headers],[5]])</f>
        <v>44</v>
      </c>
      <c r="J950" s="10">
        <f>SUMIFS(IsQList,IsIList,Table_ExternalData_15[[#This Row],[item_key]],IsITypeList,Table_ExternalData_15[[#This Row],[IType]],IsDList,Table_ExternalData_15[[#Headers],[6]])</f>
        <v>0</v>
      </c>
      <c r="K950" s="10">
        <f>SUMIFS(IsQList,IsIList,Table_ExternalData_15[[#This Row],[item_key]],IsITypeList,Table_ExternalData_15[[#This Row],[IType]],IsDList,Table_ExternalData_15[[#Headers],[7]])</f>
        <v>14</v>
      </c>
      <c r="L950" s="10">
        <f>SUMIFS(IsQList,IsIList,Table_ExternalData_15[[#This Row],[item_key]],IsITypeList,Table_ExternalData_15[[#This Row],[IType]],IsDList,Table_ExternalData_15[[#Headers],[8]])</f>
        <v>1</v>
      </c>
      <c r="M950" s="10">
        <f>SUMIFS(IsQList,IsIList,Table_ExternalData_15[[#This Row],[item_key]],IsITypeList,Table_ExternalData_15[[#This Row],[IType]],IsDList,Table_ExternalData_15[[#Headers],[9]])</f>
        <v>21</v>
      </c>
      <c r="N950" s="10">
        <f>SUMIFS(IsQList,IsIList,Table_ExternalData_15[[#This Row],[item_key]],IsITypeList,Table_ExternalData_15[[#This Row],[IType]],IsDList,Table_ExternalData_15[[#Headers],[10]])</f>
        <v>31</v>
      </c>
      <c r="O950" s="10">
        <f>SUMIFS(IsQList,IsIList,Table_ExternalData_15[[#This Row],[item_key]],IsITypeList,Table_ExternalData_15[[#This Row],[IType]],IsDList,Table_ExternalData_15[[#Headers],[11]])</f>
        <v>15</v>
      </c>
      <c r="P950" s="10">
        <f>SUMIFS(IsQList,IsIList,Table_ExternalData_15[[#This Row],[item_key]],IsITypeList,Table_ExternalData_15[[#This Row],[IType]],IsDList,Table_ExternalData_15[[#Headers],[12]])</f>
        <v>0</v>
      </c>
      <c r="Q950" s="10">
        <f>SUMIFS(IsQList,IsIList,Table_ExternalData_15[[#This Row],[item_key]],IsITypeList,Table_ExternalData_15[[#This Row],[IType]],IsDList,Table_ExternalData_15[[#Headers],[13]])</f>
        <v>9</v>
      </c>
      <c r="R950" s="10">
        <f>SUMIFS(IsQList,IsIList,Table_ExternalData_15[[#This Row],[item_key]],IsITypeList,Table_ExternalData_15[[#This Row],[IType]],IsDList,Table_ExternalData_15[[#Headers],[14]])</f>
        <v>71</v>
      </c>
      <c r="S950" s="10">
        <f>SUMIFS(IsQList,IsIList,Table_ExternalData_15[[#This Row],[item_key]],IsITypeList,Table_ExternalData_15[[#This Row],[IType]],IsDList,Table_ExternalData_15[[#Headers],[15]])</f>
        <v>0</v>
      </c>
      <c r="T950" s="10">
        <f>SUMIFS(IsQList,IsIList,Table_ExternalData_15[[#This Row],[item_key]],IsITypeList,Table_ExternalData_15[[#This Row],[IType]],IsDList,Table_ExternalData_15[[#Headers],[16]])</f>
        <v>39</v>
      </c>
      <c r="U950" s="10">
        <f>SUMIFS(IsQList,IsIList,Table_ExternalData_15[[#This Row],[item_key]],IsITypeList,Table_ExternalData_15[[#This Row],[IType]],IsDList,Table_ExternalData_15[[#Headers],[17]])</f>
        <v>45</v>
      </c>
      <c r="V950" s="10">
        <f>SUMIFS(IsQList,IsIList,Table_ExternalData_15[[#This Row],[item_key]],IsITypeList,Table_ExternalData_15[[#This Row],[IType]],IsDList,Table_ExternalData_15[[#Headers],[18]])</f>
        <v>0</v>
      </c>
      <c r="W950" s="10">
        <f>SUMIFS(IsQList,IsIList,Table_ExternalData_15[[#This Row],[item_key]],IsITypeList,Table_ExternalData_15[[#This Row],[IType]],IsDList,Table_ExternalData_15[[#Headers],[19]])</f>
        <v>0</v>
      </c>
      <c r="X950" s="10">
        <f>SUMIFS(IsQList,IsIList,Table_ExternalData_15[[#This Row],[item_key]],IsITypeList,Table_ExternalData_15[[#This Row],[IType]],IsDList,Table_ExternalData_15[[#Headers],[20]])</f>
        <v>0</v>
      </c>
      <c r="Y950" s="10">
        <f>SUMIFS(IsQList,IsIList,Table_ExternalData_15[[#This Row],[item_key]],IsITypeList,Table_ExternalData_15[[#This Row],[IType]],IsDList,Table_ExternalData_15[[#Headers],[21]])</f>
        <v>0</v>
      </c>
      <c r="Z950" s="10">
        <f>SUMIFS(IsQList,IsIList,Table_ExternalData_15[[#This Row],[item_key]],IsITypeList,Table_ExternalData_15[[#This Row],[IType]],IsDList,Table_ExternalData_15[[#Headers],[22]])</f>
        <v>0</v>
      </c>
      <c r="AA950" s="10">
        <f>SUMIFS(IsQList,IsIList,Table_ExternalData_15[[#This Row],[item_key]],IsITypeList,Table_ExternalData_15[[#This Row],[IType]],IsDList,Table_ExternalData_15[[#Headers],[23]])</f>
        <v>0</v>
      </c>
      <c r="AB950" s="10">
        <f>SUMIFS(IsQList,IsIList,Table_ExternalData_15[[#This Row],[item_key]],IsITypeList,Table_ExternalData_15[[#This Row],[IType]],IsDList,Table_ExternalData_15[[#Headers],[24]])</f>
        <v>0</v>
      </c>
      <c r="AC950" s="10">
        <f>SUMIFS(IsQList,IsIList,Table_ExternalData_15[[#This Row],[item_key]],IsITypeList,Table_ExternalData_15[[#This Row],[IType]],IsDList,Table_ExternalData_15[[#Headers],[25]])</f>
        <v>0</v>
      </c>
      <c r="AD950" s="10">
        <f>SUMIFS(IsQList,IsIList,Table_ExternalData_15[[#This Row],[item_key]],IsITypeList,Table_ExternalData_15[[#This Row],[IType]],IsDList,Table_ExternalData_15[[#Headers],[26]])</f>
        <v>0</v>
      </c>
      <c r="AE950" s="10">
        <f>SUMIFS(IsQList,IsIList,Table_ExternalData_15[[#This Row],[item_key]],IsITypeList,Table_ExternalData_15[[#This Row],[IType]],IsDList,Table_ExternalData_15[[#Headers],[27]])</f>
        <v>0</v>
      </c>
      <c r="AF950" s="10">
        <f>SUMIFS(IsQList,IsIList,Table_ExternalData_15[[#This Row],[item_key]],IsITypeList,Table_ExternalData_15[[#This Row],[IType]],IsDList,Table_ExternalData_15[[#Headers],[28]])</f>
        <v>50</v>
      </c>
      <c r="AG950" s="10">
        <f>SUMIFS(IsQList,IsIList,Table_ExternalData_15[[#This Row],[item_key]],IsITypeList,Table_ExternalData_15[[#This Row],[IType]],IsDList,Table_ExternalData_15[[#Headers],[29]])</f>
        <v>60</v>
      </c>
      <c r="AH950" s="10">
        <f>SUMIFS(IsQList,IsIList,Table_ExternalData_15[[#This Row],[item_key]],IsITypeList,Table_ExternalData_15[[#This Row],[IType]],IsDList,Table_ExternalData_15[[#Headers],[30]])</f>
        <v>0</v>
      </c>
      <c r="AI950" s="10">
        <f>SUMIFS(IsQList,IsIList,Table_ExternalData_15[[#This Row],[item_key]],IsITypeList,Table_ExternalData_15[[#This Row],[IType]],IsDList,Table_ExternalData_15[[#Headers],[31]])</f>
        <v>207</v>
      </c>
      <c r="AJ950" s="10">
        <f>SUM(Table_ExternalData_15[[#This Row],[1]:[31]])</f>
        <v>859</v>
      </c>
    </row>
    <row r="951" spans="1:36">
      <c r="A951" s="1" t="s">
        <v>346</v>
      </c>
      <c r="B951" s="1" t="s">
        <v>662</v>
      </c>
      <c r="C951" s="1" t="s">
        <v>663</v>
      </c>
      <c r="D951" s="11" t="s">
        <v>2017</v>
      </c>
      <c r="E951" s="10">
        <f>SUMIFS(IsQList,IsIList,Table_ExternalData_15[[#This Row],[item_key]],IsITypeList,Table_ExternalData_15[[#This Row],[IType]],IsDList,Table_ExternalData_15[[#Headers],[1]])</f>
        <v>0</v>
      </c>
      <c r="F951" s="10">
        <f>SUMIFS(IsQList,IsIList,Table_ExternalData_15[[#This Row],[item_key]],IsITypeList,Table_ExternalData_15[[#This Row],[IType]],IsDList,Table_ExternalData_15[[#Headers],[2]])</f>
        <v>0</v>
      </c>
      <c r="G951" s="10">
        <f>SUMIFS(IsQList,IsIList,Table_ExternalData_15[[#This Row],[item_key]],IsITypeList,Table_ExternalData_15[[#This Row],[IType]],IsDList,Table_ExternalData_15[[#Headers],[3]])</f>
        <v>0</v>
      </c>
      <c r="H951" s="10">
        <f>SUMIFS(IsQList,IsIList,Table_ExternalData_15[[#This Row],[item_key]],IsITypeList,Table_ExternalData_15[[#This Row],[IType]],IsDList,Table_ExternalData_15[[#Headers],[4]])</f>
        <v>0</v>
      </c>
      <c r="I951" s="10">
        <f>SUMIFS(IsQList,IsIList,Table_ExternalData_15[[#This Row],[item_key]],IsITypeList,Table_ExternalData_15[[#This Row],[IType]],IsDList,Table_ExternalData_15[[#Headers],[5]])</f>
        <v>0</v>
      </c>
      <c r="J951" s="10">
        <f>SUMIFS(IsQList,IsIList,Table_ExternalData_15[[#This Row],[item_key]],IsITypeList,Table_ExternalData_15[[#This Row],[IType]],IsDList,Table_ExternalData_15[[#Headers],[6]])</f>
        <v>0</v>
      </c>
      <c r="K951" s="10">
        <f>SUMIFS(IsQList,IsIList,Table_ExternalData_15[[#This Row],[item_key]],IsITypeList,Table_ExternalData_15[[#This Row],[IType]],IsDList,Table_ExternalData_15[[#Headers],[7]])</f>
        <v>0</v>
      </c>
      <c r="L951" s="10">
        <f>SUMIFS(IsQList,IsIList,Table_ExternalData_15[[#This Row],[item_key]],IsITypeList,Table_ExternalData_15[[#This Row],[IType]],IsDList,Table_ExternalData_15[[#Headers],[8]])</f>
        <v>0</v>
      </c>
      <c r="M951" s="10">
        <f>SUMIFS(IsQList,IsIList,Table_ExternalData_15[[#This Row],[item_key]],IsITypeList,Table_ExternalData_15[[#This Row],[IType]],IsDList,Table_ExternalData_15[[#Headers],[9]])</f>
        <v>0</v>
      </c>
      <c r="N951" s="10">
        <f>SUMIFS(IsQList,IsIList,Table_ExternalData_15[[#This Row],[item_key]],IsITypeList,Table_ExternalData_15[[#This Row],[IType]],IsDList,Table_ExternalData_15[[#Headers],[10]])</f>
        <v>0</v>
      </c>
      <c r="O951" s="10">
        <f>SUMIFS(IsQList,IsIList,Table_ExternalData_15[[#This Row],[item_key]],IsITypeList,Table_ExternalData_15[[#This Row],[IType]],IsDList,Table_ExternalData_15[[#Headers],[11]])</f>
        <v>0</v>
      </c>
      <c r="P951" s="10">
        <f>SUMIFS(IsQList,IsIList,Table_ExternalData_15[[#This Row],[item_key]],IsITypeList,Table_ExternalData_15[[#This Row],[IType]],IsDList,Table_ExternalData_15[[#Headers],[12]])</f>
        <v>0</v>
      </c>
      <c r="Q951" s="10">
        <f>SUMIFS(IsQList,IsIList,Table_ExternalData_15[[#This Row],[item_key]],IsITypeList,Table_ExternalData_15[[#This Row],[IType]],IsDList,Table_ExternalData_15[[#Headers],[13]])</f>
        <v>0</v>
      </c>
      <c r="R951" s="10">
        <f>SUMIFS(IsQList,IsIList,Table_ExternalData_15[[#This Row],[item_key]],IsITypeList,Table_ExternalData_15[[#This Row],[IType]],IsDList,Table_ExternalData_15[[#Headers],[14]])</f>
        <v>0</v>
      </c>
      <c r="S951" s="10">
        <f>SUMIFS(IsQList,IsIList,Table_ExternalData_15[[#This Row],[item_key]],IsITypeList,Table_ExternalData_15[[#This Row],[IType]],IsDList,Table_ExternalData_15[[#Headers],[15]])</f>
        <v>0</v>
      </c>
      <c r="T951" s="10">
        <f>SUMIFS(IsQList,IsIList,Table_ExternalData_15[[#This Row],[item_key]],IsITypeList,Table_ExternalData_15[[#This Row],[IType]],IsDList,Table_ExternalData_15[[#Headers],[16]])</f>
        <v>0</v>
      </c>
      <c r="U951" s="10">
        <f>SUMIFS(IsQList,IsIList,Table_ExternalData_15[[#This Row],[item_key]],IsITypeList,Table_ExternalData_15[[#This Row],[IType]],IsDList,Table_ExternalData_15[[#Headers],[17]])</f>
        <v>0</v>
      </c>
      <c r="V951" s="10">
        <f>SUMIFS(IsQList,IsIList,Table_ExternalData_15[[#This Row],[item_key]],IsITypeList,Table_ExternalData_15[[#This Row],[IType]],IsDList,Table_ExternalData_15[[#Headers],[18]])</f>
        <v>0</v>
      </c>
      <c r="W951" s="10">
        <f>SUMIFS(IsQList,IsIList,Table_ExternalData_15[[#This Row],[item_key]],IsITypeList,Table_ExternalData_15[[#This Row],[IType]],IsDList,Table_ExternalData_15[[#Headers],[19]])</f>
        <v>0</v>
      </c>
      <c r="X951" s="10">
        <f>SUMIFS(IsQList,IsIList,Table_ExternalData_15[[#This Row],[item_key]],IsITypeList,Table_ExternalData_15[[#This Row],[IType]],IsDList,Table_ExternalData_15[[#Headers],[20]])</f>
        <v>0</v>
      </c>
      <c r="Y951" s="10">
        <f>SUMIFS(IsQList,IsIList,Table_ExternalData_15[[#This Row],[item_key]],IsITypeList,Table_ExternalData_15[[#This Row],[IType]],IsDList,Table_ExternalData_15[[#Headers],[21]])</f>
        <v>0</v>
      </c>
      <c r="Z951" s="10">
        <f>SUMIFS(IsQList,IsIList,Table_ExternalData_15[[#This Row],[item_key]],IsITypeList,Table_ExternalData_15[[#This Row],[IType]],IsDList,Table_ExternalData_15[[#Headers],[22]])</f>
        <v>0</v>
      </c>
      <c r="AA951" s="10">
        <f>SUMIFS(IsQList,IsIList,Table_ExternalData_15[[#This Row],[item_key]],IsITypeList,Table_ExternalData_15[[#This Row],[IType]],IsDList,Table_ExternalData_15[[#Headers],[23]])</f>
        <v>0</v>
      </c>
      <c r="AB951" s="10">
        <f>SUMIFS(IsQList,IsIList,Table_ExternalData_15[[#This Row],[item_key]],IsITypeList,Table_ExternalData_15[[#This Row],[IType]],IsDList,Table_ExternalData_15[[#Headers],[24]])</f>
        <v>0</v>
      </c>
      <c r="AC951" s="10">
        <f>SUMIFS(IsQList,IsIList,Table_ExternalData_15[[#This Row],[item_key]],IsITypeList,Table_ExternalData_15[[#This Row],[IType]],IsDList,Table_ExternalData_15[[#Headers],[25]])</f>
        <v>0</v>
      </c>
      <c r="AD951" s="10">
        <f>SUMIFS(IsQList,IsIList,Table_ExternalData_15[[#This Row],[item_key]],IsITypeList,Table_ExternalData_15[[#This Row],[IType]],IsDList,Table_ExternalData_15[[#Headers],[26]])</f>
        <v>0</v>
      </c>
      <c r="AE951" s="10">
        <f>SUMIFS(IsQList,IsIList,Table_ExternalData_15[[#This Row],[item_key]],IsITypeList,Table_ExternalData_15[[#This Row],[IType]],IsDList,Table_ExternalData_15[[#Headers],[27]])</f>
        <v>0</v>
      </c>
      <c r="AF951" s="10">
        <f>SUMIFS(IsQList,IsIList,Table_ExternalData_15[[#This Row],[item_key]],IsITypeList,Table_ExternalData_15[[#This Row],[IType]],IsDList,Table_ExternalData_15[[#Headers],[28]])</f>
        <v>0</v>
      </c>
      <c r="AG951" s="10">
        <f>SUMIFS(IsQList,IsIList,Table_ExternalData_15[[#This Row],[item_key]],IsITypeList,Table_ExternalData_15[[#This Row],[IType]],IsDList,Table_ExternalData_15[[#Headers],[29]])</f>
        <v>0</v>
      </c>
      <c r="AH951" s="10">
        <f>SUMIFS(IsQList,IsIList,Table_ExternalData_15[[#This Row],[item_key]],IsITypeList,Table_ExternalData_15[[#This Row],[IType]],IsDList,Table_ExternalData_15[[#Headers],[30]])</f>
        <v>0</v>
      </c>
      <c r="AI951" s="10">
        <f>SUMIFS(IsQList,IsIList,Table_ExternalData_15[[#This Row],[item_key]],IsITypeList,Table_ExternalData_15[[#This Row],[IType]],IsDList,Table_ExternalData_15[[#Headers],[31]])</f>
        <v>0</v>
      </c>
      <c r="AJ951" s="10">
        <f>SUM(Table_ExternalData_15[[#This Row],[1]:[31]])</f>
        <v>0</v>
      </c>
    </row>
    <row r="952" spans="1:36">
      <c r="A952" s="1" t="s">
        <v>347</v>
      </c>
      <c r="B952" s="1" t="s">
        <v>664</v>
      </c>
      <c r="C952" s="1" t="s">
        <v>665</v>
      </c>
      <c r="D952" s="11" t="s">
        <v>2046</v>
      </c>
      <c r="E952" s="10">
        <f>SUMIFS(IsQList,IsIList,Table_ExternalData_15[[#This Row],[item_key]],IsITypeList,Table_ExternalData_15[[#This Row],[IType]],IsDList,Table_ExternalData_15[[#Headers],[1]])</f>
        <v>85</v>
      </c>
      <c r="F952" s="10">
        <f>SUMIFS(IsQList,IsIList,Table_ExternalData_15[[#This Row],[item_key]],IsITypeList,Table_ExternalData_15[[#This Row],[IType]],IsDList,Table_ExternalData_15[[#Headers],[2]])</f>
        <v>136</v>
      </c>
      <c r="G952" s="10">
        <f>SUMIFS(IsQList,IsIList,Table_ExternalData_15[[#This Row],[item_key]],IsITypeList,Table_ExternalData_15[[#This Row],[IType]],IsDList,Table_ExternalData_15[[#Headers],[3]])</f>
        <v>35</v>
      </c>
      <c r="H952" s="10">
        <f>SUMIFS(IsQList,IsIList,Table_ExternalData_15[[#This Row],[item_key]],IsITypeList,Table_ExternalData_15[[#This Row],[IType]],IsDList,Table_ExternalData_15[[#Headers],[4]])</f>
        <v>100</v>
      </c>
      <c r="I952" s="10">
        <f>SUMIFS(IsQList,IsIList,Table_ExternalData_15[[#This Row],[item_key]],IsITypeList,Table_ExternalData_15[[#This Row],[IType]],IsDList,Table_ExternalData_15[[#Headers],[5]])</f>
        <v>56</v>
      </c>
      <c r="J952" s="10">
        <f>SUMIFS(IsQList,IsIList,Table_ExternalData_15[[#This Row],[item_key]],IsITypeList,Table_ExternalData_15[[#This Row],[IType]],IsDList,Table_ExternalData_15[[#Headers],[6]])</f>
        <v>237</v>
      </c>
      <c r="K952" s="10">
        <f>SUMIFS(IsQList,IsIList,Table_ExternalData_15[[#This Row],[item_key]],IsITypeList,Table_ExternalData_15[[#This Row],[IType]],IsDList,Table_ExternalData_15[[#Headers],[7]])</f>
        <v>195</v>
      </c>
      <c r="L952" s="10">
        <f>SUMIFS(IsQList,IsIList,Table_ExternalData_15[[#This Row],[item_key]],IsITypeList,Table_ExternalData_15[[#This Row],[IType]],IsDList,Table_ExternalData_15[[#Headers],[8]])</f>
        <v>138</v>
      </c>
      <c r="M952" s="10">
        <f>SUMIFS(IsQList,IsIList,Table_ExternalData_15[[#This Row],[item_key]],IsITypeList,Table_ExternalData_15[[#This Row],[IType]],IsDList,Table_ExternalData_15[[#Headers],[9]])</f>
        <v>296</v>
      </c>
      <c r="N952" s="10">
        <f>SUMIFS(IsQList,IsIList,Table_ExternalData_15[[#This Row],[item_key]],IsITypeList,Table_ExternalData_15[[#This Row],[IType]],IsDList,Table_ExternalData_15[[#Headers],[10]])</f>
        <v>176</v>
      </c>
      <c r="O952" s="10">
        <f>SUMIFS(IsQList,IsIList,Table_ExternalData_15[[#This Row],[item_key]],IsITypeList,Table_ExternalData_15[[#This Row],[IType]],IsDList,Table_ExternalData_15[[#Headers],[11]])</f>
        <v>135</v>
      </c>
      <c r="P952" s="10">
        <f>SUMIFS(IsQList,IsIList,Table_ExternalData_15[[#This Row],[item_key]],IsITypeList,Table_ExternalData_15[[#This Row],[IType]],IsDList,Table_ExternalData_15[[#Headers],[12]])</f>
        <v>0</v>
      </c>
      <c r="Q952" s="10">
        <f>SUMIFS(IsQList,IsIList,Table_ExternalData_15[[#This Row],[item_key]],IsITypeList,Table_ExternalData_15[[#This Row],[IType]],IsDList,Table_ExternalData_15[[#Headers],[13]])</f>
        <v>175</v>
      </c>
      <c r="R952" s="10">
        <f>SUMIFS(IsQList,IsIList,Table_ExternalData_15[[#This Row],[item_key]],IsITypeList,Table_ExternalData_15[[#This Row],[IType]],IsDList,Table_ExternalData_15[[#Headers],[14]])</f>
        <v>241</v>
      </c>
      <c r="S952" s="10">
        <f>SUMIFS(IsQList,IsIList,Table_ExternalData_15[[#This Row],[item_key]],IsITypeList,Table_ExternalData_15[[#This Row],[IType]],IsDList,Table_ExternalData_15[[#Headers],[15]])</f>
        <v>186</v>
      </c>
      <c r="T952" s="10">
        <f>SUMIFS(IsQList,IsIList,Table_ExternalData_15[[#This Row],[item_key]],IsITypeList,Table_ExternalData_15[[#This Row],[IType]],IsDList,Table_ExternalData_15[[#Headers],[16]])</f>
        <v>125</v>
      </c>
      <c r="U952" s="10">
        <f>SUMIFS(IsQList,IsIList,Table_ExternalData_15[[#This Row],[item_key]],IsITypeList,Table_ExternalData_15[[#This Row],[IType]],IsDList,Table_ExternalData_15[[#Headers],[17]])</f>
        <v>40</v>
      </c>
      <c r="V952" s="10">
        <f>SUMIFS(IsQList,IsIList,Table_ExternalData_15[[#This Row],[item_key]],IsITypeList,Table_ExternalData_15[[#This Row],[IType]],IsDList,Table_ExternalData_15[[#Headers],[18]])</f>
        <v>0</v>
      </c>
      <c r="W952" s="10">
        <f>SUMIFS(IsQList,IsIList,Table_ExternalData_15[[#This Row],[item_key]],IsITypeList,Table_ExternalData_15[[#This Row],[IType]],IsDList,Table_ExternalData_15[[#Headers],[19]])</f>
        <v>0</v>
      </c>
      <c r="X952" s="10">
        <f>SUMIFS(IsQList,IsIList,Table_ExternalData_15[[#This Row],[item_key]],IsITypeList,Table_ExternalData_15[[#This Row],[IType]],IsDList,Table_ExternalData_15[[#Headers],[20]])</f>
        <v>0</v>
      </c>
      <c r="Y952" s="10">
        <f>SUMIFS(IsQList,IsIList,Table_ExternalData_15[[#This Row],[item_key]],IsITypeList,Table_ExternalData_15[[#This Row],[IType]],IsDList,Table_ExternalData_15[[#Headers],[21]])</f>
        <v>0</v>
      </c>
      <c r="Z952" s="10">
        <f>SUMIFS(IsQList,IsIList,Table_ExternalData_15[[#This Row],[item_key]],IsITypeList,Table_ExternalData_15[[#This Row],[IType]],IsDList,Table_ExternalData_15[[#Headers],[22]])</f>
        <v>0</v>
      </c>
      <c r="AA952" s="10">
        <f>SUMIFS(IsQList,IsIList,Table_ExternalData_15[[#This Row],[item_key]],IsITypeList,Table_ExternalData_15[[#This Row],[IType]],IsDList,Table_ExternalData_15[[#Headers],[23]])</f>
        <v>0</v>
      </c>
      <c r="AB952" s="10">
        <f>SUMIFS(IsQList,IsIList,Table_ExternalData_15[[#This Row],[item_key]],IsITypeList,Table_ExternalData_15[[#This Row],[IType]],IsDList,Table_ExternalData_15[[#Headers],[24]])</f>
        <v>0</v>
      </c>
      <c r="AC952" s="10">
        <f>SUMIFS(IsQList,IsIList,Table_ExternalData_15[[#This Row],[item_key]],IsITypeList,Table_ExternalData_15[[#This Row],[IType]],IsDList,Table_ExternalData_15[[#Headers],[25]])</f>
        <v>0</v>
      </c>
      <c r="AD952" s="10">
        <f>SUMIFS(IsQList,IsIList,Table_ExternalData_15[[#This Row],[item_key]],IsITypeList,Table_ExternalData_15[[#This Row],[IType]],IsDList,Table_ExternalData_15[[#Headers],[26]])</f>
        <v>0</v>
      </c>
      <c r="AE952" s="10">
        <f>SUMIFS(IsQList,IsIList,Table_ExternalData_15[[#This Row],[item_key]],IsITypeList,Table_ExternalData_15[[#This Row],[IType]],IsDList,Table_ExternalData_15[[#Headers],[27]])</f>
        <v>334</v>
      </c>
      <c r="AF952" s="10">
        <f>SUMIFS(IsQList,IsIList,Table_ExternalData_15[[#This Row],[item_key]],IsITypeList,Table_ExternalData_15[[#This Row],[IType]],IsDList,Table_ExternalData_15[[#Headers],[28]])</f>
        <v>332</v>
      </c>
      <c r="AG952" s="10">
        <f>SUMIFS(IsQList,IsIList,Table_ExternalData_15[[#This Row],[item_key]],IsITypeList,Table_ExternalData_15[[#This Row],[IType]],IsDList,Table_ExternalData_15[[#Headers],[29]])</f>
        <v>304</v>
      </c>
      <c r="AH952" s="10">
        <f>SUMIFS(IsQList,IsIList,Table_ExternalData_15[[#This Row],[item_key]],IsITypeList,Table_ExternalData_15[[#This Row],[IType]],IsDList,Table_ExternalData_15[[#Headers],[30]])</f>
        <v>230</v>
      </c>
      <c r="AI952" s="10">
        <f>SUMIFS(IsQList,IsIList,Table_ExternalData_15[[#This Row],[item_key]],IsITypeList,Table_ExternalData_15[[#This Row],[IType]],IsDList,Table_ExternalData_15[[#Headers],[31]])</f>
        <v>520</v>
      </c>
      <c r="AJ952" s="10">
        <f>SUM(Table_ExternalData_15[[#This Row],[1]:[31]])</f>
        <v>4076</v>
      </c>
    </row>
    <row r="953" spans="1:36">
      <c r="A953" s="1" t="s">
        <v>347</v>
      </c>
      <c r="B953" s="1" t="s">
        <v>664</v>
      </c>
      <c r="C953" s="1" t="s">
        <v>665</v>
      </c>
      <c r="D953" s="11" t="s">
        <v>2017</v>
      </c>
      <c r="E953" s="10">
        <f>SUMIFS(IsQList,IsIList,Table_ExternalData_15[[#This Row],[item_key]],IsITypeList,Table_ExternalData_15[[#This Row],[IType]],IsDList,Table_ExternalData_15[[#Headers],[1]])</f>
        <v>0</v>
      </c>
      <c r="F953" s="10">
        <f>SUMIFS(IsQList,IsIList,Table_ExternalData_15[[#This Row],[item_key]],IsITypeList,Table_ExternalData_15[[#This Row],[IType]],IsDList,Table_ExternalData_15[[#Headers],[2]])</f>
        <v>0</v>
      </c>
      <c r="G953" s="10">
        <f>SUMIFS(IsQList,IsIList,Table_ExternalData_15[[#This Row],[item_key]],IsITypeList,Table_ExternalData_15[[#This Row],[IType]],IsDList,Table_ExternalData_15[[#Headers],[3]])</f>
        <v>0</v>
      </c>
      <c r="H953" s="10">
        <f>SUMIFS(IsQList,IsIList,Table_ExternalData_15[[#This Row],[item_key]],IsITypeList,Table_ExternalData_15[[#This Row],[IType]],IsDList,Table_ExternalData_15[[#Headers],[4]])</f>
        <v>0</v>
      </c>
      <c r="I953" s="10">
        <f>SUMIFS(IsQList,IsIList,Table_ExternalData_15[[#This Row],[item_key]],IsITypeList,Table_ExternalData_15[[#This Row],[IType]],IsDList,Table_ExternalData_15[[#Headers],[5]])</f>
        <v>0</v>
      </c>
      <c r="J953" s="10">
        <f>SUMIFS(IsQList,IsIList,Table_ExternalData_15[[#This Row],[item_key]],IsITypeList,Table_ExternalData_15[[#This Row],[IType]],IsDList,Table_ExternalData_15[[#Headers],[6]])</f>
        <v>0</v>
      </c>
      <c r="K953" s="10">
        <f>SUMIFS(IsQList,IsIList,Table_ExternalData_15[[#This Row],[item_key]],IsITypeList,Table_ExternalData_15[[#This Row],[IType]],IsDList,Table_ExternalData_15[[#Headers],[7]])</f>
        <v>0</v>
      </c>
      <c r="L953" s="10">
        <f>SUMIFS(IsQList,IsIList,Table_ExternalData_15[[#This Row],[item_key]],IsITypeList,Table_ExternalData_15[[#This Row],[IType]],IsDList,Table_ExternalData_15[[#Headers],[8]])</f>
        <v>0</v>
      </c>
      <c r="M953" s="10">
        <f>SUMIFS(IsQList,IsIList,Table_ExternalData_15[[#This Row],[item_key]],IsITypeList,Table_ExternalData_15[[#This Row],[IType]],IsDList,Table_ExternalData_15[[#Headers],[9]])</f>
        <v>0</v>
      </c>
      <c r="N953" s="10">
        <f>SUMIFS(IsQList,IsIList,Table_ExternalData_15[[#This Row],[item_key]],IsITypeList,Table_ExternalData_15[[#This Row],[IType]],IsDList,Table_ExternalData_15[[#Headers],[10]])</f>
        <v>0</v>
      </c>
      <c r="O953" s="10">
        <f>SUMIFS(IsQList,IsIList,Table_ExternalData_15[[#This Row],[item_key]],IsITypeList,Table_ExternalData_15[[#This Row],[IType]],IsDList,Table_ExternalData_15[[#Headers],[11]])</f>
        <v>0</v>
      </c>
      <c r="P953" s="10">
        <f>SUMIFS(IsQList,IsIList,Table_ExternalData_15[[#This Row],[item_key]],IsITypeList,Table_ExternalData_15[[#This Row],[IType]],IsDList,Table_ExternalData_15[[#Headers],[12]])</f>
        <v>0</v>
      </c>
      <c r="Q953" s="10">
        <f>SUMIFS(IsQList,IsIList,Table_ExternalData_15[[#This Row],[item_key]],IsITypeList,Table_ExternalData_15[[#This Row],[IType]],IsDList,Table_ExternalData_15[[#Headers],[13]])</f>
        <v>0</v>
      </c>
      <c r="R953" s="10">
        <f>SUMIFS(IsQList,IsIList,Table_ExternalData_15[[#This Row],[item_key]],IsITypeList,Table_ExternalData_15[[#This Row],[IType]],IsDList,Table_ExternalData_15[[#Headers],[14]])</f>
        <v>0</v>
      </c>
      <c r="S953" s="10">
        <f>SUMIFS(IsQList,IsIList,Table_ExternalData_15[[#This Row],[item_key]],IsITypeList,Table_ExternalData_15[[#This Row],[IType]],IsDList,Table_ExternalData_15[[#Headers],[15]])</f>
        <v>0</v>
      </c>
      <c r="T953" s="10">
        <f>SUMIFS(IsQList,IsIList,Table_ExternalData_15[[#This Row],[item_key]],IsITypeList,Table_ExternalData_15[[#This Row],[IType]],IsDList,Table_ExternalData_15[[#Headers],[16]])</f>
        <v>0</v>
      </c>
      <c r="U953" s="10">
        <f>SUMIFS(IsQList,IsIList,Table_ExternalData_15[[#This Row],[item_key]],IsITypeList,Table_ExternalData_15[[#This Row],[IType]],IsDList,Table_ExternalData_15[[#Headers],[17]])</f>
        <v>0</v>
      </c>
      <c r="V953" s="10">
        <f>SUMIFS(IsQList,IsIList,Table_ExternalData_15[[#This Row],[item_key]],IsITypeList,Table_ExternalData_15[[#This Row],[IType]],IsDList,Table_ExternalData_15[[#Headers],[18]])</f>
        <v>0</v>
      </c>
      <c r="W953" s="10">
        <f>SUMIFS(IsQList,IsIList,Table_ExternalData_15[[#This Row],[item_key]],IsITypeList,Table_ExternalData_15[[#This Row],[IType]],IsDList,Table_ExternalData_15[[#Headers],[19]])</f>
        <v>0</v>
      </c>
      <c r="X953" s="10">
        <f>SUMIFS(IsQList,IsIList,Table_ExternalData_15[[#This Row],[item_key]],IsITypeList,Table_ExternalData_15[[#This Row],[IType]],IsDList,Table_ExternalData_15[[#Headers],[20]])</f>
        <v>0</v>
      </c>
      <c r="Y953" s="10">
        <f>SUMIFS(IsQList,IsIList,Table_ExternalData_15[[#This Row],[item_key]],IsITypeList,Table_ExternalData_15[[#This Row],[IType]],IsDList,Table_ExternalData_15[[#Headers],[21]])</f>
        <v>0</v>
      </c>
      <c r="Z953" s="10">
        <f>SUMIFS(IsQList,IsIList,Table_ExternalData_15[[#This Row],[item_key]],IsITypeList,Table_ExternalData_15[[#This Row],[IType]],IsDList,Table_ExternalData_15[[#Headers],[22]])</f>
        <v>0</v>
      </c>
      <c r="AA953" s="10">
        <f>SUMIFS(IsQList,IsIList,Table_ExternalData_15[[#This Row],[item_key]],IsITypeList,Table_ExternalData_15[[#This Row],[IType]],IsDList,Table_ExternalData_15[[#Headers],[23]])</f>
        <v>0</v>
      </c>
      <c r="AB953" s="10">
        <f>SUMIFS(IsQList,IsIList,Table_ExternalData_15[[#This Row],[item_key]],IsITypeList,Table_ExternalData_15[[#This Row],[IType]],IsDList,Table_ExternalData_15[[#Headers],[24]])</f>
        <v>0</v>
      </c>
      <c r="AC953" s="10">
        <f>SUMIFS(IsQList,IsIList,Table_ExternalData_15[[#This Row],[item_key]],IsITypeList,Table_ExternalData_15[[#This Row],[IType]],IsDList,Table_ExternalData_15[[#Headers],[25]])</f>
        <v>0</v>
      </c>
      <c r="AD953" s="10">
        <f>SUMIFS(IsQList,IsIList,Table_ExternalData_15[[#This Row],[item_key]],IsITypeList,Table_ExternalData_15[[#This Row],[IType]],IsDList,Table_ExternalData_15[[#Headers],[26]])</f>
        <v>0</v>
      </c>
      <c r="AE953" s="10">
        <f>SUMIFS(IsQList,IsIList,Table_ExternalData_15[[#This Row],[item_key]],IsITypeList,Table_ExternalData_15[[#This Row],[IType]],IsDList,Table_ExternalData_15[[#Headers],[27]])</f>
        <v>0</v>
      </c>
      <c r="AF953" s="10">
        <f>SUMIFS(IsQList,IsIList,Table_ExternalData_15[[#This Row],[item_key]],IsITypeList,Table_ExternalData_15[[#This Row],[IType]],IsDList,Table_ExternalData_15[[#Headers],[28]])</f>
        <v>0</v>
      </c>
      <c r="AG953" s="10">
        <f>SUMIFS(IsQList,IsIList,Table_ExternalData_15[[#This Row],[item_key]],IsITypeList,Table_ExternalData_15[[#This Row],[IType]],IsDList,Table_ExternalData_15[[#Headers],[29]])</f>
        <v>0</v>
      </c>
      <c r="AH953" s="10">
        <f>SUMIFS(IsQList,IsIList,Table_ExternalData_15[[#This Row],[item_key]],IsITypeList,Table_ExternalData_15[[#This Row],[IType]],IsDList,Table_ExternalData_15[[#Headers],[30]])</f>
        <v>0</v>
      </c>
      <c r="AI953" s="10">
        <f>SUMIFS(IsQList,IsIList,Table_ExternalData_15[[#This Row],[item_key]],IsITypeList,Table_ExternalData_15[[#This Row],[IType]],IsDList,Table_ExternalData_15[[#Headers],[31]])</f>
        <v>0</v>
      </c>
      <c r="AJ953" s="10">
        <f>SUM(Table_ExternalData_15[[#This Row],[1]:[31]])</f>
        <v>0</v>
      </c>
    </row>
    <row r="954" spans="1:36">
      <c r="A954" s="1" t="s">
        <v>348</v>
      </c>
      <c r="B954" s="1" t="s">
        <v>666</v>
      </c>
      <c r="C954" s="1" t="s">
        <v>667</v>
      </c>
      <c r="D954" s="11" t="s">
        <v>2046</v>
      </c>
      <c r="E954" s="10">
        <f>SUMIFS(IsQList,IsIList,Table_ExternalData_15[[#This Row],[item_key]],IsITypeList,Table_ExternalData_15[[#This Row],[IType]],IsDList,Table_ExternalData_15[[#Headers],[1]])</f>
        <v>0</v>
      </c>
      <c r="F954" s="10">
        <f>SUMIFS(IsQList,IsIList,Table_ExternalData_15[[#This Row],[item_key]],IsITypeList,Table_ExternalData_15[[#This Row],[IType]],IsDList,Table_ExternalData_15[[#Headers],[2]])</f>
        <v>52</v>
      </c>
      <c r="G954" s="10">
        <f>SUMIFS(IsQList,IsIList,Table_ExternalData_15[[#This Row],[item_key]],IsITypeList,Table_ExternalData_15[[#This Row],[IType]],IsDList,Table_ExternalData_15[[#Headers],[3]])</f>
        <v>50</v>
      </c>
      <c r="H954" s="10">
        <f>SUMIFS(IsQList,IsIList,Table_ExternalData_15[[#This Row],[item_key]],IsITypeList,Table_ExternalData_15[[#This Row],[IType]],IsDList,Table_ExternalData_15[[#Headers],[4]])</f>
        <v>150</v>
      </c>
      <c r="I954" s="10">
        <f>SUMIFS(IsQList,IsIList,Table_ExternalData_15[[#This Row],[item_key]],IsITypeList,Table_ExternalData_15[[#This Row],[IType]],IsDList,Table_ExternalData_15[[#Headers],[5]])</f>
        <v>44</v>
      </c>
      <c r="J954" s="10">
        <f>SUMIFS(IsQList,IsIList,Table_ExternalData_15[[#This Row],[item_key]],IsITypeList,Table_ExternalData_15[[#This Row],[IType]],IsDList,Table_ExternalData_15[[#Headers],[6]])</f>
        <v>0</v>
      </c>
      <c r="K954" s="10">
        <f>SUMIFS(IsQList,IsIList,Table_ExternalData_15[[#This Row],[item_key]],IsITypeList,Table_ExternalData_15[[#This Row],[IType]],IsDList,Table_ExternalData_15[[#Headers],[7]])</f>
        <v>14</v>
      </c>
      <c r="L954" s="10">
        <f>SUMIFS(IsQList,IsIList,Table_ExternalData_15[[#This Row],[item_key]],IsITypeList,Table_ExternalData_15[[#This Row],[IType]],IsDList,Table_ExternalData_15[[#Headers],[8]])</f>
        <v>1</v>
      </c>
      <c r="M954" s="10">
        <f>SUMIFS(IsQList,IsIList,Table_ExternalData_15[[#This Row],[item_key]],IsITypeList,Table_ExternalData_15[[#This Row],[IType]],IsDList,Table_ExternalData_15[[#Headers],[9]])</f>
        <v>21</v>
      </c>
      <c r="N954" s="10">
        <f>SUMIFS(IsQList,IsIList,Table_ExternalData_15[[#This Row],[item_key]],IsITypeList,Table_ExternalData_15[[#This Row],[IType]],IsDList,Table_ExternalData_15[[#Headers],[10]])</f>
        <v>31</v>
      </c>
      <c r="O954" s="10">
        <f>SUMIFS(IsQList,IsIList,Table_ExternalData_15[[#This Row],[item_key]],IsITypeList,Table_ExternalData_15[[#This Row],[IType]],IsDList,Table_ExternalData_15[[#Headers],[11]])</f>
        <v>15</v>
      </c>
      <c r="P954" s="10">
        <f>SUMIFS(IsQList,IsIList,Table_ExternalData_15[[#This Row],[item_key]],IsITypeList,Table_ExternalData_15[[#This Row],[IType]],IsDList,Table_ExternalData_15[[#Headers],[12]])</f>
        <v>0</v>
      </c>
      <c r="Q954" s="10">
        <f>SUMIFS(IsQList,IsIList,Table_ExternalData_15[[#This Row],[item_key]],IsITypeList,Table_ExternalData_15[[#This Row],[IType]],IsDList,Table_ExternalData_15[[#Headers],[13]])</f>
        <v>9</v>
      </c>
      <c r="R954" s="10">
        <f>SUMIFS(IsQList,IsIList,Table_ExternalData_15[[#This Row],[item_key]],IsITypeList,Table_ExternalData_15[[#This Row],[IType]],IsDList,Table_ExternalData_15[[#Headers],[14]])</f>
        <v>71</v>
      </c>
      <c r="S954" s="10">
        <f>SUMIFS(IsQList,IsIList,Table_ExternalData_15[[#This Row],[item_key]],IsITypeList,Table_ExternalData_15[[#This Row],[IType]],IsDList,Table_ExternalData_15[[#Headers],[15]])</f>
        <v>0</v>
      </c>
      <c r="T954" s="10">
        <f>SUMIFS(IsQList,IsIList,Table_ExternalData_15[[#This Row],[item_key]],IsITypeList,Table_ExternalData_15[[#This Row],[IType]],IsDList,Table_ExternalData_15[[#Headers],[16]])</f>
        <v>39</v>
      </c>
      <c r="U954" s="10">
        <f>SUMIFS(IsQList,IsIList,Table_ExternalData_15[[#This Row],[item_key]],IsITypeList,Table_ExternalData_15[[#This Row],[IType]],IsDList,Table_ExternalData_15[[#Headers],[17]])</f>
        <v>45</v>
      </c>
      <c r="V954" s="10">
        <f>SUMIFS(IsQList,IsIList,Table_ExternalData_15[[#This Row],[item_key]],IsITypeList,Table_ExternalData_15[[#This Row],[IType]],IsDList,Table_ExternalData_15[[#Headers],[18]])</f>
        <v>0</v>
      </c>
      <c r="W954" s="10">
        <f>SUMIFS(IsQList,IsIList,Table_ExternalData_15[[#This Row],[item_key]],IsITypeList,Table_ExternalData_15[[#This Row],[IType]],IsDList,Table_ExternalData_15[[#Headers],[19]])</f>
        <v>0</v>
      </c>
      <c r="X954" s="10">
        <f>SUMIFS(IsQList,IsIList,Table_ExternalData_15[[#This Row],[item_key]],IsITypeList,Table_ExternalData_15[[#This Row],[IType]],IsDList,Table_ExternalData_15[[#Headers],[20]])</f>
        <v>0</v>
      </c>
      <c r="Y954" s="10">
        <f>SUMIFS(IsQList,IsIList,Table_ExternalData_15[[#This Row],[item_key]],IsITypeList,Table_ExternalData_15[[#This Row],[IType]],IsDList,Table_ExternalData_15[[#Headers],[21]])</f>
        <v>0</v>
      </c>
      <c r="Z954" s="10">
        <f>SUMIFS(IsQList,IsIList,Table_ExternalData_15[[#This Row],[item_key]],IsITypeList,Table_ExternalData_15[[#This Row],[IType]],IsDList,Table_ExternalData_15[[#Headers],[22]])</f>
        <v>0</v>
      </c>
      <c r="AA954" s="10">
        <f>SUMIFS(IsQList,IsIList,Table_ExternalData_15[[#This Row],[item_key]],IsITypeList,Table_ExternalData_15[[#This Row],[IType]],IsDList,Table_ExternalData_15[[#Headers],[23]])</f>
        <v>0</v>
      </c>
      <c r="AB954" s="10">
        <f>SUMIFS(IsQList,IsIList,Table_ExternalData_15[[#This Row],[item_key]],IsITypeList,Table_ExternalData_15[[#This Row],[IType]],IsDList,Table_ExternalData_15[[#Headers],[24]])</f>
        <v>0</v>
      </c>
      <c r="AC954" s="10">
        <f>SUMIFS(IsQList,IsIList,Table_ExternalData_15[[#This Row],[item_key]],IsITypeList,Table_ExternalData_15[[#This Row],[IType]],IsDList,Table_ExternalData_15[[#Headers],[25]])</f>
        <v>0</v>
      </c>
      <c r="AD954" s="10">
        <f>SUMIFS(IsQList,IsIList,Table_ExternalData_15[[#This Row],[item_key]],IsITypeList,Table_ExternalData_15[[#This Row],[IType]],IsDList,Table_ExternalData_15[[#Headers],[26]])</f>
        <v>0</v>
      </c>
      <c r="AE954" s="10">
        <f>SUMIFS(IsQList,IsIList,Table_ExternalData_15[[#This Row],[item_key]],IsITypeList,Table_ExternalData_15[[#This Row],[IType]],IsDList,Table_ExternalData_15[[#Headers],[27]])</f>
        <v>0</v>
      </c>
      <c r="AF954" s="10">
        <f>SUMIFS(IsQList,IsIList,Table_ExternalData_15[[#This Row],[item_key]],IsITypeList,Table_ExternalData_15[[#This Row],[IType]],IsDList,Table_ExternalData_15[[#Headers],[28]])</f>
        <v>50</v>
      </c>
      <c r="AG954" s="10">
        <f>SUMIFS(IsQList,IsIList,Table_ExternalData_15[[#This Row],[item_key]],IsITypeList,Table_ExternalData_15[[#This Row],[IType]],IsDList,Table_ExternalData_15[[#Headers],[29]])</f>
        <v>60</v>
      </c>
      <c r="AH954" s="10">
        <f>SUMIFS(IsQList,IsIList,Table_ExternalData_15[[#This Row],[item_key]],IsITypeList,Table_ExternalData_15[[#This Row],[IType]],IsDList,Table_ExternalData_15[[#Headers],[30]])</f>
        <v>0</v>
      </c>
      <c r="AI954" s="10">
        <f>SUMIFS(IsQList,IsIList,Table_ExternalData_15[[#This Row],[item_key]],IsITypeList,Table_ExternalData_15[[#This Row],[IType]],IsDList,Table_ExternalData_15[[#Headers],[31]])</f>
        <v>207</v>
      </c>
      <c r="AJ954" s="10">
        <f>SUM(Table_ExternalData_15[[#This Row],[1]:[31]])</f>
        <v>859</v>
      </c>
    </row>
    <row r="955" spans="1:36">
      <c r="A955" s="1" t="s">
        <v>348</v>
      </c>
      <c r="B955" s="1" t="s">
        <v>666</v>
      </c>
      <c r="C955" s="1" t="s">
        <v>667</v>
      </c>
      <c r="D955" s="11" t="s">
        <v>2017</v>
      </c>
      <c r="E955" s="10">
        <f>SUMIFS(IsQList,IsIList,Table_ExternalData_15[[#This Row],[item_key]],IsITypeList,Table_ExternalData_15[[#This Row],[IType]],IsDList,Table_ExternalData_15[[#Headers],[1]])</f>
        <v>0</v>
      </c>
      <c r="F955" s="10">
        <f>SUMIFS(IsQList,IsIList,Table_ExternalData_15[[#This Row],[item_key]],IsITypeList,Table_ExternalData_15[[#This Row],[IType]],IsDList,Table_ExternalData_15[[#Headers],[2]])</f>
        <v>0</v>
      </c>
      <c r="G955" s="10">
        <f>SUMIFS(IsQList,IsIList,Table_ExternalData_15[[#This Row],[item_key]],IsITypeList,Table_ExternalData_15[[#This Row],[IType]],IsDList,Table_ExternalData_15[[#Headers],[3]])</f>
        <v>0</v>
      </c>
      <c r="H955" s="10">
        <f>SUMIFS(IsQList,IsIList,Table_ExternalData_15[[#This Row],[item_key]],IsITypeList,Table_ExternalData_15[[#This Row],[IType]],IsDList,Table_ExternalData_15[[#Headers],[4]])</f>
        <v>0</v>
      </c>
      <c r="I955" s="10">
        <f>SUMIFS(IsQList,IsIList,Table_ExternalData_15[[#This Row],[item_key]],IsITypeList,Table_ExternalData_15[[#This Row],[IType]],IsDList,Table_ExternalData_15[[#Headers],[5]])</f>
        <v>0</v>
      </c>
      <c r="J955" s="10">
        <f>SUMIFS(IsQList,IsIList,Table_ExternalData_15[[#This Row],[item_key]],IsITypeList,Table_ExternalData_15[[#This Row],[IType]],IsDList,Table_ExternalData_15[[#Headers],[6]])</f>
        <v>0</v>
      </c>
      <c r="K955" s="10">
        <f>SUMIFS(IsQList,IsIList,Table_ExternalData_15[[#This Row],[item_key]],IsITypeList,Table_ExternalData_15[[#This Row],[IType]],IsDList,Table_ExternalData_15[[#Headers],[7]])</f>
        <v>0</v>
      </c>
      <c r="L955" s="10">
        <f>SUMIFS(IsQList,IsIList,Table_ExternalData_15[[#This Row],[item_key]],IsITypeList,Table_ExternalData_15[[#This Row],[IType]],IsDList,Table_ExternalData_15[[#Headers],[8]])</f>
        <v>0</v>
      </c>
      <c r="M955" s="10">
        <f>SUMIFS(IsQList,IsIList,Table_ExternalData_15[[#This Row],[item_key]],IsITypeList,Table_ExternalData_15[[#This Row],[IType]],IsDList,Table_ExternalData_15[[#Headers],[9]])</f>
        <v>0</v>
      </c>
      <c r="N955" s="10">
        <f>SUMIFS(IsQList,IsIList,Table_ExternalData_15[[#This Row],[item_key]],IsITypeList,Table_ExternalData_15[[#This Row],[IType]],IsDList,Table_ExternalData_15[[#Headers],[10]])</f>
        <v>0</v>
      </c>
      <c r="O955" s="10">
        <f>SUMIFS(IsQList,IsIList,Table_ExternalData_15[[#This Row],[item_key]],IsITypeList,Table_ExternalData_15[[#This Row],[IType]],IsDList,Table_ExternalData_15[[#Headers],[11]])</f>
        <v>0</v>
      </c>
      <c r="P955" s="10">
        <f>SUMIFS(IsQList,IsIList,Table_ExternalData_15[[#This Row],[item_key]],IsITypeList,Table_ExternalData_15[[#This Row],[IType]],IsDList,Table_ExternalData_15[[#Headers],[12]])</f>
        <v>0</v>
      </c>
      <c r="Q955" s="10">
        <f>SUMIFS(IsQList,IsIList,Table_ExternalData_15[[#This Row],[item_key]],IsITypeList,Table_ExternalData_15[[#This Row],[IType]],IsDList,Table_ExternalData_15[[#Headers],[13]])</f>
        <v>0</v>
      </c>
      <c r="R955" s="10">
        <f>SUMIFS(IsQList,IsIList,Table_ExternalData_15[[#This Row],[item_key]],IsITypeList,Table_ExternalData_15[[#This Row],[IType]],IsDList,Table_ExternalData_15[[#Headers],[14]])</f>
        <v>0</v>
      </c>
      <c r="S955" s="10">
        <f>SUMIFS(IsQList,IsIList,Table_ExternalData_15[[#This Row],[item_key]],IsITypeList,Table_ExternalData_15[[#This Row],[IType]],IsDList,Table_ExternalData_15[[#Headers],[15]])</f>
        <v>0</v>
      </c>
      <c r="T955" s="10">
        <f>SUMIFS(IsQList,IsIList,Table_ExternalData_15[[#This Row],[item_key]],IsITypeList,Table_ExternalData_15[[#This Row],[IType]],IsDList,Table_ExternalData_15[[#Headers],[16]])</f>
        <v>0</v>
      </c>
      <c r="U955" s="10">
        <f>SUMIFS(IsQList,IsIList,Table_ExternalData_15[[#This Row],[item_key]],IsITypeList,Table_ExternalData_15[[#This Row],[IType]],IsDList,Table_ExternalData_15[[#Headers],[17]])</f>
        <v>0</v>
      </c>
      <c r="V955" s="10">
        <f>SUMIFS(IsQList,IsIList,Table_ExternalData_15[[#This Row],[item_key]],IsITypeList,Table_ExternalData_15[[#This Row],[IType]],IsDList,Table_ExternalData_15[[#Headers],[18]])</f>
        <v>0</v>
      </c>
      <c r="W955" s="10">
        <f>SUMIFS(IsQList,IsIList,Table_ExternalData_15[[#This Row],[item_key]],IsITypeList,Table_ExternalData_15[[#This Row],[IType]],IsDList,Table_ExternalData_15[[#Headers],[19]])</f>
        <v>0</v>
      </c>
      <c r="X955" s="10">
        <f>SUMIFS(IsQList,IsIList,Table_ExternalData_15[[#This Row],[item_key]],IsITypeList,Table_ExternalData_15[[#This Row],[IType]],IsDList,Table_ExternalData_15[[#Headers],[20]])</f>
        <v>0</v>
      </c>
      <c r="Y955" s="10">
        <f>SUMIFS(IsQList,IsIList,Table_ExternalData_15[[#This Row],[item_key]],IsITypeList,Table_ExternalData_15[[#This Row],[IType]],IsDList,Table_ExternalData_15[[#Headers],[21]])</f>
        <v>0</v>
      </c>
      <c r="Z955" s="10">
        <f>SUMIFS(IsQList,IsIList,Table_ExternalData_15[[#This Row],[item_key]],IsITypeList,Table_ExternalData_15[[#This Row],[IType]],IsDList,Table_ExternalData_15[[#Headers],[22]])</f>
        <v>0</v>
      </c>
      <c r="AA955" s="10">
        <f>SUMIFS(IsQList,IsIList,Table_ExternalData_15[[#This Row],[item_key]],IsITypeList,Table_ExternalData_15[[#This Row],[IType]],IsDList,Table_ExternalData_15[[#Headers],[23]])</f>
        <v>0</v>
      </c>
      <c r="AB955" s="10">
        <f>SUMIFS(IsQList,IsIList,Table_ExternalData_15[[#This Row],[item_key]],IsITypeList,Table_ExternalData_15[[#This Row],[IType]],IsDList,Table_ExternalData_15[[#Headers],[24]])</f>
        <v>0</v>
      </c>
      <c r="AC955" s="10">
        <f>SUMIFS(IsQList,IsIList,Table_ExternalData_15[[#This Row],[item_key]],IsITypeList,Table_ExternalData_15[[#This Row],[IType]],IsDList,Table_ExternalData_15[[#Headers],[25]])</f>
        <v>0</v>
      </c>
      <c r="AD955" s="10">
        <f>SUMIFS(IsQList,IsIList,Table_ExternalData_15[[#This Row],[item_key]],IsITypeList,Table_ExternalData_15[[#This Row],[IType]],IsDList,Table_ExternalData_15[[#Headers],[26]])</f>
        <v>0</v>
      </c>
      <c r="AE955" s="10">
        <f>SUMIFS(IsQList,IsIList,Table_ExternalData_15[[#This Row],[item_key]],IsITypeList,Table_ExternalData_15[[#This Row],[IType]],IsDList,Table_ExternalData_15[[#Headers],[27]])</f>
        <v>0</v>
      </c>
      <c r="AF955" s="10">
        <f>SUMIFS(IsQList,IsIList,Table_ExternalData_15[[#This Row],[item_key]],IsITypeList,Table_ExternalData_15[[#This Row],[IType]],IsDList,Table_ExternalData_15[[#Headers],[28]])</f>
        <v>0</v>
      </c>
      <c r="AG955" s="10">
        <f>SUMIFS(IsQList,IsIList,Table_ExternalData_15[[#This Row],[item_key]],IsITypeList,Table_ExternalData_15[[#This Row],[IType]],IsDList,Table_ExternalData_15[[#Headers],[29]])</f>
        <v>0</v>
      </c>
      <c r="AH955" s="10">
        <f>SUMIFS(IsQList,IsIList,Table_ExternalData_15[[#This Row],[item_key]],IsITypeList,Table_ExternalData_15[[#This Row],[IType]],IsDList,Table_ExternalData_15[[#Headers],[30]])</f>
        <v>0</v>
      </c>
      <c r="AI955" s="10">
        <f>SUMIFS(IsQList,IsIList,Table_ExternalData_15[[#This Row],[item_key]],IsITypeList,Table_ExternalData_15[[#This Row],[IType]],IsDList,Table_ExternalData_15[[#Headers],[31]])</f>
        <v>0</v>
      </c>
      <c r="AJ955" s="10">
        <f>SUM(Table_ExternalData_15[[#This Row],[1]:[31]])</f>
        <v>0</v>
      </c>
    </row>
    <row r="956" spans="1:36">
      <c r="A956" s="1" t="s">
        <v>2367</v>
      </c>
      <c r="B956" s="1" t="s">
        <v>2928</v>
      </c>
      <c r="C956" s="1" t="s">
        <v>844</v>
      </c>
      <c r="D956" s="11" t="s">
        <v>2363</v>
      </c>
      <c r="E956" s="10">
        <f>SUMIFS(IsQList,IsIList,Table_ExternalData_15[[#This Row],[item_key]],IsITypeList,Table_ExternalData_15[[#This Row],[IType]],IsDList,Table_ExternalData_15[[#Headers],[1]])</f>
        <v>0</v>
      </c>
      <c r="F956" s="10">
        <f>SUMIFS(IsQList,IsIList,Table_ExternalData_15[[#This Row],[item_key]],IsITypeList,Table_ExternalData_15[[#This Row],[IType]],IsDList,Table_ExternalData_15[[#Headers],[2]])</f>
        <v>0</v>
      </c>
      <c r="G956" s="10">
        <f>SUMIFS(IsQList,IsIList,Table_ExternalData_15[[#This Row],[item_key]],IsITypeList,Table_ExternalData_15[[#This Row],[IType]],IsDList,Table_ExternalData_15[[#Headers],[3]])</f>
        <v>0</v>
      </c>
      <c r="H956" s="10">
        <f>SUMIFS(IsQList,IsIList,Table_ExternalData_15[[#This Row],[item_key]],IsITypeList,Table_ExternalData_15[[#This Row],[IType]],IsDList,Table_ExternalData_15[[#Headers],[4]])</f>
        <v>0</v>
      </c>
      <c r="I956" s="10">
        <f>SUMIFS(IsQList,IsIList,Table_ExternalData_15[[#This Row],[item_key]],IsITypeList,Table_ExternalData_15[[#This Row],[IType]],IsDList,Table_ExternalData_15[[#Headers],[5]])</f>
        <v>0</v>
      </c>
      <c r="J956" s="10">
        <f>SUMIFS(IsQList,IsIList,Table_ExternalData_15[[#This Row],[item_key]],IsITypeList,Table_ExternalData_15[[#This Row],[IType]],IsDList,Table_ExternalData_15[[#Headers],[6]])</f>
        <v>0</v>
      </c>
      <c r="K956" s="10">
        <f>SUMIFS(IsQList,IsIList,Table_ExternalData_15[[#This Row],[item_key]],IsITypeList,Table_ExternalData_15[[#This Row],[IType]],IsDList,Table_ExternalData_15[[#Headers],[7]])</f>
        <v>0</v>
      </c>
      <c r="L956" s="10">
        <f>SUMIFS(IsQList,IsIList,Table_ExternalData_15[[#This Row],[item_key]],IsITypeList,Table_ExternalData_15[[#This Row],[IType]],IsDList,Table_ExternalData_15[[#Headers],[8]])</f>
        <v>0</v>
      </c>
      <c r="M956" s="10">
        <f>SUMIFS(IsQList,IsIList,Table_ExternalData_15[[#This Row],[item_key]],IsITypeList,Table_ExternalData_15[[#This Row],[IType]],IsDList,Table_ExternalData_15[[#Headers],[9]])</f>
        <v>0</v>
      </c>
      <c r="N956" s="10">
        <f>SUMIFS(IsQList,IsIList,Table_ExternalData_15[[#This Row],[item_key]],IsITypeList,Table_ExternalData_15[[#This Row],[IType]],IsDList,Table_ExternalData_15[[#Headers],[10]])</f>
        <v>0</v>
      </c>
      <c r="O956" s="10">
        <f>SUMIFS(IsQList,IsIList,Table_ExternalData_15[[#This Row],[item_key]],IsITypeList,Table_ExternalData_15[[#This Row],[IType]],IsDList,Table_ExternalData_15[[#Headers],[11]])</f>
        <v>0</v>
      </c>
      <c r="P956" s="10">
        <f>SUMIFS(IsQList,IsIList,Table_ExternalData_15[[#This Row],[item_key]],IsITypeList,Table_ExternalData_15[[#This Row],[IType]],IsDList,Table_ExternalData_15[[#Headers],[12]])</f>
        <v>0</v>
      </c>
      <c r="Q956" s="10">
        <f>SUMIFS(IsQList,IsIList,Table_ExternalData_15[[#This Row],[item_key]],IsITypeList,Table_ExternalData_15[[#This Row],[IType]],IsDList,Table_ExternalData_15[[#Headers],[13]])</f>
        <v>0</v>
      </c>
      <c r="R956" s="10">
        <f>SUMIFS(IsQList,IsIList,Table_ExternalData_15[[#This Row],[item_key]],IsITypeList,Table_ExternalData_15[[#This Row],[IType]],IsDList,Table_ExternalData_15[[#Headers],[14]])</f>
        <v>0</v>
      </c>
      <c r="S956" s="10">
        <f>SUMIFS(IsQList,IsIList,Table_ExternalData_15[[#This Row],[item_key]],IsITypeList,Table_ExternalData_15[[#This Row],[IType]],IsDList,Table_ExternalData_15[[#Headers],[15]])</f>
        <v>0</v>
      </c>
      <c r="T956" s="10">
        <f>SUMIFS(IsQList,IsIList,Table_ExternalData_15[[#This Row],[item_key]],IsITypeList,Table_ExternalData_15[[#This Row],[IType]],IsDList,Table_ExternalData_15[[#Headers],[16]])</f>
        <v>0</v>
      </c>
      <c r="U956" s="10">
        <f>SUMIFS(IsQList,IsIList,Table_ExternalData_15[[#This Row],[item_key]],IsITypeList,Table_ExternalData_15[[#This Row],[IType]],IsDList,Table_ExternalData_15[[#Headers],[17]])</f>
        <v>0</v>
      </c>
      <c r="V956" s="10">
        <f>SUMIFS(IsQList,IsIList,Table_ExternalData_15[[#This Row],[item_key]],IsITypeList,Table_ExternalData_15[[#This Row],[IType]],IsDList,Table_ExternalData_15[[#Headers],[18]])</f>
        <v>0</v>
      </c>
      <c r="W956" s="10">
        <f>SUMIFS(IsQList,IsIList,Table_ExternalData_15[[#This Row],[item_key]],IsITypeList,Table_ExternalData_15[[#This Row],[IType]],IsDList,Table_ExternalData_15[[#Headers],[19]])</f>
        <v>0</v>
      </c>
      <c r="X956" s="10">
        <f>SUMIFS(IsQList,IsIList,Table_ExternalData_15[[#This Row],[item_key]],IsITypeList,Table_ExternalData_15[[#This Row],[IType]],IsDList,Table_ExternalData_15[[#Headers],[20]])</f>
        <v>0</v>
      </c>
      <c r="Y956" s="10">
        <f>SUMIFS(IsQList,IsIList,Table_ExternalData_15[[#This Row],[item_key]],IsITypeList,Table_ExternalData_15[[#This Row],[IType]],IsDList,Table_ExternalData_15[[#Headers],[21]])</f>
        <v>0</v>
      </c>
      <c r="Z956" s="10">
        <f>SUMIFS(IsQList,IsIList,Table_ExternalData_15[[#This Row],[item_key]],IsITypeList,Table_ExternalData_15[[#This Row],[IType]],IsDList,Table_ExternalData_15[[#Headers],[22]])</f>
        <v>0</v>
      </c>
      <c r="AA956" s="10">
        <f>SUMIFS(IsQList,IsIList,Table_ExternalData_15[[#This Row],[item_key]],IsITypeList,Table_ExternalData_15[[#This Row],[IType]],IsDList,Table_ExternalData_15[[#Headers],[23]])</f>
        <v>0</v>
      </c>
      <c r="AB956" s="10">
        <f>SUMIFS(IsQList,IsIList,Table_ExternalData_15[[#This Row],[item_key]],IsITypeList,Table_ExternalData_15[[#This Row],[IType]],IsDList,Table_ExternalData_15[[#Headers],[24]])</f>
        <v>0</v>
      </c>
      <c r="AC956" s="10">
        <f>SUMIFS(IsQList,IsIList,Table_ExternalData_15[[#This Row],[item_key]],IsITypeList,Table_ExternalData_15[[#This Row],[IType]],IsDList,Table_ExternalData_15[[#Headers],[25]])</f>
        <v>0</v>
      </c>
      <c r="AD956" s="10">
        <f>SUMIFS(IsQList,IsIList,Table_ExternalData_15[[#This Row],[item_key]],IsITypeList,Table_ExternalData_15[[#This Row],[IType]],IsDList,Table_ExternalData_15[[#Headers],[26]])</f>
        <v>0</v>
      </c>
      <c r="AE956" s="10">
        <f>SUMIFS(IsQList,IsIList,Table_ExternalData_15[[#This Row],[item_key]],IsITypeList,Table_ExternalData_15[[#This Row],[IType]],IsDList,Table_ExternalData_15[[#Headers],[27]])</f>
        <v>0</v>
      </c>
      <c r="AF956" s="10">
        <f>SUMIFS(IsQList,IsIList,Table_ExternalData_15[[#This Row],[item_key]],IsITypeList,Table_ExternalData_15[[#This Row],[IType]],IsDList,Table_ExternalData_15[[#Headers],[28]])</f>
        <v>0</v>
      </c>
      <c r="AG956" s="10">
        <f>SUMIFS(IsQList,IsIList,Table_ExternalData_15[[#This Row],[item_key]],IsITypeList,Table_ExternalData_15[[#This Row],[IType]],IsDList,Table_ExternalData_15[[#Headers],[29]])</f>
        <v>0</v>
      </c>
      <c r="AH956" s="10">
        <f>SUMIFS(IsQList,IsIList,Table_ExternalData_15[[#This Row],[item_key]],IsITypeList,Table_ExternalData_15[[#This Row],[IType]],IsDList,Table_ExternalData_15[[#Headers],[30]])</f>
        <v>0</v>
      </c>
      <c r="AI956" s="10">
        <f>SUMIFS(IsQList,IsIList,Table_ExternalData_15[[#This Row],[item_key]],IsITypeList,Table_ExternalData_15[[#This Row],[IType]],IsDList,Table_ExternalData_15[[#Headers],[31]])</f>
        <v>0</v>
      </c>
      <c r="AJ956" s="10">
        <f>SUM(Table_ExternalData_15[[#This Row],[1]:[31]])</f>
        <v>0</v>
      </c>
    </row>
    <row r="957" spans="1:36">
      <c r="A957" s="1" t="s">
        <v>2221</v>
      </c>
      <c r="B957" s="1" t="s">
        <v>2929</v>
      </c>
      <c r="C957" s="1" t="s">
        <v>2930</v>
      </c>
      <c r="D957" s="11" t="s">
        <v>2046</v>
      </c>
      <c r="E957" s="10">
        <f>SUMIFS(IsQList,IsIList,Table_ExternalData_15[[#This Row],[item_key]],IsITypeList,Table_ExternalData_15[[#This Row],[IType]],IsDList,Table_ExternalData_15[[#Headers],[1]])</f>
        <v>1</v>
      </c>
      <c r="F957" s="10">
        <f>SUMIFS(IsQList,IsIList,Table_ExternalData_15[[#This Row],[item_key]],IsITypeList,Table_ExternalData_15[[#This Row],[IType]],IsDList,Table_ExternalData_15[[#Headers],[2]])</f>
        <v>0</v>
      </c>
      <c r="G957" s="10">
        <f>SUMIFS(IsQList,IsIList,Table_ExternalData_15[[#This Row],[item_key]],IsITypeList,Table_ExternalData_15[[#This Row],[IType]],IsDList,Table_ExternalData_15[[#Headers],[3]])</f>
        <v>0</v>
      </c>
      <c r="H957" s="10">
        <f>SUMIFS(IsQList,IsIList,Table_ExternalData_15[[#This Row],[item_key]],IsITypeList,Table_ExternalData_15[[#This Row],[IType]],IsDList,Table_ExternalData_15[[#Headers],[4]])</f>
        <v>70</v>
      </c>
      <c r="I957" s="10">
        <f>SUMIFS(IsQList,IsIList,Table_ExternalData_15[[#This Row],[item_key]],IsITypeList,Table_ExternalData_15[[#This Row],[IType]],IsDList,Table_ExternalData_15[[#Headers],[5]])</f>
        <v>0</v>
      </c>
      <c r="J957" s="10">
        <f>SUMIFS(IsQList,IsIList,Table_ExternalData_15[[#This Row],[item_key]],IsITypeList,Table_ExternalData_15[[#This Row],[IType]],IsDList,Table_ExternalData_15[[#Headers],[6]])</f>
        <v>23</v>
      </c>
      <c r="K957" s="10">
        <f>SUMIFS(IsQList,IsIList,Table_ExternalData_15[[#This Row],[item_key]],IsITypeList,Table_ExternalData_15[[#This Row],[IType]],IsDList,Table_ExternalData_15[[#Headers],[7]])</f>
        <v>0</v>
      </c>
      <c r="L957" s="10">
        <f>SUMIFS(IsQList,IsIList,Table_ExternalData_15[[#This Row],[item_key]],IsITypeList,Table_ExternalData_15[[#This Row],[IType]],IsDList,Table_ExternalData_15[[#Headers],[8]])</f>
        <v>0</v>
      </c>
      <c r="M957" s="10">
        <f>SUMIFS(IsQList,IsIList,Table_ExternalData_15[[#This Row],[item_key]],IsITypeList,Table_ExternalData_15[[#This Row],[IType]],IsDList,Table_ExternalData_15[[#Headers],[9]])</f>
        <v>0</v>
      </c>
      <c r="N957" s="10">
        <f>SUMIFS(IsQList,IsIList,Table_ExternalData_15[[#This Row],[item_key]],IsITypeList,Table_ExternalData_15[[#This Row],[IType]],IsDList,Table_ExternalData_15[[#Headers],[10]])</f>
        <v>0</v>
      </c>
      <c r="O957" s="10">
        <f>SUMIFS(IsQList,IsIList,Table_ExternalData_15[[#This Row],[item_key]],IsITypeList,Table_ExternalData_15[[#This Row],[IType]],IsDList,Table_ExternalData_15[[#Headers],[11]])</f>
        <v>0</v>
      </c>
      <c r="P957" s="10">
        <f>SUMIFS(IsQList,IsIList,Table_ExternalData_15[[#This Row],[item_key]],IsITypeList,Table_ExternalData_15[[#This Row],[IType]],IsDList,Table_ExternalData_15[[#Headers],[12]])</f>
        <v>0</v>
      </c>
      <c r="Q957" s="10">
        <f>SUMIFS(IsQList,IsIList,Table_ExternalData_15[[#This Row],[item_key]],IsITypeList,Table_ExternalData_15[[#This Row],[IType]],IsDList,Table_ExternalData_15[[#Headers],[13]])</f>
        <v>0</v>
      </c>
      <c r="R957" s="10">
        <f>SUMIFS(IsQList,IsIList,Table_ExternalData_15[[#This Row],[item_key]],IsITypeList,Table_ExternalData_15[[#This Row],[IType]],IsDList,Table_ExternalData_15[[#Headers],[14]])</f>
        <v>0</v>
      </c>
      <c r="S957" s="10">
        <f>SUMIFS(IsQList,IsIList,Table_ExternalData_15[[#This Row],[item_key]],IsITypeList,Table_ExternalData_15[[#This Row],[IType]],IsDList,Table_ExternalData_15[[#Headers],[15]])</f>
        <v>0</v>
      </c>
      <c r="T957" s="10">
        <f>SUMIFS(IsQList,IsIList,Table_ExternalData_15[[#This Row],[item_key]],IsITypeList,Table_ExternalData_15[[#This Row],[IType]],IsDList,Table_ExternalData_15[[#Headers],[16]])</f>
        <v>0</v>
      </c>
      <c r="U957" s="10">
        <f>SUMIFS(IsQList,IsIList,Table_ExternalData_15[[#This Row],[item_key]],IsITypeList,Table_ExternalData_15[[#This Row],[IType]],IsDList,Table_ExternalData_15[[#Headers],[17]])</f>
        <v>0</v>
      </c>
      <c r="V957" s="10">
        <f>SUMIFS(IsQList,IsIList,Table_ExternalData_15[[#This Row],[item_key]],IsITypeList,Table_ExternalData_15[[#This Row],[IType]],IsDList,Table_ExternalData_15[[#Headers],[18]])</f>
        <v>0</v>
      </c>
      <c r="W957" s="10">
        <f>SUMIFS(IsQList,IsIList,Table_ExternalData_15[[#This Row],[item_key]],IsITypeList,Table_ExternalData_15[[#This Row],[IType]],IsDList,Table_ExternalData_15[[#Headers],[19]])</f>
        <v>0</v>
      </c>
      <c r="X957" s="10">
        <f>SUMIFS(IsQList,IsIList,Table_ExternalData_15[[#This Row],[item_key]],IsITypeList,Table_ExternalData_15[[#This Row],[IType]],IsDList,Table_ExternalData_15[[#Headers],[20]])</f>
        <v>0</v>
      </c>
      <c r="Y957" s="10">
        <f>SUMIFS(IsQList,IsIList,Table_ExternalData_15[[#This Row],[item_key]],IsITypeList,Table_ExternalData_15[[#This Row],[IType]],IsDList,Table_ExternalData_15[[#Headers],[21]])</f>
        <v>0</v>
      </c>
      <c r="Z957" s="10">
        <f>SUMIFS(IsQList,IsIList,Table_ExternalData_15[[#This Row],[item_key]],IsITypeList,Table_ExternalData_15[[#This Row],[IType]],IsDList,Table_ExternalData_15[[#Headers],[22]])</f>
        <v>0</v>
      </c>
      <c r="AA957" s="10">
        <f>SUMIFS(IsQList,IsIList,Table_ExternalData_15[[#This Row],[item_key]],IsITypeList,Table_ExternalData_15[[#This Row],[IType]],IsDList,Table_ExternalData_15[[#Headers],[23]])</f>
        <v>0</v>
      </c>
      <c r="AB957" s="10">
        <f>SUMIFS(IsQList,IsIList,Table_ExternalData_15[[#This Row],[item_key]],IsITypeList,Table_ExternalData_15[[#This Row],[IType]],IsDList,Table_ExternalData_15[[#Headers],[24]])</f>
        <v>0</v>
      </c>
      <c r="AC957" s="10">
        <f>SUMIFS(IsQList,IsIList,Table_ExternalData_15[[#This Row],[item_key]],IsITypeList,Table_ExternalData_15[[#This Row],[IType]],IsDList,Table_ExternalData_15[[#Headers],[25]])</f>
        <v>0</v>
      </c>
      <c r="AD957" s="10">
        <f>SUMIFS(IsQList,IsIList,Table_ExternalData_15[[#This Row],[item_key]],IsITypeList,Table_ExternalData_15[[#This Row],[IType]],IsDList,Table_ExternalData_15[[#Headers],[26]])</f>
        <v>0</v>
      </c>
      <c r="AE957" s="10">
        <f>SUMIFS(IsQList,IsIList,Table_ExternalData_15[[#This Row],[item_key]],IsITypeList,Table_ExternalData_15[[#This Row],[IType]],IsDList,Table_ExternalData_15[[#Headers],[27]])</f>
        <v>0</v>
      </c>
      <c r="AF957" s="10">
        <f>SUMIFS(IsQList,IsIList,Table_ExternalData_15[[#This Row],[item_key]],IsITypeList,Table_ExternalData_15[[#This Row],[IType]],IsDList,Table_ExternalData_15[[#Headers],[28]])</f>
        <v>1</v>
      </c>
      <c r="AG957" s="10">
        <f>SUMIFS(IsQList,IsIList,Table_ExternalData_15[[#This Row],[item_key]],IsITypeList,Table_ExternalData_15[[#This Row],[IType]],IsDList,Table_ExternalData_15[[#Headers],[29]])</f>
        <v>76</v>
      </c>
      <c r="AH957" s="10">
        <f>SUMIFS(IsQList,IsIList,Table_ExternalData_15[[#This Row],[item_key]],IsITypeList,Table_ExternalData_15[[#This Row],[IType]],IsDList,Table_ExternalData_15[[#Headers],[30]])</f>
        <v>0</v>
      </c>
      <c r="AI957" s="10">
        <f>SUMIFS(IsQList,IsIList,Table_ExternalData_15[[#This Row],[item_key]],IsITypeList,Table_ExternalData_15[[#This Row],[IType]],IsDList,Table_ExternalData_15[[#Headers],[31]])</f>
        <v>10</v>
      </c>
      <c r="AJ957" s="10">
        <f>SUM(Table_ExternalData_15[[#This Row],[1]:[31]])</f>
        <v>181</v>
      </c>
    </row>
    <row r="958" spans="1:36">
      <c r="A958" s="1" t="s">
        <v>2257</v>
      </c>
      <c r="B958" s="1" t="s">
        <v>2931</v>
      </c>
      <c r="C958" s="1" t="s">
        <v>2932</v>
      </c>
      <c r="D958" s="11" t="s">
        <v>2046</v>
      </c>
      <c r="E958" s="10">
        <f>SUMIFS(IsQList,IsIList,Table_ExternalData_15[[#This Row],[item_key]],IsITypeList,Table_ExternalData_15[[#This Row],[IType]],IsDList,Table_ExternalData_15[[#Headers],[1]])</f>
        <v>0</v>
      </c>
      <c r="F958" s="10">
        <f>SUMIFS(IsQList,IsIList,Table_ExternalData_15[[#This Row],[item_key]],IsITypeList,Table_ExternalData_15[[#This Row],[IType]],IsDList,Table_ExternalData_15[[#Headers],[2]])</f>
        <v>0</v>
      </c>
      <c r="G958" s="10">
        <f>SUMIFS(IsQList,IsIList,Table_ExternalData_15[[#This Row],[item_key]],IsITypeList,Table_ExternalData_15[[#This Row],[IType]],IsDList,Table_ExternalData_15[[#Headers],[3]])</f>
        <v>0</v>
      </c>
      <c r="H958" s="10">
        <f>SUMIFS(IsQList,IsIList,Table_ExternalData_15[[#This Row],[item_key]],IsITypeList,Table_ExternalData_15[[#This Row],[IType]],IsDList,Table_ExternalData_15[[#Headers],[4]])</f>
        <v>0</v>
      </c>
      <c r="I958" s="10">
        <f>SUMIFS(IsQList,IsIList,Table_ExternalData_15[[#This Row],[item_key]],IsITypeList,Table_ExternalData_15[[#This Row],[IType]],IsDList,Table_ExternalData_15[[#Headers],[5]])</f>
        <v>0</v>
      </c>
      <c r="J958" s="10">
        <f>SUMIFS(IsQList,IsIList,Table_ExternalData_15[[#This Row],[item_key]],IsITypeList,Table_ExternalData_15[[#This Row],[IType]],IsDList,Table_ExternalData_15[[#Headers],[6]])</f>
        <v>0</v>
      </c>
      <c r="K958" s="10">
        <f>SUMIFS(IsQList,IsIList,Table_ExternalData_15[[#This Row],[item_key]],IsITypeList,Table_ExternalData_15[[#This Row],[IType]],IsDList,Table_ExternalData_15[[#Headers],[7]])</f>
        <v>0</v>
      </c>
      <c r="L958" s="10">
        <f>SUMIFS(IsQList,IsIList,Table_ExternalData_15[[#This Row],[item_key]],IsITypeList,Table_ExternalData_15[[#This Row],[IType]],IsDList,Table_ExternalData_15[[#Headers],[8]])</f>
        <v>0</v>
      </c>
      <c r="M958" s="10">
        <f>SUMIFS(IsQList,IsIList,Table_ExternalData_15[[#This Row],[item_key]],IsITypeList,Table_ExternalData_15[[#This Row],[IType]],IsDList,Table_ExternalData_15[[#Headers],[9]])</f>
        <v>415</v>
      </c>
      <c r="N958" s="10">
        <f>SUMIFS(IsQList,IsIList,Table_ExternalData_15[[#This Row],[item_key]],IsITypeList,Table_ExternalData_15[[#This Row],[IType]],IsDList,Table_ExternalData_15[[#Headers],[10]])</f>
        <v>500</v>
      </c>
      <c r="O958" s="10">
        <f>SUMIFS(IsQList,IsIList,Table_ExternalData_15[[#This Row],[item_key]],IsITypeList,Table_ExternalData_15[[#This Row],[IType]],IsDList,Table_ExternalData_15[[#Headers],[11]])</f>
        <v>600</v>
      </c>
      <c r="P958" s="10">
        <f>SUMIFS(IsQList,IsIList,Table_ExternalData_15[[#This Row],[item_key]],IsITypeList,Table_ExternalData_15[[#This Row],[IType]],IsDList,Table_ExternalData_15[[#Headers],[12]])</f>
        <v>500</v>
      </c>
      <c r="Q958" s="10">
        <f>SUMIFS(IsQList,IsIList,Table_ExternalData_15[[#This Row],[item_key]],IsITypeList,Table_ExternalData_15[[#This Row],[IType]],IsDList,Table_ExternalData_15[[#Headers],[13]])</f>
        <v>500</v>
      </c>
      <c r="R958" s="10">
        <f>SUMIFS(IsQList,IsIList,Table_ExternalData_15[[#This Row],[item_key]],IsITypeList,Table_ExternalData_15[[#This Row],[IType]],IsDList,Table_ExternalData_15[[#Headers],[14]])</f>
        <v>0</v>
      </c>
      <c r="S958" s="10">
        <f>SUMIFS(IsQList,IsIList,Table_ExternalData_15[[#This Row],[item_key]],IsITypeList,Table_ExternalData_15[[#This Row],[IType]],IsDList,Table_ExternalData_15[[#Headers],[15]])</f>
        <v>400</v>
      </c>
      <c r="T958" s="10">
        <f>SUMIFS(IsQList,IsIList,Table_ExternalData_15[[#This Row],[item_key]],IsITypeList,Table_ExternalData_15[[#This Row],[IType]],IsDList,Table_ExternalData_15[[#Headers],[16]])</f>
        <v>0</v>
      </c>
      <c r="U958" s="10">
        <f>SUMIFS(IsQList,IsIList,Table_ExternalData_15[[#This Row],[item_key]],IsITypeList,Table_ExternalData_15[[#This Row],[IType]],IsDList,Table_ExternalData_15[[#Headers],[17]])</f>
        <v>0</v>
      </c>
      <c r="V958" s="10">
        <f>SUMIFS(IsQList,IsIList,Table_ExternalData_15[[#This Row],[item_key]],IsITypeList,Table_ExternalData_15[[#This Row],[IType]],IsDList,Table_ExternalData_15[[#Headers],[18]])</f>
        <v>0</v>
      </c>
      <c r="W958" s="10">
        <f>SUMIFS(IsQList,IsIList,Table_ExternalData_15[[#This Row],[item_key]],IsITypeList,Table_ExternalData_15[[#This Row],[IType]],IsDList,Table_ExternalData_15[[#Headers],[19]])</f>
        <v>0</v>
      </c>
      <c r="X958" s="10">
        <f>SUMIFS(IsQList,IsIList,Table_ExternalData_15[[#This Row],[item_key]],IsITypeList,Table_ExternalData_15[[#This Row],[IType]],IsDList,Table_ExternalData_15[[#Headers],[20]])</f>
        <v>0</v>
      </c>
      <c r="Y958" s="10">
        <f>SUMIFS(IsQList,IsIList,Table_ExternalData_15[[#This Row],[item_key]],IsITypeList,Table_ExternalData_15[[#This Row],[IType]],IsDList,Table_ExternalData_15[[#Headers],[21]])</f>
        <v>0</v>
      </c>
      <c r="Z958" s="10">
        <f>SUMIFS(IsQList,IsIList,Table_ExternalData_15[[#This Row],[item_key]],IsITypeList,Table_ExternalData_15[[#This Row],[IType]],IsDList,Table_ExternalData_15[[#Headers],[22]])</f>
        <v>0</v>
      </c>
      <c r="AA958" s="10">
        <f>SUMIFS(IsQList,IsIList,Table_ExternalData_15[[#This Row],[item_key]],IsITypeList,Table_ExternalData_15[[#This Row],[IType]],IsDList,Table_ExternalData_15[[#Headers],[23]])</f>
        <v>0</v>
      </c>
      <c r="AB958" s="10">
        <f>SUMIFS(IsQList,IsIList,Table_ExternalData_15[[#This Row],[item_key]],IsITypeList,Table_ExternalData_15[[#This Row],[IType]],IsDList,Table_ExternalData_15[[#Headers],[24]])</f>
        <v>0</v>
      </c>
      <c r="AC958" s="10">
        <f>SUMIFS(IsQList,IsIList,Table_ExternalData_15[[#This Row],[item_key]],IsITypeList,Table_ExternalData_15[[#This Row],[IType]],IsDList,Table_ExternalData_15[[#Headers],[25]])</f>
        <v>0</v>
      </c>
      <c r="AD958" s="10">
        <f>SUMIFS(IsQList,IsIList,Table_ExternalData_15[[#This Row],[item_key]],IsITypeList,Table_ExternalData_15[[#This Row],[IType]],IsDList,Table_ExternalData_15[[#Headers],[26]])</f>
        <v>0</v>
      </c>
      <c r="AE958" s="10">
        <f>SUMIFS(IsQList,IsIList,Table_ExternalData_15[[#This Row],[item_key]],IsITypeList,Table_ExternalData_15[[#This Row],[IType]],IsDList,Table_ExternalData_15[[#Headers],[27]])</f>
        <v>1410</v>
      </c>
      <c r="AF958" s="10">
        <f>SUMIFS(IsQList,IsIList,Table_ExternalData_15[[#This Row],[item_key]],IsITypeList,Table_ExternalData_15[[#This Row],[IType]],IsDList,Table_ExternalData_15[[#Headers],[28]])</f>
        <v>400</v>
      </c>
      <c r="AG958" s="10">
        <f>SUMIFS(IsQList,IsIList,Table_ExternalData_15[[#This Row],[item_key]],IsITypeList,Table_ExternalData_15[[#This Row],[IType]],IsDList,Table_ExternalData_15[[#Headers],[29]])</f>
        <v>960</v>
      </c>
      <c r="AH958" s="10">
        <f>SUMIFS(IsQList,IsIList,Table_ExternalData_15[[#This Row],[item_key]],IsITypeList,Table_ExternalData_15[[#This Row],[IType]],IsDList,Table_ExternalData_15[[#Headers],[30]])</f>
        <v>320</v>
      </c>
      <c r="AI958" s="10">
        <f>SUMIFS(IsQList,IsIList,Table_ExternalData_15[[#This Row],[item_key]],IsITypeList,Table_ExternalData_15[[#This Row],[IType]],IsDList,Table_ExternalData_15[[#Headers],[31]])</f>
        <v>517</v>
      </c>
      <c r="AJ958" s="10">
        <f>SUM(Table_ExternalData_15[[#This Row],[1]:[31]])</f>
        <v>6522</v>
      </c>
    </row>
    <row r="959" spans="1:36">
      <c r="A959" s="1" t="s">
        <v>2344</v>
      </c>
      <c r="B959" s="1" t="s">
        <v>2933</v>
      </c>
      <c r="C959" s="1" t="s">
        <v>2934</v>
      </c>
      <c r="D959" s="11" t="s">
        <v>2046</v>
      </c>
      <c r="E959" s="10">
        <f>SUMIFS(IsQList,IsIList,Table_ExternalData_15[[#This Row],[item_key]],IsITypeList,Table_ExternalData_15[[#This Row],[IType]],IsDList,Table_ExternalData_15[[#Headers],[1]])</f>
        <v>0</v>
      </c>
      <c r="F959" s="10">
        <f>SUMIFS(IsQList,IsIList,Table_ExternalData_15[[#This Row],[item_key]],IsITypeList,Table_ExternalData_15[[#This Row],[IType]],IsDList,Table_ExternalData_15[[#Headers],[2]])</f>
        <v>0</v>
      </c>
      <c r="G959" s="10">
        <f>SUMIFS(IsQList,IsIList,Table_ExternalData_15[[#This Row],[item_key]],IsITypeList,Table_ExternalData_15[[#This Row],[IType]],IsDList,Table_ExternalData_15[[#Headers],[3]])</f>
        <v>0</v>
      </c>
      <c r="H959" s="10">
        <f>SUMIFS(IsQList,IsIList,Table_ExternalData_15[[#This Row],[item_key]],IsITypeList,Table_ExternalData_15[[#This Row],[IType]],IsDList,Table_ExternalData_15[[#Headers],[4]])</f>
        <v>0</v>
      </c>
      <c r="I959" s="10">
        <f>SUMIFS(IsQList,IsIList,Table_ExternalData_15[[#This Row],[item_key]],IsITypeList,Table_ExternalData_15[[#This Row],[IType]],IsDList,Table_ExternalData_15[[#Headers],[5]])</f>
        <v>0</v>
      </c>
      <c r="J959" s="10">
        <f>SUMIFS(IsQList,IsIList,Table_ExternalData_15[[#This Row],[item_key]],IsITypeList,Table_ExternalData_15[[#This Row],[IType]],IsDList,Table_ExternalData_15[[#Headers],[6]])</f>
        <v>0</v>
      </c>
      <c r="K959" s="10">
        <f>SUMIFS(IsQList,IsIList,Table_ExternalData_15[[#This Row],[item_key]],IsITypeList,Table_ExternalData_15[[#This Row],[IType]],IsDList,Table_ExternalData_15[[#Headers],[7]])</f>
        <v>0</v>
      </c>
      <c r="L959" s="10">
        <f>SUMIFS(IsQList,IsIList,Table_ExternalData_15[[#This Row],[item_key]],IsITypeList,Table_ExternalData_15[[#This Row],[IType]],IsDList,Table_ExternalData_15[[#Headers],[8]])</f>
        <v>0</v>
      </c>
      <c r="M959" s="10">
        <f>SUMIFS(IsQList,IsIList,Table_ExternalData_15[[#This Row],[item_key]],IsITypeList,Table_ExternalData_15[[#This Row],[IType]],IsDList,Table_ExternalData_15[[#Headers],[9]])</f>
        <v>0</v>
      </c>
      <c r="N959" s="10">
        <f>SUMIFS(IsQList,IsIList,Table_ExternalData_15[[#This Row],[item_key]],IsITypeList,Table_ExternalData_15[[#This Row],[IType]],IsDList,Table_ExternalData_15[[#Headers],[10]])</f>
        <v>0</v>
      </c>
      <c r="O959" s="10">
        <f>SUMIFS(IsQList,IsIList,Table_ExternalData_15[[#This Row],[item_key]],IsITypeList,Table_ExternalData_15[[#This Row],[IType]],IsDList,Table_ExternalData_15[[#Headers],[11]])</f>
        <v>0</v>
      </c>
      <c r="P959" s="10">
        <f>SUMIFS(IsQList,IsIList,Table_ExternalData_15[[#This Row],[item_key]],IsITypeList,Table_ExternalData_15[[#This Row],[IType]],IsDList,Table_ExternalData_15[[#Headers],[12]])</f>
        <v>0</v>
      </c>
      <c r="Q959" s="10">
        <f>SUMIFS(IsQList,IsIList,Table_ExternalData_15[[#This Row],[item_key]],IsITypeList,Table_ExternalData_15[[#This Row],[IType]],IsDList,Table_ExternalData_15[[#Headers],[13]])</f>
        <v>0</v>
      </c>
      <c r="R959" s="10">
        <f>SUMIFS(IsQList,IsIList,Table_ExternalData_15[[#This Row],[item_key]],IsITypeList,Table_ExternalData_15[[#This Row],[IType]],IsDList,Table_ExternalData_15[[#Headers],[14]])</f>
        <v>0</v>
      </c>
      <c r="S959" s="10">
        <f>SUMIFS(IsQList,IsIList,Table_ExternalData_15[[#This Row],[item_key]],IsITypeList,Table_ExternalData_15[[#This Row],[IType]],IsDList,Table_ExternalData_15[[#Headers],[15]])</f>
        <v>0</v>
      </c>
      <c r="T959" s="10">
        <f>SUMIFS(IsQList,IsIList,Table_ExternalData_15[[#This Row],[item_key]],IsITypeList,Table_ExternalData_15[[#This Row],[IType]],IsDList,Table_ExternalData_15[[#Headers],[16]])</f>
        <v>0</v>
      </c>
      <c r="U959" s="10">
        <f>SUMIFS(IsQList,IsIList,Table_ExternalData_15[[#This Row],[item_key]],IsITypeList,Table_ExternalData_15[[#This Row],[IType]],IsDList,Table_ExternalData_15[[#Headers],[17]])</f>
        <v>0</v>
      </c>
      <c r="V959" s="10">
        <f>SUMIFS(IsQList,IsIList,Table_ExternalData_15[[#This Row],[item_key]],IsITypeList,Table_ExternalData_15[[#This Row],[IType]],IsDList,Table_ExternalData_15[[#Headers],[18]])</f>
        <v>0</v>
      </c>
      <c r="W959" s="10">
        <f>SUMIFS(IsQList,IsIList,Table_ExternalData_15[[#This Row],[item_key]],IsITypeList,Table_ExternalData_15[[#This Row],[IType]],IsDList,Table_ExternalData_15[[#Headers],[19]])</f>
        <v>0</v>
      </c>
      <c r="X959" s="10">
        <f>SUMIFS(IsQList,IsIList,Table_ExternalData_15[[#This Row],[item_key]],IsITypeList,Table_ExternalData_15[[#This Row],[IType]],IsDList,Table_ExternalData_15[[#Headers],[20]])</f>
        <v>0</v>
      </c>
      <c r="Y959" s="10">
        <f>SUMIFS(IsQList,IsIList,Table_ExternalData_15[[#This Row],[item_key]],IsITypeList,Table_ExternalData_15[[#This Row],[IType]],IsDList,Table_ExternalData_15[[#Headers],[21]])</f>
        <v>0</v>
      </c>
      <c r="Z959" s="10">
        <f>SUMIFS(IsQList,IsIList,Table_ExternalData_15[[#This Row],[item_key]],IsITypeList,Table_ExternalData_15[[#This Row],[IType]],IsDList,Table_ExternalData_15[[#Headers],[22]])</f>
        <v>0</v>
      </c>
      <c r="AA959" s="10">
        <f>SUMIFS(IsQList,IsIList,Table_ExternalData_15[[#This Row],[item_key]],IsITypeList,Table_ExternalData_15[[#This Row],[IType]],IsDList,Table_ExternalData_15[[#Headers],[23]])</f>
        <v>0</v>
      </c>
      <c r="AB959" s="10">
        <f>SUMIFS(IsQList,IsIList,Table_ExternalData_15[[#This Row],[item_key]],IsITypeList,Table_ExternalData_15[[#This Row],[IType]],IsDList,Table_ExternalData_15[[#Headers],[24]])</f>
        <v>0</v>
      </c>
      <c r="AC959" s="10">
        <f>SUMIFS(IsQList,IsIList,Table_ExternalData_15[[#This Row],[item_key]],IsITypeList,Table_ExternalData_15[[#This Row],[IType]],IsDList,Table_ExternalData_15[[#Headers],[25]])</f>
        <v>0</v>
      </c>
      <c r="AD959" s="10">
        <f>SUMIFS(IsQList,IsIList,Table_ExternalData_15[[#This Row],[item_key]],IsITypeList,Table_ExternalData_15[[#This Row],[IType]],IsDList,Table_ExternalData_15[[#Headers],[26]])</f>
        <v>0</v>
      </c>
      <c r="AE959" s="10">
        <f>SUMIFS(IsQList,IsIList,Table_ExternalData_15[[#This Row],[item_key]],IsITypeList,Table_ExternalData_15[[#This Row],[IType]],IsDList,Table_ExternalData_15[[#Headers],[27]])</f>
        <v>0</v>
      </c>
      <c r="AF959" s="10">
        <f>SUMIFS(IsQList,IsIList,Table_ExternalData_15[[#This Row],[item_key]],IsITypeList,Table_ExternalData_15[[#This Row],[IType]],IsDList,Table_ExternalData_15[[#Headers],[28]])</f>
        <v>0</v>
      </c>
      <c r="AG959" s="10">
        <f>SUMIFS(IsQList,IsIList,Table_ExternalData_15[[#This Row],[item_key]],IsITypeList,Table_ExternalData_15[[#This Row],[IType]],IsDList,Table_ExternalData_15[[#Headers],[29]])</f>
        <v>0</v>
      </c>
      <c r="AH959" s="10">
        <f>SUMIFS(IsQList,IsIList,Table_ExternalData_15[[#This Row],[item_key]],IsITypeList,Table_ExternalData_15[[#This Row],[IType]],IsDList,Table_ExternalData_15[[#Headers],[30]])</f>
        <v>0</v>
      </c>
      <c r="AI959" s="10">
        <f>SUMIFS(IsQList,IsIList,Table_ExternalData_15[[#This Row],[item_key]],IsITypeList,Table_ExternalData_15[[#This Row],[IType]],IsDList,Table_ExternalData_15[[#Headers],[31]])</f>
        <v>100</v>
      </c>
      <c r="AJ959" s="10">
        <f>SUM(Table_ExternalData_15[[#This Row],[1]:[31]])</f>
        <v>100</v>
      </c>
    </row>
    <row r="960" spans="1:36">
      <c r="A960" s="1" t="s">
        <v>2353</v>
      </c>
      <c r="B960" s="1" t="s">
        <v>2935</v>
      </c>
      <c r="C960" s="1" t="s">
        <v>2936</v>
      </c>
      <c r="D960" s="11" t="s">
        <v>2046</v>
      </c>
      <c r="E960" s="10">
        <f>SUMIFS(IsQList,IsIList,Table_ExternalData_15[[#This Row],[item_key]],IsITypeList,Table_ExternalData_15[[#This Row],[IType]],IsDList,Table_ExternalData_15[[#Headers],[1]])</f>
        <v>0</v>
      </c>
      <c r="F960" s="10">
        <f>SUMIFS(IsQList,IsIList,Table_ExternalData_15[[#This Row],[item_key]],IsITypeList,Table_ExternalData_15[[#This Row],[IType]],IsDList,Table_ExternalData_15[[#Headers],[2]])</f>
        <v>0</v>
      </c>
      <c r="G960" s="10">
        <f>SUMIFS(IsQList,IsIList,Table_ExternalData_15[[#This Row],[item_key]],IsITypeList,Table_ExternalData_15[[#This Row],[IType]],IsDList,Table_ExternalData_15[[#Headers],[3]])</f>
        <v>0</v>
      </c>
      <c r="H960" s="10">
        <f>SUMIFS(IsQList,IsIList,Table_ExternalData_15[[#This Row],[item_key]],IsITypeList,Table_ExternalData_15[[#This Row],[IType]],IsDList,Table_ExternalData_15[[#Headers],[4]])</f>
        <v>0</v>
      </c>
      <c r="I960" s="10">
        <f>SUMIFS(IsQList,IsIList,Table_ExternalData_15[[#This Row],[item_key]],IsITypeList,Table_ExternalData_15[[#This Row],[IType]],IsDList,Table_ExternalData_15[[#Headers],[5]])</f>
        <v>0</v>
      </c>
      <c r="J960" s="10">
        <f>SUMIFS(IsQList,IsIList,Table_ExternalData_15[[#This Row],[item_key]],IsITypeList,Table_ExternalData_15[[#This Row],[IType]],IsDList,Table_ExternalData_15[[#Headers],[6]])</f>
        <v>0</v>
      </c>
      <c r="K960" s="10">
        <f>SUMIFS(IsQList,IsIList,Table_ExternalData_15[[#This Row],[item_key]],IsITypeList,Table_ExternalData_15[[#This Row],[IType]],IsDList,Table_ExternalData_15[[#Headers],[7]])</f>
        <v>0</v>
      </c>
      <c r="L960" s="10">
        <f>SUMIFS(IsQList,IsIList,Table_ExternalData_15[[#This Row],[item_key]],IsITypeList,Table_ExternalData_15[[#This Row],[IType]],IsDList,Table_ExternalData_15[[#Headers],[8]])</f>
        <v>0</v>
      </c>
      <c r="M960" s="10">
        <f>SUMIFS(IsQList,IsIList,Table_ExternalData_15[[#This Row],[item_key]],IsITypeList,Table_ExternalData_15[[#This Row],[IType]],IsDList,Table_ExternalData_15[[#Headers],[9]])</f>
        <v>0</v>
      </c>
      <c r="N960" s="10">
        <f>SUMIFS(IsQList,IsIList,Table_ExternalData_15[[#This Row],[item_key]],IsITypeList,Table_ExternalData_15[[#This Row],[IType]],IsDList,Table_ExternalData_15[[#Headers],[10]])</f>
        <v>0</v>
      </c>
      <c r="O960" s="10">
        <f>SUMIFS(IsQList,IsIList,Table_ExternalData_15[[#This Row],[item_key]],IsITypeList,Table_ExternalData_15[[#This Row],[IType]],IsDList,Table_ExternalData_15[[#Headers],[11]])</f>
        <v>0</v>
      </c>
      <c r="P960" s="10">
        <f>SUMIFS(IsQList,IsIList,Table_ExternalData_15[[#This Row],[item_key]],IsITypeList,Table_ExternalData_15[[#This Row],[IType]],IsDList,Table_ExternalData_15[[#Headers],[12]])</f>
        <v>0</v>
      </c>
      <c r="Q960" s="10">
        <f>SUMIFS(IsQList,IsIList,Table_ExternalData_15[[#This Row],[item_key]],IsITypeList,Table_ExternalData_15[[#This Row],[IType]],IsDList,Table_ExternalData_15[[#Headers],[13]])</f>
        <v>0</v>
      </c>
      <c r="R960" s="10">
        <f>SUMIFS(IsQList,IsIList,Table_ExternalData_15[[#This Row],[item_key]],IsITypeList,Table_ExternalData_15[[#This Row],[IType]],IsDList,Table_ExternalData_15[[#Headers],[14]])</f>
        <v>0</v>
      </c>
      <c r="S960" s="10">
        <f>SUMIFS(IsQList,IsIList,Table_ExternalData_15[[#This Row],[item_key]],IsITypeList,Table_ExternalData_15[[#This Row],[IType]],IsDList,Table_ExternalData_15[[#Headers],[15]])</f>
        <v>0</v>
      </c>
      <c r="T960" s="10">
        <f>SUMIFS(IsQList,IsIList,Table_ExternalData_15[[#This Row],[item_key]],IsITypeList,Table_ExternalData_15[[#This Row],[IType]],IsDList,Table_ExternalData_15[[#Headers],[16]])</f>
        <v>0</v>
      </c>
      <c r="U960" s="10">
        <f>SUMIFS(IsQList,IsIList,Table_ExternalData_15[[#This Row],[item_key]],IsITypeList,Table_ExternalData_15[[#This Row],[IType]],IsDList,Table_ExternalData_15[[#Headers],[17]])</f>
        <v>0</v>
      </c>
      <c r="V960" s="10">
        <f>SUMIFS(IsQList,IsIList,Table_ExternalData_15[[#This Row],[item_key]],IsITypeList,Table_ExternalData_15[[#This Row],[IType]],IsDList,Table_ExternalData_15[[#Headers],[18]])</f>
        <v>0</v>
      </c>
      <c r="W960" s="10">
        <f>SUMIFS(IsQList,IsIList,Table_ExternalData_15[[#This Row],[item_key]],IsITypeList,Table_ExternalData_15[[#This Row],[IType]],IsDList,Table_ExternalData_15[[#Headers],[19]])</f>
        <v>0</v>
      </c>
      <c r="X960" s="10">
        <f>SUMIFS(IsQList,IsIList,Table_ExternalData_15[[#This Row],[item_key]],IsITypeList,Table_ExternalData_15[[#This Row],[IType]],IsDList,Table_ExternalData_15[[#Headers],[20]])</f>
        <v>0</v>
      </c>
      <c r="Y960" s="10">
        <f>SUMIFS(IsQList,IsIList,Table_ExternalData_15[[#This Row],[item_key]],IsITypeList,Table_ExternalData_15[[#This Row],[IType]],IsDList,Table_ExternalData_15[[#Headers],[21]])</f>
        <v>0</v>
      </c>
      <c r="Z960" s="10">
        <f>SUMIFS(IsQList,IsIList,Table_ExternalData_15[[#This Row],[item_key]],IsITypeList,Table_ExternalData_15[[#This Row],[IType]],IsDList,Table_ExternalData_15[[#Headers],[22]])</f>
        <v>0</v>
      </c>
      <c r="AA960" s="10">
        <f>SUMIFS(IsQList,IsIList,Table_ExternalData_15[[#This Row],[item_key]],IsITypeList,Table_ExternalData_15[[#This Row],[IType]],IsDList,Table_ExternalData_15[[#Headers],[23]])</f>
        <v>0</v>
      </c>
      <c r="AB960" s="10">
        <f>SUMIFS(IsQList,IsIList,Table_ExternalData_15[[#This Row],[item_key]],IsITypeList,Table_ExternalData_15[[#This Row],[IType]],IsDList,Table_ExternalData_15[[#Headers],[24]])</f>
        <v>0</v>
      </c>
      <c r="AC960" s="10">
        <f>SUMIFS(IsQList,IsIList,Table_ExternalData_15[[#This Row],[item_key]],IsITypeList,Table_ExternalData_15[[#This Row],[IType]],IsDList,Table_ExternalData_15[[#Headers],[25]])</f>
        <v>0</v>
      </c>
      <c r="AD960" s="10">
        <f>SUMIFS(IsQList,IsIList,Table_ExternalData_15[[#This Row],[item_key]],IsITypeList,Table_ExternalData_15[[#This Row],[IType]],IsDList,Table_ExternalData_15[[#Headers],[26]])</f>
        <v>0</v>
      </c>
      <c r="AE960" s="10">
        <f>SUMIFS(IsQList,IsIList,Table_ExternalData_15[[#This Row],[item_key]],IsITypeList,Table_ExternalData_15[[#This Row],[IType]],IsDList,Table_ExternalData_15[[#Headers],[27]])</f>
        <v>0</v>
      </c>
      <c r="AF960" s="10">
        <f>SUMIFS(IsQList,IsIList,Table_ExternalData_15[[#This Row],[item_key]],IsITypeList,Table_ExternalData_15[[#This Row],[IType]],IsDList,Table_ExternalData_15[[#Headers],[28]])</f>
        <v>0</v>
      </c>
      <c r="AG960" s="10">
        <f>SUMIFS(IsQList,IsIList,Table_ExternalData_15[[#This Row],[item_key]],IsITypeList,Table_ExternalData_15[[#This Row],[IType]],IsDList,Table_ExternalData_15[[#Headers],[29]])</f>
        <v>0</v>
      </c>
      <c r="AH960" s="10">
        <f>SUMIFS(IsQList,IsIList,Table_ExternalData_15[[#This Row],[item_key]],IsITypeList,Table_ExternalData_15[[#This Row],[IType]],IsDList,Table_ExternalData_15[[#Headers],[30]])</f>
        <v>0</v>
      </c>
      <c r="AI960" s="10">
        <f>SUMIFS(IsQList,IsIList,Table_ExternalData_15[[#This Row],[item_key]],IsITypeList,Table_ExternalData_15[[#This Row],[IType]],IsDList,Table_ExternalData_15[[#Headers],[31]])</f>
        <v>470</v>
      </c>
      <c r="AJ960" s="10">
        <f>SUM(Table_ExternalData_15[[#This Row],[1]:[31]])</f>
        <v>470</v>
      </c>
    </row>
    <row r="961" spans="1:36">
      <c r="A961" s="1" t="s">
        <v>581</v>
      </c>
      <c r="B961" s="1" t="s">
        <v>1077</v>
      </c>
      <c r="C961" s="1" t="s">
        <v>1078</v>
      </c>
      <c r="D961" s="11" t="s">
        <v>2046</v>
      </c>
      <c r="E961" s="10">
        <f>SUMIFS(IsQList,IsIList,Table_ExternalData_15[[#This Row],[item_key]],IsITypeList,Table_ExternalData_15[[#This Row],[IType]],IsDList,Table_ExternalData_15[[#Headers],[1]])</f>
        <v>1</v>
      </c>
      <c r="F961" s="10">
        <f>SUMIFS(IsQList,IsIList,Table_ExternalData_15[[#This Row],[item_key]],IsITypeList,Table_ExternalData_15[[#This Row],[IType]],IsDList,Table_ExternalData_15[[#Headers],[2]])</f>
        <v>0</v>
      </c>
      <c r="G961" s="10">
        <f>SUMIFS(IsQList,IsIList,Table_ExternalData_15[[#This Row],[item_key]],IsITypeList,Table_ExternalData_15[[#This Row],[IType]],IsDList,Table_ExternalData_15[[#Headers],[3]])</f>
        <v>0</v>
      </c>
      <c r="H961" s="10">
        <f>SUMIFS(IsQList,IsIList,Table_ExternalData_15[[#This Row],[item_key]],IsITypeList,Table_ExternalData_15[[#This Row],[IType]],IsDList,Table_ExternalData_15[[#Headers],[4]])</f>
        <v>70</v>
      </c>
      <c r="I961" s="10">
        <f>SUMIFS(IsQList,IsIList,Table_ExternalData_15[[#This Row],[item_key]],IsITypeList,Table_ExternalData_15[[#This Row],[IType]],IsDList,Table_ExternalData_15[[#Headers],[5]])</f>
        <v>0</v>
      </c>
      <c r="J961" s="10">
        <f>SUMIFS(IsQList,IsIList,Table_ExternalData_15[[#This Row],[item_key]],IsITypeList,Table_ExternalData_15[[#This Row],[IType]],IsDList,Table_ExternalData_15[[#Headers],[6]])</f>
        <v>23</v>
      </c>
      <c r="K961" s="10">
        <f>SUMIFS(IsQList,IsIList,Table_ExternalData_15[[#This Row],[item_key]],IsITypeList,Table_ExternalData_15[[#This Row],[IType]],IsDList,Table_ExternalData_15[[#Headers],[7]])</f>
        <v>0</v>
      </c>
      <c r="L961" s="10">
        <f>SUMIFS(IsQList,IsIList,Table_ExternalData_15[[#This Row],[item_key]],IsITypeList,Table_ExternalData_15[[#This Row],[IType]],IsDList,Table_ExternalData_15[[#Headers],[8]])</f>
        <v>0</v>
      </c>
      <c r="M961" s="10">
        <f>SUMIFS(IsQList,IsIList,Table_ExternalData_15[[#This Row],[item_key]],IsITypeList,Table_ExternalData_15[[#This Row],[IType]],IsDList,Table_ExternalData_15[[#Headers],[9]])</f>
        <v>0</v>
      </c>
      <c r="N961" s="10">
        <f>SUMIFS(IsQList,IsIList,Table_ExternalData_15[[#This Row],[item_key]],IsITypeList,Table_ExternalData_15[[#This Row],[IType]],IsDList,Table_ExternalData_15[[#Headers],[10]])</f>
        <v>0</v>
      </c>
      <c r="O961" s="10">
        <f>SUMIFS(IsQList,IsIList,Table_ExternalData_15[[#This Row],[item_key]],IsITypeList,Table_ExternalData_15[[#This Row],[IType]],IsDList,Table_ExternalData_15[[#Headers],[11]])</f>
        <v>0</v>
      </c>
      <c r="P961" s="10">
        <f>SUMIFS(IsQList,IsIList,Table_ExternalData_15[[#This Row],[item_key]],IsITypeList,Table_ExternalData_15[[#This Row],[IType]],IsDList,Table_ExternalData_15[[#Headers],[12]])</f>
        <v>0</v>
      </c>
      <c r="Q961" s="10">
        <f>SUMIFS(IsQList,IsIList,Table_ExternalData_15[[#This Row],[item_key]],IsITypeList,Table_ExternalData_15[[#This Row],[IType]],IsDList,Table_ExternalData_15[[#Headers],[13]])</f>
        <v>0</v>
      </c>
      <c r="R961" s="10">
        <f>SUMIFS(IsQList,IsIList,Table_ExternalData_15[[#This Row],[item_key]],IsITypeList,Table_ExternalData_15[[#This Row],[IType]],IsDList,Table_ExternalData_15[[#Headers],[14]])</f>
        <v>0</v>
      </c>
      <c r="S961" s="10">
        <f>SUMIFS(IsQList,IsIList,Table_ExternalData_15[[#This Row],[item_key]],IsITypeList,Table_ExternalData_15[[#This Row],[IType]],IsDList,Table_ExternalData_15[[#Headers],[15]])</f>
        <v>0</v>
      </c>
      <c r="T961" s="10">
        <f>SUMIFS(IsQList,IsIList,Table_ExternalData_15[[#This Row],[item_key]],IsITypeList,Table_ExternalData_15[[#This Row],[IType]],IsDList,Table_ExternalData_15[[#Headers],[16]])</f>
        <v>0</v>
      </c>
      <c r="U961" s="10">
        <f>SUMIFS(IsQList,IsIList,Table_ExternalData_15[[#This Row],[item_key]],IsITypeList,Table_ExternalData_15[[#This Row],[IType]],IsDList,Table_ExternalData_15[[#Headers],[17]])</f>
        <v>0</v>
      </c>
      <c r="V961" s="10">
        <f>SUMIFS(IsQList,IsIList,Table_ExternalData_15[[#This Row],[item_key]],IsITypeList,Table_ExternalData_15[[#This Row],[IType]],IsDList,Table_ExternalData_15[[#Headers],[18]])</f>
        <v>0</v>
      </c>
      <c r="W961" s="10">
        <f>SUMIFS(IsQList,IsIList,Table_ExternalData_15[[#This Row],[item_key]],IsITypeList,Table_ExternalData_15[[#This Row],[IType]],IsDList,Table_ExternalData_15[[#Headers],[19]])</f>
        <v>0</v>
      </c>
      <c r="X961" s="10">
        <f>SUMIFS(IsQList,IsIList,Table_ExternalData_15[[#This Row],[item_key]],IsITypeList,Table_ExternalData_15[[#This Row],[IType]],IsDList,Table_ExternalData_15[[#Headers],[20]])</f>
        <v>0</v>
      </c>
      <c r="Y961" s="10">
        <f>SUMIFS(IsQList,IsIList,Table_ExternalData_15[[#This Row],[item_key]],IsITypeList,Table_ExternalData_15[[#This Row],[IType]],IsDList,Table_ExternalData_15[[#Headers],[21]])</f>
        <v>0</v>
      </c>
      <c r="Z961" s="10">
        <f>SUMIFS(IsQList,IsIList,Table_ExternalData_15[[#This Row],[item_key]],IsITypeList,Table_ExternalData_15[[#This Row],[IType]],IsDList,Table_ExternalData_15[[#Headers],[22]])</f>
        <v>0</v>
      </c>
      <c r="AA961" s="10">
        <f>SUMIFS(IsQList,IsIList,Table_ExternalData_15[[#This Row],[item_key]],IsITypeList,Table_ExternalData_15[[#This Row],[IType]],IsDList,Table_ExternalData_15[[#Headers],[23]])</f>
        <v>0</v>
      </c>
      <c r="AB961" s="10">
        <f>SUMIFS(IsQList,IsIList,Table_ExternalData_15[[#This Row],[item_key]],IsITypeList,Table_ExternalData_15[[#This Row],[IType]],IsDList,Table_ExternalData_15[[#Headers],[24]])</f>
        <v>0</v>
      </c>
      <c r="AC961" s="10">
        <f>SUMIFS(IsQList,IsIList,Table_ExternalData_15[[#This Row],[item_key]],IsITypeList,Table_ExternalData_15[[#This Row],[IType]],IsDList,Table_ExternalData_15[[#Headers],[25]])</f>
        <v>0</v>
      </c>
      <c r="AD961" s="10">
        <f>SUMIFS(IsQList,IsIList,Table_ExternalData_15[[#This Row],[item_key]],IsITypeList,Table_ExternalData_15[[#This Row],[IType]],IsDList,Table_ExternalData_15[[#Headers],[26]])</f>
        <v>0</v>
      </c>
      <c r="AE961" s="10">
        <f>SUMIFS(IsQList,IsIList,Table_ExternalData_15[[#This Row],[item_key]],IsITypeList,Table_ExternalData_15[[#This Row],[IType]],IsDList,Table_ExternalData_15[[#Headers],[27]])</f>
        <v>0</v>
      </c>
      <c r="AF961" s="10">
        <f>SUMIFS(IsQList,IsIList,Table_ExternalData_15[[#This Row],[item_key]],IsITypeList,Table_ExternalData_15[[#This Row],[IType]],IsDList,Table_ExternalData_15[[#Headers],[28]])</f>
        <v>1</v>
      </c>
      <c r="AG961" s="10">
        <f>SUMIFS(IsQList,IsIList,Table_ExternalData_15[[#This Row],[item_key]],IsITypeList,Table_ExternalData_15[[#This Row],[IType]],IsDList,Table_ExternalData_15[[#Headers],[29]])</f>
        <v>76</v>
      </c>
      <c r="AH961" s="10">
        <f>SUMIFS(IsQList,IsIList,Table_ExternalData_15[[#This Row],[item_key]],IsITypeList,Table_ExternalData_15[[#This Row],[IType]],IsDList,Table_ExternalData_15[[#Headers],[30]])</f>
        <v>0</v>
      </c>
      <c r="AI961" s="10">
        <f>SUMIFS(IsQList,IsIList,Table_ExternalData_15[[#This Row],[item_key]],IsITypeList,Table_ExternalData_15[[#This Row],[IType]],IsDList,Table_ExternalData_15[[#Headers],[31]])</f>
        <v>10</v>
      </c>
      <c r="AJ961" s="10">
        <f>SUM(Table_ExternalData_15[[#This Row],[1]:[31]])</f>
        <v>181</v>
      </c>
    </row>
    <row r="962" spans="1:36">
      <c r="A962" s="1" t="s">
        <v>187</v>
      </c>
      <c r="B962" s="1" t="s">
        <v>673</v>
      </c>
      <c r="C962" s="1" t="s">
        <v>674</v>
      </c>
      <c r="D962" s="11" t="s">
        <v>2046</v>
      </c>
      <c r="E962" s="10">
        <f>SUMIFS(IsQList,IsIList,Table_ExternalData_15[[#This Row],[item_key]],IsITypeList,Table_ExternalData_15[[#This Row],[IType]],IsDList,Table_ExternalData_15[[#Headers],[1]])</f>
        <v>1</v>
      </c>
      <c r="F962" s="10">
        <f>SUMIFS(IsQList,IsIList,Table_ExternalData_15[[#This Row],[item_key]],IsITypeList,Table_ExternalData_15[[#This Row],[IType]],IsDList,Table_ExternalData_15[[#Headers],[2]])</f>
        <v>0</v>
      </c>
      <c r="G962" s="10">
        <f>SUMIFS(IsQList,IsIList,Table_ExternalData_15[[#This Row],[item_key]],IsITypeList,Table_ExternalData_15[[#This Row],[IType]],IsDList,Table_ExternalData_15[[#Headers],[3]])</f>
        <v>0</v>
      </c>
      <c r="H962" s="10">
        <f>SUMIFS(IsQList,IsIList,Table_ExternalData_15[[#This Row],[item_key]],IsITypeList,Table_ExternalData_15[[#This Row],[IType]],IsDList,Table_ExternalData_15[[#Headers],[4]])</f>
        <v>70</v>
      </c>
      <c r="I962" s="10">
        <f>SUMIFS(IsQList,IsIList,Table_ExternalData_15[[#This Row],[item_key]],IsITypeList,Table_ExternalData_15[[#This Row],[IType]],IsDList,Table_ExternalData_15[[#Headers],[5]])</f>
        <v>0</v>
      </c>
      <c r="J962" s="10">
        <f>SUMIFS(IsQList,IsIList,Table_ExternalData_15[[#This Row],[item_key]],IsITypeList,Table_ExternalData_15[[#This Row],[IType]],IsDList,Table_ExternalData_15[[#Headers],[6]])</f>
        <v>23</v>
      </c>
      <c r="K962" s="10">
        <f>SUMIFS(IsQList,IsIList,Table_ExternalData_15[[#This Row],[item_key]],IsITypeList,Table_ExternalData_15[[#This Row],[IType]],IsDList,Table_ExternalData_15[[#Headers],[7]])</f>
        <v>0</v>
      </c>
      <c r="L962" s="10">
        <f>SUMIFS(IsQList,IsIList,Table_ExternalData_15[[#This Row],[item_key]],IsITypeList,Table_ExternalData_15[[#This Row],[IType]],IsDList,Table_ExternalData_15[[#Headers],[8]])</f>
        <v>0</v>
      </c>
      <c r="M962" s="10">
        <f>SUMIFS(IsQList,IsIList,Table_ExternalData_15[[#This Row],[item_key]],IsITypeList,Table_ExternalData_15[[#This Row],[IType]],IsDList,Table_ExternalData_15[[#Headers],[9]])</f>
        <v>0</v>
      </c>
      <c r="N962" s="10">
        <f>SUMIFS(IsQList,IsIList,Table_ExternalData_15[[#This Row],[item_key]],IsITypeList,Table_ExternalData_15[[#This Row],[IType]],IsDList,Table_ExternalData_15[[#Headers],[10]])</f>
        <v>0</v>
      </c>
      <c r="O962" s="10">
        <f>SUMIFS(IsQList,IsIList,Table_ExternalData_15[[#This Row],[item_key]],IsITypeList,Table_ExternalData_15[[#This Row],[IType]],IsDList,Table_ExternalData_15[[#Headers],[11]])</f>
        <v>0</v>
      </c>
      <c r="P962" s="10">
        <f>SUMIFS(IsQList,IsIList,Table_ExternalData_15[[#This Row],[item_key]],IsITypeList,Table_ExternalData_15[[#This Row],[IType]],IsDList,Table_ExternalData_15[[#Headers],[12]])</f>
        <v>0</v>
      </c>
      <c r="Q962" s="10">
        <f>SUMIFS(IsQList,IsIList,Table_ExternalData_15[[#This Row],[item_key]],IsITypeList,Table_ExternalData_15[[#This Row],[IType]],IsDList,Table_ExternalData_15[[#Headers],[13]])</f>
        <v>0</v>
      </c>
      <c r="R962" s="10">
        <f>SUMIFS(IsQList,IsIList,Table_ExternalData_15[[#This Row],[item_key]],IsITypeList,Table_ExternalData_15[[#This Row],[IType]],IsDList,Table_ExternalData_15[[#Headers],[14]])</f>
        <v>0</v>
      </c>
      <c r="S962" s="10">
        <f>SUMIFS(IsQList,IsIList,Table_ExternalData_15[[#This Row],[item_key]],IsITypeList,Table_ExternalData_15[[#This Row],[IType]],IsDList,Table_ExternalData_15[[#Headers],[15]])</f>
        <v>0</v>
      </c>
      <c r="T962" s="10">
        <f>SUMIFS(IsQList,IsIList,Table_ExternalData_15[[#This Row],[item_key]],IsITypeList,Table_ExternalData_15[[#This Row],[IType]],IsDList,Table_ExternalData_15[[#Headers],[16]])</f>
        <v>0</v>
      </c>
      <c r="U962" s="10">
        <f>SUMIFS(IsQList,IsIList,Table_ExternalData_15[[#This Row],[item_key]],IsITypeList,Table_ExternalData_15[[#This Row],[IType]],IsDList,Table_ExternalData_15[[#Headers],[17]])</f>
        <v>0</v>
      </c>
      <c r="V962" s="10">
        <f>SUMIFS(IsQList,IsIList,Table_ExternalData_15[[#This Row],[item_key]],IsITypeList,Table_ExternalData_15[[#This Row],[IType]],IsDList,Table_ExternalData_15[[#Headers],[18]])</f>
        <v>0</v>
      </c>
      <c r="W962" s="10">
        <f>SUMIFS(IsQList,IsIList,Table_ExternalData_15[[#This Row],[item_key]],IsITypeList,Table_ExternalData_15[[#This Row],[IType]],IsDList,Table_ExternalData_15[[#Headers],[19]])</f>
        <v>0</v>
      </c>
      <c r="X962" s="10">
        <f>SUMIFS(IsQList,IsIList,Table_ExternalData_15[[#This Row],[item_key]],IsITypeList,Table_ExternalData_15[[#This Row],[IType]],IsDList,Table_ExternalData_15[[#Headers],[20]])</f>
        <v>0</v>
      </c>
      <c r="Y962" s="10">
        <f>SUMIFS(IsQList,IsIList,Table_ExternalData_15[[#This Row],[item_key]],IsITypeList,Table_ExternalData_15[[#This Row],[IType]],IsDList,Table_ExternalData_15[[#Headers],[21]])</f>
        <v>0</v>
      </c>
      <c r="Z962" s="10">
        <f>SUMIFS(IsQList,IsIList,Table_ExternalData_15[[#This Row],[item_key]],IsITypeList,Table_ExternalData_15[[#This Row],[IType]],IsDList,Table_ExternalData_15[[#Headers],[22]])</f>
        <v>0</v>
      </c>
      <c r="AA962" s="10">
        <f>SUMIFS(IsQList,IsIList,Table_ExternalData_15[[#This Row],[item_key]],IsITypeList,Table_ExternalData_15[[#This Row],[IType]],IsDList,Table_ExternalData_15[[#Headers],[23]])</f>
        <v>0</v>
      </c>
      <c r="AB962" s="10">
        <f>SUMIFS(IsQList,IsIList,Table_ExternalData_15[[#This Row],[item_key]],IsITypeList,Table_ExternalData_15[[#This Row],[IType]],IsDList,Table_ExternalData_15[[#Headers],[24]])</f>
        <v>0</v>
      </c>
      <c r="AC962" s="10">
        <f>SUMIFS(IsQList,IsIList,Table_ExternalData_15[[#This Row],[item_key]],IsITypeList,Table_ExternalData_15[[#This Row],[IType]],IsDList,Table_ExternalData_15[[#Headers],[25]])</f>
        <v>0</v>
      </c>
      <c r="AD962" s="10">
        <f>SUMIFS(IsQList,IsIList,Table_ExternalData_15[[#This Row],[item_key]],IsITypeList,Table_ExternalData_15[[#This Row],[IType]],IsDList,Table_ExternalData_15[[#Headers],[26]])</f>
        <v>0</v>
      </c>
      <c r="AE962" s="10">
        <f>SUMIFS(IsQList,IsIList,Table_ExternalData_15[[#This Row],[item_key]],IsITypeList,Table_ExternalData_15[[#This Row],[IType]],IsDList,Table_ExternalData_15[[#Headers],[27]])</f>
        <v>0</v>
      </c>
      <c r="AF962" s="10">
        <f>SUMIFS(IsQList,IsIList,Table_ExternalData_15[[#This Row],[item_key]],IsITypeList,Table_ExternalData_15[[#This Row],[IType]],IsDList,Table_ExternalData_15[[#Headers],[28]])</f>
        <v>1</v>
      </c>
      <c r="AG962" s="10">
        <f>SUMIFS(IsQList,IsIList,Table_ExternalData_15[[#This Row],[item_key]],IsITypeList,Table_ExternalData_15[[#This Row],[IType]],IsDList,Table_ExternalData_15[[#Headers],[29]])</f>
        <v>76</v>
      </c>
      <c r="AH962" s="10">
        <f>SUMIFS(IsQList,IsIList,Table_ExternalData_15[[#This Row],[item_key]],IsITypeList,Table_ExternalData_15[[#This Row],[IType]],IsDList,Table_ExternalData_15[[#Headers],[30]])</f>
        <v>0</v>
      </c>
      <c r="AI962" s="10">
        <f>SUMIFS(IsQList,IsIList,Table_ExternalData_15[[#This Row],[item_key]],IsITypeList,Table_ExternalData_15[[#This Row],[IType]],IsDList,Table_ExternalData_15[[#Headers],[31]])</f>
        <v>10</v>
      </c>
      <c r="AJ962" s="10">
        <f>SUM(Table_ExternalData_15[[#This Row],[1]:[31]])</f>
        <v>181</v>
      </c>
    </row>
    <row r="963" spans="1:36">
      <c r="A963" s="1" t="s">
        <v>187</v>
      </c>
      <c r="B963" s="1" t="s">
        <v>673</v>
      </c>
      <c r="C963" s="1" t="s">
        <v>674</v>
      </c>
      <c r="D963" s="11" t="s">
        <v>2017</v>
      </c>
      <c r="E963" s="10">
        <f>SUMIFS(IsQList,IsIList,Table_ExternalData_15[[#This Row],[item_key]],IsITypeList,Table_ExternalData_15[[#This Row],[IType]],IsDList,Table_ExternalData_15[[#Headers],[1]])</f>
        <v>0</v>
      </c>
      <c r="F963" s="10">
        <f>SUMIFS(IsQList,IsIList,Table_ExternalData_15[[#This Row],[item_key]],IsITypeList,Table_ExternalData_15[[#This Row],[IType]],IsDList,Table_ExternalData_15[[#Headers],[2]])</f>
        <v>0</v>
      </c>
      <c r="G963" s="10">
        <f>SUMIFS(IsQList,IsIList,Table_ExternalData_15[[#This Row],[item_key]],IsITypeList,Table_ExternalData_15[[#This Row],[IType]],IsDList,Table_ExternalData_15[[#Headers],[3]])</f>
        <v>0</v>
      </c>
      <c r="H963" s="10">
        <f>SUMIFS(IsQList,IsIList,Table_ExternalData_15[[#This Row],[item_key]],IsITypeList,Table_ExternalData_15[[#This Row],[IType]],IsDList,Table_ExternalData_15[[#Headers],[4]])</f>
        <v>0</v>
      </c>
      <c r="I963" s="10">
        <f>SUMIFS(IsQList,IsIList,Table_ExternalData_15[[#This Row],[item_key]],IsITypeList,Table_ExternalData_15[[#This Row],[IType]],IsDList,Table_ExternalData_15[[#Headers],[5]])</f>
        <v>0</v>
      </c>
      <c r="J963" s="10">
        <f>SUMIFS(IsQList,IsIList,Table_ExternalData_15[[#This Row],[item_key]],IsITypeList,Table_ExternalData_15[[#This Row],[IType]],IsDList,Table_ExternalData_15[[#Headers],[6]])</f>
        <v>0</v>
      </c>
      <c r="K963" s="10">
        <f>SUMIFS(IsQList,IsIList,Table_ExternalData_15[[#This Row],[item_key]],IsITypeList,Table_ExternalData_15[[#This Row],[IType]],IsDList,Table_ExternalData_15[[#Headers],[7]])</f>
        <v>0</v>
      </c>
      <c r="L963" s="10">
        <f>SUMIFS(IsQList,IsIList,Table_ExternalData_15[[#This Row],[item_key]],IsITypeList,Table_ExternalData_15[[#This Row],[IType]],IsDList,Table_ExternalData_15[[#Headers],[8]])</f>
        <v>0</v>
      </c>
      <c r="M963" s="10">
        <f>SUMIFS(IsQList,IsIList,Table_ExternalData_15[[#This Row],[item_key]],IsITypeList,Table_ExternalData_15[[#This Row],[IType]],IsDList,Table_ExternalData_15[[#Headers],[9]])</f>
        <v>0</v>
      </c>
      <c r="N963" s="10">
        <f>SUMIFS(IsQList,IsIList,Table_ExternalData_15[[#This Row],[item_key]],IsITypeList,Table_ExternalData_15[[#This Row],[IType]],IsDList,Table_ExternalData_15[[#Headers],[10]])</f>
        <v>0</v>
      </c>
      <c r="O963" s="10">
        <f>SUMIFS(IsQList,IsIList,Table_ExternalData_15[[#This Row],[item_key]],IsITypeList,Table_ExternalData_15[[#This Row],[IType]],IsDList,Table_ExternalData_15[[#Headers],[11]])</f>
        <v>0</v>
      </c>
      <c r="P963" s="10">
        <f>SUMIFS(IsQList,IsIList,Table_ExternalData_15[[#This Row],[item_key]],IsITypeList,Table_ExternalData_15[[#This Row],[IType]],IsDList,Table_ExternalData_15[[#Headers],[12]])</f>
        <v>0</v>
      </c>
      <c r="Q963" s="10">
        <f>SUMIFS(IsQList,IsIList,Table_ExternalData_15[[#This Row],[item_key]],IsITypeList,Table_ExternalData_15[[#This Row],[IType]],IsDList,Table_ExternalData_15[[#Headers],[13]])</f>
        <v>0</v>
      </c>
      <c r="R963" s="10">
        <f>SUMIFS(IsQList,IsIList,Table_ExternalData_15[[#This Row],[item_key]],IsITypeList,Table_ExternalData_15[[#This Row],[IType]],IsDList,Table_ExternalData_15[[#Headers],[14]])</f>
        <v>0</v>
      </c>
      <c r="S963" s="10">
        <f>SUMIFS(IsQList,IsIList,Table_ExternalData_15[[#This Row],[item_key]],IsITypeList,Table_ExternalData_15[[#This Row],[IType]],IsDList,Table_ExternalData_15[[#Headers],[15]])</f>
        <v>0</v>
      </c>
      <c r="T963" s="10">
        <f>SUMIFS(IsQList,IsIList,Table_ExternalData_15[[#This Row],[item_key]],IsITypeList,Table_ExternalData_15[[#This Row],[IType]],IsDList,Table_ExternalData_15[[#Headers],[16]])</f>
        <v>0</v>
      </c>
      <c r="U963" s="10">
        <f>SUMIFS(IsQList,IsIList,Table_ExternalData_15[[#This Row],[item_key]],IsITypeList,Table_ExternalData_15[[#This Row],[IType]],IsDList,Table_ExternalData_15[[#Headers],[17]])</f>
        <v>0</v>
      </c>
      <c r="V963" s="10">
        <f>SUMIFS(IsQList,IsIList,Table_ExternalData_15[[#This Row],[item_key]],IsITypeList,Table_ExternalData_15[[#This Row],[IType]],IsDList,Table_ExternalData_15[[#Headers],[18]])</f>
        <v>0</v>
      </c>
      <c r="W963" s="10">
        <f>SUMIFS(IsQList,IsIList,Table_ExternalData_15[[#This Row],[item_key]],IsITypeList,Table_ExternalData_15[[#This Row],[IType]],IsDList,Table_ExternalData_15[[#Headers],[19]])</f>
        <v>0</v>
      </c>
      <c r="X963" s="10">
        <f>SUMIFS(IsQList,IsIList,Table_ExternalData_15[[#This Row],[item_key]],IsITypeList,Table_ExternalData_15[[#This Row],[IType]],IsDList,Table_ExternalData_15[[#Headers],[20]])</f>
        <v>0</v>
      </c>
      <c r="Y963" s="10">
        <f>SUMIFS(IsQList,IsIList,Table_ExternalData_15[[#This Row],[item_key]],IsITypeList,Table_ExternalData_15[[#This Row],[IType]],IsDList,Table_ExternalData_15[[#Headers],[21]])</f>
        <v>0</v>
      </c>
      <c r="Z963" s="10">
        <f>SUMIFS(IsQList,IsIList,Table_ExternalData_15[[#This Row],[item_key]],IsITypeList,Table_ExternalData_15[[#This Row],[IType]],IsDList,Table_ExternalData_15[[#Headers],[22]])</f>
        <v>0</v>
      </c>
      <c r="AA963" s="10">
        <f>SUMIFS(IsQList,IsIList,Table_ExternalData_15[[#This Row],[item_key]],IsITypeList,Table_ExternalData_15[[#This Row],[IType]],IsDList,Table_ExternalData_15[[#Headers],[23]])</f>
        <v>0</v>
      </c>
      <c r="AB963" s="10">
        <f>SUMIFS(IsQList,IsIList,Table_ExternalData_15[[#This Row],[item_key]],IsITypeList,Table_ExternalData_15[[#This Row],[IType]],IsDList,Table_ExternalData_15[[#Headers],[24]])</f>
        <v>0</v>
      </c>
      <c r="AC963" s="10">
        <f>SUMIFS(IsQList,IsIList,Table_ExternalData_15[[#This Row],[item_key]],IsITypeList,Table_ExternalData_15[[#This Row],[IType]],IsDList,Table_ExternalData_15[[#Headers],[25]])</f>
        <v>0</v>
      </c>
      <c r="AD963" s="10">
        <f>SUMIFS(IsQList,IsIList,Table_ExternalData_15[[#This Row],[item_key]],IsITypeList,Table_ExternalData_15[[#This Row],[IType]],IsDList,Table_ExternalData_15[[#Headers],[26]])</f>
        <v>0</v>
      </c>
      <c r="AE963" s="10">
        <f>SUMIFS(IsQList,IsIList,Table_ExternalData_15[[#This Row],[item_key]],IsITypeList,Table_ExternalData_15[[#This Row],[IType]],IsDList,Table_ExternalData_15[[#Headers],[27]])</f>
        <v>0</v>
      </c>
      <c r="AF963" s="10">
        <f>SUMIFS(IsQList,IsIList,Table_ExternalData_15[[#This Row],[item_key]],IsITypeList,Table_ExternalData_15[[#This Row],[IType]],IsDList,Table_ExternalData_15[[#Headers],[28]])</f>
        <v>0</v>
      </c>
      <c r="AG963" s="10">
        <f>SUMIFS(IsQList,IsIList,Table_ExternalData_15[[#This Row],[item_key]],IsITypeList,Table_ExternalData_15[[#This Row],[IType]],IsDList,Table_ExternalData_15[[#Headers],[29]])</f>
        <v>-3</v>
      </c>
      <c r="AH963" s="10">
        <f>SUMIFS(IsQList,IsIList,Table_ExternalData_15[[#This Row],[item_key]],IsITypeList,Table_ExternalData_15[[#This Row],[IType]],IsDList,Table_ExternalData_15[[#Headers],[30]])</f>
        <v>0</v>
      </c>
      <c r="AI963" s="10">
        <f>SUMIFS(IsQList,IsIList,Table_ExternalData_15[[#This Row],[item_key]],IsITypeList,Table_ExternalData_15[[#This Row],[IType]],IsDList,Table_ExternalData_15[[#Headers],[31]])</f>
        <v>0</v>
      </c>
      <c r="AJ963" s="10">
        <f>SUM(Table_ExternalData_15[[#This Row],[1]:[31]])</f>
        <v>-3</v>
      </c>
    </row>
    <row r="964" spans="1:36">
      <c r="A964" s="1" t="s">
        <v>311</v>
      </c>
      <c r="B964" s="1" t="s">
        <v>1389</v>
      </c>
      <c r="C964" s="1" t="s">
        <v>1390</v>
      </c>
      <c r="D964" s="11" t="s">
        <v>2046</v>
      </c>
      <c r="E964" s="10">
        <f>SUMIFS(IsQList,IsIList,Table_ExternalData_15[[#This Row],[item_key]],IsITypeList,Table_ExternalData_15[[#This Row],[IType]],IsDList,Table_ExternalData_15[[#Headers],[1]])</f>
        <v>1</v>
      </c>
      <c r="F964" s="10">
        <f>SUMIFS(IsQList,IsIList,Table_ExternalData_15[[#This Row],[item_key]],IsITypeList,Table_ExternalData_15[[#This Row],[IType]],IsDList,Table_ExternalData_15[[#Headers],[2]])</f>
        <v>0</v>
      </c>
      <c r="G964" s="10">
        <f>SUMIFS(IsQList,IsIList,Table_ExternalData_15[[#This Row],[item_key]],IsITypeList,Table_ExternalData_15[[#This Row],[IType]],IsDList,Table_ExternalData_15[[#Headers],[3]])</f>
        <v>0</v>
      </c>
      <c r="H964" s="10">
        <f>SUMIFS(IsQList,IsIList,Table_ExternalData_15[[#This Row],[item_key]],IsITypeList,Table_ExternalData_15[[#This Row],[IType]],IsDList,Table_ExternalData_15[[#Headers],[4]])</f>
        <v>70</v>
      </c>
      <c r="I964" s="10">
        <f>SUMIFS(IsQList,IsIList,Table_ExternalData_15[[#This Row],[item_key]],IsITypeList,Table_ExternalData_15[[#This Row],[IType]],IsDList,Table_ExternalData_15[[#Headers],[5]])</f>
        <v>0</v>
      </c>
      <c r="J964" s="10">
        <f>SUMIFS(IsQList,IsIList,Table_ExternalData_15[[#This Row],[item_key]],IsITypeList,Table_ExternalData_15[[#This Row],[IType]],IsDList,Table_ExternalData_15[[#Headers],[6]])</f>
        <v>23</v>
      </c>
      <c r="K964" s="10">
        <f>SUMIFS(IsQList,IsIList,Table_ExternalData_15[[#This Row],[item_key]],IsITypeList,Table_ExternalData_15[[#This Row],[IType]],IsDList,Table_ExternalData_15[[#Headers],[7]])</f>
        <v>0</v>
      </c>
      <c r="L964" s="10">
        <f>SUMIFS(IsQList,IsIList,Table_ExternalData_15[[#This Row],[item_key]],IsITypeList,Table_ExternalData_15[[#This Row],[IType]],IsDList,Table_ExternalData_15[[#Headers],[8]])</f>
        <v>0</v>
      </c>
      <c r="M964" s="10">
        <f>SUMIFS(IsQList,IsIList,Table_ExternalData_15[[#This Row],[item_key]],IsITypeList,Table_ExternalData_15[[#This Row],[IType]],IsDList,Table_ExternalData_15[[#Headers],[9]])</f>
        <v>0</v>
      </c>
      <c r="N964" s="10">
        <f>SUMIFS(IsQList,IsIList,Table_ExternalData_15[[#This Row],[item_key]],IsITypeList,Table_ExternalData_15[[#This Row],[IType]],IsDList,Table_ExternalData_15[[#Headers],[10]])</f>
        <v>0</v>
      </c>
      <c r="O964" s="10">
        <f>SUMIFS(IsQList,IsIList,Table_ExternalData_15[[#This Row],[item_key]],IsITypeList,Table_ExternalData_15[[#This Row],[IType]],IsDList,Table_ExternalData_15[[#Headers],[11]])</f>
        <v>0</v>
      </c>
      <c r="P964" s="10">
        <f>SUMIFS(IsQList,IsIList,Table_ExternalData_15[[#This Row],[item_key]],IsITypeList,Table_ExternalData_15[[#This Row],[IType]],IsDList,Table_ExternalData_15[[#Headers],[12]])</f>
        <v>0</v>
      </c>
      <c r="Q964" s="10">
        <f>SUMIFS(IsQList,IsIList,Table_ExternalData_15[[#This Row],[item_key]],IsITypeList,Table_ExternalData_15[[#This Row],[IType]],IsDList,Table_ExternalData_15[[#Headers],[13]])</f>
        <v>0</v>
      </c>
      <c r="R964" s="10">
        <f>SUMIFS(IsQList,IsIList,Table_ExternalData_15[[#This Row],[item_key]],IsITypeList,Table_ExternalData_15[[#This Row],[IType]],IsDList,Table_ExternalData_15[[#Headers],[14]])</f>
        <v>0</v>
      </c>
      <c r="S964" s="10">
        <f>SUMIFS(IsQList,IsIList,Table_ExternalData_15[[#This Row],[item_key]],IsITypeList,Table_ExternalData_15[[#This Row],[IType]],IsDList,Table_ExternalData_15[[#Headers],[15]])</f>
        <v>0</v>
      </c>
      <c r="T964" s="10">
        <f>SUMIFS(IsQList,IsIList,Table_ExternalData_15[[#This Row],[item_key]],IsITypeList,Table_ExternalData_15[[#This Row],[IType]],IsDList,Table_ExternalData_15[[#Headers],[16]])</f>
        <v>0</v>
      </c>
      <c r="U964" s="10">
        <f>SUMIFS(IsQList,IsIList,Table_ExternalData_15[[#This Row],[item_key]],IsITypeList,Table_ExternalData_15[[#This Row],[IType]],IsDList,Table_ExternalData_15[[#Headers],[17]])</f>
        <v>0</v>
      </c>
      <c r="V964" s="10">
        <f>SUMIFS(IsQList,IsIList,Table_ExternalData_15[[#This Row],[item_key]],IsITypeList,Table_ExternalData_15[[#This Row],[IType]],IsDList,Table_ExternalData_15[[#Headers],[18]])</f>
        <v>0</v>
      </c>
      <c r="W964" s="10">
        <f>SUMIFS(IsQList,IsIList,Table_ExternalData_15[[#This Row],[item_key]],IsITypeList,Table_ExternalData_15[[#This Row],[IType]],IsDList,Table_ExternalData_15[[#Headers],[19]])</f>
        <v>0</v>
      </c>
      <c r="X964" s="10">
        <f>SUMIFS(IsQList,IsIList,Table_ExternalData_15[[#This Row],[item_key]],IsITypeList,Table_ExternalData_15[[#This Row],[IType]],IsDList,Table_ExternalData_15[[#Headers],[20]])</f>
        <v>0</v>
      </c>
      <c r="Y964" s="10">
        <f>SUMIFS(IsQList,IsIList,Table_ExternalData_15[[#This Row],[item_key]],IsITypeList,Table_ExternalData_15[[#This Row],[IType]],IsDList,Table_ExternalData_15[[#Headers],[21]])</f>
        <v>0</v>
      </c>
      <c r="Z964" s="10">
        <f>SUMIFS(IsQList,IsIList,Table_ExternalData_15[[#This Row],[item_key]],IsITypeList,Table_ExternalData_15[[#This Row],[IType]],IsDList,Table_ExternalData_15[[#Headers],[22]])</f>
        <v>0</v>
      </c>
      <c r="AA964" s="10">
        <f>SUMIFS(IsQList,IsIList,Table_ExternalData_15[[#This Row],[item_key]],IsITypeList,Table_ExternalData_15[[#This Row],[IType]],IsDList,Table_ExternalData_15[[#Headers],[23]])</f>
        <v>0</v>
      </c>
      <c r="AB964" s="10">
        <f>SUMIFS(IsQList,IsIList,Table_ExternalData_15[[#This Row],[item_key]],IsITypeList,Table_ExternalData_15[[#This Row],[IType]],IsDList,Table_ExternalData_15[[#Headers],[24]])</f>
        <v>0</v>
      </c>
      <c r="AC964" s="10">
        <f>SUMIFS(IsQList,IsIList,Table_ExternalData_15[[#This Row],[item_key]],IsITypeList,Table_ExternalData_15[[#This Row],[IType]],IsDList,Table_ExternalData_15[[#Headers],[25]])</f>
        <v>0</v>
      </c>
      <c r="AD964" s="10">
        <f>SUMIFS(IsQList,IsIList,Table_ExternalData_15[[#This Row],[item_key]],IsITypeList,Table_ExternalData_15[[#This Row],[IType]],IsDList,Table_ExternalData_15[[#Headers],[26]])</f>
        <v>0</v>
      </c>
      <c r="AE964" s="10">
        <f>SUMIFS(IsQList,IsIList,Table_ExternalData_15[[#This Row],[item_key]],IsITypeList,Table_ExternalData_15[[#This Row],[IType]],IsDList,Table_ExternalData_15[[#Headers],[27]])</f>
        <v>0</v>
      </c>
      <c r="AF964" s="10">
        <f>SUMIFS(IsQList,IsIList,Table_ExternalData_15[[#This Row],[item_key]],IsITypeList,Table_ExternalData_15[[#This Row],[IType]],IsDList,Table_ExternalData_15[[#Headers],[28]])</f>
        <v>1</v>
      </c>
      <c r="AG964" s="10">
        <f>SUMIFS(IsQList,IsIList,Table_ExternalData_15[[#This Row],[item_key]],IsITypeList,Table_ExternalData_15[[#This Row],[IType]],IsDList,Table_ExternalData_15[[#Headers],[29]])</f>
        <v>76</v>
      </c>
      <c r="AH964" s="10">
        <f>SUMIFS(IsQList,IsIList,Table_ExternalData_15[[#This Row],[item_key]],IsITypeList,Table_ExternalData_15[[#This Row],[IType]],IsDList,Table_ExternalData_15[[#Headers],[30]])</f>
        <v>0</v>
      </c>
      <c r="AI964" s="10">
        <f>SUMIFS(IsQList,IsIList,Table_ExternalData_15[[#This Row],[item_key]],IsITypeList,Table_ExternalData_15[[#This Row],[IType]],IsDList,Table_ExternalData_15[[#Headers],[31]])</f>
        <v>10</v>
      </c>
      <c r="AJ964" s="10">
        <f>SUM(Table_ExternalData_15[[#This Row],[1]:[31]])</f>
        <v>181</v>
      </c>
    </row>
    <row r="965" spans="1:36">
      <c r="A965" s="1" t="s">
        <v>312</v>
      </c>
      <c r="B965" s="1" t="s">
        <v>1391</v>
      </c>
      <c r="C965" s="1" t="s">
        <v>1392</v>
      </c>
      <c r="D965" s="11" t="s">
        <v>2046</v>
      </c>
      <c r="E965" s="10">
        <f>SUMIFS(IsQList,IsIList,Table_ExternalData_15[[#This Row],[item_key]],IsITypeList,Table_ExternalData_15[[#This Row],[IType]],IsDList,Table_ExternalData_15[[#Headers],[1]])</f>
        <v>1</v>
      </c>
      <c r="F965" s="10">
        <f>SUMIFS(IsQList,IsIList,Table_ExternalData_15[[#This Row],[item_key]],IsITypeList,Table_ExternalData_15[[#This Row],[IType]],IsDList,Table_ExternalData_15[[#Headers],[2]])</f>
        <v>0</v>
      </c>
      <c r="G965" s="10">
        <f>SUMIFS(IsQList,IsIList,Table_ExternalData_15[[#This Row],[item_key]],IsITypeList,Table_ExternalData_15[[#This Row],[IType]],IsDList,Table_ExternalData_15[[#Headers],[3]])</f>
        <v>0</v>
      </c>
      <c r="H965" s="10">
        <f>SUMIFS(IsQList,IsIList,Table_ExternalData_15[[#This Row],[item_key]],IsITypeList,Table_ExternalData_15[[#This Row],[IType]],IsDList,Table_ExternalData_15[[#Headers],[4]])</f>
        <v>70</v>
      </c>
      <c r="I965" s="10">
        <f>SUMIFS(IsQList,IsIList,Table_ExternalData_15[[#This Row],[item_key]],IsITypeList,Table_ExternalData_15[[#This Row],[IType]],IsDList,Table_ExternalData_15[[#Headers],[5]])</f>
        <v>0</v>
      </c>
      <c r="J965" s="10">
        <f>SUMIFS(IsQList,IsIList,Table_ExternalData_15[[#This Row],[item_key]],IsITypeList,Table_ExternalData_15[[#This Row],[IType]],IsDList,Table_ExternalData_15[[#Headers],[6]])</f>
        <v>23</v>
      </c>
      <c r="K965" s="10">
        <f>SUMIFS(IsQList,IsIList,Table_ExternalData_15[[#This Row],[item_key]],IsITypeList,Table_ExternalData_15[[#This Row],[IType]],IsDList,Table_ExternalData_15[[#Headers],[7]])</f>
        <v>0</v>
      </c>
      <c r="L965" s="10">
        <f>SUMIFS(IsQList,IsIList,Table_ExternalData_15[[#This Row],[item_key]],IsITypeList,Table_ExternalData_15[[#This Row],[IType]],IsDList,Table_ExternalData_15[[#Headers],[8]])</f>
        <v>0</v>
      </c>
      <c r="M965" s="10">
        <f>SUMIFS(IsQList,IsIList,Table_ExternalData_15[[#This Row],[item_key]],IsITypeList,Table_ExternalData_15[[#This Row],[IType]],IsDList,Table_ExternalData_15[[#Headers],[9]])</f>
        <v>0</v>
      </c>
      <c r="N965" s="10">
        <f>SUMIFS(IsQList,IsIList,Table_ExternalData_15[[#This Row],[item_key]],IsITypeList,Table_ExternalData_15[[#This Row],[IType]],IsDList,Table_ExternalData_15[[#Headers],[10]])</f>
        <v>0</v>
      </c>
      <c r="O965" s="10">
        <f>SUMIFS(IsQList,IsIList,Table_ExternalData_15[[#This Row],[item_key]],IsITypeList,Table_ExternalData_15[[#This Row],[IType]],IsDList,Table_ExternalData_15[[#Headers],[11]])</f>
        <v>0</v>
      </c>
      <c r="P965" s="10">
        <f>SUMIFS(IsQList,IsIList,Table_ExternalData_15[[#This Row],[item_key]],IsITypeList,Table_ExternalData_15[[#This Row],[IType]],IsDList,Table_ExternalData_15[[#Headers],[12]])</f>
        <v>0</v>
      </c>
      <c r="Q965" s="10">
        <f>SUMIFS(IsQList,IsIList,Table_ExternalData_15[[#This Row],[item_key]],IsITypeList,Table_ExternalData_15[[#This Row],[IType]],IsDList,Table_ExternalData_15[[#Headers],[13]])</f>
        <v>0</v>
      </c>
      <c r="R965" s="10">
        <f>SUMIFS(IsQList,IsIList,Table_ExternalData_15[[#This Row],[item_key]],IsITypeList,Table_ExternalData_15[[#This Row],[IType]],IsDList,Table_ExternalData_15[[#Headers],[14]])</f>
        <v>0</v>
      </c>
      <c r="S965" s="10">
        <f>SUMIFS(IsQList,IsIList,Table_ExternalData_15[[#This Row],[item_key]],IsITypeList,Table_ExternalData_15[[#This Row],[IType]],IsDList,Table_ExternalData_15[[#Headers],[15]])</f>
        <v>0</v>
      </c>
      <c r="T965" s="10">
        <f>SUMIFS(IsQList,IsIList,Table_ExternalData_15[[#This Row],[item_key]],IsITypeList,Table_ExternalData_15[[#This Row],[IType]],IsDList,Table_ExternalData_15[[#Headers],[16]])</f>
        <v>0</v>
      </c>
      <c r="U965" s="10">
        <f>SUMIFS(IsQList,IsIList,Table_ExternalData_15[[#This Row],[item_key]],IsITypeList,Table_ExternalData_15[[#This Row],[IType]],IsDList,Table_ExternalData_15[[#Headers],[17]])</f>
        <v>0</v>
      </c>
      <c r="V965" s="10">
        <f>SUMIFS(IsQList,IsIList,Table_ExternalData_15[[#This Row],[item_key]],IsITypeList,Table_ExternalData_15[[#This Row],[IType]],IsDList,Table_ExternalData_15[[#Headers],[18]])</f>
        <v>0</v>
      </c>
      <c r="W965" s="10">
        <f>SUMIFS(IsQList,IsIList,Table_ExternalData_15[[#This Row],[item_key]],IsITypeList,Table_ExternalData_15[[#This Row],[IType]],IsDList,Table_ExternalData_15[[#Headers],[19]])</f>
        <v>0</v>
      </c>
      <c r="X965" s="10">
        <f>SUMIFS(IsQList,IsIList,Table_ExternalData_15[[#This Row],[item_key]],IsITypeList,Table_ExternalData_15[[#This Row],[IType]],IsDList,Table_ExternalData_15[[#Headers],[20]])</f>
        <v>0</v>
      </c>
      <c r="Y965" s="10">
        <f>SUMIFS(IsQList,IsIList,Table_ExternalData_15[[#This Row],[item_key]],IsITypeList,Table_ExternalData_15[[#This Row],[IType]],IsDList,Table_ExternalData_15[[#Headers],[21]])</f>
        <v>0</v>
      </c>
      <c r="Z965" s="10">
        <f>SUMIFS(IsQList,IsIList,Table_ExternalData_15[[#This Row],[item_key]],IsITypeList,Table_ExternalData_15[[#This Row],[IType]],IsDList,Table_ExternalData_15[[#Headers],[22]])</f>
        <v>0</v>
      </c>
      <c r="AA965" s="10">
        <f>SUMIFS(IsQList,IsIList,Table_ExternalData_15[[#This Row],[item_key]],IsITypeList,Table_ExternalData_15[[#This Row],[IType]],IsDList,Table_ExternalData_15[[#Headers],[23]])</f>
        <v>0</v>
      </c>
      <c r="AB965" s="10">
        <f>SUMIFS(IsQList,IsIList,Table_ExternalData_15[[#This Row],[item_key]],IsITypeList,Table_ExternalData_15[[#This Row],[IType]],IsDList,Table_ExternalData_15[[#Headers],[24]])</f>
        <v>0</v>
      </c>
      <c r="AC965" s="10">
        <f>SUMIFS(IsQList,IsIList,Table_ExternalData_15[[#This Row],[item_key]],IsITypeList,Table_ExternalData_15[[#This Row],[IType]],IsDList,Table_ExternalData_15[[#Headers],[25]])</f>
        <v>0</v>
      </c>
      <c r="AD965" s="10">
        <f>SUMIFS(IsQList,IsIList,Table_ExternalData_15[[#This Row],[item_key]],IsITypeList,Table_ExternalData_15[[#This Row],[IType]],IsDList,Table_ExternalData_15[[#Headers],[26]])</f>
        <v>0</v>
      </c>
      <c r="AE965" s="10">
        <f>SUMIFS(IsQList,IsIList,Table_ExternalData_15[[#This Row],[item_key]],IsITypeList,Table_ExternalData_15[[#This Row],[IType]],IsDList,Table_ExternalData_15[[#Headers],[27]])</f>
        <v>0</v>
      </c>
      <c r="AF965" s="10">
        <f>SUMIFS(IsQList,IsIList,Table_ExternalData_15[[#This Row],[item_key]],IsITypeList,Table_ExternalData_15[[#This Row],[IType]],IsDList,Table_ExternalData_15[[#Headers],[28]])</f>
        <v>1</v>
      </c>
      <c r="AG965" s="10">
        <f>SUMIFS(IsQList,IsIList,Table_ExternalData_15[[#This Row],[item_key]],IsITypeList,Table_ExternalData_15[[#This Row],[IType]],IsDList,Table_ExternalData_15[[#Headers],[29]])</f>
        <v>76</v>
      </c>
      <c r="AH965" s="10">
        <f>SUMIFS(IsQList,IsIList,Table_ExternalData_15[[#This Row],[item_key]],IsITypeList,Table_ExternalData_15[[#This Row],[IType]],IsDList,Table_ExternalData_15[[#Headers],[30]])</f>
        <v>0</v>
      </c>
      <c r="AI965" s="10">
        <f>SUMIFS(IsQList,IsIList,Table_ExternalData_15[[#This Row],[item_key]],IsITypeList,Table_ExternalData_15[[#This Row],[IType]],IsDList,Table_ExternalData_15[[#Headers],[31]])</f>
        <v>10</v>
      </c>
      <c r="AJ965" s="10">
        <f>SUM(Table_ExternalData_15[[#This Row],[1]:[31]])</f>
        <v>181</v>
      </c>
    </row>
    <row r="966" spans="1:36">
      <c r="A966" s="1" t="s">
        <v>582</v>
      </c>
      <c r="B966" s="1" t="s">
        <v>1429</v>
      </c>
      <c r="C966" s="1" t="s">
        <v>1430</v>
      </c>
      <c r="D966" s="11" t="s">
        <v>2004</v>
      </c>
      <c r="E966" s="10">
        <f>SUMIFS(IsQList,IsIList,Table_ExternalData_15[[#This Row],[item_key]],IsITypeList,Table_ExternalData_15[[#This Row],[IType]],IsDList,Table_ExternalData_15[[#Headers],[1]])</f>
        <v>0</v>
      </c>
      <c r="F966" s="10">
        <f>SUMIFS(IsQList,IsIList,Table_ExternalData_15[[#This Row],[item_key]],IsITypeList,Table_ExternalData_15[[#This Row],[IType]],IsDList,Table_ExternalData_15[[#Headers],[2]])</f>
        <v>0</v>
      </c>
      <c r="G966" s="10">
        <f>SUMIFS(IsQList,IsIList,Table_ExternalData_15[[#This Row],[item_key]],IsITypeList,Table_ExternalData_15[[#This Row],[IType]],IsDList,Table_ExternalData_15[[#Headers],[3]])</f>
        <v>0</v>
      </c>
      <c r="H966" s="10">
        <f>SUMIFS(IsQList,IsIList,Table_ExternalData_15[[#This Row],[item_key]],IsITypeList,Table_ExternalData_15[[#This Row],[IType]],IsDList,Table_ExternalData_15[[#Headers],[4]])</f>
        <v>0</v>
      </c>
      <c r="I966" s="10">
        <f>SUMIFS(IsQList,IsIList,Table_ExternalData_15[[#This Row],[item_key]],IsITypeList,Table_ExternalData_15[[#This Row],[IType]],IsDList,Table_ExternalData_15[[#Headers],[5]])</f>
        <v>0</v>
      </c>
      <c r="J966" s="10">
        <f>SUMIFS(IsQList,IsIList,Table_ExternalData_15[[#This Row],[item_key]],IsITypeList,Table_ExternalData_15[[#This Row],[IType]],IsDList,Table_ExternalData_15[[#Headers],[6]])</f>
        <v>0</v>
      </c>
      <c r="K966" s="10">
        <f>SUMIFS(IsQList,IsIList,Table_ExternalData_15[[#This Row],[item_key]],IsITypeList,Table_ExternalData_15[[#This Row],[IType]],IsDList,Table_ExternalData_15[[#Headers],[7]])</f>
        <v>0</v>
      </c>
      <c r="L966" s="10">
        <f>SUMIFS(IsQList,IsIList,Table_ExternalData_15[[#This Row],[item_key]],IsITypeList,Table_ExternalData_15[[#This Row],[IType]],IsDList,Table_ExternalData_15[[#Headers],[8]])</f>
        <v>0</v>
      </c>
      <c r="M966" s="10">
        <f>SUMIFS(IsQList,IsIList,Table_ExternalData_15[[#This Row],[item_key]],IsITypeList,Table_ExternalData_15[[#This Row],[IType]],IsDList,Table_ExternalData_15[[#Headers],[9]])</f>
        <v>0</v>
      </c>
      <c r="N966" s="10">
        <f>SUMIFS(IsQList,IsIList,Table_ExternalData_15[[#This Row],[item_key]],IsITypeList,Table_ExternalData_15[[#This Row],[IType]],IsDList,Table_ExternalData_15[[#Headers],[10]])</f>
        <v>0</v>
      </c>
      <c r="O966" s="10">
        <f>SUMIFS(IsQList,IsIList,Table_ExternalData_15[[#This Row],[item_key]],IsITypeList,Table_ExternalData_15[[#This Row],[IType]],IsDList,Table_ExternalData_15[[#Headers],[11]])</f>
        <v>0</v>
      </c>
      <c r="P966" s="10">
        <f>SUMIFS(IsQList,IsIList,Table_ExternalData_15[[#This Row],[item_key]],IsITypeList,Table_ExternalData_15[[#This Row],[IType]],IsDList,Table_ExternalData_15[[#Headers],[12]])</f>
        <v>0</v>
      </c>
      <c r="Q966" s="10">
        <f>SUMIFS(IsQList,IsIList,Table_ExternalData_15[[#This Row],[item_key]],IsITypeList,Table_ExternalData_15[[#This Row],[IType]],IsDList,Table_ExternalData_15[[#Headers],[13]])</f>
        <v>0</v>
      </c>
      <c r="R966" s="10">
        <f>SUMIFS(IsQList,IsIList,Table_ExternalData_15[[#This Row],[item_key]],IsITypeList,Table_ExternalData_15[[#This Row],[IType]],IsDList,Table_ExternalData_15[[#Headers],[14]])</f>
        <v>0</v>
      </c>
      <c r="S966" s="10">
        <f>SUMIFS(IsQList,IsIList,Table_ExternalData_15[[#This Row],[item_key]],IsITypeList,Table_ExternalData_15[[#This Row],[IType]],IsDList,Table_ExternalData_15[[#Headers],[15]])</f>
        <v>0</v>
      </c>
      <c r="T966" s="10">
        <f>SUMIFS(IsQList,IsIList,Table_ExternalData_15[[#This Row],[item_key]],IsITypeList,Table_ExternalData_15[[#This Row],[IType]],IsDList,Table_ExternalData_15[[#Headers],[16]])</f>
        <v>0</v>
      </c>
      <c r="U966" s="10">
        <f>SUMIFS(IsQList,IsIList,Table_ExternalData_15[[#This Row],[item_key]],IsITypeList,Table_ExternalData_15[[#This Row],[IType]],IsDList,Table_ExternalData_15[[#Headers],[17]])</f>
        <v>0</v>
      </c>
      <c r="V966" s="10">
        <f>SUMIFS(IsQList,IsIList,Table_ExternalData_15[[#This Row],[item_key]],IsITypeList,Table_ExternalData_15[[#This Row],[IType]],IsDList,Table_ExternalData_15[[#Headers],[18]])</f>
        <v>0</v>
      </c>
      <c r="W966" s="10">
        <f>SUMIFS(IsQList,IsIList,Table_ExternalData_15[[#This Row],[item_key]],IsITypeList,Table_ExternalData_15[[#This Row],[IType]],IsDList,Table_ExternalData_15[[#Headers],[19]])</f>
        <v>0</v>
      </c>
      <c r="X966" s="10">
        <f>SUMIFS(IsQList,IsIList,Table_ExternalData_15[[#This Row],[item_key]],IsITypeList,Table_ExternalData_15[[#This Row],[IType]],IsDList,Table_ExternalData_15[[#Headers],[20]])</f>
        <v>0</v>
      </c>
      <c r="Y966" s="10">
        <f>SUMIFS(IsQList,IsIList,Table_ExternalData_15[[#This Row],[item_key]],IsITypeList,Table_ExternalData_15[[#This Row],[IType]],IsDList,Table_ExternalData_15[[#Headers],[21]])</f>
        <v>0</v>
      </c>
      <c r="Z966" s="10">
        <f>SUMIFS(IsQList,IsIList,Table_ExternalData_15[[#This Row],[item_key]],IsITypeList,Table_ExternalData_15[[#This Row],[IType]],IsDList,Table_ExternalData_15[[#Headers],[22]])</f>
        <v>0</v>
      </c>
      <c r="AA966" s="10">
        <f>SUMIFS(IsQList,IsIList,Table_ExternalData_15[[#This Row],[item_key]],IsITypeList,Table_ExternalData_15[[#This Row],[IType]],IsDList,Table_ExternalData_15[[#Headers],[23]])</f>
        <v>0</v>
      </c>
      <c r="AB966" s="10">
        <f>SUMIFS(IsQList,IsIList,Table_ExternalData_15[[#This Row],[item_key]],IsITypeList,Table_ExternalData_15[[#This Row],[IType]],IsDList,Table_ExternalData_15[[#Headers],[24]])</f>
        <v>0</v>
      </c>
      <c r="AC966" s="10">
        <f>SUMIFS(IsQList,IsIList,Table_ExternalData_15[[#This Row],[item_key]],IsITypeList,Table_ExternalData_15[[#This Row],[IType]],IsDList,Table_ExternalData_15[[#Headers],[25]])</f>
        <v>0</v>
      </c>
      <c r="AD966" s="10">
        <f>SUMIFS(IsQList,IsIList,Table_ExternalData_15[[#This Row],[item_key]],IsITypeList,Table_ExternalData_15[[#This Row],[IType]],IsDList,Table_ExternalData_15[[#Headers],[26]])</f>
        <v>0</v>
      </c>
      <c r="AE966" s="10">
        <f>SUMIFS(IsQList,IsIList,Table_ExternalData_15[[#This Row],[item_key]],IsITypeList,Table_ExternalData_15[[#This Row],[IType]],IsDList,Table_ExternalData_15[[#Headers],[27]])</f>
        <v>0</v>
      </c>
      <c r="AF966" s="10">
        <f>SUMIFS(IsQList,IsIList,Table_ExternalData_15[[#This Row],[item_key]],IsITypeList,Table_ExternalData_15[[#This Row],[IType]],IsDList,Table_ExternalData_15[[#Headers],[28]])</f>
        <v>0</v>
      </c>
      <c r="AG966" s="10">
        <f>SUMIFS(IsQList,IsIList,Table_ExternalData_15[[#This Row],[item_key]],IsITypeList,Table_ExternalData_15[[#This Row],[IType]],IsDList,Table_ExternalData_15[[#Headers],[29]])</f>
        <v>0</v>
      </c>
      <c r="AH966" s="10">
        <f>SUMIFS(IsQList,IsIList,Table_ExternalData_15[[#This Row],[item_key]],IsITypeList,Table_ExternalData_15[[#This Row],[IType]],IsDList,Table_ExternalData_15[[#Headers],[30]])</f>
        <v>0</v>
      </c>
      <c r="AI966" s="10">
        <f>SUMIFS(IsQList,IsIList,Table_ExternalData_15[[#This Row],[item_key]],IsITypeList,Table_ExternalData_15[[#This Row],[IType]],IsDList,Table_ExternalData_15[[#Headers],[31]])</f>
        <v>0</v>
      </c>
      <c r="AJ966" s="10">
        <f>SUM(Table_ExternalData_15[[#This Row],[1]:[31]])</f>
        <v>0</v>
      </c>
    </row>
    <row r="967" spans="1:36">
      <c r="A967" s="1" t="s">
        <v>127</v>
      </c>
      <c r="B967" s="1" t="s">
        <v>1147</v>
      </c>
      <c r="C967" s="1" t="s">
        <v>1148</v>
      </c>
      <c r="D967" s="11" t="s">
        <v>2046</v>
      </c>
      <c r="E967" s="10">
        <f>SUMIFS(IsQList,IsIList,Table_ExternalData_15[[#This Row],[item_key]],IsITypeList,Table_ExternalData_15[[#This Row],[IType]],IsDList,Table_ExternalData_15[[#Headers],[1]])</f>
        <v>1</v>
      </c>
      <c r="F967" s="10">
        <f>SUMIFS(IsQList,IsIList,Table_ExternalData_15[[#This Row],[item_key]],IsITypeList,Table_ExternalData_15[[#This Row],[IType]],IsDList,Table_ExternalData_15[[#Headers],[2]])</f>
        <v>0</v>
      </c>
      <c r="G967" s="10">
        <f>SUMIFS(IsQList,IsIList,Table_ExternalData_15[[#This Row],[item_key]],IsITypeList,Table_ExternalData_15[[#This Row],[IType]],IsDList,Table_ExternalData_15[[#Headers],[3]])</f>
        <v>0</v>
      </c>
      <c r="H967" s="10">
        <f>SUMIFS(IsQList,IsIList,Table_ExternalData_15[[#This Row],[item_key]],IsITypeList,Table_ExternalData_15[[#This Row],[IType]],IsDList,Table_ExternalData_15[[#Headers],[4]])</f>
        <v>70</v>
      </c>
      <c r="I967" s="10">
        <f>SUMIFS(IsQList,IsIList,Table_ExternalData_15[[#This Row],[item_key]],IsITypeList,Table_ExternalData_15[[#This Row],[IType]],IsDList,Table_ExternalData_15[[#Headers],[5]])</f>
        <v>0</v>
      </c>
      <c r="J967" s="10">
        <f>SUMIFS(IsQList,IsIList,Table_ExternalData_15[[#This Row],[item_key]],IsITypeList,Table_ExternalData_15[[#This Row],[IType]],IsDList,Table_ExternalData_15[[#Headers],[6]])</f>
        <v>23</v>
      </c>
      <c r="K967" s="10">
        <f>SUMIFS(IsQList,IsIList,Table_ExternalData_15[[#This Row],[item_key]],IsITypeList,Table_ExternalData_15[[#This Row],[IType]],IsDList,Table_ExternalData_15[[#Headers],[7]])</f>
        <v>0</v>
      </c>
      <c r="L967" s="10">
        <f>SUMIFS(IsQList,IsIList,Table_ExternalData_15[[#This Row],[item_key]],IsITypeList,Table_ExternalData_15[[#This Row],[IType]],IsDList,Table_ExternalData_15[[#Headers],[8]])</f>
        <v>0</v>
      </c>
      <c r="M967" s="10">
        <f>SUMIFS(IsQList,IsIList,Table_ExternalData_15[[#This Row],[item_key]],IsITypeList,Table_ExternalData_15[[#This Row],[IType]],IsDList,Table_ExternalData_15[[#Headers],[9]])</f>
        <v>0</v>
      </c>
      <c r="N967" s="10">
        <f>SUMIFS(IsQList,IsIList,Table_ExternalData_15[[#This Row],[item_key]],IsITypeList,Table_ExternalData_15[[#This Row],[IType]],IsDList,Table_ExternalData_15[[#Headers],[10]])</f>
        <v>0</v>
      </c>
      <c r="O967" s="10">
        <f>SUMIFS(IsQList,IsIList,Table_ExternalData_15[[#This Row],[item_key]],IsITypeList,Table_ExternalData_15[[#This Row],[IType]],IsDList,Table_ExternalData_15[[#Headers],[11]])</f>
        <v>0</v>
      </c>
      <c r="P967" s="10">
        <f>SUMIFS(IsQList,IsIList,Table_ExternalData_15[[#This Row],[item_key]],IsITypeList,Table_ExternalData_15[[#This Row],[IType]],IsDList,Table_ExternalData_15[[#Headers],[12]])</f>
        <v>0</v>
      </c>
      <c r="Q967" s="10">
        <f>SUMIFS(IsQList,IsIList,Table_ExternalData_15[[#This Row],[item_key]],IsITypeList,Table_ExternalData_15[[#This Row],[IType]],IsDList,Table_ExternalData_15[[#Headers],[13]])</f>
        <v>0</v>
      </c>
      <c r="R967" s="10">
        <f>SUMIFS(IsQList,IsIList,Table_ExternalData_15[[#This Row],[item_key]],IsITypeList,Table_ExternalData_15[[#This Row],[IType]],IsDList,Table_ExternalData_15[[#Headers],[14]])</f>
        <v>0</v>
      </c>
      <c r="S967" s="10">
        <f>SUMIFS(IsQList,IsIList,Table_ExternalData_15[[#This Row],[item_key]],IsITypeList,Table_ExternalData_15[[#This Row],[IType]],IsDList,Table_ExternalData_15[[#Headers],[15]])</f>
        <v>0</v>
      </c>
      <c r="T967" s="10">
        <f>SUMIFS(IsQList,IsIList,Table_ExternalData_15[[#This Row],[item_key]],IsITypeList,Table_ExternalData_15[[#This Row],[IType]],IsDList,Table_ExternalData_15[[#Headers],[16]])</f>
        <v>0</v>
      </c>
      <c r="U967" s="10">
        <f>SUMIFS(IsQList,IsIList,Table_ExternalData_15[[#This Row],[item_key]],IsITypeList,Table_ExternalData_15[[#This Row],[IType]],IsDList,Table_ExternalData_15[[#Headers],[17]])</f>
        <v>0</v>
      </c>
      <c r="V967" s="10">
        <f>SUMIFS(IsQList,IsIList,Table_ExternalData_15[[#This Row],[item_key]],IsITypeList,Table_ExternalData_15[[#This Row],[IType]],IsDList,Table_ExternalData_15[[#Headers],[18]])</f>
        <v>0</v>
      </c>
      <c r="W967" s="10">
        <f>SUMIFS(IsQList,IsIList,Table_ExternalData_15[[#This Row],[item_key]],IsITypeList,Table_ExternalData_15[[#This Row],[IType]],IsDList,Table_ExternalData_15[[#Headers],[19]])</f>
        <v>0</v>
      </c>
      <c r="X967" s="10">
        <f>SUMIFS(IsQList,IsIList,Table_ExternalData_15[[#This Row],[item_key]],IsITypeList,Table_ExternalData_15[[#This Row],[IType]],IsDList,Table_ExternalData_15[[#Headers],[20]])</f>
        <v>0</v>
      </c>
      <c r="Y967" s="10">
        <f>SUMIFS(IsQList,IsIList,Table_ExternalData_15[[#This Row],[item_key]],IsITypeList,Table_ExternalData_15[[#This Row],[IType]],IsDList,Table_ExternalData_15[[#Headers],[21]])</f>
        <v>0</v>
      </c>
      <c r="Z967" s="10">
        <f>SUMIFS(IsQList,IsIList,Table_ExternalData_15[[#This Row],[item_key]],IsITypeList,Table_ExternalData_15[[#This Row],[IType]],IsDList,Table_ExternalData_15[[#Headers],[22]])</f>
        <v>0</v>
      </c>
      <c r="AA967" s="10">
        <f>SUMIFS(IsQList,IsIList,Table_ExternalData_15[[#This Row],[item_key]],IsITypeList,Table_ExternalData_15[[#This Row],[IType]],IsDList,Table_ExternalData_15[[#Headers],[23]])</f>
        <v>0</v>
      </c>
      <c r="AB967" s="10">
        <f>SUMIFS(IsQList,IsIList,Table_ExternalData_15[[#This Row],[item_key]],IsITypeList,Table_ExternalData_15[[#This Row],[IType]],IsDList,Table_ExternalData_15[[#Headers],[24]])</f>
        <v>0</v>
      </c>
      <c r="AC967" s="10">
        <f>SUMIFS(IsQList,IsIList,Table_ExternalData_15[[#This Row],[item_key]],IsITypeList,Table_ExternalData_15[[#This Row],[IType]],IsDList,Table_ExternalData_15[[#Headers],[25]])</f>
        <v>0</v>
      </c>
      <c r="AD967" s="10">
        <f>SUMIFS(IsQList,IsIList,Table_ExternalData_15[[#This Row],[item_key]],IsITypeList,Table_ExternalData_15[[#This Row],[IType]],IsDList,Table_ExternalData_15[[#Headers],[26]])</f>
        <v>0</v>
      </c>
      <c r="AE967" s="10">
        <f>SUMIFS(IsQList,IsIList,Table_ExternalData_15[[#This Row],[item_key]],IsITypeList,Table_ExternalData_15[[#This Row],[IType]],IsDList,Table_ExternalData_15[[#Headers],[27]])</f>
        <v>0</v>
      </c>
      <c r="AF967" s="10">
        <f>SUMIFS(IsQList,IsIList,Table_ExternalData_15[[#This Row],[item_key]],IsITypeList,Table_ExternalData_15[[#This Row],[IType]],IsDList,Table_ExternalData_15[[#Headers],[28]])</f>
        <v>1</v>
      </c>
      <c r="AG967" s="10">
        <f>SUMIFS(IsQList,IsIList,Table_ExternalData_15[[#This Row],[item_key]],IsITypeList,Table_ExternalData_15[[#This Row],[IType]],IsDList,Table_ExternalData_15[[#Headers],[29]])</f>
        <v>76</v>
      </c>
      <c r="AH967" s="10">
        <f>SUMIFS(IsQList,IsIList,Table_ExternalData_15[[#This Row],[item_key]],IsITypeList,Table_ExternalData_15[[#This Row],[IType]],IsDList,Table_ExternalData_15[[#Headers],[30]])</f>
        <v>0</v>
      </c>
      <c r="AI967" s="10">
        <f>SUMIFS(IsQList,IsIList,Table_ExternalData_15[[#This Row],[item_key]],IsITypeList,Table_ExternalData_15[[#This Row],[IType]],IsDList,Table_ExternalData_15[[#Headers],[31]])</f>
        <v>10</v>
      </c>
      <c r="AJ967" s="10">
        <f>SUM(Table_ExternalData_15[[#This Row],[1]:[31]])</f>
        <v>181</v>
      </c>
    </row>
    <row r="968" spans="1:36">
      <c r="A968" s="1" t="s">
        <v>127</v>
      </c>
      <c r="B968" s="1" t="s">
        <v>1147</v>
      </c>
      <c r="C968" s="1" t="s">
        <v>1148</v>
      </c>
      <c r="D968" s="11" t="s">
        <v>2017</v>
      </c>
      <c r="E968" s="10">
        <f>SUMIFS(IsQList,IsIList,Table_ExternalData_15[[#This Row],[item_key]],IsITypeList,Table_ExternalData_15[[#This Row],[IType]],IsDList,Table_ExternalData_15[[#Headers],[1]])</f>
        <v>0</v>
      </c>
      <c r="F968" s="10">
        <f>SUMIFS(IsQList,IsIList,Table_ExternalData_15[[#This Row],[item_key]],IsITypeList,Table_ExternalData_15[[#This Row],[IType]],IsDList,Table_ExternalData_15[[#Headers],[2]])</f>
        <v>0</v>
      </c>
      <c r="G968" s="10">
        <f>SUMIFS(IsQList,IsIList,Table_ExternalData_15[[#This Row],[item_key]],IsITypeList,Table_ExternalData_15[[#This Row],[IType]],IsDList,Table_ExternalData_15[[#Headers],[3]])</f>
        <v>0</v>
      </c>
      <c r="H968" s="10">
        <f>SUMIFS(IsQList,IsIList,Table_ExternalData_15[[#This Row],[item_key]],IsITypeList,Table_ExternalData_15[[#This Row],[IType]],IsDList,Table_ExternalData_15[[#Headers],[4]])</f>
        <v>0</v>
      </c>
      <c r="I968" s="10">
        <f>SUMIFS(IsQList,IsIList,Table_ExternalData_15[[#This Row],[item_key]],IsITypeList,Table_ExternalData_15[[#This Row],[IType]],IsDList,Table_ExternalData_15[[#Headers],[5]])</f>
        <v>0</v>
      </c>
      <c r="J968" s="10">
        <f>SUMIFS(IsQList,IsIList,Table_ExternalData_15[[#This Row],[item_key]],IsITypeList,Table_ExternalData_15[[#This Row],[IType]],IsDList,Table_ExternalData_15[[#Headers],[6]])</f>
        <v>0</v>
      </c>
      <c r="K968" s="10">
        <f>SUMIFS(IsQList,IsIList,Table_ExternalData_15[[#This Row],[item_key]],IsITypeList,Table_ExternalData_15[[#This Row],[IType]],IsDList,Table_ExternalData_15[[#Headers],[7]])</f>
        <v>0</v>
      </c>
      <c r="L968" s="10">
        <f>SUMIFS(IsQList,IsIList,Table_ExternalData_15[[#This Row],[item_key]],IsITypeList,Table_ExternalData_15[[#This Row],[IType]],IsDList,Table_ExternalData_15[[#Headers],[8]])</f>
        <v>-1</v>
      </c>
      <c r="M968" s="10">
        <f>SUMIFS(IsQList,IsIList,Table_ExternalData_15[[#This Row],[item_key]],IsITypeList,Table_ExternalData_15[[#This Row],[IType]],IsDList,Table_ExternalData_15[[#Headers],[9]])</f>
        <v>0</v>
      </c>
      <c r="N968" s="10">
        <f>SUMIFS(IsQList,IsIList,Table_ExternalData_15[[#This Row],[item_key]],IsITypeList,Table_ExternalData_15[[#This Row],[IType]],IsDList,Table_ExternalData_15[[#Headers],[10]])</f>
        <v>0</v>
      </c>
      <c r="O968" s="10">
        <f>SUMIFS(IsQList,IsIList,Table_ExternalData_15[[#This Row],[item_key]],IsITypeList,Table_ExternalData_15[[#This Row],[IType]],IsDList,Table_ExternalData_15[[#Headers],[11]])</f>
        <v>0</v>
      </c>
      <c r="P968" s="10">
        <f>SUMIFS(IsQList,IsIList,Table_ExternalData_15[[#This Row],[item_key]],IsITypeList,Table_ExternalData_15[[#This Row],[IType]],IsDList,Table_ExternalData_15[[#Headers],[12]])</f>
        <v>0</v>
      </c>
      <c r="Q968" s="10">
        <f>SUMIFS(IsQList,IsIList,Table_ExternalData_15[[#This Row],[item_key]],IsITypeList,Table_ExternalData_15[[#This Row],[IType]],IsDList,Table_ExternalData_15[[#Headers],[13]])</f>
        <v>0</v>
      </c>
      <c r="R968" s="10">
        <f>SUMIFS(IsQList,IsIList,Table_ExternalData_15[[#This Row],[item_key]],IsITypeList,Table_ExternalData_15[[#This Row],[IType]],IsDList,Table_ExternalData_15[[#Headers],[14]])</f>
        <v>0</v>
      </c>
      <c r="S968" s="10">
        <f>SUMIFS(IsQList,IsIList,Table_ExternalData_15[[#This Row],[item_key]],IsITypeList,Table_ExternalData_15[[#This Row],[IType]],IsDList,Table_ExternalData_15[[#Headers],[15]])</f>
        <v>0</v>
      </c>
      <c r="T968" s="10">
        <f>SUMIFS(IsQList,IsIList,Table_ExternalData_15[[#This Row],[item_key]],IsITypeList,Table_ExternalData_15[[#This Row],[IType]],IsDList,Table_ExternalData_15[[#Headers],[16]])</f>
        <v>0</v>
      </c>
      <c r="U968" s="10">
        <f>SUMIFS(IsQList,IsIList,Table_ExternalData_15[[#This Row],[item_key]],IsITypeList,Table_ExternalData_15[[#This Row],[IType]],IsDList,Table_ExternalData_15[[#Headers],[17]])</f>
        <v>0</v>
      </c>
      <c r="V968" s="10">
        <f>SUMIFS(IsQList,IsIList,Table_ExternalData_15[[#This Row],[item_key]],IsITypeList,Table_ExternalData_15[[#This Row],[IType]],IsDList,Table_ExternalData_15[[#Headers],[18]])</f>
        <v>0</v>
      </c>
      <c r="W968" s="10">
        <f>SUMIFS(IsQList,IsIList,Table_ExternalData_15[[#This Row],[item_key]],IsITypeList,Table_ExternalData_15[[#This Row],[IType]],IsDList,Table_ExternalData_15[[#Headers],[19]])</f>
        <v>0</v>
      </c>
      <c r="X968" s="10">
        <f>SUMIFS(IsQList,IsIList,Table_ExternalData_15[[#This Row],[item_key]],IsITypeList,Table_ExternalData_15[[#This Row],[IType]],IsDList,Table_ExternalData_15[[#Headers],[20]])</f>
        <v>0</v>
      </c>
      <c r="Y968" s="10">
        <f>SUMIFS(IsQList,IsIList,Table_ExternalData_15[[#This Row],[item_key]],IsITypeList,Table_ExternalData_15[[#This Row],[IType]],IsDList,Table_ExternalData_15[[#Headers],[21]])</f>
        <v>0</v>
      </c>
      <c r="Z968" s="10">
        <f>SUMIFS(IsQList,IsIList,Table_ExternalData_15[[#This Row],[item_key]],IsITypeList,Table_ExternalData_15[[#This Row],[IType]],IsDList,Table_ExternalData_15[[#Headers],[22]])</f>
        <v>0</v>
      </c>
      <c r="AA968" s="10">
        <f>SUMIFS(IsQList,IsIList,Table_ExternalData_15[[#This Row],[item_key]],IsITypeList,Table_ExternalData_15[[#This Row],[IType]],IsDList,Table_ExternalData_15[[#Headers],[23]])</f>
        <v>0</v>
      </c>
      <c r="AB968" s="10">
        <f>SUMIFS(IsQList,IsIList,Table_ExternalData_15[[#This Row],[item_key]],IsITypeList,Table_ExternalData_15[[#This Row],[IType]],IsDList,Table_ExternalData_15[[#Headers],[24]])</f>
        <v>0</v>
      </c>
      <c r="AC968" s="10">
        <f>SUMIFS(IsQList,IsIList,Table_ExternalData_15[[#This Row],[item_key]],IsITypeList,Table_ExternalData_15[[#This Row],[IType]],IsDList,Table_ExternalData_15[[#Headers],[25]])</f>
        <v>0</v>
      </c>
      <c r="AD968" s="10">
        <f>SUMIFS(IsQList,IsIList,Table_ExternalData_15[[#This Row],[item_key]],IsITypeList,Table_ExternalData_15[[#This Row],[IType]],IsDList,Table_ExternalData_15[[#Headers],[26]])</f>
        <v>0</v>
      </c>
      <c r="AE968" s="10">
        <f>SUMIFS(IsQList,IsIList,Table_ExternalData_15[[#This Row],[item_key]],IsITypeList,Table_ExternalData_15[[#This Row],[IType]],IsDList,Table_ExternalData_15[[#Headers],[27]])</f>
        <v>0</v>
      </c>
      <c r="AF968" s="10">
        <f>SUMIFS(IsQList,IsIList,Table_ExternalData_15[[#This Row],[item_key]],IsITypeList,Table_ExternalData_15[[#This Row],[IType]],IsDList,Table_ExternalData_15[[#Headers],[28]])</f>
        <v>0</v>
      </c>
      <c r="AG968" s="10">
        <f>SUMIFS(IsQList,IsIList,Table_ExternalData_15[[#This Row],[item_key]],IsITypeList,Table_ExternalData_15[[#This Row],[IType]],IsDList,Table_ExternalData_15[[#Headers],[29]])</f>
        <v>0</v>
      </c>
      <c r="AH968" s="10">
        <f>SUMIFS(IsQList,IsIList,Table_ExternalData_15[[#This Row],[item_key]],IsITypeList,Table_ExternalData_15[[#This Row],[IType]],IsDList,Table_ExternalData_15[[#Headers],[30]])</f>
        <v>0</v>
      </c>
      <c r="AI968" s="10">
        <f>SUMIFS(IsQList,IsIList,Table_ExternalData_15[[#This Row],[item_key]],IsITypeList,Table_ExternalData_15[[#This Row],[IType]],IsDList,Table_ExternalData_15[[#Headers],[31]])</f>
        <v>0</v>
      </c>
      <c r="AJ968" s="10">
        <f>SUM(Table_ExternalData_15[[#This Row],[1]:[31]])</f>
        <v>-1</v>
      </c>
    </row>
    <row r="969" spans="1:36">
      <c r="A969" s="1" t="s">
        <v>2258</v>
      </c>
      <c r="B969" s="1" t="s">
        <v>2937</v>
      </c>
      <c r="C969" s="1" t="s">
        <v>2938</v>
      </c>
      <c r="D969" s="11" t="s">
        <v>2046</v>
      </c>
      <c r="E969" s="10">
        <f>SUMIFS(IsQList,IsIList,Table_ExternalData_15[[#This Row],[item_key]],IsITypeList,Table_ExternalData_15[[#This Row],[IType]],IsDList,Table_ExternalData_15[[#Headers],[1]])</f>
        <v>0</v>
      </c>
      <c r="F969" s="10">
        <f>SUMIFS(IsQList,IsIList,Table_ExternalData_15[[#This Row],[item_key]],IsITypeList,Table_ExternalData_15[[#This Row],[IType]],IsDList,Table_ExternalData_15[[#Headers],[2]])</f>
        <v>0</v>
      </c>
      <c r="G969" s="10">
        <f>SUMIFS(IsQList,IsIList,Table_ExternalData_15[[#This Row],[item_key]],IsITypeList,Table_ExternalData_15[[#This Row],[IType]],IsDList,Table_ExternalData_15[[#Headers],[3]])</f>
        <v>0</v>
      </c>
      <c r="H969" s="10">
        <f>SUMIFS(IsQList,IsIList,Table_ExternalData_15[[#This Row],[item_key]],IsITypeList,Table_ExternalData_15[[#This Row],[IType]],IsDList,Table_ExternalData_15[[#Headers],[4]])</f>
        <v>0</v>
      </c>
      <c r="I969" s="10">
        <f>SUMIFS(IsQList,IsIList,Table_ExternalData_15[[#This Row],[item_key]],IsITypeList,Table_ExternalData_15[[#This Row],[IType]],IsDList,Table_ExternalData_15[[#Headers],[5]])</f>
        <v>0</v>
      </c>
      <c r="J969" s="10">
        <f>SUMIFS(IsQList,IsIList,Table_ExternalData_15[[#This Row],[item_key]],IsITypeList,Table_ExternalData_15[[#This Row],[IType]],IsDList,Table_ExternalData_15[[#Headers],[6]])</f>
        <v>0</v>
      </c>
      <c r="K969" s="10">
        <f>SUMIFS(IsQList,IsIList,Table_ExternalData_15[[#This Row],[item_key]],IsITypeList,Table_ExternalData_15[[#This Row],[IType]],IsDList,Table_ExternalData_15[[#Headers],[7]])</f>
        <v>0</v>
      </c>
      <c r="L969" s="10">
        <f>SUMIFS(IsQList,IsIList,Table_ExternalData_15[[#This Row],[item_key]],IsITypeList,Table_ExternalData_15[[#This Row],[IType]],IsDList,Table_ExternalData_15[[#Headers],[8]])</f>
        <v>0</v>
      </c>
      <c r="M969" s="10">
        <f>SUMIFS(IsQList,IsIList,Table_ExternalData_15[[#This Row],[item_key]],IsITypeList,Table_ExternalData_15[[#This Row],[IType]],IsDList,Table_ExternalData_15[[#Headers],[9]])</f>
        <v>0</v>
      </c>
      <c r="N969" s="10">
        <f>SUMIFS(IsQList,IsIList,Table_ExternalData_15[[#This Row],[item_key]],IsITypeList,Table_ExternalData_15[[#This Row],[IType]],IsDList,Table_ExternalData_15[[#Headers],[10]])</f>
        <v>0</v>
      </c>
      <c r="O969" s="10">
        <f>SUMIFS(IsQList,IsIList,Table_ExternalData_15[[#This Row],[item_key]],IsITypeList,Table_ExternalData_15[[#This Row],[IType]],IsDList,Table_ExternalData_15[[#Headers],[11]])</f>
        <v>0</v>
      </c>
      <c r="P969" s="10">
        <f>SUMIFS(IsQList,IsIList,Table_ExternalData_15[[#This Row],[item_key]],IsITypeList,Table_ExternalData_15[[#This Row],[IType]],IsDList,Table_ExternalData_15[[#Headers],[12]])</f>
        <v>0</v>
      </c>
      <c r="Q969" s="10">
        <f>SUMIFS(IsQList,IsIList,Table_ExternalData_15[[#This Row],[item_key]],IsITypeList,Table_ExternalData_15[[#This Row],[IType]],IsDList,Table_ExternalData_15[[#Headers],[13]])</f>
        <v>0</v>
      </c>
      <c r="R969" s="10">
        <f>SUMIFS(IsQList,IsIList,Table_ExternalData_15[[#This Row],[item_key]],IsITypeList,Table_ExternalData_15[[#This Row],[IType]],IsDList,Table_ExternalData_15[[#Headers],[14]])</f>
        <v>0</v>
      </c>
      <c r="S969" s="10">
        <f>SUMIFS(IsQList,IsIList,Table_ExternalData_15[[#This Row],[item_key]],IsITypeList,Table_ExternalData_15[[#This Row],[IType]],IsDList,Table_ExternalData_15[[#Headers],[15]])</f>
        <v>0</v>
      </c>
      <c r="T969" s="10">
        <f>SUMIFS(IsQList,IsIList,Table_ExternalData_15[[#This Row],[item_key]],IsITypeList,Table_ExternalData_15[[#This Row],[IType]],IsDList,Table_ExternalData_15[[#Headers],[16]])</f>
        <v>2</v>
      </c>
      <c r="U969" s="10">
        <f>SUMIFS(IsQList,IsIList,Table_ExternalData_15[[#This Row],[item_key]],IsITypeList,Table_ExternalData_15[[#This Row],[IType]],IsDList,Table_ExternalData_15[[#Headers],[17]])</f>
        <v>0</v>
      </c>
      <c r="V969" s="10">
        <f>SUMIFS(IsQList,IsIList,Table_ExternalData_15[[#This Row],[item_key]],IsITypeList,Table_ExternalData_15[[#This Row],[IType]],IsDList,Table_ExternalData_15[[#Headers],[18]])</f>
        <v>0</v>
      </c>
      <c r="W969" s="10">
        <f>SUMIFS(IsQList,IsIList,Table_ExternalData_15[[#This Row],[item_key]],IsITypeList,Table_ExternalData_15[[#This Row],[IType]],IsDList,Table_ExternalData_15[[#Headers],[19]])</f>
        <v>0</v>
      </c>
      <c r="X969" s="10">
        <f>SUMIFS(IsQList,IsIList,Table_ExternalData_15[[#This Row],[item_key]],IsITypeList,Table_ExternalData_15[[#This Row],[IType]],IsDList,Table_ExternalData_15[[#Headers],[20]])</f>
        <v>0</v>
      </c>
      <c r="Y969" s="10">
        <f>SUMIFS(IsQList,IsIList,Table_ExternalData_15[[#This Row],[item_key]],IsITypeList,Table_ExternalData_15[[#This Row],[IType]],IsDList,Table_ExternalData_15[[#Headers],[21]])</f>
        <v>0</v>
      </c>
      <c r="Z969" s="10">
        <f>SUMIFS(IsQList,IsIList,Table_ExternalData_15[[#This Row],[item_key]],IsITypeList,Table_ExternalData_15[[#This Row],[IType]],IsDList,Table_ExternalData_15[[#Headers],[22]])</f>
        <v>0</v>
      </c>
      <c r="AA969" s="10">
        <f>SUMIFS(IsQList,IsIList,Table_ExternalData_15[[#This Row],[item_key]],IsITypeList,Table_ExternalData_15[[#This Row],[IType]],IsDList,Table_ExternalData_15[[#Headers],[23]])</f>
        <v>0</v>
      </c>
      <c r="AB969" s="10">
        <f>SUMIFS(IsQList,IsIList,Table_ExternalData_15[[#This Row],[item_key]],IsITypeList,Table_ExternalData_15[[#This Row],[IType]],IsDList,Table_ExternalData_15[[#Headers],[24]])</f>
        <v>0</v>
      </c>
      <c r="AC969" s="10">
        <f>SUMIFS(IsQList,IsIList,Table_ExternalData_15[[#This Row],[item_key]],IsITypeList,Table_ExternalData_15[[#This Row],[IType]],IsDList,Table_ExternalData_15[[#Headers],[25]])</f>
        <v>0</v>
      </c>
      <c r="AD969" s="10">
        <f>SUMIFS(IsQList,IsIList,Table_ExternalData_15[[#This Row],[item_key]],IsITypeList,Table_ExternalData_15[[#This Row],[IType]],IsDList,Table_ExternalData_15[[#Headers],[26]])</f>
        <v>0</v>
      </c>
      <c r="AE969" s="10">
        <f>SUMIFS(IsQList,IsIList,Table_ExternalData_15[[#This Row],[item_key]],IsITypeList,Table_ExternalData_15[[#This Row],[IType]],IsDList,Table_ExternalData_15[[#Headers],[27]])</f>
        <v>0</v>
      </c>
      <c r="AF969" s="10">
        <f>SUMIFS(IsQList,IsIList,Table_ExternalData_15[[#This Row],[item_key]],IsITypeList,Table_ExternalData_15[[#This Row],[IType]],IsDList,Table_ExternalData_15[[#Headers],[28]])</f>
        <v>0</v>
      </c>
      <c r="AG969" s="10">
        <f>SUMIFS(IsQList,IsIList,Table_ExternalData_15[[#This Row],[item_key]],IsITypeList,Table_ExternalData_15[[#This Row],[IType]],IsDList,Table_ExternalData_15[[#Headers],[29]])</f>
        <v>0</v>
      </c>
      <c r="AH969" s="10">
        <f>SUMIFS(IsQList,IsIList,Table_ExternalData_15[[#This Row],[item_key]],IsITypeList,Table_ExternalData_15[[#This Row],[IType]],IsDList,Table_ExternalData_15[[#Headers],[30]])</f>
        <v>0</v>
      </c>
      <c r="AI969" s="10">
        <f>SUMIFS(IsQList,IsIList,Table_ExternalData_15[[#This Row],[item_key]],IsITypeList,Table_ExternalData_15[[#This Row],[IType]],IsDList,Table_ExternalData_15[[#Headers],[31]])</f>
        <v>0</v>
      </c>
      <c r="AJ969" s="10">
        <f>SUM(Table_ExternalData_15[[#This Row],[1]:[31]])</f>
        <v>2</v>
      </c>
    </row>
    <row r="970" spans="1:36">
      <c r="A970" s="1" t="s">
        <v>2348</v>
      </c>
      <c r="B970" s="1" t="s">
        <v>2939</v>
      </c>
      <c r="C970" s="1" t="s">
        <v>2940</v>
      </c>
      <c r="D970" s="11" t="s">
        <v>2046</v>
      </c>
      <c r="E970" s="10">
        <f>SUMIFS(IsQList,IsIList,Table_ExternalData_15[[#This Row],[item_key]],IsITypeList,Table_ExternalData_15[[#This Row],[IType]],IsDList,Table_ExternalData_15[[#Headers],[1]])</f>
        <v>0</v>
      </c>
      <c r="F970" s="10">
        <f>SUMIFS(IsQList,IsIList,Table_ExternalData_15[[#This Row],[item_key]],IsITypeList,Table_ExternalData_15[[#This Row],[IType]],IsDList,Table_ExternalData_15[[#Headers],[2]])</f>
        <v>0</v>
      </c>
      <c r="G970" s="10">
        <f>SUMIFS(IsQList,IsIList,Table_ExternalData_15[[#This Row],[item_key]],IsITypeList,Table_ExternalData_15[[#This Row],[IType]],IsDList,Table_ExternalData_15[[#Headers],[3]])</f>
        <v>0</v>
      </c>
      <c r="H970" s="10">
        <f>SUMIFS(IsQList,IsIList,Table_ExternalData_15[[#This Row],[item_key]],IsITypeList,Table_ExternalData_15[[#This Row],[IType]],IsDList,Table_ExternalData_15[[#Headers],[4]])</f>
        <v>0</v>
      </c>
      <c r="I970" s="10">
        <f>SUMIFS(IsQList,IsIList,Table_ExternalData_15[[#This Row],[item_key]],IsITypeList,Table_ExternalData_15[[#This Row],[IType]],IsDList,Table_ExternalData_15[[#Headers],[5]])</f>
        <v>0</v>
      </c>
      <c r="J970" s="10">
        <f>SUMIFS(IsQList,IsIList,Table_ExternalData_15[[#This Row],[item_key]],IsITypeList,Table_ExternalData_15[[#This Row],[IType]],IsDList,Table_ExternalData_15[[#Headers],[6]])</f>
        <v>0</v>
      </c>
      <c r="K970" s="10">
        <f>SUMIFS(IsQList,IsIList,Table_ExternalData_15[[#This Row],[item_key]],IsITypeList,Table_ExternalData_15[[#This Row],[IType]],IsDList,Table_ExternalData_15[[#Headers],[7]])</f>
        <v>0</v>
      </c>
      <c r="L970" s="10">
        <f>SUMIFS(IsQList,IsIList,Table_ExternalData_15[[#This Row],[item_key]],IsITypeList,Table_ExternalData_15[[#This Row],[IType]],IsDList,Table_ExternalData_15[[#Headers],[8]])</f>
        <v>0</v>
      </c>
      <c r="M970" s="10">
        <f>SUMIFS(IsQList,IsIList,Table_ExternalData_15[[#This Row],[item_key]],IsITypeList,Table_ExternalData_15[[#This Row],[IType]],IsDList,Table_ExternalData_15[[#Headers],[9]])</f>
        <v>0</v>
      </c>
      <c r="N970" s="10">
        <f>SUMIFS(IsQList,IsIList,Table_ExternalData_15[[#This Row],[item_key]],IsITypeList,Table_ExternalData_15[[#This Row],[IType]],IsDList,Table_ExternalData_15[[#Headers],[10]])</f>
        <v>0</v>
      </c>
      <c r="O970" s="10">
        <f>SUMIFS(IsQList,IsIList,Table_ExternalData_15[[#This Row],[item_key]],IsITypeList,Table_ExternalData_15[[#This Row],[IType]],IsDList,Table_ExternalData_15[[#Headers],[11]])</f>
        <v>0</v>
      </c>
      <c r="P970" s="10">
        <f>SUMIFS(IsQList,IsIList,Table_ExternalData_15[[#This Row],[item_key]],IsITypeList,Table_ExternalData_15[[#This Row],[IType]],IsDList,Table_ExternalData_15[[#Headers],[12]])</f>
        <v>0</v>
      </c>
      <c r="Q970" s="10">
        <f>SUMIFS(IsQList,IsIList,Table_ExternalData_15[[#This Row],[item_key]],IsITypeList,Table_ExternalData_15[[#This Row],[IType]],IsDList,Table_ExternalData_15[[#Headers],[13]])</f>
        <v>0</v>
      </c>
      <c r="R970" s="10">
        <f>SUMIFS(IsQList,IsIList,Table_ExternalData_15[[#This Row],[item_key]],IsITypeList,Table_ExternalData_15[[#This Row],[IType]],IsDList,Table_ExternalData_15[[#Headers],[14]])</f>
        <v>0</v>
      </c>
      <c r="S970" s="10">
        <f>SUMIFS(IsQList,IsIList,Table_ExternalData_15[[#This Row],[item_key]],IsITypeList,Table_ExternalData_15[[#This Row],[IType]],IsDList,Table_ExternalData_15[[#Headers],[15]])</f>
        <v>0</v>
      </c>
      <c r="T970" s="10">
        <f>SUMIFS(IsQList,IsIList,Table_ExternalData_15[[#This Row],[item_key]],IsITypeList,Table_ExternalData_15[[#This Row],[IType]],IsDList,Table_ExternalData_15[[#Headers],[16]])</f>
        <v>0</v>
      </c>
      <c r="U970" s="10">
        <f>SUMIFS(IsQList,IsIList,Table_ExternalData_15[[#This Row],[item_key]],IsITypeList,Table_ExternalData_15[[#This Row],[IType]],IsDList,Table_ExternalData_15[[#Headers],[17]])</f>
        <v>0</v>
      </c>
      <c r="V970" s="10">
        <f>SUMIFS(IsQList,IsIList,Table_ExternalData_15[[#This Row],[item_key]],IsITypeList,Table_ExternalData_15[[#This Row],[IType]],IsDList,Table_ExternalData_15[[#Headers],[18]])</f>
        <v>0</v>
      </c>
      <c r="W970" s="10">
        <f>SUMIFS(IsQList,IsIList,Table_ExternalData_15[[#This Row],[item_key]],IsITypeList,Table_ExternalData_15[[#This Row],[IType]],IsDList,Table_ExternalData_15[[#Headers],[19]])</f>
        <v>0</v>
      </c>
      <c r="X970" s="10">
        <f>SUMIFS(IsQList,IsIList,Table_ExternalData_15[[#This Row],[item_key]],IsITypeList,Table_ExternalData_15[[#This Row],[IType]],IsDList,Table_ExternalData_15[[#Headers],[20]])</f>
        <v>0</v>
      </c>
      <c r="Y970" s="10">
        <f>SUMIFS(IsQList,IsIList,Table_ExternalData_15[[#This Row],[item_key]],IsITypeList,Table_ExternalData_15[[#This Row],[IType]],IsDList,Table_ExternalData_15[[#Headers],[21]])</f>
        <v>0</v>
      </c>
      <c r="Z970" s="10">
        <f>SUMIFS(IsQList,IsIList,Table_ExternalData_15[[#This Row],[item_key]],IsITypeList,Table_ExternalData_15[[#This Row],[IType]],IsDList,Table_ExternalData_15[[#Headers],[22]])</f>
        <v>0</v>
      </c>
      <c r="AA970" s="10">
        <f>SUMIFS(IsQList,IsIList,Table_ExternalData_15[[#This Row],[item_key]],IsITypeList,Table_ExternalData_15[[#This Row],[IType]],IsDList,Table_ExternalData_15[[#Headers],[23]])</f>
        <v>0</v>
      </c>
      <c r="AB970" s="10">
        <f>SUMIFS(IsQList,IsIList,Table_ExternalData_15[[#This Row],[item_key]],IsITypeList,Table_ExternalData_15[[#This Row],[IType]],IsDList,Table_ExternalData_15[[#Headers],[24]])</f>
        <v>0</v>
      </c>
      <c r="AC970" s="10">
        <f>SUMIFS(IsQList,IsIList,Table_ExternalData_15[[#This Row],[item_key]],IsITypeList,Table_ExternalData_15[[#This Row],[IType]],IsDList,Table_ExternalData_15[[#Headers],[25]])</f>
        <v>0</v>
      </c>
      <c r="AD970" s="10">
        <f>SUMIFS(IsQList,IsIList,Table_ExternalData_15[[#This Row],[item_key]],IsITypeList,Table_ExternalData_15[[#This Row],[IType]],IsDList,Table_ExternalData_15[[#Headers],[26]])</f>
        <v>0</v>
      </c>
      <c r="AE970" s="10">
        <f>SUMIFS(IsQList,IsIList,Table_ExternalData_15[[#This Row],[item_key]],IsITypeList,Table_ExternalData_15[[#This Row],[IType]],IsDList,Table_ExternalData_15[[#Headers],[27]])</f>
        <v>0</v>
      </c>
      <c r="AF970" s="10">
        <f>SUMIFS(IsQList,IsIList,Table_ExternalData_15[[#This Row],[item_key]],IsITypeList,Table_ExternalData_15[[#This Row],[IType]],IsDList,Table_ExternalData_15[[#Headers],[28]])</f>
        <v>0</v>
      </c>
      <c r="AG970" s="10">
        <f>SUMIFS(IsQList,IsIList,Table_ExternalData_15[[#This Row],[item_key]],IsITypeList,Table_ExternalData_15[[#This Row],[IType]],IsDList,Table_ExternalData_15[[#Headers],[29]])</f>
        <v>0</v>
      </c>
      <c r="AH970" s="10">
        <f>SUMIFS(IsQList,IsIList,Table_ExternalData_15[[#This Row],[item_key]],IsITypeList,Table_ExternalData_15[[#This Row],[IType]],IsDList,Table_ExternalData_15[[#Headers],[30]])</f>
        <v>0</v>
      </c>
      <c r="AI970" s="10">
        <f>SUMIFS(IsQList,IsIList,Table_ExternalData_15[[#This Row],[item_key]],IsITypeList,Table_ExternalData_15[[#This Row],[IType]],IsDList,Table_ExternalData_15[[#Headers],[31]])</f>
        <v>0</v>
      </c>
      <c r="AJ970" s="10">
        <f>SUM(Table_ExternalData_15[[#This Row],[1]:[31]])</f>
        <v>0</v>
      </c>
    </row>
    <row r="971" spans="1:36">
      <c r="A971" s="1" t="s">
        <v>2259</v>
      </c>
      <c r="B971" s="1" t="s">
        <v>2941</v>
      </c>
      <c r="C971" s="1" t="s">
        <v>2942</v>
      </c>
      <c r="D971" s="11" t="s">
        <v>2046</v>
      </c>
      <c r="E971" s="10">
        <f>SUMIFS(IsQList,IsIList,Table_ExternalData_15[[#This Row],[item_key]],IsITypeList,Table_ExternalData_15[[#This Row],[IType]],IsDList,Table_ExternalData_15[[#Headers],[1]])</f>
        <v>0</v>
      </c>
      <c r="F971" s="10">
        <f>SUMIFS(IsQList,IsIList,Table_ExternalData_15[[#This Row],[item_key]],IsITypeList,Table_ExternalData_15[[#This Row],[IType]],IsDList,Table_ExternalData_15[[#Headers],[2]])</f>
        <v>0</v>
      </c>
      <c r="G971" s="10">
        <f>SUMIFS(IsQList,IsIList,Table_ExternalData_15[[#This Row],[item_key]],IsITypeList,Table_ExternalData_15[[#This Row],[IType]],IsDList,Table_ExternalData_15[[#Headers],[3]])</f>
        <v>0</v>
      </c>
      <c r="H971" s="10">
        <f>SUMIFS(IsQList,IsIList,Table_ExternalData_15[[#This Row],[item_key]],IsITypeList,Table_ExternalData_15[[#This Row],[IType]],IsDList,Table_ExternalData_15[[#Headers],[4]])</f>
        <v>0</v>
      </c>
      <c r="I971" s="10">
        <f>SUMIFS(IsQList,IsIList,Table_ExternalData_15[[#This Row],[item_key]],IsITypeList,Table_ExternalData_15[[#This Row],[IType]],IsDList,Table_ExternalData_15[[#Headers],[5]])</f>
        <v>0</v>
      </c>
      <c r="J971" s="10">
        <f>SUMIFS(IsQList,IsIList,Table_ExternalData_15[[#This Row],[item_key]],IsITypeList,Table_ExternalData_15[[#This Row],[IType]],IsDList,Table_ExternalData_15[[#Headers],[6]])</f>
        <v>0</v>
      </c>
      <c r="K971" s="10">
        <f>SUMIFS(IsQList,IsIList,Table_ExternalData_15[[#This Row],[item_key]],IsITypeList,Table_ExternalData_15[[#This Row],[IType]],IsDList,Table_ExternalData_15[[#Headers],[7]])</f>
        <v>0</v>
      </c>
      <c r="L971" s="10">
        <f>SUMIFS(IsQList,IsIList,Table_ExternalData_15[[#This Row],[item_key]],IsITypeList,Table_ExternalData_15[[#This Row],[IType]],IsDList,Table_ExternalData_15[[#Headers],[8]])</f>
        <v>0</v>
      </c>
      <c r="M971" s="10">
        <f>SUMIFS(IsQList,IsIList,Table_ExternalData_15[[#This Row],[item_key]],IsITypeList,Table_ExternalData_15[[#This Row],[IType]],IsDList,Table_ExternalData_15[[#Headers],[9]])</f>
        <v>0</v>
      </c>
      <c r="N971" s="10">
        <f>SUMIFS(IsQList,IsIList,Table_ExternalData_15[[#This Row],[item_key]],IsITypeList,Table_ExternalData_15[[#This Row],[IType]],IsDList,Table_ExternalData_15[[#Headers],[10]])</f>
        <v>0</v>
      </c>
      <c r="O971" s="10">
        <f>SUMIFS(IsQList,IsIList,Table_ExternalData_15[[#This Row],[item_key]],IsITypeList,Table_ExternalData_15[[#This Row],[IType]],IsDList,Table_ExternalData_15[[#Headers],[11]])</f>
        <v>0</v>
      </c>
      <c r="P971" s="10">
        <f>SUMIFS(IsQList,IsIList,Table_ExternalData_15[[#This Row],[item_key]],IsITypeList,Table_ExternalData_15[[#This Row],[IType]],IsDList,Table_ExternalData_15[[#Headers],[12]])</f>
        <v>0</v>
      </c>
      <c r="Q971" s="10">
        <f>SUMIFS(IsQList,IsIList,Table_ExternalData_15[[#This Row],[item_key]],IsITypeList,Table_ExternalData_15[[#This Row],[IType]],IsDList,Table_ExternalData_15[[#Headers],[13]])</f>
        <v>0</v>
      </c>
      <c r="R971" s="10">
        <f>SUMIFS(IsQList,IsIList,Table_ExternalData_15[[#This Row],[item_key]],IsITypeList,Table_ExternalData_15[[#This Row],[IType]],IsDList,Table_ExternalData_15[[#Headers],[14]])</f>
        <v>0</v>
      </c>
      <c r="S971" s="10">
        <f>SUMIFS(IsQList,IsIList,Table_ExternalData_15[[#This Row],[item_key]],IsITypeList,Table_ExternalData_15[[#This Row],[IType]],IsDList,Table_ExternalData_15[[#Headers],[15]])</f>
        <v>0</v>
      </c>
      <c r="T971" s="10">
        <f>SUMIFS(IsQList,IsIList,Table_ExternalData_15[[#This Row],[item_key]],IsITypeList,Table_ExternalData_15[[#This Row],[IType]],IsDList,Table_ExternalData_15[[#Headers],[16]])</f>
        <v>0</v>
      </c>
      <c r="U971" s="10">
        <f>SUMIFS(IsQList,IsIList,Table_ExternalData_15[[#This Row],[item_key]],IsITypeList,Table_ExternalData_15[[#This Row],[IType]],IsDList,Table_ExternalData_15[[#Headers],[17]])</f>
        <v>0</v>
      </c>
      <c r="V971" s="10">
        <f>SUMIFS(IsQList,IsIList,Table_ExternalData_15[[#This Row],[item_key]],IsITypeList,Table_ExternalData_15[[#This Row],[IType]],IsDList,Table_ExternalData_15[[#Headers],[18]])</f>
        <v>0</v>
      </c>
      <c r="W971" s="10">
        <f>SUMIFS(IsQList,IsIList,Table_ExternalData_15[[#This Row],[item_key]],IsITypeList,Table_ExternalData_15[[#This Row],[IType]],IsDList,Table_ExternalData_15[[#Headers],[19]])</f>
        <v>0</v>
      </c>
      <c r="X971" s="10">
        <f>SUMIFS(IsQList,IsIList,Table_ExternalData_15[[#This Row],[item_key]],IsITypeList,Table_ExternalData_15[[#This Row],[IType]],IsDList,Table_ExternalData_15[[#Headers],[20]])</f>
        <v>0</v>
      </c>
      <c r="Y971" s="10">
        <f>SUMIFS(IsQList,IsIList,Table_ExternalData_15[[#This Row],[item_key]],IsITypeList,Table_ExternalData_15[[#This Row],[IType]],IsDList,Table_ExternalData_15[[#Headers],[21]])</f>
        <v>0</v>
      </c>
      <c r="Z971" s="10">
        <f>SUMIFS(IsQList,IsIList,Table_ExternalData_15[[#This Row],[item_key]],IsITypeList,Table_ExternalData_15[[#This Row],[IType]],IsDList,Table_ExternalData_15[[#Headers],[22]])</f>
        <v>0</v>
      </c>
      <c r="AA971" s="10">
        <f>SUMIFS(IsQList,IsIList,Table_ExternalData_15[[#This Row],[item_key]],IsITypeList,Table_ExternalData_15[[#This Row],[IType]],IsDList,Table_ExternalData_15[[#Headers],[23]])</f>
        <v>0</v>
      </c>
      <c r="AB971" s="10">
        <f>SUMIFS(IsQList,IsIList,Table_ExternalData_15[[#This Row],[item_key]],IsITypeList,Table_ExternalData_15[[#This Row],[IType]],IsDList,Table_ExternalData_15[[#Headers],[24]])</f>
        <v>0</v>
      </c>
      <c r="AC971" s="10">
        <f>SUMIFS(IsQList,IsIList,Table_ExternalData_15[[#This Row],[item_key]],IsITypeList,Table_ExternalData_15[[#This Row],[IType]],IsDList,Table_ExternalData_15[[#Headers],[25]])</f>
        <v>0</v>
      </c>
      <c r="AD971" s="10">
        <f>SUMIFS(IsQList,IsIList,Table_ExternalData_15[[#This Row],[item_key]],IsITypeList,Table_ExternalData_15[[#This Row],[IType]],IsDList,Table_ExternalData_15[[#Headers],[26]])</f>
        <v>0</v>
      </c>
      <c r="AE971" s="10">
        <f>SUMIFS(IsQList,IsIList,Table_ExternalData_15[[#This Row],[item_key]],IsITypeList,Table_ExternalData_15[[#This Row],[IType]],IsDList,Table_ExternalData_15[[#Headers],[27]])</f>
        <v>0</v>
      </c>
      <c r="AF971" s="10">
        <f>SUMIFS(IsQList,IsIList,Table_ExternalData_15[[#This Row],[item_key]],IsITypeList,Table_ExternalData_15[[#This Row],[IType]],IsDList,Table_ExternalData_15[[#Headers],[28]])</f>
        <v>0</v>
      </c>
      <c r="AG971" s="10">
        <f>SUMIFS(IsQList,IsIList,Table_ExternalData_15[[#This Row],[item_key]],IsITypeList,Table_ExternalData_15[[#This Row],[IType]],IsDList,Table_ExternalData_15[[#Headers],[29]])</f>
        <v>0</v>
      </c>
      <c r="AH971" s="10">
        <f>SUMIFS(IsQList,IsIList,Table_ExternalData_15[[#This Row],[item_key]],IsITypeList,Table_ExternalData_15[[#This Row],[IType]],IsDList,Table_ExternalData_15[[#Headers],[30]])</f>
        <v>0</v>
      </c>
      <c r="AI971" s="10">
        <f>SUMIFS(IsQList,IsIList,Table_ExternalData_15[[#This Row],[item_key]],IsITypeList,Table_ExternalData_15[[#This Row],[IType]],IsDList,Table_ExternalData_15[[#Headers],[31]])</f>
        <v>0</v>
      </c>
      <c r="AJ971" s="10">
        <f>SUM(Table_ExternalData_15[[#This Row],[1]:[31]])</f>
        <v>0</v>
      </c>
    </row>
    <row r="972" spans="1:36">
      <c r="A972" s="1" t="s">
        <v>379</v>
      </c>
      <c r="B972" s="1" t="s">
        <v>860</v>
      </c>
      <c r="C972" s="1" t="s">
        <v>861</v>
      </c>
      <c r="D972" s="11" t="s">
        <v>2046</v>
      </c>
      <c r="E972" s="10">
        <f>SUMIFS(IsQList,IsIList,Table_ExternalData_15[[#This Row],[item_key]],IsITypeList,Table_ExternalData_15[[#This Row],[IType]],IsDList,Table_ExternalData_15[[#Headers],[1]])</f>
        <v>0</v>
      </c>
      <c r="F972" s="10">
        <f>SUMIFS(IsQList,IsIList,Table_ExternalData_15[[#This Row],[item_key]],IsITypeList,Table_ExternalData_15[[#This Row],[IType]],IsDList,Table_ExternalData_15[[#Headers],[2]])</f>
        <v>0</v>
      </c>
      <c r="G972" s="10">
        <f>SUMIFS(IsQList,IsIList,Table_ExternalData_15[[#This Row],[item_key]],IsITypeList,Table_ExternalData_15[[#This Row],[IType]],IsDList,Table_ExternalData_15[[#Headers],[3]])</f>
        <v>0</v>
      </c>
      <c r="H972" s="10">
        <f>SUMIFS(IsQList,IsIList,Table_ExternalData_15[[#This Row],[item_key]],IsITypeList,Table_ExternalData_15[[#This Row],[IType]],IsDList,Table_ExternalData_15[[#Headers],[4]])</f>
        <v>0</v>
      </c>
      <c r="I972" s="10">
        <f>SUMIFS(IsQList,IsIList,Table_ExternalData_15[[#This Row],[item_key]],IsITypeList,Table_ExternalData_15[[#This Row],[IType]],IsDList,Table_ExternalData_15[[#Headers],[5]])</f>
        <v>0</v>
      </c>
      <c r="J972" s="10">
        <f>SUMIFS(IsQList,IsIList,Table_ExternalData_15[[#This Row],[item_key]],IsITypeList,Table_ExternalData_15[[#This Row],[IType]],IsDList,Table_ExternalData_15[[#Headers],[6]])</f>
        <v>0</v>
      </c>
      <c r="K972" s="10">
        <f>SUMIFS(IsQList,IsIList,Table_ExternalData_15[[#This Row],[item_key]],IsITypeList,Table_ExternalData_15[[#This Row],[IType]],IsDList,Table_ExternalData_15[[#Headers],[7]])</f>
        <v>0</v>
      </c>
      <c r="L972" s="10">
        <f>SUMIFS(IsQList,IsIList,Table_ExternalData_15[[#This Row],[item_key]],IsITypeList,Table_ExternalData_15[[#This Row],[IType]],IsDList,Table_ExternalData_15[[#Headers],[8]])</f>
        <v>0</v>
      </c>
      <c r="M972" s="10">
        <f>SUMIFS(IsQList,IsIList,Table_ExternalData_15[[#This Row],[item_key]],IsITypeList,Table_ExternalData_15[[#This Row],[IType]],IsDList,Table_ExternalData_15[[#Headers],[9]])</f>
        <v>59</v>
      </c>
      <c r="N972" s="10">
        <f>SUMIFS(IsQList,IsIList,Table_ExternalData_15[[#This Row],[item_key]],IsITypeList,Table_ExternalData_15[[#This Row],[IType]],IsDList,Table_ExternalData_15[[#Headers],[10]])</f>
        <v>0</v>
      </c>
      <c r="O972" s="10">
        <f>SUMIFS(IsQList,IsIList,Table_ExternalData_15[[#This Row],[item_key]],IsITypeList,Table_ExternalData_15[[#This Row],[IType]],IsDList,Table_ExternalData_15[[#Headers],[11]])</f>
        <v>0</v>
      </c>
      <c r="P972" s="10">
        <f>SUMIFS(IsQList,IsIList,Table_ExternalData_15[[#This Row],[item_key]],IsITypeList,Table_ExternalData_15[[#This Row],[IType]],IsDList,Table_ExternalData_15[[#Headers],[12]])</f>
        <v>0</v>
      </c>
      <c r="Q972" s="10">
        <f>SUMIFS(IsQList,IsIList,Table_ExternalData_15[[#This Row],[item_key]],IsITypeList,Table_ExternalData_15[[#This Row],[IType]],IsDList,Table_ExternalData_15[[#Headers],[13]])</f>
        <v>0</v>
      </c>
      <c r="R972" s="10">
        <f>SUMIFS(IsQList,IsIList,Table_ExternalData_15[[#This Row],[item_key]],IsITypeList,Table_ExternalData_15[[#This Row],[IType]],IsDList,Table_ExternalData_15[[#Headers],[14]])</f>
        <v>0</v>
      </c>
      <c r="S972" s="10">
        <f>SUMIFS(IsQList,IsIList,Table_ExternalData_15[[#This Row],[item_key]],IsITypeList,Table_ExternalData_15[[#This Row],[IType]],IsDList,Table_ExternalData_15[[#Headers],[15]])</f>
        <v>0</v>
      </c>
      <c r="T972" s="10">
        <f>SUMIFS(IsQList,IsIList,Table_ExternalData_15[[#This Row],[item_key]],IsITypeList,Table_ExternalData_15[[#This Row],[IType]],IsDList,Table_ExternalData_15[[#Headers],[16]])</f>
        <v>0</v>
      </c>
      <c r="U972" s="10">
        <f>SUMIFS(IsQList,IsIList,Table_ExternalData_15[[#This Row],[item_key]],IsITypeList,Table_ExternalData_15[[#This Row],[IType]],IsDList,Table_ExternalData_15[[#Headers],[17]])</f>
        <v>0</v>
      </c>
      <c r="V972" s="10">
        <f>SUMIFS(IsQList,IsIList,Table_ExternalData_15[[#This Row],[item_key]],IsITypeList,Table_ExternalData_15[[#This Row],[IType]],IsDList,Table_ExternalData_15[[#Headers],[18]])</f>
        <v>268</v>
      </c>
      <c r="W972" s="10">
        <f>SUMIFS(IsQList,IsIList,Table_ExternalData_15[[#This Row],[item_key]],IsITypeList,Table_ExternalData_15[[#This Row],[IType]],IsDList,Table_ExternalData_15[[#Headers],[19]])</f>
        <v>0</v>
      </c>
      <c r="X972" s="10">
        <f>SUMIFS(IsQList,IsIList,Table_ExternalData_15[[#This Row],[item_key]],IsITypeList,Table_ExternalData_15[[#This Row],[IType]],IsDList,Table_ExternalData_15[[#Headers],[20]])</f>
        <v>0</v>
      </c>
      <c r="Y972" s="10">
        <f>SUMIFS(IsQList,IsIList,Table_ExternalData_15[[#This Row],[item_key]],IsITypeList,Table_ExternalData_15[[#This Row],[IType]],IsDList,Table_ExternalData_15[[#Headers],[21]])</f>
        <v>0</v>
      </c>
      <c r="Z972" s="10">
        <f>SUMIFS(IsQList,IsIList,Table_ExternalData_15[[#This Row],[item_key]],IsITypeList,Table_ExternalData_15[[#This Row],[IType]],IsDList,Table_ExternalData_15[[#Headers],[22]])</f>
        <v>0</v>
      </c>
      <c r="AA972" s="10">
        <f>SUMIFS(IsQList,IsIList,Table_ExternalData_15[[#This Row],[item_key]],IsITypeList,Table_ExternalData_15[[#This Row],[IType]],IsDList,Table_ExternalData_15[[#Headers],[23]])</f>
        <v>0</v>
      </c>
      <c r="AB972" s="10">
        <f>SUMIFS(IsQList,IsIList,Table_ExternalData_15[[#This Row],[item_key]],IsITypeList,Table_ExternalData_15[[#This Row],[IType]],IsDList,Table_ExternalData_15[[#Headers],[24]])</f>
        <v>0</v>
      </c>
      <c r="AC972" s="10">
        <f>SUMIFS(IsQList,IsIList,Table_ExternalData_15[[#This Row],[item_key]],IsITypeList,Table_ExternalData_15[[#This Row],[IType]],IsDList,Table_ExternalData_15[[#Headers],[25]])</f>
        <v>0</v>
      </c>
      <c r="AD972" s="10">
        <f>SUMIFS(IsQList,IsIList,Table_ExternalData_15[[#This Row],[item_key]],IsITypeList,Table_ExternalData_15[[#This Row],[IType]],IsDList,Table_ExternalData_15[[#Headers],[26]])</f>
        <v>0</v>
      </c>
      <c r="AE972" s="10">
        <f>SUMIFS(IsQList,IsIList,Table_ExternalData_15[[#This Row],[item_key]],IsITypeList,Table_ExternalData_15[[#This Row],[IType]],IsDList,Table_ExternalData_15[[#Headers],[27]])</f>
        <v>0</v>
      </c>
      <c r="AF972" s="10">
        <f>SUMIFS(IsQList,IsIList,Table_ExternalData_15[[#This Row],[item_key]],IsITypeList,Table_ExternalData_15[[#This Row],[IType]],IsDList,Table_ExternalData_15[[#Headers],[28]])</f>
        <v>697</v>
      </c>
      <c r="AG972" s="10">
        <f>SUMIFS(IsQList,IsIList,Table_ExternalData_15[[#This Row],[item_key]],IsITypeList,Table_ExternalData_15[[#This Row],[IType]],IsDList,Table_ExternalData_15[[#Headers],[29]])</f>
        <v>3810</v>
      </c>
      <c r="AH972" s="10">
        <f>SUMIFS(IsQList,IsIList,Table_ExternalData_15[[#This Row],[item_key]],IsITypeList,Table_ExternalData_15[[#This Row],[IType]],IsDList,Table_ExternalData_15[[#Headers],[30]])</f>
        <v>1422</v>
      </c>
      <c r="AI972" s="10">
        <f>SUMIFS(IsQList,IsIList,Table_ExternalData_15[[#This Row],[item_key]],IsITypeList,Table_ExternalData_15[[#This Row],[IType]],IsDList,Table_ExternalData_15[[#Headers],[31]])</f>
        <v>233</v>
      </c>
      <c r="AJ972" s="10">
        <f>SUM(Table_ExternalData_15[[#This Row],[1]:[31]])</f>
        <v>6489</v>
      </c>
    </row>
    <row r="973" spans="1:36">
      <c r="A973" s="1" t="s">
        <v>2368</v>
      </c>
      <c r="B973" s="1" t="s">
        <v>2943</v>
      </c>
      <c r="C973" s="1" t="s">
        <v>2944</v>
      </c>
      <c r="D973" s="11" t="s">
        <v>2363</v>
      </c>
      <c r="E973" s="10">
        <f>SUMIFS(IsQList,IsIList,Table_ExternalData_15[[#This Row],[item_key]],IsITypeList,Table_ExternalData_15[[#This Row],[IType]],IsDList,Table_ExternalData_15[[#Headers],[1]])</f>
        <v>0</v>
      </c>
      <c r="F973" s="10">
        <f>SUMIFS(IsQList,IsIList,Table_ExternalData_15[[#This Row],[item_key]],IsITypeList,Table_ExternalData_15[[#This Row],[IType]],IsDList,Table_ExternalData_15[[#Headers],[2]])</f>
        <v>0</v>
      </c>
      <c r="G973" s="10">
        <f>SUMIFS(IsQList,IsIList,Table_ExternalData_15[[#This Row],[item_key]],IsITypeList,Table_ExternalData_15[[#This Row],[IType]],IsDList,Table_ExternalData_15[[#Headers],[3]])</f>
        <v>0</v>
      </c>
      <c r="H973" s="10">
        <f>SUMIFS(IsQList,IsIList,Table_ExternalData_15[[#This Row],[item_key]],IsITypeList,Table_ExternalData_15[[#This Row],[IType]],IsDList,Table_ExternalData_15[[#Headers],[4]])</f>
        <v>0</v>
      </c>
      <c r="I973" s="10">
        <f>SUMIFS(IsQList,IsIList,Table_ExternalData_15[[#This Row],[item_key]],IsITypeList,Table_ExternalData_15[[#This Row],[IType]],IsDList,Table_ExternalData_15[[#Headers],[5]])</f>
        <v>0</v>
      </c>
      <c r="J973" s="10">
        <f>SUMIFS(IsQList,IsIList,Table_ExternalData_15[[#This Row],[item_key]],IsITypeList,Table_ExternalData_15[[#This Row],[IType]],IsDList,Table_ExternalData_15[[#Headers],[6]])</f>
        <v>0</v>
      </c>
      <c r="K973" s="10">
        <f>SUMIFS(IsQList,IsIList,Table_ExternalData_15[[#This Row],[item_key]],IsITypeList,Table_ExternalData_15[[#This Row],[IType]],IsDList,Table_ExternalData_15[[#Headers],[7]])</f>
        <v>0</v>
      </c>
      <c r="L973" s="10">
        <f>SUMIFS(IsQList,IsIList,Table_ExternalData_15[[#This Row],[item_key]],IsITypeList,Table_ExternalData_15[[#This Row],[IType]],IsDList,Table_ExternalData_15[[#Headers],[8]])</f>
        <v>0</v>
      </c>
      <c r="M973" s="10">
        <f>SUMIFS(IsQList,IsIList,Table_ExternalData_15[[#This Row],[item_key]],IsITypeList,Table_ExternalData_15[[#This Row],[IType]],IsDList,Table_ExternalData_15[[#Headers],[9]])</f>
        <v>0</v>
      </c>
      <c r="N973" s="10">
        <f>SUMIFS(IsQList,IsIList,Table_ExternalData_15[[#This Row],[item_key]],IsITypeList,Table_ExternalData_15[[#This Row],[IType]],IsDList,Table_ExternalData_15[[#Headers],[10]])</f>
        <v>0</v>
      </c>
      <c r="O973" s="10">
        <f>SUMIFS(IsQList,IsIList,Table_ExternalData_15[[#This Row],[item_key]],IsITypeList,Table_ExternalData_15[[#This Row],[IType]],IsDList,Table_ExternalData_15[[#Headers],[11]])</f>
        <v>0</v>
      </c>
      <c r="P973" s="10">
        <f>SUMIFS(IsQList,IsIList,Table_ExternalData_15[[#This Row],[item_key]],IsITypeList,Table_ExternalData_15[[#This Row],[IType]],IsDList,Table_ExternalData_15[[#Headers],[12]])</f>
        <v>0</v>
      </c>
      <c r="Q973" s="10">
        <f>SUMIFS(IsQList,IsIList,Table_ExternalData_15[[#This Row],[item_key]],IsITypeList,Table_ExternalData_15[[#This Row],[IType]],IsDList,Table_ExternalData_15[[#Headers],[13]])</f>
        <v>0</v>
      </c>
      <c r="R973" s="10">
        <f>SUMIFS(IsQList,IsIList,Table_ExternalData_15[[#This Row],[item_key]],IsITypeList,Table_ExternalData_15[[#This Row],[IType]],IsDList,Table_ExternalData_15[[#Headers],[14]])</f>
        <v>0</v>
      </c>
      <c r="S973" s="10">
        <f>SUMIFS(IsQList,IsIList,Table_ExternalData_15[[#This Row],[item_key]],IsITypeList,Table_ExternalData_15[[#This Row],[IType]],IsDList,Table_ExternalData_15[[#Headers],[15]])</f>
        <v>0</v>
      </c>
      <c r="T973" s="10">
        <f>SUMIFS(IsQList,IsIList,Table_ExternalData_15[[#This Row],[item_key]],IsITypeList,Table_ExternalData_15[[#This Row],[IType]],IsDList,Table_ExternalData_15[[#Headers],[16]])</f>
        <v>2</v>
      </c>
      <c r="U973" s="10">
        <f>SUMIFS(IsQList,IsIList,Table_ExternalData_15[[#This Row],[item_key]],IsITypeList,Table_ExternalData_15[[#This Row],[IType]],IsDList,Table_ExternalData_15[[#Headers],[17]])</f>
        <v>0</v>
      </c>
      <c r="V973" s="10">
        <f>SUMIFS(IsQList,IsIList,Table_ExternalData_15[[#This Row],[item_key]],IsITypeList,Table_ExternalData_15[[#This Row],[IType]],IsDList,Table_ExternalData_15[[#Headers],[18]])</f>
        <v>0</v>
      </c>
      <c r="W973" s="10">
        <f>SUMIFS(IsQList,IsIList,Table_ExternalData_15[[#This Row],[item_key]],IsITypeList,Table_ExternalData_15[[#This Row],[IType]],IsDList,Table_ExternalData_15[[#Headers],[19]])</f>
        <v>0</v>
      </c>
      <c r="X973" s="10">
        <f>SUMIFS(IsQList,IsIList,Table_ExternalData_15[[#This Row],[item_key]],IsITypeList,Table_ExternalData_15[[#This Row],[IType]],IsDList,Table_ExternalData_15[[#Headers],[20]])</f>
        <v>0</v>
      </c>
      <c r="Y973" s="10">
        <f>SUMIFS(IsQList,IsIList,Table_ExternalData_15[[#This Row],[item_key]],IsITypeList,Table_ExternalData_15[[#This Row],[IType]],IsDList,Table_ExternalData_15[[#Headers],[21]])</f>
        <v>0</v>
      </c>
      <c r="Z973" s="10">
        <f>SUMIFS(IsQList,IsIList,Table_ExternalData_15[[#This Row],[item_key]],IsITypeList,Table_ExternalData_15[[#This Row],[IType]],IsDList,Table_ExternalData_15[[#Headers],[22]])</f>
        <v>0</v>
      </c>
      <c r="AA973" s="10">
        <f>SUMIFS(IsQList,IsIList,Table_ExternalData_15[[#This Row],[item_key]],IsITypeList,Table_ExternalData_15[[#This Row],[IType]],IsDList,Table_ExternalData_15[[#Headers],[23]])</f>
        <v>0</v>
      </c>
      <c r="AB973" s="10">
        <f>SUMIFS(IsQList,IsIList,Table_ExternalData_15[[#This Row],[item_key]],IsITypeList,Table_ExternalData_15[[#This Row],[IType]],IsDList,Table_ExternalData_15[[#Headers],[24]])</f>
        <v>0</v>
      </c>
      <c r="AC973" s="10">
        <f>SUMIFS(IsQList,IsIList,Table_ExternalData_15[[#This Row],[item_key]],IsITypeList,Table_ExternalData_15[[#This Row],[IType]],IsDList,Table_ExternalData_15[[#Headers],[25]])</f>
        <v>0</v>
      </c>
      <c r="AD973" s="10">
        <f>SUMIFS(IsQList,IsIList,Table_ExternalData_15[[#This Row],[item_key]],IsITypeList,Table_ExternalData_15[[#This Row],[IType]],IsDList,Table_ExternalData_15[[#Headers],[26]])</f>
        <v>0</v>
      </c>
      <c r="AE973" s="10">
        <f>SUMIFS(IsQList,IsIList,Table_ExternalData_15[[#This Row],[item_key]],IsITypeList,Table_ExternalData_15[[#This Row],[IType]],IsDList,Table_ExternalData_15[[#Headers],[27]])</f>
        <v>0</v>
      </c>
      <c r="AF973" s="10">
        <f>SUMIFS(IsQList,IsIList,Table_ExternalData_15[[#This Row],[item_key]],IsITypeList,Table_ExternalData_15[[#This Row],[IType]],IsDList,Table_ExternalData_15[[#Headers],[28]])</f>
        <v>0</v>
      </c>
      <c r="AG973" s="10">
        <f>SUMIFS(IsQList,IsIList,Table_ExternalData_15[[#This Row],[item_key]],IsITypeList,Table_ExternalData_15[[#This Row],[IType]],IsDList,Table_ExternalData_15[[#Headers],[29]])</f>
        <v>0</v>
      </c>
      <c r="AH973" s="10">
        <f>SUMIFS(IsQList,IsIList,Table_ExternalData_15[[#This Row],[item_key]],IsITypeList,Table_ExternalData_15[[#This Row],[IType]],IsDList,Table_ExternalData_15[[#Headers],[30]])</f>
        <v>0</v>
      </c>
      <c r="AI973" s="10">
        <f>SUMIFS(IsQList,IsIList,Table_ExternalData_15[[#This Row],[item_key]],IsITypeList,Table_ExternalData_15[[#This Row],[IType]],IsDList,Table_ExternalData_15[[#Headers],[31]])</f>
        <v>0</v>
      </c>
      <c r="AJ973" s="10">
        <f>SUM(Table_ExternalData_15[[#This Row],[1]:[31]])</f>
        <v>2</v>
      </c>
    </row>
    <row r="974" spans="1:36">
      <c r="A974" s="1" t="s">
        <v>2369</v>
      </c>
      <c r="B974" s="1" t="s">
        <v>2945</v>
      </c>
      <c r="C974" s="1" t="s">
        <v>2946</v>
      </c>
      <c r="D974" s="11" t="s">
        <v>2363</v>
      </c>
      <c r="E974" s="10">
        <f>SUMIFS(IsQList,IsIList,Table_ExternalData_15[[#This Row],[item_key]],IsITypeList,Table_ExternalData_15[[#This Row],[IType]],IsDList,Table_ExternalData_15[[#Headers],[1]])</f>
        <v>0</v>
      </c>
      <c r="F974" s="10">
        <f>SUMIFS(IsQList,IsIList,Table_ExternalData_15[[#This Row],[item_key]],IsITypeList,Table_ExternalData_15[[#This Row],[IType]],IsDList,Table_ExternalData_15[[#Headers],[2]])</f>
        <v>0</v>
      </c>
      <c r="G974" s="10">
        <f>SUMIFS(IsQList,IsIList,Table_ExternalData_15[[#This Row],[item_key]],IsITypeList,Table_ExternalData_15[[#This Row],[IType]],IsDList,Table_ExternalData_15[[#Headers],[3]])</f>
        <v>0</v>
      </c>
      <c r="H974" s="10">
        <f>SUMIFS(IsQList,IsIList,Table_ExternalData_15[[#This Row],[item_key]],IsITypeList,Table_ExternalData_15[[#This Row],[IType]],IsDList,Table_ExternalData_15[[#Headers],[4]])</f>
        <v>0</v>
      </c>
      <c r="I974" s="10">
        <f>SUMIFS(IsQList,IsIList,Table_ExternalData_15[[#This Row],[item_key]],IsITypeList,Table_ExternalData_15[[#This Row],[IType]],IsDList,Table_ExternalData_15[[#Headers],[5]])</f>
        <v>0</v>
      </c>
      <c r="J974" s="10">
        <f>SUMIFS(IsQList,IsIList,Table_ExternalData_15[[#This Row],[item_key]],IsITypeList,Table_ExternalData_15[[#This Row],[IType]],IsDList,Table_ExternalData_15[[#Headers],[6]])</f>
        <v>0</v>
      </c>
      <c r="K974" s="10">
        <f>SUMIFS(IsQList,IsIList,Table_ExternalData_15[[#This Row],[item_key]],IsITypeList,Table_ExternalData_15[[#This Row],[IType]],IsDList,Table_ExternalData_15[[#Headers],[7]])</f>
        <v>0</v>
      </c>
      <c r="L974" s="10">
        <f>SUMIFS(IsQList,IsIList,Table_ExternalData_15[[#This Row],[item_key]],IsITypeList,Table_ExternalData_15[[#This Row],[IType]],IsDList,Table_ExternalData_15[[#Headers],[8]])</f>
        <v>0</v>
      </c>
      <c r="M974" s="10">
        <f>SUMIFS(IsQList,IsIList,Table_ExternalData_15[[#This Row],[item_key]],IsITypeList,Table_ExternalData_15[[#This Row],[IType]],IsDList,Table_ExternalData_15[[#Headers],[9]])</f>
        <v>0</v>
      </c>
      <c r="N974" s="10">
        <f>SUMIFS(IsQList,IsIList,Table_ExternalData_15[[#This Row],[item_key]],IsITypeList,Table_ExternalData_15[[#This Row],[IType]],IsDList,Table_ExternalData_15[[#Headers],[10]])</f>
        <v>0</v>
      </c>
      <c r="O974" s="10">
        <f>SUMIFS(IsQList,IsIList,Table_ExternalData_15[[#This Row],[item_key]],IsITypeList,Table_ExternalData_15[[#This Row],[IType]],IsDList,Table_ExternalData_15[[#Headers],[11]])</f>
        <v>0</v>
      </c>
      <c r="P974" s="10">
        <f>SUMIFS(IsQList,IsIList,Table_ExternalData_15[[#This Row],[item_key]],IsITypeList,Table_ExternalData_15[[#This Row],[IType]],IsDList,Table_ExternalData_15[[#Headers],[12]])</f>
        <v>0</v>
      </c>
      <c r="Q974" s="10">
        <f>SUMIFS(IsQList,IsIList,Table_ExternalData_15[[#This Row],[item_key]],IsITypeList,Table_ExternalData_15[[#This Row],[IType]],IsDList,Table_ExternalData_15[[#Headers],[13]])</f>
        <v>0</v>
      </c>
      <c r="R974" s="10">
        <f>SUMIFS(IsQList,IsIList,Table_ExternalData_15[[#This Row],[item_key]],IsITypeList,Table_ExternalData_15[[#This Row],[IType]],IsDList,Table_ExternalData_15[[#Headers],[14]])</f>
        <v>0</v>
      </c>
      <c r="S974" s="10">
        <f>SUMIFS(IsQList,IsIList,Table_ExternalData_15[[#This Row],[item_key]],IsITypeList,Table_ExternalData_15[[#This Row],[IType]],IsDList,Table_ExternalData_15[[#Headers],[15]])</f>
        <v>0</v>
      </c>
      <c r="T974" s="10">
        <f>SUMIFS(IsQList,IsIList,Table_ExternalData_15[[#This Row],[item_key]],IsITypeList,Table_ExternalData_15[[#This Row],[IType]],IsDList,Table_ExternalData_15[[#Headers],[16]])</f>
        <v>0</v>
      </c>
      <c r="U974" s="10">
        <f>SUMIFS(IsQList,IsIList,Table_ExternalData_15[[#This Row],[item_key]],IsITypeList,Table_ExternalData_15[[#This Row],[IType]],IsDList,Table_ExternalData_15[[#Headers],[17]])</f>
        <v>0</v>
      </c>
      <c r="V974" s="10">
        <f>SUMIFS(IsQList,IsIList,Table_ExternalData_15[[#This Row],[item_key]],IsITypeList,Table_ExternalData_15[[#This Row],[IType]],IsDList,Table_ExternalData_15[[#Headers],[18]])</f>
        <v>0</v>
      </c>
      <c r="W974" s="10">
        <f>SUMIFS(IsQList,IsIList,Table_ExternalData_15[[#This Row],[item_key]],IsITypeList,Table_ExternalData_15[[#This Row],[IType]],IsDList,Table_ExternalData_15[[#Headers],[19]])</f>
        <v>0</v>
      </c>
      <c r="X974" s="10">
        <f>SUMIFS(IsQList,IsIList,Table_ExternalData_15[[#This Row],[item_key]],IsITypeList,Table_ExternalData_15[[#This Row],[IType]],IsDList,Table_ExternalData_15[[#Headers],[20]])</f>
        <v>0</v>
      </c>
      <c r="Y974" s="10">
        <f>SUMIFS(IsQList,IsIList,Table_ExternalData_15[[#This Row],[item_key]],IsITypeList,Table_ExternalData_15[[#This Row],[IType]],IsDList,Table_ExternalData_15[[#Headers],[21]])</f>
        <v>0</v>
      </c>
      <c r="Z974" s="10">
        <f>SUMIFS(IsQList,IsIList,Table_ExternalData_15[[#This Row],[item_key]],IsITypeList,Table_ExternalData_15[[#This Row],[IType]],IsDList,Table_ExternalData_15[[#Headers],[22]])</f>
        <v>0</v>
      </c>
      <c r="AA974" s="10">
        <f>SUMIFS(IsQList,IsIList,Table_ExternalData_15[[#This Row],[item_key]],IsITypeList,Table_ExternalData_15[[#This Row],[IType]],IsDList,Table_ExternalData_15[[#Headers],[23]])</f>
        <v>0</v>
      </c>
      <c r="AB974" s="10">
        <f>SUMIFS(IsQList,IsIList,Table_ExternalData_15[[#This Row],[item_key]],IsITypeList,Table_ExternalData_15[[#This Row],[IType]],IsDList,Table_ExternalData_15[[#Headers],[24]])</f>
        <v>0</v>
      </c>
      <c r="AC974" s="10">
        <f>SUMIFS(IsQList,IsIList,Table_ExternalData_15[[#This Row],[item_key]],IsITypeList,Table_ExternalData_15[[#This Row],[IType]],IsDList,Table_ExternalData_15[[#Headers],[25]])</f>
        <v>0</v>
      </c>
      <c r="AD974" s="10">
        <f>SUMIFS(IsQList,IsIList,Table_ExternalData_15[[#This Row],[item_key]],IsITypeList,Table_ExternalData_15[[#This Row],[IType]],IsDList,Table_ExternalData_15[[#Headers],[26]])</f>
        <v>0</v>
      </c>
      <c r="AE974" s="10">
        <f>SUMIFS(IsQList,IsIList,Table_ExternalData_15[[#This Row],[item_key]],IsITypeList,Table_ExternalData_15[[#This Row],[IType]],IsDList,Table_ExternalData_15[[#Headers],[27]])</f>
        <v>0</v>
      </c>
      <c r="AF974" s="10">
        <f>SUMIFS(IsQList,IsIList,Table_ExternalData_15[[#This Row],[item_key]],IsITypeList,Table_ExternalData_15[[#This Row],[IType]],IsDList,Table_ExternalData_15[[#Headers],[28]])</f>
        <v>0</v>
      </c>
      <c r="AG974" s="10">
        <f>SUMIFS(IsQList,IsIList,Table_ExternalData_15[[#This Row],[item_key]],IsITypeList,Table_ExternalData_15[[#This Row],[IType]],IsDList,Table_ExternalData_15[[#Headers],[29]])</f>
        <v>0</v>
      </c>
      <c r="AH974" s="10">
        <f>SUMIFS(IsQList,IsIList,Table_ExternalData_15[[#This Row],[item_key]],IsITypeList,Table_ExternalData_15[[#This Row],[IType]],IsDList,Table_ExternalData_15[[#Headers],[30]])</f>
        <v>0</v>
      </c>
      <c r="AI974" s="10">
        <f>SUMIFS(IsQList,IsIList,Table_ExternalData_15[[#This Row],[item_key]],IsITypeList,Table_ExternalData_15[[#This Row],[IType]],IsDList,Table_ExternalData_15[[#Headers],[31]])</f>
        <v>0</v>
      </c>
      <c r="AJ974" s="10">
        <f>SUM(Table_ExternalData_15[[#This Row],[1]:[31]])</f>
        <v>0</v>
      </c>
    </row>
    <row r="975" spans="1:36">
      <c r="A975" s="1" t="s">
        <v>2370</v>
      </c>
      <c r="B975" s="1" t="s">
        <v>2947</v>
      </c>
      <c r="C975" s="1" t="s">
        <v>2948</v>
      </c>
      <c r="D975" s="11" t="s">
        <v>2363</v>
      </c>
      <c r="E975" s="10">
        <f>SUMIFS(IsQList,IsIList,Table_ExternalData_15[[#This Row],[item_key]],IsITypeList,Table_ExternalData_15[[#This Row],[IType]],IsDList,Table_ExternalData_15[[#Headers],[1]])</f>
        <v>0</v>
      </c>
      <c r="F975" s="10">
        <f>SUMIFS(IsQList,IsIList,Table_ExternalData_15[[#This Row],[item_key]],IsITypeList,Table_ExternalData_15[[#This Row],[IType]],IsDList,Table_ExternalData_15[[#Headers],[2]])</f>
        <v>0</v>
      </c>
      <c r="G975" s="10">
        <f>SUMIFS(IsQList,IsIList,Table_ExternalData_15[[#This Row],[item_key]],IsITypeList,Table_ExternalData_15[[#This Row],[IType]],IsDList,Table_ExternalData_15[[#Headers],[3]])</f>
        <v>0</v>
      </c>
      <c r="H975" s="10">
        <f>SUMIFS(IsQList,IsIList,Table_ExternalData_15[[#This Row],[item_key]],IsITypeList,Table_ExternalData_15[[#This Row],[IType]],IsDList,Table_ExternalData_15[[#Headers],[4]])</f>
        <v>0</v>
      </c>
      <c r="I975" s="10">
        <f>SUMIFS(IsQList,IsIList,Table_ExternalData_15[[#This Row],[item_key]],IsITypeList,Table_ExternalData_15[[#This Row],[IType]],IsDList,Table_ExternalData_15[[#Headers],[5]])</f>
        <v>0</v>
      </c>
      <c r="J975" s="10">
        <f>SUMIFS(IsQList,IsIList,Table_ExternalData_15[[#This Row],[item_key]],IsITypeList,Table_ExternalData_15[[#This Row],[IType]],IsDList,Table_ExternalData_15[[#Headers],[6]])</f>
        <v>0</v>
      </c>
      <c r="K975" s="10">
        <f>SUMIFS(IsQList,IsIList,Table_ExternalData_15[[#This Row],[item_key]],IsITypeList,Table_ExternalData_15[[#This Row],[IType]],IsDList,Table_ExternalData_15[[#Headers],[7]])</f>
        <v>0</v>
      </c>
      <c r="L975" s="10">
        <f>SUMIFS(IsQList,IsIList,Table_ExternalData_15[[#This Row],[item_key]],IsITypeList,Table_ExternalData_15[[#This Row],[IType]],IsDList,Table_ExternalData_15[[#Headers],[8]])</f>
        <v>0</v>
      </c>
      <c r="M975" s="10">
        <f>SUMIFS(IsQList,IsIList,Table_ExternalData_15[[#This Row],[item_key]],IsITypeList,Table_ExternalData_15[[#This Row],[IType]],IsDList,Table_ExternalData_15[[#Headers],[9]])</f>
        <v>0</v>
      </c>
      <c r="N975" s="10">
        <f>SUMIFS(IsQList,IsIList,Table_ExternalData_15[[#This Row],[item_key]],IsITypeList,Table_ExternalData_15[[#This Row],[IType]],IsDList,Table_ExternalData_15[[#Headers],[10]])</f>
        <v>0</v>
      </c>
      <c r="O975" s="10">
        <f>SUMIFS(IsQList,IsIList,Table_ExternalData_15[[#This Row],[item_key]],IsITypeList,Table_ExternalData_15[[#This Row],[IType]],IsDList,Table_ExternalData_15[[#Headers],[11]])</f>
        <v>0</v>
      </c>
      <c r="P975" s="10">
        <f>SUMIFS(IsQList,IsIList,Table_ExternalData_15[[#This Row],[item_key]],IsITypeList,Table_ExternalData_15[[#This Row],[IType]],IsDList,Table_ExternalData_15[[#Headers],[12]])</f>
        <v>0</v>
      </c>
      <c r="Q975" s="10">
        <f>SUMIFS(IsQList,IsIList,Table_ExternalData_15[[#This Row],[item_key]],IsITypeList,Table_ExternalData_15[[#This Row],[IType]],IsDList,Table_ExternalData_15[[#Headers],[13]])</f>
        <v>0</v>
      </c>
      <c r="R975" s="10">
        <f>SUMIFS(IsQList,IsIList,Table_ExternalData_15[[#This Row],[item_key]],IsITypeList,Table_ExternalData_15[[#This Row],[IType]],IsDList,Table_ExternalData_15[[#Headers],[14]])</f>
        <v>0</v>
      </c>
      <c r="S975" s="10">
        <f>SUMIFS(IsQList,IsIList,Table_ExternalData_15[[#This Row],[item_key]],IsITypeList,Table_ExternalData_15[[#This Row],[IType]],IsDList,Table_ExternalData_15[[#Headers],[15]])</f>
        <v>0</v>
      </c>
      <c r="T975" s="10">
        <f>SUMIFS(IsQList,IsIList,Table_ExternalData_15[[#This Row],[item_key]],IsITypeList,Table_ExternalData_15[[#This Row],[IType]],IsDList,Table_ExternalData_15[[#Headers],[16]])</f>
        <v>0</v>
      </c>
      <c r="U975" s="10">
        <f>SUMIFS(IsQList,IsIList,Table_ExternalData_15[[#This Row],[item_key]],IsITypeList,Table_ExternalData_15[[#This Row],[IType]],IsDList,Table_ExternalData_15[[#Headers],[17]])</f>
        <v>0</v>
      </c>
      <c r="V975" s="10">
        <f>SUMIFS(IsQList,IsIList,Table_ExternalData_15[[#This Row],[item_key]],IsITypeList,Table_ExternalData_15[[#This Row],[IType]],IsDList,Table_ExternalData_15[[#Headers],[18]])</f>
        <v>0</v>
      </c>
      <c r="W975" s="10">
        <f>SUMIFS(IsQList,IsIList,Table_ExternalData_15[[#This Row],[item_key]],IsITypeList,Table_ExternalData_15[[#This Row],[IType]],IsDList,Table_ExternalData_15[[#Headers],[19]])</f>
        <v>0</v>
      </c>
      <c r="X975" s="10">
        <f>SUMIFS(IsQList,IsIList,Table_ExternalData_15[[#This Row],[item_key]],IsITypeList,Table_ExternalData_15[[#This Row],[IType]],IsDList,Table_ExternalData_15[[#Headers],[20]])</f>
        <v>0</v>
      </c>
      <c r="Y975" s="10">
        <f>SUMIFS(IsQList,IsIList,Table_ExternalData_15[[#This Row],[item_key]],IsITypeList,Table_ExternalData_15[[#This Row],[IType]],IsDList,Table_ExternalData_15[[#Headers],[21]])</f>
        <v>0</v>
      </c>
      <c r="Z975" s="10">
        <f>SUMIFS(IsQList,IsIList,Table_ExternalData_15[[#This Row],[item_key]],IsITypeList,Table_ExternalData_15[[#This Row],[IType]],IsDList,Table_ExternalData_15[[#Headers],[22]])</f>
        <v>0</v>
      </c>
      <c r="AA975" s="10">
        <f>SUMIFS(IsQList,IsIList,Table_ExternalData_15[[#This Row],[item_key]],IsITypeList,Table_ExternalData_15[[#This Row],[IType]],IsDList,Table_ExternalData_15[[#Headers],[23]])</f>
        <v>0</v>
      </c>
      <c r="AB975" s="10">
        <f>SUMIFS(IsQList,IsIList,Table_ExternalData_15[[#This Row],[item_key]],IsITypeList,Table_ExternalData_15[[#This Row],[IType]],IsDList,Table_ExternalData_15[[#Headers],[24]])</f>
        <v>0</v>
      </c>
      <c r="AC975" s="10">
        <f>SUMIFS(IsQList,IsIList,Table_ExternalData_15[[#This Row],[item_key]],IsITypeList,Table_ExternalData_15[[#This Row],[IType]],IsDList,Table_ExternalData_15[[#Headers],[25]])</f>
        <v>0</v>
      </c>
      <c r="AD975" s="10">
        <f>SUMIFS(IsQList,IsIList,Table_ExternalData_15[[#This Row],[item_key]],IsITypeList,Table_ExternalData_15[[#This Row],[IType]],IsDList,Table_ExternalData_15[[#Headers],[26]])</f>
        <v>0</v>
      </c>
      <c r="AE975" s="10">
        <f>SUMIFS(IsQList,IsIList,Table_ExternalData_15[[#This Row],[item_key]],IsITypeList,Table_ExternalData_15[[#This Row],[IType]],IsDList,Table_ExternalData_15[[#Headers],[27]])</f>
        <v>0</v>
      </c>
      <c r="AF975" s="10">
        <f>SUMIFS(IsQList,IsIList,Table_ExternalData_15[[#This Row],[item_key]],IsITypeList,Table_ExternalData_15[[#This Row],[IType]],IsDList,Table_ExternalData_15[[#Headers],[28]])</f>
        <v>0</v>
      </c>
      <c r="AG975" s="10">
        <f>SUMIFS(IsQList,IsIList,Table_ExternalData_15[[#This Row],[item_key]],IsITypeList,Table_ExternalData_15[[#This Row],[IType]],IsDList,Table_ExternalData_15[[#Headers],[29]])</f>
        <v>0</v>
      </c>
      <c r="AH975" s="10">
        <f>SUMIFS(IsQList,IsIList,Table_ExternalData_15[[#This Row],[item_key]],IsITypeList,Table_ExternalData_15[[#This Row],[IType]],IsDList,Table_ExternalData_15[[#Headers],[30]])</f>
        <v>0</v>
      </c>
      <c r="AI975" s="10">
        <f>SUMIFS(IsQList,IsIList,Table_ExternalData_15[[#This Row],[item_key]],IsITypeList,Table_ExternalData_15[[#This Row],[IType]],IsDList,Table_ExternalData_15[[#Headers],[31]])</f>
        <v>0</v>
      </c>
      <c r="AJ975" s="10">
        <f>SUM(Table_ExternalData_15[[#This Row],[1]:[31]])</f>
        <v>0</v>
      </c>
    </row>
    <row r="976" spans="1:36">
      <c r="A976" s="1" t="s">
        <v>267</v>
      </c>
      <c r="B976" s="1" t="s">
        <v>1554</v>
      </c>
      <c r="C976" s="1" t="s">
        <v>1555</v>
      </c>
      <c r="D976" s="11" t="s">
        <v>2046</v>
      </c>
      <c r="E976" s="10">
        <f>SUMIFS(IsQList,IsIList,Table_ExternalData_15[[#This Row],[item_key]],IsITypeList,Table_ExternalData_15[[#This Row],[IType]],IsDList,Table_ExternalData_15[[#Headers],[1]])</f>
        <v>1</v>
      </c>
      <c r="F976" s="10">
        <f>SUMIFS(IsQList,IsIList,Table_ExternalData_15[[#This Row],[item_key]],IsITypeList,Table_ExternalData_15[[#This Row],[IType]],IsDList,Table_ExternalData_15[[#Headers],[2]])</f>
        <v>0</v>
      </c>
      <c r="G976" s="10">
        <f>SUMIFS(IsQList,IsIList,Table_ExternalData_15[[#This Row],[item_key]],IsITypeList,Table_ExternalData_15[[#This Row],[IType]],IsDList,Table_ExternalData_15[[#Headers],[3]])</f>
        <v>0</v>
      </c>
      <c r="H976" s="10">
        <f>SUMIFS(IsQList,IsIList,Table_ExternalData_15[[#This Row],[item_key]],IsITypeList,Table_ExternalData_15[[#This Row],[IType]],IsDList,Table_ExternalData_15[[#Headers],[4]])</f>
        <v>70</v>
      </c>
      <c r="I976" s="10">
        <f>SUMIFS(IsQList,IsIList,Table_ExternalData_15[[#This Row],[item_key]],IsITypeList,Table_ExternalData_15[[#This Row],[IType]],IsDList,Table_ExternalData_15[[#Headers],[5]])</f>
        <v>0</v>
      </c>
      <c r="J976" s="10">
        <f>SUMIFS(IsQList,IsIList,Table_ExternalData_15[[#This Row],[item_key]],IsITypeList,Table_ExternalData_15[[#This Row],[IType]],IsDList,Table_ExternalData_15[[#Headers],[6]])</f>
        <v>23</v>
      </c>
      <c r="K976" s="10">
        <f>SUMIFS(IsQList,IsIList,Table_ExternalData_15[[#This Row],[item_key]],IsITypeList,Table_ExternalData_15[[#This Row],[IType]],IsDList,Table_ExternalData_15[[#Headers],[7]])</f>
        <v>0</v>
      </c>
      <c r="L976" s="10">
        <f>SUMIFS(IsQList,IsIList,Table_ExternalData_15[[#This Row],[item_key]],IsITypeList,Table_ExternalData_15[[#This Row],[IType]],IsDList,Table_ExternalData_15[[#Headers],[8]])</f>
        <v>0</v>
      </c>
      <c r="M976" s="10">
        <f>SUMIFS(IsQList,IsIList,Table_ExternalData_15[[#This Row],[item_key]],IsITypeList,Table_ExternalData_15[[#This Row],[IType]],IsDList,Table_ExternalData_15[[#Headers],[9]])</f>
        <v>0</v>
      </c>
      <c r="N976" s="10">
        <f>SUMIFS(IsQList,IsIList,Table_ExternalData_15[[#This Row],[item_key]],IsITypeList,Table_ExternalData_15[[#This Row],[IType]],IsDList,Table_ExternalData_15[[#Headers],[10]])</f>
        <v>0</v>
      </c>
      <c r="O976" s="10">
        <f>SUMIFS(IsQList,IsIList,Table_ExternalData_15[[#This Row],[item_key]],IsITypeList,Table_ExternalData_15[[#This Row],[IType]],IsDList,Table_ExternalData_15[[#Headers],[11]])</f>
        <v>0</v>
      </c>
      <c r="P976" s="10">
        <f>SUMIFS(IsQList,IsIList,Table_ExternalData_15[[#This Row],[item_key]],IsITypeList,Table_ExternalData_15[[#This Row],[IType]],IsDList,Table_ExternalData_15[[#Headers],[12]])</f>
        <v>0</v>
      </c>
      <c r="Q976" s="10">
        <f>SUMIFS(IsQList,IsIList,Table_ExternalData_15[[#This Row],[item_key]],IsITypeList,Table_ExternalData_15[[#This Row],[IType]],IsDList,Table_ExternalData_15[[#Headers],[13]])</f>
        <v>0</v>
      </c>
      <c r="R976" s="10">
        <f>SUMIFS(IsQList,IsIList,Table_ExternalData_15[[#This Row],[item_key]],IsITypeList,Table_ExternalData_15[[#This Row],[IType]],IsDList,Table_ExternalData_15[[#Headers],[14]])</f>
        <v>0</v>
      </c>
      <c r="S976" s="10">
        <f>SUMIFS(IsQList,IsIList,Table_ExternalData_15[[#This Row],[item_key]],IsITypeList,Table_ExternalData_15[[#This Row],[IType]],IsDList,Table_ExternalData_15[[#Headers],[15]])</f>
        <v>0</v>
      </c>
      <c r="T976" s="10">
        <f>SUMIFS(IsQList,IsIList,Table_ExternalData_15[[#This Row],[item_key]],IsITypeList,Table_ExternalData_15[[#This Row],[IType]],IsDList,Table_ExternalData_15[[#Headers],[16]])</f>
        <v>0</v>
      </c>
      <c r="U976" s="10">
        <f>SUMIFS(IsQList,IsIList,Table_ExternalData_15[[#This Row],[item_key]],IsITypeList,Table_ExternalData_15[[#This Row],[IType]],IsDList,Table_ExternalData_15[[#Headers],[17]])</f>
        <v>0</v>
      </c>
      <c r="V976" s="10">
        <f>SUMIFS(IsQList,IsIList,Table_ExternalData_15[[#This Row],[item_key]],IsITypeList,Table_ExternalData_15[[#This Row],[IType]],IsDList,Table_ExternalData_15[[#Headers],[18]])</f>
        <v>0</v>
      </c>
      <c r="W976" s="10">
        <f>SUMIFS(IsQList,IsIList,Table_ExternalData_15[[#This Row],[item_key]],IsITypeList,Table_ExternalData_15[[#This Row],[IType]],IsDList,Table_ExternalData_15[[#Headers],[19]])</f>
        <v>0</v>
      </c>
      <c r="X976" s="10">
        <f>SUMIFS(IsQList,IsIList,Table_ExternalData_15[[#This Row],[item_key]],IsITypeList,Table_ExternalData_15[[#This Row],[IType]],IsDList,Table_ExternalData_15[[#Headers],[20]])</f>
        <v>0</v>
      </c>
      <c r="Y976" s="10">
        <f>SUMIFS(IsQList,IsIList,Table_ExternalData_15[[#This Row],[item_key]],IsITypeList,Table_ExternalData_15[[#This Row],[IType]],IsDList,Table_ExternalData_15[[#Headers],[21]])</f>
        <v>0</v>
      </c>
      <c r="Z976" s="10">
        <f>SUMIFS(IsQList,IsIList,Table_ExternalData_15[[#This Row],[item_key]],IsITypeList,Table_ExternalData_15[[#This Row],[IType]],IsDList,Table_ExternalData_15[[#Headers],[22]])</f>
        <v>0</v>
      </c>
      <c r="AA976" s="10">
        <f>SUMIFS(IsQList,IsIList,Table_ExternalData_15[[#This Row],[item_key]],IsITypeList,Table_ExternalData_15[[#This Row],[IType]],IsDList,Table_ExternalData_15[[#Headers],[23]])</f>
        <v>0</v>
      </c>
      <c r="AB976" s="10">
        <f>SUMIFS(IsQList,IsIList,Table_ExternalData_15[[#This Row],[item_key]],IsITypeList,Table_ExternalData_15[[#This Row],[IType]],IsDList,Table_ExternalData_15[[#Headers],[24]])</f>
        <v>0</v>
      </c>
      <c r="AC976" s="10">
        <f>SUMIFS(IsQList,IsIList,Table_ExternalData_15[[#This Row],[item_key]],IsITypeList,Table_ExternalData_15[[#This Row],[IType]],IsDList,Table_ExternalData_15[[#Headers],[25]])</f>
        <v>0</v>
      </c>
      <c r="AD976" s="10">
        <f>SUMIFS(IsQList,IsIList,Table_ExternalData_15[[#This Row],[item_key]],IsITypeList,Table_ExternalData_15[[#This Row],[IType]],IsDList,Table_ExternalData_15[[#Headers],[26]])</f>
        <v>0</v>
      </c>
      <c r="AE976" s="10">
        <f>SUMIFS(IsQList,IsIList,Table_ExternalData_15[[#This Row],[item_key]],IsITypeList,Table_ExternalData_15[[#This Row],[IType]],IsDList,Table_ExternalData_15[[#Headers],[27]])</f>
        <v>0</v>
      </c>
      <c r="AF976" s="10">
        <f>SUMIFS(IsQList,IsIList,Table_ExternalData_15[[#This Row],[item_key]],IsITypeList,Table_ExternalData_15[[#This Row],[IType]],IsDList,Table_ExternalData_15[[#Headers],[28]])</f>
        <v>1</v>
      </c>
      <c r="AG976" s="10">
        <f>SUMIFS(IsQList,IsIList,Table_ExternalData_15[[#This Row],[item_key]],IsITypeList,Table_ExternalData_15[[#This Row],[IType]],IsDList,Table_ExternalData_15[[#Headers],[29]])</f>
        <v>76</v>
      </c>
      <c r="AH976" s="10">
        <f>SUMIFS(IsQList,IsIList,Table_ExternalData_15[[#This Row],[item_key]],IsITypeList,Table_ExternalData_15[[#This Row],[IType]],IsDList,Table_ExternalData_15[[#Headers],[30]])</f>
        <v>0</v>
      </c>
      <c r="AI976" s="10">
        <f>SUMIFS(IsQList,IsIList,Table_ExternalData_15[[#This Row],[item_key]],IsITypeList,Table_ExternalData_15[[#This Row],[IType]],IsDList,Table_ExternalData_15[[#Headers],[31]])</f>
        <v>10</v>
      </c>
      <c r="AJ976" s="10">
        <f>SUM(Table_ExternalData_15[[#This Row],[1]:[31]])</f>
        <v>181</v>
      </c>
    </row>
    <row r="977" spans="1:36">
      <c r="A977" s="1" t="s">
        <v>2014</v>
      </c>
      <c r="B977" s="1" t="s">
        <v>2949</v>
      </c>
      <c r="C977" s="1" t="s">
        <v>2950</v>
      </c>
      <c r="D977" s="11" t="s">
        <v>2004</v>
      </c>
      <c r="E977" s="10">
        <f>SUMIFS(IsQList,IsIList,Table_ExternalData_15[[#This Row],[item_key]],IsITypeList,Table_ExternalData_15[[#This Row],[IType]],IsDList,Table_ExternalData_15[[#Headers],[1]])</f>
        <v>0</v>
      </c>
      <c r="F977" s="10">
        <f>SUMIFS(IsQList,IsIList,Table_ExternalData_15[[#This Row],[item_key]],IsITypeList,Table_ExternalData_15[[#This Row],[IType]],IsDList,Table_ExternalData_15[[#Headers],[2]])</f>
        <v>0</v>
      </c>
      <c r="G977" s="10">
        <f>SUMIFS(IsQList,IsIList,Table_ExternalData_15[[#This Row],[item_key]],IsITypeList,Table_ExternalData_15[[#This Row],[IType]],IsDList,Table_ExternalData_15[[#Headers],[3]])</f>
        <v>0</v>
      </c>
      <c r="H977" s="10">
        <f>SUMIFS(IsQList,IsIList,Table_ExternalData_15[[#This Row],[item_key]],IsITypeList,Table_ExternalData_15[[#This Row],[IType]],IsDList,Table_ExternalData_15[[#Headers],[4]])</f>
        <v>0</v>
      </c>
      <c r="I977" s="10">
        <f>SUMIFS(IsQList,IsIList,Table_ExternalData_15[[#This Row],[item_key]],IsITypeList,Table_ExternalData_15[[#This Row],[IType]],IsDList,Table_ExternalData_15[[#Headers],[5]])</f>
        <v>0</v>
      </c>
      <c r="J977" s="10">
        <f>SUMIFS(IsQList,IsIList,Table_ExternalData_15[[#This Row],[item_key]],IsITypeList,Table_ExternalData_15[[#This Row],[IType]],IsDList,Table_ExternalData_15[[#Headers],[6]])</f>
        <v>0</v>
      </c>
      <c r="K977" s="10">
        <f>SUMIFS(IsQList,IsIList,Table_ExternalData_15[[#This Row],[item_key]],IsITypeList,Table_ExternalData_15[[#This Row],[IType]],IsDList,Table_ExternalData_15[[#Headers],[7]])</f>
        <v>0</v>
      </c>
      <c r="L977" s="10">
        <f>SUMIFS(IsQList,IsIList,Table_ExternalData_15[[#This Row],[item_key]],IsITypeList,Table_ExternalData_15[[#This Row],[IType]],IsDList,Table_ExternalData_15[[#Headers],[8]])</f>
        <v>0</v>
      </c>
      <c r="M977" s="10">
        <f>SUMIFS(IsQList,IsIList,Table_ExternalData_15[[#This Row],[item_key]],IsITypeList,Table_ExternalData_15[[#This Row],[IType]],IsDList,Table_ExternalData_15[[#Headers],[9]])</f>
        <v>0</v>
      </c>
      <c r="N977" s="10">
        <f>SUMIFS(IsQList,IsIList,Table_ExternalData_15[[#This Row],[item_key]],IsITypeList,Table_ExternalData_15[[#This Row],[IType]],IsDList,Table_ExternalData_15[[#Headers],[10]])</f>
        <v>0</v>
      </c>
      <c r="O977" s="10">
        <f>SUMIFS(IsQList,IsIList,Table_ExternalData_15[[#This Row],[item_key]],IsITypeList,Table_ExternalData_15[[#This Row],[IType]],IsDList,Table_ExternalData_15[[#Headers],[11]])</f>
        <v>0</v>
      </c>
      <c r="P977" s="10">
        <f>SUMIFS(IsQList,IsIList,Table_ExternalData_15[[#This Row],[item_key]],IsITypeList,Table_ExternalData_15[[#This Row],[IType]],IsDList,Table_ExternalData_15[[#Headers],[12]])</f>
        <v>0</v>
      </c>
      <c r="Q977" s="10">
        <f>SUMIFS(IsQList,IsIList,Table_ExternalData_15[[#This Row],[item_key]],IsITypeList,Table_ExternalData_15[[#This Row],[IType]],IsDList,Table_ExternalData_15[[#Headers],[13]])</f>
        <v>0</v>
      </c>
      <c r="R977" s="10">
        <f>SUMIFS(IsQList,IsIList,Table_ExternalData_15[[#This Row],[item_key]],IsITypeList,Table_ExternalData_15[[#This Row],[IType]],IsDList,Table_ExternalData_15[[#Headers],[14]])</f>
        <v>0</v>
      </c>
      <c r="S977" s="10">
        <f>SUMIFS(IsQList,IsIList,Table_ExternalData_15[[#This Row],[item_key]],IsITypeList,Table_ExternalData_15[[#This Row],[IType]],IsDList,Table_ExternalData_15[[#Headers],[15]])</f>
        <v>0</v>
      </c>
      <c r="T977" s="10">
        <f>SUMIFS(IsQList,IsIList,Table_ExternalData_15[[#This Row],[item_key]],IsITypeList,Table_ExternalData_15[[#This Row],[IType]],IsDList,Table_ExternalData_15[[#Headers],[16]])</f>
        <v>0</v>
      </c>
      <c r="U977" s="10">
        <f>SUMIFS(IsQList,IsIList,Table_ExternalData_15[[#This Row],[item_key]],IsITypeList,Table_ExternalData_15[[#This Row],[IType]],IsDList,Table_ExternalData_15[[#Headers],[17]])</f>
        <v>0</v>
      </c>
      <c r="V977" s="10">
        <f>SUMIFS(IsQList,IsIList,Table_ExternalData_15[[#This Row],[item_key]],IsITypeList,Table_ExternalData_15[[#This Row],[IType]],IsDList,Table_ExternalData_15[[#Headers],[18]])</f>
        <v>0</v>
      </c>
      <c r="W977" s="10">
        <f>SUMIFS(IsQList,IsIList,Table_ExternalData_15[[#This Row],[item_key]],IsITypeList,Table_ExternalData_15[[#This Row],[IType]],IsDList,Table_ExternalData_15[[#Headers],[19]])</f>
        <v>0</v>
      </c>
      <c r="X977" s="10">
        <f>SUMIFS(IsQList,IsIList,Table_ExternalData_15[[#This Row],[item_key]],IsITypeList,Table_ExternalData_15[[#This Row],[IType]],IsDList,Table_ExternalData_15[[#Headers],[20]])</f>
        <v>0</v>
      </c>
      <c r="Y977" s="10">
        <f>SUMIFS(IsQList,IsIList,Table_ExternalData_15[[#This Row],[item_key]],IsITypeList,Table_ExternalData_15[[#This Row],[IType]],IsDList,Table_ExternalData_15[[#Headers],[21]])</f>
        <v>0</v>
      </c>
      <c r="Z977" s="10">
        <f>SUMIFS(IsQList,IsIList,Table_ExternalData_15[[#This Row],[item_key]],IsITypeList,Table_ExternalData_15[[#This Row],[IType]],IsDList,Table_ExternalData_15[[#Headers],[22]])</f>
        <v>0</v>
      </c>
      <c r="AA977" s="10">
        <f>SUMIFS(IsQList,IsIList,Table_ExternalData_15[[#This Row],[item_key]],IsITypeList,Table_ExternalData_15[[#This Row],[IType]],IsDList,Table_ExternalData_15[[#Headers],[23]])</f>
        <v>0</v>
      </c>
      <c r="AB977" s="10">
        <f>SUMIFS(IsQList,IsIList,Table_ExternalData_15[[#This Row],[item_key]],IsITypeList,Table_ExternalData_15[[#This Row],[IType]],IsDList,Table_ExternalData_15[[#Headers],[24]])</f>
        <v>0</v>
      </c>
      <c r="AC977" s="10">
        <f>SUMIFS(IsQList,IsIList,Table_ExternalData_15[[#This Row],[item_key]],IsITypeList,Table_ExternalData_15[[#This Row],[IType]],IsDList,Table_ExternalData_15[[#Headers],[25]])</f>
        <v>0</v>
      </c>
      <c r="AD977" s="10">
        <f>SUMIFS(IsQList,IsIList,Table_ExternalData_15[[#This Row],[item_key]],IsITypeList,Table_ExternalData_15[[#This Row],[IType]],IsDList,Table_ExternalData_15[[#Headers],[26]])</f>
        <v>0</v>
      </c>
      <c r="AE977" s="10">
        <f>SUMIFS(IsQList,IsIList,Table_ExternalData_15[[#This Row],[item_key]],IsITypeList,Table_ExternalData_15[[#This Row],[IType]],IsDList,Table_ExternalData_15[[#Headers],[27]])</f>
        <v>0</v>
      </c>
      <c r="AF977" s="10">
        <f>SUMIFS(IsQList,IsIList,Table_ExternalData_15[[#This Row],[item_key]],IsITypeList,Table_ExternalData_15[[#This Row],[IType]],IsDList,Table_ExternalData_15[[#Headers],[28]])</f>
        <v>0</v>
      </c>
      <c r="AG977" s="10">
        <f>SUMIFS(IsQList,IsIList,Table_ExternalData_15[[#This Row],[item_key]],IsITypeList,Table_ExternalData_15[[#This Row],[IType]],IsDList,Table_ExternalData_15[[#Headers],[29]])</f>
        <v>0</v>
      </c>
      <c r="AH977" s="10">
        <f>SUMIFS(IsQList,IsIList,Table_ExternalData_15[[#This Row],[item_key]],IsITypeList,Table_ExternalData_15[[#This Row],[IType]],IsDList,Table_ExternalData_15[[#Headers],[30]])</f>
        <v>0</v>
      </c>
      <c r="AI977" s="10">
        <f>SUMIFS(IsQList,IsIList,Table_ExternalData_15[[#This Row],[item_key]],IsITypeList,Table_ExternalData_15[[#This Row],[IType]],IsDList,Table_ExternalData_15[[#Headers],[31]])</f>
        <v>0</v>
      </c>
      <c r="AJ977" s="10">
        <f>SUM(Table_ExternalData_15[[#This Row],[1]:[31]])</f>
        <v>0</v>
      </c>
    </row>
    <row r="978" spans="1:36">
      <c r="A978" s="1" t="s">
        <v>2014</v>
      </c>
      <c r="B978" s="1" t="s">
        <v>2949</v>
      </c>
      <c r="C978" s="1" t="s">
        <v>2950</v>
      </c>
      <c r="D978" s="11" t="s">
        <v>2046</v>
      </c>
      <c r="E978" s="10">
        <f>SUMIFS(IsQList,IsIList,Table_ExternalData_15[[#This Row],[item_key]],IsITypeList,Table_ExternalData_15[[#This Row],[IType]],IsDList,Table_ExternalData_15[[#Headers],[1]])</f>
        <v>2</v>
      </c>
      <c r="F978" s="10">
        <f>SUMIFS(IsQList,IsIList,Table_ExternalData_15[[#This Row],[item_key]],IsITypeList,Table_ExternalData_15[[#This Row],[IType]],IsDList,Table_ExternalData_15[[#Headers],[2]])</f>
        <v>100</v>
      </c>
      <c r="G978" s="10">
        <f>SUMIFS(IsQList,IsIList,Table_ExternalData_15[[#This Row],[item_key]],IsITypeList,Table_ExternalData_15[[#This Row],[IType]],IsDList,Table_ExternalData_15[[#Headers],[3]])</f>
        <v>0</v>
      </c>
      <c r="H978" s="10">
        <f>SUMIFS(IsQList,IsIList,Table_ExternalData_15[[#This Row],[item_key]],IsITypeList,Table_ExternalData_15[[#This Row],[IType]],IsDList,Table_ExternalData_15[[#Headers],[4]])</f>
        <v>140</v>
      </c>
      <c r="I978" s="10">
        <f>SUMIFS(IsQList,IsIList,Table_ExternalData_15[[#This Row],[item_key]],IsITypeList,Table_ExternalData_15[[#This Row],[IType]],IsDList,Table_ExternalData_15[[#Headers],[5]])</f>
        <v>0</v>
      </c>
      <c r="J978" s="10">
        <f>SUMIFS(IsQList,IsIList,Table_ExternalData_15[[#This Row],[item_key]],IsITypeList,Table_ExternalData_15[[#This Row],[IType]],IsDList,Table_ExternalData_15[[#Headers],[6]])</f>
        <v>46</v>
      </c>
      <c r="K978" s="10">
        <f>SUMIFS(IsQList,IsIList,Table_ExternalData_15[[#This Row],[item_key]],IsITypeList,Table_ExternalData_15[[#This Row],[IType]],IsDList,Table_ExternalData_15[[#Headers],[7]])</f>
        <v>0</v>
      </c>
      <c r="L978" s="10">
        <f>SUMIFS(IsQList,IsIList,Table_ExternalData_15[[#This Row],[item_key]],IsITypeList,Table_ExternalData_15[[#This Row],[IType]],IsDList,Table_ExternalData_15[[#Headers],[8]])</f>
        <v>0</v>
      </c>
      <c r="M978" s="10">
        <f>SUMIFS(IsQList,IsIList,Table_ExternalData_15[[#This Row],[item_key]],IsITypeList,Table_ExternalData_15[[#This Row],[IType]],IsDList,Table_ExternalData_15[[#Headers],[9]])</f>
        <v>278</v>
      </c>
      <c r="N978" s="10">
        <f>SUMIFS(IsQList,IsIList,Table_ExternalData_15[[#This Row],[item_key]],IsITypeList,Table_ExternalData_15[[#This Row],[IType]],IsDList,Table_ExternalData_15[[#Headers],[10]])</f>
        <v>0</v>
      </c>
      <c r="O978" s="10">
        <f>SUMIFS(IsQList,IsIList,Table_ExternalData_15[[#This Row],[item_key]],IsITypeList,Table_ExternalData_15[[#This Row],[IType]],IsDList,Table_ExternalData_15[[#Headers],[11]])</f>
        <v>0</v>
      </c>
      <c r="P978" s="10">
        <f>SUMIFS(IsQList,IsIList,Table_ExternalData_15[[#This Row],[item_key]],IsITypeList,Table_ExternalData_15[[#This Row],[IType]],IsDList,Table_ExternalData_15[[#Headers],[12]])</f>
        <v>0</v>
      </c>
      <c r="Q978" s="10">
        <f>SUMIFS(IsQList,IsIList,Table_ExternalData_15[[#This Row],[item_key]],IsITypeList,Table_ExternalData_15[[#This Row],[IType]],IsDList,Table_ExternalData_15[[#Headers],[13]])</f>
        <v>0</v>
      </c>
      <c r="R978" s="10">
        <f>SUMIFS(IsQList,IsIList,Table_ExternalData_15[[#This Row],[item_key]],IsITypeList,Table_ExternalData_15[[#This Row],[IType]],IsDList,Table_ExternalData_15[[#Headers],[14]])</f>
        <v>0</v>
      </c>
      <c r="S978" s="10">
        <f>SUMIFS(IsQList,IsIList,Table_ExternalData_15[[#This Row],[item_key]],IsITypeList,Table_ExternalData_15[[#This Row],[IType]],IsDList,Table_ExternalData_15[[#Headers],[15]])</f>
        <v>0</v>
      </c>
      <c r="T978" s="10">
        <f>SUMIFS(IsQList,IsIList,Table_ExternalData_15[[#This Row],[item_key]],IsITypeList,Table_ExternalData_15[[#This Row],[IType]],IsDList,Table_ExternalData_15[[#Headers],[16]])</f>
        <v>36</v>
      </c>
      <c r="U978" s="10">
        <f>SUMIFS(IsQList,IsIList,Table_ExternalData_15[[#This Row],[item_key]],IsITypeList,Table_ExternalData_15[[#This Row],[IType]],IsDList,Table_ExternalData_15[[#Headers],[17]])</f>
        <v>0</v>
      </c>
      <c r="V978" s="10">
        <f>SUMIFS(IsQList,IsIList,Table_ExternalData_15[[#This Row],[item_key]],IsITypeList,Table_ExternalData_15[[#This Row],[IType]],IsDList,Table_ExternalData_15[[#Headers],[18]])</f>
        <v>0</v>
      </c>
      <c r="W978" s="10">
        <f>SUMIFS(IsQList,IsIList,Table_ExternalData_15[[#This Row],[item_key]],IsITypeList,Table_ExternalData_15[[#This Row],[IType]],IsDList,Table_ExternalData_15[[#Headers],[19]])</f>
        <v>0</v>
      </c>
      <c r="X978" s="10">
        <f>SUMIFS(IsQList,IsIList,Table_ExternalData_15[[#This Row],[item_key]],IsITypeList,Table_ExternalData_15[[#This Row],[IType]],IsDList,Table_ExternalData_15[[#Headers],[20]])</f>
        <v>0</v>
      </c>
      <c r="Y978" s="10">
        <f>SUMIFS(IsQList,IsIList,Table_ExternalData_15[[#This Row],[item_key]],IsITypeList,Table_ExternalData_15[[#This Row],[IType]],IsDList,Table_ExternalData_15[[#Headers],[21]])</f>
        <v>0</v>
      </c>
      <c r="Z978" s="10">
        <f>SUMIFS(IsQList,IsIList,Table_ExternalData_15[[#This Row],[item_key]],IsITypeList,Table_ExternalData_15[[#This Row],[IType]],IsDList,Table_ExternalData_15[[#Headers],[22]])</f>
        <v>0</v>
      </c>
      <c r="AA978" s="10">
        <f>SUMIFS(IsQList,IsIList,Table_ExternalData_15[[#This Row],[item_key]],IsITypeList,Table_ExternalData_15[[#This Row],[IType]],IsDList,Table_ExternalData_15[[#Headers],[23]])</f>
        <v>0</v>
      </c>
      <c r="AB978" s="10">
        <f>SUMIFS(IsQList,IsIList,Table_ExternalData_15[[#This Row],[item_key]],IsITypeList,Table_ExternalData_15[[#This Row],[IType]],IsDList,Table_ExternalData_15[[#Headers],[24]])</f>
        <v>0</v>
      </c>
      <c r="AC978" s="10">
        <f>SUMIFS(IsQList,IsIList,Table_ExternalData_15[[#This Row],[item_key]],IsITypeList,Table_ExternalData_15[[#This Row],[IType]],IsDList,Table_ExternalData_15[[#Headers],[25]])</f>
        <v>0</v>
      </c>
      <c r="AD978" s="10">
        <f>SUMIFS(IsQList,IsIList,Table_ExternalData_15[[#This Row],[item_key]],IsITypeList,Table_ExternalData_15[[#This Row],[IType]],IsDList,Table_ExternalData_15[[#Headers],[26]])</f>
        <v>0</v>
      </c>
      <c r="AE978" s="10">
        <f>SUMIFS(IsQList,IsIList,Table_ExternalData_15[[#This Row],[item_key]],IsITypeList,Table_ExternalData_15[[#This Row],[IType]],IsDList,Table_ExternalData_15[[#Headers],[27]])</f>
        <v>0</v>
      </c>
      <c r="AF978" s="10">
        <f>SUMIFS(IsQList,IsIList,Table_ExternalData_15[[#This Row],[item_key]],IsITypeList,Table_ExternalData_15[[#This Row],[IType]],IsDList,Table_ExternalData_15[[#Headers],[28]])</f>
        <v>2</v>
      </c>
      <c r="AG978" s="10">
        <f>SUMIFS(IsQList,IsIList,Table_ExternalData_15[[#This Row],[item_key]],IsITypeList,Table_ExternalData_15[[#This Row],[IType]],IsDList,Table_ExternalData_15[[#Headers],[29]])</f>
        <v>152</v>
      </c>
      <c r="AH978" s="10">
        <f>SUMIFS(IsQList,IsIList,Table_ExternalData_15[[#This Row],[item_key]],IsITypeList,Table_ExternalData_15[[#This Row],[IType]],IsDList,Table_ExternalData_15[[#Headers],[30]])</f>
        <v>0</v>
      </c>
      <c r="AI978" s="10">
        <f>SUMIFS(IsQList,IsIList,Table_ExternalData_15[[#This Row],[item_key]],IsITypeList,Table_ExternalData_15[[#This Row],[IType]],IsDList,Table_ExternalData_15[[#Headers],[31]])</f>
        <v>20</v>
      </c>
      <c r="AJ978" s="10">
        <f>SUM(Table_ExternalData_15[[#This Row],[1]:[31]])</f>
        <v>776</v>
      </c>
    </row>
    <row r="979" spans="1:36">
      <c r="A979" s="1" t="s">
        <v>2043</v>
      </c>
      <c r="B979" s="1" t="s">
        <v>2951</v>
      </c>
      <c r="C979" s="1" t="s">
        <v>2952</v>
      </c>
      <c r="D979" s="11" t="s">
        <v>2046</v>
      </c>
      <c r="E979" s="10">
        <f>SUMIFS(IsQList,IsIList,Table_ExternalData_15[[#This Row],[item_key]],IsITypeList,Table_ExternalData_15[[#This Row],[IType]],IsDList,Table_ExternalData_15[[#Headers],[1]])</f>
        <v>1</v>
      </c>
      <c r="F979" s="10">
        <f>SUMIFS(IsQList,IsIList,Table_ExternalData_15[[#This Row],[item_key]],IsITypeList,Table_ExternalData_15[[#This Row],[IType]],IsDList,Table_ExternalData_15[[#Headers],[2]])</f>
        <v>0</v>
      </c>
      <c r="G979" s="10">
        <f>SUMIFS(IsQList,IsIList,Table_ExternalData_15[[#This Row],[item_key]],IsITypeList,Table_ExternalData_15[[#This Row],[IType]],IsDList,Table_ExternalData_15[[#Headers],[3]])</f>
        <v>0</v>
      </c>
      <c r="H979" s="10">
        <f>SUMIFS(IsQList,IsIList,Table_ExternalData_15[[#This Row],[item_key]],IsITypeList,Table_ExternalData_15[[#This Row],[IType]],IsDList,Table_ExternalData_15[[#Headers],[4]])</f>
        <v>70</v>
      </c>
      <c r="I979" s="10">
        <f>SUMIFS(IsQList,IsIList,Table_ExternalData_15[[#This Row],[item_key]],IsITypeList,Table_ExternalData_15[[#This Row],[IType]],IsDList,Table_ExternalData_15[[#Headers],[5]])</f>
        <v>0</v>
      </c>
      <c r="J979" s="10">
        <f>SUMIFS(IsQList,IsIList,Table_ExternalData_15[[#This Row],[item_key]],IsITypeList,Table_ExternalData_15[[#This Row],[IType]],IsDList,Table_ExternalData_15[[#Headers],[6]])</f>
        <v>23</v>
      </c>
      <c r="K979" s="10">
        <f>SUMIFS(IsQList,IsIList,Table_ExternalData_15[[#This Row],[item_key]],IsITypeList,Table_ExternalData_15[[#This Row],[IType]],IsDList,Table_ExternalData_15[[#Headers],[7]])</f>
        <v>0</v>
      </c>
      <c r="L979" s="10">
        <f>SUMIFS(IsQList,IsIList,Table_ExternalData_15[[#This Row],[item_key]],IsITypeList,Table_ExternalData_15[[#This Row],[IType]],IsDList,Table_ExternalData_15[[#Headers],[8]])</f>
        <v>0</v>
      </c>
      <c r="M979" s="10">
        <f>SUMIFS(IsQList,IsIList,Table_ExternalData_15[[#This Row],[item_key]],IsITypeList,Table_ExternalData_15[[#This Row],[IType]],IsDList,Table_ExternalData_15[[#Headers],[9]])</f>
        <v>0</v>
      </c>
      <c r="N979" s="10">
        <f>SUMIFS(IsQList,IsIList,Table_ExternalData_15[[#This Row],[item_key]],IsITypeList,Table_ExternalData_15[[#This Row],[IType]],IsDList,Table_ExternalData_15[[#Headers],[10]])</f>
        <v>0</v>
      </c>
      <c r="O979" s="10">
        <f>SUMIFS(IsQList,IsIList,Table_ExternalData_15[[#This Row],[item_key]],IsITypeList,Table_ExternalData_15[[#This Row],[IType]],IsDList,Table_ExternalData_15[[#Headers],[11]])</f>
        <v>0</v>
      </c>
      <c r="P979" s="10">
        <f>SUMIFS(IsQList,IsIList,Table_ExternalData_15[[#This Row],[item_key]],IsITypeList,Table_ExternalData_15[[#This Row],[IType]],IsDList,Table_ExternalData_15[[#Headers],[12]])</f>
        <v>0</v>
      </c>
      <c r="Q979" s="10">
        <f>SUMIFS(IsQList,IsIList,Table_ExternalData_15[[#This Row],[item_key]],IsITypeList,Table_ExternalData_15[[#This Row],[IType]],IsDList,Table_ExternalData_15[[#Headers],[13]])</f>
        <v>0</v>
      </c>
      <c r="R979" s="10">
        <f>SUMIFS(IsQList,IsIList,Table_ExternalData_15[[#This Row],[item_key]],IsITypeList,Table_ExternalData_15[[#This Row],[IType]],IsDList,Table_ExternalData_15[[#Headers],[14]])</f>
        <v>0</v>
      </c>
      <c r="S979" s="10">
        <f>SUMIFS(IsQList,IsIList,Table_ExternalData_15[[#This Row],[item_key]],IsITypeList,Table_ExternalData_15[[#This Row],[IType]],IsDList,Table_ExternalData_15[[#Headers],[15]])</f>
        <v>0</v>
      </c>
      <c r="T979" s="10">
        <f>SUMIFS(IsQList,IsIList,Table_ExternalData_15[[#This Row],[item_key]],IsITypeList,Table_ExternalData_15[[#This Row],[IType]],IsDList,Table_ExternalData_15[[#Headers],[16]])</f>
        <v>0</v>
      </c>
      <c r="U979" s="10">
        <f>SUMIFS(IsQList,IsIList,Table_ExternalData_15[[#This Row],[item_key]],IsITypeList,Table_ExternalData_15[[#This Row],[IType]],IsDList,Table_ExternalData_15[[#Headers],[17]])</f>
        <v>0</v>
      </c>
      <c r="V979" s="10">
        <f>SUMIFS(IsQList,IsIList,Table_ExternalData_15[[#This Row],[item_key]],IsITypeList,Table_ExternalData_15[[#This Row],[IType]],IsDList,Table_ExternalData_15[[#Headers],[18]])</f>
        <v>0</v>
      </c>
      <c r="W979" s="10">
        <f>SUMIFS(IsQList,IsIList,Table_ExternalData_15[[#This Row],[item_key]],IsITypeList,Table_ExternalData_15[[#This Row],[IType]],IsDList,Table_ExternalData_15[[#Headers],[19]])</f>
        <v>0</v>
      </c>
      <c r="X979" s="10">
        <f>SUMIFS(IsQList,IsIList,Table_ExternalData_15[[#This Row],[item_key]],IsITypeList,Table_ExternalData_15[[#This Row],[IType]],IsDList,Table_ExternalData_15[[#Headers],[20]])</f>
        <v>0</v>
      </c>
      <c r="Y979" s="10">
        <f>SUMIFS(IsQList,IsIList,Table_ExternalData_15[[#This Row],[item_key]],IsITypeList,Table_ExternalData_15[[#This Row],[IType]],IsDList,Table_ExternalData_15[[#Headers],[21]])</f>
        <v>0</v>
      </c>
      <c r="Z979" s="10">
        <f>SUMIFS(IsQList,IsIList,Table_ExternalData_15[[#This Row],[item_key]],IsITypeList,Table_ExternalData_15[[#This Row],[IType]],IsDList,Table_ExternalData_15[[#Headers],[22]])</f>
        <v>0</v>
      </c>
      <c r="AA979" s="10">
        <f>SUMIFS(IsQList,IsIList,Table_ExternalData_15[[#This Row],[item_key]],IsITypeList,Table_ExternalData_15[[#This Row],[IType]],IsDList,Table_ExternalData_15[[#Headers],[23]])</f>
        <v>0</v>
      </c>
      <c r="AB979" s="10">
        <f>SUMIFS(IsQList,IsIList,Table_ExternalData_15[[#This Row],[item_key]],IsITypeList,Table_ExternalData_15[[#This Row],[IType]],IsDList,Table_ExternalData_15[[#Headers],[24]])</f>
        <v>0</v>
      </c>
      <c r="AC979" s="10">
        <f>SUMIFS(IsQList,IsIList,Table_ExternalData_15[[#This Row],[item_key]],IsITypeList,Table_ExternalData_15[[#This Row],[IType]],IsDList,Table_ExternalData_15[[#Headers],[25]])</f>
        <v>0</v>
      </c>
      <c r="AD979" s="10">
        <f>SUMIFS(IsQList,IsIList,Table_ExternalData_15[[#This Row],[item_key]],IsITypeList,Table_ExternalData_15[[#This Row],[IType]],IsDList,Table_ExternalData_15[[#Headers],[26]])</f>
        <v>0</v>
      </c>
      <c r="AE979" s="10">
        <f>SUMIFS(IsQList,IsIList,Table_ExternalData_15[[#This Row],[item_key]],IsITypeList,Table_ExternalData_15[[#This Row],[IType]],IsDList,Table_ExternalData_15[[#Headers],[27]])</f>
        <v>0</v>
      </c>
      <c r="AF979" s="10">
        <f>SUMIFS(IsQList,IsIList,Table_ExternalData_15[[#This Row],[item_key]],IsITypeList,Table_ExternalData_15[[#This Row],[IType]],IsDList,Table_ExternalData_15[[#Headers],[28]])</f>
        <v>1</v>
      </c>
      <c r="AG979" s="10">
        <f>SUMIFS(IsQList,IsIList,Table_ExternalData_15[[#This Row],[item_key]],IsITypeList,Table_ExternalData_15[[#This Row],[IType]],IsDList,Table_ExternalData_15[[#Headers],[29]])</f>
        <v>76</v>
      </c>
      <c r="AH979" s="10">
        <f>SUMIFS(IsQList,IsIList,Table_ExternalData_15[[#This Row],[item_key]],IsITypeList,Table_ExternalData_15[[#This Row],[IType]],IsDList,Table_ExternalData_15[[#Headers],[30]])</f>
        <v>0</v>
      </c>
      <c r="AI979" s="10">
        <f>SUMIFS(IsQList,IsIList,Table_ExternalData_15[[#This Row],[item_key]],IsITypeList,Table_ExternalData_15[[#This Row],[IType]],IsDList,Table_ExternalData_15[[#Headers],[31]])</f>
        <v>10</v>
      </c>
      <c r="AJ979" s="10">
        <f>SUM(Table_ExternalData_15[[#This Row],[1]:[31]])</f>
        <v>181</v>
      </c>
    </row>
    <row r="980" spans="1:36">
      <c r="A980" s="1" t="s">
        <v>2043</v>
      </c>
      <c r="B980" s="1" t="s">
        <v>2951</v>
      </c>
      <c r="C980" s="1" t="s">
        <v>2952</v>
      </c>
      <c r="D980" s="11" t="s">
        <v>2017</v>
      </c>
      <c r="E980" s="10">
        <f>SUMIFS(IsQList,IsIList,Table_ExternalData_15[[#This Row],[item_key]],IsITypeList,Table_ExternalData_15[[#This Row],[IType]],IsDList,Table_ExternalData_15[[#Headers],[1]])</f>
        <v>0</v>
      </c>
      <c r="F980" s="10">
        <f>SUMIFS(IsQList,IsIList,Table_ExternalData_15[[#This Row],[item_key]],IsITypeList,Table_ExternalData_15[[#This Row],[IType]],IsDList,Table_ExternalData_15[[#Headers],[2]])</f>
        <v>0</v>
      </c>
      <c r="G980" s="10">
        <f>SUMIFS(IsQList,IsIList,Table_ExternalData_15[[#This Row],[item_key]],IsITypeList,Table_ExternalData_15[[#This Row],[IType]],IsDList,Table_ExternalData_15[[#Headers],[3]])</f>
        <v>0</v>
      </c>
      <c r="H980" s="10">
        <f>SUMIFS(IsQList,IsIList,Table_ExternalData_15[[#This Row],[item_key]],IsITypeList,Table_ExternalData_15[[#This Row],[IType]],IsDList,Table_ExternalData_15[[#Headers],[4]])</f>
        <v>0</v>
      </c>
      <c r="I980" s="10">
        <f>SUMIFS(IsQList,IsIList,Table_ExternalData_15[[#This Row],[item_key]],IsITypeList,Table_ExternalData_15[[#This Row],[IType]],IsDList,Table_ExternalData_15[[#Headers],[5]])</f>
        <v>0</v>
      </c>
      <c r="J980" s="10">
        <f>SUMIFS(IsQList,IsIList,Table_ExternalData_15[[#This Row],[item_key]],IsITypeList,Table_ExternalData_15[[#This Row],[IType]],IsDList,Table_ExternalData_15[[#Headers],[6]])</f>
        <v>0</v>
      </c>
      <c r="K980" s="10">
        <f>SUMIFS(IsQList,IsIList,Table_ExternalData_15[[#This Row],[item_key]],IsITypeList,Table_ExternalData_15[[#This Row],[IType]],IsDList,Table_ExternalData_15[[#Headers],[7]])</f>
        <v>0</v>
      </c>
      <c r="L980" s="10">
        <f>SUMIFS(IsQList,IsIList,Table_ExternalData_15[[#This Row],[item_key]],IsITypeList,Table_ExternalData_15[[#This Row],[IType]],IsDList,Table_ExternalData_15[[#Headers],[8]])</f>
        <v>0</v>
      </c>
      <c r="M980" s="10">
        <f>SUMIFS(IsQList,IsIList,Table_ExternalData_15[[#This Row],[item_key]],IsITypeList,Table_ExternalData_15[[#This Row],[IType]],IsDList,Table_ExternalData_15[[#Headers],[9]])</f>
        <v>0</v>
      </c>
      <c r="N980" s="10">
        <f>SUMIFS(IsQList,IsIList,Table_ExternalData_15[[#This Row],[item_key]],IsITypeList,Table_ExternalData_15[[#This Row],[IType]],IsDList,Table_ExternalData_15[[#Headers],[10]])</f>
        <v>0</v>
      </c>
      <c r="O980" s="10">
        <f>SUMIFS(IsQList,IsIList,Table_ExternalData_15[[#This Row],[item_key]],IsITypeList,Table_ExternalData_15[[#This Row],[IType]],IsDList,Table_ExternalData_15[[#Headers],[11]])</f>
        <v>0</v>
      </c>
      <c r="P980" s="10">
        <f>SUMIFS(IsQList,IsIList,Table_ExternalData_15[[#This Row],[item_key]],IsITypeList,Table_ExternalData_15[[#This Row],[IType]],IsDList,Table_ExternalData_15[[#Headers],[12]])</f>
        <v>0</v>
      </c>
      <c r="Q980" s="10">
        <f>SUMIFS(IsQList,IsIList,Table_ExternalData_15[[#This Row],[item_key]],IsITypeList,Table_ExternalData_15[[#This Row],[IType]],IsDList,Table_ExternalData_15[[#Headers],[13]])</f>
        <v>0</v>
      </c>
      <c r="R980" s="10">
        <f>SUMIFS(IsQList,IsIList,Table_ExternalData_15[[#This Row],[item_key]],IsITypeList,Table_ExternalData_15[[#This Row],[IType]],IsDList,Table_ExternalData_15[[#Headers],[14]])</f>
        <v>0</v>
      </c>
      <c r="S980" s="10">
        <f>SUMIFS(IsQList,IsIList,Table_ExternalData_15[[#This Row],[item_key]],IsITypeList,Table_ExternalData_15[[#This Row],[IType]],IsDList,Table_ExternalData_15[[#Headers],[15]])</f>
        <v>0</v>
      </c>
      <c r="T980" s="10">
        <f>SUMIFS(IsQList,IsIList,Table_ExternalData_15[[#This Row],[item_key]],IsITypeList,Table_ExternalData_15[[#This Row],[IType]],IsDList,Table_ExternalData_15[[#Headers],[16]])</f>
        <v>0</v>
      </c>
      <c r="U980" s="10">
        <f>SUMIFS(IsQList,IsIList,Table_ExternalData_15[[#This Row],[item_key]],IsITypeList,Table_ExternalData_15[[#This Row],[IType]],IsDList,Table_ExternalData_15[[#Headers],[17]])</f>
        <v>0</v>
      </c>
      <c r="V980" s="10">
        <f>SUMIFS(IsQList,IsIList,Table_ExternalData_15[[#This Row],[item_key]],IsITypeList,Table_ExternalData_15[[#This Row],[IType]],IsDList,Table_ExternalData_15[[#Headers],[18]])</f>
        <v>0</v>
      </c>
      <c r="W980" s="10">
        <f>SUMIFS(IsQList,IsIList,Table_ExternalData_15[[#This Row],[item_key]],IsITypeList,Table_ExternalData_15[[#This Row],[IType]],IsDList,Table_ExternalData_15[[#Headers],[19]])</f>
        <v>0</v>
      </c>
      <c r="X980" s="10">
        <f>SUMIFS(IsQList,IsIList,Table_ExternalData_15[[#This Row],[item_key]],IsITypeList,Table_ExternalData_15[[#This Row],[IType]],IsDList,Table_ExternalData_15[[#Headers],[20]])</f>
        <v>0</v>
      </c>
      <c r="Y980" s="10">
        <f>SUMIFS(IsQList,IsIList,Table_ExternalData_15[[#This Row],[item_key]],IsITypeList,Table_ExternalData_15[[#This Row],[IType]],IsDList,Table_ExternalData_15[[#Headers],[21]])</f>
        <v>0</v>
      </c>
      <c r="Z980" s="10">
        <f>SUMIFS(IsQList,IsIList,Table_ExternalData_15[[#This Row],[item_key]],IsITypeList,Table_ExternalData_15[[#This Row],[IType]],IsDList,Table_ExternalData_15[[#Headers],[22]])</f>
        <v>0</v>
      </c>
      <c r="AA980" s="10">
        <f>SUMIFS(IsQList,IsIList,Table_ExternalData_15[[#This Row],[item_key]],IsITypeList,Table_ExternalData_15[[#This Row],[IType]],IsDList,Table_ExternalData_15[[#Headers],[23]])</f>
        <v>0</v>
      </c>
      <c r="AB980" s="10">
        <f>SUMIFS(IsQList,IsIList,Table_ExternalData_15[[#This Row],[item_key]],IsITypeList,Table_ExternalData_15[[#This Row],[IType]],IsDList,Table_ExternalData_15[[#Headers],[24]])</f>
        <v>0</v>
      </c>
      <c r="AC980" s="10">
        <f>SUMIFS(IsQList,IsIList,Table_ExternalData_15[[#This Row],[item_key]],IsITypeList,Table_ExternalData_15[[#This Row],[IType]],IsDList,Table_ExternalData_15[[#Headers],[25]])</f>
        <v>0</v>
      </c>
      <c r="AD980" s="10">
        <f>SUMIFS(IsQList,IsIList,Table_ExternalData_15[[#This Row],[item_key]],IsITypeList,Table_ExternalData_15[[#This Row],[IType]],IsDList,Table_ExternalData_15[[#Headers],[26]])</f>
        <v>0</v>
      </c>
      <c r="AE980" s="10">
        <f>SUMIFS(IsQList,IsIList,Table_ExternalData_15[[#This Row],[item_key]],IsITypeList,Table_ExternalData_15[[#This Row],[IType]],IsDList,Table_ExternalData_15[[#Headers],[27]])</f>
        <v>0</v>
      </c>
      <c r="AF980" s="10">
        <f>SUMIFS(IsQList,IsIList,Table_ExternalData_15[[#This Row],[item_key]],IsITypeList,Table_ExternalData_15[[#This Row],[IType]],IsDList,Table_ExternalData_15[[#Headers],[28]])</f>
        <v>0</v>
      </c>
      <c r="AG980" s="10">
        <f>SUMIFS(IsQList,IsIList,Table_ExternalData_15[[#This Row],[item_key]],IsITypeList,Table_ExternalData_15[[#This Row],[IType]],IsDList,Table_ExternalData_15[[#Headers],[29]])</f>
        <v>0</v>
      </c>
      <c r="AH980" s="10">
        <f>SUMIFS(IsQList,IsIList,Table_ExternalData_15[[#This Row],[item_key]],IsITypeList,Table_ExternalData_15[[#This Row],[IType]],IsDList,Table_ExternalData_15[[#Headers],[30]])</f>
        <v>0</v>
      </c>
      <c r="AI980" s="10">
        <f>SUMIFS(IsQList,IsIList,Table_ExternalData_15[[#This Row],[item_key]],IsITypeList,Table_ExternalData_15[[#This Row],[IType]],IsDList,Table_ExternalData_15[[#Headers],[31]])</f>
        <v>0</v>
      </c>
      <c r="AJ980" s="10">
        <f>SUM(Table_ExternalData_15[[#This Row],[1]:[31]])</f>
        <v>0</v>
      </c>
    </row>
    <row r="981" spans="1:36">
      <c r="A981" s="1" t="s">
        <v>2015</v>
      </c>
      <c r="B981" s="1" t="s">
        <v>2953</v>
      </c>
      <c r="C981" s="1" t="s">
        <v>2954</v>
      </c>
      <c r="D981" s="11" t="s">
        <v>2004</v>
      </c>
      <c r="E981" s="10">
        <f>SUMIFS(IsQList,IsIList,Table_ExternalData_15[[#This Row],[item_key]],IsITypeList,Table_ExternalData_15[[#This Row],[IType]],IsDList,Table_ExternalData_15[[#Headers],[1]])</f>
        <v>0</v>
      </c>
      <c r="F981" s="10">
        <f>SUMIFS(IsQList,IsIList,Table_ExternalData_15[[#This Row],[item_key]],IsITypeList,Table_ExternalData_15[[#This Row],[IType]],IsDList,Table_ExternalData_15[[#Headers],[2]])</f>
        <v>0</v>
      </c>
      <c r="G981" s="10">
        <f>SUMIFS(IsQList,IsIList,Table_ExternalData_15[[#This Row],[item_key]],IsITypeList,Table_ExternalData_15[[#This Row],[IType]],IsDList,Table_ExternalData_15[[#Headers],[3]])</f>
        <v>0</v>
      </c>
      <c r="H981" s="10">
        <f>SUMIFS(IsQList,IsIList,Table_ExternalData_15[[#This Row],[item_key]],IsITypeList,Table_ExternalData_15[[#This Row],[IType]],IsDList,Table_ExternalData_15[[#Headers],[4]])</f>
        <v>0</v>
      </c>
      <c r="I981" s="10">
        <f>SUMIFS(IsQList,IsIList,Table_ExternalData_15[[#This Row],[item_key]],IsITypeList,Table_ExternalData_15[[#This Row],[IType]],IsDList,Table_ExternalData_15[[#Headers],[5]])</f>
        <v>0</v>
      </c>
      <c r="J981" s="10">
        <f>SUMIFS(IsQList,IsIList,Table_ExternalData_15[[#This Row],[item_key]],IsITypeList,Table_ExternalData_15[[#This Row],[IType]],IsDList,Table_ExternalData_15[[#Headers],[6]])</f>
        <v>0</v>
      </c>
      <c r="K981" s="10">
        <f>SUMIFS(IsQList,IsIList,Table_ExternalData_15[[#This Row],[item_key]],IsITypeList,Table_ExternalData_15[[#This Row],[IType]],IsDList,Table_ExternalData_15[[#Headers],[7]])</f>
        <v>0</v>
      </c>
      <c r="L981" s="10">
        <f>SUMIFS(IsQList,IsIList,Table_ExternalData_15[[#This Row],[item_key]],IsITypeList,Table_ExternalData_15[[#This Row],[IType]],IsDList,Table_ExternalData_15[[#Headers],[8]])</f>
        <v>0</v>
      </c>
      <c r="M981" s="10">
        <f>SUMIFS(IsQList,IsIList,Table_ExternalData_15[[#This Row],[item_key]],IsITypeList,Table_ExternalData_15[[#This Row],[IType]],IsDList,Table_ExternalData_15[[#Headers],[9]])</f>
        <v>0</v>
      </c>
      <c r="N981" s="10">
        <f>SUMIFS(IsQList,IsIList,Table_ExternalData_15[[#This Row],[item_key]],IsITypeList,Table_ExternalData_15[[#This Row],[IType]],IsDList,Table_ExternalData_15[[#Headers],[10]])</f>
        <v>0</v>
      </c>
      <c r="O981" s="10">
        <f>SUMIFS(IsQList,IsIList,Table_ExternalData_15[[#This Row],[item_key]],IsITypeList,Table_ExternalData_15[[#This Row],[IType]],IsDList,Table_ExternalData_15[[#Headers],[11]])</f>
        <v>0</v>
      </c>
      <c r="P981" s="10">
        <f>SUMIFS(IsQList,IsIList,Table_ExternalData_15[[#This Row],[item_key]],IsITypeList,Table_ExternalData_15[[#This Row],[IType]],IsDList,Table_ExternalData_15[[#Headers],[12]])</f>
        <v>0</v>
      </c>
      <c r="Q981" s="10">
        <f>SUMIFS(IsQList,IsIList,Table_ExternalData_15[[#This Row],[item_key]],IsITypeList,Table_ExternalData_15[[#This Row],[IType]],IsDList,Table_ExternalData_15[[#Headers],[13]])</f>
        <v>0</v>
      </c>
      <c r="R981" s="10">
        <f>SUMIFS(IsQList,IsIList,Table_ExternalData_15[[#This Row],[item_key]],IsITypeList,Table_ExternalData_15[[#This Row],[IType]],IsDList,Table_ExternalData_15[[#Headers],[14]])</f>
        <v>0</v>
      </c>
      <c r="S981" s="10">
        <f>SUMIFS(IsQList,IsIList,Table_ExternalData_15[[#This Row],[item_key]],IsITypeList,Table_ExternalData_15[[#This Row],[IType]],IsDList,Table_ExternalData_15[[#Headers],[15]])</f>
        <v>0</v>
      </c>
      <c r="T981" s="10">
        <f>SUMIFS(IsQList,IsIList,Table_ExternalData_15[[#This Row],[item_key]],IsITypeList,Table_ExternalData_15[[#This Row],[IType]],IsDList,Table_ExternalData_15[[#Headers],[16]])</f>
        <v>0</v>
      </c>
      <c r="U981" s="10">
        <f>SUMIFS(IsQList,IsIList,Table_ExternalData_15[[#This Row],[item_key]],IsITypeList,Table_ExternalData_15[[#This Row],[IType]],IsDList,Table_ExternalData_15[[#Headers],[17]])</f>
        <v>0</v>
      </c>
      <c r="V981" s="10">
        <f>SUMIFS(IsQList,IsIList,Table_ExternalData_15[[#This Row],[item_key]],IsITypeList,Table_ExternalData_15[[#This Row],[IType]],IsDList,Table_ExternalData_15[[#Headers],[18]])</f>
        <v>0</v>
      </c>
      <c r="W981" s="10">
        <f>SUMIFS(IsQList,IsIList,Table_ExternalData_15[[#This Row],[item_key]],IsITypeList,Table_ExternalData_15[[#This Row],[IType]],IsDList,Table_ExternalData_15[[#Headers],[19]])</f>
        <v>0</v>
      </c>
      <c r="X981" s="10">
        <f>SUMIFS(IsQList,IsIList,Table_ExternalData_15[[#This Row],[item_key]],IsITypeList,Table_ExternalData_15[[#This Row],[IType]],IsDList,Table_ExternalData_15[[#Headers],[20]])</f>
        <v>0</v>
      </c>
      <c r="Y981" s="10">
        <f>SUMIFS(IsQList,IsIList,Table_ExternalData_15[[#This Row],[item_key]],IsITypeList,Table_ExternalData_15[[#This Row],[IType]],IsDList,Table_ExternalData_15[[#Headers],[21]])</f>
        <v>0</v>
      </c>
      <c r="Z981" s="10">
        <f>SUMIFS(IsQList,IsIList,Table_ExternalData_15[[#This Row],[item_key]],IsITypeList,Table_ExternalData_15[[#This Row],[IType]],IsDList,Table_ExternalData_15[[#Headers],[22]])</f>
        <v>0</v>
      </c>
      <c r="AA981" s="10">
        <f>SUMIFS(IsQList,IsIList,Table_ExternalData_15[[#This Row],[item_key]],IsITypeList,Table_ExternalData_15[[#This Row],[IType]],IsDList,Table_ExternalData_15[[#Headers],[23]])</f>
        <v>0</v>
      </c>
      <c r="AB981" s="10">
        <f>SUMIFS(IsQList,IsIList,Table_ExternalData_15[[#This Row],[item_key]],IsITypeList,Table_ExternalData_15[[#This Row],[IType]],IsDList,Table_ExternalData_15[[#Headers],[24]])</f>
        <v>0</v>
      </c>
      <c r="AC981" s="10">
        <f>SUMIFS(IsQList,IsIList,Table_ExternalData_15[[#This Row],[item_key]],IsITypeList,Table_ExternalData_15[[#This Row],[IType]],IsDList,Table_ExternalData_15[[#Headers],[25]])</f>
        <v>0</v>
      </c>
      <c r="AD981" s="10">
        <f>SUMIFS(IsQList,IsIList,Table_ExternalData_15[[#This Row],[item_key]],IsITypeList,Table_ExternalData_15[[#This Row],[IType]],IsDList,Table_ExternalData_15[[#Headers],[26]])</f>
        <v>0</v>
      </c>
      <c r="AE981" s="10">
        <f>SUMIFS(IsQList,IsIList,Table_ExternalData_15[[#This Row],[item_key]],IsITypeList,Table_ExternalData_15[[#This Row],[IType]],IsDList,Table_ExternalData_15[[#Headers],[27]])</f>
        <v>0</v>
      </c>
      <c r="AF981" s="10">
        <f>SUMIFS(IsQList,IsIList,Table_ExternalData_15[[#This Row],[item_key]],IsITypeList,Table_ExternalData_15[[#This Row],[IType]],IsDList,Table_ExternalData_15[[#Headers],[28]])</f>
        <v>0</v>
      </c>
      <c r="AG981" s="10">
        <f>SUMIFS(IsQList,IsIList,Table_ExternalData_15[[#This Row],[item_key]],IsITypeList,Table_ExternalData_15[[#This Row],[IType]],IsDList,Table_ExternalData_15[[#Headers],[29]])</f>
        <v>0</v>
      </c>
      <c r="AH981" s="10">
        <f>SUMIFS(IsQList,IsIList,Table_ExternalData_15[[#This Row],[item_key]],IsITypeList,Table_ExternalData_15[[#This Row],[IType]],IsDList,Table_ExternalData_15[[#Headers],[30]])</f>
        <v>0</v>
      </c>
      <c r="AI981" s="10">
        <f>SUMIFS(IsQList,IsIList,Table_ExternalData_15[[#This Row],[item_key]],IsITypeList,Table_ExternalData_15[[#This Row],[IType]],IsDList,Table_ExternalData_15[[#Headers],[31]])</f>
        <v>0</v>
      </c>
      <c r="AJ981" s="10">
        <f>SUM(Table_ExternalData_15[[#This Row],[1]:[31]])</f>
        <v>0</v>
      </c>
    </row>
    <row r="982" spans="1:36">
      <c r="A982" s="1" t="s">
        <v>2015</v>
      </c>
      <c r="B982" s="1" t="s">
        <v>2953</v>
      </c>
      <c r="C982" s="1" t="s">
        <v>2954</v>
      </c>
      <c r="D982" s="11" t="s">
        <v>2046</v>
      </c>
      <c r="E982" s="10">
        <f>SUMIFS(IsQList,IsIList,Table_ExternalData_15[[#This Row],[item_key]],IsITypeList,Table_ExternalData_15[[#This Row],[IType]],IsDList,Table_ExternalData_15[[#Headers],[1]])</f>
        <v>2</v>
      </c>
      <c r="F982" s="10">
        <f>SUMIFS(IsQList,IsIList,Table_ExternalData_15[[#This Row],[item_key]],IsITypeList,Table_ExternalData_15[[#This Row],[IType]],IsDList,Table_ExternalData_15[[#Headers],[2]])</f>
        <v>100</v>
      </c>
      <c r="G982" s="10">
        <f>SUMIFS(IsQList,IsIList,Table_ExternalData_15[[#This Row],[item_key]],IsITypeList,Table_ExternalData_15[[#This Row],[IType]],IsDList,Table_ExternalData_15[[#Headers],[3]])</f>
        <v>0</v>
      </c>
      <c r="H982" s="10">
        <f>SUMIFS(IsQList,IsIList,Table_ExternalData_15[[#This Row],[item_key]],IsITypeList,Table_ExternalData_15[[#This Row],[IType]],IsDList,Table_ExternalData_15[[#Headers],[4]])</f>
        <v>140</v>
      </c>
      <c r="I982" s="10">
        <f>SUMIFS(IsQList,IsIList,Table_ExternalData_15[[#This Row],[item_key]],IsITypeList,Table_ExternalData_15[[#This Row],[IType]],IsDList,Table_ExternalData_15[[#Headers],[5]])</f>
        <v>0</v>
      </c>
      <c r="J982" s="10">
        <f>SUMIFS(IsQList,IsIList,Table_ExternalData_15[[#This Row],[item_key]],IsITypeList,Table_ExternalData_15[[#This Row],[IType]],IsDList,Table_ExternalData_15[[#Headers],[6]])</f>
        <v>46</v>
      </c>
      <c r="K982" s="10">
        <f>SUMIFS(IsQList,IsIList,Table_ExternalData_15[[#This Row],[item_key]],IsITypeList,Table_ExternalData_15[[#This Row],[IType]],IsDList,Table_ExternalData_15[[#Headers],[7]])</f>
        <v>0</v>
      </c>
      <c r="L982" s="10">
        <f>SUMIFS(IsQList,IsIList,Table_ExternalData_15[[#This Row],[item_key]],IsITypeList,Table_ExternalData_15[[#This Row],[IType]],IsDList,Table_ExternalData_15[[#Headers],[8]])</f>
        <v>0</v>
      </c>
      <c r="M982" s="10">
        <f>SUMIFS(IsQList,IsIList,Table_ExternalData_15[[#This Row],[item_key]],IsITypeList,Table_ExternalData_15[[#This Row],[IType]],IsDList,Table_ExternalData_15[[#Headers],[9]])</f>
        <v>278</v>
      </c>
      <c r="N982" s="10">
        <f>SUMIFS(IsQList,IsIList,Table_ExternalData_15[[#This Row],[item_key]],IsITypeList,Table_ExternalData_15[[#This Row],[IType]],IsDList,Table_ExternalData_15[[#Headers],[10]])</f>
        <v>0</v>
      </c>
      <c r="O982" s="10">
        <f>SUMIFS(IsQList,IsIList,Table_ExternalData_15[[#This Row],[item_key]],IsITypeList,Table_ExternalData_15[[#This Row],[IType]],IsDList,Table_ExternalData_15[[#Headers],[11]])</f>
        <v>0</v>
      </c>
      <c r="P982" s="10">
        <f>SUMIFS(IsQList,IsIList,Table_ExternalData_15[[#This Row],[item_key]],IsITypeList,Table_ExternalData_15[[#This Row],[IType]],IsDList,Table_ExternalData_15[[#Headers],[12]])</f>
        <v>0</v>
      </c>
      <c r="Q982" s="10">
        <f>SUMIFS(IsQList,IsIList,Table_ExternalData_15[[#This Row],[item_key]],IsITypeList,Table_ExternalData_15[[#This Row],[IType]],IsDList,Table_ExternalData_15[[#Headers],[13]])</f>
        <v>0</v>
      </c>
      <c r="R982" s="10">
        <f>SUMIFS(IsQList,IsIList,Table_ExternalData_15[[#This Row],[item_key]],IsITypeList,Table_ExternalData_15[[#This Row],[IType]],IsDList,Table_ExternalData_15[[#Headers],[14]])</f>
        <v>0</v>
      </c>
      <c r="S982" s="10">
        <f>SUMIFS(IsQList,IsIList,Table_ExternalData_15[[#This Row],[item_key]],IsITypeList,Table_ExternalData_15[[#This Row],[IType]],IsDList,Table_ExternalData_15[[#Headers],[15]])</f>
        <v>0</v>
      </c>
      <c r="T982" s="10">
        <f>SUMIFS(IsQList,IsIList,Table_ExternalData_15[[#This Row],[item_key]],IsITypeList,Table_ExternalData_15[[#This Row],[IType]],IsDList,Table_ExternalData_15[[#Headers],[16]])</f>
        <v>36</v>
      </c>
      <c r="U982" s="10">
        <f>SUMIFS(IsQList,IsIList,Table_ExternalData_15[[#This Row],[item_key]],IsITypeList,Table_ExternalData_15[[#This Row],[IType]],IsDList,Table_ExternalData_15[[#Headers],[17]])</f>
        <v>0</v>
      </c>
      <c r="V982" s="10">
        <f>SUMIFS(IsQList,IsIList,Table_ExternalData_15[[#This Row],[item_key]],IsITypeList,Table_ExternalData_15[[#This Row],[IType]],IsDList,Table_ExternalData_15[[#Headers],[18]])</f>
        <v>0</v>
      </c>
      <c r="W982" s="10">
        <f>SUMIFS(IsQList,IsIList,Table_ExternalData_15[[#This Row],[item_key]],IsITypeList,Table_ExternalData_15[[#This Row],[IType]],IsDList,Table_ExternalData_15[[#Headers],[19]])</f>
        <v>0</v>
      </c>
      <c r="X982" s="10">
        <f>SUMIFS(IsQList,IsIList,Table_ExternalData_15[[#This Row],[item_key]],IsITypeList,Table_ExternalData_15[[#This Row],[IType]],IsDList,Table_ExternalData_15[[#Headers],[20]])</f>
        <v>0</v>
      </c>
      <c r="Y982" s="10">
        <f>SUMIFS(IsQList,IsIList,Table_ExternalData_15[[#This Row],[item_key]],IsITypeList,Table_ExternalData_15[[#This Row],[IType]],IsDList,Table_ExternalData_15[[#Headers],[21]])</f>
        <v>0</v>
      </c>
      <c r="Z982" s="10">
        <f>SUMIFS(IsQList,IsIList,Table_ExternalData_15[[#This Row],[item_key]],IsITypeList,Table_ExternalData_15[[#This Row],[IType]],IsDList,Table_ExternalData_15[[#Headers],[22]])</f>
        <v>0</v>
      </c>
      <c r="AA982" s="10">
        <f>SUMIFS(IsQList,IsIList,Table_ExternalData_15[[#This Row],[item_key]],IsITypeList,Table_ExternalData_15[[#This Row],[IType]],IsDList,Table_ExternalData_15[[#Headers],[23]])</f>
        <v>0</v>
      </c>
      <c r="AB982" s="10">
        <f>SUMIFS(IsQList,IsIList,Table_ExternalData_15[[#This Row],[item_key]],IsITypeList,Table_ExternalData_15[[#This Row],[IType]],IsDList,Table_ExternalData_15[[#Headers],[24]])</f>
        <v>0</v>
      </c>
      <c r="AC982" s="10">
        <f>SUMIFS(IsQList,IsIList,Table_ExternalData_15[[#This Row],[item_key]],IsITypeList,Table_ExternalData_15[[#This Row],[IType]],IsDList,Table_ExternalData_15[[#Headers],[25]])</f>
        <v>0</v>
      </c>
      <c r="AD982" s="10">
        <f>SUMIFS(IsQList,IsIList,Table_ExternalData_15[[#This Row],[item_key]],IsITypeList,Table_ExternalData_15[[#This Row],[IType]],IsDList,Table_ExternalData_15[[#Headers],[26]])</f>
        <v>0</v>
      </c>
      <c r="AE982" s="10">
        <f>SUMIFS(IsQList,IsIList,Table_ExternalData_15[[#This Row],[item_key]],IsITypeList,Table_ExternalData_15[[#This Row],[IType]],IsDList,Table_ExternalData_15[[#Headers],[27]])</f>
        <v>0</v>
      </c>
      <c r="AF982" s="10">
        <f>SUMIFS(IsQList,IsIList,Table_ExternalData_15[[#This Row],[item_key]],IsITypeList,Table_ExternalData_15[[#This Row],[IType]],IsDList,Table_ExternalData_15[[#Headers],[28]])</f>
        <v>2</v>
      </c>
      <c r="AG982" s="10">
        <f>SUMIFS(IsQList,IsIList,Table_ExternalData_15[[#This Row],[item_key]],IsITypeList,Table_ExternalData_15[[#This Row],[IType]],IsDList,Table_ExternalData_15[[#Headers],[29]])</f>
        <v>152</v>
      </c>
      <c r="AH982" s="10">
        <f>SUMIFS(IsQList,IsIList,Table_ExternalData_15[[#This Row],[item_key]],IsITypeList,Table_ExternalData_15[[#This Row],[IType]],IsDList,Table_ExternalData_15[[#Headers],[30]])</f>
        <v>0</v>
      </c>
      <c r="AI982" s="10">
        <f>SUMIFS(IsQList,IsIList,Table_ExternalData_15[[#This Row],[item_key]],IsITypeList,Table_ExternalData_15[[#This Row],[IType]],IsDList,Table_ExternalData_15[[#Headers],[31]])</f>
        <v>20</v>
      </c>
      <c r="AJ982" s="10">
        <f>SUM(Table_ExternalData_15[[#This Row],[1]:[31]])</f>
        <v>776</v>
      </c>
    </row>
    <row r="983" spans="1:36">
      <c r="A983" s="1" t="s">
        <v>583</v>
      </c>
      <c r="B983" s="1" t="s">
        <v>1411</v>
      </c>
      <c r="C983" s="1" t="s">
        <v>1412</v>
      </c>
      <c r="D983" s="11" t="s">
        <v>2004</v>
      </c>
      <c r="E983" s="10">
        <f>SUMIFS(IsQList,IsIList,Table_ExternalData_15[[#This Row],[item_key]],IsITypeList,Table_ExternalData_15[[#This Row],[IType]],IsDList,Table_ExternalData_15[[#Headers],[1]])</f>
        <v>0</v>
      </c>
      <c r="F983" s="10">
        <f>SUMIFS(IsQList,IsIList,Table_ExternalData_15[[#This Row],[item_key]],IsITypeList,Table_ExternalData_15[[#This Row],[IType]],IsDList,Table_ExternalData_15[[#Headers],[2]])</f>
        <v>0</v>
      </c>
      <c r="G983" s="10">
        <f>SUMIFS(IsQList,IsIList,Table_ExternalData_15[[#This Row],[item_key]],IsITypeList,Table_ExternalData_15[[#This Row],[IType]],IsDList,Table_ExternalData_15[[#Headers],[3]])</f>
        <v>0</v>
      </c>
      <c r="H983" s="10">
        <f>SUMIFS(IsQList,IsIList,Table_ExternalData_15[[#This Row],[item_key]],IsITypeList,Table_ExternalData_15[[#This Row],[IType]],IsDList,Table_ExternalData_15[[#Headers],[4]])</f>
        <v>0</v>
      </c>
      <c r="I983" s="10">
        <f>SUMIFS(IsQList,IsIList,Table_ExternalData_15[[#This Row],[item_key]],IsITypeList,Table_ExternalData_15[[#This Row],[IType]],IsDList,Table_ExternalData_15[[#Headers],[5]])</f>
        <v>0</v>
      </c>
      <c r="J983" s="10">
        <f>SUMIFS(IsQList,IsIList,Table_ExternalData_15[[#This Row],[item_key]],IsITypeList,Table_ExternalData_15[[#This Row],[IType]],IsDList,Table_ExternalData_15[[#Headers],[6]])</f>
        <v>0</v>
      </c>
      <c r="K983" s="10">
        <f>SUMIFS(IsQList,IsIList,Table_ExternalData_15[[#This Row],[item_key]],IsITypeList,Table_ExternalData_15[[#This Row],[IType]],IsDList,Table_ExternalData_15[[#Headers],[7]])</f>
        <v>0</v>
      </c>
      <c r="L983" s="10">
        <f>SUMIFS(IsQList,IsIList,Table_ExternalData_15[[#This Row],[item_key]],IsITypeList,Table_ExternalData_15[[#This Row],[IType]],IsDList,Table_ExternalData_15[[#Headers],[8]])</f>
        <v>0</v>
      </c>
      <c r="M983" s="10">
        <f>SUMIFS(IsQList,IsIList,Table_ExternalData_15[[#This Row],[item_key]],IsITypeList,Table_ExternalData_15[[#This Row],[IType]],IsDList,Table_ExternalData_15[[#Headers],[9]])</f>
        <v>0</v>
      </c>
      <c r="N983" s="10">
        <f>SUMIFS(IsQList,IsIList,Table_ExternalData_15[[#This Row],[item_key]],IsITypeList,Table_ExternalData_15[[#This Row],[IType]],IsDList,Table_ExternalData_15[[#Headers],[10]])</f>
        <v>0</v>
      </c>
      <c r="O983" s="10">
        <f>SUMIFS(IsQList,IsIList,Table_ExternalData_15[[#This Row],[item_key]],IsITypeList,Table_ExternalData_15[[#This Row],[IType]],IsDList,Table_ExternalData_15[[#Headers],[11]])</f>
        <v>0</v>
      </c>
      <c r="P983" s="10">
        <f>SUMIFS(IsQList,IsIList,Table_ExternalData_15[[#This Row],[item_key]],IsITypeList,Table_ExternalData_15[[#This Row],[IType]],IsDList,Table_ExternalData_15[[#Headers],[12]])</f>
        <v>0</v>
      </c>
      <c r="Q983" s="10">
        <f>SUMIFS(IsQList,IsIList,Table_ExternalData_15[[#This Row],[item_key]],IsITypeList,Table_ExternalData_15[[#This Row],[IType]],IsDList,Table_ExternalData_15[[#Headers],[13]])</f>
        <v>0</v>
      </c>
      <c r="R983" s="10">
        <f>SUMIFS(IsQList,IsIList,Table_ExternalData_15[[#This Row],[item_key]],IsITypeList,Table_ExternalData_15[[#This Row],[IType]],IsDList,Table_ExternalData_15[[#Headers],[14]])</f>
        <v>0</v>
      </c>
      <c r="S983" s="10">
        <f>SUMIFS(IsQList,IsIList,Table_ExternalData_15[[#This Row],[item_key]],IsITypeList,Table_ExternalData_15[[#This Row],[IType]],IsDList,Table_ExternalData_15[[#Headers],[15]])</f>
        <v>0</v>
      </c>
      <c r="T983" s="10">
        <f>SUMIFS(IsQList,IsIList,Table_ExternalData_15[[#This Row],[item_key]],IsITypeList,Table_ExternalData_15[[#This Row],[IType]],IsDList,Table_ExternalData_15[[#Headers],[16]])</f>
        <v>0</v>
      </c>
      <c r="U983" s="10">
        <f>SUMIFS(IsQList,IsIList,Table_ExternalData_15[[#This Row],[item_key]],IsITypeList,Table_ExternalData_15[[#This Row],[IType]],IsDList,Table_ExternalData_15[[#Headers],[17]])</f>
        <v>0</v>
      </c>
      <c r="V983" s="10">
        <f>SUMIFS(IsQList,IsIList,Table_ExternalData_15[[#This Row],[item_key]],IsITypeList,Table_ExternalData_15[[#This Row],[IType]],IsDList,Table_ExternalData_15[[#Headers],[18]])</f>
        <v>0</v>
      </c>
      <c r="W983" s="10">
        <f>SUMIFS(IsQList,IsIList,Table_ExternalData_15[[#This Row],[item_key]],IsITypeList,Table_ExternalData_15[[#This Row],[IType]],IsDList,Table_ExternalData_15[[#Headers],[19]])</f>
        <v>0</v>
      </c>
      <c r="X983" s="10">
        <f>SUMIFS(IsQList,IsIList,Table_ExternalData_15[[#This Row],[item_key]],IsITypeList,Table_ExternalData_15[[#This Row],[IType]],IsDList,Table_ExternalData_15[[#Headers],[20]])</f>
        <v>0</v>
      </c>
      <c r="Y983" s="10">
        <f>SUMIFS(IsQList,IsIList,Table_ExternalData_15[[#This Row],[item_key]],IsITypeList,Table_ExternalData_15[[#This Row],[IType]],IsDList,Table_ExternalData_15[[#Headers],[21]])</f>
        <v>0</v>
      </c>
      <c r="Z983" s="10">
        <f>SUMIFS(IsQList,IsIList,Table_ExternalData_15[[#This Row],[item_key]],IsITypeList,Table_ExternalData_15[[#This Row],[IType]],IsDList,Table_ExternalData_15[[#Headers],[22]])</f>
        <v>0</v>
      </c>
      <c r="AA983" s="10">
        <f>SUMIFS(IsQList,IsIList,Table_ExternalData_15[[#This Row],[item_key]],IsITypeList,Table_ExternalData_15[[#This Row],[IType]],IsDList,Table_ExternalData_15[[#Headers],[23]])</f>
        <v>0</v>
      </c>
      <c r="AB983" s="10">
        <f>SUMIFS(IsQList,IsIList,Table_ExternalData_15[[#This Row],[item_key]],IsITypeList,Table_ExternalData_15[[#This Row],[IType]],IsDList,Table_ExternalData_15[[#Headers],[24]])</f>
        <v>0</v>
      </c>
      <c r="AC983" s="10">
        <f>SUMIFS(IsQList,IsIList,Table_ExternalData_15[[#This Row],[item_key]],IsITypeList,Table_ExternalData_15[[#This Row],[IType]],IsDList,Table_ExternalData_15[[#Headers],[25]])</f>
        <v>0</v>
      </c>
      <c r="AD983" s="10">
        <f>SUMIFS(IsQList,IsIList,Table_ExternalData_15[[#This Row],[item_key]],IsITypeList,Table_ExternalData_15[[#This Row],[IType]],IsDList,Table_ExternalData_15[[#Headers],[26]])</f>
        <v>0</v>
      </c>
      <c r="AE983" s="10">
        <f>SUMIFS(IsQList,IsIList,Table_ExternalData_15[[#This Row],[item_key]],IsITypeList,Table_ExternalData_15[[#This Row],[IType]],IsDList,Table_ExternalData_15[[#Headers],[27]])</f>
        <v>0</v>
      </c>
      <c r="AF983" s="10">
        <f>SUMIFS(IsQList,IsIList,Table_ExternalData_15[[#This Row],[item_key]],IsITypeList,Table_ExternalData_15[[#This Row],[IType]],IsDList,Table_ExternalData_15[[#Headers],[28]])</f>
        <v>0</v>
      </c>
      <c r="AG983" s="10">
        <f>SUMIFS(IsQList,IsIList,Table_ExternalData_15[[#This Row],[item_key]],IsITypeList,Table_ExternalData_15[[#This Row],[IType]],IsDList,Table_ExternalData_15[[#Headers],[29]])</f>
        <v>0</v>
      </c>
      <c r="AH983" s="10">
        <f>SUMIFS(IsQList,IsIList,Table_ExternalData_15[[#This Row],[item_key]],IsITypeList,Table_ExternalData_15[[#This Row],[IType]],IsDList,Table_ExternalData_15[[#Headers],[30]])</f>
        <v>0</v>
      </c>
      <c r="AI983" s="10">
        <f>SUMIFS(IsQList,IsIList,Table_ExternalData_15[[#This Row],[item_key]],IsITypeList,Table_ExternalData_15[[#This Row],[IType]],IsDList,Table_ExternalData_15[[#Headers],[31]])</f>
        <v>0</v>
      </c>
      <c r="AJ983" s="10">
        <f>SUM(Table_ExternalData_15[[#This Row],[1]:[31]])</f>
        <v>0</v>
      </c>
    </row>
    <row r="984" spans="1:36">
      <c r="A984" s="1" t="s">
        <v>583</v>
      </c>
      <c r="B984" s="1" t="s">
        <v>1411</v>
      </c>
      <c r="C984" s="1" t="s">
        <v>1412</v>
      </c>
      <c r="D984" s="11" t="s">
        <v>2046</v>
      </c>
      <c r="E984" s="10">
        <f>SUMIFS(IsQList,IsIList,Table_ExternalData_15[[#This Row],[item_key]],IsITypeList,Table_ExternalData_15[[#This Row],[IType]],IsDList,Table_ExternalData_15[[#Headers],[1]])</f>
        <v>1</v>
      </c>
      <c r="F984" s="10">
        <f>SUMIFS(IsQList,IsIList,Table_ExternalData_15[[#This Row],[item_key]],IsITypeList,Table_ExternalData_15[[#This Row],[IType]],IsDList,Table_ExternalData_15[[#Headers],[2]])</f>
        <v>0</v>
      </c>
      <c r="G984" s="10">
        <f>SUMIFS(IsQList,IsIList,Table_ExternalData_15[[#This Row],[item_key]],IsITypeList,Table_ExternalData_15[[#This Row],[IType]],IsDList,Table_ExternalData_15[[#Headers],[3]])</f>
        <v>0</v>
      </c>
      <c r="H984" s="10">
        <f>SUMIFS(IsQList,IsIList,Table_ExternalData_15[[#This Row],[item_key]],IsITypeList,Table_ExternalData_15[[#This Row],[IType]],IsDList,Table_ExternalData_15[[#Headers],[4]])</f>
        <v>70</v>
      </c>
      <c r="I984" s="10">
        <f>SUMIFS(IsQList,IsIList,Table_ExternalData_15[[#This Row],[item_key]],IsITypeList,Table_ExternalData_15[[#This Row],[IType]],IsDList,Table_ExternalData_15[[#Headers],[5]])</f>
        <v>0</v>
      </c>
      <c r="J984" s="10">
        <f>SUMIFS(IsQList,IsIList,Table_ExternalData_15[[#This Row],[item_key]],IsITypeList,Table_ExternalData_15[[#This Row],[IType]],IsDList,Table_ExternalData_15[[#Headers],[6]])</f>
        <v>23</v>
      </c>
      <c r="K984" s="10">
        <f>SUMIFS(IsQList,IsIList,Table_ExternalData_15[[#This Row],[item_key]],IsITypeList,Table_ExternalData_15[[#This Row],[IType]],IsDList,Table_ExternalData_15[[#Headers],[7]])</f>
        <v>0</v>
      </c>
      <c r="L984" s="10">
        <f>SUMIFS(IsQList,IsIList,Table_ExternalData_15[[#This Row],[item_key]],IsITypeList,Table_ExternalData_15[[#This Row],[IType]],IsDList,Table_ExternalData_15[[#Headers],[8]])</f>
        <v>0</v>
      </c>
      <c r="M984" s="10">
        <f>SUMIFS(IsQList,IsIList,Table_ExternalData_15[[#This Row],[item_key]],IsITypeList,Table_ExternalData_15[[#This Row],[IType]],IsDList,Table_ExternalData_15[[#Headers],[9]])</f>
        <v>0</v>
      </c>
      <c r="N984" s="10">
        <f>SUMIFS(IsQList,IsIList,Table_ExternalData_15[[#This Row],[item_key]],IsITypeList,Table_ExternalData_15[[#This Row],[IType]],IsDList,Table_ExternalData_15[[#Headers],[10]])</f>
        <v>0</v>
      </c>
      <c r="O984" s="10">
        <f>SUMIFS(IsQList,IsIList,Table_ExternalData_15[[#This Row],[item_key]],IsITypeList,Table_ExternalData_15[[#This Row],[IType]],IsDList,Table_ExternalData_15[[#Headers],[11]])</f>
        <v>0</v>
      </c>
      <c r="P984" s="10">
        <f>SUMIFS(IsQList,IsIList,Table_ExternalData_15[[#This Row],[item_key]],IsITypeList,Table_ExternalData_15[[#This Row],[IType]],IsDList,Table_ExternalData_15[[#Headers],[12]])</f>
        <v>0</v>
      </c>
      <c r="Q984" s="10">
        <f>SUMIFS(IsQList,IsIList,Table_ExternalData_15[[#This Row],[item_key]],IsITypeList,Table_ExternalData_15[[#This Row],[IType]],IsDList,Table_ExternalData_15[[#Headers],[13]])</f>
        <v>0</v>
      </c>
      <c r="R984" s="10">
        <f>SUMIFS(IsQList,IsIList,Table_ExternalData_15[[#This Row],[item_key]],IsITypeList,Table_ExternalData_15[[#This Row],[IType]],IsDList,Table_ExternalData_15[[#Headers],[14]])</f>
        <v>0</v>
      </c>
      <c r="S984" s="10">
        <f>SUMIFS(IsQList,IsIList,Table_ExternalData_15[[#This Row],[item_key]],IsITypeList,Table_ExternalData_15[[#This Row],[IType]],IsDList,Table_ExternalData_15[[#Headers],[15]])</f>
        <v>0</v>
      </c>
      <c r="T984" s="10">
        <f>SUMIFS(IsQList,IsIList,Table_ExternalData_15[[#This Row],[item_key]],IsITypeList,Table_ExternalData_15[[#This Row],[IType]],IsDList,Table_ExternalData_15[[#Headers],[16]])</f>
        <v>0</v>
      </c>
      <c r="U984" s="10">
        <f>SUMIFS(IsQList,IsIList,Table_ExternalData_15[[#This Row],[item_key]],IsITypeList,Table_ExternalData_15[[#This Row],[IType]],IsDList,Table_ExternalData_15[[#Headers],[17]])</f>
        <v>0</v>
      </c>
      <c r="V984" s="10">
        <f>SUMIFS(IsQList,IsIList,Table_ExternalData_15[[#This Row],[item_key]],IsITypeList,Table_ExternalData_15[[#This Row],[IType]],IsDList,Table_ExternalData_15[[#Headers],[18]])</f>
        <v>0</v>
      </c>
      <c r="W984" s="10">
        <f>SUMIFS(IsQList,IsIList,Table_ExternalData_15[[#This Row],[item_key]],IsITypeList,Table_ExternalData_15[[#This Row],[IType]],IsDList,Table_ExternalData_15[[#Headers],[19]])</f>
        <v>0</v>
      </c>
      <c r="X984" s="10">
        <f>SUMIFS(IsQList,IsIList,Table_ExternalData_15[[#This Row],[item_key]],IsITypeList,Table_ExternalData_15[[#This Row],[IType]],IsDList,Table_ExternalData_15[[#Headers],[20]])</f>
        <v>0</v>
      </c>
      <c r="Y984" s="10">
        <f>SUMIFS(IsQList,IsIList,Table_ExternalData_15[[#This Row],[item_key]],IsITypeList,Table_ExternalData_15[[#This Row],[IType]],IsDList,Table_ExternalData_15[[#Headers],[21]])</f>
        <v>0</v>
      </c>
      <c r="Z984" s="10">
        <f>SUMIFS(IsQList,IsIList,Table_ExternalData_15[[#This Row],[item_key]],IsITypeList,Table_ExternalData_15[[#This Row],[IType]],IsDList,Table_ExternalData_15[[#Headers],[22]])</f>
        <v>0</v>
      </c>
      <c r="AA984" s="10">
        <f>SUMIFS(IsQList,IsIList,Table_ExternalData_15[[#This Row],[item_key]],IsITypeList,Table_ExternalData_15[[#This Row],[IType]],IsDList,Table_ExternalData_15[[#Headers],[23]])</f>
        <v>0</v>
      </c>
      <c r="AB984" s="10">
        <f>SUMIFS(IsQList,IsIList,Table_ExternalData_15[[#This Row],[item_key]],IsITypeList,Table_ExternalData_15[[#This Row],[IType]],IsDList,Table_ExternalData_15[[#Headers],[24]])</f>
        <v>0</v>
      </c>
      <c r="AC984" s="10">
        <f>SUMIFS(IsQList,IsIList,Table_ExternalData_15[[#This Row],[item_key]],IsITypeList,Table_ExternalData_15[[#This Row],[IType]],IsDList,Table_ExternalData_15[[#Headers],[25]])</f>
        <v>0</v>
      </c>
      <c r="AD984" s="10">
        <f>SUMIFS(IsQList,IsIList,Table_ExternalData_15[[#This Row],[item_key]],IsITypeList,Table_ExternalData_15[[#This Row],[IType]],IsDList,Table_ExternalData_15[[#Headers],[26]])</f>
        <v>0</v>
      </c>
      <c r="AE984" s="10">
        <f>SUMIFS(IsQList,IsIList,Table_ExternalData_15[[#This Row],[item_key]],IsITypeList,Table_ExternalData_15[[#This Row],[IType]],IsDList,Table_ExternalData_15[[#Headers],[27]])</f>
        <v>0</v>
      </c>
      <c r="AF984" s="10">
        <f>SUMIFS(IsQList,IsIList,Table_ExternalData_15[[#This Row],[item_key]],IsITypeList,Table_ExternalData_15[[#This Row],[IType]],IsDList,Table_ExternalData_15[[#Headers],[28]])</f>
        <v>1</v>
      </c>
      <c r="AG984" s="10">
        <f>SUMIFS(IsQList,IsIList,Table_ExternalData_15[[#This Row],[item_key]],IsITypeList,Table_ExternalData_15[[#This Row],[IType]],IsDList,Table_ExternalData_15[[#Headers],[29]])</f>
        <v>76</v>
      </c>
      <c r="AH984" s="10">
        <f>SUMIFS(IsQList,IsIList,Table_ExternalData_15[[#This Row],[item_key]],IsITypeList,Table_ExternalData_15[[#This Row],[IType]],IsDList,Table_ExternalData_15[[#Headers],[30]])</f>
        <v>0</v>
      </c>
      <c r="AI984" s="10">
        <f>SUMIFS(IsQList,IsIList,Table_ExternalData_15[[#This Row],[item_key]],IsITypeList,Table_ExternalData_15[[#This Row],[IType]],IsDList,Table_ExternalData_15[[#Headers],[31]])</f>
        <v>10</v>
      </c>
      <c r="AJ984" s="10">
        <f>SUM(Table_ExternalData_15[[#This Row],[1]:[31]])</f>
        <v>181</v>
      </c>
    </row>
    <row r="985" spans="1:36">
      <c r="A985" s="1" t="s">
        <v>584</v>
      </c>
      <c r="B985" s="1" t="s">
        <v>1413</v>
      </c>
      <c r="C985" s="1" t="s">
        <v>1414</v>
      </c>
      <c r="D985" s="11" t="s">
        <v>2004</v>
      </c>
      <c r="E985" s="10">
        <f>SUMIFS(IsQList,IsIList,Table_ExternalData_15[[#This Row],[item_key]],IsITypeList,Table_ExternalData_15[[#This Row],[IType]],IsDList,Table_ExternalData_15[[#Headers],[1]])</f>
        <v>0</v>
      </c>
      <c r="F985" s="10">
        <f>SUMIFS(IsQList,IsIList,Table_ExternalData_15[[#This Row],[item_key]],IsITypeList,Table_ExternalData_15[[#This Row],[IType]],IsDList,Table_ExternalData_15[[#Headers],[2]])</f>
        <v>0</v>
      </c>
      <c r="G985" s="10">
        <f>SUMIFS(IsQList,IsIList,Table_ExternalData_15[[#This Row],[item_key]],IsITypeList,Table_ExternalData_15[[#This Row],[IType]],IsDList,Table_ExternalData_15[[#Headers],[3]])</f>
        <v>0</v>
      </c>
      <c r="H985" s="10">
        <f>SUMIFS(IsQList,IsIList,Table_ExternalData_15[[#This Row],[item_key]],IsITypeList,Table_ExternalData_15[[#This Row],[IType]],IsDList,Table_ExternalData_15[[#Headers],[4]])</f>
        <v>0</v>
      </c>
      <c r="I985" s="10">
        <f>SUMIFS(IsQList,IsIList,Table_ExternalData_15[[#This Row],[item_key]],IsITypeList,Table_ExternalData_15[[#This Row],[IType]],IsDList,Table_ExternalData_15[[#Headers],[5]])</f>
        <v>0</v>
      </c>
      <c r="J985" s="10">
        <f>SUMIFS(IsQList,IsIList,Table_ExternalData_15[[#This Row],[item_key]],IsITypeList,Table_ExternalData_15[[#This Row],[IType]],IsDList,Table_ExternalData_15[[#Headers],[6]])</f>
        <v>0</v>
      </c>
      <c r="K985" s="10">
        <f>SUMIFS(IsQList,IsIList,Table_ExternalData_15[[#This Row],[item_key]],IsITypeList,Table_ExternalData_15[[#This Row],[IType]],IsDList,Table_ExternalData_15[[#Headers],[7]])</f>
        <v>0</v>
      </c>
      <c r="L985" s="10">
        <f>SUMIFS(IsQList,IsIList,Table_ExternalData_15[[#This Row],[item_key]],IsITypeList,Table_ExternalData_15[[#This Row],[IType]],IsDList,Table_ExternalData_15[[#Headers],[8]])</f>
        <v>0</v>
      </c>
      <c r="M985" s="10">
        <f>SUMIFS(IsQList,IsIList,Table_ExternalData_15[[#This Row],[item_key]],IsITypeList,Table_ExternalData_15[[#This Row],[IType]],IsDList,Table_ExternalData_15[[#Headers],[9]])</f>
        <v>0</v>
      </c>
      <c r="N985" s="10">
        <f>SUMIFS(IsQList,IsIList,Table_ExternalData_15[[#This Row],[item_key]],IsITypeList,Table_ExternalData_15[[#This Row],[IType]],IsDList,Table_ExternalData_15[[#Headers],[10]])</f>
        <v>0</v>
      </c>
      <c r="O985" s="10">
        <f>SUMIFS(IsQList,IsIList,Table_ExternalData_15[[#This Row],[item_key]],IsITypeList,Table_ExternalData_15[[#This Row],[IType]],IsDList,Table_ExternalData_15[[#Headers],[11]])</f>
        <v>0</v>
      </c>
      <c r="P985" s="10">
        <f>SUMIFS(IsQList,IsIList,Table_ExternalData_15[[#This Row],[item_key]],IsITypeList,Table_ExternalData_15[[#This Row],[IType]],IsDList,Table_ExternalData_15[[#Headers],[12]])</f>
        <v>0</v>
      </c>
      <c r="Q985" s="10">
        <f>SUMIFS(IsQList,IsIList,Table_ExternalData_15[[#This Row],[item_key]],IsITypeList,Table_ExternalData_15[[#This Row],[IType]],IsDList,Table_ExternalData_15[[#Headers],[13]])</f>
        <v>0</v>
      </c>
      <c r="R985" s="10">
        <f>SUMIFS(IsQList,IsIList,Table_ExternalData_15[[#This Row],[item_key]],IsITypeList,Table_ExternalData_15[[#This Row],[IType]],IsDList,Table_ExternalData_15[[#Headers],[14]])</f>
        <v>0</v>
      </c>
      <c r="S985" s="10">
        <f>SUMIFS(IsQList,IsIList,Table_ExternalData_15[[#This Row],[item_key]],IsITypeList,Table_ExternalData_15[[#This Row],[IType]],IsDList,Table_ExternalData_15[[#Headers],[15]])</f>
        <v>0</v>
      </c>
      <c r="T985" s="10">
        <f>SUMIFS(IsQList,IsIList,Table_ExternalData_15[[#This Row],[item_key]],IsITypeList,Table_ExternalData_15[[#This Row],[IType]],IsDList,Table_ExternalData_15[[#Headers],[16]])</f>
        <v>0</v>
      </c>
      <c r="U985" s="10">
        <f>SUMIFS(IsQList,IsIList,Table_ExternalData_15[[#This Row],[item_key]],IsITypeList,Table_ExternalData_15[[#This Row],[IType]],IsDList,Table_ExternalData_15[[#Headers],[17]])</f>
        <v>0</v>
      </c>
      <c r="V985" s="10">
        <f>SUMIFS(IsQList,IsIList,Table_ExternalData_15[[#This Row],[item_key]],IsITypeList,Table_ExternalData_15[[#This Row],[IType]],IsDList,Table_ExternalData_15[[#Headers],[18]])</f>
        <v>0</v>
      </c>
      <c r="W985" s="10">
        <f>SUMIFS(IsQList,IsIList,Table_ExternalData_15[[#This Row],[item_key]],IsITypeList,Table_ExternalData_15[[#This Row],[IType]],IsDList,Table_ExternalData_15[[#Headers],[19]])</f>
        <v>0</v>
      </c>
      <c r="X985" s="10">
        <f>SUMIFS(IsQList,IsIList,Table_ExternalData_15[[#This Row],[item_key]],IsITypeList,Table_ExternalData_15[[#This Row],[IType]],IsDList,Table_ExternalData_15[[#Headers],[20]])</f>
        <v>0</v>
      </c>
      <c r="Y985" s="10">
        <f>SUMIFS(IsQList,IsIList,Table_ExternalData_15[[#This Row],[item_key]],IsITypeList,Table_ExternalData_15[[#This Row],[IType]],IsDList,Table_ExternalData_15[[#Headers],[21]])</f>
        <v>0</v>
      </c>
      <c r="Z985" s="10">
        <f>SUMIFS(IsQList,IsIList,Table_ExternalData_15[[#This Row],[item_key]],IsITypeList,Table_ExternalData_15[[#This Row],[IType]],IsDList,Table_ExternalData_15[[#Headers],[22]])</f>
        <v>0</v>
      </c>
      <c r="AA985" s="10">
        <f>SUMIFS(IsQList,IsIList,Table_ExternalData_15[[#This Row],[item_key]],IsITypeList,Table_ExternalData_15[[#This Row],[IType]],IsDList,Table_ExternalData_15[[#Headers],[23]])</f>
        <v>0</v>
      </c>
      <c r="AB985" s="10">
        <f>SUMIFS(IsQList,IsIList,Table_ExternalData_15[[#This Row],[item_key]],IsITypeList,Table_ExternalData_15[[#This Row],[IType]],IsDList,Table_ExternalData_15[[#Headers],[24]])</f>
        <v>0</v>
      </c>
      <c r="AC985" s="10">
        <f>SUMIFS(IsQList,IsIList,Table_ExternalData_15[[#This Row],[item_key]],IsITypeList,Table_ExternalData_15[[#This Row],[IType]],IsDList,Table_ExternalData_15[[#Headers],[25]])</f>
        <v>0</v>
      </c>
      <c r="AD985" s="10">
        <f>SUMIFS(IsQList,IsIList,Table_ExternalData_15[[#This Row],[item_key]],IsITypeList,Table_ExternalData_15[[#This Row],[IType]],IsDList,Table_ExternalData_15[[#Headers],[26]])</f>
        <v>0</v>
      </c>
      <c r="AE985" s="10">
        <f>SUMIFS(IsQList,IsIList,Table_ExternalData_15[[#This Row],[item_key]],IsITypeList,Table_ExternalData_15[[#This Row],[IType]],IsDList,Table_ExternalData_15[[#Headers],[27]])</f>
        <v>0</v>
      </c>
      <c r="AF985" s="10">
        <f>SUMIFS(IsQList,IsIList,Table_ExternalData_15[[#This Row],[item_key]],IsITypeList,Table_ExternalData_15[[#This Row],[IType]],IsDList,Table_ExternalData_15[[#Headers],[28]])</f>
        <v>0</v>
      </c>
      <c r="AG985" s="10">
        <f>SUMIFS(IsQList,IsIList,Table_ExternalData_15[[#This Row],[item_key]],IsITypeList,Table_ExternalData_15[[#This Row],[IType]],IsDList,Table_ExternalData_15[[#Headers],[29]])</f>
        <v>0</v>
      </c>
      <c r="AH985" s="10">
        <f>SUMIFS(IsQList,IsIList,Table_ExternalData_15[[#This Row],[item_key]],IsITypeList,Table_ExternalData_15[[#This Row],[IType]],IsDList,Table_ExternalData_15[[#Headers],[30]])</f>
        <v>0</v>
      </c>
      <c r="AI985" s="10">
        <f>SUMIFS(IsQList,IsIList,Table_ExternalData_15[[#This Row],[item_key]],IsITypeList,Table_ExternalData_15[[#This Row],[IType]],IsDList,Table_ExternalData_15[[#Headers],[31]])</f>
        <v>0</v>
      </c>
      <c r="AJ985" s="10">
        <f>SUM(Table_ExternalData_15[[#This Row],[1]:[31]])</f>
        <v>0</v>
      </c>
    </row>
    <row r="986" spans="1:36">
      <c r="A986" s="1" t="s">
        <v>584</v>
      </c>
      <c r="B986" s="1" t="s">
        <v>1413</v>
      </c>
      <c r="C986" s="1" t="s">
        <v>1414</v>
      </c>
      <c r="D986" s="11" t="s">
        <v>2046</v>
      </c>
      <c r="E986" s="10">
        <f>SUMIFS(IsQList,IsIList,Table_ExternalData_15[[#This Row],[item_key]],IsITypeList,Table_ExternalData_15[[#This Row],[IType]],IsDList,Table_ExternalData_15[[#Headers],[1]])</f>
        <v>1</v>
      </c>
      <c r="F986" s="10">
        <f>SUMIFS(IsQList,IsIList,Table_ExternalData_15[[#This Row],[item_key]],IsITypeList,Table_ExternalData_15[[#This Row],[IType]],IsDList,Table_ExternalData_15[[#Headers],[2]])</f>
        <v>0</v>
      </c>
      <c r="G986" s="10">
        <f>SUMIFS(IsQList,IsIList,Table_ExternalData_15[[#This Row],[item_key]],IsITypeList,Table_ExternalData_15[[#This Row],[IType]],IsDList,Table_ExternalData_15[[#Headers],[3]])</f>
        <v>0</v>
      </c>
      <c r="H986" s="10">
        <f>SUMIFS(IsQList,IsIList,Table_ExternalData_15[[#This Row],[item_key]],IsITypeList,Table_ExternalData_15[[#This Row],[IType]],IsDList,Table_ExternalData_15[[#Headers],[4]])</f>
        <v>70</v>
      </c>
      <c r="I986" s="10">
        <f>SUMIFS(IsQList,IsIList,Table_ExternalData_15[[#This Row],[item_key]],IsITypeList,Table_ExternalData_15[[#This Row],[IType]],IsDList,Table_ExternalData_15[[#Headers],[5]])</f>
        <v>0</v>
      </c>
      <c r="J986" s="10">
        <f>SUMIFS(IsQList,IsIList,Table_ExternalData_15[[#This Row],[item_key]],IsITypeList,Table_ExternalData_15[[#This Row],[IType]],IsDList,Table_ExternalData_15[[#Headers],[6]])</f>
        <v>23</v>
      </c>
      <c r="K986" s="10">
        <f>SUMIFS(IsQList,IsIList,Table_ExternalData_15[[#This Row],[item_key]],IsITypeList,Table_ExternalData_15[[#This Row],[IType]],IsDList,Table_ExternalData_15[[#Headers],[7]])</f>
        <v>0</v>
      </c>
      <c r="L986" s="10">
        <f>SUMIFS(IsQList,IsIList,Table_ExternalData_15[[#This Row],[item_key]],IsITypeList,Table_ExternalData_15[[#This Row],[IType]],IsDList,Table_ExternalData_15[[#Headers],[8]])</f>
        <v>0</v>
      </c>
      <c r="M986" s="10">
        <f>SUMIFS(IsQList,IsIList,Table_ExternalData_15[[#This Row],[item_key]],IsITypeList,Table_ExternalData_15[[#This Row],[IType]],IsDList,Table_ExternalData_15[[#Headers],[9]])</f>
        <v>0</v>
      </c>
      <c r="N986" s="10">
        <f>SUMIFS(IsQList,IsIList,Table_ExternalData_15[[#This Row],[item_key]],IsITypeList,Table_ExternalData_15[[#This Row],[IType]],IsDList,Table_ExternalData_15[[#Headers],[10]])</f>
        <v>0</v>
      </c>
      <c r="O986" s="10">
        <f>SUMIFS(IsQList,IsIList,Table_ExternalData_15[[#This Row],[item_key]],IsITypeList,Table_ExternalData_15[[#This Row],[IType]],IsDList,Table_ExternalData_15[[#Headers],[11]])</f>
        <v>0</v>
      </c>
      <c r="P986" s="10">
        <f>SUMIFS(IsQList,IsIList,Table_ExternalData_15[[#This Row],[item_key]],IsITypeList,Table_ExternalData_15[[#This Row],[IType]],IsDList,Table_ExternalData_15[[#Headers],[12]])</f>
        <v>0</v>
      </c>
      <c r="Q986" s="10">
        <f>SUMIFS(IsQList,IsIList,Table_ExternalData_15[[#This Row],[item_key]],IsITypeList,Table_ExternalData_15[[#This Row],[IType]],IsDList,Table_ExternalData_15[[#Headers],[13]])</f>
        <v>0</v>
      </c>
      <c r="R986" s="10">
        <f>SUMIFS(IsQList,IsIList,Table_ExternalData_15[[#This Row],[item_key]],IsITypeList,Table_ExternalData_15[[#This Row],[IType]],IsDList,Table_ExternalData_15[[#Headers],[14]])</f>
        <v>0</v>
      </c>
      <c r="S986" s="10">
        <f>SUMIFS(IsQList,IsIList,Table_ExternalData_15[[#This Row],[item_key]],IsITypeList,Table_ExternalData_15[[#This Row],[IType]],IsDList,Table_ExternalData_15[[#Headers],[15]])</f>
        <v>0</v>
      </c>
      <c r="T986" s="10">
        <f>SUMIFS(IsQList,IsIList,Table_ExternalData_15[[#This Row],[item_key]],IsITypeList,Table_ExternalData_15[[#This Row],[IType]],IsDList,Table_ExternalData_15[[#Headers],[16]])</f>
        <v>0</v>
      </c>
      <c r="U986" s="10">
        <f>SUMIFS(IsQList,IsIList,Table_ExternalData_15[[#This Row],[item_key]],IsITypeList,Table_ExternalData_15[[#This Row],[IType]],IsDList,Table_ExternalData_15[[#Headers],[17]])</f>
        <v>0</v>
      </c>
      <c r="V986" s="10">
        <f>SUMIFS(IsQList,IsIList,Table_ExternalData_15[[#This Row],[item_key]],IsITypeList,Table_ExternalData_15[[#This Row],[IType]],IsDList,Table_ExternalData_15[[#Headers],[18]])</f>
        <v>0</v>
      </c>
      <c r="W986" s="10">
        <f>SUMIFS(IsQList,IsIList,Table_ExternalData_15[[#This Row],[item_key]],IsITypeList,Table_ExternalData_15[[#This Row],[IType]],IsDList,Table_ExternalData_15[[#Headers],[19]])</f>
        <v>0</v>
      </c>
      <c r="X986" s="10">
        <f>SUMIFS(IsQList,IsIList,Table_ExternalData_15[[#This Row],[item_key]],IsITypeList,Table_ExternalData_15[[#This Row],[IType]],IsDList,Table_ExternalData_15[[#Headers],[20]])</f>
        <v>0</v>
      </c>
      <c r="Y986" s="10">
        <f>SUMIFS(IsQList,IsIList,Table_ExternalData_15[[#This Row],[item_key]],IsITypeList,Table_ExternalData_15[[#This Row],[IType]],IsDList,Table_ExternalData_15[[#Headers],[21]])</f>
        <v>0</v>
      </c>
      <c r="Z986" s="10">
        <f>SUMIFS(IsQList,IsIList,Table_ExternalData_15[[#This Row],[item_key]],IsITypeList,Table_ExternalData_15[[#This Row],[IType]],IsDList,Table_ExternalData_15[[#Headers],[22]])</f>
        <v>0</v>
      </c>
      <c r="AA986" s="10">
        <f>SUMIFS(IsQList,IsIList,Table_ExternalData_15[[#This Row],[item_key]],IsITypeList,Table_ExternalData_15[[#This Row],[IType]],IsDList,Table_ExternalData_15[[#Headers],[23]])</f>
        <v>0</v>
      </c>
      <c r="AB986" s="10">
        <f>SUMIFS(IsQList,IsIList,Table_ExternalData_15[[#This Row],[item_key]],IsITypeList,Table_ExternalData_15[[#This Row],[IType]],IsDList,Table_ExternalData_15[[#Headers],[24]])</f>
        <v>0</v>
      </c>
      <c r="AC986" s="10">
        <f>SUMIFS(IsQList,IsIList,Table_ExternalData_15[[#This Row],[item_key]],IsITypeList,Table_ExternalData_15[[#This Row],[IType]],IsDList,Table_ExternalData_15[[#Headers],[25]])</f>
        <v>0</v>
      </c>
      <c r="AD986" s="10">
        <f>SUMIFS(IsQList,IsIList,Table_ExternalData_15[[#This Row],[item_key]],IsITypeList,Table_ExternalData_15[[#This Row],[IType]],IsDList,Table_ExternalData_15[[#Headers],[26]])</f>
        <v>0</v>
      </c>
      <c r="AE986" s="10">
        <f>SUMIFS(IsQList,IsIList,Table_ExternalData_15[[#This Row],[item_key]],IsITypeList,Table_ExternalData_15[[#This Row],[IType]],IsDList,Table_ExternalData_15[[#Headers],[27]])</f>
        <v>0</v>
      </c>
      <c r="AF986" s="10">
        <f>SUMIFS(IsQList,IsIList,Table_ExternalData_15[[#This Row],[item_key]],IsITypeList,Table_ExternalData_15[[#This Row],[IType]],IsDList,Table_ExternalData_15[[#Headers],[28]])</f>
        <v>1</v>
      </c>
      <c r="AG986" s="10">
        <f>SUMIFS(IsQList,IsIList,Table_ExternalData_15[[#This Row],[item_key]],IsITypeList,Table_ExternalData_15[[#This Row],[IType]],IsDList,Table_ExternalData_15[[#Headers],[29]])</f>
        <v>76</v>
      </c>
      <c r="AH986" s="10">
        <f>SUMIFS(IsQList,IsIList,Table_ExternalData_15[[#This Row],[item_key]],IsITypeList,Table_ExternalData_15[[#This Row],[IType]],IsDList,Table_ExternalData_15[[#Headers],[30]])</f>
        <v>0</v>
      </c>
      <c r="AI986" s="10">
        <f>SUMIFS(IsQList,IsIList,Table_ExternalData_15[[#This Row],[item_key]],IsITypeList,Table_ExternalData_15[[#This Row],[IType]],IsDList,Table_ExternalData_15[[#Headers],[31]])</f>
        <v>10</v>
      </c>
      <c r="AJ986" s="10">
        <f>SUM(Table_ExternalData_15[[#This Row],[1]:[31]])</f>
        <v>181</v>
      </c>
    </row>
    <row r="987" spans="1:36">
      <c r="A987" s="1" t="s">
        <v>128</v>
      </c>
      <c r="B987" s="1" t="s">
        <v>824</v>
      </c>
      <c r="C987" s="1" t="s">
        <v>825</v>
      </c>
      <c r="D987" s="11" t="s">
        <v>2004</v>
      </c>
      <c r="E987" s="10">
        <f>SUMIFS(IsQList,IsIList,Table_ExternalData_15[[#This Row],[item_key]],IsITypeList,Table_ExternalData_15[[#This Row],[IType]],IsDList,Table_ExternalData_15[[#Headers],[1]])</f>
        <v>0</v>
      </c>
      <c r="F987" s="10">
        <f>SUMIFS(IsQList,IsIList,Table_ExternalData_15[[#This Row],[item_key]],IsITypeList,Table_ExternalData_15[[#This Row],[IType]],IsDList,Table_ExternalData_15[[#Headers],[2]])</f>
        <v>0</v>
      </c>
      <c r="G987" s="10">
        <f>SUMIFS(IsQList,IsIList,Table_ExternalData_15[[#This Row],[item_key]],IsITypeList,Table_ExternalData_15[[#This Row],[IType]],IsDList,Table_ExternalData_15[[#Headers],[3]])</f>
        <v>0</v>
      </c>
      <c r="H987" s="10">
        <f>SUMIFS(IsQList,IsIList,Table_ExternalData_15[[#This Row],[item_key]],IsITypeList,Table_ExternalData_15[[#This Row],[IType]],IsDList,Table_ExternalData_15[[#Headers],[4]])</f>
        <v>0</v>
      </c>
      <c r="I987" s="10">
        <f>SUMIFS(IsQList,IsIList,Table_ExternalData_15[[#This Row],[item_key]],IsITypeList,Table_ExternalData_15[[#This Row],[IType]],IsDList,Table_ExternalData_15[[#Headers],[5]])</f>
        <v>0</v>
      </c>
      <c r="J987" s="10">
        <f>SUMIFS(IsQList,IsIList,Table_ExternalData_15[[#This Row],[item_key]],IsITypeList,Table_ExternalData_15[[#This Row],[IType]],IsDList,Table_ExternalData_15[[#Headers],[6]])</f>
        <v>0</v>
      </c>
      <c r="K987" s="10">
        <f>SUMIFS(IsQList,IsIList,Table_ExternalData_15[[#This Row],[item_key]],IsITypeList,Table_ExternalData_15[[#This Row],[IType]],IsDList,Table_ExternalData_15[[#Headers],[7]])</f>
        <v>0</v>
      </c>
      <c r="L987" s="10">
        <f>SUMIFS(IsQList,IsIList,Table_ExternalData_15[[#This Row],[item_key]],IsITypeList,Table_ExternalData_15[[#This Row],[IType]],IsDList,Table_ExternalData_15[[#Headers],[8]])</f>
        <v>0</v>
      </c>
      <c r="M987" s="10">
        <f>SUMIFS(IsQList,IsIList,Table_ExternalData_15[[#This Row],[item_key]],IsITypeList,Table_ExternalData_15[[#This Row],[IType]],IsDList,Table_ExternalData_15[[#Headers],[9]])</f>
        <v>0</v>
      </c>
      <c r="N987" s="10">
        <f>SUMIFS(IsQList,IsIList,Table_ExternalData_15[[#This Row],[item_key]],IsITypeList,Table_ExternalData_15[[#This Row],[IType]],IsDList,Table_ExternalData_15[[#Headers],[10]])</f>
        <v>0</v>
      </c>
      <c r="O987" s="10">
        <f>SUMIFS(IsQList,IsIList,Table_ExternalData_15[[#This Row],[item_key]],IsITypeList,Table_ExternalData_15[[#This Row],[IType]],IsDList,Table_ExternalData_15[[#Headers],[11]])</f>
        <v>0</v>
      </c>
      <c r="P987" s="10">
        <f>SUMIFS(IsQList,IsIList,Table_ExternalData_15[[#This Row],[item_key]],IsITypeList,Table_ExternalData_15[[#This Row],[IType]],IsDList,Table_ExternalData_15[[#Headers],[12]])</f>
        <v>0</v>
      </c>
      <c r="Q987" s="10">
        <f>SUMIFS(IsQList,IsIList,Table_ExternalData_15[[#This Row],[item_key]],IsITypeList,Table_ExternalData_15[[#This Row],[IType]],IsDList,Table_ExternalData_15[[#Headers],[13]])</f>
        <v>0</v>
      </c>
      <c r="R987" s="10">
        <f>SUMIFS(IsQList,IsIList,Table_ExternalData_15[[#This Row],[item_key]],IsITypeList,Table_ExternalData_15[[#This Row],[IType]],IsDList,Table_ExternalData_15[[#Headers],[14]])</f>
        <v>0</v>
      </c>
      <c r="S987" s="10">
        <f>SUMIFS(IsQList,IsIList,Table_ExternalData_15[[#This Row],[item_key]],IsITypeList,Table_ExternalData_15[[#This Row],[IType]],IsDList,Table_ExternalData_15[[#Headers],[15]])</f>
        <v>0</v>
      </c>
      <c r="T987" s="10">
        <f>SUMIFS(IsQList,IsIList,Table_ExternalData_15[[#This Row],[item_key]],IsITypeList,Table_ExternalData_15[[#This Row],[IType]],IsDList,Table_ExternalData_15[[#Headers],[16]])</f>
        <v>0</v>
      </c>
      <c r="U987" s="10">
        <f>SUMIFS(IsQList,IsIList,Table_ExternalData_15[[#This Row],[item_key]],IsITypeList,Table_ExternalData_15[[#This Row],[IType]],IsDList,Table_ExternalData_15[[#Headers],[17]])</f>
        <v>0</v>
      </c>
      <c r="V987" s="10">
        <f>SUMIFS(IsQList,IsIList,Table_ExternalData_15[[#This Row],[item_key]],IsITypeList,Table_ExternalData_15[[#This Row],[IType]],IsDList,Table_ExternalData_15[[#Headers],[18]])</f>
        <v>0</v>
      </c>
      <c r="W987" s="10">
        <f>SUMIFS(IsQList,IsIList,Table_ExternalData_15[[#This Row],[item_key]],IsITypeList,Table_ExternalData_15[[#This Row],[IType]],IsDList,Table_ExternalData_15[[#Headers],[19]])</f>
        <v>0</v>
      </c>
      <c r="X987" s="10">
        <f>SUMIFS(IsQList,IsIList,Table_ExternalData_15[[#This Row],[item_key]],IsITypeList,Table_ExternalData_15[[#This Row],[IType]],IsDList,Table_ExternalData_15[[#Headers],[20]])</f>
        <v>0</v>
      </c>
      <c r="Y987" s="10">
        <f>SUMIFS(IsQList,IsIList,Table_ExternalData_15[[#This Row],[item_key]],IsITypeList,Table_ExternalData_15[[#This Row],[IType]],IsDList,Table_ExternalData_15[[#Headers],[21]])</f>
        <v>0</v>
      </c>
      <c r="Z987" s="10">
        <f>SUMIFS(IsQList,IsIList,Table_ExternalData_15[[#This Row],[item_key]],IsITypeList,Table_ExternalData_15[[#This Row],[IType]],IsDList,Table_ExternalData_15[[#Headers],[22]])</f>
        <v>0</v>
      </c>
      <c r="AA987" s="10">
        <f>SUMIFS(IsQList,IsIList,Table_ExternalData_15[[#This Row],[item_key]],IsITypeList,Table_ExternalData_15[[#This Row],[IType]],IsDList,Table_ExternalData_15[[#Headers],[23]])</f>
        <v>0</v>
      </c>
      <c r="AB987" s="10">
        <f>SUMIFS(IsQList,IsIList,Table_ExternalData_15[[#This Row],[item_key]],IsITypeList,Table_ExternalData_15[[#This Row],[IType]],IsDList,Table_ExternalData_15[[#Headers],[24]])</f>
        <v>0</v>
      </c>
      <c r="AC987" s="10">
        <f>SUMIFS(IsQList,IsIList,Table_ExternalData_15[[#This Row],[item_key]],IsITypeList,Table_ExternalData_15[[#This Row],[IType]],IsDList,Table_ExternalData_15[[#Headers],[25]])</f>
        <v>0</v>
      </c>
      <c r="AD987" s="10">
        <f>SUMIFS(IsQList,IsIList,Table_ExternalData_15[[#This Row],[item_key]],IsITypeList,Table_ExternalData_15[[#This Row],[IType]],IsDList,Table_ExternalData_15[[#Headers],[26]])</f>
        <v>0</v>
      </c>
      <c r="AE987" s="10">
        <f>SUMIFS(IsQList,IsIList,Table_ExternalData_15[[#This Row],[item_key]],IsITypeList,Table_ExternalData_15[[#This Row],[IType]],IsDList,Table_ExternalData_15[[#Headers],[27]])</f>
        <v>0</v>
      </c>
      <c r="AF987" s="10">
        <f>SUMIFS(IsQList,IsIList,Table_ExternalData_15[[#This Row],[item_key]],IsITypeList,Table_ExternalData_15[[#This Row],[IType]],IsDList,Table_ExternalData_15[[#Headers],[28]])</f>
        <v>0</v>
      </c>
      <c r="AG987" s="10">
        <f>SUMIFS(IsQList,IsIList,Table_ExternalData_15[[#This Row],[item_key]],IsITypeList,Table_ExternalData_15[[#This Row],[IType]],IsDList,Table_ExternalData_15[[#Headers],[29]])</f>
        <v>0</v>
      </c>
      <c r="AH987" s="10">
        <f>SUMIFS(IsQList,IsIList,Table_ExternalData_15[[#This Row],[item_key]],IsITypeList,Table_ExternalData_15[[#This Row],[IType]],IsDList,Table_ExternalData_15[[#Headers],[30]])</f>
        <v>0</v>
      </c>
      <c r="AI987" s="10">
        <f>SUMIFS(IsQList,IsIList,Table_ExternalData_15[[#This Row],[item_key]],IsITypeList,Table_ExternalData_15[[#This Row],[IType]],IsDList,Table_ExternalData_15[[#Headers],[31]])</f>
        <v>0</v>
      </c>
      <c r="AJ987" s="10">
        <f>SUM(Table_ExternalData_15[[#This Row],[1]:[31]])</f>
        <v>0</v>
      </c>
    </row>
    <row r="988" spans="1:36">
      <c r="A988" s="1" t="s">
        <v>128</v>
      </c>
      <c r="B988" s="1" t="s">
        <v>824</v>
      </c>
      <c r="C988" s="1" t="s">
        <v>825</v>
      </c>
      <c r="D988" s="11" t="s">
        <v>2046</v>
      </c>
      <c r="E988" s="10">
        <f>SUMIFS(IsQList,IsIList,Table_ExternalData_15[[#This Row],[item_key]],IsITypeList,Table_ExternalData_15[[#This Row],[IType]],IsDList,Table_ExternalData_15[[#Headers],[1]])</f>
        <v>1</v>
      </c>
      <c r="F988" s="10">
        <f>SUMIFS(IsQList,IsIList,Table_ExternalData_15[[#This Row],[item_key]],IsITypeList,Table_ExternalData_15[[#This Row],[IType]],IsDList,Table_ExternalData_15[[#Headers],[2]])</f>
        <v>0</v>
      </c>
      <c r="G988" s="10">
        <f>SUMIFS(IsQList,IsIList,Table_ExternalData_15[[#This Row],[item_key]],IsITypeList,Table_ExternalData_15[[#This Row],[IType]],IsDList,Table_ExternalData_15[[#Headers],[3]])</f>
        <v>0</v>
      </c>
      <c r="H988" s="10">
        <f>SUMIFS(IsQList,IsIList,Table_ExternalData_15[[#This Row],[item_key]],IsITypeList,Table_ExternalData_15[[#This Row],[IType]],IsDList,Table_ExternalData_15[[#Headers],[4]])</f>
        <v>70</v>
      </c>
      <c r="I988" s="10">
        <f>SUMIFS(IsQList,IsIList,Table_ExternalData_15[[#This Row],[item_key]],IsITypeList,Table_ExternalData_15[[#This Row],[IType]],IsDList,Table_ExternalData_15[[#Headers],[5]])</f>
        <v>0</v>
      </c>
      <c r="J988" s="10">
        <f>SUMIFS(IsQList,IsIList,Table_ExternalData_15[[#This Row],[item_key]],IsITypeList,Table_ExternalData_15[[#This Row],[IType]],IsDList,Table_ExternalData_15[[#Headers],[6]])</f>
        <v>23</v>
      </c>
      <c r="K988" s="10">
        <f>SUMIFS(IsQList,IsIList,Table_ExternalData_15[[#This Row],[item_key]],IsITypeList,Table_ExternalData_15[[#This Row],[IType]],IsDList,Table_ExternalData_15[[#Headers],[7]])</f>
        <v>0</v>
      </c>
      <c r="L988" s="10">
        <f>SUMIFS(IsQList,IsIList,Table_ExternalData_15[[#This Row],[item_key]],IsITypeList,Table_ExternalData_15[[#This Row],[IType]],IsDList,Table_ExternalData_15[[#Headers],[8]])</f>
        <v>0</v>
      </c>
      <c r="M988" s="10">
        <f>SUMIFS(IsQList,IsIList,Table_ExternalData_15[[#This Row],[item_key]],IsITypeList,Table_ExternalData_15[[#This Row],[IType]],IsDList,Table_ExternalData_15[[#Headers],[9]])</f>
        <v>0</v>
      </c>
      <c r="N988" s="10">
        <f>SUMIFS(IsQList,IsIList,Table_ExternalData_15[[#This Row],[item_key]],IsITypeList,Table_ExternalData_15[[#This Row],[IType]],IsDList,Table_ExternalData_15[[#Headers],[10]])</f>
        <v>0</v>
      </c>
      <c r="O988" s="10">
        <f>SUMIFS(IsQList,IsIList,Table_ExternalData_15[[#This Row],[item_key]],IsITypeList,Table_ExternalData_15[[#This Row],[IType]],IsDList,Table_ExternalData_15[[#Headers],[11]])</f>
        <v>0</v>
      </c>
      <c r="P988" s="10">
        <f>SUMIFS(IsQList,IsIList,Table_ExternalData_15[[#This Row],[item_key]],IsITypeList,Table_ExternalData_15[[#This Row],[IType]],IsDList,Table_ExternalData_15[[#Headers],[12]])</f>
        <v>0</v>
      </c>
      <c r="Q988" s="10">
        <f>SUMIFS(IsQList,IsIList,Table_ExternalData_15[[#This Row],[item_key]],IsITypeList,Table_ExternalData_15[[#This Row],[IType]],IsDList,Table_ExternalData_15[[#Headers],[13]])</f>
        <v>0</v>
      </c>
      <c r="R988" s="10">
        <f>SUMIFS(IsQList,IsIList,Table_ExternalData_15[[#This Row],[item_key]],IsITypeList,Table_ExternalData_15[[#This Row],[IType]],IsDList,Table_ExternalData_15[[#Headers],[14]])</f>
        <v>0</v>
      </c>
      <c r="S988" s="10">
        <f>SUMIFS(IsQList,IsIList,Table_ExternalData_15[[#This Row],[item_key]],IsITypeList,Table_ExternalData_15[[#This Row],[IType]],IsDList,Table_ExternalData_15[[#Headers],[15]])</f>
        <v>0</v>
      </c>
      <c r="T988" s="10">
        <f>SUMIFS(IsQList,IsIList,Table_ExternalData_15[[#This Row],[item_key]],IsITypeList,Table_ExternalData_15[[#This Row],[IType]],IsDList,Table_ExternalData_15[[#Headers],[16]])</f>
        <v>0</v>
      </c>
      <c r="U988" s="10">
        <f>SUMIFS(IsQList,IsIList,Table_ExternalData_15[[#This Row],[item_key]],IsITypeList,Table_ExternalData_15[[#This Row],[IType]],IsDList,Table_ExternalData_15[[#Headers],[17]])</f>
        <v>0</v>
      </c>
      <c r="V988" s="10">
        <f>SUMIFS(IsQList,IsIList,Table_ExternalData_15[[#This Row],[item_key]],IsITypeList,Table_ExternalData_15[[#This Row],[IType]],IsDList,Table_ExternalData_15[[#Headers],[18]])</f>
        <v>0</v>
      </c>
      <c r="W988" s="10">
        <f>SUMIFS(IsQList,IsIList,Table_ExternalData_15[[#This Row],[item_key]],IsITypeList,Table_ExternalData_15[[#This Row],[IType]],IsDList,Table_ExternalData_15[[#Headers],[19]])</f>
        <v>0</v>
      </c>
      <c r="X988" s="10">
        <f>SUMIFS(IsQList,IsIList,Table_ExternalData_15[[#This Row],[item_key]],IsITypeList,Table_ExternalData_15[[#This Row],[IType]],IsDList,Table_ExternalData_15[[#Headers],[20]])</f>
        <v>0</v>
      </c>
      <c r="Y988" s="10">
        <f>SUMIFS(IsQList,IsIList,Table_ExternalData_15[[#This Row],[item_key]],IsITypeList,Table_ExternalData_15[[#This Row],[IType]],IsDList,Table_ExternalData_15[[#Headers],[21]])</f>
        <v>0</v>
      </c>
      <c r="Z988" s="10">
        <f>SUMIFS(IsQList,IsIList,Table_ExternalData_15[[#This Row],[item_key]],IsITypeList,Table_ExternalData_15[[#This Row],[IType]],IsDList,Table_ExternalData_15[[#Headers],[22]])</f>
        <v>0</v>
      </c>
      <c r="AA988" s="10">
        <f>SUMIFS(IsQList,IsIList,Table_ExternalData_15[[#This Row],[item_key]],IsITypeList,Table_ExternalData_15[[#This Row],[IType]],IsDList,Table_ExternalData_15[[#Headers],[23]])</f>
        <v>0</v>
      </c>
      <c r="AB988" s="10">
        <f>SUMIFS(IsQList,IsIList,Table_ExternalData_15[[#This Row],[item_key]],IsITypeList,Table_ExternalData_15[[#This Row],[IType]],IsDList,Table_ExternalData_15[[#Headers],[24]])</f>
        <v>0</v>
      </c>
      <c r="AC988" s="10">
        <f>SUMIFS(IsQList,IsIList,Table_ExternalData_15[[#This Row],[item_key]],IsITypeList,Table_ExternalData_15[[#This Row],[IType]],IsDList,Table_ExternalData_15[[#Headers],[25]])</f>
        <v>0</v>
      </c>
      <c r="AD988" s="10">
        <f>SUMIFS(IsQList,IsIList,Table_ExternalData_15[[#This Row],[item_key]],IsITypeList,Table_ExternalData_15[[#This Row],[IType]],IsDList,Table_ExternalData_15[[#Headers],[26]])</f>
        <v>0</v>
      </c>
      <c r="AE988" s="10">
        <f>SUMIFS(IsQList,IsIList,Table_ExternalData_15[[#This Row],[item_key]],IsITypeList,Table_ExternalData_15[[#This Row],[IType]],IsDList,Table_ExternalData_15[[#Headers],[27]])</f>
        <v>0</v>
      </c>
      <c r="AF988" s="10">
        <f>SUMIFS(IsQList,IsIList,Table_ExternalData_15[[#This Row],[item_key]],IsITypeList,Table_ExternalData_15[[#This Row],[IType]],IsDList,Table_ExternalData_15[[#Headers],[28]])</f>
        <v>1</v>
      </c>
      <c r="AG988" s="10">
        <f>SUMIFS(IsQList,IsIList,Table_ExternalData_15[[#This Row],[item_key]],IsITypeList,Table_ExternalData_15[[#This Row],[IType]],IsDList,Table_ExternalData_15[[#Headers],[29]])</f>
        <v>76</v>
      </c>
      <c r="AH988" s="10">
        <f>SUMIFS(IsQList,IsIList,Table_ExternalData_15[[#This Row],[item_key]],IsITypeList,Table_ExternalData_15[[#This Row],[IType]],IsDList,Table_ExternalData_15[[#Headers],[30]])</f>
        <v>0</v>
      </c>
      <c r="AI988" s="10">
        <f>SUMIFS(IsQList,IsIList,Table_ExternalData_15[[#This Row],[item_key]],IsITypeList,Table_ExternalData_15[[#This Row],[IType]],IsDList,Table_ExternalData_15[[#Headers],[31]])</f>
        <v>10</v>
      </c>
      <c r="AJ988" s="10">
        <f>SUM(Table_ExternalData_15[[#This Row],[1]:[31]])</f>
        <v>181</v>
      </c>
    </row>
    <row r="989" spans="1:36">
      <c r="A989" s="1" t="s">
        <v>128</v>
      </c>
      <c r="B989" s="1" t="s">
        <v>824</v>
      </c>
      <c r="C989" s="1" t="s">
        <v>825</v>
      </c>
      <c r="D989" s="11" t="s">
        <v>2017</v>
      </c>
      <c r="E989" s="10">
        <f>SUMIFS(IsQList,IsIList,Table_ExternalData_15[[#This Row],[item_key]],IsITypeList,Table_ExternalData_15[[#This Row],[IType]],IsDList,Table_ExternalData_15[[#Headers],[1]])</f>
        <v>-1</v>
      </c>
      <c r="F989" s="10">
        <f>SUMIFS(IsQList,IsIList,Table_ExternalData_15[[#This Row],[item_key]],IsITypeList,Table_ExternalData_15[[#This Row],[IType]],IsDList,Table_ExternalData_15[[#Headers],[2]])</f>
        <v>0</v>
      </c>
      <c r="G989" s="10">
        <f>SUMIFS(IsQList,IsIList,Table_ExternalData_15[[#This Row],[item_key]],IsITypeList,Table_ExternalData_15[[#This Row],[IType]],IsDList,Table_ExternalData_15[[#Headers],[3]])</f>
        <v>0</v>
      </c>
      <c r="H989" s="10">
        <f>SUMIFS(IsQList,IsIList,Table_ExternalData_15[[#This Row],[item_key]],IsITypeList,Table_ExternalData_15[[#This Row],[IType]],IsDList,Table_ExternalData_15[[#Headers],[4]])</f>
        <v>0</v>
      </c>
      <c r="I989" s="10">
        <f>SUMIFS(IsQList,IsIList,Table_ExternalData_15[[#This Row],[item_key]],IsITypeList,Table_ExternalData_15[[#This Row],[IType]],IsDList,Table_ExternalData_15[[#Headers],[5]])</f>
        <v>0</v>
      </c>
      <c r="J989" s="10">
        <f>SUMIFS(IsQList,IsIList,Table_ExternalData_15[[#This Row],[item_key]],IsITypeList,Table_ExternalData_15[[#This Row],[IType]],IsDList,Table_ExternalData_15[[#Headers],[6]])</f>
        <v>0</v>
      </c>
      <c r="K989" s="10">
        <f>SUMIFS(IsQList,IsIList,Table_ExternalData_15[[#This Row],[item_key]],IsITypeList,Table_ExternalData_15[[#This Row],[IType]],IsDList,Table_ExternalData_15[[#Headers],[7]])</f>
        <v>0</v>
      </c>
      <c r="L989" s="10">
        <f>SUMIFS(IsQList,IsIList,Table_ExternalData_15[[#This Row],[item_key]],IsITypeList,Table_ExternalData_15[[#This Row],[IType]],IsDList,Table_ExternalData_15[[#Headers],[8]])</f>
        <v>0</v>
      </c>
      <c r="M989" s="10">
        <f>SUMIFS(IsQList,IsIList,Table_ExternalData_15[[#This Row],[item_key]],IsITypeList,Table_ExternalData_15[[#This Row],[IType]],IsDList,Table_ExternalData_15[[#Headers],[9]])</f>
        <v>0</v>
      </c>
      <c r="N989" s="10">
        <f>SUMIFS(IsQList,IsIList,Table_ExternalData_15[[#This Row],[item_key]],IsITypeList,Table_ExternalData_15[[#This Row],[IType]],IsDList,Table_ExternalData_15[[#Headers],[10]])</f>
        <v>0</v>
      </c>
      <c r="O989" s="10">
        <f>SUMIFS(IsQList,IsIList,Table_ExternalData_15[[#This Row],[item_key]],IsITypeList,Table_ExternalData_15[[#This Row],[IType]],IsDList,Table_ExternalData_15[[#Headers],[11]])</f>
        <v>0</v>
      </c>
      <c r="P989" s="10">
        <f>SUMIFS(IsQList,IsIList,Table_ExternalData_15[[#This Row],[item_key]],IsITypeList,Table_ExternalData_15[[#This Row],[IType]],IsDList,Table_ExternalData_15[[#Headers],[12]])</f>
        <v>0</v>
      </c>
      <c r="Q989" s="10">
        <f>SUMIFS(IsQList,IsIList,Table_ExternalData_15[[#This Row],[item_key]],IsITypeList,Table_ExternalData_15[[#This Row],[IType]],IsDList,Table_ExternalData_15[[#Headers],[13]])</f>
        <v>0</v>
      </c>
      <c r="R989" s="10">
        <f>SUMIFS(IsQList,IsIList,Table_ExternalData_15[[#This Row],[item_key]],IsITypeList,Table_ExternalData_15[[#This Row],[IType]],IsDList,Table_ExternalData_15[[#Headers],[14]])</f>
        <v>0</v>
      </c>
      <c r="S989" s="10">
        <f>SUMIFS(IsQList,IsIList,Table_ExternalData_15[[#This Row],[item_key]],IsITypeList,Table_ExternalData_15[[#This Row],[IType]],IsDList,Table_ExternalData_15[[#Headers],[15]])</f>
        <v>0</v>
      </c>
      <c r="T989" s="10">
        <f>SUMIFS(IsQList,IsIList,Table_ExternalData_15[[#This Row],[item_key]],IsITypeList,Table_ExternalData_15[[#This Row],[IType]],IsDList,Table_ExternalData_15[[#Headers],[16]])</f>
        <v>0</v>
      </c>
      <c r="U989" s="10">
        <f>SUMIFS(IsQList,IsIList,Table_ExternalData_15[[#This Row],[item_key]],IsITypeList,Table_ExternalData_15[[#This Row],[IType]],IsDList,Table_ExternalData_15[[#Headers],[17]])</f>
        <v>0</v>
      </c>
      <c r="V989" s="10">
        <f>SUMIFS(IsQList,IsIList,Table_ExternalData_15[[#This Row],[item_key]],IsITypeList,Table_ExternalData_15[[#This Row],[IType]],IsDList,Table_ExternalData_15[[#Headers],[18]])</f>
        <v>0</v>
      </c>
      <c r="W989" s="10">
        <f>SUMIFS(IsQList,IsIList,Table_ExternalData_15[[#This Row],[item_key]],IsITypeList,Table_ExternalData_15[[#This Row],[IType]],IsDList,Table_ExternalData_15[[#Headers],[19]])</f>
        <v>0</v>
      </c>
      <c r="X989" s="10">
        <f>SUMIFS(IsQList,IsIList,Table_ExternalData_15[[#This Row],[item_key]],IsITypeList,Table_ExternalData_15[[#This Row],[IType]],IsDList,Table_ExternalData_15[[#Headers],[20]])</f>
        <v>0</v>
      </c>
      <c r="Y989" s="10">
        <f>SUMIFS(IsQList,IsIList,Table_ExternalData_15[[#This Row],[item_key]],IsITypeList,Table_ExternalData_15[[#This Row],[IType]],IsDList,Table_ExternalData_15[[#Headers],[21]])</f>
        <v>0</v>
      </c>
      <c r="Z989" s="10">
        <f>SUMIFS(IsQList,IsIList,Table_ExternalData_15[[#This Row],[item_key]],IsITypeList,Table_ExternalData_15[[#This Row],[IType]],IsDList,Table_ExternalData_15[[#Headers],[22]])</f>
        <v>0</v>
      </c>
      <c r="AA989" s="10">
        <f>SUMIFS(IsQList,IsIList,Table_ExternalData_15[[#This Row],[item_key]],IsITypeList,Table_ExternalData_15[[#This Row],[IType]],IsDList,Table_ExternalData_15[[#Headers],[23]])</f>
        <v>0</v>
      </c>
      <c r="AB989" s="10">
        <f>SUMIFS(IsQList,IsIList,Table_ExternalData_15[[#This Row],[item_key]],IsITypeList,Table_ExternalData_15[[#This Row],[IType]],IsDList,Table_ExternalData_15[[#Headers],[24]])</f>
        <v>0</v>
      </c>
      <c r="AC989" s="10">
        <f>SUMIFS(IsQList,IsIList,Table_ExternalData_15[[#This Row],[item_key]],IsITypeList,Table_ExternalData_15[[#This Row],[IType]],IsDList,Table_ExternalData_15[[#Headers],[25]])</f>
        <v>0</v>
      </c>
      <c r="AD989" s="10">
        <f>SUMIFS(IsQList,IsIList,Table_ExternalData_15[[#This Row],[item_key]],IsITypeList,Table_ExternalData_15[[#This Row],[IType]],IsDList,Table_ExternalData_15[[#Headers],[26]])</f>
        <v>0</v>
      </c>
      <c r="AE989" s="10">
        <f>SUMIFS(IsQList,IsIList,Table_ExternalData_15[[#This Row],[item_key]],IsITypeList,Table_ExternalData_15[[#This Row],[IType]],IsDList,Table_ExternalData_15[[#Headers],[27]])</f>
        <v>0</v>
      </c>
      <c r="AF989" s="10">
        <f>SUMIFS(IsQList,IsIList,Table_ExternalData_15[[#This Row],[item_key]],IsITypeList,Table_ExternalData_15[[#This Row],[IType]],IsDList,Table_ExternalData_15[[#Headers],[28]])</f>
        <v>0</v>
      </c>
      <c r="AG989" s="10">
        <f>SUMIFS(IsQList,IsIList,Table_ExternalData_15[[#This Row],[item_key]],IsITypeList,Table_ExternalData_15[[#This Row],[IType]],IsDList,Table_ExternalData_15[[#Headers],[29]])</f>
        <v>0</v>
      </c>
      <c r="AH989" s="10">
        <f>SUMIFS(IsQList,IsIList,Table_ExternalData_15[[#This Row],[item_key]],IsITypeList,Table_ExternalData_15[[#This Row],[IType]],IsDList,Table_ExternalData_15[[#Headers],[30]])</f>
        <v>0</v>
      </c>
      <c r="AI989" s="10">
        <f>SUMIFS(IsQList,IsIList,Table_ExternalData_15[[#This Row],[item_key]],IsITypeList,Table_ExternalData_15[[#This Row],[IType]],IsDList,Table_ExternalData_15[[#Headers],[31]])</f>
        <v>0</v>
      </c>
      <c r="AJ989" s="10">
        <f>SUM(Table_ExternalData_15[[#This Row],[1]:[31]])</f>
        <v>-1</v>
      </c>
    </row>
    <row r="990" spans="1:36">
      <c r="A990" s="1" t="s">
        <v>1703</v>
      </c>
      <c r="B990" s="1" t="s">
        <v>1807</v>
      </c>
      <c r="C990" s="1" t="s">
        <v>1808</v>
      </c>
      <c r="D990" s="11" t="s">
        <v>2004</v>
      </c>
      <c r="E990" s="10">
        <f>SUMIFS(IsQList,IsIList,Table_ExternalData_15[[#This Row],[item_key]],IsITypeList,Table_ExternalData_15[[#This Row],[IType]],IsDList,Table_ExternalData_15[[#Headers],[1]])</f>
        <v>0</v>
      </c>
      <c r="F990" s="10">
        <f>SUMIFS(IsQList,IsIList,Table_ExternalData_15[[#This Row],[item_key]],IsITypeList,Table_ExternalData_15[[#This Row],[IType]],IsDList,Table_ExternalData_15[[#Headers],[2]])</f>
        <v>0</v>
      </c>
      <c r="G990" s="10">
        <f>SUMIFS(IsQList,IsIList,Table_ExternalData_15[[#This Row],[item_key]],IsITypeList,Table_ExternalData_15[[#This Row],[IType]],IsDList,Table_ExternalData_15[[#Headers],[3]])</f>
        <v>0</v>
      </c>
      <c r="H990" s="10">
        <f>SUMIFS(IsQList,IsIList,Table_ExternalData_15[[#This Row],[item_key]],IsITypeList,Table_ExternalData_15[[#This Row],[IType]],IsDList,Table_ExternalData_15[[#Headers],[4]])</f>
        <v>0</v>
      </c>
      <c r="I990" s="10">
        <f>SUMIFS(IsQList,IsIList,Table_ExternalData_15[[#This Row],[item_key]],IsITypeList,Table_ExternalData_15[[#This Row],[IType]],IsDList,Table_ExternalData_15[[#Headers],[5]])</f>
        <v>0</v>
      </c>
      <c r="J990" s="10">
        <f>SUMIFS(IsQList,IsIList,Table_ExternalData_15[[#This Row],[item_key]],IsITypeList,Table_ExternalData_15[[#This Row],[IType]],IsDList,Table_ExternalData_15[[#Headers],[6]])</f>
        <v>0</v>
      </c>
      <c r="K990" s="10">
        <f>SUMIFS(IsQList,IsIList,Table_ExternalData_15[[#This Row],[item_key]],IsITypeList,Table_ExternalData_15[[#This Row],[IType]],IsDList,Table_ExternalData_15[[#Headers],[7]])</f>
        <v>0</v>
      </c>
      <c r="L990" s="10">
        <f>SUMIFS(IsQList,IsIList,Table_ExternalData_15[[#This Row],[item_key]],IsITypeList,Table_ExternalData_15[[#This Row],[IType]],IsDList,Table_ExternalData_15[[#Headers],[8]])</f>
        <v>0</v>
      </c>
      <c r="M990" s="10">
        <f>SUMIFS(IsQList,IsIList,Table_ExternalData_15[[#This Row],[item_key]],IsITypeList,Table_ExternalData_15[[#This Row],[IType]],IsDList,Table_ExternalData_15[[#Headers],[9]])</f>
        <v>0</v>
      </c>
      <c r="N990" s="10">
        <f>SUMIFS(IsQList,IsIList,Table_ExternalData_15[[#This Row],[item_key]],IsITypeList,Table_ExternalData_15[[#This Row],[IType]],IsDList,Table_ExternalData_15[[#Headers],[10]])</f>
        <v>0</v>
      </c>
      <c r="O990" s="10">
        <f>SUMIFS(IsQList,IsIList,Table_ExternalData_15[[#This Row],[item_key]],IsITypeList,Table_ExternalData_15[[#This Row],[IType]],IsDList,Table_ExternalData_15[[#Headers],[11]])</f>
        <v>0</v>
      </c>
      <c r="P990" s="10">
        <f>SUMIFS(IsQList,IsIList,Table_ExternalData_15[[#This Row],[item_key]],IsITypeList,Table_ExternalData_15[[#This Row],[IType]],IsDList,Table_ExternalData_15[[#Headers],[12]])</f>
        <v>0</v>
      </c>
      <c r="Q990" s="10">
        <f>SUMIFS(IsQList,IsIList,Table_ExternalData_15[[#This Row],[item_key]],IsITypeList,Table_ExternalData_15[[#This Row],[IType]],IsDList,Table_ExternalData_15[[#Headers],[13]])</f>
        <v>0</v>
      </c>
      <c r="R990" s="10">
        <f>SUMIFS(IsQList,IsIList,Table_ExternalData_15[[#This Row],[item_key]],IsITypeList,Table_ExternalData_15[[#This Row],[IType]],IsDList,Table_ExternalData_15[[#Headers],[14]])</f>
        <v>0</v>
      </c>
      <c r="S990" s="10">
        <f>SUMIFS(IsQList,IsIList,Table_ExternalData_15[[#This Row],[item_key]],IsITypeList,Table_ExternalData_15[[#This Row],[IType]],IsDList,Table_ExternalData_15[[#Headers],[15]])</f>
        <v>0</v>
      </c>
      <c r="T990" s="10">
        <f>SUMIFS(IsQList,IsIList,Table_ExternalData_15[[#This Row],[item_key]],IsITypeList,Table_ExternalData_15[[#This Row],[IType]],IsDList,Table_ExternalData_15[[#Headers],[16]])</f>
        <v>0</v>
      </c>
      <c r="U990" s="10">
        <f>SUMIFS(IsQList,IsIList,Table_ExternalData_15[[#This Row],[item_key]],IsITypeList,Table_ExternalData_15[[#This Row],[IType]],IsDList,Table_ExternalData_15[[#Headers],[17]])</f>
        <v>0</v>
      </c>
      <c r="V990" s="10">
        <f>SUMIFS(IsQList,IsIList,Table_ExternalData_15[[#This Row],[item_key]],IsITypeList,Table_ExternalData_15[[#This Row],[IType]],IsDList,Table_ExternalData_15[[#Headers],[18]])</f>
        <v>0</v>
      </c>
      <c r="W990" s="10">
        <f>SUMIFS(IsQList,IsIList,Table_ExternalData_15[[#This Row],[item_key]],IsITypeList,Table_ExternalData_15[[#This Row],[IType]],IsDList,Table_ExternalData_15[[#Headers],[19]])</f>
        <v>0</v>
      </c>
      <c r="X990" s="10">
        <f>SUMIFS(IsQList,IsIList,Table_ExternalData_15[[#This Row],[item_key]],IsITypeList,Table_ExternalData_15[[#This Row],[IType]],IsDList,Table_ExternalData_15[[#Headers],[20]])</f>
        <v>0</v>
      </c>
      <c r="Y990" s="10">
        <f>SUMIFS(IsQList,IsIList,Table_ExternalData_15[[#This Row],[item_key]],IsITypeList,Table_ExternalData_15[[#This Row],[IType]],IsDList,Table_ExternalData_15[[#Headers],[21]])</f>
        <v>0</v>
      </c>
      <c r="Z990" s="10">
        <f>SUMIFS(IsQList,IsIList,Table_ExternalData_15[[#This Row],[item_key]],IsITypeList,Table_ExternalData_15[[#This Row],[IType]],IsDList,Table_ExternalData_15[[#Headers],[22]])</f>
        <v>0</v>
      </c>
      <c r="AA990" s="10">
        <f>SUMIFS(IsQList,IsIList,Table_ExternalData_15[[#This Row],[item_key]],IsITypeList,Table_ExternalData_15[[#This Row],[IType]],IsDList,Table_ExternalData_15[[#Headers],[23]])</f>
        <v>0</v>
      </c>
      <c r="AB990" s="10">
        <f>SUMIFS(IsQList,IsIList,Table_ExternalData_15[[#This Row],[item_key]],IsITypeList,Table_ExternalData_15[[#This Row],[IType]],IsDList,Table_ExternalData_15[[#Headers],[24]])</f>
        <v>0</v>
      </c>
      <c r="AC990" s="10">
        <f>SUMIFS(IsQList,IsIList,Table_ExternalData_15[[#This Row],[item_key]],IsITypeList,Table_ExternalData_15[[#This Row],[IType]],IsDList,Table_ExternalData_15[[#Headers],[25]])</f>
        <v>0</v>
      </c>
      <c r="AD990" s="10">
        <f>SUMIFS(IsQList,IsIList,Table_ExternalData_15[[#This Row],[item_key]],IsITypeList,Table_ExternalData_15[[#This Row],[IType]],IsDList,Table_ExternalData_15[[#Headers],[26]])</f>
        <v>0</v>
      </c>
      <c r="AE990" s="10">
        <f>SUMIFS(IsQList,IsIList,Table_ExternalData_15[[#This Row],[item_key]],IsITypeList,Table_ExternalData_15[[#This Row],[IType]],IsDList,Table_ExternalData_15[[#Headers],[27]])</f>
        <v>0</v>
      </c>
      <c r="AF990" s="10">
        <f>SUMIFS(IsQList,IsIList,Table_ExternalData_15[[#This Row],[item_key]],IsITypeList,Table_ExternalData_15[[#This Row],[IType]],IsDList,Table_ExternalData_15[[#Headers],[28]])</f>
        <v>0</v>
      </c>
      <c r="AG990" s="10">
        <f>SUMIFS(IsQList,IsIList,Table_ExternalData_15[[#This Row],[item_key]],IsITypeList,Table_ExternalData_15[[#This Row],[IType]],IsDList,Table_ExternalData_15[[#Headers],[29]])</f>
        <v>0</v>
      </c>
      <c r="AH990" s="10">
        <f>SUMIFS(IsQList,IsIList,Table_ExternalData_15[[#This Row],[item_key]],IsITypeList,Table_ExternalData_15[[#This Row],[IType]],IsDList,Table_ExternalData_15[[#Headers],[30]])</f>
        <v>0</v>
      </c>
      <c r="AI990" s="10">
        <f>SUMIFS(IsQList,IsIList,Table_ExternalData_15[[#This Row],[item_key]],IsITypeList,Table_ExternalData_15[[#This Row],[IType]],IsDList,Table_ExternalData_15[[#Headers],[31]])</f>
        <v>0</v>
      </c>
      <c r="AJ990" s="10">
        <f>SUM(Table_ExternalData_15[[#This Row],[1]:[31]])</f>
        <v>0</v>
      </c>
    </row>
    <row r="991" spans="1:36">
      <c r="A991" s="1" t="s">
        <v>1703</v>
      </c>
      <c r="B991" s="1" t="s">
        <v>1807</v>
      </c>
      <c r="C991" s="1" t="s">
        <v>1808</v>
      </c>
      <c r="D991" s="11" t="s">
        <v>2046</v>
      </c>
      <c r="E991" s="10">
        <f>SUMIFS(IsQList,IsIList,Table_ExternalData_15[[#This Row],[item_key]],IsITypeList,Table_ExternalData_15[[#This Row],[IType]],IsDList,Table_ExternalData_15[[#Headers],[1]])</f>
        <v>1</v>
      </c>
      <c r="F991" s="10">
        <f>SUMIFS(IsQList,IsIList,Table_ExternalData_15[[#This Row],[item_key]],IsITypeList,Table_ExternalData_15[[#This Row],[IType]],IsDList,Table_ExternalData_15[[#Headers],[2]])</f>
        <v>100</v>
      </c>
      <c r="G991" s="10">
        <f>SUMIFS(IsQList,IsIList,Table_ExternalData_15[[#This Row],[item_key]],IsITypeList,Table_ExternalData_15[[#This Row],[IType]],IsDList,Table_ExternalData_15[[#Headers],[3]])</f>
        <v>0</v>
      </c>
      <c r="H991" s="10">
        <f>SUMIFS(IsQList,IsIList,Table_ExternalData_15[[#This Row],[item_key]],IsITypeList,Table_ExternalData_15[[#This Row],[IType]],IsDList,Table_ExternalData_15[[#Headers],[4]])</f>
        <v>70</v>
      </c>
      <c r="I991" s="10">
        <f>SUMIFS(IsQList,IsIList,Table_ExternalData_15[[#This Row],[item_key]],IsITypeList,Table_ExternalData_15[[#This Row],[IType]],IsDList,Table_ExternalData_15[[#Headers],[5]])</f>
        <v>0</v>
      </c>
      <c r="J991" s="10">
        <f>SUMIFS(IsQList,IsIList,Table_ExternalData_15[[#This Row],[item_key]],IsITypeList,Table_ExternalData_15[[#This Row],[IType]],IsDList,Table_ExternalData_15[[#Headers],[6]])</f>
        <v>23</v>
      </c>
      <c r="K991" s="10">
        <f>SUMIFS(IsQList,IsIList,Table_ExternalData_15[[#This Row],[item_key]],IsITypeList,Table_ExternalData_15[[#This Row],[IType]],IsDList,Table_ExternalData_15[[#Headers],[7]])</f>
        <v>0</v>
      </c>
      <c r="L991" s="10">
        <f>SUMIFS(IsQList,IsIList,Table_ExternalData_15[[#This Row],[item_key]],IsITypeList,Table_ExternalData_15[[#This Row],[IType]],IsDList,Table_ExternalData_15[[#Headers],[8]])</f>
        <v>0</v>
      </c>
      <c r="M991" s="10">
        <f>SUMIFS(IsQList,IsIList,Table_ExternalData_15[[#This Row],[item_key]],IsITypeList,Table_ExternalData_15[[#This Row],[IType]],IsDList,Table_ExternalData_15[[#Headers],[9]])</f>
        <v>278</v>
      </c>
      <c r="N991" s="10">
        <f>SUMIFS(IsQList,IsIList,Table_ExternalData_15[[#This Row],[item_key]],IsITypeList,Table_ExternalData_15[[#This Row],[IType]],IsDList,Table_ExternalData_15[[#Headers],[10]])</f>
        <v>0</v>
      </c>
      <c r="O991" s="10">
        <f>SUMIFS(IsQList,IsIList,Table_ExternalData_15[[#This Row],[item_key]],IsITypeList,Table_ExternalData_15[[#This Row],[IType]],IsDList,Table_ExternalData_15[[#Headers],[11]])</f>
        <v>0</v>
      </c>
      <c r="P991" s="10">
        <f>SUMIFS(IsQList,IsIList,Table_ExternalData_15[[#This Row],[item_key]],IsITypeList,Table_ExternalData_15[[#This Row],[IType]],IsDList,Table_ExternalData_15[[#Headers],[12]])</f>
        <v>0</v>
      </c>
      <c r="Q991" s="10">
        <f>SUMIFS(IsQList,IsIList,Table_ExternalData_15[[#This Row],[item_key]],IsITypeList,Table_ExternalData_15[[#This Row],[IType]],IsDList,Table_ExternalData_15[[#Headers],[13]])</f>
        <v>0</v>
      </c>
      <c r="R991" s="10">
        <f>SUMIFS(IsQList,IsIList,Table_ExternalData_15[[#This Row],[item_key]],IsITypeList,Table_ExternalData_15[[#This Row],[IType]],IsDList,Table_ExternalData_15[[#Headers],[14]])</f>
        <v>0</v>
      </c>
      <c r="S991" s="10">
        <f>SUMIFS(IsQList,IsIList,Table_ExternalData_15[[#This Row],[item_key]],IsITypeList,Table_ExternalData_15[[#This Row],[IType]],IsDList,Table_ExternalData_15[[#Headers],[15]])</f>
        <v>0</v>
      </c>
      <c r="T991" s="10">
        <f>SUMIFS(IsQList,IsIList,Table_ExternalData_15[[#This Row],[item_key]],IsITypeList,Table_ExternalData_15[[#This Row],[IType]],IsDList,Table_ExternalData_15[[#Headers],[16]])</f>
        <v>36</v>
      </c>
      <c r="U991" s="10">
        <f>SUMIFS(IsQList,IsIList,Table_ExternalData_15[[#This Row],[item_key]],IsITypeList,Table_ExternalData_15[[#This Row],[IType]],IsDList,Table_ExternalData_15[[#Headers],[17]])</f>
        <v>0</v>
      </c>
      <c r="V991" s="10">
        <f>SUMIFS(IsQList,IsIList,Table_ExternalData_15[[#This Row],[item_key]],IsITypeList,Table_ExternalData_15[[#This Row],[IType]],IsDList,Table_ExternalData_15[[#Headers],[18]])</f>
        <v>0</v>
      </c>
      <c r="W991" s="10">
        <f>SUMIFS(IsQList,IsIList,Table_ExternalData_15[[#This Row],[item_key]],IsITypeList,Table_ExternalData_15[[#This Row],[IType]],IsDList,Table_ExternalData_15[[#Headers],[19]])</f>
        <v>0</v>
      </c>
      <c r="X991" s="10">
        <f>SUMIFS(IsQList,IsIList,Table_ExternalData_15[[#This Row],[item_key]],IsITypeList,Table_ExternalData_15[[#This Row],[IType]],IsDList,Table_ExternalData_15[[#Headers],[20]])</f>
        <v>0</v>
      </c>
      <c r="Y991" s="10">
        <f>SUMIFS(IsQList,IsIList,Table_ExternalData_15[[#This Row],[item_key]],IsITypeList,Table_ExternalData_15[[#This Row],[IType]],IsDList,Table_ExternalData_15[[#Headers],[21]])</f>
        <v>0</v>
      </c>
      <c r="Z991" s="10">
        <f>SUMIFS(IsQList,IsIList,Table_ExternalData_15[[#This Row],[item_key]],IsITypeList,Table_ExternalData_15[[#This Row],[IType]],IsDList,Table_ExternalData_15[[#Headers],[22]])</f>
        <v>0</v>
      </c>
      <c r="AA991" s="10">
        <f>SUMIFS(IsQList,IsIList,Table_ExternalData_15[[#This Row],[item_key]],IsITypeList,Table_ExternalData_15[[#This Row],[IType]],IsDList,Table_ExternalData_15[[#Headers],[23]])</f>
        <v>0</v>
      </c>
      <c r="AB991" s="10">
        <f>SUMIFS(IsQList,IsIList,Table_ExternalData_15[[#This Row],[item_key]],IsITypeList,Table_ExternalData_15[[#This Row],[IType]],IsDList,Table_ExternalData_15[[#Headers],[24]])</f>
        <v>0</v>
      </c>
      <c r="AC991" s="10">
        <f>SUMIFS(IsQList,IsIList,Table_ExternalData_15[[#This Row],[item_key]],IsITypeList,Table_ExternalData_15[[#This Row],[IType]],IsDList,Table_ExternalData_15[[#Headers],[25]])</f>
        <v>0</v>
      </c>
      <c r="AD991" s="10">
        <f>SUMIFS(IsQList,IsIList,Table_ExternalData_15[[#This Row],[item_key]],IsITypeList,Table_ExternalData_15[[#This Row],[IType]],IsDList,Table_ExternalData_15[[#Headers],[26]])</f>
        <v>0</v>
      </c>
      <c r="AE991" s="10">
        <f>SUMIFS(IsQList,IsIList,Table_ExternalData_15[[#This Row],[item_key]],IsITypeList,Table_ExternalData_15[[#This Row],[IType]],IsDList,Table_ExternalData_15[[#Headers],[27]])</f>
        <v>0</v>
      </c>
      <c r="AF991" s="10">
        <f>SUMIFS(IsQList,IsIList,Table_ExternalData_15[[#This Row],[item_key]],IsITypeList,Table_ExternalData_15[[#This Row],[IType]],IsDList,Table_ExternalData_15[[#Headers],[28]])</f>
        <v>1</v>
      </c>
      <c r="AG991" s="10">
        <f>SUMIFS(IsQList,IsIList,Table_ExternalData_15[[#This Row],[item_key]],IsITypeList,Table_ExternalData_15[[#This Row],[IType]],IsDList,Table_ExternalData_15[[#Headers],[29]])</f>
        <v>76</v>
      </c>
      <c r="AH991" s="10">
        <f>SUMIFS(IsQList,IsIList,Table_ExternalData_15[[#This Row],[item_key]],IsITypeList,Table_ExternalData_15[[#This Row],[IType]],IsDList,Table_ExternalData_15[[#Headers],[30]])</f>
        <v>0</v>
      </c>
      <c r="AI991" s="10">
        <f>SUMIFS(IsQList,IsIList,Table_ExternalData_15[[#This Row],[item_key]],IsITypeList,Table_ExternalData_15[[#This Row],[IType]],IsDList,Table_ExternalData_15[[#Headers],[31]])</f>
        <v>10</v>
      </c>
      <c r="AJ991" s="10">
        <f>SUM(Table_ExternalData_15[[#This Row],[1]:[31]])</f>
        <v>595</v>
      </c>
    </row>
    <row r="992" spans="1:36">
      <c r="A992" s="1" t="s">
        <v>2222</v>
      </c>
      <c r="B992" s="1" t="s">
        <v>2955</v>
      </c>
      <c r="C992" s="1" t="s">
        <v>2956</v>
      </c>
      <c r="D992" s="11" t="s">
        <v>2046</v>
      </c>
      <c r="E992" s="10">
        <f>SUMIFS(IsQList,IsIList,Table_ExternalData_15[[#This Row],[item_key]],IsITypeList,Table_ExternalData_15[[#This Row],[IType]],IsDList,Table_ExternalData_15[[#Headers],[1]])</f>
        <v>1</v>
      </c>
      <c r="F992" s="10">
        <f>SUMIFS(IsQList,IsIList,Table_ExternalData_15[[#This Row],[item_key]],IsITypeList,Table_ExternalData_15[[#This Row],[IType]],IsDList,Table_ExternalData_15[[#Headers],[2]])</f>
        <v>0</v>
      </c>
      <c r="G992" s="10">
        <f>SUMIFS(IsQList,IsIList,Table_ExternalData_15[[#This Row],[item_key]],IsITypeList,Table_ExternalData_15[[#This Row],[IType]],IsDList,Table_ExternalData_15[[#Headers],[3]])</f>
        <v>0</v>
      </c>
      <c r="H992" s="10">
        <f>SUMIFS(IsQList,IsIList,Table_ExternalData_15[[#This Row],[item_key]],IsITypeList,Table_ExternalData_15[[#This Row],[IType]],IsDList,Table_ExternalData_15[[#Headers],[4]])</f>
        <v>70</v>
      </c>
      <c r="I992" s="10">
        <f>SUMIFS(IsQList,IsIList,Table_ExternalData_15[[#This Row],[item_key]],IsITypeList,Table_ExternalData_15[[#This Row],[IType]],IsDList,Table_ExternalData_15[[#Headers],[5]])</f>
        <v>0</v>
      </c>
      <c r="J992" s="10">
        <f>SUMIFS(IsQList,IsIList,Table_ExternalData_15[[#This Row],[item_key]],IsITypeList,Table_ExternalData_15[[#This Row],[IType]],IsDList,Table_ExternalData_15[[#Headers],[6]])</f>
        <v>23</v>
      </c>
      <c r="K992" s="10">
        <f>SUMIFS(IsQList,IsIList,Table_ExternalData_15[[#This Row],[item_key]],IsITypeList,Table_ExternalData_15[[#This Row],[IType]],IsDList,Table_ExternalData_15[[#Headers],[7]])</f>
        <v>0</v>
      </c>
      <c r="L992" s="10">
        <f>SUMIFS(IsQList,IsIList,Table_ExternalData_15[[#This Row],[item_key]],IsITypeList,Table_ExternalData_15[[#This Row],[IType]],IsDList,Table_ExternalData_15[[#Headers],[8]])</f>
        <v>0</v>
      </c>
      <c r="M992" s="10">
        <f>SUMIFS(IsQList,IsIList,Table_ExternalData_15[[#This Row],[item_key]],IsITypeList,Table_ExternalData_15[[#This Row],[IType]],IsDList,Table_ExternalData_15[[#Headers],[9]])</f>
        <v>0</v>
      </c>
      <c r="N992" s="10">
        <f>SUMIFS(IsQList,IsIList,Table_ExternalData_15[[#This Row],[item_key]],IsITypeList,Table_ExternalData_15[[#This Row],[IType]],IsDList,Table_ExternalData_15[[#Headers],[10]])</f>
        <v>0</v>
      </c>
      <c r="O992" s="10">
        <f>SUMIFS(IsQList,IsIList,Table_ExternalData_15[[#This Row],[item_key]],IsITypeList,Table_ExternalData_15[[#This Row],[IType]],IsDList,Table_ExternalData_15[[#Headers],[11]])</f>
        <v>0</v>
      </c>
      <c r="P992" s="10">
        <f>SUMIFS(IsQList,IsIList,Table_ExternalData_15[[#This Row],[item_key]],IsITypeList,Table_ExternalData_15[[#This Row],[IType]],IsDList,Table_ExternalData_15[[#Headers],[12]])</f>
        <v>0</v>
      </c>
      <c r="Q992" s="10">
        <f>SUMIFS(IsQList,IsIList,Table_ExternalData_15[[#This Row],[item_key]],IsITypeList,Table_ExternalData_15[[#This Row],[IType]],IsDList,Table_ExternalData_15[[#Headers],[13]])</f>
        <v>0</v>
      </c>
      <c r="R992" s="10">
        <f>SUMIFS(IsQList,IsIList,Table_ExternalData_15[[#This Row],[item_key]],IsITypeList,Table_ExternalData_15[[#This Row],[IType]],IsDList,Table_ExternalData_15[[#Headers],[14]])</f>
        <v>0</v>
      </c>
      <c r="S992" s="10">
        <f>SUMIFS(IsQList,IsIList,Table_ExternalData_15[[#This Row],[item_key]],IsITypeList,Table_ExternalData_15[[#This Row],[IType]],IsDList,Table_ExternalData_15[[#Headers],[15]])</f>
        <v>0</v>
      </c>
      <c r="T992" s="10">
        <f>SUMIFS(IsQList,IsIList,Table_ExternalData_15[[#This Row],[item_key]],IsITypeList,Table_ExternalData_15[[#This Row],[IType]],IsDList,Table_ExternalData_15[[#Headers],[16]])</f>
        <v>0</v>
      </c>
      <c r="U992" s="10">
        <f>SUMIFS(IsQList,IsIList,Table_ExternalData_15[[#This Row],[item_key]],IsITypeList,Table_ExternalData_15[[#This Row],[IType]],IsDList,Table_ExternalData_15[[#Headers],[17]])</f>
        <v>0</v>
      </c>
      <c r="V992" s="10">
        <f>SUMIFS(IsQList,IsIList,Table_ExternalData_15[[#This Row],[item_key]],IsITypeList,Table_ExternalData_15[[#This Row],[IType]],IsDList,Table_ExternalData_15[[#Headers],[18]])</f>
        <v>0</v>
      </c>
      <c r="W992" s="10">
        <f>SUMIFS(IsQList,IsIList,Table_ExternalData_15[[#This Row],[item_key]],IsITypeList,Table_ExternalData_15[[#This Row],[IType]],IsDList,Table_ExternalData_15[[#Headers],[19]])</f>
        <v>0</v>
      </c>
      <c r="X992" s="10">
        <f>SUMIFS(IsQList,IsIList,Table_ExternalData_15[[#This Row],[item_key]],IsITypeList,Table_ExternalData_15[[#This Row],[IType]],IsDList,Table_ExternalData_15[[#Headers],[20]])</f>
        <v>0</v>
      </c>
      <c r="Y992" s="10">
        <f>SUMIFS(IsQList,IsIList,Table_ExternalData_15[[#This Row],[item_key]],IsITypeList,Table_ExternalData_15[[#This Row],[IType]],IsDList,Table_ExternalData_15[[#Headers],[21]])</f>
        <v>0</v>
      </c>
      <c r="Z992" s="10">
        <f>SUMIFS(IsQList,IsIList,Table_ExternalData_15[[#This Row],[item_key]],IsITypeList,Table_ExternalData_15[[#This Row],[IType]],IsDList,Table_ExternalData_15[[#Headers],[22]])</f>
        <v>0</v>
      </c>
      <c r="AA992" s="10">
        <f>SUMIFS(IsQList,IsIList,Table_ExternalData_15[[#This Row],[item_key]],IsITypeList,Table_ExternalData_15[[#This Row],[IType]],IsDList,Table_ExternalData_15[[#Headers],[23]])</f>
        <v>0</v>
      </c>
      <c r="AB992" s="10">
        <f>SUMIFS(IsQList,IsIList,Table_ExternalData_15[[#This Row],[item_key]],IsITypeList,Table_ExternalData_15[[#This Row],[IType]],IsDList,Table_ExternalData_15[[#Headers],[24]])</f>
        <v>0</v>
      </c>
      <c r="AC992" s="10">
        <f>SUMIFS(IsQList,IsIList,Table_ExternalData_15[[#This Row],[item_key]],IsITypeList,Table_ExternalData_15[[#This Row],[IType]],IsDList,Table_ExternalData_15[[#Headers],[25]])</f>
        <v>0</v>
      </c>
      <c r="AD992" s="10">
        <f>SUMIFS(IsQList,IsIList,Table_ExternalData_15[[#This Row],[item_key]],IsITypeList,Table_ExternalData_15[[#This Row],[IType]],IsDList,Table_ExternalData_15[[#Headers],[26]])</f>
        <v>0</v>
      </c>
      <c r="AE992" s="10">
        <f>SUMIFS(IsQList,IsIList,Table_ExternalData_15[[#This Row],[item_key]],IsITypeList,Table_ExternalData_15[[#This Row],[IType]],IsDList,Table_ExternalData_15[[#Headers],[27]])</f>
        <v>0</v>
      </c>
      <c r="AF992" s="10">
        <f>SUMIFS(IsQList,IsIList,Table_ExternalData_15[[#This Row],[item_key]],IsITypeList,Table_ExternalData_15[[#This Row],[IType]],IsDList,Table_ExternalData_15[[#Headers],[28]])</f>
        <v>1</v>
      </c>
      <c r="AG992" s="10">
        <f>SUMIFS(IsQList,IsIList,Table_ExternalData_15[[#This Row],[item_key]],IsITypeList,Table_ExternalData_15[[#This Row],[IType]],IsDList,Table_ExternalData_15[[#Headers],[29]])</f>
        <v>76</v>
      </c>
      <c r="AH992" s="10">
        <f>SUMIFS(IsQList,IsIList,Table_ExternalData_15[[#This Row],[item_key]],IsITypeList,Table_ExternalData_15[[#This Row],[IType]],IsDList,Table_ExternalData_15[[#Headers],[30]])</f>
        <v>0</v>
      </c>
      <c r="AI992" s="10">
        <f>SUMIFS(IsQList,IsIList,Table_ExternalData_15[[#This Row],[item_key]],IsITypeList,Table_ExternalData_15[[#This Row],[IType]],IsDList,Table_ExternalData_15[[#Headers],[31]])</f>
        <v>10</v>
      </c>
      <c r="AJ992" s="10">
        <f>SUM(Table_ExternalData_15[[#This Row],[1]:[31]])</f>
        <v>181</v>
      </c>
    </row>
    <row r="993" spans="1:36">
      <c r="A993" s="1" t="s">
        <v>2223</v>
      </c>
      <c r="B993" s="1" t="s">
        <v>2957</v>
      </c>
      <c r="C993" s="1" t="s">
        <v>2958</v>
      </c>
      <c r="D993" s="11" t="s">
        <v>2046</v>
      </c>
      <c r="E993" s="10">
        <f>SUMIFS(IsQList,IsIList,Table_ExternalData_15[[#This Row],[item_key]],IsITypeList,Table_ExternalData_15[[#This Row],[IType]],IsDList,Table_ExternalData_15[[#Headers],[1]])</f>
        <v>1</v>
      </c>
      <c r="F993" s="10">
        <f>SUMIFS(IsQList,IsIList,Table_ExternalData_15[[#This Row],[item_key]],IsITypeList,Table_ExternalData_15[[#This Row],[IType]],IsDList,Table_ExternalData_15[[#Headers],[2]])</f>
        <v>0</v>
      </c>
      <c r="G993" s="10">
        <f>SUMIFS(IsQList,IsIList,Table_ExternalData_15[[#This Row],[item_key]],IsITypeList,Table_ExternalData_15[[#This Row],[IType]],IsDList,Table_ExternalData_15[[#Headers],[3]])</f>
        <v>0</v>
      </c>
      <c r="H993" s="10">
        <f>SUMIFS(IsQList,IsIList,Table_ExternalData_15[[#This Row],[item_key]],IsITypeList,Table_ExternalData_15[[#This Row],[IType]],IsDList,Table_ExternalData_15[[#Headers],[4]])</f>
        <v>70</v>
      </c>
      <c r="I993" s="10">
        <f>SUMIFS(IsQList,IsIList,Table_ExternalData_15[[#This Row],[item_key]],IsITypeList,Table_ExternalData_15[[#This Row],[IType]],IsDList,Table_ExternalData_15[[#Headers],[5]])</f>
        <v>0</v>
      </c>
      <c r="J993" s="10">
        <f>SUMIFS(IsQList,IsIList,Table_ExternalData_15[[#This Row],[item_key]],IsITypeList,Table_ExternalData_15[[#This Row],[IType]],IsDList,Table_ExternalData_15[[#Headers],[6]])</f>
        <v>23</v>
      </c>
      <c r="K993" s="10">
        <f>SUMIFS(IsQList,IsIList,Table_ExternalData_15[[#This Row],[item_key]],IsITypeList,Table_ExternalData_15[[#This Row],[IType]],IsDList,Table_ExternalData_15[[#Headers],[7]])</f>
        <v>0</v>
      </c>
      <c r="L993" s="10">
        <f>SUMIFS(IsQList,IsIList,Table_ExternalData_15[[#This Row],[item_key]],IsITypeList,Table_ExternalData_15[[#This Row],[IType]],IsDList,Table_ExternalData_15[[#Headers],[8]])</f>
        <v>0</v>
      </c>
      <c r="M993" s="10">
        <f>SUMIFS(IsQList,IsIList,Table_ExternalData_15[[#This Row],[item_key]],IsITypeList,Table_ExternalData_15[[#This Row],[IType]],IsDList,Table_ExternalData_15[[#Headers],[9]])</f>
        <v>0</v>
      </c>
      <c r="N993" s="10">
        <f>SUMIFS(IsQList,IsIList,Table_ExternalData_15[[#This Row],[item_key]],IsITypeList,Table_ExternalData_15[[#This Row],[IType]],IsDList,Table_ExternalData_15[[#Headers],[10]])</f>
        <v>0</v>
      </c>
      <c r="O993" s="10">
        <f>SUMIFS(IsQList,IsIList,Table_ExternalData_15[[#This Row],[item_key]],IsITypeList,Table_ExternalData_15[[#This Row],[IType]],IsDList,Table_ExternalData_15[[#Headers],[11]])</f>
        <v>0</v>
      </c>
      <c r="P993" s="10">
        <f>SUMIFS(IsQList,IsIList,Table_ExternalData_15[[#This Row],[item_key]],IsITypeList,Table_ExternalData_15[[#This Row],[IType]],IsDList,Table_ExternalData_15[[#Headers],[12]])</f>
        <v>0</v>
      </c>
      <c r="Q993" s="10">
        <f>SUMIFS(IsQList,IsIList,Table_ExternalData_15[[#This Row],[item_key]],IsITypeList,Table_ExternalData_15[[#This Row],[IType]],IsDList,Table_ExternalData_15[[#Headers],[13]])</f>
        <v>0</v>
      </c>
      <c r="R993" s="10">
        <f>SUMIFS(IsQList,IsIList,Table_ExternalData_15[[#This Row],[item_key]],IsITypeList,Table_ExternalData_15[[#This Row],[IType]],IsDList,Table_ExternalData_15[[#Headers],[14]])</f>
        <v>0</v>
      </c>
      <c r="S993" s="10">
        <f>SUMIFS(IsQList,IsIList,Table_ExternalData_15[[#This Row],[item_key]],IsITypeList,Table_ExternalData_15[[#This Row],[IType]],IsDList,Table_ExternalData_15[[#Headers],[15]])</f>
        <v>0</v>
      </c>
      <c r="T993" s="10">
        <f>SUMIFS(IsQList,IsIList,Table_ExternalData_15[[#This Row],[item_key]],IsITypeList,Table_ExternalData_15[[#This Row],[IType]],IsDList,Table_ExternalData_15[[#Headers],[16]])</f>
        <v>0</v>
      </c>
      <c r="U993" s="10">
        <f>SUMIFS(IsQList,IsIList,Table_ExternalData_15[[#This Row],[item_key]],IsITypeList,Table_ExternalData_15[[#This Row],[IType]],IsDList,Table_ExternalData_15[[#Headers],[17]])</f>
        <v>0</v>
      </c>
      <c r="V993" s="10">
        <f>SUMIFS(IsQList,IsIList,Table_ExternalData_15[[#This Row],[item_key]],IsITypeList,Table_ExternalData_15[[#This Row],[IType]],IsDList,Table_ExternalData_15[[#Headers],[18]])</f>
        <v>0</v>
      </c>
      <c r="W993" s="10">
        <f>SUMIFS(IsQList,IsIList,Table_ExternalData_15[[#This Row],[item_key]],IsITypeList,Table_ExternalData_15[[#This Row],[IType]],IsDList,Table_ExternalData_15[[#Headers],[19]])</f>
        <v>0</v>
      </c>
      <c r="X993" s="10">
        <f>SUMIFS(IsQList,IsIList,Table_ExternalData_15[[#This Row],[item_key]],IsITypeList,Table_ExternalData_15[[#This Row],[IType]],IsDList,Table_ExternalData_15[[#Headers],[20]])</f>
        <v>0</v>
      </c>
      <c r="Y993" s="10">
        <f>SUMIFS(IsQList,IsIList,Table_ExternalData_15[[#This Row],[item_key]],IsITypeList,Table_ExternalData_15[[#This Row],[IType]],IsDList,Table_ExternalData_15[[#Headers],[21]])</f>
        <v>0</v>
      </c>
      <c r="Z993" s="10">
        <f>SUMIFS(IsQList,IsIList,Table_ExternalData_15[[#This Row],[item_key]],IsITypeList,Table_ExternalData_15[[#This Row],[IType]],IsDList,Table_ExternalData_15[[#Headers],[22]])</f>
        <v>0</v>
      </c>
      <c r="AA993" s="10">
        <f>SUMIFS(IsQList,IsIList,Table_ExternalData_15[[#This Row],[item_key]],IsITypeList,Table_ExternalData_15[[#This Row],[IType]],IsDList,Table_ExternalData_15[[#Headers],[23]])</f>
        <v>0</v>
      </c>
      <c r="AB993" s="10">
        <f>SUMIFS(IsQList,IsIList,Table_ExternalData_15[[#This Row],[item_key]],IsITypeList,Table_ExternalData_15[[#This Row],[IType]],IsDList,Table_ExternalData_15[[#Headers],[24]])</f>
        <v>0</v>
      </c>
      <c r="AC993" s="10">
        <f>SUMIFS(IsQList,IsIList,Table_ExternalData_15[[#This Row],[item_key]],IsITypeList,Table_ExternalData_15[[#This Row],[IType]],IsDList,Table_ExternalData_15[[#Headers],[25]])</f>
        <v>0</v>
      </c>
      <c r="AD993" s="10">
        <f>SUMIFS(IsQList,IsIList,Table_ExternalData_15[[#This Row],[item_key]],IsITypeList,Table_ExternalData_15[[#This Row],[IType]],IsDList,Table_ExternalData_15[[#Headers],[26]])</f>
        <v>0</v>
      </c>
      <c r="AE993" s="10">
        <f>SUMIFS(IsQList,IsIList,Table_ExternalData_15[[#This Row],[item_key]],IsITypeList,Table_ExternalData_15[[#This Row],[IType]],IsDList,Table_ExternalData_15[[#Headers],[27]])</f>
        <v>0</v>
      </c>
      <c r="AF993" s="10">
        <f>SUMIFS(IsQList,IsIList,Table_ExternalData_15[[#This Row],[item_key]],IsITypeList,Table_ExternalData_15[[#This Row],[IType]],IsDList,Table_ExternalData_15[[#Headers],[28]])</f>
        <v>1</v>
      </c>
      <c r="AG993" s="10">
        <f>SUMIFS(IsQList,IsIList,Table_ExternalData_15[[#This Row],[item_key]],IsITypeList,Table_ExternalData_15[[#This Row],[IType]],IsDList,Table_ExternalData_15[[#Headers],[29]])</f>
        <v>76</v>
      </c>
      <c r="AH993" s="10">
        <f>SUMIFS(IsQList,IsIList,Table_ExternalData_15[[#This Row],[item_key]],IsITypeList,Table_ExternalData_15[[#This Row],[IType]],IsDList,Table_ExternalData_15[[#Headers],[30]])</f>
        <v>0</v>
      </c>
      <c r="AI993" s="10">
        <f>SUMIFS(IsQList,IsIList,Table_ExternalData_15[[#This Row],[item_key]],IsITypeList,Table_ExternalData_15[[#This Row],[IType]],IsDList,Table_ExternalData_15[[#Headers],[31]])</f>
        <v>10</v>
      </c>
      <c r="AJ993" s="10">
        <f>SUM(Table_ExternalData_15[[#This Row],[1]:[31]])</f>
        <v>181</v>
      </c>
    </row>
    <row r="994" spans="1:36">
      <c r="A994" s="1" t="s">
        <v>523</v>
      </c>
      <c r="B994" s="1" t="s">
        <v>1079</v>
      </c>
      <c r="C994" s="1" t="s">
        <v>1080</v>
      </c>
      <c r="D994" s="11" t="s">
        <v>2046</v>
      </c>
      <c r="E994" s="10">
        <f>SUMIFS(IsQList,IsIList,Table_ExternalData_15[[#This Row],[item_key]],IsITypeList,Table_ExternalData_15[[#This Row],[IType]],IsDList,Table_ExternalData_15[[#Headers],[1]])</f>
        <v>1</v>
      </c>
      <c r="F994" s="10">
        <f>SUMIFS(IsQList,IsIList,Table_ExternalData_15[[#This Row],[item_key]],IsITypeList,Table_ExternalData_15[[#This Row],[IType]],IsDList,Table_ExternalData_15[[#Headers],[2]])</f>
        <v>0</v>
      </c>
      <c r="G994" s="10">
        <f>SUMIFS(IsQList,IsIList,Table_ExternalData_15[[#This Row],[item_key]],IsITypeList,Table_ExternalData_15[[#This Row],[IType]],IsDList,Table_ExternalData_15[[#Headers],[3]])</f>
        <v>0</v>
      </c>
      <c r="H994" s="10">
        <f>SUMIFS(IsQList,IsIList,Table_ExternalData_15[[#This Row],[item_key]],IsITypeList,Table_ExternalData_15[[#This Row],[IType]],IsDList,Table_ExternalData_15[[#Headers],[4]])</f>
        <v>70</v>
      </c>
      <c r="I994" s="10">
        <f>SUMIFS(IsQList,IsIList,Table_ExternalData_15[[#This Row],[item_key]],IsITypeList,Table_ExternalData_15[[#This Row],[IType]],IsDList,Table_ExternalData_15[[#Headers],[5]])</f>
        <v>0</v>
      </c>
      <c r="J994" s="10">
        <f>SUMIFS(IsQList,IsIList,Table_ExternalData_15[[#This Row],[item_key]],IsITypeList,Table_ExternalData_15[[#This Row],[IType]],IsDList,Table_ExternalData_15[[#Headers],[6]])</f>
        <v>23</v>
      </c>
      <c r="K994" s="10">
        <f>SUMIFS(IsQList,IsIList,Table_ExternalData_15[[#This Row],[item_key]],IsITypeList,Table_ExternalData_15[[#This Row],[IType]],IsDList,Table_ExternalData_15[[#Headers],[7]])</f>
        <v>0</v>
      </c>
      <c r="L994" s="10">
        <f>SUMIFS(IsQList,IsIList,Table_ExternalData_15[[#This Row],[item_key]],IsITypeList,Table_ExternalData_15[[#This Row],[IType]],IsDList,Table_ExternalData_15[[#Headers],[8]])</f>
        <v>0</v>
      </c>
      <c r="M994" s="10">
        <f>SUMIFS(IsQList,IsIList,Table_ExternalData_15[[#This Row],[item_key]],IsITypeList,Table_ExternalData_15[[#This Row],[IType]],IsDList,Table_ExternalData_15[[#Headers],[9]])</f>
        <v>0</v>
      </c>
      <c r="N994" s="10">
        <f>SUMIFS(IsQList,IsIList,Table_ExternalData_15[[#This Row],[item_key]],IsITypeList,Table_ExternalData_15[[#This Row],[IType]],IsDList,Table_ExternalData_15[[#Headers],[10]])</f>
        <v>0</v>
      </c>
      <c r="O994" s="10">
        <f>SUMIFS(IsQList,IsIList,Table_ExternalData_15[[#This Row],[item_key]],IsITypeList,Table_ExternalData_15[[#This Row],[IType]],IsDList,Table_ExternalData_15[[#Headers],[11]])</f>
        <v>0</v>
      </c>
      <c r="P994" s="10">
        <f>SUMIFS(IsQList,IsIList,Table_ExternalData_15[[#This Row],[item_key]],IsITypeList,Table_ExternalData_15[[#This Row],[IType]],IsDList,Table_ExternalData_15[[#Headers],[12]])</f>
        <v>0</v>
      </c>
      <c r="Q994" s="10">
        <f>SUMIFS(IsQList,IsIList,Table_ExternalData_15[[#This Row],[item_key]],IsITypeList,Table_ExternalData_15[[#This Row],[IType]],IsDList,Table_ExternalData_15[[#Headers],[13]])</f>
        <v>0</v>
      </c>
      <c r="R994" s="10">
        <f>SUMIFS(IsQList,IsIList,Table_ExternalData_15[[#This Row],[item_key]],IsITypeList,Table_ExternalData_15[[#This Row],[IType]],IsDList,Table_ExternalData_15[[#Headers],[14]])</f>
        <v>0</v>
      </c>
      <c r="S994" s="10">
        <f>SUMIFS(IsQList,IsIList,Table_ExternalData_15[[#This Row],[item_key]],IsITypeList,Table_ExternalData_15[[#This Row],[IType]],IsDList,Table_ExternalData_15[[#Headers],[15]])</f>
        <v>0</v>
      </c>
      <c r="T994" s="10">
        <f>SUMIFS(IsQList,IsIList,Table_ExternalData_15[[#This Row],[item_key]],IsITypeList,Table_ExternalData_15[[#This Row],[IType]],IsDList,Table_ExternalData_15[[#Headers],[16]])</f>
        <v>0</v>
      </c>
      <c r="U994" s="10">
        <f>SUMIFS(IsQList,IsIList,Table_ExternalData_15[[#This Row],[item_key]],IsITypeList,Table_ExternalData_15[[#This Row],[IType]],IsDList,Table_ExternalData_15[[#Headers],[17]])</f>
        <v>0</v>
      </c>
      <c r="V994" s="10">
        <f>SUMIFS(IsQList,IsIList,Table_ExternalData_15[[#This Row],[item_key]],IsITypeList,Table_ExternalData_15[[#This Row],[IType]],IsDList,Table_ExternalData_15[[#Headers],[18]])</f>
        <v>0</v>
      </c>
      <c r="W994" s="10">
        <f>SUMIFS(IsQList,IsIList,Table_ExternalData_15[[#This Row],[item_key]],IsITypeList,Table_ExternalData_15[[#This Row],[IType]],IsDList,Table_ExternalData_15[[#Headers],[19]])</f>
        <v>0</v>
      </c>
      <c r="X994" s="10">
        <f>SUMIFS(IsQList,IsIList,Table_ExternalData_15[[#This Row],[item_key]],IsITypeList,Table_ExternalData_15[[#This Row],[IType]],IsDList,Table_ExternalData_15[[#Headers],[20]])</f>
        <v>0</v>
      </c>
      <c r="Y994" s="10">
        <f>SUMIFS(IsQList,IsIList,Table_ExternalData_15[[#This Row],[item_key]],IsITypeList,Table_ExternalData_15[[#This Row],[IType]],IsDList,Table_ExternalData_15[[#Headers],[21]])</f>
        <v>0</v>
      </c>
      <c r="Z994" s="10">
        <f>SUMIFS(IsQList,IsIList,Table_ExternalData_15[[#This Row],[item_key]],IsITypeList,Table_ExternalData_15[[#This Row],[IType]],IsDList,Table_ExternalData_15[[#Headers],[22]])</f>
        <v>0</v>
      </c>
      <c r="AA994" s="10">
        <f>SUMIFS(IsQList,IsIList,Table_ExternalData_15[[#This Row],[item_key]],IsITypeList,Table_ExternalData_15[[#This Row],[IType]],IsDList,Table_ExternalData_15[[#Headers],[23]])</f>
        <v>0</v>
      </c>
      <c r="AB994" s="10">
        <f>SUMIFS(IsQList,IsIList,Table_ExternalData_15[[#This Row],[item_key]],IsITypeList,Table_ExternalData_15[[#This Row],[IType]],IsDList,Table_ExternalData_15[[#Headers],[24]])</f>
        <v>0</v>
      </c>
      <c r="AC994" s="10">
        <f>SUMIFS(IsQList,IsIList,Table_ExternalData_15[[#This Row],[item_key]],IsITypeList,Table_ExternalData_15[[#This Row],[IType]],IsDList,Table_ExternalData_15[[#Headers],[25]])</f>
        <v>0</v>
      </c>
      <c r="AD994" s="10">
        <f>SUMIFS(IsQList,IsIList,Table_ExternalData_15[[#This Row],[item_key]],IsITypeList,Table_ExternalData_15[[#This Row],[IType]],IsDList,Table_ExternalData_15[[#Headers],[26]])</f>
        <v>0</v>
      </c>
      <c r="AE994" s="10">
        <f>SUMIFS(IsQList,IsIList,Table_ExternalData_15[[#This Row],[item_key]],IsITypeList,Table_ExternalData_15[[#This Row],[IType]],IsDList,Table_ExternalData_15[[#Headers],[27]])</f>
        <v>0</v>
      </c>
      <c r="AF994" s="10">
        <f>SUMIFS(IsQList,IsIList,Table_ExternalData_15[[#This Row],[item_key]],IsITypeList,Table_ExternalData_15[[#This Row],[IType]],IsDList,Table_ExternalData_15[[#Headers],[28]])</f>
        <v>1</v>
      </c>
      <c r="AG994" s="10">
        <f>SUMIFS(IsQList,IsIList,Table_ExternalData_15[[#This Row],[item_key]],IsITypeList,Table_ExternalData_15[[#This Row],[IType]],IsDList,Table_ExternalData_15[[#Headers],[29]])</f>
        <v>76</v>
      </c>
      <c r="AH994" s="10">
        <f>SUMIFS(IsQList,IsIList,Table_ExternalData_15[[#This Row],[item_key]],IsITypeList,Table_ExternalData_15[[#This Row],[IType]],IsDList,Table_ExternalData_15[[#Headers],[30]])</f>
        <v>0</v>
      </c>
      <c r="AI994" s="10">
        <f>SUMIFS(IsQList,IsIList,Table_ExternalData_15[[#This Row],[item_key]],IsITypeList,Table_ExternalData_15[[#This Row],[IType]],IsDList,Table_ExternalData_15[[#Headers],[31]])</f>
        <v>10</v>
      </c>
      <c r="AJ994" s="10">
        <f>SUM(Table_ExternalData_15[[#This Row],[1]:[31]])</f>
        <v>181</v>
      </c>
    </row>
    <row r="995" spans="1:36">
      <c r="A995" s="1" t="s">
        <v>523</v>
      </c>
      <c r="B995" s="1" t="s">
        <v>1079</v>
      </c>
      <c r="C995" s="1" t="s">
        <v>1080</v>
      </c>
      <c r="D995" s="11" t="s">
        <v>2017</v>
      </c>
      <c r="E995" s="10">
        <f>SUMIFS(IsQList,IsIList,Table_ExternalData_15[[#This Row],[item_key]],IsITypeList,Table_ExternalData_15[[#This Row],[IType]],IsDList,Table_ExternalData_15[[#Headers],[1]])</f>
        <v>0</v>
      </c>
      <c r="F995" s="10">
        <f>SUMIFS(IsQList,IsIList,Table_ExternalData_15[[#This Row],[item_key]],IsITypeList,Table_ExternalData_15[[#This Row],[IType]],IsDList,Table_ExternalData_15[[#Headers],[2]])</f>
        <v>0</v>
      </c>
      <c r="G995" s="10">
        <f>SUMIFS(IsQList,IsIList,Table_ExternalData_15[[#This Row],[item_key]],IsITypeList,Table_ExternalData_15[[#This Row],[IType]],IsDList,Table_ExternalData_15[[#Headers],[3]])</f>
        <v>0</v>
      </c>
      <c r="H995" s="10">
        <f>SUMIFS(IsQList,IsIList,Table_ExternalData_15[[#This Row],[item_key]],IsITypeList,Table_ExternalData_15[[#This Row],[IType]],IsDList,Table_ExternalData_15[[#Headers],[4]])</f>
        <v>0</v>
      </c>
      <c r="I995" s="10">
        <f>SUMIFS(IsQList,IsIList,Table_ExternalData_15[[#This Row],[item_key]],IsITypeList,Table_ExternalData_15[[#This Row],[IType]],IsDList,Table_ExternalData_15[[#Headers],[5]])</f>
        <v>0</v>
      </c>
      <c r="J995" s="10">
        <f>SUMIFS(IsQList,IsIList,Table_ExternalData_15[[#This Row],[item_key]],IsITypeList,Table_ExternalData_15[[#This Row],[IType]],IsDList,Table_ExternalData_15[[#Headers],[6]])</f>
        <v>0</v>
      </c>
      <c r="K995" s="10">
        <f>SUMIFS(IsQList,IsIList,Table_ExternalData_15[[#This Row],[item_key]],IsITypeList,Table_ExternalData_15[[#This Row],[IType]],IsDList,Table_ExternalData_15[[#Headers],[7]])</f>
        <v>0</v>
      </c>
      <c r="L995" s="10">
        <f>SUMIFS(IsQList,IsIList,Table_ExternalData_15[[#This Row],[item_key]],IsITypeList,Table_ExternalData_15[[#This Row],[IType]],IsDList,Table_ExternalData_15[[#Headers],[8]])</f>
        <v>0</v>
      </c>
      <c r="M995" s="10">
        <f>SUMIFS(IsQList,IsIList,Table_ExternalData_15[[#This Row],[item_key]],IsITypeList,Table_ExternalData_15[[#This Row],[IType]],IsDList,Table_ExternalData_15[[#Headers],[9]])</f>
        <v>0</v>
      </c>
      <c r="N995" s="10">
        <f>SUMIFS(IsQList,IsIList,Table_ExternalData_15[[#This Row],[item_key]],IsITypeList,Table_ExternalData_15[[#This Row],[IType]],IsDList,Table_ExternalData_15[[#Headers],[10]])</f>
        <v>0</v>
      </c>
      <c r="O995" s="10">
        <f>SUMIFS(IsQList,IsIList,Table_ExternalData_15[[#This Row],[item_key]],IsITypeList,Table_ExternalData_15[[#This Row],[IType]],IsDList,Table_ExternalData_15[[#Headers],[11]])</f>
        <v>0</v>
      </c>
      <c r="P995" s="10">
        <f>SUMIFS(IsQList,IsIList,Table_ExternalData_15[[#This Row],[item_key]],IsITypeList,Table_ExternalData_15[[#This Row],[IType]],IsDList,Table_ExternalData_15[[#Headers],[12]])</f>
        <v>0</v>
      </c>
      <c r="Q995" s="10">
        <f>SUMIFS(IsQList,IsIList,Table_ExternalData_15[[#This Row],[item_key]],IsITypeList,Table_ExternalData_15[[#This Row],[IType]],IsDList,Table_ExternalData_15[[#Headers],[13]])</f>
        <v>0</v>
      </c>
      <c r="R995" s="10">
        <f>SUMIFS(IsQList,IsIList,Table_ExternalData_15[[#This Row],[item_key]],IsITypeList,Table_ExternalData_15[[#This Row],[IType]],IsDList,Table_ExternalData_15[[#Headers],[14]])</f>
        <v>0</v>
      </c>
      <c r="S995" s="10">
        <f>SUMIFS(IsQList,IsIList,Table_ExternalData_15[[#This Row],[item_key]],IsITypeList,Table_ExternalData_15[[#This Row],[IType]],IsDList,Table_ExternalData_15[[#Headers],[15]])</f>
        <v>0</v>
      </c>
      <c r="T995" s="10">
        <f>SUMIFS(IsQList,IsIList,Table_ExternalData_15[[#This Row],[item_key]],IsITypeList,Table_ExternalData_15[[#This Row],[IType]],IsDList,Table_ExternalData_15[[#Headers],[16]])</f>
        <v>0</v>
      </c>
      <c r="U995" s="10">
        <f>SUMIFS(IsQList,IsIList,Table_ExternalData_15[[#This Row],[item_key]],IsITypeList,Table_ExternalData_15[[#This Row],[IType]],IsDList,Table_ExternalData_15[[#Headers],[17]])</f>
        <v>0</v>
      </c>
      <c r="V995" s="10">
        <f>SUMIFS(IsQList,IsIList,Table_ExternalData_15[[#This Row],[item_key]],IsITypeList,Table_ExternalData_15[[#This Row],[IType]],IsDList,Table_ExternalData_15[[#Headers],[18]])</f>
        <v>0</v>
      </c>
      <c r="W995" s="10">
        <f>SUMIFS(IsQList,IsIList,Table_ExternalData_15[[#This Row],[item_key]],IsITypeList,Table_ExternalData_15[[#This Row],[IType]],IsDList,Table_ExternalData_15[[#Headers],[19]])</f>
        <v>0</v>
      </c>
      <c r="X995" s="10">
        <f>SUMIFS(IsQList,IsIList,Table_ExternalData_15[[#This Row],[item_key]],IsITypeList,Table_ExternalData_15[[#This Row],[IType]],IsDList,Table_ExternalData_15[[#Headers],[20]])</f>
        <v>0</v>
      </c>
      <c r="Y995" s="10">
        <f>SUMIFS(IsQList,IsIList,Table_ExternalData_15[[#This Row],[item_key]],IsITypeList,Table_ExternalData_15[[#This Row],[IType]],IsDList,Table_ExternalData_15[[#Headers],[21]])</f>
        <v>0</v>
      </c>
      <c r="Z995" s="10">
        <f>SUMIFS(IsQList,IsIList,Table_ExternalData_15[[#This Row],[item_key]],IsITypeList,Table_ExternalData_15[[#This Row],[IType]],IsDList,Table_ExternalData_15[[#Headers],[22]])</f>
        <v>0</v>
      </c>
      <c r="AA995" s="10">
        <f>SUMIFS(IsQList,IsIList,Table_ExternalData_15[[#This Row],[item_key]],IsITypeList,Table_ExternalData_15[[#This Row],[IType]],IsDList,Table_ExternalData_15[[#Headers],[23]])</f>
        <v>0</v>
      </c>
      <c r="AB995" s="10">
        <f>SUMIFS(IsQList,IsIList,Table_ExternalData_15[[#This Row],[item_key]],IsITypeList,Table_ExternalData_15[[#This Row],[IType]],IsDList,Table_ExternalData_15[[#Headers],[24]])</f>
        <v>0</v>
      </c>
      <c r="AC995" s="10">
        <f>SUMIFS(IsQList,IsIList,Table_ExternalData_15[[#This Row],[item_key]],IsITypeList,Table_ExternalData_15[[#This Row],[IType]],IsDList,Table_ExternalData_15[[#Headers],[25]])</f>
        <v>0</v>
      </c>
      <c r="AD995" s="10">
        <f>SUMIFS(IsQList,IsIList,Table_ExternalData_15[[#This Row],[item_key]],IsITypeList,Table_ExternalData_15[[#This Row],[IType]],IsDList,Table_ExternalData_15[[#Headers],[26]])</f>
        <v>0</v>
      </c>
      <c r="AE995" s="10">
        <f>SUMIFS(IsQList,IsIList,Table_ExternalData_15[[#This Row],[item_key]],IsITypeList,Table_ExternalData_15[[#This Row],[IType]],IsDList,Table_ExternalData_15[[#Headers],[27]])</f>
        <v>0</v>
      </c>
      <c r="AF995" s="10">
        <f>SUMIFS(IsQList,IsIList,Table_ExternalData_15[[#This Row],[item_key]],IsITypeList,Table_ExternalData_15[[#This Row],[IType]],IsDList,Table_ExternalData_15[[#Headers],[28]])</f>
        <v>0</v>
      </c>
      <c r="AG995" s="10">
        <f>SUMIFS(IsQList,IsIList,Table_ExternalData_15[[#This Row],[item_key]],IsITypeList,Table_ExternalData_15[[#This Row],[IType]],IsDList,Table_ExternalData_15[[#Headers],[29]])</f>
        <v>0</v>
      </c>
      <c r="AH995" s="10">
        <f>SUMIFS(IsQList,IsIList,Table_ExternalData_15[[#This Row],[item_key]],IsITypeList,Table_ExternalData_15[[#This Row],[IType]],IsDList,Table_ExternalData_15[[#Headers],[30]])</f>
        <v>0</v>
      </c>
      <c r="AI995" s="10">
        <f>SUMIFS(IsQList,IsIList,Table_ExternalData_15[[#This Row],[item_key]],IsITypeList,Table_ExternalData_15[[#This Row],[IType]],IsDList,Table_ExternalData_15[[#Headers],[31]])</f>
        <v>0</v>
      </c>
      <c r="AJ995" s="10">
        <f>SUM(Table_ExternalData_15[[#This Row],[1]:[31]])</f>
        <v>0</v>
      </c>
    </row>
    <row r="996" spans="1:36">
      <c r="A996" s="1" t="s">
        <v>2044</v>
      </c>
      <c r="B996" s="1" t="s">
        <v>1077</v>
      </c>
      <c r="C996" s="1" t="s">
        <v>2959</v>
      </c>
      <c r="D996" s="11" t="s">
        <v>2017</v>
      </c>
      <c r="E996" s="10">
        <f>SUMIFS(IsQList,IsIList,Table_ExternalData_15[[#This Row],[item_key]],IsITypeList,Table_ExternalData_15[[#This Row],[IType]],IsDList,Table_ExternalData_15[[#Headers],[1]])</f>
        <v>0</v>
      </c>
      <c r="F996" s="10">
        <f>SUMIFS(IsQList,IsIList,Table_ExternalData_15[[#This Row],[item_key]],IsITypeList,Table_ExternalData_15[[#This Row],[IType]],IsDList,Table_ExternalData_15[[#Headers],[2]])</f>
        <v>0</v>
      </c>
      <c r="G996" s="10">
        <f>SUMIFS(IsQList,IsIList,Table_ExternalData_15[[#This Row],[item_key]],IsITypeList,Table_ExternalData_15[[#This Row],[IType]],IsDList,Table_ExternalData_15[[#Headers],[3]])</f>
        <v>0</v>
      </c>
      <c r="H996" s="10">
        <f>SUMIFS(IsQList,IsIList,Table_ExternalData_15[[#This Row],[item_key]],IsITypeList,Table_ExternalData_15[[#This Row],[IType]],IsDList,Table_ExternalData_15[[#Headers],[4]])</f>
        <v>0</v>
      </c>
      <c r="I996" s="10">
        <f>SUMIFS(IsQList,IsIList,Table_ExternalData_15[[#This Row],[item_key]],IsITypeList,Table_ExternalData_15[[#This Row],[IType]],IsDList,Table_ExternalData_15[[#Headers],[5]])</f>
        <v>0</v>
      </c>
      <c r="J996" s="10">
        <f>SUMIFS(IsQList,IsIList,Table_ExternalData_15[[#This Row],[item_key]],IsITypeList,Table_ExternalData_15[[#This Row],[IType]],IsDList,Table_ExternalData_15[[#Headers],[6]])</f>
        <v>0</v>
      </c>
      <c r="K996" s="10">
        <f>SUMIFS(IsQList,IsIList,Table_ExternalData_15[[#This Row],[item_key]],IsITypeList,Table_ExternalData_15[[#This Row],[IType]],IsDList,Table_ExternalData_15[[#Headers],[7]])</f>
        <v>0</v>
      </c>
      <c r="L996" s="10">
        <f>SUMIFS(IsQList,IsIList,Table_ExternalData_15[[#This Row],[item_key]],IsITypeList,Table_ExternalData_15[[#This Row],[IType]],IsDList,Table_ExternalData_15[[#Headers],[8]])</f>
        <v>0</v>
      </c>
      <c r="M996" s="10">
        <f>SUMIFS(IsQList,IsIList,Table_ExternalData_15[[#This Row],[item_key]],IsITypeList,Table_ExternalData_15[[#This Row],[IType]],IsDList,Table_ExternalData_15[[#Headers],[9]])</f>
        <v>0</v>
      </c>
      <c r="N996" s="10">
        <f>SUMIFS(IsQList,IsIList,Table_ExternalData_15[[#This Row],[item_key]],IsITypeList,Table_ExternalData_15[[#This Row],[IType]],IsDList,Table_ExternalData_15[[#Headers],[10]])</f>
        <v>0</v>
      </c>
      <c r="O996" s="10">
        <f>SUMIFS(IsQList,IsIList,Table_ExternalData_15[[#This Row],[item_key]],IsITypeList,Table_ExternalData_15[[#This Row],[IType]],IsDList,Table_ExternalData_15[[#Headers],[11]])</f>
        <v>0</v>
      </c>
      <c r="P996" s="10">
        <f>SUMIFS(IsQList,IsIList,Table_ExternalData_15[[#This Row],[item_key]],IsITypeList,Table_ExternalData_15[[#This Row],[IType]],IsDList,Table_ExternalData_15[[#Headers],[12]])</f>
        <v>0</v>
      </c>
      <c r="Q996" s="10">
        <f>SUMIFS(IsQList,IsIList,Table_ExternalData_15[[#This Row],[item_key]],IsITypeList,Table_ExternalData_15[[#This Row],[IType]],IsDList,Table_ExternalData_15[[#Headers],[13]])</f>
        <v>0</v>
      </c>
      <c r="R996" s="10">
        <f>SUMIFS(IsQList,IsIList,Table_ExternalData_15[[#This Row],[item_key]],IsITypeList,Table_ExternalData_15[[#This Row],[IType]],IsDList,Table_ExternalData_15[[#Headers],[14]])</f>
        <v>0</v>
      </c>
      <c r="S996" s="10">
        <f>SUMIFS(IsQList,IsIList,Table_ExternalData_15[[#This Row],[item_key]],IsITypeList,Table_ExternalData_15[[#This Row],[IType]],IsDList,Table_ExternalData_15[[#Headers],[15]])</f>
        <v>0</v>
      </c>
      <c r="T996" s="10">
        <f>SUMIFS(IsQList,IsIList,Table_ExternalData_15[[#This Row],[item_key]],IsITypeList,Table_ExternalData_15[[#This Row],[IType]],IsDList,Table_ExternalData_15[[#Headers],[16]])</f>
        <v>0</v>
      </c>
      <c r="U996" s="10">
        <f>SUMIFS(IsQList,IsIList,Table_ExternalData_15[[#This Row],[item_key]],IsITypeList,Table_ExternalData_15[[#This Row],[IType]],IsDList,Table_ExternalData_15[[#Headers],[17]])</f>
        <v>0</v>
      </c>
      <c r="V996" s="10">
        <f>SUMIFS(IsQList,IsIList,Table_ExternalData_15[[#This Row],[item_key]],IsITypeList,Table_ExternalData_15[[#This Row],[IType]],IsDList,Table_ExternalData_15[[#Headers],[18]])</f>
        <v>0</v>
      </c>
      <c r="W996" s="10">
        <f>SUMIFS(IsQList,IsIList,Table_ExternalData_15[[#This Row],[item_key]],IsITypeList,Table_ExternalData_15[[#This Row],[IType]],IsDList,Table_ExternalData_15[[#Headers],[19]])</f>
        <v>0</v>
      </c>
      <c r="X996" s="10">
        <f>SUMIFS(IsQList,IsIList,Table_ExternalData_15[[#This Row],[item_key]],IsITypeList,Table_ExternalData_15[[#This Row],[IType]],IsDList,Table_ExternalData_15[[#Headers],[20]])</f>
        <v>0</v>
      </c>
      <c r="Y996" s="10">
        <f>SUMIFS(IsQList,IsIList,Table_ExternalData_15[[#This Row],[item_key]],IsITypeList,Table_ExternalData_15[[#This Row],[IType]],IsDList,Table_ExternalData_15[[#Headers],[21]])</f>
        <v>0</v>
      </c>
      <c r="Z996" s="10">
        <f>SUMIFS(IsQList,IsIList,Table_ExternalData_15[[#This Row],[item_key]],IsITypeList,Table_ExternalData_15[[#This Row],[IType]],IsDList,Table_ExternalData_15[[#Headers],[22]])</f>
        <v>0</v>
      </c>
      <c r="AA996" s="10">
        <f>SUMIFS(IsQList,IsIList,Table_ExternalData_15[[#This Row],[item_key]],IsITypeList,Table_ExternalData_15[[#This Row],[IType]],IsDList,Table_ExternalData_15[[#Headers],[23]])</f>
        <v>0</v>
      </c>
      <c r="AB996" s="10">
        <f>SUMIFS(IsQList,IsIList,Table_ExternalData_15[[#This Row],[item_key]],IsITypeList,Table_ExternalData_15[[#This Row],[IType]],IsDList,Table_ExternalData_15[[#Headers],[24]])</f>
        <v>0</v>
      </c>
      <c r="AC996" s="10">
        <f>SUMIFS(IsQList,IsIList,Table_ExternalData_15[[#This Row],[item_key]],IsITypeList,Table_ExternalData_15[[#This Row],[IType]],IsDList,Table_ExternalData_15[[#Headers],[25]])</f>
        <v>0</v>
      </c>
      <c r="AD996" s="10">
        <f>SUMIFS(IsQList,IsIList,Table_ExternalData_15[[#This Row],[item_key]],IsITypeList,Table_ExternalData_15[[#This Row],[IType]],IsDList,Table_ExternalData_15[[#Headers],[26]])</f>
        <v>0</v>
      </c>
      <c r="AE996" s="10">
        <f>SUMIFS(IsQList,IsIList,Table_ExternalData_15[[#This Row],[item_key]],IsITypeList,Table_ExternalData_15[[#This Row],[IType]],IsDList,Table_ExternalData_15[[#Headers],[27]])</f>
        <v>0</v>
      </c>
      <c r="AF996" s="10">
        <f>SUMIFS(IsQList,IsIList,Table_ExternalData_15[[#This Row],[item_key]],IsITypeList,Table_ExternalData_15[[#This Row],[IType]],IsDList,Table_ExternalData_15[[#Headers],[28]])</f>
        <v>0</v>
      </c>
      <c r="AG996" s="10">
        <f>SUMIFS(IsQList,IsIList,Table_ExternalData_15[[#This Row],[item_key]],IsITypeList,Table_ExternalData_15[[#This Row],[IType]],IsDList,Table_ExternalData_15[[#Headers],[29]])</f>
        <v>0</v>
      </c>
      <c r="AH996" s="10">
        <f>SUMIFS(IsQList,IsIList,Table_ExternalData_15[[#This Row],[item_key]],IsITypeList,Table_ExternalData_15[[#This Row],[IType]],IsDList,Table_ExternalData_15[[#Headers],[30]])</f>
        <v>0</v>
      </c>
      <c r="AI996" s="10">
        <f>SUMIFS(IsQList,IsIList,Table_ExternalData_15[[#This Row],[item_key]],IsITypeList,Table_ExternalData_15[[#This Row],[IType]],IsDList,Table_ExternalData_15[[#Headers],[31]])</f>
        <v>0</v>
      </c>
      <c r="AJ996" s="10">
        <f>SUM(Table_ExternalData_15[[#This Row],[1]:[31]])</f>
        <v>0</v>
      </c>
    </row>
    <row r="997" spans="1:36">
      <c r="A997" s="1" t="s">
        <v>524</v>
      </c>
      <c r="B997" s="1" t="s">
        <v>1081</v>
      </c>
      <c r="C997" s="1" t="s">
        <v>1082</v>
      </c>
      <c r="D997" s="11" t="s">
        <v>2046</v>
      </c>
      <c r="E997" s="10">
        <f>SUMIFS(IsQList,IsIList,Table_ExternalData_15[[#This Row],[item_key]],IsITypeList,Table_ExternalData_15[[#This Row],[IType]],IsDList,Table_ExternalData_15[[#Headers],[1]])</f>
        <v>1</v>
      </c>
      <c r="F997" s="10">
        <f>SUMIFS(IsQList,IsIList,Table_ExternalData_15[[#This Row],[item_key]],IsITypeList,Table_ExternalData_15[[#This Row],[IType]],IsDList,Table_ExternalData_15[[#Headers],[2]])</f>
        <v>0</v>
      </c>
      <c r="G997" s="10">
        <f>SUMIFS(IsQList,IsIList,Table_ExternalData_15[[#This Row],[item_key]],IsITypeList,Table_ExternalData_15[[#This Row],[IType]],IsDList,Table_ExternalData_15[[#Headers],[3]])</f>
        <v>0</v>
      </c>
      <c r="H997" s="10">
        <f>SUMIFS(IsQList,IsIList,Table_ExternalData_15[[#This Row],[item_key]],IsITypeList,Table_ExternalData_15[[#This Row],[IType]],IsDList,Table_ExternalData_15[[#Headers],[4]])</f>
        <v>70</v>
      </c>
      <c r="I997" s="10">
        <f>SUMIFS(IsQList,IsIList,Table_ExternalData_15[[#This Row],[item_key]],IsITypeList,Table_ExternalData_15[[#This Row],[IType]],IsDList,Table_ExternalData_15[[#Headers],[5]])</f>
        <v>0</v>
      </c>
      <c r="J997" s="10">
        <f>SUMIFS(IsQList,IsIList,Table_ExternalData_15[[#This Row],[item_key]],IsITypeList,Table_ExternalData_15[[#This Row],[IType]],IsDList,Table_ExternalData_15[[#Headers],[6]])</f>
        <v>23</v>
      </c>
      <c r="K997" s="10">
        <f>SUMIFS(IsQList,IsIList,Table_ExternalData_15[[#This Row],[item_key]],IsITypeList,Table_ExternalData_15[[#This Row],[IType]],IsDList,Table_ExternalData_15[[#Headers],[7]])</f>
        <v>0</v>
      </c>
      <c r="L997" s="10">
        <f>SUMIFS(IsQList,IsIList,Table_ExternalData_15[[#This Row],[item_key]],IsITypeList,Table_ExternalData_15[[#This Row],[IType]],IsDList,Table_ExternalData_15[[#Headers],[8]])</f>
        <v>0</v>
      </c>
      <c r="M997" s="10">
        <f>SUMIFS(IsQList,IsIList,Table_ExternalData_15[[#This Row],[item_key]],IsITypeList,Table_ExternalData_15[[#This Row],[IType]],IsDList,Table_ExternalData_15[[#Headers],[9]])</f>
        <v>0</v>
      </c>
      <c r="N997" s="10">
        <f>SUMIFS(IsQList,IsIList,Table_ExternalData_15[[#This Row],[item_key]],IsITypeList,Table_ExternalData_15[[#This Row],[IType]],IsDList,Table_ExternalData_15[[#Headers],[10]])</f>
        <v>0</v>
      </c>
      <c r="O997" s="10">
        <f>SUMIFS(IsQList,IsIList,Table_ExternalData_15[[#This Row],[item_key]],IsITypeList,Table_ExternalData_15[[#This Row],[IType]],IsDList,Table_ExternalData_15[[#Headers],[11]])</f>
        <v>0</v>
      </c>
      <c r="P997" s="10">
        <f>SUMIFS(IsQList,IsIList,Table_ExternalData_15[[#This Row],[item_key]],IsITypeList,Table_ExternalData_15[[#This Row],[IType]],IsDList,Table_ExternalData_15[[#Headers],[12]])</f>
        <v>0</v>
      </c>
      <c r="Q997" s="10">
        <f>SUMIFS(IsQList,IsIList,Table_ExternalData_15[[#This Row],[item_key]],IsITypeList,Table_ExternalData_15[[#This Row],[IType]],IsDList,Table_ExternalData_15[[#Headers],[13]])</f>
        <v>0</v>
      </c>
      <c r="R997" s="10">
        <f>SUMIFS(IsQList,IsIList,Table_ExternalData_15[[#This Row],[item_key]],IsITypeList,Table_ExternalData_15[[#This Row],[IType]],IsDList,Table_ExternalData_15[[#Headers],[14]])</f>
        <v>0</v>
      </c>
      <c r="S997" s="10">
        <f>SUMIFS(IsQList,IsIList,Table_ExternalData_15[[#This Row],[item_key]],IsITypeList,Table_ExternalData_15[[#This Row],[IType]],IsDList,Table_ExternalData_15[[#Headers],[15]])</f>
        <v>0</v>
      </c>
      <c r="T997" s="10">
        <f>SUMIFS(IsQList,IsIList,Table_ExternalData_15[[#This Row],[item_key]],IsITypeList,Table_ExternalData_15[[#This Row],[IType]],IsDList,Table_ExternalData_15[[#Headers],[16]])</f>
        <v>0</v>
      </c>
      <c r="U997" s="10">
        <f>SUMIFS(IsQList,IsIList,Table_ExternalData_15[[#This Row],[item_key]],IsITypeList,Table_ExternalData_15[[#This Row],[IType]],IsDList,Table_ExternalData_15[[#Headers],[17]])</f>
        <v>0</v>
      </c>
      <c r="V997" s="10">
        <f>SUMIFS(IsQList,IsIList,Table_ExternalData_15[[#This Row],[item_key]],IsITypeList,Table_ExternalData_15[[#This Row],[IType]],IsDList,Table_ExternalData_15[[#Headers],[18]])</f>
        <v>0</v>
      </c>
      <c r="W997" s="10">
        <f>SUMIFS(IsQList,IsIList,Table_ExternalData_15[[#This Row],[item_key]],IsITypeList,Table_ExternalData_15[[#This Row],[IType]],IsDList,Table_ExternalData_15[[#Headers],[19]])</f>
        <v>0</v>
      </c>
      <c r="X997" s="10">
        <f>SUMIFS(IsQList,IsIList,Table_ExternalData_15[[#This Row],[item_key]],IsITypeList,Table_ExternalData_15[[#This Row],[IType]],IsDList,Table_ExternalData_15[[#Headers],[20]])</f>
        <v>0</v>
      </c>
      <c r="Y997" s="10">
        <f>SUMIFS(IsQList,IsIList,Table_ExternalData_15[[#This Row],[item_key]],IsITypeList,Table_ExternalData_15[[#This Row],[IType]],IsDList,Table_ExternalData_15[[#Headers],[21]])</f>
        <v>0</v>
      </c>
      <c r="Z997" s="10">
        <f>SUMIFS(IsQList,IsIList,Table_ExternalData_15[[#This Row],[item_key]],IsITypeList,Table_ExternalData_15[[#This Row],[IType]],IsDList,Table_ExternalData_15[[#Headers],[22]])</f>
        <v>0</v>
      </c>
      <c r="AA997" s="10">
        <f>SUMIFS(IsQList,IsIList,Table_ExternalData_15[[#This Row],[item_key]],IsITypeList,Table_ExternalData_15[[#This Row],[IType]],IsDList,Table_ExternalData_15[[#Headers],[23]])</f>
        <v>0</v>
      </c>
      <c r="AB997" s="10">
        <f>SUMIFS(IsQList,IsIList,Table_ExternalData_15[[#This Row],[item_key]],IsITypeList,Table_ExternalData_15[[#This Row],[IType]],IsDList,Table_ExternalData_15[[#Headers],[24]])</f>
        <v>0</v>
      </c>
      <c r="AC997" s="10">
        <f>SUMIFS(IsQList,IsIList,Table_ExternalData_15[[#This Row],[item_key]],IsITypeList,Table_ExternalData_15[[#This Row],[IType]],IsDList,Table_ExternalData_15[[#Headers],[25]])</f>
        <v>0</v>
      </c>
      <c r="AD997" s="10">
        <f>SUMIFS(IsQList,IsIList,Table_ExternalData_15[[#This Row],[item_key]],IsITypeList,Table_ExternalData_15[[#This Row],[IType]],IsDList,Table_ExternalData_15[[#Headers],[26]])</f>
        <v>0</v>
      </c>
      <c r="AE997" s="10">
        <f>SUMIFS(IsQList,IsIList,Table_ExternalData_15[[#This Row],[item_key]],IsITypeList,Table_ExternalData_15[[#This Row],[IType]],IsDList,Table_ExternalData_15[[#Headers],[27]])</f>
        <v>0</v>
      </c>
      <c r="AF997" s="10">
        <f>SUMIFS(IsQList,IsIList,Table_ExternalData_15[[#This Row],[item_key]],IsITypeList,Table_ExternalData_15[[#This Row],[IType]],IsDList,Table_ExternalData_15[[#Headers],[28]])</f>
        <v>1</v>
      </c>
      <c r="AG997" s="10">
        <f>SUMIFS(IsQList,IsIList,Table_ExternalData_15[[#This Row],[item_key]],IsITypeList,Table_ExternalData_15[[#This Row],[IType]],IsDList,Table_ExternalData_15[[#Headers],[29]])</f>
        <v>76</v>
      </c>
      <c r="AH997" s="10">
        <f>SUMIFS(IsQList,IsIList,Table_ExternalData_15[[#This Row],[item_key]],IsITypeList,Table_ExternalData_15[[#This Row],[IType]],IsDList,Table_ExternalData_15[[#Headers],[30]])</f>
        <v>0</v>
      </c>
      <c r="AI997" s="10">
        <f>SUMIFS(IsQList,IsIList,Table_ExternalData_15[[#This Row],[item_key]],IsITypeList,Table_ExternalData_15[[#This Row],[IType]],IsDList,Table_ExternalData_15[[#Headers],[31]])</f>
        <v>10</v>
      </c>
      <c r="AJ997" s="10">
        <f>SUM(Table_ExternalData_15[[#This Row],[1]:[31]])</f>
        <v>181</v>
      </c>
    </row>
    <row r="998" spans="1:36">
      <c r="A998" s="1" t="s">
        <v>524</v>
      </c>
      <c r="B998" s="1" t="s">
        <v>1081</v>
      </c>
      <c r="C998" s="1" t="s">
        <v>1082</v>
      </c>
      <c r="D998" s="11" t="s">
        <v>2017</v>
      </c>
      <c r="E998" s="10">
        <f>SUMIFS(IsQList,IsIList,Table_ExternalData_15[[#This Row],[item_key]],IsITypeList,Table_ExternalData_15[[#This Row],[IType]],IsDList,Table_ExternalData_15[[#Headers],[1]])</f>
        <v>0</v>
      </c>
      <c r="F998" s="10">
        <f>SUMIFS(IsQList,IsIList,Table_ExternalData_15[[#This Row],[item_key]],IsITypeList,Table_ExternalData_15[[#This Row],[IType]],IsDList,Table_ExternalData_15[[#Headers],[2]])</f>
        <v>0</v>
      </c>
      <c r="G998" s="10">
        <f>SUMIFS(IsQList,IsIList,Table_ExternalData_15[[#This Row],[item_key]],IsITypeList,Table_ExternalData_15[[#This Row],[IType]],IsDList,Table_ExternalData_15[[#Headers],[3]])</f>
        <v>0</v>
      </c>
      <c r="H998" s="10">
        <f>SUMIFS(IsQList,IsIList,Table_ExternalData_15[[#This Row],[item_key]],IsITypeList,Table_ExternalData_15[[#This Row],[IType]],IsDList,Table_ExternalData_15[[#Headers],[4]])</f>
        <v>0</v>
      </c>
      <c r="I998" s="10">
        <f>SUMIFS(IsQList,IsIList,Table_ExternalData_15[[#This Row],[item_key]],IsITypeList,Table_ExternalData_15[[#This Row],[IType]],IsDList,Table_ExternalData_15[[#Headers],[5]])</f>
        <v>0</v>
      </c>
      <c r="J998" s="10">
        <f>SUMIFS(IsQList,IsIList,Table_ExternalData_15[[#This Row],[item_key]],IsITypeList,Table_ExternalData_15[[#This Row],[IType]],IsDList,Table_ExternalData_15[[#Headers],[6]])</f>
        <v>0</v>
      </c>
      <c r="K998" s="10">
        <f>SUMIFS(IsQList,IsIList,Table_ExternalData_15[[#This Row],[item_key]],IsITypeList,Table_ExternalData_15[[#This Row],[IType]],IsDList,Table_ExternalData_15[[#Headers],[7]])</f>
        <v>0</v>
      </c>
      <c r="L998" s="10">
        <f>SUMIFS(IsQList,IsIList,Table_ExternalData_15[[#This Row],[item_key]],IsITypeList,Table_ExternalData_15[[#This Row],[IType]],IsDList,Table_ExternalData_15[[#Headers],[8]])</f>
        <v>0</v>
      </c>
      <c r="M998" s="10">
        <f>SUMIFS(IsQList,IsIList,Table_ExternalData_15[[#This Row],[item_key]],IsITypeList,Table_ExternalData_15[[#This Row],[IType]],IsDList,Table_ExternalData_15[[#Headers],[9]])</f>
        <v>0</v>
      </c>
      <c r="N998" s="10">
        <f>SUMIFS(IsQList,IsIList,Table_ExternalData_15[[#This Row],[item_key]],IsITypeList,Table_ExternalData_15[[#This Row],[IType]],IsDList,Table_ExternalData_15[[#Headers],[10]])</f>
        <v>0</v>
      </c>
      <c r="O998" s="10">
        <f>SUMIFS(IsQList,IsIList,Table_ExternalData_15[[#This Row],[item_key]],IsITypeList,Table_ExternalData_15[[#This Row],[IType]],IsDList,Table_ExternalData_15[[#Headers],[11]])</f>
        <v>0</v>
      </c>
      <c r="P998" s="10">
        <f>SUMIFS(IsQList,IsIList,Table_ExternalData_15[[#This Row],[item_key]],IsITypeList,Table_ExternalData_15[[#This Row],[IType]],IsDList,Table_ExternalData_15[[#Headers],[12]])</f>
        <v>0</v>
      </c>
      <c r="Q998" s="10">
        <f>SUMIFS(IsQList,IsIList,Table_ExternalData_15[[#This Row],[item_key]],IsITypeList,Table_ExternalData_15[[#This Row],[IType]],IsDList,Table_ExternalData_15[[#Headers],[13]])</f>
        <v>0</v>
      </c>
      <c r="R998" s="10">
        <f>SUMIFS(IsQList,IsIList,Table_ExternalData_15[[#This Row],[item_key]],IsITypeList,Table_ExternalData_15[[#This Row],[IType]],IsDList,Table_ExternalData_15[[#Headers],[14]])</f>
        <v>0</v>
      </c>
      <c r="S998" s="10">
        <f>SUMIFS(IsQList,IsIList,Table_ExternalData_15[[#This Row],[item_key]],IsITypeList,Table_ExternalData_15[[#This Row],[IType]],IsDList,Table_ExternalData_15[[#Headers],[15]])</f>
        <v>0</v>
      </c>
      <c r="T998" s="10">
        <f>SUMIFS(IsQList,IsIList,Table_ExternalData_15[[#This Row],[item_key]],IsITypeList,Table_ExternalData_15[[#This Row],[IType]],IsDList,Table_ExternalData_15[[#Headers],[16]])</f>
        <v>0</v>
      </c>
      <c r="U998" s="10">
        <f>SUMIFS(IsQList,IsIList,Table_ExternalData_15[[#This Row],[item_key]],IsITypeList,Table_ExternalData_15[[#This Row],[IType]],IsDList,Table_ExternalData_15[[#Headers],[17]])</f>
        <v>0</v>
      </c>
      <c r="V998" s="10">
        <f>SUMIFS(IsQList,IsIList,Table_ExternalData_15[[#This Row],[item_key]],IsITypeList,Table_ExternalData_15[[#This Row],[IType]],IsDList,Table_ExternalData_15[[#Headers],[18]])</f>
        <v>0</v>
      </c>
      <c r="W998" s="10">
        <f>SUMIFS(IsQList,IsIList,Table_ExternalData_15[[#This Row],[item_key]],IsITypeList,Table_ExternalData_15[[#This Row],[IType]],IsDList,Table_ExternalData_15[[#Headers],[19]])</f>
        <v>0</v>
      </c>
      <c r="X998" s="10">
        <f>SUMIFS(IsQList,IsIList,Table_ExternalData_15[[#This Row],[item_key]],IsITypeList,Table_ExternalData_15[[#This Row],[IType]],IsDList,Table_ExternalData_15[[#Headers],[20]])</f>
        <v>0</v>
      </c>
      <c r="Y998" s="10">
        <f>SUMIFS(IsQList,IsIList,Table_ExternalData_15[[#This Row],[item_key]],IsITypeList,Table_ExternalData_15[[#This Row],[IType]],IsDList,Table_ExternalData_15[[#Headers],[21]])</f>
        <v>0</v>
      </c>
      <c r="Z998" s="10">
        <f>SUMIFS(IsQList,IsIList,Table_ExternalData_15[[#This Row],[item_key]],IsITypeList,Table_ExternalData_15[[#This Row],[IType]],IsDList,Table_ExternalData_15[[#Headers],[22]])</f>
        <v>0</v>
      </c>
      <c r="AA998" s="10">
        <f>SUMIFS(IsQList,IsIList,Table_ExternalData_15[[#This Row],[item_key]],IsITypeList,Table_ExternalData_15[[#This Row],[IType]],IsDList,Table_ExternalData_15[[#Headers],[23]])</f>
        <v>0</v>
      </c>
      <c r="AB998" s="10">
        <f>SUMIFS(IsQList,IsIList,Table_ExternalData_15[[#This Row],[item_key]],IsITypeList,Table_ExternalData_15[[#This Row],[IType]],IsDList,Table_ExternalData_15[[#Headers],[24]])</f>
        <v>0</v>
      </c>
      <c r="AC998" s="10">
        <f>SUMIFS(IsQList,IsIList,Table_ExternalData_15[[#This Row],[item_key]],IsITypeList,Table_ExternalData_15[[#This Row],[IType]],IsDList,Table_ExternalData_15[[#Headers],[25]])</f>
        <v>0</v>
      </c>
      <c r="AD998" s="10">
        <f>SUMIFS(IsQList,IsIList,Table_ExternalData_15[[#This Row],[item_key]],IsITypeList,Table_ExternalData_15[[#This Row],[IType]],IsDList,Table_ExternalData_15[[#Headers],[26]])</f>
        <v>0</v>
      </c>
      <c r="AE998" s="10">
        <f>SUMIFS(IsQList,IsIList,Table_ExternalData_15[[#This Row],[item_key]],IsITypeList,Table_ExternalData_15[[#This Row],[IType]],IsDList,Table_ExternalData_15[[#Headers],[27]])</f>
        <v>0</v>
      </c>
      <c r="AF998" s="10">
        <f>SUMIFS(IsQList,IsIList,Table_ExternalData_15[[#This Row],[item_key]],IsITypeList,Table_ExternalData_15[[#This Row],[IType]],IsDList,Table_ExternalData_15[[#Headers],[28]])</f>
        <v>0</v>
      </c>
      <c r="AG998" s="10">
        <f>SUMIFS(IsQList,IsIList,Table_ExternalData_15[[#This Row],[item_key]],IsITypeList,Table_ExternalData_15[[#This Row],[IType]],IsDList,Table_ExternalData_15[[#Headers],[29]])</f>
        <v>0</v>
      </c>
      <c r="AH998" s="10">
        <f>SUMIFS(IsQList,IsIList,Table_ExternalData_15[[#This Row],[item_key]],IsITypeList,Table_ExternalData_15[[#This Row],[IType]],IsDList,Table_ExternalData_15[[#Headers],[30]])</f>
        <v>0</v>
      </c>
      <c r="AI998" s="10">
        <f>SUMIFS(IsQList,IsIList,Table_ExternalData_15[[#This Row],[item_key]],IsITypeList,Table_ExternalData_15[[#This Row],[IType]],IsDList,Table_ExternalData_15[[#Headers],[31]])</f>
        <v>0</v>
      </c>
      <c r="AJ998" s="10">
        <f>SUM(Table_ExternalData_15[[#This Row],[1]:[31]])</f>
        <v>0</v>
      </c>
    </row>
    <row r="999" spans="1:36">
      <c r="A999" s="1" t="s">
        <v>268</v>
      </c>
      <c r="B999" s="1" t="s">
        <v>1556</v>
      </c>
      <c r="C999" s="1" t="s">
        <v>1557</v>
      </c>
      <c r="D999" s="11" t="s">
        <v>2046</v>
      </c>
      <c r="E999" s="10">
        <f>SUMIFS(IsQList,IsIList,Table_ExternalData_15[[#This Row],[item_key]],IsITypeList,Table_ExternalData_15[[#This Row],[IType]],IsDList,Table_ExternalData_15[[#Headers],[1]])</f>
        <v>1</v>
      </c>
      <c r="F999" s="10">
        <f>SUMIFS(IsQList,IsIList,Table_ExternalData_15[[#This Row],[item_key]],IsITypeList,Table_ExternalData_15[[#This Row],[IType]],IsDList,Table_ExternalData_15[[#Headers],[2]])</f>
        <v>0</v>
      </c>
      <c r="G999" s="10">
        <f>SUMIFS(IsQList,IsIList,Table_ExternalData_15[[#This Row],[item_key]],IsITypeList,Table_ExternalData_15[[#This Row],[IType]],IsDList,Table_ExternalData_15[[#Headers],[3]])</f>
        <v>0</v>
      </c>
      <c r="H999" s="10">
        <f>SUMIFS(IsQList,IsIList,Table_ExternalData_15[[#This Row],[item_key]],IsITypeList,Table_ExternalData_15[[#This Row],[IType]],IsDList,Table_ExternalData_15[[#Headers],[4]])</f>
        <v>70</v>
      </c>
      <c r="I999" s="10">
        <f>SUMIFS(IsQList,IsIList,Table_ExternalData_15[[#This Row],[item_key]],IsITypeList,Table_ExternalData_15[[#This Row],[IType]],IsDList,Table_ExternalData_15[[#Headers],[5]])</f>
        <v>0</v>
      </c>
      <c r="J999" s="10">
        <f>SUMIFS(IsQList,IsIList,Table_ExternalData_15[[#This Row],[item_key]],IsITypeList,Table_ExternalData_15[[#This Row],[IType]],IsDList,Table_ExternalData_15[[#Headers],[6]])</f>
        <v>23</v>
      </c>
      <c r="K999" s="10">
        <f>SUMIFS(IsQList,IsIList,Table_ExternalData_15[[#This Row],[item_key]],IsITypeList,Table_ExternalData_15[[#This Row],[IType]],IsDList,Table_ExternalData_15[[#Headers],[7]])</f>
        <v>0</v>
      </c>
      <c r="L999" s="10">
        <f>SUMIFS(IsQList,IsIList,Table_ExternalData_15[[#This Row],[item_key]],IsITypeList,Table_ExternalData_15[[#This Row],[IType]],IsDList,Table_ExternalData_15[[#Headers],[8]])</f>
        <v>0</v>
      </c>
      <c r="M999" s="10">
        <f>SUMIFS(IsQList,IsIList,Table_ExternalData_15[[#This Row],[item_key]],IsITypeList,Table_ExternalData_15[[#This Row],[IType]],IsDList,Table_ExternalData_15[[#Headers],[9]])</f>
        <v>0</v>
      </c>
      <c r="N999" s="10">
        <f>SUMIFS(IsQList,IsIList,Table_ExternalData_15[[#This Row],[item_key]],IsITypeList,Table_ExternalData_15[[#This Row],[IType]],IsDList,Table_ExternalData_15[[#Headers],[10]])</f>
        <v>0</v>
      </c>
      <c r="O999" s="10">
        <f>SUMIFS(IsQList,IsIList,Table_ExternalData_15[[#This Row],[item_key]],IsITypeList,Table_ExternalData_15[[#This Row],[IType]],IsDList,Table_ExternalData_15[[#Headers],[11]])</f>
        <v>0</v>
      </c>
      <c r="P999" s="10">
        <f>SUMIFS(IsQList,IsIList,Table_ExternalData_15[[#This Row],[item_key]],IsITypeList,Table_ExternalData_15[[#This Row],[IType]],IsDList,Table_ExternalData_15[[#Headers],[12]])</f>
        <v>0</v>
      </c>
      <c r="Q999" s="10">
        <f>SUMIFS(IsQList,IsIList,Table_ExternalData_15[[#This Row],[item_key]],IsITypeList,Table_ExternalData_15[[#This Row],[IType]],IsDList,Table_ExternalData_15[[#Headers],[13]])</f>
        <v>0</v>
      </c>
      <c r="R999" s="10">
        <f>SUMIFS(IsQList,IsIList,Table_ExternalData_15[[#This Row],[item_key]],IsITypeList,Table_ExternalData_15[[#This Row],[IType]],IsDList,Table_ExternalData_15[[#Headers],[14]])</f>
        <v>0</v>
      </c>
      <c r="S999" s="10">
        <f>SUMIFS(IsQList,IsIList,Table_ExternalData_15[[#This Row],[item_key]],IsITypeList,Table_ExternalData_15[[#This Row],[IType]],IsDList,Table_ExternalData_15[[#Headers],[15]])</f>
        <v>0</v>
      </c>
      <c r="T999" s="10">
        <f>SUMIFS(IsQList,IsIList,Table_ExternalData_15[[#This Row],[item_key]],IsITypeList,Table_ExternalData_15[[#This Row],[IType]],IsDList,Table_ExternalData_15[[#Headers],[16]])</f>
        <v>0</v>
      </c>
      <c r="U999" s="10">
        <f>SUMIFS(IsQList,IsIList,Table_ExternalData_15[[#This Row],[item_key]],IsITypeList,Table_ExternalData_15[[#This Row],[IType]],IsDList,Table_ExternalData_15[[#Headers],[17]])</f>
        <v>0</v>
      </c>
      <c r="V999" s="10">
        <f>SUMIFS(IsQList,IsIList,Table_ExternalData_15[[#This Row],[item_key]],IsITypeList,Table_ExternalData_15[[#This Row],[IType]],IsDList,Table_ExternalData_15[[#Headers],[18]])</f>
        <v>0</v>
      </c>
      <c r="W999" s="10">
        <f>SUMIFS(IsQList,IsIList,Table_ExternalData_15[[#This Row],[item_key]],IsITypeList,Table_ExternalData_15[[#This Row],[IType]],IsDList,Table_ExternalData_15[[#Headers],[19]])</f>
        <v>0</v>
      </c>
      <c r="X999" s="10">
        <f>SUMIFS(IsQList,IsIList,Table_ExternalData_15[[#This Row],[item_key]],IsITypeList,Table_ExternalData_15[[#This Row],[IType]],IsDList,Table_ExternalData_15[[#Headers],[20]])</f>
        <v>0</v>
      </c>
      <c r="Y999" s="10">
        <f>SUMIFS(IsQList,IsIList,Table_ExternalData_15[[#This Row],[item_key]],IsITypeList,Table_ExternalData_15[[#This Row],[IType]],IsDList,Table_ExternalData_15[[#Headers],[21]])</f>
        <v>0</v>
      </c>
      <c r="Z999" s="10">
        <f>SUMIFS(IsQList,IsIList,Table_ExternalData_15[[#This Row],[item_key]],IsITypeList,Table_ExternalData_15[[#This Row],[IType]],IsDList,Table_ExternalData_15[[#Headers],[22]])</f>
        <v>0</v>
      </c>
      <c r="AA999" s="10">
        <f>SUMIFS(IsQList,IsIList,Table_ExternalData_15[[#This Row],[item_key]],IsITypeList,Table_ExternalData_15[[#This Row],[IType]],IsDList,Table_ExternalData_15[[#Headers],[23]])</f>
        <v>0</v>
      </c>
      <c r="AB999" s="10">
        <f>SUMIFS(IsQList,IsIList,Table_ExternalData_15[[#This Row],[item_key]],IsITypeList,Table_ExternalData_15[[#This Row],[IType]],IsDList,Table_ExternalData_15[[#Headers],[24]])</f>
        <v>0</v>
      </c>
      <c r="AC999" s="10">
        <f>SUMIFS(IsQList,IsIList,Table_ExternalData_15[[#This Row],[item_key]],IsITypeList,Table_ExternalData_15[[#This Row],[IType]],IsDList,Table_ExternalData_15[[#Headers],[25]])</f>
        <v>0</v>
      </c>
      <c r="AD999" s="10">
        <f>SUMIFS(IsQList,IsIList,Table_ExternalData_15[[#This Row],[item_key]],IsITypeList,Table_ExternalData_15[[#This Row],[IType]],IsDList,Table_ExternalData_15[[#Headers],[26]])</f>
        <v>0</v>
      </c>
      <c r="AE999" s="10">
        <f>SUMIFS(IsQList,IsIList,Table_ExternalData_15[[#This Row],[item_key]],IsITypeList,Table_ExternalData_15[[#This Row],[IType]],IsDList,Table_ExternalData_15[[#Headers],[27]])</f>
        <v>0</v>
      </c>
      <c r="AF999" s="10">
        <f>SUMIFS(IsQList,IsIList,Table_ExternalData_15[[#This Row],[item_key]],IsITypeList,Table_ExternalData_15[[#This Row],[IType]],IsDList,Table_ExternalData_15[[#Headers],[28]])</f>
        <v>1</v>
      </c>
      <c r="AG999" s="10">
        <f>SUMIFS(IsQList,IsIList,Table_ExternalData_15[[#This Row],[item_key]],IsITypeList,Table_ExternalData_15[[#This Row],[IType]],IsDList,Table_ExternalData_15[[#Headers],[29]])</f>
        <v>76</v>
      </c>
      <c r="AH999" s="10">
        <f>SUMIFS(IsQList,IsIList,Table_ExternalData_15[[#This Row],[item_key]],IsITypeList,Table_ExternalData_15[[#This Row],[IType]],IsDList,Table_ExternalData_15[[#Headers],[30]])</f>
        <v>0</v>
      </c>
      <c r="AI999" s="10">
        <f>SUMIFS(IsQList,IsIList,Table_ExternalData_15[[#This Row],[item_key]],IsITypeList,Table_ExternalData_15[[#This Row],[IType]],IsDList,Table_ExternalData_15[[#Headers],[31]])</f>
        <v>10</v>
      </c>
      <c r="AJ999" s="10">
        <f>SUM(Table_ExternalData_15[[#This Row],[1]:[31]])</f>
        <v>181</v>
      </c>
    </row>
    <row r="1000" spans="1:36">
      <c r="A1000" s="1" t="s">
        <v>2224</v>
      </c>
      <c r="B1000" s="1" t="s">
        <v>2960</v>
      </c>
      <c r="C1000" s="1" t="s">
        <v>2961</v>
      </c>
      <c r="D1000" s="11" t="s">
        <v>2046</v>
      </c>
      <c r="E1000" s="10">
        <f>SUMIFS(IsQList,IsIList,Table_ExternalData_15[[#This Row],[item_key]],IsITypeList,Table_ExternalData_15[[#This Row],[IType]],IsDList,Table_ExternalData_15[[#Headers],[1]])</f>
        <v>1</v>
      </c>
      <c r="F1000" s="10">
        <f>SUMIFS(IsQList,IsIList,Table_ExternalData_15[[#This Row],[item_key]],IsITypeList,Table_ExternalData_15[[#This Row],[IType]],IsDList,Table_ExternalData_15[[#Headers],[2]])</f>
        <v>0</v>
      </c>
      <c r="G1000" s="10">
        <f>SUMIFS(IsQList,IsIList,Table_ExternalData_15[[#This Row],[item_key]],IsITypeList,Table_ExternalData_15[[#This Row],[IType]],IsDList,Table_ExternalData_15[[#Headers],[3]])</f>
        <v>0</v>
      </c>
      <c r="H1000" s="10">
        <f>SUMIFS(IsQList,IsIList,Table_ExternalData_15[[#This Row],[item_key]],IsITypeList,Table_ExternalData_15[[#This Row],[IType]],IsDList,Table_ExternalData_15[[#Headers],[4]])</f>
        <v>70</v>
      </c>
      <c r="I1000" s="10">
        <f>SUMIFS(IsQList,IsIList,Table_ExternalData_15[[#This Row],[item_key]],IsITypeList,Table_ExternalData_15[[#This Row],[IType]],IsDList,Table_ExternalData_15[[#Headers],[5]])</f>
        <v>0</v>
      </c>
      <c r="J1000" s="10">
        <f>SUMIFS(IsQList,IsIList,Table_ExternalData_15[[#This Row],[item_key]],IsITypeList,Table_ExternalData_15[[#This Row],[IType]],IsDList,Table_ExternalData_15[[#Headers],[6]])</f>
        <v>23</v>
      </c>
      <c r="K1000" s="10">
        <f>SUMIFS(IsQList,IsIList,Table_ExternalData_15[[#This Row],[item_key]],IsITypeList,Table_ExternalData_15[[#This Row],[IType]],IsDList,Table_ExternalData_15[[#Headers],[7]])</f>
        <v>0</v>
      </c>
      <c r="L1000" s="10">
        <f>SUMIFS(IsQList,IsIList,Table_ExternalData_15[[#This Row],[item_key]],IsITypeList,Table_ExternalData_15[[#This Row],[IType]],IsDList,Table_ExternalData_15[[#Headers],[8]])</f>
        <v>0</v>
      </c>
      <c r="M1000" s="10">
        <f>SUMIFS(IsQList,IsIList,Table_ExternalData_15[[#This Row],[item_key]],IsITypeList,Table_ExternalData_15[[#This Row],[IType]],IsDList,Table_ExternalData_15[[#Headers],[9]])</f>
        <v>0</v>
      </c>
      <c r="N1000" s="10">
        <f>SUMIFS(IsQList,IsIList,Table_ExternalData_15[[#This Row],[item_key]],IsITypeList,Table_ExternalData_15[[#This Row],[IType]],IsDList,Table_ExternalData_15[[#Headers],[10]])</f>
        <v>0</v>
      </c>
      <c r="O1000" s="10">
        <f>SUMIFS(IsQList,IsIList,Table_ExternalData_15[[#This Row],[item_key]],IsITypeList,Table_ExternalData_15[[#This Row],[IType]],IsDList,Table_ExternalData_15[[#Headers],[11]])</f>
        <v>0</v>
      </c>
      <c r="P1000" s="10">
        <f>SUMIFS(IsQList,IsIList,Table_ExternalData_15[[#This Row],[item_key]],IsITypeList,Table_ExternalData_15[[#This Row],[IType]],IsDList,Table_ExternalData_15[[#Headers],[12]])</f>
        <v>0</v>
      </c>
      <c r="Q1000" s="10">
        <f>SUMIFS(IsQList,IsIList,Table_ExternalData_15[[#This Row],[item_key]],IsITypeList,Table_ExternalData_15[[#This Row],[IType]],IsDList,Table_ExternalData_15[[#Headers],[13]])</f>
        <v>0</v>
      </c>
      <c r="R1000" s="10">
        <f>SUMIFS(IsQList,IsIList,Table_ExternalData_15[[#This Row],[item_key]],IsITypeList,Table_ExternalData_15[[#This Row],[IType]],IsDList,Table_ExternalData_15[[#Headers],[14]])</f>
        <v>0</v>
      </c>
      <c r="S1000" s="10">
        <f>SUMIFS(IsQList,IsIList,Table_ExternalData_15[[#This Row],[item_key]],IsITypeList,Table_ExternalData_15[[#This Row],[IType]],IsDList,Table_ExternalData_15[[#Headers],[15]])</f>
        <v>0</v>
      </c>
      <c r="T1000" s="10">
        <f>SUMIFS(IsQList,IsIList,Table_ExternalData_15[[#This Row],[item_key]],IsITypeList,Table_ExternalData_15[[#This Row],[IType]],IsDList,Table_ExternalData_15[[#Headers],[16]])</f>
        <v>0</v>
      </c>
      <c r="U1000" s="10">
        <f>SUMIFS(IsQList,IsIList,Table_ExternalData_15[[#This Row],[item_key]],IsITypeList,Table_ExternalData_15[[#This Row],[IType]],IsDList,Table_ExternalData_15[[#Headers],[17]])</f>
        <v>0</v>
      </c>
      <c r="V1000" s="10">
        <f>SUMIFS(IsQList,IsIList,Table_ExternalData_15[[#This Row],[item_key]],IsITypeList,Table_ExternalData_15[[#This Row],[IType]],IsDList,Table_ExternalData_15[[#Headers],[18]])</f>
        <v>0</v>
      </c>
      <c r="W1000" s="10">
        <f>SUMIFS(IsQList,IsIList,Table_ExternalData_15[[#This Row],[item_key]],IsITypeList,Table_ExternalData_15[[#This Row],[IType]],IsDList,Table_ExternalData_15[[#Headers],[19]])</f>
        <v>0</v>
      </c>
      <c r="X1000" s="10">
        <f>SUMIFS(IsQList,IsIList,Table_ExternalData_15[[#This Row],[item_key]],IsITypeList,Table_ExternalData_15[[#This Row],[IType]],IsDList,Table_ExternalData_15[[#Headers],[20]])</f>
        <v>0</v>
      </c>
      <c r="Y1000" s="10">
        <f>SUMIFS(IsQList,IsIList,Table_ExternalData_15[[#This Row],[item_key]],IsITypeList,Table_ExternalData_15[[#This Row],[IType]],IsDList,Table_ExternalData_15[[#Headers],[21]])</f>
        <v>0</v>
      </c>
      <c r="Z1000" s="10">
        <f>SUMIFS(IsQList,IsIList,Table_ExternalData_15[[#This Row],[item_key]],IsITypeList,Table_ExternalData_15[[#This Row],[IType]],IsDList,Table_ExternalData_15[[#Headers],[22]])</f>
        <v>0</v>
      </c>
      <c r="AA1000" s="10">
        <f>SUMIFS(IsQList,IsIList,Table_ExternalData_15[[#This Row],[item_key]],IsITypeList,Table_ExternalData_15[[#This Row],[IType]],IsDList,Table_ExternalData_15[[#Headers],[23]])</f>
        <v>0</v>
      </c>
      <c r="AB1000" s="10">
        <f>SUMIFS(IsQList,IsIList,Table_ExternalData_15[[#This Row],[item_key]],IsITypeList,Table_ExternalData_15[[#This Row],[IType]],IsDList,Table_ExternalData_15[[#Headers],[24]])</f>
        <v>0</v>
      </c>
      <c r="AC1000" s="10">
        <f>SUMIFS(IsQList,IsIList,Table_ExternalData_15[[#This Row],[item_key]],IsITypeList,Table_ExternalData_15[[#This Row],[IType]],IsDList,Table_ExternalData_15[[#Headers],[25]])</f>
        <v>0</v>
      </c>
      <c r="AD1000" s="10">
        <f>SUMIFS(IsQList,IsIList,Table_ExternalData_15[[#This Row],[item_key]],IsITypeList,Table_ExternalData_15[[#This Row],[IType]],IsDList,Table_ExternalData_15[[#Headers],[26]])</f>
        <v>0</v>
      </c>
      <c r="AE1000" s="10">
        <f>SUMIFS(IsQList,IsIList,Table_ExternalData_15[[#This Row],[item_key]],IsITypeList,Table_ExternalData_15[[#This Row],[IType]],IsDList,Table_ExternalData_15[[#Headers],[27]])</f>
        <v>0</v>
      </c>
      <c r="AF1000" s="10">
        <f>SUMIFS(IsQList,IsIList,Table_ExternalData_15[[#This Row],[item_key]],IsITypeList,Table_ExternalData_15[[#This Row],[IType]],IsDList,Table_ExternalData_15[[#Headers],[28]])</f>
        <v>1</v>
      </c>
      <c r="AG1000" s="10">
        <f>SUMIFS(IsQList,IsIList,Table_ExternalData_15[[#This Row],[item_key]],IsITypeList,Table_ExternalData_15[[#This Row],[IType]],IsDList,Table_ExternalData_15[[#Headers],[29]])</f>
        <v>76</v>
      </c>
      <c r="AH1000" s="10">
        <f>SUMIFS(IsQList,IsIList,Table_ExternalData_15[[#This Row],[item_key]],IsITypeList,Table_ExternalData_15[[#This Row],[IType]],IsDList,Table_ExternalData_15[[#Headers],[30]])</f>
        <v>0</v>
      </c>
      <c r="AI1000" s="10">
        <f>SUMIFS(IsQList,IsIList,Table_ExternalData_15[[#This Row],[item_key]],IsITypeList,Table_ExternalData_15[[#This Row],[IType]],IsDList,Table_ExternalData_15[[#Headers],[31]])</f>
        <v>10</v>
      </c>
      <c r="AJ1000" s="10">
        <f>SUM(Table_ExternalData_15[[#This Row],[1]:[31]])</f>
        <v>181</v>
      </c>
    </row>
    <row r="1001" spans="1:36">
      <c r="A1001" s="1" t="s">
        <v>2225</v>
      </c>
      <c r="B1001" s="1" t="s">
        <v>2962</v>
      </c>
      <c r="C1001" s="1" t="s">
        <v>2470</v>
      </c>
      <c r="D1001" s="11" t="s">
        <v>2046</v>
      </c>
      <c r="E1001" s="10">
        <f>SUMIFS(IsQList,IsIList,Table_ExternalData_15[[#This Row],[item_key]],IsITypeList,Table_ExternalData_15[[#This Row],[IType]],IsDList,Table_ExternalData_15[[#Headers],[1]])</f>
        <v>1</v>
      </c>
      <c r="F1001" s="10">
        <f>SUMIFS(IsQList,IsIList,Table_ExternalData_15[[#This Row],[item_key]],IsITypeList,Table_ExternalData_15[[#This Row],[IType]],IsDList,Table_ExternalData_15[[#Headers],[2]])</f>
        <v>0</v>
      </c>
      <c r="G1001" s="10">
        <f>SUMIFS(IsQList,IsIList,Table_ExternalData_15[[#This Row],[item_key]],IsITypeList,Table_ExternalData_15[[#This Row],[IType]],IsDList,Table_ExternalData_15[[#Headers],[3]])</f>
        <v>0</v>
      </c>
      <c r="H1001" s="10">
        <f>SUMIFS(IsQList,IsIList,Table_ExternalData_15[[#This Row],[item_key]],IsITypeList,Table_ExternalData_15[[#This Row],[IType]],IsDList,Table_ExternalData_15[[#Headers],[4]])</f>
        <v>70</v>
      </c>
      <c r="I1001" s="10">
        <f>SUMIFS(IsQList,IsIList,Table_ExternalData_15[[#This Row],[item_key]],IsITypeList,Table_ExternalData_15[[#This Row],[IType]],IsDList,Table_ExternalData_15[[#Headers],[5]])</f>
        <v>0</v>
      </c>
      <c r="J1001" s="10">
        <f>SUMIFS(IsQList,IsIList,Table_ExternalData_15[[#This Row],[item_key]],IsITypeList,Table_ExternalData_15[[#This Row],[IType]],IsDList,Table_ExternalData_15[[#Headers],[6]])</f>
        <v>23</v>
      </c>
      <c r="K1001" s="10">
        <f>SUMIFS(IsQList,IsIList,Table_ExternalData_15[[#This Row],[item_key]],IsITypeList,Table_ExternalData_15[[#This Row],[IType]],IsDList,Table_ExternalData_15[[#Headers],[7]])</f>
        <v>0</v>
      </c>
      <c r="L1001" s="10">
        <f>SUMIFS(IsQList,IsIList,Table_ExternalData_15[[#This Row],[item_key]],IsITypeList,Table_ExternalData_15[[#This Row],[IType]],IsDList,Table_ExternalData_15[[#Headers],[8]])</f>
        <v>0</v>
      </c>
      <c r="M1001" s="10">
        <f>SUMIFS(IsQList,IsIList,Table_ExternalData_15[[#This Row],[item_key]],IsITypeList,Table_ExternalData_15[[#This Row],[IType]],IsDList,Table_ExternalData_15[[#Headers],[9]])</f>
        <v>0</v>
      </c>
      <c r="N1001" s="10">
        <f>SUMIFS(IsQList,IsIList,Table_ExternalData_15[[#This Row],[item_key]],IsITypeList,Table_ExternalData_15[[#This Row],[IType]],IsDList,Table_ExternalData_15[[#Headers],[10]])</f>
        <v>0</v>
      </c>
      <c r="O1001" s="10">
        <f>SUMIFS(IsQList,IsIList,Table_ExternalData_15[[#This Row],[item_key]],IsITypeList,Table_ExternalData_15[[#This Row],[IType]],IsDList,Table_ExternalData_15[[#Headers],[11]])</f>
        <v>0</v>
      </c>
      <c r="P1001" s="10">
        <f>SUMIFS(IsQList,IsIList,Table_ExternalData_15[[#This Row],[item_key]],IsITypeList,Table_ExternalData_15[[#This Row],[IType]],IsDList,Table_ExternalData_15[[#Headers],[12]])</f>
        <v>0</v>
      </c>
      <c r="Q1001" s="10">
        <f>SUMIFS(IsQList,IsIList,Table_ExternalData_15[[#This Row],[item_key]],IsITypeList,Table_ExternalData_15[[#This Row],[IType]],IsDList,Table_ExternalData_15[[#Headers],[13]])</f>
        <v>0</v>
      </c>
      <c r="R1001" s="10">
        <f>SUMIFS(IsQList,IsIList,Table_ExternalData_15[[#This Row],[item_key]],IsITypeList,Table_ExternalData_15[[#This Row],[IType]],IsDList,Table_ExternalData_15[[#Headers],[14]])</f>
        <v>0</v>
      </c>
      <c r="S1001" s="10">
        <f>SUMIFS(IsQList,IsIList,Table_ExternalData_15[[#This Row],[item_key]],IsITypeList,Table_ExternalData_15[[#This Row],[IType]],IsDList,Table_ExternalData_15[[#Headers],[15]])</f>
        <v>0</v>
      </c>
      <c r="T1001" s="10">
        <f>SUMIFS(IsQList,IsIList,Table_ExternalData_15[[#This Row],[item_key]],IsITypeList,Table_ExternalData_15[[#This Row],[IType]],IsDList,Table_ExternalData_15[[#Headers],[16]])</f>
        <v>0</v>
      </c>
      <c r="U1001" s="10">
        <f>SUMIFS(IsQList,IsIList,Table_ExternalData_15[[#This Row],[item_key]],IsITypeList,Table_ExternalData_15[[#This Row],[IType]],IsDList,Table_ExternalData_15[[#Headers],[17]])</f>
        <v>0</v>
      </c>
      <c r="V1001" s="10">
        <f>SUMIFS(IsQList,IsIList,Table_ExternalData_15[[#This Row],[item_key]],IsITypeList,Table_ExternalData_15[[#This Row],[IType]],IsDList,Table_ExternalData_15[[#Headers],[18]])</f>
        <v>0</v>
      </c>
      <c r="W1001" s="10">
        <f>SUMIFS(IsQList,IsIList,Table_ExternalData_15[[#This Row],[item_key]],IsITypeList,Table_ExternalData_15[[#This Row],[IType]],IsDList,Table_ExternalData_15[[#Headers],[19]])</f>
        <v>0</v>
      </c>
      <c r="X1001" s="10">
        <f>SUMIFS(IsQList,IsIList,Table_ExternalData_15[[#This Row],[item_key]],IsITypeList,Table_ExternalData_15[[#This Row],[IType]],IsDList,Table_ExternalData_15[[#Headers],[20]])</f>
        <v>0</v>
      </c>
      <c r="Y1001" s="10">
        <f>SUMIFS(IsQList,IsIList,Table_ExternalData_15[[#This Row],[item_key]],IsITypeList,Table_ExternalData_15[[#This Row],[IType]],IsDList,Table_ExternalData_15[[#Headers],[21]])</f>
        <v>0</v>
      </c>
      <c r="Z1001" s="10">
        <f>SUMIFS(IsQList,IsIList,Table_ExternalData_15[[#This Row],[item_key]],IsITypeList,Table_ExternalData_15[[#This Row],[IType]],IsDList,Table_ExternalData_15[[#Headers],[22]])</f>
        <v>0</v>
      </c>
      <c r="AA1001" s="10">
        <f>SUMIFS(IsQList,IsIList,Table_ExternalData_15[[#This Row],[item_key]],IsITypeList,Table_ExternalData_15[[#This Row],[IType]],IsDList,Table_ExternalData_15[[#Headers],[23]])</f>
        <v>0</v>
      </c>
      <c r="AB1001" s="10">
        <f>SUMIFS(IsQList,IsIList,Table_ExternalData_15[[#This Row],[item_key]],IsITypeList,Table_ExternalData_15[[#This Row],[IType]],IsDList,Table_ExternalData_15[[#Headers],[24]])</f>
        <v>0</v>
      </c>
      <c r="AC1001" s="10">
        <f>SUMIFS(IsQList,IsIList,Table_ExternalData_15[[#This Row],[item_key]],IsITypeList,Table_ExternalData_15[[#This Row],[IType]],IsDList,Table_ExternalData_15[[#Headers],[25]])</f>
        <v>0</v>
      </c>
      <c r="AD1001" s="10">
        <f>SUMIFS(IsQList,IsIList,Table_ExternalData_15[[#This Row],[item_key]],IsITypeList,Table_ExternalData_15[[#This Row],[IType]],IsDList,Table_ExternalData_15[[#Headers],[26]])</f>
        <v>0</v>
      </c>
      <c r="AE1001" s="10">
        <f>SUMIFS(IsQList,IsIList,Table_ExternalData_15[[#This Row],[item_key]],IsITypeList,Table_ExternalData_15[[#This Row],[IType]],IsDList,Table_ExternalData_15[[#Headers],[27]])</f>
        <v>0</v>
      </c>
      <c r="AF1001" s="10">
        <f>SUMIFS(IsQList,IsIList,Table_ExternalData_15[[#This Row],[item_key]],IsITypeList,Table_ExternalData_15[[#This Row],[IType]],IsDList,Table_ExternalData_15[[#Headers],[28]])</f>
        <v>1</v>
      </c>
      <c r="AG1001" s="10">
        <f>SUMIFS(IsQList,IsIList,Table_ExternalData_15[[#This Row],[item_key]],IsITypeList,Table_ExternalData_15[[#This Row],[IType]],IsDList,Table_ExternalData_15[[#Headers],[29]])</f>
        <v>76</v>
      </c>
      <c r="AH1001" s="10">
        <f>SUMIFS(IsQList,IsIList,Table_ExternalData_15[[#This Row],[item_key]],IsITypeList,Table_ExternalData_15[[#This Row],[IType]],IsDList,Table_ExternalData_15[[#Headers],[30]])</f>
        <v>0</v>
      </c>
      <c r="AI1001" s="10">
        <f>SUMIFS(IsQList,IsIList,Table_ExternalData_15[[#This Row],[item_key]],IsITypeList,Table_ExternalData_15[[#This Row],[IType]],IsDList,Table_ExternalData_15[[#Headers],[31]])</f>
        <v>10</v>
      </c>
      <c r="AJ1001" s="10">
        <f>SUM(Table_ExternalData_15[[#This Row],[1]:[31]])</f>
        <v>181</v>
      </c>
    </row>
    <row r="1002" spans="1:36">
      <c r="A1002" s="1" t="s">
        <v>2226</v>
      </c>
      <c r="B1002" s="1" t="s">
        <v>2963</v>
      </c>
      <c r="C1002" s="1" t="s">
        <v>2472</v>
      </c>
      <c r="D1002" s="11" t="s">
        <v>2046</v>
      </c>
      <c r="E1002" s="10">
        <f>SUMIFS(IsQList,IsIList,Table_ExternalData_15[[#This Row],[item_key]],IsITypeList,Table_ExternalData_15[[#This Row],[IType]],IsDList,Table_ExternalData_15[[#Headers],[1]])</f>
        <v>1</v>
      </c>
      <c r="F1002" s="10">
        <f>SUMIFS(IsQList,IsIList,Table_ExternalData_15[[#This Row],[item_key]],IsITypeList,Table_ExternalData_15[[#This Row],[IType]],IsDList,Table_ExternalData_15[[#Headers],[2]])</f>
        <v>0</v>
      </c>
      <c r="G1002" s="10">
        <f>SUMIFS(IsQList,IsIList,Table_ExternalData_15[[#This Row],[item_key]],IsITypeList,Table_ExternalData_15[[#This Row],[IType]],IsDList,Table_ExternalData_15[[#Headers],[3]])</f>
        <v>0</v>
      </c>
      <c r="H1002" s="10">
        <f>SUMIFS(IsQList,IsIList,Table_ExternalData_15[[#This Row],[item_key]],IsITypeList,Table_ExternalData_15[[#This Row],[IType]],IsDList,Table_ExternalData_15[[#Headers],[4]])</f>
        <v>70</v>
      </c>
      <c r="I1002" s="10">
        <f>SUMIFS(IsQList,IsIList,Table_ExternalData_15[[#This Row],[item_key]],IsITypeList,Table_ExternalData_15[[#This Row],[IType]],IsDList,Table_ExternalData_15[[#Headers],[5]])</f>
        <v>0</v>
      </c>
      <c r="J1002" s="10">
        <f>SUMIFS(IsQList,IsIList,Table_ExternalData_15[[#This Row],[item_key]],IsITypeList,Table_ExternalData_15[[#This Row],[IType]],IsDList,Table_ExternalData_15[[#Headers],[6]])</f>
        <v>23</v>
      </c>
      <c r="K1002" s="10">
        <f>SUMIFS(IsQList,IsIList,Table_ExternalData_15[[#This Row],[item_key]],IsITypeList,Table_ExternalData_15[[#This Row],[IType]],IsDList,Table_ExternalData_15[[#Headers],[7]])</f>
        <v>0</v>
      </c>
      <c r="L1002" s="10">
        <f>SUMIFS(IsQList,IsIList,Table_ExternalData_15[[#This Row],[item_key]],IsITypeList,Table_ExternalData_15[[#This Row],[IType]],IsDList,Table_ExternalData_15[[#Headers],[8]])</f>
        <v>0</v>
      </c>
      <c r="M1002" s="10">
        <f>SUMIFS(IsQList,IsIList,Table_ExternalData_15[[#This Row],[item_key]],IsITypeList,Table_ExternalData_15[[#This Row],[IType]],IsDList,Table_ExternalData_15[[#Headers],[9]])</f>
        <v>0</v>
      </c>
      <c r="N1002" s="10">
        <f>SUMIFS(IsQList,IsIList,Table_ExternalData_15[[#This Row],[item_key]],IsITypeList,Table_ExternalData_15[[#This Row],[IType]],IsDList,Table_ExternalData_15[[#Headers],[10]])</f>
        <v>0</v>
      </c>
      <c r="O1002" s="10">
        <f>SUMIFS(IsQList,IsIList,Table_ExternalData_15[[#This Row],[item_key]],IsITypeList,Table_ExternalData_15[[#This Row],[IType]],IsDList,Table_ExternalData_15[[#Headers],[11]])</f>
        <v>0</v>
      </c>
      <c r="P1002" s="10">
        <f>SUMIFS(IsQList,IsIList,Table_ExternalData_15[[#This Row],[item_key]],IsITypeList,Table_ExternalData_15[[#This Row],[IType]],IsDList,Table_ExternalData_15[[#Headers],[12]])</f>
        <v>0</v>
      </c>
      <c r="Q1002" s="10">
        <f>SUMIFS(IsQList,IsIList,Table_ExternalData_15[[#This Row],[item_key]],IsITypeList,Table_ExternalData_15[[#This Row],[IType]],IsDList,Table_ExternalData_15[[#Headers],[13]])</f>
        <v>0</v>
      </c>
      <c r="R1002" s="10">
        <f>SUMIFS(IsQList,IsIList,Table_ExternalData_15[[#This Row],[item_key]],IsITypeList,Table_ExternalData_15[[#This Row],[IType]],IsDList,Table_ExternalData_15[[#Headers],[14]])</f>
        <v>0</v>
      </c>
      <c r="S1002" s="10">
        <f>SUMIFS(IsQList,IsIList,Table_ExternalData_15[[#This Row],[item_key]],IsITypeList,Table_ExternalData_15[[#This Row],[IType]],IsDList,Table_ExternalData_15[[#Headers],[15]])</f>
        <v>0</v>
      </c>
      <c r="T1002" s="10">
        <f>SUMIFS(IsQList,IsIList,Table_ExternalData_15[[#This Row],[item_key]],IsITypeList,Table_ExternalData_15[[#This Row],[IType]],IsDList,Table_ExternalData_15[[#Headers],[16]])</f>
        <v>0</v>
      </c>
      <c r="U1002" s="10">
        <f>SUMIFS(IsQList,IsIList,Table_ExternalData_15[[#This Row],[item_key]],IsITypeList,Table_ExternalData_15[[#This Row],[IType]],IsDList,Table_ExternalData_15[[#Headers],[17]])</f>
        <v>0</v>
      </c>
      <c r="V1002" s="10">
        <f>SUMIFS(IsQList,IsIList,Table_ExternalData_15[[#This Row],[item_key]],IsITypeList,Table_ExternalData_15[[#This Row],[IType]],IsDList,Table_ExternalData_15[[#Headers],[18]])</f>
        <v>0</v>
      </c>
      <c r="W1002" s="10">
        <f>SUMIFS(IsQList,IsIList,Table_ExternalData_15[[#This Row],[item_key]],IsITypeList,Table_ExternalData_15[[#This Row],[IType]],IsDList,Table_ExternalData_15[[#Headers],[19]])</f>
        <v>0</v>
      </c>
      <c r="X1002" s="10">
        <f>SUMIFS(IsQList,IsIList,Table_ExternalData_15[[#This Row],[item_key]],IsITypeList,Table_ExternalData_15[[#This Row],[IType]],IsDList,Table_ExternalData_15[[#Headers],[20]])</f>
        <v>0</v>
      </c>
      <c r="Y1002" s="10">
        <f>SUMIFS(IsQList,IsIList,Table_ExternalData_15[[#This Row],[item_key]],IsITypeList,Table_ExternalData_15[[#This Row],[IType]],IsDList,Table_ExternalData_15[[#Headers],[21]])</f>
        <v>0</v>
      </c>
      <c r="Z1002" s="10">
        <f>SUMIFS(IsQList,IsIList,Table_ExternalData_15[[#This Row],[item_key]],IsITypeList,Table_ExternalData_15[[#This Row],[IType]],IsDList,Table_ExternalData_15[[#Headers],[22]])</f>
        <v>0</v>
      </c>
      <c r="AA1002" s="10">
        <f>SUMIFS(IsQList,IsIList,Table_ExternalData_15[[#This Row],[item_key]],IsITypeList,Table_ExternalData_15[[#This Row],[IType]],IsDList,Table_ExternalData_15[[#Headers],[23]])</f>
        <v>0</v>
      </c>
      <c r="AB1002" s="10">
        <f>SUMIFS(IsQList,IsIList,Table_ExternalData_15[[#This Row],[item_key]],IsITypeList,Table_ExternalData_15[[#This Row],[IType]],IsDList,Table_ExternalData_15[[#Headers],[24]])</f>
        <v>0</v>
      </c>
      <c r="AC1002" s="10">
        <f>SUMIFS(IsQList,IsIList,Table_ExternalData_15[[#This Row],[item_key]],IsITypeList,Table_ExternalData_15[[#This Row],[IType]],IsDList,Table_ExternalData_15[[#Headers],[25]])</f>
        <v>0</v>
      </c>
      <c r="AD1002" s="10">
        <f>SUMIFS(IsQList,IsIList,Table_ExternalData_15[[#This Row],[item_key]],IsITypeList,Table_ExternalData_15[[#This Row],[IType]],IsDList,Table_ExternalData_15[[#Headers],[26]])</f>
        <v>0</v>
      </c>
      <c r="AE1002" s="10">
        <f>SUMIFS(IsQList,IsIList,Table_ExternalData_15[[#This Row],[item_key]],IsITypeList,Table_ExternalData_15[[#This Row],[IType]],IsDList,Table_ExternalData_15[[#Headers],[27]])</f>
        <v>0</v>
      </c>
      <c r="AF1002" s="10">
        <f>SUMIFS(IsQList,IsIList,Table_ExternalData_15[[#This Row],[item_key]],IsITypeList,Table_ExternalData_15[[#This Row],[IType]],IsDList,Table_ExternalData_15[[#Headers],[28]])</f>
        <v>1</v>
      </c>
      <c r="AG1002" s="10">
        <f>SUMIFS(IsQList,IsIList,Table_ExternalData_15[[#This Row],[item_key]],IsITypeList,Table_ExternalData_15[[#This Row],[IType]],IsDList,Table_ExternalData_15[[#Headers],[29]])</f>
        <v>76</v>
      </c>
      <c r="AH1002" s="10">
        <f>SUMIFS(IsQList,IsIList,Table_ExternalData_15[[#This Row],[item_key]],IsITypeList,Table_ExternalData_15[[#This Row],[IType]],IsDList,Table_ExternalData_15[[#Headers],[30]])</f>
        <v>0</v>
      </c>
      <c r="AI1002" s="10">
        <f>SUMIFS(IsQList,IsIList,Table_ExternalData_15[[#This Row],[item_key]],IsITypeList,Table_ExternalData_15[[#This Row],[IType]],IsDList,Table_ExternalData_15[[#Headers],[31]])</f>
        <v>10</v>
      </c>
      <c r="AJ1002" s="10">
        <f>SUM(Table_ExternalData_15[[#This Row],[1]:[31]])</f>
        <v>181</v>
      </c>
    </row>
    <row r="1003" spans="1:36">
      <c r="A1003" s="1" t="s">
        <v>2227</v>
      </c>
      <c r="B1003" s="1" t="s">
        <v>2964</v>
      </c>
      <c r="C1003" s="1" t="s">
        <v>1599</v>
      </c>
      <c r="D1003" s="11" t="s">
        <v>2046</v>
      </c>
      <c r="E1003" s="10">
        <f>SUMIFS(IsQList,IsIList,Table_ExternalData_15[[#This Row],[item_key]],IsITypeList,Table_ExternalData_15[[#This Row],[IType]],IsDList,Table_ExternalData_15[[#Headers],[1]])</f>
        <v>1</v>
      </c>
      <c r="F1003" s="10">
        <f>SUMIFS(IsQList,IsIList,Table_ExternalData_15[[#This Row],[item_key]],IsITypeList,Table_ExternalData_15[[#This Row],[IType]],IsDList,Table_ExternalData_15[[#Headers],[2]])</f>
        <v>0</v>
      </c>
      <c r="G1003" s="10">
        <f>SUMIFS(IsQList,IsIList,Table_ExternalData_15[[#This Row],[item_key]],IsITypeList,Table_ExternalData_15[[#This Row],[IType]],IsDList,Table_ExternalData_15[[#Headers],[3]])</f>
        <v>0</v>
      </c>
      <c r="H1003" s="10">
        <f>SUMIFS(IsQList,IsIList,Table_ExternalData_15[[#This Row],[item_key]],IsITypeList,Table_ExternalData_15[[#This Row],[IType]],IsDList,Table_ExternalData_15[[#Headers],[4]])</f>
        <v>38</v>
      </c>
      <c r="I1003" s="10">
        <f>SUMIFS(IsQList,IsIList,Table_ExternalData_15[[#This Row],[item_key]],IsITypeList,Table_ExternalData_15[[#This Row],[IType]],IsDList,Table_ExternalData_15[[#Headers],[5]])</f>
        <v>0</v>
      </c>
      <c r="J1003" s="10">
        <f>SUMIFS(IsQList,IsIList,Table_ExternalData_15[[#This Row],[item_key]],IsITypeList,Table_ExternalData_15[[#This Row],[IType]],IsDList,Table_ExternalData_15[[#Headers],[6]])</f>
        <v>6</v>
      </c>
      <c r="K1003" s="10">
        <f>SUMIFS(IsQList,IsIList,Table_ExternalData_15[[#This Row],[item_key]],IsITypeList,Table_ExternalData_15[[#This Row],[IType]],IsDList,Table_ExternalData_15[[#Headers],[7]])</f>
        <v>0</v>
      </c>
      <c r="L1003" s="10">
        <f>SUMIFS(IsQList,IsIList,Table_ExternalData_15[[#This Row],[item_key]],IsITypeList,Table_ExternalData_15[[#This Row],[IType]],IsDList,Table_ExternalData_15[[#Headers],[8]])</f>
        <v>0</v>
      </c>
      <c r="M1003" s="10">
        <f>SUMIFS(IsQList,IsIList,Table_ExternalData_15[[#This Row],[item_key]],IsITypeList,Table_ExternalData_15[[#This Row],[IType]],IsDList,Table_ExternalData_15[[#Headers],[9]])</f>
        <v>0</v>
      </c>
      <c r="N1003" s="10">
        <f>SUMIFS(IsQList,IsIList,Table_ExternalData_15[[#This Row],[item_key]],IsITypeList,Table_ExternalData_15[[#This Row],[IType]],IsDList,Table_ExternalData_15[[#Headers],[10]])</f>
        <v>0</v>
      </c>
      <c r="O1003" s="10">
        <f>SUMIFS(IsQList,IsIList,Table_ExternalData_15[[#This Row],[item_key]],IsITypeList,Table_ExternalData_15[[#This Row],[IType]],IsDList,Table_ExternalData_15[[#Headers],[11]])</f>
        <v>0</v>
      </c>
      <c r="P1003" s="10">
        <f>SUMIFS(IsQList,IsIList,Table_ExternalData_15[[#This Row],[item_key]],IsITypeList,Table_ExternalData_15[[#This Row],[IType]],IsDList,Table_ExternalData_15[[#Headers],[12]])</f>
        <v>0</v>
      </c>
      <c r="Q1003" s="10">
        <f>SUMIFS(IsQList,IsIList,Table_ExternalData_15[[#This Row],[item_key]],IsITypeList,Table_ExternalData_15[[#This Row],[IType]],IsDList,Table_ExternalData_15[[#Headers],[13]])</f>
        <v>0</v>
      </c>
      <c r="R1003" s="10">
        <f>SUMIFS(IsQList,IsIList,Table_ExternalData_15[[#This Row],[item_key]],IsITypeList,Table_ExternalData_15[[#This Row],[IType]],IsDList,Table_ExternalData_15[[#Headers],[14]])</f>
        <v>0</v>
      </c>
      <c r="S1003" s="10">
        <f>SUMIFS(IsQList,IsIList,Table_ExternalData_15[[#This Row],[item_key]],IsITypeList,Table_ExternalData_15[[#This Row],[IType]],IsDList,Table_ExternalData_15[[#Headers],[15]])</f>
        <v>0</v>
      </c>
      <c r="T1003" s="10">
        <f>SUMIFS(IsQList,IsIList,Table_ExternalData_15[[#This Row],[item_key]],IsITypeList,Table_ExternalData_15[[#This Row],[IType]],IsDList,Table_ExternalData_15[[#Headers],[16]])</f>
        <v>0</v>
      </c>
      <c r="U1003" s="10">
        <f>SUMIFS(IsQList,IsIList,Table_ExternalData_15[[#This Row],[item_key]],IsITypeList,Table_ExternalData_15[[#This Row],[IType]],IsDList,Table_ExternalData_15[[#Headers],[17]])</f>
        <v>0</v>
      </c>
      <c r="V1003" s="10">
        <f>SUMIFS(IsQList,IsIList,Table_ExternalData_15[[#This Row],[item_key]],IsITypeList,Table_ExternalData_15[[#This Row],[IType]],IsDList,Table_ExternalData_15[[#Headers],[18]])</f>
        <v>0</v>
      </c>
      <c r="W1003" s="10">
        <f>SUMIFS(IsQList,IsIList,Table_ExternalData_15[[#This Row],[item_key]],IsITypeList,Table_ExternalData_15[[#This Row],[IType]],IsDList,Table_ExternalData_15[[#Headers],[19]])</f>
        <v>0</v>
      </c>
      <c r="X1003" s="10">
        <f>SUMIFS(IsQList,IsIList,Table_ExternalData_15[[#This Row],[item_key]],IsITypeList,Table_ExternalData_15[[#This Row],[IType]],IsDList,Table_ExternalData_15[[#Headers],[20]])</f>
        <v>0</v>
      </c>
      <c r="Y1003" s="10">
        <f>SUMIFS(IsQList,IsIList,Table_ExternalData_15[[#This Row],[item_key]],IsITypeList,Table_ExternalData_15[[#This Row],[IType]],IsDList,Table_ExternalData_15[[#Headers],[21]])</f>
        <v>0</v>
      </c>
      <c r="Z1003" s="10">
        <f>SUMIFS(IsQList,IsIList,Table_ExternalData_15[[#This Row],[item_key]],IsITypeList,Table_ExternalData_15[[#This Row],[IType]],IsDList,Table_ExternalData_15[[#Headers],[22]])</f>
        <v>0</v>
      </c>
      <c r="AA1003" s="10">
        <f>SUMIFS(IsQList,IsIList,Table_ExternalData_15[[#This Row],[item_key]],IsITypeList,Table_ExternalData_15[[#This Row],[IType]],IsDList,Table_ExternalData_15[[#Headers],[23]])</f>
        <v>0</v>
      </c>
      <c r="AB1003" s="10">
        <f>SUMIFS(IsQList,IsIList,Table_ExternalData_15[[#This Row],[item_key]],IsITypeList,Table_ExternalData_15[[#This Row],[IType]],IsDList,Table_ExternalData_15[[#Headers],[24]])</f>
        <v>0</v>
      </c>
      <c r="AC1003" s="10">
        <f>SUMIFS(IsQList,IsIList,Table_ExternalData_15[[#This Row],[item_key]],IsITypeList,Table_ExternalData_15[[#This Row],[IType]],IsDList,Table_ExternalData_15[[#Headers],[25]])</f>
        <v>0</v>
      </c>
      <c r="AD1003" s="10">
        <f>SUMIFS(IsQList,IsIList,Table_ExternalData_15[[#This Row],[item_key]],IsITypeList,Table_ExternalData_15[[#This Row],[IType]],IsDList,Table_ExternalData_15[[#Headers],[26]])</f>
        <v>0</v>
      </c>
      <c r="AE1003" s="10">
        <f>SUMIFS(IsQList,IsIList,Table_ExternalData_15[[#This Row],[item_key]],IsITypeList,Table_ExternalData_15[[#This Row],[IType]],IsDList,Table_ExternalData_15[[#Headers],[27]])</f>
        <v>0</v>
      </c>
      <c r="AF1003" s="10">
        <f>SUMIFS(IsQList,IsIList,Table_ExternalData_15[[#This Row],[item_key]],IsITypeList,Table_ExternalData_15[[#This Row],[IType]],IsDList,Table_ExternalData_15[[#Headers],[28]])</f>
        <v>1</v>
      </c>
      <c r="AG1003" s="10">
        <f>SUMIFS(IsQList,IsIList,Table_ExternalData_15[[#This Row],[item_key]],IsITypeList,Table_ExternalData_15[[#This Row],[IType]],IsDList,Table_ExternalData_15[[#Headers],[29]])</f>
        <v>51</v>
      </c>
      <c r="AH1003" s="10">
        <f>SUMIFS(IsQList,IsIList,Table_ExternalData_15[[#This Row],[item_key]],IsITypeList,Table_ExternalData_15[[#This Row],[IType]],IsDList,Table_ExternalData_15[[#Headers],[30]])</f>
        <v>0</v>
      </c>
      <c r="AI1003" s="10">
        <f>SUMIFS(IsQList,IsIList,Table_ExternalData_15[[#This Row],[item_key]],IsITypeList,Table_ExternalData_15[[#This Row],[IType]],IsDList,Table_ExternalData_15[[#Headers],[31]])</f>
        <v>10</v>
      </c>
      <c r="AJ1003" s="10">
        <f>SUM(Table_ExternalData_15[[#This Row],[1]:[31]])</f>
        <v>107</v>
      </c>
    </row>
    <row r="1004" spans="1:36">
      <c r="A1004" s="1" t="s">
        <v>2371</v>
      </c>
      <c r="B1004" s="1" t="s">
        <v>2965</v>
      </c>
      <c r="C1004" s="1" t="s">
        <v>832</v>
      </c>
      <c r="D1004" s="11" t="s">
        <v>2363</v>
      </c>
      <c r="E1004" s="10">
        <f>SUMIFS(IsQList,IsIList,Table_ExternalData_15[[#This Row],[item_key]],IsITypeList,Table_ExternalData_15[[#This Row],[IType]],IsDList,Table_ExternalData_15[[#Headers],[1]])</f>
        <v>0</v>
      </c>
      <c r="F1004" s="10">
        <f>SUMIFS(IsQList,IsIList,Table_ExternalData_15[[#This Row],[item_key]],IsITypeList,Table_ExternalData_15[[#This Row],[IType]],IsDList,Table_ExternalData_15[[#Headers],[2]])</f>
        <v>0</v>
      </c>
      <c r="G1004" s="10">
        <f>SUMIFS(IsQList,IsIList,Table_ExternalData_15[[#This Row],[item_key]],IsITypeList,Table_ExternalData_15[[#This Row],[IType]],IsDList,Table_ExternalData_15[[#Headers],[3]])</f>
        <v>0</v>
      </c>
      <c r="H1004" s="10">
        <f>SUMIFS(IsQList,IsIList,Table_ExternalData_15[[#This Row],[item_key]],IsITypeList,Table_ExternalData_15[[#This Row],[IType]],IsDList,Table_ExternalData_15[[#Headers],[4]])</f>
        <v>0</v>
      </c>
      <c r="I1004" s="10">
        <f>SUMIFS(IsQList,IsIList,Table_ExternalData_15[[#This Row],[item_key]],IsITypeList,Table_ExternalData_15[[#This Row],[IType]],IsDList,Table_ExternalData_15[[#Headers],[5]])</f>
        <v>0</v>
      </c>
      <c r="J1004" s="10">
        <f>SUMIFS(IsQList,IsIList,Table_ExternalData_15[[#This Row],[item_key]],IsITypeList,Table_ExternalData_15[[#This Row],[IType]],IsDList,Table_ExternalData_15[[#Headers],[6]])</f>
        <v>0</v>
      </c>
      <c r="K1004" s="10">
        <f>SUMIFS(IsQList,IsIList,Table_ExternalData_15[[#This Row],[item_key]],IsITypeList,Table_ExternalData_15[[#This Row],[IType]],IsDList,Table_ExternalData_15[[#Headers],[7]])</f>
        <v>0</v>
      </c>
      <c r="L1004" s="10">
        <f>SUMIFS(IsQList,IsIList,Table_ExternalData_15[[#This Row],[item_key]],IsITypeList,Table_ExternalData_15[[#This Row],[IType]],IsDList,Table_ExternalData_15[[#Headers],[8]])</f>
        <v>0</v>
      </c>
      <c r="M1004" s="10">
        <f>SUMIFS(IsQList,IsIList,Table_ExternalData_15[[#This Row],[item_key]],IsITypeList,Table_ExternalData_15[[#This Row],[IType]],IsDList,Table_ExternalData_15[[#Headers],[9]])</f>
        <v>0</v>
      </c>
      <c r="N1004" s="10">
        <f>SUMIFS(IsQList,IsIList,Table_ExternalData_15[[#This Row],[item_key]],IsITypeList,Table_ExternalData_15[[#This Row],[IType]],IsDList,Table_ExternalData_15[[#Headers],[10]])</f>
        <v>0</v>
      </c>
      <c r="O1004" s="10">
        <f>SUMIFS(IsQList,IsIList,Table_ExternalData_15[[#This Row],[item_key]],IsITypeList,Table_ExternalData_15[[#This Row],[IType]],IsDList,Table_ExternalData_15[[#Headers],[11]])</f>
        <v>0</v>
      </c>
      <c r="P1004" s="10">
        <f>SUMIFS(IsQList,IsIList,Table_ExternalData_15[[#This Row],[item_key]],IsITypeList,Table_ExternalData_15[[#This Row],[IType]],IsDList,Table_ExternalData_15[[#Headers],[12]])</f>
        <v>0</v>
      </c>
      <c r="Q1004" s="10">
        <f>SUMIFS(IsQList,IsIList,Table_ExternalData_15[[#This Row],[item_key]],IsITypeList,Table_ExternalData_15[[#This Row],[IType]],IsDList,Table_ExternalData_15[[#Headers],[13]])</f>
        <v>0</v>
      </c>
      <c r="R1004" s="10">
        <f>SUMIFS(IsQList,IsIList,Table_ExternalData_15[[#This Row],[item_key]],IsITypeList,Table_ExternalData_15[[#This Row],[IType]],IsDList,Table_ExternalData_15[[#Headers],[14]])</f>
        <v>0</v>
      </c>
      <c r="S1004" s="10">
        <f>SUMIFS(IsQList,IsIList,Table_ExternalData_15[[#This Row],[item_key]],IsITypeList,Table_ExternalData_15[[#This Row],[IType]],IsDList,Table_ExternalData_15[[#Headers],[15]])</f>
        <v>0</v>
      </c>
      <c r="T1004" s="10">
        <f>SUMIFS(IsQList,IsIList,Table_ExternalData_15[[#This Row],[item_key]],IsITypeList,Table_ExternalData_15[[#This Row],[IType]],IsDList,Table_ExternalData_15[[#Headers],[16]])</f>
        <v>0</v>
      </c>
      <c r="U1004" s="10">
        <f>SUMIFS(IsQList,IsIList,Table_ExternalData_15[[#This Row],[item_key]],IsITypeList,Table_ExternalData_15[[#This Row],[IType]],IsDList,Table_ExternalData_15[[#Headers],[17]])</f>
        <v>0</v>
      </c>
      <c r="V1004" s="10">
        <f>SUMIFS(IsQList,IsIList,Table_ExternalData_15[[#This Row],[item_key]],IsITypeList,Table_ExternalData_15[[#This Row],[IType]],IsDList,Table_ExternalData_15[[#Headers],[18]])</f>
        <v>0</v>
      </c>
      <c r="W1004" s="10">
        <f>SUMIFS(IsQList,IsIList,Table_ExternalData_15[[#This Row],[item_key]],IsITypeList,Table_ExternalData_15[[#This Row],[IType]],IsDList,Table_ExternalData_15[[#Headers],[19]])</f>
        <v>0</v>
      </c>
      <c r="X1004" s="10">
        <f>SUMIFS(IsQList,IsIList,Table_ExternalData_15[[#This Row],[item_key]],IsITypeList,Table_ExternalData_15[[#This Row],[IType]],IsDList,Table_ExternalData_15[[#Headers],[20]])</f>
        <v>0</v>
      </c>
      <c r="Y1004" s="10">
        <f>SUMIFS(IsQList,IsIList,Table_ExternalData_15[[#This Row],[item_key]],IsITypeList,Table_ExternalData_15[[#This Row],[IType]],IsDList,Table_ExternalData_15[[#Headers],[21]])</f>
        <v>0</v>
      </c>
      <c r="Z1004" s="10">
        <f>SUMIFS(IsQList,IsIList,Table_ExternalData_15[[#This Row],[item_key]],IsITypeList,Table_ExternalData_15[[#This Row],[IType]],IsDList,Table_ExternalData_15[[#Headers],[22]])</f>
        <v>0</v>
      </c>
      <c r="AA1004" s="10">
        <f>SUMIFS(IsQList,IsIList,Table_ExternalData_15[[#This Row],[item_key]],IsITypeList,Table_ExternalData_15[[#This Row],[IType]],IsDList,Table_ExternalData_15[[#Headers],[23]])</f>
        <v>0</v>
      </c>
      <c r="AB1004" s="10">
        <f>SUMIFS(IsQList,IsIList,Table_ExternalData_15[[#This Row],[item_key]],IsITypeList,Table_ExternalData_15[[#This Row],[IType]],IsDList,Table_ExternalData_15[[#Headers],[24]])</f>
        <v>0</v>
      </c>
      <c r="AC1004" s="10">
        <f>SUMIFS(IsQList,IsIList,Table_ExternalData_15[[#This Row],[item_key]],IsITypeList,Table_ExternalData_15[[#This Row],[IType]],IsDList,Table_ExternalData_15[[#Headers],[25]])</f>
        <v>0</v>
      </c>
      <c r="AD1004" s="10">
        <f>SUMIFS(IsQList,IsIList,Table_ExternalData_15[[#This Row],[item_key]],IsITypeList,Table_ExternalData_15[[#This Row],[IType]],IsDList,Table_ExternalData_15[[#Headers],[26]])</f>
        <v>0</v>
      </c>
      <c r="AE1004" s="10">
        <f>SUMIFS(IsQList,IsIList,Table_ExternalData_15[[#This Row],[item_key]],IsITypeList,Table_ExternalData_15[[#This Row],[IType]],IsDList,Table_ExternalData_15[[#Headers],[27]])</f>
        <v>0</v>
      </c>
      <c r="AF1004" s="10">
        <f>SUMIFS(IsQList,IsIList,Table_ExternalData_15[[#This Row],[item_key]],IsITypeList,Table_ExternalData_15[[#This Row],[IType]],IsDList,Table_ExternalData_15[[#Headers],[28]])</f>
        <v>0</v>
      </c>
      <c r="AG1004" s="10">
        <f>SUMIFS(IsQList,IsIList,Table_ExternalData_15[[#This Row],[item_key]],IsITypeList,Table_ExternalData_15[[#This Row],[IType]],IsDList,Table_ExternalData_15[[#Headers],[29]])</f>
        <v>0</v>
      </c>
      <c r="AH1004" s="10">
        <f>SUMIFS(IsQList,IsIList,Table_ExternalData_15[[#This Row],[item_key]],IsITypeList,Table_ExternalData_15[[#This Row],[IType]],IsDList,Table_ExternalData_15[[#Headers],[30]])</f>
        <v>0</v>
      </c>
      <c r="AI1004" s="10">
        <f>SUMIFS(IsQList,IsIList,Table_ExternalData_15[[#This Row],[item_key]],IsITypeList,Table_ExternalData_15[[#This Row],[IType]],IsDList,Table_ExternalData_15[[#Headers],[31]])</f>
        <v>0</v>
      </c>
      <c r="AJ1004" s="10">
        <f>SUM(Table_ExternalData_15[[#This Row],[1]:[31]])</f>
        <v>0</v>
      </c>
    </row>
    <row r="1005" spans="1:36">
      <c r="A1005" s="1" t="s">
        <v>2260</v>
      </c>
      <c r="B1005" s="1" t="s">
        <v>2966</v>
      </c>
      <c r="C1005" s="1" t="s">
        <v>2967</v>
      </c>
      <c r="D1005" s="11" t="s">
        <v>2046</v>
      </c>
      <c r="E1005" s="10">
        <f>SUMIFS(IsQList,IsIList,Table_ExternalData_15[[#This Row],[item_key]],IsITypeList,Table_ExternalData_15[[#This Row],[IType]],IsDList,Table_ExternalData_15[[#Headers],[1]])</f>
        <v>85</v>
      </c>
      <c r="F1005" s="10">
        <f>SUMIFS(IsQList,IsIList,Table_ExternalData_15[[#This Row],[item_key]],IsITypeList,Table_ExternalData_15[[#This Row],[IType]],IsDList,Table_ExternalData_15[[#Headers],[2]])</f>
        <v>188</v>
      </c>
      <c r="G1005" s="10">
        <f>SUMIFS(IsQList,IsIList,Table_ExternalData_15[[#This Row],[item_key]],IsITypeList,Table_ExternalData_15[[#This Row],[IType]],IsDList,Table_ExternalData_15[[#Headers],[3]])</f>
        <v>85</v>
      </c>
      <c r="H1005" s="10">
        <f>SUMIFS(IsQList,IsIList,Table_ExternalData_15[[#This Row],[item_key]],IsITypeList,Table_ExternalData_15[[#This Row],[IType]],IsDList,Table_ExternalData_15[[#Headers],[4]])</f>
        <v>250</v>
      </c>
      <c r="I1005" s="10">
        <f>SUMIFS(IsQList,IsIList,Table_ExternalData_15[[#This Row],[item_key]],IsITypeList,Table_ExternalData_15[[#This Row],[IType]],IsDList,Table_ExternalData_15[[#Headers],[5]])</f>
        <v>100</v>
      </c>
      <c r="J1005" s="10">
        <f>SUMIFS(IsQList,IsIList,Table_ExternalData_15[[#This Row],[item_key]],IsITypeList,Table_ExternalData_15[[#This Row],[IType]],IsDList,Table_ExternalData_15[[#Headers],[6]])</f>
        <v>237</v>
      </c>
      <c r="K1005" s="10">
        <f>SUMIFS(IsQList,IsIList,Table_ExternalData_15[[#This Row],[item_key]],IsITypeList,Table_ExternalData_15[[#This Row],[IType]],IsDList,Table_ExternalData_15[[#Headers],[7]])</f>
        <v>209</v>
      </c>
      <c r="L1005" s="10">
        <f>SUMIFS(IsQList,IsIList,Table_ExternalData_15[[#This Row],[item_key]],IsITypeList,Table_ExternalData_15[[#This Row],[IType]],IsDList,Table_ExternalData_15[[#Headers],[8]])</f>
        <v>139</v>
      </c>
      <c r="M1005" s="10">
        <f>SUMIFS(IsQList,IsIList,Table_ExternalData_15[[#This Row],[item_key]],IsITypeList,Table_ExternalData_15[[#This Row],[IType]],IsDList,Table_ExternalData_15[[#Headers],[9]])</f>
        <v>317</v>
      </c>
      <c r="N1005" s="10">
        <f>SUMIFS(IsQList,IsIList,Table_ExternalData_15[[#This Row],[item_key]],IsITypeList,Table_ExternalData_15[[#This Row],[IType]],IsDList,Table_ExternalData_15[[#Headers],[10]])</f>
        <v>207</v>
      </c>
      <c r="O1005" s="10">
        <f>SUMIFS(IsQList,IsIList,Table_ExternalData_15[[#This Row],[item_key]],IsITypeList,Table_ExternalData_15[[#This Row],[IType]],IsDList,Table_ExternalData_15[[#Headers],[11]])</f>
        <v>150</v>
      </c>
      <c r="P1005" s="10">
        <f>SUMIFS(IsQList,IsIList,Table_ExternalData_15[[#This Row],[item_key]],IsITypeList,Table_ExternalData_15[[#This Row],[IType]],IsDList,Table_ExternalData_15[[#Headers],[12]])</f>
        <v>0</v>
      </c>
      <c r="Q1005" s="10">
        <f>SUMIFS(IsQList,IsIList,Table_ExternalData_15[[#This Row],[item_key]],IsITypeList,Table_ExternalData_15[[#This Row],[IType]],IsDList,Table_ExternalData_15[[#Headers],[13]])</f>
        <v>184</v>
      </c>
      <c r="R1005" s="10">
        <f>SUMIFS(IsQList,IsIList,Table_ExternalData_15[[#This Row],[item_key]],IsITypeList,Table_ExternalData_15[[#This Row],[IType]],IsDList,Table_ExternalData_15[[#Headers],[14]])</f>
        <v>312</v>
      </c>
      <c r="S1005" s="10">
        <f>SUMIFS(IsQList,IsIList,Table_ExternalData_15[[#This Row],[item_key]],IsITypeList,Table_ExternalData_15[[#This Row],[IType]],IsDList,Table_ExternalData_15[[#Headers],[15]])</f>
        <v>186</v>
      </c>
      <c r="T1005" s="10">
        <f>SUMIFS(IsQList,IsIList,Table_ExternalData_15[[#This Row],[item_key]],IsITypeList,Table_ExternalData_15[[#This Row],[IType]],IsDList,Table_ExternalData_15[[#Headers],[16]])</f>
        <v>164</v>
      </c>
      <c r="U1005" s="10">
        <f>SUMIFS(IsQList,IsIList,Table_ExternalData_15[[#This Row],[item_key]],IsITypeList,Table_ExternalData_15[[#This Row],[IType]],IsDList,Table_ExternalData_15[[#Headers],[17]])</f>
        <v>85</v>
      </c>
      <c r="V1005" s="10">
        <f>SUMIFS(IsQList,IsIList,Table_ExternalData_15[[#This Row],[item_key]],IsITypeList,Table_ExternalData_15[[#This Row],[IType]],IsDList,Table_ExternalData_15[[#Headers],[18]])</f>
        <v>0</v>
      </c>
      <c r="W1005" s="10">
        <f>SUMIFS(IsQList,IsIList,Table_ExternalData_15[[#This Row],[item_key]],IsITypeList,Table_ExternalData_15[[#This Row],[IType]],IsDList,Table_ExternalData_15[[#Headers],[19]])</f>
        <v>0</v>
      </c>
      <c r="X1005" s="10">
        <f>SUMIFS(IsQList,IsIList,Table_ExternalData_15[[#This Row],[item_key]],IsITypeList,Table_ExternalData_15[[#This Row],[IType]],IsDList,Table_ExternalData_15[[#Headers],[20]])</f>
        <v>0</v>
      </c>
      <c r="Y1005" s="10">
        <f>SUMIFS(IsQList,IsIList,Table_ExternalData_15[[#This Row],[item_key]],IsITypeList,Table_ExternalData_15[[#This Row],[IType]],IsDList,Table_ExternalData_15[[#Headers],[21]])</f>
        <v>0</v>
      </c>
      <c r="Z1005" s="10">
        <f>SUMIFS(IsQList,IsIList,Table_ExternalData_15[[#This Row],[item_key]],IsITypeList,Table_ExternalData_15[[#This Row],[IType]],IsDList,Table_ExternalData_15[[#Headers],[22]])</f>
        <v>0</v>
      </c>
      <c r="AA1005" s="10">
        <f>SUMIFS(IsQList,IsIList,Table_ExternalData_15[[#This Row],[item_key]],IsITypeList,Table_ExternalData_15[[#This Row],[IType]],IsDList,Table_ExternalData_15[[#Headers],[23]])</f>
        <v>0</v>
      </c>
      <c r="AB1005" s="10">
        <f>SUMIFS(IsQList,IsIList,Table_ExternalData_15[[#This Row],[item_key]],IsITypeList,Table_ExternalData_15[[#This Row],[IType]],IsDList,Table_ExternalData_15[[#Headers],[24]])</f>
        <v>0</v>
      </c>
      <c r="AC1005" s="10">
        <f>SUMIFS(IsQList,IsIList,Table_ExternalData_15[[#This Row],[item_key]],IsITypeList,Table_ExternalData_15[[#This Row],[IType]],IsDList,Table_ExternalData_15[[#Headers],[25]])</f>
        <v>0</v>
      </c>
      <c r="AD1005" s="10">
        <f>SUMIFS(IsQList,IsIList,Table_ExternalData_15[[#This Row],[item_key]],IsITypeList,Table_ExternalData_15[[#This Row],[IType]],IsDList,Table_ExternalData_15[[#Headers],[26]])</f>
        <v>0</v>
      </c>
      <c r="AE1005" s="10">
        <f>SUMIFS(IsQList,IsIList,Table_ExternalData_15[[#This Row],[item_key]],IsITypeList,Table_ExternalData_15[[#This Row],[IType]],IsDList,Table_ExternalData_15[[#Headers],[27]])</f>
        <v>334</v>
      </c>
      <c r="AF1005" s="10">
        <f>SUMIFS(IsQList,IsIList,Table_ExternalData_15[[#This Row],[item_key]],IsITypeList,Table_ExternalData_15[[#This Row],[IType]],IsDList,Table_ExternalData_15[[#Headers],[28]])</f>
        <v>382</v>
      </c>
      <c r="AG1005" s="10">
        <f>SUMIFS(IsQList,IsIList,Table_ExternalData_15[[#This Row],[item_key]],IsITypeList,Table_ExternalData_15[[#This Row],[IType]],IsDList,Table_ExternalData_15[[#Headers],[29]])</f>
        <v>364</v>
      </c>
      <c r="AH1005" s="10">
        <f>SUMIFS(IsQList,IsIList,Table_ExternalData_15[[#This Row],[item_key]],IsITypeList,Table_ExternalData_15[[#This Row],[IType]],IsDList,Table_ExternalData_15[[#Headers],[30]])</f>
        <v>230</v>
      </c>
      <c r="AI1005" s="10">
        <f>SUMIFS(IsQList,IsIList,Table_ExternalData_15[[#This Row],[item_key]],IsITypeList,Table_ExternalData_15[[#This Row],[IType]],IsDList,Table_ExternalData_15[[#Headers],[31]])</f>
        <v>727</v>
      </c>
      <c r="AJ1005" s="10">
        <f>SUM(Table_ExternalData_15[[#This Row],[1]:[31]])</f>
        <v>4935</v>
      </c>
    </row>
    <row r="1006" spans="1:36">
      <c r="A1006" s="1" t="s">
        <v>2261</v>
      </c>
      <c r="B1006" s="1" t="s">
        <v>2968</v>
      </c>
      <c r="C1006" s="1" t="s">
        <v>2969</v>
      </c>
      <c r="D1006" s="11" t="s">
        <v>2046</v>
      </c>
      <c r="E1006" s="10">
        <f>SUMIFS(IsQList,IsIList,Table_ExternalData_15[[#This Row],[item_key]],IsITypeList,Table_ExternalData_15[[#This Row],[IType]],IsDList,Table_ExternalData_15[[#Headers],[1]])</f>
        <v>85</v>
      </c>
      <c r="F1006" s="10">
        <f>SUMIFS(IsQList,IsIList,Table_ExternalData_15[[#This Row],[item_key]],IsITypeList,Table_ExternalData_15[[#This Row],[IType]],IsDList,Table_ExternalData_15[[#Headers],[2]])</f>
        <v>188</v>
      </c>
      <c r="G1006" s="10">
        <f>SUMIFS(IsQList,IsIList,Table_ExternalData_15[[#This Row],[item_key]],IsITypeList,Table_ExternalData_15[[#This Row],[IType]],IsDList,Table_ExternalData_15[[#Headers],[3]])</f>
        <v>85</v>
      </c>
      <c r="H1006" s="10">
        <f>SUMIFS(IsQList,IsIList,Table_ExternalData_15[[#This Row],[item_key]],IsITypeList,Table_ExternalData_15[[#This Row],[IType]],IsDList,Table_ExternalData_15[[#Headers],[4]])</f>
        <v>250</v>
      </c>
      <c r="I1006" s="10">
        <f>SUMIFS(IsQList,IsIList,Table_ExternalData_15[[#This Row],[item_key]],IsITypeList,Table_ExternalData_15[[#This Row],[IType]],IsDList,Table_ExternalData_15[[#Headers],[5]])</f>
        <v>100</v>
      </c>
      <c r="J1006" s="10">
        <f>SUMIFS(IsQList,IsIList,Table_ExternalData_15[[#This Row],[item_key]],IsITypeList,Table_ExternalData_15[[#This Row],[IType]],IsDList,Table_ExternalData_15[[#Headers],[6]])</f>
        <v>237</v>
      </c>
      <c r="K1006" s="10">
        <f>SUMIFS(IsQList,IsIList,Table_ExternalData_15[[#This Row],[item_key]],IsITypeList,Table_ExternalData_15[[#This Row],[IType]],IsDList,Table_ExternalData_15[[#Headers],[7]])</f>
        <v>209</v>
      </c>
      <c r="L1006" s="10">
        <f>SUMIFS(IsQList,IsIList,Table_ExternalData_15[[#This Row],[item_key]],IsITypeList,Table_ExternalData_15[[#This Row],[IType]],IsDList,Table_ExternalData_15[[#Headers],[8]])</f>
        <v>139</v>
      </c>
      <c r="M1006" s="10">
        <f>SUMIFS(IsQList,IsIList,Table_ExternalData_15[[#This Row],[item_key]],IsITypeList,Table_ExternalData_15[[#This Row],[IType]],IsDList,Table_ExternalData_15[[#Headers],[9]])</f>
        <v>317</v>
      </c>
      <c r="N1006" s="10">
        <f>SUMIFS(IsQList,IsIList,Table_ExternalData_15[[#This Row],[item_key]],IsITypeList,Table_ExternalData_15[[#This Row],[IType]],IsDList,Table_ExternalData_15[[#Headers],[10]])</f>
        <v>207</v>
      </c>
      <c r="O1006" s="10">
        <f>SUMIFS(IsQList,IsIList,Table_ExternalData_15[[#This Row],[item_key]],IsITypeList,Table_ExternalData_15[[#This Row],[IType]],IsDList,Table_ExternalData_15[[#Headers],[11]])</f>
        <v>150</v>
      </c>
      <c r="P1006" s="10">
        <f>SUMIFS(IsQList,IsIList,Table_ExternalData_15[[#This Row],[item_key]],IsITypeList,Table_ExternalData_15[[#This Row],[IType]],IsDList,Table_ExternalData_15[[#Headers],[12]])</f>
        <v>0</v>
      </c>
      <c r="Q1006" s="10">
        <f>SUMIFS(IsQList,IsIList,Table_ExternalData_15[[#This Row],[item_key]],IsITypeList,Table_ExternalData_15[[#This Row],[IType]],IsDList,Table_ExternalData_15[[#Headers],[13]])</f>
        <v>184</v>
      </c>
      <c r="R1006" s="10">
        <f>SUMIFS(IsQList,IsIList,Table_ExternalData_15[[#This Row],[item_key]],IsITypeList,Table_ExternalData_15[[#This Row],[IType]],IsDList,Table_ExternalData_15[[#Headers],[14]])</f>
        <v>312</v>
      </c>
      <c r="S1006" s="10">
        <f>SUMIFS(IsQList,IsIList,Table_ExternalData_15[[#This Row],[item_key]],IsITypeList,Table_ExternalData_15[[#This Row],[IType]],IsDList,Table_ExternalData_15[[#Headers],[15]])</f>
        <v>186</v>
      </c>
      <c r="T1006" s="10">
        <f>SUMIFS(IsQList,IsIList,Table_ExternalData_15[[#This Row],[item_key]],IsITypeList,Table_ExternalData_15[[#This Row],[IType]],IsDList,Table_ExternalData_15[[#Headers],[16]])</f>
        <v>164</v>
      </c>
      <c r="U1006" s="10">
        <f>SUMIFS(IsQList,IsIList,Table_ExternalData_15[[#This Row],[item_key]],IsITypeList,Table_ExternalData_15[[#This Row],[IType]],IsDList,Table_ExternalData_15[[#Headers],[17]])</f>
        <v>85</v>
      </c>
      <c r="V1006" s="10">
        <f>SUMIFS(IsQList,IsIList,Table_ExternalData_15[[#This Row],[item_key]],IsITypeList,Table_ExternalData_15[[#This Row],[IType]],IsDList,Table_ExternalData_15[[#Headers],[18]])</f>
        <v>0</v>
      </c>
      <c r="W1006" s="10">
        <f>SUMIFS(IsQList,IsIList,Table_ExternalData_15[[#This Row],[item_key]],IsITypeList,Table_ExternalData_15[[#This Row],[IType]],IsDList,Table_ExternalData_15[[#Headers],[19]])</f>
        <v>0</v>
      </c>
      <c r="X1006" s="10">
        <f>SUMIFS(IsQList,IsIList,Table_ExternalData_15[[#This Row],[item_key]],IsITypeList,Table_ExternalData_15[[#This Row],[IType]],IsDList,Table_ExternalData_15[[#Headers],[20]])</f>
        <v>0</v>
      </c>
      <c r="Y1006" s="10">
        <f>SUMIFS(IsQList,IsIList,Table_ExternalData_15[[#This Row],[item_key]],IsITypeList,Table_ExternalData_15[[#This Row],[IType]],IsDList,Table_ExternalData_15[[#Headers],[21]])</f>
        <v>0</v>
      </c>
      <c r="Z1006" s="10">
        <f>SUMIFS(IsQList,IsIList,Table_ExternalData_15[[#This Row],[item_key]],IsITypeList,Table_ExternalData_15[[#This Row],[IType]],IsDList,Table_ExternalData_15[[#Headers],[22]])</f>
        <v>0</v>
      </c>
      <c r="AA1006" s="10">
        <f>SUMIFS(IsQList,IsIList,Table_ExternalData_15[[#This Row],[item_key]],IsITypeList,Table_ExternalData_15[[#This Row],[IType]],IsDList,Table_ExternalData_15[[#Headers],[23]])</f>
        <v>0</v>
      </c>
      <c r="AB1006" s="10">
        <f>SUMIFS(IsQList,IsIList,Table_ExternalData_15[[#This Row],[item_key]],IsITypeList,Table_ExternalData_15[[#This Row],[IType]],IsDList,Table_ExternalData_15[[#Headers],[24]])</f>
        <v>0</v>
      </c>
      <c r="AC1006" s="10">
        <f>SUMIFS(IsQList,IsIList,Table_ExternalData_15[[#This Row],[item_key]],IsITypeList,Table_ExternalData_15[[#This Row],[IType]],IsDList,Table_ExternalData_15[[#Headers],[25]])</f>
        <v>0</v>
      </c>
      <c r="AD1006" s="10">
        <f>SUMIFS(IsQList,IsIList,Table_ExternalData_15[[#This Row],[item_key]],IsITypeList,Table_ExternalData_15[[#This Row],[IType]],IsDList,Table_ExternalData_15[[#Headers],[26]])</f>
        <v>0</v>
      </c>
      <c r="AE1006" s="10">
        <f>SUMIFS(IsQList,IsIList,Table_ExternalData_15[[#This Row],[item_key]],IsITypeList,Table_ExternalData_15[[#This Row],[IType]],IsDList,Table_ExternalData_15[[#Headers],[27]])</f>
        <v>334</v>
      </c>
      <c r="AF1006" s="10">
        <f>SUMIFS(IsQList,IsIList,Table_ExternalData_15[[#This Row],[item_key]],IsITypeList,Table_ExternalData_15[[#This Row],[IType]],IsDList,Table_ExternalData_15[[#Headers],[28]])</f>
        <v>382</v>
      </c>
      <c r="AG1006" s="10">
        <f>SUMIFS(IsQList,IsIList,Table_ExternalData_15[[#This Row],[item_key]],IsITypeList,Table_ExternalData_15[[#This Row],[IType]],IsDList,Table_ExternalData_15[[#Headers],[29]])</f>
        <v>364</v>
      </c>
      <c r="AH1006" s="10">
        <f>SUMIFS(IsQList,IsIList,Table_ExternalData_15[[#This Row],[item_key]],IsITypeList,Table_ExternalData_15[[#This Row],[IType]],IsDList,Table_ExternalData_15[[#Headers],[30]])</f>
        <v>230</v>
      </c>
      <c r="AI1006" s="10">
        <f>SUMIFS(IsQList,IsIList,Table_ExternalData_15[[#This Row],[item_key]],IsITypeList,Table_ExternalData_15[[#This Row],[IType]],IsDList,Table_ExternalData_15[[#Headers],[31]])</f>
        <v>727</v>
      </c>
      <c r="AJ1006" s="10">
        <f>SUM(Table_ExternalData_15[[#This Row],[1]:[31]])</f>
        <v>4935</v>
      </c>
    </row>
    <row r="1007" spans="1:36">
      <c r="A1007" s="1" t="s">
        <v>2345</v>
      </c>
      <c r="B1007" s="1" t="s">
        <v>2970</v>
      </c>
      <c r="C1007" s="1" t="s">
        <v>2971</v>
      </c>
      <c r="D1007" s="11" t="s">
        <v>2046</v>
      </c>
      <c r="E1007" s="10">
        <f>SUMIFS(IsQList,IsIList,Table_ExternalData_15[[#This Row],[item_key]],IsITypeList,Table_ExternalData_15[[#This Row],[IType]],IsDList,Table_ExternalData_15[[#Headers],[1]])</f>
        <v>0</v>
      </c>
      <c r="F1007" s="10">
        <f>SUMIFS(IsQList,IsIList,Table_ExternalData_15[[#This Row],[item_key]],IsITypeList,Table_ExternalData_15[[#This Row],[IType]],IsDList,Table_ExternalData_15[[#Headers],[2]])</f>
        <v>0</v>
      </c>
      <c r="G1007" s="10">
        <f>SUMIFS(IsQList,IsIList,Table_ExternalData_15[[#This Row],[item_key]],IsITypeList,Table_ExternalData_15[[#This Row],[IType]],IsDList,Table_ExternalData_15[[#Headers],[3]])</f>
        <v>0</v>
      </c>
      <c r="H1007" s="10">
        <f>SUMIFS(IsQList,IsIList,Table_ExternalData_15[[#This Row],[item_key]],IsITypeList,Table_ExternalData_15[[#This Row],[IType]],IsDList,Table_ExternalData_15[[#Headers],[4]])</f>
        <v>0</v>
      </c>
      <c r="I1007" s="10">
        <f>SUMIFS(IsQList,IsIList,Table_ExternalData_15[[#This Row],[item_key]],IsITypeList,Table_ExternalData_15[[#This Row],[IType]],IsDList,Table_ExternalData_15[[#Headers],[5]])</f>
        <v>0</v>
      </c>
      <c r="J1007" s="10">
        <f>SUMIFS(IsQList,IsIList,Table_ExternalData_15[[#This Row],[item_key]],IsITypeList,Table_ExternalData_15[[#This Row],[IType]],IsDList,Table_ExternalData_15[[#Headers],[6]])</f>
        <v>0</v>
      </c>
      <c r="K1007" s="10">
        <f>SUMIFS(IsQList,IsIList,Table_ExternalData_15[[#This Row],[item_key]],IsITypeList,Table_ExternalData_15[[#This Row],[IType]],IsDList,Table_ExternalData_15[[#Headers],[7]])</f>
        <v>0</v>
      </c>
      <c r="L1007" s="10">
        <f>SUMIFS(IsQList,IsIList,Table_ExternalData_15[[#This Row],[item_key]],IsITypeList,Table_ExternalData_15[[#This Row],[IType]],IsDList,Table_ExternalData_15[[#Headers],[8]])</f>
        <v>0</v>
      </c>
      <c r="M1007" s="10">
        <f>SUMIFS(IsQList,IsIList,Table_ExternalData_15[[#This Row],[item_key]],IsITypeList,Table_ExternalData_15[[#This Row],[IType]],IsDList,Table_ExternalData_15[[#Headers],[9]])</f>
        <v>0</v>
      </c>
      <c r="N1007" s="10">
        <f>SUMIFS(IsQList,IsIList,Table_ExternalData_15[[#This Row],[item_key]],IsITypeList,Table_ExternalData_15[[#This Row],[IType]],IsDList,Table_ExternalData_15[[#Headers],[10]])</f>
        <v>0</v>
      </c>
      <c r="O1007" s="10">
        <f>SUMIFS(IsQList,IsIList,Table_ExternalData_15[[#This Row],[item_key]],IsITypeList,Table_ExternalData_15[[#This Row],[IType]],IsDList,Table_ExternalData_15[[#Headers],[11]])</f>
        <v>0</v>
      </c>
      <c r="P1007" s="10">
        <f>SUMIFS(IsQList,IsIList,Table_ExternalData_15[[#This Row],[item_key]],IsITypeList,Table_ExternalData_15[[#This Row],[IType]],IsDList,Table_ExternalData_15[[#Headers],[12]])</f>
        <v>0</v>
      </c>
      <c r="Q1007" s="10">
        <f>SUMIFS(IsQList,IsIList,Table_ExternalData_15[[#This Row],[item_key]],IsITypeList,Table_ExternalData_15[[#This Row],[IType]],IsDList,Table_ExternalData_15[[#Headers],[13]])</f>
        <v>0</v>
      </c>
      <c r="R1007" s="10">
        <f>SUMIFS(IsQList,IsIList,Table_ExternalData_15[[#This Row],[item_key]],IsITypeList,Table_ExternalData_15[[#This Row],[IType]],IsDList,Table_ExternalData_15[[#Headers],[14]])</f>
        <v>0</v>
      </c>
      <c r="S1007" s="10">
        <f>SUMIFS(IsQList,IsIList,Table_ExternalData_15[[#This Row],[item_key]],IsITypeList,Table_ExternalData_15[[#This Row],[IType]],IsDList,Table_ExternalData_15[[#Headers],[15]])</f>
        <v>0</v>
      </c>
      <c r="T1007" s="10">
        <f>SUMIFS(IsQList,IsIList,Table_ExternalData_15[[#This Row],[item_key]],IsITypeList,Table_ExternalData_15[[#This Row],[IType]],IsDList,Table_ExternalData_15[[#Headers],[16]])</f>
        <v>0</v>
      </c>
      <c r="U1007" s="10">
        <f>SUMIFS(IsQList,IsIList,Table_ExternalData_15[[#This Row],[item_key]],IsITypeList,Table_ExternalData_15[[#This Row],[IType]],IsDList,Table_ExternalData_15[[#Headers],[17]])</f>
        <v>0</v>
      </c>
      <c r="V1007" s="10">
        <f>SUMIFS(IsQList,IsIList,Table_ExternalData_15[[#This Row],[item_key]],IsITypeList,Table_ExternalData_15[[#This Row],[IType]],IsDList,Table_ExternalData_15[[#Headers],[18]])</f>
        <v>0</v>
      </c>
      <c r="W1007" s="10">
        <f>SUMIFS(IsQList,IsIList,Table_ExternalData_15[[#This Row],[item_key]],IsITypeList,Table_ExternalData_15[[#This Row],[IType]],IsDList,Table_ExternalData_15[[#Headers],[19]])</f>
        <v>0</v>
      </c>
      <c r="X1007" s="10">
        <f>SUMIFS(IsQList,IsIList,Table_ExternalData_15[[#This Row],[item_key]],IsITypeList,Table_ExternalData_15[[#This Row],[IType]],IsDList,Table_ExternalData_15[[#Headers],[20]])</f>
        <v>0</v>
      </c>
      <c r="Y1007" s="10">
        <f>SUMIFS(IsQList,IsIList,Table_ExternalData_15[[#This Row],[item_key]],IsITypeList,Table_ExternalData_15[[#This Row],[IType]],IsDList,Table_ExternalData_15[[#Headers],[21]])</f>
        <v>0</v>
      </c>
      <c r="Z1007" s="10">
        <f>SUMIFS(IsQList,IsIList,Table_ExternalData_15[[#This Row],[item_key]],IsITypeList,Table_ExternalData_15[[#This Row],[IType]],IsDList,Table_ExternalData_15[[#Headers],[22]])</f>
        <v>0</v>
      </c>
      <c r="AA1007" s="10">
        <f>SUMIFS(IsQList,IsIList,Table_ExternalData_15[[#This Row],[item_key]],IsITypeList,Table_ExternalData_15[[#This Row],[IType]],IsDList,Table_ExternalData_15[[#Headers],[23]])</f>
        <v>0</v>
      </c>
      <c r="AB1007" s="10">
        <f>SUMIFS(IsQList,IsIList,Table_ExternalData_15[[#This Row],[item_key]],IsITypeList,Table_ExternalData_15[[#This Row],[IType]],IsDList,Table_ExternalData_15[[#Headers],[24]])</f>
        <v>0</v>
      </c>
      <c r="AC1007" s="10">
        <f>SUMIFS(IsQList,IsIList,Table_ExternalData_15[[#This Row],[item_key]],IsITypeList,Table_ExternalData_15[[#This Row],[IType]],IsDList,Table_ExternalData_15[[#Headers],[25]])</f>
        <v>0</v>
      </c>
      <c r="AD1007" s="10">
        <f>SUMIFS(IsQList,IsIList,Table_ExternalData_15[[#This Row],[item_key]],IsITypeList,Table_ExternalData_15[[#This Row],[IType]],IsDList,Table_ExternalData_15[[#Headers],[26]])</f>
        <v>0</v>
      </c>
      <c r="AE1007" s="10">
        <f>SUMIFS(IsQList,IsIList,Table_ExternalData_15[[#This Row],[item_key]],IsITypeList,Table_ExternalData_15[[#This Row],[IType]],IsDList,Table_ExternalData_15[[#Headers],[27]])</f>
        <v>0</v>
      </c>
      <c r="AF1007" s="10">
        <f>SUMIFS(IsQList,IsIList,Table_ExternalData_15[[#This Row],[item_key]],IsITypeList,Table_ExternalData_15[[#This Row],[IType]],IsDList,Table_ExternalData_15[[#Headers],[28]])</f>
        <v>0</v>
      </c>
      <c r="AG1007" s="10">
        <f>SUMIFS(IsQList,IsIList,Table_ExternalData_15[[#This Row],[item_key]],IsITypeList,Table_ExternalData_15[[#This Row],[IType]],IsDList,Table_ExternalData_15[[#Headers],[29]])</f>
        <v>420</v>
      </c>
      <c r="AH1007" s="10">
        <f>SUMIFS(IsQList,IsIList,Table_ExternalData_15[[#This Row],[item_key]],IsITypeList,Table_ExternalData_15[[#This Row],[IType]],IsDList,Table_ExternalData_15[[#Headers],[30]])</f>
        <v>0</v>
      </c>
      <c r="AI1007" s="10">
        <f>SUMIFS(IsQList,IsIList,Table_ExternalData_15[[#This Row],[item_key]],IsITypeList,Table_ExternalData_15[[#This Row],[IType]],IsDList,Table_ExternalData_15[[#Headers],[31]])</f>
        <v>249</v>
      </c>
      <c r="AJ1007" s="10">
        <f>SUM(Table_ExternalData_15[[#This Row],[1]:[31]])</f>
        <v>669</v>
      </c>
    </row>
    <row r="1008" spans="1:36">
      <c r="A1008" s="1" t="s">
        <v>2359</v>
      </c>
      <c r="B1008" s="1" t="s">
        <v>2972</v>
      </c>
      <c r="C1008" s="1" t="s">
        <v>2973</v>
      </c>
      <c r="D1008" s="11" t="s">
        <v>2046</v>
      </c>
      <c r="E1008" s="10">
        <f>SUMIFS(IsQList,IsIList,Table_ExternalData_15[[#This Row],[item_key]],IsITypeList,Table_ExternalData_15[[#This Row],[IType]],IsDList,Table_ExternalData_15[[#Headers],[1]])</f>
        <v>0</v>
      </c>
      <c r="F1008" s="10">
        <f>SUMIFS(IsQList,IsIList,Table_ExternalData_15[[#This Row],[item_key]],IsITypeList,Table_ExternalData_15[[#This Row],[IType]],IsDList,Table_ExternalData_15[[#Headers],[2]])</f>
        <v>0</v>
      </c>
      <c r="G1008" s="10">
        <f>SUMIFS(IsQList,IsIList,Table_ExternalData_15[[#This Row],[item_key]],IsITypeList,Table_ExternalData_15[[#This Row],[IType]],IsDList,Table_ExternalData_15[[#Headers],[3]])</f>
        <v>0</v>
      </c>
      <c r="H1008" s="10">
        <f>SUMIFS(IsQList,IsIList,Table_ExternalData_15[[#This Row],[item_key]],IsITypeList,Table_ExternalData_15[[#This Row],[IType]],IsDList,Table_ExternalData_15[[#Headers],[4]])</f>
        <v>0</v>
      </c>
      <c r="I1008" s="10">
        <f>SUMIFS(IsQList,IsIList,Table_ExternalData_15[[#This Row],[item_key]],IsITypeList,Table_ExternalData_15[[#This Row],[IType]],IsDList,Table_ExternalData_15[[#Headers],[5]])</f>
        <v>0</v>
      </c>
      <c r="J1008" s="10">
        <f>SUMIFS(IsQList,IsIList,Table_ExternalData_15[[#This Row],[item_key]],IsITypeList,Table_ExternalData_15[[#This Row],[IType]],IsDList,Table_ExternalData_15[[#Headers],[6]])</f>
        <v>0</v>
      </c>
      <c r="K1008" s="10">
        <f>SUMIFS(IsQList,IsIList,Table_ExternalData_15[[#This Row],[item_key]],IsITypeList,Table_ExternalData_15[[#This Row],[IType]],IsDList,Table_ExternalData_15[[#Headers],[7]])</f>
        <v>0</v>
      </c>
      <c r="L1008" s="10">
        <f>SUMIFS(IsQList,IsIList,Table_ExternalData_15[[#This Row],[item_key]],IsITypeList,Table_ExternalData_15[[#This Row],[IType]],IsDList,Table_ExternalData_15[[#Headers],[8]])</f>
        <v>0</v>
      </c>
      <c r="M1008" s="10">
        <f>SUMIFS(IsQList,IsIList,Table_ExternalData_15[[#This Row],[item_key]],IsITypeList,Table_ExternalData_15[[#This Row],[IType]],IsDList,Table_ExternalData_15[[#Headers],[9]])</f>
        <v>0</v>
      </c>
      <c r="N1008" s="10">
        <f>SUMIFS(IsQList,IsIList,Table_ExternalData_15[[#This Row],[item_key]],IsITypeList,Table_ExternalData_15[[#This Row],[IType]],IsDList,Table_ExternalData_15[[#Headers],[10]])</f>
        <v>0</v>
      </c>
      <c r="O1008" s="10">
        <f>SUMIFS(IsQList,IsIList,Table_ExternalData_15[[#This Row],[item_key]],IsITypeList,Table_ExternalData_15[[#This Row],[IType]],IsDList,Table_ExternalData_15[[#Headers],[11]])</f>
        <v>0</v>
      </c>
      <c r="P1008" s="10">
        <f>SUMIFS(IsQList,IsIList,Table_ExternalData_15[[#This Row],[item_key]],IsITypeList,Table_ExternalData_15[[#This Row],[IType]],IsDList,Table_ExternalData_15[[#Headers],[12]])</f>
        <v>0</v>
      </c>
      <c r="Q1008" s="10">
        <f>SUMIFS(IsQList,IsIList,Table_ExternalData_15[[#This Row],[item_key]],IsITypeList,Table_ExternalData_15[[#This Row],[IType]],IsDList,Table_ExternalData_15[[#Headers],[13]])</f>
        <v>0</v>
      </c>
      <c r="R1008" s="10">
        <f>SUMIFS(IsQList,IsIList,Table_ExternalData_15[[#This Row],[item_key]],IsITypeList,Table_ExternalData_15[[#This Row],[IType]],IsDList,Table_ExternalData_15[[#Headers],[14]])</f>
        <v>0</v>
      </c>
      <c r="S1008" s="10">
        <f>SUMIFS(IsQList,IsIList,Table_ExternalData_15[[#This Row],[item_key]],IsITypeList,Table_ExternalData_15[[#This Row],[IType]],IsDList,Table_ExternalData_15[[#Headers],[15]])</f>
        <v>0</v>
      </c>
      <c r="T1008" s="10">
        <f>SUMIFS(IsQList,IsIList,Table_ExternalData_15[[#This Row],[item_key]],IsITypeList,Table_ExternalData_15[[#This Row],[IType]],IsDList,Table_ExternalData_15[[#Headers],[16]])</f>
        <v>0</v>
      </c>
      <c r="U1008" s="10">
        <f>SUMIFS(IsQList,IsIList,Table_ExternalData_15[[#This Row],[item_key]],IsITypeList,Table_ExternalData_15[[#This Row],[IType]],IsDList,Table_ExternalData_15[[#Headers],[17]])</f>
        <v>0</v>
      </c>
      <c r="V1008" s="10">
        <f>SUMIFS(IsQList,IsIList,Table_ExternalData_15[[#This Row],[item_key]],IsITypeList,Table_ExternalData_15[[#This Row],[IType]],IsDList,Table_ExternalData_15[[#Headers],[18]])</f>
        <v>0</v>
      </c>
      <c r="W1008" s="10">
        <f>SUMIFS(IsQList,IsIList,Table_ExternalData_15[[#This Row],[item_key]],IsITypeList,Table_ExternalData_15[[#This Row],[IType]],IsDList,Table_ExternalData_15[[#Headers],[19]])</f>
        <v>0</v>
      </c>
      <c r="X1008" s="10">
        <f>SUMIFS(IsQList,IsIList,Table_ExternalData_15[[#This Row],[item_key]],IsITypeList,Table_ExternalData_15[[#This Row],[IType]],IsDList,Table_ExternalData_15[[#Headers],[20]])</f>
        <v>0</v>
      </c>
      <c r="Y1008" s="10">
        <f>SUMIFS(IsQList,IsIList,Table_ExternalData_15[[#This Row],[item_key]],IsITypeList,Table_ExternalData_15[[#This Row],[IType]],IsDList,Table_ExternalData_15[[#Headers],[21]])</f>
        <v>0</v>
      </c>
      <c r="Z1008" s="10">
        <f>SUMIFS(IsQList,IsIList,Table_ExternalData_15[[#This Row],[item_key]],IsITypeList,Table_ExternalData_15[[#This Row],[IType]],IsDList,Table_ExternalData_15[[#Headers],[22]])</f>
        <v>0</v>
      </c>
      <c r="AA1008" s="10">
        <f>SUMIFS(IsQList,IsIList,Table_ExternalData_15[[#This Row],[item_key]],IsITypeList,Table_ExternalData_15[[#This Row],[IType]],IsDList,Table_ExternalData_15[[#Headers],[23]])</f>
        <v>0</v>
      </c>
      <c r="AB1008" s="10">
        <f>SUMIFS(IsQList,IsIList,Table_ExternalData_15[[#This Row],[item_key]],IsITypeList,Table_ExternalData_15[[#This Row],[IType]],IsDList,Table_ExternalData_15[[#Headers],[24]])</f>
        <v>0</v>
      </c>
      <c r="AC1008" s="10">
        <f>SUMIFS(IsQList,IsIList,Table_ExternalData_15[[#This Row],[item_key]],IsITypeList,Table_ExternalData_15[[#This Row],[IType]],IsDList,Table_ExternalData_15[[#Headers],[25]])</f>
        <v>0</v>
      </c>
      <c r="AD1008" s="10">
        <f>SUMIFS(IsQList,IsIList,Table_ExternalData_15[[#This Row],[item_key]],IsITypeList,Table_ExternalData_15[[#This Row],[IType]],IsDList,Table_ExternalData_15[[#Headers],[26]])</f>
        <v>0</v>
      </c>
      <c r="AE1008" s="10">
        <f>SUMIFS(IsQList,IsIList,Table_ExternalData_15[[#This Row],[item_key]],IsITypeList,Table_ExternalData_15[[#This Row],[IType]],IsDList,Table_ExternalData_15[[#Headers],[27]])</f>
        <v>0</v>
      </c>
      <c r="AF1008" s="10">
        <f>SUMIFS(IsQList,IsIList,Table_ExternalData_15[[#This Row],[item_key]],IsITypeList,Table_ExternalData_15[[#This Row],[IType]],IsDList,Table_ExternalData_15[[#Headers],[28]])</f>
        <v>0</v>
      </c>
      <c r="AG1008" s="10">
        <f>SUMIFS(IsQList,IsIList,Table_ExternalData_15[[#This Row],[item_key]],IsITypeList,Table_ExternalData_15[[#This Row],[IType]],IsDList,Table_ExternalData_15[[#Headers],[29]])</f>
        <v>0</v>
      </c>
      <c r="AH1008" s="10">
        <f>SUMIFS(IsQList,IsIList,Table_ExternalData_15[[#This Row],[item_key]],IsITypeList,Table_ExternalData_15[[#This Row],[IType]],IsDList,Table_ExternalData_15[[#Headers],[30]])</f>
        <v>0</v>
      </c>
      <c r="AI1008" s="10">
        <f>SUMIFS(IsQList,IsIList,Table_ExternalData_15[[#This Row],[item_key]],IsITypeList,Table_ExternalData_15[[#This Row],[IType]],IsDList,Table_ExternalData_15[[#Headers],[31]])</f>
        <v>0</v>
      </c>
      <c r="AJ1008" s="10">
        <f>SUM(Table_ExternalData_15[[#This Row],[1]:[31]])</f>
        <v>0</v>
      </c>
    </row>
    <row r="1009" spans="1:36">
      <c r="A1009" s="1" t="s">
        <v>2356</v>
      </c>
      <c r="B1009" s="1" t="s">
        <v>2974</v>
      </c>
      <c r="C1009" s="1" t="s">
        <v>2975</v>
      </c>
      <c r="D1009" s="11" t="s">
        <v>2046</v>
      </c>
      <c r="E1009" s="10">
        <f>SUMIFS(IsQList,IsIList,Table_ExternalData_15[[#This Row],[item_key]],IsITypeList,Table_ExternalData_15[[#This Row],[IType]],IsDList,Table_ExternalData_15[[#Headers],[1]])</f>
        <v>0</v>
      </c>
      <c r="F1009" s="10">
        <f>SUMIFS(IsQList,IsIList,Table_ExternalData_15[[#This Row],[item_key]],IsITypeList,Table_ExternalData_15[[#This Row],[IType]],IsDList,Table_ExternalData_15[[#Headers],[2]])</f>
        <v>0</v>
      </c>
      <c r="G1009" s="10">
        <f>SUMIFS(IsQList,IsIList,Table_ExternalData_15[[#This Row],[item_key]],IsITypeList,Table_ExternalData_15[[#This Row],[IType]],IsDList,Table_ExternalData_15[[#Headers],[3]])</f>
        <v>0</v>
      </c>
      <c r="H1009" s="10">
        <f>SUMIFS(IsQList,IsIList,Table_ExternalData_15[[#This Row],[item_key]],IsITypeList,Table_ExternalData_15[[#This Row],[IType]],IsDList,Table_ExternalData_15[[#Headers],[4]])</f>
        <v>0</v>
      </c>
      <c r="I1009" s="10">
        <f>SUMIFS(IsQList,IsIList,Table_ExternalData_15[[#This Row],[item_key]],IsITypeList,Table_ExternalData_15[[#This Row],[IType]],IsDList,Table_ExternalData_15[[#Headers],[5]])</f>
        <v>0</v>
      </c>
      <c r="J1009" s="10">
        <f>SUMIFS(IsQList,IsIList,Table_ExternalData_15[[#This Row],[item_key]],IsITypeList,Table_ExternalData_15[[#This Row],[IType]],IsDList,Table_ExternalData_15[[#Headers],[6]])</f>
        <v>0</v>
      </c>
      <c r="K1009" s="10">
        <f>SUMIFS(IsQList,IsIList,Table_ExternalData_15[[#This Row],[item_key]],IsITypeList,Table_ExternalData_15[[#This Row],[IType]],IsDList,Table_ExternalData_15[[#Headers],[7]])</f>
        <v>0</v>
      </c>
      <c r="L1009" s="10">
        <f>SUMIFS(IsQList,IsIList,Table_ExternalData_15[[#This Row],[item_key]],IsITypeList,Table_ExternalData_15[[#This Row],[IType]],IsDList,Table_ExternalData_15[[#Headers],[8]])</f>
        <v>0</v>
      </c>
      <c r="M1009" s="10">
        <f>SUMIFS(IsQList,IsIList,Table_ExternalData_15[[#This Row],[item_key]],IsITypeList,Table_ExternalData_15[[#This Row],[IType]],IsDList,Table_ExternalData_15[[#Headers],[9]])</f>
        <v>0</v>
      </c>
      <c r="N1009" s="10">
        <f>SUMIFS(IsQList,IsIList,Table_ExternalData_15[[#This Row],[item_key]],IsITypeList,Table_ExternalData_15[[#This Row],[IType]],IsDList,Table_ExternalData_15[[#Headers],[10]])</f>
        <v>0</v>
      </c>
      <c r="O1009" s="10">
        <f>SUMIFS(IsQList,IsIList,Table_ExternalData_15[[#This Row],[item_key]],IsITypeList,Table_ExternalData_15[[#This Row],[IType]],IsDList,Table_ExternalData_15[[#Headers],[11]])</f>
        <v>0</v>
      </c>
      <c r="P1009" s="10">
        <f>SUMIFS(IsQList,IsIList,Table_ExternalData_15[[#This Row],[item_key]],IsITypeList,Table_ExternalData_15[[#This Row],[IType]],IsDList,Table_ExternalData_15[[#Headers],[12]])</f>
        <v>0</v>
      </c>
      <c r="Q1009" s="10">
        <f>SUMIFS(IsQList,IsIList,Table_ExternalData_15[[#This Row],[item_key]],IsITypeList,Table_ExternalData_15[[#This Row],[IType]],IsDList,Table_ExternalData_15[[#Headers],[13]])</f>
        <v>0</v>
      </c>
      <c r="R1009" s="10">
        <f>SUMIFS(IsQList,IsIList,Table_ExternalData_15[[#This Row],[item_key]],IsITypeList,Table_ExternalData_15[[#This Row],[IType]],IsDList,Table_ExternalData_15[[#Headers],[14]])</f>
        <v>0</v>
      </c>
      <c r="S1009" s="10">
        <f>SUMIFS(IsQList,IsIList,Table_ExternalData_15[[#This Row],[item_key]],IsITypeList,Table_ExternalData_15[[#This Row],[IType]],IsDList,Table_ExternalData_15[[#Headers],[15]])</f>
        <v>0</v>
      </c>
      <c r="T1009" s="10">
        <f>SUMIFS(IsQList,IsIList,Table_ExternalData_15[[#This Row],[item_key]],IsITypeList,Table_ExternalData_15[[#This Row],[IType]],IsDList,Table_ExternalData_15[[#Headers],[16]])</f>
        <v>0</v>
      </c>
      <c r="U1009" s="10">
        <f>SUMIFS(IsQList,IsIList,Table_ExternalData_15[[#This Row],[item_key]],IsITypeList,Table_ExternalData_15[[#This Row],[IType]],IsDList,Table_ExternalData_15[[#Headers],[17]])</f>
        <v>0</v>
      </c>
      <c r="V1009" s="10">
        <f>SUMIFS(IsQList,IsIList,Table_ExternalData_15[[#This Row],[item_key]],IsITypeList,Table_ExternalData_15[[#This Row],[IType]],IsDList,Table_ExternalData_15[[#Headers],[18]])</f>
        <v>0</v>
      </c>
      <c r="W1009" s="10">
        <f>SUMIFS(IsQList,IsIList,Table_ExternalData_15[[#This Row],[item_key]],IsITypeList,Table_ExternalData_15[[#This Row],[IType]],IsDList,Table_ExternalData_15[[#Headers],[19]])</f>
        <v>0</v>
      </c>
      <c r="X1009" s="10">
        <f>SUMIFS(IsQList,IsIList,Table_ExternalData_15[[#This Row],[item_key]],IsITypeList,Table_ExternalData_15[[#This Row],[IType]],IsDList,Table_ExternalData_15[[#Headers],[20]])</f>
        <v>0</v>
      </c>
      <c r="Y1009" s="10">
        <f>SUMIFS(IsQList,IsIList,Table_ExternalData_15[[#This Row],[item_key]],IsITypeList,Table_ExternalData_15[[#This Row],[IType]],IsDList,Table_ExternalData_15[[#Headers],[21]])</f>
        <v>0</v>
      </c>
      <c r="Z1009" s="10">
        <f>SUMIFS(IsQList,IsIList,Table_ExternalData_15[[#This Row],[item_key]],IsITypeList,Table_ExternalData_15[[#This Row],[IType]],IsDList,Table_ExternalData_15[[#Headers],[22]])</f>
        <v>0</v>
      </c>
      <c r="AA1009" s="10">
        <f>SUMIFS(IsQList,IsIList,Table_ExternalData_15[[#This Row],[item_key]],IsITypeList,Table_ExternalData_15[[#This Row],[IType]],IsDList,Table_ExternalData_15[[#Headers],[23]])</f>
        <v>0</v>
      </c>
      <c r="AB1009" s="10">
        <f>SUMIFS(IsQList,IsIList,Table_ExternalData_15[[#This Row],[item_key]],IsITypeList,Table_ExternalData_15[[#This Row],[IType]],IsDList,Table_ExternalData_15[[#Headers],[24]])</f>
        <v>0</v>
      </c>
      <c r="AC1009" s="10">
        <f>SUMIFS(IsQList,IsIList,Table_ExternalData_15[[#This Row],[item_key]],IsITypeList,Table_ExternalData_15[[#This Row],[IType]],IsDList,Table_ExternalData_15[[#Headers],[25]])</f>
        <v>0</v>
      </c>
      <c r="AD1009" s="10">
        <f>SUMIFS(IsQList,IsIList,Table_ExternalData_15[[#This Row],[item_key]],IsITypeList,Table_ExternalData_15[[#This Row],[IType]],IsDList,Table_ExternalData_15[[#Headers],[26]])</f>
        <v>0</v>
      </c>
      <c r="AE1009" s="10">
        <f>SUMIFS(IsQList,IsIList,Table_ExternalData_15[[#This Row],[item_key]],IsITypeList,Table_ExternalData_15[[#This Row],[IType]],IsDList,Table_ExternalData_15[[#Headers],[27]])</f>
        <v>0</v>
      </c>
      <c r="AF1009" s="10">
        <f>SUMIFS(IsQList,IsIList,Table_ExternalData_15[[#This Row],[item_key]],IsITypeList,Table_ExternalData_15[[#This Row],[IType]],IsDList,Table_ExternalData_15[[#Headers],[28]])</f>
        <v>0</v>
      </c>
      <c r="AG1009" s="10">
        <f>SUMIFS(IsQList,IsIList,Table_ExternalData_15[[#This Row],[item_key]],IsITypeList,Table_ExternalData_15[[#This Row],[IType]],IsDList,Table_ExternalData_15[[#Headers],[29]])</f>
        <v>0</v>
      </c>
      <c r="AH1009" s="10">
        <f>SUMIFS(IsQList,IsIList,Table_ExternalData_15[[#This Row],[item_key]],IsITypeList,Table_ExternalData_15[[#This Row],[IType]],IsDList,Table_ExternalData_15[[#Headers],[30]])</f>
        <v>85</v>
      </c>
      <c r="AI1009" s="10">
        <f>SUMIFS(IsQList,IsIList,Table_ExternalData_15[[#This Row],[item_key]],IsITypeList,Table_ExternalData_15[[#This Row],[IType]],IsDList,Table_ExternalData_15[[#Headers],[31]])</f>
        <v>145</v>
      </c>
      <c r="AJ1009" s="10">
        <f>SUM(Table_ExternalData_15[[#This Row],[1]:[31]])</f>
        <v>230</v>
      </c>
    </row>
    <row r="1010" spans="1:36">
      <c r="A1010" s="1" t="s">
        <v>350</v>
      </c>
      <c r="B1010" s="1" t="s">
        <v>639</v>
      </c>
      <c r="C1010" s="1" t="s">
        <v>640</v>
      </c>
      <c r="D1010" s="11" t="s">
        <v>2046</v>
      </c>
      <c r="E1010" s="10">
        <f>SUMIFS(IsQList,IsIList,Table_ExternalData_15[[#This Row],[item_key]],IsITypeList,Table_ExternalData_15[[#This Row],[IType]],IsDList,Table_ExternalData_15[[#Headers],[1]])</f>
        <v>0</v>
      </c>
      <c r="F1010" s="10">
        <f>SUMIFS(IsQList,IsIList,Table_ExternalData_15[[#This Row],[item_key]],IsITypeList,Table_ExternalData_15[[#This Row],[IType]],IsDList,Table_ExternalData_15[[#Headers],[2]])</f>
        <v>0</v>
      </c>
      <c r="G1010" s="10">
        <f>SUMIFS(IsQList,IsIList,Table_ExternalData_15[[#This Row],[item_key]],IsITypeList,Table_ExternalData_15[[#This Row],[IType]],IsDList,Table_ExternalData_15[[#Headers],[3]])</f>
        <v>0</v>
      </c>
      <c r="H1010" s="10">
        <f>SUMIFS(IsQList,IsIList,Table_ExternalData_15[[#This Row],[item_key]],IsITypeList,Table_ExternalData_15[[#This Row],[IType]],IsDList,Table_ExternalData_15[[#Headers],[4]])</f>
        <v>0</v>
      </c>
      <c r="I1010" s="10">
        <f>SUMIFS(IsQList,IsIList,Table_ExternalData_15[[#This Row],[item_key]],IsITypeList,Table_ExternalData_15[[#This Row],[IType]],IsDList,Table_ExternalData_15[[#Headers],[5]])</f>
        <v>0</v>
      </c>
      <c r="J1010" s="10">
        <f>SUMIFS(IsQList,IsIList,Table_ExternalData_15[[#This Row],[item_key]],IsITypeList,Table_ExternalData_15[[#This Row],[IType]],IsDList,Table_ExternalData_15[[#Headers],[6]])</f>
        <v>0</v>
      </c>
      <c r="K1010" s="10">
        <f>SUMIFS(IsQList,IsIList,Table_ExternalData_15[[#This Row],[item_key]],IsITypeList,Table_ExternalData_15[[#This Row],[IType]],IsDList,Table_ExternalData_15[[#Headers],[7]])</f>
        <v>0</v>
      </c>
      <c r="L1010" s="10">
        <f>SUMIFS(IsQList,IsIList,Table_ExternalData_15[[#This Row],[item_key]],IsITypeList,Table_ExternalData_15[[#This Row],[IType]],IsDList,Table_ExternalData_15[[#Headers],[8]])</f>
        <v>0</v>
      </c>
      <c r="M1010" s="10">
        <f>SUMIFS(IsQList,IsIList,Table_ExternalData_15[[#This Row],[item_key]],IsITypeList,Table_ExternalData_15[[#This Row],[IType]],IsDList,Table_ExternalData_15[[#Headers],[9]])</f>
        <v>0</v>
      </c>
      <c r="N1010" s="10">
        <f>SUMIFS(IsQList,IsIList,Table_ExternalData_15[[#This Row],[item_key]],IsITypeList,Table_ExternalData_15[[#This Row],[IType]],IsDList,Table_ExternalData_15[[#Headers],[10]])</f>
        <v>0</v>
      </c>
      <c r="O1010" s="10">
        <f>SUMIFS(IsQList,IsIList,Table_ExternalData_15[[#This Row],[item_key]],IsITypeList,Table_ExternalData_15[[#This Row],[IType]],IsDList,Table_ExternalData_15[[#Headers],[11]])</f>
        <v>0</v>
      </c>
      <c r="P1010" s="10">
        <f>SUMIFS(IsQList,IsIList,Table_ExternalData_15[[#This Row],[item_key]],IsITypeList,Table_ExternalData_15[[#This Row],[IType]],IsDList,Table_ExternalData_15[[#Headers],[12]])</f>
        <v>0</v>
      </c>
      <c r="Q1010" s="10">
        <f>SUMIFS(IsQList,IsIList,Table_ExternalData_15[[#This Row],[item_key]],IsITypeList,Table_ExternalData_15[[#This Row],[IType]],IsDList,Table_ExternalData_15[[#Headers],[13]])</f>
        <v>0</v>
      </c>
      <c r="R1010" s="10">
        <f>SUMIFS(IsQList,IsIList,Table_ExternalData_15[[#This Row],[item_key]],IsITypeList,Table_ExternalData_15[[#This Row],[IType]],IsDList,Table_ExternalData_15[[#Headers],[14]])</f>
        <v>0</v>
      </c>
      <c r="S1010" s="10">
        <f>SUMIFS(IsQList,IsIList,Table_ExternalData_15[[#This Row],[item_key]],IsITypeList,Table_ExternalData_15[[#This Row],[IType]],IsDList,Table_ExternalData_15[[#Headers],[15]])</f>
        <v>0</v>
      </c>
      <c r="T1010" s="10">
        <f>SUMIFS(IsQList,IsIList,Table_ExternalData_15[[#This Row],[item_key]],IsITypeList,Table_ExternalData_15[[#This Row],[IType]],IsDList,Table_ExternalData_15[[#Headers],[16]])</f>
        <v>0</v>
      </c>
      <c r="U1010" s="10">
        <f>SUMIFS(IsQList,IsIList,Table_ExternalData_15[[#This Row],[item_key]],IsITypeList,Table_ExternalData_15[[#This Row],[IType]],IsDList,Table_ExternalData_15[[#Headers],[17]])</f>
        <v>0</v>
      </c>
      <c r="V1010" s="10">
        <f>SUMIFS(IsQList,IsIList,Table_ExternalData_15[[#This Row],[item_key]],IsITypeList,Table_ExternalData_15[[#This Row],[IType]],IsDList,Table_ExternalData_15[[#Headers],[18]])</f>
        <v>0</v>
      </c>
      <c r="W1010" s="10">
        <f>SUMIFS(IsQList,IsIList,Table_ExternalData_15[[#This Row],[item_key]],IsITypeList,Table_ExternalData_15[[#This Row],[IType]],IsDList,Table_ExternalData_15[[#Headers],[19]])</f>
        <v>0</v>
      </c>
      <c r="X1010" s="10">
        <f>SUMIFS(IsQList,IsIList,Table_ExternalData_15[[#This Row],[item_key]],IsITypeList,Table_ExternalData_15[[#This Row],[IType]],IsDList,Table_ExternalData_15[[#Headers],[20]])</f>
        <v>0</v>
      </c>
      <c r="Y1010" s="10">
        <f>SUMIFS(IsQList,IsIList,Table_ExternalData_15[[#This Row],[item_key]],IsITypeList,Table_ExternalData_15[[#This Row],[IType]],IsDList,Table_ExternalData_15[[#Headers],[21]])</f>
        <v>0</v>
      </c>
      <c r="Z1010" s="10">
        <f>SUMIFS(IsQList,IsIList,Table_ExternalData_15[[#This Row],[item_key]],IsITypeList,Table_ExternalData_15[[#This Row],[IType]],IsDList,Table_ExternalData_15[[#Headers],[22]])</f>
        <v>0</v>
      </c>
      <c r="AA1010" s="10">
        <f>SUMIFS(IsQList,IsIList,Table_ExternalData_15[[#This Row],[item_key]],IsITypeList,Table_ExternalData_15[[#This Row],[IType]],IsDList,Table_ExternalData_15[[#Headers],[23]])</f>
        <v>0</v>
      </c>
      <c r="AB1010" s="10">
        <f>SUMIFS(IsQList,IsIList,Table_ExternalData_15[[#This Row],[item_key]],IsITypeList,Table_ExternalData_15[[#This Row],[IType]],IsDList,Table_ExternalData_15[[#Headers],[24]])</f>
        <v>0</v>
      </c>
      <c r="AC1010" s="10">
        <f>SUMIFS(IsQList,IsIList,Table_ExternalData_15[[#This Row],[item_key]],IsITypeList,Table_ExternalData_15[[#This Row],[IType]],IsDList,Table_ExternalData_15[[#Headers],[25]])</f>
        <v>0</v>
      </c>
      <c r="AD1010" s="10">
        <f>SUMIFS(IsQList,IsIList,Table_ExternalData_15[[#This Row],[item_key]],IsITypeList,Table_ExternalData_15[[#This Row],[IType]],IsDList,Table_ExternalData_15[[#Headers],[26]])</f>
        <v>0</v>
      </c>
      <c r="AE1010" s="10">
        <f>SUMIFS(IsQList,IsIList,Table_ExternalData_15[[#This Row],[item_key]],IsITypeList,Table_ExternalData_15[[#This Row],[IType]],IsDList,Table_ExternalData_15[[#Headers],[27]])</f>
        <v>0</v>
      </c>
      <c r="AF1010" s="10">
        <f>SUMIFS(IsQList,IsIList,Table_ExternalData_15[[#This Row],[item_key]],IsITypeList,Table_ExternalData_15[[#This Row],[IType]],IsDList,Table_ExternalData_15[[#Headers],[28]])</f>
        <v>0</v>
      </c>
      <c r="AG1010" s="10">
        <f>SUMIFS(IsQList,IsIList,Table_ExternalData_15[[#This Row],[item_key]],IsITypeList,Table_ExternalData_15[[#This Row],[IType]],IsDList,Table_ExternalData_15[[#Headers],[29]])</f>
        <v>0</v>
      </c>
      <c r="AH1010" s="10">
        <f>SUMIFS(IsQList,IsIList,Table_ExternalData_15[[#This Row],[item_key]],IsITypeList,Table_ExternalData_15[[#This Row],[IType]],IsDList,Table_ExternalData_15[[#Headers],[30]])</f>
        <v>0</v>
      </c>
      <c r="AI1010" s="10">
        <f>SUMIFS(IsQList,IsIList,Table_ExternalData_15[[#This Row],[item_key]],IsITypeList,Table_ExternalData_15[[#This Row],[IType]],IsDList,Table_ExternalData_15[[#Headers],[31]])</f>
        <v>0</v>
      </c>
      <c r="AJ1010" s="10">
        <f>SUM(Table_ExternalData_15[[#This Row],[1]:[31]])</f>
        <v>0</v>
      </c>
    </row>
    <row r="1011" spans="1:36">
      <c r="A1011" s="1" t="s">
        <v>351</v>
      </c>
      <c r="B1011" s="1" t="s">
        <v>641</v>
      </c>
      <c r="C1011" s="1" t="s">
        <v>642</v>
      </c>
      <c r="D1011" s="11" t="s">
        <v>2046</v>
      </c>
      <c r="E1011" s="10">
        <f>SUMIFS(IsQList,IsIList,Table_ExternalData_15[[#This Row],[item_key]],IsITypeList,Table_ExternalData_15[[#This Row],[IType]],IsDList,Table_ExternalData_15[[#Headers],[1]])</f>
        <v>0</v>
      </c>
      <c r="F1011" s="10">
        <f>SUMIFS(IsQList,IsIList,Table_ExternalData_15[[#This Row],[item_key]],IsITypeList,Table_ExternalData_15[[#This Row],[IType]],IsDList,Table_ExternalData_15[[#Headers],[2]])</f>
        <v>0</v>
      </c>
      <c r="G1011" s="10">
        <f>SUMIFS(IsQList,IsIList,Table_ExternalData_15[[#This Row],[item_key]],IsITypeList,Table_ExternalData_15[[#This Row],[IType]],IsDList,Table_ExternalData_15[[#Headers],[3]])</f>
        <v>0</v>
      </c>
      <c r="H1011" s="10">
        <f>SUMIFS(IsQList,IsIList,Table_ExternalData_15[[#This Row],[item_key]],IsITypeList,Table_ExternalData_15[[#This Row],[IType]],IsDList,Table_ExternalData_15[[#Headers],[4]])</f>
        <v>0</v>
      </c>
      <c r="I1011" s="10">
        <f>SUMIFS(IsQList,IsIList,Table_ExternalData_15[[#This Row],[item_key]],IsITypeList,Table_ExternalData_15[[#This Row],[IType]],IsDList,Table_ExternalData_15[[#Headers],[5]])</f>
        <v>0</v>
      </c>
      <c r="J1011" s="10">
        <f>SUMIFS(IsQList,IsIList,Table_ExternalData_15[[#This Row],[item_key]],IsITypeList,Table_ExternalData_15[[#This Row],[IType]],IsDList,Table_ExternalData_15[[#Headers],[6]])</f>
        <v>0</v>
      </c>
      <c r="K1011" s="10">
        <f>SUMIFS(IsQList,IsIList,Table_ExternalData_15[[#This Row],[item_key]],IsITypeList,Table_ExternalData_15[[#This Row],[IType]],IsDList,Table_ExternalData_15[[#Headers],[7]])</f>
        <v>0</v>
      </c>
      <c r="L1011" s="10">
        <f>SUMIFS(IsQList,IsIList,Table_ExternalData_15[[#This Row],[item_key]],IsITypeList,Table_ExternalData_15[[#This Row],[IType]],IsDList,Table_ExternalData_15[[#Headers],[8]])</f>
        <v>0</v>
      </c>
      <c r="M1011" s="10">
        <f>SUMIFS(IsQList,IsIList,Table_ExternalData_15[[#This Row],[item_key]],IsITypeList,Table_ExternalData_15[[#This Row],[IType]],IsDList,Table_ExternalData_15[[#Headers],[9]])</f>
        <v>0</v>
      </c>
      <c r="N1011" s="10">
        <f>SUMIFS(IsQList,IsIList,Table_ExternalData_15[[#This Row],[item_key]],IsITypeList,Table_ExternalData_15[[#This Row],[IType]],IsDList,Table_ExternalData_15[[#Headers],[10]])</f>
        <v>0</v>
      </c>
      <c r="O1011" s="10">
        <f>SUMIFS(IsQList,IsIList,Table_ExternalData_15[[#This Row],[item_key]],IsITypeList,Table_ExternalData_15[[#This Row],[IType]],IsDList,Table_ExternalData_15[[#Headers],[11]])</f>
        <v>0</v>
      </c>
      <c r="P1011" s="10">
        <f>SUMIFS(IsQList,IsIList,Table_ExternalData_15[[#This Row],[item_key]],IsITypeList,Table_ExternalData_15[[#This Row],[IType]],IsDList,Table_ExternalData_15[[#Headers],[12]])</f>
        <v>0</v>
      </c>
      <c r="Q1011" s="10">
        <f>SUMIFS(IsQList,IsIList,Table_ExternalData_15[[#This Row],[item_key]],IsITypeList,Table_ExternalData_15[[#This Row],[IType]],IsDList,Table_ExternalData_15[[#Headers],[13]])</f>
        <v>0</v>
      </c>
      <c r="R1011" s="10">
        <f>SUMIFS(IsQList,IsIList,Table_ExternalData_15[[#This Row],[item_key]],IsITypeList,Table_ExternalData_15[[#This Row],[IType]],IsDList,Table_ExternalData_15[[#Headers],[14]])</f>
        <v>0</v>
      </c>
      <c r="S1011" s="10">
        <f>SUMIFS(IsQList,IsIList,Table_ExternalData_15[[#This Row],[item_key]],IsITypeList,Table_ExternalData_15[[#This Row],[IType]],IsDList,Table_ExternalData_15[[#Headers],[15]])</f>
        <v>0</v>
      </c>
      <c r="T1011" s="10">
        <f>SUMIFS(IsQList,IsIList,Table_ExternalData_15[[#This Row],[item_key]],IsITypeList,Table_ExternalData_15[[#This Row],[IType]],IsDList,Table_ExternalData_15[[#Headers],[16]])</f>
        <v>0</v>
      </c>
      <c r="U1011" s="10">
        <f>SUMIFS(IsQList,IsIList,Table_ExternalData_15[[#This Row],[item_key]],IsITypeList,Table_ExternalData_15[[#This Row],[IType]],IsDList,Table_ExternalData_15[[#Headers],[17]])</f>
        <v>0</v>
      </c>
      <c r="V1011" s="10">
        <f>SUMIFS(IsQList,IsIList,Table_ExternalData_15[[#This Row],[item_key]],IsITypeList,Table_ExternalData_15[[#This Row],[IType]],IsDList,Table_ExternalData_15[[#Headers],[18]])</f>
        <v>0</v>
      </c>
      <c r="W1011" s="10">
        <f>SUMIFS(IsQList,IsIList,Table_ExternalData_15[[#This Row],[item_key]],IsITypeList,Table_ExternalData_15[[#This Row],[IType]],IsDList,Table_ExternalData_15[[#Headers],[19]])</f>
        <v>0</v>
      </c>
      <c r="X1011" s="10">
        <f>SUMIFS(IsQList,IsIList,Table_ExternalData_15[[#This Row],[item_key]],IsITypeList,Table_ExternalData_15[[#This Row],[IType]],IsDList,Table_ExternalData_15[[#Headers],[20]])</f>
        <v>0</v>
      </c>
      <c r="Y1011" s="10">
        <f>SUMIFS(IsQList,IsIList,Table_ExternalData_15[[#This Row],[item_key]],IsITypeList,Table_ExternalData_15[[#This Row],[IType]],IsDList,Table_ExternalData_15[[#Headers],[21]])</f>
        <v>0</v>
      </c>
      <c r="Z1011" s="10">
        <f>SUMIFS(IsQList,IsIList,Table_ExternalData_15[[#This Row],[item_key]],IsITypeList,Table_ExternalData_15[[#This Row],[IType]],IsDList,Table_ExternalData_15[[#Headers],[22]])</f>
        <v>0</v>
      </c>
      <c r="AA1011" s="10">
        <f>SUMIFS(IsQList,IsIList,Table_ExternalData_15[[#This Row],[item_key]],IsITypeList,Table_ExternalData_15[[#This Row],[IType]],IsDList,Table_ExternalData_15[[#Headers],[23]])</f>
        <v>0</v>
      </c>
      <c r="AB1011" s="10">
        <f>SUMIFS(IsQList,IsIList,Table_ExternalData_15[[#This Row],[item_key]],IsITypeList,Table_ExternalData_15[[#This Row],[IType]],IsDList,Table_ExternalData_15[[#Headers],[24]])</f>
        <v>0</v>
      </c>
      <c r="AC1011" s="10">
        <f>SUMIFS(IsQList,IsIList,Table_ExternalData_15[[#This Row],[item_key]],IsITypeList,Table_ExternalData_15[[#This Row],[IType]],IsDList,Table_ExternalData_15[[#Headers],[25]])</f>
        <v>0</v>
      </c>
      <c r="AD1011" s="10">
        <f>SUMIFS(IsQList,IsIList,Table_ExternalData_15[[#This Row],[item_key]],IsITypeList,Table_ExternalData_15[[#This Row],[IType]],IsDList,Table_ExternalData_15[[#Headers],[26]])</f>
        <v>0</v>
      </c>
      <c r="AE1011" s="10">
        <f>SUMIFS(IsQList,IsIList,Table_ExternalData_15[[#This Row],[item_key]],IsITypeList,Table_ExternalData_15[[#This Row],[IType]],IsDList,Table_ExternalData_15[[#Headers],[27]])</f>
        <v>0</v>
      </c>
      <c r="AF1011" s="10">
        <f>SUMIFS(IsQList,IsIList,Table_ExternalData_15[[#This Row],[item_key]],IsITypeList,Table_ExternalData_15[[#This Row],[IType]],IsDList,Table_ExternalData_15[[#Headers],[28]])</f>
        <v>0</v>
      </c>
      <c r="AG1011" s="10">
        <f>SUMIFS(IsQList,IsIList,Table_ExternalData_15[[#This Row],[item_key]],IsITypeList,Table_ExternalData_15[[#This Row],[IType]],IsDList,Table_ExternalData_15[[#Headers],[29]])</f>
        <v>0</v>
      </c>
      <c r="AH1011" s="10">
        <f>SUMIFS(IsQList,IsIList,Table_ExternalData_15[[#This Row],[item_key]],IsITypeList,Table_ExternalData_15[[#This Row],[IType]],IsDList,Table_ExternalData_15[[#Headers],[30]])</f>
        <v>0</v>
      </c>
      <c r="AI1011" s="10">
        <f>SUMIFS(IsQList,IsIList,Table_ExternalData_15[[#This Row],[item_key]],IsITypeList,Table_ExternalData_15[[#This Row],[IType]],IsDList,Table_ExternalData_15[[#Headers],[31]])</f>
        <v>0</v>
      </c>
      <c r="AJ1011" s="10">
        <f>SUM(Table_ExternalData_15[[#This Row],[1]:[31]])</f>
        <v>0</v>
      </c>
    </row>
    <row r="1012" spans="1:36">
      <c r="A1012" s="1" t="s">
        <v>352</v>
      </c>
      <c r="B1012" s="1" t="s">
        <v>643</v>
      </c>
      <c r="C1012" s="1" t="s">
        <v>644</v>
      </c>
      <c r="D1012" s="11" t="s">
        <v>2046</v>
      </c>
      <c r="E1012" s="10">
        <f>SUMIFS(IsQList,IsIList,Table_ExternalData_15[[#This Row],[item_key]],IsITypeList,Table_ExternalData_15[[#This Row],[IType]],IsDList,Table_ExternalData_15[[#Headers],[1]])</f>
        <v>0</v>
      </c>
      <c r="F1012" s="10">
        <f>SUMIFS(IsQList,IsIList,Table_ExternalData_15[[#This Row],[item_key]],IsITypeList,Table_ExternalData_15[[#This Row],[IType]],IsDList,Table_ExternalData_15[[#Headers],[2]])</f>
        <v>0</v>
      </c>
      <c r="G1012" s="10">
        <f>SUMIFS(IsQList,IsIList,Table_ExternalData_15[[#This Row],[item_key]],IsITypeList,Table_ExternalData_15[[#This Row],[IType]],IsDList,Table_ExternalData_15[[#Headers],[3]])</f>
        <v>0</v>
      </c>
      <c r="H1012" s="10">
        <f>SUMIFS(IsQList,IsIList,Table_ExternalData_15[[#This Row],[item_key]],IsITypeList,Table_ExternalData_15[[#This Row],[IType]],IsDList,Table_ExternalData_15[[#Headers],[4]])</f>
        <v>0</v>
      </c>
      <c r="I1012" s="10">
        <f>SUMIFS(IsQList,IsIList,Table_ExternalData_15[[#This Row],[item_key]],IsITypeList,Table_ExternalData_15[[#This Row],[IType]],IsDList,Table_ExternalData_15[[#Headers],[5]])</f>
        <v>0</v>
      </c>
      <c r="J1012" s="10">
        <f>SUMIFS(IsQList,IsIList,Table_ExternalData_15[[#This Row],[item_key]],IsITypeList,Table_ExternalData_15[[#This Row],[IType]],IsDList,Table_ExternalData_15[[#Headers],[6]])</f>
        <v>0</v>
      </c>
      <c r="K1012" s="10">
        <f>SUMIFS(IsQList,IsIList,Table_ExternalData_15[[#This Row],[item_key]],IsITypeList,Table_ExternalData_15[[#This Row],[IType]],IsDList,Table_ExternalData_15[[#Headers],[7]])</f>
        <v>0</v>
      </c>
      <c r="L1012" s="10">
        <f>SUMIFS(IsQList,IsIList,Table_ExternalData_15[[#This Row],[item_key]],IsITypeList,Table_ExternalData_15[[#This Row],[IType]],IsDList,Table_ExternalData_15[[#Headers],[8]])</f>
        <v>0</v>
      </c>
      <c r="M1012" s="10">
        <f>SUMIFS(IsQList,IsIList,Table_ExternalData_15[[#This Row],[item_key]],IsITypeList,Table_ExternalData_15[[#This Row],[IType]],IsDList,Table_ExternalData_15[[#Headers],[9]])</f>
        <v>0</v>
      </c>
      <c r="N1012" s="10">
        <f>SUMIFS(IsQList,IsIList,Table_ExternalData_15[[#This Row],[item_key]],IsITypeList,Table_ExternalData_15[[#This Row],[IType]],IsDList,Table_ExternalData_15[[#Headers],[10]])</f>
        <v>0</v>
      </c>
      <c r="O1012" s="10">
        <f>SUMIFS(IsQList,IsIList,Table_ExternalData_15[[#This Row],[item_key]],IsITypeList,Table_ExternalData_15[[#This Row],[IType]],IsDList,Table_ExternalData_15[[#Headers],[11]])</f>
        <v>0</v>
      </c>
      <c r="P1012" s="10">
        <f>SUMIFS(IsQList,IsIList,Table_ExternalData_15[[#This Row],[item_key]],IsITypeList,Table_ExternalData_15[[#This Row],[IType]],IsDList,Table_ExternalData_15[[#Headers],[12]])</f>
        <v>0</v>
      </c>
      <c r="Q1012" s="10">
        <f>SUMIFS(IsQList,IsIList,Table_ExternalData_15[[#This Row],[item_key]],IsITypeList,Table_ExternalData_15[[#This Row],[IType]],IsDList,Table_ExternalData_15[[#Headers],[13]])</f>
        <v>0</v>
      </c>
      <c r="R1012" s="10">
        <f>SUMIFS(IsQList,IsIList,Table_ExternalData_15[[#This Row],[item_key]],IsITypeList,Table_ExternalData_15[[#This Row],[IType]],IsDList,Table_ExternalData_15[[#Headers],[14]])</f>
        <v>0</v>
      </c>
      <c r="S1012" s="10">
        <f>SUMIFS(IsQList,IsIList,Table_ExternalData_15[[#This Row],[item_key]],IsITypeList,Table_ExternalData_15[[#This Row],[IType]],IsDList,Table_ExternalData_15[[#Headers],[15]])</f>
        <v>0</v>
      </c>
      <c r="T1012" s="10">
        <f>SUMIFS(IsQList,IsIList,Table_ExternalData_15[[#This Row],[item_key]],IsITypeList,Table_ExternalData_15[[#This Row],[IType]],IsDList,Table_ExternalData_15[[#Headers],[16]])</f>
        <v>0</v>
      </c>
      <c r="U1012" s="10">
        <f>SUMIFS(IsQList,IsIList,Table_ExternalData_15[[#This Row],[item_key]],IsITypeList,Table_ExternalData_15[[#This Row],[IType]],IsDList,Table_ExternalData_15[[#Headers],[17]])</f>
        <v>0</v>
      </c>
      <c r="V1012" s="10">
        <f>SUMIFS(IsQList,IsIList,Table_ExternalData_15[[#This Row],[item_key]],IsITypeList,Table_ExternalData_15[[#This Row],[IType]],IsDList,Table_ExternalData_15[[#Headers],[18]])</f>
        <v>0</v>
      </c>
      <c r="W1012" s="10">
        <f>SUMIFS(IsQList,IsIList,Table_ExternalData_15[[#This Row],[item_key]],IsITypeList,Table_ExternalData_15[[#This Row],[IType]],IsDList,Table_ExternalData_15[[#Headers],[19]])</f>
        <v>0</v>
      </c>
      <c r="X1012" s="10">
        <f>SUMIFS(IsQList,IsIList,Table_ExternalData_15[[#This Row],[item_key]],IsITypeList,Table_ExternalData_15[[#This Row],[IType]],IsDList,Table_ExternalData_15[[#Headers],[20]])</f>
        <v>0</v>
      </c>
      <c r="Y1012" s="10">
        <f>SUMIFS(IsQList,IsIList,Table_ExternalData_15[[#This Row],[item_key]],IsITypeList,Table_ExternalData_15[[#This Row],[IType]],IsDList,Table_ExternalData_15[[#Headers],[21]])</f>
        <v>0</v>
      </c>
      <c r="Z1012" s="10">
        <f>SUMIFS(IsQList,IsIList,Table_ExternalData_15[[#This Row],[item_key]],IsITypeList,Table_ExternalData_15[[#This Row],[IType]],IsDList,Table_ExternalData_15[[#Headers],[22]])</f>
        <v>0</v>
      </c>
      <c r="AA1012" s="10">
        <f>SUMIFS(IsQList,IsIList,Table_ExternalData_15[[#This Row],[item_key]],IsITypeList,Table_ExternalData_15[[#This Row],[IType]],IsDList,Table_ExternalData_15[[#Headers],[23]])</f>
        <v>0</v>
      </c>
      <c r="AB1012" s="10">
        <f>SUMIFS(IsQList,IsIList,Table_ExternalData_15[[#This Row],[item_key]],IsITypeList,Table_ExternalData_15[[#This Row],[IType]],IsDList,Table_ExternalData_15[[#Headers],[24]])</f>
        <v>0</v>
      </c>
      <c r="AC1012" s="10">
        <f>SUMIFS(IsQList,IsIList,Table_ExternalData_15[[#This Row],[item_key]],IsITypeList,Table_ExternalData_15[[#This Row],[IType]],IsDList,Table_ExternalData_15[[#Headers],[25]])</f>
        <v>0</v>
      </c>
      <c r="AD1012" s="10">
        <f>SUMIFS(IsQList,IsIList,Table_ExternalData_15[[#This Row],[item_key]],IsITypeList,Table_ExternalData_15[[#This Row],[IType]],IsDList,Table_ExternalData_15[[#Headers],[26]])</f>
        <v>0</v>
      </c>
      <c r="AE1012" s="10">
        <f>SUMIFS(IsQList,IsIList,Table_ExternalData_15[[#This Row],[item_key]],IsITypeList,Table_ExternalData_15[[#This Row],[IType]],IsDList,Table_ExternalData_15[[#Headers],[27]])</f>
        <v>0</v>
      </c>
      <c r="AF1012" s="10">
        <f>SUMIFS(IsQList,IsIList,Table_ExternalData_15[[#This Row],[item_key]],IsITypeList,Table_ExternalData_15[[#This Row],[IType]],IsDList,Table_ExternalData_15[[#Headers],[28]])</f>
        <v>0</v>
      </c>
      <c r="AG1012" s="10">
        <f>SUMIFS(IsQList,IsIList,Table_ExternalData_15[[#This Row],[item_key]],IsITypeList,Table_ExternalData_15[[#This Row],[IType]],IsDList,Table_ExternalData_15[[#Headers],[29]])</f>
        <v>0</v>
      </c>
      <c r="AH1012" s="10">
        <f>SUMIFS(IsQList,IsIList,Table_ExternalData_15[[#This Row],[item_key]],IsITypeList,Table_ExternalData_15[[#This Row],[IType]],IsDList,Table_ExternalData_15[[#Headers],[30]])</f>
        <v>0</v>
      </c>
      <c r="AI1012" s="10">
        <f>SUMIFS(IsQList,IsIList,Table_ExternalData_15[[#This Row],[item_key]],IsITypeList,Table_ExternalData_15[[#This Row],[IType]],IsDList,Table_ExternalData_15[[#Headers],[31]])</f>
        <v>0</v>
      </c>
      <c r="AJ1012" s="10">
        <f>SUM(Table_ExternalData_15[[#This Row],[1]:[31]])</f>
        <v>0</v>
      </c>
    </row>
    <row r="1013" spans="1:36">
      <c r="A1013" s="1" t="s">
        <v>353</v>
      </c>
      <c r="B1013" s="1" t="s">
        <v>645</v>
      </c>
      <c r="C1013" s="1" t="s">
        <v>646</v>
      </c>
      <c r="D1013" s="11" t="s">
        <v>2046</v>
      </c>
      <c r="E1013" s="10">
        <f>SUMIFS(IsQList,IsIList,Table_ExternalData_15[[#This Row],[item_key]],IsITypeList,Table_ExternalData_15[[#This Row],[IType]],IsDList,Table_ExternalData_15[[#Headers],[1]])</f>
        <v>0</v>
      </c>
      <c r="F1013" s="10">
        <f>SUMIFS(IsQList,IsIList,Table_ExternalData_15[[#This Row],[item_key]],IsITypeList,Table_ExternalData_15[[#This Row],[IType]],IsDList,Table_ExternalData_15[[#Headers],[2]])</f>
        <v>0</v>
      </c>
      <c r="G1013" s="10">
        <f>SUMIFS(IsQList,IsIList,Table_ExternalData_15[[#This Row],[item_key]],IsITypeList,Table_ExternalData_15[[#This Row],[IType]],IsDList,Table_ExternalData_15[[#Headers],[3]])</f>
        <v>0</v>
      </c>
      <c r="H1013" s="10">
        <f>SUMIFS(IsQList,IsIList,Table_ExternalData_15[[#This Row],[item_key]],IsITypeList,Table_ExternalData_15[[#This Row],[IType]],IsDList,Table_ExternalData_15[[#Headers],[4]])</f>
        <v>0</v>
      </c>
      <c r="I1013" s="10">
        <f>SUMIFS(IsQList,IsIList,Table_ExternalData_15[[#This Row],[item_key]],IsITypeList,Table_ExternalData_15[[#This Row],[IType]],IsDList,Table_ExternalData_15[[#Headers],[5]])</f>
        <v>0</v>
      </c>
      <c r="J1013" s="10">
        <f>SUMIFS(IsQList,IsIList,Table_ExternalData_15[[#This Row],[item_key]],IsITypeList,Table_ExternalData_15[[#This Row],[IType]],IsDList,Table_ExternalData_15[[#Headers],[6]])</f>
        <v>0</v>
      </c>
      <c r="K1013" s="10">
        <f>SUMIFS(IsQList,IsIList,Table_ExternalData_15[[#This Row],[item_key]],IsITypeList,Table_ExternalData_15[[#This Row],[IType]],IsDList,Table_ExternalData_15[[#Headers],[7]])</f>
        <v>0</v>
      </c>
      <c r="L1013" s="10">
        <f>SUMIFS(IsQList,IsIList,Table_ExternalData_15[[#This Row],[item_key]],IsITypeList,Table_ExternalData_15[[#This Row],[IType]],IsDList,Table_ExternalData_15[[#Headers],[8]])</f>
        <v>0</v>
      </c>
      <c r="M1013" s="10">
        <f>SUMIFS(IsQList,IsIList,Table_ExternalData_15[[#This Row],[item_key]],IsITypeList,Table_ExternalData_15[[#This Row],[IType]],IsDList,Table_ExternalData_15[[#Headers],[9]])</f>
        <v>0</v>
      </c>
      <c r="N1013" s="10">
        <f>SUMIFS(IsQList,IsIList,Table_ExternalData_15[[#This Row],[item_key]],IsITypeList,Table_ExternalData_15[[#This Row],[IType]],IsDList,Table_ExternalData_15[[#Headers],[10]])</f>
        <v>0</v>
      </c>
      <c r="O1013" s="10">
        <f>SUMIFS(IsQList,IsIList,Table_ExternalData_15[[#This Row],[item_key]],IsITypeList,Table_ExternalData_15[[#This Row],[IType]],IsDList,Table_ExternalData_15[[#Headers],[11]])</f>
        <v>0</v>
      </c>
      <c r="P1013" s="10">
        <f>SUMIFS(IsQList,IsIList,Table_ExternalData_15[[#This Row],[item_key]],IsITypeList,Table_ExternalData_15[[#This Row],[IType]],IsDList,Table_ExternalData_15[[#Headers],[12]])</f>
        <v>0</v>
      </c>
      <c r="Q1013" s="10">
        <f>SUMIFS(IsQList,IsIList,Table_ExternalData_15[[#This Row],[item_key]],IsITypeList,Table_ExternalData_15[[#This Row],[IType]],IsDList,Table_ExternalData_15[[#Headers],[13]])</f>
        <v>0</v>
      </c>
      <c r="R1013" s="10">
        <f>SUMIFS(IsQList,IsIList,Table_ExternalData_15[[#This Row],[item_key]],IsITypeList,Table_ExternalData_15[[#This Row],[IType]],IsDList,Table_ExternalData_15[[#Headers],[14]])</f>
        <v>0</v>
      </c>
      <c r="S1013" s="10">
        <f>SUMIFS(IsQList,IsIList,Table_ExternalData_15[[#This Row],[item_key]],IsITypeList,Table_ExternalData_15[[#This Row],[IType]],IsDList,Table_ExternalData_15[[#Headers],[15]])</f>
        <v>0</v>
      </c>
      <c r="T1013" s="10">
        <f>SUMIFS(IsQList,IsIList,Table_ExternalData_15[[#This Row],[item_key]],IsITypeList,Table_ExternalData_15[[#This Row],[IType]],IsDList,Table_ExternalData_15[[#Headers],[16]])</f>
        <v>0</v>
      </c>
      <c r="U1013" s="10">
        <f>SUMIFS(IsQList,IsIList,Table_ExternalData_15[[#This Row],[item_key]],IsITypeList,Table_ExternalData_15[[#This Row],[IType]],IsDList,Table_ExternalData_15[[#Headers],[17]])</f>
        <v>0</v>
      </c>
      <c r="V1013" s="10">
        <f>SUMIFS(IsQList,IsIList,Table_ExternalData_15[[#This Row],[item_key]],IsITypeList,Table_ExternalData_15[[#This Row],[IType]],IsDList,Table_ExternalData_15[[#Headers],[18]])</f>
        <v>0</v>
      </c>
      <c r="W1013" s="10">
        <f>SUMIFS(IsQList,IsIList,Table_ExternalData_15[[#This Row],[item_key]],IsITypeList,Table_ExternalData_15[[#This Row],[IType]],IsDList,Table_ExternalData_15[[#Headers],[19]])</f>
        <v>0</v>
      </c>
      <c r="X1013" s="10">
        <f>SUMIFS(IsQList,IsIList,Table_ExternalData_15[[#This Row],[item_key]],IsITypeList,Table_ExternalData_15[[#This Row],[IType]],IsDList,Table_ExternalData_15[[#Headers],[20]])</f>
        <v>0</v>
      </c>
      <c r="Y1013" s="10">
        <f>SUMIFS(IsQList,IsIList,Table_ExternalData_15[[#This Row],[item_key]],IsITypeList,Table_ExternalData_15[[#This Row],[IType]],IsDList,Table_ExternalData_15[[#Headers],[21]])</f>
        <v>0</v>
      </c>
      <c r="Z1013" s="10">
        <f>SUMIFS(IsQList,IsIList,Table_ExternalData_15[[#This Row],[item_key]],IsITypeList,Table_ExternalData_15[[#This Row],[IType]],IsDList,Table_ExternalData_15[[#Headers],[22]])</f>
        <v>0</v>
      </c>
      <c r="AA1013" s="10">
        <f>SUMIFS(IsQList,IsIList,Table_ExternalData_15[[#This Row],[item_key]],IsITypeList,Table_ExternalData_15[[#This Row],[IType]],IsDList,Table_ExternalData_15[[#Headers],[23]])</f>
        <v>0</v>
      </c>
      <c r="AB1013" s="10">
        <f>SUMIFS(IsQList,IsIList,Table_ExternalData_15[[#This Row],[item_key]],IsITypeList,Table_ExternalData_15[[#This Row],[IType]],IsDList,Table_ExternalData_15[[#Headers],[24]])</f>
        <v>0</v>
      </c>
      <c r="AC1013" s="10">
        <f>SUMIFS(IsQList,IsIList,Table_ExternalData_15[[#This Row],[item_key]],IsITypeList,Table_ExternalData_15[[#This Row],[IType]],IsDList,Table_ExternalData_15[[#Headers],[25]])</f>
        <v>0</v>
      </c>
      <c r="AD1013" s="10">
        <f>SUMIFS(IsQList,IsIList,Table_ExternalData_15[[#This Row],[item_key]],IsITypeList,Table_ExternalData_15[[#This Row],[IType]],IsDList,Table_ExternalData_15[[#Headers],[26]])</f>
        <v>0</v>
      </c>
      <c r="AE1013" s="10">
        <f>SUMIFS(IsQList,IsIList,Table_ExternalData_15[[#This Row],[item_key]],IsITypeList,Table_ExternalData_15[[#This Row],[IType]],IsDList,Table_ExternalData_15[[#Headers],[27]])</f>
        <v>0</v>
      </c>
      <c r="AF1013" s="10">
        <f>SUMIFS(IsQList,IsIList,Table_ExternalData_15[[#This Row],[item_key]],IsITypeList,Table_ExternalData_15[[#This Row],[IType]],IsDList,Table_ExternalData_15[[#Headers],[28]])</f>
        <v>0</v>
      </c>
      <c r="AG1013" s="10">
        <f>SUMIFS(IsQList,IsIList,Table_ExternalData_15[[#This Row],[item_key]],IsITypeList,Table_ExternalData_15[[#This Row],[IType]],IsDList,Table_ExternalData_15[[#Headers],[29]])</f>
        <v>0</v>
      </c>
      <c r="AH1013" s="10">
        <f>SUMIFS(IsQList,IsIList,Table_ExternalData_15[[#This Row],[item_key]],IsITypeList,Table_ExternalData_15[[#This Row],[IType]],IsDList,Table_ExternalData_15[[#Headers],[30]])</f>
        <v>0</v>
      </c>
      <c r="AI1013" s="10">
        <f>SUMIFS(IsQList,IsIList,Table_ExternalData_15[[#This Row],[item_key]],IsITypeList,Table_ExternalData_15[[#This Row],[IType]],IsDList,Table_ExternalData_15[[#Headers],[31]])</f>
        <v>0</v>
      </c>
      <c r="AJ1013" s="10">
        <f>SUM(Table_ExternalData_15[[#This Row],[1]:[31]])</f>
        <v>0</v>
      </c>
    </row>
  </sheetData>
  <mergeCells count="2">
    <mergeCell ref="A1:B1"/>
    <mergeCell ref="E1:I1"/>
  </mergeCells>
  <conditionalFormatting sqref="D5:D1013">
    <cfRule type="cellIs" dxfId="64" priority="1" operator="equal">
      <formula>"VST"</formula>
    </cfRule>
    <cfRule type="cellIs" dxfId="63" priority="2" operator="equal">
      <formula>"RTN"</formula>
    </cfRule>
    <cfRule type="cellIs" dxfId="62" priority="3" operator="equal">
      <formula>"S/I"</formula>
    </cfRule>
    <cfRule type="cellIs" dxfId="61" priority="4" operator="equal">
      <formula>"I/S"</formula>
    </cfRule>
    <cfRule type="cellIs" dxfId="60" priority="5" operator="equal">
      <formula>"CST"</formula>
    </cfRule>
    <cfRule type="cellIs" dxfId="59" priority="7" operator="equal">
      <formula>"RTN"</formula>
    </cfRule>
    <cfRule type="cellIs" dxfId="58" priority="8" operator="equal">
      <formula>"R/P"</formula>
    </cfRule>
  </conditionalFormatting>
  <conditionalFormatting sqref="D4:D1013">
    <cfRule type="cellIs" dxfId="57" priority="6" operator="equal">
      <formula>"RTN"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Q861"/>
  <sheetViews>
    <sheetView workbookViewId="0">
      <pane xSplit="17" ySplit="4" topLeftCell="R5" activePane="bottomRight" state="frozen"/>
      <selection pane="topRight" activeCell="P1" sqref="P1"/>
      <selection pane="bottomLeft" activeCell="A5" sqref="A5"/>
      <selection pane="bottomRight" activeCell="C2" sqref="C2"/>
    </sheetView>
  </sheetViews>
  <sheetFormatPr defaultRowHeight="12" outlineLevelCol="1"/>
  <cols>
    <col min="1" max="1" width="12.28515625" style="1" bestFit="1" customWidth="1"/>
    <col min="2" max="2" width="28" style="1" customWidth="1"/>
    <col min="3" max="3" width="32.140625" style="1" bestFit="1" customWidth="1"/>
    <col min="4" max="4" width="11.5703125" style="1" bestFit="1" customWidth="1"/>
    <col min="5" max="5" width="7.5703125" style="1" hidden="1" customWidth="1" outlineLevel="1"/>
    <col min="6" max="6" width="8.140625" style="1" hidden="1" customWidth="1" outlineLevel="1"/>
    <col min="7" max="8" width="5.7109375" style="1" hidden="1" customWidth="1" outlineLevel="1"/>
    <col min="9" max="9" width="7.140625" style="1" hidden="1" customWidth="1" outlineLevel="1"/>
    <col min="10" max="10" width="16.28515625" style="1" bestFit="1" customWidth="1" collapsed="1"/>
    <col min="11" max="11" width="6.85546875" style="1" hidden="1" customWidth="1" outlineLevel="1"/>
    <col min="12" max="12" width="6.7109375" style="1" hidden="1" customWidth="1" outlineLevel="1"/>
    <col min="13" max="13" width="6" style="1" hidden="1" customWidth="1" outlineLevel="1"/>
    <col min="14" max="14" width="6.85546875" style="1" hidden="1" customWidth="1" outlineLevel="1"/>
    <col min="15" max="15" width="7.28515625" style="1" hidden="1" customWidth="1" outlineLevel="1"/>
    <col min="16" max="16" width="13.5703125" style="1" bestFit="1" customWidth="1" collapsed="1"/>
    <col min="17" max="17" width="18.42578125" style="1" bestFit="1" customWidth="1"/>
    <col min="18" max="16384" width="9.140625" style="1"/>
  </cols>
  <sheetData>
    <row r="1" spans="1:17" s="23" customFormat="1" ht="22.5">
      <c r="A1" s="25">
        <v>7</v>
      </c>
      <c r="B1" s="27">
        <v>2012</v>
      </c>
      <c r="C1" s="30" t="s">
        <v>4158</v>
      </c>
      <c r="D1" s="29"/>
      <c r="E1" s="29"/>
      <c r="J1" s="29"/>
    </row>
    <row r="2" spans="1:17" s="24" customFormat="1" ht="25.5" customHeight="1" thickBot="1">
      <c r="A2" s="28" t="s">
        <v>4157</v>
      </c>
      <c r="B2" s="26">
        <v>2012</v>
      </c>
      <c r="M2" s="31"/>
    </row>
    <row r="4" spans="1:17" s="22" customFormat="1" ht="15.75">
      <c r="A4" s="22" t="s">
        <v>2</v>
      </c>
      <c r="B4" s="22" t="s">
        <v>588</v>
      </c>
      <c r="C4" s="22" t="s">
        <v>589</v>
      </c>
      <c r="D4" s="22" t="s">
        <v>2981</v>
      </c>
      <c r="E4" s="22" t="s">
        <v>1641</v>
      </c>
      <c r="F4" s="22" t="s">
        <v>2977</v>
      </c>
      <c r="G4" s="22" t="s">
        <v>2979</v>
      </c>
      <c r="H4" s="22" t="s">
        <v>1998</v>
      </c>
      <c r="I4" s="22" t="s">
        <v>1642</v>
      </c>
      <c r="J4" s="22" t="s">
        <v>2982</v>
      </c>
      <c r="K4" s="22" t="s">
        <v>2046</v>
      </c>
      <c r="L4" s="22" t="s">
        <v>2004</v>
      </c>
      <c r="M4" s="22" t="s">
        <v>2363</v>
      </c>
      <c r="N4" s="22" t="s">
        <v>2016</v>
      </c>
      <c r="O4" s="22" t="s">
        <v>2017</v>
      </c>
      <c r="P4" s="22" t="s">
        <v>2983</v>
      </c>
      <c r="Q4" s="22" t="s">
        <v>2980</v>
      </c>
    </row>
    <row r="5" spans="1:17">
      <c r="A5" s="1" t="s">
        <v>2342</v>
      </c>
      <c r="C5" s="1" t="s">
        <v>2376</v>
      </c>
      <c r="D5" s="10">
        <f>SUMIFS(OPBQList,OPBIList,Table_ExternalData_17[[#This Row],[item_key]])</f>
        <v>0</v>
      </c>
      <c r="E5" s="10">
        <f>SUMIFS(GQList,GIList,Table_ExternalData_17[[#This Row],[item_key]],GTList,Table_ExternalData_17[[#Headers],[GRN]])</f>
        <v>0</v>
      </c>
      <c r="F5" s="10">
        <f>SUMIFS(GQList,GIList,Table_ExternalData_17[[#This Row],[item_key]],GTList,Table_ExternalData_17[[#Headers],[VSTR]])</f>
        <v>0</v>
      </c>
      <c r="G5" s="10">
        <f>SUMIFS(GQList,GIList,Table_ExternalData_17[[#This Row],[item_key]],GTList,Table_ExternalData_17[[#Headers],[SR]])</f>
        <v>0</v>
      </c>
      <c r="H5" s="10">
        <f>SUMIFS(GQList,GIList,Table_ExternalData_17[[#This Row],[item_key]],GTList,Table_ExternalData_17[[#Headers],[TR]])</f>
        <v>0</v>
      </c>
      <c r="I5" s="10">
        <f>SUMIFS(GQList,GIList,Table_ExternalData_17[[#This Row],[item_key]],GTList,Table_ExternalData_17[[#Headers],[RCA]])</f>
        <v>0</v>
      </c>
      <c r="J5" s="10">
        <f>SUM(Table_ExternalData_17[[#This Row],[GRN]]+Table_ExternalData_17[[#This Row],[VSTR]]+Table_ExternalData_17[[#This Row],[SR]]+Table_ExternalData_17[[#This Row],[TR]]+Table_ExternalData_17[[#This Row],[RCA]])</f>
        <v>0</v>
      </c>
      <c r="K5" s="10">
        <f>SUMIFS(IsQList,IsIList,Table_ExternalData_15[[#This Row],[item_key]],IsITypeList,Table_ExternalData_17[[#Headers],[R/P]])</f>
        <v>2301.6</v>
      </c>
      <c r="L5" s="10">
        <f>SUMIFS(IsQList,IsIList,Table_ExternalData_15[[#This Row],[item_key]],IsITypeList,Table_ExternalData_17[[#Headers],[CST]])</f>
        <v>0</v>
      </c>
      <c r="M5" s="10">
        <f>SUMIFS(IsQList,IsIList,Table_ExternalData_15[[#This Row],[item_key]],IsITypeList,Table_ExternalData_17[[#Headers],[S/I]])</f>
        <v>0</v>
      </c>
      <c r="N5" s="10">
        <f>SUMIFS(IsQList,IsIList,Table_ExternalData_15[[#This Row],[item_key]],IsITypeList,Table_ExternalData_17[[#Headers],[VST]])</f>
        <v>0</v>
      </c>
      <c r="O5" s="10">
        <f>SUMIFS(IsQList,IsIList,Table_ExternalData_15[[#This Row],[item_key]],IsITypeList,Table_ExternalData_17[[#Headers],[RTN]])</f>
        <v>0</v>
      </c>
      <c r="P5" s="10">
        <f>SUM(Table_ExternalData_17[[#This Row],[R/P]:[RTN]])</f>
        <v>2301.6</v>
      </c>
      <c r="Q5" s="10">
        <f>SUM((Table_ExternalData_17[[#This Row],[Opening]]+Table_ExternalData_17[[#This Row],[Total Receipt]])-Table_ExternalData_17[[#This Row],[Total Issue]])</f>
        <v>-2301.6</v>
      </c>
    </row>
    <row r="6" spans="1:17">
      <c r="A6" s="1" t="s">
        <v>2343</v>
      </c>
      <c r="C6" s="1" t="s">
        <v>2377</v>
      </c>
      <c r="D6" s="10">
        <f>SUMIFS(OPBQList,OPBIList,Table_ExternalData_17[[#This Row],[item_key]])</f>
        <v>0</v>
      </c>
      <c r="E6" s="10">
        <f>SUMIFS(GQList,GIList,Table_ExternalData_17[[#This Row],[item_key]],GTList,Table_ExternalData_17[[#Headers],[GRN]])</f>
        <v>0</v>
      </c>
      <c r="F6" s="10">
        <f>SUMIFS(GQList,GIList,Table_ExternalData_17[[#This Row],[item_key]],GTList,Table_ExternalData_17[[#Headers],[VSTR]])</f>
        <v>0</v>
      </c>
      <c r="G6" s="10">
        <f>SUMIFS(GQList,GIList,Table_ExternalData_17[[#This Row],[item_key]],GTList,Table_ExternalData_17[[#Headers],[SR]])</f>
        <v>0</v>
      </c>
      <c r="H6" s="10">
        <f>SUMIFS(GQList,GIList,Table_ExternalData_17[[#This Row],[item_key]],GTList,Table_ExternalData_17[[#Headers],[TR]])</f>
        <v>0</v>
      </c>
      <c r="I6" s="10">
        <f>SUMIFS(GQList,GIList,Table_ExternalData_17[[#This Row],[item_key]],GTList,Table_ExternalData_17[[#Headers],[RCA]])</f>
        <v>0</v>
      </c>
      <c r="J6" s="10">
        <f>SUM(Table_ExternalData_17[[#This Row],[GRN]]+Table_ExternalData_17[[#This Row],[VSTR]]+Table_ExternalData_17[[#This Row],[SR]]+Table_ExternalData_17[[#This Row],[TR]]+Table_ExternalData_17[[#This Row],[RCA]])</f>
        <v>0</v>
      </c>
      <c r="K6" s="10">
        <f>SUMIFS(IsQList,IsIList,Table_ExternalData_15[[#This Row],[item_key]],IsITypeList,Table_ExternalData_17[[#Headers],[R/P]])</f>
        <v>2536.8000000000002</v>
      </c>
      <c r="L6" s="10">
        <f>SUMIFS(IsQList,IsIList,Table_ExternalData_15[[#This Row],[item_key]],IsITypeList,Table_ExternalData_17[[#Headers],[CST]])</f>
        <v>0</v>
      </c>
      <c r="M6" s="10">
        <f>SUMIFS(IsQList,IsIList,Table_ExternalData_15[[#This Row],[item_key]],IsITypeList,Table_ExternalData_17[[#Headers],[S/I]])</f>
        <v>0</v>
      </c>
      <c r="N6" s="10">
        <f>SUMIFS(IsQList,IsIList,Table_ExternalData_15[[#This Row],[item_key]],IsITypeList,Table_ExternalData_17[[#Headers],[VST]])</f>
        <v>0</v>
      </c>
      <c r="O6" s="10">
        <f>SUMIFS(IsQList,IsIList,Table_ExternalData_15[[#This Row],[item_key]],IsITypeList,Table_ExternalData_17[[#Headers],[RTN]])</f>
        <v>0</v>
      </c>
      <c r="P6" s="10">
        <f>SUM(Table_ExternalData_17[[#This Row],[R/P]:[RTN]])</f>
        <v>2536.8000000000002</v>
      </c>
      <c r="Q6" s="10">
        <f>SUM((Table_ExternalData_17[[#This Row],[Opening]]+Table_ExternalData_17[[#This Row],[Total Receipt]])-Table_ExternalData_17[[#This Row],[Total Issue]])</f>
        <v>-2536.8000000000002</v>
      </c>
    </row>
    <row r="7" spans="1:17">
      <c r="A7" s="1" t="s">
        <v>2045</v>
      </c>
      <c r="B7" s="1" t="s">
        <v>2378</v>
      </c>
      <c r="C7" s="1" t="s">
        <v>2379</v>
      </c>
      <c r="D7" s="10">
        <f>SUMIFS(OPBQList,OPBIList,Table_ExternalData_17[[#This Row],[item_key]])</f>
        <v>10726</v>
      </c>
      <c r="E7" s="10">
        <f>SUMIFS(GQList,GIList,Table_ExternalData_17[[#This Row],[item_key]],GTList,Table_ExternalData_17[[#Headers],[GRN]])</f>
        <v>0</v>
      </c>
      <c r="F7" s="10">
        <f>SUMIFS(GQList,GIList,Table_ExternalData_17[[#This Row],[item_key]],GTList,Table_ExternalData_17[[#Headers],[VSTR]])</f>
        <v>0</v>
      </c>
      <c r="G7" s="10">
        <f>SUMIFS(GQList,GIList,Table_ExternalData_17[[#This Row],[item_key]],GTList,Table_ExternalData_17[[#Headers],[SR]])</f>
        <v>0</v>
      </c>
      <c r="H7" s="10">
        <f>SUMIFS(GQList,GIList,Table_ExternalData_17[[#This Row],[item_key]],GTList,Table_ExternalData_17[[#Headers],[TR]])</f>
        <v>0</v>
      </c>
      <c r="I7" s="10">
        <f>SUMIFS(GQList,GIList,Table_ExternalData_17[[#This Row],[item_key]],GTList,Table_ExternalData_17[[#Headers],[RCA]])</f>
        <v>0</v>
      </c>
      <c r="J7" s="10">
        <f>SUM(Table_ExternalData_17[[#This Row],[GRN]]+Table_ExternalData_17[[#This Row],[VSTR]]+Table_ExternalData_17[[#This Row],[SR]]+Table_ExternalData_17[[#This Row],[TR]]+Table_ExternalData_17[[#This Row],[RCA]])</f>
        <v>0</v>
      </c>
      <c r="K7" s="10">
        <f>SUMIFS(IsQList,IsIList,Table_ExternalData_15[[#This Row],[item_key]],IsITypeList,Table_ExternalData_17[[#Headers],[R/P]])</f>
        <v>3912</v>
      </c>
      <c r="L7" s="10">
        <f>SUMIFS(IsQList,IsIList,Table_ExternalData_15[[#This Row],[item_key]],IsITypeList,Table_ExternalData_17[[#Headers],[CST]])</f>
        <v>0</v>
      </c>
      <c r="M7" s="10">
        <f>SUMIFS(IsQList,IsIList,Table_ExternalData_15[[#This Row],[item_key]],IsITypeList,Table_ExternalData_17[[#Headers],[S/I]])</f>
        <v>0</v>
      </c>
      <c r="N7" s="10">
        <f>SUMIFS(IsQList,IsIList,Table_ExternalData_15[[#This Row],[item_key]],IsITypeList,Table_ExternalData_17[[#Headers],[VST]])</f>
        <v>0</v>
      </c>
      <c r="O7" s="10">
        <f>SUMIFS(IsQList,IsIList,Table_ExternalData_15[[#This Row],[item_key]],IsITypeList,Table_ExternalData_17[[#Headers],[RTN]])</f>
        <v>0</v>
      </c>
      <c r="P7" s="10">
        <f>SUM(Table_ExternalData_17[[#This Row],[R/P]:[RTN]])</f>
        <v>3912</v>
      </c>
      <c r="Q7" s="10">
        <f>SUM((Table_ExternalData_17[[#This Row],[Opening]]+Table_ExternalData_17[[#This Row],[Total Receipt]])-Table_ExternalData_17[[#This Row],[Total Issue]])</f>
        <v>6814</v>
      </c>
    </row>
    <row r="8" spans="1:17">
      <c r="A8" s="1" t="s">
        <v>382</v>
      </c>
      <c r="B8" s="1" t="s">
        <v>623</v>
      </c>
      <c r="C8" s="1" t="s">
        <v>624</v>
      </c>
      <c r="D8" s="10">
        <f>SUMIFS(OPBQList,OPBIList,Table_ExternalData_17[[#This Row],[item_key]])</f>
        <v>2039</v>
      </c>
      <c r="E8" s="10">
        <f>SUMIFS(GQList,GIList,Table_ExternalData_17[[#This Row],[item_key]],GTList,Table_ExternalData_17[[#Headers],[GRN]])</f>
        <v>1829</v>
      </c>
      <c r="F8" s="10">
        <f>SUMIFS(GQList,GIList,Table_ExternalData_17[[#This Row],[item_key]],GTList,Table_ExternalData_17[[#Headers],[VSTR]])</f>
        <v>0</v>
      </c>
      <c r="G8" s="10">
        <f>SUMIFS(GQList,GIList,Table_ExternalData_17[[#This Row],[item_key]],GTList,Table_ExternalData_17[[#Headers],[SR]])</f>
        <v>0</v>
      </c>
      <c r="H8" s="10">
        <f>SUMIFS(GQList,GIList,Table_ExternalData_17[[#This Row],[item_key]],GTList,Table_ExternalData_17[[#Headers],[TR]])</f>
        <v>0</v>
      </c>
      <c r="I8" s="10">
        <f>SUMIFS(GQList,GIList,Table_ExternalData_17[[#This Row],[item_key]],GTList,Table_ExternalData_17[[#Headers],[RCA]])</f>
        <v>0</v>
      </c>
      <c r="J8" s="10">
        <f>SUM(Table_ExternalData_17[[#This Row],[GRN]]+Table_ExternalData_17[[#This Row],[VSTR]]+Table_ExternalData_17[[#This Row],[SR]]+Table_ExternalData_17[[#This Row],[TR]]+Table_ExternalData_17[[#This Row],[RCA]])</f>
        <v>1829</v>
      </c>
      <c r="K8" s="10">
        <f>SUMIFS(IsQList,IsIList,Table_ExternalData_15[[#This Row],[item_key]],IsITypeList,Table_ExternalData_17[[#Headers],[R/P]])</f>
        <v>0</v>
      </c>
      <c r="L8" s="10">
        <f>SUMIFS(IsQList,IsIList,Table_ExternalData_15[[#This Row],[item_key]],IsITypeList,Table_ExternalData_17[[#Headers],[CST]])</f>
        <v>0</v>
      </c>
      <c r="M8" s="10">
        <f>SUMIFS(IsQList,IsIList,Table_ExternalData_15[[#This Row],[item_key]],IsITypeList,Table_ExternalData_17[[#Headers],[S/I]])</f>
        <v>0</v>
      </c>
      <c r="N8" s="10">
        <f>SUMIFS(IsQList,IsIList,Table_ExternalData_15[[#This Row],[item_key]],IsITypeList,Table_ExternalData_17[[#Headers],[VST]])</f>
        <v>0</v>
      </c>
      <c r="O8" s="10">
        <f>SUMIFS(IsQList,IsIList,Table_ExternalData_15[[#This Row],[item_key]],IsITypeList,Table_ExternalData_17[[#Headers],[RTN]])</f>
        <v>-15</v>
      </c>
      <c r="P8" s="10">
        <f>SUM(Table_ExternalData_17[[#This Row],[R/P]:[RTN]])</f>
        <v>-15</v>
      </c>
      <c r="Q8" s="10">
        <f>SUM((Table_ExternalData_17[[#This Row],[Opening]]+Table_ExternalData_17[[#This Row],[Total Receipt]])-Table_ExternalData_17[[#This Row],[Total Issue]])</f>
        <v>3883</v>
      </c>
    </row>
    <row r="9" spans="1:17">
      <c r="A9" s="1" t="s">
        <v>491</v>
      </c>
      <c r="B9" s="1" t="s">
        <v>625</v>
      </c>
      <c r="C9" s="1" t="s">
        <v>626</v>
      </c>
      <c r="D9" s="10">
        <f>SUMIFS(OPBQList,OPBIList,Table_ExternalData_17[[#This Row],[item_key]])</f>
        <v>1492</v>
      </c>
      <c r="E9" s="10">
        <f>SUMIFS(GQList,GIList,Table_ExternalData_17[[#This Row],[item_key]],GTList,Table_ExternalData_17[[#Headers],[GRN]])</f>
        <v>2938</v>
      </c>
      <c r="F9" s="10">
        <f>SUMIFS(GQList,GIList,Table_ExternalData_17[[#This Row],[item_key]],GTList,Table_ExternalData_17[[#Headers],[VSTR]])</f>
        <v>0</v>
      </c>
      <c r="G9" s="10">
        <f>SUMIFS(GQList,GIList,Table_ExternalData_17[[#This Row],[item_key]],GTList,Table_ExternalData_17[[#Headers],[SR]])</f>
        <v>0</v>
      </c>
      <c r="H9" s="10">
        <f>SUMIFS(GQList,GIList,Table_ExternalData_17[[#This Row],[item_key]],GTList,Table_ExternalData_17[[#Headers],[TR]])</f>
        <v>0</v>
      </c>
      <c r="I9" s="10">
        <f>SUMIFS(GQList,GIList,Table_ExternalData_17[[#This Row],[item_key]],GTList,Table_ExternalData_17[[#Headers],[RCA]])</f>
        <v>-838</v>
      </c>
      <c r="J9" s="10">
        <f>SUM(Table_ExternalData_17[[#This Row],[GRN]]+Table_ExternalData_17[[#This Row],[VSTR]]+Table_ExternalData_17[[#This Row],[SR]]+Table_ExternalData_17[[#This Row],[TR]]+Table_ExternalData_17[[#This Row],[RCA]])</f>
        <v>2100</v>
      </c>
      <c r="K9" s="10">
        <f>SUMIFS(IsQList,IsIList,Table_ExternalData_15[[#This Row],[item_key]],IsITypeList,Table_ExternalData_17[[#Headers],[R/P]])</f>
        <v>0</v>
      </c>
      <c r="L9" s="10">
        <f>SUMIFS(IsQList,IsIList,Table_ExternalData_15[[#This Row],[item_key]],IsITypeList,Table_ExternalData_17[[#Headers],[CST]])</f>
        <v>0</v>
      </c>
      <c r="M9" s="10">
        <f>SUMIFS(IsQList,IsIList,Table_ExternalData_15[[#This Row],[item_key]],IsITypeList,Table_ExternalData_17[[#Headers],[S/I]])</f>
        <v>0</v>
      </c>
      <c r="N9" s="10">
        <f>SUMIFS(IsQList,IsIList,Table_ExternalData_15[[#This Row],[item_key]],IsITypeList,Table_ExternalData_17[[#Headers],[VST]])</f>
        <v>0</v>
      </c>
      <c r="O9" s="10">
        <f>SUMIFS(IsQList,IsIList,Table_ExternalData_15[[#This Row],[item_key]],IsITypeList,Table_ExternalData_17[[#Headers],[RTN]])</f>
        <v>-4</v>
      </c>
      <c r="P9" s="10">
        <f>SUM(Table_ExternalData_17[[#This Row],[R/P]:[RTN]])</f>
        <v>-4</v>
      </c>
      <c r="Q9" s="10">
        <f>SUM((Table_ExternalData_17[[#This Row],[Opening]]+Table_ExternalData_17[[#This Row],[Total Receipt]])-Table_ExternalData_17[[#This Row],[Total Issue]])</f>
        <v>3596</v>
      </c>
    </row>
    <row r="10" spans="1:17">
      <c r="A10" s="1" t="s">
        <v>129</v>
      </c>
      <c r="B10" s="1" t="s">
        <v>591</v>
      </c>
      <c r="C10" s="1" t="s">
        <v>592</v>
      </c>
      <c r="D10" s="10">
        <f>SUMIFS(OPBQList,OPBIList,Table_ExternalData_17[[#This Row],[item_key]])</f>
        <v>1585</v>
      </c>
      <c r="E10" s="10">
        <f>SUMIFS(GQList,GIList,Table_ExternalData_17[[#This Row],[item_key]],GTList,Table_ExternalData_17[[#Headers],[GRN]])</f>
        <v>500</v>
      </c>
      <c r="F10" s="10">
        <f>SUMIFS(GQList,GIList,Table_ExternalData_17[[#This Row],[item_key]],GTList,Table_ExternalData_17[[#Headers],[VSTR]])</f>
        <v>0</v>
      </c>
      <c r="G10" s="10">
        <f>SUMIFS(GQList,GIList,Table_ExternalData_17[[#This Row],[item_key]],GTList,Table_ExternalData_17[[#Headers],[SR]])</f>
        <v>0</v>
      </c>
      <c r="H10" s="10">
        <f>SUMIFS(GQList,GIList,Table_ExternalData_17[[#This Row],[item_key]],GTList,Table_ExternalData_17[[#Headers],[TR]])</f>
        <v>0</v>
      </c>
      <c r="I10" s="10">
        <f>SUMIFS(GQList,GIList,Table_ExternalData_17[[#This Row],[item_key]],GTList,Table_ExternalData_17[[#Headers],[RCA]])</f>
        <v>0</v>
      </c>
      <c r="J10" s="10">
        <f>SUM(Table_ExternalData_17[[#This Row],[GRN]]+Table_ExternalData_17[[#This Row],[VSTR]]+Table_ExternalData_17[[#This Row],[SR]]+Table_ExternalData_17[[#This Row],[TR]]+Table_ExternalData_17[[#This Row],[RCA]])</f>
        <v>500</v>
      </c>
      <c r="K10" s="10">
        <f>SUMIFS(IsQList,IsIList,Table_ExternalData_15[[#This Row],[item_key]],IsITypeList,Table_ExternalData_17[[#Headers],[R/P]])</f>
        <v>489</v>
      </c>
      <c r="L10" s="10">
        <f>SUMIFS(IsQList,IsIList,Table_ExternalData_15[[#This Row],[item_key]],IsITypeList,Table_ExternalData_17[[#Headers],[CST]])</f>
        <v>0</v>
      </c>
      <c r="M10" s="10">
        <f>SUMIFS(IsQList,IsIList,Table_ExternalData_15[[#This Row],[item_key]],IsITypeList,Table_ExternalData_17[[#Headers],[S/I]])</f>
        <v>0</v>
      </c>
      <c r="N10" s="10">
        <f>SUMIFS(IsQList,IsIList,Table_ExternalData_15[[#This Row],[item_key]],IsITypeList,Table_ExternalData_17[[#Headers],[VST]])</f>
        <v>0</v>
      </c>
      <c r="O10" s="10">
        <f>SUMIFS(IsQList,IsIList,Table_ExternalData_15[[#This Row],[item_key]],IsITypeList,Table_ExternalData_17[[#Headers],[RTN]])</f>
        <v>0</v>
      </c>
      <c r="P10" s="10">
        <f>SUM(Table_ExternalData_17[[#This Row],[R/P]:[RTN]])</f>
        <v>489</v>
      </c>
      <c r="Q10" s="10">
        <f>SUM((Table_ExternalData_17[[#This Row],[Opening]]+Table_ExternalData_17[[#This Row],[Total Receipt]])-Table_ExternalData_17[[#This Row],[Total Issue]])</f>
        <v>1596</v>
      </c>
    </row>
    <row r="11" spans="1:17">
      <c r="A11" s="1" t="s">
        <v>86</v>
      </c>
      <c r="B11" s="1" t="s">
        <v>886</v>
      </c>
      <c r="C11" s="1" t="s">
        <v>887</v>
      </c>
      <c r="D11" s="10">
        <f>SUMIFS(OPBQList,OPBIList,Table_ExternalData_17[[#This Row],[item_key]])</f>
        <v>1776</v>
      </c>
      <c r="E11" s="10">
        <f>SUMIFS(GQList,GIList,Table_ExternalData_17[[#This Row],[item_key]],GTList,Table_ExternalData_17[[#Headers],[GRN]])</f>
        <v>1076</v>
      </c>
      <c r="F11" s="10">
        <f>SUMIFS(GQList,GIList,Table_ExternalData_17[[#This Row],[item_key]],GTList,Table_ExternalData_17[[#Headers],[VSTR]])</f>
        <v>0</v>
      </c>
      <c r="G11" s="10">
        <f>SUMIFS(GQList,GIList,Table_ExternalData_17[[#This Row],[item_key]],GTList,Table_ExternalData_17[[#Headers],[SR]])</f>
        <v>0</v>
      </c>
      <c r="H11" s="10">
        <f>SUMIFS(GQList,GIList,Table_ExternalData_17[[#This Row],[item_key]],GTList,Table_ExternalData_17[[#Headers],[TR]])</f>
        <v>0</v>
      </c>
      <c r="I11" s="10">
        <f>SUMIFS(GQList,GIList,Table_ExternalData_17[[#This Row],[item_key]],GTList,Table_ExternalData_17[[#Headers],[RCA]])</f>
        <v>0</v>
      </c>
      <c r="J11" s="10">
        <f>SUM(Table_ExternalData_17[[#This Row],[GRN]]+Table_ExternalData_17[[#This Row],[VSTR]]+Table_ExternalData_17[[#This Row],[SR]]+Table_ExternalData_17[[#This Row],[TR]]+Table_ExternalData_17[[#This Row],[RCA]])</f>
        <v>1076</v>
      </c>
      <c r="K11" s="10">
        <f>SUMIFS(IsQList,IsIList,Table_ExternalData_15[[#This Row],[item_key]],IsITypeList,Table_ExternalData_17[[#Headers],[R/P]])</f>
        <v>0</v>
      </c>
      <c r="L11" s="10">
        <f>SUMIFS(IsQList,IsIList,Table_ExternalData_15[[#This Row],[item_key]],IsITypeList,Table_ExternalData_17[[#Headers],[CST]])</f>
        <v>0</v>
      </c>
      <c r="M11" s="10">
        <f>SUMIFS(IsQList,IsIList,Table_ExternalData_15[[#This Row],[item_key]],IsITypeList,Table_ExternalData_17[[#Headers],[S/I]])</f>
        <v>0</v>
      </c>
      <c r="N11" s="10">
        <f>SUMIFS(IsQList,IsIList,Table_ExternalData_15[[#This Row],[item_key]],IsITypeList,Table_ExternalData_17[[#Headers],[VST]])</f>
        <v>0</v>
      </c>
      <c r="O11" s="10">
        <f>SUMIFS(IsQList,IsIList,Table_ExternalData_15[[#This Row],[item_key]],IsITypeList,Table_ExternalData_17[[#Headers],[RTN]])</f>
        <v>-23</v>
      </c>
      <c r="P11" s="10">
        <f>SUM(Table_ExternalData_17[[#This Row],[R/P]:[RTN]])</f>
        <v>-23</v>
      </c>
      <c r="Q11" s="10">
        <f>SUM((Table_ExternalData_17[[#This Row],[Opening]]+Table_ExternalData_17[[#This Row],[Total Receipt]])-Table_ExternalData_17[[#This Row],[Total Issue]])</f>
        <v>2875</v>
      </c>
    </row>
    <row r="12" spans="1:17">
      <c r="A12" s="1" t="s">
        <v>2047</v>
      </c>
      <c r="B12" s="1" t="s">
        <v>2380</v>
      </c>
      <c r="C12" s="1" t="s">
        <v>2381</v>
      </c>
      <c r="D12" s="10">
        <f>SUMIFS(OPBQList,OPBIList,Table_ExternalData_17[[#This Row],[item_key]])</f>
        <v>33937</v>
      </c>
      <c r="E12" s="10">
        <f>SUMIFS(GQList,GIList,Table_ExternalData_17[[#This Row],[item_key]],GTList,Table_ExternalData_17[[#Headers],[GRN]])</f>
        <v>2570</v>
      </c>
      <c r="F12" s="10">
        <f>SUMIFS(GQList,GIList,Table_ExternalData_17[[#This Row],[item_key]],GTList,Table_ExternalData_17[[#Headers],[VSTR]])</f>
        <v>0</v>
      </c>
      <c r="G12" s="10">
        <f>SUMIFS(GQList,GIList,Table_ExternalData_17[[#This Row],[item_key]],GTList,Table_ExternalData_17[[#Headers],[SR]])</f>
        <v>0</v>
      </c>
      <c r="H12" s="10">
        <f>SUMIFS(GQList,GIList,Table_ExternalData_17[[#This Row],[item_key]],GTList,Table_ExternalData_17[[#Headers],[TR]])</f>
        <v>0</v>
      </c>
      <c r="I12" s="10">
        <f>SUMIFS(GQList,GIList,Table_ExternalData_17[[#This Row],[item_key]],GTList,Table_ExternalData_17[[#Headers],[RCA]])</f>
        <v>0</v>
      </c>
      <c r="J12" s="10">
        <f>SUM(Table_ExternalData_17[[#This Row],[GRN]]+Table_ExternalData_17[[#This Row],[VSTR]]+Table_ExternalData_17[[#This Row],[SR]]+Table_ExternalData_17[[#This Row],[TR]]+Table_ExternalData_17[[#This Row],[RCA]])</f>
        <v>2570</v>
      </c>
      <c r="K12" s="10">
        <f>SUMIFS(IsQList,IsIList,Table_ExternalData_15[[#This Row],[item_key]],IsITypeList,Table_ExternalData_17[[#Headers],[R/P]])</f>
        <v>978</v>
      </c>
      <c r="L12" s="10">
        <f>SUMIFS(IsQList,IsIList,Table_ExternalData_15[[#This Row],[item_key]],IsITypeList,Table_ExternalData_17[[#Headers],[CST]])</f>
        <v>0</v>
      </c>
      <c r="M12" s="10">
        <f>SUMIFS(IsQList,IsIList,Table_ExternalData_15[[#This Row],[item_key]],IsITypeList,Table_ExternalData_17[[#Headers],[S/I]])</f>
        <v>0</v>
      </c>
      <c r="N12" s="10">
        <f>SUMIFS(IsQList,IsIList,Table_ExternalData_15[[#This Row],[item_key]],IsITypeList,Table_ExternalData_17[[#Headers],[VST]])</f>
        <v>0</v>
      </c>
      <c r="O12" s="10">
        <f>SUMIFS(IsQList,IsIList,Table_ExternalData_15[[#This Row],[item_key]],IsITypeList,Table_ExternalData_17[[#Headers],[RTN]])</f>
        <v>0</v>
      </c>
      <c r="P12" s="10">
        <f>SUM(Table_ExternalData_17[[#This Row],[R/P]:[RTN]])</f>
        <v>978</v>
      </c>
      <c r="Q12" s="10">
        <f>SUM((Table_ExternalData_17[[#This Row],[Opening]]+Table_ExternalData_17[[#This Row],[Total Receipt]])-Table_ExternalData_17[[#This Row],[Total Issue]])</f>
        <v>35529</v>
      </c>
    </row>
    <row r="13" spans="1:17">
      <c r="A13" s="1" t="s">
        <v>2048</v>
      </c>
      <c r="B13" s="1" t="s">
        <v>2382</v>
      </c>
      <c r="C13" s="1" t="s">
        <v>733</v>
      </c>
      <c r="D13" s="10">
        <f>SUMIFS(OPBQList,OPBIList,Table_ExternalData_17[[#This Row],[item_key]])</f>
        <v>14744</v>
      </c>
      <c r="E13" s="10">
        <f>SUMIFS(GQList,GIList,Table_ExternalData_17[[#This Row],[item_key]],GTList,Table_ExternalData_17[[#Headers],[GRN]])</f>
        <v>0</v>
      </c>
      <c r="F13" s="10">
        <f>SUMIFS(GQList,GIList,Table_ExternalData_17[[#This Row],[item_key]],GTList,Table_ExternalData_17[[#Headers],[VSTR]])</f>
        <v>0</v>
      </c>
      <c r="G13" s="10">
        <f>SUMIFS(GQList,GIList,Table_ExternalData_17[[#This Row],[item_key]],GTList,Table_ExternalData_17[[#Headers],[SR]])</f>
        <v>0</v>
      </c>
      <c r="H13" s="10">
        <f>SUMIFS(GQList,GIList,Table_ExternalData_17[[#This Row],[item_key]],GTList,Table_ExternalData_17[[#Headers],[TR]])</f>
        <v>0</v>
      </c>
      <c r="I13" s="10">
        <f>SUMIFS(GQList,GIList,Table_ExternalData_17[[#This Row],[item_key]],GTList,Table_ExternalData_17[[#Headers],[RCA]])</f>
        <v>0</v>
      </c>
      <c r="J13" s="10">
        <f>SUM(Table_ExternalData_17[[#This Row],[GRN]]+Table_ExternalData_17[[#This Row],[VSTR]]+Table_ExternalData_17[[#This Row],[SR]]+Table_ExternalData_17[[#This Row],[TR]]+Table_ExternalData_17[[#This Row],[RCA]])</f>
        <v>0</v>
      </c>
      <c r="K13" s="10">
        <f>SUMIFS(IsQList,IsIList,Table_ExternalData_15[[#This Row],[item_key]],IsITypeList,Table_ExternalData_17[[#Headers],[R/P]])</f>
        <v>1956</v>
      </c>
      <c r="L13" s="10">
        <f>SUMIFS(IsQList,IsIList,Table_ExternalData_15[[#This Row],[item_key]],IsITypeList,Table_ExternalData_17[[#Headers],[CST]])</f>
        <v>0</v>
      </c>
      <c r="M13" s="10">
        <f>SUMIFS(IsQList,IsIList,Table_ExternalData_15[[#This Row],[item_key]],IsITypeList,Table_ExternalData_17[[#Headers],[S/I]])</f>
        <v>0</v>
      </c>
      <c r="N13" s="10">
        <f>SUMIFS(IsQList,IsIList,Table_ExternalData_15[[#This Row],[item_key]],IsITypeList,Table_ExternalData_17[[#Headers],[VST]])</f>
        <v>0</v>
      </c>
      <c r="O13" s="10">
        <f>SUMIFS(IsQList,IsIList,Table_ExternalData_15[[#This Row],[item_key]],IsITypeList,Table_ExternalData_17[[#Headers],[RTN]])</f>
        <v>0</v>
      </c>
      <c r="P13" s="10">
        <f>SUM(Table_ExternalData_17[[#This Row],[R/P]:[RTN]])</f>
        <v>1956</v>
      </c>
      <c r="Q13" s="10">
        <f>SUM((Table_ExternalData_17[[#This Row],[Opening]]+Table_ExternalData_17[[#This Row],[Total Receipt]])-Table_ExternalData_17[[#This Row],[Total Issue]])</f>
        <v>12788</v>
      </c>
    </row>
    <row r="14" spans="1:17">
      <c r="A14" s="1" t="s">
        <v>2049</v>
      </c>
      <c r="B14" s="1" t="s">
        <v>2383</v>
      </c>
      <c r="C14" s="1" t="s">
        <v>733</v>
      </c>
      <c r="D14" s="10">
        <f>SUMIFS(OPBQList,OPBIList,Table_ExternalData_17[[#This Row],[item_key]])</f>
        <v>-2876</v>
      </c>
      <c r="E14" s="10">
        <f>SUMIFS(GQList,GIList,Table_ExternalData_17[[#This Row],[item_key]],GTList,Table_ExternalData_17[[#Headers],[GRN]])</f>
        <v>0</v>
      </c>
      <c r="F14" s="10">
        <f>SUMIFS(GQList,GIList,Table_ExternalData_17[[#This Row],[item_key]],GTList,Table_ExternalData_17[[#Headers],[VSTR]])</f>
        <v>0</v>
      </c>
      <c r="G14" s="10">
        <f>SUMIFS(GQList,GIList,Table_ExternalData_17[[#This Row],[item_key]],GTList,Table_ExternalData_17[[#Headers],[SR]])</f>
        <v>0</v>
      </c>
      <c r="H14" s="10">
        <f>SUMIFS(GQList,GIList,Table_ExternalData_17[[#This Row],[item_key]],GTList,Table_ExternalData_17[[#Headers],[TR]])</f>
        <v>0</v>
      </c>
      <c r="I14" s="10">
        <f>SUMIFS(GQList,GIList,Table_ExternalData_17[[#This Row],[item_key]],GTList,Table_ExternalData_17[[#Headers],[RCA]])</f>
        <v>0</v>
      </c>
      <c r="J14" s="10">
        <f>SUM(Table_ExternalData_17[[#This Row],[GRN]]+Table_ExternalData_17[[#This Row],[VSTR]]+Table_ExternalData_17[[#This Row],[SR]]+Table_ExternalData_17[[#This Row],[TR]]+Table_ExternalData_17[[#This Row],[RCA]])</f>
        <v>0</v>
      </c>
      <c r="K14" s="10">
        <f>SUMIFS(IsQList,IsIList,Table_ExternalData_15[[#This Row],[item_key]],IsITypeList,Table_ExternalData_17[[#Headers],[R/P]])</f>
        <v>978</v>
      </c>
      <c r="L14" s="10">
        <f>SUMIFS(IsQList,IsIList,Table_ExternalData_15[[#This Row],[item_key]],IsITypeList,Table_ExternalData_17[[#Headers],[CST]])</f>
        <v>0</v>
      </c>
      <c r="M14" s="10">
        <f>SUMIFS(IsQList,IsIList,Table_ExternalData_15[[#This Row],[item_key]],IsITypeList,Table_ExternalData_17[[#Headers],[S/I]])</f>
        <v>0</v>
      </c>
      <c r="N14" s="10">
        <f>SUMIFS(IsQList,IsIList,Table_ExternalData_15[[#This Row],[item_key]],IsITypeList,Table_ExternalData_17[[#Headers],[VST]])</f>
        <v>0</v>
      </c>
      <c r="O14" s="10">
        <f>SUMIFS(IsQList,IsIList,Table_ExternalData_15[[#This Row],[item_key]],IsITypeList,Table_ExternalData_17[[#Headers],[RTN]])</f>
        <v>0</v>
      </c>
      <c r="P14" s="10">
        <f>SUM(Table_ExternalData_17[[#This Row],[R/P]:[RTN]])</f>
        <v>978</v>
      </c>
      <c r="Q14" s="10">
        <f>SUM((Table_ExternalData_17[[#This Row],[Opening]]+Table_ExternalData_17[[#This Row],[Total Receipt]])-Table_ExternalData_17[[#This Row],[Total Issue]])</f>
        <v>-3854</v>
      </c>
    </row>
    <row r="15" spans="1:17">
      <c r="A15" s="1" t="s">
        <v>383</v>
      </c>
      <c r="B15" s="1" t="s">
        <v>732</v>
      </c>
      <c r="C15" s="1" t="s">
        <v>733</v>
      </c>
      <c r="D15" s="10">
        <f>SUMIFS(OPBQList,OPBIList,Table_ExternalData_17[[#This Row],[item_key]])</f>
        <v>4013</v>
      </c>
      <c r="E15" s="10">
        <f>SUMIFS(GQList,GIList,Table_ExternalData_17[[#This Row],[item_key]],GTList,Table_ExternalData_17[[#Headers],[GRN]])</f>
        <v>900</v>
      </c>
      <c r="F15" s="10">
        <f>SUMIFS(GQList,GIList,Table_ExternalData_17[[#This Row],[item_key]],GTList,Table_ExternalData_17[[#Headers],[VSTR]])</f>
        <v>0</v>
      </c>
      <c r="G15" s="10">
        <f>SUMIFS(GQList,GIList,Table_ExternalData_17[[#This Row],[item_key]],GTList,Table_ExternalData_17[[#Headers],[SR]])</f>
        <v>0</v>
      </c>
      <c r="H15" s="10">
        <f>SUMIFS(GQList,GIList,Table_ExternalData_17[[#This Row],[item_key]],GTList,Table_ExternalData_17[[#Headers],[TR]])</f>
        <v>0</v>
      </c>
      <c r="I15" s="10">
        <f>SUMIFS(GQList,GIList,Table_ExternalData_17[[#This Row],[item_key]],GTList,Table_ExternalData_17[[#Headers],[RCA]])</f>
        <v>0</v>
      </c>
      <c r="J15" s="10">
        <f>SUM(Table_ExternalData_17[[#This Row],[GRN]]+Table_ExternalData_17[[#This Row],[VSTR]]+Table_ExternalData_17[[#This Row],[SR]]+Table_ExternalData_17[[#This Row],[TR]]+Table_ExternalData_17[[#This Row],[RCA]])</f>
        <v>900</v>
      </c>
      <c r="K15" s="10">
        <f>SUMIFS(IsQList,IsIList,Table_ExternalData_15[[#This Row],[item_key]],IsITypeList,Table_ExternalData_17[[#Headers],[R/P]])</f>
        <v>978</v>
      </c>
      <c r="L15" s="10">
        <f>SUMIFS(IsQList,IsIList,Table_ExternalData_15[[#This Row],[item_key]],IsITypeList,Table_ExternalData_17[[#Headers],[CST]])</f>
        <v>0</v>
      </c>
      <c r="M15" s="10">
        <f>SUMIFS(IsQList,IsIList,Table_ExternalData_15[[#This Row],[item_key]],IsITypeList,Table_ExternalData_17[[#Headers],[S/I]])</f>
        <v>0</v>
      </c>
      <c r="N15" s="10">
        <f>SUMIFS(IsQList,IsIList,Table_ExternalData_15[[#This Row],[item_key]],IsITypeList,Table_ExternalData_17[[#Headers],[VST]])</f>
        <v>0</v>
      </c>
      <c r="O15" s="10">
        <f>SUMIFS(IsQList,IsIList,Table_ExternalData_15[[#This Row],[item_key]],IsITypeList,Table_ExternalData_17[[#Headers],[RTN]])</f>
        <v>0</v>
      </c>
      <c r="P15" s="10">
        <f>SUM(Table_ExternalData_17[[#This Row],[R/P]:[RTN]])</f>
        <v>978</v>
      </c>
      <c r="Q15" s="10">
        <f>SUM((Table_ExternalData_17[[#This Row],[Opening]]+Table_ExternalData_17[[#This Row],[Total Receipt]])-Table_ExternalData_17[[#This Row],[Total Issue]])</f>
        <v>3935</v>
      </c>
    </row>
    <row r="16" spans="1:17">
      <c r="A16" s="1" t="s">
        <v>2050</v>
      </c>
      <c r="B16" s="1" t="s">
        <v>2384</v>
      </c>
      <c r="C16" s="1" t="s">
        <v>733</v>
      </c>
      <c r="D16" s="10">
        <f>SUMIFS(OPBQList,OPBIList,Table_ExternalData_17[[#This Row],[item_key]])</f>
        <v>28886</v>
      </c>
      <c r="E16" s="10">
        <f>SUMIFS(GQList,GIList,Table_ExternalData_17[[#This Row],[item_key]],GTList,Table_ExternalData_17[[#Headers],[GRN]])</f>
        <v>0</v>
      </c>
      <c r="F16" s="10">
        <f>SUMIFS(GQList,GIList,Table_ExternalData_17[[#This Row],[item_key]],GTList,Table_ExternalData_17[[#Headers],[VSTR]])</f>
        <v>0</v>
      </c>
      <c r="G16" s="10">
        <f>SUMIFS(GQList,GIList,Table_ExternalData_17[[#This Row],[item_key]],GTList,Table_ExternalData_17[[#Headers],[SR]])</f>
        <v>0</v>
      </c>
      <c r="H16" s="10">
        <f>SUMIFS(GQList,GIList,Table_ExternalData_17[[#This Row],[item_key]],GTList,Table_ExternalData_17[[#Headers],[TR]])</f>
        <v>0</v>
      </c>
      <c r="I16" s="10">
        <f>SUMIFS(GQList,GIList,Table_ExternalData_17[[#This Row],[item_key]],GTList,Table_ExternalData_17[[#Headers],[RCA]])</f>
        <v>0</v>
      </c>
      <c r="J16" s="10">
        <f>SUM(Table_ExternalData_17[[#This Row],[GRN]]+Table_ExternalData_17[[#This Row],[VSTR]]+Table_ExternalData_17[[#This Row],[SR]]+Table_ExternalData_17[[#This Row],[TR]]+Table_ExternalData_17[[#This Row],[RCA]])</f>
        <v>0</v>
      </c>
      <c r="K16" s="10">
        <f>SUMIFS(IsQList,IsIList,Table_ExternalData_15[[#This Row],[item_key]],IsITypeList,Table_ExternalData_17[[#Headers],[R/P]])</f>
        <v>3912</v>
      </c>
      <c r="L16" s="10">
        <f>SUMIFS(IsQList,IsIList,Table_ExternalData_15[[#This Row],[item_key]],IsITypeList,Table_ExternalData_17[[#Headers],[CST]])</f>
        <v>0</v>
      </c>
      <c r="M16" s="10">
        <f>SUMIFS(IsQList,IsIList,Table_ExternalData_15[[#This Row],[item_key]],IsITypeList,Table_ExternalData_17[[#Headers],[S/I]])</f>
        <v>0</v>
      </c>
      <c r="N16" s="10">
        <f>SUMIFS(IsQList,IsIList,Table_ExternalData_15[[#This Row],[item_key]],IsITypeList,Table_ExternalData_17[[#Headers],[VST]])</f>
        <v>0</v>
      </c>
      <c r="O16" s="10">
        <f>SUMIFS(IsQList,IsIList,Table_ExternalData_15[[#This Row],[item_key]],IsITypeList,Table_ExternalData_17[[#Headers],[RTN]])</f>
        <v>0</v>
      </c>
      <c r="P16" s="10">
        <f>SUM(Table_ExternalData_17[[#This Row],[R/P]:[RTN]])</f>
        <v>3912</v>
      </c>
      <c r="Q16" s="10">
        <f>SUM((Table_ExternalData_17[[#This Row],[Opening]]+Table_ExternalData_17[[#This Row],[Total Receipt]])-Table_ExternalData_17[[#This Row],[Total Issue]])</f>
        <v>24974</v>
      </c>
    </row>
    <row r="17" spans="1:17">
      <c r="A17" s="1" t="s">
        <v>2051</v>
      </c>
      <c r="B17" s="1" t="s">
        <v>2385</v>
      </c>
      <c r="C17" s="1" t="s">
        <v>733</v>
      </c>
      <c r="D17" s="10">
        <f>SUMIFS(OPBQList,OPBIList,Table_ExternalData_17[[#This Row],[item_key]])</f>
        <v>-2581</v>
      </c>
      <c r="E17" s="10">
        <f>SUMIFS(GQList,GIList,Table_ExternalData_17[[#This Row],[item_key]],GTList,Table_ExternalData_17[[#Headers],[GRN]])</f>
        <v>0</v>
      </c>
      <c r="F17" s="10">
        <f>SUMIFS(GQList,GIList,Table_ExternalData_17[[#This Row],[item_key]],GTList,Table_ExternalData_17[[#Headers],[VSTR]])</f>
        <v>0</v>
      </c>
      <c r="G17" s="10">
        <f>SUMIFS(GQList,GIList,Table_ExternalData_17[[#This Row],[item_key]],GTList,Table_ExternalData_17[[#Headers],[SR]])</f>
        <v>0</v>
      </c>
      <c r="H17" s="10">
        <f>SUMIFS(GQList,GIList,Table_ExternalData_17[[#This Row],[item_key]],GTList,Table_ExternalData_17[[#Headers],[TR]])</f>
        <v>0</v>
      </c>
      <c r="I17" s="10">
        <f>SUMIFS(GQList,GIList,Table_ExternalData_17[[#This Row],[item_key]],GTList,Table_ExternalData_17[[#Headers],[RCA]])</f>
        <v>0</v>
      </c>
      <c r="J17" s="10">
        <f>SUM(Table_ExternalData_17[[#This Row],[GRN]]+Table_ExternalData_17[[#This Row],[VSTR]]+Table_ExternalData_17[[#This Row],[SR]]+Table_ExternalData_17[[#This Row],[TR]]+Table_ExternalData_17[[#This Row],[RCA]])</f>
        <v>0</v>
      </c>
      <c r="K17" s="10">
        <f>SUMIFS(IsQList,IsIList,Table_ExternalData_15[[#This Row],[item_key]],IsITypeList,Table_ExternalData_17[[#Headers],[R/P]])</f>
        <v>489</v>
      </c>
      <c r="L17" s="10">
        <f>SUMIFS(IsQList,IsIList,Table_ExternalData_15[[#This Row],[item_key]],IsITypeList,Table_ExternalData_17[[#Headers],[CST]])</f>
        <v>0</v>
      </c>
      <c r="M17" s="10">
        <f>SUMIFS(IsQList,IsIList,Table_ExternalData_15[[#This Row],[item_key]],IsITypeList,Table_ExternalData_17[[#Headers],[S/I]])</f>
        <v>0</v>
      </c>
      <c r="N17" s="10">
        <f>SUMIFS(IsQList,IsIList,Table_ExternalData_15[[#This Row],[item_key]],IsITypeList,Table_ExternalData_17[[#Headers],[VST]])</f>
        <v>0</v>
      </c>
      <c r="O17" s="10">
        <f>SUMIFS(IsQList,IsIList,Table_ExternalData_15[[#This Row],[item_key]],IsITypeList,Table_ExternalData_17[[#Headers],[RTN]])</f>
        <v>0</v>
      </c>
      <c r="P17" s="10">
        <f>SUM(Table_ExternalData_17[[#This Row],[R/P]:[RTN]])</f>
        <v>489</v>
      </c>
      <c r="Q17" s="10">
        <f>SUM((Table_ExternalData_17[[#This Row],[Opening]]+Table_ExternalData_17[[#This Row],[Total Receipt]])-Table_ExternalData_17[[#This Row],[Total Issue]])</f>
        <v>-3070</v>
      </c>
    </row>
    <row r="18" spans="1:17">
      <c r="A18" s="1" t="s">
        <v>413</v>
      </c>
      <c r="B18" s="1" t="s">
        <v>736</v>
      </c>
      <c r="C18" s="1" t="s">
        <v>733</v>
      </c>
      <c r="D18" s="10">
        <f>SUMIFS(OPBQList,OPBIList,Table_ExternalData_17[[#This Row],[item_key]])</f>
        <v>30270</v>
      </c>
      <c r="E18" s="10">
        <f>SUMIFS(GQList,GIList,Table_ExternalData_17[[#This Row],[item_key]],GTList,Table_ExternalData_17[[#Headers],[GRN]])</f>
        <v>1300</v>
      </c>
      <c r="F18" s="10">
        <f>SUMIFS(GQList,GIList,Table_ExternalData_17[[#This Row],[item_key]],GTList,Table_ExternalData_17[[#Headers],[VSTR]])</f>
        <v>0</v>
      </c>
      <c r="G18" s="10">
        <f>SUMIFS(GQList,GIList,Table_ExternalData_17[[#This Row],[item_key]],GTList,Table_ExternalData_17[[#Headers],[SR]])</f>
        <v>0</v>
      </c>
      <c r="H18" s="10">
        <f>SUMIFS(GQList,GIList,Table_ExternalData_17[[#This Row],[item_key]],GTList,Table_ExternalData_17[[#Headers],[TR]])</f>
        <v>0</v>
      </c>
      <c r="I18" s="10">
        <f>SUMIFS(GQList,GIList,Table_ExternalData_17[[#This Row],[item_key]],GTList,Table_ExternalData_17[[#Headers],[RCA]])</f>
        <v>0</v>
      </c>
      <c r="J18" s="10">
        <f>SUM(Table_ExternalData_17[[#This Row],[GRN]]+Table_ExternalData_17[[#This Row],[VSTR]]+Table_ExternalData_17[[#This Row],[SR]]+Table_ExternalData_17[[#This Row],[TR]]+Table_ExternalData_17[[#This Row],[RCA]])</f>
        <v>1300</v>
      </c>
      <c r="K18" s="10">
        <f>SUMIFS(IsQList,IsIList,Table_ExternalData_15[[#This Row],[item_key]],IsITypeList,Table_ExternalData_17[[#Headers],[R/P]])</f>
        <v>489</v>
      </c>
      <c r="L18" s="10">
        <f>SUMIFS(IsQList,IsIList,Table_ExternalData_15[[#This Row],[item_key]],IsITypeList,Table_ExternalData_17[[#Headers],[CST]])</f>
        <v>0</v>
      </c>
      <c r="M18" s="10">
        <f>SUMIFS(IsQList,IsIList,Table_ExternalData_15[[#This Row],[item_key]],IsITypeList,Table_ExternalData_17[[#Headers],[S/I]])</f>
        <v>0</v>
      </c>
      <c r="N18" s="10">
        <f>SUMIFS(IsQList,IsIList,Table_ExternalData_15[[#This Row],[item_key]],IsITypeList,Table_ExternalData_17[[#Headers],[VST]])</f>
        <v>0</v>
      </c>
      <c r="O18" s="10">
        <f>SUMIFS(IsQList,IsIList,Table_ExternalData_15[[#This Row],[item_key]],IsITypeList,Table_ExternalData_17[[#Headers],[RTN]])</f>
        <v>0</v>
      </c>
      <c r="P18" s="10">
        <f>SUM(Table_ExternalData_17[[#This Row],[R/P]:[RTN]])</f>
        <v>489</v>
      </c>
      <c r="Q18" s="10">
        <f>SUM((Table_ExternalData_17[[#This Row],[Opening]]+Table_ExternalData_17[[#This Row],[Total Receipt]])-Table_ExternalData_17[[#This Row],[Total Issue]])</f>
        <v>31081</v>
      </c>
    </row>
    <row r="19" spans="1:17">
      <c r="A19" s="1" t="s">
        <v>384</v>
      </c>
      <c r="B19" s="1" t="s">
        <v>737</v>
      </c>
      <c r="C19" s="1" t="s">
        <v>733</v>
      </c>
      <c r="D19" s="10">
        <f>SUMIFS(OPBQList,OPBIList,Table_ExternalData_17[[#This Row],[item_key]])</f>
        <v>3754</v>
      </c>
      <c r="E19" s="10">
        <f>SUMIFS(GQList,GIList,Table_ExternalData_17[[#This Row],[item_key]],GTList,Table_ExternalData_17[[#Headers],[GRN]])</f>
        <v>5000</v>
      </c>
      <c r="F19" s="10">
        <f>SUMIFS(GQList,GIList,Table_ExternalData_17[[#This Row],[item_key]],GTList,Table_ExternalData_17[[#Headers],[VSTR]])</f>
        <v>0</v>
      </c>
      <c r="G19" s="10">
        <f>SUMIFS(GQList,GIList,Table_ExternalData_17[[#This Row],[item_key]],GTList,Table_ExternalData_17[[#Headers],[SR]])</f>
        <v>0</v>
      </c>
      <c r="H19" s="10">
        <f>SUMIFS(GQList,GIList,Table_ExternalData_17[[#This Row],[item_key]],GTList,Table_ExternalData_17[[#Headers],[TR]])</f>
        <v>0</v>
      </c>
      <c r="I19" s="10">
        <f>SUMIFS(GQList,GIList,Table_ExternalData_17[[#This Row],[item_key]],GTList,Table_ExternalData_17[[#Headers],[RCA]])</f>
        <v>0</v>
      </c>
      <c r="J19" s="10">
        <f>SUM(Table_ExternalData_17[[#This Row],[GRN]]+Table_ExternalData_17[[#This Row],[VSTR]]+Table_ExternalData_17[[#This Row],[SR]]+Table_ExternalData_17[[#This Row],[TR]]+Table_ExternalData_17[[#This Row],[RCA]])</f>
        <v>5000</v>
      </c>
      <c r="K19" s="10">
        <f>SUMIFS(IsQList,IsIList,Table_ExternalData_15[[#This Row],[item_key]],IsITypeList,Table_ExternalData_17[[#Headers],[R/P]])</f>
        <v>978</v>
      </c>
      <c r="L19" s="10">
        <f>SUMIFS(IsQList,IsIList,Table_ExternalData_15[[#This Row],[item_key]],IsITypeList,Table_ExternalData_17[[#Headers],[CST]])</f>
        <v>0</v>
      </c>
      <c r="M19" s="10">
        <f>SUMIFS(IsQList,IsIList,Table_ExternalData_15[[#This Row],[item_key]],IsITypeList,Table_ExternalData_17[[#Headers],[S/I]])</f>
        <v>0</v>
      </c>
      <c r="N19" s="10">
        <f>SUMIFS(IsQList,IsIList,Table_ExternalData_15[[#This Row],[item_key]],IsITypeList,Table_ExternalData_17[[#Headers],[VST]])</f>
        <v>0</v>
      </c>
      <c r="O19" s="10">
        <f>SUMIFS(IsQList,IsIList,Table_ExternalData_15[[#This Row],[item_key]],IsITypeList,Table_ExternalData_17[[#Headers],[RTN]])</f>
        <v>0</v>
      </c>
      <c r="P19" s="10">
        <f>SUM(Table_ExternalData_17[[#This Row],[R/P]:[RTN]])</f>
        <v>978</v>
      </c>
      <c r="Q19" s="10">
        <f>SUM((Table_ExternalData_17[[#This Row],[Opening]]+Table_ExternalData_17[[#This Row],[Total Receipt]])-Table_ExternalData_17[[#This Row],[Total Issue]])</f>
        <v>7776</v>
      </c>
    </row>
    <row r="20" spans="1:17">
      <c r="A20" s="1" t="s">
        <v>2052</v>
      </c>
      <c r="B20" s="1" t="s">
        <v>2386</v>
      </c>
      <c r="C20" s="1" t="s">
        <v>733</v>
      </c>
      <c r="D20" s="10">
        <f>SUMIFS(OPBQList,OPBIList,Table_ExternalData_17[[#This Row],[item_key]])</f>
        <v>5590</v>
      </c>
      <c r="E20" s="10">
        <f>SUMIFS(GQList,GIList,Table_ExternalData_17[[#This Row],[item_key]],GTList,Table_ExternalData_17[[#Headers],[GRN]])</f>
        <v>8000</v>
      </c>
      <c r="F20" s="10">
        <f>SUMIFS(GQList,GIList,Table_ExternalData_17[[#This Row],[item_key]],GTList,Table_ExternalData_17[[#Headers],[VSTR]])</f>
        <v>0</v>
      </c>
      <c r="G20" s="10">
        <f>SUMIFS(GQList,GIList,Table_ExternalData_17[[#This Row],[item_key]],GTList,Table_ExternalData_17[[#Headers],[SR]])</f>
        <v>0</v>
      </c>
      <c r="H20" s="10">
        <f>SUMIFS(GQList,GIList,Table_ExternalData_17[[#This Row],[item_key]],GTList,Table_ExternalData_17[[#Headers],[TR]])</f>
        <v>0</v>
      </c>
      <c r="I20" s="10">
        <f>SUMIFS(GQList,GIList,Table_ExternalData_17[[#This Row],[item_key]],GTList,Table_ExternalData_17[[#Headers],[RCA]])</f>
        <v>0</v>
      </c>
      <c r="J20" s="10">
        <f>SUM(Table_ExternalData_17[[#This Row],[GRN]]+Table_ExternalData_17[[#This Row],[VSTR]]+Table_ExternalData_17[[#This Row],[SR]]+Table_ExternalData_17[[#This Row],[TR]]+Table_ExternalData_17[[#This Row],[RCA]])</f>
        <v>8000</v>
      </c>
      <c r="K20" s="10">
        <f>SUMIFS(IsQList,IsIList,Table_ExternalData_15[[#This Row],[item_key]],IsITypeList,Table_ExternalData_17[[#Headers],[R/P]])</f>
        <v>5868</v>
      </c>
      <c r="L20" s="10">
        <f>SUMIFS(IsQList,IsIList,Table_ExternalData_15[[#This Row],[item_key]],IsITypeList,Table_ExternalData_17[[#Headers],[CST]])</f>
        <v>0</v>
      </c>
      <c r="M20" s="10">
        <f>SUMIFS(IsQList,IsIList,Table_ExternalData_15[[#This Row],[item_key]],IsITypeList,Table_ExternalData_17[[#Headers],[S/I]])</f>
        <v>0</v>
      </c>
      <c r="N20" s="10">
        <f>SUMIFS(IsQList,IsIList,Table_ExternalData_15[[#This Row],[item_key]],IsITypeList,Table_ExternalData_17[[#Headers],[VST]])</f>
        <v>0</v>
      </c>
      <c r="O20" s="10">
        <f>SUMIFS(IsQList,IsIList,Table_ExternalData_15[[#This Row],[item_key]],IsITypeList,Table_ExternalData_17[[#Headers],[RTN]])</f>
        <v>0</v>
      </c>
      <c r="P20" s="10">
        <f>SUM(Table_ExternalData_17[[#This Row],[R/P]:[RTN]])</f>
        <v>5868</v>
      </c>
      <c r="Q20" s="10">
        <f>SUM((Table_ExternalData_17[[#This Row],[Opening]]+Table_ExternalData_17[[#This Row],[Total Receipt]])-Table_ExternalData_17[[#This Row],[Total Issue]])</f>
        <v>7722</v>
      </c>
    </row>
    <row r="21" spans="1:17">
      <c r="A21" s="1" t="s">
        <v>2053</v>
      </c>
      <c r="B21" s="1" t="s">
        <v>2387</v>
      </c>
      <c r="C21" s="1" t="s">
        <v>739</v>
      </c>
      <c r="D21" s="10">
        <f>SUMIFS(OPBQList,OPBIList,Table_ExternalData_17[[#This Row],[item_key]])</f>
        <v>-1924</v>
      </c>
      <c r="E21" s="10">
        <f>SUMIFS(GQList,GIList,Table_ExternalData_17[[#This Row],[item_key]],GTList,Table_ExternalData_17[[#Headers],[GRN]])</f>
        <v>0</v>
      </c>
      <c r="F21" s="10">
        <f>SUMIFS(GQList,GIList,Table_ExternalData_17[[#This Row],[item_key]],GTList,Table_ExternalData_17[[#Headers],[VSTR]])</f>
        <v>0</v>
      </c>
      <c r="G21" s="10">
        <f>SUMIFS(GQList,GIList,Table_ExternalData_17[[#This Row],[item_key]],GTList,Table_ExternalData_17[[#Headers],[SR]])</f>
        <v>0</v>
      </c>
      <c r="H21" s="10">
        <f>SUMIFS(GQList,GIList,Table_ExternalData_17[[#This Row],[item_key]],GTList,Table_ExternalData_17[[#Headers],[TR]])</f>
        <v>0</v>
      </c>
      <c r="I21" s="10">
        <f>SUMIFS(GQList,GIList,Table_ExternalData_17[[#This Row],[item_key]],GTList,Table_ExternalData_17[[#Headers],[RCA]])</f>
        <v>0</v>
      </c>
      <c r="J21" s="10">
        <f>SUM(Table_ExternalData_17[[#This Row],[GRN]]+Table_ExternalData_17[[#This Row],[VSTR]]+Table_ExternalData_17[[#This Row],[SR]]+Table_ExternalData_17[[#This Row],[TR]]+Table_ExternalData_17[[#This Row],[RCA]])</f>
        <v>0</v>
      </c>
      <c r="K21" s="10">
        <f>SUMIFS(IsQList,IsIList,Table_ExternalData_15[[#This Row],[item_key]],IsITypeList,Table_ExternalData_17[[#Headers],[R/P]])</f>
        <v>978</v>
      </c>
      <c r="L21" s="10">
        <f>SUMIFS(IsQList,IsIList,Table_ExternalData_15[[#This Row],[item_key]],IsITypeList,Table_ExternalData_17[[#Headers],[CST]])</f>
        <v>0</v>
      </c>
      <c r="M21" s="10">
        <f>SUMIFS(IsQList,IsIList,Table_ExternalData_15[[#This Row],[item_key]],IsITypeList,Table_ExternalData_17[[#Headers],[S/I]])</f>
        <v>0</v>
      </c>
      <c r="N21" s="10">
        <f>SUMIFS(IsQList,IsIList,Table_ExternalData_15[[#This Row],[item_key]],IsITypeList,Table_ExternalData_17[[#Headers],[VST]])</f>
        <v>0</v>
      </c>
      <c r="O21" s="10">
        <f>SUMIFS(IsQList,IsIList,Table_ExternalData_15[[#This Row],[item_key]],IsITypeList,Table_ExternalData_17[[#Headers],[RTN]])</f>
        <v>0</v>
      </c>
      <c r="P21" s="10">
        <f>SUM(Table_ExternalData_17[[#This Row],[R/P]:[RTN]])</f>
        <v>978</v>
      </c>
      <c r="Q21" s="10">
        <f>SUM((Table_ExternalData_17[[#This Row],[Opening]]+Table_ExternalData_17[[#This Row],[Total Receipt]])-Table_ExternalData_17[[#This Row],[Total Issue]])</f>
        <v>-2902</v>
      </c>
    </row>
    <row r="22" spans="1:17">
      <c r="A22" s="1" t="s">
        <v>2054</v>
      </c>
      <c r="B22" s="1" t="s">
        <v>2388</v>
      </c>
      <c r="C22" s="1" t="s">
        <v>739</v>
      </c>
      <c r="D22" s="10">
        <f>SUMIFS(OPBQList,OPBIList,Table_ExternalData_17[[#This Row],[item_key]])</f>
        <v>5584</v>
      </c>
      <c r="E22" s="10">
        <f>SUMIFS(GQList,GIList,Table_ExternalData_17[[#This Row],[item_key]],GTList,Table_ExternalData_17[[#Headers],[GRN]])</f>
        <v>0</v>
      </c>
      <c r="F22" s="10">
        <f>SUMIFS(GQList,GIList,Table_ExternalData_17[[#This Row],[item_key]],GTList,Table_ExternalData_17[[#Headers],[VSTR]])</f>
        <v>0</v>
      </c>
      <c r="G22" s="10">
        <f>SUMIFS(GQList,GIList,Table_ExternalData_17[[#This Row],[item_key]],GTList,Table_ExternalData_17[[#Headers],[SR]])</f>
        <v>0</v>
      </c>
      <c r="H22" s="10">
        <f>SUMIFS(GQList,GIList,Table_ExternalData_17[[#This Row],[item_key]],GTList,Table_ExternalData_17[[#Headers],[TR]])</f>
        <v>0</v>
      </c>
      <c r="I22" s="10">
        <f>SUMIFS(GQList,GIList,Table_ExternalData_17[[#This Row],[item_key]],GTList,Table_ExternalData_17[[#Headers],[RCA]])</f>
        <v>0</v>
      </c>
      <c r="J22" s="10">
        <f>SUM(Table_ExternalData_17[[#This Row],[GRN]]+Table_ExternalData_17[[#This Row],[VSTR]]+Table_ExternalData_17[[#This Row],[SR]]+Table_ExternalData_17[[#This Row],[TR]]+Table_ExternalData_17[[#This Row],[RCA]])</f>
        <v>0</v>
      </c>
      <c r="K22" s="10">
        <f>SUMIFS(IsQList,IsIList,Table_ExternalData_15[[#This Row],[item_key]],IsITypeList,Table_ExternalData_17[[#Headers],[R/P]])</f>
        <v>489</v>
      </c>
      <c r="L22" s="10">
        <f>SUMIFS(IsQList,IsIList,Table_ExternalData_15[[#This Row],[item_key]],IsITypeList,Table_ExternalData_17[[#Headers],[CST]])</f>
        <v>0</v>
      </c>
      <c r="M22" s="10">
        <f>SUMIFS(IsQList,IsIList,Table_ExternalData_15[[#This Row],[item_key]],IsITypeList,Table_ExternalData_17[[#Headers],[S/I]])</f>
        <v>0</v>
      </c>
      <c r="N22" s="10">
        <f>SUMIFS(IsQList,IsIList,Table_ExternalData_15[[#This Row],[item_key]],IsITypeList,Table_ExternalData_17[[#Headers],[VST]])</f>
        <v>0</v>
      </c>
      <c r="O22" s="10">
        <f>SUMIFS(IsQList,IsIList,Table_ExternalData_15[[#This Row],[item_key]],IsITypeList,Table_ExternalData_17[[#Headers],[RTN]])</f>
        <v>0</v>
      </c>
      <c r="P22" s="10">
        <f>SUM(Table_ExternalData_17[[#This Row],[R/P]:[RTN]])</f>
        <v>489</v>
      </c>
      <c r="Q22" s="10">
        <f>SUM((Table_ExternalData_17[[#This Row],[Opening]]+Table_ExternalData_17[[#This Row],[Total Receipt]])-Table_ExternalData_17[[#This Row],[Total Issue]])</f>
        <v>5095</v>
      </c>
    </row>
    <row r="23" spans="1:17">
      <c r="A23" s="1" t="s">
        <v>2055</v>
      </c>
      <c r="B23" s="1" t="s">
        <v>771</v>
      </c>
      <c r="C23" s="1" t="s">
        <v>2389</v>
      </c>
      <c r="D23" s="10">
        <f>SUMIFS(OPBQList,OPBIList,Table_ExternalData_17[[#This Row],[item_key]])</f>
        <v>1011</v>
      </c>
      <c r="E23" s="10">
        <f>SUMIFS(GQList,GIList,Table_ExternalData_17[[#This Row],[item_key]],GTList,Table_ExternalData_17[[#Headers],[GRN]])</f>
        <v>0</v>
      </c>
      <c r="F23" s="10">
        <f>SUMIFS(GQList,GIList,Table_ExternalData_17[[#This Row],[item_key]],GTList,Table_ExternalData_17[[#Headers],[VSTR]])</f>
        <v>0</v>
      </c>
      <c r="G23" s="10">
        <f>SUMIFS(GQList,GIList,Table_ExternalData_17[[#This Row],[item_key]],GTList,Table_ExternalData_17[[#Headers],[SR]])</f>
        <v>0</v>
      </c>
      <c r="H23" s="10">
        <f>SUMIFS(GQList,GIList,Table_ExternalData_17[[#This Row],[item_key]],GTList,Table_ExternalData_17[[#Headers],[TR]])</f>
        <v>0</v>
      </c>
      <c r="I23" s="10">
        <f>SUMIFS(GQList,GIList,Table_ExternalData_17[[#This Row],[item_key]],GTList,Table_ExternalData_17[[#Headers],[RCA]])</f>
        <v>0</v>
      </c>
      <c r="J23" s="10">
        <f>SUM(Table_ExternalData_17[[#This Row],[GRN]]+Table_ExternalData_17[[#This Row],[VSTR]]+Table_ExternalData_17[[#This Row],[SR]]+Table_ExternalData_17[[#This Row],[TR]]+Table_ExternalData_17[[#This Row],[RCA]])</f>
        <v>0</v>
      </c>
      <c r="K23" s="10">
        <f>SUMIFS(IsQList,IsIList,Table_ExternalData_15[[#This Row],[item_key]],IsITypeList,Table_ExternalData_17[[#Headers],[R/P]])</f>
        <v>489</v>
      </c>
      <c r="L23" s="10">
        <f>SUMIFS(IsQList,IsIList,Table_ExternalData_15[[#This Row],[item_key]],IsITypeList,Table_ExternalData_17[[#Headers],[CST]])</f>
        <v>0</v>
      </c>
      <c r="M23" s="10">
        <f>SUMIFS(IsQList,IsIList,Table_ExternalData_15[[#This Row],[item_key]],IsITypeList,Table_ExternalData_17[[#Headers],[S/I]])</f>
        <v>0</v>
      </c>
      <c r="N23" s="10">
        <f>SUMIFS(IsQList,IsIList,Table_ExternalData_15[[#This Row],[item_key]],IsITypeList,Table_ExternalData_17[[#Headers],[VST]])</f>
        <v>0</v>
      </c>
      <c r="O23" s="10">
        <f>SUMIFS(IsQList,IsIList,Table_ExternalData_15[[#This Row],[item_key]],IsITypeList,Table_ExternalData_17[[#Headers],[RTN]])</f>
        <v>0</v>
      </c>
      <c r="P23" s="10">
        <f>SUM(Table_ExternalData_17[[#This Row],[R/P]:[RTN]])</f>
        <v>489</v>
      </c>
      <c r="Q23" s="10">
        <f>SUM((Table_ExternalData_17[[#This Row],[Opening]]+Table_ExternalData_17[[#This Row],[Total Receipt]])-Table_ExternalData_17[[#This Row],[Total Issue]])</f>
        <v>522</v>
      </c>
    </row>
    <row r="24" spans="1:17">
      <c r="A24" s="1" t="s">
        <v>385</v>
      </c>
      <c r="B24" s="1" t="s">
        <v>738</v>
      </c>
      <c r="C24" s="1" t="s">
        <v>739</v>
      </c>
      <c r="D24" s="10">
        <f>SUMIFS(OPBQList,OPBIList,Table_ExternalData_17[[#This Row],[item_key]])</f>
        <v>10788</v>
      </c>
      <c r="E24" s="10">
        <f>SUMIFS(GQList,GIList,Table_ExternalData_17[[#This Row],[item_key]],GTList,Table_ExternalData_17[[#Headers],[GRN]])</f>
        <v>15000</v>
      </c>
      <c r="F24" s="10">
        <f>SUMIFS(GQList,GIList,Table_ExternalData_17[[#This Row],[item_key]],GTList,Table_ExternalData_17[[#Headers],[VSTR]])</f>
        <v>0</v>
      </c>
      <c r="G24" s="10">
        <f>SUMIFS(GQList,GIList,Table_ExternalData_17[[#This Row],[item_key]],GTList,Table_ExternalData_17[[#Headers],[SR]])</f>
        <v>0</v>
      </c>
      <c r="H24" s="10">
        <f>SUMIFS(GQList,GIList,Table_ExternalData_17[[#This Row],[item_key]],GTList,Table_ExternalData_17[[#Headers],[TR]])</f>
        <v>0</v>
      </c>
      <c r="I24" s="10">
        <f>SUMIFS(GQList,GIList,Table_ExternalData_17[[#This Row],[item_key]],GTList,Table_ExternalData_17[[#Headers],[RCA]])</f>
        <v>0</v>
      </c>
      <c r="J24" s="10">
        <f>SUM(Table_ExternalData_17[[#This Row],[GRN]]+Table_ExternalData_17[[#This Row],[VSTR]]+Table_ExternalData_17[[#This Row],[SR]]+Table_ExternalData_17[[#This Row],[TR]]+Table_ExternalData_17[[#This Row],[RCA]])</f>
        <v>15000</v>
      </c>
      <c r="K24" s="10">
        <f>SUMIFS(IsQList,IsIList,Table_ExternalData_15[[#This Row],[item_key]],IsITypeList,Table_ExternalData_17[[#Headers],[R/P]])</f>
        <v>1956</v>
      </c>
      <c r="L24" s="10">
        <f>SUMIFS(IsQList,IsIList,Table_ExternalData_15[[#This Row],[item_key]],IsITypeList,Table_ExternalData_17[[#Headers],[CST]])</f>
        <v>0</v>
      </c>
      <c r="M24" s="10">
        <f>SUMIFS(IsQList,IsIList,Table_ExternalData_15[[#This Row],[item_key]],IsITypeList,Table_ExternalData_17[[#Headers],[S/I]])</f>
        <v>0</v>
      </c>
      <c r="N24" s="10">
        <f>SUMIFS(IsQList,IsIList,Table_ExternalData_15[[#This Row],[item_key]],IsITypeList,Table_ExternalData_17[[#Headers],[VST]])</f>
        <v>0</v>
      </c>
      <c r="O24" s="10">
        <f>SUMIFS(IsQList,IsIList,Table_ExternalData_15[[#This Row],[item_key]],IsITypeList,Table_ExternalData_17[[#Headers],[RTN]])</f>
        <v>0</v>
      </c>
      <c r="P24" s="10">
        <f>SUM(Table_ExternalData_17[[#This Row],[R/P]:[RTN]])</f>
        <v>1956</v>
      </c>
      <c r="Q24" s="10">
        <f>SUM((Table_ExternalData_17[[#This Row],[Opening]]+Table_ExternalData_17[[#This Row],[Total Receipt]])-Table_ExternalData_17[[#This Row],[Total Issue]])</f>
        <v>23832</v>
      </c>
    </row>
    <row r="25" spans="1:17">
      <c r="A25" s="1" t="s">
        <v>2056</v>
      </c>
      <c r="B25" s="1" t="s">
        <v>2390</v>
      </c>
      <c r="C25" s="1" t="s">
        <v>739</v>
      </c>
      <c r="D25" s="10">
        <f>SUMIFS(OPBQList,OPBIList,Table_ExternalData_17[[#This Row],[item_key]])</f>
        <v>2856</v>
      </c>
      <c r="E25" s="10">
        <f>SUMIFS(GQList,GIList,Table_ExternalData_17[[#This Row],[item_key]],GTList,Table_ExternalData_17[[#Headers],[GRN]])</f>
        <v>6400</v>
      </c>
      <c r="F25" s="10">
        <f>SUMIFS(GQList,GIList,Table_ExternalData_17[[#This Row],[item_key]],GTList,Table_ExternalData_17[[#Headers],[VSTR]])</f>
        <v>0</v>
      </c>
      <c r="G25" s="10">
        <f>SUMIFS(GQList,GIList,Table_ExternalData_17[[#This Row],[item_key]],GTList,Table_ExternalData_17[[#Headers],[SR]])</f>
        <v>0</v>
      </c>
      <c r="H25" s="10">
        <f>SUMIFS(GQList,GIList,Table_ExternalData_17[[#This Row],[item_key]],GTList,Table_ExternalData_17[[#Headers],[TR]])</f>
        <v>0</v>
      </c>
      <c r="I25" s="10">
        <f>SUMIFS(GQList,GIList,Table_ExternalData_17[[#This Row],[item_key]],GTList,Table_ExternalData_17[[#Headers],[RCA]])</f>
        <v>0</v>
      </c>
      <c r="J25" s="10">
        <f>SUM(Table_ExternalData_17[[#This Row],[GRN]]+Table_ExternalData_17[[#This Row],[VSTR]]+Table_ExternalData_17[[#This Row],[SR]]+Table_ExternalData_17[[#This Row],[TR]]+Table_ExternalData_17[[#This Row],[RCA]])</f>
        <v>6400</v>
      </c>
      <c r="K25" s="10">
        <f>SUMIFS(IsQList,IsIList,Table_ExternalData_15[[#This Row],[item_key]],IsITypeList,Table_ExternalData_17[[#Headers],[R/P]])</f>
        <v>1956</v>
      </c>
      <c r="L25" s="10">
        <f>SUMIFS(IsQList,IsIList,Table_ExternalData_15[[#This Row],[item_key]],IsITypeList,Table_ExternalData_17[[#Headers],[CST]])</f>
        <v>0</v>
      </c>
      <c r="M25" s="10">
        <f>SUMIFS(IsQList,IsIList,Table_ExternalData_15[[#This Row],[item_key]],IsITypeList,Table_ExternalData_17[[#Headers],[S/I]])</f>
        <v>0</v>
      </c>
      <c r="N25" s="10">
        <f>SUMIFS(IsQList,IsIList,Table_ExternalData_15[[#This Row],[item_key]],IsITypeList,Table_ExternalData_17[[#Headers],[VST]])</f>
        <v>0</v>
      </c>
      <c r="O25" s="10">
        <f>SUMIFS(IsQList,IsIList,Table_ExternalData_15[[#This Row],[item_key]],IsITypeList,Table_ExternalData_17[[#Headers],[RTN]])</f>
        <v>0</v>
      </c>
      <c r="P25" s="10">
        <f>SUM(Table_ExternalData_17[[#This Row],[R/P]:[RTN]])</f>
        <v>1956</v>
      </c>
      <c r="Q25" s="10">
        <f>SUM((Table_ExternalData_17[[#This Row],[Opening]]+Table_ExternalData_17[[#This Row],[Total Receipt]])-Table_ExternalData_17[[#This Row],[Total Issue]])</f>
        <v>7300</v>
      </c>
    </row>
    <row r="26" spans="1:17">
      <c r="A26" s="1" t="s">
        <v>553</v>
      </c>
      <c r="B26" s="1" t="s">
        <v>740</v>
      </c>
      <c r="C26" s="1" t="s">
        <v>739</v>
      </c>
      <c r="D26" s="10">
        <f>SUMIFS(OPBQList,OPBIList,Table_ExternalData_17[[#This Row],[item_key]])</f>
        <v>33917</v>
      </c>
      <c r="E26" s="10">
        <f>SUMIFS(GQList,GIList,Table_ExternalData_17[[#This Row],[item_key]],GTList,Table_ExternalData_17[[#Headers],[GRN]])</f>
        <v>39600</v>
      </c>
      <c r="F26" s="10">
        <f>SUMIFS(GQList,GIList,Table_ExternalData_17[[#This Row],[item_key]],GTList,Table_ExternalData_17[[#Headers],[VSTR]])</f>
        <v>0</v>
      </c>
      <c r="G26" s="10">
        <f>SUMIFS(GQList,GIList,Table_ExternalData_17[[#This Row],[item_key]],GTList,Table_ExternalData_17[[#Headers],[SR]])</f>
        <v>0</v>
      </c>
      <c r="H26" s="10">
        <f>SUMIFS(GQList,GIList,Table_ExternalData_17[[#This Row],[item_key]],GTList,Table_ExternalData_17[[#Headers],[TR]])</f>
        <v>0</v>
      </c>
      <c r="I26" s="10">
        <f>SUMIFS(GQList,GIList,Table_ExternalData_17[[#This Row],[item_key]],GTList,Table_ExternalData_17[[#Headers],[RCA]])</f>
        <v>0</v>
      </c>
      <c r="J26" s="10">
        <f>SUM(Table_ExternalData_17[[#This Row],[GRN]]+Table_ExternalData_17[[#This Row],[VSTR]]+Table_ExternalData_17[[#This Row],[SR]]+Table_ExternalData_17[[#This Row],[TR]]+Table_ExternalData_17[[#This Row],[RCA]])</f>
        <v>39600</v>
      </c>
      <c r="K26" s="10">
        <f>SUMIFS(IsQList,IsIList,Table_ExternalData_15[[#This Row],[item_key]],IsITypeList,Table_ExternalData_17[[#Headers],[R/P]])</f>
        <v>6357</v>
      </c>
      <c r="L26" s="10">
        <f>SUMIFS(IsQList,IsIList,Table_ExternalData_15[[#This Row],[item_key]],IsITypeList,Table_ExternalData_17[[#Headers],[CST]])</f>
        <v>0</v>
      </c>
      <c r="M26" s="10">
        <f>SUMIFS(IsQList,IsIList,Table_ExternalData_15[[#This Row],[item_key]],IsITypeList,Table_ExternalData_17[[#Headers],[S/I]])</f>
        <v>0</v>
      </c>
      <c r="N26" s="10">
        <f>SUMIFS(IsQList,IsIList,Table_ExternalData_15[[#This Row],[item_key]],IsITypeList,Table_ExternalData_17[[#Headers],[VST]])</f>
        <v>0</v>
      </c>
      <c r="O26" s="10">
        <f>SUMIFS(IsQList,IsIList,Table_ExternalData_15[[#This Row],[item_key]],IsITypeList,Table_ExternalData_17[[#Headers],[RTN]])</f>
        <v>0</v>
      </c>
      <c r="P26" s="10">
        <f>SUM(Table_ExternalData_17[[#This Row],[R/P]:[RTN]])</f>
        <v>6357</v>
      </c>
      <c r="Q26" s="10">
        <f>SUM((Table_ExternalData_17[[#This Row],[Opening]]+Table_ExternalData_17[[#This Row],[Total Receipt]])-Table_ExternalData_17[[#This Row],[Total Issue]])</f>
        <v>67160</v>
      </c>
    </row>
    <row r="27" spans="1:17">
      <c r="A27" s="1" t="s">
        <v>492</v>
      </c>
      <c r="B27" s="1" t="s">
        <v>741</v>
      </c>
      <c r="C27" s="1" t="s">
        <v>739</v>
      </c>
      <c r="D27" s="10">
        <f>SUMIFS(OPBQList,OPBIList,Table_ExternalData_17[[#This Row],[item_key]])</f>
        <v>7481</v>
      </c>
      <c r="E27" s="10">
        <f>SUMIFS(GQList,GIList,Table_ExternalData_17[[#This Row],[item_key]],GTList,Table_ExternalData_17[[#Headers],[GRN]])</f>
        <v>7450</v>
      </c>
      <c r="F27" s="10">
        <f>SUMIFS(GQList,GIList,Table_ExternalData_17[[#This Row],[item_key]],GTList,Table_ExternalData_17[[#Headers],[VSTR]])</f>
        <v>0</v>
      </c>
      <c r="G27" s="10">
        <f>SUMIFS(GQList,GIList,Table_ExternalData_17[[#This Row],[item_key]],GTList,Table_ExternalData_17[[#Headers],[SR]])</f>
        <v>0</v>
      </c>
      <c r="H27" s="10">
        <f>SUMIFS(GQList,GIList,Table_ExternalData_17[[#This Row],[item_key]],GTList,Table_ExternalData_17[[#Headers],[TR]])</f>
        <v>0</v>
      </c>
      <c r="I27" s="10">
        <f>SUMIFS(GQList,GIList,Table_ExternalData_17[[#This Row],[item_key]],GTList,Table_ExternalData_17[[#Headers],[RCA]])</f>
        <v>0</v>
      </c>
      <c r="J27" s="10">
        <f>SUM(Table_ExternalData_17[[#This Row],[GRN]]+Table_ExternalData_17[[#This Row],[VSTR]]+Table_ExternalData_17[[#This Row],[SR]]+Table_ExternalData_17[[#This Row],[TR]]+Table_ExternalData_17[[#This Row],[RCA]])</f>
        <v>7450</v>
      </c>
      <c r="K27" s="10">
        <f>SUMIFS(IsQList,IsIList,Table_ExternalData_15[[#This Row],[item_key]],IsITypeList,Table_ExternalData_17[[#Headers],[R/P]])</f>
        <v>4401</v>
      </c>
      <c r="L27" s="10">
        <f>SUMIFS(IsQList,IsIList,Table_ExternalData_15[[#This Row],[item_key]],IsITypeList,Table_ExternalData_17[[#Headers],[CST]])</f>
        <v>0</v>
      </c>
      <c r="M27" s="10">
        <f>SUMIFS(IsQList,IsIList,Table_ExternalData_15[[#This Row],[item_key]],IsITypeList,Table_ExternalData_17[[#Headers],[S/I]])</f>
        <v>0</v>
      </c>
      <c r="N27" s="10">
        <f>SUMIFS(IsQList,IsIList,Table_ExternalData_15[[#This Row],[item_key]],IsITypeList,Table_ExternalData_17[[#Headers],[VST]])</f>
        <v>0</v>
      </c>
      <c r="O27" s="10">
        <f>SUMIFS(IsQList,IsIList,Table_ExternalData_15[[#This Row],[item_key]],IsITypeList,Table_ExternalData_17[[#Headers],[RTN]])</f>
        <v>0</v>
      </c>
      <c r="P27" s="10">
        <f>SUM(Table_ExternalData_17[[#This Row],[R/P]:[RTN]])</f>
        <v>4401</v>
      </c>
      <c r="Q27" s="10">
        <f>SUM((Table_ExternalData_17[[#This Row],[Opening]]+Table_ExternalData_17[[#This Row],[Total Receipt]])-Table_ExternalData_17[[#This Row],[Total Issue]])</f>
        <v>10530</v>
      </c>
    </row>
    <row r="28" spans="1:17">
      <c r="A28" s="1" t="s">
        <v>493</v>
      </c>
      <c r="B28" s="1" t="s">
        <v>742</v>
      </c>
      <c r="C28" s="1" t="s">
        <v>739</v>
      </c>
      <c r="D28" s="10">
        <f>SUMIFS(OPBQList,OPBIList,Table_ExternalData_17[[#This Row],[item_key]])</f>
        <v>1744</v>
      </c>
      <c r="E28" s="10">
        <f>SUMIFS(GQList,GIList,Table_ExternalData_17[[#This Row],[item_key]],GTList,Table_ExternalData_17[[#Headers],[GRN]])</f>
        <v>7200</v>
      </c>
      <c r="F28" s="10">
        <f>SUMIFS(GQList,GIList,Table_ExternalData_17[[#This Row],[item_key]],GTList,Table_ExternalData_17[[#Headers],[VSTR]])</f>
        <v>0</v>
      </c>
      <c r="G28" s="10">
        <f>SUMIFS(GQList,GIList,Table_ExternalData_17[[#This Row],[item_key]],GTList,Table_ExternalData_17[[#Headers],[SR]])</f>
        <v>0</v>
      </c>
      <c r="H28" s="10">
        <f>SUMIFS(GQList,GIList,Table_ExternalData_17[[#This Row],[item_key]],GTList,Table_ExternalData_17[[#Headers],[TR]])</f>
        <v>0</v>
      </c>
      <c r="I28" s="10">
        <f>SUMIFS(GQList,GIList,Table_ExternalData_17[[#This Row],[item_key]],GTList,Table_ExternalData_17[[#Headers],[RCA]])</f>
        <v>0</v>
      </c>
      <c r="J28" s="10">
        <f>SUM(Table_ExternalData_17[[#This Row],[GRN]]+Table_ExternalData_17[[#This Row],[VSTR]]+Table_ExternalData_17[[#This Row],[SR]]+Table_ExternalData_17[[#This Row],[TR]]+Table_ExternalData_17[[#This Row],[RCA]])</f>
        <v>7200</v>
      </c>
      <c r="K28" s="10">
        <f>SUMIFS(IsQList,IsIList,Table_ExternalData_15[[#This Row],[item_key]],IsITypeList,Table_ExternalData_17[[#Headers],[R/P]])</f>
        <v>1467</v>
      </c>
      <c r="L28" s="10">
        <f>SUMIFS(IsQList,IsIList,Table_ExternalData_15[[#This Row],[item_key]],IsITypeList,Table_ExternalData_17[[#Headers],[CST]])</f>
        <v>0</v>
      </c>
      <c r="M28" s="10">
        <f>SUMIFS(IsQList,IsIList,Table_ExternalData_15[[#This Row],[item_key]],IsITypeList,Table_ExternalData_17[[#Headers],[S/I]])</f>
        <v>0</v>
      </c>
      <c r="N28" s="10">
        <f>SUMIFS(IsQList,IsIList,Table_ExternalData_15[[#This Row],[item_key]],IsITypeList,Table_ExternalData_17[[#Headers],[VST]])</f>
        <v>0</v>
      </c>
      <c r="O28" s="10">
        <f>SUMIFS(IsQList,IsIList,Table_ExternalData_15[[#This Row],[item_key]],IsITypeList,Table_ExternalData_17[[#Headers],[RTN]])</f>
        <v>0</v>
      </c>
      <c r="P28" s="10">
        <f>SUM(Table_ExternalData_17[[#This Row],[R/P]:[RTN]])</f>
        <v>1467</v>
      </c>
      <c r="Q28" s="10">
        <f>SUM((Table_ExternalData_17[[#This Row],[Opening]]+Table_ExternalData_17[[#This Row],[Total Receipt]])-Table_ExternalData_17[[#This Row],[Total Issue]])</f>
        <v>7477</v>
      </c>
    </row>
    <row r="29" spans="1:17">
      <c r="A29" s="1" t="s">
        <v>414</v>
      </c>
      <c r="B29" s="1" t="s">
        <v>743</v>
      </c>
      <c r="C29" s="1" t="s">
        <v>739</v>
      </c>
      <c r="D29" s="10">
        <f>SUMIFS(OPBQList,OPBIList,Table_ExternalData_17[[#This Row],[item_key]])</f>
        <v>2709</v>
      </c>
      <c r="E29" s="10">
        <f>SUMIFS(GQList,GIList,Table_ExternalData_17[[#This Row],[item_key]],GTList,Table_ExternalData_17[[#Headers],[GRN]])</f>
        <v>1700</v>
      </c>
      <c r="F29" s="10">
        <f>SUMIFS(GQList,GIList,Table_ExternalData_17[[#This Row],[item_key]],GTList,Table_ExternalData_17[[#Headers],[VSTR]])</f>
        <v>0</v>
      </c>
      <c r="G29" s="10">
        <f>SUMIFS(GQList,GIList,Table_ExternalData_17[[#This Row],[item_key]],GTList,Table_ExternalData_17[[#Headers],[SR]])</f>
        <v>0</v>
      </c>
      <c r="H29" s="10">
        <f>SUMIFS(GQList,GIList,Table_ExternalData_17[[#This Row],[item_key]],GTList,Table_ExternalData_17[[#Headers],[TR]])</f>
        <v>0</v>
      </c>
      <c r="I29" s="10">
        <f>SUMIFS(GQList,GIList,Table_ExternalData_17[[#This Row],[item_key]],GTList,Table_ExternalData_17[[#Headers],[RCA]])</f>
        <v>0</v>
      </c>
      <c r="J29" s="10">
        <f>SUM(Table_ExternalData_17[[#This Row],[GRN]]+Table_ExternalData_17[[#This Row],[VSTR]]+Table_ExternalData_17[[#This Row],[SR]]+Table_ExternalData_17[[#This Row],[TR]]+Table_ExternalData_17[[#This Row],[RCA]])</f>
        <v>1700</v>
      </c>
      <c r="K29" s="10">
        <f>SUMIFS(IsQList,IsIList,Table_ExternalData_15[[#This Row],[item_key]],IsITypeList,Table_ExternalData_17[[#Headers],[R/P]])</f>
        <v>489</v>
      </c>
      <c r="L29" s="10">
        <f>SUMIFS(IsQList,IsIList,Table_ExternalData_15[[#This Row],[item_key]],IsITypeList,Table_ExternalData_17[[#Headers],[CST]])</f>
        <v>0</v>
      </c>
      <c r="M29" s="10">
        <f>SUMIFS(IsQList,IsIList,Table_ExternalData_15[[#This Row],[item_key]],IsITypeList,Table_ExternalData_17[[#Headers],[S/I]])</f>
        <v>0</v>
      </c>
      <c r="N29" s="10">
        <f>SUMIFS(IsQList,IsIList,Table_ExternalData_15[[#This Row],[item_key]],IsITypeList,Table_ExternalData_17[[#Headers],[VST]])</f>
        <v>0</v>
      </c>
      <c r="O29" s="10">
        <f>SUMIFS(IsQList,IsIList,Table_ExternalData_15[[#This Row],[item_key]],IsITypeList,Table_ExternalData_17[[#Headers],[RTN]])</f>
        <v>0</v>
      </c>
      <c r="P29" s="10">
        <f>SUM(Table_ExternalData_17[[#This Row],[R/P]:[RTN]])</f>
        <v>489</v>
      </c>
      <c r="Q29" s="10">
        <f>SUM((Table_ExternalData_17[[#This Row],[Opening]]+Table_ExternalData_17[[#This Row],[Total Receipt]])-Table_ExternalData_17[[#This Row],[Total Issue]])</f>
        <v>3920</v>
      </c>
    </row>
    <row r="30" spans="1:17">
      <c r="A30" s="1" t="s">
        <v>1732</v>
      </c>
      <c r="B30" s="1" t="s">
        <v>1818</v>
      </c>
      <c r="C30" s="1" t="s">
        <v>744</v>
      </c>
      <c r="D30" s="10">
        <f>SUMIFS(OPBQList,OPBIList,Table_ExternalData_17[[#This Row],[item_key]])</f>
        <v>-2847</v>
      </c>
      <c r="E30" s="10">
        <f>SUMIFS(GQList,GIList,Table_ExternalData_17[[#This Row],[item_key]],GTList,Table_ExternalData_17[[#Headers],[GRN]])</f>
        <v>0</v>
      </c>
      <c r="F30" s="10">
        <f>SUMIFS(GQList,GIList,Table_ExternalData_17[[#This Row],[item_key]],GTList,Table_ExternalData_17[[#Headers],[VSTR]])</f>
        <v>0</v>
      </c>
      <c r="G30" s="10">
        <f>SUMIFS(GQList,GIList,Table_ExternalData_17[[#This Row],[item_key]],GTList,Table_ExternalData_17[[#Headers],[SR]])</f>
        <v>0</v>
      </c>
      <c r="H30" s="10">
        <f>SUMIFS(GQList,GIList,Table_ExternalData_17[[#This Row],[item_key]],GTList,Table_ExternalData_17[[#Headers],[TR]])</f>
        <v>400</v>
      </c>
      <c r="I30" s="10">
        <f>SUMIFS(GQList,GIList,Table_ExternalData_17[[#This Row],[item_key]],GTList,Table_ExternalData_17[[#Headers],[RCA]])</f>
        <v>0</v>
      </c>
      <c r="J30" s="10">
        <f>SUM(Table_ExternalData_17[[#This Row],[GRN]]+Table_ExternalData_17[[#This Row],[VSTR]]+Table_ExternalData_17[[#This Row],[SR]]+Table_ExternalData_17[[#This Row],[TR]]+Table_ExternalData_17[[#This Row],[RCA]])</f>
        <v>400</v>
      </c>
      <c r="K30" s="10">
        <f>SUMIFS(IsQList,IsIList,Table_ExternalData_15[[#This Row],[item_key]],IsITypeList,Table_ExternalData_17[[#Headers],[R/P]])</f>
        <v>489</v>
      </c>
      <c r="L30" s="10">
        <f>SUMIFS(IsQList,IsIList,Table_ExternalData_15[[#This Row],[item_key]],IsITypeList,Table_ExternalData_17[[#Headers],[CST]])</f>
        <v>0</v>
      </c>
      <c r="M30" s="10">
        <f>SUMIFS(IsQList,IsIList,Table_ExternalData_15[[#This Row],[item_key]],IsITypeList,Table_ExternalData_17[[#Headers],[S/I]])</f>
        <v>0</v>
      </c>
      <c r="N30" s="10">
        <f>SUMIFS(IsQList,IsIList,Table_ExternalData_15[[#This Row],[item_key]],IsITypeList,Table_ExternalData_17[[#Headers],[VST]])</f>
        <v>0</v>
      </c>
      <c r="O30" s="10">
        <f>SUMIFS(IsQList,IsIList,Table_ExternalData_15[[#This Row],[item_key]],IsITypeList,Table_ExternalData_17[[#Headers],[RTN]])</f>
        <v>0</v>
      </c>
      <c r="P30" s="10">
        <f>SUM(Table_ExternalData_17[[#This Row],[R/P]:[RTN]])</f>
        <v>489</v>
      </c>
      <c r="Q30" s="10">
        <f>SUM((Table_ExternalData_17[[#This Row],[Opening]]+Table_ExternalData_17[[#This Row],[Total Receipt]])-Table_ExternalData_17[[#This Row],[Total Issue]])</f>
        <v>-2936</v>
      </c>
    </row>
    <row r="31" spans="1:17">
      <c r="A31" s="1" t="s">
        <v>2057</v>
      </c>
      <c r="B31" s="1" t="s">
        <v>2391</v>
      </c>
      <c r="C31" s="1" t="s">
        <v>744</v>
      </c>
      <c r="D31" s="10">
        <f>SUMIFS(OPBQList,OPBIList,Table_ExternalData_17[[#This Row],[item_key]])</f>
        <v>3651</v>
      </c>
      <c r="E31" s="10">
        <f>SUMIFS(GQList,GIList,Table_ExternalData_17[[#This Row],[item_key]],GTList,Table_ExternalData_17[[#Headers],[GRN]])</f>
        <v>0</v>
      </c>
      <c r="F31" s="10">
        <f>SUMIFS(GQList,GIList,Table_ExternalData_17[[#This Row],[item_key]],GTList,Table_ExternalData_17[[#Headers],[VSTR]])</f>
        <v>0</v>
      </c>
      <c r="G31" s="10">
        <f>SUMIFS(GQList,GIList,Table_ExternalData_17[[#This Row],[item_key]],GTList,Table_ExternalData_17[[#Headers],[SR]])</f>
        <v>0</v>
      </c>
      <c r="H31" s="10">
        <f>SUMIFS(GQList,GIList,Table_ExternalData_17[[#This Row],[item_key]],GTList,Table_ExternalData_17[[#Headers],[TR]])</f>
        <v>0</v>
      </c>
      <c r="I31" s="10">
        <f>SUMIFS(GQList,GIList,Table_ExternalData_17[[#This Row],[item_key]],GTList,Table_ExternalData_17[[#Headers],[RCA]])</f>
        <v>0</v>
      </c>
      <c r="J31" s="10">
        <f>SUM(Table_ExternalData_17[[#This Row],[GRN]]+Table_ExternalData_17[[#This Row],[VSTR]]+Table_ExternalData_17[[#This Row],[SR]]+Table_ExternalData_17[[#This Row],[TR]]+Table_ExternalData_17[[#This Row],[RCA]])</f>
        <v>0</v>
      </c>
      <c r="K31" s="10">
        <f>SUMIFS(IsQList,IsIList,Table_ExternalData_15[[#This Row],[item_key]],IsITypeList,Table_ExternalData_17[[#Headers],[R/P]])</f>
        <v>489</v>
      </c>
      <c r="L31" s="10">
        <f>SUMIFS(IsQList,IsIList,Table_ExternalData_15[[#This Row],[item_key]],IsITypeList,Table_ExternalData_17[[#Headers],[CST]])</f>
        <v>0</v>
      </c>
      <c r="M31" s="10">
        <f>SUMIFS(IsQList,IsIList,Table_ExternalData_15[[#This Row],[item_key]],IsITypeList,Table_ExternalData_17[[#Headers],[S/I]])</f>
        <v>0</v>
      </c>
      <c r="N31" s="10">
        <f>SUMIFS(IsQList,IsIList,Table_ExternalData_15[[#This Row],[item_key]],IsITypeList,Table_ExternalData_17[[#Headers],[VST]])</f>
        <v>0</v>
      </c>
      <c r="O31" s="10">
        <f>SUMIFS(IsQList,IsIList,Table_ExternalData_15[[#This Row],[item_key]],IsITypeList,Table_ExternalData_17[[#Headers],[RTN]])</f>
        <v>0</v>
      </c>
      <c r="P31" s="10">
        <f>SUM(Table_ExternalData_17[[#This Row],[R/P]:[RTN]])</f>
        <v>489</v>
      </c>
      <c r="Q31" s="10">
        <f>SUM((Table_ExternalData_17[[#This Row],[Opening]]+Table_ExternalData_17[[#This Row],[Total Receipt]])-Table_ExternalData_17[[#This Row],[Total Issue]])</f>
        <v>3162</v>
      </c>
    </row>
    <row r="32" spans="1:17">
      <c r="A32" s="1" t="s">
        <v>2058</v>
      </c>
      <c r="B32" s="1" t="s">
        <v>2392</v>
      </c>
      <c r="C32" s="1" t="s">
        <v>744</v>
      </c>
      <c r="D32" s="10">
        <f>SUMIFS(OPBQList,OPBIList,Table_ExternalData_17[[#This Row],[item_key]])</f>
        <v>-3880</v>
      </c>
      <c r="E32" s="10">
        <f>SUMIFS(GQList,GIList,Table_ExternalData_17[[#This Row],[item_key]],GTList,Table_ExternalData_17[[#Headers],[GRN]])</f>
        <v>2500</v>
      </c>
      <c r="F32" s="10">
        <f>SUMIFS(GQList,GIList,Table_ExternalData_17[[#This Row],[item_key]],GTList,Table_ExternalData_17[[#Headers],[VSTR]])</f>
        <v>0</v>
      </c>
      <c r="G32" s="10">
        <f>SUMIFS(GQList,GIList,Table_ExternalData_17[[#This Row],[item_key]],GTList,Table_ExternalData_17[[#Headers],[SR]])</f>
        <v>0</v>
      </c>
      <c r="H32" s="10">
        <f>SUMIFS(GQList,GIList,Table_ExternalData_17[[#This Row],[item_key]],GTList,Table_ExternalData_17[[#Headers],[TR]])</f>
        <v>0</v>
      </c>
      <c r="I32" s="10">
        <f>SUMIFS(GQList,GIList,Table_ExternalData_17[[#This Row],[item_key]],GTList,Table_ExternalData_17[[#Headers],[RCA]])</f>
        <v>0</v>
      </c>
      <c r="J32" s="10">
        <f>SUM(Table_ExternalData_17[[#This Row],[GRN]]+Table_ExternalData_17[[#This Row],[VSTR]]+Table_ExternalData_17[[#This Row],[SR]]+Table_ExternalData_17[[#This Row],[TR]]+Table_ExternalData_17[[#This Row],[RCA]])</f>
        <v>2500</v>
      </c>
      <c r="K32" s="10">
        <f>SUMIFS(IsQList,IsIList,Table_ExternalData_15[[#This Row],[item_key]],IsITypeList,Table_ExternalData_17[[#Headers],[R/P]])</f>
        <v>978</v>
      </c>
      <c r="L32" s="10">
        <f>SUMIFS(IsQList,IsIList,Table_ExternalData_15[[#This Row],[item_key]],IsITypeList,Table_ExternalData_17[[#Headers],[CST]])</f>
        <v>0</v>
      </c>
      <c r="M32" s="10">
        <f>SUMIFS(IsQList,IsIList,Table_ExternalData_15[[#This Row],[item_key]],IsITypeList,Table_ExternalData_17[[#Headers],[S/I]])</f>
        <v>0</v>
      </c>
      <c r="N32" s="10">
        <f>SUMIFS(IsQList,IsIList,Table_ExternalData_15[[#This Row],[item_key]],IsITypeList,Table_ExternalData_17[[#Headers],[VST]])</f>
        <v>0</v>
      </c>
      <c r="O32" s="10">
        <f>SUMIFS(IsQList,IsIList,Table_ExternalData_15[[#This Row],[item_key]],IsITypeList,Table_ExternalData_17[[#Headers],[RTN]])</f>
        <v>0</v>
      </c>
      <c r="P32" s="10">
        <f>SUM(Table_ExternalData_17[[#This Row],[R/P]:[RTN]])</f>
        <v>978</v>
      </c>
      <c r="Q32" s="10">
        <f>SUM((Table_ExternalData_17[[#This Row],[Opening]]+Table_ExternalData_17[[#This Row],[Total Receipt]])-Table_ExternalData_17[[#This Row],[Total Issue]])</f>
        <v>-2358</v>
      </c>
    </row>
    <row r="33" spans="1:17">
      <c r="A33" s="1" t="s">
        <v>355</v>
      </c>
      <c r="B33" s="1" t="s">
        <v>745</v>
      </c>
      <c r="C33" s="1" t="s">
        <v>744</v>
      </c>
      <c r="D33" s="10">
        <f>SUMIFS(OPBQList,OPBIList,Table_ExternalData_17[[#This Row],[item_key]])</f>
        <v>3747</v>
      </c>
      <c r="E33" s="10">
        <f>SUMIFS(GQList,GIList,Table_ExternalData_17[[#This Row],[item_key]],GTList,Table_ExternalData_17[[#Headers],[GRN]])</f>
        <v>7600</v>
      </c>
      <c r="F33" s="10">
        <f>SUMIFS(GQList,GIList,Table_ExternalData_17[[#This Row],[item_key]],GTList,Table_ExternalData_17[[#Headers],[VSTR]])</f>
        <v>0</v>
      </c>
      <c r="G33" s="10">
        <f>SUMIFS(GQList,GIList,Table_ExternalData_17[[#This Row],[item_key]],GTList,Table_ExternalData_17[[#Headers],[SR]])</f>
        <v>0</v>
      </c>
      <c r="H33" s="10">
        <f>SUMIFS(GQList,GIList,Table_ExternalData_17[[#This Row],[item_key]],GTList,Table_ExternalData_17[[#Headers],[TR]])</f>
        <v>0</v>
      </c>
      <c r="I33" s="10">
        <f>SUMIFS(GQList,GIList,Table_ExternalData_17[[#This Row],[item_key]],GTList,Table_ExternalData_17[[#Headers],[RCA]])</f>
        <v>0</v>
      </c>
      <c r="J33" s="10">
        <f>SUM(Table_ExternalData_17[[#This Row],[GRN]]+Table_ExternalData_17[[#This Row],[VSTR]]+Table_ExternalData_17[[#This Row],[SR]]+Table_ExternalData_17[[#This Row],[TR]]+Table_ExternalData_17[[#This Row],[RCA]])</f>
        <v>7600</v>
      </c>
      <c r="K33" s="10">
        <f>SUMIFS(IsQList,IsIList,Table_ExternalData_15[[#This Row],[item_key]],IsITypeList,Table_ExternalData_17[[#Headers],[R/P]])</f>
        <v>489</v>
      </c>
      <c r="L33" s="10">
        <f>SUMIFS(IsQList,IsIList,Table_ExternalData_15[[#This Row],[item_key]],IsITypeList,Table_ExternalData_17[[#Headers],[CST]])</f>
        <v>0</v>
      </c>
      <c r="M33" s="10">
        <f>SUMIFS(IsQList,IsIList,Table_ExternalData_15[[#This Row],[item_key]],IsITypeList,Table_ExternalData_17[[#Headers],[S/I]])</f>
        <v>0</v>
      </c>
      <c r="N33" s="10">
        <f>SUMIFS(IsQList,IsIList,Table_ExternalData_15[[#This Row],[item_key]],IsITypeList,Table_ExternalData_17[[#Headers],[VST]])</f>
        <v>0</v>
      </c>
      <c r="O33" s="10">
        <f>SUMIFS(IsQList,IsIList,Table_ExternalData_15[[#This Row],[item_key]],IsITypeList,Table_ExternalData_17[[#Headers],[RTN]])</f>
        <v>0</v>
      </c>
      <c r="P33" s="10">
        <f>SUM(Table_ExternalData_17[[#This Row],[R/P]:[RTN]])</f>
        <v>489</v>
      </c>
      <c r="Q33" s="10">
        <f>SUM((Table_ExternalData_17[[#This Row],[Opening]]+Table_ExternalData_17[[#This Row],[Total Receipt]])-Table_ExternalData_17[[#This Row],[Total Issue]])</f>
        <v>10858</v>
      </c>
    </row>
    <row r="34" spans="1:17">
      <c r="A34" s="1" t="s">
        <v>2059</v>
      </c>
      <c r="B34" s="1" t="s">
        <v>2393</v>
      </c>
      <c r="C34" s="1" t="s">
        <v>744</v>
      </c>
      <c r="D34" s="10">
        <f>SUMIFS(OPBQList,OPBIList,Table_ExternalData_17[[#This Row],[item_key]])</f>
        <v>10294</v>
      </c>
      <c r="E34" s="10">
        <f>SUMIFS(GQList,GIList,Table_ExternalData_17[[#This Row],[item_key]],GTList,Table_ExternalData_17[[#Headers],[GRN]])</f>
        <v>5000</v>
      </c>
      <c r="F34" s="10">
        <f>SUMIFS(GQList,GIList,Table_ExternalData_17[[#This Row],[item_key]],GTList,Table_ExternalData_17[[#Headers],[VSTR]])</f>
        <v>0</v>
      </c>
      <c r="G34" s="10">
        <f>SUMIFS(GQList,GIList,Table_ExternalData_17[[#This Row],[item_key]],GTList,Table_ExternalData_17[[#Headers],[SR]])</f>
        <v>0</v>
      </c>
      <c r="H34" s="10">
        <f>SUMIFS(GQList,GIList,Table_ExternalData_17[[#This Row],[item_key]],GTList,Table_ExternalData_17[[#Headers],[TR]])</f>
        <v>0</v>
      </c>
      <c r="I34" s="10">
        <f>SUMIFS(GQList,GIList,Table_ExternalData_17[[#This Row],[item_key]],GTList,Table_ExternalData_17[[#Headers],[RCA]])</f>
        <v>0</v>
      </c>
      <c r="J34" s="10">
        <f>SUM(Table_ExternalData_17[[#This Row],[GRN]]+Table_ExternalData_17[[#This Row],[VSTR]]+Table_ExternalData_17[[#This Row],[SR]]+Table_ExternalData_17[[#This Row],[TR]]+Table_ExternalData_17[[#This Row],[RCA]])</f>
        <v>5000</v>
      </c>
      <c r="K34" s="10">
        <f>SUMIFS(IsQList,IsIList,Table_ExternalData_15[[#This Row],[item_key]],IsITypeList,Table_ExternalData_17[[#Headers],[R/P]])</f>
        <v>1956</v>
      </c>
      <c r="L34" s="10">
        <f>SUMIFS(IsQList,IsIList,Table_ExternalData_15[[#This Row],[item_key]],IsITypeList,Table_ExternalData_17[[#Headers],[CST]])</f>
        <v>0</v>
      </c>
      <c r="M34" s="10">
        <f>SUMIFS(IsQList,IsIList,Table_ExternalData_15[[#This Row],[item_key]],IsITypeList,Table_ExternalData_17[[#Headers],[S/I]])</f>
        <v>0</v>
      </c>
      <c r="N34" s="10">
        <f>SUMIFS(IsQList,IsIList,Table_ExternalData_15[[#This Row],[item_key]],IsITypeList,Table_ExternalData_17[[#Headers],[VST]])</f>
        <v>0</v>
      </c>
      <c r="O34" s="10">
        <f>SUMIFS(IsQList,IsIList,Table_ExternalData_15[[#This Row],[item_key]],IsITypeList,Table_ExternalData_17[[#Headers],[RTN]])</f>
        <v>0</v>
      </c>
      <c r="P34" s="10">
        <f>SUM(Table_ExternalData_17[[#This Row],[R/P]:[RTN]])</f>
        <v>1956</v>
      </c>
      <c r="Q34" s="10">
        <f>SUM((Table_ExternalData_17[[#This Row],[Opening]]+Table_ExternalData_17[[#This Row],[Total Receipt]])-Table_ExternalData_17[[#This Row],[Total Issue]])</f>
        <v>13338</v>
      </c>
    </row>
    <row r="35" spans="1:17">
      <c r="A35" s="1" t="s">
        <v>356</v>
      </c>
      <c r="B35" s="1" t="s">
        <v>746</v>
      </c>
      <c r="C35" s="1" t="s">
        <v>744</v>
      </c>
      <c r="D35" s="10">
        <f>SUMIFS(OPBQList,OPBIList,Table_ExternalData_17[[#This Row],[item_key]])</f>
        <v>18038</v>
      </c>
      <c r="E35" s="10">
        <f>SUMIFS(GQList,GIList,Table_ExternalData_17[[#This Row],[item_key]],GTList,Table_ExternalData_17[[#Headers],[GRN]])</f>
        <v>13720</v>
      </c>
      <c r="F35" s="10">
        <f>SUMIFS(GQList,GIList,Table_ExternalData_17[[#This Row],[item_key]],GTList,Table_ExternalData_17[[#Headers],[VSTR]])</f>
        <v>0</v>
      </c>
      <c r="G35" s="10">
        <f>SUMIFS(GQList,GIList,Table_ExternalData_17[[#This Row],[item_key]],GTList,Table_ExternalData_17[[#Headers],[SR]])</f>
        <v>0</v>
      </c>
      <c r="H35" s="10">
        <f>SUMIFS(GQList,GIList,Table_ExternalData_17[[#This Row],[item_key]],GTList,Table_ExternalData_17[[#Headers],[TR]])</f>
        <v>0</v>
      </c>
      <c r="I35" s="10">
        <f>SUMIFS(GQList,GIList,Table_ExternalData_17[[#This Row],[item_key]],GTList,Table_ExternalData_17[[#Headers],[RCA]])</f>
        <v>0</v>
      </c>
      <c r="J35" s="10">
        <f>SUM(Table_ExternalData_17[[#This Row],[GRN]]+Table_ExternalData_17[[#This Row],[VSTR]]+Table_ExternalData_17[[#This Row],[SR]]+Table_ExternalData_17[[#This Row],[TR]]+Table_ExternalData_17[[#This Row],[RCA]])</f>
        <v>13720</v>
      </c>
      <c r="K35" s="10">
        <f>SUMIFS(IsQList,IsIList,Table_ExternalData_15[[#This Row],[item_key]],IsITypeList,Table_ExternalData_17[[#Headers],[R/P]])</f>
        <v>1467</v>
      </c>
      <c r="L35" s="10">
        <f>SUMIFS(IsQList,IsIList,Table_ExternalData_15[[#This Row],[item_key]],IsITypeList,Table_ExternalData_17[[#Headers],[CST]])</f>
        <v>0</v>
      </c>
      <c r="M35" s="10">
        <f>SUMIFS(IsQList,IsIList,Table_ExternalData_15[[#This Row],[item_key]],IsITypeList,Table_ExternalData_17[[#Headers],[S/I]])</f>
        <v>0</v>
      </c>
      <c r="N35" s="10">
        <f>SUMIFS(IsQList,IsIList,Table_ExternalData_15[[#This Row],[item_key]],IsITypeList,Table_ExternalData_17[[#Headers],[VST]])</f>
        <v>0</v>
      </c>
      <c r="O35" s="10">
        <f>SUMIFS(IsQList,IsIList,Table_ExternalData_15[[#This Row],[item_key]],IsITypeList,Table_ExternalData_17[[#Headers],[RTN]])</f>
        <v>0</v>
      </c>
      <c r="P35" s="10">
        <f>SUM(Table_ExternalData_17[[#This Row],[R/P]:[RTN]])</f>
        <v>1467</v>
      </c>
      <c r="Q35" s="10">
        <f>SUM((Table_ExternalData_17[[#This Row],[Opening]]+Table_ExternalData_17[[#This Row],[Total Receipt]])-Table_ExternalData_17[[#This Row],[Total Issue]])</f>
        <v>30291</v>
      </c>
    </row>
    <row r="36" spans="1:17">
      <c r="A36" s="1" t="s">
        <v>2060</v>
      </c>
      <c r="B36" s="1" t="s">
        <v>2394</v>
      </c>
      <c r="C36" s="1" t="s">
        <v>2395</v>
      </c>
      <c r="D36" s="10">
        <f>SUMIFS(OPBQList,OPBIList,Table_ExternalData_17[[#This Row],[item_key]])</f>
        <v>2565</v>
      </c>
      <c r="E36" s="10">
        <f>SUMIFS(GQList,GIList,Table_ExternalData_17[[#This Row],[item_key]],GTList,Table_ExternalData_17[[#Headers],[GRN]])</f>
        <v>3000</v>
      </c>
      <c r="F36" s="10">
        <f>SUMIFS(GQList,GIList,Table_ExternalData_17[[#This Row],[item_key]],GTList,Table_ExternalData_17[[#Headers],[VSTR]])</f>
        <v>0</v>
      </c>
      <c r="G36" s="10">
        <f>SUMIFS(GQList,GIList,Table_ExternalData_17[[#This Row],[item_key]],GTList,Table_ExternalData_17[[#Headers],[SR]])</f>
        <v>0</v>
      </c>
      <c r="H36" s="10">
        <f>SUMIFS(GQList,GIList,Table_ExternalData_17[[#This Row],[item_key]],GTList,Table_ExternalData_17[[#Headers],[TR]])</f>
        <v>0</v>
      </c>
      <c r="I36" s="10">
        <f>SUMIFS(GQList,GIList,Table_ExternalData_17[[#This Row],[item_key]],GTList,Table_ExternalData_17[[#Headers],[RCA]])</f>
        <v>0</v>
      </c>
      <c r="J36" s="10">
        <f>SUM(Table_ExternalData_17[[#This Row],[GRN]]+Table_ExternalData_17[[#This Row],[VSTR]]+Table_ExternalData_17[[#This Row],[SR]]+Table_ExternalData_17[[#This Row],[TR]]+Table_ExternalData_17[[#This Row],[RCA]])</f>
        <v>3000</v>
      </c>
      <c r="K36" s="10">
        <f>SUMIFS(IsQList,IsIList,Table_ExternalData_15[[#This Row],[item_key]],IsITypeList,Table_ExternalData_17[[#Headers],[R/P]])</f>
        <v>978</v>
      </c>
      <c r="L36" s="10">
        <f>SUMIFS(IsQList,IsIList,Table_ExternalData_15[[#This Row],[item_key]],IsITypeList,Table_ExternalData_17[[#Headers],[CST]])</f>
        <v>0</v>
      </c>
      <c r="M36" s="10">
        <f>SUMIFS(IsQList,IsIList,Table_ExternalData_15[[#This Row],[item_key]],IsITypeList,Table_ExternalData_17[[#Headers],[S/I]])</f>
        <v>0</v>
      </c>
      <c r="N36" s="10">
        <f>SUMIFS(IsQList,IsIList,Table_ExternalData_15[[#This Row],[item_key]],IsITypeList,Table_ExternalData_17[[#Headers],[VST]])</f>
        <v>0</v>
      </c>
      <c r="O36" s="10">
        <f>SUMIFS(IsQList,IsIList,Table_ExternalData_15[[#This Row],[item_key]],IsITypeList,Table_ExternalData_17[[#Headers],[RTN]])</f>
        <v>0</v>
      </c>
      <c r="P36" s="10">
        <f>SUM(Table_ExternalData_17[[#This Row],[R/P]:[RTN]])</f>
        <v>978</v>
      </c>
      <c r="Q36" s="10">
        <f>SUM((Table_ExternalData_17[[#This Row],[Opening]]+Table_ExternalData_17[[#This Row],[Total Receipt]])-Table_ExternalData_17[[#This Row],[Total Issue]])</f>
        <v>4587</v>
      </c>
    </row>
    <row r="37" spans="1:17">
      <c r="A37" s="1" t="s">
        <v>357</v>
      </c>
      <c r="B37" s="1" t="s">
        <v>747</v>
      </c>
      <c r="C37" s="1" t="s">
        <v>748</v>
      </c>
      <c r="D37" s="10">
        <f>SUMIFS(OPBQList,OPBIList,Table_ExternalData_17[[#This Row],[item_key]])</f>
        <v>1134</v>
      </c>
      <c r="E37" s="10">
        <f>SUMIFS(GQList,GIList,Table_ExternalData_17[[#This Row],[item_key]],GTList,Table_ExternalData_17[[#Headers],[GRN]])</f>
        <v>2900</v>
      </c>
      <c r="F37" s="10">
        <f>SUMIFS(GQList,GIList,Table_ExternalData_17[[#This Row],[item_key]],GTList,Table_ExternalData_17[[#Headers],[VSTR]])</f>
        <v>0</v>
      </c>
      <c r="G37" s="10">
        <f>SUMIFS(GQList,GIList,Table_ExternalData_17[[#This Row],[item_key]],GTList,Table_ExternalData_17[[#Headers],[SR]])</f>
        <v>0</v>
      </c>
      <c r="H37" s="10">
        <f>SUMIFS(GQList,GIList,Table_ExternalData_17[[#This Row],[item_key]],GTList,Table_ExternalData_17[[#Headers],[TR]])</f>
        <v>0</v>
      </c>
      <c r="I37" s="10">
        <f>SUMIFS(GQList,GIList,Table_ExternalData_17[[#This Row],[item_key]],GTList,Table_ExternalData_17[[#Headers],[RCA]])</f>
        <v>0</v>
      </c>
      <c r="J37" s="10">
        <f>SUM(Table_ExternalData_17[[#This Row],[GRN]]+Table_ExternalData_17[[#This Row],[VSTR]]+Table_ExternalData_17[[#This Row],[SR]]+Table_ExternalData_17[[#This Row],[TR]]+Table_ExternalData_17[[#This Row],[RCA]])</f>
        <v>2900</v>
      </c>
      <c r="K37" s="10">
        <f>SUMIFS(IsQList,IsIList,Table_ExternalData_15[[#This Row],[item_key]],IsITypeList,Table_ExternalData_17[[#Headers],[R/P]])</f>
        <v>489</v>
      </c>
      <c r="L37" s="10">
        <f>SUMIFS(IsQList,IsIList,Table_ExternalData_15[[#This Row],[item_key]],IsITypeList,Table_ExternalData_17[[#Headers],[CST]])</f>
        <v>0</v>
      </c>
      <c r="M37" s="10">
        <f>SUMIFS(IsQList,IsIList,Table_ExternalData_15[[#This Row],[item_key]],IsITypeList,Table_ExternalData_17[[#Headers],[S/I]])</f>
        <v>0</v>
      </c>
      <c r="N37" s="10">
        <f>SUMIFS(IsQList,IsIList,Table_ExternalData_15[[#This Row],[item_key]],IsITypeList,Table_ExternalData_17[[#Headers],[VST]])</f>
        <v>0</v>
      </c>
      <c r="O37" s="10">
        <f>SUMIFS(IsQList,IsIList,Table_ExternalData_15[[#This Row],[item_key]],IsITypeList,Table_ExternalData_17[[#Headers],[RTN]])</f>
        <v>0</v>
      </c>
      <c r="P37" s="10">
        <f>SUM(Table_ExternalData_17[[#This Row],[R/P]:[RTN]])</f>
        <v>489</v>
      </c>
      <c r="Q37" s="10">
        <f>SUM((Table_ExternalData_17[[#This Row],[Opening]]+Table_ExternalData_17[[#This Row],[Total Receipt]])-Table_ExternalData_17[[#This Row],[Total Issue]])</f>
        <v>3545</v>
      </c>
    </row>
    <row r="38" spans="1:17">
      <c r="A38" s="1" t="s">
        <v>1734</v>
      </c>
      <c r="B38" s="1" t="s">
        <v>1820</v>
      </c>
      <c r="C38" s="1" t="s">
        <v>748</v>
      </c>
      <c r="D38" s="10">
        <f>SUMIFS(OPBQList,OPBIList,Table_ExternalData_17[[#This Row],[item_key]])</f>
        <v>408</v>
      </c>
      <c r="E38" s="10">
        <f>SUMIFS(GQList,GIList,Table_ExternalData_17[[#This Row],[item_key]],GTList,Table_ExternalData_17[[#Headers],[GRN]])</f>
        <v>0</v>
      </c>
      <c r="F38" s="10">
        <f>SUMIFS(GQList,GIList,Table_ExternalData_17[[#This Row],[item_key]],GTList,Table_ExternalData_17[[#Headers],[VSTR]])</f>
        <v>0</v>
      </c>
      <c r="G38" s="10">
        <f>SUMIFS(GQList,GIList,Table_ExternalData_17[[#This Row],[item_key]],GTList,Table_ExternalData_17[[#Headers],[SR]])</f>
        <v>0</v>
      </c>
      <c r="H38" s="10">
        <f>SUMIFS(GQList,GIList,Table_ExternalData_17[[#This Row],[item_key]],GTList,Table_ExternalData_17[[#Headers],[TR]])</f>
        <v>3550</v>
      </c>
      <c r="I38" s="10">
        <f>SUMIFS(GQList,GIList,Table_ExternalData_17[[#This Row],[item_key]],GTList,Table_ExternalData_17[[#Headers],[RCA]])</f>
        <v>0</v>
      </c>
      <c r="J38" s="10">
        <f>SUM(Table_ExternalData_17[[#This Row],[GRN]]+Table_ExternalData_17[[#This Row],[VSTR]]+Table_ExternalData_17[[#This Row],[SR]]+Table_ExternalData_17[[#This Row],[TR]]+Table_ExternalData_17[[#This Row],[RCA]])</f>
        <v>3550</v>
      </c>
      <c r="K38" s="10">
        <f>SUMIFS(IsQList,IsIList,Table_ExternalData_15[[#This Row],[item_key]],IsITypeList,Table_ExternalData_17[[#Headers],[R/P]])</f>
        <v>1467</v>
      </c>
      <c r="L38" s="10">
        <f>SUMIFS(IsQList,IsIList,Table_ExternalData_15[[#This Row],[item_key]],IsITypeList,Table_ExternalData_17[[#Headers],[CST]])</f>
        <v>0</v>
      </c>
      <c r="M38" s="10">
        <f>SUMIFS(IsQList,IsIList,Table_ExternalData_15[[#This Row],[item_key]],IsITypeList,Table_ExternalData_17[[#Headers],[S/I]])</f>
        <v>0</v>
      </c>
      <c r="N38" s="10">
        <f>SUMIFS(IsQList,IsIList,Table_ExternalData_15[[#This Row],[item_key]],IsITypeList,Table_ExternalData_17[[#Headers],[VST]])</f>
        <v>0</v>
      </c>
      <c r="O38" s="10">
        <f>SUMIFS(IsQList,IsIList,Table_ExternalData_15[[#This Row],[item_key]],IsITypeList,Table_ExternalData_17[[#Headers],[RTN]])</f>
        <v>0</v>
      </c>
      <c r="P38" s="10">
        <f>SUM(Table_ExternalData_17[[#This Row],[R/P]:[RTN]])</f>
        <v>1467</v>
      </c>
      <c r="Q38" s="10">
        <f>SUM((Table_ExternalData_17[[#This Row],[Opening]]+Table_ExternalData_17[[#This Row],[Total Receipt]])-Table_ExternalData_17[[#This Row],[Total Issue]])</f>
        <v>2491</v>
      </c>
    </row>
    <row r="39" spans="1:17">
      <c r="A39" s="1" t="s">
        <v>415</v>
      </c>
      <c r="B39" s="1" t="s">
        <v>749</v>
      </c>
      <c r="C39" s="1" t="s">
        <v>748</v>
      </c>
      <c r="D39" s="10">
        <f>SUMIFS(OPBQList,OPBIList,Table_ExternalData_17[[#This Row],[item_key]])</f>
        <v>20952</v>
      </c>
      <c r="E39" s="10">
        <f>SUMIFS(GQList,GIList,Table_ExternalData_17[[#This Row],[item_key]],GTList,Table_ExternalData_17[[#Headers],[GRN]])</f>
        <v>6000</v>
      </c>
      <c r="F39" s="10">
        <f>SUMIFS(GQList,GIList,Table_ExternalData_17[[#This Row],[item_key]],GTList,Table_ExternalData_17[[#Headers],[VSTR]])</f>
        <v>0</v>
      </c>
      <c r="G39" s="10">
        <f>SUMIFS(GQList,GIList,Table_ExternalData_17[[#This Row],[item_key]],GTList,Table_ExternalData_17[[#Headers],[SR]])</f>
        <v>0</v>
      </c>
      <c r="H39" s="10">
        <f>SUMIFS(GQList,GIList,Table_ExternalData_17[[#This Row],[item_key]],GTList,Table_ExternalData_17[[#Headers],[TR]])</f>
        <v>0</v>
      </c>
      <c r="I39" s="10">
        <f>SUMIFS(GQList,GIList,Table_ExternalData_17[[#This Row],[item_key]],GTList,Table_ExternalData_17[[#Headers],[RCA]])</f>
        <v>0</v>
      </c>
      <c r="J39" s="10">
        <f>SUM(Table_ExternalData_17[[#This Row],[GRN]]+Table_ExternalData_17[[#This Row],[VSTR]]+Table_ExternalData_17[[#This Row],[SR]]+Table_ExternalData_17[[#This Row],[TR]]+Table_ExternalData_17[[#This Row],[RCA]])</f>
        <v>6000</v>
      </c>
      <c r="K39" s="10">
        <f>SUMIFS(IsQList,IsIList,Table_ExternalData_15[[#This Row],[item_key]],IsITypeList,Table_ExternalData_17[[#Headers],[R/P]])</f>
        <v>978</v>
      </c>
      <c r="L39" s="10">
        <f>SUMIFS(IsQList,IsIList,Table_ExternalData_15[[#This Row],[item_key]],IsITypeList,Table_ExternalData_17[[#Headers],[CST]])</f>
        <v>0</v>
      </c>
      <c r="M39" s="10">
        <f>SUMIFS(IsQList,IsIList,Table_ExternalData_15[[#This Row],[item_key]],IsITypeList,Table_ExternalData_17[[#Headers],[S/I]])</f>
        <v>0</v>
      </c>
      <c r="N39" s="10">
        <f>SUMIFS(IsQList,IsIList,Table_ExternalData_15[[#This Row],[item_key]],IsITypeList,Table_ExternalData_17[[#Headers],[VST]])</f>
        <v>0</v>
      </c>
      <c r="O39" s="10">
        <f>SUMIFS(IsQList,IsIList,Table_ExternalData_15[[#This Row],[item_key]],IsITypeList,Table_ExternalData_17[[#Headers],[RTN]])</f>
        <v>0</v>
      </c>
      <c r="P39" s="10">
        <f>SUM(Table_ExternalData_17[[#This Row],[R/P]:[RTN]])</f>
        <v>978</v>
      </c>
      <c r="Q39" s="10">
        <f>SUM((Table_ExternalData_17[[#This Row],[Opening]]+Table_ExternalData_17[[#This Row],[Total Receipt]])-Table_ExternalData_17[[#This Row],[Total Issue]])</f>
        <v>25974</v>
      </c>
    </row>
    <row r="40" spans="1:17">
      <c r="A40" s="1" t="s">
        <v>358</v>
      </c>
      <c r="B40" s="1" t="s">
        <v>750</v>
      </c>
      <c r="C40" s="1" t="s">
        <v>748</v>
      </c>
      <c r="D40" s="10">
        <f>SUMIFS(OPBQList,OPBIList,Table_ExternalData_17[[#This Row],[item_key]])</f>
        <v>8490</v>
      </c>
      <c r="E40" s="10">
        <f>SUMIFS(GQList,GIList,Table_ExternalData_17[[#This Row],[item_key]],GTList,Table_ExternalData_17[[#Headers],[GRN]])</f>
        <v>20200</v>
      </c>
      <c r="F40" s="10">
        <f>SUMIFS(GQList,GIList,Table_ExternalData_17[[#This Row],[item_key]],GTList,Table_ExternalData_17[[#Headers],[VSTR]])</f>
        <v>0</v>
      </c>
      <c r="G40" s="10">
        <f>SUMIFS(GQList,GIList,Table_ExternalData_17[[#This Row],[item_key]],GTList,Table_ExternalData_17[[#Headers],[SR]])</f>
        <v>0</v>
      </c>
      <c r="H40" s="10">
        <f>SUMIFS(GQList,GIList,Table_ExternalData_17[[#This Row],[item_key]],GTList,Table_ExternalData_17[[#Headers],[TR]])</f>
        <v>0</v>
      </c>
      <c r="I40" s="10">
        <f>SUMIFS(GQList,GIList,Table_ExternalData_17[[#This Row],[item_key]],GTList,Table_ExternalData_17[[#Headers],[RCA]])</f>
        <v>0</v>
      </c>
      <c r="J40" s="10">
        <f>SUM(Table_ExternalData_17[[#This Row],[GRN]]+Table_ExternalData_17[[#This Row],[VSTR]]+Table_ExternalData_17[[#This Row],[SR]]+Table_ExternalData_17[[#This Row],[TR]]+Table_ExternalData_17[[#This Row],[RCA]])</f>
        <v>20200</v>
      </c>
      <c r="K40" s="10">
        <f>SUMIFS(IsQList,IsIList,Table_ExternalData_15[[#This Row],[item_key]],IsITypeList,Table_ExternalData_17[[#Headers],[R/P]])</f>
        <v>2445</v>
      </c>
      <c r="L40" s="10">
        <f>SUMIFS(IsQList,IsIList,Table_ExternalData_15[[#This Row],[item_key]],IsITypeList,Table_ExternalData_17[[#Headers],[CST]])</f>
        <v>0</v>
      </c>
      <c r="M40" s="10">
        <f>SUMIFS(IsQList,IsIList,Table_ExternalData_15[[#This Row],[item_key]],IsITypeList,Table_ExternalData_17[[#Headers],[S/I]])</f>
        <v>0</v>
      </c>
      <c r="N40" s="10">
        <f>SUMIFS(IsQList,IsIList,Table_ExternalData_15[[#This Row],[item_key]],IsITypeList,Table_ExternalData_17[[#Headers],[VST]])</f>
        <v>0</v>
      </c>
      <c r="O40" s="10">
        <f>SUMIFS(IsQList,IsIList,Table_ExternalData_15[[#This Row],[item_key]],IsITypeList,Table_ExternalData_17[[#Headers],[RTN]])</f>
        <v>0</v>
      </c>
      <c r="P40" s="10">
        <f>SUM(Table_ExternalData_17[[#This Row],[R/P]:[RTN]])</f>
        <v>2445</v>
      </c>
      <c r="Q40" s="10">
        <f>SUM((Table_ExternalData_17[[#This Row],[Opening]]+Table_ExternalData_17[[#This Row],[Total Receipt]])-Table_ExternalData_17[[#This Row],[Total Issue]])</f>
        <v>26245</v>
      </c>
    </row>
    <row r="41" spans="1:17">
      <c r="A41" s="1" t="s">
        <v>1735</v>
      </c>
      <c r="B41" s="1" t="s">
        <v>1821</v>
      </c>
      <c r="C41" s="1" t="s">
        <v>1822</v>
      </c>
      <c r="D41" s="10">
        <f>SUMIFS(OPBQList,OPBIList,Table_ExternalData_17[[#This Row],[item_key]])</f>
        <v>734</v>
      </c>
      <c r="E41" s="10">
        <f>SUMIFS(GQList,GIList,Table_ExternalData_17[[#This Row],[item_key]],GTList,Table_ExternalData_17[[#Headers],[GRN]])</f>
        <v>0</v>
      </c>
      <c r="F41" s="10">
        <f>SUMIFS(GQList,GIList,Table_ExternalData_17[[#This Row],[item_key]],GTList,Table_ExternalData_17[[#Headers],[VSTR]])</f>
        <v>0</v>
      </c>
      <c r="G41" s="10">
        <f>SUMIFS(GQList,GIList,Table_ExternalData_17[[#This Row],[item_key]],GTList,Table_ExternalData_17[[#Headers],[SR]])</f>
        <v>0</v>
      </c>
      <c r="H41" s="10">
        <f>SUMIFS(GQList,GIList,Table_ExternalData_17[[#This Row],[item_key]],GTList,Table_ExternalData_17[[#Headers],[TR]])</f>
        <v>2600</v>
      </c>
      <c r="I41" s="10">
        <f>SUMIFS(GQList,GIList,Table_ExternalData_17[[#This Row],[item_key]],GTList,Table_ExternalData_17[[#Headers],[RCA]])</f>
        <v>0</v>
      </c>
      <c r="J41" s="10">
        <f>SUM(Table_ExternalData_17[[#This Row],[GRN]]+Table_ExternalData_17[[#This Row],[VSTR]]+Table_ExternalData_17[[#This Row],[SR]]+Table_ExternalData_17[[#This Row],[TR]]+Table_ExternalData_17[[#This Row],[RCA]])</f>
        <v>2600</v>
      </c>
      <c r="K41" s="10">
        <f>SUMIFS(IsQList,IsIList,Table_ExternalData_15[[#This Row],[item_key]],IsITypeList,Table_ExternalData_17[[#Headers],[R/P]])</f>
        <v>978</v>
      </c>
      <c r="L41" s="10">
        <f>SUMIFS(IsQList,IsIList,Table_ExternalData_15[[#This Row],[item_key]],IsITypeList,Table_ExternalData_17[[#Headers],[CST]])</f>
        <v>0</v>
      </c>
      <c r="M41" s="10">
        <f>SUMIFS(IsQList,IsIList,Table_ExternalData_15[[#This Row],[item_key]],IsITypeList,Table_ExternalData_17[[#Headers],[S/I]])</f>
        <v>0</v>
      </c>
      <c r="N41" s="10">
        <f>SUMIFS(IsQList,IsIList,Table_ExternalData_15[[#This Row],[item_key]],IsITypeList,Table_ExternalData_17[[#Headers],[VST]])</f>
        <v>0</v>
      </c>
      <c r="O41" s="10">
        <f>SUMIFS(IsQList,IsIList,Table_ExternalData_15[[#This Row],[item_key]],IsITypeList,Table_ExternalData_17[[#Headers],[RTN]])</f>
        <v>0</v>
      </c>
      <c r="P41" s="10">
        <f>SUM(Table_ExternalData_17[[#This Row],[R/P]:[RTN]])</f>
        <v>978</v>
      </c>
      <c r="Q41" s="10">
        <f>SUM((Table_ExternalData_17[[#This Row],[Opening]]+Table_ExternalData_17[[#This Row],[Total Receipt]])-Table_ExternalData_17[[#This Row],[Total Issue]])</f>
        <v>2356</v>
      </c>
    </row>
    <row r="42" spans="1:17">
      <c r="A42" s="1" t="s">
        <v>1736</v>
      </c>
      <c r="B42" s="1" t="s">
        <v>1823</v>
      </c>
      <c r="C42" s="1" t="s">
        <v>1822</v>
      </c>
      <c r="D42" s="10">
        <f>SUMIFS(OPBQList,OPBIList,Table_ExternalData_17[[#This Row],[item_key]])</f>
        <v>-1081</v>
      </c>
      <c r="E42" s="10">
        <f>SUMIFS(GQList,GIList,Table_ExternalData_17[[#This Row],[item_key]],GTList,Table_ExternalData_17[[#Headers],[GRN]])</f>
        <v>0</v>
      </c>
      <c r="F42" s="10">
        <f>SUMIFS(GQList,GIList,Table_ExternalData_17[[#This Row],[item_key]],GTList,Table_ExternalData_17[[#Headers],[VSTR]])</f>
        <v>0</v>
      </c>
      <c r="G42" s="10">
        <f>SUMIFS(GQList,GIList,Table_ExternalData_17[[#This Row],[item_key]],GTList,Table_ExternalData_17[[#Headers],[SR]])</f>
        <v>0</v>
      </c>
      <c r="H42" s="10">
        <f>SUMIFS(GQList,GIList,Table_ExternalData_17[[#This Row],[item_key]],GTList,Table_ExternalData_17[[#Headers],[TR]])</f>
        <v>7000</v>
      </c>
      <c r="I42" s="10">
        <f>SUMIFS(GQList,GIList,Table_ExternalData_17[[#This Row],[item_key]],GTList,Table_ExternalData_17[[#Headers],[RCA]])</f>
        <v>0</v>
      </c>
      <c r="J42" s="10">
        <f>SUM(Table_ExternalData_17[[#This Row],[GRN]]+Table_ExternalData_17[[#This Row],[VSTR]]+Table_ExternalData_17[[#This Row],[SR]]+Table_ExternalData_17[[#This Row],[TR]]+Table_ExternalData_17[[#This Row],[RCA]])</f>
        <v>7000</v>
      </c>
      <c r="K42" s="10">
        <f>SUMIFS(IsQList,IsIList,Table_ExternalData_15[[#This Row],[item_key]],IsITypeList,Table_ExternalData_17[[#Headers],[R/P]])</f>
        <v>1956</v>
      </c>
      <c r="L42" s="10">
        <f>SUMIFS(IsQList,IsIList,Table_ExternalData_15[[#This Row],[item_key]],IsITypeList,Table_ExternalData_17[[#Headers],[CST]])</f>
        <v>0</v>
      </c>
      <c r="M42" s="10">
        <f>SUMIFS(IsQList,IsIList,Table_ExternalData_15[[#This Row],[item_key]],IsITypeList,Table_ExternalData_17[[#Headers],[S/I]])</f>
        <v>0</v>
      </c>
      <c r="N42" s="10">
        <f>SUMIFS(IsQList,IsIList,Table_ExternalData_15[[#This Row],[item_key]],IsITypeList,Table_ExternalData_17[[#Headers],[VST]])</f>
        <v>0</v>
      </c>
      <c r="O42" s="10">
        <f>SUMIFS(IsQList,IsIList,Table_ExternalData_15[[#This Row],[item_key]],IsITypeList,Table_ExternalData_17[[#Headers],[RTN]])</f>
        <v>0</v>
      </c>
      <c r="P42" s="10">
        <f>SUM(Table_ExternalData_17[[#This Row],[R/P]:[RTN]])</f>
        <v>1956</v>
      </c>
      <c r="Q42" s="10">
        <f>SUM((Table_ExternalData_17[[#This Row],[Opening]]+Table_ExternalData_17[[#This Row],[Total Receipt]])-Table_ExternalData_17[[#This Row],[Total Issue]])</f>
        <v>3963</v>
      </c>
    </row>
    <row r="43" spans="1:17">
      <c r="A43" s="1" t="s">
        <v>2061</v>
      </c>
      <c r="B43" s="1" t="s">
        <v>2396</v>
      </c>
      <c r="C43" s="1" t="s">
        <v>2397</v>
      </c>
      <c r="D43" s="10">
        <f>SUMIFS(OPBQList,OPBIList,Table_ExternalData_17[[#This Row],[item_key]])</f>
        <v>6974</v>
      </c>
      <c r="E43" s="10">
        <f>SUMIFS(GQList,GIList,Table_ExternalData_17[[#This Row],[item_key]],GTList,Table_ExternalData_17[[#Headers],[GRN]])</f>
        <v>0</v>
      </c>
      <c r="F43" s="10">
        <f>SUMIFS(GQList,GIList,Table_ExternalData_17[[#This Row],[item_key]],GTList,Table_ExternalData_17[[#Headers],[VSTR]])</f>
        <v>0</v>
      </c>
      <c r="G43" s="10">
        <f>SUMIFS(GQList,GIList,Table_ExternalData_17[[#This Row],[item_key]],GTList,Table_ExternalData_17[[#Headers],[SR]])</f>
        <v>0</v>
      </c>
      <c r="H43" s="10">
        <f>SUMIFS(GQList,GIList,Table_ExternalData_17[[#This Row],[item_key]],GTList,Table_ExternalData_17[[#Headers],[TR]])</f>
        <v>0</v>
      </c>
      <c r="I43" s="10">
        <f>SUMIFS(GQList,GIList,Table_ExternalData_17[[#This Row],[item_key]],GTList,Table_ExternalData_17[[#Headers],[RCA]])</f>
        <v>0</v>
      </c>
      <c r="J43" s="10">
        <f>SUM(Table_ExternalData_17[[#This Row],[GRN]]+Table_ExternalData_17[[#This Row],[VSTR]]+Table_ExternalData_17[[#This Row],[SR]]+Table_ExternalData_17[[#This Row],[TR]]+Table_ExternalData_17[[#This Row],[RCA]])</f>
        <v>0</v>
      </c>
      <c r="K43" s="10">
        <f>SUMIFS(IsQList,IsIList,Table_ExternalData_15[[#This Row],[item_key]],IsITypeList,Table_ExternalData_17[[#Headers],[R/P]])</f>
        <v>978</v>
      </c>
      <c r="L43" s="10">
        <f>SUMIFS(IsQList,IsIList,Table_ExternalData_15[[#This Row],[item_key]],IsITypeList,Table_ExternalData_17[[#Headers],[CST]])</f>
        <v>0</v>
      </c>
      <c r="M43" s="10">
        <f>SUMIFS(IsQList,IsIList,Table_ExternalData_15[[#This Row],[item_key]],IsITypeList,Table_ExternalData_17[[#Headers],[S/I]])</f>
        <v>0</v>
      </c>
      <c r="N43" s="10">
        <f>SUMIFS(IsQList,IsIList,Table_ExternalData_15[[#This Row],[item_key]],IsITypeList,Table_ExternalData_17[[#Headers],[VST]])</f>
        <v>0</v>
      </c>
      <c r="O43" s="10">
        <f>SUMIFS(IsQList,IsIList,Table_ExternalData_15[[#This Row],[item_key]],IsITypeList,Table_ExternalData_17[[#Headers],[RTN]])</f>
        <v>0</v>
      </c>
      <c r="P43" s="10">
        <f>SUM(Table_ExternalData_17[[#This Row],[R/P]:[RTN]])</f>
        <v>978</v>
      </c>
      <c r="Q43" s="10">
        <f>SUM((Table_ExternalData_17[[#This Row],[Opening]]+Table_ExternalData_17[[#This Row],[Total Receipt]])-Table_ExternalData_17[[#This Row],[Total Issue]])</f>
        <v>5996</v>
      </c>
    </row>
    <row r="44" spans="1:17">
      <c r="A44" s="1" t="s">
        <v>2062</v>
      </c>
      <c r="B44" s="1" t="s">
        <v>2398</v>
      </c>
      <c r="C44" s="1" t="s">
        <v>1825</v>
      </c>
      <c r="D44" s="10">
        <f>SUMIFS(OPBQList,OPBIList,Table_ExternalData_17[[#This Row],[item_key]])</f>
        <v>2108</v>
      </c>
      <c r="E44" s="10">
        <f>SUMIFS(GQList,GIList,Table_ExternalData_17[[#This Row],[item_key]],GTList,Table_ExternalData_17[[#Headers],[GRN]])</f>
        <v>0</v>
      </c>
      <c r="F44" s="10">
        <f>SUMIFS(GQList,GIList,Table_ExternalData_17[[#This Row],[item_key]],GTList,Table_ExternalData_17[[#Headers],[VSTR]])</f>
        <v>0</v>
      </c>
      <c r="G44" s="10">
        <f>SUMIFS(GQList,GIList,Table_ExternalData_17[[#This Row],[item_key]],GTList,Table_ExternalData_17[[#Headers],[SR]])</f>
        <v>0</v>
      </c>
      <c r="H44" s="10">
        <f>SUMIFS(GQList,GIList,Table_ExternalData_17[[#This Row],[item_key]],GTList,Table_ExternalData_17[[#Headers],[TR]])</f>
        <v>0</v>
      </c>
      <c r="I44" s="10">
        <f>SUMIFS(GQList,GIList,Table_ExternalData_17[[#This Row],[item_key]],GTList,Table_ExternalData_17[[#Headers],[RCA]])</f>
        <v>0</v>
      </c>
      <c r="J44" s="10">
        <f>SUM(Table_ExternalData_17[[#This Row],[GRN]]+Table_ExternalData_17[[#This Row],[VSTR]]+Table_ExternalData_17[[#This Row],[SR]]+Table_ExternalData_17[[#This Row],[TR]]+Table_ExternalData_17[[#This Row],[RCA]])</f>
        <v>0</v>
      </c>
      <c r="K44" s="10">
        <f>SUMIFS(IsQList,IsIList,Table_ExternalData_15[[#This Row],[item_key]],IsITypeList,Table_ExternalData_17[[#Headers],[R/P]])</f>
        <v>489</v>
      </c>
      <c r="L44" s="10">
        <f>SUMIFS(IsQList,IsIList,Table_ExternalData_15[[#This Row],[item_key]],IsITypeList,Table_ExternalData_17[[#Headers],[CST]])</f>
        <v>0</v>
      </c>
      <c r="M44" s="10">
        <f>SUMIFS(IsQList,IsIList,Table_ExternalData_15[[#This Row],[item_key]],IsITypeList,Table_ExternalData_17[[#Headers],[S/I]])</f>
        <v>0</v>
      </c>
      <c r="N44" s="10">
        <f>SUMIFS(IsQList,IsIList,Table_ExternalData_15[[#This Row],[item_key]],IsITypeList,Table_ExternalData_17[[#Headers],[VST]])</f>
        <v>0</v>
      </c>
      <c r="O44" s="10">
        <f>SUMIFS(IsQList,IsIList,Table_ExternalData_15[[#This Row],[item_key]],IsITypeList,Table_ExternalData_17[[#Headers],[RTN]])</f>
        <v>0</v>
      </c>
      <c r="P44" s="10">
        <f>SUM(Table_ExternalData_17[[#This Row],[R/P]:[RTN]])</f>
        <v>489</v>
      </c>
      <c r="Q44" s="10">
        <f>SUM((Table_ExternalData_17[[#This Row],[Opening]]+Table_ExternalData_17[[#This Row],[Total Receipt]])-Table_ExternalData_17[[#This Row],[Total Issue]])</f>
        <v>1619</v>
      </c>
    </row>
    <row r="45" spans="1:17">
      <c r="A45" s="1" t="s">
        <v>2063</v>
      </c>
      <c r="B45" s="1" t="s">
        <v>2399</v>
      </c>
      <c r="C45" s="1" t="s">
        <v>1825</v>
      </c>
      <c r="D45" s="10">
        <f>SUMIFS(OPBQList,OPBIList,Table_ExternalData_17[[#This Row],[item_key]])</f>
        <v>-2847</v>
      </c>
      <c r="E45" s="10">
        <f>SUMIFS(GQList,GIList,Table_ExternalData_17[[#This Row],[item_key]],GTList,Table_ExternalData_17[[#Headers],[GRN]])</f>
        <v>0</v>
      </c>
      <c r="F45" s="10">
        <f>SUMIFS(GQList,GIList,Table_ExternalData_17[[#This Row],[item_key]],GTList,Table_ExternalData_17[[#Headers],[VSTR]])</f>
        <v>0</v>
      </c>
      <c r="G45" s="10">
        <f>SUMIFS(GQList,GIList,Table_ExternalData_17[[#This Row],[item_key]],GTList,Table_ExternalData_17[[#Headers],[SR]])</f>
        <v>0</v>
      </c>
      <c r="H45" s="10">
        <f>SUMIFS(GQList,GIList,Table_ExternalData_17[[#This Row],[item_key]],GTList,Table_ExternalData_17[[#Headers],[TR]])</f>
        <v>0</v>
      </c>
      <c r="I45" s="10">
        <f>SUMIFS(GQList,GIList,Table_ExternalData_17[[#This Row],[item_key]],GTList,Table_ExternalData_17[[#Headers],[RCA]])</f>
        <v>0</v>
      </c>
      <c r="J45" s="10">
        <f>SUM(Table_ExternalData_17[[#This Row],[GRN]]+Table_ExternalData_17[[#This Row],[VSTR]]+Table_ExternalData_17[[#This Row],[SR]]+Table_ExternalData_17[[#This Row],[TR]]+Table_ExternalData_17[[#This Row],[RCA]])</f>
        <v>0</v>
      </c>
      <c r="K45" s="10">
        <f>SUMIFS(IsQList,IsIList,Table_ExternalData_15[[#This Row],[item_key]],IsITypeList,Table_ExternalData_17[[#Headers],[R/P]])</f>
        <v>489</v>
      </c>
      <c r="L45" s="10">
        <f>SUMIFS(IsQList,IsIList,Table_ExternalData_15[[#This Row],[item_key]],IsITypeList,Table_ExternalData_17[[#Headers],[CST]])</f>
        <v>0</v>
      </c>
      <c r="M45" s="10">
        <f>SUMIFS(IsQList,IsIList,Table_ExternalData_15[[#This Row],[item_key]],IsITypeList,Table_ExternalData_17[[#Headers],[S/I]])</f>
        <v>0</v>
      </c>
      <c r="N45" s="10">
        <f>SUMIFS(IsQList,IsIList,Table_ExternalData_15[[#This Row],[item_key]],IsITypeList,Table_ExternalData_17[[#Headers],[VST]])</f>
        <v>0</v>
      </c>
      <c r="O45" s="10">
        <f>SUMIFS(IsQList,IsIList,Table_ExternalData_15[[#This Row],[item_key]],IsITypeList,Table_ExternalData_17[[#Headers],[RTN]])</f>
        <v>0</v>
      </c>
      <c r="P45" s="10">
        <f>SUM(Table_ExternalData_17[[#This Row],[R/P]:[RTN]])</f>
        <v>489</v>
      </c>
      <c r="Q45" s="10">
        <f>SUM((Table_ExternalData_17[[#This Row],[Opening]]+Table_ExternalData_17[[#This Row],[Total Receipt]])-Table_ExternalData_17[[#This Row],[Total Issue]])</f>
        <v>-3336</v>
      </c>
    </row>
    <row r="46" spans="1:17">
      <c r="A46" s="1" t="s">
        <v>2064</v>
      </c>
      <c r="B46" s="1" t="s">
        <v>2400</v>
      </c>
      <c r="C46" s="1" t="s">
        <v>1825</v>
      </c>
      <c r="D46" s="10">
        <f>SUMIFS(OPBQList,OPBIList,Table_ExternalData_17[[#This Row],[item_key]])</f>
        <v>-2847</v>
      </c>
      <c r="E46" s="10">
        <f>SUMIFS(GQList,GIList,Table_ExternalData_17[[#This Row],[item_key]],GTList,Table_ExternalData_17[[#Headers],[GRN]])</f>
        <v>0</v>
      </c>
      <c r="F46" s="10">
        <f>SUMIFS(GQList,GIList,Table_ExternalData_17[[#This Row],[item_key]],GTList,Table_ExternalData_17[[#Headers],[VSTR]])</f>
        <v>0</v>
      </c>
      <c r="G46" s="10">
        <f>SUMIFS(GQList,GIList,Table_ExternalData_17[[#This Row],[item_key]],GTList,Table_ExternalData_17[[#Headers],[SR]])</f>
        <v>0</v>
      </c>
      <c r="H46" s="10">
        <f>SUMIFS(GQList,GIList,Table_ExternalData_17[[#This Row],[item_key]],GTList,Table_ExternalData_17[[#Headers],[TR]])</f>
        <v>0</v>
      </c>
      <c r="I46" s="10">
        <f>SUMIFS(GQList,GIList,Table_ExternalData_17[[#This Row],[item_key]],GTList,Table_ExternalData_17[[#Headers],[RCA]])</f>
        <v>0</v>
      </c>
      <c r="J46" s="10">
        <f>SUM(Table_ExternalData_17[[#This Row],[GRN]]+Table_ExternalData_17[[#This Row],[VSTR]]+Table_ExternalData_17[[#This Row],[SR]]+Table_ExternalData_17[[#This Row],[TR]]+Table_ExternalData_17[[#This Row],[RCA]])</f>
        <v>0</v>
      </c>
      <c r="K46" s="10">
        <f>SUMIFS(IsQList,IsIList,Table_ExternalData_15[[#This Row],[item_key]],IsITypeList,Table_ExternalData_17[[#Headers],[R/P]])</f>
        <v>489</v>
      </c>
      <c r="L46" s="10">
        <f>SUMIFS(IsQList,IsIList,Table_ExternalData_15[[#This Row],[item_key]],IsITypeList,Table_ExternalData_17[[#Headers],[CST]])</f>
        <v>0</v>
      </c>
      <c r="M46" s="10">
        <f>SUMIFS(IsQList,IsIList,Table_ExternalData_15[[#This Row],[item_key]],IsITypeList,Table_ExternalData_17[[#Headers],[S/I]])</f>
        <v>0</v>
      </c>
      <c r="N46" s="10">
        <f>SUMIFS(IsQList,IsIList,Table_ExternalData_15[[#This Row],[item_key]],IsITypeList,Table_ExternalData_17[[#Headers],[VST]])</f>
        <v>0</v>
      </c>
      <c r="O46" s="10">
        <f>SUMIFS(IsQList,IsIList,Table_ExternalData_15[[#This Row],[item_key]],IsITypeList,Table_ExternalData_17[[#Headers],[RTN]])</f>
        <v>0</v>
      </c>
      <c r="P46" s="10">
        <f>SUM(Table_ExternalData_17[[#This Row],[R/P]:[RTN]])</f>
        <v>489</v>
      </c>
      <c r="Q46" s="10">
        <f>SUM((Table_ExternalData_17[[#This Row],[Opening]]+Table_ExternalData_17[[#This Row],[Total Receipt]])-Table_ExternalData_17[[#This Row],[Total Issue]])</f>
        <v>-3336</v>
      </c>
    </row>
    <row r="47" spans="1:17">
      <c r="A47" s="1" t="s">
        <v>2065</v>
      </c>
      <c r="B47" s="1" t="s">
        <v>2401</v>
      </c>
      <c r="C47" s="1" t="s">
        <v>1825</v>
      </c>
      <c r="D47" s="10">
        <f>SUMIFS(OPBQList,OPBIList,Table_ExternalData_17[[#This Row],[item_key]])</f>
        <v>2012</v>
      </c>
      <c r="E47" s="10">
        <f>SUMIFS(GQList,GIList,Table_ExternalData_17[[#This Row],[item_key]],GTList,Table_ExternalData_17[[#Headers],[GRN]])</f>
        <v>0</v>
      </c>
      <c r="F47" s="10">
        <f>SUMIFS(GQList,GIList,Table_ExternalData_17[[#This Row],[item_key]],GTList,Table_ExternalData_17[[#Headers],[VSTR]])</f>
        <v>0</v>
      </c>
      <c r="G47" s="10">
        <f>SUMIFS(GQList,GIList,Table_ExternalData_17[[#This Row],[item_key]],GTList,Table_ExternalData_17[[#Headers],[SR]])</f>
        <v>0</v>
      </c>
      <c r="H47" s="10">
        <f>SUMIFS(GQList,GIList,Table_ExternalData_17[[#This Row],[item_key]],GTList,Table_ExternalData_17[[#Headers],[TR]])</f>
        <v>0</v>
      </c>
      <c r="I47" s="10">
        <f>SUMIFS(GQList,GIList,Table_ExternalData_17[[#This Row],[item_key]],GTList,Table_ExternalData_17[[#Headers],[RCA]])</f>
        <v>0</v>
      </c>
      <c r="J47" s="10">
        <f>SUM(Table_ExternalData_17[[#This Row],[GRN]]+Table_ExternalData_17[[#This Row],[VSTR]]+Table_ExternalData_17[[#This Row],[SR]]+Table_ExternalData_17[[#This Row],[TR]]+Table_ExternalData_17[[#This Row],[RCA]])</f>
        <v>0</v>
      </c>
      <c r="K47" s="10">
        <f>SUMIFS(IsQList,IsIList,Table_ExternalData_15[[#This Row],[item_key]],IsITypeList,Table_ExternalData_17[[#Headers],[R/P]])</f>
        <v>489</v>
      </c>
      <c r="L47" s="10">
        <f>SUMIFS(IsQList,IsIList,Table_ExternalData_15[[#This Row],[item_key]],IsITypeList,Table_ExternalData_17[[#Headers],[CST]])</f>
        <v>0</v>
      </c>
      <c r="M47" s="10">
        <f>SUMIFS(IsQList,IsIList,Table_ExternalData_15[[#This Row],[item_key]],IsITypeList,Table_ExternalData_17[[#Headers],[S/I]])</f>
        <v>0</v>
      </c>
      <c r="N47" s="10">
        <f>SUMIFS(IsQList,IsIList,Table_ExternalData_15[[#This Row],[item_key]],IsITypeList,Table_ExternalData_17[[#Headers],[VST]])</f>
        <v>0</v>
      </c>
      <c r="O47" s="10">
        <f>SUMIFS(IsQList,IsIList,Table_ExternalData_15[[#This Row],[item_key]],IsITypeList,Table_ExternalData_17[[#Headers],[RTN]])</f>
        <v>0</v>
      </c>
      <c r="P47" s="10">
        <f>SUM(Table_ExternalData_17[[#This Row],[R/P]:[RTN]])</f>
        <v>489</v>
      </c>
      <c r="Q47" s="10">
        <f>SUM((Table_ExternalData_17[[#This Row],[Opening]]+Table_ExternalData_17[[#This Row],[Total Receipt]])-Table_ExternalData_17[[#This Row],[Total Issue]])</f>
        <v>1523</v>
      </c>
    </row>
    <row r="48" spans="1:17">
      <c r="A48" s="1" t="s">
        <v>2066</v>
      </c>
      <c r="B48" s="1" t="s">
        <v>2402</v>
      </c>
      <c r="C48" s="1" t="s">
        <v>1825</v>
      </c>
      <c r="D48" s="10">
        <f>SUMIFS(OPBQList,OPBIList,Table_ExternalData_17[[#This Row],[item_key]])</f>
        <v>2034</v>
      </c>
      <c r="E48" s="10">
        <f>SUMIFS(GQList,GIList,Table_ExternalData_17[[#This Row],[item_key]],GTList,Table_ExternalData_17[[#Headers],[GRN]])</f>
        <v>0</v>
      </c>
      <c r="F48" s="10">
        <f>SUMIFS(GQList,GIList,Table_ExternalData_17[[#This Row],[item_key]],GTList,Table_ExternalData_17[[#Headers],[VSTR]])</f>
        <v>0</v>
      </c>
      <c r="G48" s="10">
        <f>SUMIFS(GQList,GIList,Table_ExternalData_17[[#This Row],[item_key]],GTList,Table_ExternalData_17[[#Headers],[SR]])</f>
        <v>0</v>
      </c>
      <c r="H48" s="10">
        <f>SUMIFS(GQList,GIList,Table_ExternalData_17[[#This Row],[item_key]],GTList,Table_ExternalData_17[[#Headers],[TR]])</f>
        <v>0</v>
      </c>
      <c r="I48" s="10">
        <f>SUMIFS(GQList,GIList,Table_ExternalData_17[[#This Row],[item_key]],GTList,Table_ExternalData_17[[#Headers],[RCA]])</f>
        <v>0</v>
      </c>
      <c r="J48" s="10">
        <f>SUM(Table_ExternalData_17[[#This Row],[GRN]]+Table_ExternalData_17[[#This Row],[VSTR]]+Table_ExternalData_17[[#This Row],[SR]]+Table_ExternalData_17[[#This Row],[TR]]+Table_ExternalData_17[[#This Row],[RCA]])</f>
        <v>0</v>
      </c>
      <c r="K48" s="10">
        <f>SUMIFS(IsQList,IsIList,Table_ExternalData_15[[#This Row],[item_key]],IsITypeList,Table_ExternalData_17[[#Headers],[R/P]])</f>
        <v>489</v>
      </c>
      <c r="L48" s="10">
        <f>SUMIFS(IsQList,IsIList,Table_ExternalData_15[[#This Row],[item_key]],IsITypeList,Table_ExternalData_17[[#Headers],[CST]])</f>
        <v>0</v>
      </c>
      <c r="M48" s="10">
        <f>SUMIFS(IsQList,IsIList,Table_ExternalData_15[[#This Row],[item_key]],IsITypeList,Table_ExternalData_17[[#Headers],[S/I]])</f>
        <v>0</v>
      </c>
      <c r="N48" s="10">
        <f>SUMIFS(IsQList,IsIList,Table_ExternalData_15[[#This Row],[item_key]],IsITypeList,Table_ExternalData_17[[#Headers],[VST]])</f>
        <v>0</v>
      </c>
      <c r="O48" s="10">
        <f>SUMIFS(IsQList,IsIList,Table_ExternalData_15[[#This Row],[item_key]],IsITypeList,Table_ExternalData_17[[#Headers],[RTN]])</f>
        <v>0</v>
      </c>
      <c r="P48" s="10">
        <f>SUM(Table_ExternalData_17[[#This Row],[R/P]:[RTN]])</f>
        <v>489</v>
      </c>
      <c r="Q48" s="10">
        <f>SUM((Table_ExternalData_17[[#This Row],[Opening]]+Table_ExternalData_17[[#This Row],[Total Receipt]])-Table_ExternalData_17[[#This Row],[Total Issue]])</f>
        <v>1545</v>
      </c>
    </row>
    <row r="49" spans="1:17">
      <c r="A49" s="1" t="s">
        <v>2067</v>
      </c>
      <c r="B49" s="1" t="s">
        <v>2403</v>
      </c>
      <c r="C49" s="1" t="s">
        <v>1825</v>
      </c>
      <c r="D49" s="10">
        <f>SUMIFS(OPBQList,OPBIList,Table_ExternalData_17[[#This Row],[item_key]])</f>
        <v>2936</v>
      </c>
      <c r="E49" s="10">
        <f>SUMIFS(GQList,GIList,Table_ExternalData_17[[#This Row],[item_key]],GTList,Table_ExternalData_17[[#Headers],[GRN]])</f>
        <v>0</v>
      </c>
      <c r="F49" s="10">
        <f>SUMIFS(GQList,GIList,Table_ExternalData_17[[#This Row],[item_key]],GTList,Table_ExternalData_17[[#Headers],[VSTR]])</f>
        <v>0</v>
      </c>
      <c r="G49" s="10">
        <f>SUMIFS(GQList,GIList,Table_ExternalData_17[[#This Row],[item_key]],GTList,Table_ExternalData_17[[#Headers],[SR]])</f>
        <v>0</v>
      </c>
      <c r="H49" s="10">
        <f>SUMIFS(GQList,GIList,Table_ExternalData_17[[#This Row],[item_key]],GTList,Table_ExternalData_17[[#Headers],[TR]])</f>
        <v>0</v>
      </c>
      <c r="I49" s="10">
        <f>SUMIFS(GQList,GIList,Table_ExternalData_17[[#This Row],[item_key]],GTList,Table_ExternalData_17[[#Headers],[RCA]])</f>
        <v>0</v>
      </c>
      <c r="J49" s="10">
        <f>SUM(Table_ExternalData_17[[#This Row],[GRN]]+Table_ExternalData_17[[#This Row],[VSTR]]+Table_ExternalData_17[[#This Row],[SR]]+Table_ExternalData_17[[#This Row],[TR]]+Table_ExternalData_17[[#This Row],[RCA]])</f>
        <v>0</v>
      </c>
      <c r="K49" s="10">
        <f>SUMIFS(IsQList,IsIList,Table_ExternalData_15[[#This Row],[item_key]],IsITypeList,Table_ExternalData_17[[#Headers],[R/P]])</f>
        <v>489</v>
      </c>
      <c r="L49" s="10">
        <f>SUMIFS(IsQList,IsIList,Table_ExternalData_15[[#This Row],[item_key]],IsITypeList,Table_ExternalData_17[[#Headers],[CST]])</f>
        <v>0</v>
      </c>
      <c r="M49" s="10">
        <f>SUMIFS(IsQList,IsIList,Table_ExternalData_15[[#This Row],[item_key]],IsITypeList,Table_ExternalData_17[[#Headers],[S/I]])</f>
        <v>0</v>
      </c>
      <c r="N49" s="10">
        <f>SUMIFS(IsQList,IsIList,Table_ExternalData_15[[#This Row],[item_key]],IsITypeList,Table_ExternalData_17[[#Headers],[VST]])</f>
        <v>0</v>
      </c>
      <c r="O49" s="10">
        <f>SUMIFS(IsQList,IsIList,Table_ExternalData_15[[#This Row],[item_key]],IsITypeList,Table_ExternalData_17[[#Headers],[RTN]])</f>
        <v>0</v>
      </c>
      <c r="P49" s="10">
        <f>SUM(Table_ExternalData_17[[#This Row],[R/P]:[RTN]])</f>
        <v>489</v>
      </c>
      <c r="Q49" s="10">
        <f>SUM((Table_ExternalData_17[[#This Row],[Opening]]+Table_ExternalData_17[[#This Row],[Total Receipt]])-Table_ExternalData_17[[#This Row],[Total Issue]])</f>
        <v>2447</v>
      </c>
    </row>
    <row r="50" spans="1:17">
      <c r="A50" s="1" t="s">
        <v>1737</v>
      </c>
      <c r="B50" s="1" t="s">
        <v>1824</v>
      </c>
      <c r="C50" s="1" t="s">
        <v>1825</v>
      </c>
      <c r="D50" s="10">
        <f>SUMIFS(OPBQList,OPBIList,Table_ExternalData_17[[#This Row],[item_key]])</f>
        <v>359</v>
      </c>
      <c r="E50" s="10">
        <f>SUMIFS(GQList,GIList,Table_ExternalData_17[[#This Row],[item_key]],GTList,Table_ExternalData_17[[#Headers],[GRN]])</f>
        <v>0</v>
      </c>
      <c r="F50" s="10">
        <f>SUMIFS(GQList,GIList,Table_ExternalData_17[[#This Row],[item_key]],GTList,Table_ExternalData_17[[#Headers],[VSTR]])</f>
        <v>0</v>
      </c>
      <c r="G50" s="10">
        <f>SUMIFS(GQList,GIList,Table_ExternalData_17[[#This Row],[item_key]],GTList,Table_ExternalData_17[[#Headers],[SR]])</f>
        <v>0</v>
      </c>
      <c r="H50" s="10">
        <f>SUMIFS(GQList,GIList,Table_ExternalData_17[[#This Row],[item_key]],GTList,Table_ExternalData_17[[#Headers],[TR]])</f>
        <v>1350</v>
      </c>
      <c r="I50" s="10">
        <f>SUMIFS(GQList,GIList,Table_ExternalData_17[[#This Row],[item_key]],GTList,Table_ExternalData_17[[#Headers],[RCA]])</f>
        <v>0</v>
      </c>
      <c r="J50" s="10">
        <f>SUM(Table_ExternalData_17[[#This Row],[GRN]]+Table_ExternalData_17[[#This Row],[VSTR]]+Table_ExternalData_17[[#This Row],[SR]]+Table_ExternalData_17[[#This Row],[TR]]+Table_ExternalData_17[[#This Row],[RCA]])</f>
        <v>1350</v>
      </c>
      <c r="K50" s="10">
        <f>SUMIFS(IsQList,IsIList,Table_ExternalData_15[[#This Row],[item_key]],IsITypeList,Table_ExternalData_17[[#Headers],[R/P]])</f>
        <v>489</v>
      </c>
      <c r="L50" s="10">
        <f>SUMIFS(IsQList,IsIList,Table_ExternalData_15[[#This Row],[item_key]],IsITypeList,Table_ExternalData_17[[#Headers],[CST]])</f>
        <v>0</v>
      </c>
      <c r="M50" s="10">
        <f>SUMIFS(IsQList,IsIList,Table_ExternalData_15[[#This Row],[item_key]],IsITypeList,Table_ExternalData_17[[#Headers],[S/I]])</f>
        <v>0</v>
      </c>
      <c r="N50" s="10">
        <f>SUMIFS(IsQList,IsIList,Table_ExternalData_15[[#This Row],[item_key]],IsITypeList,Table_ExternalData_17[[#Headers],[VST]])</f>
        <v>0</v>
      </c>
      <c r="O50" s="10">
        <f>SUMIFS(IsQList,IsIList,Table_ExternalData_15[[#This Row],[item_key]],IsITypeList,Table_ExternalData_17[[#Headers],[RTN]])</f>
        <v>0</v>
      </c>
      <c r="P50" s="10">
        <f>SUM(Table_ExternalData_17[[#This Row],[R/P]:[RTN]])</f>
        <v>489</v>
      </c>
      <c r="Q50" s="10">
        <f>SUM((Table_ExternalData_17[[#This Row],[Opening]]+Table_ExternalData_17[[#This Row],[Total Receipt]])-Table_ExternalData_17[[#This Row],[Total Issue]])</f>
        <v>1220</v>
      </c>
    </row>
    <row r="51" spans="1:17">
      <c r="A51" s="1" t="s">
        <v>2341</v>
      </c>
      <c r="B51" s="1" t="s">
        <v>2404</v>
      </c>
      <c r="C51" s="1" t="s">
        <v>1825</v>
      </c>
      <c r="D51" s="10">
        <f>SUMIFS(OPBQList,OPBIList,Table_ExternalData_17[[#This Row],[item_key]])</f>
        <v>0</v>
      </c>
      <c r="E51" s="10">
        <f>SUMIFS(GQList,GIList,Table_ExternalData_17[[#This Row],[item_key]],GTList,Table_ExternalData_17[[#Headers],[GRN]])</f>
        <v>0</v>
      </c>
      <c r="F51" s="10">
        <f>SUMIFS(GQList,GIList,Table_ExternalData_17[[#This Row],[item_key]],GTList,Table_ExternalData_17[[#Headers],[VSTR]])</f>
        <v>0</v>
      </c>
      <c r="G51" s="10">
        <f>SUMIFS(GQList,GIList,Table_ExternalData_17[[#This Row],[item_key]],GTList,Table_ExternalData_17[[#Headers],[SR]])</f>
        <v>0</v>
      </c>
      <c r="H51" s="10">
        <f>SUMIFS(GQList,GIList,Table_ExternalData_17[[#This Row],[item_key]],GTList,Table_ExternalData_17[[#Headers],[TR]])</f>
        <v>0</v>
      </c>
      <c r="I51" s="10">
        <f>SUMIFS(GQList,GIList,Table_ExternalData_17[[#This Row],[item_key]],GTList,Table_ExternalData_17[[#Headers],[RCA]])</f>
        <v>0</v>
      </c>
      <c r="J51" s="10">
        <f>SUM(Table_ExternalData_17[[#This Row],[GRN]]+Table_ExternalData_17[[#This Row],[VSTR]]+Table_ExternalData_17[[#This Row],[SR]]+Table_ExternalData_17[[#This Row],[TR]]+Table_ExternalData_17[[#This Row],[RCA]])</f>
        <v>0</v>
      </c>
      <c r="K51" s="10">
        <f>SUMIFS(IsQList,IsIList,Table_ExternalData_15[[#This Row],[item_key]],IsITypeList,Table_ExternalData_17[[#Headers],[R/P]])</f>
        <v>1117</v>
      </c>
      <c r="L51" s="10">
        <f>SUMIFS(IsQList,IsIList,Table_ExternalData_15[[#This Row],[item_key]],IsITypeList,Table_ExternalData_17[[#Headers],[CST]])</f>
        <v>0</v>
      </c>
      <c r="M51" s="10">
        <f>SUMIFS(IsQList,IsIList,Table_ExternalData_15[[#This Row],[item_key]],IsITypeList,Table_ExternalData_17[[#Headers],[S/I]])</f>
        <v>0</v>
      </c>
      <c r="N51" s="10">
        <f>SUMIFS(IsQList,IsIList,Table_ExternalData_15[[#This Row],[item_key]],IsITypeList,Table_ExternalData_17[[#Headers],[VST]])</f>
        <v>0</v>
      </c>
      <c r="O51" s="10">
        <f>SUMIFS(IsQList,IsIList,Table_ExternalData_15[[#This Row],[item_key]],IsITypeList,Table_ExternalData_17[[#Headers],[RTN]])</f>
        <v>0</v>
      </c>
      <c r="P51" s="10">
        <f>SUM(Table_ExternalData_17[[#This Row],[R/P]:[RTN]])</f>
        <v>1117</v>
      </c>
      <c r="Q51" s="10">
        <f>SUM((Table_ExternalData_17[[#This Row],[Opening]]+Table_ExternalData_17[[#This Row],[Total Receipt]])-Table_ExternalData_17[[#This Row],[Total Issue]])</f>
        <v>-1117</v>
      </c>
    </row>
    <row r="52" spans="1:17">
      <c r="A52" s="1" t="s">
        <v>2068</v>
      </c>
      <c r="B52" s="1" t="s">
        <v>2405</v>
      </c>
      <c r="C52" s="1" t="s">
        <v>2406</v>
      </c>
      <c r="D52" s="10">
        <f>SUMIFS(OPBQList,OPBIList,Table_ExternalData_17[[#This Row],[item_key]])</f>
        <v>1637</v>
      </c>
      <c r="E52" s="10">
        <f>SUMIFS(GQList,GIList,Table_ExternalData_17[[#This Row],[item_key]],GTList,Table_ExternalData_17[[#Headers],[GRN]])</f>
        <v>0</v>
      </c>
      <c r="F52" s="10">
        <f>SUMIFS(GQList,GIList,Table_ExternalData_17[[#This Row],[item_key]],GTList,Table_ExternalData_17[[#Headers],[VSTR]])</f>
        <v>0</v>
      </c>
      <c r="G52" s="10">
        <f>SUMIFS(GQList,GIList,Table_ExternalData_17[[#This Row],[item_key]],GTList,Table_ExternalData_17[[#Headers],[SR]])</f>
        <v>0</v>
      </c>
      <c r="H52" s="10">
        <f>SUMIFS(GQList,GIList,Table_ExternalData_17[[#This Row],[item_key]],GTList,Table_ExternalData_17[[#Headers],[TR]])</f>
        <v>0</v>
      </c>
      <c r="I52" s="10">
        <f>SUMIFS(GQList,GIList,Table_ExternalData_17[[#This Row],[item_key]],GTList,Table_ExternalData_17[[#Headers],[RCA]])</f>
        <v>0</v>
      </c>
      <c r="J52" s="10">
        <f>SUM(Table_ExternalData_17[[#This Row],[GRN]]+Table_ExternalData_17[[#This Row],[VSTR]]+Table_ExternalData_17[[#This Row],[SR]]+Table_ExternalData_17[[#This Row],[TR]]+Table_ExternalData_17[[#This Row],[RCA]])</f>
        <v>0</v>
      </c>
      <c r="K52" s="10">
        <f>SUMIFS(IsQList,IsIList,Table_ExternalData_15[[#This Row],[item_key]],IsITypeList,Table_ExternalData_17[[#Headers],[R/P]])</f>
        <v>489</v>
      </c>
      <c r="L52" s="10">
        <f>SUMIFS(IsQList,IsIList,Table_ExternalData_15[[#This Row],[item_key]],IsITypeList,Table_ExternalData_17[[#Headers],[CST]])</f>
        <v>0</v>
      </c>
      <c r="M52" s="10">
        <f>SUMIFS(IsQList,IsIList,Table_ExternalData_15[[#This Row],[item_key]],IsITypeList,Table_ExternalData_17[[#Headers],[S/I]])</f>
        <v>0</v>
      </c>
      <c r="N52" s="10">
        <f>SUMIFS(IsQList,IsIList,Table_ExternalData_15[[#This Row],[item_key]],IsITypeList,Table_ExternalData_17[[#Headers],[VST]])</f>
        <v>0</v>
      </c>
      <c r="O52" s="10">
        <f>SUMIFS(IsQList,IsIList,Table_ExternalData_15[[#This Row],[item_key]],IsITypeList,Table_ExternalData_17[[#Headers],[RTN]])</f>
        <v>0</v>
      </c>
      <c r="P52" s="10">
        <f>SUM(Table_ExternalData_17[[#This Row],[R/P]:[RTN]])</f>
        <v>489</v>
      </c>
      <c r="Q52" s="10">
        <f>SUM((Table_ExternalData_17[[#This Row],[Opening]]+Table_ExternalData_17[[#This Row],[Total Receipt]])-Table_ExternalData_17[[#This Row],[Total Issue]])</f>
        <v>1148</v>
      </c>
    </row>
    <row r="53" spans="1:17">
      <c r="A53" s="1" t="s">
        <v>2365</v>
      </c>
      <c r="B53" s="1" t="s">
        <v>2407</v>
      </c>
      <c r="C53" s="1" t="s">
        <v>2408</v>
      </c>
      <c r="D53" s="10">
        <f>SUMIFS(OPBQList,OPBIList,Table_ExternalData_17[[#This Row],[item_key]])</f>
        <v>420</v>
      </c>
      <c r="E53" s="10">
        <f>SUMIFS(GQList,GIList,Table_ExternalData_17[[#This Row],[item_key]],GTList,Table_ExternalData_17[[#Headers],[GRN]])</f>
        <v>0</v>
      </c>
      <c r="F53" s="10">
        <f>SUMIFS(GQList,GIList,Table_ExternalData_17[[#This Row],[item_key]],GTList,Table_ExternalData_17[[#Headers],[VSTR]])</f>
        <v>0</v>
      </c>
      <c r="G53" s="10">
        <f>SUMIFS(GQList,GIList,Table_ExternalData_17[[#This Row],[item_key]],GTList,Table_ExternalData_17[[#Headers],[SR]])</f>
        <v>0</v>
      </c>
      <c r="H53" s="10">
        <f>SUMIFS(GQList,GIList,Table_ExternalData_17[[#This Row],[item_key]],GTList,Table_ExternalData_17[[#Headers],[TR]])</f>
        <v>0</v>
      </c>
      <c r="I53" s="10">
        <f>SUMIFS(GQList,GIList,Table_ExternalData_17[[#This Row],[item_key]],GTList,Table_ExternalData_17[[#Headers],[RCA]])</f>
        <v>0</v>
      </c>
      <c r="J53" s="10">
        <f>SUM(Table_ExternalData_17[[#This Row],[GRN]]+Table_ExternalData_17[[#This Row],[VSTR]]+Table_ExternalData_17[[#This Row],[SR]]+Table_ExternalData_17[[#This Row],[TR]]+Table_ExternalData_17[[#This Row],[RCA]])</f>
        <v>0</v>
      </c>
      <c r="K53" s="10">
        <f>SUMIFS(IsQList,IsIList,Table_ExternalData_15[[#This Row],[item_key]],IsITypeList,Table_ExternalData_17[[#Headers],[R/P]])</f>
        <v>0</v>
      </c>
      <c r="L53" s="10">
        <f>SUMIFS(IsQList,IsIList,Table_ExternalData_15[[#This Row],[item_key]],IsITypeList,Table_ExternalData_17[[#Headers],[CST]])</f>
        <v>0</v>
      </c>
      <c r="M53" s="10">
        <f>SUMIFS(IsQList,IsIList,Table_ExternalData_15[[#This Row],[item_key]],IsITypeList,Table_ExternalData_17[[#Headers],[S/I]])</f>
        <v>15</v>
      </c>
      <c r="N53" s="10">
        <f>SUMIFS(IsQList,IsIList,Table_ExternalData_15[[#This Row],[item_key]],IsITypeList,Table_ExternalData_17[[#Headers],[VST]])</f>
        <v>0</v>
      </c>
      <c r="O53" s="10">
        <f>SUMIFS(IsQList,IsIList,Table_ExternalData_15[[#This Row],[item_key]],IsITypeList,Table_ExternalData_17[[#Headers],[RTN]])</f>
        <v>0</v>
      </c>
      <c r="P53" s="10">
        <f>SUM(Table_ExternalData_17[[#This Row],[R/P]:[RTN]])</f>
        <v>15</v>
      </c>
      <c r="Q53" s="10">
        <f>SUM((Table_ExternalData_17[[#This Row],[Opening]]+Table_ExternalData_17[[#This Row],[Total Receipt]])-Table_ExternalData_17[[#This Row],[Total Issue]])</f>
        <v>405</v>
      </c>
    </row>
    <row r="54" spans="1:17">
      <c r="A54" s="1" t="s">
        <v>2069</v>
      </c>
      <c r="B54" s="1" t="s">
        <v>2409</v>
      </c>
      <c r="C54" s="1" t="s">
        <v>2410</v>
      </c>
      <c r="D54" s="10">
        <f>SUMIFS(OPBQList,OPBIList,Table_ExternalData_17[[#This Row],[item_key]])</f>
        <v>-9746</v>
      </c>
      <c r="E54" s="10">
        <f>SUMIFS(GQList,GIList,Table_ExternalData_17[[#This Row],[item_key]],GTList,Table_ExternalData_17[[#Headers],[GRN]])</f>
        <v>0</v>
      </c>
      <c r="F54" s="10">
        <f>SUMIFS(GQList,GIList,Table_ExternalData_17[[#This Row],[item_key]],GTList,Table_ExternalData_17[[#Headers],[VSTR]])</f>
        <v>0</v>
      </c>
      <c r="G54" s="10">
        <f>SUMIFS(GQList,GIList,Table_ExternalData_17[[#This Row],[item_key]],GTList,Table_ExternalData_17[[#Headers],[SR]])</f>
        <v>0</v>
      </c>
      <c r="H54" s="10">
        <f>SUMIFS(GQList,GIList,Table_ExternalData_17[[#This Row],[item_key]],GTList,Table_ExternalData_17[[#Headers],[TR]])</f>
        <v>0</v>
      </c>
      <c r="I54" s="10">
        <f>SUMIFS(GQList,GIList,Table_ExternalData_17[[#This Row],[item_key]],GTList,Table_ExternalData_17[[#Headers],[RCA]])</f>
        <v>0</v>
      </c>
      <c r="J54" s="10">
        <f>SUM(Table_ExternalData_17[[#This Row],[GRN]]+Table_ExternalData_17[[#This Row],[VSTR]]+Table_ExternalData_17[[#This Row],[SR]]+Table_ExternalData_17[[#This Row],[TR]]+Table_ExternalData_17[[#This Row],[RCA]])</f>
        <v>0</v>
      </c>
      <c r="K54" s="10">
        <f>SUMIFS(IsQList,IsIList,Table_ExternalData_15[[#This Row],[item_key]],IsITypeList,Table_ExternalData_17[[#Headers],[R/P]])</f>
        <v>978</v>
      </c>
      <c r="L54" s="10">
        <f>SUMIFS(IsQList,IsIList,Table_ExternalData_15[[#This Row],[item_key]],IsITypeList,Table_ExternalData_17[[#Headers],[CST]])</f>
        <v>0</v>
      </c>
      <c r="M54" s="10">
        <f>SUMIFS(IsQList,IsIList,Table_ExternalData_15[[#This Row],[item_key]],IsITypeList,Table_ExternalData_17[[#Headers],[S/I]])</f>
        <v>0</v>
      </c>
      <c r="N54" s="10">
        <f>SUMIFS(IsQList,IsIList,Table_ExternalData_15[[#This Row],[item_key]],IsITypeList,Table_ExternalData_17[[#Headers],[VST]])</f>
        <v>0</v>
      </c>
      <c r="O54" s="10">
        <f>SUMIFS(IsQList,IsIList,Table_ExternalData_15[[#This Row],[item_key]],IsITypeList,Table_ExternalData_17[[#Headers],[RTN]])</f>
        <v>0</v>
      </c>
      <c r="P54" s="10">
        <f>SUM(Table_ExternalData_17[[#This Row],[R/P]:[RTN]])</f>
        <v>978</v>
      </c>
      <c r="Q54" s="10">
        <f>SUM((Table_ExternalData_17[[#This Row],[Opening]]+Table_ExternalData_17[[#This Row],[Total Receipt]])-Table_ExternalData_17[[#This Row],[Total Issue]])</f>
        <v>-10724</v>
      </c>
    </row>
    <row r="55" spans="1:17">
      <c r="A55" s="1" t="s">
        <v>2070</v>
      </c>
      <c r="B55" s="1" t="s">
        <v>2411</v>
      </c>
      <c r="C55" s="1" t="s">
        <v>2412</v>
      </c>
      <c r="D55" s="10">
        <f>SUMIFS(OPBQList,OPBIList,Table_ExternalData_17[[#This Row],[item_key]])</f>
        <v>136</v>
      </c>
      <c r="E55" s="10">
        <f>SUMIFS(GQList,GIList,Table_ExternalData_17[[#This Row],[item_key]],GTList,Table_ExternalData_17[[#Headers],[GRN]])</f>
        <v>0</v>
      </c>
      <c r="F55" s="10">
        <f>SUMIFS(GQList,GIList,Table_ExternalData_17[[#This Row],[item_key]],GTList,Table_ExternalData_17[[#Headers],[VSTR]])</f>
        <v>0</v>
      </c>
      <c r="G55" s="10">
        <f>SUMIFS(GQList,GIList,Table_ExternalData_17[[#This Row],[item_key]],GTList,Table_ExternalData_17[[#Headers],[SR]])</f>
        <v>0</v>
      </c>
      <c r="H55" s="10">
        <f>SUMIFS(GQList,GIList,Table_ExternalData_17[[#This Row],[item_key]],GTList,Table_ExternalData_17[[#Headers],[TR]])</f>
        <v>0</v>
      </c>
      <c r="I55" s="10">
        <f>SUMIFS(GQList,GIList,Table_ExternalData_17[[#This Row],[item_key]],GTList,Table_ExternalData_17[[#Headers],[RCA]])</f>
        <v>0</v>
      </c>
      <c r="J55" s="10">
        <f>SUM(Table_ExternalData_17[[#This Row],[GRN]]+Table_ExternalData_17[[#This Row],[VSTR]]+Table_ExternalData_17[[#This Row],[SR]]+Table_ExternalData_17[[#This Row],[TR]]+Table_ExternalData_17[[#This Row],[RCA]])</f>
        <v>0</v>
      </c>
      <c r="K55" s="10">
        <f>SUMIFS(IsQList,IsIList,Table_ExternalData_15[[#This Row],[item_key]],IsITypeList,Table_ExternalData_17[[#Headers],[R/P]])</f>
        <v>978</v>
      </c>
      <c r="L55" s="10">
        <f>SUMIFS(IsQList,IsIList,Table_ExternalData_15[[#This Row],[item_key]],IsITypeList,Table_ExternalData_17[[#Headers],[CST]])</f>
        <v>0</v>
      </c>
      <c r="M55" s="10">
        <f>SUMIFS(IsQList,IsIList,Table_ExternalData_15[[#This Row],[item_key]],IsITypeList,Table_ExternalData_17[[#Headers],[S/I]])</f>
        <v>0</v>
      </c>
      <c r="N55" s="10">
        <f>SUMIFS(IsQList,IsIList,Table_ExternalData_15[[#This Row],[item_key]],IsITypeList,Table_ExternalData_17[[#Headers],[VST]])</f>
        <v>0</v>
      </c>
      <c r="O55" s="10">
        <f>SUMIFS(IsQList,IsIList,Table_ExternalData_15[[#This Row],[item_key]],IsITypeList,Table_ExternalData_17[[#Headers],[RTN]])</f>
        <v>0</v>
      </c>
      <c r="P55" s="10">
        <f>SUM(Table_ExternalData_17[[#This Row],[R/P]:[RTN]])</f>
        <v>978</v>
      </c>
      <c r="Q55" s="10">
        <f>SUM((Table_ExternalData_17[[#This Row],[Opening]]+Table_ExternalData_17[[#This Row],[Total Receipt]])-Table_ExternalData_17[[#This Row],[Total Issue]])</f>
        <v>-842</v>
      </c>
    </row>
    <row r="56" spans="1:17">
      <c r="A56" s="1" t="s">
        <v>2071</v>
      </c>
      <c r="B56" s="1" t="s">
        <v>2413</v>
      </c>
      <c r="C56" s="1" t="s">
        <v>1997</v>
      </c>
      <c r="D56" s="10">
        <f>SUMIFS(OPBQList,OPBIList,Table_ExternalData_17[[#This Row],[item_key]])</f>
        <v>2858</v>
      </c>
      <c r="E56" s="10">
        <f>SUMIFS(GQList,GIList,Table_ExternalData_17[[#This Row],[item_key]],GTList,Table_ExternalData_17[[#Headers],[GRN]])</f>
        <v>0</v>
      </c>
      <c r="F56" s="10">
        <f>SUMIFS(GQList,GIList,Table_ExternalData_17[[#This Row],[item_key]],GTList,Table_ExternalData_17[[#Headers],[VSTR]])</f>
        <v>0</v>
      </c>
      <c r="G56" s="10">
        <f>SUMIFS(GQList,GIList,Table_ExternalData_17[[#This Row],[item_key]],GTList,Table_ExternalData_17[[#Headers],[SR]])</f>
        <v>0</v>
      </c>
      <c r="H56" s="10">
        <f>SUMIFS(GQList,GIList,Table_ExternalData_17[[#This Row],[item_key]],GTList,Table_ExternalData_17[[#Headers],[TR]])</f>
        <v>0</v>
      </c>
      <c r="I56" s="10">
        <f>SUMIFS(GQList,GIList,Table_ExternalData_17[[#This Row],[item_key]],GTList,Table_ExternalData_17[[#Headers],[RCA]])</f>
        <v>0</v>
      </c>
      <c r="J56" s="10">
        <f>SUM(Table_ExternalData_17[[#This Row],[GRN]]+Table_ExternalData_17[[#This Row],[VSTR]]+Table_ExternalData_17[[#This Row],[SR]]+Table_ExternalData_17[[#This Row],[TR]]+Table_ExternalData_17[[#This Row],[RCA]])</f>
        <v>0</v>
      </c>
      <c r="K56" s="10">
        <f>SUMIFS(IsQList,IsIList,Table_ExternalData_15[[#This Row],[item_key]],IsITypeList,Table_ExternalData_17[[#Headers],[R/P]])</f>
        <v>978</v>
      </c>
      <c r="L56" s="10">
        <f>SUMIFS(IsQList,IsIList,Table_ExternalData_15[[#This Row],[item_key]],IsITypeList,Table_ExternalData_17[[#Headers],[CST]])</f>
        <v>0</v>
      </c>
      <c r="M56" s="10">
        <f>SUMIFS(IsQList,IsIList,Table_ExternalData_15[[#This Row],[item_key]],IsITypeList,Table_ExternalData_17[[#Headers],[S/I]])</f>
        <v>0</v>
      </c>
      <c r="N56" s="10">
        <f>SUMIFS(IsQList,IsIList,Table_ExternalData_15[[#This Row],[item_key]],IsITypeList,Table_ExternalData_17[[#Headers],[VST]])</f>
        <v>0</v>
      </c>
      <c r="O56" s="10">
        <f>SUMIFS(IsQList,IsIList,Table_ExternalData_15[[#This Row],[item_key]],IsITypeList,Table_ExternalData_17[[#Headers],[RTN]])</f>
        <v>0</v>
      </c>
      <c r="P56" s="10">
        <f>SUM(Table_ExternalData_17[[#This Row],[R/P]:[RTN]])</f>
        <v>978</v>
      </c>
      <c r="Q56" s="10">
        <f>SUM((Table_ExternalData_17[[#This Row],[Opening]]+Table_ExternalData_17[[#This Row],[Total Receipt]])-Table_ExternalData_17[[#This Row],[Total Issue]])</f>
        <v>1880</v>
      </c>
    </row>
    <row r="57" spans="1:17">
      <c r="A57" s="1" t="s">
        <v>2072</v>
      </c>
      <c r="B57" s="1" t="s">
        <v>2414</v>
      </c>
      <c r="C57" s="1" t="s">
        <v>1997</v>
      </c>
      <c r="D57" s="10">
        <f>SUMIFS(OPBQList,OPBIList,Table_ExternalData_17[[#This Row],[item_key]])</f>
        <v>3105</v>
      </c>
      <c r="E57" s="10">
        <f>SUMIFS(GQList,GIList,Table_ExternalData_17[[#This Row],[item_key]],GTList,Table_ExternalData_17[[#Headers],[GRN]])</f>
        <v>0</v>
      </c>
      <c r="F57" s="10">
        <f>SUMIFS(GQList,GIList,Table_ExternalData_17[[#This Row],[item_key]],GTList,Table_ExternalData_17[[#Headers],[VSTR]])</f>
        <v>0</v>
      </c>
      <c r="G57" s="10">
        <f>SUMIFS(GQList,GIList,Table_ExternalData_17[[#This Row],[item_key]],GTList,Table_ExternalData_17[[#Headers],[SR]])</f>
        <v>0</v>
      </c>
      <c r="H57" s="10">
        <f>SUMIFS(GQList,GIList,Table_ExternalData_17[[#This Row],[item_key]],GTList,Table_ExternalData_17[[#Headers],[TR]])</f>
        <v>0</v>
      </c>
      <c r="I57" s="10">
        <f>SUMIFS(GQList,GIList,Table_ExternalData_17[[#This Row],[item_key]],GTList,Table_ExternalData_17[[#Headers],[RCA]])</f>
        <v>0</v>
      </c>
      <c r="J57" s="10">
        <f>SUM(Table_ExternalData_17[[#This Row],[GRN]]+Table_ExternalData_17[[#This Row],[VSTR]]+Table_ExternalData_17[[#This Row],[SR]]+Table_ExternalData_17[[#This Row],[TR]]+Table_ExternalData_17[[#This Row],[RCA]])</f>
        <v>0</v>
      </c>
      <c r="K57" s="10">
        <f>SUMIFS(IsQList,IsIList,Table_ExternalData_15[[#This Row],[item_key]],IsITypeList,Table_ExternalData_17[[#Headers],[R/P]])</f>
        <v>489</v>
      </c>
      <c r="L57" s="10">
        <f>SUMIFS(IsQList,IsIList,Table_ExternalData_15[[#This Row],[item_key]],IsITypeList,Table_ExternalData_17[[#Headers],[CST]])</f>
        <v>0</v>
      </c>
      <c r="M57" s="10">
        <f>SUMIFS(IsQList,IsIList,Table_ExternalData_15[[#This Row],[item_key]],IsITypeList,Table_ExternalData_17[[#Headers],[S/I]])</f>
        <v>0</v>
      </c>
      <c r="N57" s="10">
        <f>SUMIFS(IsQList,IsIList,Table_ExternalData_15[[#This Row],[item_key]],IsITypeList,Table_ExternalData_17[[#Headers],[VST]])</f>
        <v>0</v>
      </c>
      <c r="O57" s="10">
        <f>SUMIFS(IsQList,IsIList,Table_ExternalData_15[[#This Row],[item_key]],IsITypeList,Table_ExternalData_17[[#Headers],[RTN]])</f>
        <v>0</v>
      </c>
      <c r="P57" s="10">
        <f>SUM(Table_ExternalData_17[[#This Row],[R/P]:[RTN]])</f>
        <v>489</v>
      </c>
      <c r="Q57" s="10">
        <f>SUM((Table_ExternalData_17[[#This Row],[Opening]]+Table_ExternalData_17[[#This Row],[Total Receipt]])-Table_ExternalData_17[[#This Row],[Total Issue]])</f>
        <v>2616</v>
      </c>
    </row>
    <row r="58" spans="1:17">
      <c r="A58" s="1" t="s">
        <v>2357</v>
      </c>
      <c r="B58" s="1" t="s">
        <v>2415</v>
      </c>
      <c r="C58" s="1" t="s">
        <v>2416</v>
      </c>
      <c r="D58" s="10">
        <f>SUMIFS(OPBQList,OPBIList,Table_ExternalData_17[[#This Row],[item_key]])</f>
        <v>0</v>
      </c>
      <c r="E58" s="10">
        <f>SUMIFS(GQList,GIList,Table_ExternalData_17[[#This Row],[item_key]],GTList,Table_ExternalData_17[[#Headers],[GRN]])</f>
        <v>0</v>
      </c>
      <c r="F58" s="10">
        <f>SUMIFS(GQList,GIList,Table_ExternalData_17[[#This Row],[item_key]],GTList,Table_ExternalData_17[[#Headers],[VSTR]])</f>
        <v>0</v>
      </c>
      <c r="G58" s="10">
        <f>SUMIFS(GQList,GIList,Table_ExternalData_17[[#This Row],[item_key]],GTList,Table_ExternalData_17[[#Headers],[SR]])</f>
        <v>0</v>
      </c>
      <c r="H58" s="10">
        <f>SUMIFS(GQList,GIList,Table_ExternalData_17[[#This Row],[item_key]],GTList,Table_ExternalData_17[[#Headers],[TR]])</f>
        <v>0</v>
      </c>
      <c r="I58" s="10">
        <f>SUMIFS(GQList,GIList,Table_ExternalData_17[[#This Row],[item_key]],GTList,Table_ExternalData_17[[#Headers],[RCA]])</f>
        <v>0</v>
      </c>
      <c r="J58" s="10">
        <f>SUM(Table_ExternalData_17[[#This Row],[GRN]]+Table_ExternalData_17[[#This Row],[VSTR]]+Table_ExternalData_17[[#This Row],[SR]]+Table_ExternalData_17[[#This Row],[TR]]+Table_ExternalData_17[[#This Row],[RCA]])</f>
        <v>0</v>
      </c>
      <c r="K58" s="10">
        <f>SUMIFS(IsQList,IsIList,Table_ExternalData_15[[#This Row],[item_key]],IsITypeList,Table_ExternalData_17[[#Headers],[R/P]])</f>
        <v>630</v>
      </c>
      <c r="L58" s="10">
        <f>SUMIFS(IsQList,IsIList,Table_ExternalData_15[[#This Row],[item_key]],IsITypeList,Table_ExternalData_17[[#Headers],[CST]])</f>
        <v>0</v>
      </c>
      <c r="M58" s="10">
        <f>SUMIFS(IsQList,IsIList,Table_ExternalData_15[[#This Row],[item_key]],IsITypeList,Table_ExternalData_17[[#Headers],[S/I]])</f>
        <v>0</v>
      </c>
      <c r="N58" s="10">
        <f>SUMIFS(IsQList,IsIList,Table_ExternalData_15[[#This Row],[item_key]],IsITypeList,Table_ExternalData_17[[#Headers],[VST]])</f>
        <v>0</v>
      </c>
      <c r="O58" s="10">
        <f>SUMIFS(IsQList,IsIList,Table_ExternalData_15[[#This Row],[item_key]],IsITypeList,Table_ExternalData_17[[#Headers],[RTN]])</f>
        <v>0</v>
      </c>
      <c r="P58" s="10">
        <f>SUM(Table_ExternalData_17[[#This Row],[R/P]:[RTN]])</f>
        <v>630</v>
      </c>
      <c r="Q58" s="10">
        <f>SUM((Table_ExternalData_17[[#This Row],[Opening]]+Table_ExternalData_17[[#This Row],[Total Receipt]])-Table_ExternalData_17[[#This Row],[Total Issue]])</f>
        <v>-630</v>
      </c>
    </row>
    <row r="59" spans="1:17">
      <c r="A59" s="1" t="s">
        <v>554</v>
      </c>
      <c r="B59" s="1" t="s">
        <v>1252</v>
      </c>
      <c r="C59" s="1" t="s">
        <v>1253</v>
      </c>
      <c r="D59" s="10">
        <f>SUMIFS(OPBQList,OPBIList,Table_ExternalData_17[[#This Row],[item_key]])</f>
        <v>1086</v>
      </c>
      <c r="E59" s="10">
        <f>SUMIFS(GQList,GIList,Table_ExternalData_17[[#This Row],[item_key]],GTList,Table_ExternalData_17[[#Headers],[GRN]])</f>
        <v>280</v>
      </c>
      <c r="F59" s="10">
        <f>SUMIFS(GQList,GIList,Table_ExternalData_17[[#This Row],[item_key]],GTList,Table_ExternalData_17[[#Headers],[VSTR]])</f>
        <v>0</v>
      </c>
      <c r="G59" s="10">
        <f>SUMIFS(GQList,GIList,Table_ExternalData_17[[#This Row],[item_key]],GTList,Table_ExternalData_17[[#Headers],[SR]])</f>
        <v>0</v>
      </c>
      <c r="H59" s="10">
        <f>SUMIFS(GQList,GIList,Table_ExternalData_17[[#This Row],[item_key]],GTList,Table_ExternalData_17[[#Headers],[TR]])</f>
        <v>0</v>
      </c>
      <c r="I59" s="10">
        <f>SUMIFS(GQList,GIList,Table_ExternalData_17[[#This Row],[item_key]],GTList,Table_ExternalData_17[[#Headers],[RCA]])</f>
        <v>0</v>
      </c>
      <c r="J59" s="10">
        <f>SUM(Table_ExternalData_17[[#This Row],[GRN]]+Table_ExternalData_17[[#This Row],[VSTR]]+Table_ExternalData_17[[#This Row],[SR]]+Table_ExternalData_17[[#This Row],[TR]]+Table_ExternalData_17[[#This Row],[RCA]])</f>
        <v>280</v>
      </c>
      <c r="K59" s="10">
        <f>SUMIFS(IsQList,IsIList,Table_ExternalData_15[[#This Row],[item_key]],IsITypeList,Table_ExternalData_17[[#Headers],[R/P]])</f>
        <v>489</v>
      </c>
      <c r="L59" s="10">
        <f>SUMIFS(IsQList,IsIList,Table_ExternalData_15[[#This Row],[item_key]],IsITypeList,Table_ExternalData_17[[#Headers],[CST]])</f>
        <v>0</v>
      </c>
      <c r="M59" s="10">
        <f>SUMIFS(IsQList,IsIList,Table_ExternalData_15[[#This Row],[item_key]],IsITypeList,Table_ExternalData_17[[#Headers],[S/I]])</f>
        <v>0</v>
      </c>
      <c r="N59" s="10">
        <f>SUMIFS(IsQList,IsIList,Table_ExternalData_15[[#This Row],[item_key]],IsITypeList,Table_ExternalData_17[[#Headers],[VST]])</f>
        <v>0</v>
      </c>
      <c r="O59" s="10">
        <f>SUMIFS(IsQList,IsIList,Table_ExternalData_15[[#This Row],[item_key]],IsITypeList,Table_ExternalData_17[[#Headers],[RTN]])</f>
        <v>-4</v>
      </c>
      <c r="P59" s="10">
        <f>SUM(Table_ExternalData_17[[#This Row],[R/P]:[RTN]])</f>
        <v>485</v>
      </c>
      <c r="Q59" s="10">
        <f>SUM((Table_ExternalData_17[[#This Row],[Opening]]+Table_ExternalData_17[[#This Row],[Total Receipt]])-Table_ExternalData_17[[#This Row],[Total Issue]])</f>
        <v>881</v>
      </c>
    </row>
    <row r="60" spans="1:17">
      <c r="A60" s="1" t="s">
        <v>538</v>
      </c>
      <c r="B60" s="1" t="s">
        <v>1254</v>
      </c>
      <c r="C60" s="1" t="s">
        <v>1255</v>
      </c>
      <c r="D60" s="10">
        <f>SUMIFS(OPBQList,OPBIList,Table_ExternalData_17[[#This Row],[item_key]])</f>
        <v>-204</v>
      </c>
      <c r="E60" s="10">
        <f>SUMIFS(GQList,GIList,Table_ExternalData_17[[#This Row],[item_key]],GTList,Table_ExternalData_17[[#Headers],[GRN]])</f>
        <v>1389</v>
      </c>
      <c r="F60" s="10">
        <f>SUMIFS(GQList,GIList,Table_ExternalData_17[[#This Row],[item_key]],GTList,Table_ExternalData_17[[#Headers],[VSTR]])</f>
        <v>0</v>
      </c>
      <c r="G60" s="10">
        <f>SUMIFS(GQList,GIList,Table_ExternalData_17[[#This Row],[item_key]],GTList,Table_ExternalData_17[[#Headers],[SR]])</f>
        <v>0</v>
      </c>
      <c r="H60" s="10">
        <f>SUMIFS(GQList,GIList,Table_ExternalData_17[[#This Row],[item_key]],GTList,Table_ExternalData_17[[#Headers],[TR]])</f>
        <v>0</v>
      </c>
      <c r="I60" s="10">
        <f>SUMIFS(GQList,GIList,Table_ExternalData_17[[#This Row],[item_key]],GTList,Table_ExternalData_17[[#Headers],[RCA]])</f>
        <v>0</v>
      </c>
      <c r="J60" s="10">
        <f>SUM(Table_ExternalData_17[[#This Row],[GRN]]+Table_ExternalData_17[[#This Row],[VSTR]]+Table_ExternalData_17[[#This Row],[SR]]+Table_ExternalData_17[[#This Row],[TR]]+Table_ExternalData_17[[#This Row],[RCA]])</f>
        <v>1389</v>
      </c>
      <c r="K60" s="10">
        <f>SUMIFS(IsQList,IsIList,Table_ExternalData_15[[#This Row],[item_key]],IsITypeList,Table_ExternalData_17[[#Headers],[R/P]])</f>
        <v>489</v>
      </c>
      <c r="L60" s="10">
        <f>SUMIFS(IsQList,IsIList,Table_ExternalData_15[[#This Row],[item_key]],IsITypeList,Table_ExternalData_17[[#Headers],[CST]])</f>
        <v>0</v>
      </c>
      <c r="M60" s="10">
        <f>SUMIFS(IsQList,IsIList,Table_ExternalData_15[[#This Row],[item_key]],IsITypeList,Table_ExternalData_17[[#Headers],[S/I]])</f>
        <v>0</v>
      </c>
      <c r="N60" s="10">
        <f>SUMIFS(IsQList,IsIList,Table_ExternalData_15[[#This Row],[item_key]],IsITypeList,Table_ExternalData_17[[#Headers],[VST]])</f>
        <v>0</v>
      </c>
      <c r="O60" s="10">
        <f>SUMIFS(IsQList,IsIList,Table_ExternalData_15[[#This Row],[item_key]],IsITypeList,Table_ExternalData_17[[#Headers],[RTN]])</f>
        <v>-4</v>
      </c>
      <c r="P60" s="10">
        <f>SUM(Table_ExternalData_17[[#This Row],[R/P]:[RTN]])</f>
        <v>485</v>
      </c>
      <c r="Q60" s="10">
        <f>SUM((Table_ExternalData_17[[#This Row],[Opening]]+Table_ExternalData_17[[#This Row],[Total Receipt]])-Table_ExternalData_17[[#This Row],[Total Issue]])</f>
        <v>700</v>
      </c>
    </row>
    <row r="61" spans="1:17">
      <c r="A61" s="1" t="s">
        <v>1740</v>
      </c>
      <c r="B61" s="1" t="s">
        <v>1830</v>
      </c>
      <c r="C61" s="1" t="s">
        <v>911</v>
      </c>
      <c r="D61" s="10">
        <f>SUMIFS(OPBQList,OPBIList,Table_ExternalData_17[[#This Row],[item_key]])</f>
        <v>-321</v>
      </c>
      <c r="E61" s="10">
        <f>SUMIFS(GQList,GIList,Table_ExternalData_17[[#This Row],[item_key]],GTList,Table_ExternalData_17[[#Headers],[GRN]])</f>
        <v>0</v>
      </c>
      <c r="F61" s="10">
        <f>SUMIFS(GQList,GIList,Table_ExternalData_17[[#This Row],[item_key]],GTList,Table_ExternalData_17[[#Headers],[VSTR]])</f>
        <v>0</v>
      </c>
      <c r="G61" s="10">
        <f>SUMIFS(GQList,GIList,Table_ExternalData_17[[#This Row],[item_key]],GTList,Table_ExternalData_17[[#Headers],[SR]])</f>
        <v>0</v>
      </c>
      <c r="H61" s="10">
        <f>SUMIFS(GQList,GIList,Table_ExternalData_17[[#This Row],[item_key]],GTList,Table_ExternalData_17[[#Headers],[TR]])</f>
        <v>1700</v>
      </c>
      <c r="I61" s="10">
        <f>SUMIFS(GQList,GIList,Table_ExternalData_17[[#This Row],[item_key]],GTList,Table_ExternalData_17[[#Headers],[RCA]])</f>
        <v>0</v>
      </c>
      <c r="J61" s="10">
        <f>SUM(Table_ExternalData_17[[#This Row],[GRN]]+Table_ExternalData_17[[#This Row],[VSTR]]+Table_ExternalData_17[[#This Row],[SR]]+Table_ExternalData_17[[#This Row],[TR]]+Table_ExternalData_17[[#This Row],[RCA]])</f>
        <v>1700</v>
      </c>
      <c r="K61" s="10">
        <f>SUMIFS(IsQList,IsIList,Table_ExternalData_15[[#This Row],[item_key]],IsITypeList,Table_ExternalData_17[[#Headers],[R/P]])</f>
        <v>489</v>
      </c>
      <c r="L61" s="10">
        <f>SUMIFS(IsQList,IsIList,Table_ExternalData_15[[#This Row],[item_key]],IsITypeList,Table_ExternalData_17[[#Headers],[CST]])</f>
        <v>0</v>
      </c>
      <c r="M61" s="10">
        <f>SUMIFS(IsQList,IsIList,Table_ExternalData_15[[#This Row],[item_key]],IsITypeList,Table_ExternalData_17[[#Headers],[S/I]])</f>
        <v>50</v>
      </c>
      <c r="N61" s="10">
        <f>SUMIFS(IsQList,IsIList,Table_ExternalData_15[[#This Row],[item_key]],IsITypeList,Table_ExternalData_17[[#Headers],[VST]])</f>
        <v>0</v>
      </c>
      <c r="O61" s="10">
        <f>SUMIFS(IsQList,IsIList,Table_ExternalData_15[[#This Row],[item_key]],IsITypeList,Table_ExternalData_17[[#Headers],[RTN]])</f>
        <v>-4</v>
      </c>
      <c r="P61" s="10">
        <f>SUM(Table_ExternalData_17[[#This Row],[R/P]:[RTN]])</f>
        <v>535</v>
      </c>
      <c r="Q61" s="10">
        <f>SUM((Table_ExternalData_17[[#This Row],[Opening]]+Table_ExternalData_17[[#This Row],[Total Receipt]])-Table_ExternalData_17[[#This Row],[Total Issue]])</f>
        <v>844</v>
      </c>
    </row>
    <row r="62" spans="1:17">
      <c r="A62" s="1" t="s">
        <v>1741</v>
      </c>
      <c r="B62" s="1" t="s">
        <v>1831</v>
      </c>
      <c r="C62" s="1" t="s">
        <v>1832</v>
      </c>
      <c r="D62" s="10">
        <f>SUMIFS(OPBQList,OPBIList,Table_ExternalData_17[[#This Row],[item_key]])</f>
        <v>-297</v>
      </c>
      <c r="E62" s="10">
        <f>SUMIFS(GQList,GIList,Table_ExternalData_17[[#This Row],[item_key]],GTList,Table_ExternalData_17[[#Headers],[GRN]])</f>
        <v>0</v>
      </c>
      <c r="F62" s="10">
        <f>SUMIFS(GQList,GIList,Table_ExternalData_17[[#This Row],[item_key]],GTList,Table_ExternalData_17[[#Headers],[VSTR]])</f>
        <v>0</v>
      </c>
      <c r="G62" s="10">
        <f>SUMIFS(GQList,GIList,Table_ExternalData_17[[#This Row],[item_key]],GTList,Table_ExternalData_17[[#Headers],[SR]])</f>
        <v>0</v>
      </c>
      <c r="H62" s="10">
        <f>SUMIFS(GQList,GIList,Table_ExternalData_17[[#This Row],[item_key]],GTList,Table_ExternalData_17[[#Headers],[TR]])</f>
        <v>1284</v>
      </c>
      <c r="I62" s="10">
        <f>SUMIFS(GQList,GIList,Table_ExternalData_17[[#This Row],[item_key]],GTList,Table_ExternalData_17[[#Headers],[RCA]])</f>
        <v>0</v>
      </c>
      <c r="J62" s="10">
        <f>SUM(Table_ExternalData_17[[#This Row],[GRN]]+Table_ExternalData_17[[#This Row],[VSTR]]+Table_ExternalData_17[[#This Row],[SR]]+Table_ExternalData_17[[#This Row],[TR]]+Table_ExternalData_17[[#This Row],[RCA]])</f>
        <v>1284</v>
      </c>
      <c r="K62" s="10">
        <f>SUMIFS(IsQList,IsIList,Table_ExternalData_15[[#This Row],[item_key]],IsITypeList,Table_ExternalData_17[[#Headers],[R/P]])</f>
        <v>489</v>
      </c>
      <c r="L62" s="10">
        <f>SUMIFS(IsQList,IsIList,Table_ExternalData_15[[#This Row],[item_key]],IsITypeList,Table_ExternalData_17[[#Headers],[CST]])</f>
        <v>0</v>
      </c>
      <c r="M62" s="10">
        <f>SUMIFS(IsQList,IsIList,Table_ExternalData_15[[#This Row],[item_key]],IsITypeList,Table_ExternalData_17[[#Headers],[S/I]])</f>
        <v>50</v>
      </c>
      <c r="N62" s="10">
        <f>SUMIFS(IsQList,IsIList,Table_ExternalData_15[[#This Row],[item_key]],IsITypeList,Table_ExternalData_17[[#Headers],[VST]])</f>
        <v>0</v>
      </c>
      <c r="O62" s="10">
        <f>SUMIFS(IsQList,IsIList,Table_ExternalData_15[[#This Row],[item_key]],IsITypeList,Table_ExternalData_17[[#Headers],[RTN]])</f>
        <v>-4</v>
      </c>
      <c r="P62" s="10">
        <f>SUM(Table_ExternalData_17[[#This Row],[R/P]:[RTN]])</f>
        <v>535</v>
      </c>
      <c r="Q62" s="10">
        <f>SUM((Table_ExternalData_17[[#This Row],[Opening]]+Table_ExternalData_17[[#This Row],[Total Receipt]])-Table_ExternalData_17[[#This Row],[Total Issue]])</f>
        <v>452</v>
      </c>
    </row>
    <row r="63" spans="1:17">
      <c r="A63" s="1" t="s">
        <v>555</v>
      </c>
      <c r="B63" s="1" t="s">
        <v>831</v>
      </c>
      <c r="C63" s="1" t="s">
        <v>832</v>
      </c>
      <c r="D63" s="10">
        <f>SUMIFS(OPBQList,OPBIList,Table_ExternalData_17[[#This Row],[item_key]])</f>
        <v>745</v>
      </c>
      <c r="E63" s="10">
        <f>SUMIFS(GQList,GIList,Table_ExternalData_17[[#This Row],[item_key]],GTList,Table_ExternalData_17[[#Headers],[GRN]])</f>
        <v>490</v>
      </c>
      <c r="F63" s="10">
        <f>SUMIFS(GQList,GIList,Table_ExternalData_17[[#This Row],[item_key]],GTList,Table_ExternalData_17[[#Headers],[VSTR]])</f>
        <v>0</v>
      </c>
      <c r="G63" s="10">
        <f>SUMIFS(GQList,GIList,Table_ExternalData_17[[#This Row],[item_key]],GTList,Table_ExternalData_17[[#Headers],[SR]])</f>
        <v>0</v>
      </c>
      <c r="H63" s="10">
        <f>SUMIFS(GQList,GIList,Table_ExternalData_17[[#This Row],[item_key]],GTList,Table_ExternalData_17[[#Headers],[TR]])</f>
        <v>0</v>
      </c>
      <c r="I63" s="10">
        <f>SUMIFS(GQList,GIList,Table_ExternalData_17[[#This Row],[item_key]],GTList,Table_ExternalData_17[[#Headers],[RCA]])</f>
        <v>0</v>
      </c>
      <c r="J63" s="10">
        <f>SUM(Table_ExternalData_17[[#This Row],[GRN]]+Table_ExternalData_17[[#This Row],[VSTR]]+Table_ExternalData_17[[#This Row],[SR]]+Table_ExternalData_17[[#This Row],[TR]]+Table_ExternalData_17[[#This Row],[RCA]])</f>
        <v>490</v>
      </c>
      <c r="K63" s="10">
        <f>SUMIFS(IsQList,IsIList,Table_ExternalData_15[[#This Row],[item_key]],IsITypeList,Table_ExternalData_17[[#Headers],[R/P]])</f>
        <v>489</v>
      </c>
      <c r="L63" s="10">
        <f>SUMIFS(IsQList,IsIList,Table_ExternalData_15[[#This Row],[item_key]],IsITypeList,Table_ExternalData_17[[#Headers],[CST]])</f>
        <v>0</v>
      </c>
      <c r="M63" s="10">
        <f>SUMIFS(IsQList,IsIList,Table_ExternalData_15[[#This Row],[item_key]],IsITypeList,Table_ExternalData_17[[#Headers],[S/I]])</f>
        <v>0</v>
      </c>
      <c r="N63" s="10">
        <f>SUMIFS(IsQList,IsIList,Table_ExternalData_15[[#This Row],[item_key]],IsITypeList,Table_ExternalData_17[[#Headers],[VST]])</f>
        <v>0</v>
      </c>
      <c r="O63" s="10">
        <f>SUMIFS(IsQList,IsIList,Table_ExternalData_15[[#This Row],[item_key]],IsITypeList,Table_ExternalData_17[[#Headers],[RTN]])</f>
        <v>-4</v>
      </c>
      <c r="P63" s="10">
        <f>SUM(Table_ExternalData_17[[#This Row],[R/P]:[RTN]])</f>
        <v>485</v>
      </c>
      <c r="Q63" s="10">
        <f>SUM((Table_ExternalData_17[[#This Row],[Opening]]+Table_ExternalData_17[[#This Row],[Total Receipt]])-Table_ExternalData_17[[#This Row],[Total Issue]])</f>
        <v>750</v>
      </c>
    </row>
    <row r="64" spans="1:17">
      <c r="A64" s="1" t="s">
        <v>2073</v>
      </c>
      <c r="B64" s="1" t="s">
        <v>2417</v>
      </c>
      <c r="C64" s="1" t="s">
        <v>2418</v>
      </c>
      <c r="D64" s="10">
        <f>SUMIFS(OPBQList,OPBIList,Table_ExternalData_17[[#This Row],[item_key]])</f>
        <v>-1700</v>
      </c>
      <c r="E64" s="10">
        <f>SUMIFS(GQList,GIList,Table_ExternalData_17[[#This Row],[item_key]],GTList,Table_ExternalData_17[[#Headers],[GRN]])</f>
        <v>0</v>
      </c>
      <c r="F64" s="10">
        <f>SUMIFS(GQList,GIList,Table_ExternalData_17[[#This Row],[item_key]],GTList,Table_ExternalData_17[[#Headers],[VSTR]])</f>
        <v>0</v>
      </c>
      <c r="G64" s="10">
        <f>SUMIFS(GQList,GIList,Table_ExternalData_17[[#This Row],[item_key]],GTList,Table_ExternalData_17[[#Headers],[SR]])</f>
        <v>0</v>
      </c>
      <c r="H64" s="10">
        <f>SUMIFS(GQList,GIList,Table_ExternalData_17[[#This Row],[item_key]],GTList,Table_ExternalData_17[[#Headers],[TR]])</f>
        <v>800</v>
      </c>
      <c r="I64" s="10">
        <f>SUMIFS(GQList,GIList,Table_ExternalData_17[[#This Row],[item_key]],GTList,Table_ExternalData_17[[#Headers],[RCA]])</f>
        <v>0</v>
      </c>
      <c r="J64" s="10">
        <f>SUM(Table_ExternalData_17[[#This Row],[GRN]]+Table_ExternalData_17[[#This Row],[VSTR]]+Table_ExternalData_17[[#This Row],[SR]]+Table_ExternalData_17[[#This Row],[TR]]+Table_ExternalData_17[[#This Row],[RCA]])</f>
        <v>800</v>
      </c>
      <c r="K64" s="10">
        <f>SUMIFS(IsQList,IsIList,Table_ExternalData_15[[#This Row],[item_key]],IsITypeList,Table_ExternalData_17[[#Headers],[R/P]])</f>
        <v>489</v>
      </c>
      <c r="L64" s="10">
        <f>SUMIFS(IsQList,IsIList,Table_ExternalData_15[[#This Row],[item_key]],IsITypeList,Table_ExternalData_17[[#Headers],[CST]])</f>
        <v>0</v>
      </c>
      <c r="M64" s="10">
        <f>SUMIFS(IsQList,IsIList,Table_ExternalData_15[[#This Row],[item_key]],IsITypeList,Table_ExternalData_17[[#Headers],[S/I]])</f>
        <v>0</v>
      </c>
      <c r="N64" s="10">
        <f>SUMIFS(IsQList,IsIList,Table_ExternalData_15[[#This Row],[item_key]],IsITypeList,Table_ExternalData_17[[#Headers],[VST]])</f>
        <v>0</v>
      </c>
      <c r="O64" s="10">
        <f>SUMIFS(IsQList,IsIList,Table_ExternalData_15[[#This Row],[item_key]],IsITypeList,Table_ExternalData_17[[#Headers],[RTN]])</f>
        <v>-4</v>
      </c>
      <c r="P64" s="10">
        <f>SUM(Table_ExternalData_17[[#This Row],[R/P]:[RTN]])</f>
        <v>485</v>
      </c>
      <c r="Q64" s="10">
        <f>SUM((Table_ExternalData_17[[#This Row],[Opening]]+Table_ExternalData_17[[#This Row],[Total Receipt]])-Table_ExternalData_17[[#This Row],[Total Issue]])</f>
        <v>-1385</v>
      </c>
    </row>
    <row r="65" spans="1:17">
      <c r="A65" s="1" t="s">
        <v>2338</v>
      </c>
      <c r="B65" s="1" t="s">
        <v>2419</v>
      </c>
      <c r="C65" s="1" t="s">
        <v>2418</v>
      </c>
      <c r="D65" s="10">
        <f>SUMIFS(OPBQList,OPBIList,Table_ExternalData_17[[#This Row],[item_key]])</f>
        <v>0</v>
      </c>
      <c r="E65" s="10">
        <f>SUMIFS(GQList,GIList,Table_ExternalData_17[[#This Row],[item_key]],GTList,Table_ExternalData_17[[#Headers],[GRN]])</f>
        <v>0</v>
      </c>
      <c r="F65" s="10">
        <f>SUMIFS(GQList,GIList,Table_ExternalData_17[[#This Row],[item_key]],GTList,Table_ExternalData_17[[#Headers],[VSTR]])</f>
        <v>0</v>
      </c>
      <c r="G65" s="10">
        <f>SUMIFS(GQList,GIList,Table_ExternalData_17[[#This Row],[item_key]],GTList,Table_ExternalData_17[[#Headers],[SR]])</f>
        <v>0</v>
      </c>
      <c r="H65" s="10">
        <f>SUMIFS(GQList,GIList,Table_ExternalData_17[[#This Row],[item_key]],GTList,Table_ExternalData_17[[#Headers],[TR]])</f>
        <v>0</v>
      </c>
      <c r="I65" s="10">
        <f>SUMIFS(GQList,GIList,Table_ExternalData_17[[#This Row],[item_key]],GTList,Table_ExternalData_17[[#Headers],[RCA]])</f>
        <v>0</v>
      </c>
      <c r="J65" s="10">
        <f>SUM(Table_ExternalData_17[[#This Row],[GRN]]+Table_ExternalData_17[[#This Row],[VSTR]]+Table_ExternalData_17[[#This Row],[SR]]+Table_ExternalData_17[[#This Row],[TR]]+Table_ExternalData_17[[#This Row],[RCA]])</f>
        <v>0</v>
      </c>
      <c r="K65" s="10">
        <f>SUMIFS(IsQList,IsIList,Table_ExternalData_15[[#This Row],[item_key]],IsITypeList,Table_ExternalData_17[[#Headers],[R/P]])</f>
        <v>489</v>
      </c>
      <c r="L65" s="10">
        <f>SUMIFS(IsQList,IsIList,Table_ExternalData_15[[#This Row],[item_key]],IsITypeList,Table_ExternalData_17[[#Headers],[CST]])</f>
        <v>0</v>
      </c>
      <c r="M65" s="10">
        <f>SUMIFS(IsQList,IsIList,Table_ExternalData_15[[#This Row],[item_key]],IsITypeList,Table_ExternalData_17[[#Headers],[S/I]])</f>
        <v>0</v>
      </c>
      <c r="N65" s="10">
        <f>SUMIFS(IsQList,IsIList,Table_ExternalData_15[[#This Row],[item_key]],IsITypeList,Table_ExternalData_17[[#Headers],[VST]])</f>
        <v>0</v>
      </c>
      <c r="O65" s="10">
        <f>SUMIFS(IsQList,IsIList,Table_ExternalData_15[[#This Row],[item_key]],IsITypeList,Table_ExternalData_17[[#Headers],[RTN]])</f>
        <v>0</v>
      </c>
      <c r="P65" s="10">
        <f>SUM(Table_ExternalData_17[[#This Row],[R/P]:[RTN]])</f>
        <v>489</v>
      </c>
      <c r="Q65" s="10">
        <f>SUM((Table_ExternalData_17[[#This Row],[Opening]]+Table_ExternalData_17[[#This Row],[Total Receipt]])-Table_ExternalData_17[[#This Row],[Total Issue]])</f>
        <v>-489</v>
      </c>
    </row>
    <row r="66" spans="1:17">
      <c r="A66" s="1" t="s">
        <v>2074</v>
      </c>
      <c r="B66" s="1" t="s">
        <v>2420</v>
      </c>
      <c r="C66" s="1" t="s">
        <v>2418</v>
      </c>
      <c r="D66" s="10">
        <f>SUMIFS(OPBQList,OPBIList,Table_ExternalData_17[[#This Row],[item_key]])</f>
        <v>5720</v>
      </c>
      <c r="E66" s="10">
        <f>SUMIFS(GQList,GIList,Table_ExternalData_17[[#This Row],[item_key]],GTList,Table_ExternalData_17[[#Headers],[GRN]])</f>
        <v>0</v>
      </c>
      <c r="F66" s="10">
        <f>SUMIFS(GQList,GIList,Table_ExternalData_17[[#This Row],[item_key]],GTList,Table_ExternalData_17[[#Headers],[VSTR]])</f>
        <v>0</v>
      </c>
      <c r="G66" s="10">
        <f>SUMIFS(GQList,GIList,Table_ExternalData_17[[#This Row],[item_key]],GTList,Table_ExternalData_17[[#Headers],[SR]])</f>
        <v>0</v>
      </c>
      <c r="H66" s="10">
        <f>SUMIFS(GQList,GIList,Table_ExternalData_17[[#This Row],[item_key]],GTList,Table_ExternalData_17[[#Headers],[TR]])</f>
        <v>0</v>
      </c>
      <c r="I66" s="10">
        <f>SUMIFS(GQList,GIList,Table_ExternalData_17[[#This Row],[item_key]],GTList,Table_ExternalData_17[[#Headers],[RCA]])</f>
        <v>0</v>
      </c>
      <c r="J66" s="10">
        <f>SUM(Table_ExternalData_17[[#This Row],[GRN]]+Table_ExternalData_17[[#This Row],[VSTR]]+Table_ExternalData_17[[#This Row],[SR]]+Table_ExternalData_17[[#This Row],[TR]]+Table_ExternalData_17[[#This Row],[RCA]])</f>
        <v>0</v>
      </c>
      <c r="K66" s="10">
        <f>SUMIFS(IsQList,IsIList,Table_ExternalData_15[[#This Row],[item_key]],IsITypeList,Table_ExternalData_17[[#Headers],[R/P]])</f>
        <v>489</v>
      </c>
      <c r="L66" s="10">
        <f>SUMIFS(IsQList,IsIList,Table_ExternalData_15[[#This Row],[item_key]],IsITypeList,Table_ExternalData_17[[#Headers],[CST]])</f>
        <v>0</v>
      </c>
      <c r="M66" s="10">
        <f>SUMIFS(IsQList,IsIList,Table_ExternalData_15[[#This Row],[item_key]],IsITypeList,Table_ExternalData_17[[#Headers],[S/I]])</f>
        <v>1200</v>
      </c>
      <c r="N66" s="10">
        <f>SUMIFS(IsQList,IsIList,Table_ExternalData_15[[#This Row],[item_key]],IsITypeList,Table_ExternalData_17[[#Headers],[VST]])</f>
        <v>0</v>
      </c>
      <c r="O66" s="10">
        <f>SUMIFS(IsQList,IsIList,Table_ExternalData_15[[#This Row],[item_key]],IsITypeList,Table_ExternalData_17[[#Headers],[RTN]])</f>
        <v>-12</v>
      </c>
      <c r="P66" s="10">
        <f>SUM(Table_ExternalData_17[[#This Row],[R/P]:[RTN]])</f>
        <v>1677</v>
      </c>
      <c r="Q66" s="10">
        <f>SUM((Table_ExternalData_17[[#This Row],[Opening]]+Table_ExternalData_17[[#This Row],[Total Receipt]])-Table_ExternalData_17[[#This Row],[Total Issue]])</f>
        <v>4043</v>
      </c>
    </row>
    <row r="67" spans="1:17">
      <c r="A67" s="1" t="s">
        <v>2075</v>
      </c>
      <c r="B67" s="1" t="s">
        <v>2421</v>
      </c>
      <c r="C67" s="1" t="s">
        <v>1834</v>
      </c>
      <c r="D67" s="10">
        <f>SUMIFS(OPBQList,OPBIList,Table_ExternalData_17[[#This Row],[item_key]])</f>
        <v>4562</v>
      </c>
      <c r="E67" s="10">
        <f>SUMIFS(GQList,GIList,Table_ExternalData_17[[#This Row],[item_key]],GTList,Table_ExternalData_17[[#Headers],[GRN]])</f>
        <v>0</v>
      </c>
      <c r="F67" s="10">
        <f>SUMIFS(GQList,GIList,Table_ExternalData_17[[#This Row],[item_key]],GTList,Table_ExternalData_17[[#Headers],[VSTR]])</f>
        <v>0</v>
      </c>
      <c r="G67" s="10">
        <f>SUMIFS(GQList,GIList,Table_ExternalData_17[[#This Row],[item_key]],GTList,Table_ExternalData_17[[#Headers],[SR]])</f>
        <v>0</v>
      </c>
      <c r="H67" s="10">
        <f>SUMIFS(GQList,GIList,Table_ExternalData_17[[#This Row],[item_key]],GTList,Table_ExternalData_17[[#Headers],[TR]])</f>
        <v>0</v>
      </c>
      <c r="I67" s="10">
        <f>SUMIFS(GQList,GIList,Table_ExternalData_17[[#This Row],[item_key]],GTList,Table_ExternalData_17[[#Headers],[RCA]])</f>
        <v>0</v>
      </c>
      <c r="J67" s="10">
        <f>SUM(Table_ExternalData_17[[#This Row],[GRN]]+Table_ExternalData_17[[#This Row],[VSTR]]+Table_ExternalData_17[[#This Row],[SR]]+Table_ExternalData_17[[#This Row],[TR]]+Table_ExternalData_17[[#This Row],[RCA]])</f>
        <v>0</v>
      </c>
      <c r="K67" s="10">
        <f>SUMIFS(IsQList,IsIList,Table_ExternalData_15[[#This Row],[item_key]],IsITypeList,Table_ExternalData_17[[#Headers],[R/P]])</f>
        <v>489</v>
      </c>
      <c r="L67" s="10">
        <f>SUMIFS(IsQList,IsIList,Table_ExternalData_15[[#This Row],[item_key]],IsITypeList,Table_ExternalData_17[[#Headers],[CST]])</f>
        <v>0</v>
      </c>
      <c r="M67" s="10">
        <f>SUMIFS(IsQList,IsIList,Table_ExternalData_15[[#This Row],[item_key]],IsITypeList,Table_ExternalData_17[[#Headers],[S/I]])</f>
        <v>1200</v>
      </c>
      <c r="N67" s="10">
        <f>SUMIFS(IsQList,IsIList,Table_ExternalData_15[[#This Row],[item_key]],IsITypeList,Table_ExternalData_17[[#Headers],[VST]])</f>
        <v>0</v>
      </c>
      <c r="O67" s="10">
        <f>SUMIFS(IsQList,IsIList,Table_ExternalData_15[[#This Row],[item_key]],IsITypeList,Table_ExternalData_17[[#Headers],[RTN]])</f>
        <v>-12</v>
      </c>
      <c r="P67" s="10">
        <f>SUM(Table_ExternalData_17[[#This Row],[R/P]:[RTN]])</f>
        <v>1677</v>
      </c>
      <c r="Q67" s="10">
        <f>SUM((Table_ExternalData_17[[#This Row],[Opening]]+Table_ExternalData_17[[#This Row],[Total Receipt]])-Table_ExternalData_17[[#This Row],[Total Issue]])</f>
        <v>2885</v>
      </c>
    </row>
    <row r="68" spans="1:17">
      <c r="A68" s="1" t="s">
        <v>1742</v>
      </c>
      <c r="B68" s="1" t="s">
        <v>1833</v>
      </c>
      <c r="C68" s="1" t="s">
        <v>1834</v>
      </c>
      <c r="D68" s="10">
        <f>SUMIFS(OPBQList,OPBIList,Table_ExternalData_17[[#This Row],[item_key]])</f>
        <v>-772</v>
      </c>
      <c r="E68" s="10">
        <f>SUMIFS(GQList,GIList,Table_ExternalData_17[[#This Row],[item_key]],GTList,Table_ExternalData_17[[#Headers],[GRN]])</f>
        <v>0</v>
      </c>
      <c r="F68" s="10">
        <f>SUMIFS(GQList,GIList,Table_ExternalData_17[[#This Row],[item_key]],GTList,Table_ExternalData_17[[#Headers],[VSTR]])</f>
        <v>0</v>
      </c>
      <c r="G68" s="10">
        <f>SUMIFS(GQList,GIList,Table_ExternalData_17[[#This Row],[item_key]],GTList,Table_ExternalData_17[[#Headers],[SR]])</f>
        <v>0</v>
      </c>
      <c r="H68" s="10">
        <f>SUMIFS(GQList,GIList,Table_ExternalData_17[[#This Row],[item_key]],GTList,Table_ExternalData_17[[#Headers],[TR]])</f>
        <v>3400</v>
      </c>
      <c r="I68" s="10">
        <f>SUMIFS(GQList,GIList,Table_ExternalData_17[[#This Row],[item_key]],GTList,Table_ExternalData_17[[#Headers],[RCA]])</f>
        <v>0</v>
      </c>
      <c r="J68" s="10">
        <f>SUM(Table_ExternalData_17[[#This Row],[GRN]]+Table_ExternalData_17[[#This Row],[VSTR]]+Table_ExternalData_17[[#This Row],[SR]]+Table_ExternalData_17[[#This Row],[TR]]+Table_ExternalData_17[[#This Row],[RCA]])</f>
        <v>3400</v>
      </c>
      <c r="K68" s="10">
        <f>SUMIFS(IsQList,IsIList,Table_ExternalData_15[[#This Row],[item_key]],IsITypeList,Table_ExternalData_17[[#Headers],[R/P]])</f>
        <v>489</v>
      </c>
      <c r="L68" s="10">
        <f>SUMIFS(IsQList,IsIList,Table_ExternalData_15[[#This Row],[item_key]],IsITypeList,Table_ExternalData_17[[#Headers],[CST]])</f>
        <v>0</v>
      </c>
      <c r="M68" s="10">
        <f>SUMIFS(IsQList,IsIList,Table_ExternalData_15[[#This Row],[item_key]],IsITypeList,Table_ExternalData_17[[#Headers],[S/I]])</f>
        <v>0</v>
      </c>
      <c r="N68" s="10">
        <f>SUMIFS(IsQList,IsIList,Table_ExternalData_15[[#This Row],[item_key]],IsITypeList,Table_ExternalData_17[[#Headers],[VST]])</f>
        <v>0</v>
      </c>
      <c r="O68" s="10">
        <f>SUMIFS(IsQList,IsIList,Table_ExternalData_15[[#This Row],[item_key]],IsITypeList,Table_ExternalData_17[[#Headers],[RTN]])</f>
        <v>0</v>
      </c>
      <c r="P68" s="10">
        <f>SUM(Table_ExternalData_17[[#This Row],[R/P]:[RTN]])</f>
        <v>489</v>
      </c>
      <c r="Q68" s="10">
        <f>SUM((Table_ExternalData_17[[#This Row],[Opening]]+Table_ExternalData_17[[#This Row],[Total Receipt]])-Table_ExternalData_17[[#This Row],[Total Issue]])</f>
        <v>2139</v>
      </c>
    </row>
    <row r="69" spans="1:17">
      <c r="A69" s="1" t="s">
        <v>1727</v>
      </c>
      <c r="B69" s="1" t="s">
        <v>1835</v>
      </c>
      <c r="C69" s="1" t="s">
        <v>1834</v>
      </c>
      <c r="D69" s="10">
        <f>SUMIFS(OPBQList,OPBIList,Table_ExternalData_17[[#This Row],[item_key]])</f>
        <v>-1708</v>
      </c>
      <c r="E69" s="10">
        <f>SUMIFS(GQList,GIList,Table_ExternalData_17[[#This Row],[item_key]],GTList,Table_ExternalData_17[[#Headers],[GRN]])</f>
        <v>0</v>
      </c>
      <c r="F69" s="10">
        <f>SUMIFS(GQList,GIList,Table_ExternalData_17[[#This Row],[item_key]],GTList,Table_ExternalData_17[[#Headers],[VSTR]])</f>
        <v>0</v>
      </c>
      <c r="G69" s="10">
        <f>SUMIFS(GQList,GIList,Table_ExternalData_17[[#This Row],[item_key]],GTList,Table_ExternalData_17[[#Headers],[SR]])</f>
        <v>0</v>
      </c>
      <c r="H69" s="10">
        <f>SUMIFS(GQList,GIList,Table_ExternalData_17[[#This Row],[item_key]],GTList,Table_ExternalData_17[[#Headers],[TR]])</f>
        <v>1700</v>
      </c>
      <c r="I69" s="10">
        <f>SUMIFS(GQList,GIList,Table_ExternalData_17[[#This Row],[item_key]],GTList,Table_ExternalData_17[[#Headers],[RCA]])</f>
        <v>0</v>
      </c>
      <c r="J69" s="10">
        <f>SUM(Table_ExternalData_17[[#This Row],[GRN]]+Table_ExternalData_17[[#This Row],[VSTR]]+Table_ExternalData_17[[#This Row],[SR]]+Table_ExternalData_17[[#This Row],[TR]]+Table_ExternalData_17[[#This Row],[RCA]])</f>
        <v>1700</v>
      </c>
      <c r="K69" s="10">
        <f>SUMIFS(IsQList,IsIList,Table_ExternalData_15[[#This Row],[item_key]],IsITypeList,Table_ExternalData_17[[#Headers],[R/P]])</f>
        <v>642</v>
      </c>
      <c r="L69" s="10">
        <f>SUMIFS(IsQList,IsIList,Table_ExternalData_15[[#This Row],[item_key]],IsITypeList,Table_ExternalData_17[[#Headers],[CST]])</f>
        <v>0</v>
      </c>
      <c r="M69" s="10">
        <f>SUMIFS(IsQList,IsIList,Table_ExternalData_15[[#This Row],[item_key]],IsITypeList,Table_ExternalData_17[[#Headers],[S/I]])</f>
        <v>0</v>
      </c>
      <c r="N69" s="10">
        <f>SUMIFS(IsQList,IsIList,Table_ExternalData_15[[#This Row],[item_key]],IsITypeList,Table_ExternalData_17[[#Headers],[VST]])</f>
        <v>0</v>
      </c>
      <c r="O69" s="10">
        <f>SUMIFS(IsQList,IsIList,Table_ExternalData_15[[#This Row],[item_key]],IsITypeList,Table_ExternalData_17[[#Headers],[RTN]])</f>
        <v>0</v>
      </c>
      <c r="P69" s="10">
        <f>SUM(Table_ExternalData_17[[#This Row],[R/P]:[RTN]])</f>
        <v>642</v>
      </c>
      <c r="Q69" s="10">
        <f>SUM((Table_ExternalData_17[[#This Row],[Opening]]+Table_ExternalData_17[[#This Row],[Total Receipt]])-Table_ExternalData_17[[#This Row],[Total Issue]])</f>
        <v>-650</v>
      </c>
    </row>
    <row r="70" spans="1:17">
      <c r="A70" s="1" t="s">
        <v>2076</v>
      </c>
      <c r="B70" s="1" t="s">
        <v>2422</v>
      </c>
      <c r="C70" s="1" t="s">
        <v>1070</v>
      </c>
      <c r="D70" s="10">
        <f>SUMIFS(OPBQList,OPBIList,Table_ExternalData_17[[#This Row],[item_key]])</f>
        <v>-217</v>
      </c>
      <c r="E70" s="10">
        <f>SUMIFS(GQList,GIList,Table_ExternalData_17[[#This Row],[item_key]],GTList,Table_ExternalData_17[[#Headers],[GRN]])</f>
        <v>500</v>
      </c>
      <c r="F70" s="10">
        <f>SUMIFS(GQList,GIList,Table_ExternalData_17[[#This Row],[item_key]],GTList,Table_ExternalData_17[[#Headers],[VSTR]])</f>
        <v>0</v>
      </c>
      <c r="G70" s="10">
        <f>SUMIFS(GQList,GIList,Table_ExternalData_17[[#This Row],[item_key]],GTList,Table_ExternalData_17[[#Headers],[SR]])</f>
        <v>0</v>
      </c>
      <c r="H70" s="10">
        <f>SUMIFS(GQList,GIList,Table_ExternalData_17[[#This Row],[item_key]],GTList,Table_ExternalData_17[[#Headers],[TR]])</f>
        <v>0</v>
      </c>
      <c r="I70" s="10">
        <f>SUMIFS(GQList,GIList,Table_ExternalData_17[[#This Row],[item_key]],GTList,Table_ExternalData_17[[#Headers],[RCA]])</f>
        <v>0</v>
      </c>
      <c r="J70" s="10">
        <f>SUM(Table_ExternalData_17[[#This Row],[GRN]]+Table_ExternalData_17[[#This Row],[VSTR]]+Table_ExternalData_17[[#This Row],[SR]]+Table_ExternalData_17[[#This Row],[TR]]+Table_ExternalData_17[[#This Row],[RCA]])</f>
        <v>500</v>
      </c>
      <c r="K70" s="10">
        <f>SUMIFS(IsQList,IsIList,Table_ExternalData_15[[#This Row],[item_key]],IsITypeList,Table_ExternalData_17[[#Headers],[R/P]])</f>
        <v>978</v>
      </c>
      <c r="L70" s="10">
        <f>SUMIFS(IsQList,IsIList,Table_ExternalData_15[[#This Row],[item_key]],IsITypeList,Table_ExternalData_17[[#Headers],[CST]])</f>
        <v>0</v>
      </c>
      <c r="M70" s="10">
        <f>SUMIFS(IsQList,IsIList,Table_ExternalData_15[[#This Row],[item_key]],IsITypeList,Table_ExternalData_17[[#Headers],[S/I]])</f>
        <v>0</v>
      </c>
      <c r="N70" s="10">
        <f>SUMIFS(IsQList,IsIList,Table_ExternalData_15[[#This Row],[item_key]],IsITypeList,Table_ExternalData_17[[#Headers],[VST]])</f>
        <v>0</v>
      </c>
      <c r="O70" s="10">
        <f>SUMIFS(IsQList,IsIList,Table_ExternalData_15[[#This Row],[item_key]],IsITypeList,Table_ExternalData_17[[#Headers],[RTN]])</f>
        <v>0</v>
      </c>
      <c r="P70" s="10">
        <f>SUM(Table_ExternalData_17[[#This Row],[R/P]:[RTN]])</f>
        <v>978</v>
      </c>
      <c r="Q70" s="10">
        <f>SUM((Table_ExternalData_17[[#This Row],[Opening]]+Table_ExternalData_17[[#This Row],[Total Receipt]])-Table_ExternalData_17[[#This Row],[Total Issue]])</f>
        <v>-695</v>
      </c>
    </row>
    <row r="71" spans="1:17">
      <c r="A71" s="1" t="s">
        <v>290</v>
      </c>
      <c r="B71" s="1" t="s">
        <v>1288</v>
      </c>
      <c r="C71" s="1" t="s">
        <v>1070</v>
      </c>
      <c r="D71" s="10">
        <f>SUMIFS(OPBQList,OPBIList,Table_ExternalData_17[[#This Row],[item_key]])</f>
        <v>2181</v>
      </c>
      <c r="E71" s="10">
        <f>SUMIFS(GQList,GIList,Table_ExternalData_17[[#This Row],[item_key]],GTList,Table_ExternalData_17[[#Headers],[GRN]])</f>
        <v>1500</v>
      </c>
      <c r="F71" s="10">
        <f>SUMIFS(GQList,GIList,Table_ExternalData_17[[#This Row],[item_key]],GTList,Table_ExternalData_17[[#Headers],[VSTR]])</f>
        <v>0</v>
      </c>
      <c r="G71" s="10">
        <f>SUMIFS(GQList,GIList,Table_ExternalData_17[[#This Row],[item_key]],GTList,Table_ExternalData_17[[#Headers],[SR]])</f>
        <v>0</v>
      </c>
      <c r="H71" s="10">
        <f>SUMIFS(GQList,GIList,Table_ExternalData_17[[#This Row],[item_key]],GTList,Table_ExternalData_17[[#Headers],[TR]])</f>
        <v>0</v>
      </c>
      <c r="I71" s="10">
        <f>SUMIFS(GQList,GIList,Table_ExternalData_17[[#This Row],[item_key]],GTList,Table_ExternalData_17[[#Headers],[RCA]])</f>
        <v>0</v>
      </c>
      <c r="J71" s="10">
        <f>SUM(Table_ExternalData_17[[#This Row],[GRN]]+Table_ExternalData_17[[#This Row],[VSTR]]+Table_ExternalData_17[[#This Row],[SR]]+Table_ExternalData_17[[#This Row],[TR]]+Table_ExternalData_17[[#This Row],[RCA]])</f>
        <v>1500</v>
      </c>
      <c r="K71" s="10">
        <f>SUMIFS(IsQList,IsIList,Table_ExternalData_15[[#This Row],[item_key]],IsITypeList,Table_ExternalData_17[[#Headers],[R/P]])</f>
        <v>978</v>
      </c>
      <c r="L71" s="10">
        <f>SUMIFS(IsQList,IsIList,Table_ExternalData_15[[#This Row],[item_key]],IsITypeList,Table_ExternalData_17[[#Headers],[CST]])</f>
        <v>0</v>
      </c>
      <c r="M71" s="10">
        <f>SUMIFS(IsQList,IsIList,Table_ExternalData_15[[#This Row],[item_key]],IsITypeList,Table_ExternalData_17[[#Headers],[S/I]])</f>
        <v>0</v>
      </c>
      <c r="N71" s="10">
        <f>SUMIFS(IsQList,IsIList,Table_ExternalData_15[[#This Row],[item_key]],IsITypeList,Table_ExternalData_17[[#Headers],[VST]])</f>
        <v>0</v>
      </c>
      <c r="O71" s="10">
        <f>SUMIFS(IsQList,IsIList,Table_ExternalData_15[[#This Row],[item_key]],IsITypeList,Table_ExternalData_17[[#Headers],[RTN]])</f>
        <v>0</v>
      </c>
      <c r="P71" s="10">
        <f>SUM(Table_ExternalData_17[[#This Row],[R/P]:[RTN]])</f>
        <v>978</v>
      </c>
      <c r="Q71" s="10">
        <f>SUM((Table_ExternalData_17[[#This Row],[Opening]]+Table_ExternalData_17[[#This Row],[Total Receipt]])-Table_ExternalData_17[[#This Row],[Total Issue]])</f>
        <v>2703</v>
      </c>
    </row>
    <row r="72" spans="1:17">
      <c r="A72" s="1" t="s">
        <v>291</v>
      </c>
      <c r="B72" s="1" t="s">
        <v>1289</v>
      </c>
      <c r="C72" s="1" t="s">
        <v>1070</v>
      </c>
      <c r="D72" s="10">
        <f>SUMIFS(OPBQList,OPBIList,Table_ExternalData_17[[#This Row],[item_key]])</f>
        <v>2141</v>
      </c>
      <c r="E72" s="10">
        <f>SUMIFS(GQList,GIList,Table_ExternalData_17[[#This Row],[item_key]],GTList,Table_ExternalData_17[[#Headers],[GRN]])</f>
        <v>900</v>
      </c>
      <c r="F72" s="10">
        <f>SUMIFS(GQList,GIList,Table_ExternalData_17[[#This Row],[item_key]],GTList,Table_ExternalData_17[[#Headers],[VSTR]])</f>
        <v>0</v>
      </c>
      <c r="G72" s="10">
        <f>SUMIFS(GQList,GIList,Table_ExternalData_17[[#This Row],[item_key]],GTList,Table_ExternalData_17[[#Headers],[SR]])</f>
        <v>0</v>
      </c>
      <c r="H72" s="10">
        <f>SUMIFS(GQList,GIList,Table_ExternalData_17[[#This Row],[item_key]],GTList,Table_ExternalData_17[[#Headers],[TR]])</f>
        <v>0</v>
      </c>
      <c r="I72" s="10">
        <f>SUMIFS(GQList,GIList,Table_ExternalData_17[[#This Row],[item_key]],GTList,Table_ExternalData_17[[#Headers],[RCA]])</f>
        <v>0</v>
      </c>
      <c r="J72" s="10">
        <f>SUM(Table_ExternalData_17[[#This Row],[GRN]]+Table_ExternalData_17[[#This Row],[VSTR]]+Table_ExternalData_17[[#This Row],[SR]]+Table_ExternalData_17[[#This Row],[TR]]+Table_ExternalData_17[[#This Row],[RCA]])</f>
        <v>900</v>
      </c>
      <c r="K72" s="10">
        <f>SUMIFS(IsQList,IsIList,Table_ExternalData_15[[#This Row],[item_key]],IsITypeList,Table_ExternalData_17[[#Headers],[R/P]])</f>
        <v>978</v>
      </c>
      <c r="L72" s="10">
        <f>SUMIFS(IsQList,IsIList,Table_ExternalData_15[[#This Row],[item_key]],IsITypeList,Table_ExternalData_17[[#Headers],[CST]])</f>
        <v>0</v>
      </c>
      <c r="M72" s="10">
        <f>SUMIFS(IsQList,IsIList,Table_ExternalData_15[[#This Row],[item_key]],IsITypeList,Table_ExternalData_17[[#Headers],[S/I]])</f>
        <v>0</v>
      </c>
      <c r="N72" s="10">
        <f>SUMIFS(IsQList,IsIList,Table_ExternalData_15[[#This Row],[item_key]],IsITypeList,Table_ExternalData_17[[#Headers],[VST]])</f>
        <v>0</v>
      </c>
      <c r="O72" s="10">
        <f>SUMIFS(IsQList,IsIList,Table_ExternalData_15[[#This Row],[item_key]],IsITypeList,Table_ExternalData_17[[#Headers],[RTN]])</f>
        <v>0</v>
      </c>
      <c r="P72" s="10">
        <f>SUM(Table_ExternalData_17[[#This Row],[R/P]:[RTN]])</f>
        <v>978</v>
      </c>
      <c r="Q72" s="10">
        <f>SUM((Table_ExternalData_17[[#This Row],[Opening]]+Table_ExternalData_17[[#This Row],[Total Receipt]])-Table_ExternalData_17[[#This Row],[Total Issue]])</f>
        <v>2063</v>
      </c>
    </row>
    <row r="73" spans="1:17">
      <c r="A73" s="1" t="s">
        <v>2077</v>
      </c>
      <c r="B73" s="1" t="s">
        <v>2423</v>
      </c>
      <c r="C73" s="1" t="s">
        <v>2424</v>
      </c>
      <c r="D73" s="10">
        <f>SUMIFS(OPBQList,OPBIList,Table_ExternalData_17[[#This Row],[item_key]])</f>
        <v>865</v>
      </c>
      <c r="E73" s="10">
        <f>SUMIFS(GQList,GIList,Table_ExternalData_17[[#This Row],[item_key]],GTList,Table_ExternalData_17[[#Headers],[GRN]])</f>
        <v>500</v>
      </c>
      <c r="F73" s="10">
        <f>SUMIFS(GQList,GIList,Table_ExternalData_17[[#This Row],[item_key]],GTList,Table_ExternalData_17[[#Headers],[VSTR]])</f>
        <v>0</v>
      </c>
      <c r="G73" s="10">
        <f>SUMIFS(GQList,GIList,Table_ExternalData_17[[#This Row],[item_key]],GTList,Table_ExternalData_17[[#Headers],[SR]])</f>
        <v>0</v>
      </c>
      <c r="H73" s="10">
        <f>SUMIFS(GQList,GIList,Table_ExternalData_17[[#This Row],[item_key]],GTList,Table_ExternalData_17[[#Headers],[TR]])</f>
        <v>0</v>
      </c>
      <c r="I73" s="10">
        <f>SUMIFS(GQList,GIList,Table_ExternalData_17[[#This Row],[item_key]],GTList,Table_ExternalData_17[[#Headers],[RCA]])</f>
        <v>0</v>
      </c>
      <c r="J73" s="10">
        <f>SUM(Table_ExternalData_17[[#This Row],[GRN]]+Table_ExternalData_17[[#This Row],[VSTR]]+Table_ExternalData_17[[#This Row],[SR]]+Table_ExternalData_17[[#This Row],[TR]]+Table_ExternalData_17[[#This Row],[RCA]])</f>
        <v>500</v>
      </c>
      <c r="K73" s="10">
        <f>SUMIFS(IsQList,IsIList,Table_ExternalData_15[[#This Row],[item_key]],IsITypeList,Table_ExternalData_17[[#Headers],[R/P]])</f>
        <v>489</v>
      </c>
      <c r="L73" s="10">
        <f>SUMIFS(IsQList,IsIList,Table_ExternalData_15[[#This Row],[item_key]],IsITypeList,Table_ExternalData_17[[#Headers],[CST]])</f>
        <v>0</v>
      </c>
      <c r="M73" s="10">
        <f>SUMIFS(IsQList,IsIList,Table_ExternalData_15[[#This Row],[item_key]],IsITypeList,Table_ExternalData_17[[#Headers],[S/I]])</f>
        <v>0</v>
      </c>
      <c r="N73" s="10">
        <f>SUMIFS(IsQList,IsIList,Table_ExternalData_15[[#This Row],[item_key]],IsITypeList,Table_ExternalData_17[[#Headers],[VST]])</f>
        <v>0</v>
      </c>
      <c r="O73" s="10">
        <f>SUMIFS(IsQList,IsIList,Table_ExternalData_15[[#This Row],[item_key]],IsITypeList,Table_ExternalData_17[[#Headers],[RTN]])</f>
        <v>0</v>
      </c>
      <c r="P73" s="10">
        <f>SUM(Table_ExternalData_17[[#This Row],[R/P]:[RTN]])</f>
        <v>489</v>
      </c>
      <c r="Q73" s="10">
        <f>SUM((Table_ExternalData_17[[#This Row],[Opening]]+Table_ExternalData_17[[#This Row],[Total Receipt]])-Table_ExternalData_17[[#This Row],[Total Issue]])</f>
        <v>876</v>
      </c>
    </row>
    <row r="74" spans="1:17">
      <c r="A74" s="1" t="s">
        <v>131</v>
      </c>
      <c r="B74" s="1" t="s">
        <v>1173</v>
      </c>
      <c r="C74" s="1" t="s">
        <v>1174</v>
      </c>
      <c r="D74" s="10">
        <f>SUMIFS(OPBQList,OPBIList,Table_ExternalData_17[[#This Row],[item_key]])</f>
        <v>1071</v>
      </c>
      <c r="E74" s="10">
        <f>SUMIFS(GQList,GIList,Table_ExternalData_17[[#This Row],[item_key]],GTList,Table_ExternalData_17[[#Headers],[GRN]])</f>
        <v>2600</v>
      </c>
      <c r="F74" s="10">
        <f>SUMIFS(GQList,GIList,Table_ExternalData_17[[#This Row],[item_key]],GTList,Table_ExternalData_17[[#Headers],[VSTR]])</f>
        <v>0</v>
      </c>
      <c r="G74" s="10">
        <f>SUMIFS(GQList,GIList,Table_ExternalData_17[[#This Row],[item_key]],GTList,Table_ExternalData_17[[#Headers],[SR]])</f>
        <v>0</v>
      </c>
      <c r="H74" s="10">
        <f>SUMIFS(GQList,GIList,Table_ExternalData_17[[#This Row],[item_key]],GTList,Table_ExternalData_17[[#Headers],[TR]])</f>
        <v>0</v>
      </c>
      <c r="I74" s="10">
        <f>SUMIFS(GQList,GIList,Table_ExternalData_17[[#This Row],[item_key]],GTList,Table_ExternalData_17[[#Headers],[RCA]])</f>
        <v>0</v>
      </c>
      <c r="J74" s="10">
        <f>SUM(Table_ExternalData_17[[#This Row],[GRN]]+Table_ExternalData_17[[#This Row],[VSTR]]+Table_ExternalData_17[[#This Row],[SR]]+Table_ExternalData_17[[#This Row],[TR]]+Table_ExternalData_17[[#This Row],[RCA]])</f>
        <v>2600</v>
      </c>
      <c r="K74" s="10">
        <f>SUMIFS(IsQList,IsIList,Table_ExternalData_15[[#This Row],[item_key]],IsITypeList,Table_ExternalData_17[[#Headers],[R/P]])</f>
        <v>489</v>
      </c>
      <c r="L74" s="10">
        <f>SUMIFS(IsQList,IsIList,Table_ExternalData_15[[#This Row],[item_key]],IsITypeList,Table_ExternalData_17[[#Headers],[CST]])</f>
        <v>0</v>
      </c>
      <c r="M74" s="10">
        <f>SUMIFS(IsQList,IsIList,Table_ExternalData_15[[#This Row],[item_key]],IsITypeList,Table_ExternalData_17[[#Headers],[S/I]])</f>
        <v>0</v>
      </c>
      <c r="N74" s="10">
        <f>SUMIFS(IsQList,IsIList,Table_ExternalData_15[[#This Row],[item_key]],IsITypeList,Table_ExternalData_17[[#Headers],[VST]])</f>
        <v>0</v>
      </c>
      <c r="O74" s="10">
        <f>SUMIFS(IsQList,IsIList,Table_ExternalData_15[[#This Row],[item_key]],IsITypeList,Table_ExternalData_17[[#Headers],[RTN]])</f>
        <v>-12</v>
      </c>
      <c r="P74" s="10">
        <f>SUM(Table_ExternalData_17[[#This Row],[R/P]:[RTN]])</f>
        <v>477</v>
      </c>
      <c r="Q74" s="10">
        <f>SUM((Table_ExternalData_17[[#This Row],[Opening]]+Table_ExternalData_17[[#This Row],[Total Receipt]])-Table_ExternalData_17[[#This Row],[Total Issue]])</f>
        <v>3194</v>
      </c>
    </row>
    <row r="75" spans="1:17">
      <c r="A75" s="1" t="s">
        <v>321</v>
      </c>
      <c r="B75" s="1" t="s">
        <v>1186</v>
      </c>
      <c r="C75" s="1" t="s">
        <v>1174</v>
      </c>
      <c r="D75" s="10">
        <f>SUMIFS(OPBQList,OPBIList,Table_ExternalData_17[[#This Row],[item_key]])</f>
        <v>43627</v>
      </c>
      <c r="E75" s="10">
        <f>SUMIFS(GQList,GIList,Table_ExternalData_17[[#This Row],[item_key]],GTList,Table_ExternalData_17[[#Headers],[GRN]])</f>
        <v>12500</v>
      </c>
      <c r="F75" s="10">
        <f>SUMIFS(GQList,GIList,Table_ExternalData_17[[#This Row],[item_key]],GTList,Table_ExternalData_17[[#Headers],[VSTR]])</f>
        <v>0</v>
      </c>
      <c r="G75" s="10">
        <f>SUMIFS(GQList,GIList,Table_ExternalData_17[[#This Row],[item_key]],GTList,Table_ExternalData_17[[#Headers],[SR]])</f>
        <v>0</v>
      </c>
      <c r="H75" s="10">
        <f>SUMIFS(GQList,GIList,Table_ExternalData_17[[#This Row],[item_key]],GTList,Table_ExternalData_17[[#Headers],[TR]])</f>
        <v>0</v>
      </c>
      <c r="I75" s="10">
        <f>SUMIFS(GQList,GIList,Table_ExternalData_17[[#This Row],[item_key]],GTList,Table_ExternalData_17[[#Headers],[RCA]])</f>
        <v>0</v>
      </c>
      <c r="J75" s="10">
        <f>SUM(Table_ExternalData_17[[#This Row],[GRN]]+Table_ExternalData_17[[#This Row],[VSTR]]+Table_ExternalData_17[[#This Row],[SR]]+Table_ExternalData_17[[#This Row],[TR]]+Table_ExternalData_17[[#This Row],[RCA]])</f>
        <v>12500</v>
      </c>
      <c r="K75" s="10">
        <f>SUMIFS(IsQList,IsIList,Table_ExternalData_15[[#This Row],[item_key]],IsITypeList,Table_ExternalData_17[[#Headers],[R/P]])</f>
        <v>489</v>
      </c>
      <c r="L75" s="10">
        <f>SUMIFS(IsQList,IsIList,Table_ExternalData_15[[#This Row],[item_key]],IsITypeList,Table_ExternalData_17[[#Headers],[CST]])</f>
        <v>0</v>
      </c>
      <c r="M75" s="10">
        <f>SUMIFS(IsQList,IsIList,Table_ExternalData_15[[#This Row],[item_key]],IsITypeList,Table_ExternalData_17[[#Headers],[S/I]])</f>
        <v>0</v>
      </c>
      <c r="N75" s="10">
        <f>SUMIFS(IsQList,IsIList,Table_ExternalData_15[[#This Row],[item_key]],IsITypeList,Table_ExternalData_17[[#Headers],[VST]])</f>
        <v>0</v>
      </c>
      <c r="O75" s="10">
        <f>SUMIFS(IsQList,IsIList,Table_ExternalData_15[[#This Row],[item_key]],IsITypeList,Table_ExternalData_17[[#Headers],[RTN]])</f>
        <v>0</v>
      </c>
      <c r="P75" s="10">
        <f>SUM(Table_ExternalData_17[[#This Row],[R/P]:[RTN]])</f>
        <v>489</v>
      </c>
      <c r="Q75" s="10">
        <f>SUM((Table_ExternalData_17[[#This Row],[Opening]]+Table_ExternalData_17[[#This Row],[Total Receipt]])-Table_ExternalData_17[[#This Row],[Total Issue]])</f>
        <v>55638</v>
      </c>
    </row>
    <row r="76" spans="1:17">
      <c r="A76" s="1" t="s">
        <v>1743</v>
      </c>
      <c r="B76" s="1" t="s">
        <v>1836</v>
      </c>
      <c r="C76" s="1" t="s">
        <v>1174</v>
      </c>
      <c r="D76" s="10">
        <f>SUMIFS(OPBQList,OPBIList,Table_ExternalData_17[[#This Row],[item_key]])</f>
        <v>-761</v>
      </c>
      <c r="E76" s="10">
        <f>SUMIFS(GQList,GIList,Table_ExternalData_17[[#This Row],[item_key]],GTList,Table_ExternalData_17[[#Headers],[GRN]])</f>
        <v>0</v>
      </c>
      <c r="F76" s="10">
        <f>SUMIFS(GQList,GIList,Table_ExternalData_17[[#This Row],[item_key]],GTList,Table_ExternalData_17[[#Headers],[VSTR]])</f>
        <v>0</v>
      </c>
      <c r="G76" s="10">
        <f>SUMIFS(GQList,GIList,Table_ExternalData_17[[#This Row],[item_key]],GTList,Table_ExternalData_17[[#Headers],[SR]])</f>
        <v>0</v>
      </c>
      <c r="H76" s="10">
        <f>SUMIFS(GQList,GIList,Table_ExternalData_17[[#This Row],[item_key]],GTList,Table_ExternalData_17[[#Headers],[TR]])</f>
        <v>2000</v>
      </c>
      <c r="I76" s="10">
        <f>SUMIFS(GQList,GIList,Table_ExternalData_17[[#This Row],[item_key]],GTList,Table_ExternalData_17[[#Headers],[RCA]])</f>
        <v>0</v>
      </c>
      <c r="J76" s="10">
        <f>SUM(Table_ExternalData_17[[#This Row],[GRN]]+Table_ExternalData_17[[#This Row],[VSTR]]+Table_ExternalData_17[[#This Row],[SR]]+Table_ExternalData_17[[#This Row],[TR]]+Table_ExternalData_17[[#This Row],[RCA]])</f>
        <v>2000</v>
      </c>
      <c r="K76" s="10">
        <f>SUMIFS(IsQList,IsIList,Table_ExternalData_15[[#This Row],[item_key]],IsITypeList,Table_ExternalData_17[[#Headers],[R/P]])</f>
        <v>489</v>
      </c>
      <c r="L76" s="10">
        <f>SUMIFS(IsQList,IsIList,Table_ExternalData_15[[#This Row],[item_key]],IsITypeList,Table_ExternalData_17[[#Headers],[CST]])</f>
        <v>0</v>
      </c>
      <c r="M76" s="10">
        <f>SUMIFS(IsQList,IsIList,Table_ExternalData_15[[#This Row],[item_key]],IsITypeList,Table_ExternalData_17[[#Headers],[S/I]])</f>
        <v>0</v>
      </c>
      <c r="N76" s="10">
        <f>SUMIFS(IsQList,IsIList,Table_ExternalData_15[[#This Row],[item_key]],IsITypeList,Table_ExternalData_17[[#Headers],[VST]])</f>
        <v>0</v>
      </c>
      <c r="O76" s="10">
        <f>SUMIFS(IsQList,IsIList,Table_ExternalData_15[[#This Row],[item_key]],IsITypeList,Table_ExternalData_17[[#Headers],[RTN]])</f>
        <v>0</v>
      </c>
      <c r="P76" s="10">
        <f>SUM(Table_ExternalData_17[[#This Row],[R/P]:[RTN]])</f>
        <v>489</v>
      </c>
      <c r="Q76" s="10">
        <f>SUM((Table_ExternalData_17[[#This Row],[Opening]]+Table_ExternalData_17[[#This Row],[Total Receipt]])-Table_ExternalData_17[[#This Row],[Total Issue]])</f>
        <v>750</v>
      </c>
    </row>
    <row r="77" spans="1:17">
      <c r="A77" s="1" t="s">
        <v>2078</v>
      </c>
      <c r="B77" s="1" t="s">
        <v>2425</v>
      </c>
      <c r="C77" s="1" t="s">
        <v>1174</v>
      </c>
      <c r="D77" s="10">
        <f>SUMIFS(OPBQList,OPBIList,Table_ExternalData_17[[#This Row],[item_key]])</f>
        <v>9509</v>
      </c>
      <c r="E77" s="10">
        <f>SUMIFS(GQList,GIList,Table_ExternalData_17[[#This Row],[item_key]],GTList,Table_ExternalData_17[[#Headers],[GRN]])</f>
        <v>0</v>
      </c>
      <c r="F77" s="10">
        <f>SUMIFS(GQList,GIList,Table_ExternalData_17[[#This Row],[item_key]],GTList,Table_ExternalData_17[[#Headers],[VSTR]])</f>
        <v>0</v>
      </c>
      <c r="G77" s="10">
        <f>SUMIFS(GQList,GIList,Table_ExternalData_17[[#This Row],[item_key]],GTList,Table_ExternalData_17[[#Headers],[SR]])</f>
        <v>0</v>
      </c>
      <c r="H77" s="10">
        <f>SUMIFS(GQList,GIList,Table_ExternalData_17[[#This Row],[item_key]],GTList,Table_ExternalData_17[[#Headers],[TR]])</f>
        <v>0</v>
      </c>
      <c r="I77" s="10">
        <f>SUMIFS(GQList,GIList,Table_ExternalData_17[[#This Row],[item_key]],GTList,Table_ExternalData_17[[#Headers],[RCA]])</f>
        <v>0</v>
      </c>
      <c r="J77" s="10">
        <f>SUM(Table_ExternalData_17[[#This Row],[GRN]]+Table_ExternalData_17[[#This Row],[VSTR]]+Table_ExternalData_17[[#This Row],[SR]]+Table_ExternalData_17[[#This Row],[TR]]+Table_ExternalData_17[[#This Row],[RCA]])</f>
        <v>0</v>
      </c>
      <c r="K77" s="10">
        <f>SUMIFS(IsQList,IsIList,Table_ExternalData_15[[#This Row],[item_key]],IsITypeList,Table_ExternalData_17[[#Headers],[R/P]])</f>
        <v>489</v>
      </c>
      <c r="L77" s="10">
        <f>SUMIFS(IsQList,IsIList,Table_ExternalData_15[[#This Row],[item_key]],IsITypeList,Table_ExternalData_17[[#Headers],[CST]])</f>
        <v>0</v>
      </c>
      <c r="M77" s="10">
        <f>SUMIFS(IsQList,IsIList,Table_ExternalData_15[[#This Row],[item_key]],IsITypeList,Table_ExternalData_17[[#Headers],[S/I]])</f>
        <v>0</v>
      </c>
      <c r="N77" s="10">
        <f>SUMIFS(IsQList,IsIList,Table_ExternalData_15[[#This Row],[item_key]],IsITypeList,Table_ExternalData_17[[#Headers],[VST]])</f>
        <v>0</v>
      </c>
      <c r="O77" s="10">
        <f>SUMIFS(IsQList,IsIList,Table_ExternalData_15[[#This Row],[item_key]],IsITypeList,Table_ExternalData_17[[#Headers],[RTN]])</f>
        <v>0</v>
      </c>
      <c r="P77" s="10">
        <f>SUM(Table_ExternalData_17[[#This Row],[R/P]:[RTN]])</f>
        <v>489</v>
      </c>
      <c r="Q77" s="10">
        <f>SUM((Table_ExternalData_17[[#This Row],[Opening]]+Table_ExternalData_17[[#This Row],[Total Receipt]])-Table_ExternalData_17[[#This Row],[Total Issue]])</f>
        <v>9020</v>
      </c>
    </row>
    <row r="78" spans="1:17">
      <c r="A78" s="1" t="s">
        <v>1744</v>
      </c>
      <c r="B78" s="1" t="s">
        <v>1837</v>
      </c>
      <c r="C78" s="1" t="s">
        <v>1174</v>
      </c>
      <c r="D78" s="10">
        <f>SUMIFS(OPBQList,OPBIList,Table_ExternalData_17[[#This Row],[item_key]])</f>
        <v>-2308</v>
      </c>
      <c r="E78" s="10">
        <f>SUMIFS(GQList,GIList,Table_ExternalData_17[[#This Row],[item_key]],GTList,Table_ExternalData_17[[#Headers],[GRN]])</f>
        <v>0</v>
      </c>
      <c r="F78" s="10">
        <f>SUMIFS(GQList,GIList,Table_ExternalData_17[[#This Row],[item_key]],GTList,Table_ExternalData_17[[#Headers],[VSTR]])</f>
        <v>0</v>
      </c>
      <c r="G78" s="10">
        <f>SUMIFS(GQList,GIList,Table_ExternalData_17[[#This Row],[item_key]],GTList,Table_ExternalData_17[[#Headers],[SR]])</f>
        <v>0</v>
      </c>
      <c r="H78" s="10">
        <f>SUMIFS(GQList,GIList,Table_ExternalData_17[[#This Row],[item_key]],GTList,Table_ExternalData_17[[#Headers],[TR]])</f>
        <v>1100</v>
      </c>
      <c r="I78" s="10">
        <f>SUMIFS(GQList,GIList,Table_ExternalData_17[[#This Row],[item_key]],GTList,Table_ExternalData_17[[#Headers],[RCA]])</f>
        <v>0</v>
      </c>
      <c r="J78" s="10">
        <f>SUM(Table_ExternalData_17[[#This Row],[GRN]]+Table_ExternalData_17[[#This Row],[VSTR]]+Table_ExternalData_17[[#This Row],[SR]]+Table_ExternalData_17[[#This Row],[TR]]+Table_ExternalData_17[[#This Row],[RCA]])</f>
        <v>1100</v>
      </c>
      <c r="K78" s="10">
        <f>SUMIFS(IsQList,IsIList,Table_ExternalData_15[[#This Row],[item_key]],IsITypeList,Table_ExternalData_17[[#Headers],[R/P]])</f>
        <v>489</v>
      </c>
      <c r="L78" s="10">
        <f>SUMIFS(IsQList,IsIList,Table_ExternalData_15[[#This Row],[item_key]],IsITypeList,Table_ExternalData_17[[#Headers],[CST]])</f>
        <v>0</v>
      </c>
      <c r="M78" s="10">
        <f>SUMIFS(IsQList,IsIList,Table_ExternalData_15[[#This Row],[item_key]],IsITypeList,Table_ExternalData_17[[#Headers],[S/I]])</f>
        <v>0</v>
      </c>
      <c r="N78" s="10">
        <f>SUMIFS(IsQList,IsIList,Table_ExternalData_15[[#This Row],[item_key]],IsITypeList,Table_ExternalData_17[[#Headers],[VST]])</f>
        <v>0</v>
      </c>
      <c r="O78" s="10">
        <f>SUMIFS(IsQList,IsIList,Table_ExternalData_15[[#This Row],[item_key]],IsITypeList,Table_ExternalData_17[[#Headers],[RTN]])</f>
        <v>0</v>
      </c>
      <c r="P78" s="10">
        <f>SUM(Table_ExternalData_17[[#This Row],[R/P]:[RTN]])</f>
        <v>489</v>
      </c>
      <c r="Q78" s="10">
        <f>SUM((Table_ExternalData_17[[#This Row],[Opening]]+Table_ExternalData_17[[#This Row],[Total Receipt]])-Table_ExternalData_17[[#This Row],[Total Issue]])</f>
        <v>-1697</v>
      </c>
    </row>
    <row r="79" spans="1:17">
      <c r="A79" s="1" t="s">
        <v>193</v>
      </c>
      <c r="B79" s="1" t="s">
        <v>781</v>
      </c>
      <c r="C79" s="1" t="s">
        <v>782</v>
      </c>
      <c r="D79" s="10">
        <f>SUMIFS(OPBQList,OPBIList,Table_ExternalData_17[[#This Row],[item_key]])</f>
        <v>69</v>
      </c>
      <c r="E79" s="10">
        <f>SUMIFS(GQList,GIList,Table_ExternalData_17[[#This Row],[item_key]],GTList,Table_ExternalData_17[[#Headers],[GRN]])</f>
        <v>1066</v>
      </c>
      <c r="F79" s="10">
        <f>SUMIFS(GQList,GIList,Table_ExternalData_17[[#This Row],[item_key]],GTList,Table_ExternalData_17[[#Headers],[VSTR]])</f>
        <v>0</v>
      </c>
      <c r="G79" s="10">
        <f>SUMIFS(GQList,GIList,Table_ExternalData_17[[#This Row],[item_key]],GTList,Table_ExternalData_17[[#Headers],[SR]])</f>
        <v>0</v>
      </c>
      <c r="H79" s="10">
        <f>SUMIFS(GQList,GIList,Table_ExternalData_17[[#This Row],[item_key]],GTList,Table_ExternalData_17[[#Headers],[TR]])</f>
        <v>0</v>
      </c>
      <c r="I79" s="10">
        <f>SUMIFS(GQList,GIList,Table_ExternalData_17[[#This Row],[item_key]],GTList,Table_ExternalData_17[[#Headers],[RCA]])</f>
        <v>0</v>
      </c>
      <c r="J79" s="10">
        <f>SUM(Table_ExternalData_17[[#This Row],[GRN]]+Table_ExternalData_17[[#This Row],[VSTR]]+Table_ExternalData_17[[#This Row],[SR]]+Table_ExternalData_17[[#This Row],[TR]]+Table_ExternalData_17[[#This Row],[RCA]])</f>
        <v>1066</v>
      </c>
      <c r="K79" s="10">
        <f>SUMIFS(IsQList,IsIList,Table_ExternalData_15[[#This Row],[item_key]],IsITypeList,Table_ExternalData_17[[#Headers],[R/P]])</f>
        <v>978</v>
      </c>
      <c r="L79" s="10">
        <f>SUMIFS(IsQList,IsIList,Table_ExternalData_15[[#This Row],[item_key]],IsITypeList,Table_ExternalData_17[[#Headers],[CST]])</f>
        <v>0</v>
      </c>
      <c r="M79" s="10">
        <f>SUMIFS(IsQList,IsIList,Table_ExternalData_15[[#This Row],[item_key]],IsITypeList,Table_ExternalData_17[[#Headers],[S/I]])</f>
        <v>0</v>
      </c>
      <c r="N79" s="10">
        <f>SUMIFS(IsQList,IsIList,Table_ExternalData_15[[#This Row],[item_key]],IsITypeList,Table_ExternalData_17[[#Headers],[VST]])</f>
        <v>0</v>
      </c>
      <c r="O79" s="10">
        <f>SUMIFS(IsQList,IsIList,Table_ExternalData_15[[#This Row],[item_key]],IsITypeList,Table_ExternalData_17[[#Headers],[RTN]])</f>
        <v>0</v>
      </c>
      <c r="P79" s="10">
        <f>SUM(Table_ExternalData_17[[#This Row],[R/P]:[RTN]])</f>
        <v>978</v>
      </c>
      <c r="Q79" s="10">
        <f>SUM((Table_ExternalData_17[[#This Row],[Opening]]+Table_ExternalData_17[[#This Row],[Total Receipt]])-Table_ExternalData_17[[#This Row],[Total Issue]])</f>
        <v>157</v>
      </c>
    </row>
    <row r="80" spans="1:17">
      <c r="A80" s="1" t="s">
        <v>2018</v>
      </c>
      <c r="B80" s="1" t="s">
        <v>2426</v>
      </c>
      <c r="C80" s="1" t="s">
        <v>2427</v>
      </c>
      <c r="D80" s="10">
        <f>SUMIFS(OPBQList,OPBIList,Table_ExternalData_17[[#This Row],[item_key]])</f>
        <v>47</v>
      </c>
      <c r="E80" s="10">
        <f>SUMIFS(GQList,GIList,Table_ExternalData_17[[#This Row],[item_key]],GTList,Table_ExternalData_17[[#Headers],[GRN]])</f>
        <v>0</v>
      </c>
      <c r="F80" s="10">
        <f>SUMIFS(GQList,GIList,Table_ExternalData_17[[#This Row],[item_key]],GTList,Table_ExternalData_17[[#Headers],[VSTR]])</f>
        <v>0</v>
      </c>
      <c r="G80" s="10">
        <f>SUMIFS(GQList,GIList,Table_ExternalData_17[[#This Row],[item_key]],GTList,Table_ExternalData_17[[#Headers],[SR]])</f>
        <v>0</v>
      </c>
      <c r="H80" s="10">
        <f>SUMIFS(GQList,GIList,Table_ExternalData_17[[#This Row],[item_key]],GTList,Table_ExternalData_17[[#Headers],[TR]])</f>
        <v>0</v>
      </c>
      <c r="I80" s="10">
        <f>SUMIFS(GQList,GIList,Table_ExternalData_17[[#This Row],[item_key]],GTList,Table_ExternalData_17[[#Headers],[RCA]])</f>
        <v>0</v>
      </c>
      <c r="J80" s="10">
        <f>SUM(Table_ExternalData_17[[#This Row],[GRN]]+Table_ExternalData_17[[#This Row],[VSTR]]+Table_ExternalData_17[[#This Row],[SR]]+Table_ExternalData_17[[#This Row],[TR]]+Table_ExternalData_17[[#This Row],[RCA]])</f>
        <v>0</v>
      </c>
      <c r="K80" s="10">
        <f>SUMIFS(IsQList,IsIList,Table_ExternalData_15[[#This Row],[item_key]],IsITypeList,Table_ExternalData_17[[#Headers],[R/P]])</f>
        <v>489</v>
      </c>
      <c r="L80" s="10">
        <f>SUMIFS(IsQList,IsIList,Table_ExternalData_15[[#This Row],[item_key]],IsITypeList,Table_ExternalData_17[[#Headers],[CST]])</f>
        <v>0</v>
      </c>
      <c r="M80" s="10">
        <f>SUMIFS(IsQList,IsIList,Table_ExternalData_15[[#This Row],[item_key]],IsITypeList,Table_ExternalData_17[[#Headers],[S/I]])</f>
        <v>0</v>
      </c>
      <c r="N80" s="10">
        <f>SUMIFS(IsQList,IsIList,Table_ExternalData_15[[#This Row],[item_key]],IsITypeList,Table_ExternalData_17[[#Headers],[VST]])</f>
        <v>0</v>
      </c>
      <c r="O80" s="10">
        <f>SUMIFS(IsQList,IsIList,Table_ExternalData_15[[#This Row],[item_key]],IsITypeList,Table_ExternalData_17[[#Headers],[RTN]])</f>
        <v>0</v>
      </c>
      <c r="P80" s="10">
        <f>SUM(Table_ExternalData_17[[#This Row],[R/P]:[RTN]])</f>
        <v>489</v>
      </c>
      <c r="Q80" s="10">
        <f>SUM((Table_ExternalData_17[[#This Row],[Opening]]+Table_ExternalData_17[[#This Row],[Total Receipt]])-Table_ExternalData_17[[#This Row],[Total Issue]])</f>
        <v>-442</v>
      </c>
    </row>
    <row r="81" spans="1:17">
      <c r="A81" s="1" t="s">
        <v>2079</v>
      </c>
      <c r="B81" s="1" t="s">
        <v>2428</v>
      </c>
      <c r="C81" s="1" t="s">
        <v>889</v>
      </c>
      <c r="D81" s="10">
        <f>SUMIFS(OPBQList,OPBIList,Table_ExternalData_17[[#This Row],[item_key]])</f>
        <v>3088</v>
      </c>
      <c r="E81" s="10">
        <f>SUMIFS(GQList,GIList,Table_ExternalData_17[[#This Row],[item_key]],GTList,Table_ExternalData_17[[#Headers],[GRN]])</f>
        <v>0</v>
      </c>
      <c r="F81" s="10">
        <f>SUMIFS(GQList,GIList,Table_ExternalData_17[[#This Row],[item_key]],GTList,Table_ExternalData_17[[#Headers],[VSTR]])</f>
        <v>0</v>
      </c>
      <c r="G81" s="10">
        <f>SUMIFS(GQList,GIList,Table_ExternalData_17[[#This Row],[item_key]],GTList,Table_ExternalData_17[[#Headers],[SR]])</f>
        <v>0</v>
      </c>
      <c r="H81" s="10">
        <f>SUMIFS(GQList,GIList,Table_ExternalData_17[[#This Row],[item_key]],GTList,Table_ExternalData_17[[#Headers],[TR]])</f>
        <v>0</v>
      </c>
      <c r="I81" s="10">
        <f>SUMIFS(GQList,GIList,Table_ExternalData_17[[#This Row],[item_key]],GTList,Table_ExternalData_17[[#Headers],[RCA]])</f>
        <v>0</v>
      </c>
      <c r="J81" s="10">
        <f>SUM(Table_ExternalData_17[[#This Row],[GRN]]+Table_ExternalData_17[[#This Row],[VSTR]]+Table_ExternalData_17[[#This Row],[SR]]+Table_ExternalData_17[[#This Row],[TR]]+Table_ExternalData_17[[#This Row],[RCA]])</f>
        <v>0</v>
      </c>
      <c r="K81" s="10">
        <f>SUMIFS(IsQList,IsIList,Table_ExternalData_15[[#This Row],[item_key]],IsITypeList,Table_ExternalData_17[[#Headers],[R/P]])</f>
        <v>1878</v>
      </c>
      <c r="L81" s="10">
        <f>SUMIFS(IsQList,IsIList,Table_ExternalData_15[[#This Row],[item_key]],IsITypeList,Table_ExternalData_17[[#Headers],[CST]])</f>
        <v>0</v>
      </c>
      <c r="M81" s="10">
        <f>SUMIFS(IsQList,IsIList,Table_ExternalData_15[[#This Row],[item_key]],IsITypeList,Table_ExternalData_17[[#Headers],[S/I]])</f>
        <v>0</v>
      </c>
      <c r="N81" s="10">
        <f>SUMIFS(IsQList,IsIList,Table_ExternalData_15[[#This Row],[item_key]],IsITypeList,Table_ExternalData_17[[#Headers],[VST]])</f>
        <v>0</v>
      </c>
      <c r="O81" s="10">
        <f>SUMIFS(IsQList,IsIList,Table_ExternalData_15[[#This Row],[item_key]],IsITypeList,Table_ExternalData_17[[#Headers],[RTN]])</f>
        <v>0</v>
      </c>
      <c r="P81" s="10">
        <f>SUM(Table_ExternalData_17[[#This Row],[R/P]:[RTN]])</f>
        <v>1878</v>
      </c>
      <c r="Q81" s="10">
        <f>SUM((Table_ExternalData_17[[#This Row],[Opening]]+Table_ExternalData_17[[#This Row],[Total Receipt]])-Table_ExternalData_17[[#This Row],[Total Issue]])</f>
        <v>1210</v>
      </c>
    </row>
    <row r="82" spans="1:17">
      <c r="A82" s="1" t="s">
        <v>539</v>
      </c>
      <c r="B82" s="1" t="s">
        <v>1063</v>
      </c>
      <c r="C82" s="1" t="s">
        <v>889</v>
      </c>
      <c r="D82" s="10">
        <f>SUMIFS(OPBQList,OPBIList,Table_ExternalData_17[[#This Row],[item_key]])</f>
        <v>-574</v>
      </c>
      <c r="E82" s="10">
        <f>SUMIFS(GQList,GIList,Table_ExternalData_17[[#This Row],[item_key]],GTList,Table_ExternalData_17[[#Headers],[GRN]])</f>
        <v>1250</v>
      </c>
      <c r="F82" s="10">
        <f>SUMIFS(GQList,GIList,Table_ExternalData_17[[#This Row],[item_key]],GTList,Table_ExternalData_17[[#Headers],[VSTR]])</f>
        <v>0</v>
      </c>
      <c r="G82" s="10">
        <f>SUMIFS(GQList,GIList,Table_ExternalData_17[[#This Row],[item_key]],GTList,Table_ExternalData_17[[#Headers],[SR]])</f>
        <v>0</v>
      </c>
      <c r="H82" s="10">
        <f>SUMIFS(GQList,GIList,Table_ExternalData_17[[#This Row],[item_key]],GTList,Table_ExternalData_17[[#Headers],[TR]])</f>
        <v>0</v>
      </c>
      <c r="I82" s="10">
        <f>SUMIFS(GQList,GIList,Table_ExternalData_17[[#This Row],[item_key]],GTList,Table_ExternalData_17[[#Headers],[RCA]])</f>
        <v>0</v>
      </c>
      <c r="J82" s="10">
        <f>SUM(Table_ExternalData_17[[#This Row],[GRN]]+Table_ExternalData_17[[#This Row],[VSTR]]+Table_ExternalData_17[[#This Row],[SR]]+Table_ExternalData_17[[#This Row],[TR]]+Table_ExternalData_17[[#This Row],[RCA]])</f>
        <v>1250</v>
      </c>
      <c r="K82" s="10">
        <f>SUMIFS(IsQList,IsIList,Table_ExternalData_15[[#This Row],[item_key]],IsITypeList,Table_ExternalData_17[[#Headers],[R/P]])</f>
        <v>489</v>
      </c>
      <c r="L82" s="10">
        <f>SUMIFS(IsQList,IsIList,Table_ExternalData_15[[#This Row],[item_key]],IsITypeList,Table_ExternalData_17[[#Headers],[CST]])</f>
        <v>0</v>
      </c>
      <c r="M82" s="10">
        <f>SUMIFS(IsQList,IsIList,Table_ExternalData_15[[#This Row],[item_key]],IsITypeList,Table_ExternalData_17[[#Headers],[S/I]])</f>
        <v>0</v>
      </c>
      <c r="N82" s="10">
        <f>SUMIFS(IsQList,IsIList,Table_ExternalData_15[[#This Row],[item_key]],IsITypeList,Table_ExternalData_17[[#Headers],[VST]])</f>
        <v>0</v>
      </c>
      <c r="O82" s="10">
        <f>SUMIFS(IsQList,IsIList,Table_ExternalData_15[[#This Row],[item_key]],IsITypeList,Table_ExternalData_17[[#Headers],[RTN]])</f>
        <v>0</v>
      </c>
      <c r="P82" s="10">
        <f>SUM(Table_ExternalData_17[[#This Row],[R/P]:[RTN]])</f>
        <v>489</v>
      </c>
      <c r="Q82" s="10">
        <f>SUM((Table_ExternalData_17[[#This Row],[Opening]]+Table_ExternalData_17[[#This Row],[Total Receipt]])-Table_ExternalData_17[[#This Row],[Total Issue]])</f>
        <v>187</v>
      </c>
    </row>
    <row r="83" spans="1:17">
      <c r="A83" s="1" t="s">
        <v>2080</v>
      </c>
      <c r="B83" s="1" t="s">
        <v>2429</v>
      </c>
      <c r="C83" s="1" t="s">
        <v>889</v>
      </c>
      <c r="D83" s="10">
        <f>SUMIFS(OPBQList,OPBIList,Table_ExternalData_17[[#This Row],[item_key]])</f>
        <v>6309</v>
      </c>
      <c r="E83" s="10">
        <f>SUMIFS(GQList,GIList,Table_ExternalData_17[[#This Row],[item_key]],GTList,Table_ExternalData_17[[#Headers],[GRN]])</f>
        <v>0</v>
      </c>
      <c r="F83" s="10">
        <f>SUMIFS(GQList,GIList,Table_ExternalData_17[[#This Row],[item_key]],GTList,Table_ExternalData_17[[#Headers],[VSTR]])</f>
        <v>0</v>
      </c>
      <c r="G83" s="10">
        <f>SUMIFS(GQList,GIList,Table_ExternalData_17[[#This Row],[item_key]],GTList,Table_ExternalData_17[[#Headers],[SR]])</f>
        <v>0</v>
      </c>
      <c r="H83" s="10">
        <f>SUMIFS(GQList,GIList,Table_ExternalData_17[[#This Row],[item_key]],GTList,Table_ExternalData_17[[#Headers],[TR]])</f>
        <v>0</v>
      </c>
      <c r="I83" s="10">
        <f>SUMIFS(GQList,GIList,Table_ExternalData_17[[#This Row],[item_key]],GTList,Table_ExternalData_17[[#Headers],[RCA]])</f>
        <v>0</v>
      </c>
      <c r="J83" s="10">
        <f>SUM(Table_ExternalData_17[[#This Row],[GRN]]+Table_ExternalData_17[[#This Row],[VSTR]]+Table_ExternalData_17[[#This Row],[SR]]+Table_ExternalData_17[[#This Row],[TR]]+Table_ExternalData_17[[#This Row],[RCA]])</f>
        <v>0</v>
      </c>
      <c r="K83" s="10">
        <f>SUMIFS(IsQList,IsIList,Table_ExternalData_15[[#This Row],[item_key]],IsITypeList,Table_ExternalData_17[[#Headers],[R/P]])</f>
        <v>489</v>
      </c>
      <c r="L83" s="10">
        <f>SUMIFS(IsQList,IsIList,Table_ExternalData_15[[#This Row],[item_key]],IsITypeList,Table_ExternalData_17[[#Headers],[CST]])</f>
        <v>0</v>
      </c>
      <c r="M83" s="10">
        <f>SUMIFS(IsQList,IsIList,Table_ExternalData_15[[#This Row],[item_key]],IsITypeList,Table_ExternalData_17[[#Headers],[S/I]])</f>
        <v>0</v>
      </c>
      <c r="N83" s="10">
        <f>SUMIFS(IsQList,IsIList,Table_ExternalData_15[[#This Row],[item_key]],IsITypeList,Table_ExternalData_17[[#Headers],[VST]])</f>
        <v>0</v>
      </c>
      <c r="O83" s="10">
        <f>SUMIFS(IsQList,IsIList,Table_ExternalData_15[[#This Row],[item_key]],IsITypeList,Table_ExternalData_17[[#Headers],[RTN]])</f>
        <v>-25</v>
      </c>
      <c r="P83" s="10">
        <f>SUM(Table_ExternalData_17[[#This Row],[R/P]:[RTN]])</f>
        <v>464</v>
      </c>
      <c r="Q83" s="10">
        <f>SUM((Table_ExternalData_17[[#This Row],[Opening]]+Table_ExternalData_17[[#This Row],[Total Receipt]])-Table_ExternalData_17[[#This Row],[Total Issue]])</f>
        <v>5845</v>
      </c>
    </row>
    <row r="84" spans="1:17">
      <c r="A84" s="1" t="s">
        <v>2081</v>
      </c>
      <c r="B84" s="1" t="s">
        <v>2430</v>
      </c>
      <c r="C84" s="1" t="s">
        <v>889</v>
      </c>
      <c r="D84" s="10">
        <f>SUMIFS(OPBQList,OPBIList,Table_ExternalData_17[[#This Row],[item_key]])</f>
        <v>2964</v>
      </c>
      <c r="E84" s="10">
        <f>SUMIFS(GQList,GIList,Table_ExternalData_17[[#This Row],[item_key]],GTList,Table_ExternalData_17[[#Headers],[GRN]])</f>
        <v>0</v>
      </c>
      <c r="F84" s="10">
        <f>SUMIFS(GQList,GIList,Table_ExternalData_17[[#This Row],[item_key]],GTList,Table_ExternalData_17[[#Headers],[VSTR]])</f>
        <v>0</v>
      </c>
      <c r="G84" s="10">
        <f>SUMIFS(GQList,GIList,Table_ExternalData_17[[#This Row],[item_key]],GTList,Table_ExternalData_17[[#Headers],[SR]])</f>
        <v>0</v>
      </c>
      <c r="H84" s="10">
        <f>SUMIFS(GQList,GIList,Table_ExternalData_17[[#This Row],[item_key]],GTList,Table_ExternalData_17[[#Headers],[TR]])</f>
        <v>0</v>
      </c>
      <c r="I84" s="10">
        <f>SUMIFS(GQList,GIList,Table_ExternalData_17[[#This Row],[item_key]],GTList,Table_ExternalData_17[[#Headers],[RCA]])</f>
        <v>0</v>
      </c>
      <c r="J84" s="10">
        <f>SUM(Table_ExternalData_17[[#This Row],[GRN]]+Table_ExternalData_17[[#This Row],[VSTR]]+Table_ExternalData_17[[#This Row],[SR]]+Table_ExternalData_17[[#This Row],[TR]]+Table_ExternalData_17[[#This Row],[RCA]])</f>
        <v>0</v>
      </c>
      <c r="K84" s="10">
        <f>SUMIFS(IsQList,IsIList,Table_ExternalData_15[[#This Row],[item_key]],IsITypeList,Table_ExternalData_17[[#Headers],[R/P]])</f>
        <v>489</v>
      </c>
      <c r="L84" s="10">
        <f>SUMIFS(IsQList,IsIList,Table_ExternalData_15[[#This Row],[item_key]],IsITypeList,Table_ExternalData_17[[#Headers],[CST]])</f>
        <v>0</v>
      </c>
      <c r="M84" s="10">
        <f>SUMIFS(IsQList,IsIList,Table_ExternalData_15[[#This Row],[item_key]],IsITypeList,Table_ExternalData_17[[#Headers],[S/I]])</f>
        <v>0</v>
      </c>
      <c r="N84" s="10">
        <f>SUMIFS(IsQList,IsIList,Table_ExternalData_15[[#This Row],[item_key]],IsITypeList,Table_ExternalData_17[[#Headers],[VST]])</f>
        <v>0</v>
      </c>
      <c r="O84" s="10">
        <f>SUMIFS(IsQList,IsIList,Table_ExternalData_15[[#This Row],[item_key]],IsITypeList,Table_ExternalData_17[[#Headers],[RTN]])</f>
        <v>-25</v>
      </c>
      <c r="P84" s="10">
        <f>SUM(Table_ExternalData_17[[#This Row],[R/P]:[RTN]])</f>
        <v>464</v>
      </c>
      <c r="Q84" s="10">
        <f>SUM((Table_ExternalData_17[[#This Row],[Opening]]+Table_ExternalData_17[[#This Row],[Total Receipt]])-Table_ExternalData_17[[#This Row],[Total Issue]])</f>
        <v>2500</v>
      </c>
    </row>
    <row r="85" spans="1:17">
      <c r="A85" s="1" t="s">
        <v>294</v>
      </c>
      <c r="B85" s="1" t="s">
        <v>888</v>
      </c>
      <c r="C85" s="1" t="s">
        <v>889</v>
      </c>
      <c r="D85" s="10">
        <f>SUMIFS(OPBQList,OPBIList,Table_ExternalData_17[[#This Row],[item_key]])</f>
        <v>467</v>
      </c>
      <c r="E85" s="10">
        <f>SUMIFS(GQList,GIList,Table_ExternalData_17[[#This Row],[item_key]],GTList,Table_ExternalData_17[[#Headers],[GRN]])</f>
        <v>1611</v>
      </c>
      <c r="F85" s="10">
        <f>SUMIFS(GQList,GIList,Table_ExternalData_17[[#This Row],[item_key]],GTList,Table_ExternalData_17[[#Headers],[VSTR]])</f>
        <v>0</v>
      </c>
      <c r="G85" s="10">
        <f>SUMIFS(GQList,GIList,Table_ExternalData_17[[#This Row],[item_key]],GTList,Table_ExternalData_17[[#Headers],[SR]])</f>
        <v>0</v>
      </c>
      <c r="H85" s="10">
        <f>SUMIFS(GQList,GIList,Table_ExternalData_17[[#This Row],[item_key]],GTList,Table_ExternalData_17[[#Headers],[TR]])</f>
        <v>0</v>
      </c>
      <c r="I85" s="10">
        <f>SUMIFS(GQList,GIList,Table_ExternalData_17[[#This Row],[item_key]],GTList,Table_ExternalData_17[[#Headers],[RCA]])</f>
        <v>0</v>
      </c>
      <c r="J85" s="10">
        <f>SUM(Table_ExternalData_17[[#This Row],[GRN]]+Table_ExternalData_17[[#This Row],[VSTR]]+Table_ExternalData_17[[#This Row],[SR]]+Table_ExternalData_17[[#This Row],[TR]]+Table_ExternalData_17[[#This Row],[RCA]])</f>
        <v>1611</v>
      </c>
      <c r="K85" s="10">
        <f>SUMIFS(IsQList,IsIList,Table_ExternalData_15[[#This Row],[item_key]],IsITypeList,Table_ExternalData_17[[#Headers],[R/P]])</f>
        <v>0</v>
      </c>
      <c r="L85" s="10">
        <f>SUMIFS(IsQList,IsIList,Table_ExternalData_15[[#This Row],[item_key]],IsITypeList,Table_ExternalData_17[[#Headers],[CST]])</f>
        <v>0</v>
      </c>
      <c r="M85" s="10">
        <f>SUMIFS(IsQList,IsIList,Table_ExternalData_15[[#This Row],[item_key]],IsITypeList,Table_ExternalData_17[[#Headers],[S/I]])</f>
        <v>0</v>
      </c>
      <c r="N85" s="10">
        <f>SUMIFS(IsQList,IsIList,Table_ExternalData_15[[#This Row],[item_key]],IsITypeList,Table_ExternalData_17[[#Headers],[VST]])</f>
        <v>0</v>
      </c>
      <c r="O85" s="10">
        <f>SUMIFS(IsQList,IsIList,Table_ExternalData_15[[#This Row],[item_key]],IsITypeList,Table_ExternalData_17[[#Headers],[RTN]])</f>
        <v>-14</v>
      </c>
      <c r="P85" s="10">
        <f>SUM(Table_ExternalData_17[[#This Row],[R/P]:[RTN]])</f>
        <v>-14</v>
      </c>
      <c r="Q85" s="10">
        <f>SUM((Table_ExternalData_17[[#This Row],[Opening]]+Table_ExternalData_17[[#This Row],[Total Receipt]])-Table_ExternalData_17[[#This Row],[Total Issue]])</f>
        <v>2092</v>
      </c>
    </row>
    <row r="86" spans="1:17">
      <c r="A86" s="1" t="s">
        <v>2082</v>
      </c>
      <c r="B86" s="1" t="s">
        <v>2431</v>
      </c>
      <c r="C86" s="1" t="s">
        <v>2432</v>
      </c>
      <c r="D86" s="10">
        <f>SUMIFS(OPBQList,OPBIList,Table_ExternalData_17[[#This Row],[item_key]])</f>
        <v>-26</v>
      </c>
      <c r="E86" s="10">
        <f>SUMIFS(GQList,GIList,Table_ExternalData_17[[#This Row],[item_key]],GTList,Table_ExternalData_17[[#Headers],[GRN]])</f>
        <v>0</v>
      </c>
      <c r="F86" s="10">
        <f>SUMIFS(GQList,GIList,Table_ExternalData_17[[#This Row],[item_key]],GTList,Table_ExternalData_17[[#Headers],[VSTR]])</f>
        <v>0</v>
      </c>
      <c r="G86" s="10">
        <f>SUMIFS(GQList,GIList,Table_ExternalData_17[[#This Row],[item_key]],GTList,Table_ExternalData_17[[#Headers],[SR]])</f>
        <v>0</v>
      </c>
      <c r="H86" s="10">
        <f>SUMIFS(GQList,GIList,Table_ExternalData_17[[#This Row],[item_key]],GTList,Table_ExternalData_17[[#Headers],[TR]])</f>
        <v>0</v>
      </c>
      <c r="I86" s="10">
        <f>SUMIFS(GQList,GIList,Table_ExternalData_17[[#This Row],[item_key]],GTList,Table_ExternalData_17[[#Headers],[RCA]])</f>
        <v>0</v>
      </c>
      <c r="J86" s="10">
        <f>SUM(Table_ExternalData_17[[#This Row],[GRN]]+Table_ExternalData_17[[#This Row],[VSTR]]+Table_ExternalData_17[[#This Row],[SR]]+Table_ExternalData_17[[#This Row],[TR]]+Table_ExternalData_17[[#This Row],[RCA]])</f>
        <v>0</v>
      </c>
      <c r="K86" s="10">
        <f>SUMIFS(IsQList,IsIList,Table_ExternalData_15[[#This Row],[item_key]],IsITypeList,Table_ExternalData_17[[#Headers],[R/P]])</f>
        <v>489</v>
      </c>
      <c r="L86" s="10">
        <f>SUMIFS(IsQList,IsIList,Table_ExternalData_15[[#This Row],[item_key]],IsITypeList,Table_ExternalData_17[[#Headers],[CST]])</f>
        <v>0</v>
      </c>
      <c r="M86" s="10">
        <f>SUMIFS(IsQList,IsIList,Table_ExternalData_15[[#This Row],[item_key]],IsITypeList,Table_ExternalData_17[[#Headers],[S/I]])</f>
        <v>0</v>
      </c>
      <c r="N86" s="10">
        <f>SUMIFS(IsQList,IsIList,Table_ExternalData_15[[#This Row],[item_key]],IsITypeList,Table_ExternalData_17[[#Headers],[VST]])</f>
        <v>0</v>
      </c>
      <c r="O86" s="10">
        <f>SUMIFS(IsQList,IsIList,Table_ExternalData_15[[#This Row],[item_key]],IsITypeList,Table_ExternalData_17[[#Headers],[RTN]])</f>
        <v>0</v>
      </c>
      <c r="P86" s="10">
        <f>SUM(Table_ExternalData_17[[#This Row],[R/P]:[RTN]])</f>
        <v>489</v>
      </c>
      <c r="Q86" s="10">
        <f>SUM((Table_ExternalData_17[[#This Row],[Opening]]+Table_ExternalData_17[[#This Row],[Total Receipt]])-Table_ExternalData_17[[#This Row],[Total Issue]])</f>
        <v>-515</v>
      </c>
    </row>
    <row r="87" spans="1:17">
      <c r="A87" s="1" t="s">
        <v>2083</v>
      </c>
      <c r="B87" s="1" t="s">
        <v>2433</v>
      </c>
      <c r="C87" s="1" t="s">
        <v>2434</v>
      </c>
      <c r="D87" s="10">
        <f>SUMIFS(OPBQList,OPBIList,Table_ExternalData_17[[#This Row],[item_key]])</f>
        <v>1180</v>
      </c>
      <c r="E87" s="10">
        <f>SUMIFS(GQList,GIList,Table_ExternalData_17[[#This Row],[item_key]],GTList,Table_ExternalData_17[[#Headers],[GRN]])</f>
        <v>1050</v>
      </c>
      <c r="F87" s="10">
        <f>SUMIFS(GQList,GIList,Table_ExternalData_17[[#This Row],[item_key]],GTList,Table_ExternalData_17[[#Headers],[VSTR]])</f>
        <v>0</v>
      </c>
      <c r="G87" s="10">
        <f>SUMIFS(GQList,GIList,Table_ExternalData_17[[#This Row],[item_key]],GTList,Table_ExternalData_17[[#Headers],[SR]])</f>
        <v>0</v>
      </c>
      <c r="H87" s="10">
        <f>SUMIFS(GQList,GIList,Table_ExternalData_17[[#This Row],[item_key]],GTList,Table_ExternalData_17[[#Headers],[TR]])</f>
        <v>0</v>
      </c>
      <c r="I87" s="10">
        <f>SUMIFS(GQList,GIList,Table_ExternalData_17[[#This Row],[item_key]],GTList,Table_ExternalData_17[[#Headers],[RCA]])</f>
        <v>0</v>
      </c>
      <c r="J87" s="10">
        <f>SUM(Table_ExternalData_17[[#This Row],[GRN]]+Table_ExternalData_17[[#This Row],[VSTR]]+Table_ExternalData_17[[#This Row],[SR]]+Table_ExternalData_17[[#This Row],[TR]]+Table_ExternalData_17[[#This Row],[RCA]])</f>
        <v>1050</v>
      </c>
      <c r="K87" s="10">
        <f>SUMIFS(IsQList,IsIList,Table_ExternalData_15[[#This Row],[item_key]],IsITypeList,Table_ExternalData_17[[#Headers],[R/P]])</f>
        <v>978</v>
      </c>
      <c r="L87" s="10">
        <f>SUMIFS(IsQList,IsIList,Table_ExternalData_15[[#This Row],[item_key]],IsITypeList,Table_ExternalData_17[[#Headers],[CST]])</f>
        <v>0</v>
      </c>
      <c r="M87" s="10">
        <f>SUMIFS(IsQList,IsIList,Table_ExternalData_15[[#This Row],[item_key]],IsITypeList,Table_ExternalData_17[[#Headers],[S/I]])</f>
        <v>0</v>
      </c>
      <c r="N87" s="10">
        <f>SUMIFS(IsQList,IsIList,Table_ExternalData_15[[#This Row],[item_key]],IsITypeList,Table_ExternalData_17[[#Headers],[VST]])</f>
        <v>0</v>
      </c>
      <c r="O87" s="10">
        <f>SUMIFS(IsQList,IsIList,Table_ExternalData_15[[#This Row],[item_key]],IsITypeList,Table_ExternalData_17[[#Headers],[RTN]])</f>
        <v>0</v>
      </c>
      <c r="P87" s="10">
        <f>SUM(Table_ExternalData_17[[#This Row],[R/P]:[RTN]])</f>
        <v>978</v>
      </c>
      <c r="Q87" s="10">
        <f>SUM((Table_ExternalData_17[[#This Row],[Opening]]+Table_ExternalData_17[[#This Row],[Total Receipt]])-Table_ExternalData_17[[#This Row],[Total Issue]])</f>
        <v>1252</v>
      </c>
    </row>
    <row r="88" spans="1:17">
      <c r="A88" s="1" t="s">
        <v>88</v>
      </c>
      <c r="B88" s="1" t="s">
        <v>783</v>
      </c>
      <c r="C88" s="1" t="s">
        <v>784</v>
      </c>
      <c r="D88" s="10">
        <f>SUMIFS(OPBQList,OPBIList,Table_ExternalData_17[[#This Row],[item_key]])</f>
        <v>538</v>
      </c>
      <c r="E88" s="10">
        <f>SUMIFS(GQList,GIList,Table_ExternalData_17[[#This Row],[item_key]],GTList,Table_ExternalData_17[[#Headers],[GRN]])</f>
        <v>865</v>
      </c>
      <c r="F88" s="10">
        <f>SUMIFS(GQList,GIList,Table_ExternalData_17[[#This Row],[item_key]],GTList,Table_ExternalData_17[[#Headers],[VSTR]])</f>
        <v>0</v>
      </c>
      <c r="G88" s="10">
        <f>SUMIFS(GQList,GIList,Table_ExternalData_17[[#This Row],[item_key]],GTList,Table_ExternalData_17[[#Headers],[SR]])</f>
        <v>0</v>
      </c>
      <c r="H88" s="10">
        <f>SUMIFS(GQList,GIList,Table_ExternalData_17[[#This Row],[item_key]],GTList,Table_ExternalData_17[[#Headers],[TR]])</f>
        <v>0</v>
      </c>
      <c r="I88" s="10">
        <f>SUMIFS(GQList,GIList,Table_ExternalData_17[[#This Row],[item_key]],GTList,Table_ExternalData_17[[#Headers],[RCA]])</f>
        <v>-350</v>
      </c>
      <c r="J88" s="10">
        <f>SUM(Table_ExternalData_17[[#This Row],[GRN]]+Table_ExternalData_17[[#This Row],[VSTR]]+Table_ExternalData_17[[#This Row],[SR]]+Table_ExternalData_17[[#This Row],[TR]]+Table_ExternalData_17[[#This Row],[RCA]])</f>
        <v>515</v>
      </c>
      <c r="K88" s="10">
        <f>SUMIFS(IsQList,IsIList,Table_ExternalData_15[[#This Row],[item_key]],IsITypeList,Table_ExternalData_17[[#Headers],[R/P]])</f>
        <v>978</v>
      </c>
      <c r="L88" s="10">
        <f>SUMIFS(IsQList,IsIList,Table_ExternalData_15[[#This Row],[item_key]],IsITypeList,Table_ExternalData_17[[#Headers],[CST]])</f>
        <v>0</v>
      </c>
      <c r="M88" s="10">
        <f>SUMIFS(IsQList,IsIList,Table_ExternalData_15[[#This Row],[item_key]],IsITypeList,Table_ExternalData_17[[#Headers],[S/I]])</f>
        <v>0</v>
      </c>
      <c r="N88" s="10">
        <f>SUMIFS(IsQList,IsIList,Table_ExternalData_15[[#This Row],[item_key]],IsITypeList,Table_ExternalData_17[[#Headers],[VST]])</f>
        <v>0</v>
      </c>
      <c r="O88" s="10">
        <f>SUMIFS(IsQList,IsIList,Table_ExternalData_15[[#This Row],[item_key]],IsITypeList,Table_ExternalData_17[[#Headers],[RTN]])</f>
        <v>0</v>
      </c>
      <c r="P88" s="10">
        <f>SUM(Table_ExternalData_17[[#This Row],[R/P]:[RTN]])</f>
        <v>978</v>
      </c>
      <c r="Q88" s="10">
        <f>SUM((Table_ExternalData_17[[#This Row],[Opening]]+Table_ExternalData_17[[#This Row],[Total Receipt]])-Table_ExternalData_17[[#This Row],[Total Issue]])</f>
        <v>75</v>
      </c>
    </row>
    <row r="89" spans="1:17">
      <c r="A89" s="1" t="s">
        <v>322</v>
      </c>
      <c r="B89" s="1" t="s">
        <v>785</v>
      </c>
      <c r="C89" s="1" t="s">
        <v>786</v>
      </c>
      <c r="D89" s="10">
        <f>SUMIFS(OPBQList,OPBIList,Table_ExternalData_17[[#This Row],[item_key]])</f>
        <v>528</v>
      </c>
      <c r="E89" s="10">
        <f>SUMIFS(GQList,GIList,Table_ExternalData_17[[#This Row],[item_key]],GTList,Table_ExternalData_17[[#Headers],[GRN]])</f>
        <v>150</v>
      </c>
      <c r="F89" s="10">
        <f>SUMIFS(GQList,GIList,Table_ExternalData_17[[#This Row],[item_key]],GTList,Table_ExternalData_17[[#Headers],[VSTR]])</f>
        <v>0</v>
      </c>
      <c r="G89" s="10">
        <f>SUMIFS(GQList,GIList,Table_ExternalData_17[[#This Row],[item_key]],GTList,Table_ExternalData_17[[#Headers],[SR]])</f>
        <v>0</v>
      </c>
      <c r="H89" s="10">
        <f>SUMIFS(GQList,GIList,Table_ExternalData_17[[#This Row],[item_key]],GTList,Table_ExternalData_17[[#Headers],[TR]])</f>
        <v>0</v>
      </c>
      <c r="I89" s="10">
        <f>SUMIFS(GQList,GIList,Table_ExternalData_17[[#This Row],[item_key]],GTList,Table_ExternalData_17[[#Headers],[RCA]])</f>
        <v>0</v>
      </c>
      <c r="J89" s="10">
        <f>SUM(Table_ExternalData_17[[#This Row],[GRN]]+Table_ExternalData_17[[#This Row],[VSTR]]+Table_ExternalData_17[[#This Row],[SR]]+Table_ExternalData_17[[#This Row],[TR]]+Table_ExternalData_17[[#This Row],[RCA]])</f>
        <v>150</v>
      </c>
      <c r="K89" s="10">
        <f>SUMIFS(IsQList,IsIList,Table_ExternalData_15[[#This Row],[item_key]],IsITypeList,Table_ExternalData_17[[#Headers],[R/P]])</f>
        <v>489</v>
      </c>
      <c r="L89" s="10">
        <f>SUMIFS(IsQList,IsIList,Table_ExternalData_15[[#This Row],[item_key]],IsITypeList,Table_ExternalData_17[[#Headers],[CST]])</f>
        <v>0</v>
      </c>
      <c r="M89" s="10">
        <f>SUMIFS(IsQList,IsIList,Table_ExternalData_15[[#This Row],[item_key]],IsITypeList,Table_ExternalData_17[[#Headers],[S/I]])</f>
        <v>0</v>
      </c>
      <c r="N89" s="10">
        <f>SUMIFS(IsQList,IsIList,Table_ExternalData_15[[#This Row],[item_key]],IsITypeList,Table_ExternalData_17[[#Headers],[VST]])</f>
        <v>0</v>
      </c>
      <c r="O89" s="10">
        <f>SUMIFS(IsQList,IsIList,Table_ExternalData_15[[#This Row],[item_key]],IsITypeList,Table_ExternalData_17[[#Headers],[RTN]])</f>
        <v>0</v>
      </c>
      <c r="P89" s="10">
        <f>SUM(Table_ExternalData_17[[#This Row],[R/P]:[RTN]])</f>
        <v>489</v>
      </c>
      <c r="Q89" s="10">
        <f>SUM((Table_ExternalData_17[[#This Row],[Opening]]+Table_ExternalData_17[[#This Row],[Total Receipt]])-Table_ExternalData_17[[#This Row],[Total Issue]])</f>
        <v>189</v>
      </c>
    </row>
    <row r="90" spans="1:17">
      <c r="A90" s="1" t="s">
        <v>323</v>
      </c>
      <c r="B90" s="1" t="s">
        <v>787</v>
      </c>
      <c r="C90" s="1" t="s">
        <v>788</v>
      </c>
      <c r="D90" s="10">
        <f>SUMIFS(OPBQList,OPBIList,Table_ExternalData_17[[#This Row],[item_key]])</f>
        <v>528</v>
      </c>
      <c r="E90" s="10">
        <f>SUMIFS(GQList,GIList,Table_ExternalData_17[[#This Row],[item_key]],GTList,Table_ExternalData_17[[#Headers],[GRN]])</f>
        <v>1795</v>
      </c>
      <c r="F90" s="10">
        <f>SUMIFS(GQList,GIList,Table_ExternalData_17[[#This Row],[item_key]],GTList,Table_ExternalData_17[[#Headers],[VSTR]])</f>
        <v>0</v>
      </c>
      <c r="G90" s="10">
        <f>SUMIFS(GQList,GIList,Table_ExternalData_17[[#This Row],[item_key]],GTList,Table_ExternalData_17[[#Headers],[SR]])</f>
        <v>0</v>
      </c>
      <c r="H90" s="10">
        <f>SUMIFS(GQList,GIList,Table_ExternalData_17[[#This Row],[item_key]],GTList,Table_ExternalData_17[[#Headers],[TR]])</f>
        <v>0</v>
      </c>
      <c r="I90" s="10">
        <f>SUMIFS(GQList,GIList,Table_ExternalData_17[[#This Row],[item_key]],GTList,Table_ExternalData_17[[#Headers],[RCA]])</f>
        <v>0</v>
      </c>
      <c r="J90" s="10">
        <f>SUM(Table_ExternalData_17[[#This Row],[GRN]]+Table_ExternalData_17[[#This Row],[VSTR]]+Table_ExternalData_17[[#This Row],[SR]]+Table_ExternalData_17[[#This Row],[TR]]+Table_ExternalData_17[[#This Row],[RCA]])</f>
        <v>1795</v>
      </c>
      <c r="K90" s="10">
        <f>SUMIFS(IsQList,IsIList,Table_ExternalData_15[[#This Row],[item_key]],IsITypeList,Table_ExternalData_17[[#Headers],[R/P]])</f>
        <v>489</v>
      </c>
      <c r="L90" s="10">
        <f>SUMIFS(IsQList,IsIList,Table_ExternalData_15[[#This Row],[item_key]],IsITypeList,Table_ExternalData_17[[#Headers],[CST]])</f>
        <v>0</v>
      </c>
      <c r="M90" s="10">
        <f>SUMIFS(IsQList,IsIList,Table_ExternalData_15[[#This Row],[item_key]],IsITypeList,Table_ExternalData_17[[#Headers],[S/I]])</f>
        <v>0</v>
      </c>
      <c r="N90" s="10">
        <f>SUMIFS(IsQList,IsIList,Table_ExternalData_15[[#This Row],[item_key]],IsITypeList,Table_ExternalData_17[[#Headers],[VST]])</f>
        <v>0</v>
      </c>
      <c r="O90" s="10">
        <f>SUMIFS(IsQList,IsIList,Table_ExternalData_15[[#This Row],[item_key]],IsITypeList,Table_ExternalData_17[[#Headers],[RTN]])</f>
        <v>0</v>
      </c>
      <c r="P90" s="10">
        <f>SUM(Table_ExternalData_17[[#This Row],[R/P]:[RTN]])</f>
        <v>489</v>
      </c>
      <c r="Q90" s="10">
        <f>SUM((Table_ExternalData_17[[#This Row],[Opening]]+Table_ExternalData_17[[#This Row],[Total Receipt]])-Table_ExternalData_17[[#This Row],[Total Issue]])</f>
        <v>1834</v>
      </c>
    </row>
    <row r="91" spans="1:17">
      <c r="A91" s="1" t="s">
        <v>2084</v>
      </c>
      <c r="B91" s="1" t="s">
        <v>2435</v>
      </c>
      <c r="C91" s="1" t="s">
        <v>2436</v>
      </c>
      <c r="D91" s="10">
        <f>SUMIFS(OPBQList,OPBIList,Table_ExternalData_17[[#This Row],[item_key]])</f>
        <v>2556</v>
      </c>
      <c r="E91" s="10">
        <f>SUMIFS(GQList,GIList,Table_ExternalData_17[[#This Row],[item_key]],GTList,Table_ExternalData_17[[#Headers],[GRN]])</f>
        <v>0</v>
      </c>
      <c r="F91" s="10">
        <f>SUMIFS(GQList,GIList,Table_ExternalData_17[[#This Row],[item_key]],GTList,Table_ExternalData_17[[#Headers],[VSTR]])</f>
        <v>0</v>
      </c>
      <c r="G91" s="10">
        <f>SUMIFS(GQList,GIList,Table_ExternalData_17[[#This Row],[item_key]],GTList,Table_ExternalData_17[[#Headers],[SR]])</f>
        <v>0</v>
      </c>
      <c r="H91" s="10">
        <f>SUMIFS(GQList,GIList,Table_ExternalData_17[[#This Row],[item_key]],GTList,Table_ExternalData_17[[#Headers],[TR]])</f>
        <v>0</v>
      </c>
      <c r="I91" s="10">
        <f>SUMIFS(GQList,GIList,Table_ExternalData_17[[#This Row],[item_key]],GTList,Table_ExternalData_17[[#Headers],[RCA]])</f>
        <v>0</v>
      </c>
      <c r="J91" s="10">
        <f>SUM(Table_ExternalData_17[[#This Row],[GRN]]+Table_ExternalData_17[[#This Row],[VSTR]]+Table_ExternalData_17[[#This Row],[SR]]+Table_ExternalData_17[[#This Row],[TR]]+Table_ExternalData_17[[#This Row],[RCA]])</f>
        <v>0</v>
      </c>
      <c r="K91" s="10">
        <f>SUMIFS(IsQList,IsIList,Table_ExternalData_15[[#This Row],[item_key]],IsITypeList,Table_ExternalData_17[[#Headers],[R/P]])</f>
        <v>489</v>
      </c>
      <c r="L91" s="10">
        <f>SUMIFS(IsQList,IsIList,Table_ExternalData_15[[#This Row],[item_key]],IsITypeList,Table_ExternalData_17[[#Headers],[CST]])</f>
        <v>0</v>
      </c>
      <c r="M91" s="10">
        <f>SUMIFS(IsQList,IsIList,Table_ExternalData_15[[#This Row],[item_key]],IsITypeList,Table_ExternalData_17[[#Headers],[S/I]])</f>
        <v>0</v>
      </c>
      <c r="N91" s="10">
        <f>SUMIFS(IsQList,IsIList,Table_ExternalData_15[[#This Row],[item_key]],IsITypeList,Table_ExternalData_17[[#Headers],[VST]])</f>
        <v>0</v>
      </c>
      <c r="O91" s="10">
        <f>SUMIFS(IsQList,IsIList,Table_ExternalData_15[[#This Row],[item_key]],IsITypeList,Table_ExternalData_17[[#Headers],[RTN]])</f>
        <v>0</v>
      </c>
      <c r="P91" s="10">
        <f>SUM(Table_ExternalData_17[[#This Row],[R/P]:[RTN]])</f>
        <v>489</v>
      </c>
      <c r="Q91" s="10">
        <f>SUM((Table_ExternalData_17[[#This Row],[Opening]]+Table_ExternalData_17[[#This Row],[Total Receipt]])-Table_ExternalData_17[[#This Row],[Total Issue]])</f>
        <v>2067</v>
      </c>
    </row>
    <row r="92" spans="1:17">
      <c r="A92" s="1" t="s">
        <v>90</v>
      </c>
      <c r="B92" s="1" t="s">
        <v>1064</v>
      </c>
      <c r="C92" s="1" t="s">
        <v>1065</v>
      </c>
      <c r="D92" s="10">
        <f>SUMIFS(OPBQList,OPBIList,Table_ExternalData_17[[#This Row],[item_key]])</f>
        <v>3091</v>
      </c>
      <c r="E92" s="10">
        <f>SUMIFS(GQList,GIList,Table_ExternalData_17[[#This Row],[item_key]],GTList,Table_ExternalData_17[[#Headers],[GRN]])</f>
        <v>600</v>
      </c>
      <c r="F92" s="10">
        <f>SUMIFS(GQList,GIList,Table_ExternalData_17[[#This Row],[item_key]],GTList,Table_ExternalData_17[[#Headers],[VSTR]])</f>
        <v>0</v>
      </c>
      <c r="G92" s="10">
        <f>SUMIFS(GQList,GIList,Table_ExternalData_17[[#This Row],[item_key]],GTList,Table_ExternalData_17[[#Headers],[SR]])</f>
        <v>0</v>
      </c>
      <c r="H92" s="10">
        <f>SUMIFS(GQList,GIList,Table_ExternalData_17[[#This Row],[item_key]],GTList,Table_ExternalData_17[[#Headers],[TR]])</f>
        <v>0</v>
      </c>
      <c r="I92" s="10">
        <f>SUMIFS(GQList,GIList,Table_ExternalData_17[[#This Row],[item_key]],GTList,Table_ExternalData_17[[#Headers],[RCA]])</f>
        <v>0</v>
      </c>
      <c r="J92" s="10">
        <f>SUM(Table_ExternalData_17[[#This Row],[GRN]]+Table_ExternalData_17[[#This Row],[VSTR]]+Table_ExternalData_17[[#This Row],[SR]]+Table_ExternalData_17[[#This Row],[TR]]+Table_ExternalData_17[[#This Row],[RCA]])</f>
        <v>600</v>
      </c>
      <c r="K92" s="10">
        <f>SUMIFS(IsQList,IsIList,Table_ExternalData_15[[#This Row],[item_key]],IsITypeList,Table_ExternalData_17[[#Headers],[R/P]])</f>
        <v>489</v>
      </c>
      <c r="L92" s="10">
        <f>SUMIFS(IsQList,IsIList,Table_ExternalData_15[[#This Row],[item_key]],IsITypeList,Table_ExternalData_17[[#Headers],[CST]])</f>
        <v>0</v>
      </c>
      <c r="M92" s="10">
        <f>SUMIFS(IsQList,IsIList,Table_ExternalData_15[[#This Row],[item_key]],IsITypeList,Table_ExternalData_17[[#Headers],[S/I]])</f>
        <v>0</v>
      </c>
      <c r="N92" s="10">
        <f>SUMIFS(IsQList,IsIList,Table_ExternalData_15[[#This Row],[item_key]],IsITypeList,Table_ExternalData_17[[#Headers],[VST]])</f>
        <v>0</v>
      </c>
      <c r="O92" s="10">
        <f>SUMIFS(IsQList,IsIList,Table_ExternalData_15[[#This Row],[item_key]],IsITypeList,Table_ExternalData_17[[#Headers],[RTN]])</f>
        <v>0</v>
      </c>
      <c r="P92" s="10">
        <f>SUM(Table_ExternalData_17[[#This Row],[R/P]:[RTN]])</f>
        <v>489</v>
      </c>
      <c r="Q92" s="10">
        <f>SUM((Table_ExternalData_17[[#This Row],[Opening]]+Table_ExternalData_17[[#This Row],[Total Receipt]])-Table_ExternalData_17[[#This Row],[Total Issue]])</f>
        <v>3202</v>
      </c>
    </row>
    <row r="93" spans="1:17">
      <c r="A93" s="1" t="s">
        <v>2085</v>
      </c>
      <c r="B93" s="1" t="s">
        <v>2437</v>
      </c>
      <c r="C93" s="1" t="s">
        <v>2438</v>
      </c>
      <c r="D93" s="10">
        <f>SUMIFS(OPBQList,OPBIList,Table_ExternalData_17[[#This Row],[item_key]])</f>
        <v>2735</v>
      </c>
      <c r="E93" s="10">
        <f>SUMIFS(GQList,GIList,Table_ExternalData_17[[#This Row],[item_key]],GTList,Table_ExternalData_17[[#Headers],[GRN]])</f>
        <v>0</v>
      </c>
      <c r="F93" s="10">
        <f>SUMIFS(GQList,GIList,Table_ExternalData_17[[#This Row],[item_key]],GTList,Table_ExternalData_17[[#Headers],[VSTR]])</f>
        <v>0</v>
      </c>
      <c r="G93" s="10">
        <f>SUMIFS(GQList,GIList,Table_ExternalData_17[[#This Row],[item_key]],GTList,Table_ExternalData_17[[#Headers],[SR]])</f>
        <v>0</v>
      </c>
      <c r="H93" s="10">
        <f>SUMIFS(GQList,GIList,Table_ExternalData_17[[#This Row],[item_key]],GTList,Table_ExternalData_17[[#Headers],[TR]])</f>
        <v>0</v>
      </c>
      <c r="I93" s="10">
        <f>SUMIFS(GQList,GIList,Table_ExternalData_17[[#This Row],[item_key]],GTList,Table_ExternalData_17[[#Headers],[RCA]])</f>
        <v>0</v>
      </c>
      <c r="J93" s="10">
        <f>SUM(Table_ExternalData_17[[#This Row],[GRN]]+Table_ExternalData_17[[#This Row],[VSTR]]+Table_ExternalData_17[[#This Row],[SR]]+Table_ExternalData_17[[#This Row],[TR]]+Table_ExternalData_17[[#This Row],[RCA]])</f>
        <v>0</v>
      </c>
      <c r="K93" s="10">
        <f>SUMIFS(IsQList,IsIList,Table_ExternalData_15[[#This Row],[item_key]],IsITypeList,Table_ExternalData_17[[#Headers],[R/P]])</f>
        <v>489</v>
      </c>
      <c r="L93" s="10">
        <f>SUMIFS(IsQList,IsIList,Table_ExternalData_15[[#This Row],[item_key]],IsITypeList,Table_ExternalData_17[[#Headers],[CST]])</f>
        <v>25</v>
      </c>
      <c r="M93" s="10">
        <f>SUMIFS(IsQList,IsIList,Table_ExternalData_15[[#This Row],[item_key]],IsITypeList,Table_ExternalData_17[[#Headers],[S/I]])</f>
        <v>0</v>
      </c>
      <c r="N93" s="10">
        <f>SUMIFS(IsQList,IsIList,Table_ExternalData_15[[#This Row],[item_key]],IsITypeList,Table_ExternalData_17[[#Headers],[VST]])</f>
        <v>0</v>
      </c>
      <c r="O93" s="10">
        <f>SUMIFS(IsQList,IsIList,Table_ExternalData_15[[#This Row],[item_key]],IsITypeList,Table_ExternalData_17[[#Headers],[RTN]])</f>
        <v>-111</v>
      </c>
      <c r="P93" s="10">
        <f>SUM(Table_ExternalData_17[[#This Row],[R/P]:[RTN]])</f>
        <v>403</v>
      </c>
      <c r="Q93" s="10">
        <f>SUM((Table_ExternalData_17[[#This Row],[Opening]]+Table_ExternalData_17[[#This Row],[Total Receipt]])-Table_ExternalData_17[[#This Row],[Total Issue]])</f>
        <v>2332</v>
      </c>
    </row>
    <row r="94" spans="1:17">
      <c r="A94" s="1" t="s">
        <v>2086</v>
      </c>
      <c r="B94" s="1" t="s">
        <v>2439</v>
      </c>
      <c r="C94" s="1" t="s">
        <v>2440</v>
      </c>
      <c r="D94" s="10">
        <f>SUMIFS(OPBQList,OPBIList,Table_ExternalData_17[[#This Row],[item_key]])</f>
        <v>4785</v>
      </c>
      <c r="E94" s="10">
        <f>SUMIFS(GQList,GIList,Table_ExternalData_17[[#This Row],[item_key]],GTList,Table_ExternalData_17[[#Headers],[GRN]])</f>
        <v>0</v>
      </c>
      <c r="F94" s="10">
        <f>SUMIFS(GQList,GIList,Table_ExternalData_17[[#This Row],[item_key]],GTList,Table_ExternalData_17[[#Headers],[VSTR]])</f>
        <v>0</v>
      </c>
      <c r="G94" s="10">
        <f>SUMIFS(GQList,GIList,Table_ExternalData_17[[#This Row],[item_key]],GTList,Table_ExternalData_17[[#Headers],[SR]])</f>
        <v>0</v>
      </c>
      <c r="H94" s="10">
        <f>SUMIFS(GQList,GIList,Table_ExternalData_17[[#This Row],[item_key]],GTList,Table_ExternalData_17[[#Headers],[TR]])</f>
        <v>0</v>
      </c>
      <c r="I94" s="10">
        <f>SUMIFS(GQList,GIList,Table_ExternalData_17[[#This Row],[item_key]],GTList,Table_ExternalData_17[[#Headers],[RCA]])</f>
        <v>0</v>
      </c>
      <c r="J94" s="10">
        <f>SUM(Table_ExternalData_17[[#This Row],[GRN]]+Table_ExternalData_17[[#This Row],[VSTR]]+Table_ExternalData_17[[#This Row],[SR]]+Table_ExternalData_17[[#This Row],[TR]]+Table_ExternalData_17[[#This Row],[RCA]])</f>
        <v>0</v>
      </c>
      <c r="K94" s="10">
        <f>SUMIFS(IsQList,IsIList,Table_ExternalData_15[[#This Row],[item_key]],IsITypeList,Table_ExternalData_17[[#Headers],[R/P]])</f>
        <v>489</v>
      </c>
      <c r="L94" s="10">
        <f>SUMIFS(IsQList,IsIList,Table_ExternalData_15[[#This Row],[item_key]],IsITypeList,Table_ExternalData_17[[#Headers],[CST]])</f>
        <v>25</v>
      </c>
      <c r="M94" s="10">
        <f>SUMIFS(IsQList,IsIList,Table_ExternalData_15[[#This Row],[item_key]],IsITypeList,Table_ExternalData_17[[#Headers],[S/I]])</f>
        <v>0</v>
      </c>
      <c r="N94" s="10">
        <f>SUMIFS(IsQList,IsIList,Table_ExternalData_15[[#This Row],[item_key]],IsITypeList,Table_ExternalData_17[[#Headers],[VST]])</f>
        <v>0</v>
      </c>
      <c r="O94" s="10">
        <f>SUMIFS(IsQList,IsIList,Table_ExternalData_15[[#This Row],[item_key]],IsITypeList,Table_ExternalData_17[[#Headers],[RTN]])</f>
        <v>-111</v>
      </c>
      <c r="P94" s="10">
        <f>SUM(Table_ExternalData_17[[#This Row],[R/P]:[RTN]])</f>
        <v>403</v>
      </c>
      <c r="Q94" s="10">
        <f>SUM((Table_ExternalData_17[[#This Row],[Opening]]+Table_ExternalData_17[[#This Row],[Total Receipt]])-Table_ExternalData_17[[#This Row],[Total Issue]])</f>
        <v>4382</v>
      </c>
    </row>
    <row r="95" spans="1:17">
      <c r="A95" s="1" t="s">
        <v>569</v>
      </c>
      <c r="B95" s="1" t="s">
        <v>833</v>
      </c>
      <c r="C95" s="1" t="s">
        <v>834</v>
      </c>
      <c r="D95" s="10">
        <f>SUMIFS(OPBQList,OPBIList,Table_ExternalData_17[[#This Row],[item_key]])</f>
        <v>877</v>
      </c>
      <c r="E95" s="10">
        <f>SUMIFS(GQList,GIList,Table_ExternalData_17[[#This Row],[item_key]],GTList,Table_ExternalData_17[[#Headers],[GRN]])</f>
        <v>715</v>
      </c>
      <c r="F95" s="10">
        <f>SUMIFS(GQList,GIList,Table_ExternalData_17[[#This Row],[item_key]],GTList,Table_ExternalData_17[[#Headers],[VSTR]])</f>
        <v>0</v>
      </c>
      <c r="G95" s="10">
        <f>SUMIFS(GQList,GIList,Table_ExternalData_17[[#This Row],[item_key]],GTList,Table_ExternalData_17[[#Headers],[SR]])</f>
        <v>0</v>
      </c>
      <c r="H95" s="10">
        <f>SUMIFS(GQList,GIList,Table_ExternalData_17[[#This Row],[item_key]],GTList,Table_ExternalData_17[[#Headers],[TR]])</f>
        <v>0</v>
      </c>
      <c r="I95" s="10">
        <f>SUMIFS(GQList,GIList,Table_ExternalData_17[[#This Row],[item_key]],GTList,Table_ExternalData_17[[#Headers],[RCA]])</f>
        <v>0</v>
      </c>
      <c r="J95" s="10">
        <f>SUM(Table_ExternalData_17[[#This Row],[GRN]]+Table_ExternalData_17[[#This Row],[VSTR]]+Table_ExternalData_17[[#This Row],[SR]]+Table_ExternalData_17[[#This Row],[TR]]+Table_ExternalData_17[[#This Row],[RCA]])</f>
        <v>715</v>
      </c>
      <c r="K95" s="10">
        <f>SUMIFS(IsQList,IsIList,Table_ExternalData_15[[#This Row],[item_key]],IsITypeList,Table_ExternalData_17[[#Headers],[R/P]])</f>
        <v>489</v>
      </c>
      <c r="L95" s="10">
        <f>SUMIFS(IsQList,IsIList,Table_ExternalData_15[[#This Row],[item_key]],IsITypeList,Table_ExternalData_17[[#Headers],[CST]])</f>
        <v>0</v>
      </c>
      <c r="M95" s="10">
        <f>SUMIFS(IsQList,IsIList,Table_ExternalData_15[[#This Row],[item_key]],IsITypeList,Table_ExternalData_17[[#Headers],[S/I]])</f>
        <v>0</v>
      </c>
      <c r="N95" s="10">
        <f>SUMIFS(IsQList,IsIList,Table_ExternalData_15[[#This Row],[item_key]],IsITypeList,Table_ExternalData_17[[#Headers],[VST]])</f>
        <v>0</v>
      </c>
      <c r="O95" s="10">
        <f>SUMIFS(IsQList,IsIList,Table_ExternalData_15[[#This Row],[item_key]],IsITypeList,Table_ExternalData_17[[#Headers],[RTN]])</f>
        <v>-11</v>
      </c>
      <c r="P95" s="10">
        <f>SUM(Table_ExternalData_17[[#This Row],[R/P]:[RTN]])</f>
        <v>478</v>
      </c>
      <c r="Q95" s="10">
        <f>SUM((Table_ExternalData_17[[#This Row],[Opening]]+Table_ExternalData_17[[#This Row],[Total Receipt]])-Table_ExternalData_17[[#This Row],[Total Issue]])</f>
        <v>1114</v>
      </c>
    </row>
    <row r="96" spans="1:17">
      <c r="A96" s="1" t="s">
        <v>133</v>
      </c>
      <c r="B96" s="1" t="s">
        <v>890</v>
      </c>
      <c r="C96" s="1" t="s">
        <v>891</v>
      </c>
      <c r="D96" s="10">
        <f>SUMIFS(OPBQList,OPBIList,Table_ExternalData_17[[#This Row],[item_key]])</f>
        <v>1309</v>
      </c>
      <c r="E96" s="10">
        <f>SUMIFS(GQList,GIList,Table_ExternalData_17[[#This Row],[item_key]],GTList,Table_ExternalData_17[[#Headers],[GRN]])</f>
        <v>450</v>
      </c>
      <c r="F96" s="10">
        <f>SUMIFS(GQList,GIList,Table_ExternalData_17[[#This Row],[item_key]],GTList,Table_ExternalData_17[[#Headers],[VSTR]])</f>
        <v>0</v>
      </c>
      <c r="G96" s="10">
        <f>SUMIFS(GQList,GIList,Table_ExternalData_17[[#This Row],[item_key]],GTList,Table_ExternalData_17[[#Headers],[SR]])</f>
        <v>0</v>
      </c>
      <c r="H96" s="10">
        <f>SUMIFS(GQList,GIList,Table_ExternalData_17[[#This Row],[item_key]],GTList,Table_ExternalData_17[[#Headers],[TR]])</f>
        <v>0</v>
      </c>
      <c r="I96" s="10">
        <f>SUMIFS(GQList,GIList,Table_ExternalData_17[[#This Row],[item_key]],GTList,Table_ExternalData_17[[#Headers],[RCA]])</f>
        <v>0</v>
      </c>
      <c r="J96" s="10">
        <f>SUM(Table_ExternalData_17[[#This Row],[GRN]]+Table_ExternalData_17[[#This Row],[VSTR]]+Table_ExternalData_17[[#This Row],[SR]]+Table_ExternalData_17[[#This Row],[TR]]+Table_ExternalData_17[[#This Row],[RCA]])</f>
        <v>450</v>
      </c>
      <c r="K96" s="10">
        <f>SUMIFS(IsQList,IsIList,Table_ExternalData_15[[#This Row],[item_key]],IsITypeList,Table_ExternalData_17[[#Headers],[R/P]])</f>
        <v>489</v>
      </c>
      <c r="L96" s="10">
        <f>SUMIFS(IsQList,IsIList,Table_ExternalData_15[[#This Row],[item_key]],IsITypeList,Table_ExternalData_17[[#Headers],[CST]])</f>
        <v>0</v>
      </c>
      <c r="M96" s="10">
        <f>SUMIFS(IsQList,IsIList,Table_ExternalData_15[[#This Row],[item_key]],IsITypeList,Table_ExternalData_17[[#Headers],[S/I]])</f>
        <v>0</v>
      </c>
      <c r="N96" s="10">
        <f>SUMIFS(IsQList,IsIList,Table_ExternalData_15[[#This Row],[item_key]],IsITypeList,Table_ExternalData_17[[#Headers],[VST]])</f>
        <v>0</v>
      </c>
      <c r="O96" s="10">
        <f>SUMIFS(IsQList,IsIList,Table_ExternalData_15[[#This Row],[item_key]],IsITypeList,Table_ExternalData_17[[#Headers],[RTN]])</f>
        <v>-11</v>
      </c>
      <c r="P96" s="10">
        <f>SUM(Table_ExternalData_17[[#This Row],[R/P]:[RTN]])</f>
        <v>478</v>
      </c>
      <c r="Q96" s="10">
        <f>SUM((Table_ExternalData_17[[#This Row],[Opening]]+Table_ExternalData_17[[#This Row],[Total Receipt]])-Table_ExternalData_17[[#This Row],[Total Issue]])</f>
        <v>1281</v>
      </c>
    </row>
    <row r="97" spans="1:17">
      <c r="A97" s="1" t="s">
        <v>134</v>
      </c>
      <c r="B97" s="1" t="s">
        <v>789</v>
      </c>
      <c r="C97" s="1" t="s">
        <v>790</v>
      </c>
      <c r="D97" s="10">
        <f>SUMIFS(OPBQList,OPBIList,Table_ExternalData_17[[#This Row],[item_key]])</f>
        <v>-87</v>
      </c>
      <c r="E97" s="10">
        <f>SUMIFS(GQList,GIList,Table_ExternalData_17[[#This Row],[item_key]],GTList,Table_ExternalData_17[[#Headers],[GRN]])</f>
        <v>760</v>
      </c>
      <c r="F97" s="10">
        <f>SUMIFS(GQList,GIList,Table_ExternalData_17[[#This Row],[item_key]],GTList,Table_ExternalData_17[[#Headers],[VSTR]])</f>
        <v>0</v>
      </c>
      <c r="G97" s="10">
        <f>SUMIFS(GQList,GIList,Table_ExternalData_17[[#This Row],[item_key]],GTList,Table_ExternalData_17[[#Headers],[SR]])</f>
        <v>0</v>
      </c>
      <c r="H97" s="10">
        <f>SUMIFS(GQList,GIList,Table_ExternalData_17[[#This Row],[item_key]],GTList,Table_ExternalData_17[[#Headers],[TR]])</f>
        <v>0</v>
      </c>
      <c r="I97" s="10">
        <f>SUMIFS(GQList,GIList,Table_ExternalData_17[[#This Row],[item_key]],GTList,Table_ExternalData_17[[#Headers],[RCA]])</f>
        <v>0</v>
      </c>
      <c r="J97" s="10">
        <f>SUM(Table_ExternalData_17[[#This Row],[GRN]]+Table_ExternalData_17[[#This Row],[VSTR]]+Table_ExternalData_17[[#This Row],[SR]]+Table_ExternalData_17[[#This Row],[TR]]+Table_ExternalData_17[[#This Row],[RCA]])</f>
        <v>760</v>
      </c>
      <c r="K97" s="10">
        <f>SUMIFS(IsQList,IsIList,Table_ExternalData_15[[#This Row],[item_key]],IsITypeList,Table_ExternalData_17[[#Headers],[R/P]])</f>
        <v>978</v>
      </c>
      <c r="L97" s="10">
        <f>SUMIFS(IsQList,IsIList,Table_ExternalData_15[[#This Row],[item_key]],IsITypeList,Table_ExternalData_17[[#Headers],[CST]])</f>
        <v>0</v>
      </c>
      <c r="M97" s="10">
        <f>SUMIFS(IsQList,IsIList,Table_ExternalData_15[[#This Row],[item_key]],IsITypeList,Table_ExternalData_17[[#Headers],[S/I]])</f>
        <v>0</v>
      </c>
      <c r="N97" s="10">
        <f>SUMIFS(IsQList,IsIList,Table_ExternalData_15[[#This Row],[item_key]],IsITypeList,Table_ExternalData_17[[#Headers],[VST]])</f>
        <v>0</v>
      </c>
      <c r="O97" s="10">
        <f>SUMIFS(IsQList,IsIList,Table_ExternalData_15[[#This Row],[item_key]],IsITypeList,Table_ExternalData_17[[#Headers],[RTN]])</f>
        <v>-3</v>
      </c>
      <c r="P97" s="10">
        <f>SUM(Table_ExternalData_17[[#This Row],[R/P]:[RTN]])</f>
        <v>975</v>
      </c>
      <c r="Q97" s="10">
        <f>SUM((Table_ExternalData_17[[#This Row],[Opening]]+Table_ExternalData_17[[#This Row],[Total Receipt]])-Table_ExternalData_17[[#This Row],[Total Issue]])</f>
        <v>-302</v>
      </c>
    </row>
    <row r="98" spans="1:17">
      <c r="A98" s="1" t="s">
        <v>1715</v>
      </c>
      <c r="B98" s="1" t="s">
        <v>1971</v>
      </c>
      <c r="C98" s="1" t="s">
        <v>1972</v>
      </c>
      <c r="D98" s="10">
        <f>SUMIFS(OPBQList,OPBIList,Table_ExternalData_17[[#This Row],[item_key]])</f>
        <v>-30</v>
      </c>
      <c r="E98" s="10">
        <f>SUMIFS(GQList,GIList,Table_ExternalData_17[[#This Row],[item_key]],GTList,Table_ExternalData_17[[#Headers],[GRN]])</f>
        <v>1870</v>
      </c>
      <c r="F98" s="10">
        <f>SUMIFS(GQList,GIList,Table_ExternalData_17[[#This Row],[item_key]],GTList,Table_ExternalData_17[[#Headers],[VSTR]])</f>
        <v>0</v>
      </c>
      <c r="G98" s="10">
        <f>SUMIFS(GQList,GIList,Table_ExternalData_17[[#This Row],[item_key]],GTList,Table_ExternalData_17[[#Headers],[SR]])</f>
        <v>0</v>
      </c>
      <c r="H98" s="10">
        <f>SUMIFS(GQList,GIList,Table_ExternalData_17[[#This Row],[item_key]],GTList,Table_ExternalData_17[[#Headers],[TR]])</f>
        <v>0</v>
      </c>
      <c r="I98" s="10">
        <f>SUMIFS(GQList,GIList,Table_ExternalData_17[[#This Row],[item_key]],GTList,Table_ExternalData_17[[#Headers],[RCA]])</f>
        <v>0</v>
      </c>
      <c r="J98" s="10">
        <f>SUM(Table_ExternalData_17[[#This Row],[GRN]]+Table_ExternalData_17[[#This Row],[VSTR]]+Table_ExternalData_17[[#This Row],[SR]]+Table_ExternalData_17[[#This Row],[TR]]+Table_ExternalData_17[[#This Row],[RCA]])</f>
        <v>1870</v>
      </c>
      <c r="K98" s="10">
        <f>SUMIFS(IsQList,IsIList,Table_ExternalData_15[[#This Row],[item_key]],IsITypeList,Table_ExternalData_17[[#Headers],[R/P]])</f>
        <v>489</v>
      </c>
      <c r="L98" s="10">
        <f>SUMIFS(IsQList,IsIList,Table_ExternalData_15[[#This Row],[item_key]],IsITypeList,Table_ExternalData_17[[#Headers],[CST]])</f>
        <v>0</v>
      </c>
      <c r="M98" s="10">
        <f>SUMIFS(IsQList,IsIList,Table_ExternalData_15[[#This Row],[item_key]],IsITypeList,Table_ExternalData_17[[#Headers],[S/I]])</f>
        <v>0</v>
      </c>
      <c r="N98" s="10">
        <f>SUMIFS(IsQList,IsIList,Table_ExternalData_15[[#This Row],[item_key]],IsITypeList,Table_ExternalData_17[[#Headers],[VST]])</f>
        <v>0</v>
      </c>
      <c r="O98" s="10">
        <f>SUMIFS(IsQList,IsIList,Table_ExternalData_15[[#This Row],[item_key]],IsITypeList,Table_ExternalData_17[[#Headers],[RTN]])</f>
        <v>0</v>
      </c>
      <c r="P98" s="10">
        <f>SUM(Table_ExternalData_17[[#This Row],[R/P]:[RTN]])</f>
        <v>489</v>
      </c>
      <c r="Q98" s="10">
        <f>SUM((Table_ExternalData_17[[#This Row],[Opening]]+Table_ExternalData_17[[#This Row],[Total Receipt]])-Table_ExternalData_17[[#This Row],[Total Issue]])</f>
        <v>1351</v>
      </c>
    </row>
    <row r="99" spans="1:17">
      <c r="A99" s="1" t="s">
        <v>2087</v>
      </c>
      <c r="B99" s="1" t="s">
        <v>2441</v>
      </c>
      <c r="C99" s="1" t="s">
        <v>2442</v>
      </c>
      <c r="D99" s="10">
        <f>SUMIFS(OPBQList,OPBIList,Table_ExternalData_17[[#This Row],[item_key]])</f>
        <v>11662</v>
      </c>
      <c r="E99" s="10">
        <f>SUMIFS(GQList,GIList,Table_ExternalData_17[[#This Row],[item_key]],GTList,Table_ExternalData_17[[#Headers],[GRN]])</f>
        <v>0</v>
      </c>
      <c r="F99" s="10">
        <f>SUMIFS(GQList,GIList,Table_ExternalData_17[[#This Row],[item_key]],GTList,Table_ExternalData_17[[#Headers],[VSTR]])</f>
        <v>0</v>
      </c>
      <c r="G99" s="10">
        <f>SUMIFS(GQList,GIList,Table_ExternalData_17[[#This Row],[item_key]],GTList,Table_ExternalData_17[[#Headers],[SR]])</f>
        <v>0</v>
      </c>
      <c r="H99" s="10">
        <f>SUMIFS(GQList,GIList,Table_ExternalData_17[[#This Row],[item_key]],GTList,Table_ExternalData_17[[#Headers],[TR]])</f>
        <v>0</v>
      </c>
      <c r="I99" s="10">
        <f>SUMIFS(GQList,GIList,Table_ExternalData_17[[#This Row],[item_key]],GTList,Table_ExternalData_17[[#Headers],[RCA]])</f>
        <v>0</v>
      </c>
      <c r="J99" s="10">
        <f>SUM(Table_ExternalData_17[[#This Row],[GRN]]+Table_ExternalData_17[[#This Row],[VSTR]]+Table_ExternalData_17[[#This Row],[SR]]+Table_ExternalData_17[[#This Row],[TR]]+Table_ExternalData_17[[#This Row],[RCA]])</f>
        <v>0</v>
      </c>
      <c r="K99" s="10">
        <f>SUMIFS(IsQList,IsIList,Table_ExternalData_15[[#This Row],[item_key]],IsITypeList,Table_ExternalData_17[[#Headers],[R/P]])</f>
        <v>489</v>
      </c>
      <c r="L99" s="10">
        <f>SUMIFS(IsQList,IsIList,Table_ExternalData_15[[#This Row],[item_key]],IsITypeList,Table_ExternalData_17[[#Headers],[CST]])</f>
        <v>0</v>
      </c>
      <c r="M99" s="10">
        <f>SUMIFS(IsQList,IsIList,Table_ExternalData_15[[#This Row],[item_key]],IsITypeList,Table_ExternalData_17[[#Headers],[S/I]])</f>
        <v>0</v>
      </c>
      <c r="N99" s="10">
        <f>SUMIFS(IsQList,IsIList,Table_ExternalData_15[[#This Row],[item_key]],IsITypeList,Table_ExternalData_17[[#Headers],[VST]])</f>
        <v>0</v>
      </c>
      <c r="O99" s="10">
        <f>SUMIFS(IsQList,IsIList,Table_ExternalData_15[[#This Row],[item_key]],IsITypeList,Table_ExternalData_17[[#Headers],[RTN]])</f>
        <v>-114</v>
      </c>
      <c r="P99" s="10">
        <f>SUM(Table_ExternalData_17[[#This Row],[R/P]:[RTN]])</f>
        <v>375</v>
      </c>
      <c r="Q99" s="10">
        <f>SUM((Table_ExternalData_17[[#This Row],[Opening]]+Table_ExternalData_17[[#This Row],[Total Receipt]])-Table_ExternalData_17[[#This Row],[Total Issue]])</f>
        <v>11287</v>
      </c>
    </row>
    <row r="100" spans="1:17">
      <c r="A100" s="1" t="s">
        <v>2088</v>
      </c>
      <c r="B100" s="1" t="s">
        <v>2443</v>
      </c>
      <c r="C100" s="1" t="s">
        <v>2444</v>
      </c>
      <c r="D100" s="10">
        <f>SUMIFS(OPBQList,OPBIList,Table_ExternalData_17[[#This Row],[item_key]])</f>
        <v>11402</v>
      </c>
      <c r="E100" s="10">
        <f>SUMIFS(GQList,GIList,Table_ExternalData_17[[#This Row],[item_key]],GTList,Table_ExternalData_17[[#Headers],[GRN]])</f>
        <v>0</v>
      </c>
      <c r="F100" s="10">
        <f>SUMIFS(GQList,GIList,Table_ExternalData_17[[#This Row],[item_key]],GTList,Table_ExternalData_17[[#Headers],[VSTR]])</f>
        <v>0</v>
      </c>
      <c r="G100" s="10">
        <f>SUMIFS(GQList,GIList,Table_ExternalData_17[[#This Row],[item_key]],GTList,Table_ExternalData_17[[#Headers],[SR]])</f>
        <v>0</v>
      </c>
      <c r="H100" s="10">
        <f>SUMIFS(GQList,GIList,Table_ExternalData_17[[#This Row],[item_key]],GTList,Table_ExternalData_17[[#Headers],[TR]])</f>
        <v>0</v>
      </c>
      <c r="I100" s="10">
        <f>SUMIFS(GQList,GIList,Table_ExternalData_17[[#This Row],[item_key]],GTList,Table_ExternalData_17[[#Headers],[RCA]])</f>
        <v>0</v>
      </c>
      <c r="J100" s="10">
        <f>SUM(Table_ExternalData_17[[#This Row],[GRN]]+Table_ExternalData_17[[#This Row],[VSTR]]+Table_ExternalData_17[[#This Row],[SR]]+Table_ExternalData_17[[#This Row],[TR]]+Table_ExternalData_17[[#This Row],[RCA]])</f>
        <v>0</v>
      </c>
      <c r="K100" s="10">
        <f>SUMIFS(IsQList,IsIList,Table_ExternalData_15[[#This Row],[item_key]],IsITypeList,Table_ExternalData_17[[#Headers],[R/P]])</f>
        <v>489</v>
      </c>
      <c r="L100" s="10">
        <f>SUMIFS(IsQList,IsIList,Table_ExternalData_15[[#This Row],[item_key]],IsITypeList,Table_ExternalData_17[[#Headers],[CST]])</f>
        <v>0</v>
      </c>
      <c r="M100" s="10">
        <f>SUMIFS(IsQList,IsIList,Table_ExternalData_15[[#This Row],[item_key]],IsITypeList,Table_ExternalData_17[[#Headers],[S/I]])</f>
        <v>0</v>
      </c>
      <c r="N100" s="10">
        <f>SUMIFS(IsQList,IsIList,Table_ExternalData_15[[#This Row],[item_key]],IsITypeList,Table_ExternalData_17[[#Headers],[VST]])</f>
        <v>0</v>
      </c>
      <c r="O100" s="10">
        <f>SUMIFS(IsQList,IsIList,Table_ExternalData_15[[#This Row],[item_key]],IsITypeList,Table_ExternalData_17[[#Headers],[RTN]])</f>
        <v>-114</v>
      </c>
      <c r="P100" s="10">
        <f>SUM(Table_ExternalData_17[[#This Row],[R/P]:[RTN]])</f>
        <v>375</v>
      </c>
      <c r="Q100" s="10">
        <f>SUM((Table_ExternalData_17[[#This Row],[Opening]]+Table_ExternalData_17[[#This Row],[Total Receipt]])-Table_ExternalData_17[[#This Row],[Total Issue]])</f>
        <v>11027</v>
      </c>
    </row>
    <row r="101" spans="1:17">
      <c r="A101" s="1" t="s">
        <v>2089</v>
      </c>
      <c r="B101" s="1" t="s">
        <v>2445</v>
      </c>
      <c r="C101" s="1" t="s">
        <v>2446</v>
      </c>
      <c r="D101" s="10">
        <f>SUMIFS(OPBQList,OPBIList,Table_ExternalData_17[[#This Row],[item_key]])</f>
        <v>2700</v>
      </c>
      <c r="E101" s="10">
        <f>SUMIFS(GQList,GIList,Table_ExternalData_17[[#This Row],[item_key]],GTList,Table_ExternalData_17[[#Headers],[GRN]])</f>
        <v>0</v>
      </c>
      <c r="F101" s="10">
        <f>SUMIFS(GQList,GIList,Table_ExternalData_17[[#This Row],[item_key]],GTList,Table_ExternalData_17[[#Headers],[VSTR]])</f>
        <v>0</v>
      </c>
      <c r="G101" s="10">
        <f>SUMIFS(GQList,GIList,Table_ExternalData_17[[#This Row],[item_key]],GTList,Table_ExternalData_17[[#Headers],[SR]])</f>
        <v>0</v>
      </c>
      <c r="H101" s="10">
        <f>SUMIFS(GQList,GIList,Table_ExternalData_17[[#This Row],[item_key]],GTList,Table_ExternalData_17[[#Headers],[TR]])</f>
        <v>0</v>
      </c>
      <c r="I101" s="10">
        <f>SUMIFS(GQList,GIList,Table_ExternalData_17[[#This Row],[item_key]],GTList,Table_ExternalData_17[[#Headers],[RCA]])</f>
        <v>0</v>
      </c>
      <c r="J101" s="10">
        <f>SUM(Table_ExternalData_17[[#This Row],[GRN]]+Table_ExternalData_17[[#This Row],[VSTR]]+Table_ExternalData_17[[#This Row],[SR]]+Table_ExternalData_17[[#This Row],[TR]]+Table_ExternalData_17[[#This Row],[RCA]])</f>
        <v>0</v>
      </c>
      <c r="K101" s="10">
        <f>SUMIFS(IsQList,IsIList,Table_ExternalData_15[[#This Row],[item_key]],IsITypeList,Table_ExternalData_17[[#Headers],[R/P]])</f>
        <v>489</v>
      </c>
      <c r="L101" s="10">
        <f>SUMIFS(IsQList,IsIList,Table_ExternalData_15[[#This Row],[item_key]],IsITypeList,Table_ExternalData_17[[#Headers],[CST]])</f>
        <v>0</v>
      </c>
      <c r="M101" s="10">
        <f>SUMIFS(IsQList,IsIList,Table_ExternalData_15[[#This Row],[item_key]],IsITypeList,Table_ExternalData_17[[#Headers],[S/I]])</f>
        <v>0</v>
      </c>
      <c r="N101" s="10">
        <f>SUMIFS(IsQList,IsIList,Table_ExternalData_15[[#This Row],[item_key]],IsITypeList,Table_ExternalData_17[[#Headers],[VST]])</f>
        <v>0</v>
      </c>
      <c r="O101" s="10">
        <f>SUMIFS(IsQList,IsIList,Table_ExternalData_15[[#This Row],[item_key]],IsITypeList,Table_ExternalData_17[[#Headers],[RTN]])</f>
        <v>0</v>
      </c>
      <c r="P101" s="10">
        <f>SUM(Table_ExternalData_17[[#This Row],[R/P]:[RTN]])</f>
        <v>489</v>
      </c>
      <c r="Q101" s="10">
        <f>SUM((Table_ExternalData_17[[#This Row],[Opening]]+Table_ExternalData_17[[#This Row],[Total Receipt]])-Table_ExternalData_17[[#This Row],[Total Issue]])</f>
        <v>2211</v>
      </c>
    </row>
    <row r="102" spans="1:17">
      <c r="A102" s="1" t="s">
        <v>91</v>
      </c>
      <c r="B102" s="1" t="s">
        <v>892</v>
      </c>
      <c r="C102" s="1" t="s">
        <v>893</v>
      </c>
      <c r="D102" s="10">
        <f>SUMIFS(OPBQList,OPBIList,Table_ExternalData_17[[#This Row],[item_key]])</f>
        <v>702</v>
      </c>
      <c r="E102" s="10">
        <f>SUMIFS(GQList,GIList,Table_ExternalData_17[[#This Row],[item_key]],GTList,Table_ExternalData_17[[#Headers],[GRN]])</f>
        <v>650</v>
      </c>
      <c r="F102" s="10">
        <f>SUMIFS(GQList,GIList,Table_ExternalData_17[[#This Row],[item_key]],GTList,Table_ExternalData_17[[#Headers],[VSTR]])</f>
        <v>0</v>
      </c>
      <c r="G102" s="10">
        <f>SUMIFS(GQList,GIList,Table_ExternalData_17[[#This Row],[item_key]],GTList,Table_ExternalData_17[[#Headers],[SR]])</f>
        <v>0</v>
      </c>
      <c r="H102" s="10">
        <f>SUMIFS(GQList,GIList,Table_ExternalData_17[[#This Row],[item_key]],GTList,Table_ExternalData_17[[#Headers],[TR]])</f>
        <v>0</v>
      </c>
      <c r="I102" s="10">
        <f>SUMIFS(GQList,GIList,Table_ExternalData_17[[#This Row],[item_key]],GTList,Table_ExternalData_17[[#Headers],[RCA]])</f>
        <v>0</v>
      </c>
      <c r="J102" s="10">
        <f>SUM(Table_ExternalData_17[[#This Row],[GRN]]+Table_ExternalData_17[[#This Row],[VSTR]]+Table_ExternalData_17[[#This Row],[SR]]+Table_ExternalData_17[[#This Row],[TR]]+Table_ExternalData_17[[#This Row],[RCA]])</f>
        <v>650</v>
      </c>
      <c r="K102" s="10">
        <f>SUMIFS(IsQList,IsIList,Table_ExternalData_15[[#This Row],[item_key]],IsITypeList,Table_ExternalData_17[[#Headers],[R/P]])</f>
        <v>489</v>
      </c>
      <c r="L102" s="10">
        <f>SUMIFS(IsQList,IsIList,Table_ExternalData_15[[#This Row],[item_key]],IsITypeList,Table_ExternalData_17[[#Headers],[CST]])</f>
        <v>0</v>
      </c>
      <c r="M102" s="10">
        <f>SUMIFS(IsQList,IsIList,Table_ExternalData_15[[#This Row],[item_key]],IsITypeList,Table_ExternalData_17[[#Headers],[S/I]])</f>
        <v>0</v>
      </c>
      <c r="N102" s="10">
        <f>SUMIFS(IsQList,IsIList,Table_ExternalData_15[[#This Row],[item_key]],IsITypeList,Table_ExternalData_17[[#Headers],[VST]])</f>
        <v>0</v>
      </c>
      <c r="O102" s="10">
        <f>SUMIFS(IsQList,IsIList,Table_ExternalData_15[[#This Row],[item_key]],IsITypeList,Table_ExternalData_17[[#Headers],[RTN]])</f>
        <v>0</v>
      </c>
      <c r="P102" s="10">
        <f>SUM(Table_ExternalData_17[[#This Row],[R/P]:[RTN]])</f>
        <v>489</v>
      </c>
      <c r="Q102" s="10">
        <f>SUM((Table_ExternalData_17[[#This Row],[Opening]]+Table_ExternalData_17[[#This Row],[Total Receipt]])-Table_ExternalData_17[[#This Row],[Total Issue]])</f>
        <v>863</v>
      </c>
    </row>
    <row r="103" spans="1:17">
      <c r="A103" s="1" t="s">
        <v>526</v>
      </c>
      <c r="B103" s="1" t="s">
        <v>598</v>
      </c>
      <c r="C103" s="1" t="s">
        <v>599</v>
      </c>
      <c r="D103" s="10">
        <f>SUMIFS(OPBQList,OPBIList,Table_ExternalData_17[[#This Row],[item_key]])</f>
        <v>1004</v>
      </c>
      <c r="E103" s="10">
        <f>SUMIFS(GQList,GIList,Table_ExternalData_17[[#This Row],[item_key]],GTList,Table_ExternalData_17[[#Headers],[GRN]])</f>
        <v>1100</v>
      </c>
      <c r="F103" s="10">
        <f>SUMIFS(GQList,GIList,Table_ExternalData_17[[#This Row],[item_key]],GTList,Table_ExternalData_17[[#Headers],[VSTR]])</f>
        <v>0</v>
      </c>
      <c r="G103" s="10">
        <f>SUMIFS(GQList,GIList,Table_ExternalData_17[[#This Row],[item_key]],GTList,Table_ExternalData_17[[#Headers],[SR]])</f>
        <v>0</v>
      </c>
      <c r="H103" s="10">
        <f>SUMIFS(GQList,GIList,Table_ExternalData_17[[#This Row],[item_key]],GTList,Table_ExternalData_17[[#Headers],[TR]])</f>
        <v>0</v>
      </c>
      <c r="I103" s="10">
        <f>SUMIFS(GQList,GIList,Table_ExternalData_17[[#This Row],[item_key]],GTList,Table_ExternalData_17[[#Headers],[RCA]])</f>
        <v>0</v>
      </c>
      <c r="J103" s="10">
        <f>SUM(Table_ExternalData_17[[#This Row],[GRN]]+Table_ExternalData_17[[#This Row],[VSTR]]+Table_ExternalData_17[[#This Row],[SR]]+Table_ExternalData_17[[#This Row],[TR]]+Table_ExternalData_17[[#This Row],[RCA]])</f>
        <v>1100</v>
      </c>
      <c r="K103" s="10">
        <f>SUMIFS(IsQList,IsIList,Table_ExternalData_15[[#This Row],[item_key]],IsITypeList,Table_ExternalData_17[[#Headers],[R/P]])</f>
        <v>617</v>
      </c>
      <c r="L103" s="10">
        <f>SUMIFS(IsQList,IsIList,Table_ExternalData_15[[#This Row],[item_key]],IsITypeList,Table_ExternalData_17[[#Headers],[CST]])</f>
        <v>0</v>
      </c>
      <c r="M103" s="10">
        <f>SUMIFS(IsQList,IsIList,Table_ExternalData_15[[#This Row],[item_key]],IsITypeList,Table_ExternalData_17[[#Headers],[S/I]])</f>
        <v>0</v>
      </c>
      <c r="N103" s="10">
        <f>SUMIFS(IsQList,IsIList,Table_ExternalData_15[[#This Row],[item_key]],IsITypeList,Table_ExternalData_17[[#Headers],[VST]])</f>
        <v>0</v>
      </c>
      <c r="O103" s="10">
        <f>SUMIFS(IsQList,IsIList,Table_ExternalData_15[[#This Row],[item_key]],IsITypeList,Table_ExternalData_17[[#Headers],[RTN]])</f>
        <v>0</v>
      </c>
      <c r="P103" s="10">
        <f>SUM(Table_ExternalData_17[[#This Row],[R/P]:[RTN]])</f>
        <v>617</v>
      </c>
      <c r="Q103" s="10">
        <f>SUM((Table_ExternalData_17[[#This Row],[Opening]]+Table_ExternalData_17[[#This Row],[Total Receipt]])-Table_ExternalData_17[[#This Row],[Total Issue]])</f>
        <v>1487</v>
      </c>
    </row>
    <row r="104" spans="1:17">
      <c r="A104" s="1" t="s">
        <v>194</v>
      </c>
      <c r="B104" s="1" t="s">
        <v>1398</v>
      </c>
      <c r="C104" s="1" t="s">
        <v>1399</v>
      </c>
      <c r="D104" s="10">
        <f>SUMIFS(OPBQList,OPBIList,Table_ExternalData_17[[#This Row],[item_key]])</f>
        <v>595</v>
      </c>
      <c r="E104" s="10">
        <f>SUMIFS(GQList,GIList,Table_ExternalData_17[[#This Row],[item_key]],GTList,Table_ExternalData_17[[#Headers],[GRN]])</f>
        <v>300</v>
      </c>
      <c r="F104" s="10">
        <f>SUMIFS(GQList,GIList,Table_ExternalData_17[[#This Row],[item_key]],GTList,Table_ExternalData_17[[#Headers],[VSTR]])</f>
        <v>0</v>
      </c>
      <c r="G104" s="10">
        <f>SUMIFS(GQList,GIList,Table_ExternalData_17[[#This Row],[item_key]],GTList,Table_ExternalData_17[[#Headers],[SR]])</f>
        <v>0</v>
      </c>
      <c r="H104" s="10">
        <f>SUMIFS(GQList,GIList,Table_ExternalData_17[[#This Row],[item_key]],GTList,Table_ExternalData_17[[#Headers],[TR]])</f>
        <v>0</v>
      </c>
      <c r="I104" s="10">
        <f>SUMIFS(GQList,GIList,Table_ExternalData_17[[#This Row],[item_key]],GTList,Table_ExternalData_17[[#Headers],[RCA]])</f>
        <v>0</v>
      </c>
      <c r="J104" s="10">
        <f>SUM(Table_ExternalData_17[[#This Row],[GRN]]+Table_ExternalData_17[[#This Row],[VSTR]]+Table_ExternalData_17[[#This Row],[SR]]+Table_ExternalData_17[[#This Row],[TR]]+Table_ExternalData_17[[#This Row],[RCA]])</f>
        <v>300</v>
      </c>
      <c r="K104" s="10">
        <f>SUMIFS(IsQList,IsIList,Table_ExternalData_15[[#This Row],[item_key]],IsITypeList,Table_ExternalData_17[[#Headers],[R/P]])</f>
        <v>489</v>
      </c>
      <c r="L104" s="10">
        <f>SUMIFS(IsQList,IsIList,Table_ExternalData_15[[#This Row],[item_key]],IsITypeList,Table_ExternalData_17[[#Headers],[CST]])</f>
        <v>0</v>
      </c>
      <c r="M104" s="10">
        <f>SUMIFS(IsQList,IsIList,Table_ExternalData_15[[#This Row],[item_key]],IsITypeList,Table_ExternalData_17[[#Headers],[S/I]])</f>
        <v>0</v>
      </c>
      <c r="N104" s="10">
        <f>SUMIFS(IsQList,IsIList,Table_ExternalData_15[[#This Row],[item_key]],IsITypeList,Table_ExternalData_17[[#Headers],[VST]])</f>
        <v>0</v>
      </c>
      <c r="O104" s="10">
        <f>SUMIFS(IsQList,IsIList,Table_ExternalData_15[[#This Row],[item_key]],IsITypeList,Table_ExternalData_17[[#Headers],[RTN]])</f>
        <v>0</v>
      </c>
      <c r="P104" s="10">
        <f>SUM(Table_ExternalData_17[[#This Row],[R/P]:[RTN]])</f>
        <v>489</v>
      </c>
      <c r="Q104" s="10">
        <f>SUM((Table_ExternalData_17[[#This Row],[Opening]]+Table_ExternalData_17[[#This Row],[Total Receipt]])-Table_ExternalData_17[[#This Row],[Total Issue]])</f>
        <v>406</v>
      </c>
    </row>
    <row r="105" spans="1:17">
      <c r="A105" s="1" t="s">
        <v>2090</v>
      </c>
      <c r="B105" s="1" t="s">
        <v>2447</v>
      </c>
      <c r="C105" s="1" t="s">
        <v>2448</v>
      </c>
      <c r="D105" s="10">
        <f>SUMIFS(OPBQList,OPBIList,Table_ExternalData_17[[#This Row],[item_key]])</f>
        <v>2229</v>
      </c>
      <c r="E105" s="10">
        <f>SUMIFS(GQList,GIList,Table_ExternalData_17[[#This Row],[item_key]],GTList,Table_ExternalData_17[[#Headers],[GRN]])</f>
        <v>25</v>
      </c>
      <c r="F105" s="10">
        <f>SUMIFS(GQList,GIList,Table_ExternalData_17[[#This Row],[item_key]],GTList,Table_ExternalData_17[[#Headers],[VSTR]])</f>
        <v>0</v>
      </c>
      <c r="G105" s="10">
        <f>SUMIFS(GQList,GIList,Table_ExternalData_17[[#This Row],[item_key]],GTList,Table_ExternalData_17[[#Headers],[SR]])</f>
        <v>0</v>
      </c>
      <c r="H105" s="10">
        <f>SUMIFS(GQList,GIList,Table_ExternalData_17[[#This Row],[item_key]],GTList,Table_ExternalData_17[[#Headers],[TR]])</f>
        <v>0</v>
      </c>
      <c r="I105" s="10">
        <f>SUMIFS(GQList,GIList,Table_ExternalData_17[[#This Row],[item_key]],GTList,Table_ExternalData_17[[#Headers],[RCA]])</f>
        <v>0</v>
      </c>
      <c r="J105" s="10">
        <f>SUM(Table_ExternalData_17[[#This Row],[GRN]]+Table_ExternalData_17[[#This Row],[VSTR]]+Table_ExternalData_17[[#This Row],[SR]]+Table_ExternalData_17[[#This Row],[TR]]+Table_ExternalData_17[[#This Row],[RCA]])</f>
        <v>25</v>
      </c>
      <c r="K105" s="10">
        <f>SUMIFS(IsQList,IsIList,Table_ExternalData_15[[#This Row],[item_key]],IsITypeList,Table_ExternalData_17[[#Headers],[R/P]])</f>
        <v>489</v>
      </c>
      <c r="L105" s="10">
        <f>SUMIFS(IsQList,IsIList,Table_ExternalData_15[[#This Row],[item_key]],IsITypeList,Table_ExternalData_17[[#Headers],[CST]])</f>
        <v>0</v>
      </c>
      <c r="M105" s="10">
        <f>SUMIFS(IsQList,IsIList,Table_ExternalData_15[[#This Row],[item_key]],IsITypeList,Table_ExternalData_17[[#Headers],[S/I]])</f>
        <v>0</v>
      </c>
      <c r="N105" s="10">
        <f>SUMIFS(IsQList,IsIList,Table_ExternalData_15[[#This Row],[item_key]],IsITypeList,Table_ExternalData_17[[#Headers],[VST]])</f>
        <v>0</v>
      </c>
      <c r="O105" s="10">
        <f>SUMIFS(IsQList,IsIList,Table_ExternalData_15[[#This Row],[item_key]],IsITypeList,Table_ExternalData_17[[#Headers],[RTN]])</f>
        <v>-59</v>
      </c>
      <c r="P105" s="10">
        <f>SUM(Table_ExternalData_17[[#This Row],[R/P]:[RTN]])</f>
        <v>430</v>
      </c>
      <c r="Q105" s="10">
        <f>SUM((Table_ExternalData_17[[#This Row],[Opening]]+Table_ExternalData_17[[#This Row],[Total Receipt]])-Table_ExternalData_17[[#This Row],[Total Issue]])</f>
        <v>1824</v>
      </c>
    </row>
    <row r="106" spans="1:17">
      <c r="A106" s="1" t="s">
        <v>495</v>
      </c>
      <c r="B106" s="1" t="s">
        <v>1199</v>
      </c>
      <c r="C106" s="1" t="s">
        <v>1200</v>
      </c>
      <c r="D106" s="10">
        <f>SUMIFS(OPBQList,OPBIList,Table_ExternalData_17[[#This Row],[item_key]])</f>
        <v>1031</v>
      </c>
      <c r="E106" s="10">
        <f>SUMIFS(GQList,GIList,Table_ExternalData_17[[#This Row],[item_key]],GTList,Table_ExternalData_17[[#Headers],[GRN]])</f>
        <v>1000</v>
      </c>
      <c r="F106" s="10">
        <f>SUMIFS(GQList,GIList,Table_ExternalData_17[[#This Row],[item_key]],GTList,Table_ExternalData_17[[#Headers],[VSTR]])</f>
        <v>0</v>
      </c>
      <c r="G106" s="10">
        <f>SUMIFS(GQList,GIList,Table_ExternalData_17[[#This Row],[item_key]],GTList,Table_ExternalData_17[[#Headers],[SR]])</f>
        <v>0</v>
      </c>
      <c r="H106" s="10">
        <f>SUMIFS(GQList,GIList,Table_ExternalData_17[[#This Row],[item_key]],GTList,Table_ExternalData_17[[#Headers],[TR]])</f>
        <v>0</v>
      </c>
      <c r="I106" s="10">
        <f>SUMIFS(GQList,GIList,Table_ExternalData_17[[#This Row],[item_key]],GTList,Table_ExternalData_17[[#Headers],[RCA]])</f>
        <v>0</v>
      </c>
      <c r="J106" s="10">
        <f>SUM(Table_ExternalData_17[[#This Row],[GRN]]+Table_ExternalData_17[[#This Row],[VSTR]]+Table_ExternalData_17[[#This Row],[SR]]+Table_ExternalData_17[[#This Row],[TR]]+Table_ExternalData_17[[#This Row],[RCA]])</f>
        <v>1000</v>
      </c>
      <c r="K106" s="10">
        <f>SUMIFS(IsQList,IsIList,Table_ExternalData_15[[#This Row],[item_key]],IsITypeList,Table_ExternalData_17[[#Headers],[R/P]])</f>
        <v>489</v>
      </c>
      <c r="L106" s="10">
        <f>SUMIFS(IsQList,IsIList,Table_ExternalData_15[[#This Row],[item_key]],IsITypeList,Table_ExternalData_17[[#Headers],[CST]])</f>
        <v>0</v>
      </c>
      <c r="M106" s="10">
        <f>SUMIFS(IsQList,IsIList,Table_ExternalData_15[[#This Row],[item_key]],IsITypeList,Table_ExternalData_17[[#Headers],[S/I]])</f>
        <v>0</v>
      </c>
      <c r="N106" s="10">
        <f>SUMIFS(IsQList,IsIList,Table_ExternalData_15[[#This Row],[item_key]],IsITypeList,Table_ExternalData_17[[#Headers],[VST]])</f>
        <v>0</v>
      </c>
      <c r="O106" s="10">
        <f>SUMIFS(IsQList,IsIList,Table_ExternalData_15[[#This Row],[item_key]],IsITypeList,Table_ExternalData_17[[#Headers],[RTN]])</f>
        <v>-59</v>
      </c>
      <c r="P106" s="10">
        <f>SUM(Table_ExternalData_17[[#This Row],[R/P]:[RTN]])</f>
        <v>430</v>
      </c>
      <c r="Q106" s="10">
        <f>SUM((Table_ExternalData_17[[#This Row],[Opening]]+Table_ExternalData_17[[#This Row],[Total Receipt]])-Table_ExternalData_17[[#This Row],[Total Issue]])</f>
        <v>1601</v>
      </c>
    </row>
    <row r="107" spans="1:17">
      <c r="A107" s="1" t="s">
        <v>1745</v>
      </c>
      <c r="B107" s="1" t="s">
        <v>1838</v>
      </c>
      <c r="C107" s="1" t="s">
        <v>1839</v>
      </c>
      <c r="D107" s="10">
        <f>SUMIFS(OPBQList,OPBIList,Table_ExternalData_17[[#This Row],[item_key]])</f>
        <v>396</v>
      </c>
      <c r="E107" s="10">
        <f>SUMIFS(GQList,GIList,Table_ExternalData_17[[#This Row],[item_key]],GTList,Table_ExternalData_17[[#Headers],[GRN]])</f>
        <v>0</v>
      </c>
      <c r="F107" s="10">
        <f>SUMIFS(GQList,GIList,Table_ExternalData_17[[#This Row],[item_key]],GTList,Table_ExternalData_17[[#Headers],[VSTR]])</f>
        <v>0</v>
      </c>
      <c r="G107" s="10">
        <f>SUMIFS(GQList,GIList,Table_ExternalData_17[[#This Row],[item_key]],GTList,Table_ExternalData_17[[#Headers],[SR]])</f>
        <v>0</v>
      </c>
      <c r="H107" s="10">
        <f>SUMIFS(GQList,GIList,Table_ExternalData_17[[#This Row],[item_key]],GTList,Table_ExternalData_17[[#Headers],[TR]])</f>
        <v>1540</v>
      </c>
      <c r="I107" s="10">
        <f>SUMIFS(GQList,GIList,Table_ExternalData_17[[#This Row],[item_key]],GTList,Table_ExternalData_17[[#Headers],[RCA]])</f>
        <v>0</v>
      </c>
      <c r="J107" s="10">
        <f>SUM(Table_ExternalData_17[[#This Row],[GRN]]+Table_ExternalData_17[[#This Row],[VSTR]]+Table_ExternalData_17[[#This Row],[SR]]+Table_ExternalData_17[[#This Row],[TR]]+Table_ExternalData_17[[#This Row],[RCA]])</f>
        <v>1540</v>
      </c>
      <c r="K107" s="10">
        <f>SUMIFS(IsQList,IsIList,Table_ExternalData_15[[#This Row],[item_key]],IsITypeList,Table_ExternalData_17[[#Headers],[R/P]])</f>
        <v>489</v>
      </c>
      <c r="L107" s="10">
        <f>SUMIFS(IsQList,IsIList,Table_ExternalData_15[[#This Row],[item_key]],IsITypeList,Table_ExternalData_17[[#Headers],[CST]])</f>
        <v>10</v>
      </c>
      <c r="M107" s="10">
        <f>SUMIFS(IsQList,IsIList,Table_ExternalData_15[[#This Row],[item_key]],IsITypeList,Table_ExternalData_17[[#Headers],[S/I]])</f>
        <v>0</v>
      </c>
      <c r="N107" s="10">
        <f>SUMIFS(IsQList,IsIList,Table_ExternalData_15[[#This Row],[item_key]],IsITypeList,Table_ExternalData_17[[#Headers],[VST]])</f>
        <v>0</v>
      </c>
      <c r="O107" s="10">
        <f>SUMIFS(IsQList,IsIList,Table_ExternalData_15[[#This Row],[item_key]],IsITypeList,Table_ExternalData_17[[#Headers],[RTN]])</f>
        <v>-2</v>
      </c>
      <c r="P107" s="10">
        <f>SUM(Table_ExternalData_17[[#This Row],[R/P]:[RTN]])</f>
        <v>497</v>
      </c>
      <c r="Q107" s="10">
        <f>SUM((Table_ExternalData_17[[#This Row],[Opening]]+Table_ExternalData_17[[#This Row],[Total Receipt]])-Table_ExternalData_17[[#This Row],[Total Issue]])</f>
        <v>1439</v>
      </c>
    </row>
    <row r="108" spans="1:17">
      <c r="A108" s="1" t="s">
        <v>1746</v>
      </c>
      <c r="B108" s="1" t="s">
        <v>1840</v>
      </c>
      <c r="C108" s="1" t="s">
        <v>1841</v>
      </c>
      <c r="D108" s="10">
        <f>SUMIFS(OPBQList,OPBIList,Table_ExternalData_17[[#This Row],[item_key]])</f>
        <v>319</v>
      </c>
      <c r="E108" s="10">
        <f>SUMIFS(GQList,GIList,Table_ExternalData_17[[#This Row],[item_key]],GTList,Table_ExternalData_17[[#Headers],[GRN]])</f>
        <v>0</v>
      </c>
      <c r="F108" s="10">
        <f>SUMIFS(GQList,GIList,Table_ExternalData_17[[#This Row],[item_key]],GTList,Table_ExternalData_17[[#Headers],[VSTR]])</f>
        <v>0</v>
      </c>
      <c r="G108" s="10">
        <f>SUMIFS(GQList,GIList,Table_ExternalData_17[[#This Row],[item_key]],GTList,Table_ExternalData_17[[#Headers],[SR]])</f>
        <v>0</v>
      </c>
      <c r="H108" s="10">
        <f>SUMIFS(GQList,GIList,Table_ExternalData_17[[#This Row],[item_key]],GTList,Table_ExternalData_17[[#Headers],[TR]])</f>
        <v>1500</v>
      </c>
      <c r="I108" s="10">
        <f>SUMIFS(GQList,GIList,Table_ExternalData_17[[#This Row],[item_key]],GTList,Table_ExternalData_17[[#Headers],[RCA]])</f>
        <v>0</v>
      </c>
      <c r="J108" s="10">
        <f>SUM(Table_ExternalData_17[[#This Row],[GRN]]+Table_ExternalData_17[[#This Row],[VSTR]]+Table_ExternalData_17[[#This Row],[SR]]+Table_ExternalData_17[[#This Row],[TR]]+Table_ExternalData_17[[#This Row],[RCA]])</f>
        <v>1500</v>
      </c>
      <c r="K108" s="10">
        <f>SUMIFS(IsQList,IsIList,Table_ExternalData_15[[#This Row],[item_key]],IsITypeList,Table_ExternalData_17[[#Headers],[R/P]])</f>
        <v>489</v>
      </c>
      <c r="L108" s="10">
        <f>SUMIFS(IsQList,IsIList,Table_ExternalData_15[[#This Row],[item_key]],IsITypeList,Table_ExternalData_17[[#Headers],[CST]])</f>
        <v>10</v>
      </c>
      <c r="M108" s="10">
        <f>SUMIFS(IsQList,IsIList,Table_ExternalData_15[[#This Row],[item_key]],IsITypeList,Table_ExternalData_17[[#Headers],[S/I]])</f>
        <v>0</v>
      </c>
      <c r="N108" s="10">
        <f>SUMIFS(IsQList,IsIList,Table_ExternalData_15[[#This Row],[item_key]],IsITypeList,Table_ExternalData_17[[#Headers],[VST]])</f>
        <v>0</v>
      </c>
      <c r="O108" s="10">
        <f>SUMIFS(IsQList,IsIList,Table_ExternalData_15[[#This Row],[item_key]],IsITypeList,Table_ExternalData_17[[#Headers],[RTN]])</f>
        <v>-2</v>
      </c>
      <c r="P108" s="10">
        <f>SUM(Table_ExternalData_17[[#This Row],[R/P]:[RTN]])</f>
        <v>497</v>
      </c>
      <c r="Q108" s="10">
        <f>SUM((Table_ExternalData_17[[#This Row],[Opening]]+Table_ExternalData_17[[#This Row],[Total Receipt]])-Table_ExternalData_17[[#This Row],[Total Issue]])</f>
        <v>1322</v>
      </c>
    </row>
    <row r="109" spans="1:17">
      <c r="A109" s="1" t="s">
        <v>2360</v>
      </c>
      <c r="B109" s="1" t="s">
        <v>2449</v>
      </c>
      <c r="C109" s="1" t="s">
        <v>2450</v>
      </c>
      <c r="D109" s="10">
        <f>SUMIFS(OPBQList,OPBIList,Table_ExternalData_17[[#This Row],[item_key]])</f>
        <v>27</v>
      </c>
      <c r="E109" s="10">
        <f>SUMIFS(GQList,GIList,Table_ExternalData_17[[#This Row],[item_key]],GTList,Table_ExternalData_17[[#Headers],[GRN]])</f>
        <v>0</v>
      </c>
      <c r="F109" s="10">
        <f>SUMIFS(GQList,GIList,Table_ExternalData_17[[#This Row],[item_key]],GTList,Table_ExternalData_17[[#Headers],[VSTR]])</f>
        <v>0</v>
      </c>
      <c r="G109" s="10">
        <f>SUMIFS(GQList,GIList,Table_ExternalData_17[[#This Row],[item_key]],GTList,Table_ExternalData_17[[#Headers],[SR]])</f>
        <v>0</v>
      </c>
      <c r="H109" s="10">
        <f>SUMIFS(GQList,GIList,Table_ExternalData_17[[#This Row],[item_key]],GTList,Table_ExternalData_17[[#Headers],[TR]])</f>
        <v>0</v>
      </c>
      <c r="I109" s="10">
        <f>SUMIFS(GQList,GIList,Table_ExternalData_17[[#This Row],[item_key]],GTList,Table_ExternalData_17[[#Headers],[RCA]])</f>
        <v>0</v>
      </c>
      <c r="J109" s="10">
        <f>SUM(Table_ExternalData_17[[#This Row],[GRN]]+Table_ExternalData_17[[#This Row],[VSTR]]+Table_ExternalData_17[[#This Row],[SR]]+Table_ExternalData_17[[#This Row],[TR]]+Table_ExternalData_17[[#This Row],[RCA]])</f>
        <v>0</v>
      </c>
      <c r="K109" s="10">
        <f>SUMIFS(IsQList,IsIList,Table_ExternalData_15[[#This Row],[item_key]],IsITypeList,Table_ExternalData_17[[#Headers],[R/P]])</f>
        <v>1956</v>
      </c>
      <c r="L109" s="10">
        <f>SUMIFS(IsQList,IsIList,Table_ExternalData_15[[#This Row],[item_key]],IsITypeList,Table_ExternalData_17[[#Headers],[CST]])</f>
        <v>0</v>
      </c>
      <c r="M109" s="10">
        <f>SUMIFS(IsQList,IsIList,Table_ExternalData_15[[#This Row],[item_key]],IsITypeList,Table_ExternalData_17[[#Headers],[S/I]])</f>
        <v>0</v>
      </c>
      <c r="N109" s="10">
        <f>SUMIFS(IsQList,IsIList,Table_ExternalData_15[[#This Row],[item_key]],IsITypeList,Table_ExternalData_17[[#Headers],[VST]])</f>
        <v>0</v>
      </c>
      <c r="O109" s="10">
        <f>SUMIFS(IsQList,IsIList,Table_ExternalData_15[[#This Row],[item_key]],IsITypeList,Table_ExternalData_17[[#Headers],[RTN]])</f>
        <v>0</v>
      </c>
      <c r="P109" s="10">
        <f>SUM(Table_ExternalData_17[[#This Row],[R/P]:[RTN]])</f>
        <v>1956</v>
      </c>
      <c r="Q109" s="10">
        <f>SUM((Table_ExternalData_17[[#This Row],[Opening]]+Table_ExternalData_17[[#This Row],[Total Receipt]])-Table_ExternalData_17[[#This Row],[Total Issue]])</f>
        <v>-1929</v>
      </c>
    </row>
    <row r="110" spans="1:17">
      <c r="A110" s="1" t="s">
        <v>2091</v>
      </c>
      <c r="B110" s="1" t="s">
        <v>2451</v>
      </c>
      <c r="C110" s="1" t="s">
        <v>1586</v>
      </c>
      <c r="D110" s="10">
        <f>SUMIFS(OPBQList,OPBIList,Table_ExternalData_17[[#This Row],[item_key]])</f>
        <v>748</v>
      </c>
      <c r="E110" s="10">
        <f>SUMIFS(GQList,GIList,Table_ExternalData_17[[#This Row],[item_key]],GTList,Table_ExternalData_17[[#Headers],[GRN]])</f>
        <v>0</v>
      </c>
      <c r="F110" s="10">
        <f>SUMIFS(GQList,GIList,Table_ExternalData_17[[#This Row],[item_key]],GTList,Table_ExternalData_17[[#Headers],[VSTR]])</f>
        <v>0</v>
      </c>
      <c r="G110" s="10">
        <f>SUMIFS(GQList,GIList,Table_ExternalData_17[[#This Row],[item_key]],GTList,Table_ExternalData_17[[#Headers],[SR]])</f>
        <v>0</v>
      </c>
      <c r="H110" s="10">
        <f>SUMIFS(GQList,GIList,Table_ExternalData_17[[#This Row],[item_key]],GTList,Table_ExternalData_17[[#Headers],[TR]])</f>
        <v>0</v>
      </c>
      <c r="I110" s="10">
        <f>SUMIFS(GQList,GIList,Table_ExternalData_17[[#This Row],[item_key]],GTList,Table_ExternalData_17[[#Headers],[RCA]])</f>
        <v>0</v>
      </c>
      <c r="J110" s="10">
        <f>SUM(Table_ExternalData_17[[#This Row],[GRN]]+Table_ExternalData_17[[#This Row],[VSTR]]+Table_ExternalData_17[[#This Row],[SR]]+Table_ExternalData_17[[#This Row],[TR]]+Table_ExternalData_17[[#This Row],[RCA]])</f>
        <v>0</v>
      </c>
      <c r="K110" s="10">
        <f>SUMIFS(IsQList,IsIList,Table_ExternalData_15[[#This Row],[item_key]],IsITypeList,Table_ExternalData_17[[#Headers],[R/P]])</f>
        <v>1956</v>
      </c>
      <c r="L110" s="10">
        <f>SUMIFS(IsQList,IsIList,Table_ExternalData_15[[#This Row],[item_key]],IsITypeList,Table_ExternalData_17[[#Headers],[CST]])</f>
        <v>0</v>
      </c>
      <c r="M110" s="10">
        <f>SUMIFS(IsQList,IsIList,Table_ExternalData_15[[#This Row],[item_key]],IsITypeList,Table_ExternalData_17[[#Headers],[S/I]])</f>
        <v>0</v>
      </c>
      <c r="N110" s="10">
        <f>SUMIFS(IsQList,IsIList,Table_ExternalData_15[[#This Row],[item_key]],IsITypeList,Table_ExternalData_17[[#Headers],[VST]])</f>
        <v>0</v>
      </c>
      <c r="O110" s="10">
        <f>SUMIFS(IsQList,IsIList,Table_ExternalData_15[[#This Row],[item_key]],IsITypeList,Table_ExternalData_17[[#Headers],[RTN]])</f>
        <v>0</v>
      </c>
      <c r="P110" s="10">
        <f>SUM(Table_ExternalData_17[[#This Row],[R/P]:[RTN]])</f>
        <v>1956</v>
      </c>
      <c r="Q110" s="10">
        <f>SUM((Table_ExternalData_17[[#This Row],[Opening]]+Table_ExternalData_17[[#This Row],[Total Receipt]])-Table_ExternalData_17[[#This Row],[Total Issue]])</f>
        <v>-1208</v>
      </c>
    </row>
    <row r="111" spans="1:17">
      <c r="A111" s="1" t="s">
        <v>269</v>
      </c>
      <c r="B111" s="1" t="s">
        <v>1585</v>
      </c>
      <c r="C111" s="1" t="s">
        <v>1586</v>
      </c>
      <c r="D111" s="10">
        <f>SUMIFS(OPBQList,OPBIList,Table_ExternalData_17[[#This Row],[item_key]])</f>
        <v>10755</v>
      </c>
      <c r="E111" s="10">
        <f>SUMIFS(GQList,GIList,Table_ExternalData_17[[#This Row],[item_key]],GTList,Table_ExternalData_17[[#Headers],[GRN]])</f>
        <v>1100</v>
      </c>
      <c r="F111" s="10">
        <f>SUMIFS(GQList,GIList,Table_ExternalData_17[[#This Row],[item_key]],GTList,Table_ExternalData_17[[#Headers],[VSTR]])</f>
        <v>0</v>
      </c>
      <c r="G111" s="10">
        <f>SUMIFS(GQList,GIList,Table_ExternalData_17[[#This Row],[item_key]],GTList,Table_ExternalData_17[[#Headers],[SR]])</f>
        <v>0</v>
      </c>
      <c r="H111" s="10">
        <f>SUMIFS(GQList,GIList,Table_ExternalData_17[[#This Row],[item_key]],GTList,Table_ExternalData_17[[#Headers],[TR]])</f>
        <v>0</v>
      </c>
      <c r="I111" s="10">
        <f>SUMIFS(GQList,GIList,Table_ExternalData_17[[#This Row],[item_key]],GTList,Table_ExternalData_17[[#Headers],[RCA]])</f>
        <v>0</v>
      </c>
      <c r="J111" s="10">
        <f>SUM(Table_ExternalData_17[[#This Row],[GRN]]+Table_ExternalData_17[[#This Row],[VSTR]]+Table_ExternalData_17[[#This Row],[SR]]+Table_ExternalData_17[[#This Row],[TR]]+Table_ExternalData_17[[#This Row],[RCA]])</f>
        <v>1100</v>
      </c>
      <c r="K111" s="10">
        <f>SUMIFS(IsQList,IsIList,Table_ExternalData_15[[#This Row],[item_key]],IsITypeList,Table_ExternalData_17[[#Headers],[R/P]])</f>
        <v>489</v>
      </c>
      <c r="L111" s="10">
        <f>SUMIFS(IsQList,IsIList,Table_ExternalData_15[[#This Row],[item_key]],IsITypeList,Table_ExternalData_17[[#Headers],[CST]])</f>
        <v>0</v>
      </c>
      <c r="M111" s="10">
        <f>SUMIFS(IsQList,IsIList,Table_ExternalData_15[[#This Row],[item_key]],IsITypeList,Table_ExternalData_17[[#Headers],[S/I]])</f>
        <v>0</v>
      </c>
      <c r="N111" s="10">
        <f>SUMIFS(IsQList,IsIList,Table_ExternalData_15[[#This Row],[item_key]],IsITypeList,Table_ExternalData_17[[#Headers],[VST]])</f>
        <v>0</v>
      </c>
      <c r="O111" s="10">
        <f>SUMIFS(IsQList,IsIList,Table_ExternalData_15[[#This Row],[item_key]],IsITypeList,Table_ExternalData_17[[#Headers],[RTN]])</f>
        <v>0</v>
      </c>
      <c r="P111" s="10">
        <f>SUM(Table_ExternalData_17[[#This Row],[R/P]:[RTN]])</f>
        <v>489</v>
      </c>
      <c r="Q111" s="10">
        <f>SUM((Table_ExternalData_17[[#This Row],[Opening]]+Table_ExternalData_17[[#This Row],[Total Receipt]])-Table_ExternalData_17[[#This Row],[Total Issue]])</f>
        <v>11366</v>
      </c>
    </row>
    <row r="112" spans="1:17">
      <c r="A112" s="1" t="s">
        <v>2092</v>
      </c>
      <c r="B112" s="1" t="s">
        <v>2452</v>
      </c>
      <c r="C112" s="1" t="s">
        <v>1586</v>
      </c>
      <c r="D112" s="10">
        <f>SUMIFS(OPBQList,OPBIList,Table_ExternalData_17[[#This Row],[item_key]])</f>
        <v>-399</v>
      </c>
      <c r="E112" s="10">
        <f>SUMIFS(GQList,GIList,Table_ExternalData_17[[#This Row],[item_key]],GTList,Table_ExternalData_17[[#Headers],[GRN]])</f>
        <v>0</v>
      </c>
      <c r="F112" s="10">
        <f>SUMIFS(GQList,GIList,Table_ExternalData_17[[#This Row],[item_key]],GTList,Table_ExternalData_17[[#Headers],[VSTR]])</f>
        <v>0</v>
      </c>
      <c r="G112" s="10">
        <f>SUMIFS(GQList,GIList,Table_ExternalData_17[[#This Row],[item_key]],GTList,Table_ExternalData_17[[#Headers],[SR]])</f>
        <v>0</v>
      </c>
      <c r="H112" s="10">
        <f>SUMIFS(GQList,GIList,Table_ExternalData_17[[#This Row],[item_key]],GTList,Table_ExternalData_17[[#Headers],[TR]])</f>
        <v>0</v>
      </c>
      <c r="I112" s="10">
        <f>SUMIFS(GQList,GIList,Table_ExternalData_17[[#This Row],[item_key]],GTList,Table_ExternalData_17[[#Headers],[RCA]])</f>
        <v>0</v>
      </c>
      <c r="J112" s="10">
        <f>SUM(Table_ExternalData_17[[#This Row],[GRN]]+Table_ExternalData_17[[#This Row],[VSTR]]+Table_ExternalData_17[[#This Row],[SR]]+Table_ExternalData_17[[#This Row],[TR]]+Table_ExternalData_17[[#This Row],[RCA]])</f>
        <v>0</v>
      </c>
      <c r="K112" s="10">
        <f>SUMIFS(IsQList,IsIList,Table_ExternalData_15[[#This Row],[item_key]],IsITypeList,Table_ExternalData_17[[#Headers],[R/P]])</f>
        <v>489</v>
      </c>
      <c r="L112" s="10">
        <f>SUMIFS(IsQList,IsIList,Table_ExternalData_15[[#This Row],[item_key]],IsITypeList,Table_ExternalData_17[[#Headers],[CST]])</f>
        <v>0</v>
      </c>
      <c r="M112" s="10">
        <f>SUMIFS(IsQList,IsIList,Table_ExternalData_15[[#This Row],[item_key]],IsITypeList,Table_ExternalData_17[[#Headers],[S/I]])</f>
        <v>0</v>
      </c>
      <c r="N112" s="10">
        <f>SUMIFS(IsQList,IsIList,Table_ExternalData_15[[#This Row],[item_key]],IsITypeList,Table_ExternalData_17[[#Headers],[VST]])</f>
        <v>0</v>
      </c>
      <c r="O112" s="10">
        <f>SUMIFS(IsQList,IsIList,Table_ExternalData_15[[#This Row],[item_key]],IsITypeList,Table_ExternalData_17[[#Headers],[RTN]])</f>
        <v>-4</v>
      </c>
      <c r="P112" s="10">
        <f>SUM(Table_ExternalData_17[[#This Row],[R/P]:[RTN]])</f>
        <v>485</v>
      </c>
      <c r="Q112" s="10">
        <f>SUM((Table_ExternalData_17[[#This Row],[Opening]]+Table_ExternalData_17[[#This Row],[Total Receipt]])-Table_ExternalData_17[[#This Row],[Total Issue]])</f>
        <v>-884</v>
      </c>
    </row>
    <row r="113" spans="1:17">
      <c r="A113" s="1" t="s">
        <v>139</v>
      </c>
      <c r="B113" s="1" t="s">
        <v>699</v>
      </c>
      <c r="C113" s="1" t="s">
        <v>700</v>
      </c>
      <c r="D113" s="10">
        <f>SUMIFS(OPBQList,OPBIList,Table_ExternalData_17[[#This Row],[item_key]])</f>
        <v>316</v>
      </c>
      <c r="E113" s="10">
        <f>SUMIFS(GQList,GIList,Table_ExternalData_17[[#This Row],[item_key]],GTList,Table_ExternalData_17[[#Headers],[GRN]])</f>
        <v>2200</v>
      </c>
      <c r="F113" s="10">
        <f>SUMIFS(GQList,GIList,Table_ExternalData_17[[#This Row],[item_key]],GTList,Table_ExternalData_17[[#Headers],[VSTR]])</f>
        <v>0</v>
      </c>
      <c r="G113" s="10">
        <f>SUMIFS(GQList,GIList,Table_ExternalData_17[[#This Row],[item_key]],GTList,Table_ExternalData_17[[#Headers],[SR]])</f>
        <v>0</v>
      </c>
      <c r="H113" s="10">
        <f>SUMIFS(GQList,GIList,Table_ExternalData_17[[#This Row],[item_key]],GTList,Table_ExternalData_17[[#Headers],[TR]])</f>
        <v>0</v>
      </c>
      <c r="I113" s="10">
        <f>SUMIFS(GQList,GIList,Table_ExternalData_17[[#This Row],[item_key]],GTList,Table_ExternalData_17[[#Headers],[RCA]])</f>
        <v>0</v>
      </c>
      <c r="J113" s="10">
        <f>SUM(Table_ExternalData_17[[#This Row],[GRN]]+Table_ExternalData_17[[#This Row],[VSTR]]+Table_ExternalData_17[[#This Row],[SR]]+Table_ExternalData_17[[#This Row],[TR]]+Table_ExternalData_17[[#This Row],[RCA]])</f>
        <v>2200</v>
      </c>
      <c r="K113" s="10">
        <f>SUMIFS(IsQList,IsIList,Table_ExternalData_15[[#This Row],[item_key]],IsITypeList,Table_ExternalData_17[[#Headers],[R/P]])</f>
        <v>489</v>
      </c>
      <c r="L113" s="10">
        <f>SUMIFS(IsQList,IsIList,Table_ExternalData_15[[#This Row],[item_key]],IsITypeList,Table_ExternalData_17[[#Headers],[CST]])</f>
        <v>0</v>
      </c>
      <c r="M113" s="10">
        <f>SUMIFS(IsQList,IsIList,Table_ExternalData_15[[#This Row],[item_key]],IsITypeList,Table_ExternalData_17[[#Headers],[S/I]])</f>
        <v>0</v>
      </c>
      <c r="N113" s="10">
        <f>SUMIFS(IsQList,IsIList,Table_ExternalData_15[[#This Row],[item_key]],IsITypeList,Table_ExternalData_17[[#Headers],[VST]])</f>
        <v>0</v>
      </c>
      <c r="O113" s="10">
        <f>SUMIFS(IsQList,IsIList,Table_ExternalData_15[[#This Row],[item_key]],IsITypeList,Table_ExternalData_17[[#Headers],[RTN]])</f>
        <v>0</v>
      </c>
      <c r="P113" s="10">
        <f>SUM(Table_ExternalData_17[[#This Row],[R/P]:[RTN]])</f>
        <v>489</v>
      </c>
      <c r="Q113" s="10">
        <f>SUM((Table_ExternalData_17[[#This Row],[Opening]]+Table_ExternalData_17[[#This Row],[Total Receipt]])-Table_ExternalData_17[[#This Row],[Total Issue]])</f>
        <v>2027</v>
      </c>
    </row>
    <row r="114" spans="1:17">
      <c r="A114" s="1" t="s">
        <v>2093</v>
      </c>
      <c r="B114" s="1" t="s">
        <v>2453</v>
      </c>
      <c r="C114" s="1" t="s">
        <v>2454</v>
      </c>
      <c r="D114" s="10">
        <f>SUMIFS(OPBQList,OPBIList,Table_ExternalData_17[[#This Row],[item_key]])</f>
        <v>392</v>
      </c>
      <c r="E114" s="10">
        <f>SUMIFS(GQList,GIList,Table_ExternalData_17[[#This Row],[item_key]],GTList,Table_ExternalData_17[[#Headers],[GRN]])</f>
        <v>0</v>
      </c>
      <c r="F114" s="10">
        <f>SUMIFS(GQList,GIList,Table_ExternalData_17[[#This Row],[item_key]],GTList,Table_ExternalData_17[[#Headers],[VSTR]])</f>
        <v>0</v>
      </c>
      <c r="G114" s="10">
        <f>SUMIFS(GQList,GIList,Table_ExternalData_17[[#This Row],[item_key]],GTList,Table_ExternalData_17[[#Headers],[SR]])</f>
        <v>0</v>
      </c>
      <c r="H114" s="10">
        <f>SUMIFS(GQList,GIList,Table_ExternalData_17[[#This Row],[item_key]],GTList,Table_ExternalData_17[[#Headers],[TR]])</f>
        <v>0</v>
      </c>
      <c r="I114" s="10">
        <f>SUMIFS(GQList,GIList,Table_ExternalData_17[[#This Row],[item_key]],GTList,Table_ExternalData_17[[#Headers],[RCA]])</f>
        <v>0</v>
      </c>
      <c r="J114" s="10">
        <f>SUM(Table_ExternalData_17[[#This Row],[GRN]]+Table_ExternalData_17[[#This Row],[VSTR]]+Table_ExternalData_17[[#This Row],[SR]]+Table_ExternalData_17[[#This Row],[TR]]+Table_ExternalData_17[[#This Row],[RCA]])</f>
        <v>0</v>
      </c>
      <c r="K114" s="10">
        <f>SUMIFS(IsQList,IsIList,Table_ExternalData_15[[#This Row],[item_key]],IsITypeList,Table_ExternalData_17[[#Headers],[R/P]])</f>
        <v>489</v>
      </c>
      <c r="L114" s="10">
        <f>SUMIFS(IsQList,IsIList,Table_ExternalData_15[[#This Row],[item_key]],IsITypeList,Table_ExternalData_17[[#Headers],[CST]])</f>
        <v>0</v>
      </c>
      <c r="M114" s="10">
        <f>SUMIFS(IsQList,IsIList,Table_ExternalData_15[[#This Row],[item_key]],IsITypeList,Table_ExternalData_17[[#Headers],[S/I]])</f>
        <v>0</v>
      </c>
      <c r="N114" s="10">
        <f>SUMIFS(IsQList,IsIList,Table_ExternalData_15[[#This Row],[item_key]],IsITypeList,Table_ExternalData_17[[#Headers],[VST]])</f>
        <v>0</v>
      </c>
      <c r="O114" s="10">
        <f>SUMIFS(IsQList,IsIList,Table_ExternalData_15[[#This Row],[item_key]],IsITypeList,Table_ExternalData_17[[#Headers],[RTN]])</f>
        <v>0</v>
      </c>
      <c r="P114" s="10">
        <f>SUM(Table_ExternalData_17[[#This Row],[R/P]:[RTN]])</f>
        <v>489</v>
      </c>
      <c r="Q114" s="10">
        <f>SUM((Table_ExternalData_17[[#This Row],[Opening]]+Table_ExternalData_17[[#This Row],[Total Receipt]])-Table_ExternalData_17[[#This Row],[Total Issue]])</f>
        <v>-97</v>
      </c>
    </row>
    <row r="115" spans="1:17">
      <c r="A115" s="1" t="s">
        <v>362</v>
      </c>
      <c r="B115" s="1" t="s">
        <v>701</v>
      </c>
      <c r="C115" s="1" t="s">
        <v>702</v>
      </c>
      <c r="D115" s="10">
        <f>SUMIFS(OPBQList,OPBIList,Table_ExternalData_17[[#This Row],[item_key]])</f>
        <v>1016</v>
      </c>
      <c r="E115" s="10">
        <f>SUMIFS(GQList,GIList,Table_ExternalData_17[[#This Row],[item_key]],GTList,Table_ExternalData_17[[#Headers],[GRN]])</f>
        <v>1100</v>
      </c>
      <c r="F115" s="10">
        <f>SUMIFS(GQList,GIList,Table_ExternalData_17[[#This Row],[item_key]],GTList,Table_ExternalData_17[[#Headers],[VSTR]])</f>
        <v>0</v>
      </c>
      <c r="G115" s="10">
        <f>SUMIFS(GQList,GIList,Table_ExternalData_17[[#This Row],[item_key]],GTList,Table_ExternalData_17[[#Headers],[SR]])</f>
        <v>0</v>
      </c>
      <c r="H115" s="10">
        <f>SUMIFS(GQList,GIList,Table_ExternalData_17[[#This Row],[item_key]],GTList,Table_ExternalData_17[[#Headers],[TR]])</f>
        <v>0</v>
      </c>
      <c r="I115" s="10">
        <f>SUMIFS(GQList,GIList,Table_ExternalData_17[[#This Row],[item_key]],GTList,Table_ExternalData_17[[#Headers],[RCA]])</f>
        <v>0</v>
      </c>
      <c r="J115" s="10">
        <f>SUM(Table_ExternalData_17[[#This Row],[GRN]]+Table_ExternalData_17[[#This Row],[VSTR]]+Table_ExternalData_17[[#This Row],[SR]]+Table_ExternalData_17[[#This Row],[TR]]+Table_ExternalData_17[[#This Row],[RCA]])</f>
        <v>1100</v>
      </c>
      <c r="K115" s="10">
        <f>SUMIFS(IsQList,IsIList,Table_ExternalData_15[[#This Row],[item_key]],IsITypeList,Table_ExternalData_17[[#Headers],[R/P]])</f>
        <v>489</v>
      </c>
      <c r="L115" s="10">
        <f>SUMIFS(IsQList,IsIList,Table_ExternalData_15[[#This Row],[item_key]],IsITypeList,Table_ExternalData_17[[#Headers],[CST]])</f>
        <v>25</v>
      </c>
      <c r="M115" s="10">
        <f>SUMIFS(IsQList,IsIList,Table_ExternalData_15[[#This Row],[item_key]],IsITypeList,Table_ExternalData_17[[#Headers],[S/I]])</f>
        <v>0</v>
      </c>
      <c r="N115" s="10">
        <f>SUMIFS(IsQList,IsIList,Table_ExternalData_15[[#This Row],[item_key]],IsITypeList,Table_ExternalData_17[[#Headers],[VST]])</f>
        <v>0</v>
      </c>
      <c r="O115" s="10">
        <f>SUMIFS(IsQList,IsIList,Table_ExternalData_15[[#This Row],[item_key]],IsITypeList,Table_ExternalData_17[[#Headers],[RTN]])</f>
        <v>-10</v>
      </c>
      <c r="P115" s="10">
        <f>SUM(Table_ExternalData_17[[#This Row],[R/P]:[RTN]])</f>
        <v>504</v>
      </c>
      <c r="Q115" s="10">
        <f>SUM((Table_ExternalData_17[[#This Row],[Opening]]+Table_ExternalData_17[[#This Row],[Total Receipt]])-Table_ExternalData_17[[#This Row],[Total Issue]])</f>
        <v>1612</v>
      </c>
    </row>
    <row r="116" spans="1:17">
      <c r="A116" s="1" t="s">
        <v>140</v>
      </c>
      <c r="B116" s="1" t="s">
        <v>703</v>
      </c>
      <c r="C116" s="1" t="s">
        <v>704</v>
      </c>
      <c r="D116" s="10">
        <f>SUMIFS(OPBQList,OPBIList,Table_ExternalData_17[[#This Row],[item_key]])</f>
        <v>1622</v>
      </c>
      <c r="E116" s="10">
        <f>SUMIFS(GQList,GIList,Table_ExternalData_17[[#This Row],[item_key]],GTList,Table_ExternalData_17[[#Headers],[GRN]])</f>
        <v>1000</v>
      </c>
      <c r="F116" s="10">
        <f>SUMIFS(GQList,GIList,Table_ExternalData_17[[#This Row],[item_key]],GTList,Table_ExternalData_17[[#Headers],[VSTR]])</f>
        <v>0</v>
      </c>
      <c r="G116" s="10">
        <f>SUMIFS(GQList,GIList,Table_ExternalData_17[[#This Row],[item_key]],GTList,Table_ExternalData_17[[#Headers],[SR]])</f>
        <v>0</v>
      </c>
      <c r="H116" s="10">
        <f>SUMIFS(GQList,GIList,Table_ExternalData_17[[#This Row],[item_key]],GTList,Table_ExternalData_17[[#Headers],[TR]])</f>
        <v>0</v>
      </c>
      <c r="I116" s="10">
        <f>SUMIFS(GQList,GIList,Table_ExternalData_17[[#This Row],[item_key]],GTList,Table_ExternalData_17[[#Headers],[RCA]])</f>
        <v>0</v>
      </c>
      <c r="J116" s="10">
        <f>SUM(Table_ExternalData_17[[#This Row],[GRN]]+Table_ExternalData_17[[#This Row],[VSTR]]+Table_ExternalData_17[[#This Row],[SR]]+Table_ExternalData_17[[#This Row],[TR]]+Table_ExternalData_17[[#This Row],[RCA]])</f>
        <v>1000</v>
      </c>
      <c r="K116" s="10">
        <f>SUMIFS(IsQList,IsIList,Table_ExternalData_15[[#This Row],[item_key]],IsITypeList,Table_ExternalData_17[[#Headers],[R/P]])</f>
        <v>489</v>
      </c>
      <c r="L116" s="10">
        <f>SUMIFS(IsQList,IsIList,Table_ExternalData_15[[#This Row],[item_key]],IsITypeList,Table_ExternalData_17[[#Headers],[CST]])</f>
        <v>0</v>
      </c>
      <c r="M116" s="10">
        <f>SUMIFS(IsQList,IsIList,Table_ExternalData_15[[#This Row],[item_key]],IsITypeList,Table_ExternalData_17[[#Headers],[S/I]])</f>
        <v>0</v>
      </c>
      <c r="N116" s="10">
        <f>SUMIFS(IsQList,IsIList,Table_ExternalData_15[[#This Row],[item_key]],IsITypeList,Table_ExternalData_17[[#Headers],[VST]])</f>
        <v>0</v>
      </c>
      <c r="O116" s="10">
        <f>SUMIFS(IsQList,IsIList,Table_ExternalData_15[[#This Row],[item_key]],IsITypeList,Table_ExternalData_17[[#Headers],[RTN]])</f>
        <v>-1</v>
      </c>
      <c r="P116" s="10">
        <f>SUM(Table_ExternalData_17[[#This Row],[R/P]:[RTN]])</f>
        <v>488</v>
      </c>
      <c r="Q116" s="10">
        <f>SUM((Table_ExternalData_17[[#This Row],[Opening]]+Table_ExternalData_17[[#This Row],[Total Receipt]])-Table_ExternalData_17[[#This Row],[Total Issue]])</f>
        <v>2134</v>
      </c>
    </row>
    <row r="117" spans="1:17">
      <c r="A117" s="1" t="s">
        <v>92</v>
      </c>
      <c r="B117" s="1" t="s">
        <v>894</v>
      </c>
      <c r="C117" s="1" t="s">
        <v>895</v>
      </c>
      <c r="D117" s="10">
        <f>SUMIFS(OPBQList,OPBIList,Table_ExternalData_17[[#This Row],[item_key]])</f>
        <v>1374</v>
      </c>
      <c r="E117" s="10">
        <f>SUMIFS(GQList,GIList,Table_ExternalData_17[[#This Row],[item_key]],GTList,Table_ExternalData_17[[#Headers],[GRN]])</f>
        <v>822</v>
      </c>
      <c r="F117" s="10">
        <f>SUMIFS(GQList,GIList,Table_ExternalData_17[[#This Row],[item_key]],GTList,Table_ExternalData_17[[#Headers],[VSTR]])</f>
        <v>0</v>
      </c>
      <c r="G117" s="10">
        <f>SUMIFS(GQList,GIList,Table_ExternalData_17[[#This Row],[item_key]],GTList,Table_ExternalData_17[[#Headers],[SR]])</f>
        <v>0</v>
      </c>
      <c r="H117" s="10">
        <f>SUMIFS(GQList,GIList,Table_ExternalData_17[[#This Row],[item_key]],GTList,Table_ExternalData_17[[#Headers],[TR]])</f>
        <v>0</v>
      </c>
      <c r="I117" s="10">
        <f>SUMIFS(GQList,GIList,Table_ExternalData_17[[#This Row],[item_key]],GTList,Table_ExternalData_17[[#Headers],[RCA]])</f>
        <v>0</v>
      </c>
      <c r="J117" s="10">
        <f>SUM(Table_ExternalData_17[[#This Row],[GRN]]+Table_ExternalData_17[[#This Row],[VSTR]]+Table_ExternalData_17[[#This Row],[SR]]+Table_ExternalData_17[[#This Row],[TR]]+Table_ExternalData_17[[#This Row],[RCA]])</f>
        <v>822</v>
      </c>
      <c r="K117" s="10">
        <f>SUMIFS(IsQList,IsIList,Table_ExternalData_15[[#This Row],[item_key]],IsITypeList,Table_ExternalData_17[[#Headers],[R/P]])</f>
        <v>489</v>
      </c>
      <c r="L117" s="10">
        <f>SUMIFS(IsQList,IsIList,Table_ExternalData_15[[#This Row],[item_key]],IsITypeList,Table_ExternalData_17[[#Headers],[CST]])</f>
        <v>0</v>
      </c>
      <c r="M117" s="10">
        <f>SUMIFS(IsQList,IsIList,Table_ExternalData_15[[#This Row],[item_key]],IsITypeList,Table_ExternalData_17[[#Headers],[S/I]])</f>
        <v>0</v>
      </c>
      <c r="N117" s="10">
        <f>SUMIFS(IsQList,IsIList,Table_ExternalData_15[[#This Row],[item_key]],IsITypeList,Table_ExternalData_17[[#Headers],[VST]])</f>
        <v>0</v>
      </c>
      <c r="O117" s="10">
        <f>SUMIFS(IsQList,IsIList,Table_ExternalData_15[[#This Row],[item_key]],IsITypeList,Table_ExternalData_17[[#Headers],[RTN]])</f>
        <v>-1</v>
      </c>
      <c r="P117" s="10">
        <f>SUM(Table_ExternalData_17[[#This Row],[R/P]:[RTN]])</f>
        <v>488</v>
      </c>
      <c r="Q117" s="10">
        <f>SUM((Table_ExternalData_17[[#This Row],[Opening]]+Table_ExternalData_17[[#This Row],[Total Receipt]])-Table_ExternalData_17[[#This Row],[Total Issue]])</f>
        <v>1708</v>
      </c>
    </row>
    <row r="118" spans="1:17">
      <c r="A118" s="1" t="s">
        <v>1748</v>
      </c>
      <c r="B118" s="1" t="s">
        <v>1843</v>
      </c>
      <c r="C118" s="1" t="s">
        <v>1844</v>
      </c>
      <c r="D118" s="10">
        <f>SUMIFS(OPBQList,OPBIList,Table_ExternalData_17[[#This Row],[item_key]])</f>
        <v>479</v>
      </c>
      <c r="E118" s="10">
        <f>SUMIFS(GQList,GIList,Table_ExternalData_17[[#This Row],[item_key]],GTList,Table_ExternalData_17[[#Headers],[GRN]])</f>
        <v>0</v>
      </c>
      <c r="F118" s="10">
        <f>SUMIFS(GQList,GIList,Table_ExternalData_17[[#This Row],[item_key]],GTList,Table_ExternalData_17[[#Headers],[VSTR]])</f>
        <v>0</v>
      </c>
      <c r="G118" s="10">
        <f>SUMIFS(GQList,GIList,Table_ExternalData_17[[#This Row],[item_key]],GTList,Table_ExternalData_17[[#Headers],[SR]])</f>
        <v>0</v>
      </c>
      <c r="H118" s="10">
        <f>SUMIFS(GQList,GIList,Table_ExternalData_17[[#This Row],[item_key]],GTList,Table_ExternalData_17[[#Headers],[TR]])</f>
        <v>887</v>
      </c>
      <c r="I118" s="10">
        <f>SUMIFS(GQList,GIList,Table_ExternalData_17[[#This Row],[item_key]],GTList,Table_ExternalData_17[[#Headers],[RCA]])</f>
        <v>0</v>
      </c>
      <c r="J118" s="10">
        <f>SUM(Table_ExternalData_17[[#This Row],[GRN]]+Table_ExternalData_17[[#This Row],[VSTR]]+Table_ExternalData_17[[#This Row],[SR]]+Table_ExternalData_17[[#This Row],[TR]]+Table_ExternalData_17[[#This Row],[RCA]])</f>
        <v>887</v>
      </c>
      <c r="K118" s="10">
        <f>SUMIFS(IsQList,IsIList,Table_ExternalData_15[[#This Row],[item_key]],IsITypeList,Table_ExternalData_17[[#Headers],[R/P]])</f>
        <v>489</v>
      </c>
      <c r="L118" s="10">
        <f>SUMIFS(IsQList,IsIList,Table_ExternalData_15[[#This Row],[item_key]],IsITypeList,Table_ExternalData_17[[#Headers],[CST]])</f>
        <v>0</v>
      </c>
      <c r="M118" s="10">
        <f>SUMIFS(IsQList,IsIList,Table_ExternalData_15[[#This Row],[item_key]],IsITypeList,Table_ExternalData_17[[#Headers],[S/I]])</f>
        <v>0</v>
      </c>
      <c r="N118" s="10">
        <f>SUMIFS(IsQList,IsIList,Table_ExternalData_15[[#This Row],[item_key]],IsITypeList,Table_ExternalData_17[[#Headers],[VST]])</f>
        <v>0</v>
      </c>
      <c r="O118" s="10">
        <f>SUMIFS(IsQList,IsIList,Table_ExternalData_15[[#This Row],[item_key]],IsITypeList,Table_ExternalData_17[[#Headers],[RTN]])</f>
        <v>-11</v>
      </c>
      <c r="P118" s="10">
        <f>SUM(Table_ExternalData_17[[#This Row],[R/P]:[RTN]])</f>
        <v>478</v>
      </c>
      <c r="Q118" s="10">
        <f>SUM((Table_ExternalData_17[[#This Row],[Opening]]+Table_ExternalData_17[[#This Row],[Total Receipt]])-Table_ExternalData_17[[#This Row],[Total Issue]])</f>
        <v>888</v>
      </c>
    </row>
    <row r="119" spans="1:17">
      <c r="A119" s="1" t="s">
        <v>2094</v>
      </c>
      <c r="B119" s="1" t="s">
        <v>2455</v>
      </c>
      <c r="C119" s="1" t="s">
        <v>1106</v>
      </c>
      <c r="D119" s="10">
        <f>SUMIFS(OPBQList,OPBIList,Table_ExternalData_17[[#This Row],[item_key]])</f>
        <v>2647</v>
      </c>
      <c r="E119" s="10">
        <f>SUMIFS(GQList,GIList,Table_ExternalData_17[[#This Row],[item_key]],GTList,Table_ExternalData_17[[#Headers],[GRN]])</f>
        <v>0</v>
      </c>
      <c r="F119" s="10">
        <f>SUMIFS(GQList,GIList,Table_ExternalData_17[[#This Row],[item_key]],GTList,Table_ExternalData_17[[#Headers],[VSTR]])</f>
        <v>0</v>
      </c>
      <c r="G119" s="10">
        <f>SUMIFS(GQList,GIList,Table_ExternalData_17[[#This Row],[item_key]],GTList,Table_ExternalData_17[[#Headers],[SR]])</f>
        <v>0</v>
      </c>
      <c r="H119" s="10">
        <f>SUMIFS(GQList,GIList,Table_ExternalData_17[[#This Row],[item_key]],GTList,Table_ExternalData_17[[#Headers],[TR]])</f>
        <v>0</v>
      </c>
      <c r="I119" s="10">
        <f>SUMIFS(GQList,GIList,Table_ExternalData_17[[#This Row],[item_key]],GTList,Table_ExternalData_17[[#Headers],[RCA]])</f>
        <v>0</v>
      </c>
      <c r="J119" s="10">
        <f>SUM(Table_ExternalData_17[[#This Row],[GRN]]+Table_ExternalData_17[[#This Row],[VSTR]]+Table_ExternalData_17[[#This Row],[SR]]+Table_ExternalData_17[[#This Row],[TR]]+Table_ExternalData_17[[#This Row],[RCA]])</f>
        <v>0</v>
      </c>
      <c r="K119" s="10">
        <f>SUMIFS(IsQList,IsIList,Table_ExternalData_15[[#This Row],[item_key]],IsITypeList,Table_ExternalData_17[[#Headers],[R/P]])</f>
        <v>489</v>
      </c>
      <c r="L119" s="10">
        <f>SUMIFS(IsQList,IsIList,Table_ExternalData_15[[#This Row],[item_key]],IsITypeList,Table_ExternalData_17[[#Headers],[CST]])</f>
        <v>0</v>
      </c>
      <c r="M119" s="10">
        <f>SUMIFS(IsQList,IsIList,Table_ExternalData_15[[#This Row],[item_key]],IsITypeList,Table_ExternalData_17[[#Headers],[S/I]])</f>
        <v>0</v>
      </c>
      <c r="N119" s="10">
        <f>SUMIFS(IsQList,IsIList,Table_ExternalData_15[[#This Row],[item_key]],IsITypeList,Table_ExternalData_17[[#Headers],[VST]])</f>
        <v>0</v>
      </c>
      <c r="O119" s="10">
        <f>SUMIFS(IsQList,IsIList,Table_ExternalData_15[[#This Row],[item_key]],IsITypeList,Table_ExternalData_17[[#Headers],[RTN]])</f>
        <v>-11</v>
      </c>
      <c r="P119" s="10">
        <f>SUM(Table_ExternalData_17[[#This Row],[R/P]:[RTN]])</f>
        <v>478</v>
      </c>
      <c r="Q119" s="10">
        <f>SUM((Table_ExternalData_17[[#This Row],[Opening]]+Table_ExternalData_17[[#This Row],[Total Receipt]])-Table_ExternalData_17[[#This Row],[Total Issue]])</f>
        <v>2169</v>
      </c>
    </row>
    <row r="120" spans="1:17">
      <c r="A120" s="1" t="s">
        <v>2095</v>
      </c>
      <c r="B120" s="1" t="s">
        <v>2456</v>
      </c>
      <c r="C120" s="1" t="s">
        <v>1106</v>
      </c>
      <c r="D120" s="10">
        <f>SUMIFS(OPBQList,OPBIList,Table_ExternalData_17[[#This Row],[item_key]])</f>
        <v>5767</v>
      </c>
      <c r="E120" s="10">
        <f>SUMIFS(GQList,GIList,Table_ExternalData_17[[#This Row],[item_key]],GTList,Table_ExternalData_17[[#Headers],[GRN]])</f>
        <v>0</v>
      </c>
      <c r="F120" s="10">
        <f>SUMIFS(GQList,GIList,Table_ExternalData_17[[#This Row],[item_key]],GTList,Table_ExternalData_17[[#Headers],[VSTR]])</f>
        <v>0</v>
      </c>
      <c r="G120" s="10">
        <f>SUMIFS(GQList,GIList,Table_ExternalData_17[[#This Row],[item_key]],GTList,Table_ExternalData_17[[#Headers],[SR]])</f>
        <v>0</v>
      </c>
      <c r="H120" s="10">
        <f>SUMIFS(GQList,GIList,Table_ExternalData_17[[#This Row],[item_key]],GTList,Table_ExternalData_17[[#Headers],[TR]])</f>
        <v>0</v>
      </c>
      <c r="I120" s="10">
        <f>SUMIFS(GQList,GIList,Table_ExternalData_17[[#This Row],[item_key]],GTList,Table_ExternalData_17[[#Headers],[RCA]])</f>
        <v>0</v>
      </c>
      <c r="J120" s="10">
        <f>SUM(Table_ExternalData_17[[#This Row],[GRN]]+Table_ExternalData_17[[#This Row],[VSTR]]+Table_ExternalData_17[[#This Row],[SR]]+Table_ExternalData_17[[#This Row],[TR]]+Table_ExternalData_17[[#This Row],[RCA]])</f>
        <v>0</v>
      </c>
      <c r="K120" s="10">
        <f>SUMIFS(IsQList,IsIList,Table_ExternalData_15[[#This Row],[item_key]],IsITypeList,Table_ExternalData_17[[#Headers],[R/P]])</f>
        <v>489</v>
      </c>
      <c r="L120" s="10">
        <f>SUMIFS(IsQList,IsIList,Table_ExternalData_15[[#This Row],[item_key]],IsITypeList,Table_ExternalData_17[[#Headers],[CST]])</f>
        <v>0</v>
      </c>
      <c r="M120" s="10">
        <f>SUMIFS(IsQList,IsIList,Table_ExternalData_15[[#This Row],[item_key]],IsITypeList,Table_ExternalData_17[[#Headers],[S/I]])</f>
        <v>0</v>
      </c>
      <c r="N120" s="10">
        <f>SUMIFS(IsQList,IsIList,Table_ExternalData_15[[#This Row],[item_key]],IsITypeList,Table_ExternalData_17[[#Headers],[VST]])</f>
        <v>0</v>
      </c>
      <c r="O120" s="10">
        <f>SUMIFS(IsQList,IsIList,Table_ExternalData_15[[#This Row],[item_key]],IsITypeList,Table_ExternalData_17[[#Headers],[RTN]])</f>
        <v>0</v>
      </c>
      <c r="P120" s="10">
        <f>SUM(Table_ExternalData_17[[#This Row],[R/P]:[RTN]])</f>
        <v>489</v>
      </c>
      <c r="Q120" s="10">
        <f>SUM((Table_ExternalData_17[[#This Row],[Opening]]+Table_ExternalData_17[[#This Row],[Total Receipt]])-Table_ExternalData_17[[#This Row],[Total Issue]])</f>
        <v>5278</v>
      </c>
    </row>
    <row r="121" spans="1:17">
      <c r="A121" s="1" t="s">
        <v>2096</v>
      </c>
      <c r="B121" s="1" t="s">
        <v>2457</v>
      </c>
      <c r="C121" s="1" t="s">
        <v>1106</v>
      </c>
      <c r="D121" s="10">
        <f>SUMIFS(OPBQList,OPBIList,Table_ExternalData_17[[#This Row],[item_key]])</f>
        <v>-3532</v>
      </c>
      <c r="E121" s="10">
        <f>SUMIFS(GQList,GIList,Table_ExternalData_17[[#This Row],[item_key]],GTList,Table_ExternalData_17[[#Headers],[GRN]])</f>
        <v>0</v>
      </c>
      <c r="F121" s="10">
        <f>SUMIFS(GQList,GIList,Table_ExternalData_17[[#This Row],[item_key]],GTList,Table_ExternalData_17[[#Headers],[VSTR]])</f>
        <v>0</v>
      </c>
      <c r="G121" s="10">
        <f>SUMIFS(GQList,GIList,Table_ExternalData_17[[#This Row],[item_key]],GTList,Table_ExternalData_17[[#Headers],[SR]])</f>
        <v>0</v>
      </c>
      <c r="H121" s="10">
        <f>SUMIFS(GQList,GIList,Table_ExternalData_17[[#This Row],[item_key]],GTList,Table_ExternalData_17[[#Headers],[TR]])</f>
        <v>0</v>
      </c>
      <c r="I121" s="10">
        <f>SUMIFS(GQList,GIList,Table_ExternalData_17[[#This Row],[item_key]],GTList,Table_ExternalData_17[[#Headers],[RCA]])</f>
        <v>0</v>
      </c>
      <c r="J121" s="10">
        <f>SUM(Table_ExternalData_17[[#This Row],[GRN]]+Table_ExternalData_17[[#This Row],[VSTR]]+Table_ExternalData_17[[#This Row],[SR]]+Table_ExternalData_17[[#This Row],[TR]]+Table_ExternalData_17[[#This Row],[RCA]])</f>
        <v>0</v>
      </c>
      <c r="K121" s="10">
        <f>SUMIFS(IsQList,IsIList,Table_ExternalData_15[[#This Row],[item_key]],IsITypeList,Table_ExternalData_17[[#Headers],[R/P]])</f>
        <v>6</v>
      </c>
      <c r="L121" s="10">
        <f>SUMIFS(IsQList,IsIList,Table_ExternalData_15[[#This Row],[item_key]],IsITypeList,Table_ExternalData_17[[#Headers],[CST]])</f>
        <v>0</v>
      </c>
      <c r="M121" s="10">
        <f>SUMIFS(IsQList,IsIList,Table_ExternalData_15[[#This Row],[item_key]],IsITypeList,Table_ExternalData_17[[#Headers],[S/I]])</f>
        <v>0</v>
      </c>
      <c r="N121" s="10">
        <f>SUMIFS(IsQList,IsIList,Table_ExternalData_15[[#This Row],[item_key]],IsITypeList,Table_ExternalData_17[[#Headers],[VST]])</f>
        <v>0</v>
      </c>
      <c r="O121" s="10">
        <f>SUMIFS(IsQList,IsIList,Table_ExternalData_15[[#This Row],[item_key]],IsITypeList,Table_ExternalData_17[[#Headers],[RTN]])</f>
        <v>0</v>
      </c>
      <c r="P121" s="10">
        <f>SUM(Table_ExternalData_17[[#This Row],[R/P]:[RTN]])</f>
        <v>6</v>
      </c>
      <c r="Q121" s="10">
        <f>SUM((Table_ExternalData_17[[#This Row],[Opening]]+Table_ExternalData_17[[#This Row],[Total Receipt]])-Table_ExternalData_17[[#This Row],[Total Issue]])</f>
        <v>-3538</v>
      </c>
    </row>
    <row r="122" spans="1:17">
      <c r="A122" s="1" t="s">
        <v>2097</v>
      </c>
      <c r="B122" s="1" t="s">
        <v>2458</v>
      </c>
      <c r="C122" s="1" t="s">
        <v>1106</v>
      </c>
      <c r="D122" s="10">
        <f>SUMIFS(OPBQList,OPBIList,Table_ExternalData_17[[#This Row],[item_key]])</f>
        <v>3975</v>
      </c>
      <c r="E122" s="10">
        <f>SUMIFS(GQList,GIList,Table_ExternalData_17[[#This Row],[item_key]],GTList,Table_ExternalData_17[[#Headers],[GRN]])</f>
        <v>0</v>
      </c>
      <c r="F122" s="10">
        <f>SUMIFS(GQList,GIList,Table_ExternalData_17[[#This Row],[item_key]],GTList,Table_ExternalData_17[[#Headers],[VSTR]])</f>
        <v>0</v>
      </c>
      <c r="G122" s="10">
        <f>SUMIFS(GQList,GIList,Table_ExternalData_17[[#This Row],[item_key]],GTList,Table_ExternalData_17[[#Headers],[SR]])</f>
        <v>0</v>
      </c>
      <c r="H122" s="10">
        <f>SUMIFS(GQList,GIList,Table_ExternalData_17[[#This Row],[item_key]],GTList,Table_ExternalData_17[[#Headers],[TR]])</f>
        <v>0</v>
      </c>
      <c r="I122" s="10">
        <f>SUMIFS(GQList,GIList,Table_ExternalData_17[[#This Row],[item_key]],GTList,Table_ExternalData_17[[#Headers],[RCA]])</f>
        <v>0</v>
      </c>
      <c r="J122" s="10">
        <f>SUM(Table_ExternalData_17[[#This Row],[GRN]]+Table_ExternalData_17[[#This Row],[VSTR]]+Table_ExternalData_17[[#This Row],[SR]]+Table_ExternalData_17[[#This Row],[TR]]+Table_ExternalData_17[[#This Row],[RCA]])</f>
        <v>0</v>
      </c>
      <c r="K122" s="10">
        <f>SUMIFS(IsQList,IsIList,Table_ExternalData_15[[#This Row],[item_key]],IsITypeList,Table_ExternalData_17[[#Headers],[R/P]])</f>
        <v>489</v>
      </c>
      <c r="L122" s="10">
        <f>SUMIFS(IsQList,IsIList,Table_ExternalData_15[[#This Row],[item_key]],IsITypeList,Table_ExternalData_17[[#Headers],[CST]])</f>
        <v>0</v>
      </c>
      <c r="M122" s="10">
        <f>SUMIFS(IsQList,IsIList,Table_ExternalData_15[[#This Row],[item_key]],IsITypeList,Table_ExternalData_17[[#Headers],[S/I]])</f>
        <v>0</v>
      </c>
      <c r="N122" s="10">
        <f>SUMIFS(IsQList,IsIList,Table_ExternalData_15[[#This Row],[item_key]],IsITypeList,Table_ExternalData_17[[#Headers],[VST]])</f>
        <v>0</v>
      </c>
      <c r="O122" s="10">
        <f>SUMIFS(IsQList,IsIList,Table_ExternalData_15[[#This Row],[item_key]],IsITypeList,Table_ExternalData_17[[#Headers],[RTN]])</f>
        <v>0</v>
      </c>
      <c r="P122" s="10">
        <f>SUM(Table_ExternalData_17[[#This Row],[R/P]:[RTN]])</f>
        <v>489</v>
      </c>
      <c r="Q122" s="10">
        <f>SUM((Table_ExternalData_17[[#This Row],[Opening]]+Table_ExternalData_17[[#This Row],[Total Receipt]])-Table_ExternalData_17[[#This Row],[Total Issue]])</f>
        <v>3486</v>
      </c>
    </row>
    <row r="123" spans="1:17">
      <c r="A123" s="1" t="s">
        <v>363</v>
      </c>
      <c r="B123" s="1" t="s">
        <v>705</v>
      </c>
      <c r="C123" s="1" t="s">
        <v>706</v>
      </c>
      <c r="D123" s="10">
        <f>SUMIFS(OPBQList,OPBIList,Table_ExternalData_17[[#This Row],[item_key]])</f>
        <v>20108</v>
      </c>
      <c r="E123" s="10">
        <f>SUMIFS(GQList,GIList,Table_ExternalData_17[[#This Row],[item_key]],GTList,Table_ExternalData_17[[#Headers],[GRN]])</f>
        <v>1900</v>
      </c>
      <c r="F123" s="10">
        <f>SUMIFS(GQList,GIList,Table_ExternalData_17[[#This Row],[item_key]],GTList,Table_ExternalData_17[[#Headers],[VSTR]])</f>
        <v>0</v>
      </c>
      <c r="G123" s="10">
        <f>SUMIFS(GQList,GIList,Table_ExternalData_17[[#This Row],[item_key]],GTList,Table_ExternalData_17[[#Headers],[SR]])</f>
        <v>0</v>
      </c>
      <c r="H123" s="10">
        <f>SUMIFS(GQList,GIList,Table_ExternalData_17[[#This Row],[item_key]],GTList,Table_ExternalData_17[[#Headers],[TR]])</f>
        <v>0</v>
      </c>
      <c r="I123" s="10">
        <f>SUMIFS(GQList,GIList,Table_ExternalData_17[[#This Row],[item_key]],GTList,Table_ExternalData_17[[#Headers],[RCA]])</f>
        <v>0</v>
      </c>
      <c r="J123" s="10">
        <f>SUM(Table_ExternalData_17[[#This Row],[GRN]]+Table_ExternalData_17[[#This Row],[VSTR]]+Table_ExternalData_17[[#This Row],[SR]]+Table_ExternalData_17[[#This Row],[TR]]+Table_ExternalData_17[[#This Row],[RCA]])</f>
        <v>1900</v>
      </c>
      <c r="K123" s="10">
        <f>SUMIFS(IsQList,IsIList,Table_ExternalData_15[[#This Row],[item_key]],IsITypeList,Table_ExternalData_17[[#Headers],[R/P]])</f>
        <v>978</v>
      </c>
      <c r="L123" s="10">
        <f>SUMIFS(IsQList,IsIList,Table_ExternalData_15[[#This Row],[item_key]],IsITypeList,Table_ExternalData_17[[#Headers],[CST]])</f>
        <v>0</v>
      </c>
      <c r="M123" s="10">
        <f>SUMIFS(IsQList,IsIList,Table_ExternalData_15[[#This Row],[item_key]],IsITypeList,Table_ExternalData_17[[#Headers],[S/I]])</f>
        <v>0</v>
      </c>
      <c r="N123" s="10">
        <f>SUMIFS(IsQList,IsIList,Table_ExternalData_15[[#This Row],[item_key]],IsITypeList,Table_ExternalData_17[[#Headers],[VST]])</f>
        <v>0</v>
      </c>
      <c r="O123" s="10">
        <f>SUMIFS(IsQList,IsIList,Table_ExternalData_15[[#This Row],[item_key]],IsITypeList,Table_ExternalData_17[[#Headers],[RTN]])</f>
        <v>0</v>
      </c>
      <c r="P123" s="10">
        <f>SUM(Table_ExternalData_17[[#This Row],[R/P]:[RTN]])</f>
        <v>978</v>
      </c>
      <c r="Q123" s="10">
        <f>SUM((Table_ExternalData_17[[#This Row],[Opening]]+Table_ExternalData_17[[#This Row],[Total Receipt]])-Table_ExternalData_17[[#This Row],[Total Issue]])</f>
        <v>21030</v>
      </c>
    </row>
    <row r="124" spans="1:17">
      <c r="A124" s="1" t="s">
        <v>141</v>
      </c>
      <c r="B124" s="1" t="s">
        <v>707</v>
      </c>
      <c r="C124" s="1" t="s">
        <v>708</v>
      </c>
      <c r="D124" s="10">
        <f>SUMIFS(OPBQList,OPBIList,Table_ExternalData_17[[#This Row],[item_key]])</f>
        <v>680</v>
      </c>
      <c r="E124" s="10">
        <f>SUMIFS(GQList,GIList,Table_ExternalData_17[[#This Row],[item_key]],GTList,Table_ExternalData_17[[#Headers],[GRN]])</f>
        <v>1250</v>
      </c>
      <c r="F124" s="10">
        <f>SUMIFS(GQList,GIList,Table_ExternalData_17[[#This Row],[item_key]],GTList,Table_ExternalData_17[[#Headers],[VSTR]])</f>
        <v>0</v>
      </c>
      <c r="G124" s="10">
        <f>SUMIFS(GQList,GIList,Table_ExternalData_17[[#This Row],[item_key]],GTList,Table_ExternalData_17[[#Headers],[SR]])</f>
        <v>0</v>
      </c>
      <c r="H124" s="10">
        <f>SUMIFS(GQList,GIList,Table_ExternalData_17[[#This Row],[item_key]],GTList,Table_ExternalData_17[[#Headers],[TR]])</f>
        <v>0</v>
      </c>
      <c r="I124" s="10">
        <f>SUMIFS(GQList,GIList,Table_ExternalData_17[[#This Row],[item_key]],GTList,Table_ExternalData_17[[#Headers],[RCA]])</f>
        <v>0</v>
      </c>
      <c r="J124" s="10">
        <f>SUM(Table_ExternalData_17[[#This Row],[GRN]]+Table_ExternalData_17[[#This Row],[VSTR]]+Table_ExternalData_17[[#This Row],[SR]]+Table_ExternalData_17[[#This Row],[TR]]+Table_ExternalData_17[[#This Row],[RCA]])</f>
        <v>1250</v>
      </c>
      <c r="K124" s="10">
        <f>SUMIFS(IsQList,IsIList,Table_ExternalData_15[[#This Row],[item_key]],IsITypeList,Table_ExternalData_17[[#Headers],[R/P]])</f>
        <v>489</v>
      </c>
      <c r="L124" s="10">
        <f>SUMIFS(IsQList,IsIList,Table_ExternalData_15[[#This Row],[item_key]],IsITypeList,Table_ExternalData_17[[#Headers],[CST]])</f>
        <v>0</v>
      </c>
      <c r="M124" s="10">
        <f>SUMIFS(IsQList,IsIList,Table_ExternalData_15[[#This Row],[item_key]],IsITypeList,Table_ExternalData_17[[#Headers],[S/I]])</f>
        <v>0</v>
      </c>
      <c r="N124" s="10">
        <f>SUMIFS(IsQList,IsIList,Table_ExternalData_15[[#This Row],[item_key]],IsITypeList,Table_ExternalData_17[[#Headers],[VST]])</f>
        <v>0</v>
      </c>
      <c r="O124" s="10">
        <f>SUMIFS(IsQList,IsIList,Table_ExternalData_15[[#This Row],[item_key]],IsITypeList,Table_ExternalData_17[[#Headers],[RTN]])</f>
        <v>0</v>
      </c>
      <c r="P124" s="10">
        <f>SUM(Table_ExternalData_17[[#This Row],[R/P]:[RTN]])</f>
        <v>489</v>
      </c>
      <c r="Q124" s="10">
        <f>SUM((Table_ExternalData_17[[#This Row],[Opening]]+Table_ExternalData_17[[#This Row],[Total Receipt]])-Table_ExternalData_17[[#This Row],[Total Issue]])</f>
        <v>1441</v>
      </c>
    </row>
    <row r="125" spans="1:17">
      <c r="A125" s="1" t="s">
        <v>295</v>
      </c>
      <c r="B125" s="1" t="s">
        <v>1290</v>
      </c>
      <c r="C125" s="1" t="s">
        <v>1068</v>
      </c>
      <c r="D125" s="10">
        <f>SUMIFS(OPBQList,OPBIList,Table_ExternalData_17[[#This Row],[item_key]])</f>
        <v>2239</v>
      </c>
      <c r="E125" s="10">
        <f>SUMIFS(GQList,GIList,Table_ExternalData_17[[#This Row],[item_key]],GTList,Table_ExternalData_17[[#Headers],[GRN]])</f>
        <v>700</v>
      </c>
      <c r="F125" s="10">
        <f>SUMIFS(GQList,GIList,Table_ExternalData_17[[#This Row],[item_key]],GTList,Table_ExternalData_17[[#Headers],[VSTR]])</f>
        <v>0</v>
      </c>
      <c r="G125" s="10">
        <f>SUMIFS(GQList,GIList,Table_ExternalData_17[[#This Row],[item_key]],GTList,Table_ExternalData_17[[#Headers],[SR]])</f>
        <v>0</v>
      </c>
      <c r="H125" s="10">
        <f>SUMIFS(GQList,GIList,Table_ExternalData_17[[#This Row],[item_key]],GTList,Table_ExternalData_17[[#Headers],[TR]])</f>
        <v>0</v>
      </c>
      <c r="I125" s="10">
        <f>SUMIFS(GQList,GIList,Table_ExternalData_17[[#This Row],[item_key]],GTList,Table_ExternalData_17[[#Headers],[RCA]])</f>
        <v>0</v>
      </c>
      <c r="J125" s="10">
        <f>SUM(Table_ExternalData_17[[#This Row],[GRN]]+Table_ExternalData_17[[#This Row],[VSTR]]+Table_ExternalData_17[[#This Row],[SR]]+Table_ExternalData_17[[#This Row],[TR]]+Table_ExternalData_17[[#This Row],[RCA]])</f>
        <v>700</v>
      </c>
      <c r="K125" s="10">
        <f>SUMIFS(IsQList,IsIList,Table_ExternalData_15[[#This Row],[item_key]],IsITypeList,Table_ExternalData_17[[#Headers],[R/P]])</f>
        <v>489</v>
      </c>
      <c r="L125" s="10">
        <f>SUMIFS(IsQList,IsIList,Table_ExternalData_15[[#This Row],[item_key]],IsITypeList,Table_ExternalData_17[[#Headers],[CST]])</f>
        <v>0</v>
      </c>
      <c r="M125" s="10">
        <f>SUMIFS(IsQList,IsIList,Table_ExternalData_15[[#This Row],[item_key]],IsITypeList,Table_ExternalData_17[[#Headers],[S/I]])</f>
        <v>0</v>
      </c>
      <c r="N125" s="10">
        <f>SUMIFS(IsQList,IsIList,Table_ExternalData_15[[#This Row],[item_key]],IsITypeList,Table_ExternalData_17[[#Headers],[VST]])</f>
        <v>0</v>
      </c>
      <c r="O125" s="10">
        <f>SUMIFS(IsQList,IsIList,Table_ExternalData_15[[#This Row],[item_key]],IsITypeList,Table_ExternalData_17[[#Headers],[RTN]])</f>
        <v>0</v>
      </c>
      <c r="P125" s="10">
        <f>SUM(Table_ExternalData_17[[#This Row],[R/P]:[RTN]])</f>
        <v>489</v>
      </c>
      <c r="Q125" s="10">
        <f>SUM((Table_ExternalData_17[[#This Row],[Opening]]+Table_ExternalData_17[[#This Row],[Total Receipt]])-Table_ExternalData_17[[#This Row],[Total Issue]])</f>
        <v>2450</v>
      </c>
    </row>
    <row r="126" spans="1:17">
      <c r="A126" s="1" t="s">
        <v>1750</v>
      </c>
      <c r="B126" s="1" t="s">
        <v>1847</v>
      </c>
      <c r="C126" s="1" t="s">
        <v>1848</v>
      </c>
      <c r="D126" s="10">
        <f>SUMIFS(OPBQList,OPBIList,Table_ExternalData_17[[#This Row],[item_key]])</f>
        <v>416</v>
      </c>
      <c r="E126" s="10">
        <f>SUMIFS(GQList,GIList,Table_ExternalData_17[[#This Row],[item_key]],GTList,Table_ExternalData_17[[#Headers],[GRN]])</f>
        <v>0</v>
      </c>
      <c r="F126" s="10">
        <f>SUMIFS(GQList,GIList,Table_ExternalData_17[[#This Row],[item_key]],GTList,Table_ExternalData_17[[#Headers],[VSTR]])</f>
        <v>0</v>
      </c>
      <c r="G126" s="10">
        <f>SUMIFS(GQList,GIList,Table_ExternalData_17[[#This Row],[item_key]],GTList,Table_ExternalData_17[[#Headers],[SR]])</f>
        <v>0</v>
      </c>
      <c r="H126" s="10">
        <f>SUMIFS(GQList,GIList,Table_ExternalData_17[[#This Row],[item_key]],GTList,Table_ExternalData_17[[#Headers],[TR]])</f>
        <v>1500</v>
      </c>
      <c r="I126" s="10">
        <f>SUMIFS(GQList,GIList,Table_ExternalData_17[[#This Row],[item_key]],GTList,Table_ExternalData_17[[#Headers],[RCA]])</f>
        <v>0</v>
      </c>
      <c r="J126" s="10">
        <f>SUM(Table_ExternalData_17[[#This Row],[GRN]]+Table_ExternalData_17[[#This Row],[VSTR]]+Table_ExternalData_17[[#This Row],[SR]]+Table_ExternalData_17[[#This Row],[TR]]+Table_ExternalData_17[[#This Row],[RCA]])</f>
        <v>1500</v>
      </c>
      <c r="K126" s="10">
        <f>SUMIFS(IsQList,IsIList,Table_ExternalData_15[[#This Row],[item_key]],IsITypeList,Table_ExternalData_17[[#Headers],[R/P]])</f>
        <v>489</v>
      </c>
      <c r="L126" s="10">
        <f>SUMIFS(IsQList,IsIList,Table_ExternalData_15[[#This Row],[item_key]],IsITypeList,Table_ExternalData_17[[#Headers],[CST]])</f>
        <v>0</v>
      </c>
      <c r="M126" s="10">
        <f>SUMIFS(IsQList,IsIList,Table_ExternalData_15[[#This Row],[item_key]],IsITypeList,Table_ExternalData_17[[#Headers],[S/I]])</f>
        <v>0</v>
      </c>
      <c r="N126" s="10">
        <f>SUMIFS(IsQList,IsIList,Table_ExternalData_15[[#This Row],[item_key]],IsITypeList,Table_ExternalData_17[[#Headers],[VST]])</f>
        <v>0</v>
      </c>
      <c r="O126" s="10">
        <f>SUMIFS(IsQList,IsIList,Table_ExternalData_15[[#This Row],[item_key]],IsITypeList,Table_ExternalData_17[[#Headers],[RTN]])</f>
        <v>0</v>
      </c>
      <c r="P126" s="10">
        <f>SUM(Table_ExternalData_17[[#This Row],[R/P]:[RTN]])</f>
        <v>489</v>
      </c>
      <c r="Q126" s="10">
        <f>SUM((Table_ExternalData_17[[#This Row],[Opening]]+Table_ExternalData_17[[#This Row],[Total Receipt]])-Table_ExternalData_17[[#This Row],[Total Issue]])</f>
        <v>1427</v>
      </c>
    </row>
    <row r="127" spans="1:17">
      <c r="A127" s="1" t="s">
        <v>1751</v>
      </c>
      <c r="B127" s="1" t="s">
        <v>1849</v>
      </c>
      <c r="C127" s="1" t="s">
        <v>1850</v>
      </c>
      <c r="D127" s="10">
        <f>SUMIFS(OPBQList,OPBIList,Table_ExternalData_17[[#This Row],[item_key]])</f>
        <v>85</v>
      </c>
      <c r="E127" s="10">
        <f>SUMIFS(GQList,GIList,Table_ExternalData_17[[#This Row],[item_key]],GTList,Table_ExternalData_17[[#Headers],[GRN]])</f>
        <v>0</v>
      </c>
      <c r="F127" s="10">
        <f>SUMIFS(GQList,GIList,Table_ExternalData_17[[#This Row],[item_key]],GTList,Table_ExternalData_17[[#Headers],[VSTR]])</f>
        <v>0</v>
      </c>
      <c r="G127" s="10">
        <f>SUMIFS(GQList,GIList,Table_ExternalData_17[[#This Row],[item_key]],GTList,Table_ExternalData_17[[#Headers],[SR]])</f>
        <v>0</v>
      </c>
      <c r="H127" s="10">
        <f>SUMIFS(GQList,GIList,Table_ExternalData_17[[#This Row],[item_key]],GTList,Table_ExternalData_17[[#Headers],[TR]])</f>
        <v>1600</v>
      </c>
      <c r="I127" s="10">
        <f>SUMIFS(GQList,GIList,Table_ExternalData_17[[#This Row],[item_key]],GTList,Table_ExternalData_17[[#Headers],[RCA]])</f>
        <v>0</v>
      </c>
      <c r="J127" s="10">
        <f>SUM(Table_ExternalData_17[[#This Row],[GRN]]+Table_ExternalData_17[[#This Row],[VSTR]]+Table_ExternalData_17[[#This Row],[SR]]+Table_ExternalData_17[[#This Row],[TR]]+Table_ExternalData_17[[#This Row],[RCA]])</f>
        <v>1600</v>
      </c>
      <c r="K127" s="10">
        <f>SUMIFS(IsQList,IsIList,Table_ExternalData_15[[#This Row],[item_key]],IsITypeList,Table_ExternalData_17[[#Headers],[R/P]])</f>
        <v>489</v>
      </c>
      <c r="L127" s="10">
        <f>SUMIFS(IsQList,IsIList,Table_ExternalData_15[[#This Row],[item_key]],IsITypeList,Table_ExternalData_17[[#Headers],[CST]])</f>
        <v>0</v>
      </c>
      <c r="M127" s="10">
        <f>SUMIFS(IsQList,IsIList,Table_ExternalData_15[[#This Row],[item_key]],IsITypeList,Table_ExternalData_17[[#Headers],[S/I]])</f>
        <v>0</v>
      </c>
      <c r="N127" s="10">
        <f>SUMIFS(IsQList,IsIList,Table_ExternalData_15[[#This Row],[item_key]],IsITypeList,Table_ExternalData_17[[#Headers],[VST]])</f>
        <v>0</v>
      </c>
      <c r="O127" s="10">
        <f>SUMIFS(IsQList,IsIList,Table_ExternalData_15[[#This Row],[item_key]],IsITypeList,Table_ExternalData_17[[#Headers],[RTN]])</f>
        <v>0</v>
      </c>
      <c r="P127" s="10">
        <f>SUM(Table_ExternalData_17[[#This Row],[R/P]:[RTN]])</f>
        <v>489</v>
      </c>
      <c r="Q127" s="10">
        <f>SUM((Table_ExternalData_17[[#This Row],[Opening]]+Table_ExternalData_17[[#This Row],[Total Receipt]])-Table_ExternalData_17[[#This Row],[Total Issue]])</f>
        <v>1196</v>
      </c>
    </row>
    <row r="128" spans="1:17">
      <c r="A128" s="1" t="s">
        <v>296</v>
      </c>
      <c r="B128" s="1" t="s">
        <v>1291</v>
      </c>
      <c r="C128" s="1" t="s">
        <v>1292</v>
      </c>
      <c r="D128" s="10">
        <f>SUMIFS(OPBQList,OPBIList,Table_ExternalData_17[[#This Row],[item_key]])</f>
        <v>737</v>
      </c>
      <c r="E128" s="10">
        <f>SUMIFS(GQList,GIList,Table_ExternalData_17[[#This Row],[item_key]],GTList,Table_ExternalData_17[[#Headers],[GRN]])</f>
        <v>1000</v>
      </c>
      <c r="F128" s="10">
        <f>SUMIFS(GQList,GIList,Table_ExternalData_17[[#This Row],[item_key]],GTList,Table_ExternalData_17[[#Headers],[VSTR]])</f>
        <v>0</v>
      </c>
      <c r="G128" s="10">
        <f>SUMIFS(GQList,GIList,Table_ExternalData_17[[#This Row],[item_key]],GTList,Table_ExternalData_17[[#Headers],[SR]])</f>
        <v>0</v>
      </c>
      <c r="H128" s="10">
        <f>SUMIFS(GQList,GIList,Table_ExternalData_17[[#This Row],[item_key]],GTList,Table_ExternalData_17[[#Headers],[TR]])</f>
        <v>0</v>
      </c>
      <c r="I128" s="10">
        <f>SUMIFS(GQList,GIList,Table_ExternalData_17[[#This Row],[item_key]],GTList,Table_ExternalData_17[[#Headers],[RCA]])</f>
        <v>0</v>
      </c>
      <c r="J128" s="10">
        <f>SUM(Table_ExternalData_17[[#This Row],[GRN]]+Table_ExternalData_17[[#This Row],[VSTR]]+Table_ExternalData_17[[#This Row],[SR]]+Table_ExternalData_17[[#This Row],[TR]]+Table_ExternalData_17[[#This Row],[RCA]])</f>
        <v>1000</v>
      </c>
      <c r="K128" s="10">
        <f>SUMIFS(IsQList,IsIList,Table_ExternalData_15[[#This Row],[item_key]],IsITypeList,Table_ExternalData_17[[#Headers],[R/P]])</f>
        <v>489</v>
      </c>
      <c r="L128" s="10">
        <f>SUMIFS(IsQList,IsIList,Table_ExternalData_15[[#This Row],[item_key]],IsITypeList,Table_ExternalData_17[[#Headers],[CST]])</f>
        <v>0</v>
      </c>
      <c r="M128" s="10">
        <f>SUMIFS(IsQList,IsIList,Table_ExternalData_15[[#This Row],[item_key]],IsITypeList,Table_ExternalData_17[[#Headers],[S/I]])</f>
        <v>0</v>
      </c>
      <c r="N128" s="10">
        <f>SUMIFS(IsQList,IsIList,Table_ExternalData_15[[#This Row],[item_key]],IsITypeList,Table_ExternalData_17[[#Headers],[VST]])</f>
        <v>0</v>
      </c>
      <c r="O128" s="10">
        <f>SUMIFS(IsQList,IsIList,Table_ExternalData_15[[#This Row],[item_key]],IsITypeList,Table_ExternalData_17[[#Headers],[RTN]])</f>
        <v>0</v>
      </c>
      <c r="P128" s="10">
        <f>SUM(Table_ExternalData_17[[#This Row],[R/P]:[RTN]])</f>
        <v>489</v>
      </c>
      <c r="Q128" s="10">
        <f>SUM((Table_ExternalData_17[[#This Row],[Opening]]+Table_ExternalData_17[[#This Row],[Total Receipt]])-Table_ExternalData_17[[#This Row],[Total Issue]])</f>
        <v>1248</v>
      </c>
    </row>
    <row r="129" spans="1:17">
      <c r="A129" s="1" t="s">
        <v>2098</v>
      </c>
      <c r="B129" s="1" t="s">
        <v>2459</v>
      </c>
      <c r="C129" s="1" t="s">
        <v>2460</v>
      </c>
      <c r="D129" s="10">
        <f>SUMIFS(OPBQList,OPBIList,Table_ExternalData_17[[#This Row],[item_key]])</f>
        <v>8615</v>
      </c>
      <c r="E129" s="10">
        <f>SUMIFS(GQList,GIList,Table_ExternalData_17[[#This Row],[item_key]],GTList,Table_ExternalData_17[[#Headers],[GRN]])</f>
        <v>200</v>
      </c>
      <c r="F129" s="10">
        <f>SUMIFS(GQList,GIList,Table_ExternalData_17[[#This Row],[item_key]],GTList,Table_ExternalData_17[[#Headers],[VSTR]])</f>
        <v>0</v>
      </c>
      <c r="G129" s="10">
        <f>SUMIFS(GQList,GIList,Table_ExternalData_17[[#This Row],[item_key]],GTList,Table_ExternalData_17[[#Headers],[SR]])</f>
        <v>0</v>
      </c>
      <c r="H129" s="10">
        <f>SUMIFS(GQList,GIList,Table_ExternalData_17[[#This Row],[item_key]],GTList,Table_ExternalData_17[[#Headers],[TR]])</f>
        <v>0</v>
      </c>
      <c r="I129" s="10">
        <f>SUMIFS(GQList,GIList,Table_ExternalData_17[[#This Row],[item_key]],GTList,Table_ExternalData_17[[#Headers],[RCA]])</f>
        <v>0</v>
      </c>
      <c r="J129" s="10">
        <f>SUM(Table_ExternalData_17[[#This Row],[GRN]]+Table_ExternalData_17[[#This Row],[VSTR]]+Table_ExternalData_17[[#This Row],[SR]]+Table_ExternalData_17[[#This Row],[TR]]+Table_ExternalData_17[[#This Row],[RCA]])</f>
        <v>200</v>
      </c>
      <c r="K129" s="10">
        <f>SUMIFS(IsQList,IsIList,Table_ExternalData_15[[#This Row],[item_key]],IsITypeList,Table_ExternalData_17[[#Headers],[R/P]])</f>
        <v>489</v>
      </c>
      <c r="L129" s="10">
        <f>SUMIFS(IsQList,IsIList,Table_ExternalData_15[[#This Row],[item_key]],IsITypeList,Table_ExternalData_17[[#Headers],[CST]])</f>
        <v>0</v>
      </c>
      <c r="M129" s="10">
        <f>SUMIFS(IsQList,IsIList,Table_ExternalData_15[[#This Row],[item_key]],IsITypeList,Table_ExternalData_17[[#Headers],[S/I]])</f>
        <v>0</v>
      </c>
      <c r="N129" s="10">
        <f>SUMIFS(IsQList,IsIList,Table_ExternalData_15[[#This Row],[item_key]],IsITypeList,Table_ExternalData_17[[#Headers],[VST]])</f>
        <v>0</v>
      </c>
      <c r="O129" s="10">
        <f>SUMIFS(IsQList,IsIList,Table_ExternalData_15[[#This Row],[item_key]],IsITypeList,Table_ExternalData_17[[#Headers],[RTN]])</f>
        <v>-3</v>
      </c>
      <c r="P129" s="10">
        <f>SUM(Table_ExternalData_17[[#This Row],[R/P]:[RTN]])</f>
        <v>486</v>
      </c>
      <c r="Q129" s="10">
        <f>SUM((Table_ExternalData_17[[#This Row],[Opening]]+Table_ExternalData_17[[#This Row],[Total Receipt]])-Table_ExternalData_17[[#This Row],[Total Issue]])</f>
        <v>8329</v>
      </c>
    </row>
    <row r="130" spans="1:17">
      <c r="A130" s="1" t="s">
        <v>2099</v>
      </c>
      <c r="B130" s="1" t="s">
        <v>2461</v>
      </c>
      <c r="C130" s="1" t="s">
        <v>2462</v>
      </c>
      <c r="D130" s="10">
        <f>SUMIFS(OPBQList,OPBIList,Table_ExternalData_17[[#This Row],[item_key]])</f>
        <v>-3086</v>
      </c>
      <c r="E130" s="10">
        <f>SUMIFS(GQList,GIList,Table_ExternalData_17[[#This Row],[item_key]],GTList,Table_ExternalData_17[[#Headers],[GRN]])</f>
        <v>0</v>
      </c>
      <c r="F130" s="10">
        <f>SUMIFS(GQList,GIList,Table_ExternalData_17[[#This Row],[item_key]],GTList,Table_ExternalData_17[[#Headers],[VSTR]])</f>
        <v>0</v>
      </c>
      <c r="G130" s="10">
        <f>SUMIFS(GQList,GIList,Table_ExternalData_17[[#This Row],[item_key]],GTList,Table_ExternalData_17[[#Headers],[SR]])</f>
        <v>0</v>
      </c>
      <c r="H130" s="10">
        <f>SUMIFS(GQList,GIList,Table_ExternalData_17[[#This Row],[item_key]],GTList,Table_ExternalData_17[[#Headers],[TR]])</f>
        <v>0</v>
      </c>
      <c r="I130" s="10">
        <f>SUMIFS(GQList,GIList,Table_ExternalData_17[[#This Row],[item_key]],GTList,Table_ExternalData_17[[#Headers],[RCA]])</f>
        <v>0</v>
      </c>
      <c r="J130" s="10">
        <f>SUM(Table_ExternalData_17[[#This Row],[GRN]]+Table_ExternalData_17[[#This Row],[VSTR]]+Table_ExternalData_17[[#This Row],[SR]]+Table_ExternalData_17[[#This Row],[TR]]+Table_ExternalData_17[[#This Row],[RCA]])</f>
        <v>0</v>
      </c>
      <c r="K130" s="10">
        <f>SUMIFS(IsQList,IsIList,Table_ExternalData_15[[#This Row],[item_key]],IsITypeList,Table_ExternalData_17[[#Headers],[R/P]])</f>
        <v>489</v>
      </c>
      <c r="L130" s="10">
        <f>SUMIFS(IsQList,IsIList,Table_ExternalData_15[[#This Row],[item_key]],IsITypeList,Table_ExternalData_17[[#Headers],[CST]])</f>
        <v>0</v>
      </c>
      <c r="M130" s="10">
        <f>SUMIFS(IsQList,IsIList,Table_ExternalData_15[[#This Row],[item_key]],IsITypeList,Table_ExternalData_17[[#Headers],[S/I]])</f>
        <v>0</v>
      </c>
      <c r="N130" s="10">
        <f>SUMIFS(IsQList,IsIList,Table_ExternalData_15[[#This Row],[item_key]],IsITypeList,Table_ExternalData_17[[#Headers],[VST]])</f>
        <v>0</v>
      </c>
      <c r="O130" s="10">
        <f>SUMIFS(IsQList,IsIList,Table_ExternalData_15[[#This Row],[item_key]],IsITypeList,Table_ExternalData_17[[#Headers],[RTN]])</f>
        <v>0</v>
      </c>
      <c r="P130" s="10">
        <f>SUM(Table_ExternalData_17[[#This Row],[R/P]:[RTN]])</f>
        <v>489</v>
      </c>
      <c r="Q130" s="10">
        <f>SUM((Table_ExternalData_17[[#This Row],[Opening]]+Table_ExternalData_17[[#This Row],[Total Receipt]])-Table_ExternalData_17[[#This Row],[Total Issue]])</f>
        <v>-3575</v>
      </c>
    </row>
    <row r="131" spans="1:17">
      <c r="A131" s="1" t="s">
        <v>2100</v>
      </c>
      <c r="B131" s="1" t="s">
        <v>2463</v>
      </c>
      <c r="C131" s="1" t="s">
        <v>2464</v>
      </c>
      <c r="D131" s="10">
        <f>SUMIFS(OPBQList,OPBIList,Table_ExternalData_17[[#This Row],[item_key]])</f>
        <v>1187</v>
      </c>
      <c r="E131" s="10">
        <f>SUMIFS(GQList,GIList,Table_ExternalData_17[[#This Row],[item_key]],GTList,Table_ExternalData_17[[#Headers],[GRN]])</f>
        <v>0</v>
      </c>
      <c r="F131" s="10">
        <f>SUMIFS(GQList,GIList,Table_ExternalData_17[[#This Row],[item_key]],GTList,Table_ExternalData_17[[#Headers],[VSTR]])</f>
        <v>0</v>
      </c>
      <c r="G131" s="10">
        <f>SUMIFS(GQList,GIList,Table_ExternalData_17[[#This Row],[item_key]],GTList,Table_ExternalData_17[[#Headers],[SR]])</f>
        <v>0</v>
      </c>
      <c r="H131" s="10">
        <f>SUMIFS(GQList,GIList,Table_ExternalData_17[[#This Row],[item_key]],GTList,Table_ExternalData_17[[#Headers],[TR]])</f>
        <v>0</v>
      </c>
      <c r="I131" s="10">
        <f>SUMIFS(GQList,GIList,Table_ExternalData_17[[#This Row],[item_key]],GTList,Table_ExternalData_17[[#Headers],[RCA]])</f>
        <v>0</v>
      </c>
      <c r="J131" s="10">
        <f>SUM(Table_ExternalData_17[[#This Row],[GRN]]+Table_ExternalData_17[[#This Row],[VSTR]]+Table_ExternalData_17[[#This Row],[SR]]+Table_ExternalData_17[[#This Row],[TR]]+Table_ExternalData_17[[#This Row],[RCA]])</f>
        <v>0</v>
      </c>
      <c r="K131" s="10">
        <f>SUMIFS(IsQList,IsIList,Table_ExternalData_15[[#This Row],[item_key]],IsITypeList,Table_ExternalData_17[[#Headers],[R/P]])</f>
        <v>489</v>
      </c>
      <c r="L131" s="10">
        <f>SUMIFS(IsQList,IsIList,Table_ExternalData_15[[#This Row],[item_key]],IsITypeList,Table_ExternalData_17[[#Headers],[CST]])</f>
        <v>0</v>
      </c>
      <c r="M131" s="10">
        <f>SUMIFS(IsQList,IsIList,Table_ExternalData_15[[#This Row],[item_key]],IsITypeList,Table_ExternalData_17[[#Headers],[S/I]])</f>
        <v>0</v>
      </c>
      <c r="N131" s="10">
        <f>SUMIFS(IsQList,IsIList,Table_ExternalData_15[[#This Row],[item_key]],IsITypeList,Table_ExternalData_17[[#Headers],[VST]])</f>
        <v>0</v>
      </c>
      <c r="O131" s="10">
        <f>SUMIFS(IsQList,IsIList,Table_ExternalData_15[[#This Row],[item_key]],IsITypeList,Table_ExternalData_17[[#Headers],[RTN]])</f>
        <v>0</v>
      </c>
      <c r="P131" s="10">
        <f>SUM(Table_ExternalData_17[[#This Row],[R/P]:[RTN]])</f>
        <v>489</v>
      </c>
      <c r="Q131" s="10">
        <f>SUM((Table_ExternalData_17[[#This Row],[Opening]]+Table_ExternalData_17[[#This Row],[Total Receipt]])-Table_ExternalData_17[[#This Row],[Total Issue]])</f>
        <v>698</v>
      </c>
    </row>
    <row r="132" spans="1:17">
      <c r="A132" s="1" t="s">
        <v>195</v>
      </c>
      <c r="B132" s="1" t="s">
        <v>791</v>
      </c>
      <c r="C132" s="1" t="s">
        <v>792</v>
      </c>
      <c r="D132" s="10">
        <f>SUMIFS(OPBQList,OPBIList,Table_ExternalData_17[[#This Row],[item_key]])</f>
        <v>0</v>
      </c>
      <c r="E132" s="10">
        <f>SUMIFS(GQList,GIList,Table_ExternalData_17[[#This Row],[item_key]],GTList,Table_ExternalData_17[[#Headers],[GRN]])</f>
        <v>720</v>
      </c>
      <c r="F132" s="10">
        <f>SUMIFS(GQList,GIList,Table_ExternalData_17[[#This Row],[item_key]],GTList,Table_ExternalData_17[[#Headers],[VSTR]])</f>
        <v>0</v>
      </c>
      <c r="G132" s="10">
        <f>SUMIFS(GQList,GIList,Table_ExternalData_17[[#This Row],[item_key]],GTList,Table_ExternalData_17[[#Headers],[SR]])</f>
        <v>0</v>
      </c>
      <c r="H132" s="10">
        <f>SUMIFS(GQList,GIList,Table_ExternalData_17[[#This Row],[item_key]],GTList,Table_ExternalData_17[[#Headers],[TR]])</f>
        <v>0</v>
      </c>
      <c r="I132" s="10">
        <f>SUMIFS(GQList,GIList,Table_ExternalData_17[[#This Row],[item_key]],GTList,Table_ExternalData_17[[#Headers],[RCA]])</f>
        <v>-210</v>
      </c>
      <c r="J132" s="10">
        <f>SUM(Table_ExternalData_17[[#This Row],[GRN]]+Table_ExternalData_17[[#This Row],[VSTR]]+Table_ExternalData_17[[#This Row],[SR]]+Table_ExternalData_17[[#This Row],[TR]]+Table_ExternalData_17[[#This Row],[RCA]])</f>
        <v>510</v>
      </c>
      <c r="K132" s="10">
        <f>SUMIFS(IsQList,IsIList,Table_ExternalData_15[[#This Row],[item_key]],IsITypeList,Table_ExternalData_17[[#Headers],[R/P]])</f>
        <v>978</v>
      </c>
      <c r="L132" s="10">
        <f>SUMIFS(IsQList,IsIList,Table_ExternalData_15[[#This Row],[item_key]],IsITypeList,Table_ExternalData_17[[#Headers],[CST]])</f>
        <v>0</v>
      </c>
      <c r="M132" s="10">
        <f>SUMIFS(IsQList,IsIList,Table_ExternalData_15[[#This Row],[item_key]],IsITypeList,Table_ExternalData_17[[#Headers],[S/I]])</f>
        <v>0</v>
      </c>
      <c r="N132" s="10">
        <f>SUMIFS(IsQList,IsIList,Table_ExternalData_15[[#This Row],[item_key]],IsITypeList,Table_ExternalData_17[[#Headers],[VST]])</f>
        <v>0</v>
      </c>
      <c r="O132" s="10">
        <f>SUMIFS(IsQList,IsIList,Table_ExternalData_15[[#This Row],[item_key]],IsITypeList,Table_ExternalData_17[[#Headers],[RTN]])</f>
        <v>0</v>
      </c>
      <c r="P132" s="10">
        <f>SUM(Table_ExternalData_17[[#This Row],[R/P]:[RTN]])</f>
        <v>978</v>
      </c>
      <c r="Q132" s="10">
        <f>SUM((Table_ExternalData_17[[#This Row],[Opening]]+Table_ExternalData_17[[#This Row],[Total Receipt]])-Table_ExternalData_17[[#This Row],[Total Issue]])</f>
        <v>-468</v>
      </c>
    </row>
    <row r="133" spans="1:17">
      <c r="A133" s="1" t="s">
        <v>2101</v>
      </c>
      <c r="B133" s="1" t="s">
        <v>2465</v>
      </c>
      <c r="C133" s="1" t="s">
        <v>2466</v>
      </c>
      <c r="D133" s="10">
        <f>SUMIFS(OPBQList,OPBIList,Table_ExternalData_17[[#This Row],[item_key]])</f>
        <v>-44</v>
      </c>
      <c r="E133" s="10">
        <f>SUMIFS(GQList,GIList,Table_ExternalData_17[[#This Row],[item_key]],GTList,Table_ExternalData_17[[#Headers],[GRN]])</f>
        <v>0</v>
      </c>
      <c r="F133" s="10">
        <f>SUMIFS(GQList,GIList,Table_ExternalData_17[[#This Row],[item_key]],GTList,Table_ExternalData_17[[#Headers],[VSTR]])</f>
        <v>0</v>
      </c>
      <c r="G133" s="10">
        <f>SUMIFS(GQList,GIList,Table_ExternalData_17[[#This Row],[item_key]],GTList,Table_ExternalData_17[[#Headers],[SR]])</f>
        <v>0</v>
      </c>
      <c r="H133" s="10">
        <f>SUMIFS(GQList,GIList,Table_ExternalData_17[[#This Row],[item_key]],GTList,Table_ExternalData_17[[#Headers],[TR]])</f>
        <v>0</v>
      </c>
      <c r="I133" s="10">
        <f>SUMIFS(GQList,GIList,Table_ExternalData_17[[#This Row],[item_key]],GTList,Table_ExternalData_17[[#Headers],[RCA]])</f>
        <v>0</v>
      </c>
      <c r="J133" s="10">
        <f>SUM(Table_ExternalData_17[[#This Row],[GRN]]+Table_ExternalData_17[[#This Row],[VSTR]]+Table_ExternalData_17[[#This Row],[SR]]+Table_ExternalData_17[[#This Row],[TR]]+Table_ExternalData_17[[#This Row],[RCA]])</f>
        <v>0</v>
      </c>
      <c r="K133" s="10">
        <f>SUMIFS(IsQList,IsIList,Table_ExternalData_15[[#This Row],[item_key]],IsITypeList,Table_ExternalData_17[[#Headers],[R/P]])</f>
        <v>978</v>
      </c>
      <c r="L133" s="10">
        <f>SUMIFS(IsQList,IsIList,Table_ExternalData_15[[#This Row],[item_key]],IsITypeList,Table_ExternalData_17[[#Headers],[CST]])</f>
        <v>0</v>
      </c>
      <c r="M133" s="10">
        <f>SUMIFS(IsQList,IsIList,Table_ExternalData_15[[#This Row],[item_key]],IsITypeList,Table_ExternalData_17[[#Headers],[S/I]])</f>
        <v>0</v>
      </c>
      <c r="N133" s="10">
        <f>SUMIFS(IsQList,IsIList,Table_ExternalData_15[[#This Row],[item_key]],IsITypeList,Table_ExternalData_17[[#Headers],[VST]])</f>
        <v>0</v>
      </c>
      <c r="O133" s="10">
        <f>SUMIFS(IsQList,IsIList,Table_ExternalData_15[[#This Row],[item_key]],IsITypeList,Table_ExternalData_17[[#Headers],[RTN]])</f>
        <v>0</v>
      </c>
      <c r="P133" s="10">
        <f>SUM(Table_ExternalData_17[[#This Row],[R/P]:[RTN]])</f>
        <v>978</v>
      </c>
      <c r="Q133" s="10">
        <f>SUM((Table_ExternalData_17[[#This Row],[Opening]]+Table_ExternalData_17[[#This Row],[Total Receipt]])-Table_ExternalData_17[[#This Row],[Total Issue]])</f>
        <v>-1022</v>
      </c>
    </row>
    <row r="134" spans="1:17">
      <c r="A134" s="1" t="s">
        <v>142</v>
      </c>
      <c r="B134" s="1" t="s">
        <v>709</v>
      </c>
      <c r="C134" s="1" t="s">
        <v>710</v>
      </c>
      <c r="D134" s="10">
        <f>SUMIFS(OPBQList,OPBIList,Table_ExternalData_17[[#This Row],[item_key]])</f>
        <v>1815</v>
      </c>
      <c r="E134" s="10">
        <f>SUMIFS(GQList,GIList,Table_ExternalData_17[[#This Row],[item_key]],GTList,Table_ExternalData_17[[#Headers],[GRN]])</f>
        <v>900</v>
      </c>
      <c r="F134" s="10">
        <f>SUMIFS(GQList,GIList,Table_ExternalData_17[[#This Row],[item_key]],GTList,Table_ExternalData_17[[#Headers],[VSTR]])</f>
        <v>0</v>
      </c>
      <c r="G134" s="10">
        <f>SUMIFS(GQList,GIList,Table_ExternalData_17[[#This Row],[item_key]],GTList,Table_ExternalData_17[[#Headers],[SR]])</f>
        <v>0</v>
      </c>
      <c r="H134" s="10">
        <f>SUMIFS(GQList,GIList,Table_ExternalData_17[[#This Row],[item_key]],GTList,Table_ExternalData_17[[#Headers],[TR]])</f>
        <v>0</v>
      </c>
      <c r="I134" s="10">
        <f>SUMIFS(GQList,GIList,Table_ExternalData_17[[#This Row],[item_key]],GTList,Table_ExternalData_17[[#Headers],[RCA]])</f>
        <v>0</v>
      </c>
      <c r="J134" s="10">
        <f>SUM(Table_ExternalData_17[[#This Row],[GRN]]+Table_ExternalData_17[[#This Row],[VSTR]]+Table_ExternalData_17[[#This Row],[SR]]+Table_ExternalData_17[[#This Row],[TR]]+Table_ExternalData_17[[#This Row],[RCA]])</f>
        <v>900</v>
      </c>
      <c r="K134" s="10">
        <f>SUMIFS(IsQList,IsIList,Table_ExternalData_15[[#This Row],[item_key]],IsITypeList,Table_ExternalData_17[[#Headers],[R/P]])</f>
        <v>978</v>
      </c>
      <c r="L134" s="10">
        <f>SUMIFS(IsQList,IsIList,Table_ExternalData_15[[#This Row],[item_key]],IsITypeList,Table_ExternalData_17[[#Headers],[CST]])</f>
        <v>0</v>
      </c>
      <c r="M134" s="10">
        <f>SUMIFS(IsQList,IsIList,Table_ExternalData_15[[#This Row],[item_key]],IsITypeList,Table_ExternalData_17[[#Headers],[S/I]])</f>
        <v>0</v>
      </c>
      <c r="N134" s="10">
        <f>SUMIFS(IsQList,IsIList,Table_ExternalData_15[[#This Row],[item_key]],IsITypeList,Table_ExternalData_17[[#Headers],[VST]])</f>
        <v>0</v>
      </c>
      <c r="O134" s="10">
        <f>SUMIFS(IsQList,IsIList,Table_ExternalData_15[[#This Row],[item_key]],IsITypeList,Table_ExternalData_17[[#Headers],[RTN]])</f>
        <v>0</v>
      </c>
      <c r="P134" s="10">
        <f>SUM(Table_ExternalData_17[[#This Row],[R/P]:[RTN]])</f>
        <v>978</v>
      </c>
      <c r="Q134" s="10">
        <f>SUM((Table_ExternalData_17[[#This Row],[Opening]]+Table_ExternalData_17[[#This Row],[Total Receipt]])-Table_ExternalData_17[[#This Row],[Total Issue]])</f>
        <v>1737</v>
      </c>
    </row>
    <row r="135" spans="1:17">
      <c r="A135" s="1" t="s">
        <v>298</v>
      </c>
      <c r="B135" s="1" t="s">
        <v>600</v>
      </c>
      <c r="C135" s="1" t="s">
        <v>601</v>
      </c>
      <c r="D135" s="10">
        <f>SUMIFS(OPBQList,OPBIList,Table_ExternalData_17[[#This Row],[item_key]])</f>
        <v>969</v>
      </c>
      <c r="E135" s="10">
        <f>SUMIFS(GQList,GIList,Table_ExternalData_17[[#This Row],[item_key]],GTList,Table_ExternalData_17[[#Headers],[GRN]])</f>
        <v>1000</v>
      </c>
      <c r="F135" s="10">
        <f>SUMIFS(GQList,GIList,Table_ExternalData_17[[#This Row],[item_key]],GTList,Table_ExternalData_17[[#Headers],[VSTR]])</f>
        <v>0</v>
      </c>
      <c r="G135" s="10">
        <f>SUMIFS(GQList,GIList,Table_ExternalData_17[[#This Row],[item_key]],GTList,Table_ExternalData_17[[#Headers],[SR]])</f>
        <v>0</v>
      </c>
      <c r="H135" s="10">
        <f>SUMIFS(GQList,GIList,Table_ExternalData_17[[#This Row],[item_key]],GTList,Table_ExternalData_17[[#Headers],[TR]])</f>
        <v>0</v>
      </c>
      <c r="I135" s="10">
        <f>SUMIFS(GQList,GIList,Table_ExternalData_17[[#This Row],[item_key]],GTList,Table_ExternalData_17[[#Headers],[RCA]])</f>
        <v>0</v>
      </c>
      <c r="J135" s="10">
        <f>SUM(Table_ExternalData_17[[#This Row],[GRN]]+Table_ExternalData_17[[#This Row],[VSTR]]+Table_ExternalData_17[[#This Row],[SR]]+Table_ExternalData_17[[#This Row],[TR]]+Table_ExternalData_17[[#This Row],[RCA]])</f>
        <v>1000</v>
      </c>
      <c r="K135" s="10">
        <f>SUMIFS(IsQList,IsIList,Table_ExternalData_15[[#This Row],[item_key]],IsITypeList,Table_ExternalData_17[[#Headers],[R/P]])</f>
        <v>489</v>
      </c>
      <c r="L135" s="10">
        <f>SUMIFS(IsQList,IsIList,Table_ExternalData_15[[#This Row],[item_key]],IsITypeList,Table_ExternalData_17[[#Headers],[CST]])</f>
        <v>0</v>
      </c>
      <c r="M135" s="10">
        <f>SUMIFS(IsQList,IsIList,Table_ExternalData_15[[#This Row],[item_key]],IsITypeList,Table_ExternalData_17[[#Headers],[S/I]])</f>
        <v>0</v>
      </c>
      <c r="N135" s="10">
        <f>SUMIFS(IsQList,IsIList,Table_ExternalData_15[[#This Row],[item_key]],IsITypeList,Table_ExternalData_17[[#Headers],[VST]])</f>
        <v>0</v>
      </c>
      <c r="O135" s="10">
        <f>SUMIFS(IsQList,IsIList,Table_ExternalData_15[[#This Row],[item_key]],IsITypeList,Table_ExternalData_17[[#Headers],[RTN]])</f>
        <v>-2</v>
      </c>
      <c r="P135" s="10">
        <f>SUM(Table_ExternalData_17[[#This Row],[R/P]:[RTN]])</f>
        <v>487</v>
      </c>
      <c r="Q135" s="10">
        <f>SUM((Table_ExternalData_17[[#This Row],[Opening]]+Table_ExternalData_17[[#This Row],[Total Receipt]])-Table_ExternalData_17[[#This Row],[Total Issue]])</f>
        <v>1482</v>
      </c>
    </row>
    <row r="136" spans="1:17">
      <c r="A136" s="1" t="s">
        <v>2019</v>
      </c>
      <c r="B136" s="1" t="s">
        <v>2467</v>
      </c>
      <c r="C136" s="1" t="s">
        <v>2468</v>
      </c>
      <c r="D136" s="10">
        <f>SUMIFS(OPBQList,OPBIList,Table_ExternalData_17[[#This Row],[item_key]])</f>
        <v>1963</v>
      </c>
      <c r="E136" s="10">
        <f>SUMIFS(GQList,GIList,Table_ExternalData_17[[#This Row],[item_key]],GTList,Table_ExternalData_17[[#Headers],[GRN]])</f>
        <v>790</v>
      </c>
      <c r="F136" s="10">
        <f>SUMIFS(GQList,GIList,Table_ExternalData_17[[#This Row],[item_key]],GTList,Table_ExternalData_17[[#Headers],[VSTR]])</f>
        <v>0</v>
      </c>
      <c r="G136" s="10">
        <f>SUMIFS(GQList,GIList,Table_ExternalData_17[[#This Row],[item_key]],GTList,Table_ExternalData_17[[#Headers],[SR]])</f>
        <v>0</v>
      </c>
      <c r="H136" s="10">
        <f>SUMIFS(GQList,GIList,Table_ExternalData_17[[#This Row],[item_key]],GTList,Table_ExternalData_17[[#Headers],[TR]])</f>
        <v>0</v>
      </c>
      <c r="I136" s="10">
        <f>SUMIFS(GQList,GIList,Table_ExternalData_17[[#This Row],[item_key]],GTList,Table_ExternalData_17[[#Headers],[RCA]])</f>
        <v>0</v>
      </c>
      <c r="J136" s="10">
        <f>SUM(Table_ExternalData_17[[#This Row],[GRN]]+Table_ExternalData_17[[#This Row],[VSTR]]+Table_ExternalData_17[[#This Row],[SR]]+Table_ExternalData_17[[#This Row],[TR]]+Table_ExternalData_17[[#This Row],[RCA]])</f>
        <v>790</v>
      </c>
      <c r="K136" s="10">
        <f>SUMIFS(IsQList,IsIList,Table_ExternalData_15[[#This Row],[item_key]],IsITypeList,Table_ExternalData_17[[#Headers],[R/P]])</f>
        <v>489</v>
      </c>
      <c r="L136" s="10">
        <f>SUMIFS(IsQList,IsIList,Table_ExternalData_15[[#This Row],[item_key]],IsITypeList,Table_ExternalData_17[[#Headers],[CST]])</f>
        <v>0</v>
      </c>
      <c r="M136" s="10">
        <f>SUMIFS(IsQList,IsIList,Table_ExternalData_15[[#This Row],[item_key]],IsITypeList,Table_ExternalData_17[[#Headers],[S/I]])</f>
        <v>0</v>
      </c>
      <c r="N136" s="10">
        <f>SUMIFS(IsQList,IsIList,Table_ExternalData_15[[#This Row],[item_key]],IsITypeList,Table_ExternalData_17[[#Headers],[VST]])</f>
        <v>0</v>
      </c>
      <c r="O136" s="10">
        <f>SUMIFS(IsQList,IsIList,Table_ExternalData_15[[#This Row],[item_key]],IsITypeList,Table_ExternalData_17[[#Headers],[RTN]])</f>
        <v>0</v>
      </c>
      <c r="P136" s="10">
        <f>SUM(Table_ExternalData_17[[#This Row],[R/P]:[RTN]])</f>
        <v>489</v>
      </c>
      <c r="Q136" s="10">
        <f>SUM((Table_ExternalData_17[[#This Row],[Opening]]+Table_ExternalData_17[[#This Row],[Total Receipt]])-Table_ExternalData_17[[#This Row],[Total Issue]])</f>
        <v>2264</v>
      </c>
    </row>
    <row r="137" spans="1:17">
      <c r="A137" s="1" t="s">
        <v>1752</v>
      </c>
      <c r="B137" s="1" t="s">
        <v>1851</v>
      </c>
      <c r="C137" s="1" t="s">
        <v>1852</v>
      </c>
      <c r="D137" s="10">
        <f>SUMIFS(OPBQList,OPBIList,Table_ExternalData_17[[#This Row],[item_key]])</f>
        <v>12933</v>
      </c>
      <c r="E137" s="10">
        <f>SUMIFS(GQList,GIList,Table_ExternalData_17[[#This Row],[item_key]],GTList,Table_ExternalData_17[[#Headers],[GRN]])</f>
        <v>0</v>
      </c>
      <c r="F137" s="10">
        <f>SUMIFS(GQList,GIList,Table_ExternalData_17[[#This Row],[item_key]],GTList,Table_ExternalData_17[[#Headers],[VSTR]])</f>
        <v>0</v>
      </c>
      <c r="G137" s="10">
        <f>SUMIFS(GQList,GIList,Table_ExternalData_17[[#This Row],[item_key]],GTList,Table_ExternalData_17[[#Headers],[SR]])</f>
        <v>0</v>
      </c>
      <c r="H137" s="10">
        <f>SUMIFS(GQList,GIList,Table_ExternalData_17[[#This Row],[item_key]],GTList,Table_ExternalData_17[[#Headers],[TR]])</f>
        <v>1250</v>
      </c>
      <c r="I137" s="10">
        <f>SUMIFS(GQList,GIList,Table_ExternalData_17[[#This Row],[item_key]],GTList,Table_ExternalData_17[[#Headers],[RCA]])</f>
        <v>0</v>
      </c>
      <c r="J137" s="10">
        <f>SUM(Table_ExternalData_17[[#This Row],[GRN]]+Table_ExternalData_17[[#This Row],[VSTR]]+Table_ExternalData_17[[#This Row],[SR]]+Table_ExternalData_17[[#This Row],[TR]]+Table_ExternalData_17[[#This Row],[RCA]])</f>
        <v>1250</v>
      </c>
      <c r="K137" s="10">
        <f>SUMIFS(IsQList,IsIList,Table_ExternalData_15[[#This Row],[item_key]],IsITypeList,Table_ExternalData_17[[#Headers],[R/P]])</f>
        <v>489</v>
      </c>
      <c r="L137" s="10">
        <f>SUMIFS(IsQList,IsIList,Table_ExternalData_15[[#This Row],[item_key]],IsITypeList,Table_ExternalData_17[[#Headers],[CST]])</f>
        <v>0</v>
      </c>
      <c r="M137" s="10">
        <f>SUMIFS(IsQList,IsIList,Table_ExternalData_15[[#This Row],[item_key]],IsITypeList,Table_ExternalData_17[[#Headers],[S/I]])</f>
        <v>0</v>
      </c>
      <c r="N137" s="10">
        <f>SUMIFS(IsQList,IsIList,Table_ExternalData_15[[#This Row],[item_key]],IsITypeList,Table_ExternalData_17[[#Headers],[VST]])</f>
        <v>0</v>
      </c>
      <c r="O137" s="10">
        <f>SUMIFS(IsQList,IsIList,Table_ExternalData_15[[#This Row],[item_key]],IsITypeList,Table_ExternalData_17[[#Headers],[RTN]])</f>
        <v>0</v>
      </c>
      <c r="P137" s="10">
        <f>SUM(Table_ExternalData_17[[#This Row],[R/P]:[RTN]])</f>
        <v>489</v>
      </c>
      <c r="Q137" s="10">
        <f>SUM((Table_ExternalData_17[[#This Row],[Opening]]+Table_ExternalData_17[[#This Row],[Total Receipt]])-Table_ExternalData_17[[#This Row],[Total Issue]])</f>
        <v>13694</v>
      </c>
    </row>
    <row r="138" spans="1:17">
      <c r="A138" s="1" t="s">
        <v>2372</v>
      </c>
      <c r="B138" s="1" t="s">
        <v>2469</v>
      </c>
      <c r="C138" s="1" t="s">
        <v>2470</v>
      </c>
      <c r="D138" s="10">
        <f>SUMIFS(OPBQList,OPBIList,Table_ExternalData_17[[#This Row],[item_key]])</f>
        <v>-295</v>
      </c>
      <c r="E138" s="10">
        <f>SUMIFS(GQList,GIList,Table_ExternalData_17[[#This Row],[item_key]],GTList,Table_ExternalData_17[[#Headers],[GRN]])</f>
        <v>0</v>
      </c>
      <c r="F138" s="10">
        <f>SUMIFS(GQList,GIList,Table_ExternalData_17[[#This Row],[item_key]],GTList,Table_ExternalData_17[[#Headers],[VSTR]])</f>
        <v>0</v>
      </c>
      <c r="G138" s="10">
        <f>SUMIFS(GQList,GIList,Table_ExternalData_17[[#This Row],[item_key]],GTList,Table_ExternalData_17[[#Headers],[SR]])</f>
        <v>0</v>
      </c>
      <c r="H138" s="10">
        <f>SUMIFS(GQList,GIList,Table_ExternalData_17[[#This Row],[item_key]],GTList,Table_ExternalData_17[[#Headers],[TR]])</f>
        <v>0</v>
      </c>
      <c r="I138" s="10">
        <f>SUMIFS(GQList,GIList,Table_ExternalData_17[[#This Row],[item_key]],GTList,Table_ExternalData_17[[#Headers],[RCA]])</f>
        <v>0</v>
      </c>
      <c r="J138" s="10">
        <f>SUM(Table_ExternalData_17[[#This Row],[GRN]]+Table_ExternalData_17[[#This Row],[VSTR]]+Table_ExternalData_17[[#This Row],[SR]]+Table_ExternalData_17[[#This Row],[TR]]+Table_ExternalData_17[[#This Row],[RCA]])</f>
        <v>0</v>
      </c>
      <c r="K138" s="10">
        <f>SUMIFS(IsQList,IsIList,Table_ExternalData_15[[#This Row],[item_key]],IsITypeList,Table_ExternalData_17[[#Headers],[R/P]])</f>
        <v>489</v>
      </c>
      <c r="L138" s="10">
        <f>SUMIFS(IsQList,IsIList,Table_ExternalData_15[[#This Row],[item_key]],IsITypeList,Table_ExternalData_17[[#Headers],[CST]])</f>
        <v>0</v>
      </c>
      <c r="M138" s="10">
        <f>SUMIFS(IsQList,IsIList,Table_ExternalData_15[[#This Row],[item_key]],IsITypeList,Table_ExternalData_17[[#Headers],[S/I]])</f>
        <v>0</v>
      </c>
      <c r="N138" s="10">
        <f>SUMIFS(IsQList,IsIList,Table_ExternalData_15[[#This Row],[item_key]],IsITypeList,Table_ExternalData_17[[#Headers],[VST]])</f>
        <v>0</v>
      </c>
      <c r="O138" s="10">
        <f>SUMIFS(IsQList,IsIList,Table_ExternalData_15[[#This Row],[item_key]],IsITypeList,Table_ExternalData_17[[#Headers],[RTN]])</f>
        <v>0</v>
      </c>
      <c r="P138" s="10">
        <f>SUM(Table_ExternalData_17[[#This Row],[R/P]:[RTN]])</f>
        <v>489</v>
      </c>
      <c r="Q138" s="10">
        <f>SUM((Table_ExternalData_17[[#This Row],[Opening]]+Table_ExternalData_17[[#This Row],[Total Receipt]])-Table_ExternalData_17[[#This Row],[Total Issue]])</f>
        <v>-784</v>
      </c>
    </row>
    <row r="139" spans="1:17">
      <c r="A139" s="1" t="s">
        <v>2373</v>
      </c>
      <c r="B139" s="1" t="s">
        <v>2471</v>
      </c>
      <c r="C139" s="1" t="s">
        <v>2472</v>
      </c>
      <c r="D139" s="10">
        <f>SUMIFS(OPBQList,OPBIList,Table_ExternalData_17[[#This Row],[item_key]])</f>
        <v>-452</v>
      </c>
      <c r="E139" s="10">
        <f>SUMIFS(GQList,GIList,Table_ExternalData_17[[#This Row],[item_key]],GTList,Table_ExternalData_17[[#Headers],[GRN]])</f>
        <v>0</v>
      </c>
      <c r="F139" s="10">
        <f>SUMIFS(GQList,GIList,Table_ExternalData_17[[#This Row],[item_key]],GTList,Table_ExternalData_17[[#Headers],[VSTR]])</f>
        <v>0</v>
      </c>
      <c r="G139" s="10">
        <f>SUMIFS(GQList,GIList,Table_ExternalData_17[[#This Row],[item_key]],GTList,Table_ExternalData_17[[#Headers],[SR]])</f>
        <v>0</v>
      </c>
      <c r="H139" s="10">
        <f>SUMIFS(GQList,GIList,Table_ExternalData_17[[#This Row],[item_key]],GTList,Table_ExternalData_17[[#Headers],[TR]])</f>
        <v>0</v>
      </c>
      <c r="I139" s="10">
        <f>SUMIFS(GQList,GIList,Table_ExternalData_17[[#This Row],[item_key]],GTList,Table_ExternalData_17[[#Headers],[RCA]])</f>
        <v>0</v>
      </c>
      <c r="J139" s="10">
        <f>SUM(Table_ExternalData_17[[#This Row],[GRN]]+Table_ExternalData_17[[#This Row],[VSTR]]+Table_ExternalData_17[[#This Row],[SR]]+Table_ExternalData_17[[#This Row],[TR]]+Table_ExternalData_17[[#This Row],[RCA]])</f>
        <v>0</v>
      </c>
      <c r="K139" s="10">
        <f>SUMIFS(IsQList,IsIList,Table_ExternalData_15[[#This Row],[item_key]],IsITypeList,Table_ExternalData_17[[#Headers],[R/P]])</f>
        <v>489</v>
      </c>
      <c r="L139" s="10">
        <f>SUMIFS(IsQList,IsIList,Table_ExternalData_15[[#This Row],[item_key]],IsITypeList,Table_ExternalData_17[[#Headers],[CST]])</f>
        <v>0</v>
      </c>
      <c r="M139" s="10">
        <f>SUMIFS(IsQList,IsIList,Table_ExternalData_15[[#This Row],[item_key]],IsITypeList,Table_ExternalData_17[[#Headers],[S/I]])</f>
        <v>0</v>
      </c>
      <c r="N139" s="10">
        <f>SUMIFS(IsQList,IsIList,Table_ExternalData_15[[#This Row],[item_key]],IsITypeList,Table_ExternalData_17[[#Headers],[VST]])</f>
        <v>0</v>
      </c>
      <c r="O139" s="10">
        <f>SUMIFS(IsQList,IsIList,Table_ExternalData_15[[#This Row],[item_key]],IsITypeList,Table_ExternalData_17[[#Headers],[RTN]])</f>
        <v>0</v>
      </c>
      <c r="P139" s="10">
        <f>SUM(Table_ExternalData_17[[#This Row],[R/P]:[RTN]])</f>
        <v>489</v>
      </c>
      <c r="Q139" s="10">
        <f>SUM((Table_ExternalData_17[[#This Row],[Opening]]+Table_ExternalData_17[[#This Row],[Total Receipt]])-Table_ExternalData_17[[#This Row],[Total Issue]])</f>
        <v>-941</v>
      </c>
    </row>
    <row r="140" spans="1:17">
      <c r="A140" s="1" t="s">
        <v>2102</v>
      </c>
      <c r="B140" s="1" t="s">
        <v>2473</v>
      </c>
      <c r="C140" s="1" t="s">
        <v>2474</v>
      </c>
      <c r="D140" s="10">
        <f>SUMIFS(OPBQList,OPBIList,Table_ExternalData_17[[#This Row],[item_key]])</f>
        <v>9</v>
      </c>
      <c r="E140" s="10">
        <f>SUMIFS(GQList,GIList,Table_ExternalData_17[[#This Row],[item_key]],GTList,Table_ExternalData_17[[#Headers],[GRN]])</f>
        <v>0</v>
      </c>
      <c r="F140" s="10">
        <f>SUMIFS(GQList,GIList,Table_ExternalData_17[[#This Row],[item_key]],GTList,Table_ExternalData_17[[#Headers],[VSTR]])</f>
        <v>0</v>
      </c>
      <c r="G140" s="10">
        <f>SUMIFS(GQList,GIList,Table_ExternalData_17[[#This Row],[item_key]],GTList,Table_ExternalData_17[[#Headers],[SR]])</f>
        <v>0</v>
      </c>
      <c r="H140" s="10">
        <f>SUMIFS(GQList,GIList,Table_ExternalData_17[[#This Row],[item_key]],GTList,Table_ExternalData_17[[#Headers],[TR]])</f>
        <v>0</v>
      </c>
      <c r="I140" s="10">
        <f>SUMIFS(GQList,GIList,Table_ExternalData_17[[#This Row],[item_key]],GTList,Table_ExternalData_17[[#Headers],[RCA]])</f>
        <v>0</v>
      </c>
      <c r="J140" s="10">
        <f>SUM(Table_ExternalData_17[[#This Row],[GRN]]+Table_ExternalData_17[[#This Row],[VSTR]]+Table_ExternalData_17[[#This Row],[SR]]+Table_ExternalData_17[[#This Row],[TR]]+Table_ExternalData_17[[#This Row],[RCA]])</f>
        <v>0</v>
      </c>
      <c r="K140" s="10">
        <f>SUMIFS(IsQList,IsIList,Table_ExternalData_15[[#This Row],[item_key]],IsITypeList,Table_ExternalData_17[[#Headers],[R/P]])</f>
        <v>489</v>
      </c>
      <c r="L140" s="10">
        <f>SUMIFS(IsQList,IsIList,Table_ExternalData_15[[#This Row],[item_key]],IsITypeList,Table_ExternalData_17[[#Headers],[CST]])</f>
        <v>0</v>
      </c>
      <c r="M140" s="10">
        <f>SUMIFS(IsQList,IsIList,Table_ExternalData_15[[#This Row],[item_key]],IsITypeList,Table_ExternalData_17[[#Headers],[S/I]])</f>
        <v>0</v>
      </c>
      <c r="N140" s="10">
        <f>SUMIFS(IsQList,IsIList,Table_ExternalData_15[[#This Row],[item_key]],IsITypeList,Table_ExternalData_17[[#Headers],[VST]])</f>
        <v>0</v>
      </c>
      <c r="O140" s="10">
        <f>SUMIFS(IsQList,IsIList,Table_ExternalData_15[[#This Row],[item_key]],IsITypeList,Table_ExternalData_17[[#Headers],[RTN]])</f>
        <v>0</v>
      </c>
      <c r="P140" s="10">
        <f>SUM(Table_ExternalData_17[[#This Row],[R/P]:[RTN]])</f>
        <v>489</v>
      </c>
      <c r="Q140" s="10">
        <f>SUM((Table_ExternalData_17[[#This Row],[Opening]]+Table_ExternalData_17[[#This Row],[Total Receipt]])-Table_ExternalData_17[[#This Row],[Total Issue]])</f>
        <v>-480</v>
      </c>
    </row>
    <row r="141" spans="1:17">
      <c r="A141" s="1" t="s">
        <v>2103</v>
      </c>
      <c r="B141" s="1" t="s">
        <v>2475</v>
      </c>
      <c r="C141" s="1" t="s">
        <v>2476</v>
      </c>
      <c r="D141" s="10">
        <f>SUMIFS(OPBQList,OPBIList,Table_ExternalData_17[[#This Row],[item_key]])</f>
        <v>-1943</v>
      </c>
      <c r="E141" s="10">
        <f>SUMIFS(GQList,GIList,Table_ExternalData_17[[#This Row],[item_key]],GTList,Table_ExternalData_17[[#Headers],[GRN]])</f>
        <v>0</v>
      </c>
      <c r="F141" s="10">
        <f>SUMIFS(GQList,GIList,Table_ExternalData_17[[#This Row],[item_key]],GTList,Table_ExternalData_17[[#Headers],[VSTR]])</f>
        <v>0</v>
      </c>
      <c r="G141" s="10">
        <f>SUMIFS(GQList,GIList,Table_ExternalData_17[[#This Row],[item_key]],GTList,Table_ExternalData_17[[#Headers],[SR]])</f>
        <v>0</v>
      </c>
      <c r="H141" s="10">
        <f>SUMIFS(GQList,GIList,Table_ExternalData_17[[#This Row],[item_key]],GTList,Table_ExternalData_17[[#Headers],[TR]])</f>
        <v>0</v>
      </c>
      <c r="I141" s="10">
        <f>SUMIFS(GQList,GIList,Table_ExternalData_17[[#This Row],[item_key]],GTList,Table_ExternalData_17[[#Headers],[RCA]])</f>
        <v>0</v>
      </c>
      <c r="J141" s="10">
        <f>SUM(Table_ExternalData_17[[#This Row],[GRN]]+Table_ExternalData_17[[#This Row],[VSTR]]+Table_ExternalData_17[[#This Row],[SR]]+Table_ExternalData_17[[#This Row],[TR]]+Table_ExternalData_17[[#This Row],[RCA]])</f>
        <v>0</v>
      </c>
      <c r="K141" s="10">
        <f>SUMIFS(IsQList,IsIList,Table_ExternalData_15[[#This Row],[item_key]],IsITypeList,Table_ExternalData_17[[#Headers],[R/P]])</f>
        <v>978</v>
      </c>
      <c r="L141" s="10">
        <f>SUMIFS(IsQList,IsIList,Table_ExternalData_15[[#This Row],[item_key]],IsITypeList,Table_ExternalData_17[[#Headers],[CST]])</f>
        <v>0</v>
      </c>
      <c r="M141" s="10">
        <f>SUMIFS(IsQList,IsIList,Table_ExternalData_15[[#This Row],[item_key]],IsITypeList,Table_ExternalData_17[[#Headers],[S/I]])</f>
        <v>0</v>
      </c>
      <c r="N141" s="10">
        <f>SUMIFS(IsQList,IsIList,Table_ExternalData_15[[#This Row],[item_key]],IsITypeList,Table_ExternalData_17[[#Headers],[VST]])</f>
        <v>0</v>
      </c>
      <c r="O141" s="10">
        <f>SUMIFS(IsQList,IsIList,Table_ExternalData_15[[#This Row],[item_key]],IsITypeList,Table_ExternalData_17[[#Headers],[RTN]])</f>
        <v>0</v>
      </c>
      <c r="P141" s="10">
        <f>SUM(Table_ExternalData_17[[#This Row],[R/P]:[RTN]])</f>
        <v>978</v>
      </c>
      <c r="Q141" s="10">
        <f>SUM((Table_ExternalData_17[[#This Row],[Opening]]+Table_ExternalData_17[[#This Row],[Total Receipt]])-Table_ExternalData_17[[#This Row],[Total Issue]])</f>
        <v>-2921</v>
      </c>
    </row>
    <row r="142" spans="1:17">
      <c r="A142" s="1" t="s">
        <v>2020</v>
      </c>
      <c r="B142" s="1" t="s">
        <v>2477</v>
      </c>
      <c r="C142" s="1" t="s">
        <v>2478</v>
      </c>
      <c r="D142" s="10">
        <f>SUMIFS(OPBQList,OPBIList,Table_ExternalData_17[[#This Row],[item_key]])</f>
        <v>884</v>
      </c>
      <c r="E142" s="10">
        <f>SUMIFS(GQList,GIList,Table_ExternalData_17[[#This Row],[item_key]],GTList,Table_ExternalData_17[[#Headers],[GRN]])</f>
        <v>1000</v>
      </c>
      <c r="F142" s="10">
        <f>SUMIFS(GQList,GIList,Table_ExternalData_17[[#This Row],[item_key]],GTList,Table_ExternalData_17[[#Headers],[VSTR]])</f>
        <v>0</v>
      </c>
      <c r="G142" s="10">
        <f>SUMIFS(GQList,GIList,Table_ExternalData_17[[#This Row],[item_key]],GTList,Table_ExternalData_17[[#Headers],[SR]])</f>
        <v>0</v>
      </c>
      <c r="H142" s="10">
        <f>SUMIFS(GQList,GIList,Table_ExternalData_17[[#This Row],[item_key]],GTList,Table_ExternalData_17[[#Headers],[TR]])</f>
        <v>0</v>
      </c>
      <c r="I142" s="10">
        <f>SUMIFS(GQList,GIList,Table_ExternalData_17[[#This Row],[item_key]],GTList,Table_ExternalData_17[[#Headers],[RCA]])</f>
        <v>0</v>
      </c>
      <c r="J142" s="10">
        <f>SUM(Table_ExternalData_17[[#This Row],[GRN]]+Table_ExternalData_17[[#This Row],[VSTR]]+Table_ExternalData_17[[#This Row],[SR]]+Table_ExternalData_17[[#This Row],[TR]]+Table_ExternalData_17[[#This Row],[RCA]])</f>
        <v>1000</v>
      </c>
      <c r="K142" s="10">
        <f>SUMIFS(IsQList,IsIList,Table_ExternalData_15[[#This Row],[item_key]],IsITypeList,Table_ExternalData_17[[#Headers],[R/P]])</f>
        <v>489</v>
      </c>
      <c r="L142" s="10">
        <f>SUMIFS(IsQList,IsIList,Table_ExternalData_15[[#This Row],[item_key]],IsITypeList,Table_ExternalData_17[[#Headers],[CST]])</f>
        <v>0</v>
      </c>
      <c r="M142" s="10">
        <f>SUMIFS(IsQList,IsIList,Table_ExternalData_15[[#This Row],[item_key]],IsITypeList,Table_ExternalData_17[[#Headers],[S/I]])</f>
        <v>0</v>
      </c>
      <c r="N142" s="10">
        <f>SUMIFS(IsQList,IsIList,Table_ExternalData_15[[#This Row],[item_key]],IsITypeList,Table_ExternalData_17[[#Headers],[VST]])</f>
        <v>0</v>
      </c>
      <c r="O142" s="10">
        <f>SUMIFS(IsQList,IsIList,Table_ExternalData_15[[#This Row],[item_key]],IsITypeList,Table_ExternalData_17[[#Headers],[RTN]])</f>
        <v>0</v>
      </c>
      <c r="P142" s="10">
        <f>SUM(Table_ExternalData_17[[#This Row],[R/P]:[RTN]])</f>
        <v>489</v>
      </c>
      <c r="Q142" s="10">
        <f>SUM((Table_ExternalData_17[[#This Row],[Opening]]+Table_ExternalData_17[[#This Row],[Total Receipt]])-Table_ExternalData_17[[#This Row],[Total Issue]])</f>
        <v>1395</v>
      </c>
    </row>
    <row r="143" spans="1:17">
      <c r="A143" s="1" t="s">
        <v>1753</v>
      </c>
      <c r="B143" s="1" t="s">
        <v>1853</v>
      </c>
      <c r="C143" s="1" t="s">
        <v>1854</v>
      </c>
      <c r="D143" s="10">
        <f>SUMIFS(OPBQList,OPBIList,Table_ExternalData_17[[#This Row],[item_key]])</f>
        <v>-235</v>
      </c>
      <c r="E143" s="10">
        <f>SUMIFS(GQList,GIList,Table_ExternalData_17[[#This Row],[item_key]],GTList,Table_ExternalData_17[[#Headers],[GRN]])</f>
        <v>0</v>
      </c>
      <c r="F143" s="10">
        <f>SUMIFS(GQList,GIList,Table_ExternalData_17[[#This Row],[item_key]],GTList,Table_ExternalData_17[[#Headers],[VSTR]])</f>
        <v>0</v>
      </c>
      <c r="G143" s="10">
        <f>SUMIFS(GQList,GIList,Table_ExternalData_17[[#This Row],[item_key]],GTList,Table_ExternalData_17[[#Headers],[SR]])</f>
        <v>0</v>
      </c>
      <c r="H143" s="10">
        <f>SUMIFS(GQList,GIList,Table_ExternalData_17[[#This Row],[item_key]],GTList,Table_ExternalData_17[[#Headers],[TR]])</f>
        <v>8087</v>
      </c>
      <c r="I143" s="10">
        <f>SUMIFS(GQList,GIList,Table_ExternalData_17[[#This Row],[item_key]],GTList,Table_ExternalData_17[[#Headers],[RCA]])</f>
        <v>0</v>
      </c>
      <c r="J143" s="10">
        <f>SUM(Table_ExternalData_17[[#This Row],[GRN]]+Table_ExternalData_17[[#This Row],[VSTR]]+Table_ExternalData_17[[#This Row],[SR]]+Table_ExternalData_17[[#This Row],[TR]]+Table_ExternalData_17[[#This Row],[RCA]])</f>
        <v>8087</v>
      </c>
      <c r="K143" s="10">
        <f>SUMIFS(IsQList,IsIList,Table_ExternalData_15[[#This Row],[item_key]],IsITypeList,Table_ExternalData_17[[#Headers],[R/P]])</f>
        <v>489</v>
      </c>
      <c r="L143" s="10">
        <f>SUMIFS(IsQList,IsIList,Table_ExternalData_15[[#This Row],[item_key]],IsITypeList,Table_ExternalData_17[[#Headers],[CST]])</f>
        <v>0</v>
      </c>
      <c r="M143" s="10">
        <f>SUMIFS(IsQList,IsIList,Table_ExternalData_15[[#This Row],[item_key]],IsITypeList,Table_ExternalData_17[[#Headers],[S/I]])</f>
        <v>0</v>
      </c>
      <c r="N143" s="10">
        <f>SUMIFS(IsQList,IsIList,Table_ExternalData_15[[#This Row],[item_key]],IsITypeList,Table_ExternalData_17[[#Headers],[VST]])</f>
        <v>0</v>
      </c>
      <c r="O143" s="10">
        <f>SUMIFS(IsQList,IsIList,Table_ExternalData_15[[#This Row],[item_key]],IsITypeList,Table_ExternalData_17[[#Headers],[RTN]])</f>
        <v>0</v>
      </c>
      <c r="P143" s="10">
        <f>SUM(Table_ExternalData_17[[#This Row],[R/P]:[RTN]])</f>
        <v>489</v>
      </c>
      <c r="Q143" s="10">
        <f>SUM((Table_ExternalData_17[[#This Row],[Opening]]+Table_ExternalData_17[[#This Row],[Total Receipt]])-Table_ExternalData_17[[#This Row],[Total Issue]])</f>
        <v>7363</v>
      </c>
    </row>
    <row r="144" spans="1:17">
      <c r="A144" s="1" t="s">
        <v>2104</v>
      </c>
      <c r="B144" s="1" t="s">
        <v>2479</v>
      </c>
      <c r="C144" s="1" t="s">
        <v>2480</v>
      </c>
      <c r="D144" s="10">
        <f>SUMIFS(OPBQList,OPBIList,Table_ExternalData_17[[#This Row],[item_key]])</f>
        <v>931</v>
      </c>
      <c r="E144" s="10">
        <f>SUMIFS(GQList,GIList,Table_ExternalData_17[[#This Row],[item_key]],GTList,Table_ExternalData_17[[#Headers],[GRN]])</f>
        <v>0</v>
      </c>
      <c r="F144" s="10">
        <f>SUMIFS(GQList,GIList,Table_ExternalData_17[[#This Row],[item_key]],GTList,Table_ExternalData_17[[#Headers],[VSTR]])</f>
        <v>0</v>
      </c>
      <c r="G144" s="10">
        <f>SUMIFS(GQList,GIList,Table_ExternalData_17[[#This Row],[item_key]],GTList,Table_ExternalData_17[[#Headers],[SR]])</f>
        <v>0</v>
      </c>
      <c r="H144" s="10">
        <f>SUMIFS(GQList,GIList,Table_ExternalData_17[[#This Row],[item_key]],GTList,Table_ExternalData_17[[#Headers],[TR]])</f>
        <v>0</v>
      </c>
      <c r="I144" s="10">
        <f>SUMIFS(GQList,GIList,Table_ExternalData_17[[#This Row],[item_key]],GTList,Table_ExternalData_17[[#Headers],[RCA]])</f>
        <v>0</v>
      </c>
      <c r="J144" s="10">
        <f>SUM(Table_ExternalData_17[[#This Row],[GRN]]+Table_ExternalData_17[[#This Row],[VSTR]]+Table_ExternalData_17[[#This Row],[SR]]+Table_ExternalData_17[[#This Row],[TR]]+Table_ExternalData_17[[#This Row],[RCA]])</f>
        <v>0</v>
      </c>
      <c r="K144" s="10">
        <f>SUMIFS(IsQList,IsIList,Table_ExternalData_15[[#This Row],[item_key]],IsITypeList,Table_ExternalData_17[[#Headers],[R/P]])</f>
        <v>0</v>
      </c>
      <c r="L144" s="10">
        <f>SUMIFS(IsQList,IsIList,Table_ExternalData_15[[#This Row],[item_key]],IsITypeList,Table_ExternalData_17[[#Headers],[CST]])</f>
        <v>0</v>
      </c>
      <c r="M144" s="10">
        <f>SUMIFS(IsQList,IsIList,Table_ExternalData_15[[#This Row],[item_key]],IsITypeList,Table_ExternalData_17[[#Headers],[S/I]])</f>
        <v>0</v>
      </c>
      <c r="N144" s="10">
        <f>SUMIFS(IsQList,IsIList,Table_ExternalData_15[[#This Row],[item_key]],IsITypeList,Table_ExternalData_17[[#Headers],[VST]])</f>
        <v>0</v>
      </c>
      <c r="O144" s="10">
        <f>SUMIFS(IsQList,IsIList,Table_ExternalData_15[[#This Row],[item_key]],IsITypeList,Table_ExternalData_17[[#Headers],[RTN]])</f>
        <v>-29</v>
      </c>
      <c r="P144" s="10">
        <f>SUM(Table_ExternalData_17[[#This Row],[R/P]:[RTN]])</f>
        <v>-29</v>
      </c>
      <c r="Q144" s="10">
        <f>SUM((Table_ExternalData_17[[#This Row],[Opening]]+Table_ExternalData_17[[#This Row],[Total Receipt]])-Table_ExternalData_17[[#This Row],[Total Issue]])</f>
        <v>960</v>
      </c>
    </row>
    <row r="145" spans="1:17">
      <c r="A145" s="1" t="s">
        <v>2361</v>
      </c>
      <c r="B145" s="1" t="s">
        <v>2481</v>
      </c>
      <c r="C145" s="1" t="s">
        <v>2482</v>
      </c>
      <c r="D145" s="10">
        <f>SUMIFS(OPBQList,OPBIList,Table_ExternalData_17[[#This Row],[item_key]])</f>
        <v>0</v>
      </c>
      <c r="E145" s="10">
        <f>SUMIFS(GQList,GIList,Table_ExternalData_17[[#This Row],[item_key]],GTList,Table_ExternalData_17[[#Headers],[GRN]])</f>
        <v>0</v>
      </c>
      <c r="F145" s="10">
        <f>SUMIFS(GQList,GIList,Table_ExternalData_17[[#This Row],[item_key]],GTList,Table_ExternalData_17[[#Headers],[VSTR]])</f>
        <v>0</v>
      </c>
      <c r="G145" s="10">
        <f>SUMIFS(GQList,GIList,Table_ExternalData_17[[#This Row],[item_key]],GTList,Table_ExternalData_17[[#Headers],[SR]])</f>
        <v>0</v>
      </c>
      <c r="H145" s="10">
        <f>SUMIFS(GQList,GIList,Table_ExternalData_17[[#This Row],[item_key]],GTList,Table_ExternalData_17[[#Headers],[TR]])</f>
        <v>0</v>
      </c>
      <c r="I145" s="10">
        <f>SUMIFS(GQList,GIList,Table_ExternalData_17[[#This Row],[item_key]],GTList,Table_ExternalData_17[[#Headers],[RCA]])</f>
        <v>0</v>
      </c>
      <c r="J145" s="10">
        <f>SUM(Table_ExternalData_17[[#This Row],[GRN]]+Table_ExternalData_17[[#This Row],[VSTR]]+Table_ExternalData_17[[#This Row],[SR]]+Table_ExternalData_17[[#This Row],[TR]]+Table_ExternalData_17[[#This Row],[RCA]])</f>
        <v>0</v>
      </c>
      <c r="K145" s="10">
        <f>SUMIFS(IsQList,IsIList,Table_ExternalData_15[[#This Row],[item_key]],IsITypeList,Table_ExternalData_17[[#Headers],[R/P]])</f>
        <v>489</v>
      </c>
      <c r="L145" s="10">
        <f>SUMIFS(IsQList,IsIList,Table_ExternalData_15[[#This Row],[item_key]],IsITypeList,Table_ExternalData_17[[#Headers],[CST]])</f>
        <v>0</v>
      </c>
      <c r="M145" s="10">
        <f>SUMIFS(IsQList,IsIList,Table_ExternalData_15[[#This Row],[item_key]],IsITypeList,Table_ExternalData_17[[#Headers],[S/I]])</f>
        <v>0</v>
      </c>
      <c r="N145" s="10">
        <f>SUMIFS(IsQList,IsIList,Table_ExternalData_15[[#This Row],[item_key]],IsITypeList,Table_ExternalData_17[[#Headers],[VST]])</f>
        <v>0</v>
      </c>
      <c r="O145" s="10">
        <f>SUMIFS(IsQList,IsIList,Table_ExternalData_15[[#This Row],[item_key]],IsITypeList,Table_ExternalData_17[[#Headers],[RTN]])</f>
        <v>0</v>
      </c>
      <c r="P145" s="10">
        <f>SUM(Table_ExternalData_17[[#This Row],[R/P]:[RTN]])</f>
        <v>489</v>
      </c>
      <c r="Q145" s="10">
        <f>SUM((Table_ExternalData_17[[#This Row],[Opening]]+Table_ExternalData_17[[#This Row],[Total Receipt]])-Table_ExternalData_17[[#This Row],[Total Issue]])</f>
        <v>-489</v>
      </c>
    </row>
    <row r="146" spans="1:17">
      <c r="A146" s="1" t="s">
        <v>143</v>
      </c>
      <c r="B146" s="1" t="s">
        <v>711</v>
      </c>
      <c r="C146" s="1" t="s">
        <v>712</v>
      </c>
      <c r="D146" s="10">
        <f>SUMIFS(OPBQList,OPBIList,Table_ExternalData_17[[#This Row],[item_key]])</f>
        <v>1342</v>
      </c>
      <c r="E146" s="10">
        <f>SUMIFS(GQList,GIList,Table_ExternalData_17[[#This Row],[item_key]],GTList,Table_ExternalData_17[[#Headers],[GRN]])</f>
        <v>1025</v>
      </c>
      <c r="F146" s="10">
        <f>SUMIFS(GQList,GIList,Table_ExternalData_17[[#This Row],[item_key]],GTList,Table_ExternalData_17[[#Headers],[VSTR]])</f>
        <v>0</v>
      </c>
      <c r="G146" s="10">
        <f>SUMIFS(GQList,GIList,Table_ExternalData_17[[#This Row],[item_key]],GTList,Table_ExternalData_17[[#Headers],[SR]])</f>
        <v>0</v>
      </c>
      <c r="H146" s="10">
        <f>SUMIFS(GQList,GIList,Table_ExternalData_17[[#This Row],[item_key]],GTList,Table_ExternalData_17[[#Headers],[TR]])</f>
        <v>0</v>
      </c>
      <c r="I146" s="10">
        <f>SUMIFS(GQList,GIList,Table_ExternalData_17[[#This Row],[item_key]],GTList,Table_ExternalData_17[[#Headers],[RCA]])</f>
        <v>0</v>
      </c>
      <c r="J146" s="10">
        <f>SUM(Table_ExternalData_17[[#This Row],[GRN]]+Table_ExternalData_17[[#This Row],[VSTR]]+Table_ExternalData_17[[#This Row],[SR]]+Table_ExternalData_17[[#This Row],[TR]]+Table_ExternalData_17[[#This Row],[RCA]])</f>
        <v>1025</v>
      </c>
      <c r="K146" s="10">
        <f>SUMIFS(IsQList,IsIList,Table_ExternalData_15[[#This Row],[item_key]],IsITypeList,Table_ExternalData_17[[#Headers],[R/P]])</f>
        <v>489</v>
      </c>
      <c r="L146" s="10">
        <f>SUMIFS(IsQList,IsIList,Table_ExternalData_15[[#This Row],[item_key]],IsITypeList,Table_ExternalData_17[[#Headers],[CST]])</f>
        <v>0</v>
      </c>
      <c r="M146" s="10">
        <f>SUMIFS(IsQList,IsIList,Table_ExternalData_15[[#This Row],[item_key]],IsITypeList,Table_ExternalData_17[[#Headers],[S/I]])</f>
        <v>0</v>
      </c>
      <c r="N146" s="10">
        <f>SUMIFS(IsQList,IsIList,Table_ExternalData_15[[#This Row],[item_key]],IsITypeList,Table_ExternalData_17[[#Headers],[VST]])</f>
        <v>0</v>
      </c>
      <c r="O146" s="10">
        <f>SUMIFS(IsQList,IsIList,Table_ExternalData_15[[#This Row],[item_key]],IsITypeList,Table_ExternalData_17[[#Headers],[RTN]])</f>
        <v>0</v>
      </c>
      <c r="P146" s="10">
        <f>SUM(Table_ExternalData_17[[#This Row],[R/P]:[RTN]])</f>
        <v>489</v>
      </c>
      <c r="Q146" s="10">
        <f>SUM((Table_ExternalData_17[[#This Row],[Opening]]+Table_ExternalData_17[[#This Row],[Total Receipt]])-Table_ExternalData_17[[#This Row],[Total Issue]])</f>
        <v>1878</v>
      </c>
    </row>
    <row r="147" spans="1:17">
      <c r="A147" s="1" t="s">
        <v>2105</v>
      </c>
      <c r="B147" s="1" t="s">
        <v>2483</v>
      </c>
      <c r="C147" s="1" t="s">
        <v>713</v>
      </c>
      <c r="D147" s="10">
        <f>SUMIFS(OPBQList,OPBIList,Table_ExternalData_17[[#This Row],[item_key]])</f>
        <v>4491</v>
      </c>
      <c r="E147" s="10">
        <f>SUMIFS(GQList,GIList,Table_ExternalData_17[[#This Row],[item_key]],GTList,Table_ExternalData_17[[#Headers],[GRN]])</f>
        <v>2500</v>
      </c>
      <c r="F147" s="10">
        <f>SUMIFS(GQList,GIList,Table_ExternalData_17[[#This Row],[item_key]],GTList,Table_ExternalData_17[[#Headers],[VSTR]])</f>
        <v>0</v>
      </c>
      <c r="G147" s="10">
        <f>SUMIFS(GQList,GIList,Table_ExternalData_17[[#This Row],[item_key]],GTList,Table_ExternalData_17[[#Headers],[SR]])</f>
        <v>0</v>
      </c>
      <c r="H147" s="10">
        <f>SUMIFS(GQList,GIList,Table_ExternalData_17[[#This Row],[item_key]],GTList,Table_ExternalData_17[[#Headers],[TR]])</f>
        <v>0</v>
      </c>
      <c r="I147" s="10">
        <f>SUMIFS(GQList,GIList,Table_ExternalData_17[[#This Row],[item_key]],GTList,Table_ExternalData_17[[#Headers],[RCA]])</f>
        <v>0</v>
      </c>
      <c r="J147" s="10">
        <f>SUM(Table_ExternalData_17[[#This Row],[GRN]]+Table_ExternalData_17[[#This Row],[VSTR]]+Table_ExternalData_17[[#This Row],[SR]]+Table_ExternalData_17[[#This Row],[TR]]+Table_ExternalData_17[[#This Row],[RCA]])</f>
        <v>2500</v>
      </c>
      <c r="K147" s="10">
        <f>SUMIFS(IsQList,IsIList,Table_ExternalData_15[[#This Row],[item_key]],IsITypeList,Table_ExternalData_17[[#Headers],[R/P]])</f>
        <v>489</v>
      </c>
      <c r="L147" s="10">
        <f>SUMIFS(IsQList,IsIList,Table_ExternalData_15[[#This Row],[item_key]],IsITypeList,Table_ExternalData_17[[#Headers],[CST]])</f>
        <v>0</v>
      </c>
      <c r="M147" s="10">
        <f>SUMIFS(IsQList,IsIList,Table_ExternalData_15[[#This Row],[item_key]],IsITypeList,Table_ExternalData_17[[#Headers],[S/I]])</f>
        <v>0</v>
      </c>
      <c r="N147" s="10">
        <f>SUMIFS(IsQList,IsIList,Table_ExternalData_15[[#This Row],[item_key]],IsITypeList,Table_ExternalData_17[[#Headers],[VST]])</f>
        <v>0</v>
      </c>
      <c r="O147" s="10">
        <f>SUMIFS(IsQList,IsIList,Table_ExternalData_15[[#This Row],[item_key]],IsITypeList,Table_ExternalData_17[[#Headers],[RTN]])</f>
        <v>0</v>
      </c>
      <c r="P147" s="10">
        <f>SUM(Table_ExternalData_17[[#This Row],[R/P]:[RTN]])</f>
        <v>489</v>
      </c>
      <c r="Q147" s="10">
        <f>SUM((Table_ExternalData_17[[#This Row],[Opening]]+Table_ExternalData_17[[#This Row],[Total Receipt]])-Table_ExternalData_17[[#This Row],[Total Issue]])</f>
        <v>6502</v>
      </c>
    </row>
    <row r="148" spans="1:17">
      <c r="A148" s="1" t="s">
        <v>324</v>
      </c>
      <c r="B148" s="1" t="s">
        <v>1341</v>
      </c>
      <c r="C148" s="1" t="s">
        <v>713</v>
      </c>
      <c r="D148" s="10">
        <f>SUMIFS(OPBQList,OPBIList,Table_ExternalData_17[[#This Row],[item_key]])</f>
        <v>11114</v>
      </c>
      <c r="E148" s="10">
        <f>SUMIFS(GQList,GIList,Table_ExternalData_17[[#This Row],[item_key]],GTList,Table_ExternalData_17[[#Headers],[GRN]])</f>
        <v>5200</v>
      </c>
      <c r="F148" s="10">
        <f>SUMIFS(GQList,GIList,Table_ExternalData_17[[#This Row],[item_key]],GTList,Table_ExternalData_17[[#Headers],[VSTR]])</f>
        <v>0</v>
      </c>
      <c r="G148" s="10">
        <f>SUMIFS(GQList,GIList,Table_ExternalData_17[[#This Row],[item_key]],GTList,Table_ExternalData_17[[#Headers],[SR]])</f>
        <v>0</v>
      </c>
      <c r="H148" s="10">
        <f>SUMIFS(GQList,GIList,Table_ExternalData_17[[#This Row],[item_key]],GTList,Table_ExternalData_17[[#Headers],[TR]])</f>
        <v>0</v>
      </c>
      <c r="I148" s="10">
        <f>SUMIFS(GQList,GIList,Table_ExternalData_17[[#This Row],[item_key]],GTList,Table_ExternalData_17[[#Headers],[RCA]])</f>
        <v>0</v>
      </c>
      <c r="J148" s="10">
        <f>SUM(Table_ExternalData_17[[#This Row],[GRN]]+Table_ExternalData_17[[#This Row],[VSTR]]+Table_ExternalData_17[[#This Row],[SR]]+Table_ExternalData_17[[#This Row],[TR]]+Table_ExternalData_17[[#This Row],[RCA]])</f>
        <v>5200</v>
      </c>
      <c r="K148" s="10">
        <f>SUMIFS(IsQList,IsIList,Table_ExternalData_15[[#This Row],[item_key]],IsITypeList,Table_ExternalData_17[[#Headers],[R/P]])</f>
        <v>489</v>
      </c>
      <c r="L148" s="10">
        <f>SUMIFS(IsQList,IsIList,Table_ExternalData_15[[#This Row],[item_key]],IsITypeList,Table_ExternalData_17[[#Headers],[CST]])</f>
        <v>0</v>
      </c>
      <c r="M148" s="10">
        <f>SUMIFS(IsQList,IsIList,Table_ExternalData_15[[#This Row],[item_key]],IsITypeList,Table_ExternalData_17[[#Headers],[S/I]])</f>
        <v>50</v>
      </c>
      <c r="N148" s="10">
        <f>SUMIFS(IsQList,IsIList,Table_ExternalData_15[[#This Row],[item_key]],IsITypeList,Table_ExternalData_17[[#Headers],[VST]])</f>
        <v>0</v>
      </c>
      <c r="O148" s="10">
        <f>SUMIFS(IsQList,IsIList,Table_ExternalData_15[[#This Row],[item_key]],IsITypeList,Table_ExternalData_17[[#Headers],[RTN]])</f>
        <v>-2</v>
      </c>
      <c r="P148" s="10">
        <f>SUM(Table_ExternalData_17[[#This Row],[R/P]:[RTN]])</f>
        <v>537</v>
      </c>
      <c r="Q148" s="10">
        <f>SUM((Table_ExternalData_17[[#This Row],[Opening]]+Table_ExternalData_17[[#This Row],[Total Receipt]])-Table_ExternalData_17[[#This Row],[Total Issue]])</f>
        <v>15777</v>
      </c>
    </row>
    <row r="149" spans="1:17">
      <c r="A149" s="1" t="s">
        <v>2106</v>
      </c>
      <c r="B149" s="1" t="s">
        <v>2484</v>
      </c>
      <c r="C149" s="1" t="s">
        <v>713</v>
      </c>
      <c r="D149" s="10">
        <f>SUMIFS(OPBQList,OPBIList,Table_ExternalData_17[[#This Row],[item_key]])</f>
        <v>-103</v>
      </c>
      <c r="E149" s="10">
        <f>SUMIFS(GQList,GIList,Table_ExternalData_17[[#This Row],[item_key]],GTList,Table_ExternalData_17[[#Headers],[GRN]])</f>
        <v>0</v>
      </c>
      <c r="F149" s="10">
        <f>SUMIFS(GQList,GIList,Table_ExternalData_17[[#This Row],[item_key]],GTList,Table_ExternalData_17[[#Headers],[VSTR]])</f>
        <v>0</v>
      </c>
      <c r="G149" s="10">
        <f>SUMIFS(GQList,GIList,Table_ExternalData_17[[#This Row],[item_key]],GTList,Table_ExternalData_17[[#Headers],[SR]])</f>
        <v>0</v>
      </c>
      <c r="H149" s="10">
        <f>SUMIFS(GQList,GIList,Table_ExternalData_17[[#This Row],[item_key]],GTList,Table_ExternalData_17[[#Headers],[TR]])</f>
        <v>0</v>
      </c>
      <c r="I149" s="10">
        <f>SUMIFS(GQList,GIList,Table_ExternalData_17[[#This Row],[item_key]],GTList,Table_ExternalData_17[[#Headers],[RCA]])</f>
        <v>0</v>
      </c>
      <c r="J149" s="10">
        <f>SUM(Table_ExternalData_17[[#This Row],[GRN]]+Table_ExternalData_17[[#This Row],[VSTR]]+Table_ExternalData_17[[#This Row],[SR]]+Table_ExternalData_17[[#This Row],[TR]]+Table_ExternalData_17[[#This Row],[RCA]])</f>
        <v>0</v>
      </c>
      <c r="K149" s="10">
        <f>SUMIFS(IsQList,IsIList,Table_ExternalData_15[[#This Row],[item_key]],IsITypeList,Table_ExternalData_17[[#Headers],[R/P]])</f>
        <v>489</v>
      </c>
      <c r="L149" s="10">
        <f>SUMIFS(IsQList,IsIList,Table_ExternalData_15[[#This Row],[item_key]],IsITypeList,Table_ExternalData_17[[#Headers],[CST]])</f>
        <v>0</v>
      </c>
      <c r="M149" s="10">
        <f>SUMIFS(IsQList,IsIList,Table_ExternalData_15[[#This Row],[item_key]],IsITypeList,Table_ExternalData_17[[#Headers],[S/I]])</f>
        <v>50</v>
      </c>
      <c r="N149" s="10">
        <f>SUMIFS(IsQList,IsIList,Table_ExternalData_15[[#This Row],[item_key]],IsITypeList,Table_ExternalData_17[[#Headers],[VST]])</f>
        <v>0</v>
      </c>
      <c r="O149" s="10">
        <f>SUMIFS(IsQList,IsIList,Table_ExternalData_15[[#This Row],[item_key]],IsITypeList,Table_ExternalData_17[[#Headers],[RTN]])</f>
        <v>-2</v>
      </c>
      <c r="P149" s="10">
        <f>SUM(Table_ExternalData_17[[#This Row],[R/P]:[RTN]])</f>
        <v>537</v>
      </c>
      <c r="Q149" s="10">
        <f>SUM((Table_ExternalData_17[[#This Row],[Opening]]+Table_ExternalData_17[[#This Row],[Total Receipt]])-Table_ExternalData_17[[#This Row],[Total Issue]])</f>
        <v>-640</v>
      </c>
    </row>
    <row r="150" spans="1:17">
      <c r="A150" s="1" t="s">
        <v>2107</v>
      </c>
      <c r="B150" s="1" t="s">
        <v>2485</v>
      </c>
      <c r="C150" s="1" t="s">
        <v>713</v>
      </c>
      <c r="D150" s="10">
        <f>SUMIFS(OPBQList,OPBIList,Table_ExternalData_17[[#This Row],[item_key]])</f>
        <v>1136</v>
      </c>
      <c r="E150" s="10">
        <f>SUMIFS(GQList,GIList,Table_ExternalData_17[[#This Row],[item_key]],GTList,Table_ExternalData_17[[#Headers],[GRN]])</f>
        <v>0</v>
      </c>
      <c r="F150" s="10">
        <f>SUMIFS(GQList,GIList,Table_ExternalData_17[[#This Row],[item_key]],GTList,Table_ExternalData_17[[#Headers],[VSTR]])</f>
        <v>0</v>
      </c>
      <c r="G150" s="10">
        <f>SUMIFS(GQList,GIList,Table_ExternalData_17[[#This Row],[item_key]],GTList,Table_ExternalData_17[[#Headers],[SR]])</f>
        <v>0</v>
      </c>
      <c r="H150" s="10">
        <f>SUMIFS(GQList,GIList,Table_ExternalData_17[[#This Row],[item_key]],GTList,Table_ExternalData_17[[#Headers],[TR]])</f>
        <v>5600</v>
      </c>
      <c r="I150" s="10">
        <f>SUMIFS(GQList,GIList,Table_ExternalData_17[[#This Row],[item_key]],GTList,Table_ExternalData_17[[#Headers],[RCA]])</f>
        <v>0</v>
      </c>
      <c r="J150" s="10">
        <f>SUM(Table_ExternalData_17[[#This Row],[GRN]]+Table_ExternalData_17[[#This Row],[VSTR]]+Table_ExternalData_17[[#This Row],[SR]]+Table_ExternalData_17[[#This Row],[TR]]+Table_ExternalData_17[[#This Row],[RCA]])</f>
        <v>5600</v>
      </c>
      <c r="K150" s="10">
        <f>SUMIFS(IsQList,IsIList,Table_ExternalData_15[[#This Row],[item_key]],IsITypeList,Table_ExternalData_17[[#Headers],[R/P]])</f>
        <v>489</v>
      </c>
      <c r="L150" s="10">
        <f>SUMIFS(IsQList,IsIList,Table_ExternalData_15[[#This Row],[item_key]],IsITypeList,Table_ExternalData_17[[#Headers],[CST]])</f>
        <v>0</v>
      </c>
      <c r="M150" s="10">
        <f>SUMIFS(IsQList,IsIList,Table_ExternalData_15[[#This Row],[item_key]],IsITypeList,Table_ExternalData_17[[#Headers],[S/I]])</f>
        <v>0</v>
      </c>
      <c r="N150" s="10">
        <f>SUMIFS(IsQList,IsIList,Table_ExternalData_15[[#This Row],[item_key]],IsITypeList,Table_ExternalData_17[[#Headers],[VST]])</f>
        <v>0</v>
      </c>
      <c r="O150" s="10">
        <f>SUMIFS(IsQList,IsIList,Table_ExternalData_15[[#This Row],[item_key]],IsITypeList,Table_ExternalData_17[[#Headers],[RTN]])</f>
        <v>0</v>
      </c>
      <c r="P150" s="10">
        <f>SUM(Table_ExternalData_17[[#This Row],[R/P]:[RTN]])</f>
        <v>489</v>
      </c>
      <c r="Q150" s="10">
        <f>SUM((Table_ExternalData_17[[#This Row],[Opening]]+Table_ExternalData_17[[#This Row],[Total Receipt]])-Table_ExternalData_17[[#This Row],[Total Issue]])</f>
        <v>6247</v>
      </c>
    </row>
    <row r="151" spans="1:17">
      <c r="A151" s="1" t="s">
        <v>2021</v>
      </c>
      <c r="B151" s="1" t="s">
        <v>2486</v>
      </c>
      <c r="C151" s="1" t="s">
        <v>713</v>
      </c>
      <c r="D151" s="10">
        <f>SUMIFS(OPBQList,OPBIList,Table_ExternalData_17[[#This Row],[item_key]])</f>
        <v>213</v>
      </c>
      <c r="E151" s="10">
        <f>SUMIFS(GQList,GIList,Table_ExternalData_17[[#This Row],[item_key]],GTList,Table_ExternalData_17[[#Headers],[GRN]])</f>
        <v>100</v>
      </c>
      <c r="F151" s="10">
        <f>SUMIFS(GQList,GIList,Table_ExternalData_17[[#This Row],[item_key]],GTList,Table_ExternalData_17[[#Headers],[VSTR]])</f>
        <v>0</v>
      </c>
      <c r="G151" s="10">
        <f>SUMIFS(GQList,GIList,Table_ExternalData_17[[#This Row],[item_key]],GTList,Table_ExternalData_17[[#Headers],[SR]])</f>
        <v>0</v>
      </c>
      <c r="H151" s="10">
        <f>SUMIFS(GQList,GIList,Table_ExternalData_17[[#This Row],[item_key]],GTList,Table_ExternalData_17[[#Headers],[TR]])</f>
        <v>0</v>
      </c>
      <c r="I151" s="10">
        <f>SUMIFS(GQList,GIList,Table_ExternalData_17[[#This Row],[item_key]],GTList,Table_ExternalData_17[[#Headers],[RCA]])</f>
        <v>0</v>
      </c>
      <c r="J151" s="10">
        <f>SUM(Table_ExternalData_17[[#This Row],[GRN]]+Table_ExternalData_17[[#This Row],[VSTR]]+Table_ExternalData_17[[#This Row],[SR]]+Table_ExternalData_17[[#This Row],[TR]]+Table_ExternalData_17[[#This Row],[RCA]])</f>
        <v>100</v>
      </c>
      <c r="K151" s="10">
        <f>SUMIFS(IsQList,IsIList,Table_ExternalData_15[[#This Row],[item_key]],IsITypeList,Table_ExternalData_17[[#Headers],[R/P]])</f>
        <v>0</v>
      </c>
      <c r="L151" s="10">
        <f>SUMIFS(IsQList,IsIList,Table_ExternalData_15[[#This Row],[item_key]],IsITypeList,Table_ExternalData_17[[#Headers],[CST]])</f>
        <v>0</v>
      </c>
      <c r="M151" s="10">
        <f>SUMIFS(IsQList,IsIList,Table_ExternalData_15[[#This Row],[item_key]],IsITypeList,Table_ExternalData_17[[#Headers],[S/I]])</f>
        <v>20</v>
      </c>
      <c r="N151" s="10">
        <f>SUMIFS(IsQList,IsIList,Table_ExternalData_15[[#This Row],[item_key]],IsITypeList,Table_ExternalData_17[[#Headers],[VST]])</f>
        <v>0</v>
      </c>
      <c r="O151" s="10">
        <f>SUMIFS(IsQList,IsIList,Table_ExternalData_15[[#This Row],[item_key]],IsITypeList,Table_ExternalData_17[[#Headers],[RTN]])</f>
        <v>0</v>
      </c>
      <c r="P151" s="10">
        <f>SUM(Table_ExternalData_17[[#This Row],[R/P]:[RTN]])</f>
        <v>20</v>
      </c>
      <c r="Q151" s="10">
        <f>SUM((Table_ExternalData_17[[#This Row],[Opening]]+Table_ExternalData_17[[#This Row],[Total Receipt]])-Table_ExternalData_17[[#This Row],[Total Issue]])</f>
        <v>293</v>
      </c>
    </row>
    <row r="152" spans="1:17">
      <c r="A152" s="1" t="s">
        <v>1717</v>
      </c>
      <c r="B152" s="1" t="s">
        <v>1855</v>
      </c>
      <c r="C152" s="1" t="s">
        <v>1856</v>
      </c>
      <c r="D152" s="10">
        <f>SUMIFS(OPBQList,OPBIList,Table_ExternalData_17[[#This Row],[item_key]])</f>
        <v>-6554</v>
      </c>
      <c r="E152" s="10">
        <f>SUMIFS(GQList,GIList,Table_ExternalData_17[[#This Row],[item_key]],GTList,Table_ExternalData_17[[#Headers],[GRN]])</f>
        <v>0</v>
      </c>
      <c r="F152" s="10">
        <f>SUMIFS(GQList,GIList,Table_ExternalData_17[[#This Row],[item_key]],GTList,Table_ExternalData_17[[#Headers],[VSTR]])</f>
        <v>0</v>
      </c>
      <c r="G152" s="10">
        <f>SUMIFS(GQList,GIList,Table_ExternalData_17[[#This Row],[item_key]],GTList,Table_ExternalData_17[[#Headers],[SR]])</f>
        <v>0</v>
      </c>
      <c r="H152" s="10">
        <f>SUMIFS(GQList,GIList,Table_ExternalData_17[[#This Row],[item_key]],GTList,Table_ExternalData_17[[#Headers],[TR]])</f>
        <v>11900</v>
      </c>
      <c r="I152" s="10">
        <f>SUMIFS(GQList,GIList,Table_ExternalData_17[[#This Row],[item_key]],GTList,Table_ExternalData_17[[#Headers],[RCA]])</f>
        <v>0</v>
      </c>
      <c r="J152" s="10">
        <f>SUM(Table_ExternalData_17[[#This Row],[GRN]]+Table_ExternalData_17[[#This Row],[VSTR]]+Table_ExternalData_17[[#This Row],[SR]]+Table_ExternalData_17[[#This Row],[TR]]+Table_ExternalData_17[[#This Row],[RCA]])</f>
        <v>11900</v>
      </c>
      <c r="K152" s="10">
        <f>SUMIFS(IsQList,IsIList,Table_ExternalData_15[[#This Row],[item_key]],IsITypeList,Table_ExternalData_17[[#Headers],[R/P]])</f>
        <v>0</v>
      </c>
      <c r="L152" s="10">
        <f>SUMIFS(IsQList,IsIList,Table_ExternalData_15[[#This Row],[item_key]],IsITypeList,Table_ExternalData_17[[#Headers],[CST]])</f>
        <v>0</v>
      </c>
      <c r="M152" s="10">
        <f>SUMIFS(IsQList,IsIList,Table_ExternalData_15[[#This Row],[item_key]],IsITypeList,Table_ExternalData_17[[#Headers],[S/I]])</f>
        <v>20</v>
      </c>
      <c r="N152" s="10">
        <f>SUMIFS(IsQList,IsIList,Table_ExternalData_15[[#This Row],[item_key]],IsITypeList,Table_ExternalData_17[[#Headers],[VST]])</f>
        <v>0</v>
      </c>
      <c r="O152" s="10">
        <f>SUMIFS(IsQList,IsIList,Table_ExternalData_15[[#This Row],[item_key]],IsITypeList,Table_ExternalData_17[[#Headers],[RTN]])</f>
        <v>0</v>
      </c>
      <c r="P152" s="10">
        <f>SUM(Table_ExternalData_17[[#This Row],[R/P]:[RTN]])</f>
        <v>20</v>
      </c>
      <c r="Q152" s="10">
        <f>SUM((Table_ExternalData_17[[#This Row],[Opening]]+Table_ExternalData_17[[#This Row],[Total Receipt]])-Table_ExternalData_17[[#This Row],[Total Issue]])</f>
        <v>5326</v>
      </c>
    </row>
    <row r="153" spans="1:17">
      <c r="A153" s="1" t="s">
        <v>2108</v>
      </c>
      <c r="B153" s="1" t="s">
        <v>2487</v>
      </c>
      <c r="C153" s="1" t="s">
        <v>1856</v>
      </c>
      <c r="D153" s="10">
        <f>SUMIFS(OPBQList,OPBIList,Table_ExternalData_17[[#This Row],[item_key]])</f>
        <v>4480</v>
      </c>
      <c r="E153" s="10">
        <f>SUMIFS(GQList,GIList,Table_ExternalData_17[[#This Row],[item_key]],GTList,Table_ExternalData_17[[#Headers],[GRN]])</f>
        <v>2500</v>
      </c>
      <c r="F153" s="10">
        <f>SUMIFS(GQList,GIList,Table_ExternalData_17[[#This Row],[item_key]],GTList,Table_ExternalData_17[[#Headers],[VSTR]])</f>
        <v>0</v>
      </c>
      <c r="G153" s="10">
        <f>SUMIFS(GQList,GIList,Table_ExternalData_17[[#This Row],[item_key]],GTList,Table_ExternalData_17[[#Headers],[SR]])</f>
        <v>0</v>
      </c>
      <c r="H153" s="10">
        <f>SUMIFS(GQList,GIList,Table_ExternalData_17[[#This Row],[item_key]],GTList,Table_ExternalData_17[[#Headers],[TR]])</f>
        <v>0</v>
      </c>
      <c r="I153" s="10">
        <f>SUMIFS(GQList,GIList,Table_ExternalData_17[[#This Row],[item_key]],GTList,Table_ExternalData_17[[#Headers],[RCA]])</f>
        <v>0</v>
      </c>
      <c r="J153" s="10">
        <f>SUM(Table_ExternalData_17[[#This Row],[GRN]]+Table_ExternalData_17[[#This Row],[VSTR]]+Table_ExternalData_17[[#This Row],[SR]]+Table_ExternalData_17[[#This Row],[TR]]+Table_ExternalData_17[[#This Row],[RCA]])</f>
        <v>2500</v>
      </c>
      <c r="K153" s="10">
        <f>SUMIFS(IsQList,IsIList,Table_ExternalData_15[[#This Row],[item_key]],IsITypeList,Table_ExternalData_17[[#Headers],[R/P]])</f>
        <v>489</v>
      </c>
      <c r="L153" s="10">
        <f>SUMIFS(IsQList,IsIList,Table_ExternalData_15[[#This Row],[item_key]],IsITypeList,Table_ExternalData_17[[#Headers],[CST]])</f>
        <v>0</v>
      </c>
      <c r="M153" s="10">
        <f>SUMIFS(IsQList,IsIList,Table_ExternalData_15[[#This Row],[item_key]],IsITypeList,Table_ExternalData_17[[#Headers],[S/I]])</f>
        <v>0</v>
      </c>
      <c r="N153" s="10">
        <f>SUMIFS(IsQList,IsIList,Table_ExternalData_15[[#This Row],[item_key]],IsITypeList,Table_ExternalData_17[[#Headers],[VST]])</f>
        <v>0</v>
      </c>
      <c r="O153" s="10">
        <f>SUMIFS(IsQList,IsIList,Table_ExternalData_15[[#This Row],[item_key]],IsITypeList,Table_ExternalData_17[[#Headers],[RTN]])</f>
        <v>0</v>
      </c>
      <c r="P153" s="10">
        <f>SUM(Table_ExternalData_17[[#This Row],[R/P]:[RTN]])</f>
        <v>489</v>
      </c>
      <c r="Q153" s="10">
        <f>SUM((Table_ExternalData_17[[#This Row],[Opening]]+Table_ExternalData_17[[#This Row],[Total Receipt]])-Table_ExternalData_17[[#This Row],[Total Issue]])</f>
        <v>6491</v>
      </c>
    </row>
    <row r="154" spans="1:17">
      <c r="A154" s="1" t="s">
        <v>2358</v>
      </c>
      <c r="B154" s="1" t="s">
        <v>2488</v>
      </c>
      <c r="C154" s="1" t="s">
        <v>1856</v>
      </c>
      <c r="D154" s="10">
        <f>SUMIFS(OPBQList,OPBIList,Table_ExternalData_17[[#This Row],[item_key]])</f>
        <v>0</v>
      </c>
      <c r="E154" s="10">
        <f>SUMIFS(GQList,GIList,Table_ExternalData_17[[#This Row],[item_key]],GTList,Table_ExternalData_17[[#Headers],[GRN]])</f>
        <v>0</v>
      </c>
      <c r="F154" s="10">
        <f>SUMIFS(GQList,GIList,Table_ExternalData_17[[#This Row],[item_key]],GTList,Table_ExternalData_17[[#Headers],[VSTR]])</f>
        <v>0</v>
      </c>
      <c r="G154" s="10">
        <f>SUMIFS(GQList,GIList,Table_ExternalData_17[[#This Row],[item_key]],GTList,Table_ExternalData_17[[#Headers],[SR]])</f>
        <v>0</v>
      </c>
      <c r="H154" s="10">
        <f>SUMIFS(GQList,GIList,Table_ExternalData_17[[#This Row],[item_key]],GTList,Table_ExternalData_17[[#Headers],[TR]])</f>
        <v>0</v>
      </c>
      <c r="I154" s="10">
        <f>SUMIFS(GQList,GIList,Table_ExternalData_17[[#This Row],[item_key]],GTList,Table_ExternalData_17[[#Headers],[RCA]])</f>
        <v>0</v>
      </c>
      <c r="J154" s="10">
        <f>SUM(Table_ExternalData_17[[#This Row],[GRN]]+Table_ExternalData_17[[#This Row],[VSTR]]+Table_ExternalData_17[[#This Row],[SR]]+Table_ExternalData_17[[#This Row],[TR]]+Table_ExternalData_17[[#This Row],[RCA]])</f>
        <v>0</v>
      </c>
      <c r="K154" s="10">
        <f>SUMIFS(IsQList,IsIList,Table_ExternalData_15[[#This Row],[item_key]],IsITypeList,Table_ExternalData_17[[#Headers],[R/P]])</f>
        <v>489</v>
      </c>
      <c r="L154" s="10">
        <f>SUMIFS(IsQList,IsIList,Table_ExternalData_15[[#This Row],[item_key]],IsITypeList,Table_ExternalData_17[[#Headers],[CST]])</f>
        <v>0</v>
      </c>
      <c r="M154" s="10">
        <f>SUMIFS(IsQList,IsIList,Table_ExternalData_15[[#This Row],[item_key]],IsITypeList,Table_ExternalData_17[[#Headers],[S/I]])</f>
        <v>0</v>
      </c>
      <c r="N154" s="10">
        <f>SUMIFS(IsQList,IsIList,Table_ExternalData_15[[#This Row],[item_key]],IsITypeList,Table_ExternalData_17[[#Headers],[VST]])</f>
        <v>0</v>
      </c>
      <c r="O154" s="10">
        <f>SUMIFS(IsQList,IsIList,Table_ExternalData_15[[#This Row],[item_key]],IsITypeList,Table_ExternalData_17[[#Headers],[RTN]])</f>
        <v>0</v>
      </c>
      <c r="P154" s="10">
        <f>SUM(Table_ExternalData_17[[#This Row],[R/P]:[RTN]])</f>
        <v>489</v>
      </c>
      <c r="Q154" s="10">
        <f>SUM((Table_ExternalData_17[[#This Row],[Opening]]+Table_ExternalData_17[[#This Row],[Total Receipt]])-Table_ExternalData_17[[#This Row],[Total Issue]])</f>
        <v>-489</v>
      </c>
    </row>
    <row r="155" spans="1:17">
      <c r="A155" s="1" t="s">
        <v>1756</v>
      </c>
      <c r="B155" s="1" t="s">
        <v>1860</v>
      </c>
      <c r="C155" s="1" t="s">
        <v>751</v>
      </c>
      <c r="D155" s="10">
        <f>SUMIFS(OPBQList,OPBIList,Table_ExternalData_17[[#This Row],[item_key]])</f>
        <v>4773</v>
      </c>
      <c r="E155" s="10">
        <f>SUMIFS(GQList,GIList,Table_ExternalData_17[[#This Row],[item_key]],GTList,Table_ExternalData_17[[#Headers],[GRN]])</f>
        <v>3800</v>
      </c>
      <c r="F155" s="10">
        <f>SUMIFS(GQList,GIList,Table_ExternalData_17[[#This Row],[item_key]],GTList,Table_ExternalData_17[[#Headers],[VSTR]])</f>
        <v>0</v>
      </c>
      <c r="G155" s="10">
        <f>SUMIFS(GQList,GIList,Table_ExternalData_17[[#This Row],[item_key]],GTList,Table_ExternalData_17[[#Headers],[SR]])</f>
        <v>0</v>
      </c>
      <c r="H155" s="10">
        <f>SUMIFS(GQList,GIList,Table_ExternalData_17[[#This Row],[item_key]],GTList,Table_ExternalData_17[[#Headers],[TR]])</f>
        <v>2000</v>
      </c>
      <c r="I155" s="10">
        <f>SUMIFS(GQList,GIList,Table_ExternalData_17[[#This Row],[item_key]],GTList,Table_ExternalData_17[[#Headers],[RCA]])</f>
        <v>0</v>
      </c>
      <c r="J155" s="10">
        <f>SUM(Table_ExternalData_17[[#This Row],[GRN]]+Table_ExternalData_17[[#This Row],[VSTR]]+Table_ExternalData_17[[#This Row],[SR]]+Table_ExternalData_17[[#This Row],[TR]]+Table_ExternalData_17[[#This Row],[RCA]])</f>
        <v>5800</v>
      </c>
      <c r="K155" s="10">
        <f>SUMIFS(IsQList,IsIList,Table_ExternalData_15[[#This Row],[item_key]],IsITypeList,Table_ExternalData_17[[#Headers],[R/P]])</f>
        <v>489</v>
      </c>
      <c r="L155" s="10">
        <f>SUMIFS(IsQList,IsIList,Table_ExternalData_15[[#This Row],[item_key]],IsITypeList,Table_ExternalData_17[[#Headers],[CST]])</f>
        <v>0</v>
      </c>
      <c r="M155" s="10">
        <f>SUMIFS(IsQList,IsIList,Table_ExternalData_15[[#This Row],[item_key]],IsITypeList,Table_ExternalData_17[[#Headers],[S/I]])</f>
        <v>0</v>
      </c>
      <c r="N155" s="10">
        <f>SUMIFS(IsQList,IsIList,Table_ExternalData_15[[#This Row],[item_key]],IsITypeList,Table_ExternalData_17[[#Headers],[VST]])</f>
        <v>0</v>
      </c>
      <c r="O155" s="10">
        <f>SUMIFS(IsQList,IsIList,Table_ExternalData_15[[#This Row],[item_key]],IsITypeList,Table_ExternalData_17[[#Headers],[RTN]])</f>
        <v>-1</v>
      </c>
      <c r="P155" s="10">
        <f>SUM(Table_ExternalData_17[[#This Row],[R/P]:[RTN]])</f>
        <v>488</v>
      </c>
      <c r="Q155" s="10">
        <f>SUM((Table_ExternalData_17[[#This Row],[Opening]]+Table_ExternalData_17[[#This Row],[Total Receipt]])-Table_ExternalData_17[[#This Row],[Total Issue]])</f>
        <v>10085</v>
      </c>
    </row>
    <row r="156" spans="1:17">
      <c r="A156" s="1" t="s">
        <v>556</v>
      </c>
      <c r="B156" s="1" t="s">
        <v>752</v>
      </c>
      <c r="C156" s="1" t="s">
        <v>751</v>
      </c>
      <c r="D156" s="10">
        <f>SUMIFS(OPBQList,OPBIList,Table_ExternalData_17[[#This Row],[item_key]])</f>
        <v>58713</v>
      </c>
      <c r="E156" s="10">
        <f>SUMIFS(GQList,GIList,Table_ExternalData_17[[#This Row],[item_key]],GTList,Table_ExternalData_17[[#Headers],[GRN]])</f>
        <v>8700</v>
      </c>
      <c r="F156" s="10">
        <f>SUMIFS(GQList,GIList,Table_ExternalData_17[[#This Row],[item_key]],GTList,Table_ExternalData_17[[#Headers],[VSTR]])</f>
        <v>0</v>
      </c>
      <c r="G156" s="10">
        <f>SUMIFS(GQList,GIList,Table_ExternalData_17[[#This Row],[item_key]],GTList,Table_ExternalData_17[[#Headers],[SR]])</f>
        <v>0</v>
      </c>
      <c r="H156" s="10">
        <f>SUMIFS(GQList,GIList,Table_ExternalData_17[[#This Row],[item_key]],GTList,Table_ExternalData_17[[#Headers],[TR]])</f>
        <v>0</v>
      </c>
      <c r="I156" s="10">
        <f>SUMIFS(GQList,GIList,Table_ExternalData_17[[#This Row],[item_key]],GTList,Table_ExternalData_17[[#Headers],[RCA]])</f>
        <v>0</v>
      </c>
      <c r="J156" s="10">
        <f>SUM(Table_ExternalData_17[[#This Row],[GRN]]+Table_ExternalData_17[[#This Row],[VSTR]]+Table_ExternalData_17[[#This Row],[SR]]+Table_ExternalData_17[[#This Row],[TR]]+Table_ExternalData_17[[#This Row],[RCA]])</f>
        <v>8700</v>
      </c>
      <c r="K156" s="10">
        <f>SUMIFS(IsQList,IsIList,Table_ExternalData_15[[#This Row],[item_key]],IsITypeList,Table_ExternalData_17[[#Headers],[R/P]])</f>
        <v>489</v>
      </c>
      <c r="L156" s="10">
        <f>SUMIFS(IsQList,IsIList,Table_ExternalData_15[[#This Row],[item_key]],IsITypeList,Table_ExternalData_17[[#Headers],[CST]])</f>
        <v>0</v>
      </c>
      <c r="M156" s="10">
        <f>SUMIFS(IsQList,IsIList,Table_ExternalData_15[[#This Row],[item_key]],IsITypeList,Table_ExternalData_17[[#Headers],[S/I]])</f>
        <v>0</v>
      </c>
      <c r="N156" s="10">
        <f>SUMIFS(IsQList,IsIList,Table_ExternalData_15[[#This Row],[item_key]],IsITypeList,Table_ExternalData_17[[#Headers],[VST]])</f>
        <v>0</v>
      </c>
      <c r="O156" s="10">
        <f>SUMIFS(IsQList,IsIList,Table_ExternalData_15[[#This Row],[item_key]],IsITypeList,Table_ExternalData_17[[#Headers],[RTN]])</f>
        <v>-1</v>
      </c>
      <c r="P156" s="10">
        <f>SUM(Table_ExternalData_17[[#This Row],[R/P]:[RTN]])</f>
        <v>488</v>
      </c>
      <c r="Q156" s="10">
        <f>SUM((Table_ExternalData_17[[#This Row],[Opening]]+Table_ExternalData_17[[#This Row],[Total Receipt]])-Table_ExternalData_17[[#This Row],[Total Issue]])</f>
        <v>66925</v>
      </c>
    </row>
    <row r="157" spans="1:17">
      <c r="A157" s="1" t="s">
        <v>2109</v>
      </c>
      <c r="B157" s="1" t="s">
        <v>2489</v>
      </c>
      <c r="C157" s="1" t="s">
        <v>751</v>
      </c>
      <c r="D157" s="10">
        <f>SUMIFS(OPBQList,OPBIList,Table_ExternalData_17[[#This Row],[item_key]])</f>
        <v>4162</v>
      </c>
      <c r="E157" s="10">
        <f>SUMIFS(GQList,GIList,Table_ExternalData_17[[#This Row],[item_key]],GTList,Table_ExternalData_17[[#Headers],[GRN]])</f>
        <v>0</v>
      </c>
      <c r="F157" s="10">
        <f>SUMIFS(GQList,GIList,Table_ExternalData_17[[#This Row],[item_key]],GTList,Table_ExternalData_17[[#Headers],[VSTR]])</f>
        <v>0</v>
      </c>
      <c r="G157" s="10">
        <f>SUMIFS(GQList,GIList,Table_ExternalData_17[[#This Row],[item_key]],GTList,Table_ExternalData_17[[#Headers],[SR]])</f>
        <v>0</v>
      </c>
      <c r="H157" s="10">
        <f>SUMIFS(GQList,GIList,Table_ExternalData_17[[#This Row],[item_key]],GTList,Table_ExternalData_17[[#Headers],[TR]])</f>
        <v>0</v>
      </c>
      <c r="I157" s="10">
        <f>SUMIFS(GQList,GIList,Table_ExternalData_17[[#This Row],[item_key]],GTList,Table_ExternalData_17[[#Headers],[RCA]])</f>
        <v>0</v>
      </c>
      <c r="J157" s="10">
        <f>SUM(Table_ExternalData_17[[#This Row],[GRN]]+Table_ExternalData_17[[#This Row],[VSTR]]+Table_ExternalData_17[[#This Row],[SR]]+Table_ExternalData_17[[#This Row],[TR]]+Table_ExternalData_17[[#This Row],[RCA]])</f>
        <v>0</v>
      </c>
      <c r="K157" s="10">
        <f>SUMIFS(IsQList,IsIList,Table_ExternalData_15[[#This Row],[item_key]],IsITypeList,Table_ExternalData_17[[#Headers],[R/P]])</f>
        <v>1956</v>
      </c>
      <c r="L157" s="10">
        <f>SUMIFS(IsQList,IsIList,Table_ExternalData_15[[#This Row],[item_key]],IsITypeList,Table_ExternalData_17[[#Headers],[CST]])</f>
        <v>0</v>
      </c>
      <c r="M157" s="10">
        <f>SUMIFS(IsQList,IsIList,Table_ExternalData_15[[#This Row],[item_key]],IsITypeList,Table_ExternalData_17[[#Headers],[S/I]])</f>
        <v>0</v>
      </c>
      <c r="N157" s="10">
        <f>SUMIFS(IsQList,IsIList,Table_ExternalData_15[[#This Row],[item_key]],IsITypeList,Table_ExternalData_17[[#Headers],[VST]])</f>
        <v>0</v>
      </c>
      <c r="O157" s="10">
        <f>SUMIFS(IsQList,IsIList,Table_ExternalData_15[[#This Row],[item_key]],IsITypeList,Table_ExternalData_17[[#Headers],[RTN]])</f>
        <v>0</v>
      </c>
      <c r="P157" s="10">
        <f>SUM(Table_ExternalData_17[[#This Row],[R/P]:[RTN]])</f>
        <v>1956</v>
      </c>
      <c r="Q157" s="10">
        <f>SUM((Table_ExternalData_17[[#This Row],[Opening]]+Table_ExternalData_17[[#This Row],[Total Receipt]])-Table_ExternalData_17[[#This Row],[Total Issue]])</f>
        <v>2206</v>
      </c>
    </row>
    <row r="158" spans="1:17">
      <c r="A158" s="1" t="s">
        <v>2110</v>
      </c>
      <c r="B158" s="1" t="s">
        <v>2490</v>
      </c>
      <c r="C158" s="1" t="s">
        <v>613</v>
      </c>
      <c r="D158" s="10">
        <f>SUMIFS(OPBQList,OPBIList,Table_ExternalData_17[[#This Row],[item_key]])</f>
        <v>1272</v>
      </c>
      <c r="E158" s="10">
        <f>SUMIFS(GQList,GIList,Table_ExternalData_17[[#This Row],[item_key]],GTList,Table_ExternalData_17[[#Headers],[GRN]])</f>
        <v>0</v>
      </c>
      <c r="F158" s="10">
        <f>SUMIFS(GQList,GIList,Table_ExternalData_17[[#This Row],[item_key]],GTList,Table_ExternalData_17[[#Headers],[VSTR]])</f>
        <v>0</v>
      </c>
      <c r="G158" s="10">
        <f>SUMIFS(GQList,GIList,Table_ExternalData_17[[#This Row],[item_key]],GTList,Table_ExternalData_17[[#Headers],[SR]])</f>
        <v>0</v>
      </c>
      <c r="H158" s="10">
        <f>SUMIFS(GQList,GIList,Table_ExternalData_17[[#This Row],[item_key]],GTList,Table_ExternalData_17[[#Headers],[TR]])</f>
        <v>0</v>
      </c>
      <c r="I158" s="10">
        <f>SUMIFS(GQList,GIList,Table_ExternalData_17[[#This Row],[item_key]],GTList,Table_ExternalData_17[[#Headers],[RCA]])</f>
        <v>0</v>
      </c>
      <c r="J158" s="10">
        <f>SUM(Table_ExternalData_17[[#This Row],[GRN]]+Table_ExternalData_17[[#This Row],[VSTR]]+Table_ExternalData_17[[#This Row],[SR]]+Table_ExternalData_17[[#This Row],[TR]]+Table_ExternalData_17[[#This Row],[RCA]])</f>
        <v>0</v>
      </c>
      <c r="K158" s="10">
        <f>SUMIFS(IsQList,IsIList,Table_ExternalData_15[[#This Row],[item_key]],IsITypeList,Table_ExternalData_17[[#Headers],[R/P]])</f>
        <v>489</v>
      </c>
      <c r="L158" s="10">
        <f>SUMIFS(IsQList,IsIList,Table_ExternalData_15[[#This Row],[item_key]],IsITypeList,Table_ExternalData_17[[#Headers],[CST]])</f>
        <v>0</v>
      </c>
      <c r="M158" s="10">
        <f>SUMIFS(IsQList,IsIList,Table_ExternalData_15[[#This Row],[item_key]],IsITypeList,Table_ExternalData_17[[#Headers],[S/I]])</f>
        <v>0</v>
      </c>
      <c r="N158" s="10">
        <f>SUMIFS(IsQList,IsIList,Table_ExternalData_15[[#This Row],[item_key]],IsITypeList,Table_ExternalData_17[[#Headers],[VST]])</f>
        <v>0</v>
      </c>
      <c r="O158" s="10">
        <f>SUMIFS(IsQList,IsIList,Table_ExternalData_15[[#This Row],[item_key]],IsITypeList,Table_ExternalData_17[[#Headers],[RTN]])</f>
        <v>-9</v>
      </c>
      <c r="P158" s="10">
        <f>SUM(Table_ExternalData_17[[#This Row],[R/P]:[RTN]])</f>
        <v>480</v>
      </c>
      <c r="Q158" s="10">
        <f>SUM((Table_ExternalData_17[[#This Row],[Opening]]+Table_ExternalData_17[[#This Row],[Total Receipt]])-Table_ExternalData_17[[#This Row],[Total Issue]])</f>
        <v>792</v>
      </c>
    </row>
    <row r="159" spans="1:17">
      <c r="A159" s="1" t="s">
        <v>2111</v>
      </c>
      <c r="B159" s="1" t="s">
        <v>2491</v>
      </c>
      <c r="C159" s="1" t="s">
        <v>613</v>
      </c>
      <c r="D159" s="10">
        <f>SUMIFS(OPBQList,OPBIList,Table_ExternalData_17[[#This Row],[item_key]])</f>
        <v>4019</v>
      </c>
      <c r="E159" s="10">
        <f>SUMIFS(GQList,GIList,Table_ExternalData_17[[#This Row],[item_key]],GTList,Table_ExternalData_17[[#Headers],[GRN]])</f>
        <v>0</v>
      </c>
      <c r="F159" s="10">
        <f>SUMIFS(GQList,GIList,Table_ExternalData_17[[#This Row],[item_key]],GTList,Table_ExternalData_17[[#Headers],[VSTR]])</f>
        <v>0</v>
      </c>
      <c r="G159" s="10">
        <f>SUMIFS(GQList,GIList,Table_ExternalData_17[[#This Row],[item_key]],GTList,Table_ExternalData_17[[#Headers],[SR]])</f>
        <v>0</v>
      </c>
      <c r="H159" s="10">
        <f>SUMIFS(GQList,GIList,Table_ExternalData_17[[#This Row],[item_key]],GTList,Table_ExternalData_17[[#Headers],[TR]])</f>
        <v>0</v>
      </c>
      <c r="I159" s="10">
        <f>SUMIFS(GQList,GIList,Table_ExternalData_17[[#This Row],[item_key]],GTList,Table_ExternalData_17[[#Headers],[RCA]])</f>
        <v>0</v>
      </c>
      <c r="J159" s="10">
        <f>SUM(Table_ExternalData_17[[#This Row],[GRN]]+Table_ExternalData_17[[#This Row],[VSTR]]+Table_ExternalData_17[[#This Row],[SR]]+Table_ExternalData_17[[#This Row],[TR]]+Table_ExternalData_17[[#This Row],[RCA]])</f>
        <v>0</v>
      </c>
      <c r="K159" s="10">
        <f>SUMIFS(IsQList,IsIList,Table_ExternalData_15[[#This Row],[item_key]],IsITypeList,Table_ExternalData_17[[#Headers],[R/P]])</f>
        <v>66</v>
      </c>
      <c r="L159" s="10">
        <f>SUMIFS(IsQList,IsIList,Table_ExternalData_15[[#This Row],[item_key]],IsITypeList,Table_ExternalData_17[[#Headers],[CST]])</f>
        <v>0</v>
      </c>
      <c r="M159" s="10">
        <f>SUMIFS(IsQList,IsIList,Table_ExternalData_15[[#This Row],[item_key]],IsITypeList,Table_ExternalData_17[[#Headers],[S/I]])</f>
        <v>0</v>
      </c>
      <c r="N159" s="10">
        <f>SUMIFS(IsQList,IsIList,Table_ExternalData_15[[#This Row],[item_key]],IsITypeList,Table_ExternalData_17[[#Headers],[VST]])</f>
        <v>0</v>
      </c>
      <c r="O159" s="10">
        <f>SUMIFS(IsQList,IsIList,Table_ExternalData_15[[#This Row],[item_key]],IsITypeList,Table_ExternalData_17[[#Headers],[RTN]])</f>
        <v>0</v>
      </c>
      <c r="P159" s="10">
        <f>SUM(Table_ExternalData_17[[#This Row],[R/P]:[RTN]])</f>
        <v>66</v>
      </c>
      <c r="Q159" s="10">
        <f>SUM((Table_ExternalData_17[[#This Row],[Opening]]+Table_ExternalData_17[[#This Row],[Total Receipt]])-Table_ExternalData_17[[#This Row],[Total Issue]])</f>
        <v>3953</v>
      </c>
    </row>
    <row r="160" spans="1:17">
      <c r="A160" s="1" t="s">
        <v>2112</v>
      </c>
      <c r="B160" s="1" t="s">
        <v>2492</v>
      </c>
      <c r="C160" s="1" t="s">
        <v>613</v>
      </c>
      <c r="D160" s="10">
        <f>SUMIFS(OPBQList,OPBIList,Table_ExternalData_17[[#This Row],[item_key]])</f>
        <v>-1109</v>
      </c>
      <c r="E160" s="10">
        <f>SUMIFS(GQList,GIList,Table_ExternalData_17[[#This Row],[item_key]],GTList,Table_ExternalData_17[[#Headers],[GRN]])</f>
        <v>0</v>
      </c>
      <c r="F160" s="10">
        <f>SUMIFS(GQList,GIList,Table_ExternalData_17[[#This Row],[item_key]],GTList,Table_ExternalData_17[[#Headers],[VSTR]])</f>
        <v>0</v>
      </c>
      <c r="G160" s="10">
        <f>SUMIFS(GQList,GIList,Table_ExternalData_17[[#This Row],[item_key]],GTList,Table_ExternalData_17[[#Headers],[SR]])</f>
        <v>0</v>
      </c>
      <c r="H160" s="10">
        <f>SUMIFS(GQList,GIList,Table_ExternalData_17[[#This Row],[item_key]],GTList,Table_ExternalData_17[[#Headers],[TR]])</f>
        <v>0</v>
      </c>
      <c r="I160" s="10">
        <f>SUMIFS(GQList,GIList,Table_ExternalData_17[[#This Row],[item_key]],GTList,Table_ExternalData_17[[#Headers],[RCA]])</f>
        <v>0</v>
      </c>
      <c r="J160" s="10">
        <f>SUM(Table_ExternalData_17[[#This Row],[GRN]]+Table_ExternalData_17[[#This Row],[VSTR]]+Table_ExternalData_17[[#This Row],[SR]]+Table_ExternalData_17[[#This Row],[TR]]+Table_ExternalData_17[[#This Row],[RCA]])</f>
        <v>0</v>
      </c>
      <c r="K160" s="10">
        <f>SUMIFS(IsQList,IsIList,Table_ExternalData_15[[#This Row],[item_key]],IsITypeList,Table_ExternalData_17[[#Headers],[R/P]])</f>
        <v>489</v>
      </c>
      <c r="L160" s="10">
        <f>SUMIFS(IsQList,IsIList,Table_ExternalData_15[[#This Row],[item_key]],IsITypeList,Table_ExternalData_17[[#Headers],[CST]])</f>
        <v>0</v>
      </c>
      <c r="M160" s="10">
        <f>SUMIFS(IsQList,IsIList,Table_ExternalData_15[[#This Row],[item_key]],IsITypeList,Table_ExternalData_17[[#Headers],[S/I]])</f>
        <v>0</v>
      </c>
      <c r="N160" s="10">
        <f>SUMIFS(IsQList,IsIList,Table_ExternalData_15[[#This Row],[item_key]],IsITypeList,Table_ExternalData_17[[#Headers],[VST]])</f>
        <v>0</v>
      </c>
      <c r="O160" s="10">
        <f>SUMIFS(IsQList,IsIList,Table_ExternalData_15[[#This Row],[item_key]],IsITypeList,Table_ExternalData_17[[#Headers],[RTN]])</f>
        <v>-97</v>
      </c>
      <c r="P160" s="10">
        <f>SUM(Table_ExternalData_17[[#This Row],[R/P]:[RTN]])</f>
        <v>392</v>
      </c>
      <c r="Q160" s="10">
        <f>SUM((Table_ExternalData_17[[#This Row],[Opening]]+Table_ExternalData_17[[#This Row],[Total Receipt]])-Table_ExternalData_17[[#This Row],[Total Issue]])</f>
        <v>-1501</v>
      </c>
    </row>
    <row r="161" spans="1:17">
      <c r="A161" s="1" t="s">
        <v>557</v>
      </c>
      <c r="B161" s="1" t="s">
        <v>754</v>
      </c>
      <c r="C161" s="1" t="s">
        <v>613</v>
      </c>
      <c r="D161" s="10">
        <f>SUMIFS(OPBQList,OPBIList,Table_ExternalData_17[[#This Row],[item_key]])</f>
        <v>16413</v>
      </c>
      <c r="E161" s="10">
        <f>SUMIFS(GQList,GIList,Table_ExternalData_17[[#This Row],[item_key]],GTList,Table_ExternalData_17[[#Headers],[GRN]])</f>
        <v>5500</v>
      </c>
      <c r="F161" s="10">
        <f>SUMIFS(GQList,GIList,Table_ExternalData_17[[#This Row],[item_key]],GTList,Table_ExternalData_17[[#Headers],[VSTR]])</f>
        <v>0</v>
      </c>
      <c r="G161" s="10">
        <f>SUMIFS(GQList,GIList,Table_ExternalData_17[[#This Row],[item_key]],GTList,Table_ExternalData_17[[#Headers],[SR]])</f>
        <v>0</v>
      </c>
      <c r="H161" s="10">
        <f>SUMIFS(GQList,GIList,Table_ExternalData_17[[#This Row],[item_key]],GTList,Table_ExternalData_17[[#Headers],[TR]])</f>
        <v>0</v>
      </c>
      <c r="I161" s="10">
        <f>SUMIFS(GQList,GIList,Table_ExternalData_17[[#This Row],[item_key]],GTList,Table_ExternalData_17[[#Headers],[RCA]])</f>
        <v>0</v>
      </c>
      <c r="J161" s="10">
        <f>SUM(Table_ExternalData_17[[#This Row],[GRN]]+Table_ExternalData_17[[#This Row],[VSTR]]+Table_ExternalData_17[[#This Row],[SR]]+Table_ExternalData_17[[#This Row],[TR]]+Table_ExternalData_17[[#This Row],[RCA]])</f>
        <v>5500</v>
      </c>
      <c r="K161" s="10">
        <f>SUMIFS(IsQList,IsIList,Table_ExternalData_15[[#This Row],[item_key]],IsITypeList,Table_ExternalData_17[[#Headers],[R/P]])</f>
        <v>489</v>
      </c>
      <c r="L161" s="10">
        <f>SUMIFS(IsQList,IsIList,Table_ExternalData_15[[#This Row],[item_key]],IsITypeList,Table_ExternalData_17[[#Headers],[CST]])</f>
        <v>0</v>
      </c>
      <c r="M161" s="10">
        <f>SUMIFS(IsQList,IsIList,Table_ExternalData_15[[#This Row],[item_key]],IsITypeList,Table_ExternalData_17[[#Headers],[S/I]])</f>
        <v>0</v>
      </c>
      <c r="N161" s="10">
        <f>SUMIFS(IsQList,IsIList,Table_ExternalData_15[[#This Row],[item_key]],IsITypeList,Table_ExternalData_17[[#Headers],[VST]])</f>
        <v>0</v>
      </c>
      <c r="O161" s="10">
        <f>SUMIFS(IsQList,IsIList,Table_ExternalData_15[[#This Row],[item_key]],IsITypeList,Table_ExternalData_17[[#Headers],[RTN]])</f>
        <v>-97</v>
      </c>
      <c r="P161" s="10">
        <f>SUM(Table_ExternalData_17[[#This Row],[R/P]:[RTN]])</f>
        <v>392</v>
      </c>
      <c r="Q161" s="10">
        <f>SUM((Table_ExternalData_17[[#This Row],[Opening]]+Table_ExternalData_17[[#This Row],[Total Receipt]])-Table_ExternalData_17[[#This Row],[Total Issue]])</f>
        <v>21521</v>
      </c>
    </row>
    <row r="162" spans="1:17">
      <c r="A162" s="1" t="s">
        <v>2113</v>
      </c>
      <c r="B162" s="1" t="s">
        <v>2493</v>
      </c>
      <c r="C162" s="1" t="s">
        <v>613</v>
      </c>
      <c r="D162" s="10">
        <f>SUMIFS(OPBQList,OPBIList,Table_ExternalData_17[[#This Row],[item_key]])</f>
        <v>9303</v>
      </c>
      <c r="E162" s="10">
        <f>SUMIFS(GQList,GIList,Table_ExternalData_17[[#This Row],[item_key]],GTList,Table_ExternalData_17[[#Headers],[GRN]])</f>
        <v>2500</v>
      </c>
      <c r="F162" s="10">
        <f>SUMIFS(GQList,GIList,Table_ExternalData_17[[#This Row],[item_key]],GTList,Table_ExternalData_17[[#Headers],[VSTR]])</f>
        <v>0</v>
      </c>
      <c r="G162" s="10">
        <f>SUMIFS(GQList,GIList,Table_ExternalData_17[[#This Row],[item_key]],GTList,Table_ExternalData_17[[#Headers],[SR]])</f>
        <v>0</v>
      </c>
      <c r="H162" s="10">
        <f>SUMIFS(GQList,GIList,Table_ExternalData_17[[#This Row],[item_key]],GTList,Table_ExternalData_17[[#Headers],[TR]])</f>
        <v>0</v>
      </c>
      <c r="I162" s="10">
        <f>SUMIFS(GQList,GIList,Table_ExternalData_17[[#This Row],[item_key]],GTList,Table_ExternalData_17[[#Headers],[RCA]])</f>
        <v>0</v>
      </c>
      <c r="J162" s="10">
        <f>SUM(Table_ExternalData_17[[#This Row],[GRN]]+Table_ExternalData_17[[#This Row],[VSTR]]+Table_ExternalData_17[[#This Row],[SR]]+Table_ExternalData_17[[#This Row],[TR]]+Table_ExternalData_17[[#This Row],[RCA]])</f>
        <v>2500</v>
      </c>
      <c r="K162" s="10">
        <f>SUMIFS(IsQList,IsIList,Table_ExternalData_15[[#This Row],[item_key]],IsITypeList,Table_ExternalData_17[[#Headers],[R/P]])</f>
        <v>978</v>
      </c>
      <c r="L162" s="10">
        <f>SUMIFS(IsQList,IsIList,Table_ExternalData_15[[#This Row],[item_key]],IsITypeList,Table_ExternalData_17[[#Headers],[CST]])</f>
        <v>0</v>
      </c>
      <c r="M162" s="10">
        <f>SUMIFS(IsQList,IsIList,Table_ExternalData_15[[#This Row],[item_key]],IsITypeList,Table_ExternalData_17[[#Headers],[S/I]])</f>
        <v>0</v>
      </c>
      <c r="N162" s="10">
        <f>SUMIFS(IsQList,IsIList,Table_ExternalData_15[[#This Row],[item_key]],IsITypeList,Table_ExternalData_17[[#Headers],[VST]])</f>
        <v>0</v>
      </c>
      <c r="O162" s="10">
        <f>SUMIFS(IsQList,IsIList,Table_ExternalData_15[[#This Row],[item_key]],IsITypeList,Table_ExternalData_17[[#Headers],[RTN]])</f>
        <v>0</v>
      </c>
      <c r="P162" s="10">
        <f>SUM(Table_ExternalData_17[[#This Row],[R/P]:[RTN]])</f>
        <v>978</v>
      </c>
      <c r="Q162" s="10">
        <f>SUM((Table_ExternalData_17[[#This Row],[Opening]]+Table_ExternalData_17[[#This Row],[Total Receipt]])-Table_ExternalData_17[[#This Row],[Total Issue]])</f>
        <v>10825</v>
      </c>
    </row>
    <row r="163" spans="1:17">
      <c r="A163" s="1" t="s">
        <v>2114</v>
      </c>
      <c r="B163" s="1" t="s">
        <v>2494</v>
      </c>
      <c r="C163" s="1" t="s">
        <v>2495</v>
      </c>
      <c r="D163" s="10">
        <f>SUMIFS(OPBQList,OPBIList,Table_ExternalData_17[[#This Row],[item_key]])</f>
        <v>6840</v>
      </c>
      <c r="E163" s="10">
        <f>SUMIFS(GQList,GIList,Table_ExternalData_17[[#This Row],[item_key]],GTList,Table_ExternalData_17[[#Headers],[GRN]])</f>
        <v>0</v>
      </c>
      <c r="F163" s="10">
        <f>SUMIFS(GQList,GIList,Table_ExternalData_17[[#This Row],[item_key]],GTList,Table_ExternalData_17[[#Headers],[VSTR]])</f>
        <v>0</v>
      </c>
      <c r="G163" s="10">
        <f>SUMIFS(GQList,GIList,Table_ExternalData_17[[#This Row],[item_key]],GTList,Table_ExternalData_17[[#Headers],[SR]])</f>
        <v>0</v>
      </c>
      <c r="H163" s="10">
        <f>SUMIFS(GQList,GIList,Table_ExternalData_17[[#This Row],[item_key]],GTList,Table_ExternalData_17[[#Headers],[TR]])</f>
        <v>0</v>
      </c>
      <c r="I163" s="10">
        <f>SUMIFS(GQList,GIList,Table_ExternalData_17[[#This Row],[item_key]],GTList,Table_ExternalData_17[[#Headers],[RCA]])</f>
        <v>0</v>
      </c>
      <c r="J163" s="10">
        <f>SUM(Table_ExternalData_17[[#This Row],[GRN]]+Table_ExternalData_17[[#This Row],[VSTR]]+Table_ExternalData_17[[#This Row],[SR]]+Table_ExternalData_17[[#This Row],[TR]]+Table_ExternalData_17[[#This Row],[RCA]])</f>
        <v>0</v>
      </c>
      <c r="K163" s="10">
        <f>SUMIFS(IsQList,IsIList,Table_ExternalData_15[[#This Row],[item_key]],IsITypeList,Table_ExternalData_17[[#Headers],[R/P]])</f>
        <v>978</v>
      </c>
      <c r="L163" s="10">
        <f>SUMIFS(IsQList,IsIList,Table_ExternalData_15[[#This Row],[item_key]],IsITypeList,Table_ExternalData_17[[#Headers],[CST]])</f>
        <v>0</v>
      </c>
      <c r="M163" s="10">
        <f>SUMIFS(IsQList,IsIList,Table_ExternalData_15[[#This Row],[item_key]],IsITypeList,Table_ExternalData_17[[#Headers],[S/I]])</f>
        <v>0</v>
      </c>
      <c r="N163" s="10">
        <f>SUMIFS(IsQList,IsIList,Table_ExternalData_15[[#This Row],[item_key]],IsITypeList,Table_ExternalData_17[[#Headers],[VST]])</f>
        <v>0</v>
      </c>
      <c r="O163" s="10">
        <f>SUMIFS(IsQList,IsIList,Table_ExternalData_15[[#This Row],[item_key]],IsITypeList,Table_ExternalData_17[[#Headers],[RTN]])</f>
        <v>0</v>
      </c>
      <c r="P163" s="10">
        <f>SUM(Table_ExternalData_17[[#This Row],[R/P]:[RTN]])</f>
        <v>978</v>
      </c>
      <c r="Q163" s="10">
        <f>SUM((Table_ExternalData_17[[#This Row],[Opening]]+Table_ExternalData_17[[#This Row],[Total Receipt]])-Table_ExternalData_17[[#This Row],[Total Issue]])</f>
        <v>5862</v>
      </c>
    </row>
    <row r="164" spans="1:17">
      <c r="A164" s="1" t="s">
        <v>2115</v>
      </c>
      <c r="B164" s="1" t="s">
        <v>2496</v>
      </c>
      <c r="C164" s="1" t="s">
        <v>2497</v>
      </c>
      <c r="D164" s="10">
        <f>SUMIFS(OPBQList,OPBIList,Table_ExternalData_17[[#This Row],[item_key]])</f>
        <v>-3160</v>
      </c>
      <c r="E164" s="10">
        <f>SUMIFS(GQList,GIList,Table_ExternalData_17[[#This Row],[item_key]],GTList,Table_ExternalData_17[[#Headers],[GRN]])</f>
        <v>0</v>
      </c>
      <c r="F164" s="10">
        <f>SUMIFS(GQList,GIList,Table_ExternalData_17[[#This Row],[item_key]],GTList,Table_ExternalData_17[[#Headers],[VSTR]])</f>
        <v>0</v>
      </c>
      <c r="G164" s="10">
        <f>SUMIFS(GQList,GIList,Table_ExternalData_17[[#This Row],[item_key]],GTList,Table_ExternalData_17[[#Headers],[SR]])</f>
        <v>0</v>
      </c>
      <c r="H164" s="10">
        <f>SUMIFS(GQList,GIList,Table_ExternalData_17[[#This Row],[item_key]],GTList,Table_ExternalData_17[[#Headers],[TR]])</f>
        <v>0</v>
      </c>
      <c r="I164" s="10">
        <f>SUMIFS(GQList,GIList,Table_ExternalData_17[[#This Row],[item_key]],GTList,Table_ExternalData_17[[#Headers],[RCA]])</f>
        <v>0</v>
      </c>
      <c r="J164" s="10">
        <f>SUM(Table_ExternalData_17[[#This Row],[GRN]]+Table_ExternalData_17[[#This Row],[VSTR]]+Table_ExternalData_17[[#This Row],[SR]]+Table_ExternalData_17[[#This Row],[TR]]+Table_ExternalData_17[[#This Row],[RCA]])</f>
        <v>0</v>
      </c>
      <c r="K164" s="10">
        <f>SUMIFS(IsQList,IsIList,Table_ExternalData_15[[#This Row],[item_key]],IsITypeList,Table_ExternalData_17[[#Headers],[R/P]])</f>
        <v>489</v>
      </c>
      <c r="L164" s="10">
        <f>SUMIFS(IsQList,IsIList,Table_ExternalData_15[[#This Row],[item_key]],IsITypeList,Table_ExternalData_17[[#Headers],[CST]])</f>
        <v>0</v>
      </c>
      <c r="M164" s="10">
        <f>SUMIFS(IsQList,IsIList,Table_ExternalData_15[[#This Row],[item_key]],IsITypeList,Table_ExternalData_17[[#Headers],[S/I]])</f>
        <v>0</v>
      </c>
      <c r="N164" s="10">
        <f>SUMIFS(IsQList,IsIList,Table_ExternalData_15[[#This Row],[item_key]],IsITypeList,Table_ExternalData_17[[#Headers],[VST]])</f>
        <v>0</v>
      </c>
      <c r="O164" s="10">
        <f>SUMIFS(IsQList,IsIList,Table_ExternalData_15[[#This Row],[item_key]],IsITypeList,Table_ExternalData_17[[#Headers],[RTN]])</f>
        <v>0</v>
      </c>
      <c r="P164" s="10">
        <f>SUM(Table_ExternalData_17[[#This Row],[R/P]:[RTN]])</f>
        <v>489</v>
      </c>
      <c r="Q164" s="10">
        <f>SUM((Table_ExternalData_17[[#This Row],[Opening]]+Table_ExternalData_17[[#This Row],[Total Receipt]])-Table_ExternalData_17[[#This Row],[Total Issue]])</f>
        <v>-3649</v>
      </c>
    </row>
    <row r="165" spans="1:17">
      <c r="A165" s="1" t="s">
        <v>2116</v>
      </c>
      <c r="B165" s="1" t="s">
        <v>2498</v>
      </c>
      <c r="C165" s="1" t="s">
        <v>2499</v>
      </c>
      <c r="D165" s="10">
        <f>SUMIFS(OPBQList,OPBIList,Table_ExternalData_17[[#This Row],[item_key]])</f>
        <v>5687</v>
      </c>
      <c r="E165" s="10">
        <f>SUMIFS(GQList,GIList,Table_ExternalData_17[[#This Row],[item_key]],GTList,Table_ExternalData_17[[#Headers],[GRN]])</f>
        <v>0</v>
      </c>
      <c r="F165" s="10">
        <f>SUMIFS(GQList,GIList,Table_ExternalData_17[[#This Row],[item_key]],GTList,Table_ExternalData_17[[#Headers],[VSTR]])</f>
        <v>0</v>
      </c>
      <c r="G165" s="10">
        <f>SUMIFS(GQList,GIList,Table_ExternalData_17[[#This Row],[item_key]],GTList,Table_ExternalData_17[[#Headers],[SR]])</f>
        <v>0</v>
      </c>
      <c r="H165" s="10">
        <f>SUMIFS(GQList,GIList,Table_ExternalData_17[[#This Row],[item_key]],GTList,Table_ExternalData_17[[#Headers],[TR]])</f>
        <v>0</v>
      </c>
      <c r="I165" s="10">
        <f>SUMIFS(GQList,GIList,Table_ExternalData_17[[#This Row],[item_key]],GTList,Table_ExternalData_17[[#Headers],[RCA]])</f>
        <v>0</v>
      </c>
      <c r="J165" s="10">
        <f>SUM(Table_ExternalData_17[[#This Row],[GRN]]+Table_ExternalData_17[[#This Row],[VSTR]]+Table_ExternalData_17[[#This Row],[SR]]+Table_ExternalData_17[[#This Row],[TR]]+Table_ExternalData_17[[#This Row],[RCA]])</f>
        <v>0</v>
      </c>
      <c r="K165" s="10">
        <f>SUMIFS(IsQList,IsIList,Table_ExternalData_15[[#This Row],[item_key]],IsITypeList,Table_ExternalData_17[[#Headers],[R/P]])</f>
        <v>489</v>
      </c>
      <c r="L165" s="10">
        <f>SUMIFS(IsQList,IsIList,Table_ExternalData_15[[#This Row],[item_key]],IsITypeList,Table_ExternalData_17[[#Headers],[CST]])</f>
        <v>0</v>
      </c>
      <c r="M165" s="10">
        <f>SUMIFS(IsQList,IsIList,Table_ExternalData_15[[#This Row],[item_key]],IsITypeList,Table_ExternalData_17[[#Headers],[S/I]])</f>
        <v>0</v>
      </c>
      <c r="N165" s="10">
        <f>SUMIFS(IsQList,IsIList,Table_ExternalData_15[[#This Row],[item_key]],IsITypeList,Table_ExternalData_17[[#Headers],[VST]])</f>
        <v>0</v>
      </c>
      <c r="O165" s="10">
        <f>SUMIFS(IsQList,IsIList,Table_ExternalData_15[[#This Row],[item_key]],IsITypeList,Table_ExternalData_17[[#Headers],[RTN]])</f>
        <v>0</v>
      </c>
      <c r="P165" s="10">
        <f>SUM(Table_ExternalData_17[[#This Row],[R/P]:[RTN]])</f>
        <v>489</v>
      </c>
      <c r="Q165" s="10">
        <f>SUM((Table_ExternalData_17[[#This Row],[Opening]]+Table_ExternalData_17[[#This Row],[Total Receipt]])-Table_ExternalData_17[[#This Row],[Total Issue]])</f>
        <v>5198</v>
      </c>
    </row>
    <row r="166" spans="1:17">
      <c r="A166" s="1" t="s">
        <v>2339</v>
      </c>
      <c r="B166" s="1" t="s">
        <v>2500</v>
      </c>
      <c r="C166" s="1" t="s">
        <v>2501</v>
      </c>
      <c r="D166" s="10">
        <f>SUMIFS(OPBQList,OPBIList,Table_ExternalData_17[[#This Row],[item_key]])</f>
        <v>0</v>
      </c>
      <c r="E166" s="10">
        <f>SUMIFS(GQList,GIList,Table_ExternalData_17[[#This Row],[item_key]],GTList,Table_ExternalData_17[[#Headers],[GRN]])</f>
        <v>0</v>
      </c>
      <c r="F166" s="10">
        <f>SUMIFS(GQList,GIList,Table_ExternalData_17[[#This Row],[item_key]],GTList,Table_ExternalData_17[[#Headers],[VSTR]])</f>
        <v>0</v>
      </c>
      <c r="G166" s="10">
        <f>SUMIFS(GQList,GIList,Table_ExternalData_17[[#This Row],[item_key]],GTList,Table_ExternalData_17[[#Headers],[SR]])</f>
        <v>0</v>
      </c>
      <c r="H166" s="10">
        <f>SUMIFS(GQList,GIList,Table_ExternalData_17[[#This Row],[item_key]],GTList,Table_ExternalData_17[[#Headers],[TR]])</f>
        <v>0</v>
      </c>
      <c r="I166" s="10">
        <f>SUMIFS(GQList,GIList,Table_ExternalData_17[[#This Row],[item_key]],GTList,Table_ExternalData_17[[#Headers],[RCA]])</f>
        <v>0</v>
      </c>
      <c r="J166" s="10">
        <f>SUM(Table_ExternalData_17[[#This Row],[GRN]]+Table_ExternalData_17[[#This Row],[VSTR]]+Table_ExternalData_17[[#This Row],[SR]]+Table_ExternalData_17[[#This Row],[TR]]+Table_ExternalData_17[[#This Row],[RCA]])</f>
        <v>0</v>
      </c>
      <c r="K166" s="10">
        <f>SUMIFS(IsQList,IsIList,Table_ExternalData_15[[#This Row],[item_key]],IsITypeList,Table_ExternalData_17[[#Headers],[R/P]])</f>
        <v>489</v>
      </c>
      <c r="L166" s="10">
        <f>SUMIFS(IsQList,IsIList,Table_ExternalData_15[[#This Row],[item_key]],IsITypeList,Table_ExternalData_17[[#Headers],[CST]])</f>
        <v>0</v>
      </c>
      <c r="M166" s="10">
        <f>SUMIFS(IsQList,IsIList,Table_ExternalData_15[[#This Row],[item_key]],IsITypeList,Table_ExternalData_17[[#Headers],[S/I]])</f>
        <v>0</v>
      </c>
      <c r="N166" s="10">
        <f>SUMIFS(IsQList,IsIList,Table_ExternalData_15[[#This Row],[item_key]],IsITypeList,Table_ExternalData_17[[#Headers],[VST]])</f>
        <v>0</v>
      </c>
      <c r="O166" s="10">
        <f>SUMIFS(IsQList,IsIList,Table_ExternalData_15[[#This Row],[item_key]],IsITypeList,Table_ExternalData_17[[#Headers],[RTN]])</f>
        <v>-63</v>
      </c>
      <c r="P166" s="10">
        <f>SUM(Table_ExternalData_17[[#This Row],[R/P]:[RTN]])</f>
        <v>426</v>
      </c>
      <c r="Q166" s="10">
        <f>SUM((Table_ExternalData_17[[#This Row],[Opening]]+Table_ExternalData_17[[#This Row],[Total Receipt]])-Table_ExternalData_17[[#This Row],[Total Issue]])</f>
        <v>-426</v>
      </c>
    </row>
    <row r="167" spans="1:17">
      <c r="A167" s="1" t="s">
        <v>1757</v>
      </c>
      <c r="B167" s="1" t="s">
        <v>1861</v>
      </c>
      <c r="C167" s="1" t="s">
        <v>1862</v>
      </c>
      <c r="D167" s="10">
        <f>SUMIFS(OPBQList,OPBIList,Table_ExternalData_17[[#This Row],[item_key]])</f>
        <v>596</v>
      </c>
      <c r="E167" s="10">
        <f>SUMIFS(GQList,GIList,Table_ExternalData_17[[#This Row],[item_key]],GTList,Table_ExternalData_17[[#Headers],[GRN]])</f>
        <v>0</v>
      </c>
      <c r="F167" s="10">
        <f>SUMIFS(GQList,GIList,Table_ExternalData_17[[#This Row],[item_key]],GTList,Table_ExternalData_17[[#Headers],[VSTR]])</f>
        <v>0</v>
      </c>
      <c r="G167" s="10">
        <f>SUMIFS(GQList,GIList,Table_ExternalData_17[[#This Row],[item_key]],GTList,Table_ExternalData_17[[#Headers],[SR]])</f>
        <v>0</v>
      </c>
      <c r="H167" s="10">
        <f>SUMIFS(GQList,GIList,Table_ExternalData_17[[#This Row],[item_key]],GTList,Table_ExternalData_17[[#Headers],[TR]])</f>
        <v>1500</v>
      </c>
      <c r="I167" s="10">
        <f>SUMIFS(GQList,GIList,Table_ExternalData_17[[#This Row],[item_key]],GTList,Table_ExternalData_17[[#Headers],[RCA]])</f>
        <v>0</v>
      </c>
      <c r="J167" s="10">
        <f>SUM(Table_ExternalData_17[[#This Row],[GRN]]+Table_ExternalData_17[[#This Row],[VSTR]]+Table_ExternalData_17[[#This Row],[SR]]+Table_ExternalData_17[[#This Row],[TR]]+Table_ExternalData_17[[#This Row],[RCA]])</f>
        <v>1500</v>
      </c>
      <c r="K167" s="10">
        <f>SUMIFS(IsQList,IsIList,Table_ExternalData_15[[#This Row],[item_key]],IsITypeList,Table_ExternalData_17[[#Headers],[R/P]])</f>
        <v>489</v>
      </c>
      <c r="L167" s="10">
        <f>SUMIFS(IsQList,IsIList,Table_ExternalData_15[[#This Row],[item_key]],IsITypeList,Table_ExternalData_17[[#Headers],[CST]])</f>
        <v>0</v>
      </c>
      <c r="M167" s="10">
        <f>SUMIFS(IsQList,IsIList,Table_ExternalData_15[[#This Row],[item_key]],IsITypeList,Table_ExternalData_17[[#Headers],[S/I]])</f>
        <v>0</v>
      </c>
      <c r="N167" s="10">
        <f>SUMIFS(IsQList,IsIList,Table_ExternalData_15[[#This Row],[item_key]],IsITypeList,Table_ExternalData_17[[#Headers],[VST]])</f>
        <v>0</v>
      </c>
      <c r="O167" s="10">
        <f>SUMIFS(IsQList,IsIList,Table_ExternalData_15[[#This Row],[item_key]],IsITypeList,Table_ExternalData_17[[#Headers],[RTN]])</f>
        <v>-63</v>
      </c>
      <c r="P167" s="10">
        <f>SUM(Table_ExternalData_17[[#This Row],[R/P]:[RTN]])</f>
        <v>426</v>
      </c>
      <c r="Q167" s="10">
        <f>SUM((Table_ExternalData_17[[#This Row],[Opening]]+Table_ExternalData_17[[#This Row],[Total Receipt]])-Table_ExternalData_17[[#This Row],[Total Issue]])</f>
        <v>1670</v>
      </c>
    </row>
    <row r="168" spans="1:17">
      <c r="A168" s="1" t="s">
        <v>2117</v>
      </c>
      <c r="B168" s="1" t="s">
        <v>2502</v>
      </c>
      <c r="C168" s="1" t="s">
        <v>1862</v>
      </c>
      <c r="D168" s="10">
        <f>SUMIFS(OPBQList,OPBIList,Table_ExternalData_17[[#This Row],[item_key]])</f>
        <v>813</v>
      </c>
      <c r="E168" s="10">
        <f>SUMIFS(GQList,GIList,Table_ExternalData_17[[#This Row],[item_key]],GTList,Table_ExternalData_17[[#Headers],[GRN]])</f>
        <v>0</v>
      </c>
      <c r="F168" s="10">
        <f>SUMIFS(GQList,GIList,Table_ExternalData_17[[#This Row],[item_key]],GTList,Table_ExternalData_17[[#Headers],[VSTR]])</f>
        <v>0</v>
      </c>
      <c r="G168" s="10">
        <f>SUMIFS(GQList,GIList,Table_ExternalData_17[[#This Row],[item_key]],GTList,Table_ExternalData_17[[#Headers],[SR]])</f>
        <v>0</v>
      </c>
      <c r="H168" s="10">
        <f>SUMIFS(GQList,GIList,Table_ExternalData_17[[#This Row],[item_key]],GTList,Table_ExternalData_17[[#Headers],[TR]])</f>
        <v>500</v>
      </c>
      <c r="I168" s="10">
        <f>SUMIFS(GQList,GIList,Table_ExternalData_17[[#This Row],[item_key]],GTList,Table_ExternalData_17[[#Headers],[RCA]])</f>
        <v>0</v>
      </c>
      <c r="J168" s="10">
        <f>SUM(Table_ExternalData_17[[#This Row],[GRN]]+Table_ExternalData_17[[#This Row],[VSTR]]+Table_ExternalData_17[[#This Row],[SR]]+Table_ExternalData_17[[#This Row],[TR]]+Table_ExternalData_17[[#This Row],[RCA]])</f>
        <v>500</v>
      </c>
      <c r="K168" s="10">
        <f>SUMIFS(IsQList,IsIList,Table_ExternalData_15[[#This Row],[item_key]],IsITypeList,Table_ExternalData_17[[#Headers],[R/P]])</f>
        <v>2934</v>
      </c>
      <c r="L168" s="10">
        <f>SUMIFS(IsQList,IsIList,Table_ExternalData_15[[#This Row],[item_key]],IsITypeList,Table_ExternalData_17[[#Headers],[CST]])</f>
        <v>0</v>
      </c>
      <c r="M168" s="10">
        <f>SUMIFS(IsQList,IsIList,Table_ExternalData_15[[#This Row],[item_key]],IsITypeList,Table_ExternalData_17[[#Headers],[S/I]])</f>
        <v>0</v>
      </c>
      <c r="N168" s="10">
        <f>SUMIFS(IsQList,IsIList,Table_ExternalData_15[[#This Row],[item_key]],IsITypeList,Table_ExternalData_17[[#Headers],[VST]])</f>
        <v>0</v>
      </c>
      <c r="O168" s="10">
        <f>SUMIFS(IsQList,IsIList,Table_ExternalData_15[[#This Row],[item_key]],IsITypeList,Table_ExternalData_17[[#Headers],[RTN]])</f>
        <v>0</v>
      </c>
      <c r="P168" s="10">
        <f>SUM(Table_ExternalData_17[[#This Row],[R/P]:[RTN]])</f>
        <v>2934</v>
      </c>
      <c r="Q168" s="10">
        <f>SUM((Table_ExternalData_17[[#This Row],[Opening]]+Table_ExternalData_17[[#This Row],[Total Receipt]])-Table_ExternalData_17[[#This Row],[Total Issue]])</f>
        <v>-1621</v>
      </c>
    </row>
    <row r="169" spans="1:17">
      <c r="A169" s="1" t="s">
        <v>1758</v>
      </c>
      <c r="B169" s="1" t="s">
        <v>1863</v>
      </c>
      <c r="C169" s="1" t="s">
        <v>1862</v>
      </c>
      <c r="D169" s="10">
        <f>SUMIFS(OPBQList,OPBIList,Table_ExternalData_17[[#This Row],[item_key]])</f>
        <v>3079</v>
      </c>
      <c r="E169" s="10">
        <f>SUMIFS(GQList,GIList,Table_ExternalData_17[[#This Row],[item_key]],GTList,Table_ExternalData_17[[#Headers],[GRN]])</f>
        <v>0</v>
      </c>
      <c r="F169" s="10">
        <f>SUMIFS(GQList,GIList,Table_ExternalData_17[[#This Row],[item_key]],GTList,Table_ExternalData_17[[#Headers],[VSTR]])</f>
        <v>0</v>
      </c>
      <c r="G169" s="10">
        <f>SUMIFS(GQList,GIList,Table_ExternalData_17[[#This Row],[item_key]],GTList,Table_ExternalData_17[[#Headers],[SR]])</f>
        <v>0</v>
      </c>
      <c r="H169" s="10">
        <f>SUMIFS(GQList,GIList,Table_ExternalData_17[[#This Row],[item_key]],GTList,Table_ExternalData_17[[#Headers],[TR]])</f>
        <v>4800</v>
      </c>
      <c r="I169" s="10">
        <f>SUMIFS(GQList,GIList,Table_ExternalData_17[[#This Row],[item_key]],GTList,Table_ExternalData_17[[#Headers],[RCA]])</f>
        <v>0</v>
      </c>
      <c r="J169" s="10">
        <f>SUM(Table_ExternalData_17[[#This Row],[GRN]]+Table_ExternalData_17[[#This Row],[VSTR]]+Table_ExternalData_17[[#This Row],[SR]]+Table_ExternalData_17[[#This Row],[TR]]+Table_ExternalData_17[[#This Row],[RCA]])</f>
        <v>4800</v>
      </c>
      <c r="K169" s="10">
        <f>SUMIFS(IsQList,IsIList,Table_ExternalData_15[[#This Row],[item_key]],IsITypeList,Table_ExternalData_17[[#Headers],[R/P]])</f>
        <v>978</v>
      </c>
      <c r="L169" s="10">
        <f>SUMIFS(IsQList,IsIList,Table_ExternalData_15[[#This Row],[item_key]],IsITypeList,Table_ExternalData_17[[#Headers],[CST]])</f>
        <v>0</v>
      </c>
      <c r="M169" s="10">
        <f>SUMIFS(IsQList,IsIList,Table_ExternalData_15[[#This Row],[item_key]],IsITypeList,Table_ExternalData_17[[#Headers],[S/I]])</f>
        <v>0</v>
      </c>
      <c r="N169" s="10">
        <f>SUMIFS(IsQList,IsIList,Table_ExternalData_15[[#This Row],[item_key]],IsITypeList,Table_ExternalData_17[[#Headers],[VST]])</f>
        <v>0</v>
      </c>
      <c r="O169" s="10">
        <f>SUMIFS(IsQList,IsIList,Table_ExternalData_15[[#This Row],[item_key]],IsITypeList,Table_ExternalData_17[[#Headers],[RTN]])</f>
        <v>0</v>
      </c>
      <c r="P169" s="10">
        <f>SUM(Table_ExternalData_17[[#This Row],[R/P]:[RTN]])</f>
        <v>978</v>
      </c>
      <c r="Q169" s="10">
        <f>SUM((Table_ExternalData_17[[#This Row],[Opening]]+Table_ExternalData_17[[#This Row],[Total Receipt]])-Table_ExternalData_17[[#This Row],[Total Issue]])</f>
        <v>6901</v>
      </c>
    </row>
    <row r="170" spans="1:17">
      <c r="A170" s="1" t="s">
        <v>1760</v>
      </c>
      <c r="B170" s="1" t="s">
        <v>1865</v>
      </c>
      <c r="C170" s="1" t="s">
        <v>1866</v>
      </c>
      <c r="D170" s="10">
        <f>SUMIFS(OPBQList,OPBIList,Table_ExternalData_17[[#This Row],[item_key]])</f>
        <v>362</v>
      </c>
      <c r="E170" s="10">
        <f>SUMIFS(GQList,GIList,Table_ExternalData_17[[#This Row],[item_key]],GTList,Table_ExternalData_17[[#Headers],[GRN]])</f>
        <v>0</v>
      </c>
      <c r="F170" s="10">
        <f>SUMIFS(GQList,GIList,Table_ExternalData_17[[#This Row],[item_key]],GTList,Table_ExternalData_17[[#Headers],[VSTR]])</f>
        <v>0</v>
      </c>
      <c r="G170" s="10">
        <f>SUMIFS(GQList,GIList,Table_ExternalData_17[[#This Row],[item_key]],GTList,Table_ExternalData_17[[#Headers],[SR]])</f>
        <v>0</v>
      </c>
      <c r="H170" s="10">
        <f>SUMIFS(GQList,GIList,Table_ExternalData_17[[#This Row],[item_key]],GTList,Table_ExternalData_17[[#Headers],[TR]])</f>
        <v>875</v>
      </c>
      <c r="I170" s="10">
        <f>SUMIFS(GQList,GIList,Table_ExternalData_17[[#This Row],[item_key]],GTList,Table_ExternalData_17[[#Headers],[RCA]])</f>
        <v>0</v>
      </c>
      <c r="J170" s="10">
        <f>SUM(Table_ExternalData_17[[#This Row],[GRN]]+Table_ExternalData_17[[#This Row],[VSTR]]+Table_ExternalData_17[[#This Row],[SR]]+Table_ExternalData_17[[#This Row],[TR]]+Table_ExternalData_17[[#This Row],[RCA]])</f>
        <v>875</v>
      </c>
      <c r="K170" s="10">
        <f>SUMIFS(IsQList,IsIList,Table_ExternalData_15[[#This Row],[item_key]],IsITypeList,Table_ExternalData_17[[#Headers],[R/P]])</f>
        <v>630</v>
      </c>
      <c r="L170" s="10">
        <f>SUMIFS(IsQList,IsIList,Table_ExternalData_15[[#This Row],[item_key]],IsITypeList,Table_ExternalData_17[[#Headers],[CST]])</f>
        <v>0</v>
      </c>
      <c r="M170" s="10">
        <f>SUMIFS(IsQList,IsIList,Table_ExternalData_15[[#This Row],[item_key]],IsITypeList,Table_ExternalData_17[[#Headers],[S/I]])</f>
        <v>0</v>
      </c>
      <c r="N170" s="10">
        <f>SUMIFS(IsQList,IsIList,Table_ExternalData_15[[#This Row],[item_key]],IsITypeList,Table_ExternalData_17[[#Headers],[VST]])</f>
        <v>0</v>
      </c>
      <c r="O170" s="10">
        <f>SUMIFS(IsQList,IsIList,Table_ExternalData_15[[#This Row],[item_key]],IsITypeList,Table_ExternalData_17[[#Headers],[RTN]])</f>
        <v>0</v>
      </c>
      <c r="P170" s="10">
        <f>SUM(Table_ExternalData_17[[#This Row],[R/P]:[RTN]])</f>
        <v>630</v>
      </c>
      <c r="Q170" s="10">
        <f>SUM((Table_ExternalData_17[[#This Row],[Opening]]+Table_ExternalData_17[[#This Row],[Total Receipt]])-Table_ExternalData_17[[#This Row],[Total Issue]])</f>
        <v>607</v>
      </c>
    </row>
    <row r="171" spans="1:17">
      <c r="A171" s="1" t="s">
        <v>2118</v>
      </c>
      <c r="B171" s="1" t="s">
        <v>2503</v>
      </c>
      <c r="C171" s="1" t="s">
        <v>2504</v>
      </c>
      <c r="D171" s="10">
        <f>SUMIFS(OPBQList,OPBIList,Table_ExternalData_17[[#This Row],[item_key]])</f>
        <v>11189</v>
      </c>
      <c r="E171" s="10">
        <f>SUMIFS(GQList,GIList,Table_ExternalData_17[[#This Row],[item_key]],GTList,Table_ExternalData_17[[#Headers],[GRN]])</f>
        <v>0</v>
      </c>
      <c r="F171" s="10">
        <f>SUMIFS(GQList,GIList,Table_ExternalData_17[[#This Row],[item_key]],GTList,Table_ExternalData_17[[#Headers],[VSTR]])</f>
        <v>0</v>
      </c>
      <c r="G171" s="10">
        <f>SUMIFS(GQList,GIList,Table_ExternalData_17[[#This Row],[item_key]],GTList,Table_ExternalData_17[[#Headers],[SR]])</f>
        <v>0</v>
      </c>
      <c r="H171" s="10">
        <f>SUMIFS(GQList,GIList,Table_ExternalData_17[[#This Row],[item_key]],GTList,Table_ExternalData_17[[#Headers],[TR]])</f>
        <v>0</v>
      </c>
      <c r="I171" s="10">
        <f>SUMIFS(GQList,GIList,Table_ExternalData_17[[#This Row],[item_key]],GTList,Table_ExternalData_17[[#Headers],[RCA]])</f>
        <v>0</v>
      </c>
      <c r="J171" s="10">
        <f>SUM(Table_ExternalData_17[[#This Row],[GRN]]+Table_ExternalData_17[[#This Row],[VSTR]]+Table_ExternalData_17[[#This Row],[SR]]+Table_ExternalData_17[[#This Row],[TR]]+Table_ExternalData_17[[#This Row],[RCA]])</f>
        <v>0</v>
      </c>
      <c r="K171" s="10">
        <f>SUMIFS(IsQList,IsIList,Table_ExternalData_15[[#This Row],[item_key]],IsITypeList,Table_ExternalData_17[[#Headers],[R/P]])</f>
        <v>1956</v>
      </c>
      <c r="L171" s="10">
        <f>SUMIFS(IsQList,IsIList,Table_ExternalData_15[[#This Row],[item_key]],IsITypeList,Table_ExternalData_17[[#Headers],[CST]])</f>
        <v>0</v>
      </c>
      <c r="M171" s="10">
        <f>SUMIFS(IsQList,IsIList,Table_ExternalData_15[[#This Row],[item_key]],IsITypeList,Table_ExternalData_17[[#Headers],[S/I]])</f>
        <v>0</v>
      </c>
      <c r="N171" s="10">
        <f>SUMIFS(IsQList,IsIList,Table_ExternalData_15[[#This Row],[item_key]],IsITypeList,Table_ExternalData_17[[#Headers],[VST]])</f>
        <v>0</v>
      </c>
      <c r="O171" s="10">
        <f>SUMIFS(IsQList,IsIList,Table_ExternalData_15[[#This Row],[item_key]],IsITypeList,Table_ExternalData_17[[#Headers],[RTN]])</f>
        <v>0</v>
      </c>
      <c r="P171" s="10">
        <f>SUM(Table_ExternalData_17[[#This Row],[R/P]:[RTN]])</f>
        <v>1956</v>
      </c>
      <c r="Q171" s="10">
        <f>SUM((Table_ExternalData_17[[#This Row],[Opening]]+Table_ExternalData_17[[#This Row],[Total Receipt]])-Table_ExternalData_17[[#This Row],[Total Issue]])</f>
        <v>9233</v>
      </c>
    </row>
    <row r="172" spans="1:17">
      <c r="A172" s="1" t="s">
        <v>1700</v>
      </c>
      <c r="B172" s="1" t="s">
        <v>1968</v>
      </c>
      <c r="C172" s="1" t="s">
        <v>1969</v>
      </c>
      <c r="D172" s="10">
        <f>SUMIFS(OPBQList,OPBIList,Table_ExternalData_17[[#This Row],[item_key]])</f>
        <v>1532</v>
      </c>
      <c r="E172" s="10">
        <f>SUMIFS(GQList,GIList,Table_ExternalData_17[[#This Row],[item_key]],GTList,Table_ExternalData_17[[#Headers],[GRN]])</f>
        <v>169</v>
      </c>
      <c r="F172" s="10">
        <f>SUMIFS(GQList,GIList,Table_ExternalData_17[[#This Row],[item_key]],GTList,Table_ExternalData_17[[#Headers],[VSTR]])</f>
        <v>0</v>
      </c>
      <c r="G172" s="10">
        <f>SUMIFS(GQList,GIList,Table_ExternalData_17[[#This Row],[item_key]],GTList,Table_ExternalData_17[[#Headers],[SR]])</f>
        <v>0</v>
      </c>
      <c r="H172" s="10">
        <f>SUMIFS(GQList,GIList,Table_ExternalData_17[[#This Row],[item_key]],GTList,Table_ExternalData_17[[#Headers],[TR]])</f>
        <v>0</v>
      </c>
      <c r="I172" s="10">
        <f>SUMIFS(GQList,GIList,Table_ExternalData_17[[#This Row],[item_key]],GTList,Table_ExternalData_17[[#Headers],[RCA]])</f>
        <v>0</v>
      </c>
      <c r="J172" s="10">
        <f>SUM(Table_ExternalData_17[[#This Row],[GRN]]+Table_ExternalData_17[[#This Row],[VSTR]]+Table_ExternalData_17[[#This Row],[SR]]+Table_ExternalData_17[[#This Row],[TR]]+Table_ExternalData_17[[#This Row],[RCA]])</f>
        <v>169</v>
      </c>
      <c r="K172" s="10">
        <f>SUMIFS(IsQList,IsIList,Table_ExternalData_15[[#This Row],[item_key]],IsITypeList,Table_ExternalData_17[[#Headers],[R/P]])</f>
        <v>21510</v>
      </c>
      <c r="L172" s="10">
        <f>SUMIFS(IsQList,IsIList,Table_ExternalData_15[[#This Row],[item_key]],IsITypeList,Table_ExternalData_17[[#Headers],[CST]])</f>
        <v>0</v>
      </c>
      <c r="M172" s="10">
        <f>SUMIFS(IsQList,IsIList,Table_ExternalData_15[[#This Row],[item_key]],IsITypeList,Table_ExternalData_17[[#Headers],[S/I]])</f>
        <v>0</v>
      </c>
      <c r="N172" s="10">
        <f>SUMIFS(IsQList,IsIList,Table_ExternalData_15[[#This Row],[item_key]],IsITypeList,Table_ExternalData_17[[#Headers],[VST]])</f>
        <v>0</v>
      </c>
      <c r="O172" s="10">
        <f>SUMIFS(IsQList,IsIList,Table_ExternalData_15[[#This Row],[item_key]],IsITypeList,Table_ExternalData_17[[#Headers],[RTN]])</f>
        <v>0</v>
      </c>
      <c r="P172" s="10">
        <f>SUM(Table_ExternalData_17[[#This Row],[R/P]:[RTN]])</f>
        <v>21510</v>
      </c>
      <c r="Q172" s="10">
        <f>SUM((Table_ExternalData_17[[#This Row],[Opening]]+Table_ExternalData_17[[#This Row],[Total Receipt]])-Table_ExternalData_17[[#This Row],[Total Issue]])</f>
        <v>-19809</v>
      </c>
    </row>
    <row r="173" spans="1:17">
      <c r="A173" s="1" t="s">
        <v>2119</v>
      </c>
      <c r="B173" s="1" t="s">
        <v>2505</v>
      </c>
      <c r="C173" s="1" t="s">
        <v>2506</v>
      </c>
      <c r="D173" s="10">
        <f>SUMIFS(OPBQList,OPBIList,Table_ExternalData_17[[#This Row],[item_key]])</f>
        <v>3617</v>
      </c>
      <c r="E173" s="10">
        <f>SUMIFS(GQList,GIList,Table_ExternalData_17[[#This Row],[item_key]],GTList,Table_ExternalData_17[[#Headers],[GRN]])</f>
        <v>1300</v>
      </c>
      <c r="F173" s="10">
        <f>SUMIFS(GQList,GIList,Table_ExternalData_17[[#This Row],[item_key]],GTList,Table_ExternalData_17[[#Headers],[VSTR]])</f>
        <v>0</v>
      </c>
      <c r="G173" s="10">
        <f>SUMIFS(GQList,GIList,Table_ExternalData_17[[#This Row],[item_key]],GTList,Table_ExternalData_17[[#Headers],[SR]])</f>
        <v>0</v>
      </c>
      <c r="H173" s="10">
        <f>SUMIFS(GQList,GIList,Table_ExternalData_17[[#This Row],[item_key]],GTList,Table_ExternalData_17[[#Headers],[TR]])</f>
        <v>0</v>
      </c>
      <c r="I173" s="10">
        <f>SUMIFS(GQList,GIList,Table_ExternalData_17[[#This Row],[item_key]],GTList,Table_ExternalData_17[[#Headers],[RCA]])</f>
        <v>0</v>
      </c>
      <c r="J173" s="10">
        <f>SUM(Table_ExternalData_17[[#This Row],[GRN]]+Table_ExternalData_17[[#This Row],[VSTR]]+Table_ExternalData_17[[#This Row],[SR]]+Table_ExternalData_17[[#This Row],[TR]]+Table_ExternalData_17[[#This Row],[RCA]])</f>
        <v>1300</v>
      </c>
      <c r="K173" s="10">
        <f>SUMIFS(IsQList,IsIList,Table_ExternalData_15[[#This Row],[item_key]],IsITypeList,Table_ExternalData_17[[#Headers],[R/P]])</f>
        <v>489</v>
      </c>
      <c r="L173" s="10">
        <f>SUMIFS(IsQList,IsIList,Table_ExternalData_15[[#This Row],[item_key]],IsITypeList,Table_ExternalData_17[[#Headers],[CST]])</f>
        <v>0</v>
      </c>
      <c r="M173" s="10">
        <f>SUMIFS(IsQList,IsIList,Table_ExternalData_15[[#This Row],[item_key]],IsITypeList,Table_ExternalData_17[[#Headers],[S/I]])</f>
        <v>0</v>
      </c>
      <c r="N173" s="10">
        <f>SUMIFS(IsQList,IsIList,Table_ExternalData_15[[#This Row],[item_key]],IsITypeList,Table_ExternalData_17[[#Headers],[VST]])</f>
        <v>0</v>
      </c>
      <c r="O173" s="10">
        <f>SUMIFS(IsQList,IsIList,Table_ExternalData_15[[#This Row],[item_key]],IsITypeList,Table_ExternalData_17[[#Headers],[RTN]])</f>
        <v>0</v>
      </c>
      <c r="P173" s="10">
        <f>SUM(Table_ExternalData_17[[#This Row],[R/P]:[RTN]])</f>
        <v>489</v>
      </c>
      <c r="Q173" s="10">
        <f>SUM((Table_ExternalData_17[[#This Row],[Opening]]+Table_ExternalData_17[[#This Row],[Total Receipt]])-Table_ExternalData_17[[#This Row],[Total Issue]])</f>
        <v>4428</v>
      </c>
    </row>
    <row r="174" spans="1:17">
      <c r="A174" s="1" t="s">
        <v>1806</v>
      </c>
      <c r="B174" s="1" t="s">
        <v>1867</v>
      </c>
      <c r="C174" s="1" t="s">
        <v>1868</v>
      </c>
      <c r="D174" s="10">
        <f>SUMIFS(OPBQList,OPBIList,Table_ExternalData_17[[#This Row],[item_key]])</f>
        <v>593</v>
      </c>
      <c r="E174" s="10">
        <f>SUMIFS(GQList,GIList,Table_ExternalData_17[[#This Row],[item_key]],GTList,Table_ExternalData_17[[#Headers],[GRN]])</f>
        <v>0</v>
      </c>
      <c r="F174" s="10">
        <f>SUMIFS(GQList,GIList,Table_ExternalData_17[[#This Row],[item_key]],GTList,Table_ExternalData_17[[#Headers],[VSTR]])</f>
        <v>0</v>
      </c>
      <c r="G174" s="10">
        <f>SUMIFS(GQList,GIList,Table_ExternalData_17[[#This Row],[item_key]],GTList,Table_ExternalData_17[[#Headers],[SR]])</f>
        <v>0</v>
      </c>
      <c r="H174" s="10">
        <f>SUMIFS(GQList,GIList,Table_ExternalData_17[[#This Row],[item_key]],GTList,Table_ExternalData_17[[#Headers],[TR]])</f>
        <v>1000</v>
      </c>
      <c r="I174" s="10">
        <f>SUMIFS(GQList,GIList,Table_ExternalData_17[[#This Row],[item_key]],GTList,Table_ExternalData_17[[#Headers],[RCA]])</f>
        <v>0</v>
      </c>
      <c r="J174" s="10">
        <f>SUM(Table_ExternalData_17[[#This Row],[GRN]]+Table_ExternalData_17[[#This Row],[VSTR]]+Table_ExternalData_17[[#This Row],[SR]]+Table_ExternalData_17[[#This Row],[TR]]+Table_ExternalData_17[[#This Row],[RCA]])</f>
        <v>1000</v>
      </c>
      <c r="K174" s="10">
        <f>SUMIFS(IsQList,IsIList,Table_ExternalData_15[[#This Row],[item_key]],IsITypeList,Table_ExternalData_17[[#Headers],[R/P]])</f>
        <v>978</v>
      </c>
      <c r="L174" s="10">
        <f>SUMIFS(IsQList,IsIList,Table_ExternalData_15[[#This Row],[item_key]],IsITypeList,Table_ExternalData_17[[#Headers],[CST]])</f>
        <v>0</v>
      </c>
      <c r="M174" s="10">
        <f>SUMIFS(IsQList,IsIList,Table_ExternalData_15[[#This Row],[item_key]],IsITypeList,Table_ExternalData_17[[#Headers],[S/I]])</f>
        <v>0</v>
      </c>
      <c r="N174" s="10">
        <f>SUMIFS(IsQList,IsIList,Table_ExternalData_15[[#This Row],[item_key]],IsITypeList,Table_ExternalData_17[[#Headers],[VST]])</f>
        <v>0</v>
      </c>
      <c r="O174" s="10">
        <f>SUMIFS(IsQList,IsIList,Table_ExternalData_15[[#This Row],[item_key]],IsITypeList,Table_ExternalData_17[[#Headers],[RTN]])</f>
        <v>0</v>
      </c>
      <c r="P174" s="10">
        <f>SUM(Table_ExternalData_17[[#This Row],[R/P]:[RTN]])</f>
        <v>978</v>
      </c>
      <c r="Q174" s="10">
        <f>SUM((Table_ExternalData_17[[#This Row],[Opening]]+Table_ExternalData_17[[#This Row],[Total Receipt]])-Table_ExternalData_17[[#This Row],[Total Issue]])</f>
        <v>615</v>
      </c>
    </row>
    <row r="175" spans="1:17">
      <c r="A175" s="1" t="s">
        <v>1761</v>
      </c>
      <c r="B175" s="1" t="s">
        <v>1869</v>
      </c>
      <c r="C175" s="1" t="s">
        <v>1870</v>
      </c>
      <c r="D175" s="10">
        <f>SUMIFS(OPBQList,OPBIList,Table_ExternalData_17[[#This Row],[item_key]])</f>
        <v>-197</v>
      </c>
      <c r="E175" s="10">
        <f>SUMIFS(GQList,GIList,Table_ExternalData_17[[#This Row],[item_key]],GTList,Table_ExternalData_17[[#Headers],[GRN]])</f>
        <v>0</v>
      </c>
      <c r="F175" s="10">
        <f>SUMIFS(GQList,GIList,Table_ExternalData_17[[#This Row],[item_key]],GTList,Table_ExternalData_17[[#Headers],[VSTR]])</f>
        <v>0</v>
      </c>
      <c r="G175" s="10">
        <f>SUMIFS(GQList,GIList,Table_ExternalData_17[[#This Row],[item_key]],GTList,Table_ExternalData_17[[#Headers],[SR]])</f>
        <v>0</v>
      </c>
      <c r="H175" s="10">
        <f>SUMIFS(GQList,GIList,Table_ExternalData_17[[#This Row],[item_key]],GTList,Table_ExternalData_17[[#Headers],[TR]])</f>
        <v>2500</v>
      </c>
      <c r="I175" s="10">
        <f>SUMIFS(GQList,GIList,Table_ExternalData_17[[#This Row],[item_key]],GTList,Table_ExternalData_17[[#Headers],[RCA]])</f>
        <v>0</v>
      </c>
      <c r="J175" s="10">
        <f>SUM(Table_ExternalData_17[[#This Row],[GRN]]+Table_ExternalData_17[[#This Row],[VSTR]]+Table_ExternalData_17[[#This Row],[SR]]+Table_ExternalData_17[[#This Row],[TR]]+Table_ExternalData_17[[#This Row],[RCA]])</f>
        <v>2500</v>
      </c>
      <c r="K175" s="10">
        <f>SUMIFS(IsQList,IsIList,Table_ExternalData_15[[#This Row],[item_key]],IsITypeList,Table_ExternalData_17[[#Headers],[R/P]])</f>
        <v>489</v>
      </c>
      <c r="L175" s="10">
        <f>SUMIFS(IsQList,IsIList,Table_ExternalData_15[[#This Row],[item_key]],IsITypeList,Table_ExternalData_17[[#Headers],[CST]])</f>
        <v>0</v>
      </c>
      <c r="M175" s="10">
        <f>SUMIFS(IsQList,IsIList,Table_ExternalData_15[[#This Row],[item_key]],IsITypeList,Table_ExternalData_17[[#Headers],[S/I]])</f>
        <v>0</v>
      </c>
      <c r="N175" s="10">
        <f>SUMIFS(IsQList,IsIList,Table_ExternalData_15[[#This Row],[item_key]],IsITypeList,Table_ExternalData_17[[#Headers],[VST]])</f>
        <v>0</v>
      </c>
      <c r="O175" s="10">
        <f>SUMIFS(IsQList,IsIList,Table_ExternalData_15[[#This Row],[item_key]],IsITypeList,Table_ExternalData_17[[#Headers],[RTN]])</f>
        <v>0</v>
      </c>
      <c r="P175" s="10">
        <f>SUM(Table_ExternalData_17[[#This Row],[R/P]:[RTN]])</f>
        <v>489</v>
      </c>
      <c r="Q175" s="10">
        <f>SUM((Table_ExternalData_17[[#This Row],[Opening]]+Table_ExternalData_17[[#This Row],[Total Receipt]])-Table_ExternalData_17[[#This Row],[Total Issue]])</f>
        <v>1814</v>
      </c>
    </row>
    <row r="176" spans="1:17">
      <c r="A176" s="1" t="s">
        <v>1718</v>
      </c>
      <c r="B176" s="1" t="s">
        <v>1871</v>
      </c>
      <c r="C176" s="1" t="s">
        <v>1872</v>
      </c>
      <c r="D176" s="10">
        <f>SUMIFS(OPBQList,OPBIList,Table_ExternalData_17[[#This Row],[item_key]])</f>
        <v>-712</v>
      </c>
      <c r="E176" s="10">
        <f>SUMIFS(GQList,GIList,Table_ExternalData_17[[#This Row],[item_key]],GTList,Table_ExternalData_17[[#Headers],[GRN]])</f>
        <v>0</v>
      </c>
      <c r="F176" s="10">
        <f>SUMIFS(GQList,GIList,Table_ExternalData_17[[#This Row],[item_key]],GTList,Table_ExternalData_17[[#Headers],[VSTR]])</f>
        <v>0</v>
      </c>
      <c r="G176" s="10">
        <f>SUMIFS(GQList,GIList,Table_ExternalData_17[[#This Row],[item_key]],GTList,Table_ExternalData_17[[#Headers],[SR]])</f>
        <v>0</v>
      </c>
      <c r="H176" s="10">
        <f>SUMIFS(GQList,GIList,Table_ExternalData_17[[#This Row],[item_key]],GTList,Table_ExternalData_17[[#Headers],[TR]])</f>
        <v>20000</v>
      </c>
      <c r="I176" s="10">
        <f>SUMIFS(GQList,GIList,Table_ExternalData_17[[#This Row],[item_key]],GTList,Table_ExternalData_17[[#Headers],[RCA]])</f>
        <v>0</v>
      </c>
      <c r="J176" s="10">
        <f>SUM(Table_ExternalData_17[[#This Row],[GRN]]+Table_ExternalData_17[[#This Row],[VSTR]]+Table_ExternalData_17[[#This Row],[SR]]+Table_ExternalData_17[[#This Row],[TR]]+Table_ExternalData_17[[#This Row],[RCA]])</f>
        <v>20000</v>
      </c>
      <c r="K176" s="10">
        <f>SUMIFS(IsQList,IsIList,Table_ExternalData_15[[#This Row],[item_key]],IsITypeList,Table_ExternalData_17[[#Headers],[R/P]])</f>
        <v>489</v>
      </c>
      <c r="L176" s="10">
        <f>SUMIFS(IsQList,IsIList,Table_ExternalData_15[[#This Row],[item_key]],IsITypeList,Table_ExternalData_17[[#Headers],[CST]])</f>
        <v>0</v>
      </c>
      <c r="M176" s="10">
        <f>SUMIFS(IsQList,IsIList,Table_ExternalData_15[[#This Row],[item_key]],IsITypeList,Table_ExternalData_17[[#Headers],[S/I]])</f>
        <v>0</v>
      </c>
      <c r="N176" s="10">
        <f>SUMIFS(IsQList,IsIList,Table_ExternalData_15[[#This Row],[item_key]],IsITypeList,Table_ExternalData_17[[#Headers],[VST]])</f>
        <v>0</v>
      </c>
      <c r="O176" s="10">
        <f>SUMIFS(IsQList,IsIList,Table_ExternalData_15[[#This Row],[item_key]],IsITypeList,Table_ExternalData_17[[#Headers],[RTN]])</f>
        <v>0</v>
      </c>
      <c r="P176" s="10">
        <f>SUM(Table_ExternalData_17[[#This Row],[R/P]:[RTN]])</f>
        <v>489</v>
      </c>
      <c r="Q176" s="10">
        <f>SUM((Table_ExternalData_17[[#This Row],[Opening]]+Table_ExternalData_17[[#This Row],[Total Receipt]])-Table_ExternalData_17[[#This Row],[Total Issue]])</f>
        <v>18799</v>
      </c>
    </row>
    <row r="177" spans="1:17">
      <c r="A177" s="1" t="s">
        <v>1762</v>
      </c>
      <c r="B177" s="1" t="s">
        <v>1873</v>
      </c>
      <c r="C177" s="1" t="s">
        <v>1874</v>
      </c>
      <c r="D177" s="10">
        <f>SUMIFS(OPBQList,OPBIList,Table_ExternalData_17[[#This Row],[item_key]])</f>
        <v>407</v>
      </c>
      <c r="E177" s="10">
        <f>SUMIFS(GQList,GIList,Table_ExternalData_17[[#This Row],[item_key]],GTList,Table_ExternalData_17[[#Headers],[GRN]])</f>
        <v>0</v>
      </c>
      <c r="F177" s="10">
        <f>SUMIFS(GQList,GIList,Table_ExternalData_17[[#This Row],[item_key]],GTList,Table_ExternalData_17[[#Headers],[VSTR]])</f>
        <v>0</v>
      </c>
      <c r="G177" s="10">
        <f>SUMIFS(GQList,GIList,Table_ExternalData_17[[#This Row],[item_key]],GTList,Table_ExternalData_17[[#Headers],[SR]])</f>
        <v>0</v>
      </c>
      <c r="H177" s="10">
        <f>SUMIFS(GQList,GIList,Table_ExternalData_17[[#This Row],[item_key]],GTList,Table_ExternalData_17[[#Headers],[TR]])</f>
        <v>1500</v>
      </c>
      <c r="I177" s="10">
        <f>SUMIFS(GQList,GIList,Table_ExternalData_17[[#This Row],[item_key]],GTList,Table_ExternalData_17[[#Headers],[RCA]])</f>
        <v>0</v>
      </c>
      <c r="J177" s="10">
        <f>SUM(Table_ExternalData_17[[#This Row],[GRN]]+Table_ExternalData_17[[#This Row],[VSTR]]+Table_ExternalData_17[[#This Row],[SR]]+Table_ExternalData_17[[#This Row],[TR]]+Table_ExternalData_17[[#This Row],[RCA]])</f>
        <v>1500</v>
      </c>
      <c r="K177" s="10">
        <f>SUMIFS(IsQList,IsIList,Table_ExternalData_15[[#This Row],[item_key]],IsITypeList,Table_ExternalData_17[[#Headers],[R/P]])</f>
        <v>1467</v>
      </c>
      <c r="L177" s="10">
        <f>SUMIFS(IsQList,IsIList,Table_ExternalData_15[[#This Row],[item_key]],IsITypeList,Table_ExternalData_17[[#Headers],[CST]])</f>
        <v>0</v>
      </c>
      <c r="M177" s="10">
        <f>SUMIFS(IsQList,IsIList,Table_ExternalData_15[[#This Row],[item_key]],IsITypeList,Table_ExternalData_17[[#Headers],[S/I]])</f>
        <v>0</v>
      </c>
      <c r="N177" s="10">
        <f>SUMIFS(IsQList,IsIList,Table_ExternalData_15[[#This Row],[item_key]],IsITypeList,Table_ExternalData_17[[#Headers],[VST]])</f>
        <v>0</v>
      </c>
      <c r="O177" s="10">
        <f>SUMIFS(IsQList,IsIList,Table_ExternalData_15[[#This Row],[item_key]],IsITypeList,Table_ExternalData_17[[#Headers],[RTN]])</f>
        <v>0</v>
      </c>
      <c r="P177" s="10">
        <f>SUM(Table_ExternalData_17[[#This Row],[R/P]:[RTN]])</f>
        <v>1467</v>
      </c>
      <c r="Q177" s="10">
        <f>SUM((Table_ExternalData_17[[#This Row],[Opening]]+Table_ExternalData_17[[#This Row],[Total Receipt]])-Table_ExternalData_17[[#This Row],[Total Issue]])</f>
        <v>440</v>
      </c>
    </row>
    <row r="178" spans="1:17">
      <c r="A178" s="1" t="s">
        <v>2120</v>
      </c>
      <c r="B178" s="1" t="s">
        <v>2507</v>
      </c>
      <c r="C178" s="1" t="s">
        <v>2508</v>
      </c>
      <c r="D178" s="10">
        <f>SUMIFS(OPBQList,OPBIList,Table_ExternalData_17[[#This Row],[item_key]])</f>
        <v>1588</v>
      </c>
      <c r="E178" s="10">
        <f>SUMIFS(GQList,GIList,Table_ExternalData_17[[#This Row],[item_key]],GTList,Table_ExternalData_17[[#Headers],[GRN]])</f>
        <v>2500</v>
      </c>
      <c r="F178" s="10">
        <f>SUMIFS(GQList,GIList,Table_ExternalData_17[[#This Row],[item_key]],GTList,Table_ExternalData_17[[#Headers],[VSTR]])</f>
        <v>0</v>
      </c>
      <c r="G178" s="10">
        <f>SUMIFS(GQList,GIList,Table_ExternalData_17[[#This Row],[item_key]],GTList,Table_ExternalData_17[[#Headers],[SR]])</f>
        <v>0</v>
      </c>
      <c r="H178" s="10">
        <f>SUMIFS(GQList,GIList,Table_ExternalData_17[[#This Row],[item_key]],GTList,Table_ExternalData_17[[#Headers],[TR]])</f>
        <v>0</v>
      </c>
      <c r="I178" s="10">
        <f>SUMIFS(GQList,GIList,Table_ExternalData_17[[#This Row],[item_key]],GTList,Table_ExternalData_17[[#Headers],[RCA]])</f>
        <v>0</v>
      </c>
      <c r="J178" s="10">
        <f>SUM(Table_ExternalData_17[[#This Row],[GRN]]+Table_ExternalData_17[[#This Row],[VSTR]]+Table_ExternalData_17[[#This Row],[SR]]+Table_ExternalData_17[[#This Row],[TR]]+Table_ExternalData_17[[#This Row],[RCA]])</f>
        <v>2500</v>
      </c>
      <c r="K178" s="10">
        <f>SUMIFS(IsQList,IsIList,Table_ExternalData_15[[#This Row],[item_key]],IsITypeList,Table_ExternalData_17[[#Headers],[R/P]])</f>
        <v>489</v>
      </c>
      <c r="L178" s="10">
        <f>SUMIFS(IsQList,IsIList,Table_ExternalData_15[[#This Row],[item_key]],IsITypeList,Table_ExternalData_17[[#Headers],[CST]])</f>
        <v>0</v>
      </c>
      <c r="M178" s="10">
        <f>SUMIFS(IsQList,IsIList,Table_ExternalData_15[[#This Row],[item_key]],IsITypeList,Table_ExternalData_17[[#Headers],[S/I]])</f>
        <v>0</v>
      </c>
      <c r="N178" s="10">
        <f>SUMIFS(IsQList,IsIList,Table_ExternalData_15[[#This Row],[item_key]],IsITypeList,Table_ExternalData_17[[#Headers],[VST]])</f>
        <v>0</v>
      </c>
      <c r="O178" s="10">
        <f>SUMIFS(IsQList,IsIList,Table_ExternalData_15[[#This Row],[item_key]],IsITypeList,Table_ExternalData_17[[#Headers],[RTN]])</f>
        <v>0</v>
      </c>
      <c r="P178" s="10">
        <f>SUM(Table_ExternalData_17[[#This Row],[R/P]:[RTN]])</f>
        <v>489</v>
      </c>
      <c r="Q178" s="10">
        <f>SUM((Table_ExternalData_17[[#This Row],[Opening]]+Table_ExternalData_17[[#This Row],[Total Receipt]])-Table_ExternalData_17[[#This Row],[Total Issue]])</f>
        <v>3599</v>
      </c>
    </row>
    <row r="179" spans="1:17">
      <c r="A179" s="1" t="s">
        <v>2121</v>
      </c>
      <c r="B179" s="1" t="s">
        <v>2509</v>
      </c>
      <c r="C179" s="1" t="s">
        <v>2508</v>
      </c>
      <c r="D179" s="10">
        <f>SUMIFS(OPBQList,OPBIList,Table_ExternalData_17[[#This Row],[item_key]])</f>
        <v>-1937</v>
      </c>
      <c r="E179" s="10">
        <f>SUMIFS(GQList,GIList,Table_ExternalData_17[[#This Row],[item_key]],GTList,Table_ExternalData_17[[#Headers],[GRN]])</f>
        <v>0</v>
      </c>
      <c r="F179" s="10">
        <f>SUMIFS(GQList,GIList,Table_ExternalData_17[[#This Row],[item_key]],GTList,Table_ExternalData_17[[#Headers],[VSTR]])</f>
        <v>0</v>
      </c>
      <c r="G179" s="10">
        <f>SUMIFS(GQList,GIList,Table_ExternalData_17[[#This Row],[item_key]],GTList,Table_ExternalData_17[[#Headers],[SR]])</f>
        <v>0</v>
      </c>
      <c r="H179" s="10">
        <f>SUMIFS(GQList,GIList,Table_ExternalData_17[[#This Row],[item_key]],GTList,Table_ExternalData_17[[#Headers],[TR]])</f>
        <v>0</v>
      </c>
      <c r="I179" s="10">
        <f>SUMIFS(GQList,GIList,Table_ExternalData_17[[#This Row],[item_key]],GTList,Table_ExternalData_17[[#Headers],[RCA]])</f>
        <v>0</v>
      </c>
      <c r="J179" s="10">
        <f>SUM(Table_ExternalData_17[[#This Row],[GRN]]+Table_ExternalData_17[[#This Row],[VSTR]]+Table_ExternalData_17[[#This Row],[SR]]+Table_ExternalData_17[[#This Row],[TR]]+Table_ExternalData_17[[#This Row],[RCA]])</f>
        <v>0</v>
      </c>
      <c r="K179" s="10">
        <f>SUMIFS(IsQList,IsIList,Table_ExternalData_15[[#This Row],[item_key]],IsITypeList,Table_ExternalData_17[[#Headers],[R/P]])</f>
        <v>978</v>
      </c>
      <c r="L179" s="10">
        <f>SUMIFS(IsQList,IsIList,Table_ExternalData_15[[#This Row],[item_key]],IsITypeList,Table_ExternalData_17[[#Headers],[CST]])</f>
        <v>0</v>
      </c>
      <c r="M179" s="10">
        <f>SUMIFS(IsQList,IsIList,Table_ExternalData_15[[#This Row],[item_key]],IsITypeList,Table_ExternalData_17[[#Headers],[S/I]])</f>
        <v>0</v>
      </c>
      <c r="N179" s="10">
        <f>SUMIFS(IsQList,IsIList,Table_ExternalData_15[[#This Row],[item_key]],IsITypeList,Table_ExternalData_17[[#Headers],[VST]])</f>
        <v>0</v>
      </c>
      <c r="O179" s="10">
        <f>SUMIFS(IsQList,IsIList,Table_ExternalData_15[[#This Row],[item_key]],IsITypeList,Table_ExternalData_17[[#Headers],[RTN]])</f>
        <v>0</v>
      </c>
      <c r="P179" s="10">
        <f>SUM(Table_ExternalData_17[[#This Row],[R/P]:[RTN]])</f>
        <v>978</v>
      </c>
      <c r="Q179" s="10">
        <f>SUM((Table_ExternalData_17[[#This Row],[Opening]]+Table_ExternalData_17[[#This Row],[Total Receipt]])-Table_ExternalData_17[[#This Row],[Total Issue]])</f>
        <v>-2915</v>
      </c>
    </row>
    <row r="180" spans="1:17">
      <c r="A180" s="1" t="s">
        <v>2122</v>
      </c>
      <c r="B180" s="1" t="s">
        <v>2510</v>
      </c>
      <c r="C180" s="1" t="s">
        <v>2511</v>
      </c>
      <c r="D180" s="10">
        <f>SUMIFS(OPBQList,OPBIList,Table_ExternalData_17[[#This Row],[item_key]])</f>
        <v>-405</v>
      </c>
      <c r="E180" s="10">
        <f>SUMIFS(GQList,GIList,Table_ExternalData_17[[#This Row],[item_key]],GTList,Table_ExternalData_17[[#Headers],[GRN]])</f>
        <v>600</v>
      </c>
      <c r="F180" s="10">
        <f>SUMIFS(GQList,GIList,Table_ExternalData_17[[#This Row],[item_key]],GTList,Table_ExternalData_17[[#Headers],[VSTR]])</f>
        <v>0</v>
      </c>
      <c r="G180" s="10">
        <f>SUMIFS(GQList,GIList,Table_ExternalData_17[[#This Row],[item_key]],GTList,Table_ExternalData_17[[#Headers],[SR]])</f>
        <v>0</v>
      </c>
      <c r="H180" s="10">
        <f>SUMIFS(GQList,GIList,Table_ExternalData_17[[#This Row],[item_key]],GTList,Table_ExternalData_17[[#Headers],[TR]])</f>
        <v>0</v>
      </c>
      <c r="I180" s="10">
        <f>SUMIFS(GQList,GIList,Table_ExternalData_17[[#This Row],[item_key]],GTList,Table_ExternalData_17[[#Headers],[RCA]])</f>
        <v>0</v>
      </c>
      <c r="J180" s="10">
        <f>SUM(Table_ExternalData_17[[#This Row],[GRN]]+Table_ExternalData_17[[#This Row],[VSTR]]+Table_ExternalData_17[[#This Row],[SR]]+Table_ExternalData_17[[#This Row],[TR]]+Table_ExternalData_17[[#This Row],[RCA]])</f>
        <v>600</v>
      </c>
      <c r="K180" s="10">
        <f>SUMIFS(IsQList,IsIList,Table_ExternalData_15[[#This Row],[item_key]],IsITypeList,Table_ExternalData_17[[#Headers],[R/P]])</f>
        <v>978</v>
      </c>
      <c r="L180" s="10">
        <f>SUMIFS(IsQList,IsIList,Table_ExternalData_15[[#This Row],[item_key]],IsITypeList,Table_ExternalData_17[[#Headers],[CST]])</f>
        <v>0</v>
      </c>
      <c r="M180" s="10">
        <f>SUMIFS(IsQList,IsIList,Table_ExternalData_15[[#This Row],[item_key]],IsITypeList,Table_ExternalData_17[[#Headers],[S/I]])</f>
        <v>0</v>
      </c>
      <c r="N180" s="10">
        <f>SUMIFS(IsQList,IsIList,Table_ExternalData_15[[#This Row],[item_key]],IsITypeList,Table_ExternalData_17[[#Headers],[VST]])</f>
        <v>0</v>
      </c>
      <c r="O180" s="10">
        <f>SUMIFS(IsQList,IsIList,Table_ExternalData_15[[#This Row],[item_key]],IsITypeList,Table_ExternalData_17[[#Headers],[RTN]])</f>
        <v>0</v>
      </c>
      <c r="P180" s="10">
        <f>SUM(Table_ExternalData_17[[#This Row],[R/P]:[RTN]])</f>
        <v>978</v>
      </c>
      <c r="Q180" s="10">
        <f>SUM((Table_ExternalData_17[[#This Row],[Opening]]+Table_ExternalData_17[[#This Row],[Total Receipt]])-Table_ExternalData_17[[#This Row],[Total Issue]])</f>
        <v>-783</v>
      </c>
    </row>
    <row r="181" spans="1:17">
      <c r="A181" s="1" t="s">
        <v>93</v>
      </c>
      <c r="B181" s="1" t="s">
        <v>1337</v>
      </c>
      <c r="C181" s="1" t="s">
        <v>1338</v>
      </c>
      <c r="D181" s="10">
        <f>SUMIFS(OPBQList,OPBIList,Table_ExternalData_17[[#This Row],[item_key]])</f>
        <v>-175</v>
      </c>
      <c r="E181" s="10">
        <f>SUMIFS(GQList,GIList,Table_ExternalData_17[[#This Row],[item_key]],GTList,Table_ExternalData_17[[#Headers],[GRN]])</f>
        <v>350</v>
      </c>
      <c r="F181" s="10">
        <f>SUMIFS(GQList,GIList,Table_ExternalData_17[[#This Row],[item_key]],GTList,Table_ExternalData_17[[#Headers],[VSTR]])</f>
        <v>0</v>
      </c>
      <c r="G181" s="10">
        <f>SUMIFS(GQList,GIList,Table_ExternalData_17[[#This Row],[item_key]],GTList,Table_ExternalData_17[[#Headers],[SR]])</f>
        <v>0</v>
      </c>
      <c r="H181" s="10">
        <f>SUMIFS(GQList,GIList,Table_ExternalData_17[[#This Row],[item_key]],GTList,Table_ExternalData_17[[#Headers],[TR]])</f>
        <v>0</v>
      </c>
      <c r="I181" s="10">
        <f>SUMIFS(GQList,GIList,Table_ExternalData_17[[#This Row],[item_key]],GTList,Table_ExternalData_17[[#Headers],[RCA]])</f>
        <v>0</v>
      </c>
      <c r="J181" s="10">
        <f>SUM(Table_ExternalData_17[[#This Row],[GRN]]+Table_ExternalData_17[[#This Row],[VSTR]]+Table_ExternalData_17[[#This Row],[SR]]+Table_ExternalData_17[[#This Row],[TR]]+Table_ExternalData_17[[#This Row],[RCA]])</f>
        <v>350</v>
      </c>
      <c r="K181" s="10">
        <f>SUMIFS(IsQList,IsIList,Table_ExternalData_15[[#This Row],[item_key]],IsITypeList,Table_ExternalData_17[[#Headers],[R/P]])</f>
        <v>489</v>
      </c>
      <c r="L181" s="10">
        <f>SUMIFS(IsQList,IsIList,Table_ExternalData_15[[#This Row],[item_key]],IsITypeList,Table_ExternalData_17[[#Headers],[CST]])</f>
        <v>0</v>
      </c>
      <c r="M181" s="10">
        <f>SUMIFS(IsQList,IsIList,Table_ExternalData_15[[#This Row],[item_key]],IsITypeList,Table_ExternalData_17[[#Headers],[S/I]])</f>
        <v>0</v>
      </c>
      <c r="N181" s="10">
        <f>SUMIFS(IsQList,IsIList,Table_ExternalData_15[[#This Row],[item_key]],IsITypeList,Table_ExternalData_17[[#Headers],[VST]])</f>
        <v>0</v>
      </c>
      <c r="O181" s="10">
        <f>SUMIFS(IsQList,IsIList,Table_ExternalData_15[[#This Row],[item_key]],IsITypeList,Table_ExternalData_17[[#Headers],[RTN]])</f>
        <v>0</v>
      </c>
      <c r="P181" s="10">
        <f>SUM(Table_ExternalData_17[[#This Row],[R/P]:[RTN]])</f>
        <v>489</v>
      </c>
      <c r="Q181" s="10">
        <f>SUM((Table_ExternalData_17[[#This Row],[Opening]]+Table_ExternalData_17[[#This Row],[Total Receipt]])-Table_ExternalData_17[[#This Row],[Total Issue]])</f>
        <v>-314</v>
      </c>
    </row>
    <row r="182" spans="1:17">
      <c r="A182" s="1" t="s">
        <v>497</v>
      </c>
      <c r="B182" s="1" t="s">
        <v>1369</v>
      </c>
      <c r="C182" s="1" t="s">
        <v>1370</v>
      </c>
      <c r="D182" s="10">
        <f>SUMIFS(OPBQList,OPBIList,Table_ExternalData_17[[#This Row],[item_key]])</f>
        <v>1404</v>
      </c>
      <c r="E182" s="10">
        <f>SUMIFS(GQList,GIList,Table_ExternalData_17[[#This Row],[item_key]],GTList,Table_ExternalData_17[[#Headers],[GRN]])</f>
        <v>1000</v>
      </c>
      <c r="F182" s="10">
        <f>SUMIFS(GQList,GIList,Table_ExternalData_17[[#This Row],[item_key]],GTList,Table_ExternalData_17[[#Headers],[VSTR]])</f>
        <v>0</v>
      </c>
      <c r="G182" s="10">
        <f>SUMIFS(GQList,GIList,Table_ExternalData_17[[#This Row],[item_key]],GTList,Table_ExternalData_17[[#Headers],[SR]])</f>
        <v>0</v>
      </c>
      <c r="H182" s="10">
        <f>SUMIFS(GQList,GIList,Table_ExternalData_17[[#This Row],[item_key]],GTList,Table_ExternalData_17[[#Headers],[TR]])</f>
        <v>0</v>
      </c>
      <c r="I182" s="10">
        <f>SUMIFS(GQList,GIList,Table_ExternalData_17[[#This Row],[item_key]],GTList,Table_ExternalData_17[[#Headers],[RCA]])</f>
        <v>0</v>
      </c>
      <c r="J182" s="10">
        <f>SUM(Table_ExternalData_17[[#This Row],[GRN]]+Table_ExternalData_17[[#This Row],[VSTR]]+Table_ExternalData_17[[#This Row],[SR]]+Table_ExternalData_17[[#This Row],[TR]]+Table_ExternalData_17[[#This Row],[RCA]])</f>
        <v>1000</v>
      </c>
      <c r="K182" s="10">
        <f>SUMIFS(IsQList,IsIList,Table_ExternalData_15[[#This Row],[item_key]],IsITypeList,Table_ExternalData_17[[#Headers],[R/P]])</f>
        <v>1320</v>
      </c>
      <c r="L182" s="10">
        <f>SUMIFS(IsQList,IsIList,Table_ExternalData_15[[#This Row],[item_key]],IsITypeList,Table_ExternalData_17[[#Headers],[CST]])</f>
        <v>0</v>
      </c>
      <c r="M182" s="10">
        <f>SUMIFS(IsQList,IsIList,Table_ExternalData_15[[#This Row],[item_key]],IsITypeList,Table_ExternalData_17[[#Headers],[S/I]])</f>
        <v>0</v>
      </c>
      <c r="N182" s="10">
        <f>SUMIFS(IsQList,IsIList,Table_ExternalData_15[[#This Row],[item_key]],IsITypeList,Table_ExternalData_17[[#Headers],[VST]])</f>
        <v>0</v>
      </c>
      <c r="O182" s="10">
        <f>SUMIFS(IsQList,IsIList,Table_ExternalData_15[[#This Row],[item_key]],IsITypeList,Table_ExternalData_17[[#Headers],[RTN]])</f>
        <v>0</v>
      </c>
      <c r="P182" s="10">
        <f>SUM(Table_ExternalData_17[[#This Row],[R/P]:[RTN]])</f>
        <v>1320</v>
      </c>
      <c r="Q182" s="10">
        <f>SUM((Table_ExternalData_17[[#This Row],[Opening]]+Table_ExternalData_17[[#This Row],[Total Receipt]])-Table_ExternalData_17[[#This Row],[Total Issue]])</f>
        <v>1084</v>
      </c>
    </row>
    <row r="183" spans="1:17">
      <c r="A183" s="1" t="s">
        <v>1763</v>
      </c>
      <c r="B183" s="1" t="s">
        <v>1875</v>
      </c>
      <c r="C183" s="1" t="s">
        <v>1876</v>
      </c>
      <c r="D183" s="10">
        <f>SUMIFS(OPBQList,OPBIList,Table_ExternalData_17[[#This Row],[item_key]])</f>
        <v>10</v>
      </c>
      <c r="E183" s="10">
        <f>SUMIFS(GQList,GIList,Table_ExternalData_17[[#This Row],[item_key]],GTList,Table_ExternalData_17[[#Headers],[GRN]])</f>
        <v>0</v>
      </c>
      <c r="F183" s="10">
        <f>SUMIFS(GQList,GIList,Table_ExternalData_17[[#This Row],[item_key]],GTList,Table_ExternalData_17[[#Headers],[VSTR]])</f>
        <v>0</v>
      </c>
      <c r="G183" s="10">
        <f>SUMIFS(GQList,GIList,Table_ExternalData_17[[#This Row],[item_key]],GTList,Table_ExternalData_17[[#Headers],[SR]])</f>
        <v>0</v>
      </c>
      <c r="H183" s="10">
        <f>SUMIFS(GQList,GIList,Table_ExternalData_17[[#This Row],[item_key]],GTList,Table_ExternalData_17[[#Headers],[TR]])</f>
        <v>960</v>
      </c>
      <c r="I183" s="10">
        <f>SUMIFS(GQList,GIList,Table_ExternalData_17[[#This Row],[item_key]],GTList,Table_ExternalData_17[[#Headers],[RCA]])</f>
        <v>0</v>
      </c>
      <c r="J183" s="10">
        <f>SUM(Table_ExternalData_17[[#This Row],[GRN]]+Table_ExternalData_17[[#This Row],[VSTR]]+Table_ExternalData_17[[#This Row],[SR]]+Table_ExternalData_17[[#This Row],[TR]]+Table_ExternalData_17[[#This Row],[RCA]])</f>
        <v>960</v>
      </c>
      <c r="K183" s="10">
        <f>SUMIFS(IsQList,IsIList,Table_ExternalData_15[[#This Row],[item_key]],IsITypeList,Table_ExternalData_17[[#Headers],[R/P]])</f>
        <v>489</v>
      </c>
      <c r="L183" s="10">
        <f>SUMIFS(IsQList,IsIList,Table_ExternalData_15[[#This Row],[item_key]],IsITypeList,Table_ExternalData_17[[#Headers],[CST]])</f>
        <v>0</v>
      </c>
      <c r="M183" s="10">
        <f>SUMIFS(IsQList,IsIList,Table_ExternalData_15[[#This Row],[item_key]],IsITypeList,Table_ExternalData_17[[#Headers],[S/I]])</f>
        <v>0</v>
      </c>
      <c r="N183" s="10">
        <f>SUMIFS(IsQList,IsIList,Table_ExternalData_15[[#This Row],[item_key]],IsITypeList,Table_ExternalData_17[[#Headers],[VST]])</f>
        <v>0</v>
      </c>
      <c r="O183" s="10">
        <f>SUMIFS(IsQList,IsIList,Table_ExternalData_15[[#This Row],[item_key]],IsITypeList,Table_ExternalData_17[[#Headers],[RTN]])</f>
        <v>0</v>
      </c>
      <c r="P183" s="10">
        <f>SUM(Table_ExternalData_17[[#This Row],[R/P]:[RTN]])</f>
        <v>489</v>
      </c>
      <c r="Q183" s="10">
        <f>SUM((Table_ExternalData_17[[#This Row],[Opening]]+Table_ExternalData_17[[#This Row],[Total Receipt]])-Table_ExternalData_17[[#This Row],[Total Issue]])</f>
        <v>481</v>
      </c>
    </row>
    <row r="184" spans="1:17">
      <c r="A184" s="1" t="s">
        <v>570</v>
      </c>
      <c r="B184" s="1" t="s">
        <v>1301</v>
      </c>
      <c r="C184" s="1" t="s">
        <v>1302</v>
      </c>
      <c r="D184" s="10">
        <f>SUMIFS(OPBQList,OPBIList,Table_ExternalData_17[[#This Row],[item_key]])</f>
        <v>7022</v>
      </c>
      <c r="E184" s="10">
        <f>SUMIFS(GQList,GIList,Table_ExternalData_17[[#This Row],[item_key]],GTList,Table_ExternalData_17[[#Headers],[GRN]])</f>
        <v>900</v>
      </c>
      <c r="F184" s="10">
        <f>SUMIFS(GQList,GIList,Table_ExternalData_17[[#This Row],[item_key]],GTList,Table_ExternalData_17[[#Headers],[VSTR]])</f>
        <v>0</v>
      </c>
      <c r="G184" s="10">
        <f>SUMIFS(GQList,GIList,Table_ExternalData_17[[#This Row],[item_key]],GTList,Table_ExternalData_17[[#Headers],[SR]])</f>
        <v>0</v>
      </c>
      <c r="H184" s="10">
        <f>SUMIFS(GQList,GIList,Table_ExternalData_17[[#This Row],[item_key]],GTList,Table_ExternalData_17[[#Headers],[TR]])</f>
        <v>0</v>
      </c>
      <c r="I184" s="10">
        <f>SUMIFS(GQList,GIList,Table_ExternalData_17[[#This Row],[item_key]],GTList,Table_ExternalData_17[[#Headers],[RCA]])</f>
        <v>0</v>
      </c>
      <c r="J184" s="10">
        <f>SUM(Table_ExternalData_17[[#This Row],[GRN]]+Table_ExternalData_17[[#This Row],[VSTR]]+Table_ExternalData_17[[#This Row],[SR]]+Table_ExternalData_17[[#This Row],[TR]]+Table_ExternalData_17[[#This Row],[RCA]])</f>
        <v>900</v>
      </c>
      <c r="K184" s="10">
        <f>SUMIFS(IsQList,IsIList,Table_ExternalData_15[[#This Row],[item_key]],IsITypeList,Table_ExternalData_17[[#Headers],[R/P]])</f>
        <v>489</v>
      </c>
      <c r="L184" s="10">
        <f>SUMIFS(IsQList,IsIList,Table_ExternalData_15[[#This Row],[item_key]],IsITypeList,Table_ExternalData_17[[#Headers],[CST]])</f>
        <v>0</v>
      </c>
      <c r="M184" s="10">
        <f>SUMIFS(IsQList,IsIList,Table_ExternalData_15[[#This Row],[item_key]],IsITypeList,Table_ExternalData_17[[#Headers],[S/I]])</f>
        <v>0</v>
      </c>
      <c r="N184" s="10">
        <f>SUMIFS(IsQList,IsIList,Table_ExternalData_15[[#This Row],[item_key]],IsITypeList,Table_ExternalData_17[[#Headers],[VST]])</f>
        <v>0</v>
      </c>
      <c r="O184" s="10">
        <f>SUMIFS(IsQList,IsIList,Table_ExternalData_15[[#This Row],[item_key]],IsITypeList,Table_ExternalData_17[[#Headers],[RTN]])</f>
        <v>0</v>
      </c>
      <c r="P184" s="10">
        <f>SUM(Table_ExternalData_17[[#This Row],[R/P]:[RTN]])</f>
        <v>489</v>
      </c>
      <c r="Q184" s="10">
        <f>SUM((Table_ExternalData_17[[#This Row],[Opening]]+Table_ExternalData_17[[#This Row],[Total Receipt]])-Table_ExternalData_17[[#This Row],[Total Issue]])</f>
        <v>7433</v>
      </c>
    </row>
    <row r="185" spans="1:17">
      <c r="A185" s="1" t="s">
        <v>2123</v>
      </c>
      <c r="B185" s="1" t="s">
        <v>2512</v>
      </c>
      <c r="C185" s="1" t="s">
        <v>1302</v>
      </c>
      <c r="D185" s="10">
        <f>SUMIFS(OPBQList,OPBIList,Table_ExternalData_17[[#This Row],[item_key]])</f>
        <v>3195</v>
      </c>
      <c r="E185" s="10">
        <f>SUMIFS(GQList,GIList,Table_ExternalData_17[[#This Row],[item_key]],GTList,Table_ExternalData_17[[#Headers],[GRN]])</f>
        <v>2000</v>
      </c>
      <c r="F185" s="10">
        <f>SUMIFS(GQList,GIList,Table_ExternalData_17[[#This Row],[item_key]],GTList,Table_ExternalData_17[[#Headers],[VSTR]])</f>
        <v>0</v>
      </c>
      <c r="G185" s="10">
        <f>SUMIFS(GQList,GIList,Table_ExternalData_17[[#This Row],[item_key]],GTList,Table_ExternalData_17[[#Headers],[SR]])</f>
        <v>0</v>
      </c>
      <c r="H185" s="10">
        <f>SUMIFS(GQList,GIList,Table_ExternalData_17[[#This Row],[item_key]],GTList,Table_ExternalData_17[[#Headers],[TR]])</f>
        <v>0</v>
      </c>
      <c r="I185" s="10">
        <f>SUMIFS(GQList,GIList,Table_ExternalData_17[[#This Row],[item_key]],GTList,Table_ExternalData_17[[#Headers],[RCA]])</f>
        <v>0</v>
      </c>
      <c r="J185" s="10">
        <f>SUM(Table_ExternalData_17[[#This Row],[GRN]]+Table_ExternalData_17[[#This Row],[VSTR]]+Table_ExternalData_17[[#This Row],[SR]]+Table_ExternalData_17[[#This Row],[TR]]+Table_ExternalData_17[[#This Row],[RCA]])</f>
        <v>2000</v>
      </c>
      <c r="K185" s="10">
        <f>SUMIFS(IsQList,IsIList,Table_ExternalData_15[[#This Row],[item_key]],IsITypeList,Table_ExternalData_17[[#Headers],[R/P]])</f>
        <v>978</v>
      </c>
      <c r="L185" s="10">
        <f>SUMIFS(IsQList,IsIList,Table_ExternalData_15[[#This Row],[item_key]],IsITypeList,Table_ExternalData_17[[#Headers],[CST]])</f>
        <v>0</v>
      </c>
      <c r="M185" s="10">
        <f>SUMIFS(IsQList,IsIList,Table_ExternalData_15[[#This Row],[item_key]],IsITypeList,Table_ExternalData_17[[#Headers],[S/I]])</f>
        <v>0</v>
      </c>
      <c r="N185" s="10">
        <f>SUMIFS(IsQList,IsIList,Table_ExternalData_15[[#This Row],[item_key]],IsITypeList,Table_ExternalData_17[[#Headers],[VST]])</f>
        <v>0</v>
      </c>
      <c r="O185" s="10">
        <f>SUMIFS(IsQList,IsIList,Table_ExternalData_15[[#This Row],[item_key]],IsITypeList,Table_ExternalData_17[[#Headers],[RTN]])</f>
        <v>0</v>
      </c>
      <c r="P185" s="10">
        <f>SUM(Table_ExternalData_17[[#This Row],[R/P]:[RTN]])</f>
        <v>978</v>
      </c>
      <c r="Q185" s="10">
        <f>SUM((Table_ExternalData_17[[#This Row],[Opening]]+Table_ExternalData_17[[#This Row],[Total Receipt]])-Table_ExternalData_17[[#This Row],[Total Issue]])</f>
        <v>4217</v>
      </c>
    </row>
    <row r="186" spans="1:17">
      <c r="A186" s="1" t="s">
        <v>94</v>
      </c>
      <c r="B186" s="1" t="s">
        <v>793</v>
      </c>
      <c r="C186" s="1" t="s">
        <v>794</v>
      </c>
      <c r="D186" s="10">
        <f>SUMIFS(OPBQList,OPBIList,Table_ExternalData_17[[#This Row],[item_key]])</f>
        <v>-1316</v>
      </c>
      <c r="E186" s="10">
        <f>SUMIFS(GQList,GIList,Table_ExternalData_17[[#This Row],[item_key]],GTList,Table_ExternalData_17[[#Headers],[GRN]])</f>
        <v>1020</v>
      </c>
      <c r="F186" s="10">
        <f>SUMIFS(GQList,GIList,Table_ExternalData_17[[#This Row],[item_key]],GTList,Table_ExternalData_17[[#Headers],[VSTR]])</f>
        <v>0</v>
      </c>
      <c r="G186" s="10">
        <f>SUMIFS(GQList,GIList,Table_ExternalData_17[[#This Row],[item_key]],GTList,Table_ExternalData_17[[#Headers],[SR]])</f>
        <v>0</v>
      </c>
      <c r="H186" s="10">
        <f>SUMIFS(GQList,GIList,Table_ExternalData_17[[#This Row],[item_key]],GTList,Table_ExternalData_17[[#Headers],[TR]])</f>
        <v>0</v>
      </c>
      <c r="I186" s="10">
        <f>SUMIFS(GQList,GIList,Table_ExternalData_17[[#This Row],[item_key]],GTList,Table_ExternalData_17[[#Headers],[RCA]])</f>
        <v>0</v>
      </c>
      <c r="J186" s="10">
        <f>SUM(Table_ExternalData_17[[#This Row],[GRN]]+Table_ExternalData_17[[#This Row],[VSTR]]+Table_ExternalData_17[[#This Row],[SR]]+Table_ExternalData_17[[#This Row],[TR]]+Table_ExternalData_17[[#This Row],[RCA]])</f>
        <v>1020</v>
      </c>
      <c r="K186" s="10">
        <f>SUMIFS(IsQList,IsIList,Table_ExternalData_15[[#This Row],[item_key]],IsITypeList,Table_ExternalData_17[[#Headers],[R/P]])</f>
        <v>489</v>
      </c>
      <c r="L186" s="10">
        <f>SUMIFS(IsQList,IsIList,Table_ExternalData_15[[#This Row],[item_key]],IsITypeList,Table_ExternalData_17[[#Headers],[CST]])</f>
        <v>0</v>
      </c>
      <c r="M186" s="10">
        <f>SUMIFS(IsQList,IsIList,Table_ExternalData_15[[#This Row],[item_key]],IsITypeList,Table_ExternalData_17[[#Headers],[S/I]])</f>
        <v>0</v>
      </c>
      <c r="N186" s="10">
        <f>SUMIFS(IsQList,IsIList,Table_ExternalData_15[[#This Row],[item_key]],IsITypeList,Table_ExternalData_17[[#Headers],[VST]])</f>
        <v>0</v>
      </c>
      <c r="O186" s="10">
        <f>SUMIFS(IsQList,IsIList,Table_ExternalData_15[[#This Row],[item_key]],IsITypeList,Table_ExternalData_17[[#Headers],[RTN]])</f>
        <v>0</v>
      </c>
      <c r="P186" s="10">
        <f>SUM(Table_ExternalData_17[[#This Row],[R/P]:[RTN]])</f>
        <v>489</v>
      </c>
      <c r="Q186" s="10">
        <f>SUM((Table_ExternalData_17[[#This Row],[Opening]]+Table_ExternalData_17[[#This Row],[Total Receipt]])-Table_ExternalData_17[[#This Row],[Total Issue]])</f>
        <v>-785</v>
      </c>
    </row>
    <row r="187" spans="1:17">
      <c r="A187" s="1" t="s">
        <v>2022</v>
      </c>
      <c r="B187" s="1" t="s">
        <v>2513</v>
      </c>
      <c r="C187" s="1" t="s">
        <v>2514</v>
      </c>
      <c r="D187" s="10">
        <f>SUMIFS(OPBQList,OPBIList,Table_ExternalData_17[[#This Row],[item_key]])</f>
        <v>-364</v>
      </c>
      <c r="E187" s="10">
        <f>SUMIFS(GQList,GIList,Table_ExternalData_17[[#This Row],[item_key]],GTList,Table_ExternalData_17[[#Headers],[GRN]])</f>
        <v>0</v>
      </c>
      <c r="F187" s="10">
        <f>SUMIFS(GQList,GIList,Table_ExternalData_17[[#This Row],[item_key]],GTList,Table_ExternalData_17[[#Headers],[VSTR]])</f>
        <v>0</v>
      </c>
      <c r="G187" s="10">
        <f>SUMIFS(GQList,GIList,Table_ExternalData_17[[#This Row],[item_key]],GTList,Table_ExternalData_17[[#Headers],[SR]])</f>
        <v>0</v>
      </c>
      <c r="H187" s="10">
        <f>SUMIFS(GQList,GIList,Table_ExternalData_17[[#This Row],[item_key]],GTList,Table_ExternalData_17[[#Headers],[TR]])</f>
        <v>0</v>
      </c>
      <c r="I187" s="10">
        <f>SUMIFS(GQList,GIList,Table_ExternalData_17[[#This Row],[item_key]],GTList,Table_ExternalData_17[[#Headers],[RCA]])</f>
        <v>0</v>
      </c>
      <c r="J187" s="10">
        <f>SUM(Table_ExternalData_17[[#This Row],[GRN]]+Table_ExternalData_17[[#This Row],[VSTR]]+Table_ExternalData_17[[#This Row],[SR]]+Table_ExternalData_17[[#This Row],[TR]]+Table_ExternalData_17[[#This Row],[RCA]])</f>
        <v>0</v>
      </c>
      <c r="K187" s="10">
        <f>SUMIFS(IsQList,IsIList,Table_ExternalData_15[[#This Row],[item_key]],IsITypeList,Table_ExternalData_17[[#Headers],[R/P]])</f>
        <v>2934</v>
      </c>
      <c r="L187" s="10">
        <f>SUMIFS(IsQList,IsIList,Table_ExternalData_15[[#This Row],[item_key]],IsITypeList,Table_ExternalData_17[[#Headers],[CST]])</f>
        <v>0</v>
      </c>
      <c r="M187" s="10">
        <f>SUMIFS(IsQList,IsIList,Table_ExternalData_15[[#This Row],[item_key]],IsITypeList,Table_ExternalData_17[[#Headers],[S/I]])</f>
        <v>0</v>
      </c>
      <c r="N187" s="10">
        <f>SUMIFS(IsQList,IsIList,Table_ExternalData_15[[#This Row],[item_key]],IsITypeList,Table_ExternalData_17[[#Headers],[VST]])</f>
        <v>0</v>
      </c>
      <c r="O187" s="10">
        <f>SUMIFS(IsQList,IsIList,Table_ExternalData_15[[#This Row],[item_key]],IsITypeList,Table_ExternalData_17[[#Headers],[RTN]])</f>
        <v>0</v>
      </c>
      <c r="P187" s="10">
        <f>SUM(Table_ExternalData_17[[#This Row],[R/P]:[RTN]])</f>
        <v>2934</v>
      </c>
      <c r="Q187" s="10">
        <f>SUM((Table_ExternalData_17[[#This Row],[Opening]]+Table_ExternalData_17[[#This Row],[Total Receipt]])-Table_ExternalData_17[[#This Row],[Total Issue]])</f>
        <v>-3298</v>
      </c>
    </row>
    <row r="188" spans="1:17">
      <c r="A188" s="1" t="s">
        <v>2023</v>
      </c>
      <c r="B188" s="1" t="s">
        <v>2515</v>
      </c>
      <c r="C188" s="1" t="s">
        <v>2516</v>
      </c>
      <c r="D188" s="10">
        <f>SUMIFS(OPBQList,OPBIList,Table_ExternalData_17[[#This Row],[item_key]])</f>
        <v>931</v>
      </c>
      <c r="E188" s="10">
        <f>SUMIFS(GQList,GIList,Table_ExternalData_17[[#This Row],[item_key]],GTList,Table_ExternalData_17[[#Headers],[GRN]])</f>
        <v>1000</v>
      </c>
      <c r="F188" s="10">
        <f>SUMIFS(GQList,GIList,Table_ExternalData_17[[#This Row],[item_key]],GTList,Table_ExternalData_17[[#Headers],[VSTR]])</f>
        <v>0</v>
      </c>
      <c r="G188" s="10">
        <f>SUMIFS(GQList,GIList,Table_ExternalData_17[[#This Row],[item_key]],GTList,Table_ExternalData_17[[#Headers],[SR]])</f>
        <v>0</v>
      </c>
      <c r="H188" s="10">
        <f>SUMIFS(GQList,GIList,Table_ExternalData_17[[#This Row],[item_key]],GTList,Table_ExternalData_17[[#Headers],[TR]])</f>
        <v>0</v>
      </c>
      <c r="I188" s="10">
        <f>SUMIFS(GQList,GIList,Table_ExternalData_17[[#This Row],[item_key]],GTList,Table_ExternalData_17[[#Headers],[RCA]])</f>
        <v>0</v>
      </c>
      <c r="J188" s="10">
        <f>SUM(Table_ExternalData_17[[#This Row],[GRN]]+Table_ExternalData_17[[#This Row],[VSTR]]+Table_ExternalData_17[[#This Row],[SR]]+Table_ExternalData_17[[#This Row],[TR]]+Table_ExternalData_17[[#This Row],[RCA]])</f>
        <v>1000</v>
      </c>
      <c r="K188" s="10">
        <f>SUMIFS(IsQList,IsIList,Table_ExternalData_15[[#This Row],[item_key]],IsITypeList,Table_ExternalData_17[[#Headers],[R/P]])</f>
        <v>489</v>
      </c>
      <c r="L188" s="10">
        <f>SUMIFS(IsQList,IsIList,Table_ExternalData_15[[#This Row],[item_key]],IsITypeList,Table_ExternalData_17[[#Headers],[CST]])</f>
        <v>1</v>
      </c>
      <c r="M188" s="10">
        <f>SUMIFS(IsQList,IsIList,Table_ExternalData_15[[#This Row],[item_key]],IsITypeList,Table_ExternalData_17[[#Headers],[S/I]])</f>
        <v>0</v>
      </c>
      <c r="N188" s="10">
        <f>SUMIFS(IsQList,IsIList,Table_ExternalData_15[[#This Row],[item_key]],IsITypeList,Table_ExternalData_17[[#Headers],[VST]])</f>
        <v>0</v>
      </c>
      <c r="O188" s="10">
        <f>SUMIFS(IsQList,IsIList,Table_ExternalData_15[[#This Row],[item_key]],IsITypeList,Table_ExternalData_17[[#Headers],[RTN]])</f>
        <v>0</v>
      </c>
      <c r="P188" s="10">
        <f>SUM(Table_ExternalData_17[[#This Row],[R/P]:[RTN]])</f>
        <v>490</v>
      </c>
      <c r="Q188" s="10">
        <f>SUM((Table_ExternalData_17[[#This Row],[Opening]]+Table_ExternalData_17[[#This Row],[Total Receipt]])-Table_ExternalData_17[[#This Row],[Total Issue]])</f>
        <v>1441</v>
      </c>
    </row>
    <row r="189" spans="1:17">
      <c r="A189" s="1" t="s">
        <v>2124</v>
      </c>
      <c r="B189" s="1" t="s">
        <v>2517</v>
      </c>
      <c r="C189" s="1" t="s">
        <v>2516</v>
      </c>
      <c r="D189" s="10">
        <f>SUMIFS(OPBQList,OPBIList,Table_ExternalData_17[[#This Row],[item_key]])</f>
        <v>2340</v>
      </c>
      <c r="E189" s="10">
        <f>SUMIFS(GQList,GIList,Table_ExternalData_17[[#This Row],[item_key]],GTList,Table_ExternalData_17[[#Headers],[GRN]])</f>
        <v>0</v>
      </c>
      <c r="F189" s="10">
        <f>SUMIFS(GQList,GIList,Table_ExternalData_17[[#This Row],[item_key]],GTList,Table_ExternalData_17[[#Headers],[VSTR]])</f>
        <v>0</v>
      </c>
      <c r="G189" s="10">
        <f>SUMIFS(GQList,GIList,Table_ExternalData_17[[#This Row],[item_key]],GTList,Table_ExternalData_17[[#Headers],[SR]])</f>
        <v>0</v>
      </c>
      <c r="H189" s="10">
        <f>SUMIFS(GQList,GIList,Table_ExternalData_17[[#This Row],[item_key]],GTList,Table_ExternalData_17[[#Headers],[TR]])</f>
        <v>0</v>
      </c>
      <c r="I189" s="10">
        <f>SUMIFS(GQList,GIList,Table_ExternalData_17[[#This Row],[item_key]],GTList,Table_ExternalData_17[[#Headers],[RCA]])</f>
        <v>0</v>
      </c>
      <c r="J189" s="10">
        <f>SUM(Table_ExternalData_17[[#This Row],[GRN]]+Table_ExternalData_17[[#This Row],[VSTR]]+Table_ExternalData_17[[#This Row],[SR]]+Table_ExternalData_17[[#This Row],[TR]]+Table_ExternalData_17[[#This Row],[RCA]])</f>
        <v>0</v>
      </c>
      <c r="K189" s="10">
        <f>SUMIFS(IsQList,IsIList,Table_ExternalData_15[[#This Row],[item_key]],IsITypeList,Table_ExternalData_17[[#Headers],[R/P]])</f>
        <v>489</v>
      </c>
      <c r="L189" s="10">
        <f>SUMIFS(IsQList,IsIList,Table_ExternalData_15[[#This Row],[item_key]],IsITypeList,Table_ExternalData_17[[#Headers],[CST]])</f>
        <v>1</v>
      </c>
      <c r="M189" s="10">
        <f>SUMIFS(IsQList,IsIList,Table_ExternalData_15[[#This Row],[item_key]],IsITypeList,Table_ExternalData_17[[#Headers],[S/I]])</f>
        <v>0</v>
      </c>
      <c r="N189" s="10">
        <f>SUMIFS(IsQList,IsIList,Table_ExternalData_15[[#This Row],[item_key]],IsITypeList,Table_ExternalData_17[[#Headers],[VST]])</f>
        <v>0</v>
      </c>
      <c r="O189" s="10">
        <f>SUMIFS(IsQList,IsIList,Table_ExternalData_15[[#This Row],[item_key]],IsITypeList,Table_ExternalData_17[[#Headers],[RTN]])</f>
        <v>0</v>
      </c>
      <c r="P189" s="10">
        <f>SUM(Table_ExternalData_17[[#This Row],[R/P]:[RTN]])</f>
        <v>490</v>
      </c>
      <c r="Q189" s="10">
        <f>SUM((Table_ExternalData_17[[#This Row],[Opening]]+Table_ExternalData_17[[#This Row],[Total Receipt]])-Table_ExternalData_17[[#This Row],[Total Issue]])</f>
        <v>1850</v>
      </c>
    </row>
    <row r="190" spans="1:17">
      <c r="A190" s="1" t="s">
        <v>2024</v>
      </c>
      <c r="B190" s="1" t="s">
        <v>2518</v>
      </c>
      <c r="C190" s="1" t="s">
        <v>2519</v>
      </c>
      <c r="D190" s="10">
        <f>SUMIFS(OPBQList,OPBIList,Table_ExternalData_17[[#This Row],[item_key]])</f>
        <v>2192</v>
      </c>
      <c r="E190" s="10">
        <f>SUMIFS(GQList,GIList,Table_ExternalData_17[[#This Row],[item_key]],GTList,Table_ExternalData_17[[#Headers],[GRN]])</f>
        <v>1000</v>
      </c>
      <c r="F190" s="10">
        <f>SUMIFS(GQList,GIList,Table_ExternalData_17[[#This Row],[item_key]],GTList,Table_ExternalData_17[[#Headers],[VSTR]])</f>
        <v>0</v>
      </c>
      <c r="G190" s="10">
        <f>SUMIFS(GQList,GIList,Table_ExternalData_17[[#This Row],[item_key]],GTList,Table_ExternalData_17[[#Headers],[SR]])</f>
        <v>0</v>
      </c>
      <c r="H190" s="10">
        <f>SUMIFS(GQList,GIList,Table_ExternalData_17[[#This Row],[item_key]],GTList,Table_ExternalData_17[[#Headers],[TR]])</f>
        <v>0</v>
      </c>
      <c r="I190" s="10">
        <f>SUMIFS(GQList,GIList,Table_ExternalData_17[[#This Row],[item_key]],GTList,Table_ExternalData_17[[#Headers],[RCA]])</f>
        <v>0</v>
      </c>
      <c r="J190" s="10">
        <f>SUM(Table_ExternalData_17[[#This Row],[GRN]]+Table_ExternalData_17[[#This Row],[VSTR]]+Table_ExternalData_17[[#This Row],[SR]]+Table_ExternalData_17[[#This Row],[TR]]+Table_ExternalData_17[[#This Row],[RCA]])</f>
        <v>1000</v>
      </c>
      <c r="K190" s="10">
        <f>SUMIFS(IsQList,IsIList,Table_ExternalData_15[[#This Row],[item_key]],IsITypeList,Table_ExternalData_17[[#Headers],[R/P]])</f>
        <v>978</v>
      </c>
      <c r="L190" s="10">
        <f>SUMIFS(IsQList,IsIList,Table_ExternalData_15[[#This Row],[item_key]],IsITypeList,Table_ExternalData_17[[#Headers],[CST]])</f>
        <v>0</v>
      </c>
      <c r="M190" s="10">
        <f>SUMIFS(IsQList,IsIList,Table_ExternalData_15[[#This Row],[item_key]],IsITypeList,Table_ExternalData_17[[#Headers],[S/I]])</f>
        <v>0</v>
      </c>
      <c r="N190" s="10">
        <f>SUMIFS(IsQList,IsIList,Table_ExternalData_15[[#This Row],[item_key]],IsITypeList,Table_ExternalData_17[[#Headers],[VST]])</f>
        <v>0</v>
      </c>
      <c r="O190" s="10">
        <f>SUMIFS(IsQList,IsIList,Table_ExternalData_15[[#This Row],[item_key]],IsITypeList,Table_ExternalData_17[[#Headers],[RTN]])</f>
        <v>0</v>
      </c>
      <c r="P190" s="10">
        <f>SUM(Table_ExternalData_17[[#This Row],[R/P]:[RTN]])</f>
        <v>978</v>
      </c>
      <c r="Q190" s="10">
        <f>SUM((Table_ExternalData_17[[#This Row],[Opening]]+Table_ExternalData_17[[#This Row],[Total Receipt]])-Table_ExternalData_17[[#This Row],[Total Issue]])</f>
        <v>2214</v>
      </c>
    </row>
    <row r="191" spans="1:17">
      <c r="A191" s="1" t="s">
        <v>95</v>
      </c>
      <c r="B191" s="1" t="s">
        <v>1066</v>
      </c>
      <c r="C191" s="1" t="s">
        <v>1067</v>
      </c>
      <c r="D191" s="10">
        <f>SUMIFS(OPBQList,OPBIList,Table_ExternalData_17[[#This Row],[item_key]])</f>
        <v>2720</v>
      </c>
      <c r="E191" s="10">
        <f>SUMIFS(GQList,GIList,Table_ExternalData_17[[#This Row],[item_key]],GTList,Table_ExternalData_17[[#Headers],[GRN]])</f>
        <v>500</v>
      </c>
      <c r="F191" s="10">
        <f>SUMIFS(GQList,GIList,Table_ExternalData_17[[#This Row],[item_key]],GTList,Table_ExternalData_17[[#Headers],[VSTR]])</f>
        <v>0</v>
      </c>
      <c r="G191" s="10">
        <f>SUMIFS(GQList,GIList,Table_ExternalData_17[[#This Row],[item_key]],GTList,Table_ExternalData_17[[#Headers],[SR]])</f>
        <v>0</v>
      </c>
      <c r="H191" s="10">
        <f>SUMIFS(GQList,GIList,Table_ExternalData_17[[#This Row],[item_key]],GTList,Table_ExternalData_17[[#Headers],[TR]])</f>
        <v>0</v>
      </c>
      <c r="I191" s="10">
        <f>SUMIFS(GQList,GIList,Table_ExternalData_17[[#This Row],[item_key]],GTList,Table_ExternalData_17[[#Headers],[RCA]])</f>
        <v>0</v>
      </c>
      <c r="J191" s="10">
        <f>SUM(Table_ExternalData_17[[#This Row],[GRN]]+Table_ExternalData_17[[#This Row],[VSTR]]+Table_ExternalData_17[[#This Row],[SR]]+Table_ExternalData_17[[#This Row],[TR]]+Table_ExternalData_17[[#This Row],[RCA]])</f>
        <v>500</v>
      </c>
      <c r="K191" s="10">
        <f>SUMIFS(IsQList,IsIList,Table_ExternalData_15[[#This Row],[item_key]],IsITypeList,Table_ExternalData_17[[#Headers],[R/P]])</f>
        <v>489</v>
      </c>
      <c r="L191" s="10">
        <f>SUMIFS(IsQList,IsIList,Table_ExternalData_15[[#This Row],[item_key]],IsITypeList,Table_ExternalData_17[[#Headers],[CST]])</f>
        <v>0</v>
      </c>
      <c r="M191" s="10">
        <f>SUMIFS(IsQList,IsIList,Table_ExternalData_15[[#This Row],[item_key]],IsITypeList,Table_ExternalData_17[[#Headers],[S/I]])</f>
        <v>0</v>
      </c>
      <c r="N191" s="10">
        <f>SUMIFS(IsQList,IsIList,Table_ExternalData_15[[#This Row],[item_key]],IsITypeList,Table_ExternalData_17[[#Headers],[VST]])</f>
        <v>0</v>
      </c>
      <c r="O191" s="10">
        <f>SUMIFS(IsQList,IsIList,Table_ExternalData_15[[#This Row],[item_key]],IsITypeList,Table_ExternalData_17[[#Headers],[RTN]])</f>
        <v>0</v>
      </c>
      <c r="P191" s="10">
        <f>SUM(Table_ExternalData_17[[#This Row],[R/P]:[RTN]])</f>
        <v>489</v>
      </c>
      <c r="Q191" s="10">
        <f>SUM((Table_ExternalData_17[[#This Row],[Opening]]+Table_ExternalData_17[[#This Row],[Total Receipt]])-Table_ExternalData_17[[#This Row],[Total Issue]])</f>
        <v>2731</v>
      </c>
    </row>
    <row r="192" spans="1:17">
      <c r="A192" s="1" t="s">
        <v>2125</v>
      </c>
      <c r="B192" s="1" t="s">
        <v>2520</v>
      </c>
      <c r="C192" s="1" t="s">
        <v>2521</v>
      </c>
      <c r="D192" s="10">
        <f>SUMIFS(OPBQList,OPBIList,Table_ExternalData_17[[#This Row],[item_key]])</f>
        <v>314</v>
      </c>
      <c r="E192" s="10">
        <f>SUMIFS(GQList,GIList,Table_ExternalData_17[[#This Row],[item_key]],GTList,Table_ExternalData_17[[#Headers],[GRN]])</f>
        <v>0</v>
      </c>
      <c r="F192" s="10">
        <f>SUMIFS(GQList,GIList,Table_ExternalData_17[[#This Row],[item_key]],GTList,Table_ExternalData_17[[#Headers],[VSTR]])</f>
        <v>0</v>
      </c>
      <c r="G192" s="10">
        <f>SUMIFS(GQList,GIList,Table_ExternalData_17[[#This Row],[item_key]],GTList,Table_ExternalData_17[[#Headers],[SR]])</f>
        <v>0</v>
      </c>
      <c r="H192" s="10">
        <f>SUMIFS(GQList,GIList,Table_ExternalData_17[[#This Row],[item_key]],GTList,Table_ExternalData_17[[#Headers],[TR]])</f>
        <v>0</v>
      </c>
      <c r="I192" s="10">
        <f>SUMIFS(GQList,GIList,Table_ExternalData_17[[#This Row],[item_key]],GTList,Table_ExternalData_17[[#Headers],[RCA]])</f>
        <v>0</v>
      </c>
      <c r="J192" s="10">
        <f>SUM(Table_ExternalData_17[[#This Row],[GRN]]+Table_ExternalData_17[[#This Row],[VSTR]]+Table_ExternalData_17[[#This Row],[SR]]+Table_ExternalData_17[[#This Row],[TR]]+Table_ExternalData_17[[#This Row],[RCA]])</f>
        <v>0</v>
      </c>
      <c r="K192" s="10">
        <f>SUMIFS(IsQList,IsIList,Table_ExternalData_15[[#This Row],[item_key]],IsITypeList,Table_ExternalData_17[[#Headers],[R/P]])</f>
        <v>489</v>
      </c>
      <c r="L192" s="10">
        <f>SUMIFS(IsQList,IsIList,Table_ExternalData_15[[#This Row],[item_key]],IsITypeList,Table_ExternalData_17[[#Headers],[CST]])</f>
        <v>0</v>
      </c>
      <c r="M192" s="10">
        <f>SUMIFS(IsQList,IsIList,Table_ExternalData_15[[#This Row],[item_key]],IsITypeList,Table_ExternalData_17[[#Headers],[S/I]])</f>
        <v>0</v>
      </c>
      <c r="N192" s="10">
        <f>SUMIFS(IsQList,IsIList,Table_ExternalData_15[[#This Row],[item_key]],IsITypeList,Table_ExternalData_17[[#Headers],[VST]])</f>
        <v>0</v>
      </c>
      <c r="O192" s="10">
        <f>SUMIFS(IsQList,IsIList,Table_ExternalData_15[[#This Row],[item_key]],IsITypeList,Table_ExternalData_17[[#Headers],[RTN]])</f>
        <v>0</v>
      </c>
      <c r="P192" s="10">
        <f>SUM(Table_ExternalData_17[[#This Row],[R/P]:[RTN]])</f>
        <v>489</v>
      </c>
      <c r="Q192" s="10">
        <f>SUM((Table_ExternalData_17[[#This Row],[Opening]]+Table_ExternalData_17[[#This Row],[Total Receipt]])-Table_ExternalData_17[[#This Row],[Total Issue]])</f>
        <v>-175</v>
      </c>
    </row>
    <row r="193" spans="1:17">
      <c r="A193" s="1" t="s">
        <v>1764</v>
      </c>
      <c r="B193" s="1" t="s">
        <v>1877</v>
      </c>
      <c r="C193" s="1" t="s">
        <v>1878</v>
      </c>
      <c r="D193" s="10">
        <f>SUMIFS(OPBQList,OPBIList,Table_ExternalData_17[[#This Row],[item_key]])</f>
        <v>147</v>
      </c>
      <c r="E193" s="10">
        <f>SUMIFS(GQList,GIList,Table_ExternalData_17[[#This Row],[item_key]],GTList,Table_ExternalData_17[[#Headers],[GRN]])</f>
        <v>0</v>
      </c>
      <c r="F193" s="10">
        <f>SUMIFS(GQList,GIList,Table_ExternalData_17[[#This Row],[item_key]],GTList,Table_ExternalData_17[[#Headers],[VSTR]])</f>
        <v>0</v>
      </c>
      <c r="G193" s="10">
        <f>SUMIFS(GQList,GIList,Table_ExternalData_17[[#This Row],[item_key]],GTList,Table_ExternalData_17[[#Headers],[SR]])</f>
        <v>0</v>
      </c>
      <c r="H193" s="10">
        <f>SUMIFS(GQList,GIList,Table_ExternalData_17[[#This Row],[item_key]],GTList,Table_ExternalData_17[[#Headers],[TR]])</f>
        <v>1150</v>
      </c>
      <c r="I193" s="10">
        <f>SUMIFS(GQList,GIList,Table_ExternalData_17[[#This Row],[item_key]],GTList,Table_ExternalData_17[[#Headers],[RCA]])</f>
        <v>0</v>
      </c>
      <c r="J193" s="10">
        <f>SUM(Table_ExternalData_17[[#This Row],[GRN]]+Table_ExternalData_17[[#This Row],[VSTR]]+Table_ExternalData_17[[#This Row],[SR]]+Table_ExternalData_17[[#This Row],[TR]]+Table_ExternalData_17[[#This Row],[RCA]])</f>
        <v>1150</v>
      </c>
      <c r="K193" s="10">
        <f>SUMIFS(IsQList,IsIList,Table_ExternalData_15[[#This Row],[item_key]],IsITypeList,Table_ExternalData_17[[#Headers],[R/P]])</f>
        <v>4890</v>
      </c>
      <c r="L193" s="10">
        <f>SUMIFS(IsQList,IsIList,Table_ExternalData_15[[#This Row],[item_key]],IsITypeList,Table_ExternalData_17[[#Headers],[CST]])</f>
        <v>0</v>
      </c>
      <c r="M193" s="10">
        <f>SUMIFS(IsQList,IsIList,Table_ExternalData_15[[#This Row],[item_key]],IsITypeList,Table_ExternalData_17[[#Headers],[S/I]])</f>
        <v>0</v>
      </c>
      <c r="N193" s="10">
        <f>SUMIFS(IsQList,IsIList,Table_ExternalData_15[[#This Row],[item_key]],IsITypeList,Table_ExternalData_17[[#Headers],[VST]])</f>
        <v>0</v>
      </c>
      <c r="O193" s="10">
        <f>SUMIFS(IsQList,IsIList,Table_ExternalData_15[[#This Row],[item_key]],IsITypeList,Table_ExternalData_17[[#Headers],[RTN]])</f>
        <v>0</v>
      </c>
      <c r="P193" s="10">
        <f>SUM(Table_ExternalData_17[[#This Row],[R/P]:[RTN]])</f>
        <v>4890</v>
      </c>
      <c r="Q193" s="10">
        <f>SUM((Table_ExternalData_17[[#This Row],[Opening]]+Table_ExternalData_17[[#This Row],[Total Receipt]])-Table_ExternalData_17[[#This Row],[Total Issue]])</f>
        <v>-3593</v>
      </c>
    </row>
    <row r="194" spans="1:17">
      <c r="A194" s="1" t="s">
        <v>2126</v>
      </c>
      <c r="B194" s="1" t="s">
        <v>2522</v>
      </c>
      <c r="C194" s="1" t="s">
        <v>2523</v>
      </c>
      <c r="D194" s="10">
        <f>SUMIFS(OPBQList,OPBIList,Table_ExternalData_17[[#This Row],[item_key]])</f>
        <v>3381</v>
      </c>
      <c r="E194" s="10">
        <f>SUMIFS(GQList,GIList,Table_ExternalData_17[[#This Row],[item_key]],GTList,Table_ExternalData_17[[#Headers],[GRN]])</f>
        <v>0</v>
      </c>
      <c r="F194" s="10">
        <f>SUMIFS(GQList,GIList,Table_ExternalData_17[[#This Row],[item_key]],GTList,Table_ExternalData_17[[#Headers],[VSTR]])</f>
        <v>0</v>
      </c>
      <c r="G194" s="10">
        <f>SUMIFS(GQList,GIList,Table_ExternalData_17[[#This Row],[item_key]],GTList,Table_ExternalData_17[[#Headers],[SR]])</f>
        <v>0</v>
      </c>
      <c r="H194" s="10">
        <f>SUMIFS(GQList,GIList,Table_ExternalData_17[[#This Row],[item_key]],GTList,Table_ExternalData_17[[#Headers],[TR]])</f>
        <v>0</v>
      </c>
      <c r="I194" s="10">
        <f>SUMIFS(GQList,GIList,Table_ExternalData_17[[#This Row],[item_key]],GTList,Table_ExternalData_17[[#Headers],[RCA]])</f>
        <v>0</v>
      </c>
      <c r="J194" s="10">
        <f>SUM(Table_ExternalData_17[[#This Row],[GRN]]+Table_ExternalData_17[[#This Row],[VSTR]]+Table_ExternalData_17[[#This Row],[SR]]+Table_ExternalData_17[[#This Row],[TR]]+Table_ExternalData_17[[#This Row],[RCA]])</f>
        <v>0</v>
      </c>
      <c r="K194" s="10">
        <f>SUMIFS(IsQList,IsIList,Table_ExternalData_15[[#This Row],[item_key]],IsITypeList,Table_ExternalData_17[[#Headers],[R/P]])</f>
        <v>489</v>
      </c>
      <c r="L194" s="10">
        <f>SUMIFS(IsQList,IsIList,Table_ExternalData_15[[#This Row],[item_key]],IsITypeList,Table_ExternalData_17[[#Headers],[CST]])</f>
        <v>0</v>
      </c>
      <c r="M194" s="10">
        <f>SUMIFS(IsQList,IsIList,Table_ExternalData_15[[#This Row],[item_key]],IsITypeList,Table_ExternalData_17[[#Headers],[S/I]])</f>
        <v>0</v>
      </c>
      <c r="N194" s="10">
        <f>SUMIFS(IsQList,IsIList,Table_ExternalData_15[[#This Row],[item_key]],IsITypeList,Table_ExternalData_17[[#Headers],[VST]])</f>
        <v>0</v>
      </c>
      <c r="O194" s="10">
        <f>SUMIFS(IsQList,IsIList,Table_ExternalData_15[[#This Row],[item_key]],IsITypeList,Table_ExternalData_17[[#Headers],[RTN]])</f>
        <v>0</v>
      </c>
      <c r="P194" s="10">
        <f>SUM(Table_ExternalData_17[[#This Row],[R/P]:[RTN]])</f>
        <v>489</v>
      </c>
      <c r="Q194" s="10">
        <f>SUM((Table_ExternalData_17[[#This Row],[Opening]]+Table_ExternalData_17[[#This Row],[Total Receipt]])-Table_ExternalData_17[[#This Row],[Total Issue]])</f>
        <v>2892</v>
      </c>
    </row>
    <row r="195" spans="1:17">
      <c r="A195" s="1" t="s">
        <v>2349</v>
      </c>
      <c r="B195" s="1" t="s">
        <v>2524</v>
      </c>
      <c r="C195" s="1" t="s">
        <v>1947</v>
      </c>
      <c r="D195" s="10">
        <f>SUMIFS(OPBQList,OPBIList,Table_ExternalData_17[[#This Row],[item_key]])</f>
        <v>0</v>
      </c>
      <c r="E195" s="10">
        <f>SUMIFS(GQList,GIList,Table_ExternalData_17[[#This Row],[item_key]],GTList,Table_ExternalData_17[[#Headers],[GRN]])</f>
        <v>0</v>
      </c>
      <c r="F195" s="10">
        <f>SUMIFS(GQList,GIList,Table_ExternalData_17[[#This Row],[item_key]],GTList,Table_ExternalData_17[[#Headers],[VSTR]])</f>
        <v>0</v>
      </c>
      <c r="G195" s="10">
        <f>SUMIFS(GQList,GIList,Table_ExternalData_17[[#This Row],[item_key]],GTList,Table_ExternalData_17[[#Headers],[SR]])</f>
        <v>0</v>
      </c>
      <c r="H195" s="10">
        <f>SUMIFS(GQList,GIList,Table_ExternalData_17[[#This Row],[item_key]],GTList,Table_ExternalData_17[[#Headers],[TR]])</f>
        <v>0</v>
      </c>
      <c r="I195" s="10">
        <f>SUMIFS(GQList,GIList,Table_ExternalData_17[[#This Row],[item_key]],GTList,Table_ExternalData_17[[#Headers],[RCA]])</f>
        <v>0</v>
      </c>
      <c r="J195" s="10">
        <f>SUM(Table_ExternalData_17[[#This Row],[GRN]]+Table_ExternalData_17[[#This Row],[VSTR]]+Table_ExternalData_17[[#This Row],[SR]]+Table_ExternalData_17[[#This Row],[TR]]+Table_ExternalData_17[[#This Row],[RCA]])</f>
        <v>0</v>
      </c>
      <c r="K195" s="10">
        <f>SUMIFS(IsQList,IsIList,Table_ExternalData_15[[#This Row],[item_key]],IsITypeList,Table_ExternalData_17[[#Headers],[R/P]])</f>
        <v>489</v>
      </c>
      <c r="L195" s="10">
        <f>SUMIFS(IsQList,IsIList,Table_ExternalData_15[[#This Row],[item_key]],IsITypeList,Table_ExternalData_17[[#Headers],[CST]])</f>
        <v>0</v>
      </c>
      <c r="M195" s="10">
        <f>SUMIFS(IsQList,IsIList,Table_ExternalData_15[[#This Row],[item_key]],IsITypeList,Table_ExternalData_17[[#Headers],[S/I]])</f>
        <v>0</v>
      </c>
      <c r="N195" s="10">
        <f>SUMIFS(IsQList,IsIList,Table_ExternalData_15[[#This Row],[item_key]],IsITypeList,Table_ExternalData_17[[#Headers],[VST]])</f>
        <v>0</v>
      </c>
      <c r="O195" s="10">
        <f>SUMIFS(IsQList,IsIList,Table_ExternalData_15[[#This Row],[item_key]],IsITypeList,Table_ExternalData_17[[#Headers],[RTN]])</f>
        <v>0</v>
      </c>
      <c r="P195" s="10">
        <f>SUM(Table_ExternalData_17[[#This Row],[R/P]:[RTN]])</f>
        <v>489</v>
      </c>
      <c r="Q195" s="10">
        <f>SUM((Table_ExternalData_17[[#This Row],[Opening]]+Table_ExternalData_17[[#This Row],[Total Receipt]])-Table_ExternalData_17[[#This Row],[Total Issue]])</f>
        <v>-489</v>
      </c>
    </row>
    <row r="196" spans="1:17">
      <c r="A196" s="1" t="s">
        <v>2127</v>
      </c>
      <c r="B196" s="1" t="s">
        <v>2525</v>
      </c>
      <c r="C196" s="1" t="s">
        <v>1947</v>
      </c>
      <c r="D196" s="10">
        <f>SUMIFS(OPBQList,OPBIList,Table_ExternalData_17[[#This Row],[item_key]])</f>
        <v>3720</v>
      </c>
      <c r="E196" s="10">
        <f>SUMIFS(GQList,GIList,Table_ExternalData_17[[#This Row],[item_key]],GTList,Table_ExternalData_17[[#Headers],[GRN]])</f>
        <v>0</v>
      </c>
      <c r="F196" s="10">
        <f>SUMIFS(GQList,GIList,Table_ExternalData_17[[#This Row],[item_key]],GTList,Table_ExternalData_17[[#Headers],[VSTR]])</f>
        <v>0</v>
      </c>
      <c r="G196" s="10">
        <f>SUMIFS(GQList,GIList,Table_ExternalData_17[[#This Row],[item_key]],GTList,Table_ExternalData_17[[#Headers],[SR]])</f>
        <v>0</v>
      </c>
      <c r="H196" s="10">
        <f>SUMIFS(GQList,GIList,Table_ExternalData_17[[#This Row],[item_key]],GTList,Table_ExternalData_17[[#Headers],[TR]])</f>
        <v>0</v>
      </c>
      <c r="I196" s="10">
        <f>SUMIFS(GQList,GIList,Table_ExternalData_17[[#This Row],[item_key]],GTList,Table_ExternalData_17[[#Headers],[RCA]])</f>
        <v>0</v>
      </c>
      <c r="J196" s="10">
        <f>SUM(Table_ExternalData_17[[#This Row],[GRN]]+Table_ExternalData_17[[#This Row],[VSTR]]+Table_ExternalData_17[[#This Row],[SR]]+Table_ExternalData_17[[#This Row],[TR]]+Table_ExternalData_17[[#This Row],[RCA]])</f>
        <v>0</v>
      </c>
      <c r="K196" s="10">
        <f>SUMIFS(IsQList,IsIList,Table_ExternalData_15[[#This Row],[item_key]],IsITypeList,Table_ExternalData_17[[#Headers],[R/P]])</f>
        <v>489</v>
      </c>
      <c r="L196" s="10">
        <f>SUMIFS(IsQList,IsIList,Table_ExternalData_15[[#This Row],[item_key]],IsITypeList,Table_ExternalData_17[[#Headers],[CST]])</f>
        <v>0</v>
      </c>
      <c r="M196" s="10">
        <f>SUMIFS(IsQList,IsIList,Table_ExternalData_15[[#This Row],[item_key]],IsITypeList,Table_ExternalData_17[[#Headers],[S/I]])</f>
        <v>0</v>
      </c>
      <c r="N196" s="10">
        <f>SUMIFS(IsQList,IsIList,Table_ExternalData_15[[#This Row],[item_key]],IsITypeList,Table_ExternalData_17[[#Headers],[VST]])</f>
        <v>0</v>
      </c>
      <c r="O196" s="10">
        <f>SUMIFS(IsQList,IsIList,Table_ExternalData_15[[#This Row],[item_key]],IsITypeList,Table_ExternalData_17[[#Headers],[RTN]])</f>
        <v>0</v>
      </c>
      <c r="P196" s="10">
        <f>SUM(Table_ExternalData_17[[#This Row],[R/P]:[RTN]])</f>
        <v>489</v>
      </c>
      <c r="Q196" s="10">
        <f>SUM((Table_ExternalData_17[[#This Row],[Opening]]+Table_ExternalData_17[[#This Row],[Total Receipt]])-Table_ExternalData_17[[#This Row],[Total Issue]])</f>
        <v>3231</v>
      </c>
    </row>
    <row r="197" spans="1:17">
      <c r="A197" s="1" t="s">
        <v>2128</v>
      </c>
      <c r="B197" s="1" t="s">
        <v>2526</v>
      </c>
      <c r="C197" s="1" t="s">
        <v>1949</v>
      </c>
      <c r="D197" s="10">
        <f>SUMIFS(OPBQList,OPBIList,Table_ExternalData_17[[#This Row],[item_key]])</f>
        <v>3088</v>
      </c>
      <c r="E197" s="10">
        <f>SUMIFS(GQList,GIList,Table_ExternalData_17[[#This Row],[item_key]],GTList,Table_ExternalData_17[[#Headers],[GRN]])</f>
        <v>0</v>
      </c>
      <c r="F197" s="10">
        <f>SUMIFS(GQList,GIList,Table_ExternalData_17[[#This Row],[item_key]],GTList,Table_ExternalData_17[[#Headers],[VSTR]])</f>
        <v>0</v>
      </c>
      <c r="G197" s="10">
        <f>SUMIFS(GQList,GIList,Table_ExternalData_17[[#This Row],[item_key]],GTList,Table_ExternalData_17[[#Headers],[SR]])</f>
        <v>0</v>
      </c>
      <c r="H197" s="10">
        <f>SUMIFS(GQList,GIList,Table_ExternalData_17[[#This Row],[item_key]],GTList,Table_ExternalData_17[[#Headers],[TR]])</f>
        <v>0</v>
      </c>
      <c r="I197" s="10">
        <f>SUMIFS(GQList,GIList,Table_ExternalData_17[[#This Row],[item_key]],GTList,Table_ExternalData_17[[#Headers],[RCA]])</f>
        <v>0</v>
      </c>
      <c r="J197" s="10">
        <f>SUM(Table_ExternalData_17[[#This Row],[GRN]]+Table_ExternalData_17[[#This Row],[VSTR]]+Table_ExternalData_17[[#This Row],[SR]]+Table_ExternalData_17[[#This Row],[TR]]+Table_ExternalData_17[[#This Row],[RCA]])</f>
        <v>0</v>
      </c>
      <c r="K197" s="10">
        <f>SUMIFS(IsQList,IsIList,Table_ExternalData_15[[#This Row],[item_key]],IsITypeList,Table_ExternalData_17[[#Headers],[R/P]])</f>
        <v>489</v>
      </c>
      <c r="L197" s="10">
        <f>SUMIFS(IsQList,IsIList,Table_ExternalData_15[[#This Row],[item_key]],IsITypeList,Table_ExternalData_17[[#Headers],[CST]])</f>
        <v>0</v>
      </c>
      <c r="M197" s="10">
        <f>SUMIFS(IsQList,IsIList,Table_ExternalData_15[[#This Row],[item_key]],IsITypeList,Table_ExternalData_17[[#Headers],[S/I]])</f>
        <v>0</v>
      </c>
      <c r="N197" s="10">
        <f>SUMIFS(IsQList,IsIList,Table_ExternalData_15[[#This Row],[item_key]],IsITypeList,Table_ExternalData_17[[#Headers],[VST]])</f>
        <v>0</v>
      </c>
      <c r="O197" s="10">
        <f>SUMIFS(IsQList,IsIList,Table_ExternalData_15[[#This Row],[item_key]],IsITypeList,Table_ExternalData_17[[#Headers],[RTN]])</f>
        <v>0</v>
      </c>
      <c r="P197" s="10">
        <f>SUM(Table_ExternalData_17[[#This Row],[R/P]:[RTN]])</f>
        <v>489</v>
      </c>
      <c r="Q197" s="10">
        <f>SUM((Table_ExternalData_17[[#This Row],[Opening]]+Table_ExternalData_17[[#This Row],[Total Receipt]])-Table_ExternalData_17[[#This Row],[Total Issue]])</f>
        <v>2599</v>
      </c>
    </row>
    <row r="198" spans="1:17">
      <c r="A198" s="1" t="s">
        <v>2129</v>
      </c>
      <c r="B198" s="1" t="s">
        <v>2527</v>
      </c>
      <c r="C198" s="1" t="s">
        <v>1949</v>
      </c>
      <c r="D198" s="10">
        <f>SUMIFS(OPBQList,OPBIList,Table_ExternalData_17[[#This Row],[item_key]])</f>
        <v>6768</v>
      </c>
      <c r="E198" s="10">
        <f>SUMIFS(GQList,GIList,Table_ExternalData_17[[#This Row],[item_key]],GTList,Table_ExternalData_17[[#Headers],[GRN]])</f>
        <v>0</v>
      </c>
      <c r="F198" s="10">
        <f>SUMIFS(GQList,GIList,Table_ExternalData_17[[#This Row],[item_key]],GTList,Table_ExternalData_17[[#Headers],[VSTR]])</f>
        <v>0</v>
      </c>
      <c r="G198" s="10">
        <f>SUMIFS(GQList,GIList,Table_ExternalData_17[[#This Row],[item_key]],GTList,Table_ExternalData_17[[#Headers],[SR]])</f>
        <v>0</v>
      </c>
      <c r="H198" s="10">
        <f>SUMIFS(GQList,GIList,Table_ExternalData_17[[#This Row],[item_key]],GTList,Table_ExternalData_17[[#Headers],[TR]])</f>
        <v>0</v>
      </c>
      <c r="I198" s="10">
        <f>SUMIFS(GQList,GIList,Table_ExternalData_17[[#This Row],[item_key]],GTList,Table_ExternalData_17[[#Headers],[RCA]])</f>
        <v>0</v>
      </c>
      <c r="J198" s="10">
        <f>SUM(Table_ExternalData_17[[#This Row],[GRN]]+Table_ExternalData_17[[#This Row],[VSTR]]+Table_ExternalData_17[[#This Row],[SR]]+Table_ExternalData_17[[#This Row],[TR]]+Table_ExternalData_17[[#This Row],[RCA]])</f>
        <v>0</v>
      </c>
      <c r="K198" s="10">
        <f>SUMIFS(IsQList,IsIList,Table_ExternalData_15[[#This Row],[item_key]],IsITypeList,Table_ExternalData_17[[#Headers],[R/P]])</f>
        <v>489</v>
      </c>
      <c r="L198" s="10">
        <f>SUMIFS(IsQList,IsIList,Table_ExternalData_15[[#This Row],[item_key]],IsITypeList,Table_ExternalData_17[[#Headers],[CST]])</f>
        <v>0</v>
      </c>
      <c r="M198" s="10">
        <f>SUMIFS(IsQList,IsIList,Table_ExternalData_15[[#This Row],[item_key]],IsITypeList,Table_ExternalData_17[[#Headers],[S/I]])</f>
        <v>0</v>
      </c>
      <c r="N198" s="10">
        <f>SUMIFS(IsQList,IsIList,Table_ExternalData_15[[#This Row],[item_key]],IsITypeList,Table_ExternalData_17[[#Headers],[VST]])</f>
        <v>0</v>
      </c>
      <c r="O198" s="10">
        <f>SUMIFS(IsQList,IsIList,Table_ExternalData_15[[#This Row],[item_key]],IsITypeList,Table_ExternalData_17[[#Headers],[RTN]])</f>
        <v>0</v>
      </c>
      <c r="P198" s="10">
        <f>SUM(Table_ExternalData_17[[#This Row],[R/P]:[RTN]])</f>
        <v>489</v>
      </c>
      <c r="Q198" s="10">
        <f>SUM((Table_ExternalData_17[[#This Row],[Opening]]+Table_ExternalData_17[[#This Row],[Total Receipt]])-Table_ExternalData_17[[#This Row],[Total Issue]])</f>
        <v>6279</v>
      </c>
    </row>
    <row r="199" spans="1:17">
      <c r="A199" s="1" t="s">
        <v>2130</v>
      </c>
      <c r="B199" s="1" t="s">
        <v>2528</v>
      </c>
      <c r="C199" s="1" t="s">
        <v>2529</v>
      </c>
      <c r="D199" s="10">
        <f>SUMIFS(OPBQList,OPBIList,Table_ExternalData_17[[#This Row],[item_key]])</f>
        <v>3306</v>
      </c>
      <c r="E199" s="10">
        <f>SUMIFS(GQList,GIList,Table_ExternalData_17[[#This Row],[item_key]],GTList,Table_ExternalData_17[[#Headers],[GRN]])</f>
        <v>100</v>
      </c>
      <c r="F199" s="10">
        <f>SUMIFS(GQList,GIList,Table_ExternalData_17[[#This Row],[item_key]],GTList,Table_ExternalData_17[[#Headers],[VSTR]])</f>
        <v>0</v>
      </c>
      <c r="G199" s="10">
        <f>SUMIFS(GQList,GIList,Table_ExternalData_17[[#This Row],[item_key]],GTList,Table_ExternalData_17[[#Headers],[SR]])</f>
        <v>0</v>
      </c>
      <c r="H199" s="10">
        <f>SUMIFS(GQList,GIList,Table_ExternalData_17[[#This Row],[item_key]],GTList,Table_ExternalData_17[[#Headers],[TR]])</f>
        <v>0</v>
      </c>
      <c r="I199" s="10">
        <f>SUMIFS(GQList,GIList,Table_ExternalData_17[[#This Row],[item_key]],GTList,Table_ExternalData_17[[#Headers],[RCA]])</f>
        <v>0</v>
      </c>
      <c r="J199" s="10">
        <f>SUM(Table_ExternalData_17[[#This Row],[GRN]]+Table_ExternalData_17[[#This Row],[VSTR]]+Table_ExternalData_17[[#This Row],[SR]]+Table_ExternalData_17[[#This Row],[TR]]+Table_ExternalData_17[[#This Row],[RCA]])</f>
        <v>100</v>
      </c>
      <c r="K199" s="10">
        <f>SUMIFS(IsQList,IsIList,Table_ExternalData_15[[#This Row],[item_key]],IsITypeList,Table_ExternalData_17[[#Headers],[R/P]])</f>
        <v>489</v>
      </c>
      <c r="L199" s="10">
        <f>SUMIFS(IsQList,IsIList,Table_ExternalData_15[[#This Row],[item_key]],IsITypeList,Table_ExternalData_17[[#Headers],[CST]])</f>
        <v>0</v>
      </c>
      <c r="M199" s="10">
        <f>SUMIFS(IsQList,IsIList,Table_ExternalData_15[[#This Row],[item_key]],IsITypeList,Table_ExternalData_17[[#Headers],[S/I]])</f>
        <v>0</v>
      </c>
      <c r="N199" s="10">
        <f>SUMIFS(IsQList,IsIList,Table_ExternalData_15[[#This Row],[item_key]],IsITypeList,Table_ExternalData_17[[#Headers],[VST]])</f>
        <v>0</v>
      </c>
      <c r="O199" s="10">
        <f>SUMIFS(IsQList,IsIList,Table_ExternalData_15[[#This Row],[item_key]],IsITypeList,Table_ExternalData_17[[#Headers],[RTN]])</f>
        <v>0</v>
      </c>
      <c r="P199" s="10">
        <f>SUM(Table_ExternalData_17[[#This Row],[R/P]:[RTN]])</f>
        <v>489</v>
      </c>
      <c r="Q199" s="10">
        <f>SUM((Table_ExternalData_17[[#This Row],[Opening]]+Table_ExternalData_17[[#This Row],[Total Receipt]])-Table_ExternalData_17[[#This Row],[Total Issue]])</f>
        <v>2917</v>
      </c>
    </row>
    <row r="200" spans="1:17">
      <c r="A200" s="1" t="s">
        <v>299</v>
      </c>
      <c r="B200" s="1" t="s">
        <v>602</v>
      </c>
      <c r="C200" s="1" t="s">
        <v>603</v>
      </c>
      <c r="D200" s="10">
        <f>SUMIFS(OPBQList,OPBIList,Table_ExternalData_17[[#This Row],[item_key]])</f>
        <v>6738</v>
      </c>
      <c r="E200" s="10">
        <f>SUMIFS(GQList,GIList,Table_ExternalData_17[[#This Row],[item_key]],GTList,Table_ExternalData_17[[#Headers],[GRN]])</f>
        <v>2000</v>
      </c>
      <c r="F200" s="10">
        <f>SUMIFS(GQList,GIList,Table_ExternalData_17[[#This Row],[item_key]],GTList,Table_ExternalData_17[[#Headers],[VSTR]])</f>
        <v>0</v>
      </c>
      <c r="G200" s="10">
        <f>SUMIFS(GQList,GIList,Table_ExternalData_17[[#This Row],[item_key]],GTList,Table_ExternalData_17[[#Headers],[SR]])</f>
        <v>0</v>
      </c>
      <c r="H200" s="10">
        <f>SUMIFS(GQList,GIList,Table_ExternalData_17[[#This Row],[item_key]],GTList,Table_ExternalData_17[[#Headers],[TR]])</f>
        <v>0</v>
      </c>
      <c r="I200" s="10">
        <f>SUMIFS(GQList,GIList,Table_ExternalData_17[[#This Row],[item_key]],GTList,Table_ExternalData_17[[#Headers],[RCA]])</f>
        <v>0</v>
      </c>
      <c r="J200" s="10">
        <f>SUM(Table_ExternalData_17[[#This Row],[GRN]]+Table_ExternalData_17[[#This Row],[VSTR]]+Table_ExternalData_17[[#This Row],[SR]]+Table_ExternalData_17[[#This Row],[TR]]+Table_ExternalData_17[[#This Row],[RCA]])</f>
        <v>2000</v>
      </c>
      <c r="K200" s="10">
        <f>SUMIFS(IsQList,IsIList,Table_ExternalData_15[[#This Row],[item_key]],IsITypeList,Table_ExternalData_17[[#Headers],[R/P]])</f>
        <v>489</v>
      </c>
      <c r="L200" s="10">
        <f>SUMIFS(IsQList,IsIList,Table_ExternalData_15[[#This Row],[item_key]],IsITypeList,Table_ExternalData_17[[#Headers],[CST]])</f>
        <v>0</v>
      </c>
      <c r="M200" s="10">
        <f>SUMIFS(IsQList,IsIList,Table_ExternalData_15[[#This Row],[item_key]],IsITypeList,Table_ExternalData_17[[#Headers],[S/I]])</f>
        <v>0</v>
      </c>
      <c r="N200" s="10">
        <f>SUMIFS(IsQList,IsIList,Table_ExternalData_15[[#This Row],[item_key]],IsITypeList,Table_ExternalData_17[[#Headers],[VST]])</f>
        <v>0</v>
      </c>
      <c r="O200" s="10">
        <f>SUMIFS(IsQList,IsIList,Table_ExternalData_15[[#This Row],[item_key]],IsITypeList,Table_ExternalData_17[[#Headers],[RTN]])</f>
        <v>0</v>
      </c>
      <c r="P200" s="10">
        <f>SUM(Table_ExternalData_17[[#This Row],[R/P]:[RTN]])</f>
        <v>489</v>
      </c>
      <c r="Q200" s="10">
        <f>SUM((Table_ExternalData_17[[#This Row],[Opening]]+Table_ExternalData_17[[#This Row],[Total Receipt]])-Table_ExternalData_17[[#This Row],[Total Issue]])</f>
        <v>8249</v>
      </c>
    </row>
    <row r="201" spans="1:17">
      <c r="A201" s="1" t="s">
        <v>1765</v>
      </c>
      <c r="B201" s="1" t="s">
        <v>1879</v>
      </c>
      <c r="C201" s="1" t="s">
        <v>1880</v>
      </c>
      <c r="D201" s="10">
        <f>SUMIFS(OPBQList,OPBIList,Table_ExternalData_17[[#This Row],[item_key]])</f>
        <v>-679</v>
      </c>
      <c r="E201" s="10">
        <f>SUMIFS(GQList,GIList,Table_ExternalData_17[[#This Row],[item_key]],GTList,Table_ExternalData_17[[#Headers],[GRN]])</f>
        <v>0</v>
      </c>
      <c r="F201" s="10">
        <f>SUMIFS(GQList,GIList,Table_ExternalData_17[[#This Row],[item_key]],GTList,Table_ExternalData_17[[#Headers],[VSTR]])</f>
        <v>0</v>
      </c>
      <c r="G201" s="10">
        <f>SUMIFS(GQList,GIList,Table_ExternalData_17[[#This Row],[item_key]],GTList,Table_ExternalData_17[[#Headers],[SR]])</f>
        <v>0</v>
      </c>
      <c r="H201" s="10">
        <f>SUMIFS(GQList,GIList,Table_ExternalData_17[[#This Row],[item_key]],GTList,Table_ExternalData_17[[#Headers],[TR]])</f>
        <v>2392</v>
      </c>
      <c r="I201" s="10">
        <f>SUMIFS(GQList,GIList,Table_ExternalData_17[[#This Row],[item_key]],GTList,Table_ExternalData_17[[#Headers],[RCA]])</f>
        <v>0</v>
      </c>
      <c r="J201" s="10">
        <f>SUM(Table_ExternalData_17[[#This Row],[GRN]]+Table_ExternalData_17[[#This Row],[VSTR]]+Table_ExternalData_17[[#This Row],[SR]]+Table_ExternalData_17[[#This Row],[TR]]+Table_ExternalData_17[[#This Row],[RCA]])</f>
        <v>2392</v>
      </c>
      <c r="K201" s="10">
        <f>SUMIFS(IsQList,IsIList,Table_ExternalData_15[[#This Row],[item_key]],IsITypeList,Table_ExternalData_17[[#Headers],[R/P]])</f>
        <v>489</v>
      </c>
      <c r="L201" s="10">
        <f>SUMIFS(IsQList,IsIList,Table_ExternalData_15[[#This Row],[item_key]],IsITypeList,Table_ExternalData_17[[#Headers],[CST]])</f>
        <v>0</v>
      </c>
      <c r="M201" s="10">
        <f>SUMIFS(IsQList,IsIList,Table_ExternalData_15[[#This Row],[item_key]],IsITypeList,Table_ExternalData_17[[#Headers],[S/I]])</f>
        <v>0</v>
      </c>
      <c r="N201" s="10">
        <f>SUMIFS(IsQList,IsIList,Table_ExternalData_15[[#This Row],[item_key]],IsITypeList,Table_ExternalData_17[[#Headers],[VST]])</f>
        <v>0</v>
      </c>
      <c r="O201" s="10">
        <f>SUMIFS(IsQList,IsIList,Table_ExternalData_15[[#This Row],[item_key]],IsITypeList,Table_ExternalData_17[[#Headers],[RTN]])</f>
        <v>0</v>
      </c>
      <c r="P201" s="10">
        <f>SUM(Table_ExternalData_17[[#This Row],[R/P]:[RTN]])</f>
        <v>489</v>
      </c>
      <c r="Q201" s="10">
        <f>SUM((Table_ExternalData_17[[#This Row],[Opening]]+Table_ExternalData_17[[#This Row],[Total Receipt]])-Table_ExternalData_17[[#This Row],[Total Issue]])</f>
        <v>1224</v>
      </c>
    </row>
    <row r="202" spans="1:17">
      <c r="A202" s="1" t="s">
        <v>1766</v>
      </c>
      <c r="B202" s="1" t="s">
        <v>1881</v>
      </c>
      <c r="C202" s="1" t="s">
        <v>1882</v>
      </c>
      <c r="D202" s="10">
        <f>SUMIFS(OPBQList,OPBIList,Table_ExternalData_17[[#This Row],[item_key]])</f>
        <v>620</v>
      </c>
      <c r="E202" s="10">
        <f>SUMIFS(GQList,GIList,Table_ExternalData_17[[#This Row],[item_key]],GTList,Table_ExternalData_17[[#Headers],[GRN]])</f>
        <v>0</v>
      </c>
      <c r="F202" s="10">
        <f>SUMIFS(GQList,GIList,Table_ExternalData_17[[#This Row],[item_key]],GTList,Table_ExternalData_17[[#Headers],[VSTR]])</f>
        <v>0</v>
      </c>
      <c r="G202" s="10">
        <f>SUMIFS(GQList,GIList,Table_ExternalData_17[[#This Row],[item_key]],GTList,Table_ExternalData_17[[#Headers],[SR]])</f>
        <v>0</v>
      </c>
      <c r="H202" s="10">
        <f>SUMIFS(GQList,GIList,Table_ExternalData_17[[#This Row],[item_key]],GTList,Table_ExternalData_17[[#Headers],[TR]])</f>
        <v>1080</v>
      </c>
      <c r="I202" s="10">
        <f>SUMIFS(GQList,GIList,Table_ExternalData_17[[#This Row],[item_key]],GTList,Table_ExternalData_17[[#Headers],[RCA]])</f>
        <v>0</v>
      </c>
      <c r="J202" s="10">
        <f>SUM(Table_ExternalData_17[[#This Row],[GRN]]+Table_ExternalData_17[[#This Row],[VSTR]]+Table_ExternalData_17[[#This Row],[SR]]+Table_ExternalData_17[[#This Row],[TR]]+Table_ExternalData_17[[#This Row],[RCA]])</f>
        <v>1080</v>
      </c>
      <c r="K202" s="10">
        <f>SUMIFS(IsQList,IsIList,Table_ExternalData_15[[#This Row],[item_key]],IsITypeList,Table_ExternalData_17[[#Headers],[R/P]])</f>
        <v>489</v>
      </c>
      <c r="L202" s="10">
        <f>SUMIFS(IsQList,IsIList,Table_ExternalData_15[[#This Row],[item_key]],IsITypeList,Table_ExternalData_17[[#Headers],[CST]])</f>
        <v>0</v>
      </c>
      <c r="M202" s="10">
        <f>SUMIFS(IsQList,IsIList,Table_ExternalData_15[[#This Row],[item_key]],IsITypeList,Table_ExternalData_17[[#Headers],[S/I]])</f>
        <v>0</v>
      </c>
      <c r="N202" s="10">
        <f>SUMIFS(IsQList,IsIList,Table_ExternalData_15[[#This Row],[item_key]],IsITypeList,Table_ExternalData_17[[#Headers],[VST]])</f>
        <v>0</v>
      </c>
      <c r="O202" s="10">
        <f>SUMIFS(IsQList,IsIList,Table_ExternalData_15[[#This Row],[item_key]],IsITypeList,Table_ExternalData_17[[#Headers],[RTN]])</f>
        <v>0</v>
      </c>
      <c r="P202" s="10">
        <f>SUM(Table_ExternalData_17[[#This Row],[R/P]:[RTN]])</f>
        <v>489</v>
      </c>
      <c r="Q202" s="10">
        <f>SUM((Table_ExternalData_17[[#This Row],[Opening]]+Table_ExternalData_17[[#This Row],[Total Receipt]])-Table_ExternalData_17[[#This Row],[Total Issue]])</f>
        <v>1211</v>
      </c>
    </row>
    <row r="203" spans="1:17">
      <c r="A203" s="1" t="s">
        <v>366</v>
      </c>
      <c r="B203" s="1" t="s">
        <v>1563</v>
      </c>
      <c r="C203" s="1" t="s">
        <v>1564</v>
      </c>
      <c r="D203" s="10">
        <f>SUMIFS(OPBQList,OPBIList,Table_ExternalData_17[[#This Row],[item_key]])</f>
        <v>-346</v>
      </c>
      <c r="E203" s="10">
        <f>SUMIFS(GQList,GIList,Table_ExternalData_17[[#This Row],[item_key]],GTList,Table_ExternalData_17[[#Headers],[GRN]])</f>
        <v>2000</v>
      </c>
      <c r="F203" s="10">
        <f>SUMIFS(GQList,GIList,Table_ExternalData_17[[#This Row],[item_key]],GTList,Table_ExternalData_17[[#Headers],[VSTR]])</f>
        <v>0</v>
      </c>
      <c r="G203" s="10">
        <f>SUMIFS(GQList,GIList,Table_ExternalData_17[[#This Row],[item_key]],GTList,Table_ExternalData_17[[#Headers],[SR]])</f>
        <v>0</v>
      </c>
      <c r="H203" s="10">
        <f>SUMIFS(GQList,GIList,Table_ExternalData_17[[#This Row],[item_key]],GTList,Table_ExternalData_17[[#Headers],[TR]])</f>
        <v>0</v>
      </c>
      <c r="I203" s="10">
        <f>SUMIFS(GQList,GIList,Table_ExternalData_17[[#This Row],[item_key]],GTList,Table_ExternalData_17[[#Headers],[RCA]])</f>
        <v>0</v>
      </c>
      <c r="J203" s="10">
        <f>SUM(Table_ExternalData_17[[#This Row],[GRN]]+Table_ExternalData_17[[#This Row],[VSTR]]+Table_ExternalData_17[[#This Row],[SR]]+Table_ExternalData_17[[#This Row],[TR]]+Table_ExternalData_17[[#This Row],[RCA]])</f>
        <v>2000</v>
      </c>
      <c r="K203" s="10">
        <f>SUMIFS(IsQList,IsIList,Table_ExternalData_15[[#This Row],[item_key]],IsITypeList,Table_ExternalData_17[[#Headers],[R/P]])</f>
        <v>0</v>
      </c>
      <c r="L203" s="10">
        <f>SUMIFS(IsQList,IsIList,Table_ExternalData_15[[#This Row],[item_key]],IsITypeList,Table_ExternalData_17[[#Headers],[CST]])</f>
        <v>0</v>
      </c>
      <c r="M203" s="10">
        <f>SUMIFS(IsQList,IsIList,Table_ExternalData_15[[#This Row],[item_key]],IsITypeList,Table_ExternalData_17[[#Headers],[S/I]])</f>
        <v>0</v>
      </c>
      <c r="N203" s="10">
        <f>SUMIFS(IsQList,IsIList,Table_ExternalData_15[[#This Row],[item_key]],IsITypeList,Table_ExternalData_17[[#Headers],[VST]])</f>
        <v>0</v>
      </c>
      <c r="O203" s="10">
        <f>SUMIFS(IsQList,IsIList,Table_ExternalData_15[[#This Row],[item_key]],IsITypeList,Table_ExternalData_17[[#Headers],[RTN]])</f>
        <v>-32</v>
      </c>
      <c r="P203" s="10">
        <f>SUM(Table_ExternalData_17[[#This Row],[R/P]:[RTN]])</f>
        <v>-32</v>
      </c>
      <c r="Q203" s="10">
        <f>SUM((Table_ExternalData_17[[#This Row],[Opening]]+Table_ExternalData_17[[#This Row],[Total Receipt]])-Table_ExternalData_17[[#This Row],[Total Issue]])</f>
        <v>1686</v>
      </c>
    </row>
    <row r="204" spans="1:17">
      <c r="A204" s="1" t="s">
        <v>1767</v>
      </c>
      <c r="B204" s="1" t="s">
        <v>1883</v>
      </c>
      <c r="C204" s="1" t="s">
        <v>1884</v>
      </c>
      <c r="D204" s="10">
        <f>SUMIFS(OPBQList,OPBIList,Table_ExternalData_17[[#This Row],[item_key]])</f>
        <v>-8</v>
      </c>
      <c r="E204" s="10">
        <f>SUMIFS(GQList,GIList,Table_ExternalData_17[[#This Row],[item_key]],GTList,Table_ExternalData_17[[#Headers],[GRN]])</f>
        <v>0</v>
      </c>
      <c r="F204" s="10">
        <f>SUMIFS(GQList,GIList,Table_ExternalData_17[[#This Row],[item_key]],GTList,Table_ExternalData_17[[#Headers],[VSTR]])</f>
        <v>0</v>
      </c>
      <c r="G204" s="10">
        <f>SUMIFS(GQList,GIList,Table_ExternalData_17[[#This Row],[item_key]],GTList,Table_ExternalData_17[[#Headers],[SR]])</f>
        <v>0</v>
      </c>
      <c r="H204" s="10">
        <f>SUMIFS(GQList,GIList,Table_ExternalData_17[[#This Row],[item_key]],GTList,Table_ExternalData_17[[#Headers],[TR]])</f>
        <v>1500</v>
      </c>
      <c r="I204" s="10">
        <f>SUMIFS(GQList,GIList,Table_ExternalData_17[[#This Row],[item_key]],GTList,Table_ExternalData_17[[#Headers],[RCA]])</f>
        <v>0</v>
      </c>
      <c r="J204" s="10">
        <f>SUM(Table_ExternalData_17[[#This Row],[GRN]]+Table_ExternalData_17[[#This Row],[VSTR]]+Table_ExternalData_17[[#This Row],[SR]]+Table_ExternalData_17[[#This Row],[TR]]+Table_ExternalData_17[[#This Row],[RCA]])</f>
        <v>1500</v>
      </c>
      <c r="K204" s="10">
        <f>SUMIFS(IsQList,IsIList,Table_ExternalData_15[[#This Row],[item_key]],IsITypeList,Table_ExternalData_17[[#Headers],[R/P]])</f>
        <v>0</v>
      </c>
      <c r="L204" s="10">
        <f>SUMIFS(IsQList,IsIList,Table_ExternalData_15[[#This Row],[item_key]],IsITypeList,Table_ExternalData_17[[#Headers],[CST]])</f>
        <v>0</v>
      </c>
      <c r="M204" s="10">
        <f>SUMIFS(IsQList,IsIList,Table_ExternalData_15[[#This Row],[item_key]],IsITypeList,Table_ExternalData_17[[#Headers],[S/I]])</f>
        <v>0</v>
      </c>
      <c r="N204" s="10">
        <f>SUMIFS(IsQList,IsIList,Table_ExternalData_15[[#This Row],[item_key]],IsITypeList,Table_ExternalData_17[[#Headers],[VST]])</f>
        <v>0</v>
      </c>
      <c r="O204" s="10">
        <f>SUMIFS(IsQList,IsIList,Table_ExternalData_15[[#This Row],[item_key]],IsITypeList,Table_ExternalData_17[[#Headers],[RTN]])</f>
        <v>-1</v>
      </c>
      <c r="P204" s="10">
        <f>SUM(Table_ExternalData_17[[#This Row],[R/P]:[RTN]])</f>
        <v>-1</v>
      </c>
      <c r="Q204" s="10">
        <f>SUM((Table_ExternalData_17[[#This Row],[Opening]]+Table_ExternalData_17[[#This Row],[Total Receipt]])-Table_ExternalData_17[[#This Row],[Total Issue]])</f>
        <v>1493</v>
      </c>
    </row>
    <row r="205" spans="1:17">
      <c r="A205" s="1" t="s">
        <v>1768</v>
      </c>
      <c r="B205" s="1" t="s">
        <v>1885</v>
      </c>
      <c r="C205" s="1" t="s">
        <v>1886</v>
      </c>
      <c r="D205" s="10">
        <f>SUMIFS(OPBQList,OPBIList,Table_ExternalData_17[[#This Row],[item_key]])</f>
        <v>116</v>
      </c>
      <c r="E205" s="10">
        <f>SUMIFS(GQList,GIList,Table_ExternalData_17[[#This Row],[item_key]],GTList,Table_ExternalData_17[[#Headers],[GRN]])</f>
        <v>0</v>
      </c>
      <c r="F205" s="10">
        <f>SUMIFS(GQList,GIList,Table_ExternalData_17[[#This Row],[item_key]],GTList,Table_ExternalData_17[[#Headers],[VSTR]])</f>
        <v>0</v>
      </c>
      <c r="G205" s="10">
        <f>SUMIFS(GQList,GIList,Table_ExternalData_17[[#This Row],[item_key]],GTList,Table_ExternalData_17[[#Headers],[SR]])</f>
        <v>0</v>
      </c>
      <c r="H205" s="10">
        <f>SUMIFS(GQList,GIList,Table_ExternalData_17[[#This Row],[item_key]],GTList,Table_ExternalData_17[[#Headers],[TR]])</f>
        <v>870</v>
      </c>
      <c r="I205" s="10">
        <f>SUMIFS(GQList,GIList,Table_ExternalData_17[[#This Row],[item_key]],GTList,Table_ExternalData_17[[#Headers],[RCA]])</f>
        <v>0</v>
      </c>
      <c r="J205" s="10">
        <f>SUM(Table_ExternalData_17[[#This Row],[GRN]]+Table_ExternalData_17[[#This Row],[VSTR]]+Table_ExternalData_17[[#This Row],[SR]]+Table_ExternalData_17[[#This Row],[TR]]+Table_ExternalData_17[[#This Row],[RCA]])</f>
        <v>870</v>
      </c>
      <c r="K205" s="10">
        <f>SUMIFS(IsQList,IsIList,Table_ExternalData_15[[#This Row],[item_key]],IsITypeList,Table_ExternalData_17[[#Headers],[R/P]])</f>
        <v>489</v>
      </c>
      <c r="L205" s="10">
        <f>SUMIFS(IsQList,IsIList,Table_ExternalData_15[[#This Row],[item_key]],IsITypeList,Table_ExternalData_17[[#Headers],[CST]])</f>
        <v>0</v>
      </c>
      <c r="M205" s="10">
        <f>SUMIFS(IsQList,IsIList,Table_ExternalData_15[[#This Row],[item_key]],IsITypeList,Table_ExternalData_17[[#Headers],[S/I]])</f>
        <v>0</v>
      </c>
      <c r="N205" s="10">
        <f>SUMIFS(IsQList,IsIList,Table_ExternalData_15[[#This Row],[item_key]],IsITypeList,Table_ExternalData_17[[#Headers],[VST]])</f>
        <v>0</v>
      </c>
      <c r="O205" s="10">
        <f>SUMIFS(IsQList,IsIList,Table_ExternalData_15[[#This Row],[item_key]],IsITypeList,Table_ExternalData_17[[#Headers],[RTN]])</f>
        <v>-145</v>
      </c>
      <c r="P205" s="10">
        <f>SUM(Table_ExternalData_17[[#This Row],[R/P]:[RTN]])</f>
        <v>344</v>
      </c>
      <c r="Q205" s="10">
        <f>SUM((Table_ExternalData_17[[#This Row],[Opening]]+Table_ExternalData_17[[#This Row],[Total Receipt]])-Table_ExternalData_17[[#This Row],[Total Issue]])</f>
        <v>642</v>
      </c>
    </row>
    <row r="206" spans="1:17">
      <c r="A206" s="1" t="s">
        <v>2006</v>
      </c>
      <c r="B206" s="1" t="s">
        <v>2530</v>
      </c>
      <c r="C206" s="1" t="s">
        <v>2531</v>
      </c>
      <c r="D206" s="10">
        <f>SUMIFS(OPBQList,OPBIList,Table_ExternalData_17[[#This Row],[item_key]])</f>
        <v>2</v>
      </c>
      <c r="E206" s="10">
        <f>SUMIFS(GQList,GIList,Table_ExternalData_17[[#This Row],[item_key]],GTList,Table_ExternalData_17[[#Headers],[GRN]])</f>
        <v>0</v>
      </c>
      <c r="F206" s="10">
        <f>SUMIFS(GQList,GIList,Table_ExternalData_17[[#This Row],[item_key]],GTList,Table_ExternalData_17[[#Headers],[VSTR]])</f>
        <v>0</v>
      </c>
      <c r="G206" s="10">
        <f>SUMIFS(GQList,GIList,Table_ExternalData_17[[#This Row],[item_key]],GTList,Table_ExternalData_17[[#Headers],[SR]])</f>
        <v>0</v>
      </c>
      <c r="H206" s="10">
        <f>SUMIFS(GQList,GIList,Table_ExternalData_17[[#This Row],[item_key]],GTList,Table_ExternalData_17[[#Headers],[TR]])</f>
        <v>0</v>
      </c>
      <c r="I206" s="10">
        <f>SUMIFS(GQList,GIList,Table_ExternalData_17[[#This Row],[item_key]],GTList,Table_ExternalData_17[[#Headers],[RCA]])</f>
        <v>0</v>
      </c>
      <c r="J206" s="10">
        <f>SUM(Table_ExternalData_17[[#This Row],[GRN]]+Table_ExternalData_17[[#This Row],[VSTR]]+Table_ExternalData_17[[#This Row],[SR]]+Table_ExternalData_17[[#This Row],[TR]]+Table_ExternalData_17[[#This Row],[RCA]])</f>
        <v>0</v>
      </c>
      <c r="K206" s="10">
        <f>SUMIFS(IsQList,IsIList,Table_ExternalData_15[[#This Row],[item_key]],IsITypeList,Table_ExternalData_17[[#Headers],[R/P]])</f>
        <v>489</v>
      </c>
      <c r="L206" s="10">
        <f>SUMIFS(IsQList,IsIList,Table_ExternalData_15[[#This Row],[item_key]],IsITypeList,Table_ExternalData_17[[#Headers],[CST]])</f>
        <v>0</v>
      </c>
      <c r="M206" s="10">
        <f>SUMIFS(IsQList,IsIList,Table_ExternalData_15[[#This Row],[item_key]],IsITypeList,Table_ExternalData_17[[#Headers],[S/I]])</f>
        <v>0</v>
      </c>
      <c r="N206" s="10">
        <f>SUMIFS(IsQList,IsIList,Table_ExternalData_15[[#This Row],[item_key]],IsITypeList,Table_ExternalData_17[[#Headers],[VST]])</f>
        <v>0</v>
      </c>
      <c r="O206" s="10">
        <f>SUMIFS(IsQList,IsIList,Table_ExternalData_15[[#This Row],[item_key]],IsITypeList,Table_ExternalData_17[[#Headers],[RTN]])</f>
        <v>-145</v>
      </c>
      <c r="P206" s="10">
        <f>SUM(Table_ExternalData_17[[#This Row],[R/P]:[RTN]])</f>
        <v>344</v>
      </c>
      <c r="Q206" s="10">
        <f>SUM((Table_ExternalData_17[[#This Row],[Opening]]+Table_ExternalData_17[[#This Row],[Total Receipt]])-Table_ExternalData_17[[#This Row],[Total Issue]])</f>
        <v>-342</v>
      </c>
    </row>
    <row r="207" spans="1:17">
      <c r="A207" s="1" t="s">
        <v>189</v>
      </c>
      <c r="B207" s="1" t="s">
        <v>1207</v>
      </c>
      <c r="C207" s="1" t="s">
        <v>1208</v>
      </c>
      <c r="D207" s="10">
        <f>SUMIFS(OPBQList,OPBIList,Table_ExternalData_17[[#This Row],[item_key]])</f>
        <v>-547</v>
      </c>
      <c r="E207" s="10">
        <f>SUMIFS(GQList,GIList,Table_ExternalData_17[[#This Row],[item_key]],GTList,Table_ExternalData_17[[#Headers],[GRN]])</f>
        <v>2150</v>
      </c>
      <c r="F207" s="10">
        <f>SUMIFS(GQList,GIList,Table_ExternalData_17[[#This Row],[item_key]],GTList,Table_ExternalData_17[[#Headers],[VSTR]])</f>
        <v>0</v>
      </c>
      <c r="G207" s="10">
        <f>SUMIFS(GQList,GIList,Table_ExternalData_17[[#This Row],[item_key]],GTList,Table_ExternalData_17[[#Headers],[SR]])</f>
        <v>0</v>
      </c>
      <c r="H207" s="10">
        <f>SUMIFS(GQList,GIList,Table_ExternalData_17[[#This Row],[item_key]],GTList,Table_ExternalData_17[[#Headers],[TR]])</f>
        <v>0</v>
      </c>
      <c r="I207" s="10">
        <f>SUMIFS(GQList,GIList,Table_ExternalData_17[[#This Row],[item_key]],GTList,Table_ExternalData_17[[#Headers],[RCA]])</f>
        <v>0</v>
      </c>
      <c r="J207" s="10">
        <f>SUM(Table_ExternalData_17[[#This Row],[GRN]]+Table_ExternalData_17[[#This Row],[VSTR]]+Table_ExternalData_17[[#This Row],[SR]]+Table_ExternalData_17[[#This Row],[TR]]+Table_ExternalData_17[[#This Row],[RCA]])</f>
        <v>2150</v>
      </c>
      <c r="K207" s="10">
        <f>SUMIFS(IsQList,IsIList,Table_ExternalData_15[[#This Row],[item_key]],IsITypeList,Table_ExternalData_17[[#Headers],[R/P]])</f>
        <v>489</v>
      </c>
      <c r="L207" s="10">
        <f>SUMIFS(IsQList,IsIList,Table_ExternalData_15[[#This Row],[item_key]],IsITypeList,Table_ExternalData_17[[#Headers],[CST]])</f>
        <v>0</v>
      </c>
      <c r="M207" s="10">
        <f>SUMIFS(IsQList,IsIList,Table_ExternalData_15[[#This Row],[item_key]],IsITypeList,Table_ExternalData_17[[#Headers],[S/I]])</f>
        <v>0</v>
      </c>
      <c r="N207" s="10">
        <f>SUMIFS(IsQList,IsIList,Table_ExternalData_15[[#This Row],[item_key]],IsITypeList,Table_ExternalData_17[[#Headers],[VST]])</f>
        <v>0</v>
      </c>
      <c r="O207" s="10">
        <f>SUMIFS(IsQList,IsIList,Table_ExternalData_15[[#This Row],[item_key]],IsITypeList,Table_ExternalData_17[[#Headers],[RTN]])</f>
        <v>0</v>
      </c>
      <c r="P207" s="10">
        <f>SUM(Table_ExternalData_17[[#This Row],[R/P]:[RTN]])</f>
        <v>489</v>
      </c>
      <c r="Q207" s="10">
        <f>SUM((Table_ExternalData_17[[#This Row],[Opening]]+Table_ExternalData_17[[#This Row],[Total Receipt]])-Table_ExternalData_17[[#This Row],[Total Issue]])</f>
        <v>1114</v>
      </c>
    </row>
    <row r="208" spans="1:17">
      <c r="A208" s="1" t="s">
        <v>368</v>
      </c>
      <c r="B208" s="1" t="s">
        <v>1353</v>
      </c>
      <c r="C208" s="1" t="s">
        <v>1354</v>
      </c>
      <c r="D208" s="10">
        <f>SUMIFS(OPBQList,OPBIList,Table_ExternalData_17[[#This Row],[item_key]])</f>
        <v>204</v>
      </c>
      <c r="E208" s="10">
        <f>SUMIFS(GQList,GIList,Table_ExternalData_17[[#This Row],[item_key]],GTList,Table_ExternalData_17[[#Headers],[GRN]])</f>
        <v>610</v>
      </c>
      <c r="F208" s="10">
        <f>SUMIFS(GQList,GIList,Table_ExternalData_17[[#This Row],[item_key]],GTList,Table_ExternalData_17[[#Headers],[VSTR]])</f>
        <v>0</v>
      </c>
      <c r="G208" s="10">
        <f>SUMIFS(GQList,GIList,Table_ExternalData_17[[#This Row],[item_key]],GTList,Table_ExternalData_17[[#Headers],[SR]])</f>
        <v>0</v>
      </c>
      <c r="H208" s="10">
        <f>SUMIFS(GQList,GIList,Table_ExternalData_17[[#This Row],[item_key]],GTList,Table_ExternalData_17[[#Headers],[TR]])</f>
        <v>0</v>
      </c>
      <c r="I208" s="10">
        <f>SUMIFS(GQList,GIList,Table_ExternalData_17[[#This Row],[item_key]],GTList,Table_ExternalData_17[[#Headers],[RCA]])</f>
        <v>0</v>
      </c>
      <c r="J208" s="10">
        <f>SUM(Table_ExternalData_17[[#This Row],[GRN]]+Table_ExternalData_17[[#This Row],[VSTR]]+Table_ExternalData_17[[#This Row],[SR]]+Table_ExternalData_17[[#This Row],[TR]]+Table_ExternalData_17[[#This Row],[RCA]])</f>
        <v>610</v>
      </c>
      <c r="K208" s="10">
        <f>SUMIFS(IsQList,IsIList,Table_ExternalData_15[[#This Row],[item_key]],IsITypeList,Table_ExternalData_17[[#Headers],[R/P]])</f>
        <v>489</v>
      </c>
      <c r="L208" s="10">
        <f>SUMIFS(IsQList,IsIList,Table_ExternalData_15[[#This Row],[item_key]],IsITypeList,Table_ExternalData_17[[#Headers],[CST]])</f>
        <v>0</v>
      </c>
      <c r="M208" s="10">
        <f>SUMIFS(IsQList,IsIList,Table_ExternalData_15[[#This Row],[item_key]],IsITypeList,Table_ExternalData_17[[#Headers],[S/I]])</f>
        <v>0</v>
      </c>
      <c r="N208" s="10">
        <f>SUMIFS(IsQList,IsIList,Table_ExternalData_15[[#This Row],[item_key]],IsITypeList,Table_ExternalData_17[[#Headers],[VST]])</f>
        <v>0</v>
      </c>
      <c r="O208" s="10">
        <f>SUMIFS(IsQList,IsIList,Table_ExternalData_15[[#This Row],[item_key]],IsITypeList,Table_ExternalData_17[[#Headers],[RTN]])</f>
        <v>-103</v>
      </c>
      <c r="P208" s="10">
        <f>SUM(Table_ExternalData_17[[#This Row],[R/P]:[RTN]])</f>
        <v>386</v>
      </c>
      <c r="Q208" s="10">
        <f>SUM((Table_ExternalData_17[[#This Row],[Opening]]+Table_ExternalData_17[[#This Row],[Total Receipt]])-Table_ExternalData_17[[#This Row],[Total Issue]])</f>
        <v>428</v>
      </c>
    </row>
    <row r="209" spans="1:17">
      <c r="A209" s="1" t="s">
        <v>2131</v>
      </c>
      <c r="B209" s="1" t="s">
        <v>2532</v>
      </c>
      <c r="C209" s="1" t="s">
        <v>2533</v>
      </c>
      <c r="D209" s="10">
        <f>SUMIFS(OPBQList,OPBIList,Table_ExternalData_17[[#This Row],[item_key]])</f>
        <v>1033</v>
      </c>
      <c r="E209" s="10">
        <f>SUMIFS(GQList,GIList,Table_ExternalData_17[[#This Row],[item_key]],GTList,Table_ExternalData_17[[#Headers],[GRN]])</f>
        <v>0</v>
      </c>
      <c r="F209" s="10">
        <f>SUMIFS(GQList,GIList,Table_ExternalData_17[[#This Row],[item_key]],GTList,Table_ExternalData_17[[#Headers],[VSTR]])</f>
        <v>0</v>
      </c>
      <c r="G209" s="10">
        <f>SUMIFS(GQList,GIList,Table_ExternalData_17[[#This Row],[item_key]],GTList,Table_ExternalData_17[[#Headers],[SR]])</f>
        <v>0</v>
      </c>
      <c r="H209" s="10">
        <f>SUMIFS(GQList,GIList,Table_ExternalData_17[[#This Row],[item_key]],GTList,Table_ExternalData_17[[#Headers],[TR]])</f>
        <v>0</v>
      </c>
      <c r="I209" s="10">
        <f>SUMIFS(GQList,GIList,Table_ExternalData_17[[#This Row],[item_key]],GTList,Table_ExternalData_17[[#Headers],[RCA]])</f>
        <v>0</v>
      </c>
      <c r="J209" s="10">
        <f>SUM(Table_ExternalData_17[[#This Row],[GRN]]+Table_ExternalData_17[[#This Row],[VSTR]]+Table_ExternalData_17[[#This Row],[SR]]+Table_ExternalData_17[[#This Row],[TR]]+Table_ExternalData_17[[#This Row],[RCA]])</f>
        <v>0</v>
      </c>
      <c r="K209" s="10">
        <f>SUMIFS(IsQList,IsIList,Table_ExternalData_15[[#This Row],[item_key]],IsITypeList,Table_ExternalData_17[[#Headers],[R/P]])</f>
        <v>489</v>
      </c>
      <c r="L209" s="10">
        <f>SUMIFS(IsQList,IsIList,Table_ExternalData_15[[#This Row],[item_key]],IsITypeList,Table_ExternalData_17[[#Headers],[CST]])</f>
        <v>0</v>
      </c>
      <c r="M209" s="10">
        <f>SUMIFS(IsQList,IsIList,Table_ExternalData_15[[#This Row],[item_key]],IsITypeList,Table_ExternalData_17[[#Headers],[S/I]])</f>
        <v>0</v>
      </c>
      <c r="N209" s="10">
        <f>SUMIFS(IsQList,IsIList,Table_ExternalData_15[[#This Row],[item_key]],IsITypeList,Table_ExternalData_17[[#Headers],[VST]])</f>
        <v>0</v>
      </c>
      <c r="O209" s="10">
        <f>SUMIFS(IsQList,IsIList,Table_ExternalData_15[[#This Row],[item_key]],IsITypeList,Table_ExternalData_17[[#Headers],[RTN]])</f>
        <v>-103</v>
      </c>
      <c r="P209" s="10">
        <f>SUM(Table_ExternalData_17[[#This Row],[R/P]:[RTN]])</f>
        <v>386</v>
      </c>
      <c r="Q209" s="10">
        <f>SUM((Table_ExternalData_17[[#This Row],[Opening]]+Table_ExternalData_17[[#This Row],[Total Receipt]])-Table_ExternalData_17[[#This Row],[Total Issue]])</f>
        <v>647</v>
      </c>
    </row>
    <row r="210" spans="1:17">
      <c r="A210" s="1" t="s">
        <v>325</v>
      </c>
      <c r="B210" s="1" t="s">
        <v>1421</v>
      </c>
      <c r="C210" s="1" t="s">
        <v>1422</v>
      </c>
      <c r="D210" s="10">
        <f>SUMIFS(OPBQList,OPBIList,Table_ExternalData_17[[#This Row],[item_key]])</f>
        <v>-954</v>
      </c>
      <c r="E210" s="10">
        <f>SUMIFS(GQList,GIList,Table_ExternalData_17[[#This Row],[item_key]],GTList,Table_ExternalData_17[[#Headers],[GRN]])</f>
        <v>1000</v>
      </c>
      <c r="F210" s="10">
        <f>SUMIFS(GQList,GIList,Table_ExternalData_17[[#This Row],[item_key]],GTList,Table_ExternalData_17[[#Headers],[VSTR]])</f>
        <v>0</v>
      </c>
      <c r="G210" s="10">
        <f>SUMIFS(GQList,GIList,Table_ExternalData_17[[#This Row],[item_key]],GTList,Table_ExternalData_17[[#Headers],[SR]])</f>
        <v>0</v>
      </c>
      <c r="H210" s="10">
        <f>SUMIFS(GQList,GIList,Table_ExternalData_17[[#This Row],[item_key]],GTList,Table_ExternalData_17[[#Headers],[TR]])</f>
        <v>0</v>
      </c>
      <c r="I210" s="10">
        <f>SUMIFS(GQList,GIList,Table_ExternalData_17[[#This Row],[item_key]],GTList,Table_ExternalData_17[[#Headers],[RCA]])</f>
        <v>0</v>
      </c>
      <c r="J210" s="10">
        <f>SUM(Table_ExternalData_17[[#This Row],[GRN]]+Table_ExternalData_17[[#This Row],[VSTR]]+Table_ExternalData_17[[#This Row],[SR]]+Table_ExternalData_17[[#This Row],[TR]]+Table_ExternalData_17[[#This Row],[RCA]])</f>
        <v>1000</v>
      </c>
      <c r="K210" s="10">
        <f>SUMIFS(IsQList,IsIList,Table_ExternalData_15[[#This Row],[item_key]],IsITypeList,Table_ExternalData_17[[#Headers],[R/P]])</f>
        <v>489</v>
      </c>
      <c r="L210" s="10">
        <f>SUMIFS(IsQList,IsIList,Table_ExternalData_15[[#This Row],[item_key]],IsITypeList,Table_ExternalData_17[[#Headers],[CST]])</f>
        <v>0</v>
      </c>
      <c r="M210" s="10">
        <f>SUMIFS(IsQList,IsIList,Table_ExternalData_15[[#This Row],[item_key]],IsITypeList,Table_ExternalData_17[[#Headers],[S/I]])</f>
        <v>0</v>
      </c>
      <c r="N210" s="10">
        <f>SUMIFS(IsQList,IsIList,Table_ExternalData_15[[#This Row],[item_key]],IsITypeList,Table_ExternalData_17[[#Headers],[VST]])</f>
        <v>0</v>
      </c>
      <c r="O210" s="10">
        <f>SUMIFS(IsQList,IsIList,Table_ExternalData_15[[#This Row],[item_key]],IsITypeList,Table_ExternalData_17[[#Headers],[RTN]])</f>
        <v>-1</v>
      </c>
      <c r="P210" s="10">
        <f>SUM(Table_ExternalData_17[[#This Row],[R/P]:[RTN]])</f>
        <v>488</v>
      </c>
      <c r="Q210" s="10">
        <f>SUM((Table_ExternalData_17[[#This Row],[Opening]]+Table_ExternalData_17[[#This Row],[Total Receipt]])-Table_ExternalData_17[[#This Row],[Total Issue]])</f>
        <v>-442</v>
      </c>
    </row>
    <row r="211" spans="1:17">
      <c r="A211" s="1" t="s">
        <v>2132</v>
      </c>
      <c r="B211" s="1" t="s">
        <v>2534</v>
      </c>
      <c r="C211" s="1" t="s">
        <v>2535</v>
      </c>
      <c r="D211" s="10">
        <f>SUMIFS(OPBQList,OPBIList,Table_ExternalData_17[[#This Row],[item_key]])</f>
        <v>1550</v>
      </c>
      <c r="E211" s="10">
        <f>SUMIFS(GQList,GIList,Table_ExternalData_17[[#This Row],[item_key]],GTList,Table_ExternalData_17[[#Headers],[GRN]])</f>
        <v>0</v>
      </c>
      <c r="F211" s="10">
        <f>SUMIFS(GQList,GIList,Table_ExternalData_17[[#This Row],[item_key]],GTList,Table_ExternalData_17[[#Headers],[VSTR]])</f>
        <v>0</v>
      </c>
      <c r="G211" s="10">
        <f>SUMIFS(GQList,GIList,Table_ExternalData_17[[#This Row],[item_key]],GTList,Table_ExternalData_17[[#Headers],[SR]])</f>
        <v>0</v>
      </c>
      <c r="H211" s="10">
        <f>SUMIFS(GQList,GIList,Table_ExternalData_17[[#This Row],[item_key]],GTList,Table_ExternalData_17[[#Headers],[TR]])</f>
        <v>0</v>
      </c>
      <c r="I211" s="10">
        <f>SUMIFS(GQList,GIList,Table_ExternalData_17[[#This Row],[item_key]],GTList,Table_ExternalData_17[[#Headers],[RCA]])</f>
        <v>0</v>
      </c>
      <c r="J211" s="10">
        <f>SUM(Table_ExternalData_17[[#This Row],[GRN]]+Table_ExternalData_17[[#This Row],[VSTR]]+Table_ExternalData_17[[#This Row],[SR]]+Table_ExternalData_17[[#This Row],[TR]]+Table_ExternalData_17[[#This Row],[RCA]])</f>
        <v>0</v>
      </c>
      <c r="K211" s="10">
        <f>SUMIFS(IsQList,IsIList,Table_ExternalData_15[[#This Row],[item_key]],IsITypeList,Table_ExternalData_17[[#Headers],[R/P]])</f>
        <v>489</v>
      </c>
      <c r="L211" s="10">
        <f>SUMIFS(IsQList,IsIList,Table_ExternalData_15[[#This Row],[item_key]],IsITypeList,Table_ExternalData_17[[#Headers],[CST]])</f>
        <v>0</v>
      </c>
      <c r="M211" s="10">
        <f>SUMIFS(IsQList,IsIList,Table_ExternalData_15[[#This Row],[item_key]],IsITypeList,Table_ExternalData_17[[#Headers],[S/I]])</f>
        <v>0</v>
      </c>
      <c r="N211" s="10">
        <f>SUMIFS(IsQList,IsIList,Table_ExternalData_15[[#This Row],[item_key]],IsITypeList,Table_ExternalData_17[[#Headers],[VST]])</f>
        <v>0</v>
      </c>
      <c r="O211" s="10">
        <f>SUMIFS(IsQList,IsIList,Table_ExternalData_15[[#This Row],[item_key]],IsITypeList,Table_ExternalData_17[[#Headers],[RTN]])</f>
        <v>0</v>
      </c>
      <c r="P211" s="10">
        <f>SUM(Table_ExternalData_17[[#This Row],[R/P]:[RTN]])</f>
        <v>489</v>
      </c>
      <c r="Q211" s="10">
        <f>SUM((Table_ExternalData_17[[#This Row],[Opening]]+Table_ExternalData_17[[#This Row],[Total Receipt]])-Table_ExternalData_17[[#This Row],[Total Issue]])</f>
        <v>1061</v>
      </c>
    </row>
    <row r="212" spans="1:17">
      <c r="A212" s="1" t="s">
        <v>2133</v>
      </c>
      <c r="B212" s="1" t="s">
        <v>2536</v>
      </c>
      <c r="C212" s="1" t="s">
        <v>2537</v>
      </c>
      <c r="D212" s="10">
        <f>SUMIFS(OPBQList,OPBIList,Table_ExternalData_17[[#This Row],[item_key]])</f>
        <v>9251</v>
      </c>
      <c r="E212" s="10">
        <f>SUMIFS(GQList,GIList,Table_ExternalData_17[[#This Row],[item_key]],GTList,Table_ExternalData_17[[#Headers],[GRN]])</f>
        <v>0</v>
      </c>
      <c r="F212" s="10">
        <f>SUMIFS(GQList,GIList,Table_ExternalData_17[[#This Row],[item_key]],GTList,Table_ExternalData_17[[#Headers],[VSTR]])</f>
        <v>0</v>
      </c>
      <c r="G212" s="10">
        <f>SUMIFS(GQList,GIList,Table_ExternalData_17[[#This Row],[item_key]],GTList,Table_ExternalData_17[[#Headers],[SR]])</f>
        <v>0</v>
      </c>
      <c r="H212" s="10">
        <f>SUMIFS(GQList,GIList,Table_ExternalData_17[[#This Row],[item_key]],GTList,Table_ExternalData_17[[#Headers],[TR]])</f>
        <v>0</v>
      </c>
      <c r="I212" s="10">
        <f>SUMIFS(GQList,GIList,Table_ExternalData_17[[#This Row],[item_key]],GTList,Table_ExternalData_17[[#Headers],[RCA]])</f>
        <v>0</v>
      </c>
      <c r="J212" s="10">
        <f>SUM(Table_ExternalData_17[[#This Row],[GRN]]+Table_ExternalData_17[[#This Row],[VSTR]]+Table_ExternalData_17[[#This Row],[SR]]+Table_ExternalData_17[[#This Row],[TR]]+Table_ExternalData_17[[#This Row],[RCA]])</f>
        <v>0</v>
      </c>
      <c r="K212" s="10">
        <f>SUMIFS(IsQList,IsIList,Table_ExternalData_15[[#This Row],[item_key]],IsITypeList,Table_ExternalData_17[[#Headers],[R/P]])</f>
        <v>489</v>
      </c>
      <c r="L212" s="10">
        <f>SUMIFS(IsQList,IsIList,Table_ExternalData_15[[#This Row],[item_key]],IsITypeList,Table_ExternalData_17[[#Headers],[CST]])</f>
        <v>0</v>
      </c>
      <c r="M212" s="10">
        <f>SUMIFS(IsQList,IsIList,Table_ExternalData_15[[#This Row],[item_key]],IsITypeList,Table_ExternalData_17[[#Headers],[S/I]])</f>
        <v>0</v>
      </c>
      <c r="N212" s="10">
        <f>SUMIFS(IsQList,IsIList,Table_ExternalData_15[[#This Row],[item_key]],IsITypeList,Table_ExternalData_17[[#Headers],[VST]])</f>
        <v>0</v>
      </c>
      <c r="O212" s="10">
        <f>SUMIFS(IsQList,IsIList,Table_ExternalData_15[[#This Row],[item_key]],IsITypeList,Table_ExternalData_17[[#Headers],[RTN]])</f>
        <v>0</v>
      </c>
      <c r="P212" s="10">
        <f>SUM(Table_ExternalData_17[[#This Row],[R/P]:[RTN]])</f>
        <v>489</v>
      </c>
      <c r="Q212" s="10">
        <f>SUM((Table_ExternalData_17[[#This Row],[Opening]]+Table_ExternalData_17[[#This Row],[Total Receipt]])-Table_ExternalData_17[[#This Row],[Total Issue]])</f>
        <v>8762</v>
      </c>
    </row>
    <row r="213" spans="1:17">
      <c r="A213" s="1" t="s">
        <v>2134</v>
      </c>
      <c r="B213" s="1" t="s">
        <v>2538</v>
      </c>
      <c r="C213" s="1" t="s">
        <v>2539</v>
      </c>
      <c r="D213" s="10">
        <f>SUMIFS(OPBQList,OPBIList,Table_ExternalData_17[[#This Row],[item_key]])</f>
        <v>1528</v>
      </c>
      <c r="E213" s="10">
        <f>SUMIFS(GQList,GIList,Table_ExternalData_17[[#This Row],[item_key]],GTList,Table_ExternalData_17[[#Headers],[GRN]])</f>
        <v>0</v>
      </c>
      <c r="F213" s="10">
        <f>SUMIFS(GQList,GIList,Table_ExternalData_17[[#This Row],[item_key]],GTList,Table_ExternalData_17[[#Headers],[VSTR]])</f>
        <v>0</v>
      </c>
      <c r="G213" s="10">
        <f>SUMIFS(GQList,GIList,Table_ExternalData_17[[#This Row],[item_key]],GTList,Table_ExternalData_17[[#Headers],[SR]])</f>
        <v>0</v>
      </c>
      <c r="H213" s="10">
        <f>SUMIFS(GQList,GIList,Table_ExternalData_17[[#This Row],[item_key]],GTList,Table_ExternalData_17[[#Headers],[TR]])</f>
        <v>1000</v>
      </c>
      <c r="I213" s="10">
        <f>SUMIFS(GQList,GIList,Table_ExternalData_17[[#This Row],[item_key]],GTList,Table_ExternalData_17[[#Headers],[RCA]])</f>
        <v>0</v>
      </c>
      <c r="J213" s="10">
        <f>SUM(Table_ExternalData_17[[#This Row],[GRN]]+Table_ExternalData_17[[#This Row],[VSTR]]+Table_ExternalData_17[[#This Row],[SR]]+Table_ExternalData_17[[#This Row],[TR]]+Table_ExternalData_17[[#This Row],[RCA]])</f>
        <v>1000</v>
      </c>
      <c r="K213" s="10">
        <f>SUMIFS(IsQList,IsIList,Table_ExternalData_15[[#This Row],[item_key]],IsITypeList,Table_ExternalData_17[[#Headers],[R/P]])</f>
        <v>489</v>
      </c>
      <c r="L213" s="10">
        <f>SUMIFS(IsQList,IsIList,Table_ExternalData_15[[#This Row],[item_key]],IsITypeList,Table_ExternalData_17[[#Headers],[CST]])</f>
        <v>0</v>
      </c>
      <c r="M213" s="10">
        <f>SUMIFS(IsQList,IsIList,Table_ExternalData_15[[#This Row],[item_key]],IsITypeList,Table_ExternalData_17[[#Headers],[S/I]])</f>
        <v>0</v>
      </c>
      <c r="N213" s="10">
        <f>SUMIFS(IsQList,IsIList,Table_ExternalData_15[[#This Row],[item_key]],IsITypeList,Table_ExternalData_17[[#Headers],[VST]])</f>
        <v>0</v>
      </c>
      <c r="O213" s="10">
        <f>SUMIFS(IsQList,IsIList,Table_ExternalData_15[[#This Row],[item_key]],IsITypeList,Table_ExternalData_17[[#Headers],[RTN]])</f>
        <v>0</v>
      </c>
      <c r="P213" s="10">
        <f>SUM(Table_ExternalData_17[[#This Row],[R/P]:[RTN]])</f>
        <v>489</v>
      </c>
      <c r="Q213" s="10">
        <f>SUM((Table_ExternalData_17[[#This Row],[Opening]]+Table_ExternalData_17[[#This Row],[Total Receipt]])-Table_ExternalData_17[[#This Row],[Total Issue]])</f>
        <v>2039</v>
      </c>
    </row>
    <row r="214" spans="1:17">
      <c r="A214" s="1" t="s">
        <v>2135</v>
      </c>
      <c r="B214" s="1" t="s">
        <v>2540</v>
      </c>
      <c r="C214" s="1" t="s">
        <v>2541</v>
      </c>
      <c r="D214" s="10">
        <f>SUMIFS(OPBQList,OPBIList,Table_ExternalData_17[[#This Row],[item_key]])</f>
        <v>26250</v>
      </c>
      <c r="E214" s="10">
        <f>SUMIFS(GQList,GIList,Table_ExternalData_17[[#This Row],[item_key]],GTList,Table_ExternalData_17[[#Headers],[GRN]])</f>
        <v>0</v>
      </c>
      <c r="F214" s="10">
        <f>SUMIFS(GQList,GIList,Table_ExternalData_17[[#This Row],[item_key]],GTList,Table_ExternalData_17[[#Headers],[VSTR]])</f>
        <v>0</v>
      </c>
      <c r="G214" s="10">
        <f>SUMIFS(GQList,GIList,Table_ExternalData_17[[#This Row],[item_key]],GTList,Table_ExternalData_17[[#Headers],[SR]])</f>
        <v>0</v>
      </c>
      <c r="H214" s="10">
        <f>SUMIFS(GQList,GIList,Table_ExternalData_17[[#This Row],[item_key]],GTList,Table_ExternalData_17[[#Headers],[TR]])</f>
        <v>0</v>
      </c>
      <c r="I214" s="10">
        <f>SUMIFS(GQList,GIList,Table_ExternalData_17[[#This Row],[item_key]],GTList,Table_ExternalData_17[[#Headers],[RCA]])</f>
        <v>0</v>
      </c>
      <c r="J214" s="10">
        <f>SUM(Table_ExternalData_17[[#This Row],[GRN]]+Table_ExternalData_17[[#This Row],[VSTR]]+Table_ExternalData_17[[#This Row],[SR]]+Table_ExternalData_17[[#This Row],[TR]]+Table_ExternalData_17[[#This Row],[RCA]])</f>
        <v>0</v>
      </c>
      <c r="K214" s="10">
        <f>SUMIFS(IsQList,IsIList,Table_ExternalData_15[[#This Row],[item_key]],IsITypeList,Table_ExternalData_17[[#Headers],[R/P]])</f>
        <v>375</v>
      </c>
      <c r="L214" s="10">
        <f>SUMIFS(IsQList,IsIList,Table_ExternalData_15[[#This Row],[item_key]],IsITypeList,Table_ExternalData_17[[#Headers],[CST]])</f>
        <v>0</v>
      </c>
      <c r="M214" s="10">
        <f>SUMIFS(IsQList,IsIList,Table_ExternalData_15[[#This Row],[item_key]],IsITypeList,Table_ExternalData_17[[#Headers],[S/I]])</f>
        <v>0</v>
      </c>
      <c r="N214" s="10">
        <f>SUMIFS(IsQList,IsIList,Table_ExternalData_15[[#This Row],[item_key]],IsITypeList,Table_ExternalData_17[[#Headers],[VST]])</f>
        <v>0</v>
      </c>
      <c r="O214" s="10">
        <f>SUMIFS(IsQList,IsIList,Table_ExternalData_15[[#This Row],[item_key]],IsITypeList,Table_ExternalData_17[[#Headers],[RTN]])</f>
        <v>0</v>
      </c>
      <c r="P214" s="10">
        <f>SUM(Table_ExternalData_17[[#This Row],[R/P]:[RTN]])</f>
        <v>375</v>
      </c>
      <c r="Q214" s="10">
        <f>SUM((Table_ExternalData_17[[#This Row],[Opening]]+Table_ExternalData_17[[#This Row],[Total Receipt]])-Table_ExternalData_17[[#This Row],[Total Issue]])</f>
        <v>25875</v>
      </c>
    </row>
    <row r="215" spans="1:17">
      <c r="A215" s="1" t="s">
        <v>313</v>
      </c>
      <c r="B215" s="1" t="s">
        <v>1423</v>
      </c>
      <c r="C215" s="1" t="s">
        <v>1424</v>
      </c>
      <c r="D215" s="10">
        <f>SUMIFS(OPBQList,OPBIList,Table_ExternalData_17[[#This Row],[item_key]])</f>
        <v>-2539</v>
      </c>
      <c r="E215" s="10">
        <f>SUMIFS(GQList,GIList,Table_ExternalData_17[[#This Row],[item_key]],GTList,Table_ExternalData_17[[#Headers],[GRN]])</f>
        <v>2000</v>
      </c>
      <c r="F215" s="10">
        <f>SUMIFS(GQList,GIList,Table_ExternalData_17[[#This Row],[item_key]],GTList,Table_ExternalData_17[[#Headers],[VSTR]])</f>
        <v>0</v>
      </c>
      <c r="G215" s="10">
        <f>SUMIFS(GQList,GIList,Table_ExternalData_17[[#This Row],[item_key]],GTList,Table_ExternalData_17[[#Headers],[SR]])</f>
        <v>0</v>
      </c>
      <c r="H215" s="10">
        <f>SUMIFS(GQList,GIList,Table_ExternalData_17[[#This Row],[item_key]],GTList,Table_ExternalData_17[[#Headers],[TR]])</f>
        <v>0</v>
      </c>
      <c r="I215" s="10">
        <f>SUMIFS(GQList,GIList,Table_ExternalData_17[[#This Row],[item_key]],GTList,Table_ExternalData_17[[#Headers],[RCA]])</f>
        <v>0</v>
      </c>
      <c r="J215" s="10">
        <f>SUM(Table_ExternalData_17[[#This Row],[GRN]]+Table_ExternalData_17[[#This Row],[VSTR]]+Table_ExternalData_17[[#This Row],[SR]]+Table_ExternalData_17[[#This Row],[TR]]+Table_ExternalData_17[[#This Row],[RCA]])</f>
        <v>2000</v>
      </c>
      <c r="K215" s="10">
        <f>SUMIFS(IsQList,IsIList,Table_ExternalData_15[[#This Row],[item_key]],IsITypeList,Table_ExternalData_17[[#Headers],[R/P]])</f>
        <v>489</v>
      </c>
      <c r="L215" s="10">
        <f>SUMIFS(IsQList,IsIList,Table_ExternalData_15[[#This Row],[item_key]],IsITypeList,Table_ExternalData_17[[#Headers],[CST]])</f>
        <v>0</v>
      </c>
      <c r="M215" s="10">
        <f>SUMIFS(IsQList,IsIList,Table_ExternalData_15[[#This Row],[item_key]],IsITypeList,Table_ExternalData_17[[#Headers],[S/I]])</f>
        <v>0</v>
      </c>
      <c r="N215" s="10">
        <f>SUMIFS(IsQList,IsIList,Table_ExternalData_15[[#This Row],[item_key]],IsITypeList,Table_ExternalData_17[[#Headers],[VST]])</f>
        <v>0</v>
      </c>
      <c r="O215" s="10">
        <f>SUMIFS(IsQList,IsIList,Table_ExternalData_15[[#This Row],[item_key]],IsITypeList,Table_ExternalData_17[[#Headers],[RTN]])</f>
        <v>0</v>
      </c>
      <c r="P215" s="10">
        <f>SUM(Table_ExternalData_17[[#This Row],[R/P]:[RTN]])</f>
        <v>489</v>
      </c>
      <c r="Q215" s="10">
        <f>SUM((Table_ExternalData_17[[#This Row],[Opening]]+Table_ExternalData_17[[#This Row],[Total Receipt]])-Table_ExternalData_17[[#This Row],[Total Issue]])</f>
        <v>-1028</v>
      </c>
    </row>
    <row r="216" spans="1:17">
      <c r="A216" s="1" t="s">
        <v>2136</v>
      </c>
      <c r="B216" s="1" t="s">
        <v>2542</v>
      </c>
      <c r="C216" s="1" t="s">
        <v>2543</v>
      </c>
      <c r="D216" s="10">
        <f>SUMIFS(OPBQList,OPBIList,Table_ExternalData_17[[#This Row],[item_key]])</f>
        <v>1899</v>
      </c>
      <c r="E216" s="10">
        <f>SUMIFS(GQList,GIList,Table_ExternalData_17[[#This Row],[item_key]],GTList,Table_ExternalData_17[[#Headers],[GRN]])</f>
        <v>0</v>
      </c>
      <c r="F216" s="10">
        <f>SUMIFS(GQList,GIList,Table_ExternalData_17[[#This Row],[item_key]],GTList,Table_ExternalData_17[[#Headers],[VSTR]])</f>
        <v>0</v>
      </c>
      <c r="G216" s="10">
        <f>SUMIFS(GQList,GIList,Table_ExternalData_17[[#This Row],[item_key]],GTList,Table_ExternalData_17[[#Headers],[SR]])</f>
        <v>0</v>
      </c>
      <c r="H216" s="10">
        <f>SUMIFS(GQList,GIList,Table_ExternalData_17[[#This Row],[item_key]],GTList,Table_ExternalData_17[[#Headers],[TR]])</f>
        <v>0</v>
      </c>
      <c r="I216" s="10">
        <f>SUMIFS(GQList,GIList,Table_ExternalData_17[[#This Row],[item_key]],GTList,Table_ExternalData_17[[#Headers],[RCA]])</f>
        <v>0</v>
      </c>
      <c r="J216" s="10">
        <f>SUM(Table_ExternalData_17[[#This Row],[GRN]]+Table_ExternalData_17[[#This Row],[VSTR]]+Table_ExternalData_17[[#This Row],[SR]]+Table_ExternalData_17[[#This Row],[TR]]+Table_ExternalData_17[[#This Row],[RCA]])</f>
        <v>0</v>
      </c>
      <c r="K216" s="10">
        <f>SUMIFS(IsQList,IsIList,Table_ExternalData_15[[#This Row],[item_key]],IsITypeList,Table_ExternalData_17[[#Headers],[R/P]])</f>
        <v>489</v>
      </c>
      <c r="L216" s="10">
        <f>SUMIFS(IsQList,IsIList,Table_ExternalData_15[[#This Row],[item_key]],IsITypeList,Table_ExternalData_17[[#Headers],[CST]])</f>
        <v>0</v>
      </c>
      <c r="M216" s="10">
        <f>SUMIFS(IsQList,IsIList,Table_ExternalData_15[[#This Row],[item_key]],IsITypeList,Table_ExternalData_17[[#Headers],[S/I]])</f>
        <v>0</v>
      </c>
      <c r="N216" s="10">
        <f>SUMIFS(IsQList,IsIList,Table_ExternalData_15[[#This Row],[item_key]],IsITypeList,Table_ExternalData_17[[#Headers],[VST]])</f>
        <v>0</v>
      </c>
      <c r="O216" s="10">
        <f>SUMIFS(IsQList,IsIList,Table_ExternalData_15[[#This Row],[item_key]],IsITypeList,Table_ExternalData_17[[#Headers],[RTN]])</f>
        <v>0</v>
      </c>
      <c r="P216" s="10">
        <f>SUM(Table_ExternalData_17[[#This Row],[R/P]:[RTN]])</f>
        <v>489</v>
      </c>
      <c r="Q216" s="10">
        <f>SUM((Table_ExternalData_17[[#This Row],[Opening]]+Table_ExternalData_17[[#This Row],[Total Receipt]])-Table_ExternalData_17[[#This Row],[Total Issue]])</f>
        <v>1410</v>
      </c>
    </row>
    <row r="217" spans="1:17">
      <c r="A217" s="1" t="s">
        <v>2137</v>
      </c>
      <c r="B217" s="1" t="s">
        <v>2544</v>
      </c>
      <c r="C217" s="1" t="s">
        <v>2545</v>
      </c>
      <c r="D217" s="10">
        <f>SUMIFS(OPBQList,OPBIList,Table_ExternalData_17[[#This Row],[item_key]])</f>
        <v>13020</v>
      </c>
      <c r="E217" s="10">
        <f>SUMIFS(GQList,GIList,Table_ExternalData_17[[#This Row],[item_key]],GTList,Table_ExternalData_17[[#Headers],[GRN]])</f>
        <v>0</v>
      </c>
      <c r="F217" s="10">
        <f>SUMIFS(GQList,GIList,Table_ExternalData_17[[#This Row],[item_key]],GTList,Table_ExternalData_17[[#Headers],[VSTR]])</f>
        <v>0</v>
      </c>
      <c r="G217" s="10">
        <f>SUMIFS(GQList,GIList,Table_ExternalData_17[[#This Row],[item_key]],GTList,Table_ExternalData_17[[#Headers],[SR]])</f>
        <v>0</v>
      </c>
      <c r="H217" s="10">
        <f>SUMIFS(GQList,GIList,Table_ExternalData_17[[#This Row],[item_key]],GTList,Table_ExternalData_17[[#Headers],[TR]])</f>
        <v>0</v>
      </c>
      <c r="I217" s="10">
        <f>SUMIFS(GQList,GIList,Table_ExternalData_17[[#This Row],[item_key]],GTList,Table_ExternalData_17[[#Headers],[RCA]])</f>
        <v>0</v>
      </c>
      <c r="J217" s="10">
        <f>SUM(Table_ExternalData_17[[#This Row],[GRN]]+Table_ExternalData_17[[#This Row],[VSTR]]+Table_ExternalData_17[[#This Row],[SR]]+Table_ExternalData_17[[#This Row],[TR]]+Table_ExternalData_17[[#This Row],[RCA]])</f>
        <v>0</v>
      </c>
      <c r="K217" s="10">
        <f>SUMIFS(IsQList,IsIList,Table_ExternalData_15[[#This Row],[item_key]],IsITypeList,Table_ExternalData_17[[#Headers],[R/P]])</f>
        <v>489</v>
      </c>
      <c r="L217" s="10">
        <f>SUMIFS(IsQList,IsIList,Table_ExternalData_15[[#This Row],[item_key]],IsITypeList,Table_ExternalData_17[[#Headers],[CST]])</f>
        <v>0</v>
      </c>
      <c r="M217" s="10">
        <f>SUMIFS(IsQList,IsIList,Table_ExternalData_15[[#This Row],[item_key]],IsITypeList,Table_ExternalData_17[[#Headers],[S/I]])</f>
        <v>0</v>
      </c>
      <c r="N217" s="10">
        <f>SUMIFS(IsQList,IsIList,Table_ExternalData_15[[#This Row],[item_key]],IsITypeList,Table_ExternalData_17[[#Headers],[VST]])</f>
        <v>0</v>
      </c>
      <c r="O217" s="10">
        <f>SUMIFS(IsQList,IsIList,Table_ExternalData_15[[#This Row],[item_key]],IsITypeList,Table_ExternalData_17[[#Headers],[RTN]])</f>
        <v>0</v>
      </c>
      <c r="P217" s="10">
        <f>SUM(Table_ExternalData_17[[#This Row],[R/P]:[RTN]])</f>
        <v>489</v>
      </c>
      <c r="Q217" s="10">
        <f>SUM((Table_ExternalData_17[[#This Row],[Opening]]+Table_ExternalData_17[[#This Row],[Total Receipt]])-Table_ExternalData_17[[#This Row],[Total Issue]])</f>
        <v>12531</v>
      </c>
    </row>
    <row r="218" spans="1:17">
      <c r="A218" s="1" t="s">
        <v>2138</v>
      </c>
      <c r="B218" s="1" t="s">
        <v>2546</v>
      </c>
      <c r="C218" s="1" t="s">
        <v>2545</v>
      </c>
      <c r="D218" s="10">
        <f>SUMIFS(OPBQList,OPBIList,Table_ExternalData_17[[#This Row],[item_key]])</f>
        <v>36783</v>
      </c>
      <c r="E218" s="10">
        <f>SUMIFS(GQList,GIList,Table_ExternalData_17[[#This Row],[item_key]],GTList,Table_ExternalData_17[[#Headers],[GRN]])</f>
        <v>0</v>
      </c>
      <c r="F218" s="10">
        <f>SUMIFS(GQList,GIList,Table_ExternalData_17[[#This Row],[item_key]],GTList,Table_ExternalData_17[[#Headers],[VSTR]])</f>
        <v>0</v>
      </c>
      <c r="G218" s="10">
        <f>SUMIFS(GQList,GIList,Table_ExternalData_17[[#This Row],[item_key]],GTList,Table_ExternalData_17[[#Headers],[SR]])</f>
        <v>0</v>
      </c>
      <c r="H218" s="10">
        <f>SUMIFS(GQList,GIList,Table_ExternalData_17[[#This Row],[item_key]],GTList,Table_ExternalData_17[[#Headers],[TR]])</f>
        <v>0</v>
      </c>
      <c r="I218" s="10">
        <f>SUMIFS(GQList,GIList,Table_ExternalData_17[[#This Row],[item_key]],GTList,Table_ExternalData_17[[#Headers],[RCA]])</f>
        <v>0</v>
      </c>
      <c r="J218" s="10">
        <f>SUM(Table_ExternalData_17[[#This Row],[GRN]]+Table_ExternalData_17[[#This Row],[VSTR]]+Table_ExternalData_17[[#This Row],[SR]]+Table_ExternalData_17[[#This Row],[TR]]+Table_ExternalData_17[[#This Row],[RCA]])</f>
        <v>0</v>
      </c>
      <c r="K218" s="10">
        <f>SUMIFS(IsQList,IsIList,Table_ExternalData_15[[#This Row],[item_key]],IsITypeList,Table_ExternalData_17[[#Headers],[R/P]])</f>
        <v>489</v>
      </c>
      <c r="L218" s="10">
        <f>SUMIFS(IsQList,IsIList,Table_ExternalData_15[[#This Row],[item_key]],IsITypeList,Table_ExternalData_17[[#Headers],[CST]])</f>
        <v>100</v>
      </c>
      <c r="M218" s="10">
        <f>SUMIFS(IsQList,IsIList,Table_ExternalData_15[[#This Row],[item_key]],IsITypeList,Table_ExternalData_17[[#Headers],[S/I]])</f>
        <v>0</v>
      </c>
      <c r="N218" s="10">
        <f>SUMIFS(IsQList,IsIList,Table_ExternalData_15[[#This Row],[item_key]],IsITypeList,Table_ExternalData_17[[#Headers],[VST]])</f>
        <v>0</v>
      </c>
      <c r="O218" s="10">
        <f>SUMIFS(IsQList,IsIList,Table_ExternalData_15[[#This Row],[item_key]],IsITypeList,Table_ExternalData_17[[#Headers],[RTN]])</f>
        <v>-11</v>
      </c>
      <c r="P218" s="10">
        <f>SUM(Table_ExternalData_17[[#This Row],[R/P]:[RTN]])</f>
        <v>578</v>
      </c>
      <c r="Q218" s="10">
        <f>SUM((Table_ExternalData_17[[#This Row],[Opening]]+Table_ExternalData_17[[#This Row],[Total Receipt]])-Table_ExternalData_17[[#This Row],[Total Issue]])</f>
        <v>36205</v>
      </c>
    </row>
    <row r="219" spans="1:17">
      <c r="A219" s="1" t="s">
        <v>2139</v>
      </c>
      <c r="B219" s="1" t="s">
        <v>2547</v>
      </c>
      <c r="C219" s="1" t="s">
        <v>2548</v>
      </c>
      <c r="D219" s="10">
        <f>SUMIFS(OPBQList,OPBIList,Table_ExternalData_17[[#This Row],[item_key]])</f>
        <v>11764</v>
      </c>
      <c r="E219" s="10">
        <f>SUMIFS(GQList,GIList,Table_ExternalData_17[[#This Row],[item_key]],GTList,Table_ExternalData_17[[#Headers],[GRN]])</f>
        <v>0</v>
      </c>
      <c r="F219" s="10">
        <f>SUMIFS(GQList,GIList,Table_ExternalData_17[[#This Row],[item_key]],GTList,Table_ExternalData_17[[#Headers],[VSTR]])</f>
        <v>0</v>
      </c>
      <c r="G219" s="10">
        <f>SUMIFS(GQList,GIList,Table_ExternalData_17[[#This Row],[item_key]],GTList,Table_ExternalData_17[[#Headers],[SR]])</f>
        <v>0</v>
      </c>
      <c r="H219" s="10">
        <f>SUMIFS(GQList,GIList,Table_ExternalData_17[[#This Row],[item_key]],GTList,Table_ExternalData_17[[#Headers],[TR]])</f>
        <v>0</v>
      </c>
      <c r="I219" s="10">
        <f>SUMIFS(GQList,GIList,Table_ExternalData_17[[#This Row],[item_key]],GTList,Table_ExternalData_17[[#Headers],[RCA]])</f>
        <v>0</v>
      </c>
      <c r="J219" s="10">
        <f>SUM(Table_ExternalData_17[[#This Row],[GRN]]+Table_ExternalData_17[[#This Row],[VSTR]]+Table_ExternalData_17[[#This Row],[SR]]+Table_ExternalData_17[[#This Row],[TR]]+Table_ExternalData_17[[#This Row],[RCA]])</f>
        <v>0</v>
      </c>
      <c r="K219" s="10">
        <f>SUMIFS(IsQList,IsIList,Table_ExternalData_15[[#This Row],[item_key]],IsITypeList,Table_ExternalData_17[[#Headers],[R/P]])</f>
        <v>978</v>
      </c>
      <c r="L219" s="10">
        <f>SUMIFS(IsQList,IsIList,Table_ExternalData_15[[#This Row],[item_key]],IsITypeList,Table_ExternalData_17[[#Headers],[CST]])</f>
        <v>0</v>
      </c>
      <c r="M219" s="10">
        <f>SUMIFS(IsQList,IsIList,Table_ExternalData_15[[#This Row],[item_key]],IsITypeList,Table_ExternalData_17[[#Headers],[S/I]])</f>
        <v>0</v>
      </c>
      <c r="N219" s="10">
        <f>SUMIFS(IsQList,IsIList,Table_ExternalData_15[[#This Row],[item_key]],IsITypeList,Table_ExternalData_17[[#Headers],[VST]])</f>
        <v>0</v>
      </c>
      <c r="O219" s="10">
        <f>SUMIFS(IsQList,IsIList,Table_ExternalData_15[[#This Row],[item_key]],IsITypeList,Table_ExternalData_17[[#Headers],[RTN]])</f>
        <v>0</v>
      </c>
      <c r="P219" s="10">
        <f>SUM(Table_ExternalData_17[[#This Row],[R/P]:[RTN]])</f>
        <v>978</v>
      </c>
      <c r="Q219" s="10">
        <f>SUM((Table_ExternalData_17[[#This Row],[Opening]]+Table_ExternalData_17[[#This Row],[Total Receipt]])-Table_ExternalData_17[[#This Row],[Total Issue]])</f>
        <v>10786</v>
      </c>
    </row>
    <row r="220" spans="1:17">
      <c r="A220" s="1" t="s">
        <v>2140</v>
      </c>
      <c r="B220" s="1" t="s">
        <v>2549</v>
      </c>
      <c r="C220" s="1" t="s">
        <v>2550</v>
      </c>
      <c r="D220" s="10">
        <f>SUMIFS(OPBQList,OPBIList,Table_ExternalData_17[[#This Row],[item_key]])</f>
        <v>20282</v>
      </c>
      <c r="E220" s="10">
        <f>SUMIFS(GQList,GIList,Table_ExternalData_17[[#This Row],[item_key]],GTList,Table_ExternalData_17[[#Headers],[GRN]])</f>
        <v>0</v>
      </c>
      <c r="F220" s="10">
        <f>SUMIFS(GQList,GIList,Table_ExternalData_17[[#This Row],[item_key]],GTList,Table_ExternalData_17[[#Headers],[VSTR]])</f>
        <v>0</v>
      </c>
      <c r="G220" s="10">
        <f>SUMIFS(GQList,GIList,Table_ExternalData_17[[#This Row],[item_key]],GTList,Table_ExternalData_17[[#Headers],[SR]])</f>
        <v>0</v>
      </c>
      <c r="H220" s="10">
        <f>SUMIFS(GQList,GIList,Table_ExternalData_17[[#This Row],[item_key]],GTList,Table_ExternalData_17[[#Headers],[TR]])</f>
        <v>0</v>
      </c>
      <c r="I220" s="10">
        <f>SUMIFS(GQList,GIList,Table_ExternalData_17[[#This Row],[item_key]],GTList,Table_ExternalData_17[[#Headers],[RCA]])</f>
        <v>0</v>
      </c>
      <c r="J220" s="10">
        <f>SUM(Table_ExternalData_17[[#This Row],[GRN]]+Table_ExternalData_17[[#This Row],[VSTR]]+Table_ExternalData_17[[#This Row],[SR]]+Table_ExternalData_17[[#This Row],[TR]]+Table_ExternalData_17[[#This Row],[RCA]])</f>
        <v>0</v>
      </c>
      <c r="K220" s="10">
        <f>SUMIFS(IsQList,IsIList,Table_ExternalData_15[[#This Row],[item_key]],IsITypeList,Table_ExternalData_17[[#Headers],[R/P]])</f>
        <v>978</v>
      </c>
      <c r="L220" s="10">
        <f>SUMIFS(IsQList,IsIList,Table_ExternalData_15[[#This Row],[item_key]],IsITypeList,Table_ExternalData_17[[#Headers],[CST]])</f>
        <v>0</v>
      </c>
      <c r="M220" s="10">
        <f>SUMIFS(IsQList,IsIList,Table_ExternalData_15[[#This Row],[item_key]],IsITypeList,Table_ExternalData_17[[#Headers],[S/I]])</f>
        <v>0</v>
      </c>
      <c r="N220" s="10">
        <f>SUMIFS(IsQList,IsIList,Table_ExternalData_15[[#This Row],[item_key]],IsITypeList,Table_ExternalData_17[[#Headers],[VST]])</f>
        <v>0</v>
      </c>
      <c r="O220" s="10">
        <f>SUMIFS(IsQList,IsIList,Table_ExternalData_15[[#This Row],[item_key]],IsITypeList,Table_ExternalData_17[[#Headers],[RTN]])</f>
        <v>0</v>
      </c>
      <c r="P220" s="10">
        <f>SUM(Table_ExternalData_17[[#This Row],[R/P]:[RTN]])</f>
        <v>978</v>
      </c>
      <c r="Q220" s="10">
        <f>SUM((Table_ExternalData_17[[#This Row],[Opening]]+Table_ExternalData_17[[#This Row],[Total Receipt]])-Table_ExternalData_17[[#This Row],[Total Issue]])</f>
        <v>19304</v>
      </c>
    </row>
    <row r="221" spans="1:17">
      <c r="A221" s="1" t="s">
        <v>314</v>
      </c>
      <c r="B221" s="1" t="s">
        <v>1425</v>
      </c>
      <c r="C221" s="1" t="s">
        <v>1426</v>
      </c>
      <c r="D221" s="10">
        <f>SUMIFS(OPBQList,OPBIList,Table_ExternalData_17[[#This Row],[item_key]])</f>
        <v>2076</v>
      </c>
      <c r="E221" s="10">
        <f>SUMIFS(GQList,GIList,Table_ExternalData_17[[#This Row],[item_key]],GTList,Table_ExternalData_17[[#Headers],[GRN]])</f>
        <v>2000</v>
      </c>
      <c r="F221" s="10">
        <f>SUMIFS(GQList,GIList,Table_ExternalData_17[[#This Row],[item_key]],GTList,Table_ExternalData_17[[#Headers],[VSTR]])</f>
        <v>0</v>
      </c>
      <c r="G221" s="10">
        <f>SUMIFS(GQList,GIList,Table_ExternalData_17[[#This Row],[item_key]],GTList,Table_ExternalData_17[[#Headers],[SR]])</f>
        <v>0</v>
      </c>
      <c r="H221" s="10">
        <f>SUMIFS(GQList,GIList,Table_ExternalData_17[[#This Row],[item_key]],GTList,Table_ExternalData_17[[#Headers],[TR]])</f>
        <v>3000</v>
      </c>
      <c r="I221" s="10">
        <f>SUMIFS(GQList,GIList,Table_ExternalData_17[[#This Row],[item_key]],GTList,Table_ExternalData_17[[#Headers],[RCA]])</f>
        <v>0</v>
      </c>
      <c r="J221" s="10">
        <f>SUM(Table_ExternalData_17[[#This Row],[GRN]]+Table_ExternalData_17[[#This Row],[VSTR]]+Table_ExternalData_17[[#This Row],[SR]]+Table_ExternalData_17[[#This Row],[TR]]+Table_ExternalData_17[[#This Row],[RCA]])</f>
        <v>5000</v>
      </c>
      <c r="K221" s="10">
        <f>SUMIFS(IsQList,IsIList,Table_ExternalData_15[[#This Row],[item_key]],IsITypeList,Table_ExternalData_17[[#Headers],[R/P]])</f>
        <v>978</v>
      </c>
      <c r="L221" s="10">
        <f>SUMIFS(IsQList,IsIList,Table_ExternalData_15[[#This Row],[item_key]],IsITypeList,Table_ExternalData_17[[#Headers],[CST]])</f>
        <v>0</v>
      </c>
      <c r="M221" s="10">
        <f>SUMIFS(IsQList,IsIList,Table_ExternalData_15[[#This Row],[item_key]],IsITypeList,Table_ExternalData_17[[#Headers],[S/I]])</f>
        <v>0</v>
      </c>
      <c r="N221" s="10">
        <f>SUMIFS(IsQList,IsIList,Table_ExternalData_15[[#This Row],[item_key]],IsITypeList,Table_ExternalData_17[[#Headers],[VST]])</f>
        <v>0</v>
      </c>
      <c r="O221" s="10">
        <f>SUMIFS(IsQList,IsIList,Table_ExternalData_15[[#This Row],[item_key]],IsITypeList,Table_ExternalData_17[[#Headers],[RTN]])</f>
        <v>0</v>
      </c>
      <c r="P221" s="10">
        <f>SUM(Table_ExternalData_17[[#This Row],[R/P]:[RTN]])</f>
        <v>978</v>
      </c>
      <c r="Q221" s="10">
        <f>SUM((Table_ExternalData_17[[#This Row],[Opening]]+Table_ExternalData_17[[#This Row],[Total Receipt]])-Table_ExternalData_17[[#This Row],[Total Issue]])</f>
        <v>6098</v>
      </c>
    </row>
    <row r="222" spans="1:17">
      <c r="A222" s="1" t="s">
        <v>2141</v>
      </c>
      <c r="B222" s="1" t="s">
        <v>2551</v>
      </c>
      <c r="C222" s="1" t="s">
        <v>1426</v>
      </c>
      <c r="D222" s="10">
        <f>SUMIFS(OPBQList,OPBIList,Table_ExternalData_17[[#This Row],[item_key]])</f>
        <v>5635</v>
      </c>
      <c r="E222" s="10">
        <f>SUMIFS(GQList,GIList,Table_ExternalData_17[[#This Row],[item_key]],GTList,Table_ExternalData_17[[#Headers],[GRN]])</f>
        <v>0</v>
      </c>
      <c r="F222" s="10">
        <f>SUMIFS(GQList,GIList,Table_ExternalData_17[[#This Row],[item_key]],GTList,Table_ExternalData_17[[#Headers],[VSTR]])</f>
        <v>0</v>
      </c>
      <c r="G222" s="10">
        <f>SUMIFS(GQList,GIList,Table_ExternalData_17[[#This Row],[item_key]],GTList,Table_ExternalData_17[[#Headers],[SR]])</f>
        <v>0</v>
      </c>
      <c r="H222" s="10">
        <f>SUMIFS(GQList,GIList,Table_ExternalData_17[[#This Row],[item_key]],GTList,Table_ExternalData_17[[#Headers],[TR]])</f>
        <v>0</v>
      </c>
      <c r="I222" s="10">
        <f>SUMIFS(GQList,GIList,Table_ExternalData_17[[#This Row],[item_key]],GTList,Table_ExternalData_17[[#Headers],[RCA]])</f>
        <v>0</v>
      </c>
      <c r="J222" s="10">
        <f>SUM(Table_ExternalData_17[[#This Row],[GRN]]+Table_ExternalData_17[[#This Row],[VSTR]]+Table_ExternalData_17[[#This Row],[SR]]+Table_ExternalData_17[[#This Row],[TR]]+Table_ExternalData_17[[#This Row],[RCA]])</f>
        <v>0</v>
      </c>
      <c r="K222" s="10">
        <f>SUMIFS(IsQList,IsIList,Table_ExternalData_15[[#This Row],[item_key]],IsITypeList,Table_ExternalData_17[[#Headers],[R/P]])</f>
        <v>0</v>
      </c>
      <c r="L222" s="10">
        <f>SUMIFS(IsQList,IsIList,Table_ExternalData_15[[#This Row],[item_key]],IsITypeList,Table_ExternalData_17[[#Headers],[CST]])</f>
        <v>49</v>
      </c>
      <c r="M222" s="10">
        <f>SUMIFS(IsQList,IsIList,Table_ExternalData_15[[#This Row],[item_key]],IsITypeList,Table_ExternalData_17[[#Headers],[S/I]])</f>
        <v>0</v>
      </c>
      <c r="N222" s="10">
        <f>SUMIFS(IsQList,IsIList,Table_ExternalData_15[[#This Row],[item_key]],IsITypeList,Table_ExternalData_17[[#Headers],[VST]])</f>
        <v>0</v>
      </c>
      <c r="O222" s="10">
        <f>SUMIFS(IsQList,IsIList,Table_ExternalData_15[[#This Row],[item_key]],IsITypeList,Table_ExternalData_17[[#Headers],[RTN]])</f>
        <v>-19</v>
      </c>
      <c r="P222" s="10">
        <f>SUM(Table_ExternalData_17[[#This Row],[R/P]:[RTN]])</f>
        <v>30</v>
      </c>
      <c r="Q222" s="10">
        <f>SUM((Table_ExternalData_17[[#This Row],[Opening]]+Table_ExternalData_17[[#This Row],[Total Receipt]])-Table_ExternalData_17[[#This Row],[Total Issue]])</f>
        <v>5605</v>
      </c>
    </row>
    <row r="223" spans="1:17">
      <c r="A223" s="1" t="s">
        <v>1769</v>
      </c>
      <c r="B223" s="1" t="s">
        <v>1887</v>
      </c>
      <c r="C223" s="1" t="s">
        <v>1426</v>
      </c>
      <c r="D223" s="10">
        <f>SUMIFS(OPBQList,OPBIList,Table_ExternalData_17[[#This Row],[item_key]])</f>
        <v>-2655</v>
      </c>
      <c r="E223" s="10">
        <f>SUMIFS(GQList,GIList,Table_ExternalData_17[[#This Row],[item_key]],GTList,Table_ExternalData_17[[#Headers],[GRN]])</f>
        <v>0</v>
      </c>
      <c r="F223" s="10">
        <f>SUMIFS(GQList,GIList,Table_ExternalData_17[[#This Row],[item_key]],GTList,Table_ExternalData_17[[#Headers],[VSTR]])</f>
        <v>0</v>
      </c>
      <c r="G223" s="10">
        <f>SUMIFS(GQList,GIList,Table_ExternalData_17[[#This Row],[item_key]],GTList,Table_ExternalData_17[[#Headers],[SR]])</f>
        <v>0</v>
      </c>
      <c r="H223" s="10">
        <f>SUMIFS(GQList,GIList,Table_ExternalData_17[[#This Row],[item_key]],GTList,Table_ExternalData_17[[#Headers],[TR]])</f>
        <v>1000</v>
      </c>
      <c r="I223" s="10">
        <f>SUMIFS(GQList,GIList,Table_ExternalData_17[[#This Row],[item_key]],GTList,Table_ExternalData_17[[#Headers],[RCA]])</f>
        <v>0</v>
      </c>
      <c r="J223" s="10">
        <f>SUM(Table_ExternalData_17[[#This Row],[GRN]]+Table_ExternalData_17[[#This Row],[VSTR]]+Table_ExternalData_17[[#This Row],[SR]]+Table_ExternalData_17[[#This Row],[TR]]+Table_ExternalData_17[[#This Row],[RCA]])</f>
        <v>1000</v>
      </c>
      <c r="K223" s="10">
        <f>SUMIFS(IsQList,IsIList,Table_ExternalData_15[[#This Row],[item_key]],IsITypeList,Table_ExternalData_17[[#Headers],[R/P]])</f>
        <v>0</v>
      </c>
      <c r="L223" s="10">
        <f>SUMIFS(IsQList,IsIList,Table_ExternalData_15[[#This Row],[item_key]],IsITypeList,Table_ExternalData_17[[#Headers],[CST]])</f>
        <v>49</v>
      </c>
      <c r="M223" s="10">
        <f>SUMIFS(IsQList,IsIList,Table_ExternalData_15[[#This Row],[item_key]],IsITypeList,Table_ExternalData_17[[#Headers],[S/I]])</f>
        <v>0</v>
      </c>
      <c r="N223" s="10">
        <f>SUMIFS(IsQList,IsIList,Table_ExternalData_15[[#This Row],[item_key]],IsITypeList,Table_ExternalData_17[[#Headers],[VST]])</f>
        <v>0</v>
      </c>
      <c r="O223" s="10">
        <f>SUMIFS(IsQList,IsIList,Table_ExternalData_15[[#This Row],[item_key]],IsITypeList,Table_ExternalData_17[[#Headers],[RTN]])</f>
        <v>-19</v>
      </c>
      <c r="P223" s="10">
        <f>SUM(Table_ExternalData_17[[#This Row],[R/P]:[RTN]])</f>
        <v>30</v>
      </c>
      <c r="Q223" s="10">
        <f>SUM((Table_ExternalData_17[[#This Row],[Opening]]+Table_ExternalData_17[[#This Row],[Total Receipt]])-Table_ExternalData_17[[#This Row],[Total Issue]])</f>
        <v>-1685</v>
      </c>
    </row>
    <row r="224" spans="1:17">
      <c r="A224" s="1" t="s">
        <v>2142</v>
      </c>
      <c r="B224" s="1" t="s">
        <v>2552</v>
      </c>
      <c r="C224" s="1" t="s">
        <v>2553</v>
      </c>
      <c r="D224" s="10">
        <f>SUMIFS(OPBQList,OPBIList,Table_ExternalData_17[[#This Row],[item_key]])</f>
        <v>501</v>
      </c>
      <c r="E224" s="10">
        <f>SUMIFS(GQList,GIList,Table_ExternalData_17[[#This Row],[item_key]],GTList,Table_ExternalData_17[[#Headers],[GRN]])</f>
        <v>0</v>
      </c>
      <c r="F224" s="10">
        <f>SUMIFS(GQList,GIList,Table_ExternalData_17[[#This Row],[item_key]],GTList,Table_ExternalData_17[[#Headers],[VSTR]])</f>
        <v>0</v>
      </c>
      <c r="G224" s="10">
        <f>SUMIFS(GQList,GIList,Table_ExternalData_17[[#This Row],[item_key]],GTList,Table_ExternalData_17[[#Headers],[SR]])</f>
        <v>0</v>
      </c>
      <c r="H224" s="10">
        <f>SUMIFS(GQList,GIList,Table_ExternalData_17[[#This Row],[item_key]],GTList,Table_ExternalData_17[[#Headers],[TR]])</f>
        <v>0</v>
      </c>
      <c r="I224" s="10">
        <f>SUMIFS(GQList,GIList,Table_ExternalData_17[[#This Row],[item_key]],GTList,Table_ExternalData_17[[#Headers],[RCA]])</f>
        <v>0</v>
      </c>
      <c r="J224" s="10">
        <f>SUM(Table_ExternalData_17[[#This Row],[GRN]]+Table_ExternalData_17[[#This Row],[VSTR]]+Table_ExternalData_17[[#This Row],[SR]]+Table_ExternalData_17[[#This Row],[TR]]+Table_ExternalData_17[[#This Row],[RCA]])</f>
        <v>0</v>
      </c>
      <c r="K224" s="10">
        <f>SUMIFS(IsQList,IsIList,Table_ExternalData_15[[#This Row],[item_key]],IsITypeList,Table_ExternalData_17[[#Headers],[R/P]])</f>
        <v>489</v>
      </c>
      <c r="L224" s="10">
        <f>SUMIFS(IsQList,IsIList,Table_ExternalData_15[[#This Row],[item_key]],IsITypeList,Table_ExternalData_17[[#Headers],[CST]])</f>
        <v>0</v>
      </c>
      <c r="M224" s="10">
        <f>SUMIFS(IsQList,IsIList,Table_ExternalData_15[[#This Row],[item_key]],IsITypeList,Table_ExternalData_17[[#Headers],[S/I]])</f>
        <v>10</v>
      </c>
      <c r="N224" s="10">
        <f>SUMIFS(IsQList,IsIList,Table_ExternalData_15[[#This Row],[item_key]],IsITypeList,Table_ExternalData_17[[#Headers],[VST]])</f>
        <v>0</v>
      </c>
      <c r="O224" s="10">
        <f>SUMIFS(IsQList,IsIList,Table_ExternalData_15[[#This Row],[item_key]],IsITypeList,Table_ExternalData_17[[#Headers],[RTN]])</f>
        <v>0</v>
      </c>
      <c r="P224" s="10">
        <f>SUM(Table_ExternalData_17[[#This Row],[R/P]:[RTN]])</f>
        <v>499</v>
      </c>
      <c r="Q224" s="10">
        <f>SUM((Table_ExternalData_17[[#This Row],[Opening]]+Table_ExternalData_17[[#This Row],[Total Receipt]])-Table_ExternalData_17[[#This Row],[Total Issue]])</f>
        <v>2</v>
      </c>
    </row>
    <row r="225" spans="1:17">
      <c r="A225" s="1" t="s">
        <v>2143</v>
      </c>
      <c r="B225" s="1" t="s">
        <v>2554</v>
      </c>
      <c r="C225" s="1" t="s">
        <v>2555</v>
      </c>
      <c r="D225" s="10">
        <f>SUMIFS(OPBQList,OPBIList,Table_ExternalData_17[[#This Row],[item_key]])</f>
        <v>1272</v>
      </c>
      <c r="E225" s="10">
        <f>SUMIFS(GQList,GIList,Table_ExternalData_17[[#This Row],[item_key]],GTList,Table_ExternalData_17[[#Headers],[GRN]])</f>
        <v>0</v>
      </c>
      <c r="F225" s="10">
        <f>SUMIFS(GQList,GIList,Table_ExternalData_17[[#This Row],[item_key]],GTList,Table_ExternalData_17[[#Headers],[VSTR]])</f>
        <v>0</v>
      </c>
      <c r="G225" s="10">
        <f>SUMIFS(GQList,GIList,Table_ExternalData_17[[#This Row],[item_key]],GTList,Table_ExternalData_17[[#Headers],[SR]])</f>
        <v>0</v>
      </c>
      <c r="H225" s="10">
        <f>SUMIFS(GQList,GIList,Table_ExternalData_17[[#This Row],[item_key]],GTList,Table_ExternalData_17[[#Headers],[TR]])</f>
        <v>0</v>
      </c>
      <c r="I225" s="10">
        <f>SUMIFS(GQList,GIList,Table_ExternalData_17[[#This Row],[item_key]],GTList,Table_ExternalData_17[[#Headers],[RCA]])</f>
        <v>0</v>
      </c>
      <c r="J225" s="10">
        <f>SUM(Table_ExternalData_17[[#This Row],[GRN]]+Table_ExternalData_17[[#This Row],[VSTR]]+Table_ExternalData_17[[#This Row],[SR]]+Table_ExternalData_17[[#This Row],[TR]]+Table_ExternalData_17[[#This Row],[RCA]])</f>
        <v>0</v>
      </c>
      <c r="K225" s="10">
        <f>SUMIFS(IsQList,IsIList,Table_ExternalData_15[[#This Row],[item_key]],IsITypeList,Table_ExternalData_17[[#Headers],[R/P]])</f>
        <v>489</v>
      </c>
      <c r="L225" s="10">
        <f>SUMIFS(IsQList,IsIList,Table_ExternalData_15[[#This Row],[item_key]],IsITypeList,Table_ExternalData_17[[#Headers],[CST]])</f>
        <v>0</v>
      </c>
      <c r="M225" s="10">
        <f>SUMIFS(IsQList,IsIList,Table_ExternalData_15[[#This Row],[item_key]],IsITypeList,Table_ExternalData_17[[#Headers],[S/I]])</f>
        <v>10</v>
      </c>
      <c r="N225" s="10">
        <f>SUMIFS(IsQList,IsIList,Table_ExternalData_15[[#This Row],[item_key]],IsITypeList,Table_ExternalData_17[[#Headers],[VST]])</f>
        <v>0</v>
      </c>
      <c r="O225" s="10">
        <f>SUMIFS(IsQList,IsIList,Table_ExternalData_15[[#This Row],[item_key]],IsITypeList,Table_ExternalData_17[[#Headers],[RTN]])</f>
        <v>0</v>
      </c>
      <c r="P225" s="10">
        <f>SUM(Table_ExternalData_17[[#This Row],[R/P]:[RTN]])</f>
        <v>499</v>
      </c>
      <c r="Q225" s="10">
        <f>SUM((Table_ExternalData_17[[#This Row],[Opening]]+Table_ExternalData_17[[#This Row],[Total Receipt]])-Table_ExternalData_17[[#This Row],[Total Issue]])</f>
        <v>773</v>
      </c>
    </row>
    <row r="226" spans="1:17">
      <c r="A226" s="1" t="s">
        <v>2144</v>
      </c>
      <c r="B226" s="1" t="s">
        <v>2556</v>
      </c>
      <c r="C226" s="1" t="s">
        <v>2557</v>
      </c>
      <c r="D226" s="10">
        <f>SUMIFS(OPBQList,OPBIList,Table_ExternalData_17[[#This Row],[item_key]])</f>
        <v>2000</v>
      </c>
      <c r="E226" s="10">
        <f>SUMIFS(GQList,GIList,Table_ExternalData_17[[#This Row],[item_key]],GTList,Table_ExternalData_17[[#Headers],[GRN]])</f>
        <v>0</v>
      </c>
      <c r="F226" s="10">
        <f>SUMIFS(GQList,GIList,Table_ExternalData_17[[#This Row],[item_key]],GTList,Table_ExternalData_17[[#Headers],[VSTR]])</f>
        <v>0</v>
      </c>
      <c r="G226" s="10">
        <f>SUMIFS(GQList,GIList,Table_ExternalData_17[[#This Row],[item_key]],GTList,Table_ExternalData_17[[#Headers],[SR]])</f>
        <v>0</v>
      </c>
      <c r="H226" s="10">
        <f>SUMIFS(GQList,GIList,Table_ExternalData_17[[#This Row],[item_key]],GTList,Table_ExternalData_17[[#Headers],[TR]])</f>
        <v>0</v>
      </c>
      <c r="I226" s="10">
        <f>SUMIFS(GQList,GIList,Table_ExternalData_17[[#This Row],[item_key]],GTList,Table_ExternalData_17[[#Headers],[RCA]])</f>
        <v>0</v>
      </c>
      <c r="J226" s="10">
        <f>SUM(Table_ExternalData_17[[#This Row],[GRN]]+Table_ExternalData_17[[#This Row],[VSTR]]+Table_ExternalData_17[[#This Row],[SR]]+Table_ExternalData_17[[#This Row],[TR]]+Table_ExternalData_17[[#This Row],[RCA]])</f>
        <v>0</v>
      </c>
      <c r="K226" s="10">
        <f>SUMIFS(IsQList,IsIList,Table_ExternalData_15[[#This Row],[item_key]],IsITypeList,Table_ExternalData_17[[#Headers],[R/P]])</f>
        <v>489</v>
      </c>
      <c r="L226" s="10">
        <f>SUMIFS(IsQList,IsIList,Table_ExternalData_15[[#This Row],[item_key]],IsITypeList,Table_ExternalData_17[[#Headers],[CST]])</f>
        <v>0</v>
      </c>
      <c r="M226" s="10">
        <f>SUMIFS(IsQList,IsIList,Table_ExternalData_15[[#This Row],[item_key]],IsITypeList,Table_ExternalData_17[[#Headers],[S/I]])</f>
        <v>0</v>
      </c>
      <c r="N226" s="10">
        <f>SUMIFS(IsQList,IsIList,Table_ExternalData_15[[#This Row],[item_key]],IsITypeList,Table_ExternalData_17[[#Headers],[VST]])</f>
        <v>0</v>
      </c>
      <c r="O226" s="10">
        <f>SUMIFS(IsQList,IsIList,Table_ExternalData_15[[#This Row],[item_key]],IsITypeList,Table_ExternalData_17[[#Headers],[RTN]])</f>
        <v>-1</v>
      </c>
      <c r="P226" s="10">
        <f>SUM(Table_ExternalData_17[[#This Row],[R/P]:[RTN]])</f>
        <v>488</v>
      </c>
      <c r="Q226" s="10">
        <f>SUM((Table_ExternalData_17[[#This Row],[Opening]]+Table_ExternalData_17[[#This Row],[Total Receipt]])-Table_ExternalData_17[[#This Row],[Total Issue]])</f>
        <v>1512</v>
      </c>
    </row>
    <row r="227" spans="1:17">
      <c r="A227" s="1" t="s">
        <v>2145</v>
      </c>
      <c r="B227" s="1" t="s">
        <v>2558</v>
      </c>
      <c r="C227" s="1" t="s">
        <v>2557</v>
      </c>
      <c r="D227" s="10">
        <f>SUMIFS(OPBQList,OPBIList,Table_ExternalData_17[[#This Row],[item_key]])</f>
        <v>-2095</v>
      </c>
      <c r="E227" s="10">
        <f>SUMIFS(GQList,GIList,Table_ExternalData_17[[#This Row],[item_key]],GTList,Table_ExternalData_17[[#Headers],[GRN]])</f>
        <v>0</v>
      </c>
      <c r="F227" s="10">
        <f>SUMIFS(GQList,GIList,Table_ExternalData_17[[#This Row],[item_key]],GTList,Table_ExternalData_17[[#Headers],[VSTR]])</f>
        <v>0</v>
      </c>
      <c r="G227" s="10">
        <f>SUMIFS(GQList,GIList,Table_ExternalData_17[[#This Row],[item_key]],GTList,Table_ExternalData_17[[#Headers],[SR]])</f>
        <v>0</v>
      </c>
      <c r="H227" s="10">
        <f>SUMIFS(GQList,GIList,Table_ExternalData_17[[#This Row],[item_key]],GTList,Table_ExternalData_17[[#Headers],[TR]])</f>
        <v>0</v>
      </c>
      <c r="I227" s="10">
        <f>SUMIFS(GQList,GIList,Table_ExternalData_17[[#This Row],[item_key]],GTList,Table_ExternalData_17[[#Headers],[RCA]])</f>
        <v>0</v>
      </c>
      <c r="J227" s="10">
        <f>SUM(Table_ExternalData_17[[#This Row],[GRN]]+Table_ExternalData_17[[#This Row],[VSTR]]+Table_ExternalData_17[[#This Row],[SR]]+Table_ExternalData_17[[#This Row],[TR]]+Table_ExternalData_17[[#This Row],[RCA]])</f>
        <v>0</v>
      </c>
      <c r="K227" s="10">
        <f>SUMIFS(IsQList,IsIList,Table_ExternalData_15[[#This Row],[item_key]],IsITypeList,Table_ExternalData_17[[#Headers],[R/P]])</f>
        <v>489</v>
      </c>
      <c r="L227" s="10">
        <f>SUMIFS(IsQList,IsIList,Table_ExternalData_15[[#This Row],[item_key]],IsITypeList,Table_ExternalData_17[[#Headers],[CST]])</f>
        <v>0</v>
      </c>
      <c r="M227" s="10">
        <f>SUMIFS(IsQList,IsIList,Table_ExternalData_15[[#This Row],[item_key]],IsITypeList,Table_ExternalData_17[[#Headers],[S/I]])</f>
        <v>0</v>
      </c>
      <c r="N227" s="10">
        <f>SUMIFS(IsQList,IsIList,Table_ExternalData_15[[#This Row],[item_key]],IsITypeList,Table_ExternalData_17[[#Headers],[VST]])</f>
        <v>0</v>
      </c>
      <c r="O227" s="10">
        <f>SUMIFS(IsQList,IsIList,Table_ExternalData_15[[#This Row],[item_key]],IsITypeList,Table_ExternalData_17[[#Headers],[RTN]])</f>
        <v>-1</v>
      </c>
      <c r="P227" s="10">
        <f>SUM(Table_ExternalData_17[[#This Row],[R/P]:[RTN]])</f>
        <v>488</v>
      </c>
      <c r="Q227" s="10">
        <f>SUM((Table_ExternalData_17[[#This Row],[Opening]]+Table_ExternalData_17[[#This Row],[Total Receipt]])-Table_ExternalData_17[[#This Row],[Total Issue]])</f>
        <v>-2583</v>
      </c>
    </row>
    <row r="228" spans="1:17">
      <c r="A228" s="1" t="s">
        <v>1800</v>
      </c>
      <c r="B228" s="1" t="s">
        <v>1888</v>
      </c>
      <c r="C228" s="1" t="s">
        <v>1889</v>
      </c>
      <c r="D228" s="10">
        <f>SUMIFS(OPBQList,OPBIList,Table_ExternalData_17[[#This Row],[item_key]])</f>
        <v>0</v>
      </c>
      <c r="E228" s="10">
        <f>SUMIFS(GQList,GIList,Table_ExternalData_17[[#This Row],[item_key]],GTList,Table_ExternalData_17[[#Headers],[GRN]])</f>
        <v>0</v>
      </c>
      <c r="F228" s="10">
        <f>SUMIFS(GQList,GIList,Table_ExternalData_17[[#This Row],[item_key]],GTList,Table_ExternalData_17[[#Headers],[VSTR]])</f>
        <v>0</v>
      </c>
      <c r="G228" s="10">
        <f>SUMIFS(GQList,GIList,Table_ExternalData_17[[#This Row],[item_key]],GTList,Table_ExternalData_17[[#Headers],[SR]])</f>
        <v>0</v>
      </c>
      <c r="H228" s="10">
        <f>SUMIFS(GQList,GIList,Table_ExternalData_17[[#This Row],[item_key]],GTList,Table_ExternalData_17[[#Headers],[TR]])</f>
        <v>18000</v>
      </c>
      <c r="I228" s="10">
        <f>SUMIFS(GQList,GIList,Table_ExternalData_17[[#This Row],[item_key]],GTList,Table_ExternalData_17[[#Headers],[RCA]])</f>
        <v>0</v>
      </c>
      <c r="J228" s="10">
        <f>SUM(Table_ExternalData_17[[#This Row],[GRN]]+Table_ExternalData_17[[#This Row],[VSTR]]+Table_ExternalData_17[[#This Row],[SR]]+Table_ExternalData_17[[#This Row],[TR]]+Table_ExternalData_17[[#This Row],[RCA]])</f>
        <v>18000</v>
      </c>
      <c r="K228" s="10">
        <f>SUMIFS(IsQList,IsIList,Table_ExternalData_15[[#This Row],[item_key]],IsITypeList,Table_ExternalData_17[[#Headers],[R/P]])</f>
        <v>0</v>
      </c>
      <c r="L228" s="10">
        <f>SUMIFS(IsQList,IsIList,Table_ExternalData_15[[#This Row],[item_key]],IsITypeList,Table_ExternalData_17[[#Headers],[CST]])</f>
        <v>4</v>
      </c>
      <c r="M228" s="10">
        <f>SUMIFS(IsQList,IsIList,Table_ExternalData_15[[#This Row],[item_key]],IsITypeList,Table_ExternalData_17[[#Headers],[S/I]])</f>
        <v>0</v>
      </c>
      <c r="N228" s="10">
        <f>SUMIFS(IsQList,IsIList,Table_ExternalData_15[[#This Row],[item_key]],IsITypeList,Table_ExternalData_17[[#Headers],[VST]])</f>
        <v>0</v>
      </c>
      <c r="O228" s="10">
        <f>SUMIFS(IsQList,IsIList,Table_ExternalData_15[[#This Row],[item_key]],IsITypeList,Table_ExternalData_17[[#Headers],[RTN]])</f>
        <v>0</v>
      </c>
      <c r="P228" s="10">
        <f>SUM(Table_ExternalData_17[[#This Row],[R/P]:[RTN]])</f>
        <v>4</v>
      </c>
      <c r="Q228" s="10">
        <f>SUM((Table_ExternalData_17[[#This Row],[Opening]]+Table_ExternalData_17[[#This Row],[Total Receipt]])-Table_ExternalData_17[[#This Row],[Total Issue]])</f>
        <v>17996</v>
      </c>
    </row>
    <row r="229" spans="1:17">
      <c r="A229" s="1" t="s">
        <v>1801</v>
      </c>
      <c r="B229" s="1" t="s">
        <v>1890</v>
      </c>
      <c r="C229" s="1" t="s">
        <v>1891</v>
      </c>
      <c r="D229" s="10">
        <f>SUMIFS(OPBQList,OPBIList,Table_ExternalData_17[[#This Row],[item_key]])</f>
        <v>0</v>
      </c>
      <c r="E229" s="10">
        <f>SUMIFS(GQList,GIList,Table_ExternalData_17[[#This Row],[item_key]],GTList,Table_ExternalData_17[[#Headers],[GRN]])</f>
        <v>0</v>
      </c>
      <c r="F229" s="10">
        <f>SUMIFS(GQList,GIList,Table_ExternalData_17[[#This Row],[item_key]],GTList,Table_ExternalData_17[[#Headers],[VSTR]])</f>
        <v>0</v>
      </c>
      <c r="G229" s="10">
        <f>SUMIFS(GQList,GIList,Table_ExternalData_17[[#This Row],[item_key]],GTList,Table_ExternalData_17[[#Headers],[SR]])</f>
        <v>0</v>
      </c>
      <c r="H229" s="10">
        <f>SUMIFS(GQList,GIList,Table_ExternalData_17[[#This Row],[item_key]],GTList,Table_ExternalData_17[[#Headers],[TR]])</f>
        <v>18000</v>
      </c>
      <c r="I229" s="10">
        <f>SUMIFS(GQList,GIList,Table_ExternalData_17[[#This Row],[item_key]],GTList,Table_ExternalData_17[[#Headers],[RCA]])</f>
        <v>0</v>
      </c>
      <c r="J229" s="10">
        <f>SUM(Table_ExternalData_17[[#This Row],[GRN]]+Table_ExternalData_17[[#This Row],[VSTR]]+Table_ExternalData_17[[#This Row],[SR]]+Table_ExternalData_17[[#This Row],[TR]]+Table_ExternalData_17[[#This Row],[RCA]])</f>
        <v>18000</v>
      </c>
      <c r="K229" s="10">
        <f>SUMIFS(IsQList,IsIList,Table_ExternalData_15[[#This Row],[item_key]],IsITypeList,Table_ExternalData_17[[#Headers],[R/P]])</f>
        <v>978</v>
      </c>
      <c r="L229" s="10">
        <f>SUMIFS(IsQList,IsIList,Table_ExternalData_15[[#This Row],[item_key]],IsITypeList,Table_ExternalData_17[[#Headers],[CST]])</f>
        <v>0</v>
      </c>
      <c r="M229" s="10">
        <f>SUMIFS(IsQList,IsIList,Table_ExternalData_15[[#This Row],[item_key]],IsITypeList,Table_ExternalData_17[[#Headers],[S/I]])</f>
        <v>0</v>
      </c>
      <c r="N229" s="10">
        <f>SUMIFS(IsQList,IsIList,Table_ExternalData_15[[#This Row],[item_key]],IsITypeList,Table_ExternalData_17[[#Headers],[VST]])</f>
        <v>0</v>
      </c>
      <c r="O229" s="10">
        <f>SUMIFS(IsQList,IsIList,Table_ExternalData_15[[#This Row],[item_key]],IsITypeList,Table_ExternalData_17[[#Headers],[RTN]])</f>
        <v>-6</v>
      </c>
      <c r="P229" s="10">
        <f>SUM(Table_ExternalData_17[[#This Row],[R/P]:[RTN]])</f>
        <v>972</v>
      </c>
      <c r="Q229" s="10">
        <f>SUM((Table_ExternalData_17[[#This Row],[Opening]]+Table_ExternalData_17[[#This Row],[Total Receipt]])-Table_ExternalData_17[[#This Row],[Total Issue]])</f>
        <v>17028</v>
      </c>
    </row>
    <row r="230" spans="1:17">
      <c r="A230" s="1" t="s">
        <v>2146</v>
      </c>
      <c r="B230" s="1" t="s">
        <v>2559</v>
      </c>
      <c r="C230" s="1" t="s">
        <v>1108</v>
      </c>
      <c r="D230" s="10">
        <f>SUMIFS(OPBQList,OPBIList,Table_ExternalData_17[[#This Row],[item_key]])</f>
        <v>2500</v>
      </c>
      <c r="E230" s="10">
        <f>SUMIFS(GQList,GIList,Table_ExternalData_17[[#This Row],[item_key]],GTList,Table_ExternalData_17[[#Headers],[GRN]])</f>
        <v>0</v>
      </c>
      <c r="F230" s="10">
        <f>SUMIFS(GQList,GIList,Table_ExternalData_17[[#This Row],[item_key]],GTList,Table_ExternalData_17[[#Headers],[VSTR]])</f>
        <v>0</v>
      </c>
      <c r="G230" s="10">
        <f>SUMIFS(GQList,GIList,Table_ExternalData_17[[#This Row],[item_key]],GTList,Table_ExternalData_17[[#Headers],[SR]])</f>
        <v>0</v>
      </c>
      <c r="H230" s="10">
        <f>SUMIFS(GQList,GIList,Table_ExternalData_17[[#This Row],[item_key]],GTList,Table_ExternalData_17[[#Headers],[TR]])</f>
        <v>0</v>
      </c>
      <c r="I230" s="10">
        <f>SUMIFS(GQList,GIList,Table_ExternalData_17[[#This Row],[item_key]],GTList,Table_ExternalData_17[[#Headers],[RCA]])</f>
        <v>0</v>
      </c>
      <c r="J230" s="10">
        <f>SUM(Table_ExternalData_17[[#This Row],[GRN]]+Table_ExternalData_17[[#This Row],[VSTR]]+Table_ExternalData_17[[#This Row],[SR]]+Table_ExternalData_17[[#This Row],[TR]]+Table_ExternalData_17[[#This Row],[RCA]])</f>
        <v>0</v>
      </c>
      <c r="K230" s="10">
        <f>SUMIFS(IsQList,IsIList,Table_ExternalData_15[[#This Row],[item_key]],IsITypeList,Table_ExternalData_17[[#Headers],[R/P]])</f>
        <v>978</v>
      </c>
      <c r="L230" s="10">
        <f>SUMIFS(IsQList,IsIList,Table_ExternalData_15[[#This Row],[item_key]],IsITypeList,Table_ExternalData_17[[#Headers],[CST]])</f>
        <v>0</v>
      </c>
      <c r="M230" s="10">
        <f>SUMIFS(IsQList,IsIList,Table_ExternalData_15[[#This Row],[item_key]],IsITypeList,Table_ExternalData_17[[#Headers],[S/I]])</f>
        <v>0</v>
      </c>
      <c r="N230" s="10">
        <f>SUMIFS(IsQList,IsIList,Table_ExternalData_15[[#This Row],[item_key]],IsITypeList,Table_ExternalData_17[[#Headers],[VST]])</f>
        <v>0</v>
      </c>
      <c r="O230" s="10">
        <f>SUMIFS(IsQList,IsIList,Table_ExternalData_15[[#This Row],[item_key]],IsITypeList,Table_ExternalData_17[[#Headers],[RTN]])</f>
        <v>-6</v>
      </c>
      <c r="P230" s="10">
        <f>SUM(Table_ExternalData_17[[#This Row],[R/P]:[RTN]])</f>
        <v>972</v>
      </c>
      <c r="Q230" s="10">
        <f>SUM((Table_ExternalData_17[[#This Row],[Opening]]+Table_ExternalData_17[[#This Row],[Total Receipt]])-Table_ExternalData_17[[#This Row],[Total Issue]])</f>
        <v>1528</v>
      </c>
    </row>
    <row r="231" spans="1:17">
      <c r="A231" s="1" t="s">
        <v>1770</v>
      </c>
      <c r="B231" s="1" t="s">
        <v>1892</v>
      </c>
      <c r="C231" s="1" t="s">
        <v>1893</v>
      </c>
      <c r="D231" s="10">
        <f>SUMIFS(OPBQList,OPBIList,Table_ExternalData_17[[#This Row],[item_key]])</f>
        <v>359</v>
      </c>
      <c r="E231" s="10">
        <f>SUMIFS(GQList,GIList,Table_ExternalData_17[[#This Row],[item_key]],GTList,Table_ExternalData_17[[#Headers],[GRN]])</f>
        <v>0</v>
      </c>
      <c r="F231" s="10">
        <f>SUMIFS(GQList,GIList,Table_ExternalData_17[[#This Row],[item_key]],GTList,Table_ExternalData_17[[#Headers],[VSTR]])</f>
        <v>0</v>
      </c>
      <c r="G231" s="10">
        <f>SUMIFS(GQList,GIList,Table_ExternalData_17[[#This Row],[item_key]],GTList,Table_ExternalData_17[[#Headers],[SR]])</f>
        <v>0</v>
      </c>
      <c r="H231" s="10">
        <f>SUMIFS(GQList,GIList,Table_ExternalData_17[[#This Row],[item_key]],GTList,Table_ExternalData_17[[#Headers],[TR]])</f>
        <v>1300</v>
      </c>
      <c r="I231" s="10">
        <f>SUMIFS(GQList,GIList,Table_ExternalData_17[[#This Row],[item_key]],GTList,Table_ExternalData_17[[#Headers],[RCA]])</f>
        <v>0</v>
      </c>
      <c r="J231" s="10">
        <f>SUM(Table_ExternalData_17[[#This Row],[GRN]]+Table_ExternalData_17[[#This Row],[VSTR]]+Table_ExternalData_17[[#This Row],[SR]]+Table_ExternalData_17[[#This Row],[TR]]+Table_ExternalData_17[[#This Row],[RCA]])</f>
        <v>1300</v>
      </c>
      <c r="K231" s="10">
        <f>SUMIFS(IsQList,IsIList,Table_ExternalData_15[[#This Row],[item_key]],IsITypeList,Table_ExternalData_17[[#Headers],[R/P]])</f>
        <v>0</v>
      </c>
      <c r="L231" s="10">
        <f>SUMIFS(IsQList,IsIList,Table_ExternalData_15[[#This Row],[item_key]],IsITypeList,Table_ExternalData_17[[#Headers],[CST]])</f>
        <v>12</v>
      </c>
      <c r="M231" s="10">
        <f>SUMIFS(IsQList,IsIList,Table_ExternalData_15[[#This Row],[item_key]],IsITypeList,Table_ExternalData_17[[#Headers],[S/I]])</f>
        <v>0</v>
      </c>
      <c r="N231" s="10">
        <f>SUMIFS(IsQList,IsIList,Table_ExternalData_15[[#This Row],[item_key]],IsITypeList,Table_ExternalData_17[[#Headers],[VST]])</f>
        <v>0</v>
      </c>
      <c r="O231" s="10">
        <f>SUMIFS(IsQList,IsIList,Table_ExternalData_15[[#This Row],[item_key]],IsITypeList,Table_ExternalData_17[[#Headers],[RTN]])</f>
        <v>0</v>
      </c>
      <c r="P231" s="10">
        <f>SUM(Table_ExternalData_17[[#This Row],[R/P]:[RTN]])</f>
        <v>12</v>
      </c>
      <c r="Q231" s="10">
        <f>SUM((Table_ExternalData_17[[#This Row],[Opening]]+Table_ExternalData_17[[#This Row],[Total Receipt]])-Table_ExternalData_17[[#This Row],[Total Issue]])</f>
        <v>1647</v>
      </c>
    </row>
    <row r="232" spans="1:17">
      <c r="A232" s="1" t="s">
        <v>1771</v>
      </c>
      <c r="B232" s="1" t="s">
        <v>1894</v>
      </c>
      <c r="C232" s="1" t="s">
        <v>1893</v>
      </c>
      <c r="D232" s="10">
        <f>SUMIFS(OPBQList,OPBIList,Table_ExternalData_17[[#This Row],[item_key]])</f>
        <v>750</v>
      </c>
      <c r="E232" s="10">
        <f>SUMIFS(GQList,GIList,Table_ExternalData_17[[#This Row],[item_key]],GTList,Table_ExternalData_17[[#Headers],[GRN]])</f>
        <v>0</v>
      </c>
      <c r="F232" s="10">
        <f>SUMIFS(GQList,GIList,Table_ExternalData_17[[#This Row],[item_key]],GTList,Table_ExternalData_17[[#Headers],[VSTR]])</f>
        <v>0</v>
      </c>
      <c r="G232" s="10">
        <f>SUMIFS(GQList,GIList,Table_ExternalData_17[[#This Row],[item_key]],GTList,Table_ExternalData_17[[#Headers],[SR]])</f>
        <v>0</v>
      </c>
      <c r="H232" s="10">
        <f>SUMIFS(GQList,GIList,Table_ExternalData_17[[#This Row],[item_key]],GTList,Table_ExternalData_17[[#Headers],[TR]])</f>
        <v>1600</v>
      </c>
      <c r="I232" s="10">
        <f>SUMIFS(GQList,GIList,Table_ExternalData_17[[#This Row],[item_key]],GTList,Table_ExternalData_17[[#Headers],[RCA]])</f>
        <v>0</v>
      </c>
      <c r="J232" s="10">
        <f>SUM(Table_ExternalData_17[[#This Row],[GRN]]+Table_ExternalData_17[[#This Row],[VSTR]]+Table_ExternalData_17[[#This Row],[SR]]+Table_ExternalData_17[[#This Row],[TR]]+Table_ExternalData_17[[#This Row],[RCA]])</f>
        <v>1600</v>
      </c>
      <c r="K232" s="10">
        <f>SUMIFS(IsQList,IsIList,Table_ExternalData_15[[#This Row],[item_key]],IsITypeList,Table_ExternalData_17[[#Headers],[R/P]])</f>
        <v>978</v>
      </c>
      <c r="L232" s="10">
        <f>SUMIFS(IsQList,IsIList,Table_ExternalData_15[[#This Row],[item_key]],IsITypeList,Table_ExternalData_17[[#Headers],[CST]])</f>
        <v>0</v>
      </c>
      <c r="M232" s="10">
        <f>SUMIFS(IsQList,IsIList,Table_ExternalData_15[[#This Row],[item_key]],IsITypeList,Table_ExternalData_17[[#Headers],[S/I]])</f>
        <v>0</v>
      </c>
      <c r="N232" s="10">
        <f>SUMIFS(IsQList,IsIList,Table_ExternalData_15[[#This Row],[item_key]],IsITypeList,Table_ExternalData_17[[#Headers],[VST]])</f>
        <v>0</v>
      </c>
      <c r="O232" s="10">
        <f>SUMIFS(IsQList,IsIList,Table_ExternalData_15[[#This Row],[item_key]],IsITypeList,Table_ExternalData_17[[#Headers],[RTN]])</f>
        <v>0</v>
      </c>
      <c r="P232" s="10">
        <f>SUM(Table_ExternalData_17[[#This Row],[R/P]:[RTN]])</f>
        <v>978</v>
      </c>
      <c r="Q232" s="10">
        <f>SUM((Table_ExternalData_17[[#This Row],[Opening]]+Table_ExternalData_17[[#This Row],[Total Receipt]])-Table_ExternalData_17[[#This Row],[Total Issue]])</f>
        <v>1372</v>
      </c>
    </row>
    <row r="233" spans="1:17">
      <c r="A233" s="1" t="s">
        <v>1802</v>
      </c>
      <c r="B233" s="1" t="s">
        <v>1902</v>
      </c>
      <c r="C233" s="1" t="s">
        <v>1903</v>
      </c>
      <c r="D233" s="10">
        <f>SUMIFS(OPBQList,OPBIList,Table_ExternalData_17[[#This Row],[item_key]])</f>
        <v>0</v>
      </c>
      <c r="E233" s="10">
        <f>SUMIFS(GQList,GIList,Table_ExternalData_17[[#This Row],[item_key]],GTList,Table_ExternalData_17[[#Headers],[GRN]])</f>
        <v>0</v>
      </c>
      <c r="F233" s="10">
        <f>SUMIFS(GQList,GIList,Table_ExternalData_17[[#This Row],[item_key]],GTList,Table_ExternalData_17[[#Headers],[VSTR]])</f>
        <v>0</v>
      </c>
      <c r="G233" s="10">
        <f>SUMIFS(GQList,GIList,Table_ExternalData_17[[#This Row],[item_key]],GTList,Table_ExternalData_17[[#Headers],[SR]])</f>
        <v>0</v>
      </c>
      <c r="H233" s="10">
        <f>SUMIFS(GQList,GIList,Table_ExternalData_17[[#This Row],[item_key]],GTList,Table_ExternalData_17[[#Headers],[TR]])</f>
        <v>14990</v>
      </c>
      <c r="I233" s="10">
        <f>SUMIFS(GQList,GIList,Table_ExternalData_17[[#This Row],[item_key]],GTList,Table_ExternalData_17[[#Headers],[RCA]])</f>
        <v>0</v>
      </c>
      <c r="J233" s="10">
        <f>SUM(Table_ExternalData_17[[#This Row],[GRN]]+Table_ExternalData_17[[#This Row],[VSTR]]+Table_ExternalData_17[[#This Row],[SR]]+Table_ExternalData_17[[#This Row],[TR]]+Table_ExternalData_17[[#This Row],[RCA]])</f>
        <v>14990</v>
      </c>
      <c r="K233" s="10">
        <f>SUMIFS(IsQList,IsIList,Table_ExternalData_15[[#This Row],[item_key]],IsITypeList,Table_ExternalData_17[[#Headers],[R/P]])</f>
        <v>978</v>
      </c>
      <c r="L233" s="10">
        <f>SUMIFS(IsQList,IsIList,Table_ExternalData_15[[#This Row],[item_key]],IsITypeList,Table_ExternalData_17[[#Headers],[CST]])</f>
        <v>0</v>
      </c>
      <c r="M233" s="10">
        <f>SUMIFS(IsQList,IsIList,Table_ExternalData_15[[#This Row],[item_key]],IsITypeList,Table_ExternalData_17[[#Headers],[S/I]])</f>
        <v>0</v>
      </c>
      <c r="N233" s="10">
        <f>SUMIFS(IsQList,IsIList,Table_ExternalData_15[[#This Row],[item_key]],IsITypeList,Table_ExternalData_17[[#Headers],[VST]])</f>
        <v>0</v>
      </c>
      <c r="O233" s="10">
        <f>SUMIFS(IsQList,IsIList,Table_ExternalData_15[[#This Row],[item_key]],IsITypeList,Table_ExternalData_17[[#Headers],[RTN]])</f>
        <v>0</v>
      </c>
      <c r="P233" s="10">
        <f>SUM(Table_ExternalData_17[[#This Row],[R/P]:[RTN]])</f>
        <v>978</v>
      </c>
      <c r="Q233" s="10">
        <f>SUM((Table_ExternalData_17[[#This Row],[Opening]]+Table_ExternalData_17[[#This Row],[Total Receipt]])-Table_ExternalData_17[[#This Row],[Total Issue]])</f>
        <v>14012</v>
      </c>
    </row>
    <row r="234" spans="1:17">
      <c r="A234" s="1" t="s">
        <v>1776</v>
      </c>
      <c r="B234" s="1" t="s">
        <v>1904</v>
      </c>
      <c r="C234" s="1" t="s">
        <v>1905</v>
      </c>
      <c r="D234" s="10">
        <f>SUMIFS(OPBQList,OPBIList,Table_ExternalData_17[[#This Row],[item_key]])</f>
        <v>3609</v>
      </c>
      <c r="E234" s="10">
        <f>SUMIFS(GQList,GIList,Table_ExternalData_17[[#This Row],[item_key]],GTList,Table_ExternalData_17[[#Headers],[GRN]])</f>
        <v>0</v>
      </c>
      <c r="F234" s="10">
        <f>SUMIFS(GQList,GIList,Table_ExternalData_17[[#This Row],[item_key]],GTList,Table_ExternalData_17[[#Headers],[VSTR]])</f>
        <v>0</v>
      </c>
      <c r="G234" s="10">
        <f>SUMIFS(GQList,GIList,Table_ExternalData_17[[#This Row],[item_key]],GTList,Table_ExternalData_17[[#Headers],[SR]])</f>
        <v>0</v>
      </c>
      <c r="H234" s="10">
        <f>SUMIFS(GQList,GIList,Table_ExternalData_17[[#This Row],[item_key]],GTList,Table_ExternalData_17[[#Headers],[TR]])</f>
        <v>3400</v>
      </c>
      <c r="I234" s="10">
        <f>SUMIFS(GQList,GIList,Table_ExternalData_17[[#This Row],[item_key]],GTList,Table_ExternalData_17[[#Headers],[RCA]])</f>
        <v>0</v>
      </c>
      <c r="J234" s="10">
        <f>SUM(Table_ExternalData_17[[#This Row],[GRN]]+Table_ExternalData_17[[#This Row],[VSTR]]+Table_ExternalData_17[[#This Row],[SR]]+Table_ExternalData_17[[#This Row],[TR]]+Table_ExternalData_17[[#This Row],[RCA]])</f>
        <v>3400</v>
      </c>
      <c r="K234" s="10">
        <f>SUMIFS(IsQList,IsIList,Table_ExternalData_15[[#This Row],[item_key]],IsITypeList,Table_ExternalData_17[[#Headers],[R/P]])</f>
        <v>978</v>
      </c>
      <c r="L234" s="10">
        <f>SUMIFS(IsQList,IsIList,Table_ExternalData_15[[#This Row],[item_key]],IsITypeList,Table_ExternalData_17[[#Headers],[CST]])</f>
        <v>0</v>
      </c>
      <c r="M234" s="10">
        <f>SUMIFS(IsQList,IsIList,Table_ExternalData_15[[#This Row],[item_key]],IsITypeList,Table_ExternalData_17[[#Headers],[S/I]])</f>
        <v>0</v>
      </c>
      <c r="N234" s="10">
        <f>SUMIFS(IsQList,IsIList,Table_ExternalData_15[[#This Row],[item_key]],IsITypeList,Table_ExternalData_17[[#Headers],[VST]])</f>
        <v>0</v>
      </c>
      <c r="O234" s="10">
        <f>SUMIFS(IsQList,IsIList,Table_ExternalData_15[[#This Row],[item_key]],IsITypeList,Table_ExternalData_17[[#Headers],[RTN]])</f>
        <v>0</v>
      </c>
      <c r="P234" s="10">
        <f>SUM(Table_ExternalData_17[[#This Row],[R/P]:[RTN]])</f>
        <v>978</v>
      </c>
      <c r="Q234" s="10">
        <f>SUM((Table_ExternalData_17[[#This Row],[Opening]]+Table_ExternalData_17[[#This Row],[Total Receipt]])-Table_ExternalData_17[[#This Row],[Total Issue]])</f>
        <v>6031</v>
      </c>
    </row>
    <row r="235" spans="1:17">
      <c r="A235" s="1" t="s">
        <v>1777</v>
      </c>
      <c r="B235" s="1" t="s">
        <v>1906</v>
      </c>
      <c r="C235" s="1" t="s">
        <v>1907</v>
      </c>
      <c r="D235" s="10">
        <f>SUMIFS(OPBQList,OPBIList,Table_ExternalData_17[[#This Row],[item_key]])</f>
        <v>54</v>
      </c>
      <c r="E235" s="10">
        <f>SUMIFS(GQList,GIList,Table_ExternalData_17[[#This Row],[item_key]],GTList,Table_ExternalData_17[[#Headers],[GRN]])</f>
        <v>0</v>
      </c>
      <c r="F235" s="10">
        <f>SUMIFS(GQList,GIList,Table_ExternalData_17[[#This Row],[item_key]],GTList,Table_ExternalData_17[[#Headers],[VSTR]])</f>
        <v>0</v>
      </c>
      <c r="G235" s="10">
        <f>SUMIFS(GQList,GIList,Table_ExternalData_17[[#This Row],[item_key]],GTList,Table_ExternalData_17[[#Headers],[SR]])</f>
        <v>0</v>
      </c>
      <c r="H235" s="10">
        <f>SUMIFS(GQList,GIList,Table_ExternalData_17[[#This Row],[item_key]],GTList,Table_ExternalData_17[[#Headers],[TR]])</f>
        <v>3690</v>
      </c>
      <c r="I235" s="10">
        <f>SUMIFS(GQList,GIList,Table_ExternalData_17[[#This Row],[item_key]],GTList,Table_ExternalData_17[[#Headers],[RCA]])</f>
        <v>0</v>
      </c>
      <c r="J235" s="10">
        <f>SUM(Table_ExternalData_17[[#This Row],[GRN]]+Table_ExternalData_17[[#This Row],[VSTR]]+Table_ExternalData_17[[#This Row],[SR]]+Table_ExternalData_17[[#This Row],[TR]]+Table_ExternalData_17[[#This Row],[RCA]])</f>
        <v>3690</v>
      </c>
      <c r="K235" s="10">
        <f>SUMIFS(IsQList,IsIList,Table_ExternalData_15[[#This Row],[item_key]],IsITypeList,Table_ExternalData_17[[#Headers],[R/P]])</f>
        <v>978</v>
      </c>
      <c r="L235" s="10">
        <f>SUMIFS(IsQList,IsIList,Table_ExternalData_15[[#This Row],[item_key]],IsITypeList,Table_ExternalData_17[[#Headers],[CST]])</f>
        <v>0</v>
      </c>
      <c r="M235" s="10">
        <f>SUMIFS(IsQList,IsIList,Table_ExternalData_15[[#This Row],[item_key]],IsITypeList,Table_ExternalData_17[[#Headers],[S/I]])</f>
        <v>0</v>
      </c>
      <c r="N235" s="10">
        <f>SUMIFS(IsQList,IsIList,Table_ExternalData_15[[#This Row],[item_key]],IsITypeList,Table_ExternalData_17[[#Headers],[VST]])</f>
        <v>0</v>
      </c>
      <c r="O235" s="10">
        <f>SUMIFS(IsQList,IsIList,Table_ExternalData_15[[#This Row],[item_key]],IsITypeList,Table_ExternalData_17[[#Headers],[RTN]])</f>
        <v>0</v>
      </c>
      <c r="P235" s="10">
        <f>SUM(Table_ExternalData_17[[#This Row],[R/P]:[RTN]])</f>
        <v>978</v>
      </c>
      <c r="Q235" s="10">
        <f>SUM((Table_ExternalData_17[[#This Row],[Opening]]+Table_ExternalData_17[[#This Row],[Total Receipt]])-Table_ExternalData_17[[#This Row],[Total Issue]])</f>
        <v>2766</v>
      </c>
    </row>
    <row r="236" spans="1:17">
      <c r="A236" s="1" t="s">
        <v>1724</v>
      </c>
      <c r="B236" s="1" t="s">
        <v>1908</v>
      </c>
      <c r="C236" s="1" t="s">
        <v>1909</v>
      </c>
      <c r="D236" s="10">
        <f>SUMIFS(OPBQList,OPBIList,Table_ExternalData_17[[#This Row],[item_key]])</f>
        <v>-449</v>
      </c>
      <c r="E236" s="10">
        <f>SUMIFS(GQList,GIList,Table_ExternalData_17[[#This Row],[item_key]],GTList,Table_ExternalData_17[[#Headers],[GRN]])</f>
        <v>0</v>
      </c>
      <c r="F236" s="10">
        <f>SUMIFS(GQList,GIList,Table_ExternalData_17[[#This Row],[item_key]],GTList,Table_ExternalData_17[[#Headers],[VSTR]])</f>
        <v>0</v>
      </c>
      <c r="G236" s="10">
        <f>SUMIFS(GQList,GIList,Table_ExternalData_17[[#This Row],[item_key]],GTList,Table_ExternalData_17[[#Headers],[SR]])</f>
        <v>0</v>
      </c>
      <c r="H236" s="10">
        <f>SUMIFS(GQList,GIList,Table_ExternalData_17[[#This Row],[item_key]],GTList,Table_ExternalData_17[[#Headers],[TR]])</f>
        <v>1799</v>
      </c>
      <c r="I236" s="10">
        <f>SUMIFS(GQList,GIList,Table_ExternalData_17[[#This Row],[item_key]],GTList,Table_ExternalData_17[[#Headers],[RCA]])</f>
        <v>0</v>
      </c>
      <c r="J236" s="10">
        <f>SUM(Table_ExternalData_17[[#This Row],[GRN]]+Table_ExternalData_17[[#This Row],[VSTR]]+Table_ExternalData_17[[#This Row],[SR]]+Table_ExternalData_17[[#This Row],[TR]]+Table_ExternalData_17[[#This Row],[RCA]])</f>
        <v>1799</v>
      </c>
      <c r="K236" s="10">
        <f>SUMIFS(IsQList,IsIList,Table_ExternalData_15[[#This Row],[item_key]],IsITypeList,Table_ExternalData_17[[#Headers],[R/P]])</f>
        <v>978</v>
      </c>
      <c r="L236" s="10">
        <f>SUMIFS(IsQList,IsIList,Table_ExternalData_15[[#This Row],[item_key]],IsITypeList,Table_ExternalData_17[[#Headers],[CST]])</f>
        <v>0</v>
      </c>
      <c r="M236" s="10">
        <f>SUMIFS(IsQList,IsIList,Table_ExternalData_15[[#This Row],[item_key]],IsITypeList,Table_ExternalData_17[[#Headers],[S/I]])</f>
        <v>0</v>
      </c>
      <c r="N236" s="10">
        <f>SUMIFS(IsQList,IsIList,Table_ExternalData_15[[#This Row],[item_key]],IsITypeList,Table_ExternalData_17[[#Headers],[VST]])</f>
        <v>0</v>
      </c>
      <c r="O236" s="10">
        <f>SUMIFS(IsQList,IsIList,Table_ExternalData_15[[#This Row],[item_key]],IsITypeList,Table_ExternalData_17[[#Headers],[RTN]])</f>
        <v>0</v>
      </c>
      <c r="P236" s="10">
        <f>SUM(Table_ExternalData_17[[#This Row],[R/P]:[RTN]])</f>
        <v>978</v>
      </c>
      <c r="Q236" s="10">
        <f>SUM((Table_ExternalData_17[[#This Row],[Opening]]+Table_ExternalData_17[[#This Row],[Total Receipt]])-Table_ExternalData_17[[#This Row],[Total Issue]])</f>
        <v>372</v>
      </c>
    </row>
    <row r="237" spans="1:17">
      <c r="A237" s="1" t="s">
        <v>97</v>
      </c>
      <c r="B237" s="1" t="s">
        <v>1220</v>
      </c>
      <c r="C237" s="1" t="s">
        <v>1221</v>
      </c>
      <c r="D237" s="10">
        <f>SUMIFS(OPBQList,OPBIList,Table_ExternalData_17[[#This Row],[item_key]])</f>
        <v>-585</v>
      </c>
      <c r="E237" s="10">
        <f>SUMIFS(GQList,GIList,Table_ExternalData_17[[#This Row],[item_key]],GTList,Table_ExternalData_17[[#Headers],[GRN]])</f>
        <v>8400</v>
      </c>
      <c r="F237" s="10">
        <f>SUMIFS(GQList,GIList,Table_ExternalData_17[[#This Row],[item_key]],GTList,Table_ExternalData_17[[#Headers],[VSTR]])</f>
        <v>0</v>
      </c>
      <c r="G237" s="10">
        <f>SUMIFS(GQList,GIList,Table_ExternalData_17[[#This Row],[item_key]],GTList,Table_ExternalData_17[[#Headers],[SR]])</f>
        <v>0</v>
      </c>
      <c r="H237" s="10">
        <f>SUMIFS(GQList,GIList,Table_ExternalData_17[[#This Row],[item_key]],GTList,Table_ExternalData_17[[#Headers],[TR]])</f>
        <v>0</v>
      </c>
      <c r="I237" s="10">
        <f>SUMIFS(GQList,GIList,Table_ExternalData_17[[#This Row],[item_key]],GTList,Table_ExternalData_17[[#Headers],[RCA]])</f>
        <v>0</v>
      </c>
      <c r="J237" s="10">
        <f>SUM(Table_ExternalData_17[[#This Row],[GRN]]+Table_ExternalData_17[[#This Row],[VSTR]]+Table_ExternalData_17[[#This Row],[SR]]+Table_ExternalData_17[[#This Row],[TR]]+Table_ExternalData_17[[#This Row],[RCA]])</f>
        <v>8400</v>
      </c>
      <c r="K237" s="10">
        <f>SUMIFS(IsQList,IsIList,Table_ExternalData_15[[#This Row],[item_key]],IsITypeList,Table_ExternalData_17[[#Headers],[R/P]])</f>
        <v>489</v>
      </c>
      <c r="L237" s="10">
        <f>SUMIFS(IsQList,IsIList,Table_ExternalData_15[[#This Row],[item_key]],IsITypeList,Table_ExternalData_17[[#Headers],[CST]])</f>
        <v>0</v>
      </c>
      <c r="M237" s="10">
        <f>SUMIFS(IsQList,IsIList,Table_ExternalData_15[[#This Row],[item_key]],IsITypeList,Table_ExternalData_17[[#Headers],[S/I]])</f>
        <v>0</v>
      </c>
      <c r="N237" s="10">
        <f>SUMIFS(IsQList,IsIList,Table_ExternalData_15[[#This Row],[item_key]],IsITypeList,Table_ExternalData_17[[#Headers],[VST]])</f>
        <v>0</v>
      </c>
      <c r="O237" s="10">
        <f>SUMIFS(IsQList,IsIList,Table_ExternalData_15[[#This Row],[item_key]],IsITypeList,Table_ExternalData_17[[#Headers],[RTN]])</f>
        <v>0</v>
      </c>
      <c r="P237" s="10">
        <f>SUM(Table_ExternalData_17[[#This Row],[R/P]:[RTN]])</f>
        <v>489</v>
      </c>
      <c r="Q237" s="10">
        <f>SUM((Table_ExternalData_17[[#This Row],[Opening]]+Table_ExternalData_17[[#This Row],[Total Receipt]])-Table_ExternalData_17[[#This Row],[Total Issue]])</f>
        <v>7326</v>
      </c>
    </row>
    <row r="238" spans="1:17">
      <c r="A238" s="1" t="s">
        <v>1719</v>
      </c>
      <c r="B238" s="1" t="s">
        <v>1910</v>
      </c>
      <c r="C238" s="1" t="s">
        <v>1911</v>
      </c>
      <c r="D238" s="10">
        <f>SUMIFS(OPBQList,OPBIList,Table_ExternalData_17[[#This Row],[item_key]])</f>
        <v>261</v>
      </c>
      <c r="E238" s="10">
        <f>SUMIFS(GQList,GIList,Table_ExternalData_17[[#This Row],[item_key]],GTList,Table_ExternalData_17[[#Headers],[GRN]])</f>
        <v>0</v>
      </c>
      <c r="F238" s="10">
        <f>SUMIFS(GQList,GIList,Table_ExternalData_17[[#This Row],[item_key]],GTList,Table_ExternalData_17[[#Headers],[VSTR]])</f>
        <v>0</v>
      </c>
      <c r="G238" s="10">
        <f>SUMIFS(GQList,GIList,Table_ExternalData_17[[#This Row],[item_key]],GTList,Table_ExternalData_17[[#Headers],[SR]])</f>
        <v>0</v>
      </c>
      <c r="H238" s="10">
        <f>SUMIFS(GQList,GIList,Table_ExternalData_17[[#This Row],[item_key]],GTList,Table_ExternalData_17[[#Headers],[TR]])</f>
        <v>1597</v>
      </c>
      <c r="I238" s="10">
        <f>SUMIFS(GQList,GIList,Table_ExternalData_17[[#This Row],[item_key]],GTList,Table_ExternalData_17[[#Headers],[RCA]])</f>
        <v>0</v>
      </c>
      <c r="J238" s="10">
        <f>SUM(Table_ExternalData_17[[#This Row],[GRN]]+Table_ExternalData_17[[#This Row],[VSTR]]+Table_ExternalData_17[[#This Row],[SR]]+Table_ExternalData_17[[#This Row],[TR]]+Table_ExternalData_17[[#This Row],[RCA]])</f>
        <v>1597</v>
      </c>
      <c r="K238" s="10">
        <f>SUMIFS(IsQList,IsIList,Table_ExternalData_15[[#This Row],[item_key]],IsITypeList,Table_ExternalData_17[[#Headers],[R/P]])</f>
        <v>1467</v>
      </c>
      <c r="L238" s="10">
        <f>SUMIFS(IsQList,IsIList,Table_ExternalData_15[[#This Row],[item_key]],IsITypeList,Table_ExternalData_17[[#Headers],[CST]])</f>
        <v>0</v>
      </c>
      <c r="M238" s="10">
        <f>SUMIFS(IsQList,IsIList,Table_ExternalData_15[[#This Row],[item_key]],IsITypeList,Table_ExternalData_17[[#Headers],[S/I]])</f>
        <v>0</v>
      </c>
      <c r="N238" s="10">
        <f>SUMIFS(IsQList,IsIList,Table_ExternalData_15[[#This Row],[item_key]],IsITypeList,Table_ExternalData_17[[#Headers],[VST]])</f>
        <v>0</v>
      </c>
      <c r="O238" s="10">
        <f>SUMIFS(IsQList,IsIList,Table_ExternalData_15[[#This Row],[item_key]],IsITypeList,Table_ExternalData_17[[#Headers],[RTN]])</f>
        <v>0</v>
      </c>
      <c r="P238" s="10">
        <f>SUM(Table_ExternalData_17[[#This Row],[R/P]:[RTN]])</f>
        <v>1467</v>
      </c>
      <c r="Q238" s="10">
        <f>SUM((Table_ExternalData_17[[#This Row],[Opening]]+Table_ExternalData_17[[#This Row],[Total Receipt]])-Table_ExternalData_17[[#This Row],[Total Issue]])</f>
        <v>391</v>
      </c>
    </row>
    <row r="239" spans="1:17">
      <c r="A239" s="1" t="s">
        <v>2147</v>
      </c>
      <c r="B239" s="1" t="s">
        <v>2560</v>
      </c>
      <c r="C239" s="1" t="s">
        <v>2561</v>
      </c>
      <c r="D239" s="10">
        <f>SUMIFS(OPBQList,OPBIList,Table_ExternalData_17[[#This Row],[item_key]])</f>
        <v>-1519</v>
      </c>
      <c r="E239" s="10">
        <f>SUMIFS(GQList,GIList,Table_ExternalData_17[[#This Row],[item_key]],GTList,Table_ExternalData_17[[#Headers],[GRN]])</f>
        <v>0</v>
      </c>
      <c r="F239" s="10">
        <f>SUMIFS(GQList,GIList,Table_ExternalData_17[[#This Row],[item_key]],GTList,Table_ExternalData_17[[#Headers],[VSTR]])</f>
        <v>0</v>
      </c>
      <c r="G239" s="10">
        <f>SUMIFS(GQList,GIList,Table_ExternalData_17[[#This Row],[item_key]],GTList,Table_ExternalData_17[[#Headers],[SR]])</f>
        <v>0</v>
      </c>
      <c r="H239" s="10">
        <f>SUMIFS(GQList,GIList,Table_ExternalData_17[[#This Row],[item_key]],GTList,Table_ExternalData_17[[#Headers],[TR]])</f>
        <v>125</v>
      </c>
      <c r="I239" s="10">
        <f>SUMIFS(GQList,GIList,Table_ExternalData_17[[#This Row],[item_key]],GTList,Table_ExternalData_17[[#Headers],[RCA]])</f>
        <v>0</v>
      </c>
      <c r="J239" s="10">
        <f>SUM(Table_ExternalData_17[[#This Row],[GRN]]+Table_ExternalData_17[[#This Row],[VSTR]]+Table_ExternalData_17[[#This Row],[SR]]+Table_ExternalData_17[[#This Row],[TR]]+Table_ExternalData_17[[#This Row],[RCA]])</f>
        <v>125</v>
      </c>
      <c r="K239" s="10">
        <f>SUMIFS(IsQList,IsIList,Table_ExternalData_15[[#This Row],[item_key]],IsITypeList,Table_ExternalData_17[[#Headers],[R/P]])</f>
        <v>1467</v>
      </c>
      <c r="L239" s="10">
        <f>SUMIFS(IsQList,IsIList,Table_ExternalData_15[[#This Row],[item_key]],IsITypeList,Table_ExternalData_17[[#Headers],[CST]])</f>
        <v>0</v>
      </c>
      <c r="M239" s="10">
        <f>SUMIFS(IsQList,IsIList,Table_ExternalData_15[[#This Row],[item_key]],IsITypeList,Table_ExternalData_17[[#Headers],[S/I]])</f>
        <v>0</v>
      </c>
      <c r="N239" s="10">
        <f>SUMIFS(IsQList,IsIList,Table_ExternalData_15[[#This Row],[item_key]],IsITypeList,Table_ExternalData_17[[#Headers],[VST]])</f>
        <v>0</v>
      </c>
      <c r="O239" s="10">
        <f>SUMIFS(IsQList,IsIList,Table_ExternalData_15[[#This Row],[item_key]],IsITypeList,Table_ExternalData_17[[#Headers],[RTN]])</f>
        <v>0</v>
      </c>
      <c r="P239" s="10">
        <f>SUM(Table_ExternalData_17[[#This Row],[R/P]:[RTN]])</f>
        <v>1467</v>
      </c>
      <c r="Q239" s="10">
        <f>SUM((Table_ExternalData_17[[#This Row],[Opening]]+Table_ExternalData_17[[#This Row],[Total Receipt]])-Table_ExternalData_17[[#This Row],[Total Issue]])</f>
        <v>-2861</v>
      </c>
    </row>
    <row r="240" spans="1:17">
      <c r="A240" s="1" t="s">
        <v>499</v>
      </c>
      <c r="B240" s="1" t="s">
        <v>835</v>
      </c>
      <c r="C240" s="1" t="s">
        <v>836</v>
      </c>
      <c r="D240" s="10">
        <f>SUMIFS(OPBQList,OPBIList,Table_ExternalData_17[[#This Row],[item_key]])</f>
        <v>1207</v>
      </c>
      <c r="E240" s="10">
        <f>SUMIFS(GQList,GIList,Table_ExternalData_17[[#This Row],[item_key]],GTList,Table_ExternalData_17[[#Headers],[GRN]])</f>
        <v>610</v>
      </c>
      <c r="F240" s="10">
        <f>SUMIFS(GQList,GIList,Table_ExternalData_17[[#This Row],[item_key]],GTList,Table_ExternalData_17[[#Headers],[VSTR]])</f>
        <v>0</v>
      </c>
      <c r="G240" s="10">
        <f>SUMIFS(GQList,GIList,Table_ExternalData_17[[#This Row],[item_key]],GTList,Table_ExternalData_17[[#Headers],[SR]])</f>
        <v>0</v>
      </c>
      <c r="H240" s="10">
        <f>SUMIFS(GQList,GIList,Table_ExternalData_17[[#This Row],[item_key]],GTList,Table_ExternalData_17[[#Headers],[TR]])</f>
        <v>0</v>
      </c>
      <c r="I240" s="10">
        <f>SUMIFS(GQList,GIList,Table_ExternalData_17[[#This Row],[item_key]],GTList,Table_ExternalData_17[[#Headers],[RCA]])</f>
        <v>0</v>
      </c>
      <c r="J240" s="10">
        <f>SUM(Table_ExternalData_17[[#This Row],[GRN]]+Table_ExternalData_17[[#This Row],[VSTR]]+Table_ExternalData_17[[#This Row],[SR]]+Table_ExternalData_17[[#This Row],[TR]]+Table_ExternalData_17[[#This Row],[RCA]])</f>
        <v>610</v>
      </c>
      <c r="K240" s="10">
        <f>SUMIFS(IsQList,IsIList,Table_ExternalData_15[[#This Row],[item_key]],IsITypeList,Table_ExternalData_17[[#Headers],[R/P]])</f>
        <v>978</v>
      </c>
      <c r="L240" s="10">
        <f>SUMIFS(IsQList,IsIList,Table_ExternalData_15[[#This Row],[item_key]],IsITypeList,Table_ExternalData_17[[#Headers],[CST]])</f>
        <v>0</v>
      </c>
      <c r="M240" s="10">
        <f>SUMIFS(IsQList,IsIList,Table_ExternalData_15[[#This Row],[item_key]],IsITypeList,Table_ExternalData_17[[#Headers],[S/I]])</f>
        <v>0</v>
      </c>
      <c r="N240" s="10">
        <f>SUMIFS(IsQList,IsIList,Table_ExternalData_15[[#This Row],[item_key]],IsITypeList,Table_ExternalData_17[[#Headers],[VST]])</f>
        <v>0</v>
      </c>
      <c r="O240" s="10">
        <f>SUMIFS(IsQList,IsIList,Table_ExternalData_15[[#This Row],[item_key]],IsITypeList,Table_ExternalData_17[[#Headers],[RTN]])</f>
        <v>0</v>
      </c>
      <c r="P240" s="10">
        <f>SUM(Table_ExternalData_17[[#This Row],[R/P]:[RTN]])</f>
        <v>978</v>
      </c>
      <c r="Q240" s="10">
        <f>SUM((Table_ExternalData_17[[#This Row],[Opening]]+Table_ExternalData_17[[#This Row],[Total Receipt]])-Table_ExternalData_17[[#This Row],[Total Issue]])</f>
        <v>839</v>
      </c>
    </row>
    <row r="241" spans="1:17">
      <c r="A241" s="1" t="s">
        <v>480</v>
      </c>
      <c r="B241" s="1" t="s">
        <v>607</v>
      </c>
      <c r="C241" s="1" t="s">
        <v>608</v>
      </c>
      <c r="D241" s="10">
        <f>SUMIFS(OPBQList,OPBIList,Table_ExternalData_17[[#This Row],[item_key]])</f>
        <v>1879</v>
      </c>
      <c r="E241" s="10">
        <f>SUMIFS(GQList,GIList,Table_ExternalData_17[[#This Row],[item_key]],GTList,Table_ExternalData_17[[#Headers],[GRN]])</f>
        <v>3000</v>
      </c>
      <c r="F241" s="10">
        <f>SUMIFS(GQList,GIList,Table_ExternalData_17[[#This Row],[item_key]],GTList,Table_ExternalData_17[[#Headers],[VSTR]])</f>
        <v>0</v>
      </c>
      <c r="G241" s="10">
        <f>SUMIFS(GQList,GIList,Table_ExternalData_17[[#This Row],[item_key]],GTList,Table_ExternalData_17[[#Headers],[SR]])</f>
        <v>0</v>
      </c>
      <c r="H241" s="10">
        <f>SUMIFS(GQList,GIList,Table_ExternalData_17[[#This Row],[item_key]],GTList,Table_ExternalData_17[[#Headers],[TR]])</f>
        <v>0</v>
      </c>
      <c r="I241" s="10">
        <f>SUMIFS(GQList,GIList,Table_ExternalData_17[[#This Row],[item_key]],GTList,Table_ExternalData_17[[#Headers],[RCA]])</f>
        <v>0</v>
      </c>
      <c r="J241" s="10">
        <f>SUM(Table_ExternalData_17[[#This Row],[GRN]]+Table_ExternalData_17[[#This Row],[VSTR]]+Table_ExternalData_17[[#This Row],[SR]]+Table_ExternalData_17[[#This Row],[TR]]+Table_ExternalData_17[[#This Row],[RCA]])</f>
        <v>3000</v>
      </c>
      <c r="K241" s="10">
        <f>SUMIFS(IsQList,IsIList,Table_ExternalData_15[[#This Row],[item_key]],IsITypeList,Table_ExternalData_17[[#Headers],[R/P]])</f>
        <v>489</v>
      </c>
      <c r="L241" s="10">
        <f>SUMIFS(IsQList,IsIList,Table_ExternalData_15[[#This Row],[item_key]],IsITypeList,Table_ExternalData_17[[#Headers],[CST]])</f>
        <v>0</v>
      </c>
      <c r="M241" s="10">
        <f>SUMIFS(IsQList,IsIList,Table_ExternalData_15[[#This Row],[item_key]],IsITypeList,Table_ExternalData_17[[#Headers],[S/I]])</f>
        <v>0</v>
      </c>
      <c r="N241" s="10">
        <f>SUMIFS(IsQList,IsIList,Table_ExternalData_15[[#This Row],[item_key]],IsITypeList,Table_ExternalData_17[[#Headers],[VST]])</f>
        <v>0</v>
      </c>
      <c r="O241" s="10">
        <f>SUMIFS(IsQList,IsIList,Table_ExternalData_15[[#This Row],[item_key]],IsITypeList,Table_ExternalData_17[[#Headers],[RTN]])</f>
        <v>0</v>
      </c>
      <c r="P241" s="10">
        <f>SUM(Table_ExternalData_17[[#This Row],[R/P]:[RTN]])</f>
        <v>489</v>
      </c>
      <c r="Q241" s="10">
        <f>SUM((Table_ExternalData_17[[#This Row],[Opening]]+Table_ExternalData_17[[#This Row],[Total Receipt]])-Table_ExternalData_17[[#This Row],[Total Issue]])</f>
        <v>4390</v>
      </c>
    </row>
    <row r="242" spans="1:17">
      <c r="A242" s="1" t="s">
        <v>197</v>
      </c>
      <c r="B242" s="1" t="s">
        <v>898</v>
      </c>
      <c r="C242" s="1" t="s">
        <v>899</v>
      </c>
      <c r="D242" s="10">
        <f>SUMIFS(OPBQList,OPBIList,Table_ExternalData_17[[#This Row],[item_key]])</f>
        <v>647</v>
      </c>
      <c r="E242" s="10">
        <f>SUMIFS(GQList,GIList,Table_ExternalData_17[[#This Row],[item_key]],GTList,Table_ExternalData_17[[#Headers],[GRN]])</f>
        <v>2500</v>
      </c>
      <c r="F242" s="10">
        <f>SUMIFS(GQList,GIList,Table_ExternalData_17[[#This Row],[item_key]],GTList,Table_ExternalData_17[[#Headers],[VSTR]])</f>
        <v>0</v>
      </c>
      <c r="G242" s="10">
        <f>SUMIFS(GQList,GIList,Table_ExternalData_17[[#This Row],[item_key]],GTList,Table_ExternalData_17[[#Headers],[SR]])</f>
        <v>0</v>
      </c>
      <c r="H242" s="10">
        <f>SUMIFS(GQList,GIList,Table_ExternalData_17[[#This Row],[item_key]],GTList,Table_ExternalData_17[[#Headers],[TR]])</f>
        <v>0</v>
      </c>
      <c r="I242" s="10">
        <f>SUMIFS(GQList,GIList,Table_ExternalData_17[[#This Row],[item_key]],GTList,Table_ExternalData_17[[#Headers],[RCA]])</f>
        <v>0</v>
      </c>
      <c r="J242" s="10">
        <f>SUM(Table_ExternalData_17[[#This Row],[GRN]]+Table_ExternalData_17[[#This Row],[VSTR]]+Table_ExternalData_17[[#This Row],[SR]]+Table_ExternalData_17[[#This Row],[TR]]+Table_ExternalData_17[[#This Row],[RCA]])</f>
        <v>2500</v>
      </c>
      <c r="K242" s="10">
        <f>SUMIFS(IsQList,IsIList,Table_ExternalData_15[[#This Row],[item_key]],IsITypeList,Table_ExternalData_17[[#Headers],[R/P]])</f>
        <v>978</v>
      </c>
      <c r="L242" s="10">
        <f>SUMIFS(IsQList,IsIList,Table_ExternalData_15[[#This Row],[item_key]],IsITypeList,Table_ExternalData_17[[#Headers],[CST]])</f>
        <v>0</v>
      </c>
      <c r="M242" s="10">
        <f>SUMIFS(IsQList,IsIList,Table_ExternalData_15[[#This Row],[item_key]],IsITypeList,Table_ExternalData_17[[#Headers],[S/I]])</f>
        <v>0</v>
      </c>
      <c r="N242" s="10">
        <f>SUMIFS(IsQList,IsIList,Table_ExternalData_15[[#This Row],[item_key]],IsITypeList,Table_ExternalData_17[[#Headers],[VST]])</f>
        <v>0</v>
      </c>
      <c r="O242" s="10">
        <f>SUMIFS(IsQList,IsIList,Table_ExternalData_15[[#This Row],[item_key]],IsITypeList,Table_ExternalData_17[[#Headers],[RTN]])</f>
        <v>0</v>
      </c>
      <c r="P242" s="10">
        <f>SUM(Table_ExternalData_17[[#This Row],[R/P]:[RTN]])</f>
        <v>978</v>
      </c>
      <c r="Q242" s="10">
        <f>SUM((Table_ExternalData_17[[#This Row],[Opening]]+Table_ExternalData_17[[#This Row],[Total Receipt]])-Table_ExternalData_17[[#This Row],[Total Issue]])</f>
        <v>2169</v>
      </c>
    </row>
    <row r="243" spans="1:17">
      <c r="A243" s="1" t="s">
        <v>500</v>
      </c>
      <c r="B243" s="1" t="s">
        <v>900</v>
      </c>
      <c r="C243" s="1" t="s">
        <v>899</v>
      </c>
      <c r="D243" s="10">
        <f>SUMIFS(OPBQList,OPBIList,Table_ExternalData_17[[#This Row],[item_key]])</f>
        <v>1217</v>
      </c>
      <c r="E243" s="10">
        <f>SUMIFS(GQList,GIList,Table_ExternalData_17[[#This Row],[item_key]],GTList,Table_ExternalData_17[[#Headers],[GRN]])</f>
        <v>339</v>
      </c>
      <c r="F243" s="10">
        <f>SUMIFS(GQList,GIList,Table_ExternalData_17[[#This Row],[item_key]],GTList,Table_ExternalData_17[[#Headers],[VSTR]])</f>
        <v>0</v>
      </c>
      <c r="G243" s="10">
        <f>SUMIFS(GQList,GIList,Table_ExternalData_17[[#This Row],[item_key]],GTList,Table_ExternalData_17[[#Headers],[SR]])</f>
        <v>0</v>
      </c>
      <c r="H243" s="10">
        <f>SUMIFS(GQList,GIList,Table_ExternalData_17[[#This Row],[item_key]],GTList,Table_ExternalData_17[[#Headers],[TR]])</f>
        <v>0</v>
      </c>
      <c r="I243" s="10">
        <f>SUMIFS(GQList,GIList,Table_ExternalData_17[[#This Row],[item_key]],GTList,Table_ExternalData_17[[#Headers],[RCA]])</f>
        <v>0</v>
      </c>
      <c r="J243" s="10">
        <f>SUM(Table_ExternalData_17[[#This Row],[GRN]]+Table_ExternalData_17[[#This Row],[VSTR]]+Table_ExternalData_17[[#This Row],[SR]]+Table_ExternalData_17[[#This Row],[TR]]+Table_ExternalData_17[[#This Row],[RCA]])</f>
        <v>339</v>
      </c>
      <c r="K243" s="10">
        <f>SUMIFS(IsQList,IsIList,Table_ExternalData_15[[#This Row],[item_key]],IsITypeList,Table_ExternalData_17[[#Headers],[R/P]])</f>
        <v>978</v>
      </c>
      <c r="L243" s="10">
        <f>SUMIFS(IsQList,IsIList,Table_ExternalData_15[[#This Row],[item_key]],IsITypeList,Table_ExternalData_17[[#Headers],[CST]])</f>
        <v>0</v>
      </c>
      <c r="M243" s="10">
        <f>SUMIFS(IsQList,IsIList,Table_ExternalData_15[[#This Row],[item_key]],IsITypeList,Table_ExternalData_17[[#Headers],[S/I]])</f>
        <v>0</v>
      </c>
      <c r="N243" s="10">
        <f>SUMIFS(IsQList,IsIList,Table_ExternalData_15[[#This Row],[item_key]],IsITypeList,Table_ExternalData_17[[#Headers],[VST]])</f>
        <v>0</v>
      </c>
      <c r="O243" s="10">
        <f>SUMIFS(IsQList,IsIList,Table_ExternalData_15[[#This Row],[item_key]],IsITypeList,Table_ExternalData_17[[#Headers],[RTN]])</f>
        <v>0</v>
      </c>
      <c r="P243" s="10">
        <f>SUM(Table_ExternalData_17[[#This Row],[R/P]:[RTN]])</f>
        <v>978</v>
      </c>
      <c r="Q243" s="10">
        <f>SUM((Table_ExternalData_17[[#This Row],[Opening]]+Table_ExternalData_17[[#This Row],[Total Receipt]])-Table_ExternalData_17[[#This Row],[Total Issue]])</f>
        <v>578</v>
      </c>
    </row>
    <row r="244" spans="1:17">
      <c r="A244" s="1" t="s">
        <v>1778</v>
      </c>
      <c r="B244" s="1" t="s">
        <v>1912</v>
      </c>
      <c r="C244" s="1" t="s">
        <v>1913</v>
      </c>
      <c r="D244" s="10">
        <f>SUMIFS(OPBQList,OPBIList,Table_ExternalData_17[[#This Row],[item_key]])</f>
        <v>-628</v>
      </c>
      <c r="E244" s="10">
        <f>SUMIFS(GQList,GIList,Table_ExternalData_17[[#This Row],[item_key]],GTList,Table_ExternalData_17[[#Headers],[GRN]])</f>
        <v>0</v>
      </c>
      <c r="F244" s="10">
        <f>SUMIFS(GQList,GIList,Table_ExternalData_17[[#This Row],[item_key]],GTList,Table_ExternalData_17[[#Headers],[VSTR]])</f>
        <v>0</v>
      </c>
      <c r="G244" s="10">
        <f>SUMIFS(GQList,GIList,Table_ExternalData_17[[#This Row],[item_key]],GTList,Table_ExternalData_17[[#Headers],[SR]])</f>
        <v>0</v>
      </c>
      <c r="H244" s="10">
        <f>SUMIFS(GQList,GIList,Table_ExternalData_17[[#This Row],[item_key]],GTList,Table_ExternalData_17[[#Headers],[TR]])</f>
        <v>2545</v>
      </c>
      <c r="I244" s="10">
        <f>SUMIFS(GQList,GIList,Table_ExternalData_17[[#This Row],[item_key]],GTList,Table_ExternalData_17[[#Headers],[RCA]])</f>
        <v>0</v>
      </c>
      <c r="J244" s="10">
        <f>SUM(Table_ExternalData_17[[#This Row],[GRN]]+Table_ExternalData_17[[#This Row],[VSTR]]+Table_ExternalData_17[[#This Row],[SR]]+Table_ExternalData_17[[#This Row],[TR]]+Table_ExternalData_17[[#This Row],[RCA]])</f>
        <v>2545</v>
      </c>
      <c r="K244" s="10">
        <f>SUMIFS(IsQList,IsIList,Table_ExternalData_15[[#This Row],[item_key]],IsITypeList,Table_ExternalData_17[[#Headers],[R/P]])</f>
        <v>978</v>
      </c>
      <c r="L244" s="10">
        <f>SUMIFS(IsQList,IsIList,Table_ExternalData_15[[#This Row],[item_key]],IsITypeList,Table_ExternalData_17[[#Headers],[CST]])</f>
        <v>0</v>
      </c>
      <c r="M244" s="10">
        <f>SUMIFS(IsQList,IsIList,Table_ExternalData_15[[#This Row],[item_key]],IsITypeList,Table_ExternalData_17[[#Headers],[S/I]])</f>
        <v>0</v>
      </c>
      <c r="N244" s="10">
        <f>SUMIFS(IsQList,IsIList,Table_ExternalData_15[[#This Row],[item_key]],IsITypeList,Table_ExternalData_17[[#Headers],[VST]])</f>
        <v>0</v>
      </c>
      <c r="O244" s="10">
        <f>SUMIFS(IsQList,IsIList,Table_ExternalData_15[[#This Row],[item_key]],IsITypeList,Table_ExternalData_17[[#Headers],[RTN]])</f>
        <v>0</v>
      </c>
      <c r="P244" s="10">
        <f>SUM(Table_ExternalData_17[[#This Row],[R/P]:[RTN]])</f>
        <v>978</v>
      </c>
      <c r="Q244" s="10">
        <f>SUM((Table_ExternalData_17[[#This Row],[Opening]]+Table_ExternalData_17[[#This Row],[Total Receipt]])-Table_ExternalData_17[[#This Row],[Total Issue]])</f>
        <v>939</v>
      </c>
    </row>
    <row r="245" spans="1:17">
      <c r="A245" s="1" t="s">
        <v>2148</v>
      </c>
      <c r="B245" s="1" t="s">
        <v>2562</v>
      </c>
      <c r="C245" s="1" t="s">
        <v>2563</v>
      </c>
      <c r="D245" s="10">
        <f>SUMIFS(OPBQList,OPBIList,Table_ExternalData_17[[#This Row],[item_key]])</f>
        <v>1199</v>
      </c>
      <c r="E245" s="10">
        <f>SUMIFS(GQList,GIList,Table_ExternalData_17[[#This Row],[item_key]],GTList,Table_ExternalData_17[[#Headers],[GRN]])</f>
        <v>0</v>
      </c>
      <c r="F245" s="10">
        <f>SUMIFS(GQList,GIList,Table_ExternalData_17[[#This Row],[item_key]],GTList,Table_ExternalData_17[[#Headers],[VSTR]])</f>
        <v>0</v>
      </c>
      <c r="G245" s="10">
        <f>SUMIFS(GQList,GIList,Table_ExternalData_17[[#This Row],[item_key]],GTList,Table_ExternalData_17[[#Headers],[SR]])</f>
        <v>0</v>
      </c>
      <c r="H245" s="10">
        <f>SUMIFS(GQList,GIList,Table_ExternalData_17[[#This Row],[item_key]],GTList,Table_ExternalData_17[[#Headers],[TR]])</f>
        <v>0</v>
      </c>
      <c r="I245" s="10">
        <f>SUMIFS(GQList,GIList,Table_ExternalData_17[[#This Row],[item_key]],GTList,Table_ExternalData_17[[#Headers],[RCA]])</f>
        <v>0</v>
      </c>
      <c r="J245" s="10">
        <f>SUM(Table_ExternalData_17[[#This Row],[GRN]]+Table_ExternalData_17[[#This Row],[VSTR]]+Table_ExternalData_17[[#This Row],[SR]]+Table_ExternalData_17[[#This Row],[TR]]+Table_ExternalData_17[[#This Row],[RCA]])</f>
        <v>0</v>
      </c>
      <c r="K245" s="10">
        <f>SUMIFS(IsQList,IsIList,Table_ExternalData_15[[#This Row],[item_key]],IsITypeList,Table_ExternalData_17[[#Headers],[R/P]])</f>
        <v>978</v>
      </c>
      <c r="L245" s="10">
        <f>SUMIFS(IsQList,IsIList,Table_ExternalData_15[[#This Row],[item_key]],IsITypeList,Table_ExternalData_17[[#Headers],[CST]])</f>
        <v>0</v>
      </c>
      <c r="M245" s="10">
        <f>SUMIFS(IsQList,IsIList,Table_ExternalData_15[[#This Row],[item_key]],IsITypeList,Table_ExternalData_17[[#Headers],[S/I]])</f>
        <v>0</v>
      </c>
      <c r="N245" s="10">
        <f>SUMIFS(IsQList,IsIList,Table_ExternalData_15[[#This Row],[item_key]],IsITypeList,Table_ExternalData_17[[#Headers],[VST]])</f>
        <v>0</v>
      </c>
      <c r="O245" s="10">
        <f>SUMIFS(IsQList,IsIList,Table_ExternalData_15[[#This Row],[item_key]],IsITypeList,Table_ExternalData_17[[#Headers],[RTN]])</f>
        <v>0</v>
      </c>
      <c r="P245" s="10">
        <f>SUM(Table_ExternalData_17[[#This Row],[R/P]:[RTN]])</f>
        <v>978</v>
      </c>
      <c r="Q245" s="10">
        <f>SUM((Table_ExternalData_17[[#This Row],[Opening]]+Table_ExternalData_17[[#This Row],[Total Receipt]])-Table_ExternalData_17[[#This Row],[Total Issue]])</f>
        <v>221</v>
      </c>
    </row>
    <row r="246" spans="1:17">
      <c r="A246" s="1" t="s">
        <v>2149</v>
      </c>
      <c r="B246" s="1" t="s">
        <v>2564</v>
      </c>
      <c r="C246" s="1" t="s">
        <v>2563</v>
      </c>
      <c r="D246" s="10">
        <f>SUMIFS(OPBQList,OPBIList,Table_ExternalData_17[[#This Row],[item_key]])</f>
        <v>2077</v>
      </c>
      <c r="E246" s="10">
        <f>SUMIFS(GQList,GIList,Table_ExternalData_17[[#This Row],[item_key]],GTList,Table_ExternalData_17[[#Headers],[GRN]])</f>
        <v>500</v>
      </c>
      <c r="F246" s="10">
        <f>SUMIFS(GQList,GIList,Table_ExternalData_17[[#This Row],[item_key]],GTList,Table_ExternalData_17[[#Headers],[VSTR]])</f>
        <v>0</v>
      </c>
      <c r="G246" s="10">
        <f>SUMIFS(GQList,GIList,Table_ExternalData_17[[#This Row],[item_key]],GTList,Table_ExternalData_17[[#Headers],[SR]])</f>
        <v>0</v>
      </c>
      <c r="H246" s="10">
        <f>SUMIFS(GQList,GIList,Table_ExternalData_17[[#This Row],[item_key]],GTList,Table_ExternalData_17[[#Headers],[TR]])</f>
        <v>0</v>
      </c>
      <c r="I246" s="10">
        <f>SUMIFS(GQList,GIList,Table_ExternalData_17[[#This Row],[item_key]],GTList,Table_ExternalData_17[[#Headers],[RCA]])</f>
        <v>0</v>
      </c>
      <c r="J246" s="10">
        <f>SUM(Table_ExternalData_17[[#This Row],[GRN]]+Table_ExternalData_17[[#This Row],[VSTR]]+Table_ExternalData_17[[#This Row],[SR]]+Table_ExternalData_17[[#This Row],[TR]]+Table_ExternalData_17[[#This Row],[RCA]])</f>
        <v>500</v>
      </c>
      <c r="K246" s="10">
        <f>SUMIFS(IsQList,IsIList,Table_ExternalData_15[[#This Row],[item_key]],IsITypeList,Table_ExternalData_17[[#Headers],[R/P]])</f>
        <v>1956</v>
      </c>
      <c r="L246" s="10">
        <f>SUMIFS(IsQList,IsIList,Table_ExternalData_15[[#This Row],[item_key]],IsITypeList,Table_ExternalData_17[[#Headers],[CST]])</f>
        <v>0</v>
      </c>
      <c r="M246" s="10">
        <f>SUMIFS(IsQList,IsIList,Table_ExternalData_15[[#This Row],[item_key]],IsITypeList,Table_ExternalData_17[[#Headers],[S/I]])</f>
        <v>0</v>
      </c>
      <c r="N246" s="10">
        <f>SUMIFS(IsQList,IsIList,Table_ExternalData_15[[#This Row],[item_key]],IsITypeList,Table_ExternalData_17[[#Headers],[VST]])</f>
        <v>0</v>
      </c>
      <c r="O246" s="10">
        <f>SUMIFS(IsQList,IsIList,Table_ExternalData_15[[#This Row],[item_key]],IsITypeList,Table_ExternalData_17[[#Headers],[RTN]])</f>
        <v>0</v>
      </c>
      <c r="P246" s="10">
        <f>SUM(Table_ExternalData_17[[#This Row],[R/P]:[RTN]])</f>
        <v>1956</v>
      </c>
      <c r="Q246" s="10">
        <f>SUM((Table_ExternalData_17[[#This Row],[Opening]]+Table_ExternalData_17[[#This Row],[Total Receipt]])-Table_ExternalData_17[[#This Row],[Total Issue]])</f>
        <v>621</v>
      </c>
    </row>
    <row r="247" spans="1:17">
      <c r="A247" s="1" t="s">
        <v>418</v>
      </c>
      <c r="B247" s="1" t="s">
        <v>1182</v>
      </c>
      <c r="C247" s="1" t="s">
        <v>1087</v>
      </c>
      <c r="D247" s="10">
        <f>SUMIFS(OPBQList,OPBIList,Table_ExternalData_17[[#This Row],[item_key]])</f>
        <v>523</v>
      </c>
      <c r="E247" s="10">
        <f>SUMIFS(GQList,GIList,Table_ExternalData_17[[#This Row],[item_key]],GTList,Table_ExternalData_17[[#Headers],[GRN]])</f>
        <v>3700</v>
      </c>
      <c r="F247" s="10">
        <f>SUMIFS(GQList,GIList,Table_ExternalData_17[[#This Row],[item_key]],GTList,Table_ExternalData_17[[#Headers],[VSTR]])</f>
        <v>0</v>
      </c>
      <c r="G247" s="10">
        <f>SUMIFS(GQList,GIList,Table_ExternalData_17[[#This Row],[item_key]],GTList,Table_ExternalData_17[[#Headers],[SR]])</f>
        <v>0</v>
      </c>
      <c r="H247" s="10">
        <f>SUMIFS(GQList,GIList,Table_ExternalData_17[[#This Row],[item_key]],GTList,Table_ExternalData_17[[#Headers],[TR]])</f>
        <v>0</v>
      </c>
      <c r="I247" s="10">
        <f>SUMIFS(GQList,GIList,Table_ExternalData_17[[#This Row],[item_key]],GTList,Table_ExternalData_17[[#Headers],[RCA]])</f>
        <v>0</v>
      </c>
      <c r="J247" s="10">
        <f>SUM(Table_ExternalData_17[[#This Row],[GRN]]+Table_ExternalData_17[[#This Row],[VSTR]]+Table_ExternalData_17[[#This Row],[SR]]+Table_ExternalData_17[[#This Row],[TR]]+Table_ExternalData_17[[#This Row],[RCA]])</f>
        <v>3700</v>
      </c>
      <c r="K247" s="10">
        <f>SUMIFS(IsQList,IsIList,Table_ExternalData_15[[#This Row],[item_key]],IsITypeList,Table_ExternalData_17[[#Headers],[R/P]])</f>
        <v>978</v>
      </c>
      <c r="L247" s="10">
        <f>SUMIFS(IsQList,IsIList,Table_ExternalData_15[[#This Row],[item_key]],IsITypeList,Table_ExternalData_17[[#Headers],[CST]])</f>
        <v>0</v>
      </c>
      <c r="M247" s="10">
        <f>SUMIFS(IsQList,IsIList,Table_ExternalData_15[[#This Row],[item_key]],IsITypeList,Table_ExternalData_17[[#Headers],[S/I]])</f>
        <v>0</v>
      </c>
      <c r="N247" s="10">
        <f>SUMIFS(IsQList,IsIList,Table_ExternalData_15[[#This Row],[item_key]],IsITypeList,Table_ExternalData_17[[#Headers],[VST]])</f>
        <v>0</v>
      </c>
      <c r="O247" s="10">
        <f>SUMIFS(IsQList,IsIList,Table_ExternalData_15[[#This Row],[item_key]],IsITypeList,Table_ExternalData_17[[#Headers],[RTN]])</f>
        <v>0</v>
      </c>
      <c r="P247" s="10">
        <f>SUM(Table_ExternalData_17[[#This Row],[R/P]:[RTN]])</f>
        <v>978</v>
      </c>
      <c r="Q247" s="10">
        <f>SUM((Table_ExternalData_17[[#This Row],[Opening]]+Table_ExternalData_17[[#This Row],[Total Receipt]])-Table_ExternalData_17[[#This Row],[Total Issue]])</f>
        <v>3245</v>
      </c>
    </row>
    <row r="248" spans="1:17">
      <c r="A248" s="1" t="s">
        <v>2150</v>
      </c>
      <c r="B248" s="1" t="s">
        <v>2565</v>
      </c>
      <c r="C248" s="1" t="s">
        <v>1087</v>
      </c>
      <c r="D248" s="10">
        <f>SUMIFS(OPBQList,OPBIList,Table_ExternalData_17[[#This Row],[item_key]])</f>
        <v>1280</v>
      </c>
      <c r="E248" s="10">
        <f>SUMIFS(GQList,GIList,Table_ExternalData_17[[#This Row],[item_key]],GTList,Table_ExternalData_17[[#Headers],[GRN]])</f>
        <v>500</v>
      </c>
      <c r="F248" s="10">
        <f>SUMIFS(GQList,GIList,Table_ExternalData_17[[#This Row],[item_key]],GTList,Table_ExternalData_17[[#Headers],[VSTR]])</f>
        <v>0</v>
      </c>
      <c r="G248" s="10">
        <f>SUMIFS(GQList,GIList,Table_ExternalData_17[[#This Row],[item_key]],GTList,Table_ExternalData_17[[#Headers],[SR]])</f>
        <v>0</v>
      </c>
      <c r="H248" s="10">
        <f>SUMIFS(GQList,GIList,Table_ExternalData_17[[#This Row],[item_key]],GTList,Table_ExternalData_17[[#Headers],[TR]])</f>
        <v>0</v>
      </c>
      <c r="I248" s="10">
        <f>SUMIFS(GQList,GIList,Table_ExternalData_17[[#This Row],[item_key]],GTList,Table_ExternalData_17[[#Headers],[RCA]])</f>
        <v>0</v>
      </c>
      <c r="J248" s="10">
        <f>SUM(Table_ExternalData_17[[#This Row],[GRN]]+Table_ExternalData_17[[#This Row],[VSTR]]+Table_ExternalData_17[[#This Row],[SR]]+Table_ExternalData_17[[#This Row],[TR]]+Table_ExternalData_17[[#This Row],[RCA]])</f>
        <v>500</v>
      </c>
      <c r="K248" s="10">
        <f>SUMIFS(IsQList,IsIList,Table_ExternalData_15[[#This Row],[item_key]],IsITypeList,Table_ExternalData_17[[#Headers],[R/P]])</f>
        <v>978</v>
      </c>
      <c r="L248" s="10">
        <f>SUMIFS(IsQList,IsIList,Table_ExternalData_15[[#This Row],[item_key]],IsITypeList,Table_ExternalData_17[[#Headers],[CST]])</f>
        <v>0</v>
      </c>
      <c r="M248" s="10">
        <f>SUMIFS(IsQList,IsIList,Table_ExternalData_15[[#This Row],[item_key]],IsITypeList,Table_ExternalData_17[[#Headers],[S/I]])</f>
        <v>0</v>
      </c>
      <c r="N248" s="10">
        <f>SUMIFS(IsQList,IsIList,Table_ExternalData_15[[#This Row],[item_key]],IsITypeList,Table_ExternalData_17[[#Headers],[VST]])</f>
        <v>0</v>
      </c>
      <c r="O248" s="10">
        <f>SUMIFS(IsQList,IsIList,Table_ExternalData_15[[#This Row],[item_key]],IsITypeList,Table_ExternalData_17[[#Headers],[RTN]])</f>
        <v>0</v>
      </c>
      <c r="P248" s="10">
        <f>SUM(Table_ExternalData_17[[#This Row],[R/P]:[RTN]])</f>
        <v>978</v>
      </c>
      <c r="Q248" s="10">
        <f>SUM((Table_ExternalData_17[[#This Row],[Opening]]+Table_ExternalData_17[[#This Row],[Total Receipt]])-Table_ExternalData_17[[#This Row],[Total Issue]])</f>
        <v>802</v>
      </c>
    </row>
    <row r="249" spans="1:17">
      <c r="A249" s="1" t="s">
        <v>419</v>
      </c>
      <c r="B249" s="1" t="s">
        <v>1183</v>
      </c>
      <c r="C249" s="1" t="s">
        <v>1087</v>
      </c>
      <c r="D249" s="10">
        <f>SUMIFS(OPBQList,OPBIList,Table_ExternalData_17[[#This Row],[item_key]])</f>
        <v>3132</v>
      </c>
      <c r="E249" s="10">
        <f>SUMIFS(GQList,GIList,Table_ExternalData_17[[#This Row],[item_key]],GTList,Table_ExternalData_17[[#Headers],[GRN]])</f>
        <v>2000</v>
      </c>
      <c r="F249" s="10">
        <f>SUMIFS(GQList,GIList,Table_ExternalData_17[[#This Row],[item_key]],GTList,Table_ExternalData_17[[#Headers],[VSTR]])</f>
        <v>0</v>
      </c>
      <c r="G249" s="10">
        <f>SUMIFS(GQList,GIList,Table_ExternalData_17[[#This Row],[item_key]],GTList,Table_ExternalData_17[[#Headers],[SR]])</f>
        <v>0</v>
      </c>
      <c r="H249" s="10">
        <f>SUMIFS(GQList,GIList,Table_ExternalData_17[[#This Row],[item_key]],GTList,Table_ExternalData_17[[#Headers],[TR]])</f>
        <v>0</v>
      </c>
      <c r="I249" s="10">
        <f>SUMIFS(GQList,GIList,Table_ExternalData_17[[#This Row],[item_key]],GTList,Table_ExternalData_17[[#Headers],[RCA]])</f>
        <v>0</v>
      </c>
      <c r="J249" s="10">
        <f>SUM(Table_ExternalData_17[[#This Row],[GRN]]+Table_ExternalData_17[[#This Row],[VSTR]]+Table_ExternalData_17[[#This Row],[SR]]+Table_ExternalData_17[[#This Row],[TR]]+Table_ExternalData_17[[#This Row],[RCA]])</f>
        <v>2000</v>
      </c>
      <c r="K249" s="10">
        <f>SUMIFS(IsQList,IsIList,Table_ExternalData_15[[#This Row],[item_key]],IsITypeList,Table_ExternalData_17[[#Headers],[R/P]])</f>
        <v>489</v>
      </c>
      <c r="L249" s="10">
        <f>SUMIFS(IsQList,IsIList,Table_ExternalData_15[[#This Row],[item_key]],IsITypeList,Table_ExternalData_17[[#Headers],[CST]])</f>
        <v>0</v>
      </c>
      <c r="M249" s="10">
        <f>SUMIFS(IsQList,IsIList,Table_ExternalData_15[[#This Row],[item_key]],IsITypeList,Table_ExternalData_17[[#Headers],[S/I]])</f>
        <v>0</v>
      </c>
      <c r="N249" s="10">
        <f>SUMIFS(IsQList,IsIList,Table_ExternalData_15[[#This Row],[item_key]],IsITypeList,Table_ExternalData_17[[#Headers],[VST]])</f>
        <v>0</v>
      </c>
      <c r="O249" s="10">
        <f>SUMIFS(IsQList,IsIList,Table_ExternalData_15[[#This Row],[item_key]],IsITypeList,Table_ExternalData_17[[#Headers],[RTN]])</f>
        <v>0</v>
      </c>
      <c r="P249" s="10">
        <f>SUM(Table_ExternalData_17[[#This Row],[R/P]:[RTN]])</f>
        <v>489</v>
      </c>
      <c r="Q249" s="10">
        <f>SUM((Table_ExternalData_17[[#This Row],[Opening]]+Table_ExternalData_17[[#This Row],[Total Receipt]])-Table_ExternalData_17[[#This Row],[Total Issue]])</f>
        <v>4643</v>
      </c>
    </row>
    <row r="250" spans="1:17">
      <c r="A250" s="1" t="s">
        <v>2151</v>
      </c>
      <c r="B250" s="1" t="s">
        <v>2566</v>
      </c>
      <c r="C250" s="1" t="s">
        <v>1179</v>
      </c>
      <c r="D250" s="10">
        <f>SUMIFS(OPBQList,OPBIList,Table_ExternalData_17[[#This Row],[item_key]])</f>
        <v>0</v>
      </c>
      <c r="E250" s="10">
        <f>SUMIFS(GQList,GIList,Table_ExternalData_17[[#This Row],[item_key]],GTList,Table_ExternalData_17[[#Headers],[GRN]])</f>
        <v>0</v>
      </c>
      <c r="F250" s="10">
        <f>SUMIFS(GQList,GIList,Table_ExternalData_17[[#This Row],[item_key]],GTList,Table_ExternalData_17[[#Headers],[VSTR]])</f>
        <v>0</v>
      </c>
      <c r="G250" s="10">
        <f>SUMIFS(GQList,GIList,Table_ExternalData_17[[#This Row],[item_key]],GTList,Table_ExternalData_17[[#Headers],[SR]])</f>
        <v>0</v>
      </c>
      <c r="H250" s="10">
        <f>SUMIFS(GQList,GIList,Table_ExternalData_17[[#This Row],[item_key]],GTList,Table_ExternalData_17[[#Headers],[TR]])</f>
        <v>0</v>
      </c>
      <c r="I250" s="10">
        <f>SUMIFS(GQList,GIList,Table_ExternalData_17[[#This Row],[item_key]],GTList,Table_ExternalData_17[[#Headers],[RCA]])</f>
        <v>0</v>
      </c>
      <c r="J250" s="10">
        <f>SUM(Table_ExternalData_17[[#This Row],[GRN]]+Table_ExternalData_17[[#This Row],[VSTR]]+Table_ExternalData_17[[#This Row],[SR]]+Table_ExternalData_17[[#This Row],[TR]]+Table_ExternalData_17[[#This Row],[RCA]])</f>
        <v>0</v>
      </c>
      <c r="K250" s="10">
        <f>SUMIFS(IsQList,IsIList,Table_ExternalData_15[[#This Row],[item_key]],IsITypeList,Table_ExternalData_17[[#Headers],[R/P]])</f>
        <v>489</v>
      </c>
      <c r="L250" s="10">
        <f>SUMIFS(IsQList,IsIList,Table_ExternalData_15[[#This Row],[item_key]],IsITypeList,Table_ExternalData_17[[#Headers],[CST]])</f>
        <v>0</v>
      </c>
      <c r="M250" s="10">
        <f>SUMIFS(IsQList,IsIList,Table_ExternalData_15[[#This Row],[item_key]],IsITypeList,Table_ExternalData_17[[#Headers],[S/I]])</f>
        <v>0</v>
      </c>
      <c r="N250" s="10">
        <f>SUMIFS(IsQList,IsIList,Table_ExternalData_15[[#This Row],[item_key]],IsITypeList,Table_ExternalData_17[[#Headers],[VST]])</f>
        <v>0</v>
      </c>
      <c r="O250" s="10">
        <f>SUMIFS(IsQList,IsIList,Table_ExternalData_15[[#This Row],[item_key]],IsITypeList,Table_ExternalData_17[[#Headers],[RTN]])</f>
        <v>0</v>
      </c>
      <c r="P250" s="10">
        <f>SUM(Table_ExternalData_17[[#This Row],[R/P]:[RTN]])</f>
        <v>489</v>
      </c>
      <c r="Q250" s="10">
        <f>SUM((Table_ExternalData_17[[#This Row],[Opening]]+Table_ExternalData_17[[#This Row],[Total Receipt]])-Table_ExternalData_17[[#This Row],[Total Issue]])</f>
        <v>-489</v>
      </c>
    </row>
    <row r="251" spans="1:17">
      <c r="A251" s="1" t="s">
        <v>145</v>
      </c>
      <c r="B251" s="1" t="s">
        <v>1178</v>
      </c>
      <c r="C251" s="1" t="s">
        <v>1179</v>
      </c>
      <c r="D251" s="10">
        <f>SUMIFS(OPBQList,OPBIList,Table_ExternalData_17[[#This Row],[item_key]])</f>
        <v>2163</v>
      </c>
      <c r="E251" s="10">
        <f>SUMIFS(GQList,GIList,Table_ExternalData_17[[#This Row],[item_key]],GTList,Table_ExternalData_17[[#Headers],[GRN]])</f>
        <v>1300</v>
      </c>
      <c r="F251" s="10">
        <f>SUMIFS(GQList,GIList,Table_ExternalData_17[[#This Row],[item_key]],GTList,Table_ExternalData_17[[#Headers],[VSTR]])</f>
        <v>0</v>
      </c>
      <c r="G251" s="10">
        <f>SUMIFS(GQList,GIList,Table_ExternalData_17[[#This Row],[item_key]],GTList,Table_ExternalData_17[[#Headers],[SR]])</f>
        <v>0</v>
      </c>
      <c r="H251" s="10">
        <f>SUMIFS(GQList,GIList,Table_ExternalData_17[[#This Row],[item_key]],GTList,Table_ExternalData_17[[#Headers],[TR]])</f>
        <v>0</v>
      </c>
      <c r="I251" s="10">
        <f>SUMIFS(GQList,GIList,Table_ExternalData_17[[#This Row],[item_key]],GTList,Table_ExternalData_17[[#Headers],[RCA]])</f>
        <v>0</v>
      </c>
      <c r="J251" s="10">
        <f>SUM(Table_ExternalData_17[[#This Row],[GRN]]+Table_ExternalData_17[[#This Row],[VSTR]]+Table_ExternalData_17[[#This Row],[SR]]+Table_ExternalData_17[[#This Row],[TR]]+Table_ExternalData_17[[#This Row],[RCA]])</f>
        <v>1300</v>
      </c>
      <c r="K251" s="10">
        <f>SUMIFS(IsQList,IsIList,Table_ExternalData_15[[#This Row],[item_key]],IsITypeList,Table_ExternalData_17[[#Headers],[R/P]])</f>
        <v>0</v>
      </c>
      <c r="L251" s="10">
        <f>SUMIFS(IsQList,IsIList,Table_ExternalData_15[[#This Row],[item_key]],IsITypeList,Table_ExternalData_17[[#Headers],[CST]])</f>
        <v>0</v>
      </c>
      <c r="M251" s="10">
        <f>SUMIFS(IsQList,IsIList,Table_ExternalData_15[[#This Row],[item_key]],IsITypeList,Table_ExternalData_17[[#Headers],[S/I]])</f>
        <v>18000</v>
      </c>
      <c r="N251" s="10">
        <f>SUMIFS(IsQList,IsIList,Table_ExternalData_15[[#This Row],[item_key]],IsITypeList,Table_ExternalData_17[[#Headers],[VST]])</f>
        <v>0</v>
      </c>
      <c r="O251" s="10">
        <f>SUMIFS(IsQList,IsIList,Table_ExternalData_15[[#This Row],[item_key]],IsITypeList,Table_ExternalData_17[[#Headers],[RTN]])</f>
        <v>0</v>
      </c>
      <c r="P251" s="10">
        <f>SUM(Table_ExternalData_17[[#This Row],[R/P]:[RTN]])</f>
        <v>18000</v>
      </c>
      <c r="Q251" s="10">
        <f>SUM((Table_ExternalData_17[[#This Row],[Opening]]+Table_ExternalData_17[[#This Row],[Total Receipt]])-Table_ExternalData_17[[#This Row],[Total Issue]])</f>
        <v>-14537</v>
      </c>
    </row>
    <row r="252" spans="1:17">
      <c r="A252" s="1" t="s">
        <v>146</v>
      </c>
      <c r="B252" s="1" t="s">
        <v>1180</v>
      </c>
      <c r="C252" s="1" t="s">
        <v>1179</v>
      </c>
      <c r="D252" s="10">
        <f>SUMIFS(OPBQList,OPBIList,Table_ExternalData_17[[#This Row],[item_key]])</f>
        <v>111</v>
      </c>
      <c r="E252" s="10">
        <f>SUMIFS(GQList,GIList,Table_ExternalData_17[[#This Row],[item_key]],GTList,Table_ExternalData_17[[#Headers],[GRN]])</f>
        <v>2300</v>
      </c>
      <c r="F252" s="10">
        <f>SUMIFS(GQList,GIList,Table_ExternalData_17[[#This Row],[item_key]],GTList,Table_ExternalData_17[[#Headers],[VSTR]])</f>
        <v>0</v>
      </c>
      <c r="G252" s="10">
        <f>SUMIFS(GQList,GIList,Table_ExternalData_17[[#This Row],[item_key]],GTList,Table_ExternalData_17[[#Headers],[SR]])</f>
        <v>0</v>
      </c>
      <c r="H252" s="10">
        <f>SUMIFS(GQList,GIList,Table_ExternalData_17[[#This Row],[item_key]],GTList,Table_ExternalData_17[[#Headers],[TR]])</f>
        <v>0</v>
      </c>
      <c r="I252" s="10">
        <f>SUMIFS(GQList,GIList,Table_ExternalData_17[[#This Row],[item_key]],GTList,Table_ExternalData_17[[#Headers],[RCA]])</f>
        <v>0</v>
      </c>
      <c r="J252" s="10">
        <f>SUM(Table_ExternalData_17[[#This Row],[GRN]]+Table_ExternalData_17[[#This Row],[VSTR]]+Table_ExternalData_17[[#This Row],[SR]]+Table_ExternalData_17[[#This Row],[TR]]+Table_ExternalData_17[[#This Row],[RCA]])</f>
        <v>2300</v>
      </c>
      <c r="K252" s="10">
        <f>SUMIFS(IsQList,IsIList,Table_ExternalData_15[[#This Row],[item_key]],IsITypeList,Table_ExternalData_17[[#Headers],[R/P]])</f>
        <v>0</v>
      </c>
      <c r="L252" s="10">
        <f>SUMIFS(IsQList,IsIList,Table_ExternalData_15[[#This Row],[item_key]],IsITypeList,Table_ExternalData_17[[#Headers],[CST]])</f>
        <v>0</v>
      </c>
      <c r="M252" s="10">
        <f>SUMIFS(IsQList,IsIList,Table_ExternalData_15[[#This Row],[item_key]],IsITypeList,Table_ExternalData_17[[#Headers],[S/I]])</f>
        <v>18000</v>
      </c>
      <c r="N252" s="10">
        <f>SUMIFS(IsQList,IsIList,Table_ExternalData_15[[#This Row],[item_key]],IsITypeList,Table_ExternalData_17[[#Headers],[VST]])</f>
        <v>0</v>
      </c>
      <c r="O252" s="10">
        <f>SUMIFS(IsQList,IsIList,Table_ExternalData_15[[#This Row],[item_key]],IsITypeList,Table_ExternalData_17[[#Headers],[RTN]])</f>
        <v>0</v>
      </c>
      <c r="P252" s="10">
        <f>SUM(Table_ExternalData_17[[#This Row],[R/P]:[RTN]])</f>
        <v>18000</v>
      </c>
      <c r="Q252" s="10">
        <f>SUM((Table_ExternalData_17[[#This Row],[Opening]]+Table_ExternalData_17[[#This Row],[Total Receipt]])-Table_ExternalData_17[[#This Row],[Total Issue]])</f>
        <v>-15589</v>
      </c>
    </row>
    <row r="253" spans="1:17">
      <c r="A253" s="1" t="s">
        <v>2152</v>
      </c>
      <c r="B253" s="1" t="s">
        <v>2567</v>
      </c>
      <c r="C253" s="1" t="s">
        <v>2568</v>
      </c>
      <c r="D253" s="10">
        <f>SUMIFS(OPBQList,OPBIList,Table_ExternalData_17[[#This Row],[item_key]])</f>
        <v>1064</v>
      </c>
      <c r="E253" s="10">
        <f>SUMIFS(GQList,GIList,Table_ExternalData_17[[#This Row],[item_key]],GTList,Table_ExternalData_17[[#Headers],[GRN]])</f>
        <v>0</v>
      </c>
      <c r="F253" s="10">
        <f>SUMIFS(GQList,GIList,Table_ExternalData_17[[#This Row],[item_key]],GTList,Table_ExternalData_17[[#Headers],[VSTR]])</f>
        <v>0</v>
      </c>
      <c r="G253" s="10">
        <f>SUMIFS(GQList,GIList,Table_ExternalData_17[[#This Row],[item_key]],GTList,Table_ExternalData_17[[#Headers],[SR]])</f>
        <v>0</v>
      </c>
      <c r="H253" s="10">
        <f>SUMIFS(GQList,GIList,Table_ExternalData_17[[#This Row],[item_key]],GTList,Table_ExternalData_17[[#Headers],[TR]])</f>
        <v>800</v>
      </c>
      <c r="I253" s="10">
        <f>SUMIFS(GQList,GIList,Table_ExternalData_17[[#This Row],[item_key]],GTList,Table_ExternalData_17[[#Headers],[RCA]])</f>
        <v>0</v>
      </c>
      <c r="J253" s="10">
        <f>SUM(Table_ExternalData_17[[#This Row],[GRN]]+Table_ExternalData_17[[#This Row],[VSTR]]+Table_ExternalData_17[[#This Row],[SR]]+Table_ExternalData_17[[#This Row],[TR]]+Table_ExternalData_17[[#This Row],[RCA]])</f>
        <v>800</v>
      </c>
      <c r="K253" s="10">
        <f>SUMIFS(IsQList,IsIList,Table_ExternalData_15[[#This Row],[item_key]],IsITypeList,Table_ExternalData_17[[#Headers],[R/P]])</f>
        <v>489</v>
      </c>
      <c r="L253" s="10">
        <f>SUMIFS(IsQList,IsIList,Table_ExternalData_15[[#This Row],[item_key]],IsITypeList,Table_ExternalData_17[[#Headers],[CST]])</f>
        <v>0</v>
      </c>
      <c r="M253" s="10">
        <f>SUMIFS(IsQList,IsIList,Table_ExternalData_15[[#This Row],[item_key]],IsITypeList,Table_ExternalData_17[[#Headers],[S/I]])</f>
        <v>0</v>
      </c>
      <c r="N253" s="10">
        <f>SUMIFS(IsQList,IsIList,Table_ExternalData_15[[#This Row],[item_key]],IsITypeList,Table_ExternalData_17[[#Headers],[VST]])</f>
        <v>0</v>
      </c>
      <c r="O253" s="10">
        <f>SUMIFS(IsQList,IsIList,Table_ExternalData_15[[#This Row],[item_key]],IsITypeList,Table_ExternalData_17[[#Headers],[RTN]])</f>
        <v>-1</v>
      </c>
      <c r="P253" s="10">
        <f>SUM(Table_ExternalData_17[[#This Row],[R/P]:[RTN]])</f>
        <v>488</v>
      </c>
      <c r="Q253" s="10">
        <f>SUM((Table_ExternalData_17[[#This Row],[Opening]]+Table_ExternalData_17[[#This Row],[Total Receipt]])-Table_ExternalData_17[[#This Row],[Total Issue]])</f>
        <v>1376</v>
      </c>
    </row>
    <row r="254" spans="1:17">
      <c r="A254" s="1" t="s">
        <v>99</v>
      </c>
      <c r="B254" s="1" t="s">
        <v>901</v>
      </c>
      <c r="C254" s="1" t="s">
        <v>902</v>
      </c>
      <c r="D254" s="10">
        <f>SUMIFS(OPBQList,OPBIList,Table_ExternalData_17[[#This Row],[item_key]])</f>
        <v>1157</v>
      </c>
      <c r="E254" s="10">
        <f>SUMIFS(GQList,GIList,Table_ExternalData_17[[#This Row],[item_key]],GTList,Table_ExternalData_17[[#Headers],[GRN]])</f>
        <v>287</v>
      </c>
      <c r="F254" s="10">
        <f>SUMIFS(GQList,GIList,Table_ExternalData_17[[#This Row],[item_key]],GTList,Table_ExternalData_17[[#Headers],[VSTR]])</f>
        <v>0</v>
      </c>
      <c r="G254" s="10">
        <f>SUMIFS(GQList,GIList,Table_ExternalData_17[[#This Row],[item_key]],GTList,Table_ExternalData_17[[#Headers],[SR]])</f>
        <v>0</v>
      </c>
      <c r="H254" s="10">
        <f>SUMIFS(GQList,GIList,Table_ExternalData_17[[#This Row],[item_key]],GTList,Table_ExternalData_17[[#Headers],[TR]])</f>
        <v>0</v>
      </c>
      <c r="I254" s="10">
        <f>SUMIFS(GQList,GIList,Table_ExternalData_17[[#This Row],[item_key]],GTList,Table_ExternalData_17[[#Headers],[RCA]])</f>
        <v>0</v>
      </c>
      <c r="J254" s="10">
        <f>SUM(Table_ExternalData_17[[#This Row],[GRN]]+Table_ExternalData_17[[#This Row],[VSTR]]+Table_ExternalData_17[[#This Row],[SR]]+Table_ExternalData_17[[#This Row],[TR]]+Table_ExternalData_17[[#This Row],[RCA]])</f>
        <v>287</v>
      </c>
      <c r="K254" s="10">
        <f>SUMIFS(IsQList,IsIList,Table_ExternalData_15[[#This Row],[item_key]],IsITypeList,Table_ExternalData_17[[#Headers],[R/P]])</f>
        <v>489</v>
      </c>
      <c r="L254" s="10">
        <f>SUMIFS(IsQList,IsIList,Table_ExternalData_15[[#This Row],[item_key]],IsITypeList,Table_ExternalData_17[[#Headers],[CST]])</f>
        <v>0</v>
      </c>
      <c r="M254" s="10">
        <f>SUMIFS(IsQList,IsIList,Table_ExternalData_15[[#This Row],[item_key]],IsITypeList,Table_ExternalData_17[[#Headers],[S/I]])</f>
        <v>0</v>
      </c>
      <c r="N254" s="10">
        <f>SUMIFS(IsQList,IsIList,Table_ExternalData_15[[#This Row],[item_key]],IsITypeList,Table_ExternalData_17[[#Headers],[VST]])</f>
        <v>0</v>
      </c>
      <c r="O254" s="10">
        <f>SUMIFS(IsQList,IsIList,Table_ExternalData_15[[#This Row],[item_key]],IsITypeList,Table_ExternalData_17[[#Headers],[RTN]])</f>
        <v>0</v>
      </c>
      <c r="P254" s="10">
        <f>SUM(Table_ExternalData_17[[#This Row],[R/P]:[RTN]])</f>
        <v>489</v>
      </c>
      <c r="Q254" s="10">
        <f>SUM((Table_ExternalData_17[[#This Row],[Opening]]+Table_ExternalData_17[[#This Row],[Total Receipt]])-Table_ExternalData_17[[#This Row],[Total Issue]])</f>
        <v>955</v>
      </c>
    </row>
    <row r="255" spans="1:17">
      <c r="A255" s="1" t="s">
        <v>529</v>
      </c>
      <c r="B255" s="1" t="s">
        <v>903</v>
      </c>
      <c r="C255" s="1" t="s">
        <v>904</v>
      </c>
      <c r="D255" s="10">
        <f>SUMIFS(OPBQList,OPBIList,Table_ExternalData_17[[#This Row],[item_key]])</f>
        <v>2417</v>
      </c>
      <c r="E255" s="10">
        <f>SUMIFS(GQList,GIList,Table_ExternalData_17[[#This Row],[item_key]],GTList,Table_ExternalData_17[[#Headers],[GRN]])</f>
        <v>50</v>
      </c>
      <c r="F255" s="10">
        <f>SUMIFS(GQList,GIList,Table_ExternalData_17[[#This Row],[item_key]],GTList,Table_ExternalData_17[[#Headers],[VSTR]])</f>
        <v>0</v>
      </c>
      <c r="G255" s="10">
        <f>SUMIFS(GQList,GIList,Table_ExternalData_17[[#This Row],[item_key]],GTList,Table_ExternalData_17[[#Headers],[SR]])</f>
        <v>0</v>
      </c>
      <c r="H255" s="10">
        <f>SUMIFS(GQList,GIList,Table_ExternalData_17[[#This Row],[item_key]],GTList,Table_ExternalData_17[[#Headers],[TR]])</f>
        <v>0</v>
      </c>
      <c r="I255" s="10">
        <f>SUMIFS(GQList,GIList,Table_ExternalData_17[[#This Row],[item_key]],GTList,Table_ExternalData_17[[#Headers],[RCA]])</f>
        <v>0</v>
      </c>
      <c r="J255" s="10">
        <f>SUM(Table_ExternalData_17[[#This Row],[GRN]]+Table_ExternalData_17[[#This Row],[VSTR]]+Table_ExternalData_17[[#This Row],[SR]]+Table_ExternalData_17[[#This Row],[TR]]+Table_ExternalData_17[[#This Row],[RCA]])</f>
        <v>50</v>
      </c>
      <c r="K255" s="10">
        <f>SUMIFS(IsQList,IsIList,Table_ExternalData_15[[#This Row],[item_key]],IsITypeList,Table_ExternalData_17[[#Headers],[R/P]])</f>
        <v>489</v>
      </c>
      <c r="L255" s="10">
        <f>SUMIFS(IsQList,IsIList,Table_ExternalData_15[[#This Row],[item_key]],IsITypeList,Table_ExternalData_17[[#Headers],[CST]])</f>
        <v>0</v>
      </c>
      <c r="M255" s="10">
        <f>SUMIFS(IsQList,IsIList,Table_ExternalData_15[[#This Row],[item_key]],IsITypeList,Table_ExternalData_17[[#Headers],[S/I]])</f>
        <v>0</v>
      </c>
      <c r="N255" s="10">
        <f>SUMIFS(IsQList,IsIList,Table_ExternalData_15[[#This Row],[item_key]],IsITypeList,Table_ExternalData_17[[#Headers],[VST]])</f>
        <v>0</v>
      </c>
      <c r="O255" s="10">
        <f>SUMIFS(IsQList,IsIList,Table_ExternalData_15[[#This Row],[item_key]],IsITypeList,Table_ExternalData_17[[#Headers],[RTN]])</f>
        <v>0</v>
      </c>
      <c r="P255" s="10">
        <f>SUM(Table_ExternalData_17[[#This Row],[R/P]:[RTN]])</f>
        <v>489</v>
      </c>
      <c r="Q255" s="10">
        <f>SUM((Table_ExternalData_17[[#This Row],[Opening]]+Table_ExternalData_17[[#This Row],[Total Receipt]])-Table_ExternalData_17[[#This Row],[Total Issue]])</f>
        <v>1978</v>
      </c>
    </row>
    <row r="256" spans="1:17">
      <c r="A256" s="1" t="s">
        <v>2153</v>
      </c>
      <c r="B256" s="1" t="s">
        <v>2569</v>
      </c>
      <c r="C256" s="1" t="s">
        <v>2570</v>
      </c>
      <c r="D256" s="10">
        <f>SUMIFS(OPBQList,OPBIList,Table_ExternalData_17[[#This Row],[item_key]])</f>
        <v>-1645</v>
      </c>
      <c r="E256" s="10">
        <f>SUMIFS(GQList,GIList,Table_ExternalData_17[[#This Row],[item_key]],GTList,Table_ExternalData_17[[#Headers],[GRN]])</f>
        <v>0</v>
      </c>
      <c r="F256" s="10">
        <f>SUMIFS(GQList,GIList,Table_ExternalData_17[[#This Row],[item_key]],GTList,Table_ExternalData_17[[#Headers],[VSTR]])</f>
        <v>0</v>
      </c>
      <c r="G256" s="10">
        <f>SUMIFS(GQList,GIList,Table_ExternalData_17[[#This Row],[item_key]],GTList,Table_ExternalData_17[[#Headers],[SR]])</f>
        <v>0</v>
      </c>
      <c r="H256" s="10">
        <f>SUMIFS(GQList,GIList,Table_ExternalData_17[[#This Row],[item_key]],GTList,Table_ExternalData_17[[#Headers],[TR]])</f>
        <v>0</v>
      </c>
      <c r="I256" s="10">
        <f>SUMIFS(GQList,GIList,Table_ExternalData_17[[#This Row],[item_key]],GTList,Table_ExternalData_17[[#Headers],[RCA]])</f>
        <v>0</v>
      </c>
      <c r="J256" s="10">
        <f>SUM(Table_ExternalData_17[[#This Row],[GRN]]+Table_ExternalData_17[[#This Row],[VSTR]]+Table_ExternalData_17[[#This Row],[SR]]+Table_ExternalData_17[[#This Row],[TR]]+Table_ExternalData_17[[#This Row],[RCA]])</f>
        <v>0</v>
      </c>
      <c r="K256" s="10">
        <f>SUMIFS(IsQList,IsIList,Table_ExternalData_15[[#This Row],[item_key]],IsITypeList,Table_ExternalData_17[[#Headers],[R/P]])</f>
        <v>0</v>
      </c>
      <c r="L256" s="10">
        <f>SUMIFS(IsQList,IsIList,Table_ExternalData_15[[#This Row],[item_key]],IsITypeList,Table_ExternalData_17[[#Headers],[CST]])</f>
        <v>0</v>
      </c>
      <c r="M256" s="10">
        <f>SUMIFS(IsQList,IsIList,Table_ExternalData_15[[#This Row],[item_key]],IsITypeList,Table_ExternalData_17[[#Headers],[S/I]])</f>
        <v>14990</v>
      </c>
      <c r="N256" s="10">
        <f>SUMIFS(IsQList,IsIList,Table_ExternalData_15[[#This Row],[item_key]],IsITypeList,Table_ExternalData_17[[#Headers],[VST]])</f>
        <v>0</v>
      </c>
      <c r="O256" s="10">
        <f>SUMIFS(IsQList,IsIList,Table_ExternalData_15[[#This Row],[item_key]],IsITypeList,Table_ExternalData_17[[#Headers],[RTN]])</f>
        <v>0</v>
      </c>
      <c r="P256" s="10">
        <f>SUM(Table_ExternalData_17[[#This Row],[R/P]:[RTN]])</f>
        <v>14990</v>
      </c>
      <c r="Q256" s="10">
        <f>SUM((Table_ExternalData_17[[#This Row],[Opening]]+Table_ExternalData_17[[#This Row],[Total Receipt]])-Table_ExternalData_17[[#This Row],[Total Issue]])</f>
        <v>-16635</v>
      </c>
    </row>
    <row r="257" spans="1:17">
      <c r="A257" s="1" t="s">
        <v>315</v>
      </c>
      <c r="B257" s="1" t="s">
        <v>1158</v>
      </c>
      <c r="C257" s="1" t="s">
        <v>1159</v>
      </c>
      <c r="D257" s="10">
        <f>SUMIFS(OPBQList,OPBIList,Table_ExternalData_17[[#This Row],[item_key]])</f>
        <v>1711</v>
      </c>
      <c r="E257" s="10">
        <f>SUMIFS(GQList,GIList,Table_ExternalData_17[[#This Row],[item_key]],GTList,Table_ExternalData_17[[#Headers],[GRN]])</f>
        <v>1100</v>
      </c>
      <c r="F257" s="10">
        <f>SUMIFS(GQList,GIList,Table_ExternalData_17[[#This Row],[item_key]],GTList,Table_ExternalData_17[[#Headers],[VSTR]])</f>
        <v>0</v>
      </c>
      <c r="G257" s="10">
        <f>SUMIFS(GQList,GIList,Table_ExternalData_17[[#This Row],[item_key]],GTList,Table_ExternalData_17[[#Headers],[SR]])</f>
        <v>0</v>
      </c>
      <c r="H257" s="10">
        <f>SUMIFS(GQList,GIList,Table_ExternalData_17[[#This Row],[item_key]],GTList,Table_ExternalData_17[[#Headers],[TR]])</f>
        <v>0</v>
      </c>
      <c r="I257" s="10">
        <f>SUMIFS(GQList,GIList,Table_ExternalData_17[[#This Row],[item_key]],GTList,Table_ExternalData_17[[#Headers],[RCA]])</f>
        <v>0</v>
      </c>
      <c r="J257" s="10">
        <f>SUM(Table_ExternalData_17[[#This Row],[GRN]]+Table_ExternalData_17[[#This Row],[VSTR]]+Table_ExternalData_17[[#This Row],[SR]]+Table_ExternalData_17[[#This Row],[TR]]+Table_ExternalData_17[[#This Row],[RCA]])</f>
        <v>1100</v>
      </c>
      <c r="K257" s="10">
        <f>SUMIFS(IsQList,IsIList,Table_ExternalData_15[[#This Row],[item_key]],IsITypeList,Table_ExternalData_17[[#Headers],[R/P]])</f>
        <v>978</v>
      </c>
      <c r="L257" s="10">
        <f>SUMIFS(IsQList,IsIList,Table_ExternalData_15[[#This Row],[item_key]],IsITypeList,Table_ExternalData_17[[#Headers],[CST]])</f>
        <v>0</v>
      </c>
      <c r="M257" s="10">
        <f>SUMIFS(IsQList,IsIList,Table_ExternalData_15[[#This Row],[item_key]],IsITypeList,Table_ExternalData_17[[#Headers],[S/I]])</f>
        <v>100</v>
      </c>
      <c r="N257" s="10">
        <f>SUMIFS(IsQList,IsIList,Table_ExternalData_15[[#This Row],[item_key]],IsITypeList,Table_ExternalData_17[[#Headers],[VST]])</f>
        <v>0</v>
      </c>
      <c r="O257" s="10">
        <f>SUMIFS(IsQList,IsIList,Table_ExternalData_15[[#This Row],[item_key]],IsITypeList,Table_ExternalData_17[[#Headers],[RTN]])</f>
        <v>0</v>
      </c>
      <c r="P257" s="10">
        <f>SUM(Table_ExternalData_17[[#This Row],[R/P]:[RTN]])</f>
        <v>1078</v>
      </c>
      <c r="Q257" s="10">
        <f>SUM((Table_ExternalData_17[[#This Row],[Opening]]+Table_ExternalData_17[[#This Row],[Total Receipt]])-Table_ExternalData_17[[#This Row],[Total Issue]])</f>
        <v>1733</v>
      </c>
    </row>
    <row r="258" spans="1:17">
      <c r="A258" s="1" t="s">
        <v>483</v>
      </c>
      <c r="B258" s="1" t="s">
        <v>1160</v>
      </c>
      <c r="C258" s="1" t="s">
        <v>873</v>
      </c>
      <c r="D258" s="10">
        <f>SUMIFS(OPBQList,OPBIList,Table_ExternalData_17[[#This Row],[item_key]])</f>
        <v>1165</v>
      </c>
      <c r="E258" s="10">
        <f>SUMIFS(GQList,GIList,Table_ExternalData_17[[#This Row],[item_key]],GTList,Table_ExternalData_17[[#Headers],[GRN]])</f>
        <v>100</v>
      </c>
      <c r="F258" s="10">
        <f>SUMIFS(GQList,GIList,Table_ExternalData_17[[#This Row],[item_key]],GTList,Table_ExternalData_17[[#Headers],[VSTR]])</f>
        <v>0</v>
      </c>
      <c r="G258" s="10">
        <f>SUMIFS(GQList,GIList,Table_ExternalData_17[[#This Row],[item_key]],GTList,Table_ExternalData_17[[#Headers],[SR]])</f>
        <v>0</v>
      </c>
      <c r="H258" s="10">
        <f>SUMIFS(GQList,GIList,Table_ExternalData_17[[#This Row],[item_key]],GTList,Table_ExternalData_17[[#Headers],[TR]])</f>
        <v>0</v>
      </c>
      <c r="I258" s="10">
        <f>SUMIFS(GQList,GIList,Table_ExternalData_17[[#This Row],[item_key]],GTList,Table_ExternalData_17[[#Headers],[RCA]])</f>
        <v>0</v>
      </c>
      <c r="J258" s="10">
        <f>SUM(Table_ExternalData_17[[#This Row],[GRN]]+Table_ExternalData_17[[#This Row],[VSTR]]+Table_ExternalData_17[[#This Row],[SR]]+Table_ExternalData_17[[#This Row],[TR]]+Table_ExternalData_17[[#This Row],[RCA]])</f>
        <v>100</v>
      </c>
      <c r="K258" s="10">
        <f>SUMIFS(IsQList,IsIList,Table_ExternalData_15[[#This Row],[item_key]],IsITypeList,Table_ExternalData_17[[#Headers],[R/P]])</f>
        <v>978</v>
      </c>
      <c r="L258" s="10">
        <f>SUMIFS(IsQList,IsIList,Table_ExternalData_15[[#This Row],[item_key]],IsITypeList,Table_ExternalData_17[[#Headers],[CST]])</f>
        <v>0</v>
      </c>
      <c r="M258" s="10">
        <f>SUMIFS(IsQList,IsIList,Table_ExternalData_15[[#This Row],[item_key]],IsITypeList,Table_ExternalData_17[[#Headers],[S/I]])</f>
        <v>100</v>
      </c>
      <c r="N258" s="10">
        <f>SUMIFS(IsQList,IsIList,Table_ExternalData_15[[#This Row],[item_key]],IsITypeList,Table_ExternalData_17[[#Headers],[VST]])</f>
        <v>0</v>
      </c>
      <c r="O258" s="10">
        <f>SUMIFS(IsQList,IsIList,Table_ExternalData_15[[#This Row],[item_key]],IsITypeList,Table_ExternalData_17[[#Headers],[RTN]])</f>
        <v>0</v>
      </c>
      <c r="P258" s="10">
        <f>SUM(Table_ExternalData_17[[#This Row],[R/P]:[RTN]])</f>
        <v>1078</v>
      </c>
      <c r="Q258" s="10">
        <f>SUM((Table_ExternalData_17[[#This Row],[Opening]]+Table_ExternalData_17[[#This Row],[Total Receipt]])-Table_ExternalData_17[[#This Row],[Total Issue]])</f>
        <v>187</v>
      </c>
    </row>
    <row r="259" spans="1:17">
      <c r="A259" s="1" t="s">
        <v>1779</v>
      </c>
      <c r="B259" s="1" t="s">
        <v>1914</v>
      </c>
      <c r="C259" s="1" t="s">
        <v>1915</v>
      </c>
      <c r="D259" s="10">
        <f>SUMIFS(OPBQList,OPBIList,Table_ExternalData_17[[#This Row],[item_key]])</f>
        <v>513</v>
      </c>
      <c r="E259" s="10">
        <f>SUMIFS(GQList,GIList,Table_ExternalData_17[[#This Row],[item_key]],GTList,Table_ExternalData_17[[#Headers],[GRN]])</f>
        <v>0</v>
      </c>
      <c r="F259" s="10">
        <f>SUMIFS(GQList,GIList,Table_ExternalData_17[[#This Row],[item_key]],GTList,Table_ExternalData_17[[#Headers],[VSTR]])</f>
        <v>0</v>
      </c>
      <c r="G259" s="10">
        <f>SUMIFS(GQList,GIList,Table_ExternalData_17[[#This Row],[item_key]],GTList,Table_ExternalData_17[[#Headers],[SR]])</f>
        <v>0</v>
      </c>
      <c r="H259" s="10">
        <f>SUMIFS(GQList,GIList,Table_ExternalData_17[[#This Row],[item_key]],GTList,Table_ExternalData_17[[#Headers],[TR]])</f>
        <v>1369</v>
      </c>
      <c r="I259" s="10">
        <f>SUMIFS(GQList,GIList,Table_ExternalData_17[[#This Row],[item_key]],GTList,Table_ExternalData_17[[#Headers],[RCA]])</f>
        <v>0</v>
      </c>
      <c r="J259" s="10">
        <f>SUM(Table_ExternalData_17[[#This Row],[GRN]]+Table_ExternalData_17[[#This Row],[VSTR]]+Table_ExternalData_17[[#This Row],[SR]]+Table_ExternalData_17[[#This Row],[TR]]+Table_ExternalData_17[[#This Row],[RCA]])</f>
        <v>1369</v>
      </c>
      <c r="K259" s="10">
        <f>SUMIFS(IsQList,IsIList,Table_ExternalData_15[[#This Row],[item_key]],IsITypeList,Table_ExternalData_17[[#Headers],[R/P]])</f>
        <v>978</v>
      </c>
      <c r="L259" s="10">
        <f>SUMIFS(IsQList,IsIList,Table_ExternalData_15[[#This Row],[item_key]],IsITypeList,Table_ExternalData_17[[#Headers],[CST]])</f>
        <v>0</v>
      </c>
      <c r="M259" s="10">
        <f>SUMIFS(IsQList,IsIList,Table_ExternalData_15[[#This Row],[item_key]],IsITypeList,Table_ExternalData_17[[#Headers],[S/I]])</f>
        <v>0</v>
      </c>
      <c r="N259" s="10">
        <f>SUMIFS(IsQList,IsIList,Table_ExternalData_15[[#This Row],[item_key]],IsITypeList,Table_ExternalData_17[[#Headers],[VST]])</f>
        <v>0</v>
      </c>
      <c r="O259" s="10">
        <f>SUMIFS(IsQList,IsIList,Table_ExternalData_15[[#This Row],[item_key]],IsITypeList,Table_ExternalData_17[[#Headers],[RTN]])</f>
        <v>0</v>
      </c>
      <c r="P259" s="10">
        <f>SUM(Table_ExternalData_17[[#This Row],[R/P]:[RTN]])</f>
        <v>978</v>
      </c>
      <c r="Q259" s="10">
        <f>SUM((Table_ExternalData_17[[#This Row],[Opening]]+Table_ExternalData_17[[#This Row],[Total Receipt]])-Table_ExternalData_17[[#This Row],[Total Issue]])</f>
        <v>904</v>
      </c>
    </row>
    <row r="260" spans="1:17">
      <c r="A260" s="1" t="s">
        <v>2154</v>
      </c>
      <c r="B260" s="1" t="s">
        <v>2571</v>
      </c>
      <c r="C260" s="1" t="s">
        <v>2572</v>
      </c>
      <c r="D260" s="10">
        <f>SUMIFS(OPBQList,OPBIList,Table_ExternalData_17[[#This Row],[item_key]])</f>
        <v>2515</v>
      </c>
      <c r="E260" s="10">
        <f>SUMIFS(GQList,GIList,Table_ExternalData_17[[#This Row],[item_key]],GTList,Table_ExternalData_17[[#Headers],[GRN]])</f>
        <v>0</v>
      </c>
      <c r="F260" s="10">
        <f>SUMIFS(GQList,GIList,Table_ExternalData_17[[#This Row],[item_key]],GTList,Table_ExternalData_17[[#Headers],[VSTR]])</f>
        <v>0</v>
      </c>
      <c r="G260" s="10">
        <f>SUMIFS(GQList,GIList,Table_ExternalData_17[[#This Row],[item_key]],GTList,Table_ExternalData_17[[#Headers],[SR]])</f>
        <v>0</v>
      </c>
      <c r="H260" s="10">
        <f>SUMIFS(GQList,GIList,Table_ExternalData_17[[#This Row],[item_key]],GTList,Table_ExternalData_17[[#Headers],[TR]])</f>
        <v>0</v>
      </c>
      <c r="I260" s="10">
        <f>SUMIFS(GQList,GIList,Table_ExternalData_17[[#This Row],[item_key]],GTList,Table_ExternalData_17[[#Headers],[RCA]])</f>
        <v>0</v>
      </c>
      <c r="J260" s="10">
        <f>SUM(Table_ExternalData_17[[#This Row],[GRN]]+Table_ExternalData_17[[#This Row],[VSTR]]+Table_ExternalData_17[[#This Row],[SR]]+Table_ExternalData_17[[#This Row],[TR]]+Table_ExternalData_17[[#This Row],[RCA]])</f>
        <v>0</v>
      </c>
      <c r="K260" s="10">
        <f>SUMIFS(IsQList,IsIList,Table_ExternalData_15[[#This Row],[item_key]],IsITypeList,Table_ExternalData_17[[#Headers],[R/P]])</f>
        <v>489</v>
      </c>
      <c r="L260" s="10">
        <f>SUMIFS(IsQList,IsIList,Table_ExternalData_15[[#This Row],[item_key]],IsITypeList,Table_ExternalData_17[[#Headers],[CST]])</f>
        <v>0</v>
      </c>
      <c r="M260" s="10">
        <f>SUMIFS(IsQList,IsIList,Table_ExternalData_15[[#This Row],[item_key]],IsITypeList,Table_ExternalData_17[[#Headers],[S/I]])</f>
        <v>0</v>
      </c>
      <c r="N260" s="10">
        <f>SUMIFS(IsQList,IsIList,Table_ExternalData_15[[#This Row],[item_key]],IsITypeList,Table_ExternalData_17[[#Headers],[VST]])</f>
        <v>0</v>
      </c>
      <c r="O260" s="10">
        <f>SUMIFS(IsQList,IsIList,Table_ExternalData_15[[#This Row],[item_key]],IsITypeList,Table_ExternalData_17[[#Headers],[RTN]])</f>
        <v>0</v>
      </c>
      <c r="P260" s="10">
        <f>SUM(Table_ExternalData_17[[#This Row],[R/P]:[RTN]])</f>
        <v>489</v>
      </c>
      <c r="Q260" s="10">
        <f>SUM((Table_ExternalData_17[[#This Row],[Opening]]+Table_ExternalData_17[[#This Row],[Total Receipt]])-Table_ExternalData_17[[#This Row],[Total Issue]])</f>
        <v>2026</v>
      </c>
    </row>
    <row r="261" spans="1:17">
      <c r="A261" s="1" t="s">
        <v>2155</v>
      </c>
      <c r="B261" s="1" t="s">
        <v>2573</v>
      </c>
      <c r="C261" s="1" t="s">
        <v>2574</v>
      </c>
      <c r="D261" s="10">
        <f>SUMIFS(OPBQList,OPBIList,Table_ExternalData_17[[#This Row],[item_key]])</f>
        <v>2322</v>
      </c>
      <c r="E261" s="10">
        <f>SUMIFS(GQList,GIList,Table_ExternalData_17[[#This Row],[item_key]],GTList,Table_ExternalData_17[[#Headers],[GRN]])</f>
        <v>0</v>
      </c>
      <c r="F261" s="10">
        <f>SUMIFS(GQList,GIList,Table_ExternalData_17[[#This Row],[item_key]],GTList,Table_ExternalData_17[[#Headers],[VSTR]])</f>
        <v>0</v>
      </c>
      <c r="G261" s="10">
        <f>SUMIFS(GQList,GIList,Table_ExternalData_17[[#This Row],[item_key]],GTList,Table_ExternalData_17[[#Headers],[SR]])</f>
        <v>0</v>
      </c>
      <c r="H261" s="10">
        <f>SUMIFS(GQList,GIList,Table_ExternalData_17[[#This Row],[item_key]],GTList,Table_ExternalData_17[[#Headers],[TR]])</f>
        <v>0</v>
      </c>
      <c r="I261" s="10">
        <f>SUMIFS(GQList,GIList,Table_ExternalData_17[[#This Row],[item_key]],GTList,Table_ExternalData_17[[#Headers],[RCA]])</f>
        <v>0</v>
      </c>
      <c r="J261" s="10">
        <f>SUM(Table_ExternalData_17[[#This Row],[GRN]]+Table_ExternalData_17[[#This Row],[VSTR]]+Table_ExternalData_17[[#This Row],[SR]]+Table_ExternalData_17[[#This Row],[TR]]+Table_ExternalData_17[[#This Row],[RCA]])</f>
        <v>0</v>
      </c>
      <c r="K261" s="10">
        <f>SUMIFS(IsQList,IsIList,Table_ExternalData_15[[#This Row],[item_key]],IsITypeList,Table_ExternalData_17[[#Headers],[R/P]])</f>
        <v>489</v>
      </c>
      <c r="L261" s="10">
        <f>SUMIFS(IsQList,IsIList,Table_ExternalData_15[[#This Row],[item_key]],IsITypeList,Table_ExternalData_17[[#Headers],[CST]])</f>
        <v>0</v>
      </c>
      <c r="M261" s="10">
        <f>SUMIFS(IsQList,IsIList,Table_ExternalData_15[[#This Row],[item_key]],IsITypeList,Table_ExternalData_17[[#Headers],[S/I]])</f>
        <v>0</v>
      </c>
      <c r="N261" s="10">
        <f>SUMIFS(IsQList,IsIList,Table_ExternalData_15[[#This Row],[item_key]],IsITypeList,Table_ExternalData_17[[#Headers],[VST]])</f>
        <v>0</v>
      </c>
      <c r="O261" s="10">
        <f>SUMIFS(IsQList,IsIList,Table_ExternalData_15[[#This Row],[item_key]],IsITypeList,Table_ExternalData_17[[#Headers],[RTN]])</f>
        <v>-34</v>
      </c>
      <c r="P261" s="10">
        <f>SUM(Table_ExternalData_17[[#This Row],[R/P]:[RTN]])</f>
        <v>455</v>
      </c>
      <c r="Q261" s="10">
        <f>SUM((Table_ExternalData_17[[#This Row],[Opening]]+Table_ExternalData_17[[#This Row],[Total Receipt]])-Table_ExternalData_17[[#This Row],[Total Issue]])</f>
        <v>1867</v>
      </c>
    </row>
    <row r="262" spans="1:17">
      <c r="A262" s="1" t="s">
        <v>2156</v>
      </c>
      <c r="B262" s="1" t="s">
        <v>2560</v>
      </c>
      <c r="C262" s="1" t="s">
        <v>2561</v>
      </c>
      <c r="D262" s="10">
        <f>SUMIFS(OPBQList,OPBIList,Table_ExternalData_17[[#This Row],[item_key]])</f>
        <v>1259</v>
      </c>
      <c r="E262" s="10">
        <f>SUMIFS(GQList,GIList,Table_ExternalData_17[[#This Row],[item_key]],GTList,Table_ExternalData_17[[#Headers],[GRN]])</f>
        <v>0</v>
      </c>
      <c r="F262" s="10">
        <f>SUMIFS(GQList,GIList,Table_ExternalData_17[[#This Row],[item_key]],GTList,Table_ExternalData_17[[#Headers],[VSTR]])</f>
        <v>0</v>
      </c>
      <c r="G262" s="10">
        <f>SUMIFS(GQList,GIList,Table_ExternalData_17[[#This Row],[item_key]],GTList,Table_ExternalData_17[[#Headers],[SR]])</f>
        <v>0</v>
      </c>
      <c r="H262" s="10">
        <f>SUMIFS(GQList,GIList,Table_ExternalData_17[[#This Row],[item_key]],GTList,Table_ExternalData_17[[#Headers],[TR]])</f>
        <v>1500</v>
      </c>
      <c r="I262" s="10">
        <f>SUMIFS(GQList,GIList,Table_ExternalData_17[[#This Row],[item_key]],GTList,Table_ExternalData_17[[#Headers],[RCA]])</f>
        <v>0</v>
      </c>
      <c r="J262" s="10">
        <f>SUM(Table_ExternalData_17[[#This Row],[GRN]]+Table_ExternalData_17[[#This Row],[VSTR]]+Table_ExternalData_17[[#This Row],[SR]]+Table_ExternalData_17[[#This Row],[TR]]+Table_ExternalData_17[[#This Row],[RCA]])</f>
        <v>1500</v>
      </c>
      <c r="K262" s="10">
        <f>SUMIFS(IsQList,IsIList,Table_ExternalData_15[[#This Row],[item_key]],IsITypeList,Table_ExternalData_17[[#Headers],[R/P]])</f>
        <v>489</v>
      </c>
      <c r="L262" s="10">
        <f>SUMIFS(IsQList,IsIList,Table_ExternalData_15[[#This Row],[item_key]],IsITypeList,Table_ExternalData_17[[#Headers],[CST]])</f>
        <v>0</v>
      </c>
      <c r="M262" s="10">
        <f>SUMIFS(IsQList,IsIList,Table_ExternalData_15[[#This Row],[item_key]],IsITypeList,Table_ExternalData_17[[#Headers],[S/I]])</f>
        <v>0</v>
      </c>
      <c r="N262" s="10">
        <f>SUMIFS(IsQList,IsIList,Table_ExternalData_15[[#This Row],[item_key]],IsITypeList,Table_ExternalData_17[[#Headers],[VST]])</f>
        <v>0</v>
      </c>
      <c r="O262" s="10">
        <f>SUMIFS(IsQList,IsIList,Table_ExternalData_15[[#This Row],[item_key]],IsITypeList,Table_ExternalData_17[[#Headers],[RTN]])</f>
        <v>-34</v>
      </c>
      <c r="P262" s="10">
        <f>SUM(Table_ExternalData_17[[#This Row],[R/P]:[RTN]])</f>
        <v>455</v>
      </c>
      <c r="Q262" s="10">
        <f>SUM((Table_ExternalData_17[[#This Row],[Opening]]+Table_ExternalData_17[[#This Row],[Total Receipt]])-Table_ExternalData_17[[#This Row],[Total Issue]])</f>
        <v>2304</v>
      </c>
    </row>
    <row r="263" spans="1:17">
      <c r="A263" s="1" t="s">
        <v>148</v>
      </c>
      <c r="B263" s="1" t="s">
        <v>676</v>
      </c>
      <c r="C263" s="1" t="s">
        <v>677</v>
      </c>
      <c r="D263" s="10">
        <f>SUMIFS(OPBQList,OPBIList,Table_ExternalData_17[[#This Row],[item_key]])</f>
        <v>2458</v>
      </c>
      <c r="E263" s="10">
        <f>SUMIFS(GQList,GIList,Table_ExternalData_17[[#This Row],[item_key]],GTList,Table_ExternalData_17[[#Headers],[GRN]])</f>
        <v>2400</v>
      </c>
      <c r="F263" s="10">
        <f>SUMIFS(GQList,GIList,Table_ExternalData_17[[#This Row],[item_key]],GTList,Table_ExternalData_17[[#Headers],[VSTR]])</f>
        <v>0</v>
      </c>
      <c r="G263" s="10">
        <f>SUMIFS(GQList,GIList,Table_ExternalData_17[[#This Row],[item_key]],GTList,Table_ExternalData_17[[#Headers],[SR]])</f>
        <v>0</v>
      </c>
      <c r="H263" s="10">
        <f>SUMIFS(GQList,GIList,Table_ExternalData_17[[#This Row],[item_key]],GTList,Table_ExternalData_17[[#Headers],[TR]])</f>
        <v>0</v>
      </c>
      <c r="I263" s="10">
        <f>SUMIFS(GQList,GIList,Table_ExternalData_17[[#This Row],[item_key]],GTList,Table_ExternalData_17[[#Headers],[RCA]])</f>
        <v>0</v>
      </c>
      <c r="J263" s="10">
        <f>SUM(Table_ExternalData_17[[#This Row],[GRN]]+Table_ExternalData_17[[#This Row],[VSTR]]+Table_ExternalData_17[[#This Row],[SR]]+Table_ExternalData_17[[#This Row],[TR]]+Table_ExternalData_17[[#This Row],[RCA]])</f>
        <v>2400</v>
      </c>
      <c r="K263" s="10">
        <f>SUMIFS(IsQList,IsIList,Table_ExternalData_15[[#This Row],[item_key]],IsITypeList,Table_ExternalData_17[[#Headers],[R/P]])</f>
        <v>489</v>
      </c>
      <c r="L263" s="10">
        <f>SUMIFS(IsQList,IsIList,Table_ExternalData_15[[#This Row],[item_key]],IsITypeList,Table_ExternalData_17[[#Headers],[CST]])</f>
        <v>0</v>
      </c>
      <c r="M263" s="10">
        <f>SUMIFS(IsQList,IsIList,Table_ExternalData_15[[#This Row],[item_key]],IsITypeList,Table_ExternalData_17[[#Headers],[S/I]])</f>
        <v>0</v>
      </c>
      <c r="N263" s="10">
        <f>SUMIFS(IsQList,IsIList,Table_ExternalData_15[[#This Row],[item_key]],IsITypeList,Table_ExternalData_17[[#Headers],[VST]])</f>
        <v>0</v>
      </c>
      <c r="O263" s="10">
        <f>SUMIFS(IsQList,IsIList,Table_ExternalData_15[[#This Row],[item_key]],IsITypeList,Table_ExternalData_17[[#Headers],[RTN]])</f>
        <v>0</v>
      </c>
      <c r="P263" s="10">
        <f>SUM(Table_ExternalData_17[[#This Row],[R/P]:[RTN]])</f>
        <v>489</v>
      </c>
      <c r="Q263" s="10">
        <f>SUM((Table_ExternalData_17[[#This Row],[Opening]]+Table_ExternalData_17[[#This Row],[Total Receipt]])-Table_ExternalData_17[[#This Row],[Total Issue]])</f>
        <v>4369</v>
      </c>
    </row>
    <row r="264" spans="1:17">
      <c r="A264" s="1" t="s">
        <v>2228</v>
      </c>
      <c r="B264" s="1" t="s">
        <v>2575</v>
      </c>
      <c r="C264" s="1" t="s">
        <v>2576</v>
      </c>
      <c r="D264" s="10">
        <f>SUMIFS(OPBQList,OPBIList,Table_ExternalData_17[[#This Row],[item_key]])</f>
        <v>-260</v>
      </c>
      <c r="E264" s="10">
        <f>SUMIFS(GQList,GIList,Table_ExternalData_17[[#This Row],[item_key]],GTList,Table_ExternalData_17[[#Headers],[GRN]])</f>
        <v>100</v>
      </c>
      <c r="F264" s="10">
        <f>SUMIFS(GQList,GIList,Table_ExternalData_17[[#This Row],[item_key]],GTList,Table_ExternalData_17[[#Headers],[VSTR]])</f>
        <v>0</v>
      </c>
      <c r="G264" s="10">
        <f>SUMIFS(GQList,GIList,Table_ExternalData_17[[#This Row],[item_key]],GTList,Table_ExternalData_17[[#Headers],[SR]])</f>
        <v>0</v>
      </c>
      <c r="H264" s="10">
        <f>SUMIFS(GQList,GIList,Table_ExternalData_17[[#This Row],[item_key]],GTList,Table_ExternalData_17[[#Headers],[TR]])</f>
        <v>0</v>
      </c>
      <c r="I264" s="10">
        <f>SUMIFS(GQList,GIList,Table_ExternalData_17[[#This Row],[item_key]],GTList,Table_ExternalData_17[[#Headers],[RCA]])</f>
        <v>0</v>
      </c>
      <c r="J264" s="10">
        <f>SUM(Table_ExternalData_17[[#This Row],[GRN]]+Table_ExternalData_17[[#This Row],[VSTR]]+Table_ExternalData_17[[#This Row],[SR]]+Table_ExternalData_17[[#This Row],[TR]]+Table_ExternalData_17[[#This Row],[RCA]])</f>
        <v>100</v>
      </c>
      <c r="K264" s="10">
        <f>SUMIFS(IsQList,IsIList,Table_ExternalData_15[[#This Row],[item_key]],IsITypeList,Table_ExternalData_17[[#Headers],[R/P]])</f>
        <v>489</v>
      </c>
      <c r="L264" s="10">
        <f>SUMIFS(IsQList,IsIList,Table_ExternalData_15[[#This Row],[item_key]],IsITypeList,Table_ExternalData_17[[#Headers],[CST]])</f>
        <v>0</v>
      </c>
      <c r="M264" s="10">
        <f>SUMIFS(IsQList,IsIList,Table_ExternalData_15[[#This Row],[item_key]],IsITypeList,Table_ExternalData_17[[#Headers],[S/I]])</f>
        <v>0</v>
      </c>
      <c r="N264" s="10">
        <f>SUMIFS(IsQList,IsIList,Table_ExternalData_15[[#This Row],[item_key]],IsITypeList,Table_ExternalData_17[[#Headers],[VST]])</f>
        <v>0</v>
      </c>
      <c r="O264" s="10">
        <f>SUMIFS(IsQList,IsIList,Table_ExternalData_15[[#This Row],[item_key]],IsITypeList,Table_ExternalData_17[[#Headers],[RTN]])</f>
        <v>0</v>
      </c>
      <c r="P264" s="10">
        <f>SUM(Table_ExternalData_17[[#This Row],[R/P]:[RTN]])</f>
        <v>489</v>
      </c>
      <c r="Q264" s="10">
        <f>SUM((Table_ExternalData_17[[#This Row],[Opening]]+Table_ExternalData_17[[#This Row],[Total Receipt]])-Table_ExternalData_17[[#This Row],[Total Issue]])</f>
        <v>-649</v>
      </c>
    </row>
    <row r="265" spans="1:17">
      <c r="A265" s="1" t="s">
        <v>572</v>
      </c>
      <c r="B265" s="1" t="s">
        <v>1328</v>
      </c>
      <c r="C265" s="1" t="s">
        <v>1329</v>
      </c>
      <c r="D265" s="10">
        <f>SUMIFS(OPBQList,OPBIList,Table_ExternalData_17[[#This Row],[item_key]])</f>
        <v>2502</v>
      </c>
      <c r="E265" s="10">
        <f>SUMIFS(GQList,GIList,Table_ExternalData_17[[#This Row],[item_key]],GTList,Table_ExternalData_17[[#Headers],[GRN]])</f>
        <v>50</v>
      </c>
      <c r="F265" s="10">
        <f>SUMIFS(GQList,GIList,Table_ExternalData_17[[#This Row],[item_key]],GTList,Table_ExternalData_17[[#Headers],[VSTR]])</f>
        <v>0</v>
      </c>
      <c r="G265" s="10">
        <f>SUMIFS(GQList,GIList,Table_ExternalData_17[[#This Row],[item_key]],GTList,Table_ExternalData_17[[#Headers],[SR]])</f>
        <v>0</v>
      </c>
      <c r="H265" s="10">
        <f>SUMIFS(GQList,GIList,Table_ExternalData_17[[#This Row],[item_key]],GTList,Table_ExternalData_17[[#Headers],[TR]])</f>
        <v>0</v>
      </c>
      <c r="I265" s="10">
        <f>SUMIFS(GQList,GIList,Table_ExternalData_17[[#This Row],[item_key]],GTList,Table_ExternalData_17[[#Headers],[RCA]])</f>
        <v>-50</v>
      </c>
      <c r="J265" s="10">
        <f>SUM(Table_ExternalData_17[[#This Row],[GRN]]+Table_ExternalData_17[[#This Row],[VSTR]]+Table_ExternalData_17[[#This Row],[SR]]+Table_ExternalData_17[[#This Row],[TR]]+Table_ExternalData_17[[#This Row],[RCA]])</f>
        <v>0</v>
      </c>
      <c r="K265" s="10">
        <f>SUMIFS(IsQList,IsIList,Table_ExternalData_15[[#This Row],[item_key]],IsITypeList,Table_ExternalData_17[[#Headers],[R/P]])</f>
        <v>489</v>
      </c>
      <c r="L265" s="10">
        <f>SUMIFS(IsQList,IsIList,Table_ExternalData_15[[#This Row],[item_key]],IsITypeList,Table_ExternalData_17[[#Headers],[CST]])</f>
        <v>10</v>
      </c>
      <c r="M265" s="10">
        <f>SUMIFS(IsQList,IsIList,Table_ExternalData_15[[#This Row],[item_key]],IsITypeList,Table_ExternalData_17[[#Headers],[S/I]])</f>
        <v>0</v>
      </c>
      <c r="N265" s="10">
        <f>SUMIFS(IsQList,IsIList,Table_ExternalData_15[[#This Row],[item_key]],IsITypeList,Table_ExternalData_17[[#Headers],[VST]])</f>
        <v>0</v>
      </c>
      <c r="O265" s="10">
        <f>SUMIFS(IsQList,IsIList,Table_ExternalData_15[[#This Row],[item_key]],IsITypeList,Table_ExternalData_17[[#Headers],[RTN]])</f>
        <v>-5</v>
      </c>
      <c r="P265" s="10">
        <f>SUM(Table_ExternalData_17[[#This Row],[R/P]:[RTN]])</f>
        <v>494</v>
      </c>
      <c r="Q265" s="10">
        <f>SUM((Table_ExternalData_17[[#This Row],[Opening]]+Table_ExternalData_17[[#This Row],[Total Receipt]])-Table_ExternalData_17[[#This Row],[Total Issue]])</f>
        <v>2008</v>
      </c>
    </row>
    <row r="266" spans="1:17">
      <c r="A266" s="1" t="s">
        <v>2157</v>
      </c>
      <c r="B266" s="1" t="s">
        <v>2577</v>
      </c>
      <c r="C266" s="1" t="s">
        <v>2578</v>
      </c>
      <c r="D266" s="10">
        <f>SUMIFS(OPBQList,OPBIList,Table_ExternalData_17[[#This Row],[item_key]])</f>
        <v>1603</v>
      </c>
      <c r="E266" s="10">
        <f>SUMIFS(GQList,GIList,Table_ExternalData_17[[#This Row],[item_key]],GTList,Table_ExternalData_17[[#Headers],[GRN]])</f>
        <v>0</v>
      </c>
      <c r="F266" s="10">
        <f>SUMIFS(GQList,GIList,Table_ExternalData_17[[#This Row],[item_key]],GTList,Table_ExternalData_17[[#Headers],[VSTR]])</f>
        <v>0</v>
      </c>
      <c r="G266" s="10">
        <f>SUMIFS(GQList,GIList,Table_ExternalData_17[[#This Row],[item_key]],GTList,Table_ExternalData_17[[#Headers],[SR]])</f>
        <v>0</v>
      </c>
      <c r="H266" s="10">
        <f>SUMIFS(GQList,GIList,Table_ExternalData_17[[#This Row],[item_key]],GTList,Table_ExternalData_17[[#Headers],[TR]])</f>
        <v>300</v>
      </c>
      <c r="I266" s="10">
        <f>SUMIFS(GQList,GIList,Table_ExternalData_17[[#This Row],[item_key]],GTList,Table_ExternalData_17[[#Headers],[RCA]])</f>
        <v>0</v>
      </c>
      <c r="J266" s="10">
        <f>SUM(Table_ExternalData_17[[#This Row],[GRN]]+Table_ExternalData_17[[#This Row],[VSTR]]+Table_ExternalData_17[[#This Row],[SR]]+Table_ExternalData_17[[#This Row],[TR]]+Table_ExternalData_17[[#This Row],[RCA]])</f>
        <v>300</v>
      </c>
      <c r="K266" s="10">
        <f>SUMIFS(IsQList,IsIList,Table_ExternalData_15[[#This Row],[item_key]],IsITypeList,Table_ExternalData_17[[#Headers],[R/P]])</f>
        <v>489</v>
      </c>
      <c r="L266" s="10">
        <f>SUMIFS(IsQList,IsIList,Table_ExternalData_15[[#This Row],[item_key]],IsITypeList,Table_ExternalData_17[[#Headers],[CST]])</f>
        <v>0</v>
      </c>
      <c r="M266" s="10">
        <f>SUMIFS(IsQList,IsIList,Table_ExternalData_15[[#This Row],[item_key]],IsITypeList,Table_ExternalData_17[[#Headers],[S/I]])</f>
        <v>0</v>
      </c>
      <c r="N266" s="10">
        <f>SUMIFS(IsQList,IsIList,Table_ExternalData_15[[#This Row],[item_key]],IsITypeList,Table_ExternalData_17[[#Headers],[VST]])</f>
        <v>0</v>
      </c>
      <c r="O266" s="10">
        <f>SUMIFS(IsQList,IsIList,Table_ExternalData_15[[#This Row],[item_key]],IsITypeList,Table_ExternalData_17[[#Headers],[RTN]])</f>
        <v>0</v>
      </c>
      <c r="P266" s="10">
        <f>SUM(Table_ExternalData_17[[#This Row],[R/P]:[RTN]])</f>
        <v>489</v>
      </c>
      <c r="Q266" s="10">
        <f>SUM((Table_ExternalData_17[[#This Row],[Opening]]+Table_ExternalData_17[[#This Row],[Total Receipt]])-Table_ExternalData_17[[#This Row],[Total Issue]])</f>
        <v>1414</v>
      </c>
    </row>
    <row r="267" spans="1:17">
      <c r="A267" s="1" t="s">
        <v>2158</v>
      </c>
      <c r="B267" s="1" t="s">
        <v>2579</v>
      </c>
      <c r="C267" s="1" t="s">
        <v>2580</v>
      </c>
      <c r="D267" s="10">
        <f>SUMIFS(OPBQList,OPBIList,Table_ExternalData_17[[#This Row],[item_key]])</f>
        <v>1380</v>
      </c>
      <c r="E267" s="10">
        <f>SUMIFS(GQList,GIList,Table_ExternalData_17[[#This Row],[item_key]],GTList,Table_ExternalData_17[[#Headers],[GRN]])</f>
        <v>0</v>
      </c>
      <c r="F267" s="10">
        <f>SUMIFS(GQList,GIList,Table_ExternalData_17[[#This Row],[item_key]],GTList,Table_ExternalData_17[[#Headers],[VSTR]])</f>
        <v>0</v>
      </c>
      <c r="G267" s="10">
        <f>SUMIFS(GQList,GIList,Table_ExternalData_17[[#This Row],[item_key]],GTList,Table_ExternalData_17[[#Headers],[SR]])</f>
        <v>0</v>
      </c>
      <c r="H267" s="10">
        <f>SUMIFS(GQList,GIList,Table_ExternalData_17[[#This Row],[item_key]],GTList,Table_ExternalData_17[[#Headers],[TR]])</f>
        <v>300</v>
      </c>
      <c r="I267" s="10">
        <f>SUMIFS(GQList,GIList,Table_ExternalData_17[[#This Row],[item_key]],GTList,Table_ExternalData_17[[#Headers],[RCA]])</f>
        <v>0</v>
      </c>
      <c r="J267" s="10">
        <f>SUM(Table_ExternalData_17[[#This Row],[GRN]]+Table_ExternalData_17[[#This Row],[VSTR]]+Table_ExternalData_17[[#This Row],[SR]]+Table_ExternalData_17[[#This Row],[TR]]+Table_ExternalData_17[[#This Row],[RCA]])</f>
        <v>300</v>
      </c>
      <c r="K267" s="10">
        <f>SUMIFS(IsQList,IsIList,Table_ExternalData_15[[#This Row],[item_key]],IsITypeList,Table_ExternalData_17[[#Headers],[R/P]])</f>
        <v>489</v>
      </c>
      <c r="L267" s="10">
        <f>SUMIFS(IsQList,IsIList,Table_ExternalData_15[[#This Row],[item_key]],IsITypeList,Table_ExternalData_17[[#Headers],[CST]])</f>
        <v>0</v>
      </c>
      <c r="M267" s="10">
        <f>SUMIFS(IsQList,IsIList,Table_ExternalData_15[[#This Row],[item_key]],IsITypeList,Table_ExternalData_17[[#Headers],[S/I]])</f>
        <v>0</v>
      </c>
      <c r="N267" s="10">
        <f>SUMIFS(IsQList,IsIList,Table_ExternalData_15[[#This Row],[item_key]],IsITypeList,Table_ExternalData_17[[#Headers],[VST]])</f>
        <v>0</v>
      </c>
      <c r="O267" s="10">
        <f>SUMIFS(IsQList,IsIList,Table_ExternalData_15[[#This Row],[item_key]],IsITypeList,Table_ExternalData_17[[#Headers],[RTN]])</f>
        <v>0</v>
      </c>
      <c r="P267" s="10">
        <f>SUM(Table_ExternalData_17[[#This Row],[R/P]:[RTN]])</f>
        <v>489</v>
      </c>
      <c r="Q267" s="10">
        <f>SUM((Table_ExternalData_17[[#This Row],[Opening]]+Table_ExternalData_17[[#This Row],[Total Receipt]])-Table_ExternalData_17[[#This Row],[Total Issue]])</f>
        <v>1191</v>
      </c>
    </row>
    <row r="268" spans="1:17">
      <c r="A268" s="1" t="s">
        <v>2159</v>
      </c>
      <c r="B268" s="1" t="s">
        <v>2581</v>
      </c>
      <c r="C268" s="1" t="s">
        <v>2582</v>
      </c>
      <c r="D268" s="10">
        <f>SUMIFS(OPBQList,OPBIList,Table_ExternalData_17[[#This Row],[item_key]])</f>
        <v>2848</v>
      </c>
      <c r="E268" s="10">
        <f>SUMIFS(GQList,GIList,Table_ExternalData_17[[#This Row],[item_key]],GTList,Table_ExternalData_17[[#Headers],[GRN]])</f>
        <v>0</v>
      </c>
      <c r="F268" s="10">
        <f>SUMIFS(GQList,GIList,Table_ExternalData_17[[#This Row],[item_key]],GTList,Table_ExternalData_17[[#Headers],[VSTR]])</f>
        <v>0</v>
      </c>
      <c r="G268" s="10">
        <f>SUMIFS(GQList,GIList,Table_ExternalData_17[[#This Row],[item_key]],GTList,Table_ExternalData_17[[#Headers],[SR]])</f>
        <v>0</v>
      </c>
      <c r="H268" s="10">
        <f>SUMIFS(GQList,GIList,Table_ExternalData_17[[#This Row],[item_key]],GTList,Table_ExternalData_17[[#Headers],[TR]])</f>
        <v>0</v>
      </c>
      <c r="I268" s="10">
        <f>SUMIFS(GQList,GIList,Table_ExternalData_17[[#This Row],[item_key]],GTList,Table_ExternalData_17[[#Headers],[RCA]])</f>
        <v>0</v>
      </c>
      <c r="J268" s="10">
        <f>SUM(Table_ExternalData_17[[#This Row],[GRN]]+Table_ExternalData_17[[#This Row],[VSTR]]+Table_ExternalData_17[[#This Row],[SR]]+Table_ExternalData_17[[#This Row],[TR]]+Table_ExternalData_17[[#This Row],[RCA]])</f>
        <v>0</v>
      </c>
      <c r="K268" s="10">
        <f>SUMIFS(IsQList,IsIList,Table_ExternalData_15[[#This Row],[item_key]],IsITypeList,Table_ExternalData_17[[#Headers],[R/P]])</f>
        <v>489</v>
      </c>
      <c r="L268" s="10">
        <f>SUMIFS(IsQList,IsIList,Table_ExternalData_15[[#This Row],[item_key]],IsITypeList,Table_ExternalData_17[[#Headers],[CST]])</f>
        <v>0</v>
      </c>
      <c r="M268" s="10">
        <f>SUMIFS(IsQList,IsIList,Table_ExternalData_15[[#This Row],[item_key]],IsITypeList,Table_ExternalData_17[[#Headers],[S/I]])</f>
        <v>0</v>
      </c>
      <c r="N268" s="10">
        <f>SUMIFS(IsQList,IsIList,Table_ExternalData_15[[#This Row],[item_key]],IsITypeList,Table_ExternalData_17[[#Headers],[VST]])</f>
        <v>0</v>
      </c>
      <c r="O268" s="10">
        <f>SUMIFS(IsQList,IsIList,Table_ExternalData_15[[#This Row],[item_key]],IsITypeList,Table_ExternalData_17[[#Headers],[RTN]])</f>
        <v>-3</v>
      </c>
      <c r="P268" s="10">
        <f>SUM(Table_ExternalData_17[[#This Row],[R/P]:[RTN]])</f>
        <v>486</v>
      </c>
      <c r="Q268" s="10">
        <f>SUM((Table_ExternalData_17[[#This Row],[Opening]]+Table_ExternalData_17[[#This Row],[Total Receipt]])-Table_ExternalData_17[[#This Row],[Total Issue]])</f>
        <v>2362</v>
      </c>
    </row>
    <row r="269" spans="1:17">
      <c r="A269" s="1" t="s">
        <v>2160</v>
      </c>
      <c r="B269" s="1" t="s">
        <v>2583</v>
      </c>
      <c r="C269" s="1" t="s">
        <v>714</v>
      </c>
      <c r="D269" s="10">
        <f>SUMIFS(OPBQList,OPBIList,Table_ExternalData_17[[#This Row],[item_key]])</f>
        <v>2668</v>
      </c>
      <c r="E269" s="10">
        <f>SUMIFS(GQList,GIList,Table_ExternalData_17[[#This Row],[item_key]],GTList,Table_ExternalData_17[[#Headers],[GRN]])</f>
        <v>0</v>
      </c>
      <c r="F269" s="10">
        <f>SUMIFS(GQList,GIList,Table_ExternalData_17[[#This Row],[item_key]],GTList,Table_ExternalData_17[[#Headers],[VSTR]])</f>
        <v>0</v>
      </c>
      <c r="G269" s="10">
        <f>SUMIFS(GQList,GIList,Table_ExternalData_17[[#This Row],[item_key]],GTList,Table_ExternalData_17[[#Headers],[SR]])</f>
        <v>0</v>
      </c>
      <c r="H269" s="10">
        <f>SUMIFS(GQList,GIList,Table_ExternalData_17[[#This Row],[item_key]],GTList,Table_ExternalData_17[[#Headers],[TR]])</f>
        <v>0</v>
      </c>
      <c r="I269" s="10">
        <f>SUMIFS(GQList,GIList,Table_ExternalData_17[[#This Row],[item_key]],GTList,Table_ExternalData_17[[#Headers],[RCA]])</f>
        <v>0</v>
      </c>
      <c r="J269" s="10">
        <f>SUM(Table_ExternalData_17[[#This Row],[GRN]]+Table_ExternalData_17[[#This Row],[VSTR]]+Table_ExternalData_17[[#This Row],[SR]]+Table_ExternalData_17[[#This Row],[TR]]+Table_ExternalData_17[[#This Row],[RCA]])</f>
        <v>0</v>
      </c>
      <c r="K269" s="10">
        <f>SUMIFS(IsQList,IsIList,Table_ExternalData_15[[#This Row],[item_key]],IsITypeList,Table_ExternalData_17[[#Headers],[R/P]])</f>
        <v>978</v>
      </c>
      <c r="L269" s="10">
        <f>SUMIFS(IsQList,IsIList,Table_ExternalData_15[[#This Row],[item_key]],IsITypeList,Table_ExternalData_17[[#Headers],[CST]])</f>
        <v>0</v>
      </c>
      <c r="M269" s="10">
        <f>SUMIFS(IsQList,IsIList,Table_ExternalData_15[[#This Row],[item_key]],IsITypeList,Table_ExternalData_17[[#Headers],[S/I]])</f>
        <v>0</v>
      </c>
      <c r="N269" s="10">
        <f>SUMIFS(IsQList,IsIList,Table_ExternalData_15[[#This Row],[item_key]],IsITypeList,Table_ExternalData_17[[#Headers],[VST]])</f>
        <v>0</v>
      </c>
      <c r="O269" s="10">
        <f>SUMIFS(IsQList,IsIList,Table_ExternalData_15[[#This Row],[item_key]],IsITypeList,Table_ExternalData_17[[#Headers],[RTN]])</f>
        <v>0</v>
      </c>
      <c r="P269" s="10">
        <f>SUM(Table_ExternalData_17[[#This Row],[R/P]:[RTN]])</f>
        <v>978</v>
      </c>
      <c r="Q269" s="10">
        <f>SUM((Table_ExternalData_17[[#This Row],[Opening]]+Table_ExternalData_17[[#This Row],[Total Receipt]])-Table_ExternalData_17[[#This Row],[Total Issue]])</f>
        <v>1690</v>
      </c>
    </row>
    <row r="270" spans="1:17">
      <c r="A270" s="1" t="s">
        <v>48</v>
      </c>
      <c r="B270" s="1" t="s">
        <v>1303</v>
      </c>
      <c r="C270" s="1" t="s">
        <v>714</v>
      </c>
      <c r="D270" s="10">
        <f>SUMIFS(OPBQList,OPBIList,Table_ExternalData_17[[#This Row],[item_key]])</f>
        <v>12726</v>
      </c>
      <c r="E270" s="10">
        <f>SUMIFS(GQList,GIList,Table_ExternalData_17[[#This Row],[item_key]],GTList,Table_ExternalData_17[[#Headers],[GRN]])</f>
        <v>3500</v>
      </c>
      <c r="F270" s="10">
        <f>SUMIFS(GQList,GIList,Table_ExternalData_17[[#This Row],[item_key]],GTList,Table_ExternalData_17[[#Headers],[VSTR]])</f>
        <v>0</v>
      </c>
      <c r="G270" s="10">
        <f>SUMIFS(GQList,GIList,Table_ExternalData_17[[#This Row],[item_key]],GTList,Table_ExternalData_17[[#Headers],[SR]])</f>
        <v>0</v>
      </c>
      <c r="H270" s="10">
        <f>SUMIFS(GQList,GIList,Table_ExternalData_17[[#This Row],[item_key]],GTList,Table_ExternalData_17[[#Headers],[TR]])</f>
        <v>0</v>
      </c>
      <c r="I270" s="10">
        <f>SUMIFS(GQList,GIList,Table_ExternalData_17[[#This Row],[item_key]],GTList,Table_ExternalData_17[[#Headers],[RCA]])</f>
        <v>0</v>
      </c>
      <c r="J270" s="10">
        <f>SUM(Table_ExternalData_17[[#This Row],[GRN]]+Table_ExternalData_17[[#This Row],[VSTR]]+Table_ExternalData_17[[#This Row],[SR]]+Table_ExternalData_17[[#This Row],[TR]]+Table_ExternalData_17[[#This Row],[RCA]])</f>
        <v>3500</v>
      </c>
      <c r="K270" s="10">
        <f>SUMIFS(IsQList,IsIList,Table_ExternalData_15[[#This Row],[item_key]],IsITypeList,Table_ExternalData_17[[#Headers],[R/P]])</f>
        <v>489</v>
      </c>
      <c r="L270" s="10">
        <f>SUMIFS(IsQList,IsIList,Table_ExternalData_15[[#This Row],[item_key]],IsITypeList,Table_ExternalData_17[[#Headers],[CST]])</f>
        <v>0</v>
      </c>
      <c r="M270" s="10">
        <f>SUMIFS(IsQList,IsIList,Table_ExternalData_15[[#This Row],[item_key]],IsITypeList,Table_ExternalData_17[[#Headers],[S/I]])</f>
        <v>0</v>
      </c>
      <c r="N270" s="10">
        <f>SUMIFS(IsQList,IsIList,Table_ExternalData_15[[#This Row],[item_key]],IsITypeList,Table_ExternalData_17[[#Headers],[VST]])</f>
        <v>0</v>
      </c>
      <c r="O270" s="10">
        <f>SUMIFS(IsQList,IsIList,Table_ExternalData_15[[#This Row],[item_key]],IsITypeList,Table_ExternalData_17[[#Headers],[RTN]])</f>
        <v>0</v>
      </c>
      <c r="P270" s="10">
        <f>SUM(Table_ExternalData_17[[#This Row],[R/P]:[RTN]])</f>
        <v>489</v>
      </c>
      <c r="Q270" s="10">
        <f>SUM((Table_ExternalData_17[[#This Row],[Opening]]+Table_ExternalData_17[[#This Row],[Total Receipt]])-Table_ExternalData_17[[#This Row],[Total Issue]])</f>
        <v>15737</v>
      </c>
    </row>
    <row r="271" spans="1:17">
      <c r="A271" s="1" t="s">
        <v>1780</v>
      </c>
      <c r="B271" s="1" t="s">
        <v>1916</v>
      </c>
      <c r="C271" s="1" t="s">
        <v>714</v>
      </c>
      <c r="D271" s="10">
        <f>SUMIFS(OPBQList,OPBIList,Table_ExternalData_17[[#This Row],[item_key]])</f>
        <v>20557</v>
      </c>
      <c r="E271" s="10">
        <f>SUMIFS(GQList,GIList,Table_ExternalData_17[[#This Row],[item_key]],GTList,Table_ExternalData_17[[#Headers],[GRN]])</f>
        <v>0</v>
      </c>
      <c r="F271" s="10">
        <f>SUMIFS(GQList,GIList,Table_ExternalData_17[[#This Row],[item_key]],GTList,Table_ExternalData_17[[#Headers],[VSTR]])</f>
        <v>0</v>
      </c>
      <c r="G271" s="10">
        <f>SUMIFS(GQList,GIList,Table_ExternalData_17[[#This Row],[item_key]],GTList,Table_ExternalData_17[[#Headers],[SR]])</f>
        <v>0</v>
      </c>
      <c r="H271" s="10">
        <f>SUMIFS(GQList,GIList,Table_ExternalData_17[[#This Row],[item_key]],GTList,Table_ExternalData_17[[#Headers],[TR]])</f>
        <v>4725</v>
      </c>
      <c r="I271" s="10">
        <f>SUMIFS(GQList,GIList,Table_ExternalData_17[[#This Row],[item_key]],GTList,Table_ExternalData_17[[#Headers],[RCA]])</f>
        <v>0</v>
      </c>
      <c r="J271" s="10">
        <f>SUM(Table_ExternalData_17[[#This Row],[GRN]]+Table_ExternalData_17[[#This Row],[VSTR]]+Table_ExternalData_17[[#This Row],[SR]]+Table_ExternalData_17[[#This Row],[TR]]+Table_ExternalData_17[[#This Row],[RCA]])</f>
        <v>4725</v>
      </c>
      <c r="K271" s="10">
        <f>SUMIFS(IsQList,IsIList,Table_ExternalData_15[[#This Row],[item_key]],IsITypeList,Table_ExternalData_17[[#Headers],[R/P]])</f>
        <v>489</v>
      </c>
      <c r="L271" s="10">
        <f>SUMIFS(IsQList,IsIList,Table_ExternalData_15[[#This Row],[item_key]],IsITypeList,Table_ExternalData_17[[#Headers],[CST]])</f>
        <v>0</v>
      </c>
      <c r="M271" s="10">
        <f>SUMIFS(IsQList,IsIList,Table_ExternalData_15[[#This Row],[item_key]],IsITypeList,Table_ExternalData_17[[#Headers],[S/I]])</f>
        <v>0</v>
      </c>
      <c r="N271" s="10">
        <f>SUMIFS(IsQList,IsIList,Table_ExternalData_15[[#This Row],[item_key]],IsITypeList,Table_ExternalData_17[[#Headers],[VST]])</f>
        <v>0</v>
      </c>
      <c r="O271" s="10">
        <f>SUMIFS(IsQList,IsIList,Table_ExternalData_15[[#This Row],[item_key]],IsITypeList,Table_ExternalData_17[[#Headers],[RTN]])</f>
        <v>0</v>
      </c>
      <c r="P271" s="10">
        <f>SUM(Table_ExternalData_17[[#This Row],[R/P]:[RTN]])</f>
        <v>489</v>
      </c>
      <c r="Q271" s="10">
        <f>SUM((Table_ExternalData_17[[#This Row],[Opening]]+Table_ExternalData_17[[#This Row],[Total Receipt]])-Table_ExternalData_17[[#This Row],[Total Issue]])</f>
        <v>24793</v>
      </c>
    </row>
    <row r="272" spans="1:17">
      <c r="A272" s="1" t="s">
        <v>2161</v>
      </c>
      <c r="B272" s="1" t="s">
        <v>2584</v>
      </c>
      <c r="C272" s="1" t="s">
        <v>714</v>
      </c>
      <c r="D272" s="10">
        <f>SUMIFS(OPBQList,OPBIList,Table_ExternalData_17[[#This Row],[item_key]])</f>
        <v>15642</v>
      </c>
      <c r="E272" s="10">
        <f>SUMIFS(GQList,GIList,Table_ExternalData_17[[#This Row],[item_key]],GTList,Table_ExternalData_17[[#Headers],[GRN]])</f>
        <v>1300</v>
      </c>
      <c r="F272" s="10">
        <f>SUMIFS(GQList,GIList,Table_ExternalData_17[[#This Row],[item_key]],GTList,Table_ExternalData_17[[#Headers],[VSTR]])</f>
        <v>0</v>
      </c>
      <c r="G272" s="10">
        <f>SUMIFS(GQList,GIList,Table_ExternalData_17[[#This Row],[item_key]],GTList,Table_ExternalData_17[[#Headers],[SR]])</f>
        <v>0</v>
      </c>
      <c r="H272" s="10">
        <f>SUMIFS(GQList,GIList,Table_ExternalData_17[[#This Row],[item_key]],GTList,Table_ExternalData_17[[#Headers],[TR]])</f>
        <v>0</v>
      </c>
      <c r="I272" s="10">
        <f>SUMIFS(GQList,GIList,Table_ExternalData_17[[#This Row],[item_key]],GTList,Table_ExternalData_17[[#Headers],[RCA]])</f>
        <v>0</v>
      </c>
      <c r="J272" s="10">
        <f>SUM(Table_ExternalData_17[[#This Row],[GRN]]+Table_ExternalData_17[[#This Row],[VSTR]]+Table_ExternalData_17[[#This Row],[SR]]+Table_ExternalData_17[[#This Row],[TR]]+Table_ExternalData_17[[#This Row],[RCA]])</f>
        <v>1300</v>
      </c>
      <c r="K272" s="10">
        <f>SUMIFS(IsQList,IsIList,Table_ExternalData_15[[#This Row],[item_key]],IsITypeList,Table_ExternalData_17[[#Headers],[R/P]])</f>
        <v>489</v>
      </c>
      <c r="L272" s="10">
        <f>SUMIFS(IsQList,IsIList,Table_ExternalData_15[[#This Row],[item_key]],IsITypeList,Table_ExternalData_17[[#Headers],[CST]])</f>
        <v>0</v>
      </c>
      <c r="M272" s="10">
        <f>SUMIFS(IsQList,IsIList,Table_ExternalData_15[[#This Row],[item_key]],IsITypeList,Table_ExternalData_17[[#Headers],[S/I]])</f>
        <v>0</v>
      </c>
      <c r="N272" s="10">
        <f>SUMIFS(IsQList,IsIList,Table_ExternalData_15[[#This Row],[item_key]],IsITypeList,Table_ExternalData_17[[#Headers],[VST]])</f>
        <v>0</v>
      </c>
      <c r="O272" s="10">
        <f>SUMIFS(IsQList,IsIList,Table_ExternalData_15[[#This Row],[item_key]],IsITypeList,Table_ExternalData_17[[#Headers],[RTN]])</f>
        <v>0</v>
      </c>
      <c r="P272" s="10">
        <f>SUM(Table_ExternalData_17[[#This Row],[R/P]:[RTN]])</f>
        <v>489</v>
      </c>
      <c r="Q272" s="10">
        <f>SUM((Table_ExternalData_17[[#This Row],[Opening]]+Table_ExternalData_17[[#This Row],[Total Receipt]])-Table_ExternalData_17[[#This Row],[Total Issue]])</f>
        <v>16453</v>
      </c>
    </row>
    <row r="273" spans="1:17">
      <c r="A273" s="1" t="s">
        <v>49</v>
      </c>
      <c r="B273" s="1" t="s">
        <v>1304</v>
      </c>
      <c r="C273" s="1" t="s">
        <v>714</v>
      </c>
      <c r="D273" s="10">
        <f>SUMIFS(OPBQList,OPBIList,Table_ExternalData_17[[#This Row],[item_key]])</f>
        <v>50145</v>
      </c>
      <c r="E273" s="10">
        <f>SUMIFS(GQList,GIList,Table_ExternalData_17[[#This Row],[item_key]],GTList,Table_ExternalData_17[[#Headers],[GRN]])</f>
        <v>3000</v>
      </c>
      <c r="F273" s="10">
        <f>SUMIFS(GQList,GIList,Table_ExternalData_17[[#This Row],[item_key]],GTList,Table_ExternalData_17[[#Headers],[VSTR]])</f>
        <v>0</v>
      </c>
      <c r="G273" s="10">
        <f>SUMIFS(GQList,GIList,Table_ExternalData_17[[#This Row],[item_key]],GTList,Table_ExternalData_17[[#Headers],[SR]])</f>
        <v>0</v>
      </c>
      <c r="H273" s="10">
        <f>SUMIFS(GQList,GIList,Table_ExternalData_17[[#This Row],[item_key]],GTList,Table_ExternalData_17[[#Headers],[TR]])</f>
        <v>0</v>
      </c>
      <c r="I273" s="10">
        <f>SUMIFS(GQList,GIList,Table_ExternalData_17[[#This Row],[item_key]],GTList,Table_ExternalData_17[[#Headers],[RCA]])</f>
        <v>0</v>
      </c>
      <c r="J273" s="10">
        <f>SUM(Table_ExternalData_17[[#This Row],[GRN]]+Table_ExternalData_17[[#This Row],[VSTR]]+Table_ExternalData_17[[#This Row],[SR]]+Table_ExternalData_17[[#This Row],[TR]]+Table_ExternalData_17[[#This Row],[RCA]])</f>
        <v>3000</v>
      </c>
      <c r="K273" s="10">
        <f>SUMIFS(IsQList,IsIList,Table_ExternalData_15[[#This Row],[item_key]],IsITypeList,Table_ExternalData_17[[#Headers],[R/P]])</f>
        <v>489</v>
      </c>
      <c r="L273" s="10">
        <f>SUMIFS(IsQList,IsIList,Table_ExternalData_15[[#This Row],[item_key]],IsITypeList,Table_ExternalData_17[[#Headers],[CST]])</f>
        <v>0</v>
      </c>
      <c r="M273" s="10">
        <f>SUMIFS(IsQList,IsIList,Table_ExternalData_15[[#This Row],[item_key]],IsITypeList,Table_ExternalData_17[[#Headers],[S/I]])</f>
        <v>0</v>
      </c>
      <c r="N273" s="10">
        <f>SUMIFS(IsQList,IsIList,Table_ExternalData_15[[#This Row],[item_key]],IsITypeList,Table_ExternalData_17[[#Headers],[VST]])</f>
        <v>0</v>
      </c>
      <c r="O273" s="10">
        <f>SUMIFS(IsQList,IsIList,Table_ExternalData_15[[#This Row],[item_key]],IsITypeList,Table_ExternalData_17[[#Headers],[RTN]])</f>
        <v>0</v>
      </c>
      <c r="P273" s="10">
        <f>SUM(Table_ExternalData_17[[#This Row],[R/P]:[RTN]])</f>
        <v>489</v>
      </c>
      <c r="Q273" s="10">
        <f>SUM((Table_ExternalData_17[[#This Row],[Opening]]+Table_ExternalData_17[[#This Row],[Total Receipt]])-Table_ExternalData_17[[#This Row],[Total Issue]])</f>
        <v>52656</v>
      </c>
    </row>
    <row r="274" spans="1:17">
      <c r="A274" s="1" t="s">
        <v>50</v>
      </c>
      <c r="B274" s="1" t="s">
        <v>1305</v>
      </c>
      <c r="C274" s="1" t="s">
        <v>714</v>
      </c>
      <c r="D274" s="10">
        <f>SUMIFS(OPBQList,OPBIList,Table_ExternalData_17[[#This Row],[item_key]])</f>
        <v>50099</v>
      </c>
      <c r="E274" s="10">
        <f>SUMIFS(GQList,GIList,Table_ExternalData_17[[#This Row],[item_key]],GTList,Table_ExternalData_17[[#Headers],[GRN]])</f>
        <v>5000</v>
      </c>
      <c r="F274" s="10">
        <f>SUMIFS(GQList,GIList,Table_ExternalData_17[[#This Row],[item_key]],GTList,Table_ExternalData_17[[#Headers],[VSTR]])</f>
        <v>0</v>
      </c>
      <c r="G274" s="10">
        <f>SUMIFS(GQList,GIList,Table_ExternalData_17[[#This Row],[item_key]],GTList,Table_ExternalData_17[[#Headers],[SR]])</f>
        <v>0</v>
      </c>
      <c r="H274" s="10">
        <f>SUMIFS(GQList,GIList,Table_ExternalData_17[[#This Row],[item_key]],GTList,Table_ExternalData_17[[#Headers],[TR]])</f>
        <v>0</v>
      </c>
      <c r="I274" s="10">
        <f>SUMIFS(GQList,GIList,Table_ExternalData_17[[#This Row],[item_key]],GTList,Table_ExternalData_17[[#Headers],[RCA]])</f>
        <v>0</v>
      </c>
      <c r="J274" s="10">
        <f>SUM(Table_ExternalData_17[[#This Row],[GRN]]+Table_ExternalData_17[[#This Row],[VSTR]]+Table_ExternalData_17[[#This Row],[SR]]+Table_ExternalData_17[[#This Row],[TR]]+Table_ExternalData_17[[#This Row],[RCA]])</f>
        <v>5000</v>
      </c>
      <c r="K274" s="10">
        <f>SUMIFS(IsQList,IsIList,Table_ExternalData_15[[#This Row],[item_key]],IsITypeList,Table_ExternalData_17[[#Headers],[R/P]])</f>
        <v>489</v>
      </c>
      <c r="L274" s="10">
        <f>SUMIFS(IsQList,IsIList,Table_ExternalData_15[[#This Row],[item_key]],IsITypeList,Table_ExternalData_17[[#Headers],[CST]])</f>
        <v>1</v>
      </c>
      <c r="M274" s="10">
        <f>SUMIFS(IsQList,IsIList,Table_ExternalData_15[[#This Row],[item_key]],IsITypeList,Table_ExternalData_17[[#Headers],[S/I]])</f>
        <v>0</v>
      </c>
      <c r="N274" s="10">
        <f>SUMIFS(IsQList,IsIList,Table_ExternalData_15[[#This Row],[item_key]],IsITypeList,Table_ExternalData_17[[#Headers],[VST]])</f>
        <v>0</v>
      </c>
      <c r="O274" s="10">
        <f>SUMIFS(IsQList,IsIList,Table_ExternalData_15[[#This Row],[item_key]],IsITypeList,Table_ExternalData_17[[#Headers],[RTN]])</f>
        <v>0</v>
      </c>
      <c r="P274" s="10">
        <f>SUM(Table_ExternalData_17[[#This Row],[R/P]:[RTN]])</f>
        <v>490</v>
      </c>
      <c r="Q274" s="10">
        <f>SUM((Table_ExternalData_17[[#This Row],[Opening]]+Table_ExternalData_17[[#This Row],[Total Receipt]])-Table_ExternalData_17[[#This Row],[Total Issue]])</f>
        <v>54609</v>
      </c>
    </row>
    <row r="275" spans="1:17">
      <c r="A275" s="1" t="s">
        <v>2162</v>
      </c>
      <c r="B275" s="1" t="s">
        <v>2585</v>
      </c>
      <c r="C275" s="1" t="s">
        <v>714</v>
      </c>
      <c r="D275" s="10">
        <f>SUMIFS(OPBQList,OPBIList,Table_ExternalData_17[[#This Row],[item_key]])</f>
        <v>-744</v>
      </c>
      <c r="E275" s="10">
        <f>SUMIFS(GQList,GIList,Table_ExternalData_17[[#This Row],[item_key]],GTList,Table_ExternalData_17[[#Headers],[GRN]])</f>
        <v>0</v>
      </c>
      <c r="F275" s="10">
        <f>SUMIFS(GQList,GIList,Table_ExternalData_17[[#This Row],[item_key]],GTList,Table_ExternalData_17[[#Headers],[VSTR]])</f>
        <v>0</v>
      </c>
      <c r="G275" s="10">
        <f>SUMIFS(GQList,GIList,Table_ExternalData_17[[#This Row],[item_key]],GTList,Table_ExternalData_17[[#Headers],[SR]])</f>
        <v>0</v>
      </c>
      <c r="H275" s="10">
        <f>SUMIFS(GQList,GIList,Table_ExternalData_17[[#This Row],[item_key]],GTList,Table_ExternalData_17[[#Headers],[TR]])</f>
        <v>0</v>
      </c>
      <c r="I275" s="10">
        <f>SUMIFS(GQList,GIList,Table_ExternalData_17[[#This Row],[item_key]],GTList,Table_ExternalData_17[[#Headers],[RCA]])</f>
        <v>0</v>
      </c>
      <c r="J275" s="10">
        <f>SUM(Table_ExternalData_17[[#This Row],[GRN]]+Table_ExternalData_17[[#This Row],[VSTR]]+Table_ExternalData_17[[#This Row],[SR]]+Table_ExternalData_17[[#This Row],[TR]]+Table_ExternalData_17[[#This Row],[RCA]])</f>
        <v>0</v>
      </c>
      <c r="K275" s="10">
        <f>SUMIFS(IsQList,IsIList,Table_ExternalData_15[[#This Row],[item_key]],IsITypeList,Table_ExternalData_17[[#Headers],[R/P]])</f>
        <v>489</v>
      </c>
      <c r="L275" s="10">
        <f>SUMIFS(IsQList,IsIList,Table_ExternalData_15[[#This Row],[item_key]],IsITypeList,Table_ExternalData_17[[#Headers],[CST]])</f>
        <v>1</v>
      </c>
      <c r="M275" s="10">
        <f>SUMIFS(IsQList,IsIList,Table_ExternalData_15[[#This Row],[item_key]],IsITypeList,Table_ExternalData_17[[#Headers],[S/I]])</f>
        <v>0</v>
      </c>
      <c r="N275" s="10">
        <f>SUMIFS(IsQList,IsIList,Table_ExternalData_15[[#This Row],[item_key]],IsITypeList,Table_ExternalData_17[[#Headers],[VST]])</f>
        <v>0</v>
      </c>
      <c r="O275" s="10">
        <f>SUMIFS(IsQList,IsIList,Table_ExternalData_15[[#This Row],[item_key]],IsITypeList,Table_ExternalData_17[[#Headers],[RTN]])</f>
        <v>0</v>
      </c>
      <c r="P275" s="10">
        <f>SUM(Table_ExternalData_17[[#This Row],[R/P]:[RTN]])</f>
        <v>490</v>
      </c>
      <c r="Q275" s="10">
        <f>SUM((Table_ExternalData_17[[#This Row],[Opening]]+Table_ExternalData_17[[#This Row],[Total Receipt]])-Table_ExternalData_17[[#This Row],[Total Issue]])</f>
        <v>-1234</v>
      </c>
    </row>
    <row r="276" spans="1:17">
      <c r="A276" s="1" t="s">
        <v>52</v>
      </c>
      <c r="B276" s="1" t="s">
        <v>1307</v>
      </c>
      <c r="C276" s="1" t="s">
        <v>714</v>
      </c>
      <c r="D276" s="10">
        <f>SUMIFS(OPBQList,OPBIList,Table_ExternalData_17[[#This Row],[item_key]])</f>
        <v>18081</v>
      </c>
      <c r="E276" s="10">
        <f>SUMIFS(GQList,GIList,Table_ExternalData_17[[#This Row],[item_key]],GTList,Table_ExternalData_17[[#Headers],[GRN]])</f>
        <v>3000</v>
      </c>
      <c r="F276" s="10">
        <f>SUMIFS(GQList,GIList,Table_ExternalData_17[[#This Row],[item_key]],GTList,Table_ExternalData_17[[#Headers],[VSTR]])</f>
        <v>0</v>
      </c>
      <c r="G276" s="10">
        <f>SUMIFS(GQList,GIList,Table_ExternalData_17[[#This Row],[item_key]],GTList,Table_ExternalData_17[[#Headers],[SR]])</f>
        <v>0</v>
      </c>
      <c r="H276" s="10">
        <f>SUMIFS(GQList,GIList,Table_ExternalData_17[[#This Row],[item_key]],GTList,Table_ExternalData_17[[#Headers],[TR]])</f>
        <v>0</v>
      </c>
      <c r="I276" s="10">
        <f>SUMIFS(GQList,GIList,Table_ExternalData_17[[#This Row],[item_key]],GTList,Table_ExternalData_17[[#Headers],[RCA]])</f>
        <v>0</v>
      </c>
      <c r="J276" s="10">
        <f>SUM(Table_ExternalData_17[[#This Row],[GRN]]+Table_ExternalData_17[[#This Row],[VSTR]]+Table_ExternalData_17[[#This Row],[SR]]+Table_ExternalData_17[[#This Row],[TR]]+Table_ExternalData_17[[#This Row],[RCA]])</f>
        <v>3000</v>
      </c>
      <c r="K276" s="10">
        <f>SUMIFS(IsQList,IsIList,Table_ExternalData_15[[#This Row],[item_key]],IsITypeList,Table_ExternalData_17[[#Headers],[R/P]])</f>
        <v>489</v>
      </c>
      <c r="L276" s="10">
        <f>SUMIFS(IsQList,IsIList,Table_ExternalData_15[[#This Row],[item_key]],IsITypeList,Table_ExternalData_17[[#Headers],[CST]])</f>
        <v>0</v>
      </c>
      <c r="M276" s="10">
        <f>SUMIFS(IsQList,IsIList,Table_ExternalData_15[[#This Row],[item_key]],IsITypeList,Table_ExternalData_17[[#Headers],[S/I]])</f>
        <v>0</v>
      </c>
      <c r="N276" s="10">
        <f>SUMIFS(IsQList,IsIList,Table_ExternalData_15[[#This Row],[item_key]],IsITypeList,Table_ExternalData_17[[#Headers],[VST]])</f>
        <v>0</v>
      </c>
      <c r="O276" s="10">
        <f>SUMIFS(IsQList,IsIList,Table_ExternalData_15[[#This Row],[item_key]],IsITypeList,Table_ExternalData_17[[#Headers],[RTN]])</f>
        <v>0</v>
      </c>
      <c r="P276" s="10">
        <f>SUM(Table_ExternalData_17[[#This Row],[R/P]:[RTN]])</f>
        <v>489</v>
      </c>
      <c r="Q276" s="10">
        <f>SUM((Table_ExternalData_17[[#This Row],[Opening]]+Table_ExternalData_17[[#This Row],[Total Receipt]])-Table_ExternalData_17[[#This Row],[Total Issue]])</f>
        <v>20592</v>
      </c>
    </row>
    <row r="277" spans="1:17">
      <c r="A277" s="1" t="s">
        <v>2163</v>
      </c>
      <c r="B277" s="1" t="s">
        <v>2586</v>
      </c>
      <c r="C277" s="1" t="s">
        <v>714</v>
      </c>
      <c r="D277" s="10">
        <f>SUMIFS(OPBQList,OPBIList,Table_ExternalData_17[[#This Row],[item_key]])</f>
        <v>2505</v>
      </c>
      <c r="E277" s="10">
        <f>SUMIFS(GQList,GIList,Table_ExternalData_17[[#This Row],[item_key]],GTList,Table_ExternalData_17[[#Headers],[GRN]])</f>
        <v>0</v>
      </c>
      <c r="F277" s="10">
        <f>SUMIFS(GQList,GIList,Table_ExternalData_17[[#This Row],[item_key]],GTList,Table_ExternalData_17[[#Headers],[VSTR]])</f>
        <v>0</v>
      </c>
      <c r="G277" s="10">
        <f>SUMIFS(GQList,GIList,Table_ExternalData_17[[#This Row],[item_key]],GTList,Table_ExternalData_17[[#Headers],[SR]])</f>
        <v>0</v>
      </c>
      <c r="H277" s="10">
        <f>SUMIFS(GQList,GIList,Table_ExternalData_17[[#This Row],[item_key]],GTList,Table_ExternalData_17[[#Headers],[TR]])</f>
        <v>0</v>
      </c>
      <c r="I277" s="10">
        <f>SUMIFS(GQList,GIList,Table_ExternalData_17[[#This Row],[item_key]],GTList,Table_ExternalData_17[[#Headers],[RCA]])</f>
        <v>0</v>
      </c>
      <c r="J277" s="10">
        <f>SUM(Table_ExternalData_17[[#This Row],[GRN]]+Table_ExternalData_17[[#This Row],[VSTR]]+Table_ExternalData_17[[#This Row],[SR]]+Table_ExternalData_17[[#This Row],[TR]]+Table_ExternalData_17[[#This Row],[RCA]])</f>
        <v>0</v>
      </c>
      <c r="K277" s="10">
        <f>SUMIFS(IsQList,IsIList,Table_ExternalData_15[[#This Row],[item_key]],IsITypeList,Table_ExternalData_17[[#Headers],[R/P]])</f>
        <v>489</v>
      </c>
      <c r="L277" s="10">
        <f>SUMIFS(IsQList,IsIList,Table_ExternalData_15[[#This Row],[item_key]],IsITypeList,Table_ExternalData_17[[#Headers],[CST]])</f>
        <v>0</v>
      </c>
      <c r="M277" s="10">
        <f>SUMIFS(IsQList,IsIList,Table_ExternalData_15[[#This Row],[item_key]],IsITypeList,Table_ExternalData_17[[#Headers],[S/I]])</f>
        <v>0</v>
      </c>
      <c r="N277" s="10">
        <f>SUMIFS(IsQList,IsIList,Table_ExternalData_15[[#This Row],[item_key]],IsITypeList,Table_ExternalData_17[[#Headers],[VST]])</f>
        <v>0</v>
      </c>
      <c r="O277" s="10">
        <f>SUMIFS(IsQList,IsIList,Table_ExternalData_15[[#This Row],[item_key]],IsITypeList,Table_ExternalData_17[[#Headers],[RTN]])</f>
        <v>0</v>
      </c>
      <c r="P277" s="10">
        <f>SUM(Table_ExternalData_17[[#This Row],[R/P]:[RTN]])</f>
        <v>489</v>
      </c>
      <c r="Q277" s="10">
        <f>SUM((Table_ExternalData_17[[#This Row],[Opening]]+Table_ExternalData_17[[#This Row],[Total Receipt]])-Table_ExternalData_17[[#This Row],[Total Issue]])</f>
        <v>2016</v>
      </c>
    </row>
    <row r="278" spans="1:17">
      <c r="A278" s="1" t="s">
        <v>2164</v>
      </c>
      <c r="B278" s="1" t="s">
        <v>2587</v>
      </c>
      <c r="C278" s="1" t="s">
        <v>714</v>
      </c>
      <c r="D278" s="10">
        <f>SUMIFS(OPBQList,OPBIList,Table_ExternalData_17[[#This Row],[item_key]])</f>
        <v>-5690</v>
      </c>
      <c r="E278" s="10">
        <f>SUMIFS(GQList,GIList,Table_ExternalData_17[[#This Row],[item_key]],GTList,Table_ExternalData_17[[#Headers],[GRN]])</f>
        <v>0</v>
      </c>
      <c r="F278" s="10">
        <f>SUMIFS(GQList,GIList,Table_ExternalData_17[[#This Row],[item_key]],GTList,Table_ExternalData_17[[#Headers],[VSTR]])</f>
        <v>0</v>
      </c>
      <c r="G278" s="10">
        <f>SUMIFS(GQList,GIList,Table_ExternalData_17[[#This Row],[item_key]],GTList,Table_ExternalData_17[[#Headers],[SR]])</f>
        <v>0</v>
      </c>
      <c r="H278" s="10">
        <f>SUMIFS(GQList,GIList,Table_ExternalData_17[[#This Row],[item_key]],GTList,Table_ExternalData_17[[#Headers],[TR]])</f>
        <v>0</v>
      </c>
      <c r="I278" s="10">
        <f>SUMIFS(GQList,GIList,Table_ExternalData_17[[#This Row],[item_key]],GTList,Table_ExternalData_17[[#Headers],[RCA]])</f>
        <v>0</v>
      </c>
      <c r="J278" s="10">
        <f>SUM(Table_ExternalData_17[[#This Row],[GRN]]+Table_ExternalData_17[[#This Row],[VSTR]]+Table_ExternalData_17[[#This Row],[SR]]+Table_ExternalData_17[[#This Row],[TR]]+Table_ExternalData_17[[#This Row],[RCA]])</f>
        <v>0</v>
      </c>
      <c r="K278" s="10">
        <f>SUMIFS(IsQList,IsIList,Table_ExternalData_15[[#This Row],[item_key]],IsITypeList,Table_ExternalData_17[[#Headers],[R/P]])</f>
        <v>489</v>
      </c>
      <c r="L278" s="10">
        <f>SUMIFS(IsQList,IsIList,Table_ExternalData_15[[#This Row],[item_key]],IsITypeList,Table_ExternalData_17[[#Headers],[CST]])</f>
        <v>0</v>
      </c>
      <c r="M278" s="10">
        <f>SUMIFS(IsQList,IsIList,Table_ExternalData_15[[#This Row],[item_key]],IsITypeList,Table_ExternalData_17[[#Headers],[S/I]])</f>
        <v>0</v>
      </c>
      <c r="N278" s="10">
        <f>SUMIFS(IsQList,IsIList,Table_ExternalData_15[[#This Row],[item_key]],IsITypeList,Table_ExternalData_17[[#Headers],[VST]])</f>
        <v>0</v>
      </c>
      <c r="O278" s="10">
        <f>SUMIFS(IsQList,IsIList,Table_ExternalData_15[[#This Row],[item_key]],IsITypeList,Table_ExternalData_17[[#Headers],[RTN]])</f>
        <v>-9</v>
      </c>
      <c r="P278" s="10">
        <f>SUM(Table_ExternalData_17[[#This Row],[R/P]:[RTN]])</f>
        <v>480</v>
      </c>
      <c r="Q278" s="10">
        <f>SUM((Table_ExternalData_17[[#This Row],[Opening]]+Table_ExternalData_17[[#This Row],[Total Receipt]])-Table_ExternalData_17[[#This Row],[Total Issue]])</f>
        <v>-6170</v>
      </c>
    </row>
    <row r="279" spans="1:17">
      <c r="A279" s="1" t="s">
        <v>2165</v>
      </c>
      <c r="B279" s="1" t="s">
        <v>2588</v>
      </c>
      <c r="C279" s="1" t="s">
        <v>714</v>
      </c>
      <c r="D279" s="10">
        <f>SUMIFS(OPBQList,OPBIList,Table_ExternalData_17[[#This Row],[item_key]])</f>
        <v>-1238</v>
      </c>
      <c r="E279" s="10">
        <f>SUMIFS(GQList,GIList,Table_ExternalData_17[[#This Row],[item_key]],GTList,Table_ExternalData_17[[#Headers],[GRN]])</f>
        <v>2500</v>
      </c>
      <c r="F279" s="10">
        <f>SUMIFS(GQList,GIList,Table_ExternalData_17[[#This Row],[item_key]],GTList,Table_ExternalData_17[[#Headers],[VSTR]])</f>
        <v>0</v>
      </c>
      <c r="G279" s="10">
        <f>SUMIFS(GQList,GIList,Table_ExternalData_17[[#This Row],[item_key]],GTList,Table_ExternalData_17[[#Headers],[SR]])</f>
        <v>0</v>
      </c>
      <c r="H279" s="10">
        <f>SUMIFS(GQList,GIList,Table_ExternalData_17[[#This Row],[item_key]],GTList,Table_ExternalData_17[[#Headers],[TR]])</f>
        <v>0</v>
      </c>
      <c r="I279" s="10">
        <f>SUMIFS(GQList,GIList,Table_ExternalData_17[[#This Row],[item_key]],GTList,Table_ExternalData_17[[#Headers],[RCA]])</f>
        <v>0</v>
      </c>
      <c r="J279" s="10">
        <f>SUM(Table_ExternalData_17[[#This Row],[GRN]]+Table_ExternalData_17[[#This Row],[VSTR]]+Table_ExternalData_17[[#This Row],[SR]]+Table_ExternalData_17[[#This Row],[TR]]+Table_ExternalData_17[[#This Row],[RCA]])</f>
        <v>2500</v>
      </c>
      <c r="K279" s="10">
        <f>SUMIFS(IsQList,IsIList,Table_ExternalData_15[[#This Row],[item_key]],IsITypeList,Table_ExternalData_17[[#Headers],[R/P]])</f>
        <v>489</v>
      </c>
      <c r="L279" s="10">
        <f>SUMIFS(IsQList,IsIList,Table_ExternalData_15[[#This Row],[item_key]],IsITypeList,Table_ExternalData_17[[#Headers],[CST]])</f>
        <v>0</v>
      </c>
      <c r="M279" s="10">
        <f>SUMIFS(IsQList,IsIList,Table_ExternalData_15[[#This Row],[item_key]],IsITypeList,Table_ExternalData_17[[#Headers],[S/I]])</f>
        <v>0</v>
      </c>
      <c r="N279" s="10">
        <f>SUMIFS(IsQList,IsIList,Table_ExternalData_15[[#This Row],[item_key]],IsITypeList,Table_ExternalData_17[[#Headers],[VST]])</f>
        <v>0</v>
      </c>
      <c r="O279" s="10">
        <f>SUMIFS(IsQList,IsIList,Table_ExternalData_15[[#This Row],[item_key]],IsITypeList,Table_ExternalData_17[[#Headers],[RTN]])</f>
        <v>-9</v>
      </c>
      <c r="P279" s="10">
        <f>SUM(Table_ExternalData_17[[#This Row],[R/P]:[RTN]])</f>
        <v>480</v>
      </c>
      <c r="Q279" s="10">
        <f>SUM((Table_ExternalData_17[[#This Row],[Opening]]+Table_ExternalData_17[[#This Row],[Total Receipt]])-Table_ExternalData_17[[#This Row],[Total Issue]])</f>
        <v>782</v>
      </c>
    </row>
    <row r="280" spans="1:17">
      <c r="A280" s="1" t="s">
        <v>2166</v>
      </c>
      <c r="B280" s="1" t="s">
        <v>2589</v>
      </c>
      <c r="C280" s="1" t="s">
        <v>714</v>
      </c>
      <c r="D280" s="10">
        <f>SUMIFS(OPBQList,OPBIList,Table_ExternalData_17[[#This Row],[item_key]])</f>
        <v>15796</v>
      </c>
      <c r="E280" s="10">
        <f>SUMIFS(GQList,GIList,Table_ExternalData_17[[#This Row],[item_key]],GTList,Table_ExternalData_17[[#Headers],[GRN]])</f>
        <v>2500</v>
      </c>
      <c r="F280" s="10">
        <f>SUMIFS(GQList,GIList,Table_ExternalData_17[[#This Row],[item_key]],GTList,Table_ExternalData_17[[#Headers],[VSTR]])</f>
        <v>0</v>
      </c>
      <c r="G280" s="10">
        <f>SUMIFS(GQList,GIList,Table_ExternalData_17[[#This Row],[item_key]],GTList,Table_ExternalData_17[[#Headers],[SR]])</f>
        <v>0</v>
      </c>
      <c r="H280" s="10">
        <f>SUMIFS(GQList,GIList,Table_ExternalData_17[[#This Row],[item_key]],GTList,Table_ExternalData_17[[#Headers],[TR]])</f>
        <v>0</v>
      </c>
      <c r="I280" s="10">
        <f>SUMIFS(GQList,GIList,Table_ExternalData_17[[#This Row],[item_key]],GTList,Table_ExternalData_17[[#Headers],[RCA]])</f>
        <v>0</v>
      </c>
      <c r="J280" s="10">
        <f>SUM(Table_ExternalData_17[[#This Row],[GRN]]+Table_ExternalData_17[[#This Row],[VSTR]]+Table_ExternalData_17[[#This Row],[SR]]+Table_ExternalData_17[[#This Row],[TR]]+Table_ExternalData_17[[#This Row],[RCA]])</f>
        <v>2500</v>
      </c>
      <c r="K280" s="10">
        <f>SUMIFS(IsQList,IsIList,Table_ExternalData_15[[#This Row],[item_key]],IsITypeList,Table_ExternalData_17[[#Headers],[R/P]])</f>
        <v>489</v>
      </c>
      <c r="L280" s="10">
        <f>SUMIFS(IsQList,IsIList,Table_ExternalData_15[[#This Row],[item_key]],IsITypeList,Table_ExternalData_17[[#Headers],[CST]])</f>
        <v>0</v>
      </c>
      <c r="M280" s="10">
        <f>SUMIFS(IsQList,IsIList,Table_ExternalData_15[[#This Row],[item_key]],IsITypeList,Table_ExternalData_17[[#Headers],[S/I]])</f>
        <v>0</v>
      </c>
      <c r="N280" s="10">
        <f>SUMIFS(IsQList,IsIList,Table_ExternalData_15[[#This Row],[item_key]],IsITypeList,Table_ExternalData_17[[#Headers],[VST]])</f>
        <v>0</v>
      </c>
      <c r="O280" s="10">
        <f>SUMIFS(IsQList,IsIList,Table_ExternalData_15[[#This Row],[item_key]],IsITypeList,Table_ExternalData_17[[#Headers],[RTN]])</f>
        <v>0</v>
      </c>
      <c r="P280" s="10">
        <f>SUM(Table_ExternalData_17[[#This Row],[R/P]:[RTN]])</f>
        <v>489</v>
      </c>
      <c r="Q280" s="10">
        <f>SUM((Table_ExternalData_17[[#This Row],[Opening]]+Table_ExternalData_17[[#This Row],[Total Receipt]])-Table_ExternalData_17[[#This Row],[Total Issue]])</f>
        <v>17807</v>
      </c>
    </row>
    <row r="281" spans="1:17">
      <c r="A281" s="1" t="s">
        <v>2167</v>
      </c>
      <c r="B281" s="1" t="s">
        <v>2590</v>
      </c>
      <c r="C281" s="1" t="s">
        <v>714</v>
      </c>
      <c r="D281" s="10">
        <f>SUMIFS(OPBQList,OPBIList,Table_ExternalData_17[[#This Row],[item_key]])</f>
        <v>6084</v>
      </c>
      <c r="E281" s="10">
        <f>SUMIFS(GQList,GIList,Table_ExternalData_17[[#This Row],[item_key]],GTList,Table_ExternalData_17[[#Headers],[GRN]])</f>
        <v>5000</v>
      </c>
      <c r="F281" s="10">
        <f>SUMIFS(GQList,GIList,Table_ExternalData_17[[#This Row],[item_key]],GTList,Table_ExternalData_17[[#Headers],[VSTR]])</f>
        <v>0</v>
      </c>
      <c r="G281" s="10">
        <f>SUMIFS(GQList,GIList,Table_ExternalData_17[[#This Row],[item_key]],GTList,Table_ExternalData_17[[#Headers],[SR]])</f>
        <v>0</v>
      </c>
      <c r="H281" s="10">
        <f>SUMIFS(GQList,GIList,Table_ExternalData_17[[#This Row],[item_key]],GTList,Table_ExternalData_17[[#Headers],[TR]])</f>
        <v>0</v>
      </c>
      <c r="I281" s="10">
        <f>SUMIFS(GQList,GIList,Table_ExternalData_17[[#This Row],[item_key]],GTList,Table_ExternalData_17[[#Headers],[RCA]])</f>
        <v>0</v>
      </c>
      <c r="J281" s="10">
        <f>SUM(Table_ExternalData_17[[#This Row],[GRN]]+Table_ExternalData_17[[#This Row],[VSTR]]+Table_ExternalData_17[[#This Row],[SR]]+Table_ExternalData_17[[#This Row],[TR]]+Table_ExternalData_17[[#This Row],[RCA]])</f>
        <v>5000</v>
      </c>
      <c r="K281" s="10">
        <f>SUMIFS(IsQList,IsIList,Table_ExternalData_15[[#This Row],[item_key]],IsITypeList,Table_ExternalData_17[[#Headers],[R/P]])</f>
        <v>489</v>
      </c>
      <c r="L281" s="10">
        <f>SUMIFS(IsQList,IsIList,Table_ExternalData_15[[#This Row],[item_key]],IsITypeList,Table_ExternalData_17[[#Headers],[CST]])</f>
        <v>0</v>
      </c>
      <c r="M281" s="10">
        <f>SUMIFS(IsQList,IsIList,Table_ExternalData_15[[#This Row],[item_key]],IsITypeList,Table_ExternalData_17[[#Headers],[S/I]])</f>
        <v>0</v>
      </c>
      <c r="N281" s="10">
        <f>SUMIFS(IsQList,IsIList,Table_ExternalData_15[[#This Row],[item_key]],IsITypeList,Table_ExternalData_17[[#Headers],[VST]])</f>
        <v>0</v>
      </c>
      <c r="O281" s="10">
        <f>SUMIFS(IsQList,IsIList,Table_ExternalData_15[[#This Row],[item_key]],IsITypeList,Table_ExternalData_17[[#Headers],[RTN]])</f>
        <v>0</v>
      </c>
      <c r="P281" s="10">
        <f>SUM(Table_ExternalData_17[[#This Row],[R/P]:[RTN]])</f>
        <v>489</v>
      </c>
      <c r="Q281" s="10">
        <f>SUM((Table_ExternalData_17[[#This Row],[Opening]]+Table_ExternalData_17[[#This Row],[Total Receipt]])-Table_ExternalData_17[[#This Row],[Total Issue]])</f>
        <v>10595</v>
      </c>
    </row>
    <row r="282" spans="1:17">
      <c r="A282" s="1" t="s">
        <v>2168</v>
      </c>
      <c r="B282" s="1" t="s">
        <v>2591</v>
      </c>
      <c r="C282" s="1" t="s">
        <v>714</v>
      </c>
      <c r="D282" s="10">
        <f>SUMIFS(OPBQList,OPBIList,Table_ExternalData_17[[#This Row],[item_key]])</f>
        <v>4670</v>
      </c>
      <c r="E282" s="10">
        <f>SUMIFS(GQList,GIList,Table_ExternalData_17[[#This Row],[item_key]],GTList,Table_ExternalData_17[[#Headers],[GRN]])</f>
        <v>5000</v>
      </c>
      <c r="F282" s="10">
        <f>SUMIFS(GQList,GIList,Table_ExternalData_17[[#This Row],[item_key]],GTList,Table_ExternalData_17[[#Headers],[VSTR]])</f>
        <v>0</v>
      </c>
      <c r="G282" s="10">
        <f>SUMIFS(GQList,GIList,Table_ExternalData_17[[#This Row],[item_key]],GTList,Table_ExternalData_17[[#Headers],[SR]])</f>
        <v>0</v>
      </c>
      <c r="H282" s="10">
        <f>SUMIFS(GQList,GIList,Table_ExternalData_17[[#This Row],[item_key]],GTList,Table_ExternalData_17[[#Headers],[TR]])</f>
        <v>0</v>
      </c>
      <c r="I282" s="10">
        <f>SUMIFS(GQList,GIList,Table_ExternalData_17[[#This Row],[item_key]],GTList,Table_ExternalData_17[[#Headers],[RCA]])</f>
        <v>0</v>
      </c>
      <c r="J282" s="10">
        <f>SUM(Table_ExternalData_17[[#This Row],[GRN]]+Table_ExternalData_17[[#This Row],[VSTR]]+Table_ExternalData_17[[#This Row],[SR]]+Table_ExternalData_17[[#This Row],[TR]]+Table_ExternalData_17[[#This Row],[RCA]])</f>
        <v>5000</v>
      </c>
      <c r="K282" s="10">
        <f>SUMIFS(IsQList,IsIList,Table_ExternalData_15[[#This Row],[item_key]],IsITypeList,Table_ExternalData_17[[#Headers],[R/P]])</f>
        <v>489</v>
      </c>
      <c r="L282" s="10">
        <f>SUMIFS(IsQList,IsIList,Table_ExternalData_15[[#This Row],[item_key]],IsITypeList,Table_ExternalData_17[[#Headers],[CST]])</f>
        <v>50</v>
      </c>
      <c r="M282" s="10">
        <f>SUMIFS(IsQList,IsIList,Table_ExternalData_15[[#This Row],[item_key]],IsITypeList,Table_ExternalData_17[[#Headers],[S/I]])</f>
        <v>0</v>
      </c>
      <c r="N282" s="10">
        <f>SUMIFS(IsQList,IsIList,Table_ExternalData_15[[#This Row],[item_key]],IsITypeList,Table_ExternalData_17[[#Headers],[VST]])</f>
        <v>0</v>
      </c>
      <c r="O282" s="10">
        <f>SUMIFS(IsQList,IsIList,Table_ExternalData_15[[#This Row],[item_key]],IsITypeList,Table_ExternalData_17[[#Headers],[RTN]])</f>
        <v>0</v>
      </c>
      <c r="P282" s="10">
        <f>SUM(Table_ExternalData_17[[#This Row],[R/P]:[RTN]])</f>
        <v>539</v>
      </c>
      <c r="Q282" s="10">
        <f>SUM((Table_ExternalData_17[[#This Row],[Opening]]+Table_ExternalData_17[[#This Row],[Total Receipt]])-Table_ExternalData_17[[#This Row],[Total Issue]])</f>
        <v>9131</v>
      </c>
    </row>
    <row r="283" spans="1:17">
      <c r="A283" s="1" t="s">
        <v>2169</v>
      </c>
      <c r="B283" s="1" t="s">
        <v>2592</v>
      </c>
      <c r="C283" s="1" t="s">
        <v>714</v>
      </c>
      <c r="D283" s="10">
        <f>SUMIFS(OPBQList,OPBIList,Table_ExternalData_17[[#This Row],[item_key]])</f>
        <v>11856</v>
      </c>
      <c r="E283" s="10">
        <f>SUMIFS(GQList,GIList,Table_ExternalData_17[[#This Row],[item_key]],GTList,Table_ExternalData_17[[#Headers],[GRN]])</f>
        <v>2500</v>
      </c>
      <c r="F283" s="10">
        <f>SUMIFS(GQList,GIList,Table_ExternalData_17[[#This Row],[item_key]],GTList,Table_ExternalData_17[[#Headers],[VSTR]])</f>
        <v>0</v>
      </c>
      <c r="G283" s="10">
        <f>SUMIFS(GQList,GIList,Table_ExternalData_17[[#This Row],[item_key]],GTList,Table_ExternalData_17[[#Headers],[SR]])</f>
        <v>0</v>
      </c>
      <c r="H283" s="10">
        <f>SUMIFS(GQList,GIList,Table_ExternalData_17[[#This Row],[item_key]],GTList,Table_ExternalData_17[[#Headers],[TR]])</f>
        <v>0</v>
      </c>
      <c r="I283" s="10">
        <f>SUMIFS(GQList,GIList,Table_ExternalData_17[[#This Row],[item_key]],GTList,Table_ExternalData_17[[#Headers],[RCA]])</f>
        <v>0</v>
      </c>
      <c r="J283" s="10">
        <f>SUM(Table_ExternalData_17[[#This Row],[GRN]]+Table_ExternalData_17[[#This Row],[VSTR]]+Table_ExternalData_17[[#This Row],[SR]]+Table_ExternalData_17[[#This Row],[TR]]+Table_ExternalData_17[[#This Row],[RCA]])</f>
        <v>2500</v>
      </c>
      <c r="K283" s="10">
        <f>SUMIFS(IsQList,IsIList,Table_ExternalData_15[[#This Row],[item_key]],IsITypeList,Table_ExternalData_17[[#Headers],[R/P]])</f>
        <v>489</v>
      </c>
      <c r="L283" s="10">
        <f>SUMIFS(IsQList,IsIList,Table_ExternalData_15[[#This Row],[item_key]],IsITypeList,Table_ExternalData_17[[#Headers],[CST]])</f>
        <v>50</v>
      </c>
      <c r="M283" s="10">
        <f>SUMIFS(IsQList,IsIList,Table_ExternalData_15[[#This Row],[item_key]],IsITypeList,Table_ExternalData_17[[#Headers],[S/I]])</f>
        <v>0</v>
      </c>
      <c r="N283" s="10">
        <f>SUMIFS(IsQList,IsIList,Table_ExternalData_15[[#This Row],[item_key]],IsITypeList,Table_ExternalData_17[[#Headers],[VST]])</f>
        <v>0</v>
      </c>
      <c r="O283" s="10">
        <f>SUMIFS(IsQList,IsIList,Table_ExternalData_15[[#This Row],[item_key]],IsITypeList,Table_ExternalData_17[[#Headers],[RTN]])</f>
        <v>0</v>
      </c>
      <c r="P283" s="10">
        <f>SUM(Table_ExternalData_17[[#This Row],[R/P]:[RTN]])</f>
        <v>539</v>
      </c>
      <c r="Q283" s="10">
        <f>SUM((Table_ExternalData_17[[#This Row],[Opening]]+Table_ExternalData_17[[#This Row],[Total Receipt]])-Table_ExternalData_17[[#This Row],[Total Issue]])</f>
        <v>13817</v>
      </c>
    </row>
    <row r="284" spans="1:17">
      <c r="A284" s="1" t="s">
        <v>2170</v>
      </c>
      <c r="B284" s="1" t="s">
        <v>2593</v>
      </c>
      <c r="C284" s="1" t="s">
        <v>714</v>
      </c>
      <c r="D284" s="10">
        <f>SUMIFS(OPBQList,OPBIList,Table_ExternalData_17[[#This Row],[item_key]])</f>
        <v>6152</v>
      </c>
      <c r="E284" s="10">
        <f>SUMIFS(GQList,GIList,Table_ExternalData_17[[#This Row],[item_key]],GTList,Table_ExternalData_17[[#Headers],[GRN]])</f>
        <v>2000</v>
      </c>
      <c r="F284" s="10">
        <f>SUMIFS(GQList,GIList,Table_ExternalData_17[[#This Row],[item_key]],GTList,Table_ExternalData_17[[#Headers],[VSTR]])</f>
        <v>0</v>
      </c>
      <c r="G284" s="10">
        <f>SUMIFS(GQList,GIList,Table_ExternalData_17[[#This Row],[item_key]],GTList,Table_ExternalData_17[[#Headers],[SR]])</f>
        <v>0</v>
      </c>
      <c r="H284" s="10">
        <f>SUMIFS(GQList,GIList,Table_ExternalData_17[[#This Row],[item_key]],GTList,Table_ExternalData_17[[#Headers],[TR]])</f>
        <v>0</v>
      </c>
      <c r="I284" s="10">
        <f>SUMIFS(GQList,GIList,Table_ExternalData_17[[#This Row],[item_key]],GTList,Table_ExternalData_17[[#Headers],[RCA]])</f>
        <v>0</v>
      </c>
      <c r="J284" s="10">
        <f>SUM(Table_ExternalData_17[[#This Row],[GRN]]+Table_ExternalData_17[[#This Row],[VSTR]]+Table_ExternalData_17[[#This Row],[SR]]+Table_ExternalData_17[[#This Row],[TR]]+Table_ExternalData_17[[#This Row],[RCA]])</f>
        <v>2000</v>
      </c>
      <c r="K284" s="10">
        <f>SUMIFS(IsQList,IsIList,Table_ExternalData_15[[#This Row],[item_key]],IsITypeList,Table_ExternalData_17[[#Headers],[R/P]])</f>
        <v>489</v>
      </c>
      <c r="L284" s="10">
        <f>SUMIFS(IsQList,IsIList,Table_ExternalData_15[[#This Row],[item_key]],IsITypeList,Table_ExternalData_17[[#Headers],[CST]])</f>
        <v>0</v>
      </c>
      <c r="M284" s="10">
        <f>SUMIFS(IsQList,IsIList,Table_ExternalData_15[[#This Row],[item_key]],IsITypeList,Table_ExternalData_17[[#Headers],[S/I]])</f>
        <v>0</v>
      </c>
      <c r="N284" s="10">
        <f>SUMIFS(IsQList,IsIList,Table_ExternalData_15[[#This Row],[item_key]],IsITypeList,Table_ExternalData_17[[#Headers],[VST]])</f>
        <v>0</v>
      </c>
      <c r="O284" s="10">
        <f>SUMIFS(IsQList,IsIList,Table_ExternalData_15[[#This Row],[item_key]],IsITypeList,Table_ExternalData_17[[#Headers],[RTN]])</f>
        <v>0</v>
      </c>
      <c r="P284" s="10">
        <f>SUM(Table_ExternalData_17[[#This Row],[R/P]:[RTN]])</f>
        <v>489</v>
      </c>
      <c r="Q284" s="10">
        <f>SUM((Table_ExternalData_17[[#This Row],[Opening]]+Table_ExternalData_17[[#This Row],[Total Receipt]])-Table_ExternalData_17[[#This Row],[Total Issue]])</f>
        <v>7663</v>
      </c>
    </row>
    <row r="285" spans="1:17">
      <c r="A285" s="1" t="s">
        <v>2171</v>
      </c>
      <c r="B285" s="1" t="s">
        <v>2594</v>
      </c>
      <c r="C285" s="1" t="s">
        <v>2595</v>
      </c>
      <c r="D285" s="10">
        <f>SUMIFS(OPBQList,OPBIList,Table_ExternalData_17[[#This Row],[item_key]])</f>
        <v>749</v>
      </c>
      <c r="E285" s="10">
        <f>SUMIFS(GQList,GIList,Table_ExternalData_17[[#This Row],[item_key]],GTList,Table_ExternalData_17[[#Headers],[GRN]])</f>
        <v>0</v>
      </c>
      <c r="F285" s="10">
        <f>SUMIFS(GQList,GIList,Table_ExternalData_17[[#This Row],[item_key]],GTList,Table_ExternalData_17[[#Headers],[VSTR]])</f>
        <v>0</v>
      </c>
      <c r="G285" s="10">
        <f>SUMIFS(GQList,GIList,Table_ExternalData_17[[#This Row],[item_key]],GTList,Table_ExternalData_17[[#Headers],[SR]])</f>
        <v>0</v>
      </c>
      <c r="H285" s="10">
        <f>SUMIFS(GQList,GIList,Table_ExternalData_17[[#This Row],[item_key]],GTList,Table_ExternalData_17[[#Headers],[TR]])</f>
        <v>0</v>
      </c>
      <c r="I285" s="10">
        <f>SUMIFS(GQList,GIList,Table_ExternalData_17[[#This Row],[item_key]],GTList,Table_ExternalData_17[[#Headers],[RCA]])</f>
        <v>0</v>
      </c>
      <c r="J285" s="10">
        <f>SUM(Table_ExternalData_17[[#This Row],[GRN]]+Table_ExternalData_17[[#This Row],[VSTR]]+Table_ExternalData_17[[#This Row],[SR]]+Table_ExternalData_17[[#This Row],[TR]]+Table_ExternalData_17[[#This Row],[RCA]])</f>
        <v>0</v>
      </c>
      <c r="K285" s="10">
        <f>SUMIFS(IsQList,IsIList,Table_ExternalData_15[[#This Row],[item_key]],IsITypeList,Table_ExternalData_17[[#Headers],[R/P]])</f>
        <v>489</v>
      </c>
      <c r="L285" s="10">
        <f>SUMIFS(IsQList,IsIList,Table_ExternalData_15[[#This Row],[item_key]],IsITypeList,Table_ExternalData_17[[#Headers],[CST]])</f>
        <v>0</v>
      </c>
      <c r="M285" s="10">
        <f>SUMIFS(IsQList,IsIList,Table_ExternalData_15[[#This Row],[item_key]],IsITypeList,Table_ExternalData_17[[#Headers],[S/I]])</f>
        <v>0</v>
      </c>
      <c r="N285" s="10">
        <f>SUMIFS(IsQList,IsIList,Table_ExternalData_15[[#This Row],[item_key]],IsITypeList,Table_ExternalData_17[[#Headers],[VST]])</f>
        <v>0</v>
      </c>
      <c r="O285" s="10">
        <f>SUMIFS(IsQList,IsIList,Table_ExternalData_15[[#This Row],[item_key]],IsITypeList,Table_ExternalData_17[[#Headers],[RTN]])</f>
        <v>-5</v>
      </c>
      <c r="P285" s="10">
        <f>SUM(Table_ExternalData_17[[#This Row],[R/P]:[RTN]])</f>
        <v>484</v>
      </c>
      <c r="Q285" s="10">
        <f>SUM((Table_ExternalData_17[[#This Row],[Opening]]+Table_ExternalData_17[[#This Row],[Total Receipt]])-Table_ExternalData_17[[#This Row],[Total Issue]])</f>
        <v>265</v>
      </c>
    </row>
    <row r="286" spans="1:17">
      <c r="A286" s="1" t="s">
        <v>2025</v>
      </c>
      <c r="B286" s="1" t="s">
        <v>2596</v>
      </c>
      <c r="C286" s="1" t="s">
        <v>2597</v>
      </c>
      <c r="D286" s="10">
        <f>SUMIFS(OPBQList,OPBIList,Table_ExternalData_17[[#This Row],[item_key]])</f>
        <v>68</v>
      </c>
      <c r="E286" s="10">
        <f>SUMIFS(GQList,GIList,Table_ExternalData_17[[#This Row],[item_key]],GTList,Table_ExternalData_17[[#Headers],[GRN]])</f>
        <v>0</v>
      </c>
      <c r="F286" s="10">
        <f>SUMIFS(GQList,GIList,Table_ExternalData_17[[#This Row],[item_key]],GTList,Table_ExternalData_17[[#Headers],[VSTR]])</f>
        <v>0</v>
      </c>
      <c r="G286" s="10">
        <f>SUMIFS(GQList,GIList,Table_ExternalData_17[[#This Row],[item_key]],GTList,Table_ExternalData_17[[#Headers],[SR]])</f>
        <v>0</v>
      </c>
      <c r="H286" s="10">
        <f>SUMIFS(GQList,GIList,Table_ExternalData_17[[#This Row],[item_key]],GTList,Table_ExternalData_17[[#Headers],[TR]])</f>
        <v>0</v>
      </c>
      <c r="I286" s="10">
        <f>SUMIFS(GQList,GIList,Table_ExternalData_17[[#This Row],[item_key]],GTList,Table_ExternalData_17[[#Headers],[RCA]])</f>
        <v>0</v>
      </c>
      <c r="J286" s="10">
        <f>SUM(Table_ExternalData_17[[#This Row],[GRN]]+Table_ExternalData_17[[#This Row],[VSTR]]+Table_ExternalData_17[[#This Row],[SR]]+Table_ExternalData_17[[#This Row],[TR]]+Table_ExternalData_17[[#This Row],[RCA]])</f>
        <v>0</v>
      </c>
      <c r="K286" s="10">
        <f>SUMIFS(IsQList,IsIList,Table_ExternalData_15[[#This Row],[item_key]],IsITypeList,Table_ExternalData_17[[#Headers],[R/P]])</f>
        <v>489</v>
      </c>
      <c r="L286" s="10">
        <f>SUMIFS(IsQList,IsIList,Table_ExternalData_15[[#This Row],[item_key]],IsITypeList,Table_ExternalData_17[[#Headers],[CST]])</f>
        <v>0</v>
      </c>
      <c r="M286" s="10">
        <f>SUMIFS(IsQList,IsIList,Table_ExternalData_15[[#This Row],[item_key]],IsITypeList,Table_ExternalData_17[[#Headers],[S/I]])</f>
        <v>0</v>
      </c>
      <c r="N286" s="10">
        <f>SUMIFS(IsQList,IsIList,Table_ExternalData_15[[#This Row],[item_key]],IsITypeList,Table_ExternalData_17[[#Headers],[VST]])</f>
        <v>0</v>
      </c>
      <c r="O286" s="10">
        <f>SUMIFS(IsQList,IsIList,Table_ExternalData_15[[#This Row],[item_key]],IsITypeList,Table_ExternalData_17[[#Headers],[RTN]])</f>
        <v>0</v>
      </c>
      <c r="P286" s="10">
        <f>SUM(Table_ExternalData_17[[#This Row],[R/P]:[RTN]])</f>
        <v>489</v>
      </c>
      <c r="Q286" s="10">
        <f>SUM((Table_ExternalData_17[[#This Row],[Opening]]+Table_ExternalData_17[[#This Row],[Total Receipt]])-Table_ExternalData_17[[#This Row],[Total Issue]])</f>
        <v>-421</v>
      </c>
    </row>
    <row r="287" spans="1:17">
      <c r="A287" s="1" t="s">
        <v>484</v>
      </c>
      <c r="B287" s="1" t="s">
        <v>609</v>
      </c>
      <c r="C287" s="1" t="s">
        <v>610</v>
      </c>
      <c r="D287" s="10">
        <f>SUMIFS(OPBQList,OPBIList,Table_ExternalData_17[[#This Row],[item_key]])</f>
        <v>55819</v>
      </c>
      <c r="E287" s="10">
        <f>SUMIFS(GQList,GIList,Table_ExternalData_17[[#This Row],[item_key]],GTList,Table_ExternalData_17[[#Headers],[GRN]])</f>
        <v>3000</v>
      </c>
      <c r="F287" s="10">
        <f>SUMIFS(GQList,GIList,Table_ExternalData_17[[#This Row],[item_key]],GTList,Table_ExternalData_17[[#Headers],[VSTR]])</f>
        <v>0</v>
      </c>
      <c r="G287" s="10">
        <f>SUMIFS(GQList,GIList,Table_ExternalData_17[[#This Row],[item_key]],GTList,Table_ExternalData_17[[#Headers],[SR]])</f>
        <v>0</v>
      </c>
      <c r="H287" s="10">
        <f>SUMIFS(GQList,GIList,Table_ExternalData_17[[#This Row],[item_key]],GTList,Table_ExternalData_17[[#Headers],[TR]])</f>
        <v>0</v>
      </c>
      <c r="I287" s="10">
        <f>SUMIFS(GQList,GIList,Table_ExternalData_17[[#This Row],[item_key]],GTList,Table_ExternalData_17[[#Headers],[RCA]])</f>
        <v>0</v>
      </c>
      <c r="J287" s="10">
        <f>SUM(Table_ExternalData_17[[#This Row],[GRN]]+Table_ExternalData_17[[#This Row],[VSTR]]+Table_ExternalData_17[[#This Row],[SR]]+Table_ExternalData_17[[#This Row],[TR]]+Table_ExternalData_17[[#This Row],[RCA]])</f>
        <v>3000</v>
      </c>
      <c r="K287" s="10">
        <f>SUMIFS(IsQList,IsIList,Table_ExternalData_15[[#This Row],[item_key]],IsITypeList,Table_ExternalData_17[[#Headers],[R/P]])</f>
        <v>0</v>
      </c>
      <c r="L287" s="10">
        <f>SUMIFS(IsQList,IsIList,Table_ExternalData_15[[#This Row],[item_key]],IsITypeList,Table_ExternalData_17[[#Headers],[CST]])</f>
        <v>0</v>
      </c>
      <c r="M287" s="10">
        <f>SUMIFS(IsQList,IsIList,Table_ExternalData_15[[#This Row],[item_key]],IsITypeList,Table_ExternalData_17[[#Headers],[S/I]])</f>
        <v>5</v>
      </c>
      <c r="N287" s="10">
        <f>SUMIFS(IsQList,IsIList,Table_ExternalData_15[[#This Row],[item_key]],IsITypeList,Table_ExternalData_17[[#Headers],[VST]])</f>
        <v>0</v>
      </c>
      <c r="O287" s="10">
        <f>SUMIFS(IsQList,IsIList,Table_ExternalData_15[[#This Row],[item_key]],IsITypeList,Table_ExternalData_17[[#Headers],[RTN]])</f>
        <v>-10</v>
      </c>
      <c r="P287" s="10">
        <f>SUM(Table_ExternalData_17[[#This Row],[R/P]:[RTN]])</f>
        <v>-5</v>
      </c>
      <c r="Q287" s="10">
        <f>SUM((Table_ExternalData_17[[#This Row],[Opening]]+Table_ExternalData_17[[#This Row],[Total Receipt]])-Table_ExternalData_17[[#This Row],[Total Issue]])</f>
        <v>58824</v>
      </c>
    </row>
    <row r="288" spans="1:17">
      <c r="A288" s="1" t="s">
        <v>1781</v>
      </c>
      <c r="B288" s="1" t="s">
        <v>1917</v>
      </c>
      <c r="C288" s="1" t="s">
        <v>1918</v>
      </c>
      <c r="D288" s="10">
        <f>SUMIFS(OPBQList,OPBIList,Table_ExternalData_17[[#This Row],[item_key]])</f>
        <v>-129</v>
      </c>
      <c r="E288" s="10">
        <f>SUMIFS(GQList,GIList,Table_ExternalData_17[[#This Row],[item_key]],GTList,Table_ExternalData_17[[#Headers],[GRN]])</f>
        <v>0</v>
      </c>
      <c r="F288" s="10">
        <f>SUMIFS(GQList,GIList,Table_ExternalData_17[[#This Row],[item_key]],GTList,Table_ExternalData_17[[#Headers],[VSTR]])</f>
        <v>0</v>
      </c>
      <c r="G288" s="10">
        <f>SUMIFS(GQList,GIList,Table_ExternalData_17[[#This Row],[item_key]],GTList,Table_ExternalData_17[[#Headers],[SR]])</f>
        <v>0</v>
      </c>
      <c r="H288" s="10">
        <f>SUMIFS(GQList,GIList,Table_ExternalData_17[[#This Row],[item_key]],GTList,Table_ExternalData_17[[#Headers],[TR]])</f>
        <v>971</v>
      </c>
      <c r="I288" s="10">
        <f>SUMIFS(GQList,GIList,Table_ExternalData_17[[#This Row],[item_key]],GTList,Table_ExternalData_17[[#Headers],[RCA]])</f>
        <v>0</v>
      </c>
      <c r="J288" s="10">
        <f>SUM(Table_ExternalData_17[[#This Row],[GRN]]+Table_ExternalData_17[[#This Row],[VSTR]]+Table_ExternalData_17[[#This Row],[SR]]+Table_ExternalData_17[[#This Row],[TR]]+Table_ExternalData_17[[#This Row],[RCA]])</f>
        <v>971</v>
      </c>
      <c r="K288" s="10">
        <f>SUMIFS(IsQList,IsIList,Table_ExternalData_15[[#This Row],[item_key]],IsITypeList,Table_ExternalData_17[[#Headers],[R/P]])</f>
        <v>0</v>
      </c>
      <c r="L288" s="10">
        <f>SUMIFS(IsQList,IsIList,Table_ExternalData_15[[#This Row],[item_key]],IsITypeList,Table_ExternalData_17[[#Headers],[CST]])</f>
        <v>0</v>
      </c>
      <c r="M288" s="10">
        <f>SUMIFS(IsQList,IsIList,Table_ExternalData_15[[#This Row],[item_key]],IsITypeList,Table_ExternalData_17[[#Headers],[S/I]])</f>
        <v>5</v>
      </c>
      <c r="N288" s="10">
        <f>SUMIFS(IsQList,IsIList,Table_ExternalData_15[[#This Row],[item_key]],IsITypeList,Table_ExternalData_17[[#Headers],[VST]])</f>
        <v>0</v>
      </c>
      <c r="O288" s="10">
        <f>SUMIFS(IsQList,IsIList,Table_ExternalData_15[[#This Row],[item_key]],IsITypeList,Table_ExternalData_17[[#Headers],[RTN]])</f>
        <v>-10</v>
      </c>
      <c r="P288" s="10">
        <f>SUM(Table_ExternalData_17[[#This Row],[R/P]:[RTN]])</f>
        <v>-5</v>
      </c>
      <c r="Q288" s="10">
        <f>SUM((Table_ExternalData_17[[#This Row],[Opening]]+Table_ExternalData_17[[#This Row],[Total Receipt]])-Table_ExternalData_17[[#This Row],[Total Issue]])</f>
        <v>847</v>
      </c>
    </row>
    <row r="289" spans="1:17">
      <c r="A289" s="1" t="s">
        <v>54</v>
      </c>
      <c r="B289" s="1" t="s">
        <v>1373</v>
      </c>
      <c r="C289" s="1" t="s">
        <v>1374</v>
      </c>
      <c r="D289" s="10">
        <f>SUMIFS(OPBQList,OPBIList,Table_ExternalData_17[[#This Row],[item_key]])</f>
        <v>-767</v>
      </c>
      <c r="E289" s="10">
        <f>SUMIFS(GQList,GIList,Table_ExternalData_17[[#This Row],[item_key]],GTList,Table_ExternalData_17[[#Headers],[GRN]])</f>
        <v>600</v>
      </c>
      <c r="F289" s="10">
        <f>SUMIFS(GQList,GIList,Table_ExternalData_17[[#This Row],[item_key]],GTList,Table_ExternalData_17[[#Headers],[VSTR]])</f>
        <v>0</v>
      </c>
      <c r="G289" s="10">
        <f>SUMIFS(GQList,GIList,Table_ExternalData_17[[#This Row],[item_key]],GTList,Table_ExternalData_17[[#Headers],[SR]])</f>
        <v>0</v>
      </c>
      <c r="H289" s="10">
        <f>SUMIFS(GQList,GIList,Table_ExternalData_17[[#This Row],[item_key]],GTList,Table_ExternalData_17[[#Headers],[TR]])</f>
        <v>0</v>
      </c>
      <c r="I289" s="10">
        <f>SUMIFS(GQList,GIList,Table_ExternalData_17[[#This Row],[item_key]],GTList,Table_ExternalData_17[[#Headers],[RCA]])</f>
        <v>0</v>
      </c>
      <c r="J289" s="10">
        <f>SUM(Table_ExternalData_17[[#This Row],[GRN]]+Table_ExternalData_17[[#This Row],[VSTR]]+Table_ExternalData_17[[#This Row],[SR]]+Table_ExternalData_17[[#This Row],[TR]]+Table_ExternalData_17[[#This Row],[RCA]])</f>
        <v>600</v>
      </c>
      <c r="K289" s="10">
        <f>SUMIFS(IsQList,IsIList,Table_ExternalData_15[[#This Row],[item_key]],IsITypeList,Table_ExternalData_17[[#Headers],[R/P]])</f>
        <v>489</v>
      </c>
      <c r="L289" s="10">
        <f>SUMIFS(IsQList,IsIList,Table_ExternalData_15[[#This Row],[item_key]],IsITypeList,Table_ExternalData_17[[#Headers],[CST]])</f>
        <v>0</v>
      </c>
      <c r="M289" s="10">
        <f>SUMIFS(IsQList,IsIList,Table_ExternalData_15[[#This Row],[item_key]],IsITypeList,Table_ExternalData_17[[#Headers],[S/I]])</f>
        <v>0</v>
      </c>
      <c r="N289" s="10">
        <f>SUMIFS(IsQList,IsIList,Table_ExternalData_15[[#This Row],[item_key]],IsITypeList,Table_ExternalData_17[[#Headers],[VST]])</f>
        <v>0</v>
      </c>
      <c r="O289" s="10">
        <f>SUMIFS(IsQList,IsIList,Table_ExternalData_15[[#This Row],[item_key]],IsITypeList,Table_ExternalData_17[[#Headers],[RTN]])</f>
        <v>0</v>
      </c>
      <c r="P289" s="10">
        <f>SUM(Table_ExternalData_17[[#This Row],[R/P]:[RTN]])</f>
        <v>489</v>
      </c>
      <c r="Q289" s="10">
        <f>SUM((Table_ExternalData_17[[#This Row],[Opening]]+Table_ExternalData_17[[#This Row],[Total Receipt]])-Table_ExternalData_17[[#This Row],[Total Issue]])</f>
        <v>-656</v>
      </c>
    </row>
    <row r="290" spans="1:17">
      <c r="A290" s="1" t="s">
        <v>190</v>
      </c>
      <c r="B290" s="1" t="s">
        <v>1139</v>
      </c>
      <c r="C290" s="1" t="s">
        <v>1140</v>
      </c>
      <c r="D290" s="10">
        <f>SUMIFS(OPBQList,OPBIList,Table_ExternalData_17[[#This Row],[item_key]])</f>
        <v>-724</v>
      </c>
      <c r="E290" s="10">
        <f>SUMIFS(GQList,GIList,Table_ExternalData_17[[#This Row],[item_key]],GTList,Table_ExternalData_17[[#Headers],[GRN]])</f>
        <v>704</v>
      </c>
      <c r="F290" s="10">
        <f>SUMIFS(GQList,GIList,Table_ExternalData_17[[#This Row],[item_key]],GTList,Table_ExternalData_17[[#Headers],[VSTR]])</f>
        <v>0</v>
      </c>
      <c r="G290" s="10">
        <f>SUMIFS(GQList,GIList,Table_ExternalData_17[[#This Row],[item_key]],GTList,Table_ExternalData_17[[#Headers],[SR]])</f>
        <v>0</v>
      </c>
      <c r="H290" s="10">
        <f>SUMIFS(GQList,GIList,Table_ExternalData_17[[#This Row],[item_key]],GTList,Table_ExternalData_17[[#Headers],[TR]])</f>
        <v>0</v>
      </c>
      <c r="I290" s="10">
        <f>SUMIFS(GQList,GIList,Table_ExternalData_17[[#This Row],[item_key]],GTList,Table_ExternalData_17[[#Headers],[RCA]])</f>
        <v>0</v>
      </c>
      <c r="J290" s="10">
        <f>SUM(Table_ExternalData_17[[#This Row],[GRN]]+Table_ExternalData_17[[#This Row],[VSTR]]+Table_ExternalData_17[[#This Row],[SR]]+Table_ExternalData_17[[#This Row],[TR]]+Table_ExternalData_17[[#This Row],[RCA]])</f>
        <v>704</v>
      </c>
      <c r="K290" s="10">
        <f>SUMIFS(IsQList,IsIList,Table_ExternalData_15[[#This Row],[item_key]],IsITypeList,Table_ExternalData_17[[#Headers],[R/P]])</f>
        <v>489</v>
      </c>
      <c r="L290" s="10">
        <f>SUMIFS(IsQList,IsIList,Table_ExternalData_15[[#This Row],[item_key]],IsITypeList,Table_ExternalData_17[[#Headers],[CST]])</f>
        <v>0</v>
      </c>
      <c r="M290" s="10">
        <f>SUMIFS(IsQList,IsIList,Table_ExternalData_15[[#This Row],[item_key]],IsITypeList,Table_ExternalData_17[[#Headers],[S/I]])</f>
        <v>0</v>
      </c>
      <c r="N290" s="10">
        <f>SUMIFS(IsQList,IsIList,Table_ExternalData_15[[#This Row],[item_key]],IsITypeList,Table_ExternalData_17[[#Headers],[VST]])</f>
        <v>0</v>
      </c>
      <c r="O290" s="10">
        <f>SUMIFS(IsQList,IsIList,Table_ExternalData_15[[#This Row],[item_key]],IsITypeList,Table_ExternalData_17[[#Headers],[RTN]])</f>
        <v>0</v>
      </c>
      <c r="P290" s="10">
        <f>SUM(Table_ExternalData_17[[#This Row],[R/P]:[RTN]])</f>
        <v>489</v>
      </c>
      <c r="Q290" s="10">
        <f>SUM((Table_ExternalData_17[[#This Row],[Opening]]+Table_ExternalData_17[[#This Row],[Total Receipt]])-Table_ExternalData_17[[#This Row],[Total Issue]])</f>
        <v>-509</v>
      </c>
    </row>
    <row r="291" spans="1:17">
      <c r="A291" s="1" t="s">
        <v>2362</v>
      </c>
      <c r="B291" s="1" t="s">
        <v>2598</v>
      </c>
      <c r="C291" s="1" t="s">
        <v>854</v>
      </c>
      <c r="D291" s="10">
        <f>SUMIFS(OPBQList,OPBIList,Table_ExternalData_17[[#This Row],[item_key]])</f>
        <v>0</v>
      </c>
      <c r="E291" s="10">
        <f>SUMIFS(GQList,GIList,Table_ExternalData_17[[#This Row],[item_key]],GTList,Table_ExternalData_17[[#Headers],[GRN]])</f>
        <v>0</v>
      </c>
      <c r="F291" s="10">
        <f>SUMIFS(GQList,GIList,Table_ExternalData_17[[#This Row],[item_key]],GTList,Table_ExternalData_17[[#Headers],[VSTR]])</f>
        <v>0</v>
      </c>
      <c r="G291" s="10">
        <f>SUMIFS(GQList,GIList,Table_ExternalData_17[[#This Row],[item_key]],GTList,Table_ExternalData_17[[#Headers],[SR]])</f>
        <v>0</v>
      </c>
      <c r="H291" s="10">
        <f>SUMIFS(GQList,GIList,Table_ExternalData_17[[#This Row],[item_key]],GTList,Table_ExternalData_17[[#Headers],[TR]])</f>
        <v>0</v>
      </c>
      <c r="I291" s="10">
        <f>SUMIFS(GQList,GIList,Table_ExternalData_17[[#This Row],[item_key]],GTList,Table_ExternalData_17[[#Headers],[RCA]])</f>
        <v>0</v>
      </c>
      <c r="J291" s="10">
        <f>SUM(Table_ExternalData_17[[#This Row],[GRN]]+Table_ExternalData_17[[#This Row],[VSTR]]+Table_ExternalData_17[[#This Row],[SR]]+Table_ExternalData_17[[#This Row],[TR]]+Table_ExternalData_17[[#This Row],[RCA]])</f>
        <v>0</v>
      </c>
      <c r="K291" s="10">
        <f>SUMIFS(IsQList,IsIList,Table_ExternalData_15[[#This Row],[item_key]],IsITypeList,Table_ExternalData_17[[#Headers],[R/P]])</f>
        <v>489</v>
      </c>
      <c r="L291" s="10">
        <f>SUMIFS(IsQList,IsIList,Table_ExternalData_15[[#This Row],[item_key]],IsITypeList,Table_ExternalData_17[[#Headers],[CST]])</f>
        <v>0</v>
      </c>
      <c r="M291" s="10">
        <f>SUMIFS(IsQList,IsIList,Table_ExternalData_15[[#This Row],[item_key]],IsITypeList,Table_ExternalData_17[[#Headers],[S/I]])</f>
        <v>0</v>
      </c>
      <c r="N291" s="10">
        <f>SUMIFS(IsQList,IsIList,Table_ExternalData_15[[#This Row],[item_key]],IsITypeList,Table_ExternalData_17[[#Headers],[VST]])</f>
        <v>0</v>
      </c>
      <c r="O291" s="10">
        <f>SUMIFS(IsQList,IsIList,Table_ExternalData_15[[#This Row],[item_key]],IsITypeList,Table_ExternalData_17[[#Headers],[RTN]])</f>
        <v>0</v>
      </c>
      <c r="P291" s="10">
        <f>SUM(Table_ExternalData_17[[#This Row],[R/P]:[RTN]])</f>
        <v>489</v>
      </c>
      <c r="Q291" s="10">
        <f>SUM((Table_ExternalData_17[[#This Row],[Opening]]+Table_ExternalData_17[[#This Row],[Total Receipt]])-Table_ExternalData_17[[#This Row],[Total Issue]])</f>
        <v>-489</v>
      </c>
    </row>
    <row r="292" spans="1:17">
      <c r="A292" s="1" t="s">
        <v>1725</v>
      </c>
      <c r="B292" s="1" t="s">
        <v>1919</v>
      </c>
      <c r="C292" s="1" t="s">
        <v>1920</v>
      </c>
      <c r="D292" s="10">
        <f>SUMIFS(OPBQList,OPBIList,Table_ExternalData_17[[#This Row],[item_key]])</f>
        <v>-581</v>
      </c>
      <c r="E292" s="10">
        <f>SUMIFS(GQList,GIList,Table_ExternalData_17[[#This Row],[item_key]],GTList,Table_ExternalData_17[[#Headers],[GRN]])</f>
        <v>0</v>
      </c>
      <c r="F292" s="10">
        <f>SUMIFS(GQList,GIList,Table_ExternalData_17[[#This Row],[item_key]],GTList,Table_ExternalData_17[[#Headers],[VSTR]])</f>
        <v>0</v>
      </c>
      <c r="G292" s="10">
        <f>SUMIFS(GQList,GIList,Table_ExternalData_17[[#This Row],[item_key]],GTList,Table_ExternalData_17[[#Headers],[SR]])</f>
        <v>0</v>
      </c>
      <c r="H292" s="10">
        <f>SUMIFS(GQList,GIList,Table_ExternalData_17[[#This Row],[item_key]],GTList,Table_ExternalData_17[[#Headers],[TR]])</f>
        <v>1099</v>
      </c>
      <c r="I292" s="10">
        <f>SUMIFS(GQList,GIList,Table_ExternalData_17[[#This Row],[item_key]],GTList,Table_ExternalData_17[[#Headers],[RCA]])</f>
        <v>0</v>
      </c>
      <c r="J292" s="10">
        <f>SUM(Table_ExternalData_17[[#This Row],[GRN]]+Table_ExternalData_17[[#This Row],[VSTR]]+Table_ExternalData_17[[#This Row],[SR]]+Table_ExternalData_17[[#This Row],[TR]]+Table_ExternalData_17[[#This Row],[RCA]])</f>
        <v>1099</v>
      </c>
      <c r="K292" s="10">
        <f>SUMIFS(IsQList,IsIList,Table_ExternalData_15[[#This Row],[item_key]],IsITypeList,Table_ExternalData_17[[#Headers],[R/P]])</f>
        <v>489</v>
      </c>
      <c r="L292" s="10">
        <f>SUMIFS(IsQList,IsIList,Table_ExternalData_15[[#This Row],[item_key]],IsITypeList,Table_ExternalData_17[[#Headers],[CST]])</f>
        <v>0</v>
      </c>
      <c r="M292" s="10">
        <f>SUMIFS(IsQList,IsIList,Table_ExternalData_15[[#This Row],[item_key]],IsITypeList,Table_ExternalData_17[[#Headers],[S/I]])</f>
        <v>0</v>
      </c>
      <c r="N292" s="10">
        <f>SUMIFS(IsQList,IsIList,Table_ExternalData_15[[#This Row],[item_key]],IsITypeList,Table_ExternalData_17[[#Headers],[VST]])</f>
        <v>0</v>
      </c>
      <c r="O292" s="10">
        <f>SUMIFS(IsQList,IsIList,Table_ExternalData_15[[#This Row],[item_key]],IsITypeList,Table_ExternalData_17[[#Headers],[RTN]])</f>
        <v>0</v>
      </c>
      <c r="P292" s="10">
        <f>SUM(Table_ExternalData_17[[#This Row],[R/P]:[RTN]])</f>
        <v>489</v>
      </c>
      <c r="Q292" s="10">
        <f>SUM((Table_ExternalData_17[[#This Row],[Opening]]+Table_ExternalData_17[[#This Row],[Total Receipt]])-Table_ExternalData_17[[#This Row],[Total Issue]])</f>
        <v>29</v>
      </c>
    </row>
    <row r="293" spans="1:17">
      <c r="A293" s="1" t="s">
        <v>540</v>
      </c>
      <c r="B293" s="1" t="s">
        <v>616</v>
      </c>
      <c r="C293" s="1" t="s">
        <v>617</v>
      </c>
      <c r="D293" s="10">
        <f>SUMIFS(OPBQList,OPBIList,Table_ExternalData_17[[#This Row],[item_key]])</f>
        <v>1574</v>
      </c>
      <c r="E293" s="10">
        <f>SUMIFS(GQList,GIList,Table_ExternalData_17[[#This Row],[item_key]],GTList,Table_ExternalData_17[[#Headers],[GRN]])</f>
        <v>100</v>
      </c>
      <c r="F293" s="10">
        <f>SUMIFS(GQList,GIList,Table_ExternalData_17[[#This Row],[item_key]],GTList,Table_ExternalData_17[[#Headers],[VSTR]])</f>
        <v>0</v>
      </c>
      <c r="G293" s="10">
        <f>SUMIFS(GQList,GIList,Table_ExternalData_17[[#This Row],[item_key]],GTList,Table_ExternalData_17[[#Headers],[SR]])</f>
        <v>0</v>
      </c>
      <c r="H293" s="10">
        <f>SUMIFS(GQList,GIList,Table_ExternalData_17[[#This Row],[item_key]],GTList,Table_ExternalData_17[[#Headers],[TR]])</f>
        <v>0</v>
      </c>
      <c r="I293" s="10">
        <f>SUMIFS(GQList,GIList,Table_ExternalData_17[[#This Row],[item_key]],GTList,Table_ExternalData_17[[#Headers],[RCA]])</f>
        <v>0</v>
      </c>
      <c r="J293" s="10">
        <f>SUM(Table_ExternalData_17[[#This Row],[GRN]]+Table_ExternalData_17[[#This Row],[VSTR]]+Table_ExternalData_17[[#This Row],[SR]]+Table_ExternalData_17[[#This Row],[TR]]+Table_ExternalData_17[[#This Row],[RCA]])</f>
        <v>100</v>
      </c>
      <c r="K293" s="10">
        <f>SUMIFS(IsQList,IsIList,Table_ExternalData_15[[#This Row],[item_key]],IsITypeList,Table_ExternalData_17[[#Headers],[R/P]])</f>
        <v>500</v>
      </c>
      <c r="L293" s="10">
        <f>SUMIFS(IsQList,IsIList,Table_ExternalData_15[[#This Row],[item_key]],IsITypeList,Table_ExternalData_17[[#Headers],[CST]])</f>
        <v>0</v>
      </c>
      <c r="M293" s="10">
        <f>SUMIFS(IsQList,IsIList,Table_ExternalData_15[[#This Row],[item_key]],IsITypeList,Table_ExternalData_17[[#Headers],[S/I]])</f>
        <v>100</v>
      </c>
      <c r="N293" s="10">
        <f>SUMIFS(IsQList,IsIList,Table_ExternalData_15[[#This Row],[item_key]],IsITypeList,Table_ExternalData_17[[#Headers],[VST]])</f>
        <v>0</v>
      </c>
      <c r="O293" s="10">
        <f>SUMIFS(IsQList,IsIList,Table_ExternalData_15[[#This Row],[item_key]],IsITypeList,Table_ExternalData_17[[#Headers],[RTN]])</f>
        <v>-1</v>
      </c>
      <c r="P293" s="10">
        <f>SUM(Table_ExternalData_17[[#This Row],[R/P]:[RTN]])</f>
        <v>599</v>
      </c>
      <c r="Q293" s="10">
        <f>SUM((Table_ExternalData_17[[#This Row],[Opening]]+Table_ExternalData_17[[#This Row],[Total Receipt]])-Table_ExternalData_17[[#This Row],[Total Issue]])</f>
        <v>1075</v>
      </c>
    </row>
    <row r="294" spans="1:17">
      <c r="A294" s="1" t="s">
        <v>1782</v>
      </c>
      <c r="B294" s="1" t="s">
        <v>1921</v>
      </c>
      <c r="C294" s="1" t="s">
        <v>1922</v>
      </c>
      <c r="D294" s="10">
        <f>SUMIFS(OPBQList,OPBIList,Table_ExternalData_17[[#This Row],[item_key]])</f>
        <v>-541</v>
      </c>
      <c r="E294" s="10">
        <f>SUMIFS(GQList,GIList,Table_ExternalData_17[[#This Row],[item_key]],GTList,Table_ExternalData_17[[#Headers],[GRN]])</f>
        <v>0</v>
      </c>
      <c r="F294" s="10">
        <f>SUMIFS(GQList,GIList,Table_ExternalData_17[[#This Row],[item_key]],GTList,Table_ExternalData_17[[#Headers],[VSTR]])</f>
        <v>0</v>
      </c>
      <c r="G294" s="10">
        <f>SUMIFS(GQList,GIList,Table_ExternalData_17[[#This Row],[item_key]],GTList,Table_ExternalData_17[[#Headers],[SR]])</f>
        <v>0</v>
      </c>
      <c r="H294" s="10">
        <f>SUMIFS(GQList,GIList,Table_ExternalData_17[[#This Row],[item_key]],GTList,Table_ExternalData_17[[#Headers],[TR]])</f>
        <v>600</v>
      </c>
      <c r="I294" s="10">
        <f>SUMIFS(GQList,GIList,Table_ExternalData_17[[#This Row],[item_key]],GTList,Table_ExternalData_17[[#Headers],[RCA]])</f>
        <v>0</v>
      </c>
      <c r="J294" s="10">
        <f>SUM(Table_ExternalData_17[[#This Row],[GRN]]+Table_ExternalData_17[[#This Row],[VSTR]]+Table_ExternalData_17[[#This Row],[SR]]+Table_ExternalData_17[[#This Row],[TR]]+Table_ExternalData_17[[#This Row],[RCA]])</f>
        <v>600</v>
      </c>
      <c r="K294" s="10">
        <f>SUMIFS(IsQList,IsIList,Table_ExternalData_15[[#This Row],[item_key]],IsITypeList,Table_ExternalData_17[[#Headers],[R/P]])</f>
        <v>489</v>
      </c>
      <c r="L294" s="10">
        <f>SUMIFS(IsQList,IsIList,Table_ExternalData_15[[#This Row],[item_key]],IsITypeList,Table_ExternalData_17[[#Headers],[CST]])</f>
        <v>0</v>
      </c>
      <c r="M294" s="10">
        <f>SUMIFS(IsQList,IsIList,Table_ExternalData_15[[#This Row],[item_key]],IsITypeList,Table_ExternalData_17[[#Headers],[S/I]])</f>
        <v>0</v>
      </c>
      <c r="N294" s="10">
        <f>SUMIFS(IsQList,IsIList,Table_ExternalData_15[[#This Row],[item_key]],IsITypeList,Table_ExternalData_17[[#Headers],[VST]])</f>
        <v>0</v>
      </c>
      <c r="O294" s="10">
        <f>SUMIFS(IsQList,IsIList,Table_ExternalData_15[[#This Row],[item_key]],IsITypeList,Table_ExternalData_17[[#Headers],[RTN]])</f>
        <v>0</v>
      </c>
      <c r="P294" s="10">
        <f>SUM(Table_ExternalData_17[[#This Row],[R/P]:[RTN]])</f>
        <v>489</v>
      </c>
      <c r="Q294" s="10">
        <f>SUM((Table_ExternalData_17[[#This Row],[Opening]]+Table_ExternalData_17[[#This Row],[Total Receipt]])-Table_ExternalData_17[[#This Row],[Total Issue]])</f>
        <v>-430</v>
      </c>
    </row>
    <row r="295" spans="1:17">
      <c r="A295" s="1" t="s">
        <v>149</v>
      </c>
      <c r="B295" s="1" t="s">
        <v>905</v>
      </c>
      <c r="C295" s="1" t="s">
        <v>906</v>
      </c>
      <c r="D295" s="10">
        <f>SUMIFS(OPBQList,OPBIList,Table_ExternalData_17[[#This Row],[item_key]])</f>
        <v>1198</v>
      </c>
      <c r="E295" s="10">
        <f>SUMIFS(GQList,GIList,Table_ExternalData_17[[#This Row],[item_key]],GTList,Table_ExternalData_17[[#Headers],[GRN]])</f>
        <v>450</v>
      </c>
      <c r="F295" s="10">
        <f>SUMIFS(GQList,GIList,Table_ExternalData_17[[#This Row],[item_key]],GTList,Table_ExternalData_17[[#Headers],[VSTR]])</f>
        <v>0</v>
      </c>
      <c r="G295" s="10">
        <f>SUMIFS(GQList,GIList,Table_ExternalData_17[[#This Row],[item_key]],GTList,Table_ExternalData_17[[#Headers],[SR]])</f>
        <v>0</v>
      </c>
      <c r="H295" s="10">
        <f>SUMIFS(GQList,GIList,Table_ExternalData_17[[#This Row],[item_key]],GTList,Table_ExternalData_17[[#Headers],[TR]])</f>
        <v>0</v>
      </c>
      <c r="I295" s="10">
        <f>SUMIFS(GQList,GIList,Table_ExternalData_17[[#This Row],[item_key]],GTList,Table_ExternalData_17[[#Headers],[RCA]])</f>
        <v>0</v>
      </c>
      <c r="J295" s="10">
        <f>SUM(Table_ExternalData_17[[#This Row],[GRN]]+Table_ExternalData_17[[#This Row],[VSTR]]+Table_ExternalData_17[[#This Row],[SR]]+Table_ExternalData_17[[#This Row],[TR]]+Table_ExternalData_17[[#This Row],[RCA]])</f>
        <v>450</v>
      </c>
      <c r="K295" s="10">
        <f>SUMIFS(IsQList,IsIList,Table_ExternalData_15[[#This Row],[item_key]],IsITypeList,Table_ExternalData_17[[#Headers],[R/P]])</f>
        <v>489</v>
      </c>
      <c r="L295" s="10">
        <f>SUMIFS(IsQList,IsIList,Table_ExternalData_15[[#This Row],[item_key]],IsITypeList,Table_ExternalData_17[[#Headers],[CST]])</f>
        <v>0</v>
      </c>
      <c r="M295" s="10">
        <f>SUMIFS(IsQList,IsIList,Table_ExternalData_15[[#This Row],[item_key]],IsITypeList,Table_ExternalData_17[[#Headers],[S/I]])</f>
        <v>0</v>
      </c>
      <c r="N295" s="10">
        <f>SUMIFS(IsQList,IsIList,Table_ExternalData_15[[#This Row],[item_key]],IsITypeList,Table_ExternalData_17[[#Headers],[VST]])</f>
        <v>0</v>
      </c>
      <c r="O295" s="10">
        <f>SUMIFS(IsQList,IsIList,Table_ExternalData_15[[#This Row],[item_key]],IsITypeList,Table_ExternalData_17[[#Headers],[RTN]])</f>
        <v>0</v>
      </c>
      <c r="P295" s="10">
        <f>SUM(Table_ExternalData_17[[#This Row],[R/P]:[RTN]])</f>
        <v>489</v>
      </c>
      <c r="Q295" s="10">
        <f>SUM((Table_ExternalData_17[[#This Row],[Opening]]+Table_ExternalData_17[[#This Row],[Total Receipt]])-Table_ExternalData_17[[#This Row],[Total Issue]])</f>
        <v>1159</v>
      </c>
    </row>
    <row r="296" spans="1:17">
      <c r="A296" s="1" t="s">
        <v>1803</v>
      </c>
      <c r="B296" s="1" t="s">
        <v>1923</v>
      </c>
      <c r="C296" s="1" t="s">
        <v>1924</v>
      </c>
      <c r="D296" s="10">
        <f>SUMIFS(OPBQList,OPBIList,Table_ExternalData_17[[#This Row],[item_key]])</f>
        <v>482</v>
      </c>
      <c r="E296" s="10">
        <f>SUMIFS(GQList,GIList,Table_ExternalData_17[[#This Row],[item_key]],GTList,Table_ExternalData_17[[#Headers],[GRN]])</f>
        <v>0</v>
      </c>
      <c r="F296" s="10">
        <f>SUMIFS(GQList,GIList,Table_ExternalData_17[[#This Row],[item_key]],GTList,Table_ExternalData_17[[#Headers],[VSTR]])</f>
        <v>0</v>
      </c>
      <c r="G296" s="10">
        <f>SUMIFS(GQList,GIList,Table_ExternalData_17[[#This Row],[item_key]],GTList,Table_ExternalData_17[[#Headers],[SR]])</f>
        <v>0</v>
      </c>
      <c r="H296" s="10">
        <f>SUMIFS(GQList,GIList,Table_ExternalData_17[[#This Row],[item_key]],GTList,Table_ExternalData_17[[#Headers],[TR]])</f>
        <v>308</v>
      </c>
      <c r="I296" s="10">
        <f>SUMIFS(GQList,GIList,Table_ExternalData_17[[#This Row],[item_key]],GTList,Table_ExternalData_17[[#Headers],[RCA]])</f>
        <v>0</v>
      </c>
      <c r="J296" s="10">
        <f>SUM(Table_ExternalData_17[[#This Row],[GRN]]+Table_ExternalData_17[[#This Row],[VSTR]]+Table_ExternalData_17[[#This Row],[SR]]+Table_ExternalData_17[[#This Row],[TR]]+Table_ExternalData_17[[#This Row],[RCA]])</f>
        <v>308</v>
      </c>
      <c r="K296" s="10">
        <f>SUMIFS(IsQList,IsIList,Table_ExternalData_15[[#This Row],[item_key]],IsITypeList,Table_ExternalData_17[[#Headers],[R/P]])</f>
        <v>489</v>
      </c>
      <c r="L296" s="10">
        <f>SUMIFS(IsQList,IsIList,Table_ExternalData_15[[#This Row],[item_key]],IsITypeList,Table_ExternalData_17[[#Headers],[CST]])</f>
        <v>0</v>
      </c>
      <c r="M296" s="10">
        <f>SUMIFS(IsQList,IsIList,Table_ExternalData_15[[#This Row],[item_key]],IsITypeList,Table_ExternalData_17[[#Headers],[S/I]])</f>
        <v>0</v>
      </c>
      <c r="N296" s="10">
        <f>SUMIFS(IsQList,IsIList,Table_ExternalData_15[[#This Row],[item_key]],IsITypeList,Table_ExternalData_17[[#Headers],[VST]])</f>
        <v>0</v>
      </c>
      <c r="O296" s="10">
        <f>SUMIFS(IsQList,IsIList,Table_ExternalData_15[[#This Row],[item_key]],IsITypeList,Table_ExternalData_17[[#Headers],[RTN]])</f>
        <v>0</v>
      </c>
      <c r="P296" s="10">
        <f>SUM(Table_ExternalData_17[[#This Row],[R/P]:[RTN]])</f>
        <v>489</v>
      </c>
      <c r="Q296" s="10">
        <f>SUM((Table_ExternalData_17[[#This Row],[Opening]]+Table_ExternalData_17[[#This Row],[Total Receipt]])-Table_ExternalData_17[[#This Row],[Total Issue]])</f>
        <v>301</v>
      </c>
    </row>
    <row r="297" spans="1:17">
      <c r="A297" s="1" t="s">
        <v>2354</v>
      </c>
      <c r="B297" s="1" t="s">
        <v>2599</v>
      </c>
      <c r="C297" s="1" t="s">
        <v>1625</v>
      </c>
      <c r="D297" s="10">
        <f>SUMIFS(OPBQList,OPBIList,Table_ExternalData_17[[#This Row],[item_key]])</f>
        <v>0</v>
      </c>
      <c r="E297" s="10">
        <f>SUMIFS(GQList,GIList,Table_ExternalData_17[[#This Row],[item_key]],GTList,Table_ExternalData_17[[#Headers],[GRN]])</f>
        <v>0</v>
      </c>
      <c r="F297" s="10">
        <f>SUMIFS(GQList,GIList,Table_ExternalData_17[[#This Row],[item_key]],GTList,Table_ExternalData_17[[#Headers],[VSTR]])</f>
        <v>0</v>
      </c>
      <c r="G297" s="10">
        <f>SUMIFS(GQList,GIList,Table_ExternalData_17[[#This Row],[item_key]],GTList,Table_ExternalData_17[[#Headers],[SR]])</f>
        <v>0</v>
      </c>
      <c r="H297" s="10">
        <f>SUMIFS(GQList,GIList,Table_ExternalData_17[[#This Row],[item_key]],GTList,Table_ExternalData_17[[#Headers],[TR]])</f>
        <v>0</v>
      </c>
      <c r="I297" s="10">
        <f>SUMIFS(GQList,GIList,Table_ExternalData_17[[#This Row],[item_key]],GTList,Table_ExternalData_17[[#Headers],[RCA]])</f>
        <v>0</v>
      </c>
      <c r="J297" s="10">
        <f>SUM(Table_ExternalData_17[[#This Row],[GRN]]+Table_ExternalData_17[[#This Row],[VSTR]]+Table_ExternalData_17[[#This Row],[SR]]+Table_ExternalData_17[[#This Row],[TR]]+Table_ExternalData_17[[#This Row],[RCA]])</f>
        <v>0</v>
      </c>
      <c r="K297" s="10">
        <f>SUMIFS(IsQList,IsIList,Table_ExternalData_15[[#This Row],[item_key]],IsITypeList,Table_ExternalData_17[[#Headers],[R/P]])</f>
        <v>489</v>
      </c>
      <c r="L297" s="10">
        <f>SUMIFS(IsQList,IsIList,Table_ExternalData_15[[#This Row],[item_key]],IsITypeList,Table_ExternalData_17[[#Headers],[CST]])</f>
        <v>0</v>
      </c>
      <c r="M297" s="10">
        <f>SUMIFS(IsQList,IsIList,Table_ExternalData_15[[#This Row],[item_key]],IsITypeList,Table_ExternalData_17[[#Headers],[S/I]])</f>
        <v>0</v>
      </c>
      <c r="N297" s="10">
        <f>SUMIFS(IsQList,IsIList,Table_ExternalData_15[[#This Row],[item_key]],IsITypeList,Table_ExternalData_17[[#Headers],[VST]])</f>
        <v>0</v>
      </c>
      <c r="O297" s="10">
        <f>SUMIFS(IsQList,IsIList,Table_ExternalData_15[[#This Row],[item_key]],IsITypeList,Table_ExternalData_17[[#Headers],[RTN]])</f>
        <v>0</v>
      </c>
      <c r="P297" s="10">
        <f>SUM(Table_ExternalData_17[[#This Row],[R/P]:[RTN]])</f>
        <v>489</v>
      </c>
      <c r="Q297" s="10">
        <f>SUM((Table_ExternalData_17[[#This Row],[Opening]]+Table_ExternalData_17[[#This Row],[Total Receipt]])-Table_ExternalData_17[[#This Row],[Total Issue]])</f>
        <v>-489</v>
      </c>
    </row>
    <row r="298" spans="1:17">
      <c r="A298" s="1" t="s">
        <v>466</v>
      </c>
      <c r="B298" s="1" t="s">
        <v>837</v>
      </c>
      <c r="C298" s="1" t="s">
        <v>838</v>
      </c>
      <c r="D298" s="10">
        <f>SUMIFS(OPBQList,OPBIList,Table_ExternalData_17[[#This Row],[item_key]])</f>
        <v>77</v>
      </c>
      <c r="E298" s="10">
        <f>SUMIFS(GQList,GIList,Table_ExternalData_17[[#This Row],[item_key]],GTList,Table_ExternalData_17[[#Headers],[GRN]])</f>
        <v>350</v>
      </c>
      <c r="F298" s="10">
        <f>SUMIFS(GQList,GIList,Table_ExternalData_17[[#This Row],[item_key]],GTList,Table_ExternalData_17[[#Headers],[VSTR]])</f>
        <v>0</v>
      </c>
      <c r="G298" s="10">
        <f>SUMIFS(GQList,GIList,Table_ExternalData_17[[#This Row],[item_key]],GTList,Table_ExternalData_17[[#Headers],[SR]])</f>
        <v>0</v>
      </c>
      <c r="H298" s="10">
        <f>SUMIFS(GQList,GIList,Table_ExternalData_17[[#This Row],[item_key]],GTList,Table_ExternalData_17[[#Headers],[TR]])</f>
        <v>0</v>
      </c>
      <c r="I298" s="10">
        <f>SUMIFS(GQList,GIList,Table_ExternalData_17[[#This Row],[item_key]],GTList,Table_ExternalData_17[[#Headers],[RCA]])</f>
        <v>0</v>
      </c>
      <c r="J298" s="10">
        <f>SUM(Table_ExternalData_17[[#This Row],[GRN]]+Table_ExternalData_17[[#This Row],[VSTR]]+Table_ExternalData_17[[#This Row],[SR]]+Table_ExternalData_17[[#This Row],[TR]]+Table_ExternalData_17[[#This Row],[RCA]])</f>
        <v>350</v>
      </c>
      <c r="K298" s="10">
        <f>SUMIFS(IsQList,IsIList,Table_ExternalData_15[[#This Row],[item_key]],IsITypeList,Table_ExternalData_17[[#Headers],[R/P]])</f>
        <v>978</v>
      </c>
      <c r="L298" s="10">
        <f>SUMIFS(IsQList,IsIList,Table_ExternalData_15[[#This Row],[item_key]],IsITypeList,Table_ExternalData_17[[#Headers],[CST]])</f>
        <v>0</v>
      </c>
      <c r="M298" s="10">
        <f>SUMIFS(IsQList,IsIList,Table_ExternalData_15[[#This Row],[item_key]],IsITypeList,Table_ExternalData_17[[#Headers],[S/I]])</f>
        <v>0</v>
      </c>
      <c r="N298" s="10">
        <f>SUMIFS(IsQList,IsIList,Table_ExternalData_15[[#This Row],[item_key]],IsITypeList,Table_ExternalData_17[[#Headers],[VST]])</f>
        <v>0</v>
      </c>
      <c r="O298" s="10">
        <f>SUMIFS(IsQList,IsIList,Table_ExternalData_15[[#This Row],[item_key]],IsITypeList,Table_ExternalData_17[[#Headers],[RTN]])</f>
        <v>0</v>
      </c>
      <c r="P298" s="10">
        <f>SUM(Table_ExternalData_17[[#This Row],[R/P]:[RTN]])</f>
        <v>978</v>
      </c>
      <c r="Q298" s="10">
        <f>SUM((Table_ExternalData_17[[#This Row],[Opening]]+Table_ExternalData_17[[#This Row],[Total Receipt]])-Table_ExternalData_17[[#This Row],[Total Issue]])</f>
        <v>-551</v>
      </c>
    </row>
    <row r="299" spans="1:17">
      <c r="A299" s="1" t="s">
        <v>2026</v>
      </c>
      <c r="B299" s="1" t="s">
        <v>2600</v>
      </c>
      <c r="C299" s="1" t="s">
        <v>2601</v>
      </c>
      <c r="D299" s="10">
        <f>SUMIFS(OPBQList,OPBIList,Table_ExternalData_17[[#This Row],[item_key]])</f>
        <v>481</v>
      </c>
      <c r="E299" s="10">
        <f>SUMIFS(GQList,GIList,Table_ExternalData_17[[#This Row],[item_key]],GTList,Table_ExternalData_17[[#Headers],[GRN]])</f>
        <v>0</v>
      </c>
      <c r="F299" s="10">
        <f>SUMIFS(GQList,GIList,Table_ExternalData_17[[#This Row],[item_key]],GTList,Table_ExternalData_17[[#Headers],[VSTR]])</f>
        <v>0</v>
      </c>
      <c r="G299" s="10">
        <f>SUMIFS(GQList,GIList,Table_ExternalData_17[[#This Row],[item_key]],GTList,Table_ExternalData_17[[#Headers],[SR]])</f>
        <v>0</v>
      </c>
      <c r="H299" s="10">
        <f>SUMIFS(GQList,GIList,Table_ExternalData_17[[#This Row],[item_key]],GTList,Table_ExternalData_17[[#Headers],[TR]])</f>
        <v>0</v>
      </c>
      <c r="I299" s="10">
        <f>SUMIFS(GQList,GIList,Table_ExternalData_17[[#This Row],[item_key]],GTList,Table_ExternalData_17[[#Headers],[RCA]])</f>
        <v>0</v>
      </c>
      <c r="J299" s="10">
        <f>SUM(Table_ExternalData_17[[#This Row],[GRN]]+Table_ExternalData_17[[#This Row],[VSTR]]+Table_ExternalData_17[[#This Row],[SR]]+Table_ExternalData_17[[#This Row],[TR]]+Table_ExternalData_17[[#This Row],[RCA]])</f>
        <v>0</v>
      </c>
      <c r="K299" s="10">
        <f>SUMIFS(IsQList,IsIList,Table_ExternalData_15[[#This Row],[item_key]],IsITypeList,Table_ExternalData_17[[#Headers],[R/P]])</f>
        <v>489</v>
      </c>
      <c r="L299" s="10">
        <f>SUMIFS(IsQList,IsIList,Table_ExternalData_15[[#This Row],[item_key]],IsITypeList,Table_ExternalData_17[[#Headers],[CST]])</f>
        <v>0</v>
      </c>
      <c r="M299" s="10">
        <f>SUMIFS(IsQList,IsIList,Table_ExternalData_15[[#This Row],[item_key]],IsITypeList,Table_ExternalData_17[[#Headers],[S/I]])</f>
        <v>0</v>
      </c>
      <c r="N299" s="10">
        <f>SUMIFS(IsQList,IsIList,Table_ExternalData_15[[#This Row],[item_key]],IsITypeList,Table_ExternalData_17[[#Headers],[VST]])</f>
        <v>0</v>
      </c>
      <c r="O299" s="10">
        <f>SUMIFS(IsQList,IsIList,Table_ExternalData_15[[#This Row],[item_key]],IsITypeList,Table_ExternalData_17[[#Headers],[RTN]])</f>
        <v>0</v>
      </c>
      <c r="P299" s="10">
        <f>SUM(Table_ExternalData_17[[#This Row],[R/P]:[RTN]])</f>
        <v>489</v>
      </c>
      <c r="Q299" s="10">
        <f>SUM((Table_ExternalData_17[[#This Row],[Opening]]+Table_ExternalData_17[[#This Row],[Total Receipt]])-Table_ExternalData_17[[#This Row],[Total Issue]])</f>
        <v>-8</v>
      </c>
    </row>
    <row r="300" spans="1:17">
      <c r="A300" s="1" t="s">
        <v>1708</v>
      </c>
      <c r="B300" s="1" t="s">
        <v>1813</v>
      </c>
      <c r="C300" s="1" t="s">
        <v>1814</v>
      </c>
      <c r="D300" s="10">
        <f>SUMIFS(OPBQList,OPBIList,Table_ExternalData_17[[#This Row],[item_key]])</f>
        <v>2693</v>
      </c>
      <c r="E300" s="10">
        <f>SUMIFS(GQList,GIList,Table_ExternalData_17[[#This Row],[item_key]],GTList,Table_ExternalData_17[[#Headers],[GRN]])</f>
        <v>780</v>
      </c>
      <c r="F300" s="10">
        <f>SUMIFS(GQList,GIList,Table_ExternalData_17[[#This Row],[item_key]],GTList,Table_ExternalData_17[[#Headers],[VSTR]])</f>
        <v>0</v>
      </c>
      <c r="G300" s="10">
        <f>SUMIFS(GQList,GIList,Table_ExternalData_17[[#This Row],[item_key]],GTList,Table_ExternalData_17[[#Headers],[SR]])</f>
        <v>0</v>
      </c>
      <c r="H300" s="10">
        <f>SUMIFS(GQList,GIList,Table_ExternalData_17[[#This Row],[item_key]],GTList,Table_ExternalData_17[[#Headers],[TR]])</f>
        <v>0</v>
      </c>
      <c r="I300" s="10">
        <f>SUMIFS(GQList,GIList,Table_ExternalData_17[[#This Row],[item_key]],GTList,Table_ExternalData_17[[#Headers],[RCA]])</f>
        <v>0</v>
      </c>
      <c r="J300" s="10">
        <f>SUM(Table_ExternalData_17[[#This Row],[GRN]]+Table_ExternalData_17[[#This Row],[VSTR]]+Table_ExternalData_17[[#This Row],[SR]]+Table_ExternalData_17[[#This Row],[TR]]+Table_ExternalData_17[[#This Row],[RCA]])</f>
        <v>780</v>
      </c>
      <c r="K300" s="10">
        <f>SUMIFS(IsQList,IsIList,Table_ExternalData_15[[#This Row],[item_key]],IsITypeList,Table_ExternalData_17[[#Headers],[R/P]])</f>
        <v>1956</v>
      </c>
      <c r="L300" s="10">
        <f>SUMIFS(IsQList,IsIList,Table_ExternalData_15[[#This Row],[item_key]],IsITypeList,Table_ExternalData_17[[#Headers],[CST]])</f>
        <v>0</v>
      </c>
      <c r="M300" s="10">
        <f>SUMIFS(IsQList,IsIList,Table_ExternalData_15[[#This Row],[item_key]],IsITypeList,Table_ExternalData_17[[#Headers],[S/I]])</f>
        <v>0</v>
      </c>
      <c r="N300" s="10">
        <f>SUMIFS(IsQList,IsIList,Table_ExternalData_15[[#This Row],[item_key]],IsITypeList,Table_ExternalData_17[[#Headers],[VST]])</f>
        <v>0</v>
      </c>
      <c r="O300" s="10">
        <f>SUMIFS(IsQList,IsIList,Table_ExternalData_15[[#This Row],[item_key]],IsITypeList,Table_ExternalData_17[[#Headers],[RTN]])</f>
        <v>0</v>
      </c>
      <c r="P300" s="10">
        <f>SUM(Table_ExternalData_17[[#This Row],[R/P]:[RTN]])</f>
        <v>1956</v>
      </c>
      <c r="Q300" s="10">
        <f>SUM((Table_ExternalData_17[[#This Row],[Opening]]+Table_ExternalData_17[[#This Row],[Total Receipt]])-Table_ExternalData_17[[#This Row],[Total Issue]])</f>
        <v>1517</v>
      </c>
    </row>
    <row r="301" spans="1:17">
      <c r="A301" s="1" t="s">
        <v>150</v>
      </c>
      <c r="B301" s="1" t="s">
        <v>593</v>
      </c>
      <c r="C301" s="1" t="s">
        <v>594</v>
      </c>
      <c r="D301" s="10">
        <f>SUMIFS(OPBQList,OPBIList,Table_ExternalData_17[[#This Row],[item_key]])</f>
        <v>1775</v>
      </c>
      <c r="E301" s="10">
        <f>SUMIFS(GQList,GIList,Table_ExternalData_17[[#This Row],[item_key]],GTList,Table_ExternalData_17[[#Headers],[GRN]])</f>
        <v>700</v>
      </c>
      <c r="F301" s="10">
        <f>SUMIFS(GQList,GIList,Table_ExternalData_17[[#This Row],[item_key]],GTList,Table_ExternalData_17[[#Headers],[VSTR]])</f>
        <v>0</v>
      </c>
      <c r="G301" s="10">
        <f>SUMIFS(GQList,GIList,Table_ExternalData_17[[#This Row],[item_key]],GTList,Table_ExternalData_17[[#Headers],[SR]])</f>
        <v>0</v>
      </c>
      <c r="H301" s="10">
        <f>SUMIFS(GQList,GIList,Table_ExternalData_17[[#This Row],[item_key]],GTList,Table_ExternalData_17[[#Headers],[TR]])</f>
        <v>0</v>
      </c>
      <c r="I301" s="10">
        <f>SUMIFS(GQList,GIList,Table_ExternalData_17[[#This Row],[item_key]],GTList,Table_ExternalData_17[[#Headers],[RCA]])</f>
        <v>0</v>
      </c>
      <c r="J301" s="10">
        <f>SUM(Table_ExternalData_17[[#This Row],[GRN]]+Table_ExternalData_17[[#This Row],[VSTR]]+Table_ExternalData_17[[#This Row],[SR]]+Table_ExternalData_17[[#This Row],[TR]]+Table_ExternalData_17[[#This Row],[RCA]])</f>
        <v>700</v>
      </c>
      <c r="K301" s="10">
        <f>SUMIFS(IsQList,IsIList,Table_ExternalData_15[[#This Row],[item_key]],IsITypeList,Table_ExternalData_17[[#Headers],[R/P]])</f>
        <v>489</v>
      </c>
      <c r="L301" s="10">
        <f>SUMIFS(IsQList,IsIList,Table_ExternalData_15[[#This Row],[item_key]],IsITypeList,Table_ExternalData_17[[#Headers],[CST]])</f>
        <v>0</v>
      </c>
      <c r="M301" s="10">
        <f>SUMIFS(IsQList,IsIList,Table_ExternalData_15[[#This Row],[item_key]],IsITypeList,Table_ExternalData_17[[#Headers],[S/I]])</f>
        <v>0</v>
      </c>
      <c r="N301" s="10">
        <f>SUMIFS(IsQList,IsIList,Table_ExternalData_15[[#This Row],[item_key]],IsITypeList,Table_ExternalData_17[[#Headers],[VST]])</f>
        <v>0</v>
      </c>
      <c r="O301" s="10">
        <f>SUMIFS(IsQList,IsIList,Table_ExternalData_15[[#This Row],[item_key]],IsITypeList,Table_ExternalData_17[[#Headers],[RTN]])</f>
        <v>0</v>
      </c>
      <c r="P301" s="10">
        <f>SUM(Table_ExternalData_17[[#This Row],[R/P]:[RTN]])</f>
        <v>489</v>
      </c>
      <c r="Q301" s="10">
        <f>SUM((Table_ExternalData_17[[#This Row],[Opening]]+Table_ExternalData_17[[#This Row],[Total Receipt]])-Table_ExternalData_17[[#This Row],[Total Issue]])</f>
        <v>1986</v>
      </c>
    </row>
    <row r="302" spans="1:17">
      <c r="A302" s="1" t="s">
        <v>151</v>
      </c>
      <c r="B302" s="1" t="s">
        <v>671</v>
      </c>
      <c r="C302" s="1" t="s">
        <v>672</v>
      </c>
      <c r="D302" s="10">
        <f>SUMIFS(OPBQList,OPBIList,Table_ExternalData_17[[#This Row],[item_key]])</f>
        <v>605</v>
      </c>
      <c r="E302" s="10">
        <f>SUMIFS(GQList,GIList,Table_ExternalData_17[[#This Row],[item_key]],GTList,Table_ExternalData_17[[#Headers],[GRN]])</f>
        <v>610</v>
      </c>
      <c r="F302" s="10">
        <f>SUMIFS(GQList,GIList,Table_ExternalData_17[[#This Row],[item_key]],GTList,Table_ExternalData_17[[#Headers],[VSTR]])</f>
        <v>0</v>
      </c>
      <c r="G302" s="10">
        <f>SUMIFS(GQList,GIList,Table_ExternalData_17[[#This Row],[item_key]],GTList,Table_ExternalData_17[[#Headers],[SR]])</f>
        <v>0</v>
      </c>
      <c r="H302" s="10">
        <f>SUMIFS(GQList,GIList,Table_ExternalData_17[[#This Row],[item_key]],GTList,Table_ExternalData_17[[#Headers],[TR]])</f>
        <v>0</v>
      </c>
      <c r="I302" s="10">
        <f>SUMIFS(GQList,GIList,Table_ExternalData_17[[#This Row],[item_key]],GTList,Table_ExternalData_17[[#Headers],[RCA]])</f>
        <v>0</v>
      </c>
      <c r="J302" s="10">
        <f>SUM(Table_ExternalData_17[[#This Row],[GRN]]+Table_ExternalData_17[[#This Row],[VSTR]]+Table_ExternalData_17[[#This Row],[SR]]+Table_ExternalData_17[[#This Row],[TR]]+Table_ExternalData_17[[#This Row],[RCA]])</f>
        <v>610</v>
      </c>
      <c r="K302" s="10">
        <f>SUMIFS(IsQList,IsIList,Table_ExternalData_15[[#This Row],[item_key]],IsITypeList,Table_ExternalData_17[[#Headers],[R/P]])</f>
        <v>489</v>
      </c>
      <c r="L302" s="10">
        <f>SUMIFS(IsQList,IsIList,Table_ExternalData_15[[#This Row],[item_key]],IsITypeList,Table_ExternalData_17[[#Headers],[CST]])</f>
        <v>0</v>
      </c>
      <c r="M302" s="10">
        <f>SUMIFS(IsQList,IsIList,Table_ExternalData_15[[#This Row],[item_key]],IsITypeList,Table_ExternalData_17[[#Headers],[S/I]])</f>
        <v>0</v>
      </c>
      <c r="N302" s="10">
        <f>SUMIFS(IsQList,IsIList,Table_ExternalData_15[[#This Row],[item_key]],IsITypeList,Table_ExternalData_17[[#Headers],[VST]])</f>
        <v>0</v>
      </c>
      <c r="O302" s="10">
        <f>SUMIFS(IsQList,IsIList,Table_ExternalData_15[[#This Row],[item_key]],IsITypeList,Table_ExternalData_17[[#Headers],[RTN]])</f>
        <v>0</v>
      </c>
      <c r="P302" s="10">
        <f>SUM(Table_ExternalData_17[[#This Row],[R/P]:[RTN]])</f>
        <v>489</v>
      </c>
      <c r="Q302" s="10">
        <f>SUM((Table_ExternalData_17[[#This Row],[Opening]]+Table_ExternalData_17[[#This Row],[Total Receipt]])-Table_ExternalData_17[[#This Row],[Total Issue]])</f>
        <v>726</v>
      </c>
    </row>
    <row r="303" spans="1:17">
      <c r="A303" s="1" t="s">
        <v>2172</v>
      </c>
      <c r="B303" s="1" t="s">
        <v>2602</v>
      </c>
      <c r="C303" s="1" t="s">
        <v>1076</v>
      </c>
      <c r="D303" s="10">
        <f>SUMIFS(OPBQList,OPBIList,Table_ExternalData_17[[#This Row],[item_key]])</f>
        <v>1216</v>
      </c>
      <c r="E303" s="10">
        <f>SUMIFS(GQList,GIList,Table_ExternalData_17[[#This Row],[item_key]],GTList,Table_ExternalData_17[[#Headers],[GRN]])</f>
        <v>0</v>
      </c>
      <c r="F303" s="10">
        <f>SUMIFS(GQList,GIList,Table_ExternalData_17[[#This Row],[item_key]],GTList,Table_ExternalData_17[[#Headers],[VSTR]])</f>
        <v>0</v>
      </c>
      <c r="G303" s="10">
        <f>SUMIFS(GQList,GIList,Table_ExternalData_17[[#This Row],[item_key]],GTList,Table_ExternalData_17[[#Headers],[SR]])</f>
        <v>0</v>
      </c>
      <c r="H303" s="10">
        <f>SUMIFS(GQList,GIList,Table_ExternalData_17[[#This Row],[item_key]],GTList,Table_ExternalData_17[[#Headers],[TR]])</f>
        <v>0</v>
      </c>
      <c r="I303" s="10">
        <f>SUMIFS(GQList,GIList,Table_ExternalData_17[[#This Row],[item_key]],GTList,Table_ExternalData_17[[#Headers],[RCA]])</f>
        <v>0</v>
      </c>
      <c r="J303" s="10">
        <f>SUM(Table_ExternalData_17[[#This Row],[GRN]]+Table_ExternalData_17[[#This Row],[VSTR]]+Table_ExternalData_17[[#This Row],[SR]]+Table_ExternalData_17[[#This Row],[TR]]+Table_ExternalData_17[[#This Row],[RCA]])</f>
        <v>0</v>
      </c>
      <c r="K303" s="10">
        <f>SUMIFS(IsQList,IsIList,Table_ExternalData_15[[#This Row],[item_key]],IsITypeList,Table_ExternalData_17[[#Headers],[R/P]])</f>
        <v>489</v>
      </c>
      <c r="L303" s="10">
        <f>SUMIFS(IsQList,IsIList,Table_ExternalData_15[[#This Row],[item_key]],IsITypeList,Table_ExternalData_17[[#Headers],[CST]])</f>
        <v>0</v>
      </c>
      <c r="M303" s="10">
        <f>SUMIFS(IsQList,IsIList,Table_ExternalData_15[[#This Row],[item_key]],IsITypeList,Table_ExternalData_17[[#Headers],[S/I]])</f>
        <v>0</v>
      </c>
      <c r="N303" s="10">
        <f>SUMIFS(IsQList,IsIList,Table_ExternalData_15[[#This Row],[item_key]],IsITypeList,Table_ExternalData_17[[#Headers],[VST]])</f>
        <v>0</v>
      </c>
      <c r="O303" s="10">
        <f>SUMIFS(IsQList,IsIList,Table_ExternalData_15[[#This Row],[item_key]],IsITypeList,Table_ExternalData_17[[#Headers],[RTN]])</f>
        <v>0</v>
      </c>
      <c r="P303" s="10">
        <f>SUM(Table_ExternalData_17[[#This Row],[R/P]:[RTN]])</f>
        <v>489</v>
      </c>
      <c r="Q303" s="10">
        <f>SUM((Table_ExternalData_17[[#This Row],[Opening]]+Table_ExternalData_17[[#This Row],[Total Receipt]])-Table_ExternalData_17[[#This Row],[Total Issue]])</f>
        <v>727</v>
      </c>
    </row>
    <row r="304" spans="1:17">
      <c r="A304" s="1" t="s">
        <v>2173</v>
      </c>
      <c r="B304" s="1" t="s">
        <v>2603</v>
      </c>
      <c r="C304" s="1" t="s">
        <v>2604</v>
      </c>
      <c r="D304" s="10">
        <f>SUMIFS(OPBQList,OPBIList,Table_ExternalData_17[[#This Row],[item_key]])</f>
        <v>1509</v>
      </c>
      <c r="E304" s="10">
        <f>SUMIFS(GQList,GIList,Table_ExternalData_17[[#This Row],[item_key]],GTList,Table_ExternalData_17[[#Headers],[GRN]])</f>
        <v>827</v>
      </c>
      <c r="F304" s="10">
        <f>SUMIFS(GQList,GIList,Table_ExternalData_17[[#This Row],[item_key]],GTList,Table_ExternalData_17[[#Headers],[VSTR]])</f>
        <v>0</v>
      </c>
      <c r="G304" s="10">
        <f>SUMIFS(GQList,GIList,Table_ExternalData_17[[#This Row],[item_key]],GTList,Table_ExternalData_17[[#Headers],[SR]])</f>
        <v>0</v>
      </c>
      <c r="H304" s="10">
        <f>SUMIFS(GQList,GIList,Table_ExternalData_17[[#This Row],[item_key]],GTList,Table_ExternalData_17[[#Headers],[TR]])</f>
        <v>0</v>
      </c>
      <c r="I304" s="10">
        <f>SUMIFS(GQList,GIList,Table_ExternalData_17[[#This Row],[item_key]],GTList,Table_ExternalData_17[[#Headers],[RCA]])</f>
        <v>0</v>
      </c>
      <c r="J304" s="10">
        <f>SUM(Table_ExternalData_17[[#This Row],[GRN]]+Table_ExternalData_17[[#This Row],[VSTR]]+Table_ExternalData_17[[#This Row],[SR]]+Table_ExternalData_17[[#This Row],[TR]]+Table_ExternalData_17[[#This Row],[RCA]])</f>
        <v>827</v>
      </c>
      <c r="K304" s="10">
        <f>SUMIFS(IsQList,IsIList,Table_ExternalData_15[[#This Row],[item_key]],IsITypeList,Table_ExternalData_17[[#Headers],[R/P]])</f>
        <v>978</v>
      </c>
      <c r="L304" s="10">
        <f>SUMIFS(IsQList,IsIList,Table_ExternalData_15[[#This Row],[item_key]],IsITypeList,Table_ExternalData_17[[#Headers],[CST]])</f>
        <v>0</v>
      </c>
      <c r="M304" s="10">
        <f>SUMIFS(IsQList,IsIList,Table_ExternalData_15[[#This Row],[item_key]],IsITypeList,Table_ExternalData_17[[#Headers],[S/I]])</f>
        <v>0</v>
      </c>
      <c r="N304" s="10">
        <f>SUMIFS(IsQList,IsIList,Table_ExternalData_15[[#This Row],[item_key]],IsITypeList,Table_ExternalData_17[[#Headers],[VST]])</f>
        <v>0</v>
      </c>
      <c r="O304" s="10">
        <f>SUMIFS(IsQList,IsIList,Table_ExternalData_15[[#This Row],[item_key]],IsITypeList,Table_ExternalData_17[[#Headers],[RTN]])</f>
        <v>0</v>
      </c>
      <c r="P304" s="10">
        <f>SUM(Table_ExternalData_17[[#This Row],[R/P]:[RTN]])</f>
        <v>978</v>
      </c>
      <c r="Q304" s="10">
        <f>SUM((Table_ExternalData_17[[#This Row],[Opening]]+Table_ExternalData_17[[#This Row],[Total Receipt]])-Table_ExternalData_17[[#This Row],[Total Issue]])</f>
        <v>1358</v>
      </c>
    </row>
    <row r="305" spans="1:17">
      <c r="A305" s="1" t="s">
        <v>541</v>
      </c>
      <c r="B305" s="1" t="s">
        <v>1256</v>
      </c>
      <c r="C305" s="1" t="s">
        <v>1257</v>
      </c>
      <c r="D305" s="10">
        <f>SUMIFS(OPBQList,OPBIList,Table_ExternalData_17[[#This Row],[item_key]])</f>
        <v>-506</v>
      </c>
      <c r="E305" s="10">
        <f>SUMIFS(GQList,GIList,Table_ExternalData_17[[#This Row],[item_key]],GTList,Table_ExternalData_17[[#Headers],[GRN]])</f>
        <v>500</v>
      </c>
      <c r="F305" s="10">
        <f>SUMIFS(GQList,GIList,Table_ExternalData_17[[#This Row],[item_key]],GTList,Table_ExternalData_17[[#Headers],[VSTR]])</f>
        <v>0</v>
      </c>
      <c r="G305" s="10">
        <f>SUMIFS(GQList,GIList,Table_ExternalData_17[[#This Row],[item_key]],GTList,Table_ExternalData_17[[#Headers],[SR]])</f>
        <v>0</v>
      </c>
      <c r="H305" s="10">
        <f>SUMIFS(GQList,GIList,Table_ExternalData_17[[#This Row],[item_key]],GTList,Table_ExternalData_17[[#Headers],[TR]])</f>
        <v>0</v>
      </c>
      <c r="I305" s="10">
        <f>SUMIFS(GQList,GIList,Table_ExternalData_17[[#This Row],[item_key]],GTList,Table_ExternalData_17[[#Headers],[RCA]])</f>
        <v>0</v>
      </c>
      <c r="J305" s="10">
        <f>SUM(Table_ExternalData_17[[#This Row],[GRN]]+Table_ExternalData_17[[#This Row],[VSTR]]+Table_ExternalData_17[[#This Row],[SR]]+Table_ExternalData_17[[#This Row],[TR]]+Table_ExternalData_17[[#This Row],[RCA]])</f>
        <v>500</v>
      </c>
      <c r="K305" s="10">
        <f>SUMIFS(IsQList,IsIList,Table_ExternalData_15[[#This Row],[item_key]],IsITypeList,Table_ExternalData_17[[#Headers],[R/P]])</f>
        <v>489</v>
      </c>
      <c r="L305" s="10">
        <f>SUMIFS(IsQList,IsIList,Table_ExternalData_15[[#This Row],[item_key]],IsITypeList,Table_ExternalData_17[[#Headers],[CST]])</f>
        <v>0</v>
      </c>
      <c r="M305" s="10">
        <f>SUMIFS(IsQList,IsIList,Table_ExternalData_15[[#This Row],[item_key]],IsITypeList,Table_ExternalData_17[[#Headers],[S/I]])</f>
        <v>0</v>
      </c>
      <c r="N305" s="10">
        <f>SUMIFS(IsQList,IsIList,Table_ExternalData_15[[#This Row],[item_key]],IsITypeList,Table_ExternalData_17[[#Headers],[VST]])</f>
        <v>0</v>
      </c>
      <c r="O305" s="10">
        <f>SUMIFS(IsQList,IsIList,Table_ExternalData_15[[#This Row],[item_key]],IsITypeList,Table_ExternalData_17[[#Headers],[RTN]])</f>
        <v>0</v>
      </c>
      <c r="P305" s="10">
        <f>SUM(Table_ExternalData_17[[#This Row],[R/P]:[RTN]])</f>
        <v>489</v>
      </c>
      <c r="Q305" s="10">
        <f>SUM((Table_ExternalData_17[[#This Row],[Opening]]+Table_ExternalData_17[[#This Row],[Total Receipt]])-Table_ExternalData_17[[#This Row],[Total Issue]])</f>
        <v>-495</v>
      </c>
    </row>
    <row r="306" spans="1:17">
      <c r="A306" s="1" t="s">
        <v>2174</v>
      </c>
      <c r="B306" s="1" t="s">
        <v>2605</v>
      </c>
      <c r="C306" s="1" t="s">
        <v>2606</v>
      </c>
      <c r="D306" s="10">
        <f>SUMIFS(OPBQList,OPBIList,Table_ExternalData_17[[#This Row],[item_key]])</f>
        <v>2506</v>
      </c>
      <c r="E306" s="10">
        <f>SUMIFS(GQList,GIList,Table_ExternalData_17[[#This Row],[item_key]],GTList,Table_ExternalData_17[[#Headers],[GRN]])</f>
        <v>0</v>
      </c>
      <c r="F306" s="10">
        <f>SUMIFS(GQList,GIList,Table_ExternalData_17[[#This Row],[item_key]],GTList,Table_ExternalData_17[[#Headers],[VSTR]])</f>
        <v>0</v>
      </c>
      <c r="G306" s="10">
        <f>SUMIFS(GQList,GIList,Table_ExternalData_17[[#This Row],[item_key]],GTList,Table_ExternalData_17[[#Headers],[SR]])</f>
        <v>0</v>
      </c>
      <c r="H306" s="10">
        <f>SUMIFS(GQList,GIList,Table_ExternalData_17[[#This Row],[item_key]],GTList,Table_ExternalData_17[[#Headers],[TR]])</f>
        <v>0</v>
      </c>
      <c r="I306" s="10">
        <f>SUMIFS(GQList,GIList,Table_ExternalData_17[[#This Row],[item_key]],GTList,Table_ExternalData_17[[#Headers],[RCA]])</f>
        <v>0</v>
      </c>
      <c r="J306" s="10">
        <f>SUM(Table_ExternalData_17[[#This Row],[GRN]]+Table_ExternalData_17[[#This Row],[VSTR]]+Table_ExternalData_17[[#This Row],[SR]]+Table_ExternalData_17[[#This Row],[TR]]+Table_ExternalData_17[[#This Row],[RCA]])</f>
        <v>0</v>
      </c>
      <c r="K306" s="10">
        <f>SUMIFS(IsQList,IsIList,Table_ExternalData_15[[#This Row],[item_key]],IsITypeList,Table_ExternalData_17[[#Headers],[R/P]])</f>
        <v>489</v>
      </c>
      <c r="L306" s="10">
        <f>SUMIFS(IsQList,IsIList,Table_ExternalData_15[[#This Row],[item_key]],IsITypeList,Table_ExternalData_17[[#Headers],[CST]])</f>
        <v>0</v>
      </c>
      <c r="M306" s="10">
        <f>SUMIFS(IsQList,IsIList,Table_ExternalData_15[[#This Row],[item_key]],IsITypeList,Table_ExternalData_17[[#Headers],[S/I]])</f>
        <v>0</v>
      </c>
      <c r="N306" s="10">
        <f>SUMIFS(IsQList,IsIList,Table_ExternalData_15[[#This Row],[item_key]],IsITypeList,Table_ExternalData_17[[#Headers],[VST]])</f>
        <v>0</v>
      </c>
      <c r="O306" s="10">
        <f>SUMIFS(IsQList,IsIList,Table_ExternalData_15[[#This Row],[item_key]],IsITypeList,Table_ExternalData_17[[#Headers],[RTN]])</f>
        <v>0</v>
      </c>
      <c r="P306" s="10">
        <f>SUM(Table_ExternalData_17[[#This Row],[R/P]:[RTN]])</f>
        <v>489</v>
      </c>
      <c r="Q306" s="10">
        <f>SUM((Table_ExternalData_17[[#This Row],[Opening]]+Table_ExternalData_17[[#This Row],[Total Receipt]])-Table_ExternalData_17[[#This Row],[Total Issue]])</f>
        <v>2017</v>
      </c>
    </row>
    <row r="307" spans="1:17">
      <c r="A307" s="1" t="s">
        <v>542</v>
      </c>
      <c r="B307" s="1" t="s">
        <v>1258</v>
      </c>
      <c r="C307" s="1" t="s">
        <v>1259</v>
      </c>
      <c r="D307" s="10">
        <f>SUMIFS(OPBQList,OPBIList,Table_ExternalData_17[[#This Row],[item_key]])</f>
        <v>-520</v>
      </c>
      <c r="E307" s="10">
        <f>SUMIFS(GQList,GIList,Table_ExternalData_17[[#This Row],[item_key]],GTList,Table_ExternalData_17[[#Headers],[GRN]])</f>
        <v>500</v>
      </c>
      <c r="F307" s="10">
        <f>SUMIFS(GQList,GIList,Table_ExternalData_17[[#This Row],[item_key]],GTList,Table_ExternalData_17[[#Headers],[VSTR]])</f>
        <v>0</v>
      </c>
      <c r="G307" s="10">
        <f>SUMIFS(GQList,GIList,Table_ExternalData_17[[#This Row],[item_key]],GTList,Table_ExternalData_17[[#Headers],[SR]])</f>
        <v>0</v>
      </c>
      <c r="H307" s="10">
        <f>SUMIFS(GQList,GIList,Table_ExternalData_17[[#This Row],[item_key]],GTList,Table_ExternalData_17[[#Headers],[TR]])</f>
        <v>0</v>
      </c>
      <c r="I307" s="10">
        <f>SUMIFS(GQList,GIList,Table_ExternalData_17[[#This Row],[item_key]],GTList,Table_ExternalData_17[[#Headers],[RCA]])</f>
        <v>0</v>
      </c>
      <c r="J307" s="10">
        <f>SUM(Table_ExternalData_17[[#This Row],[GRN]]+Table_ExternalData_17[[#This Row],[VSTR]]+Table_ExternalData_17[[#This Row],[SR]]+Table_ExternalData_17[[#This Row],[TR]]+Table_ExternalData_17[[#This Row],[RCA]])</f>
        <v>500</v>
      </c>
      <c r="K307" s="10">
        <f>SUMIFS(IsQList,IsIList,Table_ExternalData_15[[#This Row],[item_key]],IsITypeList,Table_ExternalData_17[[#Headers],[R/P]])</f>
        <v>1956</v>
      </c>
      <c r="L307" s="10">
        <f>SUMIFS(IsQList,IsIList,Table_ExternalData_15[[#This Row],[item_key]],IsITypeList,Table_ExternalData_17[[#Headers],[CST]])</f>
        <v>0</v>
      </c>
      <c r="M307" s="10">
        <f>SUMIFS(IsQList,IsIList,Table_ExternalData_15[[#This Row],[item_key]],IsITypeList,Table_ExternalData_17[[#Headers],[S/I]])</f>
        <v>0</v>
      </c>
      <c r="N307" s="10">
        <f>SUMIFS(IsQList,IsIList,Table_ExternalData_15[[#This Row],[item_key]],IsITypeList,Table_ExternalData_17[[#Headers],[VST]])</f>
        <v>0</v>
      </c>
      <c r="O307" s="10">
        <f>SUMIFS(IsQList,IsIList,Table_ExternalData_15[[#This Row],[item_key]],IsITypeList,Table_ExternalData_17[[#Headers],[RTN]])</f>
        <v>0</v>
      </c>
      <c r="P307" s="10">
        <f>SUM(Table_ExternalData_17[[#This Row],[R/P]:[RTN]])</f>
        <v>1956</v>
      </c>
      <c r="Q307" s="10">
        <f>SUM((Table_ExternalData_17[[#This Row],[Opening]]+Table_ExternalData_17[[#This Row],[Total Receipt]])-Table_ExternalData_17[[#This Row],[Total Issue]])</f>
        <v>-1976</v>
      </c>
    </row>
    <row r="308" spans="1:17">
      <c r="A308" s="1" t="s">
        <v>388</v>
      </c>
      <c r="B308" s="1" t="s">
        <v>1260</v>
      </c>
      <c r="C308" s="1" t="s">
        <v>1261</v>
      </c>
      <c r="D308" s="10">
        <f>SUMIFS(OPBQList,OPBIList,Table_ExternalData_17[[#This Row],[item_key]])</f>
        <v>-269</v>
      </c>
      <c r="E308" s="10">
        <f>SUMIFS(GQList,GIList,Table_ExternalData_17[[#This Row],[item_key]],GTList,Table_ExternalData_17[[#Headers],[GRN]])</f>
        <v>240</v>
      </c>
      <c r="F308" s="10">
        <f>SUMIFS(GQList,GIList,Table_ExternalData_17[[#This Row],[item_key]],GTList,Table_ExternalData_17[[#Headers],[VSTR]])</f>
        <v>0</v>
      </c>
      <c r="G308" s="10">
        <f>SUMIFS(GQList,GIList,Table_ExternalData_17[[#This Row],[item_key]],GTList,Table_ExternalData_17[[#Headers],[SR]])</f>
        <v>0</v>
      </c>
      <c r="H308" s="10">
        <f>SUMIFS(GQList,GIList,Table_ExternalData_17[[#This Row],[item_key]],GTList,Table_ExternalData_17[[#Headers],[TR]])</f>
        <v>0</v>
      </c>
      <c r="I308" s="10">
        <f>SUMIFS(GQList,GIList,Table_ExternalData_17[[#This Row],[item_key]],GTList,Table_ExternalData_17[[#Headers],[RCA]])</f>
        <v>0</v>
      </c>
      <c r="J308" s="10">
        <f>SUM(Table_ExternalData_17[[#This Row],[GRN]]+Table_ExternalData_17[[#This Row],[VSTR]]+Table_ExternalData_17[[#This Row],[SR]]+Table_ExternalData_17[[#This Row],[TR]]+Table_ExternalData_17[[#This Row],[RCA]])</f>
        <v>240</v>
      </c>
      <c r="K308" s="10">
        <f>SUMIFS(IsQList,IsIList,Table_ExternalData_15[[#This Row],[item_key]],IsITypeList,Table_ExternalData_17[[#Headers],[R/P]])</f>
        <v>978</v>
      </c>
      <c r="L308" s="10">
        <f>SUMIFS(IsQList,IsIList,Table_ExternalData_15[[#This Row],[item_key]],IsITypeList,Table_ExternalData_17[[#Headers],[CST]])</f>
        <v>0</v>
      </c>
      <c r="M308" s="10">
        <f>SUMIFS(IsQList,IsIList,Table_ExternalData_15[[#This Row],[item_key]],IsITypeList,Table_ExternalData_17[[#Headers],[S/I]])</f>
        <v>0</v>
      </c>
      <c r="N308" s="10">
        <f>SUMIFS(IsQList,IsIList,Table_ExternalData_15[[#This Row],[item_key]],IsITypeList,Table_ExternalData_17[[#Headers],[VST]])</f>
        <v>0</v>
      </c>
      <c r="O308" s="10">
        <f>SUMIFS(IsQList,IsIList,Table_ExternalData_15[[#This Row],[item_key]],IsITypeList,Table_ExternalData_17[[#Headers],[RTN]])</f>
        <v>0</v>
      </c>
      <c r="P308" s="10">
        <f>SUM(Table_ExternalData_17[[#This Row],[R/P]:[RTN]])</f>
        <v>978</v>
      </c>
      <c r="Q308" s="10">
        <f>SUM((Table_ExternalData_17[[#This Row],[Opening]]+Table_ExternalData_17[[#This Row],[Total Receipt]])-Table_ExternalData_17[[#This Row],[Total Issue]])</f>
        <v>-1007</v>
      </c>
    </row>
    <row r="309" spans="1:17">
      <c r="A309" s="1" t="s">
        <v>389</v>
      </c>
      <c r="B309" s="1" t="s">
        <v>1262</v>
      </c>
      <c r="C309" s="1" t="s">
        <v>1263</v>
      </c>
      <c r="D309" s="10">
        <f>SUMIFS(OPBQList,OPBIList,Table_ExternalData_17[[#This Row],[item_key]])</f>
        <v>-381</v>
      </c>
      <c r="E309" s="10">
        <f>SUMIFS(GQList,GIList,Table_ExternalData_17[[#This Row],[item_key]],GTList,Table_ExternalData_17[[#Headers],[GRN]])</f>
        <v>240</v>
      </c>
      <c r="F309" s="10">
        <f>SUMIFS(GQList,GIList,Table_ExternalData_17[[#This Row],[item_key]],GTList,Table_ExternalData_17[[#Headers],[VSTR]])</f>
        <v>0</v>
      </c>
      <c r="G309" s="10">
        <f>SUMIFS(GQList,GIList,Table_ExternalData_17[[#This Row],[item_key]],GTList,Table_ExternalData_17[[#Headers],[SR]])</f>
        <v>0</v>
      </c>
      <c r="H309" s="10">
        <f>SUMIFS(GQList,GIList,Table_ExternalData_17[[#This Row],[item_key]],GTList,Table_ExternalData_17[[#Headers],[TR]])</f>
        <v>0</v>
      </c>
      <c r="I309" s="10">
        <f>SUMIFS(GQList,GIList,Table_ExternalData_17[[#This Row],[item_key]],GTList,Table_ExternalData_17[[#Headers],[RCA]])</f>
        <v>0</v>
      </c>
      <c r="J309" s="10">
        <f>SUM(Table_ExternalData_17[[#This Row],[GRN]]+Table_ExternalData_17[[#This Row],[VSTR]]+Table_ExternalData_17[[#This Row],[SR]]+Table_ExternalData_17[[#This Row],[TR]]+Table_ExternalData_17[[#This Row],[RCA]])</f>
        <v>240</v>
      </c>
      <c r="K309" s="10">
        <f>SUMIFS(IsQList,IsIList,Table_ExternalData_15[[#This Row],[item_key]],IsITypeList,Table_ExternalData_17[[#Headers],[R/P]])</f>
        <v>978</v>
      </c>
      <c r="L309" s="10">
        <f>SUMIFS(IsQList,IsIList,Table_ExternalData_15[[#This Row],[item_key]],IsITypeList,Table_ExternalData_17[[#Headers],[CST]])</f>
        <v>0</v>
      </c>
      <c r="M309" s="10">
        <f>SUMIFS(IsQList,IsIList,Table_ExternalData_15[[#This Row],[item_key]],IsITypeList,Table_ExternalData_17[[#Headers],[S/I]])</f>
        <v>0</v>
      </c>
      <c r="N309" s="10">
        <f>SUMIFS(IsQList,IsIList,Table_ExternalData_15[[#This Row],[item_key]],IsITypeList,Table_ExternalData_17[[#Headers],[VST]])</f>
        <v>0</v>
      </c>
      <c r="O309" s="10">
        <f>SUMIFS(IsQList,IsIList,Table_ExternalData_15[[#This Row],[item_key]],IsITypeList,Table_ExternalData_17[[#Headers],[RTN]])</f>
        <v>0</v>
      </c>
      <c r="P309" s="10">
        <f>SUM(Table_ExternalData_17[[#This Row],[R/P]:[RTN]])</f>
        <v>978</v>
      </c>
      <c r="Q309" s="10">
        <f>SUM((Table_ExternalData_17[[#This Row],[Opening]]+Table_ExternalData_17[[#This Row],[Total Receipt]])-Table_ExternalData_17[[#This Row],[Total Issue]])</f>
        <v>-1119</v>
      </c>
    </row>
    <row r="310" spans="1:17">
      <c r="A310" s="1" t="s">
        <v>2175</v>
      </c>
      <c r="B310" s="1" t="s">
        <v>2607</v>
      </c>
      <c r="C310" s="1" t="s">
        <v>2442</v>
      </c>
      <c r="D310" s="10">
        <f>SUMIFS(OPBQList,OPBIList,Table_ExternalData_17[[#This Row],[item_key]])</f>
        <v>2967</v>
      </c>
      <c r="E310" s="10">
        <f>SUMIFS(GQList,GIList,Table_ExternalData_17[[#This Row],[item_key]],GTList,Table_ExternalData_17[[#Headers],[GRN]])</f>
        <v>0</v>
      </c>
      <c r="F310" s="10">
        <f>SUMIFS(GQList,GIList,Table_ExternalData_17[[#This Row],[item_key]],GTList,Table_ExternalData_17[[#Headers],[VSTR]])</f>
        <v>0</v>
      </c>
      <c r="G310" s="10">
        <f>SUMIFS(GQList,GIList,Table_ExternalData_17[[#This Row],[item_key]],GTList,Table_ExternalData_17[[#Headers],[SR]])</f>
        <v>0</v>
      </c>
      <c r="H310" s="10">
        <f>SUMIFS(GQList,GIList,Table_ExternalData_17[[#This Row],[item_key]],GTList,Table_ExternalData_17[[#Headers],[TR]])</f>
        <v>0</v>
      </c>
      <c r="I310" s="10">
        <f>SUMIFS(GQList,GIList,Table_ExternalData_17[[#This Row],[item_key]],GTList,Table_ExternalData_17[[#Headers],[RCA]])</f>
        <v>0</v>
      </c>
      <c r="J310" s="10">
        <f>SUM(Table_ExternalData_17[[#This Row],[GRN]]+Table_ExternalData_17[[#This Row],[VSTR]]+Table_ExternalData_17[[#This Row],[SR]]+Table_ExternalData_17[[#This Row],[TR]]+Table_ExternalData_17[[#This Row],[RCA]])</f>
        <v>0</v>
      </c>
      <c r="K310" s="10">
        <f>SUMIFS(IsQList,IsIList,Table_ExternalData_15[[#This Row],[item_key]],IsITypeList,Table_ExternalData_17[[#Headers],[R/P]])</f>
        <v>1956</v>
      </c>
      <c r="L310" s="10">
        <f>SUMIFS(IsQList,IsIList,Table_ExternalData_15[[#This Row],[item_key]],IsITypeList,Table_ExternalData_17[[#Headers],[CST]])</f>
        <v>0</v>
      </c>
      <c r="M310" s="10">
        <f>SUMIFS(IsQList,IsIList,Table_ExternalData_15[[#This Row],[item_key]],IsITypeList,Table_ExternalData_17[[#Headers],[S/I]])</f>
        <v>0</v>
      </c>
      <c r="N310" s="10">
        <f>SUMIFS(IsQList,IsIList,Table_ExternalData_15[[#This Row],[item_key]],IsITypeList,Table_ExternalData_17[[#Headers],[VST]])</f>
        <v>0</v>
      </c>
      <c r="O310" s="10">
        <f>SUMIFS(IsQList,IsIList,Table_ExternalData_15[[#This Row],[item_key]],IsITypeList,Table_ExternalData_17[[#Headers],[RTN]])</f>
        <v>0</v>
      </c>
      <c r="P310" s="10">
        <f>SUM(Table_ExternalData_17[[#This Row],[R/P]:[RTN]])</f>
        <v>1956</v>
      </c>
      <c r="Q310" s="10">
        <f>SUM((Table_ExternalData_17[[#This Row],[Opening]]+Table_ExternalData_17[[#This Row],[Total Receipt]])-Table_ExternalData_17[[#This Row],[Total Issue]])</f>
        <v>1011</v>
      </c>
    </row>
    <row r="311" spans="1:17">
      <c r="A311" s="1" t="s">
        <v>2176</v>
      </c>
      <c r="B311" s="1" t="s">
        <v>2608</v>
      </c>
      <c r="C311" s="1" t="s">
        <v>2609</v>
      </c>
      <c r="D311" s="10">
        <f>SUMIFS(OPBQList,OPBIList,Table_ExternalData_17[[#This Row],[item_key]])</f>
        <v>1671</v>
      </c>
      <c r="E311" s="10">
        <f>SUMIFS(GQList,GIList,Table_ExternalData_17[[#This Row],[item_key]],GTList,Table_ExternalData_17[[#Headers],[GRN]])</f>
        <v>0</v>
      </c>
      <c r="F311" s="10">
        <f>SUMIFS(GQList,GIList,Table_ExternalData_17[[#This Row],[item_key]],GTList,Table_ExternalData_17[[#Headers],[VSTR]])</f>
        <v>0</v>
      </c>
      <c r="G311" s="10">
        <f>SUMIFS(GQList,GIList,Table_ExternalData_17[[#This Row],[item_key]],GTList,Table_ExternalData_17[[#Headers],[SR]])</f>
        <v>0</v>
      </c>
      <c r="H311" s="10">
        <f>SUMIFS(GQList,GIList,Table_ExternalData_17[[#This Row],[item_key]],GTList,Table_ExternalData_17[[#Headers],[TR]])</f>
        <v>0</v>
      </c>
      <c r="I311" s="10">
        <f>SUMIFS(GQList,GIList,Table_ExternalData_17[[#This Row],[item_key]],GTList,Table_ExternalData_17[[#Headers],[RCA]])</f>
        <v>0</v>
      </c>
      <c r="J311" s="10">
        <f>SUM(Table_ExternalData_17[[#This Row],[GRN]]+Table_ExternalData_17[[#This Row],[VSTR]]+Table_ExternalData_17[[#This Row],[SR]]+Table_ExternalData_17[[#This Row],[TR]]+Table_ExternalData_17[[#This Row],[RCA]])</f>
        <v>0</v>
      </c>
      <c r="K311" s="10">
        <f>SUMIFS(IsQList,IsIList,Table_ExternalData_15[[#This Row],[item_key]],IsITypeList,Table_ExternalData_17[[#Headers],[R/P]])</f>
        <v>978</v>
      </c>
      <c r="L311" s="10">
        <f>SUMIFS(IsQList,IsIList,Table_ExternalData_15[[#This Row],[item_key]],IsITypeList,Table_ExternalData_17[[#Headers],[CST]])</f>
        <v>0</v>
      </c>
      <c r="M311" s="10">
        <f>SUMIFS(IsQList,IsIList,Table_ExternalData_15[[#This Row],[item_key]],IsITypeList,Table_ExternalData_17[[#Headers],[S/I]])</f>
        <v>0</v>
      </c>
      <c r="N311" s="10">
        <f>SUMIFS(IsQList,IsIList,Table_ExternalData_15[[#This Row],[item_key]],IsITypeList,Table_ExternalData_17[[#Headers],[VST]])</f>
        <v>0</v>
      </c>
      <c r="O311" s="10">
        <f>SUMIFS(IsQList,IsIList,Table_ExternalData_15[[#This Row],[item_key]],IsITypeList,Table_ExternalData_17[[#Headers],[RTN]])</f>
        <v>0</v>
      </c>
      <c r="P311" s="10">
        <f>SUM(Table_ExternalData_17[[#This Row],[R/P]:[RTN]])</f>
        <v>978</v>
      </c>
      <c r="Q311" s="10">
        <f>SUM((Table_ExternalData_17[[#This Row],[Opening]]+Table_ExternalData_17[[#This Row],[Total Receipt]])-Table_ExternalData_17[[#This Row],[Total Issue]])</f>
        <v>693</v>
      </c>
    </row>
    <row r="312" spans="1:17">
      <c r="A312" s="1" t="s">
        <v>6</v>
      </c>
      <c r="B312" s="1" t="s">
        <v>1264</v>
      </c>
      <c r="C312" s="1" t="s">
        <v>1265</v>
      </c>
      <c r="D312" s="10">
        <f>SUMIFS(OPBQList,OPBIList,Table_ExternalData_17[[#This Row],[item_key]])</f>
        <v>73</v>
      </c>
      <c r="E312" s="10">
        <f>SUMIFS(GQList,GIList,Table_ExternalData_17[[#This Row],[item_key]],GTList,Table_ExternalData_17[[#Headers],[GRN]])</f>
        <v>1000</v>
      </c>
      <c r="F312" s="10">
        <f>SUMIFS(GQList,GIList,Table_ExternalData_17[[#This Row],[item_key]],GTList,Table_ExternalData_17[[#Headers],[VSTR]])</f>
        <v>0</v>
      </c>
      <c r="G312" s="10">
        <f>SUMIFS(GQList,GIList,Table_ExternalData_17[[#This Row],[item_key]],GTList,Table_ExternalData_17[[#Headers],[SR]])</f>
        <v>0</v>
      </c>
      <c r="H312" s="10">
        <f>SUMIFS(GQList,GIList,Table_ExternalData_17[[#This Row],[item_key]],GTList,Table_ExternalData_17[[#Headers],[TR]])</f>
        <v>0</v>
      </c>
      <c r="I312" s="10">
        <f>SUMIFS(GQList,GIList,Table_ExternalData_17[[#This Row],[item_key]],GTList,Table_ExternalData_17[[#Headers],[RCA]])</f>
        <v>0</v>
      </c>
      <c r="J312" s="10">
        <f>SUM(Table_ExternalData_17[[#This Row],[GRN]]+Table_ExternalData_17[[#This Row],[VSTR]]+Table_ExternalData_17[[#This Row],[SR]]+Table_ExternalData_17[[#This Row],[TR]]+Table_ExternalData_17[[#This Row],[RCA]])</f>
        <v>1000</v>
      </c>
      <c r="K312" s="10">
        <f>SUMIFS(IsQList,IsIList,Table_ExternalData_15[[#This Row],[item_key]],IsITypeList,Table_ExternalData_17[[#Headers],[R/P]])</f>
        <v>978</v>
      </c>
      <c r="L312" s="10">
        <f>SUMIFS(IsQList,IsIList,Table_ExternalData_15[[#This Row],[item_key]],IsITypeList,Table_ExternalData_17[[#Headers],[CST]])</f>
        <v>0</v>
      </c>
      <c r="M312" s="10">
        <f>SUMIFS(IsQList,IsIList,Table_ExternalData_15[[#This Row],[item_key]],IsITypeList,Table_ExternalData_17[[#Headers],[S/I]])</f>
        <v>0</v>
      </c>
      <c r="N312" s="10">
        <f>SUMIFS(IsQList,IsIList,Table_ExternalData_15[[#This Row],[item_key]],IsITypeList,Table_ExternalData_17[[#Headers],[VST]])</f>
        <v>0</v>
      </c>
      <c r="O312" s="10">
        <f>SUMIFS(IsQList,IsIList,Table_ExternalData_15[[#This Row],[item_key]],IsITypeList,Table_ExternalData_17[[#Headers],[RTN]])</f>
        <v>0</v>
      </c>
      <c r="P312" s="10">
        <f>SUM(Table_ExternalData_17[[#This Row],[R/P]:[RTN]])</f>
        <v>978</v>
      </c>
      <c r="Q312" s="10">
        <f>SUM((Table_ExternalData_17[[#This Row],[Opening]]+Table_ExternalData_17[[#This Row],[Total Receipt]])-Table_ExternalData_17[[#This Row],[Total Issue]])</f>
        <v>95</v>
      </c>
    </row>
    <row r="313" spans="1:17">
      <c r="A313" s="1" t="s">
        <v>55</v>
      </c>
      <c r="B313" s="1" t="s">
        <v>1266</v>
      </c>
      <c r="C313" s="1" t="s">
        <v>1267</v>
      </c>
      <c r="D313" s="10">
        <f>SUMIFS(OPBQList,OPBIList,Table_ExternalData_17[[#This Row],[item_key]])</f>
        <v>-114</v>
      </c>
      <c r="E313" s="10">
        <f>SUMIFS(GQList,GIList,Table_ExternalData_17[[#This Row],[item_key]],GTList,Table_ExternalData_17[[#Headers],[GRN]])</f>
        <v>950</v>
      </c>
      <c r="F313" s="10">
        <f>SUMIFS(GQList,GIList,Table_ExternalData_17[[#This Row],[item_key]],GTList,Table_ExternalData_17[[#Headers],[VSTR]])</f>
        <v>0</v>
      </c>
      <c r="G313" s="10">
        <f>SUMIFS(GQList,GIList,Table_ExternalData_17[[#This Row],[item_key]],GTList,Table_ExternalData_17[[#Headers],[SR]])</f>
        <v>0</v>
      </c>
      <c r="H313" s="10">
        <f>SUMIFS(GQList,GIList,Table_ExternalData_17[[#This Row],[item_key]],GTList,Table_ExternalData_17[[#Headers],[TR]])</f>
        <v>0</v>
      </c>
      <c r="I313" s="10">
        <f>SUMIFS(GQList,GIList,Table_ExternalData_17[[#This Row],[item_key]],GTList,Table_ExternalData_17[[#Headers],[RCA]])</f>
        <v>0</v>
      </c>
      <c r="J313" s="10">
        <f>SUM(Table_ExternalData_17[[#This Row],[GRN]]+Table_ExternalData_17[[#This Row],[VSTR]]+Table_ExternalData_17[[#This Row],[SR]]+Table_ExternalData_17[[#This Row],[TR]]+Table_ExternalData_17[[#This Row],[RCA]])</f>
        <v>950</v>
      </c>
      <c r="K313" s="10">
        <f>SUMIFS(IsQList,IsIList,Table_ExternalData_15[[#This Row],[item_key]],IsITypeList,Table_ExternalData_17[[#Headers],[R/P]])</f>
        <v>1956</v>
      </c>
      <c r="L313" s="10">
        <f>SUMIFS(IsQList,IsIList,Table_ExternalData_15[[#This Row],[item_key]],IsITypeList,Table_ExternalData_17[[#Headers],[CST]])</f>
        <v>0</v>
      </c>
      <c r="M313" s="10">
        <f>SUMIFS(IsQList,IsIList,Table_ExternalData_15[[#This Row],[item_key]],IsITypeList,Table_ExternalData_17[[#Headers],[S/I]])</f>
        <v>0</v>
      </c>
      <c r="N313" s="10">
        <f>SUMIFS(IsQList,IsIList,Table_ExternalData_15[[#This Row],[item_key]],IsITypeList,Table_ExternalData_17[[#Headers],[VST]])</f>
        <v>0</v>
      </c>
      <c r="O313" s="10">
        <f>SUMIFS(IsQList,IsIList,Table_ExternalData_15[[#This Row],[item_key]],IsITypeList,Table_ExternalData_17[[#Headers],[RTN]])</f>
        <v>0</v>
      </c>
      <c r="P313" s="10">
        <f>SUM(Table_ExternalData_17[[#This Row],[R/P]:[RTN]])</f>
        <v>1956</v>
      </c>
      <c r="Q313" s="10">
        <f>SUM((Table_ExternalData_17[[#This Row],[Opening]]+Table_ExternalData_17[[#This Row],[Total Receipt]])-Table_ExternalData_17[[#This Row],[Total Issue]])</f>
        <v>-1120</v>
      </c>
    </row>
    <row r="314" spans="1:17">
      <c r="A314" s="1" t="s">
        <v>450</v>
      </c>
      <c r="B314" s="1" t="s">
        <v>875</v>
      </c>
      <c r="C314" s="1" t="s">
        <v>876</v>
      </c>
      <c r="D314" s="10">
        <f>SUMIFS(OPBQList,OPBIList,Table_ExternalData_17[[#This Row],[item_key]])</f>
        <v>-503</v>
      </c>
      <c r="E314" s="10">
        <f>SUMIFS(GQList,GIList,Table_ExternalData_17[[#This Row],[item_key]],GTList,Table_ExternalData_17[[#Headers],[GRN]])</f>
        <v>375</v>
      </c>
      <c r="F314" s="10">
        <f>SUMIFS(GQList,GIList,Table_ExternalData_17[[#This Row],[item_key]],GTList,Table_ExternalData_17[[#Headers],[VSTR]])</f>
        <v>0</v>
      </c>
      <c r="G314" s="10">
        <f>SUMIFS(GQList,GIList,Table_ExternalData_17[[#This Row],[item_key]],GTList,Table_ExternalData_17[[#Headers],[SR]])</f>
        <v>0</v>
      </c>
      <c r="H314" s="10">
        <f>SUMIFS(GQList,GIList,Table_ExternalData_17[[#This Row],[item_key]],GTList,Table_ExternalData_17[[#Headers],[TR]])</f>
        <v>0</v>
      </c>
      <c r="I314" s="10">
        <f>SUMIFS(GQList,GIList,Table_ExternalData_17[[#This Row],[item_key]],GTList,Table_ExternalData_17[[#Headers],[RCA]])</f>
        <v>0</v>
      </c>
      <c r="J314" s="10">
        <f>SUM(Table_ExternalData_17[[#This Row],[GRN]]+Table_ExternalData_17[[#This Row],[VSTR]]+Table_ExternalData_17[[#This Row],[SR]]+Table_ExternalData_17[[#This Row],[TR]]+Table_ExternalData_17[[#This Row],[RCA]])</f>
        <v>375</v>
      </c>
      <c r="K314" s="10">
        <f>SUMIFS(IsQList,IsIList,Table_ExternalData_15[[#This Row],[item_key]],IsITypeList,Table_ExternalData_17[[#Headers],[R/P]])</f>
        <v>978</v>
      </c>
      <c r="L314" s="10">
        <f>SUMIFS(IsQList,IsIList,Table_ExternalData_15[[#This Row],[item_key]],IsITypeList,Table_ExternalData_17[[#Headers],[CST]])</f>
        <v>0</v>
      </c>
      <c r="M314" s="10">
        <f>SUMIFS(IsQList,IsIList,Table_ExternalData_15[[#This Row],[item_key]],IsITypeList,Table_ExternalData_17[[#Headers],[S/I]])</f>
        <v>0</v>
      </c>
      <c r="N314" s="10">
        <f>SUMIFS(IsQList,IsIList,Table_ExternalData_15[[#This Row],[item_key]],IsITypeList,Table_ExternalData_17[[#Headers],[VST]])</f>
        <v>0</v>
      </c>
      <c r="O314" s="10">
        <f>SUMIFS(IsQList,IsIList,Table_ExternalData_15[[#This Row],[item_key]],IsITypeList,Table_ExternalData_17[[#Headers],[RTN]])</f>
        <v>0</v>
      </c>
      <c r="P314" s="10">
        <f>SUM(Table_ExternalData_17[[#This Row],[R/P]:[RTN]])</f>
        <v>978</v>
      </c>
      <c r="Q314" s="10">
        <f>SUM((Table_ExternalData_17[[#This Row],[Opening]]+Table_ExternalData_17[[#This Row],[Total Receipt]])-Table_ExternalData_17[[#This Row],[Total Issue]])</f>
        <v>-1106</v>
      </c>
    </row>
    <row r="315" spans="1:17">
      <c r="A315" s="1" t="s">
        <v>2177</v>
      </c>
      <c r="B315" s="1" t="s">
        <v>2610</v>
      </c>
      <c r="C315" s="1" t="s">
        <v>2557</v>
      </c>
      <c r="D315" s="10">
        <f>SUMIFS(OPBQList,OPBIList,Table_ExternalData_17[[#This Row],[item_key]])</f>
        <v>1530</v>
      </c>
      <c r="E315" s="10">
        <f>SUMIFS(GQList,GIList,Table_ExternalData_17[[#This Row],[item_key]],GTList,Table_ExternalData_17[[#Headers],[GRN]])</f>
        <v>0</v>
      </c>
      <c r="F315" s="10">
        <f>SUMIFS(GQList,GIList,Table_ExternalData_17[[#This Row],[item_key]],GTList,Table_ExternalData_17[[#Headers],[VSTR]])</f>
        <v>0</v>
      </c>
      <c r="G315" s="10">
        <f>SUMIFS(GQList,GIList,Table_ExternalData_17[[#This Row],[item_key]],GTList,Table_ExternalData_17[[#Headers],[SR]])</f>
        <v>0</v>
      </c>
      <c r="H315" s="10">
        <f>SUMIFS(GQList,GIList,Table_ExternalData_17[[#This Row],[item_key]],GTList,Table_ExternalData_17[[#Headers],[TR]])</f>
        <v>0</v>
      </c>
      <c r="I315" s="10">
        <f>SUMIFS(GQList,GIList,Table_ExternalData_17[[#This Row],[item_key]],GTList,Table_ExternalData_17[[#Headers],[RCA]])</f>
        <v>0</v>
      </c>
      <c r="J315" s="10">
        <f>SUM(Table_ExternalData_17[[#This Row],[GRN]]+Table_ExternalData_17[[#This Row],[VSTR]]+Table_ExternalData_17[[#This Row],[SR]]+Table_ExternalData_17[[#This Row],[TR]]+Table_ExternalData_17[[#This Row],[RCA]])</f>
        <v>0</v>
      </c>
      <c r="K315" s="10">
        <f>SUMIFS(IsQList,IsIList,Table_ExternalData_15[[#This Row],[item_key]],IsITypeList,Table_ExternalData_17[[#Headers],[R/P]])</f>
        <v>0</v>
      </c>
      <c r="L315" s="10">
        <f>SUMIFS(IsQList,IsIList,Table_ExternalData_15[[#This Row],[item_key]],IsITypeList,Table_ExternalData_17[[#Headers],[CST]])</f>
        <v>0</v>
      </c>
      <c r="M315" s="10">
        <f>SUMIFS(IsQList,IsIList,Table_ExternalData_15[[#This Row],[item_key]],IsITypeList,Table_ExternalData_17[[#Headers],[S/I]])</f>
        <v>0</v>
      </c>
      <c r="N315" s="10">
        <f>SUMIFS(IsQList,IsIList,Table_ExternalData_15[[#This Row],[item_key]],IsITypeList,Table_ExternalData_17[[#Headers],[VST]])</f>
        <v>0</v>
      </c>
      <c r="O315" s="10">
        <f>SUMIFS(IsQList,IsIList,Table_ExternalData_15[[#This Row],[item_key]],IsITypeList,Table_ExternalData_17[[#Headers],[RTN]])</f>
        <v>-4</v>
      </c>
      <c r="P315" s="10">
        <f>SUM(Table_ExternalData_17[[#This Row],[R/P]:[RTN]])</f>
        <v>-4</v>
      </c>
      <c r="Q315" s="10">
        <f>SUM((Table_ExternalData_17[[#This Row],[Opening]]+Table_ExternalData_17[[#This Row],[Total Receipt]])-Table_ExternalData_17[[#This Row],[Total Issue]])</f>
        <v>1534</v>
      </c>
    </row>
    <row r="316" spans="1:17">
      <c r="A316" s="1" t="s">
        <v>2178</v>
      </c>
      <c r="B316" s="1" t="s">
        <v>2611</v>
      </c>
      <c r="C316" s="1" t="s">
        <v>2612</v>
      </c>
      <c r="D316" s="10">
        <f>SUMIFS(OPBQList,OPBIList,Table_ExternalData_17[[#This Row],[item_key]])</f>
        <v>3404</v>
      </c>
      <c r="E316" s="10">
        <f>SUMIFS(GQList,GIList,Table_ExternalData_17[[#This Row],[item_key]],GTList,Table_ExternalData_17[[#Headers],[GRN]])</f>
        <v>0</v>
      </c>
      <c r="F316" s="10">
        <f>SUMIFS(GQList,GIList,Table_ExternalData_17[[#This Row],[item_key]],GTList,Table_ExternalData_17[[#Headers],[VSTR]])</f>
        <v>0</v>
      </c>
      <c r="G316" s="10">
        <f>SUMIFS(GQList,GIList,Table_ExternalData_17[[#This Row],[item_key]],GTList,Table_ExternalData_17[[#Headers],[SR]])</f>
        <v>0</v>
      </c>
      <c r="H316" s="10">
        <f>SUMIFS(GQList,GIList,Table_ExternalData_17[[#This Row],[item_key]],GTList,Table_ExternalData_17[[#Headers],[TR]])</f>
        <v>0</v>
      </c>
      <c r="I316" s="10">
        <f>SUMIFS(GQList,GIList,Table_ExternalData_17[[#This Row],[item_key]],GTList,Table_ExternalData_17[[#Headers],[RCA]])</f>
        <v>0</v>
      </c>
      <c r="J316" s="10">
        <f>SUM(Table_ExternalData_17[[#This Row],[GRN]]+Table_ExternalData_17[[#This Row],[VSTR]]+Table_ExternalData_17[[#This Row],[SR]]+Table_ExternalData_17[[#This Row],[TR]]+Table_ExternalData_17[[#This Row],[RCA]])</f>
        <v>0</v>
      </c>
      <c r="K316" s="10">
        <f>SUMIFS(IsQList,IsIList,Table_ExternalData_15[[#This Row],[item_key]],IsITypeList,Table_ExternalData_17[[#Headers],[R/P]])</f>
        <v>489</v>
      </c>
      <c r="L316" s="10">
        <f>SUMIFS(IsQList,IsIList,Table_ExternalData_15[[#This Row],[item_key]],IsITypeList,Table_ExternalData_17[[#Headers],[CST]])</f>
        <v>0</v>
      </c>
      <c r="M316" s="10">
        <f>SUMIFS(IsQList,IsIList,Table_ExternalData_15[[#This Row],[item_key]],IsITypeList,Table_ExternalData_17[[#Headers],[S/I]])</f>
        <v>0</v>
      </c>
      <c r="N316" s="10">
        <f>SUMIFS(IsQList,IsIList,Table_ExternalData_15[[#This Row],[item_key]],IsITypeList,Table_ExternalData_17[[#Headers],[VST]])</f>
        <v>0</v>
      </c>
      <c r="O316" s="10">
        <f>SUMIFS(IsQList,IsIList,Table_ExternalData_15[[#This Row],[item_key]],IsITypeList,Table_ExternalData_17[[#Headers],[RTN]])</f>
        <v>0</v>
      </c>
      <c r="P316" s="10">
        <f>SUM(Table_ExternalData_17[[#This Row],[R/P]:[RTN]])</f>
        <v>489</v>
      </c>
      <c r="Q316" s="10">
        <f>SUM((Table_ExternalData_17[[#This Row],[Opening]]+Table_ExternalData_17[[#This Row],[Total Receipt]])-Table_ExternalData_17[[#This Row],[Total Issue]])</f>
        <v>2915</v>
      </c>
    </row>
    <row r="317" spans="1:17">
      <c r="A317" s="1" t="s">
        <v>2007</v>
      </c>
      <c r="B317" s="1" t="s">
        <v>2613</v>
      </c>
      <c r="C317" s="1" t="s">
        <v>2614</v>
      </c>
      <c r="D317" s="10">
        <f>SUMIFS(OPBQList,OPBIList,Table_ExternalData_17[[#This Row],[item_key]])</f>
        <v>0</v>
      </c>
      <c r="E317" s="10">
        <f>SUMIFS(GQList,GIList,Table_ExternalData_17[[#This Row],[item_key]],GTList,Table_ExternalData_17[[#Headers],[GRN]])</f>
        <v>0</v>
      </c>
      <c r="F317" s="10">
        <f>SUMIFS(GQList,GIList,Table_ExternalData_17[[#This Row],[item_key]],GTList,Table_ExternalData_17[[#Headers],[VSTR]])</f>
        <v>0</v>
      </c>
      <c r="G317" s="10">
        <f>SUMIFS(GQList,GIList,Table_ExternalData_17[[#This Row],[item_key]],GTList,Table_ExternalData_17[[#Headers],[SR]])</f>
        <v>0</v>
      </c>
      <c r="H317" s="10">
        <f>SUMIFS(GQList,GIList,Table_ExternalData_17[[#This Row],[item_key]],GTList,Table_ExternalData_17[[#Headers],[TR]])</f>
        <v>0</v>
      </c>
      <c r="I317" s="10">
        <f>SUMIFS(GQList,GIList,Table_ExternalData_17[[#This Row],[item_key]],GTList,Table_ExternalData_17[[#Headers],[RCA]])</f>
        <v>0</v>
      </c>
      <c r="J317" s="10">
        <f>SUM(Table_ExternalData_17[[#This Row],[GRN]]+Table_ExternalData_17[[#This Row],[VSTR]]+Table_ExternalData_17[[#This Row],[SR]]+Table_ExternalData_17[[#This Row],[TR]]+Table_ExternalData_17[[#This Row],[RCA]])</f>
        <v>0</v>
      </c>
      <c r="K317" s="10">
        <f>SUMIFS(IsQList,IsIList,Table_ExternalData_15[[#This Row],[item_key]],IsITypeList,Table_ExternalData_17[[#Headers],[R/P]])</f>
        <v>489</v>
      </c>
      <c r="L317" s="10">
        <f>SUMIFS(IsQList,IsIList,Table_ExternalData_15[[#This Row],[item_key]],IsITypeList,Table_ExternalData_17[[#Headers],[CST]])</f>
        <v>0</v>
      </c>
      <c r="M317" s="10">
        <f>SUMIFS(IsQList,IsIList,Table_ExternalData_15[[#This Row],[item_key]],IsITypeList,Table_ExternalData_17[[#Headers],[S/I]])</f>
        <v>0</v>
      </c>
      <c r="N317" s="10">
        <f>SUMIFS(IsQList,IsIList,Table_ExternalData_15[[#This Row],[item_key]],IsITypeList,Table_ExternalData_17[[#Headers],[VST]])</f>
        <v>0</v>
      </c>
      <c r="O317" s="10">
        <f>SUMIFS(IsQList,IsIList,Table_ExternalData_15[[#This Row],[item_key]],IsITypeList,Table_ExternalData_17[[#Headers],[RTN]])</f>
        <v>0</v>
      </c>
      <c r="P317" s="10">
        <f>SUM(Table_ExternalData_17[[#This Row],[R/P]:[RTN]])</f>
        <v>489</v>
      </c>
      <c r="Q317" s="10">
        <f>SUM((Table_ExternalData_17[[#This Row],[Opening]]+Table_ExternalData_17[[#This Row],[Total Receipt]])-Table_ExternalData_17[[#This Row],[Total Issue]])</f>
        <v>-489</v>
      </c>
    </row>
    <row r="318" spans="1:17">
      <c r="A318" s="1" t="s">
        <v>271</v>
      </c>
      <c r="B318" s="1" t="s">
        <v>919</v>
      </c>
      <c r="C318" s="1" t="s">
        <v>920</v>
      </c>
      <c r="D318" s="10">
        <f>SUMIFS(OPBQList,OPBIList,Table_ExternalData_17[[#This Row],[item_key]])</f>
        <v>-1007</v>
      </c>
      <c r="E318" s="10">
        <f>SUMIFS(GQList,GIList,Table_ExternalData_17[[#This Row],[item_key]],GTList,Table_ExternalData_17[[#Headers],[GRN]])</f>
        <v>525</v>
      </c>
      <c r="F318" s="10">
        <f>SUMIFS(GQList,GIList,Table_ExternalData_17[[#This Row],[item_key]],GTList,Table_ExternalData_17[[#Headers],[VSTR]])</f>
        <v>0</v>
      </c>
      <c r="G318" s="10">
        <f>SUMIFS(GQList,GIList,Table_ExternalData_17[[#This Row],[item_key]],GTList,Table_ExternalData_17[[#Headers],[SR]])</f>
        <v>0</v>
      </c>
      <c r="H318" s="10">
        <f>SUMIFS(GQList,GIList,Table_ExternalData_17[[#This Row],[item_key]],GTList,Table_ExternalData_17[[#Headers],[TR]])</f>
        <v>0</v>
      </c>
      <c r="I318" s="10">
        <f>SUMIFS(GQList,GIList,Table_ExternalData_17[[#This Row],[item_key]],GTList,Table_ExternalData_17[[#Headers],[RCA]])</f>
        <v>0</v>
      </c>
      <c r="J318" s="10">
        <f>SUM(Table_ExternalData_17[[#This Row],[GRN]]+Table_ExternalData_17[[#This Row],[VSTR]]+Table_ExternalData_17[[#This Row],[SR]]+Table_ExternalData_17[[#This Row],[TR]]+Table_ExternalData_17[[#This Row],[RCA]])</f>
        <v>525</v>
      </c>
      <c r="K318" s="10">
        <f>SUMIFS(IsQList,IsIList,Table_ExternalData_15[[#This Row],[item_key]],IsITypeList,Table_ExternalData_17[[#Headers],[R/P]])</f>
        <v>489</v>
      </c>
      <c r="L318" s="10">
        <f>SUMIFS(IsQList,IsIList,Table_ExternalData_15[[#This Row],[item_key]],IsITypeList,Table_ExternalData_17[[#Headers],[CST]])</f>
        <v>0</v>
      </c>
      <c r="M318" s="10">
        <f>SUMIFS(IsQList,IsIList,Table_ExternalData_15[[#This Row],[item_key]],IsITypeList,Table_ExternalData_17[[#Headers],[S/I]])</f>
        <v>0</v>
      </c>
      <c r="N318" s="10">
        <f>SUMIFS(IsQList,IsIList,Table_ExternalData_15[[#This Row],[item_key]],IsITypeList,Table_ExternalData_17[[#Headers],[VST]])</f>
        <v>0</v>
      </c>
      <c r="O318" s="10">
        <f>SUMIFS(IsQList,IsIList,Table_ExternalData_15[[#This Row],[item_key]],IsITypeList,Table_ExternalData_17[[#Headers],[RTN]])</f>
        <v>0</v>
      </c>
      <c r="P318" s="10">
        <f>SUM(Table_ExternalData_17[[#This Row],[R/P]:[RTN]])</f>
        <v>489</v>
      </c>
      <c r="Q318" s="10">
        <f>SUM((Table_ExternalData_17[[#This Row],[Opening]]+Table_ExternalData_17[[#This Row],[Total Receipt]])-Table_ExternalData_17[[#This Row],[Total Issue]])</f>
        <v>-971</v>
      </c>
    </row>
    <row r="319" spans="1:17">
      <c r="A319" s="1" t="s">
        <v>56</v>
      </c>
      <c r="B319" s="1" t="s">
        <v>1377</v>
      </c>
      <c r="C319" s="1" t="s">
        <v>1378</v>
      </c>
      <c r="D319" s="10">
        <f>SUMIFS(OPBQList,OPBIList,Table_ExternalData_17[[#This Row],[item_key]])</f>
        <v>-517</v>
      </c>
      <c r="E319" s="10">
        <f>SUMIFS(GQList,GIList,Table_ExternalData_17[[#This Row],[item_key]],GTList,Table_ExternalData_17[[#Headers],[GRN]])</f>
        <v>250</v>
      </c>
      <c r="F319" s="10">
        <f>SUMIFS(GQList,GIList,Table_ExternalData_17[[#This Row],[item_key]],GTList,Table_ExternalData_17[[#Headers],[VSTR]])</f>
        <v>0</v>
      </c>
      <c r="G319" s="10">
        <f>SUMIFS(GQList,GIList,Table_ExternalData_17[[#This Row],[item_key]],GTList,Table_ExternalData_17[[#Headers],[SR]])</f>
        <v>0</v>
      </c>
      <c r="H319" s="10">
        <f>SUMIFS(GQList,GIList,Table_ExternalData_17[[#This Row],[item_key]],GTList,Table_ExternalData_17[[#Headers],[TR]])</f>
        <v>0</v>
      </c>
      <c r="I319" s="10">
        <f>SUMIFS(GQList,GIList,Table_ExternalData_17[[#This Row],[item_key]],GTList,Table_ExternalData_17[[#Headers],[RCA]])</f>
        <v>0</v>
      </c>
      <c r="J319" s="10">
        <f>SUM(Table_ExternalData_17[[#This Row],[GRN]]+Table_ExternalData_17[[#This Row],[VSTR]]+Table_ExternalData_17[[#This Row],[SR]]+Table_ExternalData_17[[#This Row],[TR]]+Table_ExternalData_17[[#This Row],[RCA]])</f>
        <v>250</v>
      </c>
      <c r="K319" s="10">
        <f>SUMIFS(IsQList,IsIList,Table_ExternalData_15[[#This Row],[item_key]],IsITypeList,Table_ExternalData_17[[#Headers],[R/P]])</f>
        <v>489</v>
      </c>
      <c r="L319" s="10">
        <f>SUMIFS(IsQList,IsIList,Table_ExternalData_15[[#This Row],[item_key]],IsITypeList,Table_ExternalData_17[[#Headers],[CST]])</f>
        <v>0</v>
      </c>
      <c r="M319" s="10">
        <f>SUMIFS(IsQList,IsIList,Table_ExternalData_15[[#This Row],[item_key]],IsITypeList,Table_ExternalData_17[[#Headers],[S/I]])</f>
        <v>0</v>
      </c>
      <c r="N319" s="10">
        <f>SUMIFS(IsQList,IsIList,Table_ExternalData_15[[#This Row],[item_key]],IsITypeList,Table_ExternalData_17[[#Headers],[VST]])</f>
        <v>0</v>
      </c>
      <c r="O319" s="10">
        <f>SUMIFS(IsQList,IsIList,Table_ExternalData_15[[#This Row],[item_key]],IsITypeList,Table_ExternalData_17[[#Headers],[RTN]])</f>
        <v>0</v>
      </c>
      <c r="P319" s="10">
        <f>SUM(Table_ExternalData_17[[#This Row],[R/P]:[RTN]])</f>
        <v>489</v>
      </c>
      <c r="Q319" s="10">
        <f>SUM((Table_ExternalData_17[[#This Row],[Opening]]+Table_ExternalData_17[[#This Row],[Total Receipt]])-Table_ExternalData_17[[#This Row],[Total Issue]])</f>
        <v>-756</v>
      </c>
    </row>
    <row r="320" spans="1:17">
      <c r="A320" s="1" t="s">
        <v>272</v>
      </c>
      <c r="B320" s="1" t="s">
        <v>1224</v>
      </c>
      <c r="C320" s="1" t="s">
        <v>1225</v>
      </c>
      <c r="D320" s="10">
        <f>SUMIFS(OPBQList,OPBIList,Table_ExternalData_17[[#This Row],[item_key]])</f>
        <v>2605</v>
      </c>
      <c r="E320" s="10">
        <f>SUMIFS(GQList,GIList,Table_ExternalData_17[[#This Row],[item_key]],GTList,Table_ExternalData_17[[#Headers],[GRN]])</f>
        <v>800</v>
      </c>
      <c r="F320" s="10">
        <f>SUMIFS(GQList,GIList,Table_ExternalData_17[[#This Row],[item_key]],GTList,Table_ExternalData_17[[#Headers],[VSTR]])</f>
        <v>0</v>
      </c>
      <c r="G320" s="10">
        <f>SUMIFS(GQList,GIList,Table_ExternalData_17[[#This Row],[item_key]],GTList,Table_ExternalData_17[[#Headers],[SR]])</f>
        <v>0</v>
      </c>
      <c r="H320" s="10">
        <f>SUMIFS(GQList,GIList,Table_ExternalData_17[[#This Row],[item_key]],GTList,Table_ExternalData_17[[#Headers],[TR]])</f>
        <v>0</v>
      </c>
      <c r="I320" s="10">
        <f>SUMIFS(GQList,GIList,Table_ExternalData_17[[#This Row],[item_key]],GTList,Table_ExternalData_17[[#Headers],[RCA]])</f>
        <v>0</v>
      </c>
      <c r="J320" s="10">
        <f>SUM(Table_ExternalData_17[[#This Row],[GRN]]+Table_ExternalData_17[[#This Row],[VSTR]]+Table_ExternalData_17[[#This Row],[SR]]+Table_ExternalData_17[[#This Row],[TR]]+Table_ExternalData_17[[#This Row],[RCA]])</f>
        <v>800</v>
      </c>
      <c r="K320" s="10">
        <f>SUMIFS(IsQList,IsIList,Table_ExternalData_15[[#This Row],[item_key]],IsITypeList,Table_ExternalData_17[[#Headers],[R/P]])</f>
        <v>0</v>
      </c>
      <c r="L320" s="10">
        <f>SUMIFS(IsQList,IsIList,Table_ExternalData_15[[#This Row],[item_key]],IsITypeList,Table_ExternalData_17[[#Headers],[CST]])</f>
        <v>0</v>
      </c>
      <c r="M320" s="10">
        <f>SUMIFS(IsQList,IsIList,Table_ExternalData_15[[#This Row],[item_key]],IsITypeList,Table_ExternalData_17[[#Headers],[S/I]])</f>
        <v>1860</v>
      </c>
      <c r="N320" s="10">
        <f>SUMIFS(IsQList,IsIList,Table_ExternalData_15[[#This Row],[item_key]],IsITypeList,Table_ExternalData_17[[#Headers],[VST]])</f>
        <v>0</v>
      </c>
      <c r="O320" s="10">
        <f>SUMIFS(IsQList,IsIList,Table_ExternalData_15[[#This Row],[item_key]],IsITypeList,Table_ExternalData_17[[#Headers],[RTN]])</f>
        <v>0</v>
      </c>
      <c r="P320" s="10">
        <f>SUM(Table_ExternalData_17[[#This Row],[R/P]:[RTN]])</f>
        <v>1860</v>
      </c>
      <c r="Q320" s="10">
        <f>SUM((Table_ExternalData_17[[#This Row],[Opening]]+Table_ExternalData_17[[#This Row],[Total Receipt]])-Table_ExternalData_17[[#This Row],[Total Issue]])</f>
        <v>1545</v>
      </c>
    </row>
    <row r="321" spans="1:17">
      <c r="A321" s="1" t="s">
        <v>2027</v>
      </c>
      <c r="B321" s="1" t="s">
        <v>2615</v>
      </c>
      <c r="C321" s="1" t="s">
        <v>2616</v>
      </c>
      <c r="D321" s="10">
        <f>SUMIFS(OPBQList,OPBIList,Table_ExternalData_17[[#This Row],[item_key]])</f>
        <v>284</v>
      </c>
      <c r="E321" s="10">
        <f>SUMIFS(GQList,GIList,Table_ExternalData_17[[#This Row],[item_key]],GTList,Table_ExternalData_17[[#Headers],[GRN]])</f>
        <v>0</v>
      </c>
      <c r="F321" s="10">
        <f>SUMIFS(GQList,GIList,Table_ExternalData_17[[#This Row],[item_key]],GTList,Table_ExternalData_17[[#Headers],[VSTR]])</f>
        <v>0</v>
      </c>
      <c r="G321" s="10">
        <f>SUMIFS(GQList,GIList,Table_ExternalData_17[[#This Row],[item_key]],GTList,Table_ExternalData_17[[#Headers],[SR]])</f>
        <v>0</v>
      </c>
      <c r="H321" s="10">
        <f>SUMIFS(GQList,GIList,Table_ExternalData_17[[#This Row],[item_key]],GTList,Table_ExternalData_17[[#Headers],[TR]])</f>
        <v>0</v>
      </c>
      <c r="I321" s="10">
        <f>SUMIFS(GQList,GIList,Table_ExternalData_17[[#This Row],[item_key]],GTList,Table_ExternalData_17[[#Headers],[RCA]])</f>
        <v>0</v>
      </c>
      <c r="J321" s="10">
        <f>SUM(Table_ExternalData_17[[#This Row],[GRN]]+Table_ExternalData_17[[#This Row],[VSTR]]+Table_ExternalData_17[[#This Row],[SR]]+Table_ExternalData_17[[#This Row],[TR]]+Table_ExternalData_17[[#This Row],[RCA]])</f>
        <v>0</v>
      </c>
      <c r="K321" s="10">
        <f>SUMIFS(IsQList,IsIList,Table_ExternalData_15[[#This Row],[item_key]],IsITypeList,Table_ExternalData_17[[#Headers],[R/P]])</f>
        <v>489</v>
      </c>
      <c r="L321" s="10">
        <f>SUMIFS(IsQList,IsIList,Table_ExternalData_15[[#This Row],[item_key]],IsITypeList,Table_ExternalData_17[[#Headers],[CST]])</f>
        <v>0</v>
      </c>
      <c r="M321" s="10">
        <f>SUMIFS(IsQList,IsIList,Table_ExternalData_15[[#This Row],[item_key]],IsITypeList,Table_ExternalData_17[[#Headers],[S/I]])</f>
        <v>0</v>
      </c>
      <c r="N321" s="10">
        <f>SUMIFS(IsQList,IsIList,Table_ExternalData_15[[#This Row],[item_key]],IsITypeList,Table_ExternalData_17[[#Headers],[VST]])</f>
        <v>0</v>
      </c>
      <c r="O321" s="10">
        <f>SUMIFS(IsQList,IsIList,Table_ExternalData_15[[#This Row],[item_key]],IsITypeList,Table_ExternalData_17[[#Headers],[RTN]])</f>
        <v>0</v>
      </c>
      <c r="P321" s="10">
        <f>SUM(Table_ExternalData_17[[#This Row],[R/P]:[RTN]])</f>
        <v>489</v>
      </c>
      <c r="Q321" s="10">
        <f>SUM((Table_ExternalData_17[[#This Row],[Opening]]+Table_ExternalData_17[[#This Row],[Total Receipt]])-Table_ExternalData_17[[#This Row],[Total Issue]])</f>
        <v>-205</v>
      </c>
    </row>
    <row r="322" spans="1:17">
      <c r="A322" s="1" t="s">
        <v>2179</v>
      </c>
      <c r="B322" s="1" t="s">
        <v>2617</v>
      </c>
      <c r="C322" s="1" t="s">
        <v>2618</v>
      </c>
      <c r="D322" s="10">
        <f>SUMIFS(OPBQList,OPBIList,Table_ExternalData_17[[#This Row],[item_key]])</f>
        <v>-581</v>
      </c>
      <c r="E322" s="10">
        <f>SUMIFS(GQList,GIList,Table_ExternalData_17[[#This Row],[item_key]],GTList,Table_ExternalData_17[[#Headers],[GRN]])</f>
        <v>0</v>
      </c>
      <c r="F322" s="10">
        <f>SUMIFS(GQList,GIList,Table_ExternalData_17[[#This Row],[item_key]],GTList,Table_ExternalData_17[[#Headers],[VSTR]])</f>
        <v>0</v>
      </c>
      <c r="G322" s="10">
        <f>SUMIFS(GQList,GIList,Table_ExternalData_17[[#This Row],[item_key]],GTList,Table_ExternalData_17[[#Headers],[SR]])</f>
        <v>0</v>
      </c>
      <c r="H322" s="10">
        <f>SUMIFS(GQList,GIList,Table_ExternalData_17[[#This Row],[item_key]],GTList,Table_ExternalData_17[[#Headers],[TR]])</f>
        <v>0</v>
      </c>
      <c r="I322" s="10">
        <f>SUMIFS(GQList,GIList,Table_ExternalData_17[[#This Row],[item_key]],GTList,Table_ExternalData_17[[#Headers],[RCA]])</f>
        <v>0</v>
      </c>
      <c r="J322" s="10">
        <f>SUM(Table_ExternalData_17[[#This Row],[GRN]]+Table_ExternalData_17[[#This Row],[VSTR]]+Table_ExternalData_17[[#This Row],[SR]]+Table_ExternalData_17[[#This Row],[TR]]+Table_ExternalData_17[[#This Row],[RCA]])</f>
        <v>0</v>
      </c>
      <c r="K322" s="10">
        <f>SUMIFS(IsQList,IsIList,Table_ExternalData_15[[#This Row],[item_key]],IsITypeList,Table_ExternalData_17[[#Headers],[R/P]])</f>
        <v>489</v>
      </c>
      <c r="L322" s="10">
        <f>SUMIFS(IsQList,IsIList,Table_ExternalData_15[[#This Row],[item_key]],IsITypeList,Table_ExternalData_17[[#Headers],[CST]])</f>
        <v>0</v>
      </c>
      <c r="M322" s="10">
        <f>SUMIFS(IsQList,IsIList,Table_ExternalData_15[[#This Row],[item_key]],IsITypeList,Table_ExternalData_17[[#Headers],[S/I]])</f>
        <v>0</v>
      </c>
      <c r="N322" s="10">
        <f>SUMIFS(IsQList,IsIList,Table_ExternalData_15[[#This Row],[item_key]],IsITypeList,Table_ExternalData_17[[#Headers],[VST]])</f>
        <v>0</v>
      </c>
      <c r="O322" s="10">
        <f>SUMIFS(IsQList,IsIList,Table_ExternalData_15[[#This Row],[item_key]],IsITypeList,Table_ExternalData_17[[#Headers],[RTN]])</f>
        <v>-2</v>
      </c>
      <c r="P322" s="10">
        <f>SUM(Table_ExternalData_17[[#This Row],[R/P]:[RTN]])</f>
        <v>487</v>
      </c>
      <c r="Q322" s="10">
        <f>SUM((Table_ExternalData_17[[#This Row],[Opening]]+Table_ExternalData_17[[#This Row],[Total Receipt]])-Table_ExternalData_17[[#This Row],[Total Issue]])</f>
        <v>-1068</v>
      </c>
    </row>
    <row r="323" spans="1:17">
      <c r="A323" s="1" t="s">
        <v>2180</v>
      </c>
      <c r="B323" s="1" t="s">
        <v>2619</v>
      </c>
      <c r="C323" s="1" t="s">
        <v>2620</v>
      </c>
      <c r="D323" s="10">
        <f>SUMIFS(OPBQList,OPBIList,Table_ExternalData_17[[#This Row],[item_key]])</f>
        <v>2499</v>
      </c>
      <c r="E323" s="10">
        <f>SUMIFS(GQList,GIList,Table_ExternalData_17[[#This Row],[item_key]],GTList,Table_ExternalData_17[[#Headers],[GRN]])</f>
        <v>0</v>
      </c>
      <c r="F323" s="10">
        <f>SUMIFS(GQList,GIList,Table_ExternalData_17[[#This Row],[item_key]],GTList,Table_ExternalData_17[[#Headers],[VSTR]])</f>
        <v>0</v>
      </c>
      <c r="G323" s="10">
        <f>SUMIFS(GQList,GIList,Table_ExternalData_17[[#This Row],[item_key]],GTList,Table_ExternalData_17[[#Headers],[SR]])</f>
        <v>0</v>
      </c>
      <c r="H323" s="10">
        <f>SUMIFS(GQList,GIList,Table_ExternalData_17[[#This Row],[item_key]],GTList,Table_ExternalData_17[[#Headers],[TR]])</f>
        <v>0</v>
      </c>
      <c r="I323" s="10">
        <f>SUMIFS(GQList,GIList,Table_ExternalData_17[[#This Row],[item_key]],GTList,Table_ExternalData_17[[#Headers],[RCA]])</f>
        <v>0</v>
      </c>
      <c r="J323" s="10">
        <f>SUM(Table_ExternalData_17[[#This Row],[GRN]]+Table_ExternalData_17[[#This Row],[VSTR]]+Table_ExternalData_17[[#This Row],[SR]]+Table_ExternalData_17[[#This Row],[TR]]+Table_ExternalData_17[[#This Row],[RCA]])</f>
        <v>0</v>
      </c>
      <c r="K323" s="10">
        <f>SUMIFS(IsQList,IsIList,Table_ExternalData_15[[#This Row],[item_key]],IsITypeList,Table_ExternalData_17[[#Headers],[R/P]])</f>
        <v>489</v>
      </c>
      <c r="L323" s="10">
        <f>SUMIFS(IsQList,IsIList,Table_ExternalData_15[[#This Row],[item_key]],IsITypeList,Table_ExternalData_17[[#Headers],[CST]])</f>
        <v>0</v>
      </c>
      <c r="M323" s="10">
        <f>SUMIFS(IsQList,IsIList,Table_ExternalData_15[[#This Row],[item_key]],IsITypeList,Table_ExternalData_17[[#Headers],[S/I]])</f>
        <v>0</v>
      </c>
      <c r="N323" s="10">
        <f>SUMIFS(IsQList,IsIList,Table_ExternalData_15[[#This Row],[item_key]],IsITypeList,Table_ExternalData_17[[#Headers],[VST]])</f>
        <v>0</v>
      </c>
      <c r="O323" s="10">
        <f>SUMIFS(IsQList,IsIList,Table_ExternalData_15[[#This Row],[item_key]],IsITypeList,Table_ExternalData_17[[#Headers],[RTN]])</f>
        <v>-2</v>
      </c>
      <c r="P323" s="10">
        <f>SUM(Table_ExternalData_17[[#This Row],[R/P]:[RTN]])</f>
        <v>487</v>
      </c>
      <c r="Q323" s="10">
        <f>SUM((Table_ExternalData_17[[#This Row],[Opening]]+Table_ExternalData_17[[#This Row],[Total Receipt]])-Table_ExternalData_17[[#This Row],[Total Issue]])</f>
        <v>2012</v>
      </c>
    </row>
    <row r="324" spans="1:17">
      <c r="A324" s="1" t="s">
        <v>101</v>
      </c>
      <c r="B324" s="1" t="s">
        <v>1141</v>
      </c>
      <c r="C324" s="1" t="s">
        <v>1142</v>
      </c>
      <c r="D324" s="10">
        <f>SUMIFS(OPBQList,OPBIList,Table_ExternalData_17[[#This Row],[item_key]])</f>
        <v>12</v>
      </c>
      <c r="E324" s="10">
        <f>SUMIFS(GQList,GIList,Table_ExternalData_17[[#This Row],[item_key]],GTList,Table_ExternalData_17[[#Headers],[GRN]])</f>
        <v>1525</v>
      </c>
      <c r="F324" s="10">
        <f>SUMIFS(GQList,GIList,Table_ExternalData_17[[#This Row],[item_key]],GTList,Table_ExternalData_17[[#Headers],[VSTR]])</f>
        <v>0</v>
      </c>
      <c r="G324" s="10">
        <f>SUMIFS(GQList,GIList,Table_ExternalData_17[[#This Row],[item_key]],GTList,Table_ExternalData_17[[#Headers],[SR]])</f>
        <v>0</v>
      </c>
      <c r="H324" s="10">
        <f>SUMIFS(GQList,GIList,Table_ExternalData_17[[#This Row],[item_key]],GTList,Table_ExternalData_17[[#Headers],[TR]])</f>
        <v>0</v>
      </c>
      <c r="I324" s="10">
        <f>SUMIFS(GQList,GIList,Table_ExternalData_17[[#This Row],[item_key]],GTList,Table_ExternalData_17[[#Headers],[RCA]])</f>
        <v>-100</v>
      </c>
      <c r="J324" s="10">
        <f>SUM(Table_ExternalData_17[[#This Row],[GRN]]+Table_ExternalData_17[[#This Row],[VSTR]]+Table_ExternalData_17[[#This Row],[SR]]+Table_ExternalData_17[[#This Row],[TR]]+Table_ExternalData_17[[#This Row],[RCA]])</f>
        <v>1425</v>
      </c>
      <c r="K324" s="10">
        <f>SUMIFS(IsQList,IsIList,Table_ExternalData_15[[#This Row],[item_key]],IsITypeList,Table_ExternalData_17[[#Headers],[R/P]])</f>
        <v>489</v>
      </c>
      <c r="L324" s="10">
        <f>SUMIFS(IsQList,IsIList,Table_ExternalData_15[[#This Row],[item_key]],IsITypeList,Table_ExternalData_17[[#Headers],[CST]])</f>
        <v>0</v>
      </c>
      <c r="M324" s="10">
        <f>SUMIFS(IsQList,IsIList,Table_ExternalData_15[[#This Row],[item_key]],IsITypeList,Table_ExternalData_17[[#Headers],[S/I]])</f>
        <v>0</v>
      </c>
      <c r="N324" s="10">
        <f>SUMIFS(IsQList,IsIList,Table_ExternalData_15[[#This Row],[item_key]],IsITypeList,Table_ExternalData_17[[#Headers],[VST]])</f>
        <v>0</v>
      </c>
      <c r="O324" s="10">
        <f>SUMIFS(IsQList,IsIList,Table_ExternalData_15[[#This Row],[item_key]],IsITypeList,Table_ExternalData_17[[#Headers],[RTN]])</f>
        <v>-2</v>
      </c>
      <c r="P324" s="10">
        <f>SUM(Table_ExternalData_17[[#This Row],[R/P]:[RTN]])</f>
        <v>487</v>
      </c>
      <c r="Q324" s="10">
        <f>SUM((Table_ExternalData_17[[#This Row],[Opening]]+Table_ExternalData_17[[#This Row],[Total Receipt]])-Table_ExternalData_17[[#This Row],[Total Issue]])</f>
        <v>950</v>
      </c>
    </row>
    <row r="325" spans="1:17">
      <c r="A325" s="1" t="s">
        <v>2181</v>
      </c>
      <c r="B325" s="1" t="s">
        <v>2621</v>
      </c>
      <c r="C325" s="1" t="s">
        <v>2622</v>
      </c>
      <c r="D325" s="10">
        <f>SUMIFS(OPBQList,OPBIList,Table_ExternalData_17[[#This Row],[item_key]])</f>
        <v>2572</v>
      </c>
      <c r="E325" s="10">
        <f>SUMIFS(GQList,GIList,Table_ExternalData_17[[#This Row],[item_key]],GTList,Table_ExternalData_17[[#Headers],[GRN]])</f>
        <v>0</v>
      </c>
      <c r="F325" s="10">
        <f>SUMIFS(GQList,GIList,Table_ExternalData_17[[#This Row],[item_key]],GTList,Table_ExternalData_17[[#Headers],[VSTR]])</f>
        <v>0</v>
      </c>
      <c r="G325" s="10">
        <f>SUMIFS(GQList,GIList,Table_ExternalData_17[[#This Row],[item_key]],GTList,Table_ExternalData_17[[#Headers],[SR]])</f>
        <v>0</v>
      </c>
      <c r="H325" s="10">
        <f>SUMIFS(GQList,GIList,Table_ExternalData_17[[#This Row],[item_key]],GTList,Table_ExternalData_17[[#Headers],[TR]])</f>
        <v>0</v>
      </c>
      <c r="I325" s="10">
        <f>SUMIFS(GQList,GIList,Table_ExternalData_17[[#This Row],[item_key]],GTList,Table_ExternalData_17[[#Headers],[RCA]])</f>
        <v>0</v>
      </c>
      <c r="J325" s="10">
        <f>SUM(Table_ExternalData_17[[#This Row],[GRN]]+Table_ExternalData_17[[#This Row],[VSTR]]+Table_ExternalData_17[[#This Row],[SR]]+Table_ExternalData_17[[#This Row],[TR]]+Table_ExternalData_17[[#This Row],[RCA]])</f>
        <v>0</v>
      </c>
      <c r="K325" s="10">
        <f>SUMIFS(IsQList,IsIList,Table_ExternalData_15[[#This Row],[item_key]],IsITypeList,Table_ExternalData_17[[#Headers],[R/P]])</f>
        <v>489</v>
      </c>
      <c r="L325" s="10">
        <f>SUMIFS(IsQList,IsIList,Table_ExternalData_15[[#This Row],[item_key]],IsITypeList,Table_ExternalData_17[[#Headers],[CST]])</f>
        <v>0</v>
      </c>
      <c r="M325" s="10">
        <f>SUMIFS(IsQList,IsIList,Table_ExternalData_15[[#This Row],[item_key]],IsITypeList,Table_ExternalData_17[[#Headers],[S/I]])</f>
        <v>0</v>
      </c>
      <c r="N325" s="10">
        <f>SUMIFS(IsQList,IsIList,Table_ExternalData_15[[#This Row],[item_key]],IsITypeList,Table_ExternalData_17[[#Headers],[VST]])</f>
        <v>0</v>
      </c>
      <c r="O325" s="10">
        <f>SUMIFS(IsQList,IsIList,Table_ExternalData_15[[#This Row],[item_key]],IsITypeList,Table_ExternalData_17[[#Headers],[RTN]])</f>
        <v>0</v>
      </c>
      <c r="P325" s="10">
        <f>SUM(Table_ExternalData_17[[#This Row],[R/P]:[RTN]])</f>
        <v>489</v>
      </c>
      <c r="Q325" s="10">
        <f>SUM((Table_ExternalData_17[[#This Row],[Opening]]+Table_ExternalData_17[[#This Row],[Total Receipt]])-Table_ExternalData_17[[#This Row],[Total Issue]])</f>
        <v>2083</v>
      </c>
    </row>
    <row r="326" spans="1:17">
      <c r="A326" s="1" t="s">
        <v>2008</v>
      </c>
      <c r="B326" s="1" t="s">
        <v>2623</v>
      </c>
      <c r="C326" s="1" t="s">
        <v>2624</v>
      </c>
      <c r="D326" s="10">
        <f>SUMIFS(OPBQList,OPBIList,Table_ExternalData_17[[#This Row],[item_key]])</f>
        <v>82</v>
      </c>
      <c r="E326" s="10">
        <f>SUMIFS(GQList,GIList,Table_ExternalData_17[[#This Row],[item_key]],GTList,Table_ExternalData_17[[#Headers],[GRN]])</f>
        <v>15</v>
      </c>
      <c r="F326" s="10">
        <f>SUMIFS(GQList,GIList,Table_ExternalData_17[[#This Row],[item_key]],GTList,Table_ExternalData_17[[#Headers],[VSTR]])</f>
        <v>0</v>
      </c>
      <c r="G326" s="10">
        <f>SUMIFS(GQList,GIList,Table_ExternalData_17[[#This Row],[item_key]],GTList,Table_ExternalData_17[[#Headers],[SR]])</f>
        <v>0</v>
      </c>
      <c r="H326" s="10">
        <f>SUMIFS(GQList,GIList,Table_ExternalData_17[[#This Row],[item_key]],GTList,Table_ExternalData_17[[#Headers],[TR]])</f>
        <v>0</v>
      </c>
      <c r="I326" s="10">
        <f>SUMIFS(GQList,GIList,Table_ExternalData_17[[#This Row],[item_key]],GTList,Table_ExternalData_17[[#Headers],[RCA]])</f>
        <v>0</v>
      </c>
      <c r="J326" s="10">
        <f>SUM(Table_ExternalData_17[[#This Row],[GRN]]+Table_ExternalData_17[[#This Row],[VSTR]]+Table_ExternalData_17[[#This Row],[SR]]+Table_ExternalData_17[[#This Row],[TR]]+Table_ExternalData_17[[#This Row],[RCA]])</f>
        <v>15</v>
      </c>
      <c r="K326" s="10">
        <f>SUMIFS(IsQList,IsIList,Table_ExternalData_15[[#This Row],[item_key]],IsITypeList,Table_ExternalData_17[[#Headers],[R/P]])</f>
        <v>489</v>
      </c>
      <c r="L326" s="10">
        <f>SUMIFS(IsQList,IsIList,Table_ExternalData_15[[#This Row],[item_key]],IsITypeList,Table_ExternalData_17[[#Headers],[CST]])</f>
        <v>0</v>
      </c>
      <c r="M326" s="10">
        <f>SUMIFS(IsQList,IsIList,Table_ExternalData_15[[#This Row],[item_key]],IsITypeList,Table_ExternalData_17[[#Headers],[S/I]])</f>
        <v>20</v>
      </c>
      <c r="N326" s="10">
        <f>SUMIFS(IsQList,IsIList,Table_ExternalData_15[[#This Row],[item_key]],IsITypeList,Table_ExternalData_17[[#Headers],[VST]])</f>
        <v>0</v>
      </c>
      <c r="O326" s="10">
        <f>SUMIFS(IsQList,IsIList,Table_ExternalData_15[[#This Row],[item_key]],IsITypeList,Table_ExternalData_17[[#Headers],[RTN]])</f>
        <v>-2</v>
      </c>
      <c r="P326" s="10">
        <f>SUM(Table_ExternalData_17[[#This Row],[R/P]:[RTN]])</f>
        <v>507</v>
      </c>
      <c r="Q326" s="10">
        <f>SUM((Table_ExternalData_17[[#This Row],[Opening]]+Table_ExternalData_17[[#This Row],[Total Receipt]])-Table_ExternalData_17[[#This Row],[Total Issue]])</f>
        <v>-410</v>
      </c>
    </row>
    <row r="327" spans="1:17">
      <c r="A327" s="1" t="s">
        <v>501</v>
      </c>
      <c r="B327" s="1" t="s">
        <v>1379</v>
      </c>
      <c r="C327" s="1" t="s">
        <v>1380</v>
      </c>
      <c r="D327" s="10">
        <f>SUMIFS(OPBQList,OPBIList,Table_ExternalData_17[[#This Row],[item_key]])</f>
        <v>366</v>
      </c>
      <c r="E327" s="10">
        <f>SUMIFS(GQList,GIList,Table_ExternalData_17[[#This Row],[item_key]],GTList,Table_ExternalData_17[[#Headers],[GRN]])</f>
        <v>393</v>
      </c>
      <c r="F327" s="10">
        <f>SUMIFS(GQList,GIList,Table_ExternalData_17[[#This Row],[item_key]],GTList,Table_ExternalData_17[[#Headers],[VSTR]])</f>
        <v>0</v>
      </c>
      <c r="G327" s="10">
        <f>SUMIFS(GQList,GIList,Table_ExternalData_17[[#This Row],[item_key]],GTList,Table_ExternalData_17[[#Headers],[SR]])</f>
        <v>0</v>
      </c>
      <c r="H327" s="10">
        <f>SUMIFS(GQList,GIList,Table_ExternalData_17[[#This Row],[item_key]],GTList,Table_ExternalData_17[[#Headers],[TR]])</f>
        <v>0</v>
      </c>
      <c r="I327" s="10">
        <f>SUMIFS(GQList,GIList,Table_ExternalData_17[[#This Row],[item_key]],GTList,Table_ExternalData_17[[#Headers],[RCA]])</f>
        <v>0</v>
      </c>
      <c r="J327" s="10">
        <f>SUM(Table_ExternalData_17[[#This Row],[GRN]]+Table_ExternalData_17[[#This Row],[VSTR]]+Table_ExternalData_17[[#This Row],[SR]]+Table_ExternalData_17[[#This Row],[TR]]+Table_ExternalData_17[[#This Row],[RCA]])</f>
        <v>393</v>
      </c>
      <c r="K327" s="10">
        <f>SUMIFS(IsQList,IsIList,Table_ExternalData_15[[#This Row],[item_key]],IsITypeList,Table_ExternalData_17[[#Headers],[R/P]])</f>
        <v>489</v>
      </c>
      <c r="L327" s="10">
        <f>SUMIFS(IsQList,IsIList,Table_ExternalData_15[[#This Row],[item_key]],IsITypeList,Table_ExternalData_17[[#Headers],[CST]])</f>
        <v>0</v>
      </c>
      <c r="M327" s="10">
        <f>SUMIFS(IsQList,IsIList,Table_ExternalData_15[[#This Row],[item_key]],IsITypeList,Table_ExternalData_17[[#Headers],[S/I]])</f>
        <v>20</v>
      </c>
      <c r="N327" s="10">
        <f>SUMIFS(IsQList,IsIList,Table_ExternalData_15[[#This Row],[item_key]],IsITypeList,Table_ExternalData_17[[#Headers],[VST]])</f>
        <v>0</v>
      </c>
      <c r="O327" s="10">
        <f>SUMIFS(IsQList,IsIList,Table_ExternalData_15[[#This Row],[item_key]],IsITypeList,Table_ExternalData_17[[#Headers],[RTN]])</f>
        <v>-2</v>
      </c>
      <c r="P327" s="10">
        <f>SUM(Table_ExternalData_17[[#This Row],[R/P]:[RTN]])</f>
        <v>507</v>
      </c>
      <c r="Q327" s="10">
        <f>SUM((Table_ExternalData_17[[#This Row],[Opening]]+Table_ExternalData_17[[#This Row],[Total Receipt]])-Table_ExternalData_17[[#This Row],[Total Issue]])</f>
        <v>252</v>
      </c>
    </row>
    <row r="328" spans="1:17">
      <c r="A328" s="1" t="s">
        <v>1709</v>
      </c>
      <c r="B328" s="1" t="s">
        <v>1996</v>
      </c>
      <c r="C328" s="1" t="s">
        <v>1997</v>
      </c>
      <c r="D328" s="10">
        <f>SUMIFS(OPBQList,OPBIList,Table_ExternalData_17[[#This Row],[item_key]])</f>
        <v>7630</v>
      </c>
      <c r="E328" s="10">
        <f>SUMIFS(GQList,GIList,Table_ExternalData_17[[#This Row],[item_key]],GTList,Table_ExternalData_17[[#Headers],[GRN]])</f>
        <v>1400</v>
      </c>
      <c r="F328" s="10">
        <f>SUMIFS(GQList,GIList,Table_ExternalData_17[[#This Row],[item_key]],GTList,Table_ExternalData_17[[#Headers],[VSTR]])</f>
        <v>0</v>
      </c>
      <c r="G328" s="10">
        <f>SUMIFS(GQList,GIList,Table_ExternalData_17[[#This Row],[item_key]],GTList,Table_ExternalData_17[[#Headers],[SR]])</f>
        <v>0</v>
      </c>
      <c r="H328" s="10">
        <f>SUMIFS(GQList,GIList,Table_ExternalData_17[[#This Row],[item_key]],GTList,Table_ExternalData_17[[#Headers],[TR]])</f>
        <v>0</v>
      </c>
      <c r="I328" s="10">
        <f>SUMIFS(GQList,GIList,Table_ExternalData_17[[#This Row],[item_key]],GTList,Table_ExternalData_17[[#Headers],[RCA]])</f>
        <v>0</v>
      </c>
      <c r="J328" s="10">
        <f>SUM(Table_ExternalData_17[[#This Row],[GRN]]+Table_ExternalData_17[[#This Row],[VSTR]]+Table_ExternalData_17[[#This Row],[SR]]+Table_ExternalData_17[[#This Row],[TR]]+Table_ExternalData_17[[#This Row],[RCA]])</f>
        <v>1400</v>
      </c>
      <c r="K328" s="10">
        <f>SUMIFS(IsQList,IsIList,Table_ExternalData_15[[#This Row],[item_key]],IsITypeList,Table_ExternalData_17[[#Headers],[R/P]])</f>
        <v>489</v>
      </c>
      <c r="L328" s="10">
        <f>SUMIFS(IsQList,IsIList,Table_ExternalData_15[[#This Row],[item_key]],IsITypeList,Table_ExternalData_17[[#Headers],[CST]])</f>
        <v>0</v>
      </c>
      <c r="M328" s="10">
        <f>SUMIFS(IsQList,IsIList,Table_ExternalData_15[[#This Row],[item_key]],IsITypeList,Table_ExternalData_17[[#Headers],[S/I]])</f>
        <v>20</v>
      </c>
      <c r="N328" s="10">
        <f>SUMIFS(IsQList,IsIList,Table_ExternalData_15[[#This Row],[item_key]],IsITypeList,Table_ExternalData_17[[#Headers],[VST]])</f>
        <v>0</v>
      </c>
      <c r="O328" s="10">
        <f>SUMIFS(IsQList,IsIList,Table_ExternalData_15[[#This Row],[item_key]],IsITypeList,Table_ExternalData_17[[#Headers],[RTN]])</f>
        <v>-2</v>
      </c>
      <c r="P328" s="10">
        <f>SUM(Table_ExternalData_17[[#This Row],[R/P]:[RTN]])</f>
        <v>507</v>
      </c>
      <c r="Q328" s="10">
        <f>SUM((Table_ExternalData_17[[#This Row],[Opening]]+Table_ExternalData_17[[#This Row],[Total Receipt]])-Table_ExternalData_17[[#This Row],[Total Issue]])</f>
        <v>8523</v>
      </c>
    </row>
    <row r="329" spans="1:17">
      <c r="A329" s="1" t="s">
        <v>458</v>
      </c>
      <c r="B329" s="1" t="s">
        <v>948</v>
      </c>
      <c r="C329" s="1" t="s">
        <v>949</v>
      </c>
      <c r="D329" s="10">
        <f>SUMIFS(OPBQList,OPBIList,Table_ExternalData_17[[#This Row],[item_key]])</f>
        <v>-433</v>
      </c>
      <c r="E329" s="10">
        <f>SUMIFS(GQList,GIList,Table_ExternalData_17[[#This Row],[item_key]],GTList,Table_ExternalData_17[[#Headers],[GRN]])</f>
        <v>700</v>
      </c>
      <c r="F329" s="10">
        <f>SUMIFS(GQList,GIList,Table_ExternalData_17[[#This Row],[item_key]],GTList,Table_ExternalData_17[[#Headers],[VSTR]])</f>
        <v>0</v>
      </c>
      <c r="G329" s="10">
        <f>SUMIFS(GQList,GIList,Table_ExternalData_17[[#This Row],[item_key]],GTList,Table_ExternalData_17[[#Headers],[SR]])</f>
        <v>0</v>
      </c>
      <c r="H329" s="10">
        <f>SUMIFS(GQList,GIList,Table_ExternalData_17[[#This Row],[item_key]],GTList,Table_ExternalData_17[[#Headers],[TR]])</f>
        <v>0</v>
      </c>
      <c r="I329" s="10">
        <f>SUMIFS(GQList,GIList,Table_ExternalData_17[[#This Row],[item_key]],GTList,Table_ExternalData_17[[#Headers],[RCA]])</f>
        <v>0</v>
      </c>
      <c r="J329" s="10">
        <f>SUM(Table_ExternalData_17[[#This Row],[GRN]]+Table_ExternalData_17[[#This Row],[VSTR]]+Table_ExternalData_17[[#This Row],[SR]]+Table_ExternalData_17[[#This Row],[TR]]+Table_ExternalData_17[[#This Row],[RCA]])</f>
        <v>700</v>
      </c>
      <c r="K329" s="10">
        <f>SUMIFS(IsQList,IsIList,Table_ExternalData_15[[#This Row],[item_key]],IsITypeList,Table_ExternalData_17[[#Headers],[R/P]])</f>
        <v>796</v>
      </c>
      <c r="L329" s="10">
        <f>SUMIFS(IsQList,IsIList,Table_ExternalData_15[[#This Row],[item_key]],IsITypeList,Table_ExternalData_17[[#Headers],[CST]])</f>
        <v>0</v>
      </c>
      <c r="M329" s="10">
        <f>SUMIFS(IsQList,IsIList,Table_ExternalData_15[[#This Row],[item_key]],IsITypeList,Table_ExternalData_17[[#Headers],[S/I]])</f>
        <v>0</v>
      </c>
      <c r="N329" s="10">
        <f>SUMIFS(IsQList,IsIList,Table_ExternalData_15[[#This Row],[item_key]],IsITypeList,Table_ExternalData_17[[#Headers],[VST]])</f>
        <v>0</v>
      </c>
      <c r="O329" s="10">
        <f>SUMIFS(IsQList,IsIList,Table_ExternalData_15[[#This Row],[item_key]],IsITypeList,Table_ExternalData_17[[#Headers],[RTN]])</f>
        <v>0</v>
      </c>
      <c r="P329" s="10">
        <f>SUM(Table_ExternalData_17[[#This Row],[R/P]:[RTN]])</f>
        <v>796</v>
      </c>
      <c r="Q329" s="10">
        <f>SUM((Table_ExternalData_17[[#This Row],[Opening]]+Table_ExternalData_17[[#This Row],[Total Receipt]])-Table_ExternalData_17[[#This Row],[Total Issue]])</f>
        <v>-529</v>
      </c>
    </row>
    <row r="330" spans="1:17">
      <c r="A330" s="1" t="s">
        <v>436</v>
      </c>
      <c r="B330" s="1" t="s">
        <v>950</v>
      </c>
      <c r="C330" s="1" t="s">
        <v>951</v>
      </c>
      <c r="D330" s="10">
        <f>SUMIFS(OPBQList,OPBIList,Table_ExternalData_17[[#This Row],[item_key]])</f>
        <v>-311</v>
      </c>
      <c r="E330" s="10">
        <f>SUMIFS(GQList,GIList,Table_ExternalData_17[[#This Row],[item_key]],GTList,Table_ExternalData_17[[#Headers],[GRN]])</f>
        <v>340</v>
      </c>
      <c r="F330" s="10">
        <f>SUMIFS(GQList,GIList,Table_ExternalData_17[[#This Row],[item_key]],GTList,Table_ExternalData_17[[#Headers],[VSTR]])</f>
        <v>0</v>
      </c>
      <c r="G330" s="10">
        <f>SUMIFS(GQList,GIList,Table_ExternalData_17[[#This Row],[item_key]],GTList,Table_ExternalData_17[[#Headers],[SR]])</f>
        <v>0</v>
      </c>
      <c r="H330" s="10">
        <f>SUMIFS(GQList,GIList,Table_ExternalData_17[[#This Row],[item_key]],GTList,Table_ExternalData_17[[#Headers],[TR]])</f>
        <v>0</v>
      </c>
      <c r="I330" s="10">
        <f>SUMIFS(GQList,GIList,Table_ExternalData_17[[#This Row],[item_key]],GTList,Table_ExternalData_17[[#Headers],[RCA]])</f>
        <v>0</v>
      </c>
      <c r="J330" s="10">
        <f>SUM(Table_ExternalData_17[[#This Row],[GRN]]+Table_ExternalData_17[[#This Row],[VSTR]]+Table_ExternalData_17[[#This Row],[SR]]+Table_ExternalData_17[[#This Row],[TR]]+Table_ExternalData_17[[#This Row],[RCA]])</f>
        <v>340</v>
      </c>
      <c r="K330" s="10">
        <f>SUMIFS(IsQList,IsIList,Table_ExternalData_15[[#This Row],[item_key]],IsITypeList,Table_ExternalData_17[[#Headers],[R/P]])</f>
        <v>489</v>
      </c>
      <c r="L330" s="10">
        <f>SUMIFS(IsQList,IsIList,Table_ExternalData_15[[#This Row],[item_key]],IsITypeList,Table_ExternalData_17[[#Headers],[CST]])</f>
        <v>0</v>
      </c>
      <c r="M330" s="10">
        <f>SUMIFS(IsQList,IsIList,Table_ExternalData_15[[#This Row],[item_key]],IsITypeList,Table_ExternalData_17[[#Headers],[S/I]])</f>
        <v>0</v>
      </c>
      <c r="N330" s="10">
        <f>SUMIFS(IsQList,IsIList,Table_ExternalData_15[[#This Row],[item_key]],IsITypeList,Table_ExternalData_17[[#Headers],[VST]])</f>
        <v>0</v>
      </c>
      <c r="O330" s="10">
        <f>SUMIFS(IsQList,IsIList,Table_ExternalData_15[[#This Row],[item_key]],IsITypeList,Table_ExternalData_17[[#Headers],[RTN]])</f>
        <v>0</v>
      </c>
      <c r="P330" s="10">
        <f>SUM(Table_ExternalData_17[[#This Row],[R/P]:[RTN]])</f>
        <v>489</v>
      </c>
      <c r="Q330" s="10">
        <f>SUM((Table_ExternalData_17[[#This Row],[Opening]]+Table_ExternalData_17[[#This Row],[Total Receipt]])-Table_ExternalData_17[[#This Row],[Total Issue]])</f>
        <v>-460</v>
      </c>
    </row>
    <row r="331" spans="1:17">
      <c r="A331" s="1" t="s">
        <v>2182</v>
      </c>
      <c r="B331" s="1" t="s">
        <v>2625</v>
      </c>
      <c r="C331" s="1" t="s">
        <v>2626</v>
      </c>
      <c r="D331" s="10">
        <f>SUMIFS(OPBQList,OPBIList,Table_ExternalData_17[[#This Row],[item_key]])</f>
        <v>1714</v>
      </c>
      <c r="E331" s="10">
        <f>SUMIFS(GQList,GIList,Table_ExternalData_17[[#This Row],[item_key]],GTList,Table_ExternalData_17[[#Headers],[GRN]])</f>
        <v>0</v>
      </c>
      <c r="F331" s="10">
        <f>SUMIFS(GQList,GIList,Table_ExternalData_17[[#This Row],[item_key]],GTList,Table_ExternalData_17[[#Headers],[VSTR]])</f>
        <v>0</v>
      </c>
      <c r="G331" s="10">
        <f>SUMIFS(GQList,GIList,Table_ExternalData_17[[#This Row],[item_key]],GTList,Table_ExternalData_17[[#Headers],[SR]])</f>
        <v>0</v>
      </c>
      <c r="H331" s="10">
        <f>SUMIFS(GQList,GIList,Table_ExternalData_17[[#This Row],[item_key]],GTList,Table_ExternalData_17[[#Headers],[TR]])</f>
        <v>0</v>
      </c>
      <c r="I331" s="10">
        <f>SUMIFS(GQList,GIList,Table_ExternalData_17[[#This Row],[item_key]],GTList,Table_ExternalData_17[[#Headers],[RCA]])</f>
        <v>0</v>
      </c>
      <c r="J331" s="10">
        <f>SUM(Table_ExternalData_17[[#This Row],[GRN]]+Table_ExternalData_17[[#This Row],[VSTR]]+Table_ExternalData_17[[#This Row],[SR]]+Table_ExternalData_17[[#This Row],[TR]]+Table_ExternalData_17[[#This Row],[RCA]])</f>
        <v>0</v>
      </c>
      <c r="K331" s="10">
        <f>SUMIFS(IsQList,IsIList,Table_ExternalData_15[[#This Row],[item_key]],IsITypeList,Table_ExternalData_17[[#Headers],[R/P]])</f>
        <v>1053</v>
      </c>
      <c r="L331" s="10">
        <f>SUMIFS(IsQList,IsIList,Table_ExternalData_15[[#This Row],[item_key]],IsITypeList,Table_ExternalData_17[[#Headers],[CST]])</f>
        <v>0</v>
      </c>
      <c r="M331" s="10">
        <f>SUMIFS(IsQList,IsIList,Table_ExternalData_15[[#This Row],[item_key]],IsITypeList,Table_ExternalData_17[[#Headers],[S/I]])</f>
        <v>0</v>
      </c>
      <c r="N331" s="10">
        <f>SUMIFS(IsQList,IsIList,Table_ExternalData_15[[#This Row],[item_key]],IsITypeList,Table_ExternalData_17[[#Headers],[VST]])</f>
        <v>0</v>
      </c>
      <c r="O331" s="10">
        <f>SUMIFS(IsQList,IsIList,Table_ExternalData_15[[#This Row],[item_key]],IsITypeList,Table_ExternalData_17[[#Headers],[RTN]])</f>
        <v>-11</v>
      </c>
      <c r="P331" s="10">
        <f>SUM(Table_ExternalData_17[[#This Row],[R/P]:[RTN]])</f>
        <v>1042</v>
      </c>
      <c r="Q331" s="10">
        <f>SUM((Table_ExternalData_17[[#This Row],[Opening]]+Table_ExternalData_17[[#This Row],[Total Receipt]])-Table_ExternalData_17[[#This Row],[Total Issue]])</f>
        <v>672</v>
      </c>
    </row>
    <row r="332" spans="1:17">
      <c r="A332" s="1" t="s">
        <v>2183</v>
      </c>
      <c r="B332" s="1" t="s">
        <v>2627</v>
      </c>
      <c r="C332" s="1" t="s">
        <v>2628</v>
      </c>
      <c r="D332" s="10">
        <f>SUMIFS(OPBQList,OPBIList,Table_ExternalData_17[[#This Row],[item_key]])</f>
        <v>3812</v>
      </c>
      <c r="E332" s="10">
        <f>SUMIFS(GQList,GIList,Table_ExternalData_17[[#This Row],[item_key]],GTList,Table_ExternalData_17[[#Headers],[GRN]])</f>
        <v>0</v>
      </c>
      <c r="F332" s="10">
        <f>SUMIFS(GQList,GIList,Table_ExternalData_17[[#This Row],[item_key]],GTList,Table_ExternalData_17[[#Headers],[VSTR]])</f>
        <v>0</v>
      </c>
      <c r="G332" s="10">
        <f>SUMIFS(GQList,GIList,Table_ExternalData_17[[#This Row],[item_key]],GTList,Table_ExternalData_17[[#Headers],[SR]])</f>
        <v>0</v>
      </c>
      <c r="H332" s="10">
        <f>SUMIFS(GQList,GIList,Table_ExternalData_17[[#This Row],[item_key]],GTList,Table_ExternalData_17[[#Headers],[TR]])</f>
        <v>0</v>
      </c>
      <c r="I332" s="10">
        <f>SUMIFS(GQList,GIList,Table_ExternalData_17[[#This Row],[item_key]],GTList,Table_ExternalData_17[[#Headers],[RCA]])</f>
        <v>0</v>
      </c>
      <c r="J332" s="10">
        <f>SUM(Table_ExternalData_17[[#This Row],[GRN]]+Table_ExternalData_17[[#This Row],[VSTR]]+Table_ExternalData_17[[#This Row],[SR]]+Table_ExternalData_17[[#This Row],[TR]]+Table_ExternalData_17[[#This Row],[RCA]])</f>
        <v>0</v>
      </c>
      <c r="K332" s="10">
        <f>SUMIFS(IsQList,IsIList,Table_ExternalData_15[[#This Row],[item_key]],IsITypeList,Table_ExternalData_17[[#Headers],[R/P]])</f>
        <v>1053</v>
      </c>
      <c r="L332" s="10">
        <f>SUMIFS(IsQList,IsIList,Table_ExternalData_15[[#This Row],[item_key]],IsITypeList,Table_ExternalData_17[[#Headers],[CST]])</f>
        <v>0</v>
      </c>
      <c r="M332" s="10">
        <f>SUMIFS(IsQList,IsIList,Table_ExternalData_15[[#This Row],[item_key]],IsITypeList,Table_ExternalData_17[[#Headers],[S/I]])</f>
        <v>0</v>
      </c>
      <c r="N332" s="10">
        <f>SUMIFS(IsQList,IsIList,Table_ExternalData_15[[#This Row],[item_key]],IsITypeList,Table_ExternalData_17[[#Headers],[VST]])</f>
        <v>0</v>
      </c>
      <c r="O332" s="10">
        <f>SUMIFS(IsQList,IsIList,Table_ExternalData_15[[#This Row],[item_key]],IsITypeList,Table_ExternalData_17[[#Headers],[RTN]])</f>
        <v>-11</v>
      </c>
      <c r="P332" s="10">
        <f>SUM(Table_ExternalData_17[[#This Row],[R/P]:[RTN]])</f>
        <v>1042</v>
      </c>
      <c r="Q332" s="10">
        <f>SUM((Table_ExternalData_17[[#This Row],[Opening]]+Table_ExternalData_17[[#This Row],[Total Receipt]])-Table_ExternalData_17[[#This Row],[Total Issue]])</f>
        <v>2770</v>
      </c>
    </row>
    <row r="333" spans="1:17">
      <c r="A333" s="1" t="s">
        <v>300</v>
      </c>
      <c r="B333" s="1" t="s">
        <v>604</v>
      </c>
      <c r="C333" s="1" t="s">
        <v>605</v>
      </c>
      <c r="D333" s="10">
        <f>SUMIFS(OPBQList,OPBIList,Table_ExternalData_17[[#This Row],[item_key]])</f>
        <v>365</v>
      </c>
      <c r="E333" s="10">
        <f>SUMIFS(GQList,GIList,Table_ExternalData_17[[#This Row],[item_key]],GTList,Table_ExternalData_17[[#Headers],[GRN]])</f>
        <v>800</v>
      </c>
      <c r="F333" s="10">
        <f>SUMIFS(GQList,GIList,Table_ExternalData_17[[#This Row],[item_key]],GTList,Table_ExternalData_17[[#Headers],[VSTR]])</f>
        <v>0</v>
      </c>
      <c r="G333" s="10">
        <f>SUMIFS(GQList,GIList,Table_ExternalData_17[[#This Row],[item_key]],GTList,Table_ExternalData_17[[#Headers],[SR]])</f>
        <v>0</v>
      </c>
      <c r="H333" s="10">
        <f>SUMIFS(GQList,GIList,Table_ExternalData_17[[#This Row],[item_key]],GTList,Table_ExternalData_17[[#Headers],[TR]])</f>
        <v>0</v>
      </c>
      <c r="I333" s="10">
        <f>SUMIFS(GQList,GIList,Table_ExternalData_17[[#This Row],[item_key]],GTList,Table_ExternalData_17[[#Headers],[RCA]])</f>
        <v>0</v>
      </c>
      <c r="J333" s="10">
        <f>SUM(Table_ExternalData_17[[#This Row],[GRN]]+Table_ExternalData_17[[#This Row],[VSTR]]+Table_ExternalData_17[[#This Row],[SR]]+Table_ExternalData_17[[#This Row],[TR]]+Table_ExternalData_17[[#This Row],[RCA]])</f>
        <v>800</v>
      </c>
      <c r="K333" s="10">
        <f>SUMIFS(IsQList,IsIList,Table_ExternalData_15[[#This Row],[item_key]],IsITypeList,Table_ExternalData_17[[#Headers],[R/P]])</f>
        <v>1053</v>
      </c>
      <c r="L333" s="10">
        <f>SUMIFS(IsQList,IsIList,Table_ExternalData_15[[#This Row],[item_key]],IsITypeList,Table_ExternalData_17[[#Headers],[CST]])</f>
        <v>0</v>
      </c>
      <c r="M333" s="10">
        <f>SUMIFS(IsQList,IsIList,Table_ExternalData_15[[#This Row],[item_key]],IsITypeList,Table_ExternalData_17[[#Headers],[S/I]])</f>
        <v>0</v>
      </c>
      <c r="N333" s="10">
        <f>SUMIFS(IsQList,IsIList,Table_ExternalData_15[[#This Row],[item_key]],IsITypeList,Table_ExternalData_17[[#Headers],[VST]])</f>
        <v>0</v>
      </c>
      <c r="O333" s="10">
        <f>SUMIFS(IsQList,IsIList,Table_ExternalData_15[[#This Row],[item_key]],IsITypeList,Table_ExternalData_17[[#Headers],[RTN]])</f>
        <v>-2</v>
      </c>
      <c r="P333" s="10">
        <f>SUM(Table_ExternalData_17[[#This Row],[R/P]:[RTN]])</f>
        <v>1051</v>
      </c>
      <c r="Q333" s="10">
        <f>SUM((Table_ExternalData_17[[#This Row],[Opening]]+Table_ExternalData_17[[#This Row],[Total Receipt]])-Table_ExternalData_17[[#This Row],[Total Issue]])</f>
        <v>114</v>
      </c>
    </row>
    <row r="334" spans="1:17">
      <c r="A334" s="1" t="s">
        <v>370</v>
      </c>
      <c r="B334" s="1" t="s">
        <v>715</v>
      </c>
      <c r="C334" s="1" t="s">
        <v>716</v>
      </c>
      <c r="D334" s="10">
        <f>SUMIFS(OPBQList,OPBIList,Table_ExternalData_17[[#This Row],[item_key]])</f>
        <v>17192</v>
      </c>
      <c r="E334" s="10">
        <f>SUMIFS(GQList,GIList,Table_ExternalData_17[[#This Row],[item_key]],GTList,Table_ExternalData_17[[#Headers],[GRN]])</f>
        <v>1400</v>
      </c>
      <c r="F334" s="10">
        <f>SUMIFS(GQList,GIList,Table_ExternalData_17[[#This Row],[item_key]],GTList,Table_ExternalData_17[[#Headers],[VSTR]])</f>
        <v>0</v>
      </c>
      <c r="G334" s="10">
        <f>SUMIFS(GQList,GIList,Table_ExternalData_17[[#This Row],[item_key]],GTList,Table_ExternalData_17[[#Headers],[SR]])</f>
        <v>0</v>
      </c>
      <c r="H334" s="10">
        <f>SUMIFS(GQList,GIList,Table_ExternalData_17[[#This Row],[item_key]],GTList,Table_ExternalData_17[[#Headers],[TR]])</f>
        <v>200</v>
      </c>
      <c r="I334" s="10">
        <f>SUMIFS(GQList,GIList,Table_ExternalData_17[[#This Row],[item_key]],GTList,Table_ExternalData_17[[#Headers],[RCA]])</f>
        <v>0</v>
      </c>
      <c r="J334" s="10">
        <f>SUM(Table_ExternalData_17[[#This Row],[GRN]]+Table_ExternalData_17[[#This Row],[VSTR]]+Table_ExternalData_17[[#This Row],[SR]]+Table_ExternalData_17[[#This Row],[TR]]+Table_ExternalData_17[[#This Row],[RCA]])</f>
        <v>1600</v>
      </c>
      <c r="K334" s="10">
        <f>SUMIFS(IsQList,IsIList,Table_ExternalData_15[[#This Row],[item_key]],IsITypeList,Table_ExternalData_17[[#Headers],[R/P]])</f>
        <v>489</v>
      </c>
      <c r="L334" s="10">
        <f>SUMIFS(IsQList,IsIList,Table_ExternalData_15[[#This Row],[item_key]],IsITypeList,Table_ExternalData_17[[#Headers],[CST]])</f>
        <v>0</v>
      </c>
      <c r="M334" s="10">
        <f>SUMIFS(IsQList,IsIList,Table_ExternalData_15[[#This Row],[item_key]],IsITypeList,Table_ExternalData_17[[#Headers],[S/I]])</f>
        <v>0</v>
      </c>
      <c r="N334" s="10">
        <f>SUMIFS(IsQList,IsIList,Table_ExternalData_15[[#This Row],[item_key]],IsITypeList,Table_ExternalData_17[[#Headers],[VST]])</f>
        <v>0</v>
      </c>
      <c r="O334" s="10">
        <f>SUMIFS(IsQList,IsIList,Table_ExternalData_15[[#This Row],[item_key]],IsITypeList,Table_ExternalData_17[[#Headers],[RTN]])</f>
        <v>-5</v>
      </c>
      <c r="P334" s="10">
        <f>SUM(Table_ExternalData_17[[#This Row],[R/P]:[RTN]])</f>
        <v>484</v>
      </c>
      <c r="Q334" s="10">
        <f>SUM((Table_ExternalData_17[[#This Row],[Opening]]+Table_ExternalData_17[[#This Row],[Total Receipt]])-Table_ExternalData_17[[#This Row],[Total Issue]])</f>
        <v>18308</v>
      </c>
    </row>
    <row r="335" spans="1:17">
      <c r="A335" s="1" t="s">
        <v>2184</v>
      </c>
      <c r="B335" s="1" t="s">
        <v>2629</v>
      </c>
      <c r="C335" s="1" t="s">
        <v>2630</v>
      </c>
      <c r="D335" s="10">
        <f>SUMIFS(OPBQList,OPBIList,Table_ExternalData_17[[#This Row],[item_key]])</f>
        <v>-1371</v>
      </c>
      <c r="E335" s="10">
        <f>SUMIFS(GQList,GIList,Table_ExternalData_17[[#This Row],[item_key]],GTList,Table_ExternalData_17[[#Headers],[GRN]])</f>
        <v>0</v>
      </c>
      <c r="F335" s="10">
        <f>SUMIFS(GQList,GIList,Table_ExternalData_17[[#This Row],[item_key]],GTList,Table_ExternalData_17[[#Headers],[VSTR]])</f>
        <v>0</v>
      </c>
      <c r="G335" s="10">
        <f>SUMIFS(GQList,GIList,Table_ExternalData_17[[#This Row],[item_key]],GTList,Table_ExternalData_17[[#Headers],[SR]])</f>
        <v>0</v>
      </c>
      <c r="H335" s="10">
        <f>SUMIFS(GQList,GIList,Table_ExternalData_17[[#This Row],[item_key]],GTList,Table_ExternalData_17[[#Headers],[TR]])</f>
        <v>0</v>
      </c>
      <c r="I335" s="10">
        <f>SUMIFS(GQList,GIList,Table_ExternalData_17[[#This Row],[item_key]],GTList,Table_ExternalData_17[[#Headers],[RCA]])</f>
        <v>0</v>
      </c>
      <c r="J335" s="10">
        <f>SUM(Table_ExternalData_17[[#This Row],[GRN]]+Table_ExternalData_17[[#This Row],[VSTR]]+Table_ExternalData_17[[#This Row],[SR]]+Table_ExternalData_17[[#This Row],[TR]]+Table_ExternalData_17[[#This Row],[RCA]])</f>
        <v>0</v>
      </c>
      <c r="K335" s="10">
        <f>SUMIFS(IsQList,IsIList,Table_ExternalData_15[[#This Row],[item_key]],IsITypeList,Table_ExternalData_17[[#Headers],[R/P]])</f>
        <v>489</v>
      </c>
      <c r="L335" s="10">
        <f>SUMIFS(IsQList,IsIList,Table_ExternalData_15[[#This Row],[item_key]],IsITypeList,Table_ExternalData_17[[#Headers],[CST]])</f>
        <v>0</v>
      </c>
      <c r="M335" s="10">
        <f>SUMIFS(IsQList,IsIList,Table_ExternalData_15[[#This Row],[item_key]],IsITypeList,Table_ExternalData_17[[#Headers],[S/I]])</f>
        <v>0</v>
      </c>
      <c r="N335" s="10">
        <f>SUMIFS(IsQList,IsIList,Table_ExternalData_15[[#This Row],[item_key]],IsITypeList,Table_ExternalData_17[[#Headers],[VST]])</f>
        <v>0</v>
      </c>
      <c r="O335" s="10">
        <f>SUMIFS(IsQList,IsIList,Table_ExternalData_15[[#This Row],[item_key]],IsITypeList,Table_ExternalData_17[[#Headers],[RTN]])</f>
        <v>-5</v>
      </c>
      <c r="P335" s="10">
        <f>SUM(Table_ExternalData_17[[#This Row],[R/P]:[RTN]])</f>
        <v>484</v>
      </c>
      <c r="Q335" s="10">
        <f>SUM((Table_ExternalData_17[[#This Row],[Opening]]+Table_ExternalData_17[[#This Row],[Total Receipt]])-Table_ExternalData_17[[#This Row],[Total Issue]])</f>
        <v>-1855</v>
      </c>
    </row>
    <row r="336" spans="1:17">
      <c r="A336" s="1" t="s">
        <v>459</v>
      </c>
      <c r="B336" s="1" t="s">
        <v>595</v>
      </c>
      <c r="C336" s="1" t="s">
        <v>596</v>
      </c>
      <c r="D336" s="10">
        <f>SUMIFS(OPBQList,OPBIList,Table_ExternalData_17[[#This Row],[item_key]])</f>
        <v>-150</v>
      </c>
      <c r="E336" s="10">
        <f>SUMIFS(GQList,GIList,Table_ExternalData_17[[#This Row],[item_key]],GTList,Table_ExternalData_17[[#Headers],[GRN]])</f>
        <v>500</v>
      </c>
      <c r="F336" s="10">
        <f>SUMIFS(GQList,GIList,Table_ExternalData_17[[#This Row],[item_key]],GTList,Table_ExternalData_17[[#Headers],[VSTR]])</f>
        <v>0</v>
      </c>
      <c r="G336" s="10">
        <f>SUMIFS(GQList,GIList,Table_ExternalData_17[[#This Row],[item_key]],GTList,Table_ExternalData_17[[#Headers],[SR]])</f>
        <v>0</v>
      </c>
      <c r="H336" s="10">
        <f>SUMIFS(GQList,GIList,Table_ExternalData_17[[#This Row],[item_key]],GTList,Table_ExternalData_17[[#Headers],[TR]])</f>
        <v>0</v>
      </c>
      <c r="I336" s="10">
        <f>SUMIFS(GQList,GIList,Table_ExternalData_17[[#This Row],[item_key]],GTList,Table_ExternalData_17[[#Headers],[RCA]])</f>
        <v>0</v>
      </c>
      <c r="J336" s="10">
        <f>SUM(Table_ExternalData_17[[#This Row],[GRN]]+Table_ExternalData_17[[#This Row],[VSTR]]+Table_ExternalData_17[[#This Row],[SR]]+Table_ExternalData_17[[#This Row],[TR]]+Table_ExternalData_17[[#This Row],[RCA]])</f>
        <v>500</v>
      </c>
      <c r="K336" s="10">
        <f>SUMIFS(IsQList,IsIList,Table_ExternalData_15[[#This Row],[item_key]],IsITypeList,Table_ExternalData_17[[#Headers],[R/P]])</f>
        <v>489</v>
      </c>
      <c r="L336" s="10">
        <f>SUMIFS(IsQList,IsIList,Table_ExternalData_15[[#This Row],[item_key]],IsITypeList,Table_ExternalData_17[[#Headers],[CST]])</f>
        <v>10</v>
      </c>
      <c r="M336" s="10">
        <f>SUMIFS(IsQList,IsIList,Table_ExternalData_15[[#This Row],[item_key]],IsITypeList,Table_ExternalData_17[[#Headers],[S/I]])</f>
        <v>0</v>
      </c>
      <c r="N336" s="10">
        <f>SUMIFS(IsQList,IsIList,Table_ExternalData_15[[#This Row],[item_key]],IsITypeList,Table_ExternalData_17[[#Headers],[VST]])</f>
        <v>0</v>
      </c>
      <c r="O336" s="10">
        <f>SUMIFS(IsQList,IsIList,Table_ExternalData_15[[#This Row],[item_key]],IsITypeList,Table_ExternalData_17[[#Headers],[RTN]])</f>
        <v>0</v>
      </c>
      <c r="P336" s="10">
        <f>SUM(Table_ExternalData_17[[#This Row],[R/P]:[RTN]])</f>
        <v>499</v>
      </c>
      <c r="Q336" s="10">
        <f>SUM((Table_ExternalData_17[[#This Row],[Opening]]+Table_ExternalData_17[[#This Row],[Total Receipt]])-Table_ExternalData_17[[#This Row],[Total Issue]])</f>
        <v>-149</v>
      </c>
    </row>
    <row r="337" spans="1:17">
      <c r="A337" s="1" t="s">
        <v>152</v>
      </c>
      <c r="B337" s="1" t="s">
        <v>797</v>
      </c>
      <c r="C337" s="1" t="s">
        <v>798</v>
      </c>
      <c r="D337" s="10">
        <f>SUMIFS(OPBQList,OPBIList,Table_ExternalData_17[[#This Row],[item_key]])</f>
        <v>195</v>
      </c>
      <c r="E337" s="10">
        <f>SUMIFS(GQList,GIList,Table_ExternalData_17[[#This Row],[item_key]],GTList,Table_ExternalData_17[[#Headers],[GRN]])</f>
        <v>321</v>
      </c>
      <c r="F337" s="10">
        <f>SUMIFS(GQList,GIList,Table_ExternalData_17[[#This Row],[item_key]],GTList,Table_ExternalData_17[[#Headers],[VSTR]])</f>
        <v>0</v>
      </c>
      <c r="G337" s="10">
        <f>SUMIFS(GQList,GIList,Table_ExternalData_17[[#This Row],[item_key]],GTList,Table_ExternalData_17[[#Headers],[SR]])</f>
        <v>0</v>
      </c>
      <c r="H337" s="10">
        <f>SUMIFS(GQList,GIList,Table_ExternalData_17[[#This Row],[item_key]],GTList,Table_ExternalData_17[[#Headers],[TR]])</f>
        <v>0</v>
      </c>
      <c r="I337" s="10">
        <f>SUMIFS(GQList,GIList,Table_ExternalData_17[[#This Row],[item_key]],GTList,Table_ExternalData_17[[#Headers],[RCA]])</f>
        <v>0</v>
      </c>
      <c r="J337" s="10">
        <f>SUM(Table_ExternalData_17[[#This Row],[GRN]]+Table_ExternalData_17[[#This Row],[VSTR]]+Table_ExternalData_17[[#This Row],[SR]]+Table_ExternalData_17[[#This Row],[TR]]+Table_ExternalData_17[[#This Row],[RCA]])</f>
        <v>321</v>
      </c>
      <c r="K337" s="10">
        <f>SUMIFS(IsQList,IsIList,Table_ExternalData_15[[#This Row],[item_key]],IsITypeList,Table_ExternalData_17[[#Headers],[R/P]])</f>
        <v>489</v>
      </c>
      <c r="L337" s="10">
        <f>SUMIFS(IsQList,IsIList,Table_ExternalData_15[[#This Row],[item_key]],IsITypeList,Table_ExternalData_17[[#Headers],[CST]])</f>
        <v>0</v>
      </c>
      <c r="M337" s="10">
        <f>SUMIFS(IsQList,IsIList,Table_ExternalData_15[[#This Row],[item_key]],IsITypeList,Table_ExternalData_17[[#Headers],[S/I]])</f>
        <v>0</v>
      </c>
      <c r="N337" s="10">
        <f>SUMIFS(IsQList,IsIList,Table_ExternalData_15[[#This Row],[item_key]],IsITypeList,Table_ExternalData_17[[#Headers],[VST]])</f>
        <v>0</v>
      </c>
      <c r="O337" s="10">
        <f>SUMIFS(IsQList,IsIList,Table_ExternalData_15[[#This Row],[item_key]],IsITypeList,Table_ExternalData_17[[#Headers],[RTN]])</f>
        <v>0</v>
      </c>
      <c r="P337" s="10">
        <f>SUM(Table_ExternalData_17[[#This Row],[R/P]:[RTN]])</f>
        <v>489</v>
      </c>
      <c r="Q337" s="10">
        <f>SUM((Table_ExternalData_17[[#This Row],[Opening]]+Table_ExternalData_17[[#This Row],[Total Receipt]])-Table_ExternalData_17[[#This Row],[Total Issue]])</f>
        <v>27</v>
      </c>
    </row>
    <row r="338" spans="1:17">
      <c r="A338" s="1" t="s">
        <v>485</v>
      </c>
      <c r="B338" s="1" t="s">
        <v>1308</v>
      </c>
      <c r="C338" s="1" t="s">
        <v>1309</v>
      </c>
      <c r="D338" s="10">
        <f>SUMIFS(OPBQList,OPBIList,Table_ExternalData_17[[#This Row],[item_key]])</f>
        <v>2909</v>
      </c>
      <c r="E338" s="10">
        <f>SUMIFS(GQList,GIList,Table_ExternalData_17[[#This Row],[item_key]],GTList,Table_ExternalData_17[[#Headers],[GRN]])</f>
        <v>900</v>
      </c>
      <c r="F338" s="10">
        <f>SUMIFS(GQList,GIList,Table_ExternalData_17[[#This Row],[item_key]],GTList,Table_ExternalData_17[[#Headers],[VSTR]])</f>
        <v>0</v>
      </c>
      <c r="G338" s="10">
        <f>SUMIFS(GQList,GIList,Table_ExternalData_17[[#This Row],[item_key]],GTList,Table_ExternalData_17[[#Headers],[SR]])</f>
        <v>0</v>
      </c>
      <c r="H338" s="10">
        <f>SUMIFS(GQList,GIList,Table_ExternalData_17[[#This Row],[item_key]],GTList,Table_ExternalData_17[[#Headers],[TR]])</f>
        <v>0</v>
      </c>
      <c r="I338" s="10">
        <f>SUMIFS(GQList,GIList,Table_ExternalData_17[[#This Row],[item_key]],GTList,Table_ExternalData_17[[#Headers],[RCA]])</f>
        <v>0</v>
      </c>
      <c r="J338" s="10">
        <f>SUM(Table_ExternalData_17[[#This Row],[GRN]]+Table_ExternalData_17[[#This Row],[VSTR]]+Table_ExternalData_17[[#This Row],[SR]]+Table_ExternalData_17[[#This Row],[TR]]+Table_ExternalData_17[[#This Row],[RCA]])</f>
        <v>900</v>
      </c>
      <c r="K338" s="10">
        <f>SUMIFS(IsQList,IsIList,Table_ExternalData_15[[#This Row],[item_key]],IsITypeList,Table_ExternalData_17[[#Headers],[R/P]])</f>
        <v>489</v>
      </c>
      <c r="L338" s="10">
        <f>SUMIFS(IsQList,IsIList,Table_ExternalData_15[[#This Row],[item_key]],IsITypeList,Table_ExternalData_17[[#Headers],[CST]])</f>
        <v>0</v>
      </c>
      <c r="M338" s="10">
        <f>SUMIFS(IsQList,IsIList,Table_ExternalData_15[[#This Row],[item_key]],IsITypeList,Table_ExternalData_17[[#Headers],[S/I]])</f>
        <v>0</v>
      </c>
      <c r="N338" s="10">
        <f>SUMIFS(IsQList,IsIList,Table_ExternalData_15[[#This Row],[item_key]],IsITypeList,Table_ExternalData_17[[#Headers],[VST]])</f>
        <v>0</v>
      </c>
      <c r="O338" s="10">
        <f>SUMIFS(IsQList,IsIList,Table_ExternalData_15[[#This Row],[item_key]],IsITypeList,Table_ExternalData_17[[#Headers],[RTN]])</f>
        <v>0</v>
      </c>
      <c r="P338" s="10">
        <f>SUM(Table_ExternalData_17[[#This Row],[R/P]:[RTN]])</f>
        <v>489</v>
      </c>
      <c r="Q338" s="10">
        <f>SUM((Table_ExternalData_17[[#This Row],[Opening]]+Table_ExternalData_17[[#This Row],[Total Receipt]])-Table_ExternalData_17[[#This Row],[Total Issue]])</f>
        <v>3320</v>
      </c>
    </row>
    <row r="339" spans="1:17">
      <c r="A339" s="1" t="s">
        <v>273</v>
      </c>
      <c r="B339" s="1" t="s">
        <v>907</v>
      </c>
      <c r="C339" s="1" t="s">
        <v>908</v>
      </c>
      <c r="D339" s="10">
        <f>SUMIFS(OPBQList,OPBIList,Table_ExternalData_17[[#This Row],[item_key]])</f>
        <v>150</v>
      </c>
      <c r="E339" s="10">
        <f>SUMIFS(GQList,GIList,Table_ExternalData_17[[#This Row],[item_key]],GTList,Table_ExternalData_17[[#Headers],[GRN]])</f>
        <v>1671</v>
      </c>
      <c r="F339" s="10">
        <f>SUMIFS(GQList,GIList,Table_ExternalData_17[[#This Row],[item_key]],GTList,Table_ExternalData_17[[#Headers],[VSTR]])</f>
        <v>0</v>
      </c>
      <c r="G339" s="10">
        <f>SUMIFS(GQList,GIList,Table_ExternalData_17[[#This Row],[item_key]],GTList,Table_ExternalData_17[[#Headers],[SR]])</f>
        <v>0</v>
      </c>
      <c r="H339" s="10">
        <f>SUMIFS(GQList,GIList,Table_ExternalData_17[[#This Row],[item_key]],GTList,Table_ExternalData_17[[#Headers],[TR]])</f>
        <v>0</v>
      </c>
      <c r="I339" s="10">
        <f>SUMIFS(GQList,GIList,Table_ExternalData_17[[#This Row],[item_key]],GTList,Table_ExternalData_17[[#Headers],[RCA]])</f>
        <v>-165</v>
      </c>
      <c r="J339" s="10">
        <f>SUM(Table_ExternalData_17[[#This Row],[GRN]]+Table_ExternalData_17[[#This Row],[VSTR]]+Table_ExternalData_17[[#This Row],[SR]]+Table_ExternalData_17[[#This Row],[TR]]+Table_ExternalData_17[[#This Row],[RCA]])</f>
        <v>1506</v>
      </c>
      <c r="K339" s="10">
        <f>SUMIFS(IsQList,IsIList,Table_ExternalData_15[[#This Row],[item_key]],IsITypeList,Table_ExternalData_17[[#Headers],[R/P]])</f>
        <v>541</v>
      </c>
      <c r="L339" s="10">
        <f>SUMIFS(IsQList,IsIList,Table_ExternalData_15[[#This Row],[item_key]],IsITypeList,Table_ExternalData_17[[#Headers],[CST]])</f>
        <v>0</v>
      </c>
      <c r="M339" s="10">
        <f>SUMIFS(IsQList,IsIList,Table_ExternalData_15[[#This Row],[item_key]],IsITypeList,Table_ExternalData_17[[#Headers],[S/I]])</f>
        <v>0</v>
      </c>
      <c r="N339" s="10">
        <f>SUMIFS(IsQList,IsIList,Table_ExternalData_15[[#This Row],[item_key]],IsITypeList,Table_ExternalData_17[[#Headers],[VST]])</f>
        <v>0</v>
      </c>
      <c r="O339" s="10">
        <f>SUMIFS(IsQList,IsIList,Table_ExternalData_15[[#This Row],[item_key]],IsITypeList,Table_ExternalData_17[[#Headers],[RTN]])</f>
        <v>-6</v>
      </c>
      <c r="P339" s="10">
        <f>SUM(Table_ExternalData_17[[#This Row],[R/P]:[RTN]])</f>
        <v>535</v>
      </c>
      <c r="Q339" s="10">
        <f>SUM((Table_ExternalData_17[[#This Row],[Opening]]+Table_ExternalData_17[[#This Row],[Total Receipt]])-Table_ExternalData_17[[#This Row],[Total Issue]])</f>
        <v>1121</v>
      </c>
    </row>
    <row r="340" spans="1:17">
      <c r="A340" s="1" t="s">
        <v>1783</v>
      </c>
      <c r="B340" s="1" t="s">
        <v>1925</v>
      </c>
      <c r="C340" s="1" t="s">
        <v>1926</v>
      </c>
      <c r="D340" s="10">
        <f>SUMIFS(OPBQList,OPBIList,Table_ExternalData_17[[#This Row],[item_key]])</f>
        <v>-360</v>
      </c>
      <c r="E340" s="10">
        <f>SUMIFS(GQList,GIList,Table_ExternalData_17[[#This Row],[item_key]],GTList,Table_ExternalData_17[[#Headers],[GRN]])</f>
        <v>0</v>
      </c>
      <c r="F340" s="10">
        <f>SUMIFS(GQList,GIList,Table_ExternalData_17[[#This Row],[item_key]],GTList,Table_ExternalData_17[[#Headers],[VSTR]])</f>
        <v>0</v>
      </c>
      <c r="G340" s="10">
        <f>SUMIFS(GQList,GIList,Table_ExternalData_17[[#This Row],[item_key]],GTList,Table_ExternalData_17[[#Headers],[SR]])</f>
        <v>0</v>
      </c>
      <c r="H340" s="10">
        <f>SUMIFS(GQList,GIList,Table_ExternalData_17[[#This Row],[item_key]],GTList,Table_ExternalData_17[[#Headers],[TR]])</f>
        <v>1560</v>
      </c>
      <c r="I340" s="10">
        <f>SUMIFS(GQList,GIList,Table_ExternalData_17[[#This Row],[item_key]],GTList,Table_ExternalData_17[[#Headers],[RCA]])</f>
        <v>0</v>
      </c>
      <c r="J340" s="10">
        <f>SUM(Table_ExternalData_17[[#This Row],[GRN]]+Table_ExternalData_17[[#This Row],[VSTR]]+Table_ExternalData_17[[#This Row],[SR]]+Table_ExternalData_17[[#This Row],[TR]]+Table_ExternalData_17[[#This Row],[RCA]])</f>
        <v>1560</v>
      </c>
      <c r="K340" s="10">
        <f>SUMIFS(IsQList,IsIList,Table_ExternalData_15[[#This Row],[item_key]],IsITypeList,Table_ExternalData_17[[#Headers],[R/P]])</f>
        <v>541</v>
      </c>
      <c r="L340" s="10">
        <f>SUMIFS(IsQList,IsIList,Table_ExternalData_15[[#This Row],[item_key]],IsITypeList,Table_ExternalData_17[[#Headers],[CST]])</f>
        <v>0</v>
      </c>
      <c r="M340" s="10">
        <f>SUMIFS(IsQList,IsIList,Table_ExternalData_15[[#This Row],[item_key]],IsITypeList,Table_ExternalData_17[[#Headers],[S/I]])</f>
        <v>0</v>
      </c>
      <c r="N340" s="10">
        <f>SUMIFS(IsQList,IsIList,Table_ExternalData_15[[#This Row],[item_key]],IsITypeList,Table_ExternalData_17[[#Headers],[VST]])</f>
        <v>0</v>
      </c>
      <c r="O340" s="10">
        <f>SUMIFS(IsQList,IsIList,Table_ExternalData_15[[#This Row],[item_key]],IsITypeList,Table_ExternalData_17[[#Headers],[RTN]])</f>
        <v>-6</v>
      </c>
      <c r="P340" s="10">
        <f>SUM(Table_ExternalData_17[[#This Row],[R/P]:[RTN]])</f>
        <v>535</v>
      </c>
      <c r="Q340" s="10">
        <f>SUM((Table_ExternalData_17[[#This Row],[Opening]]+Table_ExternalData_17[[#This Row],[Total Receipt]])-Table_ExternalData_17[[#This Row],[Total Issue]])</f>
        <v>665</v>
      </c>
    </row>
    <row r="341" spans="1:17">
      <c r="A341" s="1" t="s">
        <v>2185</v>
      </c>
      <c r="B341" s="1" t="s">
        <v>2631</v>
      </c>
      <c r="C341" s="1" t="s">
        <v>1068</v>
      </c>
      <c r="D341" s="10">
        <f>SUMIFS(OPBQList,OPBIList,Table_ExternalData_17[[#This Row],[item_key]])</f>
        <v>1368</v>
      </c>
      <c r="E341" s="10">
        <f>SUMIFS(GQList,GIList,Table_ExternalData_17[[#This Row],[item_key]],GTList,Table_ExternalData_17[[#Headers],[GRN]])</f>
        <v>200</v>
      </c>
      <c r="F341" s="10">
        <f>SUMIFS(GQList,GIList,Table_ExternalData_17[[#This Row],[item_key]],GTList,Table_ExternalData_17[[#Headers],[VSTR]])</f>
        <v>0</v>
      </c>
      <c r="G341" s="10">
        <f>SUMIFS(GQList,GIList,Table_ExternalData_17[[#This Row],[item_key]],GTList,Table_ExternalData_17[[#Headers],[SR]])</f>
        <v>0</v>
      </c>
      <c r="H341" s="10">
        <f>SUMIFS(GQList,GIList,Table_ExternalData_17[[#This Row],[item_key]],GTList,Table_ExternalData_17[[#Headers],[TR]])</f>
        <v>0</v>
      </c>
      <c r="I341" s="10">
        <f>SUMIFS(GQList,GIList,Table_ExternalData_17[[#This Row],[item_key]],GTList,Table_ExternalData_17[[#Headers],[RCA]])</f>
        <v>0</v>
      </c>
      <c r="J341" s="10">
        <f>SUM(Table_ExternalData_17[[#This Row],[GRN]]+Table_ExternalData_17[[#This Row],[VSTR]]+Table_ExternalData_17[[#This Row],[SR]]+Table_ExternalData_17[[#This Row],[TR]]+Table_ExternalData_17[[#This Row],[RCA]])</f>
        <v>200</v>
      </c>
      <c r="K341" s="10">
        <f>SUMIFS(IsQList,IsIList,Table_ExternalData_15[[#This Row],[item_key]],IsITypeList,Table_ExternalData_17[[#Headers],[R/P]])</f>
        <v>501</v>
      </c>
      <c r="L341" s="10">
        <f>SUMIFS(IsQList,IsIList,Table_ExternalData_15[[#This Row],[item_key]],IsITypeList,Table_ExternalData_17[[#Headers],[CST]])</f>
        <v>0</v>
      </c>
      <c r="M341" s="10">
        <f>SUMIFS(IsQList,IsIList,Table_ExternalData_15[[#This Row],[item_key]],IsITypeList,Table_ExternalData_17[[#Headers],[S/I]])</f>
        <v>0</v>
      </c>
      <c r="N341" s="10">
        <f>SUMIFS(IsQList,IsIList,Table_ExternalData_15[[#This Row],[item_key]],IsITypeList,Table_ExternalData_17[[#Headers],[VST]])</f>
        <v>0</v>
      </c>
      <c r="O341" s="10">
        <f>SUMIFS(IsQList,IsIList,Table_ExternalData_15[[#This Row],[item_key]],IsITypeList,Table_ExternalData_17[[#Headers],[RTN]])</f>
        <v>0</v>
      </c>
      <c r="P341" s="10">
        <f>SUM(Table_ExternalData_17[[#This Row],[R/P]:[RTN]])</f>
        <v>501</v>
      </c>
      <c r="Q341" s="10">
        <f>SUM((Table_ExternalData_17[[#This Row],[Opening]]+Table_ExternalData_17[[#This Row],[Total Receipt]])-Table_ExternalData_17[[#This Row],[Total Issue]])</f>
        <v>1067</v>
      </c>
    </row>
    <row r="342" spans="1:17">
      <c r="A342" s="1" t="s">
        <v>1720</v>
      </c>
      <c r="B342" s="1" t="s">
        <v>1927</v>
      </c>
      <c r="C342" s="1" t="s">
        <v>1928</v>
      </c>
      <c r="D342" s="10">
        <f>SUMIFS(OPBQList,OPBIList,Table_ExternalData_17[[#This Row],[item_key]])</f>
        <v>-709</v>
      </c>
      <c r="E342" s="10">
        <f>SUMIFS(GQList,GIList,Table_ExternalData_17[[#This Row],[item_key]],GTList,Table_ExternalData_17[[#Headers],[GRN]])</f>
        <v>0</v>
      </c>
      <c r="F342" s="10">
        <f>SUMIFS(GQList,GIList,Table_ExternalData_17[[#This Row],[item_key]],GTList,Table_ExternalData_17[[#Headers],[VSTR]])</f>
        <v>0</v>
      </c>
      <c r="G342" s="10">
        <f>SUMIFS(GQList,GIList,Table_ExternalData_17[[#This Row],[item_key]],GTList,Table_ExternalData_17[[#Headers],[SR]])</f>
        <v>0</v>
      </c>
      <c r="H342" s="10">
        <f>SUMIFS(GQList,GIList,Table_ExternalData_17[[#This Row],[item_key]],GTList,Table_ExternalData_17[[#Headers],[TR]])</f>
        <v>2300</v>
      </c>
      <c r="I342" s="10">
        <f>SUMIFS(GQList,GIList,Table_ExternalData_17[[#This Row],[item_key]],GTList,Table_ExternalData_17[[#Headers],[RCA]])</f>
        <v>0</v>
      </c>
      <c r="J342" s="10">
        <f>SUM(Table_ExternalData_17[[#This Row],[GRN]]+Table_ExternalData_17[[#This Row],[VSTR]]+Table_ExternalData_17[[#This Row],[SR]]+Table_ExternalData_17[[#This Row],[TR]]+Table_ExternalData_17[[#This Row],[RCA]])</f>
        <v>2300</v>
      </c>
      <c r="K342" s="10">
        <f>SUMIFS(IsQList,IsIList,Table_ExternalData_15[[#This Row],[item_key]],IsITypeList,Table_ExternalData_17[[#Headers],[R/P]])</f>
        <v>501</v>
      </c>
      <c r="L342" s="10">
        <f>SUMIFS(IsQList,IsIList,Table_ExternalData_15[[#This Row],[item_key]],IsITypeList,Table_ExternalData_17[[#Headers],[CST]])</f>
        <v>0</v>
      </c>
      <c r="M342" s="10">
        <f>SUMIFS(IsQList,IsIList,Table_ExternalData_15[[#This Row],[item_key]],IsITypeList,Table_ExternalData_17[[#Headers],[S/I]])</f>
        <v>0</v>
      </c>
      <c r="N342" s="10">
        <f>SUMIFS(IsQList,IsIList,Table_ExternalData_15[[#This Row],[item_key]],IsITypeList,Table_ExternalData_17[[#Headers],[VST]])</f>
        <v>0</v>
      </c>
      <c r="O342" s="10">
        <f>SUMIFS(IsQList,IsIList,Table_ExternalData_15[[#This Row],[item_key]],IsITypeList,Table_ExternalData_17[[#Headers],[RTN]])</f>
        <v>-9</v>
      </c>
      <c r="P342" s="10">
        <f>SUM(Table_ExternalData_17[[#This Row],[R/P]:[RTN]])</f>
        <v>492</v>
      </c>
      <c r="Q342" s="10">
        <f>SUM((Table_ExternalData_17[[#This Row],[Opening]]+Table_ExternalData_17[[#This Row],[Total Receipt]])-Table_ExternalData_17[[#This Row],[Total Issue]])</f>
        <v>1099</v>
      </c>
    </row>
    <row r="343" spans="1:17">
      <c r="A343" s="1" t="s">
        <v>2340</v>
      </c>
      <c r="B343" s="1" t="s">
        <v>2632</v>
      </c>
      <c r="C343" s="1" t="s">
        <v>2501</v>
      </c>
      <c r="D343" s="10">
        <f>SUMIFS(OPBQList,OPBIList,Table_ExternalData_17[[#This Row],[item_key]])</f>
        <v>0</v>
      </c>
      <c r="E343" s="10">
        <f>SUMIFS(GQList,GIList,Table_ExternalData_17[[#This Row],[item_key]],GTList,Table_ExternalData_17[[#Headers],[GRN]])</f>
        <v>0</v>
      </c>
      <c r="F343" s="10">
        <f>SUMIFS(GQList,GIList,Table_ExternalData_17[[#This Row],[item_key]],GTList,Table_ExternalData_17[[#Headers],[VSTR]])</f>
        <v>0</v>
      </c>
      <c r="G343" s="10">
        <f>SUMIFS(GQList,GIList,Table_ExternalData_17[[#This Row],[item_key]],GTList,Table_ExternalData_17[[#Headers],[SR]])</f>
        <v>0</v>
      </c>
      <c r="H343" s="10">
        <f>SUMIFS(GQList,GIList,Table_ExternalData_17[[#This Row],[item_key]],GTList,Table_ExternalData_17[[#Headers],[TR]])</f>
        <v>0</v>
      </c>
      <c r="I343" s="10">
        <f>SUMIFS(GQList,GIList,Table_ExternalData_17[[#This Row],[item_key]],GTList,Table_ExternalData_17[[#Headers],[RCA]])</f>
        <v>0</v>
      </c>
      <c r="J343" s="10">
        <f>SUM(Table_ExternalData_17[[#This Row],[GRN]]+Table_ExternalData_17[[#This Row],[VSTR]]+Table_ExternalData_17[[#This Row],[SR]]+Table_ExternalData_17[[#This Row],[TR]]+Table_ExternalData_17[[#This Row],[RCA]])</f>
        <v>0</v>
      </c>
      <c r="K343" s="10">
        <f>SUMIFS(IsQList,IsIList,Table_ExternalData_15[[#This Row],[item_key]],IsITypeList,Table_ExternalData_17[[#Headers],[R/P]])</f>
        <v>501</v>
      </c>
      <c r="L343" s="10">
        <f>SUMIFS(IsQList,IsIList,Table_ExternalData_15[[#This Row],[item_key]],IsITypeList,Table_ExternalData_17[[#Headers],[CST]])</f>
        <v>0</v>
      </c>
      <c r="M343" s="10">
        <f>SUMIFS(IsQList,IsIList,Table_ExternalData_15[[#This Row],[item_key]],IsITypeList,Table_ExternalData_17[[#Headers],[S/I]])</f>
        <v>0</v>
      </c>
      <c r="N343" s="10">
        <f>SUMIFS(IsQList,IsIList,Table_ExternalData_15[[#This Row],[item_key]],IsITypeList,Table_ExternalData_17[[#Headers],[VST]])</f>
        <v>0</v>
      </c>
      <c r="O343" s="10">
        <f>SUMIFS(IsQList,IsIList,Table_ExternalData_15[[#This Row],[item_key]],IsITypeList,Table_ExternalData_17[[#Headers],[RTN]])</f>
        <v>-9</v>
      </c>
      <c r="P343" s="10">
        <f>SUM(Table_ExternalData_17[[#This Row],[R/P]:[RTN]])</f>
        <v>492</v>
      </c>
      <c r="Q343" s="10">
        <f>SUM((Table_ExternalData_17[[#This Row],[Opening]]+Table_ExternalData_17[[#This Row],[Total Receipt]])-Table_ExternalData_17[[#This Row],[Total Issue]])</f>
        <v>-492</v>
      </c>
    </row>
    <row r="344" spans="1:17">
      <c r="A344" s="1" t="s">
        <v>2186</v>
      </c>
      <c r="B344" s="1" t="s">
        <v>2633</v>
      </c>
      <c r="C344" s="1" t="s">
        <v>2634</v>
      </c>
      <c r="D344" s="10">
        <f>SUMIFS(OPBQList,OPBIList,Table_ExternalData_17[[#This Row],[item_key]])</f>
        <v>7188</v>
      </c>
      <c r="E344" s="10">
        <f>SUMIFS(GQList,GIList,Table_ExternalData_17[[#This Row],[item_key]],GTList,Table_ExternalData_17[[#Headers],[GRN]])</f>
        <v>0</v>
      </c>
      <c r="F344" s="10">
        <f>SUMIFS(GQList,GIList,Table_ExternalData_17[[#This Row],[item_key]],GTList,Table_ExternalData_17[[#Headers],[VSTR]])</f>
        <v>0</v>
      </c>
      <c r="G344" s="10">
        <f>SUMIFS(GQList,GIList,Table_ExternalData_17[[#This Row],[item_key]],GTList,Table_ExternalData_17[[#Headers],[SR]])</f>
        <v>0</v>
      </c>
      <c r="H344" s="10">
        <f>SUMIFS(GQList,GIList,Table_ExternalData_17[[#This Row],[item_key]],GTList,Table_ExternalData_17[[#Headers],[TR]])</f>
        <v>0</v>
      </c>
      <c r="I344" s="10">
        <f>SUMIFS(GQList,GIList,Table_ExternalData_17[[#This Row],[item_key]],GTList,Table_ExternalData_17[[#Headers],[RCA]])</f>
        <v>0</v>
      </c>
      <c r="J344" s="10">
        <f>SUM(Table_ExternalData_17[[#This Row],[GRN]]+Table_ExternalData_17[[#This Row],[VSTR]]+Table_ExternalData_17[[#This Row],[SR]]+Table_ExternalData_17[[#This Row],[TR]]+Table_ExternalData_17[[#This Row],[RCA]])</f>
        <v>0</v>
      </c>
      <c r="K344" s="10">
        <f>SUMIFS(IsQList,IsIList,Table_ExternalData_15[[#This Row],[item_key]],IsITypeList,Table_ExternalData_17[[#Headers],[R/P]])</f>
        <v>541</v>
      </c>
      <c r="L344" s="10">
        <f>SUMIFS(IsQList,IsIList,Table_ExternalData_15[[#This Row],[item_key]],IsITypeList,Table_ExternalData_17[[#Headers],[CST]])</f>
        <v>0</v>
      </c>
      <c r="M344" s="10">
        <f>SUMIFS(IsQList,IsIList,Table_ExternalData_15[[#This Row],[item_key]],IsITypeList,Table_ExternalData_17[[#Headers],[S/I]])</f>
        <v>0</v>
      </c>
      <c r="N344" s="10">
        <f>SUMIFS(IsQList,IsIList,Table_ExternalData_15[[#This Row],[item_key]],IsITypeList,Table_ExternalData_17[[#Headers],[VST]])</f>
        <v>0</v>
      </c>
      <c r="O344" s="10">
        <f>SUMIFS(IsQList,IsIList,Table_ExternalData_15[[#This Row],[item_key]],IsITypeList,Table_ExternalData_17[[#Headers],[RTN]])</f>
        <v>-16</v>
      </c>
      <c r="P344" s="10">
        <f>SUM(Table_ExternalData_17[[#This Row],[R/P]:[RTN]])</f>
        <v>525</v>
      </c>
      <c r="Q344" s="10">
        <f>SUM((Table_ExternalData_17[[#This Row],[Opening]]+Table_ExternalData_17[[#This Row],[Total Receipt]])-Table_ExternalData_17[[#This Row],[Total Issue]])</f>
        <v>6663</v>
      </c>
    </row>
    <row r="345" spans="1:17">
      <c r="A345" s="1" t="s">
        <v>2187</v>
      </c>
      <c r="B345" s="1" t="s">
        <v>2635</v>
      </c>
      <c r="C345" s="1" t="s">
        <v>2634</v>
      </c>
      <c r="D345" s="10">
        <f>SUMIFS(OPBQList,OPBIList,Table_ExternalData_17[[#This Row],[item_key]])</f>
        <v>40121</v>
      </c>
      <c r="E345" s="10">
        <f>SUMIFS(GQList,GIList,Table_ExternalData_17[[#This Row],[item_key]],GTList,Table_ExternalData_17[[#Headers],[GRN]])</f>
        <v>0</v>
      </c>
      <c r="F345" s="10">
        <f>SUMIFS(GQList,GIList,Table_ExternalData_17[[#This Row],[item_key]],GTList,Table_ExternalData_17[[#Headers],[VSTR]])</f>
        <v>0</v>
      </c>
      <c r="G345" s="10">
        <f>SUMIFS(GQList,GIList,Table_ExternalData_17[[#This Row],[item_key]],GTList,Table_ExternalData_17[[#Headers],[SR]])</f>
        <v>0</v>
      </c>
      <c r="H345" s="10">
        <f>SUMIFS(GQList,GIList,Table_ExternalData_17[[#This Row],[item_key]],GTList,Table_ExternalData_17[[#Headers],[TR]])</f>
        <v>0</v>
      </c>
      <c r="I345" s="10">
        <f>SUMIFS(GQList,GIList,Table_ExternalData_17[[#This Row],[item_key]],GTList,Table_ExternalData_17[[#Headers],[RCA]])</f>
        <v>0</v>
      </c>
      <c r="J345" s="10">
        <f>SUM(Table_ExternalData_17[[#This Row],[GRN]]+Table_ExternalData_17[[#This Row],[VSTR]]+Table_ExternalData_17[[#This Row],[SR]]+Table_ExternalData_17[[#This Row],[TR]]+Table_ExternalData_17[[#This Row],[RCA]])</f>
        <v>0</v>
      </c>
      <c r="K345" s="10">
        <f>SUMIFS(IsQList,IsIList,Table_ExternalData_15[[#This Row],[item_key]],IsITypeList,Table_ExternalData_17[[#Headers],[R/P]])</f>
        <v>541</v>
      </c>
      <c r="L345" s="10">
        <f>SUMIFS(IsQList,IsIList,Table_ExternalData_15[[#This Row],[item_key]],IsITypeList,Table_ExternalData_17[[#Headers],[CST]])</f>
        <v>0</v>
      </c>
      <c r="M345" s="10">
        <f>SUMIFS(IsQList,IsIList,Table_ExternalData_15[[#This Row],[item_key]],IsITypeList,Table_ExternalData_17[[#Headers],[S/I]])</f>
        <v>0</v>
      </c>
      <c r="N345" s="10">
        <f>SUMIFS(IsQList,IsIList,Table_ExternalData_15[[#This Row],[item_key]],IsITypeList,Table_ExternalData_17[[#Headers],[VST]])</f>
        <v>0</v>
      </c>
      <c r="O345" s="10">
        <f>SUMIFS(IsQList,IsIList,Table_ExternalData_15[[#This Row],[item_key]],IsITypeList,Table_ExternalData_17[[#Headers],[RTN]])</f>
        <v>-16</v>
      </c>
      <c r="P345" s="10">
        <f>SUM(Table_ExternalData_17[[#This Row],[R/P]:[RTN]])</f>
        <v>525</v>
      </c>
      <c r="Q345" s="10">
        <f>SUM((Table_ExternalData_17[[#This Row],[Opening]]+Table_ExternalData_17[[#This Row],[Total Receipt]])-Table_ExternalData_17[[#This Row],[Total Issue]])</f>
        <v>39596</v>
      </c>
    </row>
    <row r="346" spans="1:17">
      <c r="A346" s="1" t="s">
        <v>2188</v>
      </c>
      <c r="B346" s="1" t="s">
        <v>2636</v>
      </c>
      <c r="C346" s="1" t="s">
        <v>714</v>
      </c>
      <c r="D346" s="10">
        <f>SUMIFS(OPBQList,OPBIList,Table_ExternalData_17[[#This Row],[item_key]])</f>
        <v>396</v>
      </c>
      <c r="E346" s="10">
        <f>SUMIFS(GQList,GIList,Table_ExternalData_17[[#This Row],[item_key]],GTList,Table_ExternalData_17[[#Headers],[GRN]])</f>
        <v>7500</v>
      </c>
      <c r="F346" s="10">
        <f>SUMIFS(GQList,GIList,Table_ExternalData_17[[#This Row],[item_key]],GTList,Table_ExternalData_17[[#Headers],[VSTR]])</f>
        <v>0</v>
      </c>
      <c r="G346" s="10">
        <f>SUMIFS(GQList,GIList,Table_ExternalData_17[[#This Row],[item_key]],GTList,Table_ExternalData_17[[#Headers],[SR]])</f>
        <v>0</v>
      </c>
      <c r="H346" s="10">
        <f>SUMIFS(GQList,GIList,Table_ExternalData_17[[#This Row],[item_key]],GTList,Table_ExternalData_17[[#Headers],[TR]])</f>
        <v>0</v>
      </c>
      <c r="I346" s="10">
        <f>SUMIFS(GQList,GIList,Table_ExternalData_17[[#This Row],[item_key]],GTList,Table_ExternalData_17[[#Headers],[RCA]])</f>
        <v>0</v>
      </c>
      <c r="J346" s="10">
        <f>SUM(Table_ExternalData_17[[#This Row],[GRN]]+Table_ExternalData_17[[#This Row],[VSTR]]+Table_ExternalData_17[[#This Row],[SR]]+Table_ExternalData_17[[#This Row],[TR]]+Table_ExternalData_17[[#This Row],[RCA]])</f>
        <v>7500</v>
      </c>
      <c r="K346" s="10">
        <f>SUMIFS(IsQList,IsIList,Table_ExternalData_15[[#This Row],[item_key]],IsITypeList,Table_ExternalData_17[[#Headers],[R/P]])</f>
        <v>501</v>
      </c>
      <c r="L346" s="10">
        <f>SUMIFS(IsQList,IsIList,Table_ExternalData_15[[#This Row],[item_key]],IsITypeList,Table_ExternalData_17[[#Headers],[CST]])</f>
        <v>0</v>
      </c>
      <c r="M346" s="10">
        <f>SUMIFS(IsQList,IsIList,Table_ExternalData_15[[#This Row],[item_key]],IsITypeList,Table_ExternalData_17[[#Headers],[S/I]])</f>
        <v>0</v>
      </c>
      <c r="N346" s="10">
        <f>SUMIFS(IsQList,IsIList,Table_ExternalData_15[[#This Row],[item_key]],IsITypeList,Table_ExternalData_17[[#Headers],[VST]])</f>
        <v>0</v>
      </c>
      <c r="O346" s="10">
        <f>SUMIFS(IsQList,IsIList,Table_ExternalData_15[[#This Row],[item_key]],IsITypeList,Table_ExternalData_17[[#Headers],[RTN]])</f>
        <v>-19</v>
      </c>
      <c r="P346" s="10">
        <f>SUM(Table_ExternalData_17[[#This Row],[R/P]:[RTN]])</f>
        <v>482</v>
      </c>
      <c r="Q346" s="10">
        <f>SUM((Table_ExternalData_17[[#This Row],[Opening]]+Table_ExternalData_17[[#This Row],[Total Receipt]])-Table_ExternalData_17[[#This Row],[Total Issue]])</f>
        <v>7414</v>
      </c>
    </row>
    <row r="347" spans="1:17">
      <c r="A347" s="1" t="s">
        <v>327</v>
      </c>
      <c r="B347" s="1" t="s">
        <v>1094</v>
      </c>
      <c r="C347" s="1" t="s">
        <v>1095</v>
      </c>
      <c r="D347" s="10">
        <f>SUMIFS(OPBQList,OPBIList,Table_ExternalData_17[[#This Row],[item_key]])</f>
        <v>1861</v>
      </c>
      <c r="E347" s="10">
        <f>SUMIFS(GQList,GIList,Table_ExternalData_17[[#This Row],[item_key]],GTList,Table_ExternalData_17[[#Headers],[GRN]])</f>
        <v>5000</v>
      </c>
      <c r="F347" s="10">
        <f>SUMIFS(GQList,GIList,Table_ExternalData_17[[#This Row],[item_key]],GTList,Table_ExternalData_17[[#Headers],[VSTR]])</f>
        <v>0</v>
      </c>
      <c r="G347" s="10">
        <f>SUMIFS(GQList,GIList,Table_ExternalData_17[[#This Row],[item_key]],GTList,Table_ExternalData_17[[#Headers],[SR]])</f>
        <v>0</v>
      </c>
      <c r="H347" s="10">
        <f>SUMIFS(GQList,GIList,Table_ExternalData_17[[#This Row],[item_key]],GTList,Table_ExternalData_17[[#Headers],[TR]])</f>
        <v>0</v>
      </c>
      <c r="I347" s="10">
        <f>SUMIFS(GQList,GIList,Table_ExternalData_17[[#This Row],[item_key]],GTList,Table_ExternalData_17[[#Headers],[RCA]])</f>
        <v>0</v>
      </c>
      <c r="J347" s="10">
        <f>SUM(Table_ExternalData_17[[#This Row],[GRN]]+Table_ExternalData_17[[#This Row],[VSTR]]+Table_ExternalData_17[[#This Row],[SR]]+Table_ExternalData_17[[#This Row],[TR]]+Table_ExternalData_17[[#This Row],[RCA]])</f>
        <v>5000</v>
      </c>
      <c r="K347" s="10">
        <f>SUMIFS(IsQList,IsIList,Table_ExternalData_15[[#This Row],[item_key]],IsITypeList,Table_ExternalData_17[[#Headers],[R/P]])</f>
        <v>501</v>
      </c>
      <c r="L347" s="10">
        <f>SUMIFS(IsQList,IsIList,Table_ExternalData_15[[#This Row],[item_key]],IsITypeList,Table_ExternalData_17[[#Headers],[CST]])</f>
        <v>0</v>
      </c>
      <c r="M347" s="10">
        <f>SUMIFS(IsQList,IsIList,Table_ExternalData_15[[#This Row],[item_key]],IsITypeList,Table_ExternalData_17[[#Headers],[S/I]])</f>
        <v>0</v>
      </c>
      <c r="N347" s="10">
        <f>SUMIFS(IsQList,IsIList,Table_ExternalData_15[[#This Row],[item_key]],IsITypeList,Table_ExternalData_17[[#Headers],[VST]])</f>
        <v>0</v>
      </c>
      <c r="O347" s="10">
        <f>SUMIFS(IsQList,IsIList,Table_ExternalData_15[[#This Row],[item_key]],IsITypeList,Table_ExternalData_17[[#Headers],[RTN]])</f>
        <v>-19</v>
      </c>
      <c r="P347" s="10">
        <f>SUM(Table_ExternalData_17[[#This Row],[R/P]:[RTN]])</f>
        <v>482</v>
      </c>
      <c r="Q347" s="10">
        <f>SUM((Table_ExternalData_17[[#This Row],[Opening]]+Table_ExternalData_17[[#This Row],[Total Receipt]])-Table_ExternalData_17[[#This Row],[Total Issue]])</f>
        <v>6379</v>
      </c>
    </row>
    <row r="348" spans="1:17">
      <c r="A348" s="1" t="s">
        <v>460</v>
      </c>
      <c r="B348" s="1" t="s">
        <v>1210</v>
      </c>
      <c r="C348" s="1" t="s">
        <v>889</v>
      </c>
      <c r="D348" s="10">
        <f>SUMIFS(OPBQList,OPBIList,Table_ExternalData_17[[#This Row],[item_key]])</f>
        <v>6858</v>
      </c>
      <c r="E348" s="10">
        <f>SUMIFS(GQList,GIList,Table_ExternalData_17[[#This Row],[item_key]],GTList,Table_ExternalData_17[[#Headers],[GRN]])</f>
        <v>2700</v>
      </c>
      <c r="F348" s="10">
        <f>SUMIFS(GQList,GIList,Table_ExternalData_17[[#This Row],[item_key]],GTList,Table_ExternalData_17[[#Headers],[VSTR]])</f>
        <v>0</v>
      </c>
      <c r="G348" s="10">
        <f>SUMIFS(GQList,GIList,Table_ExternalData_17[[#This Row],[item_key]],GTList,Table_ExternalData_17[[#Headers],[SR]])</f>
        <v>0</v>
      </c>
      <c r="H348" s="10">
        <f>SUMIFS(GQList,GIList,Table_ExternalData_17[[#This Row],[item_key]],GTList,Table_ExternalData_17[[#Headers],[TR]])</f>
        <v>0</v>
      </c>
      <c r="I348" s="10">
        <f>SUMIFS(GQList,GIList,Table_ExternalData_17[[#This Row],[item_key]],GTList,Table_ExternalData_17[[#Headers],[RCA]])</f>
        <v>0</v>
      </c>
      <c r="J348" s="10">
        <f>SUM(Table_ExternalData_17[[#This Row],[GRN]]+Table_ExternalData_17[[#This Row],[VSTR]]+Table_ExternalData_17[[#This Row],[SR]]+Table_ExternalData_17[[#This Row],[TR]]+Table_ExternalData_17[[#This Row],[RCA]])</f>
        <v>2700</v>
      </c>
      <c r="K348" s="10">
        <f>SUMIFS(IsQList,IsIList,Table_ExternalData_15[[#This Row],[item_key]],IsITypeList,Table_ExternalData_17[[#Headers],[R/P]])</f>
        <v>978</v>
      </c>
      <c r="L348" s="10">
        <f>SUMIFS(IsQList,IsIList,Table_ExternalData_15[[#This Row],[item_key]],IsITypeList,Table_ExternalData_17[[#Headers],[CST]])</f>
        <v>0</v>
      </c>
      <c r="M348" s="10">
        <f>SUMIFS(IsQList,IsIList,Table_ExternalData_15[[#This Row],[item_key]],IsITypeList,Table_ExternalData_17[[#Headers],[S/I]])</f>
        <v>0</v>
      </c>
      <c r="N348" s="10">
        <f>SUMIFS(IsQList,IsIList,Table_ExternalData_15[[#This Row],[item_key]],IsITypeList,Table_ExternalData_17[[#Headers],[VST]])</f>
        <v>0</v>
      </c>
      <c r="O348" s="10">
        <f>SUMIFS(IsQList,IsIList,Table_ExternalData_15[[#This Row],[item_key]],IsITypeList,Table_ExternalData_17[[#Headers],[RTN]])</f>
        <v>0</v>
      </c>
      <c r="P348" s="10">
        <f>SUM(Table_ExternalData_17[[#This Row],[R/P]:[RTN]])</f>
        <v>978</v>
      </c>
      <c r="Q348" s="10">
        <f>SUM((Table_ExternalData_17[[#This Row],[Opening]]+Table_ExternalData_17[[#This Row],[Total Receipt]])-Table_ExternalData_17[[#This Row],[Total Issue]])</f>
        <v>8580</v>
      </c>
    </row>
    <row r="349" spans="1:17">
      <c r="A349" s="1" t="s">
        <v>461</v>
      </c>
      <c r="B349" s="1" t="s">
        <v>1211</v>
      </c>
      <c r="C349" s="1" t="s">
        <v>889</v>
      </c>
      <c r="D349" s="10">
        <f>SUMIFS(OPBQList,OPBIList,Table_ExternalData_17[[#This Row],[item_key]])</f>
        <v>7898</v>
      </c>
      <c r="E349" s="10">
        <f>SUMIFS(GQList,GIList,Table_ExternalData_17[[#This Row],[item_key]],GTList,Table_ExternalData_17[[#Headers],[GRN]])</f>
        <v>200</v>
      </c>
      <c r="F349" s="10">
        <f>SUMIFS(GQList,GIList,Table_ExternalData_17[[#This Row],[item_key]],GTList,Table_ExternalData_17[[#Headers],[VSTR]])</f>
        <v>0</v>
      </c>
      <c r="G349" s="10">
        <f>SUMIFS(GQList,GIList,Table_ExternalData_17[[#This Row],[item_key]],GTList,Table_ExternalData_17[[#Headers],[SR]])</f>
        <v>0</v>
      </c>
      <c r="H349" s="10">
        <f>SUMIFS(GQList,GIList,Table_ExternalData_17[[#This Row],[item_key]],GTList,Table_ExternalData_17[[#Headers],[TR]])</f>
        <v>0</v>
      </c>
      <c r="I349" s="10">
        <f>SUMIFS(GQList,GIList,Table_ExternalData_17[[#This Row],[item_key]],GTList,Table_ExternalData_17[[#Headers],[RCA]])</f>
        <v>0</v>
      </c>
      <c r="J349" s="10">
        <f>SUM(Table_ExternalData_17[[#This Row],[GRN]]+Table_ExternalData_17[[#This Row],[VSTR]]+Table_ExternalData_17[[#This Row],[SR]]+Table_ExternalData_17[[#This Row],[TR]]+Table_ExternalData_17[[#This Row],[RCA]])</f>
        <v>200</v>
      </c>
      <c r="K349" s="10">
        <f>SUMIFS(IsQList,IsIList,Table_ExternalData_15[[#This Row],[item_key]],IsITypeList,Table_ExternalData_17[[#Headers],[R/P]])</f>
        <v>489</v>
      </c>
      <c r="L349" s="10">
        <f>SUMIFS(IsQList,IsIList,Table_ExternalData_15[[#This Row],[item_key]],IsITypeList,Table_ExternalData_17[[#Headers],[CST]])</f>
        <v>0</v>
      </c>
      <c r="M349" s="10">
        <f>SUMIFS(IsQList,IsIList,Table_ExternalData_15[[#This Row],[item_key]],IsITypeList,Table_ExternalData_17[[#Headers],[S/I]])</f>
        <v>0</v>
      </c>
      <c r="N349" s="10">
        <f>SUMIFS(IsQList,IsIList,Table_ExternalData_15[[#This Row],[item_key]],IsITypeList,Table_ExternalData_17[[#Headers],[VST]])</f>
        <v>0</v>
      </c>
      <c r="O349" s="10">
        <f>SUMIFS(IsQList,IsIList,Table_ExternalData_15[[#This Row],[item_key]],IsITypeList,Table_ExternalData_17[[#Headers],[RTN]])</f>
        <v>0</v>
      </c>
      <c r="P349" s="10">
        <f>SUM(Table_ExternalData_17[[#This Row],[R/P]:[RTN]])</f>
        <v>489</v>
      </c>
      <c r="Q349" s="10">
        <f>SUM((Table_ExternalData_17[[#This Row],[Opening]]+Table_ExternalData_17[[#This Row],[Total Receipt]])-Table_ExternalData_17[[#This Row],[Total Issue]])</f>
        <v>7609</v>
      </c>
    </row>
    <row r="350" spans="1:17">
      <c r="A350" s="1" t="s">
        <v>274</v>
      </c>
      <c r="B350" s="1" t="s">
        <v>1588</v>
      </c>
      <c r="C350" s="1" t="s">
        <v>1586</v>
      </c>
      <c r="D350" s="10">
        <f>SUMIFS(OPBQList,OPBIList,Table_ExternalData_17[[#This Row],[item_key]])</f>
        <v>14656</v>
      </c>
      <c r="E350" s="10">
        <f>SUMIFS(GQList,GIList,Table_ExternalData_17[[#This Row],[item_key]],GTList,Table_ExternalData_17[[#Headers],[GRN]])</f>
        <v>700</v>
      </c>
      <c r="F350" s="10">
        <f>SUMIFS(GQList,GIList,Table_ExternalData_17[[#This Row],[item_key]],GTList,Table_ExternalData_17[[#Headers],[VSTR]])</f>
        <v>0</v>
      </c>
      <c r="G350" s="10">
        <f>SUMIFS(GQList,GIList,Table_ExternalData_17[[#This Row],[item_key]],GTList,Table_ExternalData_17[[#Headers],[SR]])</f>
        <v>0</v>
      </c>
      <c r="H350" s="10">
        <f>SUMIFS(GQList,GIList,Table_ExternalData_17[[#This Row],[item_key]],GTList,Table_ExternalData_17[[#Headers],[TR]])</f>
        <v>0</v>
      </c>
      <c r="I350" s="10">
        <f>SUMIFS(GQList,GIList,Table_ExternalData_17[[#This Row],[item_key]],GTList,Table_ExternalData_17[[#Headers],[RCA]])</f>
        <v>0</v>
      </c>
      <c r="J350" s="10">
        <f>SUM(Table_ExternalData_17[[#This Row],[GRN]]+Table_ExternalData_17[[#This Row],[VSTR]]+Table_ExternalData_17[[#This Row],[SR]]+Table_ExternalData_17[[#This Row],[TR]]+Table_ExternalData_17[[#This Row],[RCA]])</f>
        <v>700</v>
      </c>
      <c r="K350" s="10">
        <f>SUMIFS(IsQList,IsIList,Table_ExternalData_15[[#This Row],[item_key]],IsITypeList,Table_ExternalData_17[[#Headers],[R/P]])</f>
        <v>489</v>
      </c>
      <c r="L350" s="10">
        <f>SUMIFS(IsQList,IsIList,Table_ExternalData_15[[#This Row],[item_key]],IsITypeList,Table_ExternalData_17[[#Headers],[CST]])</f>
        <v>0</v>
      </c>
      <c r="M350" s="10">
        <f>SUMIFS(IsQList,IsIList,Table_ExternalData_15[[#This Row],[item_key]],IsITypeList,Table_ExternalData_17[[#Headers],[S/I]])</f>
        <v>0</v>
      </c>
      <c r="N350" s="10">
        <f>SUMIFS(IsQList,IsIList,Table_ExternalData_15[[#This Row],[item_key]],IsITypeList,Table_ExternalData_17[[#Headers],[VST]])</f>
        <v>0</v>
      </c>
      <c r="O350" s="10">
        <f>SUMIFS(IsQList,IsIList,Table_ExternalData_15[[#This Row],[item_key]],IsITypeList,Table_ExternalData_17[[#Headers],[RTN]])</f>
        <v>-1</v>
      </c>
      <c r="P350" s="10">
        <f>SUM(Table_ExternalData_17[[#This Row],[R/P]:[RTN]])</f>
        <v>488</v>
      </c>
      <c r="Q350" s="10">
        <f>SUM((Table_ExternalData_17[[#This Row],[Opening]]+Table_ExternalData_17[[#This Row],[Total Receipt]])-Table_ExternalData_17[[#This Row],[Total Issue]])</f>
        <v>14868</v>
      </c>
    </row>
    <row r="351" spans="1:17">
      <c r="A351" s="1" t="s">
        <v>2189</v>
      </c>
      <c r="B351" s="1" t="s">
        <v>2637</v>
      </c>
      <c r="C351" s="1" t="s">
        <v>2464</v>
      </c>
      <c r="D351" s="10">
        <f>SUMIFS(OPBQList,OPBIList,Table_ExternalData_17[[#This Row],[item_key]])</f>
        <v>-1014</v>
      </c>
      <c r="E351" s="10">
        <f>SUMIFS(GQList,GIList,Table_ExternalData_17[[#This Row],[item_key]],GTList,Table_ExternalData_17[[#Headers],[GRN]])</f>
        <v>1930</v>
      </c>
      <c r="F351" s="10">
        <f>SUMIFS(GQList,GIList,Table_ExternalData_17[[#This Row],[item_key]],GTList,Table_ExternalData_17[[#Headers],[VSTR]])</f>
        <v>0</v>
      </c>
      <c r="G351" s="10">
        <f>SUMIFS(GQList,GIList,Table_ExternalData_17[[#This Row],[item_key]],GTList,Table_ExternalData_17[[#Headers],[SR]])</f>
        <v>0</v>
      </c>
      <c r="H351" s="10">
        <f>SUMIFS(GQList,GIList,Table_ExternalData_17[[#This Row],[item_key]],GTList,Table_ExternalData_17[[#Headers],[TR]])</f>
        <v>0</v>
      </c>
      <c r="I351" s="10">
        <f>SUMIFS(GQList,GIList,Table_ExternalData_17[[#This Row],[item_key]],GTList,Table_ExternalData_17[[#Headers],[RCA]])</f>
        <v>0</v>
      </c>
      <c r="J351" s="10">
        <f>SUM(Table_ExternalData_17[[#This Row],[GRN]]+Table_ExternalData_17[[#This Row],[VSTR]]+Table_ExternalData_17[[#This Row],[SR]]+Table_ExternalData_17[[#This Row],[TR]]+Table_ExternalData_17[[#This Row],[RCA]])</f>
        <v>1930</v>
      </c>
      <c r="K351" s="10">
        <f>SUMIFS(IsQList,IsIList,Table_ExternalData_15[[#This Row],[item_key]],IsITypeList,Table_ExternalData_17[[#Headers],[R/P]])</f>
        <v>489</v>
      </c>
      <c r="L351" s="10">
        <f>SUMIFS(IsQList,IsIList,Table_ExternalData_15[[#This Row],[item_key]],IsITypeList,Table_ExternalData_17[[#Headers],[CST]])</f>
        <v>0</v>
      </c>
      <c r="M351" s="10">
        <f>SUMIFS(IsQList,IsIList,Table_ExternalData_15[[#This Row],[item_key]],IsITypeList,Table_ExternalData_17[[#Headers],[S/I]])</f>
        <v>0</v>
      </c>
      <c r="N351" s="10">
        <f>SUMIFS(IsQList,IsIList,Table_ExternalData_15[[#This Row],[item_key]],IsITypeList,Table_ExternalData_17[[#Headers],[VST]])</f>
        <v>0</v>
      </c>
      <c r="O351" s="10">
        <f>SUMIFS(IsQList,IsIList,Table_ExternalData_15[[#This Row],[item_key]],IsITypeList,Table_ExternalData_17[[#Headers],[RTN]])</f>
        <v>-1</v>
      </c>
      <c r="P351" s="10">
        <f>SUM(Table_ExternalData_17[[#This Row],[R/P]:[RTN]])</f>
        <v>488</v>
      </c>
      <c r="Q351" s="10">
        <f>SUM((Table_ExternalData_17[[#This Row],[Opening]]+Table_ExternalData_17[[#This Row],[Total Receipt]])-Table_ExternalData_17[[#This Row],[Total Issue]])</f>
        <v>428</v>
      </c>
    </row>
    <row r="352" spans="1:17">
      <c r="A352" s="1" t="s">
        <v>2190</v>
      </c>
      <c r="B352" s="1" t="s">
        <v>2638</v>
      </c>
      <c r="C352" s="1" t="s">
        <v>1070</v>
      </c>
      <c r="D352" s="10">
        <f>SUMIFS(OPBQList,OPBIList,Table_ExternalData_17[[#This Row],[item_key]])</f>
        <v>1223</v>
      </c>
      <c r="E352" s="10">
        <f>SUMIFS(GQList,GIList,Table_ExternalData_17[[#This Row],[item_key]],GTList,Table_ExternalData_17[[#Headers],[GRN]])</f>
        <v>0</v>
      </c>
      <c r="F352" s="10">
        <f>SUMIFS(GQList,GIList,Table_ExternalData_17[[#This Row],[item_key]],GTList,Table_ExternalData_17[[#Headers],[VSTR]])</f>
        <v>0</v>
      </c>
      <c r="G352" s="10">
        <f>SUMIFS(GQList,GIList,Table_ExternalData_17[[#This Row],[item_key]],GTList,Table_ExternalData_17[[#Headers],[SR]])</f>
        <v>0</v>
      </c>
      <c r="H352" s="10">
        <f>SUMIFS(GQList,GIList,Table_ExternalData_17[[#This Row],[item_key]],GTList,Table_ExternalData_17[[#Headers],[TR]])</f>
        <v>0</v>
      </c>
      <c r="I352" s="10">
        <f>SUMIFS(GQList,GIList,Table_ExternalData_17[[#This Row],[item_key]],GTList,Table_ExternalData_17[[#Headers],[RCA]])</f>
        <v>0</v>
      </c>
      <c r="J352" s="10">
        <f>SUM(Table_ExternalData_17[[#This Row],[GRN]]+Table_ExternalData_17[[#This Row],[VSTR]]+Table_ExternalData_17[[#This Row],[SR]]+Table_ExternalData_17[[#This Row],[TR]]+Table_ExternalData_17[[#This Row],[RCA]])</f>
        <v>0</v>
      </c>
      <c r="K352" s="10">
        <f>SUMIFS(IsQList,IsIList,Table_ExternalData_15[[#This Row],[item_key]],IsITypeList,Table_ExternalData_17[[#Headers],[R/P]])</f>
        <v>489</v>
      </c>
      <c r="L352" s="10">
        <f>SUMIFS(IsQList,IsIList,Table_ExternalData_15[[#This Row],[item_key]],IsITypeList,Table_ExternalData_17[[#Headers],[CST]])</f>
        <v>0</v>
      </c>
      <c r="M352" s="10">
        <f>SUMIFS(IsQList,IsIList,Table_ExternalData_15[[#This Row],[item_key]],IsITypeList,Table_ExternalData_17[[#Headers],[S/I]])</f>
        <v>0</v>
      </c>
      <c r="N352" s="10">
        <f>SUMIFS(IsQList,IsIList,Table_ExternalData_15[[#This Row],[item_key]],IsITypeList,Table_ExternalData_17[[#Headers],[VST]])</f>
        <v>0</v>
      </c>
      <c r="O352" s="10">
        <f>SUMIFS(IsQList,IsIList,Table_ExternalData_15[[#This Row],[item_key]],IsITypeList,Table_ExternalData_17[[#Headers],[RTN]])</f>
        <v>-1</v>
      </c>
      <c r="P352" s="10">
        <f>SUM(Table_ExternalData_17[[#This Row],[R/P]:[RTN]])</f>
        <v>488</v>
      </c>
      <c r="Q352" s="10">
        <f>SUM((Table_ExternalData_17[[#This Row],[Opening]]+Table_ExternalData_17[[#This Row],[Total Receipt]])-Table_ExternalData_17[[#This Row],[Total Issue]])</f>
        <v>735</v>
      </c>
    </row>
    <row r="353" spans="1:17">
      <c r="A353" s="1" t="s">
        <v>102</v>
      </c>
      <c r="B353" s="1" t="s">
        <v>1069</v>
      </c>
      <c r="C353" s="1" t="s">
        <v>1070</v>
      </c>
      <c r="D353" s="10">
        <f>SUMIFS(OPBQList,OPBIList,Table_ExternalData_17[[#This Row],[item_key]])</f>
        <v>4196</v>
      </c>
      <c r="E353" s="10">
        <f>SUMIFS(GQList,GIList,Table_ExternalData_17[[#This Row],[item_key]],GTList,Table_ExternalData_17[[#Headers],[GRN]])</f>
        <v>2500</v>
      </c>
      <c r="F353" s="10">
        <f>SUMIFS(GQList,GIList,Table_ExternalData_17[[#This Row],[item_key]],GTList,Table_ExternalData_17[[#Headers],[VSTR]])</f>
        <v>0</v>
      </c>
      <c r="G353" s="10">
        <f>SUMIFS(GQList,GIList,Table_ExternalData_17[[#This Row],[item_key]],GTList,Table_ExternalData_17[[#Headers],[SR]])</f>
        <v>0</v>
      </c>
      <c r="H353" s="10">
        <f>SUMIFS(GQList,GIList,Table_ExternalData_17[[#This Row],[item_key]],GTList,Table_ExternalData_17[[#Headers],[TR]])</f>
        <v>0</v>
      </c>
      <c r="I353" s="10">
        <f>SUMIFS(GQList,GIList,Table_ExternalData_17[[#This Row],[item_key]],GTList,Table_ExternalData_17[[#Headers],[RCA]])</f>
        <v>0</v>
      </c>
      <c r="J353" s="10">
        <f>SUM(Table_ExternalData_17[[#This Row],[GRN]]+Table_ExternalData_17[[#This Row],[VSTR]]+Table_ExternalData_17[[#This Row],[SR]]+Table_ExternalData_17[[#This Row],[TR]]+Table_ExternalData_17[[#This Row],[RCA]])</f>
        <v>2500</v>
      </c>
      <c r="K353" s="10">
        <f>SUMIFS(IsQList,IsIList,Table_ExternalData_15[[#This Row],[item_key]],IsITypeList,Table_ExternalData_17[[#Headers],[R/P]])</f>
        <v>489</v>
      </c>
      <c r="L353" s="10">
        <f>SUMIFS(IsQList,IsIList,Table_ExternalData_15[[#This Row],[item_key]],IsITypeList,Table_ExternalData_17[[#Headers],[CST]])</f>
        <v>0</v>
      </c>
      <c r="M353" s="10">
        <f>SUMIFS(IsQList,IsIList,Table_ExternalData_15[[#This Row],[item_key]],IsITypeList,Table_ExternalData_17[[#Headers],[S/I]])</f>
        <v>0</v>
      </c>
      <c r="N353" s="10">
        <f>SUMIFS(IsQList,IsIList,Table_ExternalData_15[[#This Row],[item_key]],IsITypeList,Table_ExternalData_17[[#Headers],[VST]])</f>
        <v>0</v>
      </c>
      <c r="O353" s="10">
        <f>SUMIFS(IsQList,IsIList,Table_ExternalData_15[[#This Row],[item_key]],IsITypeList,Table_ExternalData_17[[#Headers],[RTN]])</f>
        <v>0</v>
      </c>
      <c r="P353" s="10">
        <f>SUM(Table_ExternalData_17[[#This Row],[R/P]:[RTN]])</f>
        <v>489</v>
      </c>
      <c r="Q353" s="10">
        <f>SUM((Table_ExternalData_17[[#This Row],[Opening]]+Table_ExternalData_17[[#This Row],[Total Receipt]])-Table_ExternalData_17[[#This Row],[Total Issue]])</f>
        <v>6207</v>
      </c>
    </row>
    <row r="354" spans="1:17">
      <c r="A354" s="1" t="s">
        <v>543</v>
      </c>
      <c r="B354" s="1" t="s">
        <v>1616</v>
      </c>
      <c r="C354" s="1" t="s">
        <v>1106</v>
      </c>
      <c r="D354" s="10">
        <f>SUMIFS(OPBQList,OPBIList,Table_ExternalData_17[[#This Row],[item_key]])</f>
        <v>9636</v>
      </c>
      <c r="E354" s="10">
        <f>SUMIFS(GQList,GIList,Table_ExternalData_17[[#This Row],[item_key]],GTList,Table_ExternalData_17[[#Headers],[GRN]])</f>
        <v>2900</v>
      </c>
      <c r="F354" s="10">
        <f>SUMIFS(GQList,GIList,Table_ExternalData_17[[#This Row],[item_key]],GTList,Table_ExternalData_17[[#Headers],[VSTR]])</f>
        <v>0</v>
      </c>
      <c r="G354" s="10">
        <f>SUMIFS(GQList,GIList,Table_ExternalData_17[[#This Row],[item_key]],GTList,Table_ExternalData_17[[#Headers],[SR]])</f>
        <v>0</v>
      </c>
      <c r="H354" s="10">
        <f>SUMIFS(GQList,GIList,Table_ExternalData_17[[#This Row],[item_key]],GTList,Table_ExternalData_17[[#Headers],[TR]])</f>
        <v>0</v>
      </c>
      <c r="I354" s="10">
        <f>SUMIFS(GQList,GIList,Table_ExternalData_17[[#This Row],[item_key]],GTList,Table_ExternalData_17[[#Headers],[RCA]])</f>
        <v>0</v>
      </c>
      <c r="J354" s="10">
        <f>SUM(Table_ExternalData_17[[#This Row],[GRN]]+Table_ExternalData_17[[#This Row],[VSTR]]+Table_ExternalData_17[[#This Row],[SR]]+Table_ExternalData_17[[#This Row],[TR]]+Table_ExternalData_17[[#This Row],[RCA]])</f>
        <v>2900</v>
      </c>
      <c r="K354" s="10">
        <f>SUMIFS(IsQList,IsIList,Table_ExternalData_15[[#This Row],[item_key]],IsITypeList,Table_ExternalData_17[[#Headers],[R/P]])</f>
        <v>489</v>
      </c>
      <c r="L354" s="10">
        <f>SUMIFS(IsQList,IsIList,Table_ExternalData_15[[#This Row],[item_key]],IsITypeList,Table_ExternalData_17[[#Headers],[CST]])</f>
        <v>0</v>
      </c>
      <c r="M354" s="10">
        <f>SUMIFS(IsQList,IsIList,Table_ExternalData_15[[#This Row],[item_key]],IsITypeList,Table_ExternalData_17[[#Headers],[S/I]])</f>
        <v>0</v>
      </c>
      <c r="N354" s="10">
        <f>SUMIFS(IsQList,IsIList,Table_ExternalData_15[[#This Row],[item_key]],IsITypeList,Table_ExternalData_17[[#Headers],[VST]])</f>
        <v>0</v>
      </c>
      <c r="O354" s="10">
        <f>SUMIFS(IsQList,IsIList,Table_ExternalData_15[[#This Row],[item_key]],IsITypeList,Table_ExternalData_17[[#Headers],[RTN]])</f>
        <v>0</v>
      </c>
      <c r="P354" s="10">
        <f>SUM(Table_ExternalData_17[[#This Row],[R/P]:[RTN]])</f>
        <v>489</v>
      </c>
      <c r="Q354" s="10">
        <f>SUM((Table_ExternalData_17[[#This Row],[Opening]]+Table_ExternalData_17[[#This Row],[Total Receipt]])-Table_ExternalData_17[[#This Row],[Total Issue]])</f>
        <v>12047</v>
      </c>
    </row>
    <row r="355" spans="1:17">
      <c r="A355" s="1" t="s">
        <v>544</v>
      </c>
      <c r="B355" s="1" t="s">
        <v>1617</v>
      </c>
      <c r="C355" s="1" t="s">
        <v>1106</v>
      </c>
      <c r="D355" s="10">
        <f>SUMIFS(OPBQList,OPBIList,Table_ExternalData_17[[#This Row],[item_key]])</f>
        <v>4443</v>
      </c>
      <c r="E355" s="10">
        <f>SUMIFS(GQList,GIList,Table_ExternalData_17[[#This Row],[item_key]],GTList,Table_ExternalData_17[[#Headers],[GRN]])</f>
        <v>2700</v>
      </c>
      <c r="F355" s="10">
        <f>SUMIFS(GQList,GIList,Table_ExternalData_17[[#This Row],[item_key]],GTList,Table_ExternalData_17[[#Headers],[VSTR]])</f>
        <v>0</v>
      </c>
      <c r="G355" s="10">
        <f>SUMIFS(GQList,GIList,Table_ExternalData_17[[#This Row],[item_key]],GTList,Table_ExternalData_17[[#Headers],[SR]])</f>
        <v>0</v>
      </c>
      <c r="H355" s="10">
        <f>SUMIFS(GQList,GIList,Table_ExternalData_17[[#This Row],[item_key]],GTList,Table_ExternalData_17[[#Headers],[TR]])</f>
        <v>0</v>
      </c>
      <c r="I355" s="10">
        <f>SUMIFS(GQList,GIList,Table_ExternalData_17[[#This Row],[item_key]],GTList,Table_ExternalData_17[[#Headers],[RCA]])</f>
        <v>0</v>
      </c>
      <c r="J355" s="10">
        <f>SUM(Table_ExternalData_17[[#This Row],[GRN]]+Table_ExternalData_17[[#This Row],[VSTR]]+Table_ExternalData_17[[#This Row],[SR]]+Table_ExternalData_17[[#This Row],[TR]]+Table_ExternalData_17[[#This Row],[RCA]])</f>
        <v>2700</v>
      </c>
      <c r="K355" s="10">
        <f>SUMIFS(IsQList,IsIList,Table_ExternalData_15[[#This Row],[item_key]],IsITypeList,Table_ExternalData_17[[#Headers],[R/P]])</f>
        <v>978</v>
      </c>
      <c r="L355" s="10">
        <f>SUMIFS(IsQList,IsIList,Table_ExternalData_15[[#This Row],[item_key]],IsITypeList,Table_ExternalData_17[[#Headers],[CST]])</f>
        <v>0</v>
      </c>
      <c r="M355" s="10">
        <f>SUMIFS(IsQList,IsIList,Table_ExternalData_15[[#This Row],[item_key]],IsITypeList,Table_ExternalData_17[[#Headers],[S/I]])</f>
        <v>0</v>
      </c>
      <c r="N355" s="10">
        <f>SUMIFS(IsQList,IsIList,Table_ExternalData_15[[#This Row],[item_key]],IsITypeList,Table_ExternalData_17[[#Headers],[VST]])</f>
        <v>0</v>
      </c>
      <c r="O355" s="10">
        <f>SUMIFS(IsQList,IsIList,Table_ExternalData_15[[#This Row],[item_key]],IsITypeList,Table_ExternalData_17[[#Headers],[RTN]])</f>
        <v>0</v>
      </c>
      <c r="P355" s="10">
        <f>SUM(Table_ExternalData_17[[#This Row],[R/P]:[RTN]])</f>
        <v>978</v>
      </c>
      <c r="Q355" s="10">
        <f>SUM((Table_ExternalData_17[[#This Row],[Opening]]+Table_ExternalData_17[[#This Row],[Total Receipt]])-Table_ExternalData_17[[#This Row],[Total Issue]])</f>
        <v>6165</v>
      </c>
    </row>
    <row r="356" spans="1:17">
      <c r="A356" s="1" t="s">
        <v>2191</v>
      </c>
      <c r="B356" s="1" t="s">
        <v>2639</v>
      </c>
      <c r="C356" s="1" t="s">
        <v>1106</v>
      </c>
      <c r="D356" s="10">
        <f>SUMIFS(OPBQList,OPBIList,Table_ExternalData_17[[#This Row],[item_key]])</f>
        <v>-5694</v>
      </c>
      <c r="E356" s="10">
        <f>SUMIFS(GQList,GIList,Table_ExternalData_17[[#This Row],[item_key]],GTList,Table_ExternalData_17[[#Headers],[GRN]])</f>
        <v>0</v>
      </c>
      <c r="F356" s="10">
        <f>SUMIFS(GQList,GIList,Table_ExternalData_17[[#This Row],[item_key]],GTList,Table_ExternalData_17[[#Headers],[VSTR]])</f>
        <v>0</v>
      </c>
      <c r="G356" s="10">
        <f>SUMIFS(GQList,GIList,Table_ExternalData_17[[#This Row],[item_key]],GTList,Table_ExternalData_17[[#Headers],[SR]])</f>
        <v>0</v>
      </c>
      <c r="H356" s="10">
        <f>SUMIFS(GQList,GIList,Table_ExternalData_17[[#This Row],[item_key]],GTList,Table_ExternalData_17[[#Headers],[TR]])</f>
        <v>0</v>
      </c>
      <c r="I356" s="10">
        <f>SUMIFS(GQList,GIList,Table_ExternalData_17[[#This Row],[item_key]],GTList,Table_ExternalData_17[[#Headers],[RCA]])</f>
        <v>0</v>
      </c>
      <c r="J356" s="10">
        <f>SUM(Table_ExternalData_17[[#This Row],[GRN]]+Table_ExternalData_17[[#This Row],[VSTR]]+Table_ExternalData_17[[#This Row],[SR]]+Table_ExternalData_17[[#This Row],[TR]]+Table_ExternalData_17[[#This Row],[RCA]])</f>
        <v>0</v>
      </c>
      <c r="K356" s="10">
        <f>SUMIFS(IsQList,IsIList,Table_ExternalData_15[[#This Row],[item_key]],IsITypeList,Table_ExternalData_17[[#Headers],[R/P]])</f>
        <v>0</v>
      </c>
      <c r="L356" s="10">
        <f>SUMIFS(IsQList,IsIList,Table_ExternalData_15[[#This Row],[item_key]],IsITypeList,Table_ExternalData_17[[#Headers],[CST]])</f>
        <v>1</v>
      </c>
      <c r="M356" s="10">
        <f>SUMIFS(IsQList,IsIList,Table_ExternalData_15[[#This Row],[item_key]],IsITypeList,Table_ExternalData_17[[#Headers],[S/I]])</f>
        <v>160</v>
      </c>
      <c r="N356" s="10">
        <f>SUMIFS(IsQList,IsIList,Table_ExternalData_15[[#This Row],[item_key]],IsITypeList,Table_ExternalData_17[[#Headers],[VST]])</f>
        <v>0</v>
      </c>
      <c r="O356" s="10">
        <f>SUMIFS(IsQList,IsIList,Table_ExternalData_15[[#This Row],[item_key]],IsITypeList,Table_ExternalData_17[[#Headers],[RTN]])</f>
        <v>0</v>
      </c>
      <c r="P356" s="10">
        <f>SUM(Table_ExternalData_17[[#This Row],[R/P]:[RTN]])</f>
        <v>161</v>
      </c>
      <c r="Q356" s="10">
        <f>SUM((Table_ExternalData_17[[#This Row],[Opening]]+Table_ExternalData_17[[#This Row],[Total Receipt]])-Table_ExternalData_17[[#This Row],[Total Issue]])</f>
        <v>-5855</v>
      </c>
    </row>
    <row r="357" spans="1:17">
      <c r="A357" s="1" t="s">
        <v>2192</v>
      </c>
      <c r="B357" s="1" t="s">
        <v>2640</v>
      </c>
      <c r="C357" s="1" t="s">
        <v>1106</v>
      </c>
      <c r="D357" s="10">
        <f>SUMIFS(OPBQList,OPBIList,Table_ExternalData_17[[#This Row],[item_key]])</f>
        <v>3720</v>
      </c>
      <c r="E357" s="10">
        <f>SUMIFS(GQList,GIList,Table_ExternalData_17[[#This Row],[item_key]],GTList,Table_ExternalData_17[[#Headers],[GRN]])</f>
        <v>0</v>
      </c>
      <c r="F357" s="10">
        <f>SUMIFS(GQList,GIList,Table_ExternalData_17[[#This Row],[item_key]],GTList,Table_ExternalData_17[[#Headers],[VSTR]])</f>
        <v>0</v>
      </c>
      <c r="G357" s="10">
        <f>SUMIFS(GQList,GIList,Table_ExternalData_17[[#This Row],[item_key]],GTList,Table_ExternalData_17[[#Headers],[SR]])</f>
        <v>0</v>
      </c>
      <c r="H357" s="10">
        <f>SUMIFS(GQList,GIList,Table_ExternalData_17[[#This Row],[item_key]],GTList,Table_ExternalData_17[[#Headers],[TR]])</f>
        <v>0</v>
      </c>
      <c r="I357" s="10">
        <f>SUMIFS(GQList,GIList,Table_ExternalData_17[[#This Row],[item_key]],GTList,Table_ExternalData_17[[#Headers],[RCA]])</f>
        <v>0</v>
      </c>
      <c r="J357" s="10">
        <f>SUM(Table_ExternalData_17[[#This Row],[GRN]]+Table_ExternalData_17[[#This Row],[VSTR]]+Table_ExternalData_17[[#This Row],[SR]]+Table_ExternalData_17[[#This Row],[TR]]+Table_ExternalData_17[[#This Row],[RCA]])</f>
        <v>0</v>
      </c>
      <c r="K357" s="10">
        <f>SUMIFS(IsQList,IsIList,Table_ExternalData_15[[#This Row],[item_key]],IsITypeList,Table_ExternalData_17[[#Headers],[R/P]])</f>
        <v>489</v>
      </c>
      <c r="L357" s="10">
        <f>SUMIFS(IsQList,IsIList,Table_ExternalData_15[[#This Row],[item_key]],IsITypeList,Table_ExternalData_17[[#Headers],[CST]])</f>
        <v>0</v>
      </c>
      <c r="M357" s="10">
        <f>SUMIFS(IsQList,IsIList,Table_ExternalData_15[[#This Row],[item_key]],IsITypeList,Table_ExternalData_17[[#Headers],[S/I]])</f>
        <v>0</v>
      </c>
      <c r="N357" s="10">
        <f>SUMIFS(IsQList,IsIList,Table_ExternalData_15[[#This Row],[item_key]],IsITypeList,Table_ExternalData_17[[#Headers],[VST]])</f>
        <v>0</v>
      </c>
      <c r="O357" s="10">
        <f>SUMIFS(IsQList,IsIList,Table_ExternalData_15[[#This Row],[item_key]],IsITypeList,Table_ExternalData_17[[#Headers],[RTN]])</f>
        <v>-28</v>
      </c>
      <c r="P357" s="10">
        <f>SUM(Table_ExternalData_17[[#This Row],[R/P]:[RTN]])</f>
        <v>461</v>
      </c>
      <c r="Q357" s="10">
        <f>SUM((Table_ExternalData_17[[#This Row],[Opening]]+Table_ExternalData_17[[#This Row],[Total Receipt]])-Table_ExternalData_17[[#This Row],[Total Issue]])</f>
        <v>3259</v>
      </c>
    </row>
    <row r="358" spans="1:17">
      <c r="A358" s="1" t="s">
        <v>1784</v>
      </c>
      <c r="B358" s="1" t="s">
        <v>1929</v>
      </c>
      <c r="C358" s="1" t="s">
        <v>1893</v>
      </c>
      <c r="D358" s="10">
        <f>SUMIFS(OPBQList,OPBIList,Table_ExternalData_17[[#This Row],[item_key]])</f>
        <v>-23</v>
      </c>
      <c r="E358" s="10">
        <f>SUMIFS(GQList,GIList,Table_ExternalData_17[[#This Row],[item_key]],GTList,Table_ExternalData_17[[#Headers],[GRN]])</f>
        <v>0</v>
      </c>
      <c r="F358" s="10">
        <f>SUMIFS(GQList,GIList,Table_ExternalData_17[[#This Row],[item_key]],GTList,Table_ExternalData_17[[#Headers],[VSTR]])</f>
        <v>0</v>
      </c>
      <c r="G358" s="10">
        <f>SUMIFS(GQList,GIList,Table_ExternalData_17[[#This Row],[item_key]],GTList,Table_ExternalData_17[[#Headers],[SR]])</f>
        <v>0</v>
      </c>
      <c r="H358" s="10">
        <f>SUMIFS(GQList,GIList,Table_ExternalData_17[[#This Row],[item_key]],GTList,Table_ExternalData_17[[#Headers],[TR]])</f>
        <v>1800</v>
      </c>
      <c r="I358" s="10">
        <f>SUMIFS(GQList,GIList,Table_ExternalData_17[[#This Row],[item_key]],GTList,Table_ExternalData_17[[#Headers],[RCA]])</f>
        <v>0</v>
      </c>
      <c r="J358" s="10">
        <f>SUM(Table_ExternalData_17[[#This Row],[GRN]]+Table_ExternalData_17[[#This Row],[VSTR]]+Table_ExternalData_17[[#This Row],[SR]]+Table_ExternalData_17[[#This Row],[TR]]+Table_ExternalData_17[[#This Row],[RCA]])</f>
        <v>1800</v>
      </c>
      <c r="K358" s="10">
        <f>SUMIFS(IsQList,IsIList,Table_ExternalData_15[[#This Row],[item_key]],IsITypeList,Table_ExternalData_17[[#Headers],[R/P]])</f>
        <v>489</v>
      </c>
      <c r="L358" s="10">
        <f>SUMIFS(IsQList,IsIList,Table_ExternalData_15[[#This Row],[item_key]],IsITypeList,Table_ExternalData_17[[#Headers],[CST]])</f>
        <v>0</v>
      </c>
      <c r="M358" s="10">
        <f>SUMIFS(IsQList,IsIList,Table_ExternalData_15[[#This Row],[item_key]],IsITypeList,Table_ExternalData_17[[#Headers],[S/I]])</f>
        <v>0</v>
      </c>
      <c r="N358" s="10">
        <f>SUMIFS(IsQList,IsIList,Table_ExternalData_15[[#This Row],[item_key]],IsITypeList,Table_ExternalData_17[[#Headers],[VST]])</f>
        <v>0</v>
      </c>
      <c r="O358" s="10">
        <f>SUMIFS(IsQList,IsIList,Table_ExternalData_15[[#This Row],[item_key]],IsITypeList,Table_ExternalData_17[[#Headers],[RTN]])</f>
        <v>-28</v>
      </c>
      <c r="P358" s="10">
        <f>SUM(Table_ExternalData_17[[#This Row],[R/P]:[RTN]])</f>
        <v>461</v>
      </c>
      <c r="Q358" s="10">
        <f>SUM((Table_ExternalData_17[[#This Row],[Opening]]+Table_ExternalData_17[[#This Row],[Total Receipt]])-Table_ExternalData_17[[#This Row],[Total Issue]])</f>
        <v>1316</v>
      </c>
    </row>
    <row r="359" spans="1:17">
      <c r="A359" s="1" t="s">
        <v>1785</v>
      </c>
      <c r="B359" s="1" t="s">
        <v>1930</v>
      </c>
      <c r="C359" s="1" t="s">
        <v>1862</v>
      </c>
      <c r="D359" s="10">
        <f>SUMIFS(OPBQList,OPBIList,Table_ExternalData_17[[#This Row],[item_key]])</f>
        <v>515</v>
      </c>
      <c r="E359" s="10">
        <f>SUMIFS(GQList,GIList,Table_ExternalData_17[[#This Row],[item_key]],GTList,Table_ExternalData_17[[#Headers],[GRN]])</f>
        <v>0</v>
      </c>
      <c r="F359" s="10">
        <f>SUMIFS(GQList,GIList,Table_ExternalData_17[[#This Row],[item_key]],GTList,Table_ExternalData_17[[#Headers],[VSTR]])</f>
        <v>0</v>
      </c>
      <c r="G359" s="10">
        <f>SUMIFS(GQList,GIList,Table_ExternalData_17[[#This Row],[item_key]],GTList,Table_ExternalData_17[[#Headers],[SR]])</f>
        <v>0</v>
      </c>
      <c r="H359" s="10">
        <f>SUMIFS(GQList,GIList,Table_ExternalData_17[[#This Row],[item_key]],GTList,Table_ExternalData_17[[#Headers],[TR]])</f>
        <v>2000</v>
      </c>
      <c r="I359" s="10">
        <f>SUMIFS(GQList,GIList,Table_ExternalData_17[[#This Row],[item_key]],GTList,Table_ExternalData_17[[#Headers],[RCA]])</f>
        <v>0</v>
      </c>
      <c r="J359" s="10">
        <f>SUM(Table_ExternalData_17[[#This Row],[GRN]]+Table_ExternalData_17[[#This Row],[VSTR]]+Table_ExternalData_17[[#This Row],[SR]]+Table_ExternalData_17[[#This Row],[TR]]+Table_ExternalData_17[[#This Row],[RCA]])</f>
        <v>2000</v>
      </c>
      <c r="K359" s="10">
        <f>SUMIFS(IsQList,IsIList,Table_ExternalData_15[[#This Row],[item_key]],IsITypeList,Table_ExternalData_17[[#Headers],[R/P]])</f>
        <v>489</v>
      </c>
      <c r="L359" s="10">
        <f>SUMIFS(IsQList,IsIList,Table_ExternalData_15[[#This Row],[item_key]],IsITypeList,Table_ExternalData_17[[#Headers],[CST]])</f>
        <v>0</v>
      </c>
      <c r="M359" s="10">
        <f>SUMIFS(IsQList,IsIList,Table_ExternalData_15[[#This Row],[item_key]],IsITypeList,Table_ExternalData_17[[#Headers],[S/I]])</f>
        <v>0</v>
      </c>
      <c r="N359" s="10">
        <f>SUMIFS(IsQList,IsIList,Table_ExternalData_15[[#This Row],[item_key]],IsITypeList,Table_ExternalData_17[[#Headers],[VST]])</f>
        <v>0</v>
      </c>
      <c r="O359" s="10">
        <f>SUMIFS(IsQList,IsIList,Table_ExternalData_15[[#This Row],[item_key]],IsITypeList,Table_ExternalData_17[[#Headers],[RTN]])</f>
        <v>-5</v>
      </c>
      <c r="P359" s="10">
        <f>SUM(Table_ExternalData_17[[#This Row],[R/P]:[RTN]])</f>
        <v>484</v>
      </c>
      <c r="Q359" s="10">
        <f>SUM((Table_ExternalData_17[[#This Row],[Opening]]+Table_ExternalData_17[[#This Row],[Total Receipt]])-Table_ExternalData_17[[#This Row],[Total Issue]])</f>
        <v>2031</v>
      </c>
    </row>
    <row r="360" spans="1:17">
      <c r="A360" s="1" t="s">
        <v>1786</v>
      </c>
      <c r="B360" s="1" t="s">
        <v>1931</v>
      </c>
      <c r="C360" s="1" t="s">
        <v>1862</v>
      </c>
      <c r="D360" s="10">
        <f>SUMIFS(OPBQList,OPBIList,Table_ExternalData_17[[#This Row],[item_key]])</f>
        <v>473</v>
      </c>
      <c r="E360" s="10">
        <f>SUMIFS(GQList,GIList,Table_ExternalData_17[[#This Row],[item_key]],GTList,Table_ExternalData_17[[#Headers],[GRN]])</f>
        <v>0</v>
      </c>
      <c r="F360" s="10">
        <f>SUMIFS(GQList,GIList,Table_ExternalData_17[[#This Row],[item_key]],GTList,Table_ExternalData_17[[#Headers],[VSTR]])</f>
        <v>0</v>
      </c>
      <c r="G360" s="10">
        <f>SUMIFS(GQList,GIList,Table_ExternalData_17[[#This Row],[item_key]],GTList,Table_ExternalData_17[[#Headers],[SR]])</f>
        <v>0</v>
      </c>
      <c r="H360" s="10">
        <f>SUMIFS(GQList,GIList,Table_ExternalData_17[[#This Row],[item_key]],GTList,Table_ExternalData_17[[#Headers],[TR]])</f>
        <v>1000</v>
      </c>
      <c r="I360" s="10">
        <f>SUMIFS(GQList,GIList,Table_ExternalData_17[[#This Row],[item_key]],GTList,Table_ExternalData_17[[#Headers],[RCA]])</f>
        <v>0</v>
      </c>
      <c r="J360" s="10">
        <f>SUM(Table_ExternalData_17[[#This Row],[GRN]]+Table_ExternalData_17[[#This Row],[VSTR]]+Table_ExternalData_17[[#This Row],[SR]]+Table_ExternalData_17[[#This Row],[TR]]+Table_ExternalData_17[[#This Row],[RCA]])</f>
        <v>1000</v>
      </c>
      <c r="K360" s="10">
        <f>SUMIFS(IsQList,IsIList,Table_ExternalData_15[[#This Row],[item_key]],IsITypeList,Table_ExternalData_17[[#Headers],[R/P]])</f>
        <v>489</v>
      </c>
      <c r="L360" s="10">
        <f>SUMIFS(IsQList,IsIList,Table_ExternalData_15[[#This Row],[item_key]],IsITypeList,Table_ExternalData_17[[#Headers],[CST]])</f>
        <v>0</v>
      </c>
      <c r="M360" s="10">
        <f>SUMIFS(IsQList,IsIList,Table_ExternalData_15[[#This Row],[item_key]],IsITypeList,Table_ExternalData_17[[#Headers],[S/I]])</f>
        <v>0</v>
      </c>
      <c r="N360" s="10">
        <f>SUMIFS(IsQList,IsIList,Table_ExternalData_15[[#This Row],[item_key]],IsITypeList,Table_ExternalData_17[[#Headers],[VST]])</f>
        <v>0</v>
      </c>
      <c r="O360" s="10">
        <f>SUMIFS(IsQList,IsIList,Table_ExternalData_15[[#This Row],[item_key]],IsITypeList,Table_ExternalData_17[[#Headers],[RTN]])</f>
        <v>-5</v>
      </c>
      <c r="P360" s="10">
        <f>SUM(Table_ExternalData_17[[#This Row],[R/P]:[RTN]])</f>
        <v>484</v>
      </c>
      <c r="Q360" s="10">
        <f>SUM((Table_ExternalData_17[[#This Row],[Opening]]+Table_ExternalData_17[[#This Row],[Total Receipt]])-Table_ExternalData_17[[#This Row],[Total Issue]])</f>
        <v>989</v>
      </c>
    </row>
    <row r="361" spans="1:17">
      <c r="A361" s="1" t="s">
        <v>1787</v>
      </c>
      <c r="B361" s="1" t="s">
        <v>1932</v>
      </c>
      <c r="C361" s="1" t="s">
        <v>1862</v>
      </c>
      <c r="D361" s="10">
        <f>SUMIFS(OPBQList,OPBIList,Table_ExternalData_17[[#This Row],[item_key]])</f>
        <v>-514</v>
      </c>
      <c r="E361" s="10">
        <f>SUMIFS(GQList,GIList,Table_ExternalData_17[[#This Row],[item_key]],GTList,Table_ExternalData_17[[#Headers],[GRN]])</f>
        <v>0</v>
      </c>
      <c r="F361" s="10">
        <f>SUMIFS(GQList,GIList,Table_ExternalData_17[[#This Row],[item_key]],GTList,Table_ExternalData_17[[#Headers],[VSTR]])</f>
        <v>0</v>
      </c>
      <c r="G361" s="10">
        <f>SUMIFS(GQList,GIList,Table_ExternalData_17[[#This Row],[item_key]],GTList,Table_ExternalData_17[[#Headers],[SR]])</f>
        <v>0</v>
      </c>
      <c r="H361" s="10">
        <f>SUMIFS(GQList,GIList,Table_ExternalData_17[[#This Row],[item_key]],GTList,Table_ExternalData_17[[#Headers],[TR]])</f>
        <v>3000</v>
      </c>
      <c r="I361" s="10">
        <f>SUMIFS(GQList,GIList,Table_ExternalData_17[[#This Row],[item_key]],GTList,Table_ExternalData_17[[#Headers],[RCA]])</f>
        <v>0</v>
      </c>
      <c r="J361" s="10">
        <f>SUM(Table_ExternalData_17[[#This Row],[GRN]]+Table_ExternalData_17[[#This Row],[VSTR]]+Table_ExternalData_17[[#This Row],[SR]]+Table_ExternalData_17[[#This Row],[TR]]+Table_ExternalData_17[[#This Row],[RCA]])</f>
        <v>3000</v>
      </c>
      <c r="K361" s="10">
        <f>SUMIFS(IsQList,IsIList,Table_ExternalData_15[[#This Row],[item_key]],IsITypeList,Table_ExternalData_17[[#Headers],[R/P]])</f>
        <v>489</v>
      </c>
      <c r="L361" s="10">
        <f>SUMIFS(IsQList,IsIList,Table_ExternalData_15[[#This Row],[item_key]],IsITypeList,Table_ExternalData_17[[#Headers],[CST]])</f>
        <v>0</v>
      </c>
      <c r="M361" s="10">
        <f>SUMIFS(IsQList,IsIList,Table_ExternalData_15[[#This Row],[item_key]],IsITypeList,Table_ExternalData_17[[#Headers],[S/I]])</f>
        <v>0</v>
      </c>
      <c r="N361" s="10">
        <f>SUMIFS(IsQList,IsIList,Table_ExternalData_15[[#This Row],[item_key]],IsITypeList,Table_ExternalData_17[[#Headers],[VST]])</f>
        <v>0</v>
      </c>
      <c r="O361" s="10">
        <f>SUMIFS(IsQList,IsIList,Table_ExternalData_15[[#This Row],[item_key]],IsITypeList,Table_ExternalData_17[[#Headers],[RTN]])</f>
        <v>-1</v>
      </c>
      <c r="P361" s="10">
        <f>SUM(Table_ExternalData_17[[#This Row],[R/P]:[RTN]])</f>
        <v>488</v>
      </c>
      <c r="Q361" s="10">
        <f>SUM((Table_ExternalData_17[[#This Row],[Opening]]+Table_ExternalData_17[[#This Row],[Total Receipt]])-Table_ExternalData_17[[#This Row],[Total Issue]])</f>
        <v>1998</v>
      </c>
    </row>
    <row r="362" spans="1:17">
      <c r="A362" s="1" t="s">
        <v>1788</v>
      </c>
      <c r="B362" s="1" t="s">
        <v>1933</v>
      </c>
      <c r="C362" s="1" t="s">
        <v>1862</v>
      </c>
      <c r="D362" s="10">
        <f>SUMIFS(OPBQList,OPBIList,Table_ExternalData_17[[#This Row],[item_key]])</f>
        <v>968</v>
      </c>
      <c r="E362" s="10">
        <f>SUMIFS(GQList,GIList,Table_ExternalData_17[[#This Row],[item_key]],GTList,Table_ExternalData_17[[#Headers],[GRN]])</f>
        <v>0</v>
      </c>
      <c r="F362" s="10">
        <f>SUMIFS(GQList,GIList,Table_ExternalData_17[[#This Row],[item_key]],GTList,Table_ExternalData_17[[#Headers],[VSTR]])</f>
        <v>0</v>
      </c>
      <c r="G362" s="10">
        <f>SUMIFS(GQList,GIList,Table_ExternalData_17[[#This Row],[item_key]],GTList,Table_ExternalData_17[[#Headers],[SR]])</f>
        <v>0</v>
      </c>
      <c r="H362" s="10">
        <f>SUMIFS(GQList,GIList,Table_ExternalData_17[[#This Row],[item_key]],GTList,Table_ExternalData_17[[#Headers],[TR]])</f>
        <v>1500</v>
      </c>
      <c r="I362" s="10">
        <f>SUMIFS(GQList,GIList,Table_ExternalData_17[[#This Row],[item_key]],GTList,Table_ExternalData_17[[#Headers],[RCA]])</f>
        <v>0</v>
      </c>
      <c r="J362" s="10">
        <f>SUM(Table_ExternalData_17[[#This Row],[GRN]]+Table_ExternalData_17[[#This Row],[VSTR]]+Table_ExternalData_17[[#This Row],[SR]]+Table_ExternalData_17[[#This Row],[TR]]+Table_ExternalData_17[[#This Row],[RCA]])</f>
        <v>1500</v>
      </c>
      <c r="K362" s="10">
        <f>SUMIFS(IsQList,IsIList,Table_ExternalData_15[[#This Row],[item_key]],IsITypeList,Table_ExternalData_17[[#Headers],[R/P]])</f>
        <v>489</v>
      </c>
      <c r="L362" s="10">
        <f>SUMIFS(IsQList,IsIList,Table_ExternalData_15[[#This Row],[item_key]],IsITypeList,Table_ExternalData_17[[#Headers],[CST]])</f>
        <v>0</v>
      </c>
      <c r="M362" s="10">
        <f>SUMIFS(IsQList,IsIList,Table_ExternalData_15[[#This Row],[item_key]],IsITypeList,Table_ExternalData_17[[#Headers],[S/I]])</f>
        <v>0</v>
      </c>
      <c r="N362" s="10">
        <f>SUMIFS(IsQList,IsIList,Table_ExternalData_15[[#This Row],[item_key]],IsITypeList,Table_ExternalData_17[[#Headers],[VST]])</f>
        <v>0</v>
      </c>
      <c r="O362" s="10">
        <f>SUMIFS(IsQList,IsIList,Table_ExternalData_15[[#This Row],[item_key]],IsITypeList,Table_ExternalData_17[[#Headers],[RTN]])</f>
        <v>-43</v>
      </c>
      <c r="P362" s="10">
        <f>SUM(Table_ExternalData_17[[#This Row],[R/P]:[RTN]])</f>
        <v>446</v>
      </c>
      <c r="Q362" s="10">
        <f>SUM((Table_ExternalData_17[[#This Row],[Opening]]+Table_ExternalData_17[[#This Row],[Total Receipt]])-Table_ExternalData_17[[#This Row],[Total Issue]])</f>
        <v>2022</v>
      </c>
    </row>
    <row r="363" spans="1:17">
      <c r="A363" s="1" t="s">
        <v>2193</v>
      </c>
      <c r="B363" s="1" t="s">
        <v>2641</v>
      </c>
      <c r="C363" s="1" t="s">
        <v>1825</v>
      </c>
      <c r="D363" s="10">
        <f>SUMIFS(OPBQList,OPBIList,Table_ExternalData_17[[#This Row],[item_key]])</f>
        <v>1625</v>
      </c>
      <c r="E363" s="10">
        <f>SUMIFS(GQList,GIList,Table_ExternalData_17[[#This Row],[item_key]],GTList,Table_ExternalData_17[[#Headers],[GRN]])</f>
        <v>0</v>
      </c>
      <c r="F363" s="10">
        <f>SUMIFS(GQList,GIList,Table_ExternalData_17[[#This Row],[item_key]],GTList,Table_ExternalData_17[[#Headers],[VSTR]])</f>
        <v>0</v>
      </c>
      <c r="G363" s="10">
        <f>SUMIFS(GQList,GIList,Table_ExternalData_17[[#This Row],[item_key]],GTList,Table_ExternalData_17[[#Headers],[SR]])</f>
        <v>0</v>
      </c>
      <c r="H363" s="10">
        <f>SUMIFS(GQList,GIList,Table_ExternalData_17[[#This Row],[item_key]],GTList,Table_ExternalData_17[[#Headers],[TR]])</f>
        <v>0</v>
      </c>
      <c r="I363" s="10">
        <f>SUMIFS(GQList,GIList,Table_ExternalData_17[[#This Row],[item_key]],GTList,Table_ExternalData_17[[#Headers],[RCA]])</f>
        <v>0</v>
      </c>
      <c r="J363" s="10">
        <f>SUM(Table_ExternalData_17[[#This Row],[GRN]]+Table_ExternalData_17[[#This Row],[VSTR]]+Table_ExternalData_17[[#This Row],[SR]]+Table_ExternalData_17[[#This Row],[TR]]+Table_ExternalData_17[[#This Row],[RCA]])</f>
        <v>0</v>
      </c>
      <c r="K363" s="10">
        <f>SUMIFS(IsQList,IsIList,Table_ExternalData_15[[#This Row],[item_key]],IsITypeList,Table_ExternalData_17[[#Headers],[R/P]])</f>
        <v>489</v>
      </c>
      <c r="L363" s="10">
        <f>SUMIFS(IsQList,IsIList,Table_ExternalData_15[[#This Row],[item_key]],IsITypeList,Table_ExternalData_17[[#Headers],[CST]])</f>
        <v>0</v>
      </c>
      <c r="M363" s="10">
        <f>SUMIFS(IsQList,IsIList,Table_ExternalData_15[[#This Row],[item_key]],IsITypeList,Table_ExternalData_17[[#Headers],[S/I]])</f>
        <v>0</v>
      </c>
      <c r="N363" s="10">
        <f>SUMIFS(IsQList,IsIList,Table_ExternalData_15[[#This Row],[item_key]],IsITypeList,Table_ExternalData_17[[#Headers],[VST]])</f>
        <v>0</v>
      </c>
      <c r="O363" s="10">
        <f>SUMIFS(IsQList,IsIList,Table_ExternalData_15[[#This Row],[item_key]],IsITypeList,Table_ExternalData_17[[#Headers],[RTN]])</f>
        <v>-43</v>
      </c>
      <c r="P363" s="10">
        <f>SUM(Table_ExternalData_17[[#This Row],[R/P]:[RTN]])</f>
        <v>446</v>
      </c>
      <c r="Q363" s="10">
        <f>SUM((Table_ExternalData_17[[#This Row],[Opening]]+Table_ExternalData_17[[#This Row],[Total Receipt]])-Table_ExternalData_17[[#This Row],[Total Issue]])</f>
        <v>1179</v>
      </c>
    </row>
    <row r="364" spans="1:17">
      <c r="A364" s="1" t="s">
        <v>1721</v>
      </c>
      <c r="B364" s="1" t="s">
        <v>1934</v>
      </c>
      <c r="C364" s="1" t="s">
        <v>1825</v>
      </c>
      <c r="D364" s="10">
        <f>SUMIFS(OPBQList,OPBIList,Table_ExternalData_17[[#This Row],[item_key]])</f>
        <v>4247</v>
      </c>
      <c r="E364" s="10">
        <f>SUMIFS(GQList,GIList,Table_ExternalData_17[[#This Row],[item_key]],GTList,Table_ExternalData_17[[#Headers],[GRN]])</f>
        <v>0</v>
      </c>
      <c r="F364" s="10">
        <f>SUMIFS(GQList,GIList,Table_ExternalData_17[[#This Row],[item_key]],GTList,Table_ExternalData_17[[#Headers],[VSTR]])</f>
        <v>0</v>
      </c>
      <c r="G364" s="10">
        <f>SUMIFS(GQList,GIList,Table_ExternalData_17[[#This Row],[item_key]],GTList,Table_ExternalData_17[[#Headers],[SR]])</f>
        <v>0</v>
      </c>
      <c r="H364" s="10">
        <f>SUMIFS(GQList,GIList,Table_ExternalData_17[[#This Row],[item_key]],GTList,Table_ExternalData_17[[#Headers],[TR]])</f>
        <v>2000</v>
      </c>
      <c r="I364" s="10">
        <f>SUMIFS(GQList,GIList,Table_ExternalData_17[[#This Row],[item_key]],GTList,Table_ExternalData_17[[#Headers],[RCA]])</f>
        <v>0</v>
      </c>
      <c r="J364" s="10">
        <f>SUM(Table_ExternalData_17[[#This Row],[GRN]]+Table_ExternalData_17[[#This Row],[VSTR]]+Table_ExternalData_17[[#This Row],[SR]]+Table_ExternalData_17[[#This Row],[TR]]+Table_ExternalData_17[[#This Row],[RCA]])</f>
        <v>2000</v>
      </c>
      <c r="K364" s="10">
        <f>SUMIFS(IsQList,IsIList,Table_ExternalData_15[[#This Row],[item_key]],IsITypeList,Table_ExternalData_17[[#Headers],[R/P]])</f>
        <v>489</v>
      </c>
      <c r="L364" s="10">
        <f>SUMIFS(IsQList,IsIList,Table_ExternalData_15[[#This Row],[item_key]],IsITypeList,Table_ExternalData_17[[#Headers],[CST]])</f>
        <v>0</v>
      </c>
      <c r="M364" s="10">
        <f>SUMIFS(IsQList,IsIList,Table_ExternalData_15[[#This Row],[item_key]],IsITypeList,Table_ExternalData_17[[#Headers],[S/I]])</f>
        <v>0</v>
      </c>
      <c r="N364" s="10">
        <f>SUMIFS(IsQList,IsIList,Table_ExternalData_15[[#This Row],[item_key]],IsITypeList,Table_ExternalData_17[[#Headers],[VST]])</f>
        <v>0</v>
      </c>
      <c r="O364" s="10">
        <f>SUMIFS(IsQList,IsIList,Table_ExternalData_15[[#This Row],[item_key]],IsITypeList,Table_ExternalData_17[[#Headers],[RTN]])</f>
        <v>0</v>
      </c>
      <c r="P364" s="10">
        <f>SUM(Table_ExternalData_17[[#This Row],[R/P]:[RTN]])</f>
        <v>489</v>
      </c>
      <c r="Q364" s="10">
        <f>SUM((Table_ExternalData_17[[#This Row],[Opening]]+Table_ExternalData_17[[#This Row],[Total Receipt]])-Table_ExternalData_17[[#This Row],[Total Issue]])</f>
        <v>5758</v>
      </c>
    </row>
    <row r="365" spans="1:17">
      <c r="A365" s="1" t="s">
        <v>2194</v>
      </c>
      <c r="B365" s="1" t="s">
        <v>2642</v>
      </c>
      <c r="C365" s="1" t="s">
        <v>2643</v>
      </c>
      <c r="D365" s="10">
        <f>SUMIFS(OPBQList,OPBIList,Table_ExternalData_17[[#This Row],[item_key]])</f>
        <v>2484</v>
      </c>
      <c r="E365" s="10">
        <f>SUMIFS(GQList,GIList,Table_ExternalData_17[[#This Row],[item_key]],GTList,Table_ExternalData_17[[#Headers],[GRN]])</f>
        <v>0</v>
      </c>
      <c r="F365" s="10">
        <f>SUMIFS(GQList,GIList,Table_ExternalData_17[[#This Row],[item_key]],GTList,Table_ExternalData_17[[#Headers],[VSTR]])</f>
        <v>0</v>
      </c>
      <c r="G365" s="10">
        <f>SUMIFS(GQList,GIList,Table_ExternalData_17[[#This Row],[item_key]],GTList,Table_ExternalData_17[[#Headers],[SR]])</f>
        <v>0</v>
      </c>
      <c r="H365" s="10">
        <f>SUMIFS(GQList,GIList,Table_ExternalData_17[[#This Row],[item_key]],GTList,Table_ExternalData_17[[#Headers],[TR]])</f>
        <v>0</v>
      </c>
      <c r="I365" s="10">
        <f>SUMIFS(GQList,GIList,Table_ExternalData_17[[#This Row],[item_key]],GTList,Table_ExternalData_17[[#Headers],[RCA]])</f>
        <v>0</v>
      </c>
      <c r="J365" s="10">
        <f>SUM(Table_ExternalData_17[[#This Row],[GRN]]+Table_ExternalData_17[[#This Row],[VSTR]]+Table_ExternalData_17[[#This Row],[SR]]+Table_ExternalData_17[[#This Row],[TR]]+Table_ExternalData_17[[#This Row],[RCA]])</f>
        <v>0</v>
      </c>
      <c r="K365" s="10">
        <f>SUMIFS(IsQList,IsIList,Table_ExternalData_15[[#This Row],[item_key]],IsITypeList,Table_ExternalData_17[[#Headers],[R/P]])</f>
        <v>489</v>
      </c>
      <c r="L365" s="10">
        <f>SUMIFS(IsQList,IsIList,Table_ExternalData_15[[#This Row],[item_key]],IsITypeList,Table_ExternalData_17[[#Headers],[CST]])</f>
        <v>0</v>
      </c>
      <c r="M365" s="10">
        <f>SUMIFS(IsQList,IsIList,Table_ExternalData_15[[#This Row],[item_key]],IsITypeList,Table_ExternalData_17[[#Headers],[S/I]])</f>
        <v>0</v>
      </c>
      <c r="N365" s="10">
        <f>SUMIFS(IsQList,IsIList,Table_ExternalData_15[[#This Row],[item_key]],IsITypeList,Table_ExternalData_17[[#Headers],[VST]])</f>
        <v>0</v>
      </c>
      <c r="O365" s="10">
        <f>SUMIFS(IsQList,IsIList,Table_ExternalData_15[[#This Row],[item_key]],IsITypeList,Table_ExternalData_17[[#Headers],[RTN]])</f>
        <v>-3</v>
      </c>
      <c r="P365" s="10">
        <f>SUM(Table_ExternalData_17[[#This Row],[R/P]:[RTN]])</f>
        <v>486</v>
      </c>
      <c r="Q365" s="10">
        <f>SUM((Table_ExternalData_17[[#This Row],[Opening]]+Table_ExternalData_17[[#This Row],[Total Receipt]])-Table_ExternalData_17[[#This Row],[Total Issue]])</f>
        <v>1998</v>
      </c>
    </row>
    <row r="366" spans="1:17">
      <c r="A366" s="1" t="s">
        <v>2195</v>
      </c>
      <c r="B366" s="1" t="s">
        <v>2644</v>
      </c>
      <c r="C366" s="1" t="s">
        <v>751</v>
      </c>
      <c r="D366" s="10">
        <f>SUMIFS(OPBQList,OPBIList,Table_ExternalData_17[[#This Row],[item_key]])</f>
        <v>3000</v>
      </c>
      <c r="E366" s="10">
        <f>SUMIFS(GQList,GIList,Table_ExternalData_17[[#This Row],[item_key]],GTList,Table_ExternalData_17[[#Headers],[GRN]])</f>
        <v>0</v>
      </c>
      <c r="F366" s="10">
        <f>SUMIFS(GQList,GIList,Table_ExternalData_17[[#This Row],[item_key]],GTList,Table_ExternalData_17[[#Headers],[VSTR]])</f>
        <v>0</v>
      </c>
      <c r="G366" s="10">
        <f>SUMIFS(GQList,GIList,Table_ExternalData_17[[#This Row],[item_key]],GTList,Table_ExternalData_17[[#Headers],[SR]])</f>
        <v>0</v>
      </c>
      <c r="H366" s="10">
        <f>SUMIFS(GQList,GIList,Table_ExternalData_17[[#This Row],[item_key]],GTList,Table_ExternalData_17[[#Headers],[TR]])</f>
        <v>0</v>
      </c>
      <c r="I366" s="10">
        <f>SUMIFS(GQList,GIList,Table_ExternalData_17[[#This Row],[item_key]],GTList,Table_ExternalData_17[[#Headers],[RCA]])</f>
        <v>0</v>
      </c>
      <c r="J366" s="10">
        <f>SUM(Table_ExternalData_17[[#This Row],[GRN]]+Table_ExternalData_17[[#This Row],[VSTR]]+Table_ExternalData_17[[#This Row],[SR]]+Table_ExternalData_17[[#This Row],[TR]]+Table_ExternalData_17[[#This Row],[RCA]])</f>
        <v>0</v>
      </c>
      <c r="K366" s="10">
        <f>SUMIFS(IsQList,IsIList,Table_ExternalData_15[[#This Row],[item_key]],IsITypeList,Table_ExternalData_17[[#Headers],[R/P]])</f>
        <v>489</v>
      </c>
      <c r="L366" s="10">
        <f>SUMIFS(IsQList,IsIList,Table_ExternalData_15[[#This Row],[item_key]],IsITypeList,Table_ExternalData_17[[#Headers],[CST]])</f>
        <v>25</v>
      </c>
      <c r="M366" s="10">
        <f>SUMIFS(IsQList,IsIList,Table_ExternalData_15[[#This Row],[item_key]],IsITypeList,Table_ExternalData_17[[#Headers],[S/I]])</f>
        <v>0</v>
      </c>
      <c r="N366" s="10">
        <f>SUMIFS(IsQList,IsIList,Table_ExternalData_15[[#This Row],[item_key]],IsITypeList,Table_ExternalData_17[[#Headers],[VST]])</f>
        <v>0</v>
      </c>
      <c r="O366" s="10">
        <f>SUMIFS(IsQList,IsIList,Table_ExternalData_15[[#This Row],[item_key]],IsITypeList,Table_ExternalData_17[[#Headers],[RTN]])</f>
        <v>0</v>
      </c>
      <c r="P366" s="10">
        <f>SUM(Table_ExternalData_17[[#This Row],[R/P]:[RTN]])</f>
        <v>514</v>
      </c>
      <c r="Q366" s="10">
        <f>SUM((Table_ExternalData_17[[#This Row],[Opening]]+Table_ExternalData_17[[#This Row],[Total Receipt]])-Table_ExternalData_17[[#This Row],[Total Issue]])</f>
        <v>2486</v>
      </c>
    </row>
    <row r="367" spans="1:17">
      <c r="A367" s="1" t="s">
        <v>2196</v>
      </c>
      <c r="B367" s="1" t="s">
        <v>2645</v>
      </c>
      <c r="C367" s="1" t="s">
        <v>733</v>
      </c>
      <c r="D367" s="10">
        <f>SUMIFS(OPBQList,OPBIList,Table_ExternalData_17[[#This Row],[item_key]])</f>
        <v>-3086</v>
      </c>
      <c r="E367" s="10">
        <f>SUMIFS(GQList,GIList,Table_ExternalData_17[[#This Row],[item_key]],GTList,Table_ExternalData_17[[#Headers],[GRN]])</f>
        <v>0</v>
      </c>
      <c r="F367" s="10">
        <f>SUMIFS(GQList,GIList,Table_ExternalData_17[[#This Row],[item_key]],GTList,Table_ExternalData_17[[#Headers],[VSTR]])</f>
        <v>0</v>
      </c>
      <c r="G367" s="10">
        <f>SUMIFS(GQList,GIList,Table_ExternalData_17[[#This Row],[item_key]],GTList,Table_ExternalData_17[[#Headers],[SR]])</f>
        <v>0</v>
      </c>
      <c r="H367" s="10">
        <f>SUMIFS(GQList,GIList,Table_ExternalData_17[[#This Row],[item_key]],GTList,Table_ExternalData_17[[#Headers],[TR]])</f>
        <v>0</v>
      </c>
      <c r="I367" s="10">
        <f>SUMIFS(GQList,GIList,Table_ExternalData_17[[#This Row],[item_key]],GTList,Table_ExternalData_17[[#Headers],[RCA]])</f>
        <v>0</v>
      </c>
      <c r="J367" s="10">
        <f>SUM(Table_ExternalData_17[[#This Row],[GRN]]+Table_ExternalData_17[[#This Row],[VSTR]]+Table_ExternalData_17[[#This Row],[SR]]+Table_ExternalData_17[[#This Row],[TR]]+Table_ExternalData_17[[#This Row],[RCA]])</f>
        <v>0</v>
      </c>
      <c r="K367" s="10">
        <f>SUMIFS(IsQList,IsIList,Table_ExternalData_15[[#This Row],[item_key]],IsITypeList,Table_ExternalData_17[[#Headers],[R/P]])</f>
        <v>489</v>
      </c>
      <c r="L367" s="10">
        <f>SUMIFS(IsQList,IsIList,Table_ExternalData_15[[#This Row],[item_key]],IsITypeList,Table_ExternalData_17[[#Headers],[CST]])</f>
        <v>0</v>
      </c>
      <c r="M367" s="10">
        <f>SUMIFS(IsQList,IsIList,Table_ExternalData_15[[#This Row],[item_key]],IsITypeList,Table_ExternalData_17[[#Headers],[S/I]])</f>
        <v>0</v>
      </c>
      <c r="N367" s="10">
        <f>SUMIFS(IsQList,IsIList,Table_ExternalData_15[[#This Row],[item_key]],IsITypeList,Table_ExternalData_17[[#Headers],[VST]])</f>
        <v>0</v>
      </c>
      <c r="O367" s="10">
        <f>SUMIFS(IsQList,IsIList,Table_ExternalData_15[[#This Row],[item_key]],IsITypeList,Table_ExternalData_17[[#Headers],[RTN]])</f>
        <v>0</v>
      </c>
      <c r="P367" s="10">
        <f>SUM(Table_ExternalData_17[[#This Row],[R/P]:[RTN]])</f>
        <v>489</v>
      </c>
      <c r="Q367" s="10">
        <f>SUM((Table_ExternalData_17[[#This Row],[Opening]]+Table_ExternalData_17[[#This Row],[Total Receipt]])-Table_ExternalData_17[[#This Row],[Total Issue]])</f>
        <v>-3575</v>
      </c>
    </row>
    <row r="368" spans="1:17">
      <c r="A368" s="1" t="s">
        <v>2197</v>
      </c>
      <c r="B368" s="1" t="s">
        <v>2646</v>
      </c>
      <c r="C368" s="1" t="s">
        <v>2395</v>
      </c>
      <c r="D368" s="10">
        <f>SUMIFS(OPBQList,OPBIList,Table_ExternalData_17[[#This Row],[item_key]])</f>
        <v>-13722</v>
      </c>
      <c r="E368" s="10">
        <f>SUMIFS(GQList,GIList,Table_ExternalData_17[[#This Row],[item_key]],GTList,Table_ExternalData_17[[#Headers],[GRN]])</f>
        <v>0</v>
      </c>
      <c r="F368" s="10">
        <f>SUMIFS(GQList,GIList,Table_ExternalData_17[[#This Row],[item_key]],GTList,Table_ExternalData_17[[#Headers],[VSTR]])</f>
        <v>0</v>
      </c>
      <c r="G368" s="10">
        <f>SUMIFS(GQList,GIList,Table_ExternalData_17[[#This Row],[item_key]],GTList,Table_ExternalData_17[[#Headers],[SR]])</f>
        <v>0</v>
      </c>
      <c r="H368" s="10">
        <f>SUMIFS(GQList,GIList,Table_ExternalData_17[[#This Row],[item_key]],GTList,Table_ExternalData_17[[#Headers],[TR]])</f>
        <v>2000</v>
      </c>
      <c r="I368" s="10">
        <f>SUMIFS(GQList,GIList,Table_ExternalData_17[[#This Row],[item_key]],GTList,Table_ExternalData_17[[#Headers],[RCA]])</f>
        <v>0</v>
      </c>
      <c r="J368" s="10">
        <f>SUM(Table_ExternalData_17[[#This Row],[GRN]]+Table_ExternalData_17[[#This Row],[VSTR]]+Table_ExternalData_17[[#This Row],[SR]]+Table_ExternalData_17[[#This Row],[TR]]+Table_ExternalData_17[[#This Row],[RCA]])</f>
        <v>2000</v>
      </c>
      <c r="K368" s="10">
        <f>SUMIFS(IsQList,IsIList,Table_ExternalData_15[[#This Row],[item_key]],IsITypeList,Table_ExternalData_17[[#Headers],[R/P]])</f>
        <v>0</v>
      </c>
      <c r="L368" s="10">
        <f>SUMIFS(IsQList,IsIList,Table_ExternalData_15[[#This Row],[item_key]],IsITypeList,Table_ExternalData_17[[#Headers],[CST]])</f>
        <v>21</v>
      </c>
      <c r="M368" s="10">
        <f>SUMIFS(IsQList,IsIList,Table_ExternalData_15[[#This Row],[item_key]],IsITypeList,Table_ExternalData_17[[#Headers],[S/I]])</f>
        <v>0</v>
      </c>
      <c r="N368" s="10">
        <f>SUMIFS(IsQList,IsIList,Table_ExternalData_15[[#This Row],[item_key]],IsITypeList,Table_ExternalData_17[[#Headers],[VST]])</f>
        <v>0</v>
      </c>
      <c r="O368" s="10">
        <f>SUMIFS(IsQList,IsIList,Table_ExternalData_15[[#This Row],[item_key]],IsITypeList,Table_ExternalData_17[[#Headers],[RTN]])</f>
        <v>0</v>
      </c>
      <c r="P368" s="10">
        <f>SUM(Table_ExternalData_17[[#This Row],[R/P]:[RTN]])</f>
        <v>21</v>
      </c>
      <c r="Q368" s="10">
        <f>SUM((Table_ExternalData_17[[#This Row],[Opening]]+Table_ExternalData_17[[#This Row],[Total Receipt]])-Table_ExternalData_17[[#This Row],[Total Issue]])</f>
        <v>-11743</v>
      </c>
    </row>
    <row r="369" spans="1:17">
      <c r="A369" s="1" t="s">
        <v>2198</v>
      </c>
      <c r="B369" s="1" t="s">
        <v>2647</v>
      </c>
      <c r="C369" s="1" t="s">
        <v>2545</v>
      </c>
      <c r="D369" s="10">
        <f>SUMIFS(OPBQList,OPBIList,Table_ExternalData_17[[#This Row],[item_key]])</f>
        <v>5368</v>
      </c>
      <c r="E369" s="10">
        <f>SUMIFS(GQList,GIList,Table_ExternalData_17[[#This Row],[item_key]],GTList,Table_ExternalData_17[[#Headers],[GRN]])</f>
        <v>0</v>
      </c>
      <c r="F369" s="10">
        <f>SUMIFS(GQList,GIList,Table_ExternalData_17[[#This Row],[item_key]],GTList,Table_ExternalData_17[[#Headers],[VSTR]])</f>
        <v>0</v>
      </c>
      <c r="G369" s="10">
        <f>SUMIFS(GQList,GIList,Table_ExternalData_17[[#This Row],[item_key]],GTList,Table_ExternalData_17[[#Headers],[SR]])</f>
        <v>0</v>
      </c>
      <c r="H369" s="10">
        <f>SUMIFS(GQList,GIList,Table_ExternalData_17[[#This Row],[item_key]],GTList,Table_ExternalData_17[[#Headers],[TR]])</f>
        <v>0</v>
      </c>
      <c r="I369" s="10">
        <f>SUMIFS(GQList,GIList,Table_ExternalData_17[[#This Row],[item_key]],GTList,Table_ExternalData_17[[#Headers],[RCA]])</f>
        <v>0</v>
      </c>
      <c r="J369" s="10">
        <f>SUM(Table_ExternalData_17[[#This Row],[GRN]]+Table_ExternalData_17[[#This Row],[VSTR]]+Table_ExternalData_17[[#This Row],[SR]]+Table_ExternalData_17[[#This Row],[TR]]+Table_ExternalData_17[[#This Row],[RCA]])</f>
        <v>0</v>
      </c>
      <c r="K369" s="10">
        <f>SUMIFS(IsQList,IsIList,Table_ExternalData_15[[#This Row],[item_key]],IsITypeList,Table_ExternalData_17[[#Headers],[R/P]])</f>
        <v>489</v>
      </c>
      <c r="L369" s="10">
        <f>SUMIFS(IsQList,IsIList,Table_ExternalData_15[[#This Row],[item_key]],IsITypeList,Table_ExternalData_17[[#Headers],[CST]])</f>
        <v>0</v>
      </c>
      <c r="M369" s="10">
        <f>SUMIFS(IsQList,IsIList,Table_ExternalData_15[[#This Row],[item_key]],IsITypeList,Table_ExternalData_17[[#Headers],[S/I]])</f>
        <v>0</v>
      </c>
      <c r="N369" s="10">
        <f>SUMIFS(IsQList,IsIList,Table_ExternalData_15[[#This Row],[item_key]],IsITypeList,Table_ExternalData_17[[#Headers],[VST]])</f>
        <v>0</v>
      </c>
      <c r="O369" s="10">
        <f>SUMIFS(IsQList,IsIList,Table_ExternalData_15[[#This Row],[item_key]],IsITypeList,Table_ExternalData_17[[#Headers],[RTN]])</f>
        <v>-15</v>
      </c>
      <c r="P369" s="10">
        <f>SUM(Table_ExternalData_17[[#This Row],[R/P]:[RTN]])</f>
        <v>474</v>
      </c>
      <c r="Q369" s="10">
        <f>SUM((Table_ExternalData_17[[#This Row],[Opening]]+Table_ExternalData_17[[#This Row],[Total Receipt]])-Table_ExternalData_17[[#This Row],[Total Issue]])</f>
        <v>4894</v>
      </c>
    </row>
    <row r="370" spans="1:17">
      <c r="A370" s="1" t="s">
        <v>2199</v>
      </c>
      <c r="B370" s="1" t="s">
        <v>2648</v>
      </c>
      <c r="C370" s="1" t="s">
        <v>2649</v>
      </c>
      <c r="D370" s="10">
        <f>SUMIFS(OPBQList,OPBIList,Table_ExternalData_17[[#This Row],[item_key]])</f>
        <v>4256</v>
      </c>
      <c r="E370" s="10">
        <f>SUMIFS(GQList,GIList,Table_ExternalData_17[[#This Row],[item_key]],GTList,Table_ExternalData_17[[#Headers],[GRN]])</f>
        <v>0</v>
      </c>
      <c r="F370" s="10">
        <f>SUMIFS(GQList,GIList,Table_ExternalData_17[[#This Row],[item_key]],GTList,Table_ExternalData_17[[#Headers],[VSTR]])</f>
        <v>0</v>
      </c>
      <c r="G370" s="10">
        <f>SUMIFS(GQList,GIList,Table_ExternalData_17[[#This Row],[item_key]],GTList,Table_ExternalData_17[[#Headers],[SR]])</f>
        <v>0</v>
      </c>
      <c r="H370" s="10">
        <f>SUMIFS(GQList,GIList,Table_ExternalData_17[[#This Row],[item_key]],GTList,Table_ExternalData_17[[#Headers],[TR]])</f>
        <v>0</v>
      </c>
      <c r="I370" s="10">
        <f>SUMIFS(GQList,GIList,Table_ExternalData_17[[#This Row],[item_key]],GTList,Table_ExternalData_17[[#Headers],[RCA]])</f>
        <v>0</v>
      </c>
      <c r="J370" s="10">
        <f>SUM(Table_ExternalData_17[[#This Row],[GRN]]+Table_ExternalData_17[[#This Row],[VSTR]]+Table_ExternalData_17[[#This Row],[SR]]+Table_ExternalData_17[[#This Row],[TR]]+Table_ExternalData_17[[#This Row],[RCA]])</f>
        <v>0</v>
      </c>
      <c r="K370" s="10">
        <f>SUMIFS(IsQList,IsIList,Table_ExternalData_15[[#This Row],[item_key]],IsITypeList,Table_ExternalData_17[[#Headers],[R/P]])</f>
        <v>489</v>
      </c>
      <c r="L370" s="10">
        <f>SUMIFS(IsQList,IsIList,Table_ExternalData_15[[#This Row],[item_key]],IsITypeList,Table_ExternalData_17[[#Headers],[CST]])</f>
        <v>0</v>
      </c>
      <c r="M370" s="10">
        <f>SUMIFS(IsQList,IsIList,Table_ExternalData_15[[#This Row],[item_key]],IsITypeList,Table_ExternalData_17[[#Headers],[S/I]])</f>
        <v>0</v>
      </c>
      <c r="N370" s="10">
        <f>SUMIFS(IsQList,IsIList,Table_ExternalData_15[[#This Row],[item_key]],IsITypeList,Table_ExternalData_17[[#Headers],[VST]])</f>
        <v>0</v>
      </c>
      <c r="O370" s="10">
        <f>SUMIFS(IsQList,IsIList,Table_ExternalData_15[[#This Row],[item_key]],IsITypeList,Table_ExternalData_17[[#Headers],[RTN]])</f>
        <v>-15</v>
      </c>
      <c r="P370" s="10">
        <f>SUM(Table_ExternalData_17[[#This Row],[R/P]:[RTN]])</f>
        <v>474</v>
      </c>
      <c r="Q370" s="10">
        <f>SUM((Table_ExternalData_17[[#This Row],[Opening]]+Table_ExternalData_17[[#This Row],[Total Receipt]])-Table_ExternalData_17[[#This Row],[Total Issue]])</f>
        <v>3782</v>
      </c>
    </row>
    <row r="371" spans="1:17">
      <c r="A371" s="1" t="s">
        <v>2200</v>
      </c>
      <c r="B371" s="1" t="s">
        <v>2650</v>
      </c>
      <c r="C371" s="1" t="s">
        <v>2535</v>
      </c>
      <c r="D371" s="10">
        <f>SUMIFS(OPBQList,OPBIList,Table_ExternalData_17[[#This Row],[item_key]])</f>
        <v>31113</v>
      </c>
      <c r="E371" s="10">
        <f>SUMIFS(GQList,GIList,Table_ExternalData_17[[#This Row],[item_key]],GTList,Table_ExternalData_17[[#Headers],[GRN]])</f>
        <v>0</v>
      </c>
      <c r="F371" s="10">
        <f>SUMIFS(GQList,GIList,Table_ExternalData_17[[#This Row],[item_key]],GTList,Table_ExternalData_17[[#Headers],[VSTR]])</f>
        <v>0</v>
      </c>
      <c r="G371" s="10">
        <f>SUMIFS(GQList,GIList,Table_ExternalData_17[[#This Row],[item_key]],GTList,Table_ExternalData_17[[#Headers],[SR]])</f>
        <v>0</v>
      </c>
      <c r="H371" s="10">
        <f>SUMIFS(GQList,GIList,Table_ExternalData_17[[#This Row],[item_key]],GTList,Table_ExternalData_17[[#Headers],[TR]])</f>
        <v>0</v>
      </c>
      <c r="I371" s="10">
        <f>SUMIFS(GQList,GIList,Table_ExternalData_17[[#This Row],[item_key]],GTList,Table_ExternalData_17[[#Headers],[RCA]])</f>
        <v>0</v>
      </c>
      <c r="J371" s="10">
        <f>SUM(Table_ExternalData_17[[#This Row],[GRN]]+Table_ExternalData_17[[#This Row],[VSTR]]+Table_ExternalData_17[[#This Row],[SR]]+Table_ExternalData_17[[#This Row],[TR]]+Table_ExternalData_17[[#This Row],[RCA]])</f>
        <v>0</v>
      </c>
      <c r="K371" s="10">
        <f>SUMIFS(IsQList,IsIList,Table_ExternalData_15[[#This Row],[item_key]],IsITypeList,Table_ExternalData_17[[#Headers],[R/P]])</f>
        <v>978</v>
      </c>
      <c r="L371" s="10">
        <f>SUMIFS(IsQList,IsIList,Table_ExternalData_15[[#This Row],[item_key]],IsITypeList,Table_ExternalData_17[[#Headers],[CST]])</f>
        <v>0</v>
      </c>
      <c r="M371" s="10">
        <f>SUMIFS(IsQList,IsIList,Table_ExternalData_15[[#This Row],[item_key]],IsITypeList,Table_ExternalData_17[[#Headers],[S/I]])</f>
        <v>0</v>
      </c>
      <c r="N371" s="10">
        <f>SUMIFS(IsQList,IsIList,Table_ExternalData_15[[#This Row],[item_key]],IsITypeList,Table_ExternalData_17[[#Headers],[VST]])</f>
        <v>0</v>
      </c>
      <c r="O371" s="10">
        <f>SUMIFS(IsQList,IsIList,Table_ExternalData_15[[#This Row],[item_key]],IsITypeList,Table_ExternalData_17[[#Headers],[RTN]])</f>
        <v>0</v>
      </c>
      <c r="P371" s="10">
        <f>SUM(Table_ExternalData_17[[#This Row],[R/P]:[RTN]])</f>
        <v>978</v>
      </c>
      <c r="Q371" s="10">
        <f>SUM((Table_ExternalData_17[[#This Row],[Opening]]+Table_ExternalData_17[[#This Row],[Total Receipt]])-Table_ExternalData_17[[#This Row],[Total Issue]])</f>
        <v>30135</v>
      </c>
    </row>
    <row r="372" spans="1:17">
      <c r="A372" s="1" t="s">
        <v>104</v>
      </c>
      <c r="B372" s="1" t="s">
        <v>955</v>
      </c>
      <c r="C372" s="1" t="s">
        <v>956</v>
      </c>
      <c r="D372" s="10">
        <f>SUMIFS(OPBQList,OPBIList,Table_ExternalData_17[[#This Row],[item_key]])</f>
        <v>1851</v>
      </c>
      <c r="E372" s="10">
        <f>SUMIFS(GQList,GIList,Table_ExternalData_17[[#This Row],[item_key]],GTList,Table_ExternalData_17[[#Headers],[GRN]])</f>
        <v>1000</v>
      </c>
      <c r="F372" s="10">
        <f>SUMIFS(GQList,GIList,Table_ExternalData_17[[#This Row],[item_key]],GTList,Table_ExternalData_17[[#Headers],[VSTR]])</f>
        <v>0</v>
      </c>
      <c r="G372" s="10">
        <f>SUMIFS(GQList,GIList,Table_ExternalData_17[[#This Row],[item_key]],GTList,Table_ExternalData_17[[#Headers],[SR]])</f>
        <v>0</v>
      </c>
      <c r="H372" s="10">
        <f>SUMIFS(GQList,GIList,Table_ExternalData_17[[#This Row],[item_key]],GTList,Table_ExternalData_17[[#Headers],[TR]])</f>
        <v>0</v>
      </c>
      <c r="I372" s="10">
        <f>SUMIFS(GQList,GIList,Table_ExternalData_17[[#This Row],[item_key]],GTList,Table_ExternalData_17[[#Headers],[RCA]])</f>
        <v>0</v>
      </c>
      <c r="J372" s="10">
        <f>SUM(Table_ExternalData_17[[#This Row],[GRN]]+Table_ExternalData_17[[#This Row],[VSTR]]+Table_ExternalData_17[[#This Row],[SR]]+Table_ExternalData_17[[#This Row],[TR]]+Table_ExternalData_17[[#This Row],[RCA]])</f>
        <v>1000</v>
      </c>
      <c r="K372" s="10">
        <f>SUMIFS(IsQList,IsIList,Table_ExternalData_15[[#This Row],[item_key]],IsITypeList,Table_ExternalData_17[[#Headers],[R/P]])</f>
        <v>489</v>
      </c>
      <c r="L372" s="10">
        <f>SUMIFS(IsQList,IsIList,Table_ExternalData_15[[#This Row],[item_key]],IsITypeList,Table_ExternalData_17[[#Headers],[CST]])</f>
        <v>0</v>
      </c>
      <c r="M372" s="10">
        <f>SUMIFS(IsQList,IsIList,Table_ExternalData_15[[#This Row],[item_key]],IsITypeList,Table_ExternalData_17[[#Headers],[S/I]])</f>
        <v>0</v>
      </c>
      <c r="N372" s="10">
        <f>SUMIFS(IsQList,IsIList,Table_ExternalData_15[[#This Row],[item_key]],IsITypeList,Table_ExternalData_17[[#Headers],[VST]])</f>
        <v>0</v>
      </c>
      <c r="O372" s="10">
        <f>SUMIFS(IsQList,IsIList,Table_ExternalData_15[[#This Row],[item_key]],IsITypeList,Table_ExternalData_17[[#Headers],[RTN]])</f>
        <v>-9</v>
      </c>
      <c r="P372" s="10">
        <f>SUM(Table_ExternalData_17[[#This Row],[R/P]:[RTN]])</f>
        <v>480</v>
      </c>
      <c r="Q372" s="10">
        <f>SUM((Table_ExternalData_17[[#This Row],[Opening]]+Table_ExternalData_17[[#This Row],[Total Receipt]])-Table_ExternalData_17[[#This Row],[Total Issue]])</f>
        <v>2371</v>
      </c>
    </row>
    <row r="373" spans="1:17">
      <c r="A373" s="1" t="s">
        <v>2201</v>
      </c>
      <c r="B373" s="1" t="s">
        <v>2651</v>
      </c>
      <c r="C373" s="1" t="s">
        <v>2652</v>
      </c>
      <c r="D373" s="10">
        <f>SUMIFS(OPBQList,OPBIList,Table_ExternalData_17[[#This Row],[item_key]])</f>
        <v>11244</v>
      </c>
      <c r="E373" s="10">
        <f>SUMIFS(GQList,GIList,Table_ExternalData_17[[#This Row],[item_key]],GTList,Table_ExternalData_17[[#Headers],[GRN]])</f>
        <v>0</v>
      </c>
      <c r="F373" s="10">
        <f>SUMIFS(GQList,GIList,Table_ExternalData_17[[#This Row],[item_key]],GTList,Table_ExternalData_17[[#Headers],[VSTR]])</f>
        <v>0</v>
      </c>
      <c r="G373" s="10">
        <f>SUMIFS(GQList,GIList,Table_ExternalData_17[[#This Row],[item_key]],GTList,Table_ExternalData_17[[#Headers],[SR]])</f>
        <v>0</v>
      </c>
      <c r="H373" s="10">
        <f>SUMIFS(GQList,GIList,Table_ExternalData_17[[#This Row],[item_key]],GTList,Table_ExternalData_17[[#Headers],[TR]])</f>
        <v>0</v>
      </c>
      <c r="I373" s="10">
        <f>SUMIFS(GQList,GIList,Table_ExternalData_17[[#This Row],[item_key]],GTList,Table_ExternalData_17[[#Headers],[RCA]])</f>
        <v>0</v>
      </c>
      <c r="J373" s="10">
        <f>SUM(Table_ExternalData_17[[#This Row],[GRN]]+Table_ExternalData_17[[#This Row],[VSTR]]+Table_ExternalData_17[[#This Row],[SR]]+Table_ExternalData_17[[#This Row],[TR]]+Table_ExternalData_17[[#This Row],[RCA]])</f>
        <v>0</v>
      </c>
      <c r="K373" s="10">
        <f>SUMIFS(IsQList,IsIList,Table_ExternalData_15[[#This Row],[item_key]],IsITypeList,Table_ExternalData_17[[#Headers],[R/P]])</f>
        <v>489</v>
      </c>
      <c r="L373" s="10">
        <f>SUMIFS(IsQList,IsIList,Table_ExternalData_15[[#This Row],[item_key]],IsITypeList,Table_ExternalData_17[[#Headers],[CST]])</f>
        <v>0</v>
      </c>
      <c r="M373" s="10">
        <f>SUMIFS(IsQList,IsIList,Table_ExternalData_15[[#This Row],[item_key]],IsITypeList,Table_ExternalData_17[[#Headers],[S/I]])</f>
        <v>0</v>
      </c>
      <c r="N373" s="10">
        <f>SUMIFS(IsQList,IsIList,Table_ExternalData_15[[#This Row],[item_key]],IsITypeList,Table_ExternalData_17[[#Headers],[VST]])</f>
        <v>0</v>
      </c>
      <c r="O373" s="10">
        <f>SUMIFS(IsQList,IsIList,Table_ExternalData_15[[#This Row],[item_key]],IsITypeList,Table_ExternalData_17[[#Headers],[RTN]])</f>
        <v>-2</v>
      </c>
      <c r="P373" s="10">
        <f>SUM(Table_ExternalData_17[[#This Row],[R/P]:[RTN]])</f>
        <v>487</v>
      </c>
      <c r="Q373" s="10">
        <f>SUM((Table_ExternalData_17[[#This Row],[Opening]]+Table_ExternalData_17[[#This Row],[Total Receipt]])-Table_ExternalData_17[[#This Row],[Total Issue]])</f>
        <v>10757</v>
      </c>
    </row>
    <row r="374" spans="1:17">
      <c r="A374" s="1" t="s">
        <v>2202</v>
      </c>
      <c r="B374" s="1" t="s">
        <v>2653</v>
      </c>
      <c r="C374" s="1" t="s">
        <v>2654</v>
      </c>
      <c r="D374" s="10">
        <f>SUMIFS(OPBQList,OPBIList,Table_ExternalData_17[[#This Row],[item_key]])</f>
        <v>2078</v>
      </c>
      <c r="E374" s="10">
        <f>SUMIFS(GQList,GIList,Table_ExternalData_17[[#This Row],[item_key]],GTList,Table_ExternalData_17[[#Headers],[GRN]])</f>
        <v>0</v>
      </c>
      <c r="F374" s="10">
        <f>SUMIFS(GQList,GIList,Table_ExternalData_17[[#This Row],[item_key]],GTList,Table_ExternalData_17[[#Headers],[VSTR]])</f>
        <v>0</v>
      </c>
      <c r="G374" s="10">
        <f>SUMIFS(GQList,GIList,Table_ExternalData_17[[#This Row],[item_key]],GTList,Table_ExternalData_17[[#Headers],[SR]])</f>
        <v>0</v>
      </c>
      <c r="H374" s="10">
        <f>SUMIFS(GQList,GIList,Table_ExternalData_17[[#This Row],[item_key]],GTList,Table_ExternalData_17[[#Headers],[TR]])</f>
        <v>0</v>
      </c>
      <c r="I374" s="10">
        <f>SUMIFS(GQList,GIList,Table_ExternalData_17[[#This Row],[item_key]],GTList,Table_ExternalData_17[[#Headers],[RCA]])</f>
        <v>0</v>
      </c>
      <c r="J374" s="10">
        <f>SUM(Table_ExternalData_17[[#This Row],[GRN]]+Table_ExternalData_17[[#This Row],[VSTR]]+Table_ExternalData_17[[#This Row],[SR]]+Table_ExternalData_17[[#This Row],[TR]]+Table_ExternalData_17[[#This Row],[RCA]])</f>
        <v>0</v>
      </c>
      <c r="K374" s="10">
        <f>SUMIFS(IsQList,IsIList,Table_ExternalData_15[[#This Row],[item_key]],IsITypeList,Table_ExternalData_17[[#Headers],[R/P]])</f>
        <v>489</v>
      </c>
      <c r="L374" s="10">
        <f>SUMIFS(IsQList,IsIList,Table_ExternalData_15[[#This Row],[item_key]],IsITypeList,Table_ExternalData_17[[#Headers],[CST]])</f>
        <v>0</v>
      </c>
      <c r="M374" s="10">
        <f>SUMIFS(IsQList,IsIList,Table_ExternalData_15[[#This Row],[item_key]],IsITypeList,Table_ExternalData_17[[#Headers],[S/I]])</f>
        <v>0</v>
      </c>
      <c r="N374" s="10">
        <f>SUMIFS(IsQList,IsIList,Table_ExternalData_15[[#This Row],[item_key]],IsITypeList,Table_ExternalData_17[[#Headers],[VST]])</f>
        <v>0</v>
      </c>
      <c r="O374" s="10">
        <f>SUMIFS(IsQList,IsIList,Table_ExternalData_15[[#This Row],[item_key]],IsITypeList,Table_ExternalData_17[[#Headers],[RTN]])</f>
        <v>0</v>
      </c>
      <c r="P374" s="10">
        <f>SUM(Table_ExternalData_17[[#This Row],[R/P]:[RTN]])</f>
        <v>489</v>
      </c>
      <c r="Q374" s="10">
        <f>SUM((Table_ExternalData_17[[#This Row],[Opening]]+Table_ExternalData_17[[#This Row],[Total Receipt]])-Table_ExternalData_17[[#This Row],[Total Issue]])</f>
        <v>1589</v>
      </c>
    </row>
    <row r="375" spans="1:17">
      <c r="A375" s="1" t="s">
        <v>2028</v>
      </c>
      <c r="B375" s="1" t="s">
        <v>2655</v>
      </c>
      <c r="C375" s="1" t="s">
        <v>1076</v>
      </c>
      <c r="D375" s="10">
        <f>SUMIFS(OPBQList,OPBIList,Table_ExternalData_17[[#This Row],[item_key]])</f>
        <v>796</v>
      </c>
      <c r="E375" s="10">
        <f>SUMIFS(GQList,GIList,Table_ExternalData_17[[#This Row],[item_key]],GTList,Table_ExternalData_17[[#Headers],[GRN]])</f>
        <v>0</v>
      </c>
      <c r="F375" s="10">
        <f>SUMIFS(GQList,GIList,Table_ExternalData_17[[#This Row],[item_key]],GTList,Table_ExternalData_17[[#Headers],[VSTR]])</f>
        <v>0</v>
      </c>
      <c r="G375" s="10">
        <f>SUMIFS(GQList,GIList,Table_ExternalData_17[[#This Row],[item_key]],GTList,Table_ExternalData_17[[#Headers],[SR]])</f>
        <v>0</v>
      </c>
      <c r="H375" s="10">
        <f>SUMIFS(GQList,GIList,Table_ExternalData_17[[#This Row],[item_key]],GTList,Table_ExternalData_17[[#Headers],[TR]])</f>
        <v>0</v>
      </c>
      <c r="I375" s="10">
        <f>SUMIFS(GQList,GIList,Table_ExternalData_17[[#This Row],[item_key]],GTList,Table_ExternalData_17[[#Headers],[RCA]])</f>
        <v>0</v>
      </c>
      <c r="J375" s="10">
        <f>SUM(Table_ExternalData_17[[#This Row],[GRN]]+Table_ExternalData_17[[#This Row],[VSTR]]+Table_ExternalData_17[[#This Row],[SR]]+Table_ExternalData_17[[#This Row],[TR]]+Table_ExternalData_17[[#This Row],[RCA]])</f>
        <v>0</v>
      </c>
      <c r="K375" s="10">
        <f>SUMIFS(IsQList,IsIList,Table_ExternalData_15[[#This Row],[item_key]],IsITypeList,Table_ExternalData_17[[#Headers],[R/P]])</f>
        <v>978</v>
      </c>
      <c r="L375" s="10">
        <f>SUMIFS(IsQList,IsIList,Table_ExternalData_15[[#This Row],[item_key]],IsITypeList,Table_ExternalData_17[[#Headers],[CST]])</f>
        <v>0</v>
      </c>
      <c r="M375" s="10">
        <f>SUMIFS(IsQList,IsIList,Table_ExternalData_15[[#This Row],[item_key]],IsITypeList,Table_ExternalData_17[[#Headers],[S/I]])</f>
        <v>0</v>
      </c>
      <c r="N375" s="10">
        <f>SUMIFS(IsQList,IsIList,Table_ExternalData_15[[#This Row],[item_key]],IsITypeList,Table_ExternalData_17[[#Headers],[VST]])</f>
        <v>0</v>
      </c>
      <c r="O375" s="10">
        <f>SUMIFS(IsQList,IsIList,Table_ExternalData_15[[#This Row],[item_key]],IsITypeList,Table_ExternalData_17[[#Headers],[RTN]])</f>
        <v>0</v>
      </c>
      <c r="P375" s="10">
        <f>SUM(Table_ExternalData_17[[#This Row],[R/P]:[RTN]])</f>
        <v>978</v>
      </c>
      <c r="Q375" s="10">
        <f>SUM((Table_ExternalData_17[[#This Row],[Opening]]+Table_ExternalData_17[[#This Row],[Total Receipt]])-Table_ExternalData_17[[#This Row],[Total Issue]])</f>
        <v>-182</v>
      </c>
    </row>
    <row r="376" spans="1:17">
      <c r="A376" s="1" t="s">
        <v>2262</v>
      </c>
      <c r="B376" s="1" t="s">
        <v>2656</v>
      </c>
      <c r="C376" s="1" t="s">
        <v>2657</v>
      </c>
      <c r="D376" s="10">
        <f>SUMIFS(OPBQList,OPBIList,Table_ExternalData_17[[#This Row],[item_key]])</f>
        <v>2990</v>
      </c>
      <c r="E376" s="10">
        <f>SUMIFS(GQList,GIList,Table_ExternalData_17[[#This Row],[item_key]],GTList,Table_ExternalData_17[[#Headers],[GRN]])</f>
        <v>0</v>
      </c>
      <c r="F376" s="10">
        <f>SUMIFS(GQList,GIList,Table_ExternalData_17[[#This Row],[item_key]],GTList,Table_ExternalData_17[[#Headers],[VSTR]])</f>
        <v>0</v>
      </c>
      <c r="G376" s="10">
        <f>SUMIFS(GQList,GIList,Table_ExternalData_17[[#This Row],[item_key]],GTList,Table_ExternalData_17[[#Headers],[SR]])</f>
        <v>0</v>
      </c>
      <c r="H376" s="10">
        <f>SUMIFS(GQList,GIList,Table_ExternalData_17[[#This Row],[item_key]],GTList,Table_ExternalData_17[[#Headers],[TR]])</f>
        <v>0</v>
      </c>
      <c r="I376" s="10">
        <f>SUMIFS(GQList,GIList,Table_ExternalData_17[[#This Row],[item_key]],GTList,Table_ExternalData_17[[#Headers],[RCA]])</f>
        <v>0</v>
      </c>
      <c r="J376" s="10">
        <f>SUM(Table_ExternalData_17[[#This Row],[GRN]]+Table_ExternalData_17[[#This Row],[VSTR]]+Table_ExternalData_17[[#This Row],[SR]]+Table_ExternalData_17[[#This Row],[TR]]+Table_ExternalData_17[[#This Row],[RCA]])</f>
        <v>0</v>
      </c>
      <c r="K376" s="10">
        <f>SUMIFS(IsQList,IsIList,Table_ExternalData_15[[#This Row],[item_key]],IsITypeList,Table_ExternalData_17[[#Headers],[R/P]])</f>
        <v>489</v>
      </c>
      <c r="L376" s="10">
        <f>SUMIFS(IsQList,IsIList,Table_ExternalData_15[[#This Row],[item_key]],IsITypeList,Table_ExternalData_17[[#Headers],[CST]])</f>
        <v>0</v>
      </c>
      <c r="M376" s="10">
        <f>SUMIFS(IsQList,IsIList,Table_ExternalData_15[[#This Row],[item_key]],IsITypeList,Table_ExternalData_17[[#Headers],[S/I]])</f>
        <v>0</v>
      </c>
      <c r="N376" s="10">
        <f>SUMIFS(IsQList,IsIList,Table_ExternalData_15[[#This Row],[item_key]],IsITypeList,Table_ExternalData_17[[#Headers],[VST]])</f>
        <v>0</v>
      </c>
      <c r="O376" s="10">
        <f>SUMIFS(IsQList,IsIList,Table_ExternalData_15[[#This Row],[item_key]],IsITypeList,Table_ExternalData_17[[#Headers],[RTN]])</f>
        <v>0</v>
      </c>
      <c r="P376" s="10">
        <f>SUM(Table_ExternalData_17[[#This Row],[R/P]:[RTN]])</f>
        <v>489</v>
      </c>
      <c r="Q376" s="10">
        <f>SUM((Table_ExternalData_17[[#This Row],[Opening]]+Table_ExternalData_17[[#This Row],[Total Receipt]])-Table_ExternalData_17[[#This Row],[Total Issue]])</f>
        <v>2501</v>
      </c>
    </row>
    <row r="377" spans="1:17">
      <c r="A377" s="1" t="s">
        <v>545</v>
      </c>
      <c r="B377" s="1" t="s">
        <v>1618</v>
      </c>
      <c r="C377" s="1" t="s">
        <v>1106</v>
      </c>
      <c r="D377" s="10">
        <f>SUMIFS(OPBQList,OPBIList,Table_ExternalData_17[[#This Row],[item_key]])</f>
        <v>6875</v>
      </c>
      <c r="E377" s="10">
        <f>SUMIFS(GQList,GIList,Table_ExternalData_17[[#This Row],[item_key]],GTList,Table_ExternalData_17[[#Headers],[GRN]])</f>
        <v>1300</v>
      </c>
      <c r="F377" s="10">
        <f>SUMIFS(GQList,GIList,Table_ExternalData_17[[#This Row],[item_key]],GTList,Table_ExternalData_17[[#Headers],[VSTR]])</f>
        <v>0</v>
      </c>
      <c r="G377" s="10">
        <f>SUMIFS(GQList,GIList,Table_ExternalData_17[[#This Row],[item_key]],GTList,Table_ExternalData_17[[#Headers],[SR]])</f>
        <v>0</v>
      </c>
      <c r="H377" s="10">
        <f>SUMIFS(GQList,GIList,Table_ExternalData_17[[#This Row],[item_key]],GTList,Table_ExternalData_17[[#Headers],[TR]])</f>
        <v>0</v>
      </c>
      <c r="I377" s="10">
        <f>SUMIFS(GQList,GIList,Table_ExternalData_17[[#This Row],[item_key]],GTList,Table_ExternalData_17[[#Headers],[RCA]])</f>
        <v>0</v>
      </c>
      <c r="J377" s="10">
        <f>SUM(Table_ExternalData_17[[#This Row],[GRN]]+Table_ExternalData_17[[#This Row],[VSTR]]+Table_ExternalData_17[[#This Row],[SR]]+Table_ExternalData_17[[#This Row],[TR]]+Table_ExternalData_17[[#This Row],[RCA]])</f>
        <v>1300</v>
      </c>
      <c r="K377" s="10">
        <f>SUMIFS(IsQList,IsIList,Table_ExternalData_15[[#This Row],[item_key]],IsITypeList,Table_ExternalData_17[[#Headers],[R/P]])</f>
        <v>489</v>
      </c>
      <c r="L377" s="10">
        <f>SUMIFS(IsQList,IsIList,Table_ExternalData_15[[#This Row],[item_key]],IsITypeList,Table_ExternalData_17[[#Headers],[CST]])</f>
        <v>0</v>
      </c>
      <c r="M377" s="10">
        <f>SUMIFS(IsQList,IsIList,Table_ExternalData_15[[#This Row],[item_key]],IsITypeList,Table_ExternalData_17[[#Headers],[S/I]])</f>
        <v>0</v>
      </c>
      <c r="N377" s="10">
        <f>SUMIFS(IsQList,IsIList,Table_ExternalData_15[[#This Row],[item_key]],IsITypeList,Table_ExternalData_17[[#Headers],[VST]])</f>
        <v>0</v>
      </c>
      <c r="O377" s="10">
        <f>SUMIFS(IsQList,IsIList,Table_ExternalData_15[[#This Row],[item_key]],IsITypeList,Table_ExternalData_17[[#Headers],[RTN]])</f>
        <v>0</v>
      </c>
      <c r="P377" s="10">
        <f>SUM(Table_ExternalData_17[[#This Row],[R/P]:[RTN]])</f>
        <v>489</v>
      </c>
      <c r="Q377" s="10">
        <f>SUM((Table_ExternalData_17[[#This Row],[Opening]]+Table_ExternalData_17[[#This Row],[Total Receipt]])-Table_ExternalData_17[[#This Row],[Total Issue]])</f>
        <v>7686</v>
      </c>
    </row>
    <row r="378" spans="1:17">
      <c r="A378" s="1" t="s">
        <v>106</v>
      </c>
      <c r="B378" s="1" t="s">
        <v>1071</v>
      </c>
      <c r="C378" s="1" t="s">
        <v>1072</v>
      </c>
      <c r="D378" s="10">
        <f>SUMIFS(OPBQList,OPBIList,Table_ExternalData_17[[#This Row],[item_key]])</f>
        <v>62942</v>
      </c>
      <c r="E378" s="10">
        <f>SUMIFS(GQList,GIList,Table_ExternalData_17[[#This Row],[item_key]],GTList,Table_ExternalData_17[[#Headers],[GRN]])</f>
        <v>35800</v>
      </c>
      <c r="F378" s="10">
        <f>SUMIFS(GQList,GIList,Table_ExternalData_17[[#This Row],[item_key]],GTList,Table_ExternalData_17[[#Headers],[VSTR]])</f>
        <v>0</v>
      </c>
      <c r="G378" s="10">
        <f>SUMIFS(GQList,GIList,Table_ExternalData_17[[#This Row],[item_key]],GTList,Table_ExternalData_17[[#Headers],[SR]])</f>
        <v>0</v>
      </c>
      <c r="H378" s="10">
        <f>SUMIFS(GQList,GIList,Table_ExternalData_17[[#This Row],[item_key]],GTList,Table_ExternalData_17[[#Headers],[TR]])</f>
        <v>0</v>
      </c>
      <c r="I378" s="10">
        <f>SUMIFS(GQList,GIList,Table_ExternalData_17[[#This Row],[item_key]],GTList,Table_ExternalData_17[[#Headers],[RCA]])</f>
        <v>0</v>
      </c>
      <c r="J378" s="10">
        <f>SUM(Table_ExternalData_17[[#This Row],[GRN]]+Table_ExternalData_17[[#This Row],[VSTR]]+Table_ExternalData_17[[#This Row],[SR]]+Table_ExternalData_17[[#This Row],[TR]]+Table_ExternalData_17[[#This Row],[RCA]])</f>
        <v>35800</v>
      </c>
      <c r="K378" s="10">
        <f>SUMIFS(IsQList,IsIList,Table_ExternalData_15[[#This Row],[item_key]],IsITypeList,Table_ExternalData_17[[#Headers],[R/P]])</f>
        <v>489</v>
      </c>
      <c r="L378" s="10">
        <f>SUMIFS(IsQList,IsIList,Table_ExternalData_15[[#This Row],[item_key]],IsITypeList,Table_ExternalData_17[[#Headers],[CST]])</f>
        <v>0</v>
      </c>
      <c r="M378" s="10">
        <f>SUMIFS(IsQList,IsIList,Table_ExternalData_15[[#This Row],[item_key]],IsITypeList,Table_ExternalData_17[[#Headers],[S/I]])</f>
        <v>0</v>
      </c>
      <c r="N378" s="10">
        <f>SUMIFS(IsQList,IsIList,Table_ExternalData_15[[#This Row],[item_key]],IsITypeList,Table_ExternalData_17[[#Headers],[VST]])</f>
        <v>0</v>
      </c>
      <c r="O378" s="10">
        <f>SUMIFS(IsQList,IsIList,Table_ExternalData_15[[#This Row],[item_key]],IsITypeList,Table_ExternalData_17[[#Headers],[RTN]])</f>
        <v>0</v>
      </c>
      <c r="P378" s="10">
        <f>SUM(Table_ExternalData_17[[#This Row],[R/P]:[RTN]])</f>
        <v>489</v>
      </c>
      <c r="Q378" s="10">
        <f>SUM((Table_ExternalData_17[[#This Row],[Opening]]+Table_ExternalData_17[[#This Row],[Total Receipt]])-Table_ExternalData_17[[#This Row],[Total Issue]])</f>
        <v>98253</v>
      </c>
    </row>
    <row r="379" spans="1:17">
      <c r="A379" s="1" t="s">
        <v>2350</v>
      </c>
      <c r="B379" s="1" t="s">
        <v>2658</v>
      </c>
      <c r="C379" s="1" t="s">
        <v>2659</v>
      </c>
      <c r="D379" s="10">
        <f>SUMIFS(OPBQList,OPBIList,Table_ExternalData_17[[#This Row],[item_key]])</f>
        <v>3364</v>
      </c>
      <c r="E379" s="10">
        <f>SUMIFS(GQList,GIList,Table_ExternalData_17[[#This Row],[item_key]],GTList,Table_ExternalData_17[[#Headers],[GRN]])</f>
        <v>0</v>
      </c>
      <c r="F379" s="10">
        <f>SUMIFS(GQList,GIList,Table_ExternalData_17[[#This Row],[item_key]],GTList,Table_ExternalData_17[[#Headers],[VSTR]])</f>
        <v>0</v>
      </c>
      <c r="G379" s="10">
        <f>SUMIFS(GQList,GIList,Table_ExternalData_17[[#This Row],[item_key]],GTList,Table_ExternalData_17[[#Headers],[SR]])</f>
        <v>0</v>
      </c>
      <c r="H379" s="10">
        <f>SUMIFS(GQList,GIList,Table_ExternalData_17[[#This Row],[item_key]],GTList,Table_ExternalData_17[[#Headers],[TR]])</f>
        <v>0</v>
      </c>
      <c r="I379" s="10">
        <f>SUMIFS(GQList,GIList,Table_ExternalData_17[[#This Row],[item_key]],GTList,Table_ExternalData_17[[#Headers],[RCA]])</f>
        <v>0</v>
      </c>
      <c r="J379" s="10">
        <f>SUM(Table_ExternalData_17[[#This Row],[GRN]]+Table_ExternalData_17[[#This Row],[VSTR]]+Table_ExternalData_17[[#This Row],[SR]]+Table_ExternalData_17[[#This Row],[TR]]+Table_ExternalData_17[[#This Row],[RCA]])</f>
        <v>0</v>
      </c>
      <c r="K379" s="10">
        <f>SUMIFS(IsQList,IsIList,Table_ExternalData_15[[#This Row],[item_key]],IsITypeList,Table_ExternalData_17[[#Headers],[R/P]])</f>
        <v>489</v>
      </c>
      <c r="L379" s="10">
        <f>SUMIFS(IsQList,IsIList,Table_ExternalData_15[[#This Row],[item_key]],IsITypeList,Table_ExternalData_17[[#Headers],[CST]])</f>
        <v>0</v>
      </c>
      <c r="M379" s="10">
        <f>SUMIFS(IsQList,IsIList,Table_ExternalData_15[[#This Row],[item_key]],IsITypeList,Table_ExternalData_17[[#Headers],[S/I]])</f>
        <v>0</v>
      </c>
      <c r="N379" s="10">
        <f>SUMIFS(IsQList,IsIList,Table_ExternalData_15[[#This Row],[item_key]],IsITypeList,Table_ExternalData_17[[#Headers],[VST]])</f>
        <v>0</v>
      </c>
      <c r="O379" s="10">
        <f>SUMIFS(IsQList,IsIList,Table_ExternalData_15[[#This Row],[item_key]],IsITypeList,Table_ExternalData_17[[#Headers],[RTN]])</f>
        <v>0</v>
      </c>
      <c r="P379" s="10">
        <f>SUM(Table_ExternalData_17[[#This Row],[R/P]:[RTN]])</f>
        <v>489</v>
      </c>
      <c r="Q379" s="10">
        <f>SUM((Table_ExternalData_17[[#This Row],[Opening]]+Table_ExternalData_17[[#This Row],[Total Receipt]])-Table_ExternalData_17[[#This Row],[Total Issue]])</f>
        <v>2875</v>
      </c>
    </row>
    <row r="380" spans="1:17">
      <c r="A380" s="1" t="s">
        <v>2203</v>
      </c>
      <c r="B380" s="1" t="s">
        <v>2660</v>
      </c>
      <c r="C380" s="1" t="s">
        <v>2659</v>
      </c>
      <c r="D380" s="10">
        <f>SUMIFS(OPBQList,OPBIList,Table_ExternalData_17[[#This Row],[item_key]])</f>
        <v>-455</v>
      </c>
      <c r="E380" s="10">
        <f>SUMIFS(GQList,GIList,Table_ExternalData_17[[#This Row],[item_key]],GTList,Table_ExternalData_17[[#Headers],[GRN]])</f>
        <v>0</v>
      </c>
      <c r="F380" s="10">
        <f>SUMIFS(GQList,GIList,Table_ExternalData_17[[#This Row],[item_key]],GTList,Table_ExternalData_17[[#Headers],[VSTR]])</f>
        <v>0</v>
      </c>
      <c r="G380" s="10">
        <f>SUMIFS(GQList,GIList,Table_ExternalData_17[[#This Row],[item_key]],GTList,Table_ExternalData_17[[#Headers],[SR]])</f>
        <v>0</v>
      </c>
      <c r="H380" s="10">
        <f>SUMIFS(GQList,GIList,Table_ExternalData_17[[#This Row],[item_key]],GTList,Table_ExternalData_17[[#Headers],[TR]])</f>
        <v>0</v>
      </c>
      <c r="I380" s="10">
        <f>SUMIFS(GQList,GIList,Table_ExternalData_17[[#This Row],[item_key]],GTList,Table_ExternalData_17[[#Headers],[RCA]])</f>
        <v>0</v>
      </c>
      <c r="J380" s="10">
        <f>SUM(Table_ExternalData_17[[#This Row],[GRN]]+Table_ExternalData_17[[#This Row],[VSTR]]+Table_ExternalData_17[[#This Row],[SR]]+Table_ExternalData_17[[#This Row],[TR]]+Table_ExternalData_17[[#This Row],[RCA]])</f>
        <v>0</v>
      </c>
      <c r="K380" s="10">
        <f>SUMIFS(IsQList,IsIList,Table_ExternalData_15[[#This Row],[item_key]],IsITypeList,Table_ExternalData_17[[#Headers],[R/P]])</f>
        <v>489</v>
      </c>
      <c r="L380" s="10">
        <f>SUMIFS(IsQList,IsIList,Table_ExternalData_15[[#This Row],[item_key]],IsITypeList,Table_ExternalData_17[[#Headers],[CST]])</f>
        <v>0</v>
      </c>
      <c r="M380" s="10">
        <f>SUMIFS(IsQList,IsIList,Table_ExternalData_15[[#This Row],[item_key]],IsITypeList,Table_ExternalData_17[[#Headers],[S/I]])</f>
        <v>0</v>
      </c>
      <c r="N380" s="10">
        <f>SUMIFS(IsQList,IsIList,Table_ExternalData_15[[#This Row],[item_key]],IsITypeList,Table_ExternalData_17[[#Headers],[VST]])</f>
        <v>0</v>
      </c>
      <c r="O380" s="10">
        <f>SUMIFS(IsQList,IsIList,Table_ExternalData_15[[#This Row],[item_key]],IsITypeList,Table_ExternalData_17[[#Headers],[RTN]])</f>
        <v>-30</v>
      </c>
      <c r="P380" s="10">
        <f>SUM(Table_ExternalData_17[[#This Row],[R/P]:[RTN]])</f>
        <v>459</v>
      </c>
      <c r="Q380" s="10">
        <f>SUM((Table_ExternalData_17[[#This Row],[Opening]]+Table_ExternalData_17[[#This Row],[Total Receipt]])-Table_ExternalData_17[[#This Row],[Total Issue]])</f>
        <v>-914</v>
      </c>
    </row>
    <row r="381" spans="1:17">
      <c r="A381" s="1" t="s">
        <v>154</v>
      </c>
      <c r="B381" s="1" t="s">
        <v>1155</v>
      </c>
      <c r="C381" s="1" t="s">
        <v>1156</v>
      </c>
      <c r="D381" s="10">
        <f>SUMIFS(OPBQList,OPBIList,Table_ExternalData_17[[#This Row],[item_key]])</f>
        <v>1100</v>
      </c>
      <c r="E381" s="10">
        <f>SUMIFS(GQList,GIList,Table_ExternalData_17[[#This Row],[item_key]],GTList,Table_ExternalData_17[[#Headers],[GRN]])</f>
        <v>1600</v>
      </c>
      <c r="F381" s="10">
        <f>SUMIFS(GQList,GIList,Table_ExternalData_17[[#This Row],[item_key]],GTList,Table_ExternalData_17[[#Headers],[VSTR]])</f>
        <v>0</v>
      </c>
      <c r="G381" s="10">
        <f>SUMIFS(GQList,GIList,Table_ExternalData_17[[#This Row],[item_key]],GTList,Table_ExternalData_17[[#Headers],[SR]])</f>
        <v>0</v>
      </c>
      <c r="H381" s="10">
        <f>SUMIFS(GQList,GIList,Table_ExternalData_17[[#This Row],[item_key]],GTList,Table_ExternalData_17[[#Headers],[TR]])</f>
        <v>0</v>
      </c>
      <c r="I381" s="10">
        <f>SUMIFS(GQList,GIList,Table_ExternalData_17[[#This Row],[item_key]],GTList,Table_ExternalData_17[[#Headers],[RCA]])</f>
        <v>0</v>
      </c>
      <c r="J381" s="10">
        <f>SUM(Table_ExternalData_17[[#This Row],[GRN]]+Table_ExternalData_17[[#This Row],[VSTR]]+Table_ExternalData_17[[#This Row],[SR]]+Table_ExternalData_17[[#This Row],[TR]]+Table_ExternalData_17[[#This Row],[RCA]])</f>
        <v>1600</v>
      </c>
      <c r="K381" s="10">
        <f>SUMIFS(IsQList,IsIList,Table_ExternalData_15[[#This Row],[item_key]],IsITypeList,Table_ExternalData_17[[#Headers],[R/P]])</f>
        <v>489</v>
      </c>
      <c r="L381" s="10">
        <f>SUMIFS(IsQList,IsIList,Table_ExternalData_15[[#This Row],[item_key]],IsITypeList,Table_ExternalData_17[[#Headers],[CST]])</f>
        <v>0</v>
      </c>
      <c r="M381" s="10">
        <f>SUMIFS(IsQList,IsIList,Table_ExternalData_15[[#This Row],[item_key]],IsITypeList,Table_ExternalData_17[[#Headers],[S/I]])</f>
        <v>0</v>
      </c>
      <c r="N381" s="10">
        <f>SUMIFS(IsQList,IsIList,Table_ExternalData_15[[#This Row],[item_key]],IsITypeList,Table_ExternalData_17[[#Headers],[VST]])</f>
        <v>0</v>
      </c>
      <c r="O381" s="10">
        <f>SUMIFS(IsQList,IsIList,Table_ExternalData_15[[#This Row],[item_key]],IsITypeList,Table_ExternalData_17[[#Headers],[RTN]])</f>
        <v>-30</v>
      </c>
      <c r="P381" s="10">
        <f>SUM(Table_ExternalData_17[[#This Row],[R/P]:[RTN]])</f>
        <v>459</v>
      </c>
      <c r="Q381" s="10">
        <f>SUM((Table_ExternalData_17[[#This Row],[Opening]]+Table_ExternalData_17[[#This Row],[Total Receipt]])-Table_ExternalData_17[[#This Row],[Total Issue]])</f>
        <v>2241</v>
      </c>
    </row>
    <row r="382" spans="1:17">
      <c r="A382" s="1" t="s">
        <v>467</v>
      </c>
      <c r="B382" s="1" t="s">
        <v>723</v>
      </c>
      <c r="C382" s="1" t="s">
        <v>724</v>
      </c>
      <c r="D382" s="10">
        <f>SUMIFS(OPBQList,OPBIList,Table_ExternalData_17[[#This Row],[item_key]])</f>
        <v>458</v>
      </c>
      <c r="E382" s="10">
        <f>SUMIFS(GQList,GIList,Table_ExternalData_17[[#This Row],[item_key]],GTList,Table_ExternalData_17[[#Headers],[GRN]])</f>
        <v>600</v>
      </c>
      <c r="F382" s="10">
        <f>SUMIFS(GQList,GIList,Table_ExternalData_17[[#This Row],[item_key]],GTList,Table_ExternalData_17[[#Headers],[VSTR]])</f>
        <v>0</v>
      </c>
      <c r="G382" s="10">
        <f>SUMIFS(GQList,GIList,Table_ExternalData_17[[#This Row],[item_key]],GTList,Table_ExternalData_17[[#Headers],[SR]])</f>
        <v>0</v>
      </c>
      <c r="H382" s="10">
        <f>SUMIFS(GQList,GIList,Table_ExternalData_17[[#This Row],[item_key]],GTList,Table_ExternalData_17[[#Headers],[TR]])</f>
        <v>0</v>
      </c>
      <c r="I382" s="10">
        <f>SUMIFS(GQList,GIList,Table_ExternalData_17[[#This Row],[item_key]],GTList,Table_ExternalData_17[[#Headers],[RCA]])</f>
        <v>0</v>
      </c>
      <c r="J382" s="10">
        <f>SUM(Table_ExternalData_17[[#This Row],[GRN]]+Table_ExternalData_17[[#This Row],[VSTR]]+Table_ExternalData_17[[#This Row],[SR]]+Table_ExternalData_17[[#This Row],[TR]]+Table_ExternalData_17[[#This Row],[RCA]])</f>
        <v>600</v>
      </c>
      <c r="K382" s="10">
        <f>SUMIFS(IsQList,IsIList,Table_ExternalData_15[[#This Row],[item_key]],IsITypeList,Table_ExternalData_17[[#Headers],[R/P]])</f>
        <v>489</v>
      </c>
      <c r="L382" s="10">
        <f>SUMIFS(IsQList,IsIList,Table_ExternalData_15[[#This Row],[item_key]],IsITypeList,Table_ExternalData_17[[#Headers],[CST]])</f>
        <v>0</v>
      </c>
      <c r="M382" s="10">
        <f>SUMIFS(IsQList,IsIList,Table_ExternalData_15[[#This Row],[item_key]],IsITypeList,Table_ExternalData_17[[#Headers],[S/I]])</f>
        <v>0</v>
      </c>
      <c r="N382" s="10">
        <f>SUMIFS(IsQList,IsIList,Table_ExternalData_15[[#This Row],[item_key]],IsITypeList,Table_ExternalData_17[[#Headers],[VST]])</f>
        <v>0</v>
      </c>
      <c r="O382" s="10">
        <f>SUMIFS(IsQList,IsIList,Table_ExternalData_15[[#This Row],[item_key]],IsITypeList,Table_ExternalData_17[[#Headers],[RTN]])</f>
        <v>0</v>
      </c>
      <c r="P382" s="10">
        <f>SUM(Table_ExternalData_17[[#This Row],[R/P]:[RTN]])</f>
        <v>489</v>
      </c>
      <c r="Q382" s="10">
        <f>SUM((Table_ExternalData_17[[#This Row],[Opening]]+Table_ExternalData_17[[#This Row],[Total Receipt]])-Table_ExternalData_17[[#This Row],[Total Issue]])</f>
        <v>569</v>
      </c>
    </row>
    <row r="383" spans="1:17">
      <c r="A383" s="1" t="s">
        <v>468</v>
      </c>
      <c r="B383" s="1" t="s">
        <v>725</v>
      </c>
      <c r="C383" s="1" t="s">
        <v>726</v>
      </c>
      <c r="D383" s="10">
        <f>SUMIFS(OPBQList,OPBIList,Table_ExternalData_17[[#This Row],[item_key]])</f>
        <v>915</v>
      </c>
      <c r="E383" s="10">
        <f>SUMIFS(GQList,GIList,Table_ExternalData_17[[#This Row],[item_key]],GTList,Table_ExternalData_17[[#Headers],[GRN]])</f>
        <v>600</v>
      </c>
      <c r="F383" s="10">
        <f>SUMIFS(GQList,GIList,Table_ExternalData_17[[#This Row],[item_key]],GTList,Table_ExternalData_17[[#Headers],[VSTR]])</f>
        <v>0</v>
      </c>
      <c r="G383" s="10">
        <f>SUMIFS(GQList,GIList,Table_ExternalData_17[[#This Row],[item_key]],GTList,Table_ExternalData_17[[#Headers],[SR]])</f>
        <v>0</v>
      </c>
      <c r="H383" s="10">
        <f>SUMIFS(GQList,GIList,Table_ExternalData_17[[#This Row],[item_key]],GTList,Table_ExternalData_17[[#Headers],[TR]])</f>
        <v>0</v>
      </c>
      <c r="I383" s="10">
        <f>SUMIFS(GQList,GIList,Table_ExternalData_17[[#This Row],[item_key]],GTList,Table_ExternalData_17[[#Headers],[RCA]])</f>
        <v>0</v>
      </c>
      <c r="J383" s="10">
        <f>SUM(Table_ExternalData_17[[#This Row],[GRN]]+Table_ExternalData_17[[#This Row],[VSTR]]+Table_ExternalData_17[[#This Row],[SR]]+Table_ExternalData_17[[#This Row],[TR]]+Table_ExternalData_17[[#This Row],[RCA]])</f>
        <v>600</v>
      </c>
      <c r="K383" s="10">
        <f>SUMIFS(IsQList,IsIList,Table_ExternalData_15[[#This Row],[item_key]],IsITypeList,Table_ExternalData_17[[#Headers],[R/P]])</f>
        <v>489</v>
      </c>
      <c r="L383" s="10">
        <f>SUMIFS(IsQList,IsIList,Table_ExternalData_15[[#This Row],[item_key]],IsITypeList,Table_ExternalData_17[[#Headers],[CST]])</f>
        <v>0</v>
      </c>
      <c r="M383" s="10">
        <f>SUMIFS(IsQList,IsIList,Table_ExternalData_15[[#This Row],[item_key]],IsITypeList,Table_ExternalData_17[[#Headers],[S/I]])</f>
        <v>0</v>
      </c>
      <c r="N383" s="10">
        <f>SUMIFS(IsQList,IsIList,Table_ExternalData_15[[#This Row],[item_key]],IsITypeList,Table_ExternalData_17[[#Headers],[VST]])</f>
        <v>0</v>
      </c>
      <c r="O383" s="10">
        <f>SUMIFS(IsQList,IsIList,Table_ExternalData_15[[#This Row],[item_key]],IsITypeList,Table_ExternalData_17[[#Headers],[RTN]])</f>
        <v>-2</v>
      </c>
      <c r="P383" s="10">
        <f>SUM(Table_ExternalData_17[[#This Row],[R/P]:[RTN]])</f>
        <v>487</v>
      </c>
      <c r="Q383" s="10">
        <f>SUM((Table_ExternalData_17[[#This Row],[Opening]]+Table_ExternalData_17[[#This Row],[Total Receipt]])-Table_ExternalData_17[[#This Row],[Total Issue]])</f>
        <v>1028</v>
      </c>
    </row>
    <row r="384" spans="1:17">
      <c r="A384" s="1" t="s">
        <v>469</v>
      </c>
      <c r="B384" s="1" t="s">
        <v>727</v>
      </c>
      <c r="C384" s="1" t="s">
        <v>728</v>
      </c>
      <c r="D384" s="10">
        <f>SUMIFS(OPBQList,OPBIList,Table_ExternalData_17[[#This Row],[item_key]])</f>
        <v>794</v>
      </c>
      <c r="E384" s="10">
        <f>SUMIFS(GQList,GIList,Table_ExternalData_17[[#This Row],[item_key]],GTList,Table_ExternalData_17[[#Headers],[GRN]])</f>
        <v>300</v>
      </c>
      <c r="F384" s="10">
        <f>SUMIFS(GQList,GIList,Table_ExternalData_17[[#This Row],[item_key]],GTList,Table_ExternalData_17[[#Headers],[VSTR]])</f>
        <v>0</v>
      </c>
      <c r="G384" s="10">
        <f>SUMIFS(GQList,GIList,Table_ExternalData_17[[#This Row],[item_key]],GTList,Table_ExternalData_17[[#Headers],[SR]])</f>
        <v>0</v>
      </c>
      <c r="H384" s="10">
        <f>SUMIFS(GQList,GIList,Table_ExternalData_17[[#This Row],[item_key]],GTList,Table_ExternalData_17[[#Headers],[TR]])</f>
        <v>0</v>
      </c>
      <c r="I384" s="10">
        <f>SUMIFS(GQList,GIList,Table_ExternalData_17[[#This Row],[item_key]],GTList,Table_ExternalData_17[[#Headers],[RCA]])</f>
        <v>0</v>
      </c>
      <c r="J384" s="10">
        <f>SUM(Table_ExternalData_17[[#This Row],[GRN]]+Table_ExternalData_17[[#This Row],[VSTR]]+Table_ExternalData_17[[#This Row],[SR]]+Table_ExternalData_17[[#This Row],[TR]]+Table_ExternalData_17[[#This Row],[RCA]])</f>
        <v>300</v>
      </c>
      <c r="K384" s="10">
        <f>SUMIFS(IsQList,IsIList,Table_ExternalData_15[[#This Row],[item_key]],IsITypeList,Table_ExternalData_17[[#Headers],[R/P]])</f>
        <v>489</v>
      </c>
      <c r="L384" s="10">
        <f>SUMIFS(IsQList,IsIList,Table_ExternalData_15[[#This Row],[item_key]],IsITypeList,Table_ExternalData_17[[#Headers],[CST]])</f>
        <v>2</v>
      </c>
      <c r="M384" s="10">
        <f>SUMIFS(IsQList,IsIList,Table_ExternalData_15[[#This Row],[item_key]],IsITypeList,Table_ExternalData_17[[#Headers],[S/I]])</f>
        <v>0</v>
      </c>
      <c r="N384" s="10">
        <f>SUMIFS(IsQList,IsIList,Table_ExternalData_15[[#This Row],[item_key]],IsITypeList,Table_ExternalData_17[[#Headers],[VST]])</f>
        <v>0</v>
      </c>
      <c r="O384" s="10">
        <f>SUMIFS(IsQList,IsIList,Table_ExternalData_15[[#This Row],[item_key]],IsITypeList,Table_ExternalData_17[[#Headers],[RTN]])</f>
        <v>0</v>
      </c>
      <c r="P384" s="10">
        <f>SUM(Table_ExternalData_17[[#This Row],[R/P]:[RTN]])</f>
        <v>491</v>
      </c>
      <c r="Q384" s="10">
        <f>SUM((Table_ExternalData_17[[#This Row],[Opening]]+Table_ExternalData_17[[#This Row],[Total Receipt]])-Table_ExternalData_17[[#This Row],[Total Issue]])</f>
        <v>603</v>
      </c>
    </row>
    <row r="385" spans="1:17">
      <c r="A385" s="1" t="s">
        <v>470</v>
      </c>
      <c r="B385" s="1" t="s">
        <v>729</v>
      </c>
      <c r="C385" s="1" t="s">
        <v>730</v>
      </c>
      <c r="D385" s="10">
        <f>SUMIFS(OPBQList,OPBIList,Table_ExternalData_17[[#This Row],[item_key]])</f>
        <v>194</v>
      </c>
      <c r="E385" s="10">
        <f>SUMIFS(GQList,GIList,Table_ExternalData_17[[#This Row],[item_key]],GTList,Table_ExternalData_17[[#Headers],[GRN]])</f>
        <v>300</v>
      </c>
      <c r="F385" s="10">
        <f>SUMIFS(GQList,GIList,Table_ExternalData_17[[#This Row],[item_key]],GTList,Table_ExternalData_17[[#Headers],[VSTR]])</f>
        <v>0</v>
      </c>
      <c r="G385" s="10">
        <f>SUMIFS(GQList,GIList,Table_ExternalData_17[[#This Row],[item_key]],GTList,Table_ExternalData_17[[#Headers],[SR]])</f>
        <v>0</v>
      </c>
      <c r="H385" s="10">
        <f>SUMIFS(GQList,GIList,Table_ExternalData_17[[#This Row],[item_key]],GTList,Table_ExternalData_17[[#Headers],[TR]])</f>
        <v>0</v>
      </c>
      <c r="I385" s="10">
        <f>SUMIFS(GQList,GIList,Table_ExternalData_17[[#This Row],[item_key]],GTList,Table_ExternalData_17[[#Headers],[RCA]])</f>
        <v>0</v>
      </c>
      <c r="J385" s="10">
        <f>SUM(Table_ExternalData_17[[#This Row],[GRN]]+Table_ExternalData_17[[#This Row],[VSTR]]+Table_ExternalData_17[[#This Row],[SR]]+Table_ExternalData_17[[#This Row],[TR]]+Table_ExternalData_17[[#This Row],[RCA]])</f>
        <v>300</v>
      </c>
      <c r="K385" s="10">
        <f>SUMIFS(IsQList,IsIList,Table_ExternalData_15[[#This Row],[item_key]],IsITypeList,Table_ExternalData_17[[#Headers],[R/P]])</f>
        <v>489</v>
      </c>
      <c r="L385" s="10">
        <f>SUMIFS(IsQList,IsIList,Table_ExternalData_15[[#This Row],[item_key]],IsITypeList,Table_ExternalData_17[[#Headers],[CST]])</f>
        <v>2</v>
      </c>
      <c r="M385" s="10">
        <f>SUMIFS(IsQList,IsIList,Table_ExternalData_15[[#This Row],[item_key]],IsITypeList,Table_ExternalData_17[[#Headers],[S/I]])</f>
        <v>0</v>
      </c>
      <c r="N385" s="10">
        <f>SUMIFS(IsQList,IsIList,Table_ExternalData_15[[#This Row],[item_key]],IsITypeList,Table_ExternalData_17[[#Headers],[VST]])</f>
        <v>0</v>
      </c>
      <c r="O385" s="10">
        <f>SUMIFS(IsQList,IsIList,Table_ExternalData_15[[#This Row],[item_key]],IsITypeList,Table_ExternalData_17[[#Headers],[RTN]])</f>
        <v>0</v>
      </c>
      <c r="P385" s="10">
        <f>SUM(Table_ExternalData_17[[#This Row],[R/P]:[RTN]])</f>
        <v>491</v>
      </c>
      <c r="Q385" s="10">
        <f>SUM((Table_ExternalData_17[[#This Row],[Opening]]+Table_ExternalData_17[[#This Row],[Total Receipt]])-Table_ExternalData_17[[#This Row],[Total Issue]])</f>
        <v>3</v>
      </c>
    </row>
    <row r="386" spans="1:17">
      <c r="A386" s="1" t="s">
        <v>199</v>
      </c>
      <c r="B386" s="1" t="s">
        <v>839</v>
      </c>
      <c r="C386" s="1" t="s">
        <v>840</v>
      </c>
      <c r="D386" s="10">
        <f>SUMIFS(OPBQList,OPBIList,Table_ExternalData_17[[#This Row],[item_key]])</f>
        <v>-97</v>
      </c>
      <c r="E386" s="10">
        <f>SUMIFS(GQList,GIList,Table_ExternalData_17[[#This Row],[item_key]],GTList,Table_ExternalData_17[[#Headers],[GRN]])</f>
        <v>810</v>
      </c>
      <c r="F386" s="10">
        <f>SUMIFS(GQList,GIList,Table_ExternalData_17[[#This Row],[item_key]],GTList,Table_ExternalData_17[[#Headers],[VSTR]])</f>
        <v>0</v>
      </c>
      <c r="G386" s="10">
        <f>SUMIFS(GQList,GIList,Table_ExternalData_17[[#This Row],[item_key]],GTList,Table_ExternalData_17[[#Headers],[SR]])</f>
        <v>0</v>
      </c>
      <c r="H386" s="10">
        <f>SUMIFS(GQList,GIList,Table_ExternalData_17[[#This Row],[item_key]],GTList,Table_ExternalData_17[[#Headers],[TR]])</f>
        <v>0</v>
      </c>
      <c r="I386" s="10">
        <f>SUMIFS(GQList,GIList,Table_ExternalData_17[[#This Row],[item_key]],GTList,Table_ExternalData_17[[#Headers],[RCA]])</f>
        <v>0</v>
      </c>
      <c r="J386" s="10">
        <f>SUM(Table_ExternalData_17[[#This Row],[GRN]]+Table_ExternalData_17[[#This Row],[VSTR]]+Table_ExternalData_17[[#This Row],[SR]]+Table_ExternalData_17[[#This Row],[TR]]+Table_ExternalData_17[[#This Row],[RCA]])</f>
        <v>810</v>
      </c>
      <c r="K386" s="10">
        <f>SUMIFS(IsQList,IsIList,Table_ExternalData_15[[#This Row],[item_key]],IsITypeList,Table_ExternalData_17[[#Headers],[R/P]])</f>
        <v>489</v>
      </c>
      <c r="L386" s="10">
        <f>SUMIFS(IsQList,IsIList,Table_ExternalData_15[[#This Row],[item_key]],IsITypeList,Table_ExternalData_17[[#Headers],[CST]])</f>
        <v>0</v>
      </c>
      <c r="M386" s="10">
        <f>SUMIFS(IsQList,IsIList,Table_ExternalData_15[[#This Row],[item_key]],IsITypeList,Table_ExternalData_17[[#Headers],[S/I]])</f>
        <v>0</v>
      </c>
      <c r="N386" s="10">
        <f>SUMIFS(IsQList,IsIList,Table_ExternalData_15[[#This Row],[item_key]],IsITypeList,Table_ExternalData_17[[#Headers],[VST]])</f>
        <v>0</v>
      </c>
      <c r="O386" s="10">
        <f>SUMIFS(IsQList,IsIList,Table_ExternalData_15[[#This Row],[item_key]],IsITypeList,Table_ExternalData_17[[#Headers],[RTN]])</f>
        <v>0</v>
      </c>
      <c r="P386" s="10">
        <f>SUM(Table_ExternalData_17[[#This Row],[R/P]:[RTN]])</f>
        <v>489</v>
      </c>
      <c r="Q386" s="10">
        <f>SUM((Table_ExternalData_17[[#This Row],[Opening]]+Table_ExternalData_17[[#This Row],[Total Receipt]])-Table_ExternalData_17[[#This Row],[Total Issue]])</f>
        <v>224</v>
      </c>
    </row>
    <row r="387" spans="1:17">
      <c r="A387" s="1" t="s">
        <v>317</v>
      </c>
      <c r="B387" s="1" t="s">
        <v>679</v>
      </c>
      <c r="C387" s="1" t="s">
        <v>680</v>
      </c>
      <c r="D387" s="10">
        <f>SUMIFS(OPBQList,OPBIList,Table_ExternalData_17[[#This Row],[item_key]])</f>
        <v>2563</v>
      </c>
      <c r="E387" s="10">
        <f>SUMIFS(GQList,GIList,Table_ExternalData_17[[#This Row],[item_key]],GTList,Table_ExternalData_17[[#Headers],[GRN]])</f>
        <v>1100</v>
      </c>
      <c r="F387" s="10">
        <f>SUMIFS(GQList,GIList,Table_ExternalData_17[[#This Row],[item_key]],GTList,Table_ExternalData_17[[#Headers],[VSTR]])</f>
        <v>0</v>
      </c>
      <c r="G387" s="10">
        <f>SUMIFS(GQList,GIList,Table_ExternalData_17[[#This Row],[item_key]],GTList,Table_ExternalData_17[[#Headers],[SR]])</f>
        <v>0</v>
      </c>
      <c r="H387" s="10">
        <f>SUMIFS(GQList,GIList,Table_ExternalData_17[[#This Row],[item_key]],GTList,Table_ExternalData_17[[#Headers],[TR]])</f>
        <v>0</v>
      </c>
      <c r="I387" s="10">
        <f>SUMIFS(GQList,GIList,Table_ExternalData_17[[#This Row],[item_key]],GTList,Table_ExternalData_17[[#Headers],[RCA]])</f>
        <v>0</v>
      </c>
      <c r="J387" s="10">
        <f>SUM(Table_ExternalData_17[[#This Row],[GRN]]+Table_ExternalData_17[[#This Row],[VSTR]]+Table_ExternalData_17[[#This Row],[SR]]+Table_ExternalData_17[[#This Row],[TR]]+Table_ExternalData_17[[#This Row],[RCA]])</f>
        <v>1100</v>
      </c>
      <c r="K387" s="10">
        <f>SUMIFS(IsQList,IsIList,Table_ExternalData_15[[#This Row],[item_key]],IsITypeList,Table_ExternalData_17[[#Headers],[R/P]])</f>
        <v>978</v>
      </c>
      <c r="L387" s="10">
        <f>SUMIFS(IsQList,IsIList,Table_ExternalData_15[[#This Row],[item_key]],IsITypeList,Table_ExternalData_17[[#Headers],[CST]])</f>
        <v>0</v>
      </c>
      <c r="M387" s="10">
        <f>SUMIFS(IsQList,IsIList,Table_ExternalData_15[[#This Row],[item_key]],IsITypeList,Table_ExternalData_17[[#Headers],[S/I]])</f>
        <v>40</v>
      </c>
      <c r="N387" s="10">
        <f>SUMIFS(IsQList,IsIList,Table_ExternalData_15[[#This Row],[item_key]],IsITypeList,Table_ExternalData_17[[#Headers],[VST]])</f>
        <v>0</v>
      </c>
      <c r="O387" s="10">
        <f>SUMIFS(IsQList,IsIList,Table_ExternalData_15[[#This Row],[item_key]],IsITypeList,Table_ExternalData_17[[#Headers],[RTN]])</f>
        <v>0</v>
      </c>
      <c r="P387" s="10">
        <f>SUM(Table_ExternalData_17[[#This Row],[R/P]:[RTN]])</f>
        <v>1018</v>
      </c>
      <c r="Q387" s="10">
        <f>SUM((Table_ExternalData_17[[#This Row],[Opening]]+Table_ExternalData_17[[#This Row],[Total Receipt]])-Table_ExternalData_17[[#This Row],[Total Issue]])</f>
        <v>2645</v>
      </c>
    </row>
    <row r="388" spans="1:17">
      <c r="A388" s="1" t="s">
        <v>318</v>
      </c>
      <c r="B388" s="1" t="s">
        <v>681</v>
      </c>
      <c r="C388" s="1" t="s">
        <v>682</v>
      </c>
      <c r="D388" s="10">
        <f>SUMIFS(OPBQList,OPBIList,Table_ExternalData_17[[#This Row],[item_key]])</f>
        <v>2438</v>
      </c>
      <c r="E388" s="10">
        <f>SUMIFS(GQList,GIList,Table_ExternalData_17[[#This Row],[item_key]],GTList,Table_ExternalData_17[[#Headers],[GRN]])</f>
        <v>1100</v>
      </c>
      <c r="F388" s="10">
        <f>SUMIFS(GQList,GIList,Table_ExternalData_17[[#This Row],[item_key]],GTList,Table_ExternalData_17[[#Headers],[VSTR]])</f>
        <v>0</v>
      </c>
      <c r="G388" s="10">
        <f>SUMIFS(GQList,GIList,Table_ExternalData_17[[#This Row],[item_key]],GTList,Table_ExternalData_17[[#Headers],[SR]])</f>
        <v>0</v>
      </c>
      <c r="H388" s="10">
        <f>SUMIFS(GQList,GIList,Table_ExternalData_17[[#This Row],[item_key]],GTList,Table_ExternalData_17[[#Headers],[TR]])</f>
        <v>0</v>
      </c>
      <c r="I388" s="10">
        <f>SUMIFS(GQList,GIList,Table_ExternalData_17[[#This Row],[item_key]],GTList,Table_ExternalData_17[[#Headers],[RCA]])</f>
        <v>0</v>
      </c>
      <c r="J388" s="10">
        <f>SUM(Table_ExternalData_17[[#This Row],[GRN]]+Table_ExternalData_17[[#This Row],[VSTR]]+Table_ExternalData_17[[#This Row],[SR]]+Table_ExternalData_17[[#This Row],[TR]]+Table_ExternalData_17[[#This Row],[RCA]])</f>
        <v>1100</v>
      </c>
      <c r="K388" s="10">
        <f>SUMIFS(IsQList,IsIList,Table_ExternalData_15[[#This Row],[item_key]],IsITypeList,Table_ExternalData_17[[#Headers],[R/P]])</f>
        <v>978</v>
      </c>
      <c r="L388" s="10">
        <f>SUMIFS(IsQList,IsIList,Table_ExternalData_15[[#This Row],[item_key]],IsITypeList,Table_ExternalData_17[[#Headers],[CST]])</f>
        <v>0</v>
      </c>
      <c r="M388" s="10">
        <f>SUMIFS(IsQList,IsIList,Table_ExternalData_15[[#This Row],[item_key]],IsITypeList,Table_ExternalData_17[[#Headers],[S/I]])</f>
        <v>40</v>
      </c>
      <c r="N388" s="10">
        <f>SUMIFS(IsQList,IsIList,Table_ExternalData_15[[#This Row],[item_key]],IsITypeList,Table_ExternalData_17[[#Headers],[VST]])</f>
        <v>0</v>
      </c>
      <c r="O388" s="10">
        <f>SUMIFS(IsQList,IsIList,Table_ExternalData_15[[#This Row],[item_key]],IsITypeList,Table_ExternalData_17[[#Headers],[RTN]])</f>
        <v>0</v>
      </c>
      <c r="P388" s="10">
        <f>SUM(Table_ExternalData_17[[#This Row],[R/P]:[RTN]])</f>
        <v>1018</v>
      </c>
      <c r="Q388" s="10">
        <f>SUM((Table_ExternalData_17[[#This Row],[Opening]]+Table_ExternalData_17[[#This Row],[Total Receipt]])-Table_ExternalData_17[[#This Row],[Total Issue]])</f>
        <v>2520</v>
      </c>
    </row>
    <row r="389" spans="1:17">
      <c r="A389" s="1" t="s">
        <v>420</v>
      </c>
      <c r="B389" s="1" t="s">
        <v>958</v>
      </c>
      <c r="C389" s="1" t="s">
        <v>931</v>
      </c>
      <c r="D389" s="10">
        <f>SUMIFS(OPBQList,OPBIList,Table_ExternalData_17[[#This Row],[item_key]])</f>
        <v>716</v>
      </c>
      <c r="E389" s="10">
        <f>SUMIFS(GQList,GIList,Table_ExternalData_17[[#This Row],[item_key]],GTList,Table_ExternalData_17[[#Headers],[GRN]])</f>
        <v>1300</v>
      </c>
      <c r="F389" s="10">
        <f>SUMIFS(GQList,GIList,Table_ExternalData_17[[#This Row],[item_key]],GTList,Table_ExternalData_17[[#Headers],[VSTR]])</f>
        <v>0</v>
      </c>
      <c r="G389" s="10">
        <f>SUMIFS(GQList,GIList,Table_ExternalData_17[[#This Row],[item_key]],GTList,Table_ExternalData_17[[#Headers],[SR]])</f>
        <v>0</v>
      </c>
      <c r="H389" s="10">
        <f>SUMIFS(GQList,GIList,Table_ExternalData_17[[#This Row],[item_key]],GTList,Table_ExternalData_17[[#Headers],[TR]])</f>
        <v>0</v>
      </c>
      <c r="I389" s="10">
        <f>SUMIFS(GQList,GIList,Table_ExternalData_17[[#This Row],[item_key]],GTList,Table_ExternalData_17[[#Headers],[RCA]])</f>
        <v>0</v>
      </c>
      <c r="J389" s="10">
        <f>SUM(Table_ExternalData_17[[#This Row],[GRN]]+Table_ExternalData_17[[#This Row],[VSTR]]+Table_ExternalData_17[[#This Row],[SR]]+Table_ExternalData_17[[#This Row],[TR]]+Table_ExternalData_17[[#This Row],[RCA]])</f>
        <v>1300</v>
      </c>
      <c r="K389" s="10">
        <f>SUMIFS(IsQList,IsIList,Table_ExternalData_15[[#This Row],[item_key]],IsITypeList,Table_ExternalData_17[[#Headers],[R/P]])</f>
        <v>2090</v>
      </c>
      <c r="L389" s="10">
        <f>SUMIFS(IsQList,IsIList,Table_ExternalData_15[[#This Row],[item_key]],IsITypeList,Table_ExternalData_17[[#Headers],[CST]])</f>
        <v>0</v>
      </c>
      <c r="M389" s="10">
        <f>SUMIFS(IsQList,IsIList,Table_ExternalData_15[[#This Row],[item_key]],IsITypeList,Table_ExternalData_17[[#Headers],[S/I]])</f>
        <v>0</v>
      </c>
      <c r="N389" s="10">
        <f>SUMIFS(IsQList,IsIList,Table_ExternalData_15[[#This Row],[item_key]],IsITypeList,Table_ExternalData_17[[#Headers],[VST]])</f>
        <v>0</v>
      </c>
      <c r="O389" s="10">
        <f>SUMIFS(IsQList,IsIList,Table_ExternalData_15[[#This Row],[item_key]],IsITypeList,Table_ExternalData_17[[#Headers],[RTN]])</f>
        <v>0</v>
      </c>
      <c r="P389" s="10">
        <f>SUM(Table_ExternalData_17[[#This Row],[R/P]:[RTN]])</f>
        <v>2090</v>
      </c>
      <c r="Q389" s="10">
        <f>SUM((Table_ExternalData_17[[#This Row],[Opening]]+Table_ExternalData_17[[#This Row],[Total Receipt]])-Table_ExternalData_17[[#This Row],[Total Issue]])</f>
        <v>-74</v>
      </c>
    </row>
    <row r="390" spans="1:17">
      <c r="A390" s="1" t="s">
        <v>421</v>
      </c>
      <c r="B390" s="1" t="s">
        <v>959</v>
      </c>
      <c r="C390" s="1" t="s">
        <v>933</v>
      </c>
      <c r="D390" s="10">
        <f>SUMIFS(OPBQList,OPBIList,Table_ExternalData_17[[#This Row],[item_key]])</f>
        <v>769</v>
      </c>
      <c r="E390" s="10">
        <f>SUMIFS(GQList,GIList,Table_ExternalData_17[[#This Row],[item_key]],GTList,Table_ExternalData_17[[#Headers],[GRN]])</f>
        <v>1000</v>
      </c>
      <c r="F390" s="10">
        <f>SUMIFS(GQList,GIList,Table_ExternalData_17[[#This Row],[item_key]],GTList,Table_ExternalData_17[[#Headers],[VSTR]])</f>
        <v>0</v>
      </c>
      <c r="G390" s="10">
        <f>SUMIFS(GQList,GIList,Table_ExternalData_17[[#This Row],[item_key]],GTList,Table_ExternalData_17[[#Headers],[SR]])</f>
        <v>0</v>
      </c>
      <c r="H390" s="10">
        <f>SUMIFS(GQList,GIList,Table_ExternalData_17[[#This Row],[item_key]],GTList,Table_ExternalData_17[[#Headers],[TR]])</f>
        <v>0</v>
      </c>
      <c r="I390" s="10">
        <f>SUMIFS(GQList,GIList,Table_ExternalData_17[[#This Row],[item_key]],GTList,Table_ExternalData_17[[#Headers],[RCA]])</f>
        <v>0</v>
      </c>
      <c r="J390" s="10">
        <f>SUM(Table_ExternalData_17[[#This Row],[GRN]]+Table_ExternalData_17[[#This Row],[VSTR]]+Table_ExternalData_17[[#This Row],[SR]]+Table_ExternalData_17[[#This Row],[TR]]+Table_ExternalData_17[[#This Row],[RCA]])</f>
        <v>1000</v>
      </c>
      <c r="K390" s="10">
        <f>SUMIFS(IsQList,IsIList,Table_ExternalData_15[[#This Row],[item_key]],IsITypeList,Table_ExternalData_17[[#Headers],[R/P]])</f>
        <v>501</v>
      </c>
      <c r="L390" s="10">
        <f>SUMIFS(IsQList,IsIList,Table_ExternalData_15[[#This Row],[item_key]],IsITypeList,Table_ExternalData_17[[#Headers],[CST]])</f>
        <v>0</v>
      </c>
      <c r="M390" s="10">
        <f>SUMIFS(IsQList,IsIList,Table_ExternalData_15[[#This Row],[item_key]],IsITypeList,Table_ExternalData_17[[#Headers],[S/I]])</f>
        <v>0</v>
      </c>
      <c r="N390" s="10">
        <f>SUMIFS(IsQList,IsIList,Table_ExternalData_15[[#This Row],[item_key]],IsITypeList,Table_ExternalData_17[[#Headers],[VST]])</f>
        <v>0</v>
      </c>
      <c r="O390" s="10">
        <f>SUMIFS(IsQList,IsIList,Table_ExternalData_15[[#This Row],[item_key]],IsITypeList,Table_ExternalData_17[[#Headers],[RTN]])</f>
        <v>0</v>
      </c>
      <c r="P390" s="10">
        <f>SUM(Table_ExternalData_17[[#This Row],[R/P]:[RTN]])</f>
        <v>501</v>
      </c>
      <c r="Q390" s="10">
        <f>SUM((Table_ExternalData_17[[#This Row],[Opening]]+Table_ExternalData_17[[#This Row],[Total Receipt]])-Table_ExternalData_17[[#This Row],[Total Issue]])</f>
        <v>1268</v>
      </c>
    </row>
    <row r="391" spans="1:17">
      <c r="A391" s="1" t="s">
        <v>275</v>
      </c>
      <c r="B391" s="1" t="s">
        <v>799</v>
      </c>
      <c r="C391" s="1" t="s">
        <v>800</v>
      </c>
      <c r="D391" s="10">
        <f>SUMIFS(OPBQList,OPBIList,Table_ExternalData_17[[#This Row],[item_key]])</f>
        <v>216</v>
      </c>
      <c r="E391" s="10">
        <f>SUMIFS(GQList,GIList,Table_ExternalData_17[[#This Row],[item_key]],GTList,Table_ExternalData_17[[#Headers],[GRN]])</f>
        <v>160</v>
      </c>
      <c r="F391" s="10">
        <f>SUMIFS(GQList,GIList,Table_ExternalData_17[[#This Row],[item_key]],GTList,Table_ExternalData_17[[#Headers],[VSTR]])</f>
        <v>0</v>
      </c>
      <c r="G391" s="10">
        <f>SUMIFS(GQList,GIList,Table_ExternalData_17[[#This Row],[item_key]],GTList,Table_ExternalData_17[[#Headers],[SR]])</f>
        <v>0</v>
      </c>
      <c r="H391" s="10">
        <f>SUMIFS(GQList,GIList,Table_ExternalData_17[[#This Row],[item_key]],GTList,Table_ExternalData_17[[#Headers],[TR]])</f>
        <v>0</v>
      </c>
      <c r="I391" s="10">
        <f>SUMIFS(GQList,GIList,Table_ExternalData_17[[#This Row],[item_key]],GTList,Table_ExternalData_17[[#Headers],[RCA]])</f>
        <v>0</v>
      </c>
      <c r="J391" s="10">
        <f>SUM(Table_ExternalData_17[[#This Row],[GRN]]+Table_ExternalData_17[[#This Row],[VSTR]]+Table_ExternalData_17[[#This Row],[SR]]+Table_ExternalData_17[[#This Row],[TR]]+Table_ExternalData_17[[#This Row],[RCA]])</f>
        <v>160</v>
      </c>
      <c r="K391" s="10">
        <f>SUMIFS(IsQList,IsIList,Table_ExternalData_15[[#This Row],[item_key]],IsITypeList,Table_ExternalData_17[[#Headers],[R/P]])</f>
        <v>11462</v>
      </c>
      <c r="L391" s="10">
        <f>SUMIFS(IsQList,IsIList,Table_ExternalData_15[[#This Row],[item_key]],IsITypeList,Table_ExternalData_17[[#Headers],[CST]])</f>
        <v>0</v>
      </c>
      <c r="M391" s="10">
        <f>SUMIFS(IsQList,IsIList,Table_ExternalData_15[[#This Row],[item_key]],IsITypeList,Table_ExternalData_17[[#Headers],[S/I]])</f>
        <v>0</v>
      </c>
      <c r="N391" s="10">
        <f>SUMIFS(IsQList,IsIList,Table_ExternalData_15[[#This Row],[item_key]],IsITypeList,Table_ExternalData_17[[#Headers],[VST]])</f>
        <v>0</v>
      </c>
      <c r="O391" s="10">
        <f>SUMIFS(IsQList,IsIList,Table_ExternalData_15[[#This Row],[item_key]],IsITypeList,Table_ExternalData_17[[#Headers],[RTN]])</f>
        <v>0</v>
      </c>
      <c r="P391" s="10">
        <f>SUM(Table_ExternalData_17[[#This Row],[R/P]:[RTN]])</f>
        <v>11462</v>
      </c>
      <c r="Q391" s="10">
        <f>SUM((Table_ExternalData_17[[#This Row],[Opening]]+Table_ExternalData_17[[#This Row],[Total Receipt]])-Table_ExternalData_17[[#This Row],[Total Issue]])</f>
        <v>-11086</v>
      </c>
    </row>
    <row r="392" spans="1:17">
      <c r="A392" s="1" t="s">
        <v>451</v>
      </c>
      <c r="B392" s="1" t="s">
        <v>877</v>
      </c>
      <c r="C392" s="1" t="s">
        <v>878</v>
      </c>
      <c r="D392" s="10">
        <f>SUMIFS(OPBQList,OPBIList,Table_ExternalData_17[[#This Row],[item_key]])</f>
        <v>-1277</v>
      </c>
      <c r="E392" s="10">
        <f>SUMIFS(GQList,GIList,Table_ExternalData_17[[#This Row],[item_key]],GTList,Table_ExternalData_17[[#Headers],[GRN]])</f>
        <v>915</v>
      </c>
      <c r="F392" s="10">
        <f>SUMIFS(GQList,GIList,Table_ExternalData_17[[#This Row],[item_key]],GTList,Table_ExternalData_17[[#Headers],[VSTR]])</f>
        <v>0</v>
      </c>
      <c r="G392" s="10">
        <f>SUMIFS(GQList,GIList,Table_ExternalData_17[[#This Row],[item_key]],GTList,Table_ExternalData_17[[#Headers],[SR]])</f>
        <v>0</v>
      </c>
      <c r="H392" s="10">
        <f>SUMIFS(GQList,GIList,Table_ExternalData_17[[#This Row],[item_key]],GTList,Table_ExternalData_17[[#Headers],[TR]])</f>
        <v>0</v>
      </c>
      <c r="I392" s="10">
        <f>SUMIFS(GQList,GIList,Table_ExternalData_17[[#This Row],[item_key]],GTList,Table_ExternalData_17[[#Headers],[RCA]])</f>
        <v>0</v>
      </c>
      <c r="J392" s="10">
        <f>SUM(Table_ExternalData_17[[#This Row],[GRN]]+Table_ExternalData_17[[#This Row],[VSTR]]+Table_ExternalData_17[[#This Row],[SR]]+Table_ExternalData_17[[#This Row],[TR]]+Table_ExternalData_17[[#This Row],[RCA]])</f>
        <v>915</v>
      </c>
      <c r="K392" s="10">
        <f>SUMIFS(IsQList,IsIList,Table_ExternalData_15[[#This Row],[item_key]],IsITypeList,Table_ExternalData_17[[#Headers],[R/P]])</f>
        <v>2934</v>
      </c>
      <c r="L392" s="10">
        <f>SUMIFS(IsQList,IsIList,Table_ExternalData_15[[#This Row],[item_key]],IsITypeList,Table_ExternalData_17[[#Headers],[CST]])</f>
        <v>0</v>
      </c>
      <c r="M392" s="10">
        <f>SUMIFS(IsQList,IsIList,Table_ExternalData_15[[#This Row],[item_key]],IsITypeList,Table_ExternalData_17[[#Headers],[S/I]])</f>
        <v>0</v>
      </c>
      <c r="N392" s="10">
        <f>SUMIFS(IsQList,IsIList,Table_ExternalData_15[[#This Row],[item_key]],IsITypeList,Table_ExternalData_17[[#Headers],[VST]])</f>
        <v>0</v>
      </c>
      <c r="O392" s="10">
        <f>SUMIFS(IsQList,IsIList,Table_ExternalData_15[[#This Row],[item_key]],IsITypeList,Table_ExternalData_17[[#Headers],[RTN]])</f>
        <v>0</v>
      </c>
      <c r="P392" s="10">
        <f>SUM(Table_ExternalData_17[[#This Row],[R/P]:[RTN]])</f>
        <v>2934</v>
      </c>
      <c r="Q392" s="10">
        <f>SUM((Table_ExternalData_17[[#This Row],[Opening]]+Table_ExternalData_17[[#This Row],[Total Receipt]])-Table_ExternalData_17[[#This Row],[Total Issue]])</f>
        <v>-3296</v>
      </c>
    </row>
    <row r="393" spans="1:17">
      <c r="A393" s="1" t="s">
        <v>59</v>
      </c>
      <c r="B393" s="1" t="s">
        <v>1619</v>
      </c>
      <c r="C393" s="1" t="s">
        <v>1620</v>
      </c>
      <c r="D393" s="10">
        <f>SUMIFS(OPBQList,OPBIList,Table_ExternalData_17[[#This Row],[item_key]])</f>
        <v>2024</v>
      </c>
      <c r="E393" s="10">
        <f>SUMIFS(GQList,GIList,Table_ExternalData_17[[#This Row],[item_key]],GTList,Table_ExternalData_17[[#Headers],[GRN]])</f>
        <v>1100</v>
      </c>
      <c r="F393" s="10">
        <f>SUMIFS(GQList,GIList,Table_ExternalData_17[[#This Row],[item_key]],GTList,Table_ExternalData_17[[#Headers],[VSTR]])</f>
        <v>0</v>
      </c>
      <c r="G393" s="10">
        <f>SUMIFS(GQList,GIList,Table_ExternalData_17[[#This Row],[item_key]],GTList,Table_ExternalData_17[[#Headers],[SR]])</f>
        <v>0</v>
      </c>
      <c r="H393" s="10">
        <f>SUMIFS(GQList,GIList,Table_ExternalData_17[[#This Row],[item_key]],GTList,Table_ExternalData_17[[#Headers],[TR]])</f>
        <v>0</v>
      </c>
      <c r="I393" s="10">
        <f>SUMIFS(GQList,GIList,Table_ExternalData_17[[#This Row],[item_key]],GTList,Table_ExternalData_17[[#Headers],[RCA]])</f>
        <v>0</v>
      </c>
      <c r="J393" s="10">
        <f>SUM(Table_ExternalData_17[[#This Row],[GRN]]+Table_ExternalData_17[[#This Row],[VSTR]]+Table_ExternalData_17[[#This Row],[SR]]+Table_ExternalData_17[[#This Row],[TR]]+Table_ExternalData_17[[#This Row],[RCA]])</f>
        <v>1100</v>
      </c>
      <c r="K393" s="10">
        <f>SUMIFS(IsQList,IsIList,Table_ExternalData_15[[#This Row],[item_key]],IsITypeList,Table_ExternalData_17[[#Headers],[R/P]])</f>
        <v>4212</v>
      </c>
      <c r="L393" s="10">
        <f>SUMIFS(IsQList,IsIList,Table_ExternalData_15[[#This Row],[item_key]],IsITypeList,Table_ExternalData_17[[#Headers],[CST]])</f>
        <v>0</v>
      </c>
      <c r="M393" s="10">
        <f>SUMIFS(IsQList,IsIList,Table_ExternalData_15[[#This Row],[item_key]],IsITypeList,Table_ExternalData_17[[#Headers],[S/I]])</f>
        <v>0</v>
      </c>
      <c r="N393" s="10">
        <f>SUMIFS(IsQList,IsIList,Table_ExternalData_15[[#This Row],[item_key]],IsITypeList,Table_ExternalData_17[[#Headers],[VST]])</f>
        <v>0</v>
      </c>
      <c r="O393" s="10">
        <f>SUMIFS(IsQList,IsIList,Table_ExternalData_15[[#This Row],[item_key]],IsITypeList,Table_ExternalData_17[[#Headers],[RTN]])</f>
        <v>0</v>
      </c>
      <c r="P393" s="10">
        <f>SUM(Table_ExternalData_17[[#This Row],[R/P]:[RTN]])</f>
        <v>4212</v>
      </c>
      <c r="Q393" s="10">
        <f>SUM((Table_ExternalData_17[[#This Row],[Opening]]+Table_ExternalData_17[[#This Row],[Total Receipt]])-Table_ExternalData_17[[#This Row],[Total Issue]])</f>
        <v>-1088</v>
      </c>
    </row>
    <row r="394" spans="1:17">
      <c r="A394" s="1" t="s">
        <v>2204</v>
      </c>
      <c r="B394" s="1" t="s">
        <v>2661</v>
      </c>
      <c r="C394" s="1" t="s">
        <v>2395</v>
      </c>
      <c r="D394" s="10">
        <f>SUMIFS(OPBQList,OPBIList,Table_ExternalData_17[[#This Row],[item_key]])</f>
        <v>6812</v>
      </c>
      <c r="E394" s="10">
        <f>SUMIFS(GQList,GIList,Table_ExternalData_17[[#This Row],[item_key]],GTList,Table_ExternalData_17[[#Headers],[GRN]])</f>
        <v>2500</v>
      </c>
      <c r="F394" s="10">
        <f>SUMIFS(GQList,GIList,Table_ExternalData_17[[#This Row],[item_key]],GTList,Table_ExternalData_17[[#Headers],[VSTR]])</f>
        <v>0</v>
      </c>
      <c r="G394" s="10">
        <f>SUMIFS(GQList,GIList,Table_ExternalData_17[[#This Row],[item_key]],GTList,Table_ExternalData_17[[#Headers],[SR]])</f>
        <v>0</v>
      </c>
      <c r="H394" s="10">
        <f>SUMIFS(GQList,GIList,Table_ExternalData_17[[#This Row],[item_key]],GTList,Table_ExternalData_17[[#Headers],[TR]])</f>
        <v>0</v>
      </c>
      <c r="I394" s="10">
        <f>SUMIFS(GQList,GIList,Table_ExternalData_17[[#This Row],[item_key]],GTList,Table_ExternalData_17[[#Headers],[RCA]])</f>
        <v>0</v>
      </c>
      <c r="J394" s="10">
        <f>SUM(Table_ExternalData_17[[#This Row],[GRN]]+Table_ExternalData_17[[#This Row],[VSTR]]+Table_ExternalData_17[[#This Row],[SR]]+Table_ExternalData_17[[#This Row],[TR]]+Table_ExternalData_17[[#This Row],[RCA]])</f>
        <v>2500</v>
      </c>
      <c r="K394" s="10">
        <f>SUMIFS(IsQList,IsIList,Table_ExternalData_15[[#This Row],[item_key]],IsITypeList,Table_ExternalData_17[[#Headers],[R/P]])</f>
        <v>1956</v>
      </c>
      <c r="L394" s="10">
        <f>SUMIFS(IsQList,IsIList,Table_ExternalData_15[[#This Row],[item_key]],IsITypeList,Table_ExternalData_17[[#Headers],[CST]])</f>
        <v>0</v>
      </c>
      <c r="M394" s="10">
        <f>SUMIFS(IsQList,IsIList,Table_ExternalData_15[[#This Row],[item_key]],IsITypeList,Table_ExternalData_17[[#Headers],[S/I]])</f>
        <v>0</v>
      </c>
      <c r="N394" s="10">
        <f>SUMIFS(IsQList,IsIList,Table_ExternalData_15[[#This Row],[item_key]],IsITypeList,Table_ExternalData_17[[#Headers],[VST]])</f>
        <v>0</v>
      </c>
      <c r="O394" s="10">
        <f>SUMIFS(IsQList,IsIList,Table_ExternalData_15[[#This Row],[item_key]],IsITypeList,Table_ExternalData_17[[#Headers],[RTN]])</f>
        <v>0</v>
      </c>
      <c r="P394" s="10">
        <f>SUM(Table_ExternalData_17[[#This Row],[R/P]:[RTN]])</f>
        <v>1956</v>
      </c>
      <c r="Q394" s="10">
        <f>SUM((Table_ExternalData_17[[#This Row],[Opening]]+Table_ExternalData_17[[#This Row],[Total Receipt]])-Table_ExternalData_17[[#This Row],[Total Issue]])</f>
        <v>7356</v>
      </c>
    </row>
    <row r="395" spans="1:17">
      <c r="A395" s="1" t="s">
        <v>2205</v>
      </c>
      <c r="B395" s="1" t="s">
        <v>2662</v>
      </c>
      <c r="C395" s="1" t="s">
        <v>744</v>
      </c>
      <c r="D395" s="10">
        <f>SUMIFS(OPBQList,OPBIList,Table_ExternalData_17[[#This Row],[item_key]])</f>
        <v>24672</v>
      </c>
      <c r="E395" s="10">
        <f>SUMIFS(GQList,GIList,Table_ExternalData_17[[#This Row],[item_key]],GTList,Table_ExternalData_17[[#Headers],[GRN]])</f>
        <v>0</v>
      </c>
      <c r="F395" s="10">
        <f>SUMIFS(GQList,GIList,Table_ExternalData_17[[#This Row],[item_key]],GTList,Table_ExternalData_17[[#Headers],[VSTR]])</f>
        <v>0</v>
      </c>
      <c r="G395" s="10">
        <f>SUMIFS(GQList,GIList,Table_ExternalData_17[[#This Row],[item_key]],GTList,Table_ExternalData_17[[#Headers],[SR]])</f>
        <v>0</v>
      </c>
      <c r="H395" s="10">
        <f>SUMIFS(GQList,GIList,Table_ExternalData_17[[#This Row],[item_key]],GTList,Table_ExternalData_17[[#Headers],[TR]])</f>
        <v>0</v>
      </c>
      <c r="I395" s="10">
        <f>SUMIFS(GQList,GIList,Table_ExternalData_17[[#This Row],[item_key]],GTList,Table_ExternalData_17[[#Headers],[RCA]])</f>
        <v>0</v>
      </c>
      <c r="J395" s="10">
        <f>SUM(Table_ExternalData_17[[#This Row],[GRN]]+Table_ExternalData_17[[#This Row],[VSTR]]+Table_ExternalData_17[[#This Row],[SR]]+Table_ExternalData_17[[#This Row],[TR]]+Table_ExternalData_17[[#This Row],[RCA]])</f>
        <v>0</v>
      </c>
      <c r="K395" s="10">
        <f>SUMIFS(IsQList,IsIList,Table_ExternalData_15[[#This Row],[item_key]],IsITypeList,Table_ExternalData_17[[#Headers],[R/P]])</f>
        <v>2445</v>
      </c>
      <c r="L395" s="10">
        <f>SUMIFS(IsQList,IsIList,Table_ExternalData_15[[#This Row],[item_key]],IsITypeList,Table_ExternalData_17[[#Headers],[CST]])</f>
        <v>0</v>
      </c>
      <c r="M395" s="10">
        <f>SUMIFS(IsQList,IsIList,Table_ExternalData_15[[#This Row],[item_key]],IsITypeList,Table_ExternalData_17[[#Headers],[S/I]])</f>
        <v>0</v>
      </c>
      <c r="N395" s="10">
        <f>SUMIFS(IsQList,IsIList,Table_ExternalData_15[[#This Row],[item_key]],IsITypeList,Table_ExternalData_17[[#Headers],[VST]])</f>
        <v>0</v>
      </c>
      <c r="O395" s="10">
        <f>SUMIFS(IsQList,IsIList,Table_ExternalData_15[[#This Row],[item_key]],IsITypeList,Table_ExternalData_17[[#Headers],[RTN]])</f>
        <v>0</v>
      </c>
      <c r="P395" s="10">
        <f>SUM(Table_ExternalData_17[[#This Row],[R/P]:[RTN]])</f>
        <v>2445</v>
      </c>
      <c r="Q395" s="10">
        <f>SUM((Table_ExternalData_17[[#This Row],[Opening]]+Table_ExternalData_17[[#This Row],[Total Receipt]])-Table_ExternalData_17[[#This Row],[Total Issue]])</f>
        <v>22227</v>
      </c>
    </row>
    <row r="396" spans="1:17">
      <c r="A396" s="1" t="s">
        <v>2366</v>
      </c>
      <c r="B396" s="1" t="s">
        <v>2663</v>
      </c>
      <c r="C396" s="1" t="s">
        <v>2664</v>
      </c>
      <c r="D396" s="10">
        <f>SUMIFS(OPBQList,OPBIList,Table_ExternalData_17[[#This Row],[item_key]])</f>
        <v>1</v>
      </c>
      <c r="E396" s="10">
        <f>SUMIFS(GQList,GIList,Table_ExternalData_17[[#This Row],[item_key]],GTList,Table_ExternalData_17[[#Headers],[GRN]])</f>
        <v>0</v>
      </c>
      <c r="F396" s="10">
        <f>SUMIFS(GQList,GIList,Table_ExternalData_17[[#This Row],[item_key]],GTList,Table_ExternalData_17[[#Headers],[VSTR]])</f>
        <v>0</v>
      </c>
      <c r="G396" s="10">
        <f>SUMIFS(GQList,GIList,Table_ExternalData_17[[#This Row],[item_key]],GTList,Table_ExternalData_17[[#Headers],[SR]])</f>
        <v>0</v>
      </c>
      <c r="H396" s="10">
        <f>SUMIFS(GQList,GIList,Table_ExternalData_17[[#This Row],[item_key]],GTList,Table_ExternalData_17[[#Headers],[TR]])</f>
        <v>0</v>
      </c>
      <c r="I396" s="10">
        <f>SUMIFS(GQList,GIList,Table_ExternalData_17[[#This Row],[item_key]],GTList,Table_ExternalData_17[[#Headers],[RCA]])</f>
        <v>0</v>
      </c>
      <c r="J396" s="10">
        <f>SUM(Table_ExternalData_17[[#This Row],[GRN]]+Table_ExternalData_17[[#This Row],[VSTR]]+Table_ExternalData_17[[#This Row],[SR]]+Table_ExternalData_17[[#This Row],[TR]]+Table_ExternalData_17[[#This Row],[RCA]])</f>
        <v>0</v>
      </c>
      <c r="K396" s="10">
        <f>SUMIFS(IsQList,IsIList,Table_ExternalData_15[[#This Row],[item_key]],IsITypeList,Table_ExternalData_17[[#Headers],[R/P]])</f>
        <v>978</v>
      </c>
      <c r="L396" s="10">
        <f>SUMIFS(IsQList,IsIList,Table_ExternalData_15[[#This Row],[item_key]],IsITypeList,Table_ExternalData_17[[#Headers],[CST]])</f>
        <v>0</v>
      </c>
      <c r="M396" s="10">
        <f>SUMIFS(IsQList,IsIList,Table_ExternalData_15[[#This Row],[item_key]],IsITypeList,Table_ExternalData_17[[#Headers],[S/I]])</f>
        <v>0</v>
      </c>
      <c r="N396" s="10">
        <f>SUMIFS(IsQList,IsIList,Table_ExternalData_15[[#This Row],[item_key]],IsITypeList,Table_ExternalData_17[[#Headers],[VST]])</f>
        <v>0</v>
      </c>
      <c r="O396" s="10">
        <f>SUMIFS(IsQList,IsIList,Table_ExternalData_15[[#This Row],[item_key]],IsITypeList,Table_ExternalData_17[[#Headers],[RTN]])</f>
        <v>0</v>
      </c>
      <c r="P396" s="10">
        <f>SUM(Table_ExternalData_17[[#This Row],[R/P]:[RTN]])</f>
        <v>978</v>
      </c>
      <c r="Q396" s="10">
        <f>SUM((Table_ExternalData_17[[#This Row],[Opening]]+Table_ExternalData_17[[#This Row],[Total Receipt]])-Table_ExternalData_17[[#This Row],[Total Issue]])</f>
        <v>-977</v>
      </c>
    </row>
    <row r="397" spans="1:17">
      <c r="A397" s="1" t="s">
        <v>502</v>
      </c>
      <c r="B397" s="1" t="s">
        <v>1371</v>
      </c>
      <c r="C397" s="1" t="s">
        <v>1070</v>
      </c>
      <c r="D397" s="10">
        <f>SUMIFS(OPBQList,OPBIList,Table_ExternalData_17[[#This Row],[item_key]])</f>
        <v>1399</v>
      </c>
      <c r="E397" s="10">
        <f>SUMIFS(GQList,GIList,Table_ExternalData_17[[#This Row],[item_key]],GTList,Table_ExternalData_17[[#Headers],[GRN]])</f>
        <v>1400</v>
      </c>
      <c r="F397" s="10">
        <f>SUMIFS(GQList,GIList,Table_ExternalData_17[[#This Row],[item_key]],GTList,Table_ExternalData_17[[#Headers],[VSTR]])</f>
        <v>0</v>
      </c>
      <c r="G397" s="10">
        <f>SUMIFS(GQList,GIList,Table_ExternalData_17[[#This Row],[item_key]],GTList,Table_ExternalData_17[[#Headers],[SR]])</f>
        <v>0</v>
      </c>
      <c r="H397" s="10">
        <f>SUMIFS(GQList,GIList,Table_ExternalData_17[[#This Row],[item_key]],GTList,Table_ExternalData_17[[#Headers],[TR]])</f>
        <v>0</v>
      </c>
      <c r="I397" s="10">
        <f>SUMIFS(GQList,GIList,Table_ExternalData_17[[#This Row],[item_key]],GTList,Table_ExternalData_17[[#Headers],[RCA]])</f>
        <v>0</v>
      </c>
      <c r="J397" s="10">
        <f>SUM(Table_ExternalData_17[[#This Row],[GRN]]+Table_ExternalData_17[[#This Row],[VSTR]]+Table_ExternalData_17[[#This Row],[SR]]+Table_ExternalData_17[[#This Row],[TR]]+Table_ExternalData_17[[#This Row],[RCA]])</f>
        <v>1400</v>
      </c>
      <c r="K397" s="10">
        <f>SUMIFS(IsQList,IsIList,Table_ExternalData_15[[#This Row],[item_key]],IsITypeList,Table_ExternalData_17[[#Headers],[R/P]])</f>
        <v>489</v>
      </c>
      <c r="L397" s="10">
        <f>SUMIFS(IsQList,IsIList,Table_ExternalData_15[[#This Row],[item_key]],IsITypeList,Table_ExternalData_17[[#Headers],[CST]])</f>
        <v>0</v>
      </c>
      <c r="M397" s="10">
        <f>SUMIFS(IsQList,IsIList,Table_ExternalData_15[[#This Row],[item_key]],IsITypeList,Table_ExternalData_17[[#Headers],[S/I]])</f>
        <v>0</v>
      </c>
      <c r="N397" s="10">
        <f>SUMIFS(IsQList,IsIList,Table_ExternalData_15[[#This Row],[item_key]],IsITypeList,Table_ExternalData_17[[#Headers],[VST]])</f>
        <v>0</v>
      </c>
      <c r="O397" s="10">
        <f>SUMIFS(IsQList,IsIList,Table_ExternalData_15[[#This Row],[item_key]],IsITypeList,Table_ExternalData_17[[#Headers],[RTN]])</f>
        <v>0</v>
      </c>
      <c r="P397" s="10">
        <f>SUM(Table_ExternalData_17[[#This Row],[R/P]:[RTN]])</f>
        <v>489</v>
      </c>
      <c r="Q397" s="10">
        <f>SUM((Table_ExternalData_17[[#This Row],[Opening]]+Table_ExternalData_17[[#This Row],[Total Receipt]])-Table_ExternalData_17[[#This Row],[Total Issue]])</f>
        <v>2310</v>
      </c>
    </row>
    <row r="398" spans="1:17">
      <c r="A398" s="1" t="s">
        <v>2206</v>
      </c>
      <c r="B398" s="1" t="s">
        <v>2665</v>
      </c>
      <c r="C398" s="1" t="s">
        <v>733</v>
      </c>
      <c r="D398" s="10">
        <f>SUMIFS(OPBQList,OPBIList,Table_ExternalData_17[[#This Row],[item_key]])</f>
        <v>18196</v>
      </c>
      <c r="E398" s="10">
        <f>SUMIFS(GQList,GIList,Table_ExternalData_17[[#This Row],[item_key]],GTList,Table_ExternalData_17[[#Headers],[GRN]])</f>
        <v>0</v>
      </c>
      <c r="F398" s="10">
        <f>SUMIFS(GQList,GIList,Table_ExternalData_17[[#This Row],[item_key]],GTList,Table_ExternalData_17[[#Headers],[VSTR]])</f>
        <v>0</v>
      </c>
      <c r="G398" s="10">
        <f>SUMIFS(GQList,GIList,Table_ExternalData_17[[#This Row],[item_key]],GTList,Table_ExternalData_17[[#Headers],[SR]])</f>
        <v>0</v>
      </c>
      <c r="H398" s="10">
        <f>SUMIFS(GQList,GIList,Table_ExternalData_17[[#This Row],[item_key]],GTList,Table_ExternalData_17[[#Headers],[TR]])</f>
        <v>0</v>
      </c>
      <c r="I398" s="10">
        <f>SUMIFS(GQList,GIList,Table_ExternalData_17[[#This Row],[item_key]],GTList,Table_ExternalData_17[[#Headers],[RCA]])</f>
        <v>0</v>
      </c>
      <c r="J398" s="10">
        <f>SUM(Table_ExternalData_17[[#This Row],[GRN]]+Table_ExternalData_17[[#This Row],[VSTR]]+Table_ExternalData_17[[#This Row],[SR]]+Table_ExternalData_17[[#This Row],[TR]]+Table_ExternalData_17[[#This Row],[RCA]])</f>
        <v>0</v>
      </c>
      <c r="K398" s="10">
        <f>SUMIFS(IsQList,IsIList,Table_ExternalData_15[[#This Row],[item_key]],IsITypeList,Table_ExternalData_17[[#Headers],[R/P]])</f>
        <v>489</v>
      </c>
      <c r="L398" s="10">
        <f>SUMIFS(IsQList,IsIList,Table_ExternalData_15[[#This Row],[item_key]],IsITypeList,Table_ExternalData_17[[#Headers],[CST]])</f>
        <v>0</v>
      </c>
      <c r="M398" s="10">
        <f>SUMIFS(IsQList,IsIList,Table_ExternalData_15[[#This Row],[item_key]],IsITypeList,Table_ExternalData_17[[#Headers],[S/I]])</f>
        <v>0</v>
      </c>
      <c r="N398" s="10">
        <f>SUMIFS(IsQList,IsIList,Table_ExternalData_15[[#This Row],[item_key]],IsITypeList,Table_ExternalData_17[[#Headers],[VST]])</f>
        <v>0</v>
      </c>
      <c r="O398" s="10">
        <f>SUMIFS(IsQList,IsIList,Table_ExternalData_15[[#This Row],[item_key]],IsITypeList,Table_ExternalData_17[[#Headers],[RTN]])</f>
        <v>0</v>
      </c>
      <c r="P398" s="10">
        <f>SUM(Table_ExternalData_17[[#This Row],[R/P]:[RTN]])</f>
        <v>489</v>
      </c>
      <c r="Q398" s="10">
        <f>SUM((Table_ExternalData_17[[#This Row],[Opening]]+Table_ExternalData_17[[#This Row],[Total Receipt]])-Table_ExternalData_17[[#This Row],[Total Issue]])</f>
        <v>17707</v>
      </c>
    </row>
    <row r="399" spans="1:17">
      <c r="A399" s="1" t="s">
        <v>2207</v>
      </c>
      <c r="B399" s="1" t="s">
        <v>2666</v>
      </c>
      <c r="C399" s="1" t="s">
        <v>1070</v>
      </c>
      <c r="D399" s="10">
        <f>SUMIFS(OPBQList,OPBIList,Table_ExternalData_17[[#This Row],[item_key]])</f>
        <v>1424</v>
      </c>
      <c r="E399" s="10">
        <f>SUMIFS(GQList,GIList,Table_ExternalData_17[[#This Row],[item_key]],GTList,Table_ExternalData_17[[#Headers],[GRN]])</f>
        <v>0</v>
      </c>
      <c r="F399" s="10">
        <f>SUMIFS(GQList,GIList,Table_ExternalData_17[[#This Row],[item_key]],GTList,Table_ExternalData_17[[#Headers],[VSTR]])</f>
        <v>0</v>
      </c>
      <c r="G399" s="10">
        <f>SUMIFS(GQList,GIList,Table_ExternalData_17[[#This Row],[item_key]],GTList,Table_ExternalData_17[[#Headers],[SR]])</f>
        <v>0</v>
      </c>
      <c r="H399" s="10">
        <f>SUMIFS(GQList,GIList,Table_ExternalData_17[[#This Row],[item_key]],GTList,Table_ExternalData_17[[#Headers],[TR]])</f>
        <v>0</v>
      </c>
      <c r="I399" s="10">
        <f>SUMIFS(GQList,GIList,Table_ExternalData_17[[#This Row],[item_key]],GTList,Table_ExternalData_17[[#Headers],[RCA]])</f>
        <v>0</v>
      </c>
      <c r="J399" s="10">
        <f>SUM(Table_ExternalData_17[[#This Row],[GRN]]+Table_ExternalData_17[[#This Row],[VSTR]]+Table_ExternalData_17[[#This Row],[SR]]+Table_ExternalData_17[[#This Row],[TR]]+Table_ExternalData_17[[#This Row],[RCA]])</f>
        <v>0</v>
      </c>
      <c r="K399" s="10">
        <f>SUMIFS(IsQList,IsIList,Table_ExternalData_15[[#This Row],[item_key]],IsITypeList,Table_ExternalData_17[[#Headers],[R/P]])</f>
        <v>978</v>
      </c>
      <c r="L399" s="10">
        <f>SUMIFS(IsQList,IsIList,Table_ExternalData_15[[#This Row],[item_key]],IsITypeList,Table_ExternalData_17[[#Headers],[CST]])</f>
        <v>0</v>
      </c>
      <c r="M399" s="10">
        <f>SUMIFS(IsQList,IsIList,Table_ExternalData_15[[#This Row],[item_key]],IsITypeList,Table_ExternalData_17[[#Headers],[S/I]])</f>
        <v>0</v>
      </c>
      <c r="N399" s="10">
        <f>SUMIFS(IsQList,IsIList,Table_ExternalData_15[[#This Row],[item_key]],IsITypeList,Table_ExternalData_17[[#Headers],[VST]])</f>
        <v>0</v>
      </c>
      <c r="O399" s="10">
        <f>SUMIFS(IsQList,IsIList,Table_ExternalData_15[[#This Row],[item_key]],IsITypeList,Table_ExternalData_17[[#Headers],[RTN]])</f>
        <v>0</v>
      </c>
      <c r="P399" s="10">
        <f>SUM(Table_ExternalData_17[[#This Row],[R/P]:[RTN]])</f>
        <v>978</v>
      </c>
      <c r="Q399" s="10">
        <f>SUM((Table_ExternalData_17[[#This Row],[Opening]]+Table_ExternalData_17[[#This Row],[Total Receipt]])-Table_ExternalData_17[[#This Row],[Total Issue]])</f>
        <v>446</v>
      </c>
    </row>
    <row r="400" spans="1:17">
      <c r="A400" s="1" t="s">
        <v>2208</v>
      </c>
      <c r="B400" s="1" t="s">
        <v>2667</v>
      </c>
      <c r="C400" s="1" t="s">
        <v>2668</v>
      </c>
      <c r="D400" s="10">
        <f>SUMIFS(OPBQList,OPBIList,Table_ExternalData_17[[#This Row],[item_key]])</f>
        <v>-2909</v>
      </c>
      <c r="E400" s="10">
        <f>SUMIFS(GQList,GIList,Table_ExternalData_17[[#This Row],[item_key]],GTList,Table_ExternalData_17[[#Headers],[GRN]])</f>
        <v>0</v>
      </c>
      <c r="F400" s="10">
        <f>SUMIFS(GQList,GIList,Table_ExternalData_17[[#This Row],[item_key]],GTList,Table_ExternalData_17[[#Headers],[VSTR]])</f>
        <v>0</v>
      </c>
      <c r="G400" s="10">
        <f>SUMIFS(GQList,GIList,Table_ExternalData_17[[#This Row],[item_key]],GTList,Table_ExternalData_17[[#Headers],[SR]])</f>
        <v>0</v>
      </c>
      <c r="H400" s="10">
        <f>SUMIFS(GQList,GIList,Table_ExternalData_17[[#This Row],[item_key]],GTList,Table_ExternalData_17[[#Headers],[TR]])</f>
        <v>0</v>
      </c>
      <c r="I400" s="10">
        <f>SUMIFS(GQList,GIList,Table_ExternalData_17[[#This Row],[item_key]],GTList,Table_ExternalData_17[[#Headers],[RCA]])</f>
        <v>0</v>
      </c>
      <c r="J400" s="10">
        <f>SUM(Table_ExternalData_17[[#This Row],[GRN]]+Table_ExternalData_17[[#This Row],[VSTR]]+Table_ExternalData_17[[#This Row],[SR]]+Table_ExternalData_17[[#This Row],[TR]]+Table_ExternalData_17[[#This Row],[RCA]])</f>
        <v>0</v>
      </c>
      <c r="K400" s="10">
        <f>SUMIFS(IsQList,IsIList,Table_ExternalData_15[[#This Row],[item_key]],IsITypeList,Table_ExternalData_17[[#Headers],[R/P]])</f>
        <v>1956</v>
      </c>
      <c r="L400" s="10">
        <f>SUMIFS(IsQList,IsIList,Table_ExternalData_15[[#This Row],[item_key]],IsITypeList,Table_ExternalData_17[[#Headers],[CST]])</f>
        <v>0</v>
      </c>
      <c r="M400" s="10">
        <f>SUMIFS(IsQList,IsIList,Table_ExternalData_15[[#This Row],[item_key]],IsITypeList,Table_ExternalData_17[[#Headers],[S/I]])</f>
        <v>0</v>
      </c>
      <c r="N400" s="10">
        <f>SUMIFS(IsQList,IsIList,Table_ExternalData_15[[#This Row],[item_key]],IsITypeList,Table_ExternalData_17[[#Headers],[VST]])</f>
        <v>0</v>
      </c>
      <c r="O400" s="10">
        <f>SUMIFS(IsQList,IsIList,Table_ExternalData_15[[#This Row],[item_key]],IsITypeList,Table_ExternalData_17[[#Headers],[RTN]])</f>
        <v>0</v>
      </c>
      <c r="P400" s="10">
        <f>SUM(Table_ExternalData_17[[#This Row],[R/P]:[RTN]])</f>
        <v>1956</v>
      </c>
      <c r="Q400" s="10">
        <f>SUM((Table_ExternalData_17[[#This Row],[Opening]]+Table_ExternalData_17[[#This Row],[Total Receipt]])-Table_ExternalData_17[[#This Row],[Total Issue]])</f>
        <v>-4865</v>
      </c>
    </row>
    <row r="401" spans="1:17">
      <c r="A401" s="1" t="s">
        <v>1789</v>
      </c>
      <c r="B401" s="1" t="s">
        <v>1935</v>
      </c>
      <c r="C401" s="1" t="s">
        <v>1893</v>
      </c>
      <c r="D401" s="10">
        <f>SUMIFS(OPBQList,OPBIList,Table_ExternalData_17[[#This Row],[item_key]])</f>
        <v>636</v>
      </c>
      <c r="E401" s="10">
        <f>SUMIFS(GQList,GIList,Table_ExternalData_17[[#This Row],[item_key]],GTList,Table_ExternalData_17[[#Headers],[GRN]])</f>
        <v>0</v>
      </c>
      <c r="F401" s="10">
        <f>SUMIFS(GQList,GIList,Table_ExternalData_17[[#This Row],[item_key]],GTList,Table_ExternalData_17[[#Headers],[VSTR]])</f>
        <v>0</v>
      </c>
      <c r="G401" s="10">
        <f>SUMIFS(GQList,GIList,Table_ExternalData_17[[#This Row],[item_key]],GTList,Table_ExternalData_17[[#Headers],[SR]])</f>
        <v>0</v>
      </c>
      <c r="H401" s="10">
        <f>SUMIFS(GQList,GIList,Table_ExternalData_17[[#This Row],[item_key]],GTList,Table_ExternalData_17[[#Headers],[TR]])</f>
        <v>1700</v>
      </c>
      <c r="I401" s="10">
        <f>SUMIFS(GQList,GIList,Table_ExternalData_17[[#This Row],[item_key]],GTList,Table_ExternalData_17[[#Headers],[RCA]])</f>
        <v>0</v>
      </c>
      <c r="J401" s="10">
        <f>SUM(Table_ExternalData_17[[#This Row],[GRN]]+Table_ExternalData_17[[#This Row],[VSTR]]+Table_ExternalData_17[[#This Row],[SR]]+Table_ExternalData_17[[#This Row],[TR]]+Table_ExternalData_17[[#This Row],[RCA]])</f>
        <v>1700</v>
      </c>
      <c r="K401" s="10">
        <f>SUMIFS(IsQList,IsIList,Table_ExternalData_15[[#This Row],[item_key]],IsITypeList,Table_ExternalData_17[[#Headers],[R/P]])</f>
        <v>978</v>
      </c>
      <c r="L401" s="10">
        <f>SUMIFS(IsQList,IsIList,Table_ExternalData_15[[#This Row],[item_key]],IsITypeList,Table_ExternalData_17[[#Headers],[CST]])</f>
        <v>0</v>
      </c>
      <c r="M401" s="10">
        <f>SUMIFS(IsQList,IsIList,Table_ExternalData_15[[#This Row],[item_key]],IsITypeList,Table_ExternalData_17[[#Headers],[S/I]])</f>
        <v>0</v>
      </c>
      <c r="N401" s="10">
        <f>SUMIFS(IsQList,IsIList,Table_ExternalData_15[[#This Row],[item_key]],IsITypeList,Table_ExternalData_17[[#Headers],[VST]])</f>
        <v>0</v>
      </c>
      <c r="O401" s="10">
        <f>SUMIFS(IsQList,IsIList,Table_ExternalData_15[[#This Row],[item_key]],IsITypeList,Table_ExternalData_17[[#Headers],[RTN]])</f>
        <v>0</v>
      </c>
      <c r="P401" s="10">
        <f>SUM(Table_ExternalData_17[[#This Row],[R/P]:[RTN]])</f>
        <v>978</v>
      </c>
      <c r="Q401" s="10">
        <f>SUM((Table_ExternalData_17[[#This Row],[Opening]]+Table_ExternalData_17[[#This Row],[Total Receipt]])-Table_ExternalData_17[[#This Row],[Total Issue]])</f>
        <v>1358</v>
      </c>
    </row>
    <row r="402" spans="1:17">
      <c r="A402" s="1" t="s">
        <v>2009</v>
      </c>
      <c r="B402" s="1" t="s">
        <v>2669</v>
      </c>
      <c r="C402" s="1" t="s">
        <v>2670</v>
      </c>
      <c r="D402" s="10">
        <f>SUMIFS(OPBQList,OPBIList,Table_ExternalData_17[[#This Row],[item_key]])</f>
        <v>0</v>
      </c>
      <c r="E402" s="10">
        <f>SUMIFS(GQList,GIList,Table_ExternalData_17[[#This Row],[item_key]],GTList,Table_ExternalData_17[[#Headers],[GRN]])</f>
        <v>0</v>
      </c>
      <c r="F402" s="10">
        <f>SUMIFS(GQList,GIList,Table_ExternalData_17[[#This Row],[item_key]],GTList,Table_ExternalData_17[[#Headers],[VSTR]])</f>
        <v>0</v>
      </c>
      <c r="G402" s="10">
        <f>SUMIFS(GQList,GIList,Table_ExternalData_17[[#This Row],[item_key]],GTList,Table_ExternalData_17[[#Headers],[SR]])</f>
        <v>0</v>
      </c>
      <c r="H402" s="10">
        <f>SUMIFS(GQList,GIList,Table_ExternalData_17[[#This Row],[item_key]],GTList,Table_ExternalData_17[[#Headers],[TR]])</f>
        <v>0</v>
      </c>
      <c r="I402" s="10">
        <f>SUMIFS(GQList,GIList,Table_ExternalData_17[[#This Row],[item_key]],GTList,Table_ExternalData_17[[#Headers],[RCA]])</f>
        <v>0</v>
      </c>
      <c r="J402" s="10">
        <f>SUM(Table_ExternalData_17[[#This Row],[GRN]]+Table_ExternalData_17[[#This Row],[VSTR]]+Table_ExternalData_17[[#This Row],[SR]]+Table_ExternalData_17[[#This Row],[TR]]+Table_ExternalData_17[[#This Row],[RCA]])</f>
        <v>0</v>
      </c>
      <c r="K402" s="10">
        <f>SUMIFS(IsQList,IsIList,Table_ExternalData_15[[#This Row],[item_key]],IsITypeList,Table_ExternalData_17[[#Headers],[R/P]])</f>
        <v>978</v>
      </c>
      <c r="L402" s="10">
        <f>SUMIFS(IsQList,IsIList,Table_ExternalData_15[[#This Row],[item_key]],IsITypeList,Table_ExternalData_17[[#Headers],[CST]])</f>
        <v>0</v>
      </c>
      <c r="M402" s="10">
        <f>SUMIFS(IsQList,IsIList,Table_ExternalData_15[[#This Row],[item_key]],IsITypeList,Table_ExternalData_17[[#Headers],[S/I]])</f>
        <v>0</v>
      </c>
      <c r="N402" s="10">
        <f>SUMIFS(IsQList,IsIList,Table_ExternalData_15[[#This Row],[item_key]],IsITypeList,Table_ExternalData_17[[#Headers],[VST]])</f>
        <v>0</v>
      </c>
      <c r="O402" s="10">
        <f>SUMIFS(IsQList,IsIList,Table_ExternalData_15[[#This Row],[item_key]],IsITypeList,Table_ExternalData_17[[#Headers],[RTN]])</f>
        <v>0</v>
      </c>
      <c r="P402" s="10">
        <f>SUM(Table_ExternalData_17[[#This Row],[R/P]:[RTN]])</f>
        <v>978</v>
      </c>
      <c r="Q402" s="10">
        <f>SUM((Table_ExternalData_17[[#This Row],[Opening]]+Table_ExternalData_17[[#This Row],[Total Receipt]])-Table_ExternalData_17[[#This Row],[Total Issue]])</f>
        <v>-978</v>
      </c>
    </row>
    <row r="403" spans="1:17">
      <c r="A403" s="1" t="s">
        <v>2029</v>
      </c>
      <c r="B403" s="1" t="s">
        <v>2671</v>
      </c>
      <c r="C403" s="1" t="s">
        <v>2672</v>
      </c>
      <c r="D403" s="10">
        <f>SUMIFS(OPBQList,OPBIList,Table_ExternalData_17[[#This Row],[item_key]])</f>
        <v>2385</v>
      </c>
      <c r="E403" s="10">
        <f>SUMIFS(GQList,GIList,Table_ExternalData_17[[#This Row],[item_key]],GTList,Table_ExternalData_17[[#Headers],[GRN]])</f>
        <v>0</v>
      </c>
      <c r="F403" s="10">
        <f>SUMIFS(GQList,GIList,Table_ExternalData_17[[#This Row],[item_key]],GTList,Table_ExternalData_17[[#Headers],[VSTR]])</f>
        <v>0</v>
      </c>
      <c r="G403" s="10">
        <f>SUMIFS(GQList,GIList,Table_ExternalData_17[[#This Row],[item_key]],GTList,Table_ExternalData_17[[#Headers],[SR]])</f>
        <v>0</v>
      </c>
      <c r="H403" s="10">
        <f>SUMIFS(GQList,GIList,Table_ExternalData_17[[#This Row],[item_key]],GTList,Table_ExternalData_17[[#Headers],[TR]])</f>
        <v>0</v>
      </c>
      <c r="I403" s="10">
        <f>SUMIFS(GQList,GIList,Table_ExternalData_17[[#This Row],[item_key]],GTList,Table_ExternalData_17[[#Headers],[RCA]])</f>
        <v>0</v>
      </c>
      <c r="J403" s="10">
        <f>SUM(Table_ExternalData_17[[#This Row],[GRN]]+Table_ExternalData_17[[#This Row],[VSTR]]+Table_ExternalData_17[[#This Row],[SR]]+Table_ExternalData_17[[#This Row],[TR]]+Table_ExternalData_17[[#This Row],[RCA]])</f>
        <v>0</v>
      </c>
      <c r="K403" s="10">
        <f>SUMIFS(IsQList,IsIList,Table_ExternalData_15[[#This Row],[item_key]],IsITypeList,Table_ExternalData_17[[#Headers],[R/P]])</f>
        <v>489</v>
      </c>
      <c r="L403" s="10">
        <f>SUMIFS(IsQList,IsIList,Table_ExternalData_15[[#This Row],[item_key]],IsITypeList,Table_ExternalData_17[[#Headers],[CST]])</f>
        <v>0</v>
      </c>
      <c r="M403" s="10">
        <f>SUMIFS(IsQList,IsIList,Table_ExternalData_15[[#This Row],[item_key]],IsITypeList,Table_ExternalData_17[[#Headers],[S/I]])</f>
        <v>0</v>
      </c>
      <c r="N403" s="10">
        <f>SUMIFS(IsQList,IsIList,Table_ExternalData_15[[#This Row],[item_key]],IsITypeList,Table_ExternalData_17[[#Headers],[VST]])</f>
        <v>0</v>
      </c>
      <c r="O403" s="10">
        <f>SUMIFS(IsQList,IsIList,Table_ExternalData_15[[#This Row],[item_key]],IsITypeList,Table_ExternalData_17[[#Headers],[RTN]])</f>
        <v>0</v>
      </c>
      <c r="P403" s="10">
        <f>SUM(Table_ExternalData_17[[#This Row],[R/P]:[RTN]])</f>
        <v>489</v>
      </c>
      <c r="Q403" s="10">
        <f>SUM((Table_ExternalData_17[[#This Row],[Opening]]+Table_ExternalData_17[[#This Row],[Total Receipt]])-Table_ExternalData_17[[#This Row],[Total Issue]])</f>
        <v>1896</v>
      </c>
    </row>
    <row r="404" spans="1:17">
      <c r="A404" s="1" t="s">
        <v>155</v>
      </c>
      <c r="B404" s="1" t="s">
        <v>1181</v>
      </c>
      <c r="C404" s="1" t="s">
        <v>1179</v>
      </c>
      <c r="D404" s="10">
        <f>SUMIFS(OPBQList,OPBIList,Table_ExternalData_17[[#This Row],[item_key]])</f>
        <v>9051</v>
      </c>
      <c r="E404" s="10">
        <f>SUMIFS(GQList,GIList,Table_ExternalData_17[[#This Row],[item_key]],GTList,Table_ExternalData_17[[#Headers],[GRN]])</f>
        <v>1600</v>
      </c>
      <c r="F404" s="10">
        <f>SUMIFS(GQList,GIList,Table_ExternalData_17[[#This Row],[item_key]],GTList,Table_ExternalData_17[[#Headers],[VSTR]])</f>
        <v>0</v>
      </c>
      <c r="G404" s="10">
        <f>SUMIFS(GQList,GIList,Table_ExternalData_17[[#This Row],[item_key]],GTList,Table_ExternalData_17[[#Headers],[SR]])</f>
        <v>0</v>
      </c>
      <c r="H404" s="10">
        <f>SUMIFS(GQList,GIList,Table_ExternalData_17[[#This Row],[item_key]],GTList,Table_ExternalData_17[[#Headers],[TR]])</f>
        <v>0</v>
      </c>
      <c r="I404" s="10">
        <f>SUMIFS(GQList,GIList,Table_ExternalData_17[[#This Row],[item_key]],GTList,Table_ExternalData_17[[#Headers],[RCA]])</f>
        <v>0</v>
      </c>
      <c r="J404" s="10">
        <f>SUM(Table_ExternalData_17[[#This Row],[GRN]]+Table_ExternalData_17[[#This Row],[VSTR]]+Table_ExternalData_17[[#This Row],[SR]]+Table_ExternalData_17[[#This Row],[TR]]+Table_ExternalData_17[[#This Row],[RCA]])</f>
        <v>1600</v>
      </c>
      <c r="K404" s="10">
        <f>SUMIFS(IsQList,IsIList,Table_ExternalData_15[[#This Row],[item_key]],IsITypeList,Table_ExternalData_17[[#Headers],[R/P]])</f>
        <v>489</v>
      </c>
      <c r="L404" s="10">
        <f>SUMIFS(IsQList,IsIList,Table_ExternalData_15[[#This Row],[item_key]],IsITypeList,Table_ExternalData_17[[#Headers],[CST]])</f>
        <v>0</v>
      </c>
      <c r="M404" s="10">
        <f>SUMIFS(IsQList,IsIList,Table_ExternalData_15[[#This Row],[item_key]],IsITypeList,Table_ExternalData_17[[#Headers],[S/I]])</f>
        <v>0</v>
      </c>
      <c r="N404" s="10">
        <f>SUMIFS(IsQList,IsIList,Table_ExternalData_15[[#This Row],[item_key]],IsITypeList,Table_ExternalData_17[[#Headers],[VST]])</f>
        <v>0</v>
      </c>
      <c r="O404" s="10">
        <f>SUMIFS(IsQList,IsIList,Table_ExternalData_15[[#This Row],[item_key]],IsITypeList,Table_ExternalData_17[[#Headers],[RTN]])</f>
        <v>0</v>
      </c>
      <c r="P404" s="10">
        <f>SUM(Table_ExternalData_17[[#This Row],[R/P]:[RTN]])</f>
        <v>489</v>
      </c>
      <c r="Q404" s="10">
        <f>SUM((Table_ExternalData_17[[#This Row],[Opening]]+Table_ExternalData_17[[#This Row],[Total Receipt]])-Table_ExternalData_17[[#This Row],[Total Issue]])</f>
        <v>10162</v>
      </c>
    </row>
    <row r="405" spans="1:17">
      <c r="A405" s="1" t="s">
        <v>156</v>
      </c>
      <c r="B405" s="1" t="s">
        <v>801</v>
      </c>
      <c r="C405" s="1" t="s">
        <v>802</v>
      </c>
      <c r="D405" s="10">
        <f>SUMIFS(OPBQList,OPBIList,Table_ExternalData_17[[#This Row],[item_key]])</f>
        <v>-90</v>
      </c>
      <c r="E405" s="10">
        <f>SUMIFS(GQList,GIList,Table_ExternalData_17[[#This Row],[item_key]],GTList,Table_ExternalData_17[[#Headers],[GRN]])</f>
        <v>1068</v>
      </c>
      <c r="F405" s="10">
        <f>SUMIFS(GQList,GIList,Table_ExternalData_17[[#This Row],[item_key]],GTList,Table_ExternalData_17[[#Headers],[VSTR]])</f>
        <v>0</v>
      </c>
      <c r="G405" s="10">
        <f>SUMIFS(GQList,GIList,Table_ExternalData_17[[#This Row],[item_key]],GTList,Table_ExternalData_17[[#Headers],[SR]])</f>
        <v>0</v>
      </c>
      <c r="H405" s="10">
        <f>SUMIFS(GQList,GIList,Table_ExternalData_17[[#This Row],[item_key]],GTList,Table_ExternalData_17[[#Headers],[TR]])</f>
        <v>0</v>
      </c>
      <c r="I405" s="10">
        <f>SUMIFS(GQList,GIList,Table_ExternalData_17[[#This Row],[item_key]],GTList,Table_ExternalData_17[[#Headers],[RCA]])</f>
        <v>0</v>
      </c>
      <c r="J405" s="10">
        <f>SUM(Table_ExternalData_17[[#This Row],[GRN]]+Table_ExternalData_17[[#This Row],[VSTR]]+Table_ExternalData_17[[#This Row],[SR]]+Table_ExternalData_17[[#This Row],[TR]]+Table_ExternalData_17[[#This Row],[RCA]])</f>
        <v>1068</v>
      </c>
      <c r="K405" s="10">
        <f>SUMIFS(IsQList,IsIList,Table_ExternalData_15[[#This Row],[item_key]],IsITypeList,Table_ExternalData_17[[#Headers],[R/P]])</f>
        <v>489</v>
      </c>
      <c r="L405" s="10">
        <f>SUMIFS(IsQList,IsIList,Table_ExternalData_15[[#This Row],[item_key]],IsITypeList,Table_ExternalData_17[[#Headers],[CST]])</f>
        <v>0</v>
      </c>
      <c r="M405" s="10">
        <f>SUMIFS(IsQList,IsIList,Table_ExternalData_15[[#This Row],[item_key]],IsITypeList,Table_ExternalData_17[[#Headers],[S/I]])</f>
        <v>0</v>
      </c>
      <c r="N405" s="10">
        <f>SUMIFS(IsQList,IsIList,Table_ExternalData_15[[#This Row],[item_key]],IsITypeList,Table_ExternalData_17[[#Headers],[VST]])</f>
        <v>0</v>
      </c>
      <c r="O405" s="10">
        <f>SUMIFS(IsQList,IsIList,Table_ExternalData_15[[#This Row],[item_key]],IsITypeList,Table_ExternalData_17[[#Headers],[RTN]])</f>
        <v>0</v>
      </c>
      <c r="P405" s="10">
        <f>SUM(Table_ExternalData_17[[#This Row],[R/P]:[RTN]])</f>
        <v>489</v>
      </c>
      <c r="Q405" s="10">
        <f>SUM((Table_ExternalData_17[[#This Row],[Opening]]+Table_ExternalData_17[[#This Row],[Total Receipt]])-Table_ExternalData_17[[#This Row],[Total Issue]])</f>
        <v>489</v>
      </c>
    </row>
    <row r="406" spans="1:17">
      <c r="A406" s="1" t="s">
        <v>546</v>
      </c>
      <c r="B406" s="1" t="s">
        <v>618</v>
      </c>
      <c r="C406" s="1" t="s">
        <v>619</v>
      </c>
      <c r="D406" s="10">
        <f>SUMIFS(OPBQList,OPBIList,Table_ExternalData_17[[#This Row],[item_key]])</f>
        <v>785</v>
      </c>
      <c r="E406" s="10">
        <f>SUMIFS(GQList,GIList,Table_ExternalData_17[[#This Row],[item_key]],GTList,Table_ExternalData_17[[#Headers],[GRN]])</f>
        <v>1000</v>
      </c>
      <c r="F406" s="10">
        <f>SUMIFS(GQList,GIList,Table_ExternalData_17[[#This Row],[item_key]],GTList,Table_ExternalData_17[[#Headers],[VSTR]])</f>
        <v>0</v>
      </c>
      <c r="G406" s="10">
        <f>SUMIFS(GQList,GIList,Table_ExternalData_17[[#This Row],[item_key]],GTList,Table_ExternalData_17[[#Headers],[SR]])</f>
        <v>0</v>
      </c>
      <c r="H406" s="10">
        <f>SUMIFS(GQList,GIList,Table_ExternalData_17[[#This Row],[item_key]],GTList,Table_ExternalData_17[[#Headers],[TR]])</f>
        <v>0</v>
      </c>
      <c r="I406" s="10">
        <f>SUMIFS(GQList,GIList,Table_ExternalData_17[[#This Row],[item_key]],GTList,Table_ExternalData_17[[#Headers],[RCA]])</f>
        <v>0</v>
      </c>
      <c r="J406" s="10">
        <f>SUM(Table_ExternalData_17[[#This Row],[GRN]]+Table_ExternalData_17[[#This Row],[VSTR]]+Table_ExternalData_17[[#This Row],[SR]]+Table_ExternalData_17[[#This Row],[TR]]+Table_ExternalData_17[[#This Row],[RCA]])</f>
        <v>1000</v>
      </c>
      <c r="K406" s="10">
        <f>SUMIFS(IsQList,IsIList,Table_ExternalData_15[[#This Row],[item_key]],IsITypeList,Table_ExternalData_17[[#Headers],[R/P]])</f>
        <v>489</v>
      </c>
      <c r="L406" s="10">
        <f>SUMIFS(IsQList,IsIList,Table_ExternalData_15[[#This Row],[item_key]],IsITypeList,Table_ExternalData_17[[#Headers],[CST]])</f>
        <v>0</v>
      </c>
      <c r="M406" s="10">
        <f>SUMIFS(IsQList,IsIList,Table_ExternalData_15[[#This Row],[item_key]],IsITypeList,Table_ExternalData_17[[#Headers],[S/I]])</f>
        <v>0</v>
      </c>
      <c r="N406" s="10">
        <f>SUMIFS(IsQList,IsIList,Table_ExternalData_15[[#This Row],[item_key]],IsITypeList,Table_ExternalData_17[[#Headers],[VST]])</f>
        <v>0</v>
      </c>
      <c r="O406" s="10">
        <f>SUMIFS(IsQList,IsIList,Table_ExternalData_15[[#This Row],[item_key]],IsITypeList,Table_ExternalData_17[[#Headers],[RTN]])</f>
        <v>0</v>
      </c>
      <c r="P406" s="10">
        <f>SUM(Table_ExternalData_17[[#This Row],[R/P]:[RTN]])</f>
        <v>489</v>
      </c>
      <c r="Q406" s="10">
        <f>SUM((Table_ExternalData_17[[#This Row],[Opening]]+Table_ExternalData_17[[#This Row],[Total Receipt]])-Table_ExternalData_17[[#This Row],[Total Issue]])</f>
        <v>1296</v>
      </c>
    </row>
    <row r="407" spans="1:17">
      <c r="A407" s="1" t="s">
        <v>547</v>
      </c>
      <c r="B407" s="1" t="s">
        <v>620</v>
      </c>
      <c r="C407" s="1" t="s">
        <v>621</v>
      </c>
      <c r="D407" s="10">
        <f>SUMIFS(OPBQList,OPBIList,Table_ExternalData_17[[#This Row],[item_key]])</f>
        <v>5432</v>
      </c>
      <c r="E407" s="10">
        <f>SUMIFS(GQList,GIList,Table_ExternalData_17[[#This Row],[item_key]],GTList,Table_ExternalData_17[[#Headers],[GRN]])</f>
        <v>1300</v>
      </c>
      <c r="F407" s="10">
        <f>SUMIFS(GQList,GIList,Table_ExternalData_17[[#This Row],[item_key]],GTList,Table_ExternalData_17[[#Headers],[VSTR]])</f>
        <v>0</v>
      </c>
      <c r="G407" s="10">
        <f>SUMIFS(GQList,GIList,Table_ExternalData_17[[#This Row],[item_key]],GTList,Table_ExternalData_17[[#Headers],[SR]])</f>
        <v>0</v>
      </c>
      <c r="H407" s="10">
        <f>SUMIFS(GQList,GIList,Table_ExternalData_17[[#This Row],[item_key]],GTList,Table_ExternalData_17[[#Headers],[TR]])</f>
        <v>0</v>
      </c>
      <c r="I407" s="10">
        <f>SUMIFS(GQList,GIList,Table_ExternalData_17[[#This Row],[item_key]],GTList,Table_ExternalData_17[[#Headers],[RCA]])</f>
        <v>0</v>
      </c>
      <c r="J407" s="10">
        <f>SUM(Table_ExternalData_17[[#This Row],[GRN]]+Table_ExternalData_17[[#This Row],[VSTR]]+Table_ExternalData_17[[#This Row],[SR]]+Table_ExternalData_17[[#This Row],[TR]]+Table_ExternalData_17[[#This Row],[RCA]])</f>
        <v>1300</v>
      </c>
      <c r="K407" s="10">
        <f>SUMIFS(IsQList,IsIList,Table_ExternalData_15[[#This Row],[item_key]],IsITypeList,Table_ExternalData_17[[#Headers],[R/P]])</f>
        <v>978</v>
      </c>
      <c r="L407" s="10">
        <f>SUMIFS(IsQList,IsIList,Table_ExternalData_15[[#This Row],[item_key]],IsITypeList,Table_ExternalData_17[[#Headers],[CST]])</f>
        <v>0</v>
      </c>
      <c r="M407" s="10">
        <f>SUMIFS(IsQList,IsIList,Table_ExternalData_15[[#This Row],[item_key]],IsITypeList,Table_ExternalData_17[[#Headers],[S/I]])</f>
        <v>0</v>
      </c>
      <c r="N407" s="10">
        <f>SUMIFS(IsQList,IsIList,Table_ExternalData_15[[#This Row],[item_key]],IsITypeList,Table_ExternalData_17[[#Headers],[VST]])</f>
        <v>0</v>
      </c>
      <c r="O407" s="10">
        <f>SUMIFS(IsQList,IsIList,Table_ExternalData_15[[#This Row],[item_key]],IsITypeList,Table_ExternalData_17[[#Headers],[RTN]])</f>
        <v>0</v>
      </c>
      <c r="P407" s="10">
        <f>SUM(Table_ExternalData_17[[#This Row],[R/P]:[RTN]])</f>
        <v>978</v>
      </c>
      <c r="Q407" s="10">
        <f>SUM((Table_ExternalData_17[[#This Row],[Opening]]+Table_ExternalData_17[[#This Row],[Total Receipt]])-Table_ExternalData_17[[#This Row],[Total Issue]])</f>
        <v>5754</v>
      </c>
    </row>
    <row r="408" spans="1:17">
      <c r="A408" s="1" t="s">
        <v>200</v>
      </c>
      <c r="B408" s="1" t="s">
        <v>1432</v>
      </c>
      <c r="C408" s="1" t="s">
        <v>1433</v>
      </c>
      <c r="D408" s="10">
        <f>SUMIFS(OPBQList,OPBIList,Table_ExternalData_17[[#This Row],[item_key]])</f>
        <v>-1016</v>
      </c>
      <c r="E408" s="10">
        <f>SUMIFS(GQList,GIList,Table_ExternalData_17[[#This Row],[item_key]],GTList,Table_ExternalData_17[[#Headers],[GRN]])</f>
        <v>1000</v>
      </c>
      <c r="F408" s="10">
        <f>SUMIFS(GQList,GIList,Table_ExternalData_17[[#This Row],[item_key]],GTList,Table_ExternalData_17[[#Headers],[VSTR]])</f>
        <v>0</v>
      </c>
      <c r="G408" s="10">
        <f>SUMIFS(GQList,GIList,Table_ExternalData_17[[#This Row],[item_key]],GTList,Table_ExternalData_17[[#Headers],[SR]])</f>
        <v>0</v>
      </c>
      <c r="H408" s="10">
        <f>SUMIFS(GQList,GIList,Table_ExternalData_17[[#This Row],[item_key]],GTList,Table_ExternalData_17[[#Headers],[TR]])</f>
        <v>0</v>
      </c>
      <c r="I408" s="10">
        <f>SUMIFS(GQList,GIList,Table_ExternalData_17[[#This Row],[item_key]],GTList,Table_ExternalData_17[[#Headers],[RCA]])</f>
        <v>0</v>
      </c>
      <c r="J408" s="10">
        <f>SUM(Table_ExternalData_17[[#This Row],[GRN]]+Table_ExternalData_17[[#This Row],[VSTR]]+Table_ExternalData_17[[#This Row],[SR]]+Table_ExternalData_17[[#This Row],[TR]]+Table_ExternalData_17[[#This Row],[RCA]])</f>
        <v>1000</v>
      </c>
      <c r="K408" s="10">
        <f>SUMIFS(IsQList,IsIList,Table_ExternalData_15[[#This Row],[item_key]],IsITypeList,Table_ExternalData_17[[#Headers],[R/P]])</f>
        <v>489</v>
      </c>
      <c r="L408" s="10">
        <f>SUMIFS(IsQList,IsIList,Table_ExternalData_15[[#This Row],[item_key]],IsITypeList,Table_ExternalData_17[[#Headers],[CST]])</f>
        <v>0</v>
      </c>
      <c r="M408" s="10">
        <f>SUMIFS(IsQList,IsIList,Table_ExternalData_15[[#This Row],[item_key]],IsITypeList,Table_ExternalData_17[[#Headers],[S/I]])</f>
        <v>0</v>
      </c>
      <c r="N408" s="10">
        <f>SUMIFS(IsQList,IsIList,Table_ExternalData_15[[#This Row],[item_key]],IsITypeList,Table_ExternalData_17[[#Headers],[VST]])</f>
        <v>0</v>
      </c>
      <c r="O408" s="10">
        <f>SUMIFS(IsQList,IsIList,Table_ExternalData_15[[#This Row],[item_key]],IsITypeList,Table_ExternalData_17[[#Headers],[RTN]])</f>
        <v>0</v>
      </c>
      <c r="P408" s="10">
        <f>SUM(Table_ExternalData_17[[#This Row],[R/P]:[RTN]])</f>
        <v>489</v>
      </c>
      <c r="Q408" s="10">
        <f>SUM((Table_ExternalData_17[[#This Row],[Opening]]+Table_ExternalData_17[[#This Row],[Total Receipt]])-Table_ExternalData_17[[#This Row],[Total Issue]])</f>
        <v>-505</v>
      </c>
    </row>
    <row r="409" spans="1:17">
      <c r="A409" s="1" t="s">
        <v>2209</v>
      </c>
      <c r="B409" s="1" t="s">
        <v>2673</v>
      </c>
      <c r="C409" s="1" t="s">
        <v>751</v>
      </c>
      <c r="D409" s="10">
        <f>SUMIFS(OPBQList,OPBIList,Table_ExternalData_17[[#This Row],[item_key]])</f>
        <v>19987</v>
      </c>
      <c r="E409" s="10">
        <f>SUMIFS(GQList,GIList,Table_ExternalData_17[[#This Row],[item_key]],GTList,Table_ExternalData_17[[#Headers],[GRN]])</f>
        <v>0</v>
      </c>
      <c r="F409" s="10">
        <f>SUMIFS(GQList,GIList,Table_ExternalData_17[[#This Row],[item_key]],GTList,Table_ExternalData_17[[#Headers],[VSTR]])</f>
        <v>0</v>
      </c>
      <c r="G409" s="10">
        <f>SUMIFS(GQList,GIList,Table_ExternalData_17[[#This Row],[item_key]],GTList,Table_ExternalData_17[[#Headers],[SR]])</f>
        <v>0</v>
      </c>
      <c r="H409" s="10">
        <f>SUMIFS(GQList,GIList,Table_ExternalData_17[[#This Row],[item_key]],GTList,Table_ExternalData_17[[#Headers],[TR]])</f>
        <v>0</v>
      </c>
      <c r="I409" s="10">
        <f>SUMIFS(GQList,GIList,Table_ExternalData_17[[#This Row],[item_key]],GTList,Table_ExternalData_17[[#Headers],[RCA]])</f>
        <v>0</v>
      </c>
      <c r="J409" s="10">
        <f>SUM(Table_ExternalData_17[[#This Row],[GRN]]+Table_ExternalData_17[[#This Row],[VSTR]]+Table_ExternalData_17[[#This Row],[SR]]+Table_ExternalData_17[[#This Row],[TR]]+Table_ExternalData_17[[#This Row],[RCA]])</f>
        <v>0</v>
      </c>
      <c r="K409" s="10">
        <f>SUMIFS(IsQList,IsIList,Table_ExternalData_15[[#This Row],[item_key]],IsITypeList,Table_ExternalData_17[[#Headers],[R/P]])</f>
        <v>489</v>
      </c>
      <c r="L409" s="10">
        <f>SUMIFS(IsQList,IsIList,Table_ExternalData_15[[#This Row],[item_key]],IsITypeList,Table_ExternalData_17[[#Headers],[CST]])</f>
        <v>0</v>
      </c>
      <c r="M409" s="10">
        <f>SUMIFS(IsQList,IsIList,Table_ExternalData_15[[#This Row],[item_key]],IsITypeList,Table_ExternalData_17[[#Headers],[S/I]])</f>
        <v>0</v>
      </c>
      <c r="N409" s="10">
        <f>SUMIFS(IsQList,IsIList,Table_ExternalData_15[[#This Row],[item_key]],IsITypeList,Table_ExternalData_17[[#Headers],[VST]])</f>
        <v>0</v>
      </c>
      <c r="O409" s="10">
        <f>SUMIFS(IsQList,IsIList,Table_ExternalData_15[[#This Row],[item_key]],IsITypeList,Table_ExternalData_17[[#Headers],[RTN]])</f>
        <v>0</v>
      </c>
      <c r="P409" s="10">
        <f>SUM(Table_ExternalData_17[[#This Row],[R/P]:[RTN]])</f>
        <v>489</v>
      </c>
      <c r="Q409" s="10">
        <f>SUM((Table_ExternalData_17[[#This Row],[Opening]]+Table_ExternalData_17[[#This Row],[Total Receipt]])-Table_ExternalData_17[[#This Row],[Total Issue]])</f>
        <v>19498</v>
      </c>
    </row>
    <row r="410" spans="1:17">
      <c r="A410" s="1" t="s">
        <v>504</v>
      </c>
      <c r="B410" s="1" t="s">
        <v>1624</v>
      </c>
      <c r="C410" s="1" t="s">
        <v>1625</v>
      </c>
      <c r="D410" s="10">
        <f>SUMIFS(OPBQList,OPBIList,Table_ExternalData_17[[#This Row],[item_key]])</f>
        <v>-562</v>
      </c>
      <c r="E410" s="10">
        <f>SUMIFS(GQList,GIList,Table_ExternalData_17[[#This Row],[item_key]],GTList,Table_ExternalData_17[[#Headers],[GRN]])</f>
        <v>747</v>
      </c>
      <c r="F410" s="10">
        <f>SUMIFS(GQList,GIList,Table_ExternalData_17[[#This Row],[item_key]],GTList,Table_ExternalData_17[[#Headers],[VSTR]])</f>
        <v>0</v>
      </c>
      <c r="G410" s="10">
        <f>SUMIFS(GQList,GIList,Table_ExternalData_17[[#This Row],[item_key]],GTList,Table_ExternalData_17[[#Headers],[SR]])</f>
        <v>0</v>
      </c>
      <c r="H410" s="10">
        <f>SUMIFS(GQList,GIList,Table_ExternalData_17[[#This Row],[item_key]],GTList,Table_ExternalData_17[[#Headers],[TR]])</f>
        <v>0</v>
      </c>
      <c r="I410" s="10">
        <f>SUMIFS(GQList,GIList,Table_ExternalData_17[[#This Row],[item_key]],GTList,Table_ExternalData_17[[#Headers],[RCA]])</f>
        <v>-63</v>
      </c>
      <c r="J410" s="10">
        <f>SUM(Table_ExternalData_17[[#This Row],[GRN]]+Table_ExternalData_17[[#This Row],[VSTR]]+Table_ExternalData_17[[#This Row],[SR]]+Table_ExternalData_17[[#This Row],[TR]]+Table_ExternalData_17[[#This Row],[RCA]])</f>
        <v>684</v>
      </c>
      <c r="K410" s="10">
        <f>SUMIFS(IsQList,IsIList,Table_ExternalData_15[[#This Row],[item_key]],IsITypeList,Table_ExternalData_17[[#Headers],[R/P]])</f>
        <v>489</v>
      </c>
      <c r="L410" s="10">
        <f>SUMIFS(IsQList,IsIList,Table_ExternalData_15[[#This Row],[item_key]],IsITypeList,Table_ExternalData_17[[#Headers],[CST]])</f>
        <v>0</v>
      </c>
      <c r="M410" s="10">
        <f>SUMIFS(IsQList,IsIList,Table_ExternalData_15[[#This Row],[item_key]],IsITypeList,Table_ExternalData_17[[#Headers],[S/I]])</f>
        <v>0</v>
      </c>
      <c r="N410" s="10">
        <f>SUMIFS(IsQList,IsIList,Table_ExternalData_15[[#This Row],[item_key]],IsITypeList,Table_ExternalData_17[[#Headers],[VST]])</f>
        <v>0</v>
      </c>
      <c r="O410" s="10">
        <f>SUMIFS(IsQList,IsIList,Table_ExternalData_15[[#This Row],[item_key]],IsITypeList,Table_ExternalData_17[[#Headers],[RTN]])</f>
        <v>0</v>
      </c>
      <c r="P410" s="10">
        <f>SUM(Table_ExternalData_17[[#This Row],[R/P]:[RTN]])</f>
        <v>489</v>
      </c>
      <c r="Q410" s="10">
        <f>SUM((Table_ExternalData_17[[#This Row],[Opening]]+Table_ExternalData_17[[#This Row],[Total Receipt]])-Table_ExternalData_17[[#This Row],[Total Issue]])</f>
        <v>-367</v>
      </c>
    </row>
    <row r="411" spans="1:17">
      <c r="A411" s="1" t="s">
        <v>2010</v>
      </c>
      <c r="B411" s="1" t="s">
        <v>2674</v>
      </c>
      <c r="C411" s="1" t="s">
        <v>2675</v>
      </c>
      <c r="D411" s="10">
        <f>SUMIFS(OPBQList,OPBIList,Table_ExternalData_17[[#This Row],[item_key]])</f>
        <v>1</v>
      </c>
      <c r="E411" s="10">
        <f>SUMIFS(GQList,GIList,Table_ExternalData_17[[#This Row],[item_key]],GTList,Table_ExternalData_17[[#Headers],[GRN]])</f>
        <v>0</v>
      </c>
      <c r="F411" s="10">
        <f>SUMIFS(GQList,GIList,Table_ExternalData_17[[#This Row],[item_key]],GTList,Table_ExternalData_17[[#Headers],[VSTR]])</f>
        <v>0</v>
      </c>
      <c r="G411" s="10">
        <f>SUMIFS(GQList,GIList,Table_ExternalData_17[[#This Row],[item_key]],GTList,Table_ExternalData_17[[#Headers],[SR]])</f>
        <v>0</v>
      </c>
      <c r="H411" s="10">
        <f>SUMIFS(GQList,GIList,Table_ExternalData_17[[#This Row],[item_key]],GTList,Table_ExternalData_17[[#Headers],[TR]])</f>
        <v>0</v>
      </c>
      <c r="I411" s="10">
        <f>SUMIFS(GQList,GIList,Table_ExternalData_17[[#This Row],[item_key]],GTList,Table_ExternalData_17[[#Headers],[RCA]])</f>
        <v>0</v>
      </c>
      <c r="J411" s="10">
        <f>SUM(Table_ExternalData_17[[#This Row],[GRN]]+Table_ExternalData_17[[#This Row],[VSTR]]+Table_ExternalData_17[[#This Row],[SR]]+Table_ExternalData_17[[#This Row],[TR]]+Table_ExternalData_17[[#This Row],[RCA]])</f>
        <v>0</v>
      </c>
      <c r="K411" s="10">
        <f>SUMIFS(IsQList,IsIList,Table_ExternalData_15[[#This Row],[item_key]],IsITypeList,Table_ExternalData_17[[#Headers],[R/P]])</f>
        <v>489</v>
      </c>
      <c r="L411" s="10">
        <f>SUMIFS(IsQList,IsIList,Table_ExternalData_15[[#This Row],[item_key]],IsITypeList,Table_ExternalData_17[[#Headers],[CST]])</f>
        <v>0</v>
      </c>
      <c r="M411" s="10">
        <f>SUMIFS(IsQList,IsIList,Table_ExternalData_15[[#This Row],[item_key]],IsITypeList,Table_ExternalData_17[[#Headers],[S/I]])</f>
        <v>0</v>
      </c>
      <c r="N411" s="10">
        <f>SUMIFS(IsQList,IsIList,Table_ExternalData_15[[#This Row],[item_key]],IsITypeList,Table_ExternalData_17[[#Headers],[VST]])</f>
        <v>0</v>
      </c>
      <c r="O411" s="10">
        <f>SUMIFS(IsQList,IsIList,Table_ExternalData_15[[#This Row],[item_key]],IsITypeList,Table_ExternalData_17[[#Headers],[RTN]])</f>
        <v>0</v>
      </c>
      <c r="P411" s="10">
        <f>SUM(Table_ExternalData_17[[#This Row],[R/P]:[RTN]])</f>
        <v>489</v>
      </c>
      <c r="Q411" s="10">
        <f>SUM((Table_ExternalData_17[[#This Row],[Opening]]+Table_ExternalData_17[[#This Row],[Total Receipt]])-Table_ExternalData_17[[#This Row],[Total Issue]])</f>
        <v>-488</v>
      </c>
    </row>
    <row r="412" spans="1:17">
      <c r="A412" s="1" t="s">
        <v>60</v>
      </c>
      <c r="B412" s="1" t="s">
        <v>1268</v>
      </c>
      <c r="C412" s="1" t="s">
        <v>1269</v>
      </c>
      <c r="D412" s="10">
        <f>SUMIFS(OPBQList,OPBIList,Table_ExternalData_17[[#This Row],[item_key]])</f>
        <v>1852</v>
      </c>
      <c r="E412" s="10">
        <f>SUMIFS(GQList,GIList,Table_ExternalData_17[[#This Row],[item_key]],GTList,Table_ExternalData_17[[#Headers],[GRN]])</f>
        <v>1400</v>
      </c>
      <c r="F412" s="10">
        <f>SUMIFS(GQList,GIList,Table_ExternalData_17[[#This Row],[item_key]],GTList,Table_ExternalData_17[[#Headers],[VSTR]])</f>
        <v>0</v>
      </c>
      <c r="G412" s="10">
        <f>SUMIFS(GQList,GIList,Table_ExternalData_17[[#This Row],[item_key]],GTList,Table_ExternalData_17[[#Headers],[SR]])</f>
        <v>0</v>
      </c>
      <c r="H412" s="10">
        <f>SUMIFS(GQList,GIList,Table_ExternalData_17[[#This Row],[item_key]],GTList,Table_ExternalData_17[[#Headers],[TR]])</f>
        <v>0</v>
      </c>
      <c r="I412" s="10">
        <f>SUMIFS(GQList,GIList,Table_ExternalData_17[[#This Row],[item_key]],GTList,Table_ExternalData_17[[#Headers],[RCA]])</f>
        <v>0</v>
      </c>
      <c r="J412" s="10">
        <f>SUM(Table_ExternalData_17[[#This Row],[GRN]]+Table_ExternalData_17[[#This Row],[VSTR]]+Table_ExternalData_17[[#This Row],[SR]]+Table_ExternalData_17[[#This Row],[TR]]+Table_ExternalData_17[[#This Row],[RCA]])</f>
        <v>1400</v>
      </c>
      <c r="K412" s="10">
        <f>SUMIFS(IsQList,IsIList,Table_ExternalData_15[[#This Row],[item_key]],IsITypeList,Table_ExternalData_17[[#Headers],[R/P]])</f>
        <v>489</v>
      </c>
      <c r="L412" s="10">
        <f>SUMIFS(IsQList,IsIList,Table_ExternalData_15[[#This Row],[item_key]],IsITypeList,Table_ExternalData_17[[#Headers],[CST]])</f>
        <v>0</v>
      </c>
      <c r="M412" s="10">
        <f>SUMIFS(IsQList,IsIList,Table_ExternalData_15[[#This Row],[item_key]],IsITypeList,Table_ExternalData_17[[#Headers],[S/I]])</f>
        <v>0</v>
      </c>
      <c r="N412" s="10">
        <f>SUMIFS(IsQList,IsIList,Table_ExternalData_15[[#This Row],[item_key]],IsITypeList,Table_ExternalData_17[[#Headers],[VST]])</f>
        <v>0</v>
      </c>
      <c r="O412" s="10">
        <f>SUMIFS(IsQList,IsIList,Table_ExternalData_15[[#This Row],[item_key]],IsITypeList,Table_ExternalData_17[[#Headers],[RTN]])</f>
        <v>0</v>
      </c>
      <c r="P412" s="10">
        <f>SUM(Table_ExternalData_17[[#This Row],[R/P]:[RTN]])</f>
        <v>489</v>
      </c>
      <c r="Q412" s="10">
        <f>SUM((Table_ExternalData_17[[#This Row],[Opening]]+Table_ExternalData_17[[#This Row],[Total Receipt]])-Table_ExternalData_17[[#This Row],[Total Issue]])</f>
        <v>2763</v>
      </c>
    </row>
    <row r="413" spans="1:17">
      <c r="A413" s="1" t="s">
        <v>201</v>
      </c>
      <c r="B413" s="1" t="s">
        <v>841</v>
      </c>
      <c r="C413" s="1" t="s">
        <v>842</v>
      </c>
      <c r="D413" s="10">
        <f>SUMIFS(OPBQList,OPBIList,Table_ExternalData_17[[#This Row],[item_key]])</f>
        <v>-781</v>
      </c>
      <c r="E413" s="10">
        <f>SUMIFS(GQList,GIList,Table_ExternalData_17[[#This Row],[item_key]],GTList,Table_ExternalData_17[[#Headers],[GRN]])</f>
        <v>530</v>
      </c>
      <c r="F413" s="10">
        <f>SUMIFS(GQList,GIList,Table_ExternalData_17[[#This Row],[item_key]],GTList,Table_ExternalData_17[[#Headers],[VSTR]])</f>
        <v>0</v>
      </c>
      <c r="G413" s="10">
        <f>SUMIFS(GQList,GIList,Table_ExternalData_17[[#This Row],[item_key]],GTList,Table_ExternalData_17[[#Headers],[SR]])</f>
        <v>0</v>
      </c>
      <c r="H413" s="10">
        <f>SUMIFS(GQList,GIList,Table_ExternalData_17[[#This Row],[item_key]],GTList,Table_ExternalData_17[[#Headers],[TR]])</f>
        <v>0</v>
      </c>
      <c r="I413" s="10">
        <f>SUMIFS(GQList,GIList,Table_ExternalData_17[[#This Row],[item_key]],GTList,Table_ExternalData_17[[#Headers],[RCA]])</f>
        <v>0</v>
      </c>
      <c r="J413" s="10">
        <f>SUM(Table_ExternalData_17[[#This Row],[GRN]]+Table_ExternalData_17[[#This Row],[VSTR]]+Table_ExternalData_17[[#This Row],[SR]]+Table_ExternalData_17[[#This Row],[TR]]+Table_ExternalData_17[[#This Row],[RCA]])</f>
        <v>530</v>
      </c>
      <c r="K413" s="10">
        <f>SUMIFS(IsQList,IsIList,Table_ExternalData_15[[#This Row],[item_key]],IsITypeList,Table_ExternalData_17[[#Headers],[R/P]])</f>
        <v>489</v>
      </c>
      <c r="L413" s="10">
        <f>SUMIFS(IsQList,IsIList,Table_ExternalData_15[[#This Row],[item_key]],IsITypeList,Table_ExternalData_17[[#Headers],[CST]])</f>
        <v>0</v>
      </c>
      <c r="M413" s="10">
        <f>SUMIFS(IsQList,IsIList,Table_ExternalData_15[[#This Row],[item_key]],IsITypeList,Table_ExternalData_17[[#Headers],[S/I]])</f>
        <v>0</v>
      </c>
      <c r="N413" s="10">
        <f>SUMIFS(IsQList,IsIList,Table_ExternalData_15[[#This Row],[item_key]],IsITypeList,Table_ExternalData_17[[#Headers],[VST]])</f>
        <v>0</v>
      </c>
      <c r="O413" s="10">
        <f>SUMIFS(IsQList,IsIList,Table_ExternalData_15[[#This Row],[item_key]],IsITypeList,Table_ExternalData_17[[#Headers],[RTN]])</f>
        <v>0</v>
      </c>
      <c r="P413" s="10">
        <f>SUM(Table_ExternalData_17[[#This Row],[R/P]:[RTN]])</f>
        <v>489</v>
      </c>
      <c r="Q413" s="10">
        <f>SUM((Table_ExternalData_17[[#This Row],[Opening]]+Table_ExternalData_17[[#This Row],[Total Receipt]])-Table_ExternalData_17[[#This Row],[Total Issue]])</f>
        <v>-740</v>
      </c>
    </row>
    <row r="414" spans="1:17">
      <c r="A414" s="1" t="s">
        <v>158</v>
      </c>
      <c r="B414" s="1" t="s">
        <v>843</v>
      </c>
      <c r="C414" s="1" t="s">
        <v>844</v>
      </c>
      <c r="D414" s="10">
        <f>SUMIFS(OPBQList,OPBIList,Table_ExternalData_17[[#This Row],[item_key]])</f>
        <v>-416</v>
      </c>
      <c r="E414" s="10">
        <f>SUMIFS(GQList,GIList,Table_ExternalData_17[[#This Row],[item_key]],GTList,Table_ExternalData_17[[#Headers],[GRN]])</f>
        <v>360</v>
      </c>
      <c r="F414" s="10">
        <f>SUMIFS(GQList,GIList,Table_ExternalData_17[[#This Row],[item_key]],GTList,Table_ExternalData_17[[#Headers],[VSTR]])</f>
        <v>0</v>
      </c>
      <c r="G414" s="10">
        <f>SUMIFS(GQList,GIList,Table_ExternalData_17[[#This Row],[item_key]],GTList,Table_ExternalData_17[[#Headers],[SR]])</f>
        <v>0</v>
      </c>
      <c r="H414" s="10">
        <f>SUMIFS(GQList,GIList,Table_ExternalData_17[[#This Row],[item_key]],GTList,Table_ExternalData_17[[#Headers],[TR]])</f>
        <v>0</v>
      </c>
      <c r="I414" s="10">
        <f>SUMIFS(GQList,GIList,Table_ExternalData_17[[#This Row],[item_key]],GTList,Table_ExternalData_17[[#Headers],[RCA]])</f>
        <v>0</v>
      </c>
      <c r="J414" s="10">
        <f>SUM(Table_ExternalData_17[[#This Row],[GRN]]+Table_ExternalData_17[[#This Row],[VSTR]]+Table_ExternalData_17[[#This Row],[SR]]+Table_ExternalData_17[[#This Row],[TR]]+Table_ExternalData_17[[#This Row],[RCA]])</f>
        <v>360</v>
      </c>
      <c r="K414" s="10">
        <f>SUMIFS(IsQList,IsIList,Table_ExternalData_15[[#This Row],[item_key]],IsITypeList,Table_ExternalData_17[[#Headers],[R/P]])</f>
        <v>2934</v>
      </c>
      <c r="L414" s="10">
        <f>SUMIFS(IsQList,IsIList,Table_ExternalData_15[[#This Row],[item_key]],IsITypeList,Table_ExternalData_17[[#Headers],[CST]])</f>
        <v>0</v>
      </c>
      <c r="M414" s="10">
        <f>SUMIFS(IsQList,IsIList,Table_ExternalData_15[[#This Row],[item_key]],IsITypeList,Table_ExternalData_17[[#Headers],[S/I]])</f>
        <v>0</v>
      </c>
      <c r="N414" s="10">
        <f>SUMIFS(IsQList,IsIList,Table_ExternalData_15[[#This Row],[item_key]],IsITypeList,Table_ExternalData_17[[#Headers],[VST]])</f>
        <v>0</v>
      </c>
      <c r="O414" s="10">
        <f>SUMIFS(IsQList,IsIList,Table_ExternalData_15[[#This Row],[item_key]],IsITypeList,Table_ExternalData_17[[#Headers],[RTN]])</f>
        <v>0</v>
      </c>
      <c r="P414" s="10">
        <f>SUM(Table_ExternalData_17[[#This Row],[R/P]:[RTN]])</f>
        <v>2934</v>
      </c>
      <c r="Q414" s="10">
        <f>SUM((Table_ExternalData_17[[#This Row],[Opening]]+Table_ExternalData_17[[#This Row],[Total Receipt]])-Table_ExternalData_17[[#This Row],[Total Issue]])</f>
        <v>-2990</v>
      </c>
    </row>
    <row r="415" spans="1:17">
      <c r="A415" s="1" t="s">
        <v>160</v>
      </c>
      <c r="B415" s="1" t="s">
        <v>1191</v>
      </c>
      <c r="C415" s="1" t="s">
        <v>1192</v>
      </c>
      <c r="D415" s="10">
        <f>SUMIFS(OPBQList,OPBIList,Table_ExternalData_17[[#This Row],[item_key]])</f>
        <v>1538</v>
      </c>
      <c r="E415" s="10">
        <f>SUMIFS(GQList,GIList,Table_ExternalData_17[[#This Row],[item_key]],GTList,Table_ExternalData_17[[#Headers],[GRN]])</f>
        <v>1700</v>
      </c>
      <c r="F415" s="10">
        <f>SUMIFS(GQList,GIList,Table_ExternalData_17[[#This Row],[item_key]],GTList,Table_ExternalData_17[[#Headers],[VSTR]])</f>
        <v>0</v>
      </c>
      <c r="G415" s="10">
        <f>SUMIFS(GQList,GIList,Table_ExternalData_17[[#This Row],[item_key]],GTList,Table_ExternalData_17[[#Headers],[SR]])</f>
        <v>0</v>
      </c>
      <c r="H415" s="10">
        <f>SUMIFS(GQList,GIList,Table_ExternalData_17[[#This Row],[item_key]],GTList,Table_ExternalData_17[[#Headers],[TR]])</f>
        <v>0</v>
      </c>
      <c r="I415" s="10">
        <f>SUMIFS(GQList,GIList,Table_ExternalData_17[[#This Row],[item_key]],GTList,Table_ExternalData_17[[#Headers],[RCA]])</f>
        <v>-450</v>
      </c>
      <c r="J415" s="10">
        <f>SUM(Table_ExternalData_17[[#This Row],[GRN]]+Table_ExternalData_17[[#This Row],[VSTR]]+Table_ExternalData_17[[#This Row],[SR]]+Table_ExternalData_17[[#This Row],[TR]]+Table_ExternalData_17[[#This Row],[RCA]])</f>
        <v>1250</v>
      </c>
      <c r="K415" s="10">
        <f>SUMIFS(IsQList,IsIList,Table_ExternalData_15[[#This Row],[item_key]],IsITypeList,Table_ExternalData_17[[#Headers],[R/P]])</f>
        <v>1956</v>
      </c>
      <c r="L415" s="10">
        <f>SUMIFS(IsQList,IsIList,Table_ExternalData_15[[#This Row],[item_key]],IsITypeList,Table_ExternalData_17[[#Headers],[CST]])</f>
        <v>0</v>
      </c>
      <c r="M415" s="10">
        <f>SUMIFS(IsQList,IsIList,Table_ExternalData_15[[#This Row],[item_key]],IsITypeList,Table_ExternalData_17[[#Headers],[S/I]])</f>
        <v>0</v>
      </c>
      <c r="N415" s="10">
        <f>SUMIFS(IsQList,IsIList,Table_ExternalData_15[[#This Row],[item_key]],IsITypeList,Table_ExternalData_17[[#Headers],[VST]])</f>
        <v>0</v>
      </c>
      <c r="O415" s="10">
        <f>SUMIFS(IsQList,IsIList,Table_ExternalData_15[[#This Row],[item_key]],IsITypeList,Table_ExternalData_17[[#Headers],[RTN]])</f>
        <v>0</v>
      </c>
      <c r="P415" s="10">
        <f>SUM(Table_ExternalData_17[[#This Row],[R/P]:[RTN]])</f>
        <v>1956</v>
      </c>
      <c r="Q415" s="10">
        <f>SUM((Table_ExternalData_17[[#This Row],[Opening]]+Table_ExternalData_17[[#This Row],[Total Receipt]])-Table_ExternalData_17[[#This Row],[Total Issue]])</f>
        <v>832</v>
      </c>
    </row>
    <row r="416" spans="1:17">
      <c r="A416" s="1" t="s">
        <v>2364</v>
      </c>
      <c r="B416" s="1" t="s">
        <v>2676</v>
      </c>
      <c r="C416" s="1" t="s">
        <v>842</v>
      </c>
      <c r="D416" s="10">
        <f>SUMIFS(OPBQList,OPBIList,Table_ExternalData_17[[#This Row],[item_key]])</f>
        <v>0</v>
      </c>
      <c r="E416" s="10">
        <f>SUMIFS(GQList,GIList,Table_ExternalData_17[[#This Row],[item_key]],GTList,Table_ExternalData_17[[#Headers],[GRN]])</f>
        <v>0</v>
      </c>
      <c r="F416" s="10">
        <f>SUMIFS(GQList,GIList,Table_ExternalData_17[[#This Row],[item_key]],GTList,Table_ExternalData_17[[#Headers],[VSTR]])</f>
        <v>0</v>
      </c>
      <c r="G416" s="10">
        <f>SUMIFS(GQList,GIList,Table_ExternalData_17[[#This Row],[item_key]],GTList,Table_ExternalData_17[[#Headers],[SR]])</f>
        <v>0</v>
      </c>
      <c r="H416" s="10">
        <f>SUMIFS(GQList,GIList,Table_ExternalData_17[[#This Row],[item_key]],GTList,Table_ExternalData_17[[#Headers],[TR]])</f>
        <v>0</v>
      </c>
      <c r="I416" s="10">
        <f>SUMIFS(GQList,GIList,Table_ExternalData_17[[#This Row],[item_key]],GTList,Table_ExternalData_17[[#Headers],[RCA]])</f>
        <v>0</v>
      </c>
      <c r="J416" s="10">
        <f>SUM(Table_ExternalData_17[[#This Row],[GRN]]+Table_ExternalData_17[[#This Row],[VSTR]]+Table_ExternalData_17[[#This Row],[SR]]+Table_ExternalData_17[[#This Row],[TR]]+Table_ExternalData_17[[#This Row],[RCA]])</f>
        <v>0</v>
      </c>
      <c r="K416" s="10">
        <f>SUMIFS(IsQList,IsIList,Table_ExternalData_15[[#This Row],[item_key]],IsITypeList,Table_ExternalData_17[[#Headers],[R/P]])</f>
        <v>978</v>
      </c>
      <c r="L416" s="10">
        <f>SUMIFS(IsQList,IsIList,Table_ExternalData_15[[#This Row],[item_key]],IsITypeList,Table_ExternalData_17[[#Headers],[CST]])</f>
        <v>0</v>
      </c>
      <c r="M416" s="10">
        <f>SUMIFS(IsQList,IsIList,Table_ExternalData_15[[#This Row],[item_key]],IsITypeList,Table_ExternalData_17[[#Headers],[S/I]])</f>
        <v>0</v>
      </c>
      <c r="N416" s="10">
        <f>SUMIFS(IsQList,IsIList,Table_ExternalData_15[[#This Row],[item_key]],IsITypeList,Table_ExternalData_17[[#Headers],[VST]])</f>
        <v>0</v>
      </c>
      <c r="O416" s="10">
        <f>SUMIFS(IsQList,IsIList,Table_ExternalData_15[[#This Row],[item_key]],IsITypeList,Table_ExternalData_17[[#Headers],[RTN]])</f>
        <v>0</v>
      </c>
      <c r="P416" s="10">
        <f>SUM(Table_ExternalData_17[[#This Row],[R/P]:[RTN]])</f>
        <v>978</v>
      </c>
      <c r="Q416" s="10">
        <f>SUM((Table_ExternalData_17[[#This Row],[Opening]]+Table_ExternalData_17[[#This Row],[Total Receipt]])-Table_ExternalData_17[[#This Row],[Total Issue]])</f>
        <v>-978</v>
      </c>
    </row>
    <row r="417" spans="1:17">
      <c r="A417" s="1" t="s">
        <v>2030</v>
      </c>
      <c r="B417" s="1" t="s">
        <v>2677</v>
      </c>
      <c r="C417" s="1" t="s">
        <v>2678</v>
      </c>
      <c r="D417" s="10">
        <f>SUMIFS(OPBQList,OPBIList,Table_ExternalData_17[[#This Row],[item_key]])</f>
        <v>2652</v>
      </c>
      <c r="E417" s="10">
        <f>SUMIFS(GQList,GIList,Table_ExternalData_17[[#This Row],[item_key]],GTList,Table_ExternalData_17[[#Headers],[GRN]])</f>
        <v>0</v>
      </c>
      <c r="F417" s="10">
        <f>SUMIFS(GQList,GIList,Table_ExternalData_17[[#This Row],[item_key]],GTList,Table_ExternalData_17[[#Headers],[VSTR]])</f>
        <v>0</v>
      </c>
      <c r="G417" s="10">
        <f>SUMIFS(GQList,GIList,Table_ExternalData_17[[#This Row],[item_key]],GTList,Table_ExternalData_17[[#Headers],[SR]])</f>
        <v>0</v>
      </c>
      <c r="H417" s="10">
        <f>SUMIFS(GQList,GIList,Table_ExternalData_17[[#This Row],[item_key]],GTList,Table_ExternalData_17[[#Headers],[TR]])</f>
        <v>0</v>
      </c>
      <c r="I417" s="10">
        <f>SUMIFS(GQList,GIList,Table_ExternalData_17[[#This Row],[item_key]],GTList,Table_ExternalData_17[[#Headers],[RCA]])</f>
        <v>0</v>
      </c>
      <c r="J417" s="10">
        <f>SUM(Table_ExternalData_17[[#This Row],[GRN]]+Table_ExternalData_17[[#This Row],[VSTR]]+Table_ExternalData_17[[#This Row],[SR]]+Table_ExternalData_17[[#This Row],[TR]]+Table_ExternalData_17[[#This Row],[RCA]])</f>
        <v>0</v>
      </c>
      <c r="K417" s="10">
        <f>SUMIFS(IsQList,IsIList,Table_ExternalData_15[[#This Row],[item_key]],IsITypeList,Table_ExternalData_17[[#Headers],[R/P]])</f>
        <v>489</v>
      </c>
      <c r="L417" s="10">
        <f>SUMIFS(IsQList,IsIList,Table_ExternalData_15[[#This Row],[item_key]],IsITypeList,Table_ExternalData_17[[#Headers],[CST]])</f>
        <v>0</v>
      </c>
      <c r="M417" s="10">
        <f>SUMIFS(IsQList,IsIList,Table_ExternalData_15[[#This Row],[item_key]],IsITypeList,Table_ExternalData_17[[#Headers],[S/I]])</f>
        <v>0</v>
      </c>
      <c r="N417" s="10">
        <f>SUMIFS(IsQList,IsIList,Table_ExternalData_15[[#This Row],[item_key]],IsITypeList,Table_ExternalData_17[[#Headers],[VST]])</f>
        <v>0</v>
      </c>
      <c r="O417" s="10">
        <f>SUMIFS(IsQList,IsIList,Table_ExternalData_15[[#This Row],[item_key]],IsITypeList,Table_ExternalData_17[[#Headers],[RTN]])</f>
        <v>0</v>
      </c>
      <c r="P417" s="10">
        <f>SUM(Table_ExternalData_17[[#This Row],[R/P]:[RTN]])</f>
        <v>489</v>
      </c>
      <c r="Q417" s="10">
        <f>SUM((Table_ExternalData_17[[#This Row],[Opening]]+Table_ExternalData_17[[#This Row],[Total Receipt]])-Table_ExternalData_17[[#This Row],[Total Issue]])</f>
        <v>2163</v>
      </c>
    </row>
    <row r="418" spans="1:17">
      <c r="A418" s="1" t="s">
        <v>2031</v>
      </c>
      <c r="B418" s="1" t="s">
        <v>2679</v>
      </c>
      <c r="C418" s="1" t="s">
        <v>2680</v>
      </c>
      <c r="D418" s="10">
        <f>SUMIFS(OPBQList,OPBIList,Table_ExternalData_17[[#This Row],[item_key]])</f>
        <v>-84</v>
      </c>
      <c r="E418" s="10">
        <f>SUMIFS(GQList,GIList,Table_ExternalData_17[[#This Row],[item_key]],GTList,Table_ExternalData_17[[#Headers],[GRN]])</f>
        <v>0</v>
      </c>
      <c r="F418" s="10">
        <f>SUMIFS(GQList,GIList,Table_ExternalData_17[[#This Row],[item_key]],GTList,Table_ExternalData_17[[#Headers],[VSTR]])</f>
        <v>0</v>
      </c>
      <c r="G418" s="10">
        <f>SUMIFS(GQList,GIList,Table_ExternalData_17[[#This Row],[item_key]],GTList,Table_ExternalData_17[[#Headers],[SR]])</f>
        <v>0</v>
      </c>
      <c r="H418" s="10">
        <f>SUMIFS(GQList,GIList,Table_ExternalData_17[[#This Row],[item_key]],GTList,Table_ExternalData_17[[#Headers],[TR]])</f>
        <v>0</v>
      </c>
      <c r="I418" s="10">
        <f>SUMIFS(GQList,GIList,Table_ExternalData_17[[#This Row],[item_key]],GTList,Table_ExternalData_17[[#Headers],[RCA]])</f>
        <v>0</v>
      </c>
      <c r="J418" s="10">
        <f>SUM(Table_ExternalData_17[[#This Row],[GRN]]+Table_ExternalData_17[[#This Row],[VSTR]]+Table_ExternalData_17[[#This Row],[SR]]+Table_ExternalData_17[[#This Row],[TR]]+Table_ExternalData_17[[#This Row],[RCA]])</f>
        <v>0</v>
      </c>
      <c r="K418" s="10">
        <f>SUMIFS(IsQList,IsIList,Table_ExternalData_15[[#This Row],[item_key]],IsITypeList,Table_ExternalData_17[[#Headers],[R/P]])</f>
        <v>489</v>
      </c>
      <c r="L418" s="10">
        <f>SUMIFS(IsQList,IsIList,Table_ExternalData_15[[#This Row],[item_key]],IsITypeList,Table_ExternalData_17[[#Headers],[CST]])</f>
        <v>0</v>
      </c>
      <c r="M418" s="10">
        <f>SUMIFS(IsQList,IsIList,Table_ExternalData_15[[#This Row],[item_key]],IsITypeList,Table_ExternalData_17[[#Headers],[S/I]])</f>
        <v>0</v>
      </c>
      <c r="N418" s="10">
        <f>SUMIFS(IsQList,IsIList,Table_ExternalData_15[[#This Row],[item_key]],IsITypeList,Table_ExternalData_17[[#Headers],[VST]])</f>
        <v>0</v>
      </c>
      <c r="O418" s="10">
        <f>SUMIFS(IsQList,IsIList,Table_ExternalData_15[[#This Row],[item_key]],IsITypeList,Table_ExternalData_17[[#Headers],[RTN]])</f>
        <v>0</v>
      </c>
      <c r="P418" s="10">
        <f>SUM(Table_ExternalData_17[[#This Row],[R/P]:[RTN]])</f>
        <v>489</v>
      </c>
      <c r="Q418" s="10">
        <f>SUM((Table_ExternalData_17[[#This Row],[Opening]]+Table_ExternalData_17[[#This Row],[Total Receipt]])-Table_ExternalData_17[[#This Row],[Total Issue]])</f>
        <v>-573</v>
      </c>
    </row>
    <row r="419" spans="1:17">
      <c r="A419" s="1" t="s">
        <v>2210</v>
      </c>
      <c r="B419" s="1" t="s">
        <v>2681</v>
      </c>
      <c r="C419" s="1" t="s">
        <v>2682</v>
      </c>
      <c r="D419" s="10">
        <f>SUMIFS(OPBQList,OPBIList,Table_ExternalData_17[[#This Row],[item_key]])</f>
        <v>636</v>
      </c>
      <c r="E419" s="10">
        <f>SUMIFS(GQList,GIList,Table_ExternalData_17[[#This Row],[item_key]],GTList,Table_ExternalData_17[[#Headers],[GRN]])</f>
        <v>450</v>
      </c>
      <c r="F419" s="10">
        <f>SUMIFS(GQList,GIList,Table_ExternalData_17[[#This Row],[item_key]],GTList,Table_ExternalData_17[[#Headers],[VSTR]])</f>
        <v>0</v>
      </c>
      <c r="G419" s="10">
        <f>SUMIFS(GQList,GIList,Table_ExternalData_17[[#This Row],[item_key]],GTList,Table_ExternalData_17[[#Headers],[SR]])</f>
        <v>0</v>
      </c>
      <c r="H419" s="10">
        <f>SUMIFS(GQList,GIList,Table_ExternalData_17[[#This Row],[item_key]],GTList,Table_ExternalData_17[[#Headers],[TR]])</f>
        <v>0</v>
      </c>
      <c r="I419" s="10">
        <f>SUMIFS(GQList,GIList,Table_ExternalData_17[[#This Row],[item_key]],GTList,Table_ExternalData_17[[#Headers],[RCA]])</f>
        <v>0</v>
      </c>
      <c r="J419" s="10">
        <f>SUM(Table_ExternalData_17[[#This Row],[GRN]]+Table_ExternalData_17[[#This Row],[VSTR]]+Table_ExternalData_17[[#This Row],[SR]]+Table_ExternalData_17[[#This Row],[TR]]+Table_ExternalData_17[[#This Row],[RCA]])</f>
        <v>450</v>
      </c>
      <c r="K419" s="10">
        <f>SUMIFS(IsQList,IsIList,Table_ExternalData_15[[#This Row],[item_key]],IsITypeList,Table_ExternalData_17[[#Headers],[R/P]])</f>
        <v>489</v>
      </c>
      <c r="L419" s="10">
        <f>SUMIFS(IsQList,IsIList,Table_ExternalData_15[[#This Row],[item_key]],IsITypeList,Table_ExternalData_17[[#Headers],[CST]])</f>
        <v>0</v>
      </c>
      <c r="M419" s="10">
        <f>SUMIFS(IsQList,IsIList,Table_ExternalData_15[[#This Row],[item_key]],IsITypeList,Table_ExternalData_17[[#Headers],[S/I]])</f>
        <v>0</v>
      </c>
      <c r="N419" s="10">
        <f>SUMIFS(IsQList,IsIList,Table_ExternalData_15[[#This Row],[item_key]],IsITypeList,Table_ExternalData_17[[#Headers],[VST]])</f>
        <v>0</v>
      </c>
      <c r="O419" s="10">
        <f>SUMIFS(IsQList,IsIList,Table_ExternalData_15[[#This Row],[item_key]],IsITypeList,Table_ExternalData_17[[#Headers],[RTN]])</f>
        <v>0</v>
      </c>
      <c r="P419" s="10">
        <f>SUM(Table_ExternalData_17[[#This Row],[R/P]:[RTN]])</f>
        <v>489</v>
      </c>
      <c r="Q419" s="10">
        <f>SUM((Table_ExternalData_17[[#This Row],[Opening]]+Table_ExternalData_17[[#This Row],[Total Receipt]])-Table_ExternalData_17[[#This Row],[Total Issue]])</f>
        <v>597</v>
      </c>
    </row>
    <row r="420" spans="1:17">
      <c r="A420" s="1" t="s">
        <v>277</v>
      </c>
      <c r="B420" s="1" t="s">
        <v>1434</v>
      </c>
      <c r="C420" s="1" t="s">
        <v>1435</v>
      </c>
      <c r="D420" s="10">
        <f>SUMIFS(OPBQList,OPBIList,Table_ExternalData_17[[#This Row],[item_key]])</f>
        <v>748</v>
      </c>
      <c r="E420" s="10">
        <f>SUMIFS(GQList,GIList,Table_ExternalData_17[[#This Row],[item_key]],GTList,Table_ExternalData_17[[#Headers],[GRN]])</f>
        <v>500</v>
      </c>
      <c r="F420" s="10">
        <f>SUMIFS(GQList,GIList,Table_ExternalData_17[[#This Row],[item_key]],GTList,Table_ExternalData_17[[#Headers],[VSTR]])</f>
        <v>0</v>
      </c>
      <c r="G420" s="10">
        <f>SUMIFS(GQList,GIList,Table_ExternalData_17[[#This Row],[item_key]],GTList,Table_ExternalData_17[[#Headers],[SR]])</f>
        <v>0</v>
      </c>
      <c r="H420" s="10">
        <f>SUMIFS(GQList,GIList,Table_ExternalData_17[[#This Row],[item_key]],GTList,Table_ExternalData_17[[#Headers],[TR]])</f>
        <v>0</v>
      </c>
      <c r="I420" s="10">
        <f>SUMIFS(GQList,GIList,Table_ExternalData_17[[#This Row],[item_key]],GTList,Table_ExternalData_17[[#Headers],[RCA]])</f>
        <v>0</v>
      </c>
      <c r="J420" s="10">
        <f>SUM(Table_ExternalData_17[[#This Row],[GRN]]+Table_ExternalData_17[[#This Row],[VSTR]]+Table_ExternalData_17[[#This Row],[SR]]+Table_ExternalData_17[[#This Row],[TR]]+Table_ExternalData_17[[#This Row],[RCA]])</f>
        <v>500</v>
      </c>
      <c r="K420" s="10">
        <f>SUMIFS(IsQList,IsIList,Table_ExternalData_15[[#This Row],[item_key]],IsITypeList,Table_ExternalData_17[[#Headers],[R/P]])</f>
        <v>489</v>
      </c>
      <c r="L420" s="10">
        <f>SUMIFS(IsQList,IsIList,Table_ExternalData_15[[#This Row],[item_key]],IsITypeList,Table_ExternalData_17[[#Headers],[CST]])</f>
        <v>0</v>
      </c>
      <c r="M420" s="10">
        <f>SUMIFS(IsQList,IsIList,Table_ExternalData_15[[#This Row],[item_key]],IsITypeList,Table_ExternalData_17[[#Headers],[S/I]])</f>
        <v>0</v>
      </c>
      <c r="N420" s="10">
        <f>SUMIFS(IsQList,IsIList,Table_ExternalData_15[[#This Row],[item_key]],IsITypeList,Table_ExternalData_17[[#Headers],[VST]])</f>
        <v>0</v>
      </c>
      <c r="O420" s="10">
        <f>SUMIFS(IsQList,IsIList,Table_ExternalData_15[[#This Row],[item_key]],IsITypeList,Table_ExternalData_17[[#Headers],[RTN]])</f>
        <v>0</v>
      </c>
      <c r="P420" s="10">
        <f>SUM(Table_ExternalData_17[[#This Row],[R/P]:[RTN]])</f>
        <v>489</v>
      </c>
      <c r="Q420" s="10">
        <f>SUM((Table_ExternalData_17[[#This Row],[Opening]]+Table_ExternalData_17[[#This Row],[Total Receipt]])-Table_ExternalData_17[[#This Row],[Total Issue]])</f>
        <v>759</v>
      </c>
    </row>
    <row r="421" spans="1:17">
      <c r="A421" s="1" t="s">
        <v>2211</v>
      </c>
      <c r="B421" s="1" t="s">
        <v>2683</v>
      </c>
      <c r="C421" s="1" t="s">
        <v>2684</v>
      </c>
      <c r="D421" s="10">
        <f>SUMIFS(OPBQList,OPBIList,Table_ExternalData_17[[#This Row],[item_key]])</f>
        <v>-36</v>
      </c>
      <c r="E421" s="10">
        <f>SUMIFS(GQList,GIList,Table_ExternalData_17[[#This Row],[item_key]],GTList,Table_ExternalData_17[[#Headers],[GRN]])</f>
        <v>0</v>
      </c>
      <c r="F421" s="10">
        <f>SUMIFS(GQList,GIList,Table_ExternalData_17[[#This Row],[item_key]],GTList,Table_ExternalData_17[[#Headers],[VSTR]])</f>
        <v>0</v>
      </c>
      <c r="G421" s="10">
        <f>SUMIFS(GQList,GIList,Table_ExternalData_17[[#This Row],[item_key]],GTList,Table_ExternalData_17[[#Headers],[SR]])</f>
        <v>0</v>
      </c>
      <c r="H421" s="10">
        <f>SUMIFS(GQList,GIList,Table_ExternalData_17[[#This Row],[item_key]],GTList,Table_ExternalData_17[[#Headers],[TR]])</f>
        <v>0</v>
      </c>
      <c r="I421" s="10">
        <f>SUMIFS(GQList,GIList,Table_ExternalData_17[[#This Row],[item_key]],GTList,Table_ExternalData_17[[#Headers],[RCA]])</f>
        <v>0</v>
      </c>
      <c r="J421" s="10">
        <f>SUM(Table_ExternalData_17[[#This Row],[GRN]]+Table_ExternalData_17[[#This Row],[VSTR]]+Table_ExternalData_17[[#This Row],[SR]]+Table_ExternalData_17[[#This Row],[TR]]+Table_ExternalData_17[[#This Row],[RCA]])</f>
        <v>0</v>
      </c>
      <c r="K421" s="10">
        <f>SUMIFS(IsQList,IsIList,Table_ExternalData_15[[#This Row],[item_key]],IsITypeList,Table_ExternalData_17[[#Headers],[R/P]])</f>
        <v>541</v>
      </c>
      <c r="L421" s="10">
        <f>SUMIFS(IsQList,IsIList,Table_ExternalData_15[[#This Row],[item_key]],IsITypeList,Table_ExternalData_17[[#Headers],[CST]])</f>
        <v>0</v>
      </c>
      <c r="M421" s="10">
        <f>SUMIFS(IsQList,IsIList,Table_ExternalData_15[[#This Row],[item_key]],IsITypeList,Table_ExternalData_17[[#Headers],[S/I]])</f>
        <v>0</v>
      </c>
      <c r="N421" s="10">
        <f>SUMIFS(IsQList,IsIList,Table_ExternalData_15[[#This Row],[item_key]],IsITypeList,Table_ExternalData_17[[#Headers],[VST]])</f>
        <v>0</v>
      </c>
      <c r="O421" s="10">
        <f>SUMIFS(IsQList,IsIList,Table_ExternalData_15[[#This Row],[item_key]],IsITypeList,Table_ExternalData_17[[#Headers],[RTN]])</f>
        <v>-8</v>
      </c>
      <c r="P421" s="10">
        <f>SUM(Table_ExternalData_17[[#This Row],[R/P]:[RTN]])</f>
        <v>533</v>
      </c>
      <c r="Q421" s="10">
        <f>SUM((Table_ExternalData_17[[#This Row],[Opening]]+Table_ExternalData_17[[#This Row],[Total Receipt]])-Table_ExternalData_17[[#This Row],[Total Issue]])</f>
        <v>-569</v>
      </c>
    </row>
    <row r="422" spans="1:17">
      <c r="A422" s="1" t="s">
        <v>2212</v>
      </c>
      <c r="B422" s="1" t="s">
        <v>2685</v>
      </c>
      <c r="C422" s="1" t="s">
        <v>2686</v>
      </c>
      <c r="D422" s="10">
        <f>SUMIFS(OPBQList,OPBIList,Table_ExternalData_17[[#This Row],[item_key]])</f>
        <v>1713</v>
      </c>
      <c r="E422" s="10">
        <f>SUMIFS(GQList,GIList,Table_ExternalData_17[[#This Row],[item_key]],GTList,Table_ExternalData_17[[#Headers],[GRN]])</f>
        <v>0</v>
      </c>
      <c r="F422" s="10">
        <f>SUMIFS(GQList,GIList,Table_ExternalData_17[[#This Row],[item_key]],GTList,Table_ExternalData_17[[#Headers],[VSTR]])</f>
        <v>0</v>
      </c>
      <c r="G422" s="10">
        <f>SUMIFS(GQList,GIList,Table_ExternalData_17[[#This Row],[item_key]],GTList,Table_ExternalData_17[[#Headers],[SR]])</f>
        <v>0</v>
      </c>
      <c r="H422" s="10">
        <f>SUMIFS(GQList,GIList,Table_ExternalData_17[[#This Row],[item_key]],GTList,Table_ExternalData_17[[#Headers],[TR]])</f>
        <v>0</v>
      </c>
      <c r="I422" s="10">
        <f>SUMIFS(GQList,GIList,Table_ExternalData_17[[#This Row],[item_key]],GTList,Table_ExternalData_17[[#Headers],[RCA]])</f>
        <v>0</v>
      </c>
      <c r="J422" s="10">
        <f>SUM(Table_ExternalData_17[[#This Row],[GRN]]+Table_ExternalData_17[[#This Row],[VSTR]]+Table_ExternalData_17[[#This Row],[SR]]+Table_ExternalData_17[[#This Row],[TR]]+Table_ExternalData_17[[#This Row],[RCA]])</f>
        <v>0</v>
      </c>
      <c r="K422" s="10">
        <f>SUMIFS(IsQList,IsIList,Table_ExternalData_15[[#This Row],[item_key]],IsITypeList,Table_ExternalData_17[[#Headers],[R/P]])</f>
        <v>541</v>
      </c>
      <c r="L422" s="10">
        <f>SUMIFS(IsQList,IsIList,Table_ExternalData_15[[#This Row],[item_key]],IsITypeList,Table_ExternalData_17[[#Headers],[CST]])</f>
        <v>0</v>
      </c>
      <c r="M422" s="10">
        <f>SUMIFS(IsQList,IsIList,Table_ExternalData_15[[#This Row],[item_key]],IsITypeList,Table_ExternalData_17[[#Headers],[S/I]])</f>
        <v>0</v>
      </c>
      <c r="N422" s="10">
        <f>SUMIFS(IsQList,IsIList,Table_ExternalData_15[[#This Row],[item_key]],IsITypeList,Table_ExternalData_17[[#Headers],[VST]])</f>
        <v>0</v>
      </c>
      <c r="O422" s="10">
        <f>SUMIFS(IsQList,IsIList,Table_ExternalData_15[[#This Row],[item_key]],IsITypeList,Table_ExternalData_17[[#Headers],[RTN]])</f>
        <v>-8</v>
      </c>
      <c r="P422" s="10">
        <f>SUM(Table_ExternalData_17[[#This Row],[R/P]:[RTN]])</f>
        <v>533</v>
      </c>
      <c r="Q422" s="10">
        <f>SUM((Table_ExternalData_17[[#This Row],[Opening]]+Table_ExternalData_17[[#This Row],[Total Receipt]])-Table_ExternalData_17[[#This Row],[Total Issue]])</f>
        <v>1180</v>
      </c>
    </row>
    <row r="423" spans="1:17">
      <c r="A423" s="1" t="s">
        <v>2032</v>
      </c>
      <c r="B423" s="1" t="s">
        <v>2687</v>
      </c>
      <c r="C423" s="1" t="s">
        <v>2614</v>
      </c>
      <c r="D423" s="10">
        <f>SUMIFS(OPBQList,OPBIList,Table_ExternalData_17[[#This Row],[item_key]])</f>
        <v>748</v>
      </c>
      <c r="E423" s="10">
        <f>SUMIFS(GQList,GIList,Table_ExternalData_17[[#This Row],[item_key]],GTList,Table_ExternalData_17[[#Headers],[GRN]])</f>
        <v>0</v>
      </c>
      <c r="F423" s="10">
        <f>SUMIFS(GQList,GIList,Table_ExternalData_17[[#This Row],[item_key]],GTList,Table_ExternalData_17[[#Headers],[VSTR]])</f>
        <v>0</v>
      </c>
      <c r="G423" s="10">
        <f>SUMIFS(GQList,GIList,Table_ExternalData_17[[#This Row],[item_key]],GTList,Table_ExternalData_17[[#Headers],[SR]])</f>
        <v>0</v>
      </c>
      <c r="H423" s="10">
        <f>SUMIFS(GQList,GIList,Table_ExternalData_17[[#This Row],[item_key]],GTList,Table_ExternalData_17[[#Headers],[TR]])</f>
        <v>0</v>
      </c>
      <c r="I423" s="10">
        <f>SUMIFS(GQList,GIList,Table_ExternalData_17[[#This Row],[item_key]],GTList,Table_ExternalData_17[[#Headers],[RCA]])</f>
        <v>0</v>
      </c>
      <c r="J423" s="10">
        <f>SUM(Table_ExternalData_17[[#This Row],[GRN]]+Table_ExternalData_17[[#This Row],[VSTR]]+Table_ExternalData_17[[#This Row],[SR]]+Table_ExternalData_17[[#This Row],[TR]]+Table_ExternalData_17[[#This Row],[RCA]])</f>
        <v>0</v>
      </c>
      <c r="K423" s="10">
        <f>SUMIFS(IsQList,IsIList,Table_ExternalData_15[[#This Row],[item_key]],IsITypeList,Table_ExternalData_17[[#Headers],[R/P]])</f>
        <v>140</v>
      </c>
      <c r="L423" s="10">
        <f>SUMIFS(IsQList,IsIList,Table_ExternalData_15[[#This Row],[item_key]],IsITypeList,Table_ExternalData_17[[#Headers],[CST]])</f>
        <v>0</v>
      </c>
      <c r="M423" s="10">
        <f>SUMIFS(IsQList,IsIList,Table_ExternalData_15[[#This Row],[item_key]],IsITypeList,Table_ExternalData_17[[#Headers],[S/I]])</f>
        <v>0</v>
      </c>
      <c r="N423" s="10">
        <f>SUMIFS(IsQList,IsIList,Table_ExternalData_15[[#This Row],[item_key]],IsITypeList,Table_ExternalData_17[[#Headers],[VST]])</f>
        <v>0</v>
      </c>
      <c r="O423" s="10">
        <f>SUMIFS(IsQList,IsIList,Table_ExternalData_15[[#This Row],[item_key]],IsITypeList,Table_ExternalData_17[[#Headers],[RTN]])</f>
        <v>0</v>
      </c>
      <c r="P423" s="10">
        <f>SUM(Table_ExternalData_17[[#This Row],[R/P]:[RTN]])</f>
        <v>140</v>
      </c>
      <c r="Q423" s="10">
        <f>SUM((Table_ExternalData_17[[#This Row],[Opening]]+Table_ExternalData_17[[#This Row],[Total Receipt]])-Table_ExternalData_17[[#This Row],[Total Issue]])</f>
        <v>608</v>
      </c>
    </row>
    <row r="424" spans="1:17">
      <c r="A424" s="1" t="s">
        <v>2355</v>
      </c>
      <c r="B424" s="1" t="s">
        <v>2688</v>
      </c>
      <c r="C424" s="1" t="s">
        <v>2689</v>
      </c>
      <c r="D424" s="10">
        <f>SUMIFS(OPBQList,OPBIList,Table_ExternalData_17[[#This Row],[item_key]])</f>
        <v>0</v>
      </c>
      <c r="E424" s="10">
        <f>SUMIFS(GQList,GIList,Table_ExternalData_17[[#This Row],[item_key]],GTList,Table_ExternalData_17[[#Headers],[GRN]])</f>
        <v>0</v>
      </c>
      <c r="F424" s="10">
        <f>SUMIFS(GQList,GIList,Table_ExternalData_17[[#This Row],[item_key]],GTList,Table_ExternalData_17[[#Headers],[VSTR]])</f>
        <v>0</v>
      </c>
      <c r="G424" s="10">
        <f>SUMIFS(GQList,GIList,Table_ExternalData_17[[#This Row],[item_key]],GTList,Table_ExternalData_17[[#Headers],[SR]])</f>
        <v>0</v>
      </c>
      <c r="H424" s="10">
        <f>SUMIFS(GQList,GIList,Table_ExternalData_17[[#This Row],[item_key]],GTList,Table_ExternalData_17[[#Headers],[TR]])</f>
        <v>0</v>
      </c>
      <c r="I424" s="10">
        <f>SUMIFS(GQList,GIList,Table_ExternalData_17[[#This Row],[item_key]],GTList,Table_ExternalData_17[[#Headers],[RCA]])</f>
        <v>0</v>
      </c>
      <c r="J424" s="10">
        <f>SUM(Table_ExternalData_17[[#This Row],[GRN]]+Table_ExternalData_17[[#This Row],[VSTR]]+Table_ExternalData_17[[#This Row],[SR]]+Table_ExternalData_17[[#This Row],[TR]]+Table_ExternalData_17[[#This Row],[RCA]])</f>
        <v>0</v>
      </c>
      <c r="K424" s="10">
        <f>SUMIFS(IsQList,IsIList,Table_ExternalData_15[[#This Row],[item_key]],IsITypeList,Table_ExternalData_17[[#Headers],[R/P]])</f>
        <v>978</v>
      </c>
      <c r="L424" s="10">
        <f>SUMIFS(IsQList,IsIList,Table_ExternalData_15[[#This Row],[item_key]],IsITypeList,Table_ExternalData_17[[#Headers],[CST]])</f>
        <v>0</v>
      </c>
      <c r="M424" s="10">
        <f>SUMIFS(IsQList,IsIList,Table_ExternalData_15[[#This Row],[item_key]],IsITypeList,Table_ExternalData_17[[#Headers],[S/I]])</f>
        <v>0</v>
      </c>
      <c r="N424" s="10">
        <f>SUMIFS(IsQList,IsIList,Table_ExternalData_15[[#This Row],[item_key]],IsITypeList,Table_ExternalData_17[[#Headers],[VST]])</f>
        <v>0</v>
      </c>
      <c r="O424" s="10">
        <f>SUMIFS(IsQList,IsIList,Table_ExternalData_15[[#This Row],[item_key]],IsITypeList,Table_ExternalData_17[[#Headers],[RTN]])</f>
        <v>0</v>
      </c>
      <c r="P424" s="10">
        <f>SUM(Table_ExternalData_17[[#This Row],[R/P]:[RTN]])</f>
        <v>978</v>
      </c>
      <c r="Q424" s="10">
        <f>SUM((Table_ExternalData_17[[#This Row],[Opening]]+Table_ExternalData_17[[#This Row],[Total Receipt]])-Table_ExternalData_17[[#This Row],[Total Issue]])</f>
        <v>-978</v>
      </c>
    </row>
    <row r="425" spans="1:17">
      <c r="A425" s="1" t="s">
        <v>161</v>
      </c>
      <c r="B425" s="1" t="s">
        <v>845</v>
      </c>
      <c r="C425" s="1" t="s">
        <v>846</v>
      </c>
      <c r="D425" s="10">
        <f>SUMIFS(OPBQList,OPBIList,Table_ExternalData_17[[#This Row],[item_key]])</f>
        <v>-462</v>
      </c>
      <c r="E425" s="10">
        <f>SUMIFS(GQList,GIList,Table_ExternalData_17[[#This Row],[item_key]],GTList,Table_ExternalData_17[[#Headers],[GRN]])</f>
        <v>418</v>
      </c>
      <c r="F425" s="10">
        <f>SUMIFS(GQList,GIList,Table_ExternalData_17[[#This Row],[item_key]],GTList,Table_ExternalData_17[[#Headers],[VSTR]])</f>
        <v>0</v>
      </c>
      <c r="G425" s="10">
        <f>SUMIFS(GQList,GIList,Table_ExternalData_17[[#This Row],[item_key]],GTList,Table_ExternalData_17[[#Headers],[SR]])</f>
        <v>0</v>
      </c>
      <c r="H425" s="10">
        <f>SUMIFS(GQList,GIList,Table_ExternalData_17[[#This Row],[item_key]],GTList,Table_ExternalData_17[[#Headers],[TR]])</f>
        <v>0</v>
      </c>
      <c r="I425" s="10">
        <f>SUMIFS(GQList,GIList,Table_ExternalData_17[[#This Row],[item_key]],GTList,Table_ExternalData_17[[#Headers],[RCA]])</f>
        <v>0</v>
      </c>
      <c r="J425" s="10">
        <f>SUM(Table_ExternalData_17[[#This Row],[GRN]]+Table_ExternalData_17[[#This Row],[VSTR]]+Table_ExternalData_17[[#This Row],[SR]]+Table_ExternalData_17[[#This Row],[TR]]+Table_ExternalData_17[[#This Row],[RCA]])</f>
        <v>418</v>
      </c>
      <c r="K425" s="10">
        <f>SUMIFS(IsQList,IsIList,Table_ExternalData_15[[#This Row],[item_key]],IsITypeList,Table_ExternalData_17[[#Headers],[R/P]])</f>
        <v>40086</v>
      </c>
      <c r="L425" s="10">
        <f>SUMIFS(IsQList,IsIList,Table_ExternalData_15[[#This Row],[item_key]],IsITypeList,Table_ExternalData_17[[#Headers],[CST]])</f>
        <v>0</v>
      </c>
      <c r="M425" s="10">
        <f>SUMIFS(IsQList,IsIList,Table_ExternalData_15[[#This Row],[item_key]],IsITypeList,Table_ExternalData_17[[#Headers],[S/I]])</f>
        <v>0</v>
      </c>
      <c r="N425" s="10">
        <f>SUMIFS(IsQList,IsIList,Table_ExternalData_15[[#This Row],[item_key]],IsITypeList,Table_ExternalData_17[[#Headers],[VST]])</f>
        <v>0</v>
      </c>
      <c r="O425" s="10">
        <f>SUMIFS(IsQList,IsIList,Table_ExternalData_15[[#This Row],[item_key]],IsITypeList,Table_ExternalData_17[[#Headers],[RTN]])</f>
        <v>-252</v>
      </c>
      <c r="P425" s="10">
        <f>SUM(Table_ExternalData_17[[#This Row],[R/P]:[RTN]])</f>
        <v>39834</v>
      </c>
      <c r="Q425" s="10">
        <f>SUM((Table_ExternalData_17[[#This Row],[Opening]]+Table_ExternalData_17[[#This Row],[Total Receipt]])-Table_ExternalData_17[[#This Row],[Total Issue]])</f>
        <v>-39878</v>
      </c>
    </row>
    <row r="426" spans="1:17">
      <c r="A426" s="1" t="s">
        <v>2213</v>
      </c>
      <c r="B426" s="1" t="s">
        <v>2690</v>
      </c>
      <c r="C426" s="1" t="s">
        <v>1825</v>
      </c>
      <c r="D426" s="10">
        <f>SUMIFS(OPBQList,OPBIList,Table_ExternalData_17[[#This Row],[item_key]])</f>
        <v>1909</v>
      </c>
      <c r="E426" s="10">
        <f>SUMIFS(GQList,GIList,Table_ExternalData_17[[#This Row],[item_key]],GTList,Table_ExternalData_17[[#Headers],[GRN]])</f>
        <v>0</v>
      </c>
      <c r="F426" s="10">
        <f>SUMIFS(GQList,GIList,Table_ExternalData_17[[#This Row],[item_key]],GTList,Table_ExternalData_17[[#Headers],[VSTR]])</f>
        <v>0</v>
      </c>
      <c r="G426" s="10">
        <f>SUMIFS(GQList,GIList,Table_ExternalData_17[[#This Row],[item_key]],GTList,Table_ExternalData_17[[#Headers],[SR]])</f>
        <v>0</v>
      </c>
      <c r="H426" s="10">
        <f>SUMIFS(GQList,GIList,Table_ExternalData_17[[#This Row],[item_key]],GTList,Table_ExternalData_17[[#Headers],[TR]])</f>
        <v>0</v>
      </c>
      <c r="I426" s="10">
        <f>SUMIFS(GQList,GIList,Table_ExternalData_17[[#This Row],[item_key]],GTList,Table_ExternalData_17[[#Headers],[RCA]])</f>
        <v>0</v>
      </c>
      <c r="J426" s="10">
        <f>SUM(Table_ExternalData_17[[#This Row],[GRN]]+Table_ExternalData_17[[#This Row],[VSTR]]+Table_ExternalData_17[[#This Row],[SR]]+Table_ExternalData_17[[#This Row],[TR]]+Table_ExternalData_17[[#This Row],[RCA]])</f>
        <v>0</v>
      </c>
      <c r="K426" s="10">
        <f>SUMIFS(IsQList,IsIList,Table_ExternalData_15[[#This Row],[item_key]],IsITypeList,Table_ExternalData_17[[#Headers],[R/P]])</f>
        <v>40086</v>
      </c>
      <c r="L426" s="10">
        <f>SUMIFS(IsQList,IsIList,Table_ExternalData_15[[#This Row],[item_key]],IsITypeList,Table_ExternalData_17[[#Headers],[CST]])</f>
        <v>0</v>
      </c>
      <c r="M426" s="10">
        <f>SUMIFS(IsQList,IsIList,Table_ExternalData_15[[#This Row],[item_key]],IsITypeList,Table_ExternalData_17[[#Headers],[S/I]])</f>
        <v>0</v>
      </c>
      <c r="N426" s="10">
        <f>SUMIFS(IsQList,IsIList,Table_ExternalData_15[[#This Row],[item_key]],IsITypeList,Table_ExternalData_17[[#Headers],[VST]])</f>
        <v>0</v>
      </c>
      <c r="O426" s="10">
        <f>SUMIFS(IsQList,IsIList,Table_ExternalData_15[[#This Row],[item_key]],IsITypeList,Table_ExternalData_17[[#Headers],[RTN]])</f>
        <v>-252</v>
      </c>
      <c r="P426" s="10">
        <f>SUM(Table_ExternalData_17[[#This Row],[R/P]:[RTN]])</f>
        <v>39834</v>
      </c>
      <c r="Q426" s="10">
        <f>SUM((Table_ExternalData_17[[#This Row],[Opening]]+Table_ExternalData_17[[#This Row],[Total Receipt]])-Table_ExternalData_17[[#This Row],[Total Issue]])</f>
        <v>-37925</v>
      </c>
    </row>
    <row r="427" spans="1:17">
      <c r="A427" s="1" t="s">
        <v>2351</v>
      </c>
      <c r="B427" s="1" t="s">
        <v>2691</v>
      </c>
      <c r="C427" s="1" t="s">
        <v>2692</v>
      </c>
      <c r="D427" s="10">
        <f>SUMIFS(OPBQList,OPBIList,Table_ExternalData_17[[#This Row],[item_key]])</f>
        <v>3164</v>
      </c>
      <c r="E427" s="10">
        <f>SUMIFS(GQList,GIList,Table_ExternalData_17[[#This Row],[item_key]],GTList,Table_ExternalData_17[[#Headers],[GRN]])</f>
        <v>0</v>
      </c>
      <c r="F427" s="10">
        <f>SUMIFS(GQList,GIList,Table_ExternalData_17[[#This Row],[item_key]],GTList,Table_ExternalData_17[[#Headers],[VSTR]])</f>
        <v>0</v>
      </c>
      <c r="G427" s="10">
        <f>SUMIFS(GQList,GIList,Table_ExternalData_17[[#This Row],[item_key]],GTList,Table_ExternalData_17[[#Headers],[SR]])</f>
        <v>0</v>
      </c>
      <c r="H427" s="10">
        <f>SUMIFS(GQList,GIList,Table_ExternalData_17[[#This Row],[item_key]],GTList,Table_ExternalData_17[[#Headers],[TR]])</f>
        <v>0</v>
      </c>
      <c r="I427" s="10">
        <f>SUMIFS(GQList,GIList,Table_ExternalData_17[[#This Row],[item_key]],GTList,Table_ExternalData_17[[#Headers],[RCA]])</f>
        <v>0</v>
      </c>
      <c r="J427" s="10">
        <f>SUM(Table_ExternalData_17[[#This Row],[GRN]]+Table_ExternalData_17[[#This Row],[VSTR]]+Table_ExternalData_17[[#This Row],[SR]]+Table_ExternalData_17[[#This Row],[TR]]+Table_ExternalData_17[[#This Row],[RCA]])</f>
        <v>0</v>
      </c>
      <c r="K427" s="10">
        <f>SUMIFS(IsQList,IsIList,Table_ExternalData_15[[#This Row],[item_key]],IsITypeList,Table_ExternalData_17[[#Headers],[R/P]])</f>
        <v>36</v>
      </c>
      <c r="L427" s="10">
        <f>SUMIFS(IsQList,IsIList,Table_ExternalData_15[[#This Row],[item_key]],IsITypeList,Table_ExternalData_17[[#Headers],[CST]])</f>
        <v>0</v>
      </c>
      <c r="M427" s="10">
        <f>SUMIFS(IsQList,IsIList,Table_ExternalData_15[[#This Row],[item_key]],IsITypeList,Table_ExternalData_17[[#Headers],[S/I]])</f>
        <v>0</v>
      </c>
      <c r="N427" s="10">
        <f>SUMIFS(IsQList,IsIList,Table_ExternalData_15[[#This Row],[item_key]],IsITypeList,Table_ExternalData_17[[#Headers],[VST]])</f>
        <v>0</v>
      </c>
      <c r="O427" s="10">
        <f>SUMIFS(IsQList,IsIList,Table_ExternalData_15[[#This Row],[item_key]],IsITypeList,Table_ExternalData_17[[#Headers],[RTN]])</f>
        <v>0</v>
      </c>
      <c r="P427" s="10">
        <f>SUM(Table_ExternalData_17[[#This Row],[R/P]:[RTN]])</f>
        <v>36</v>
      </c>
      <c r="Q427" s="10">
        <f>SUM((Table_ExternalData_17[[#This Row],[Opening]]+Table_ExternalData_17[[#This Row],[Total Receipt]])-Table_ExternalData_17[[#This Row],[Total Issue]])</f>
        <v>3128</v>
      </c>
    </row>
    <row r="428" spans="1:17">
      <c r="A428" s="1" t="s">
        <v>471</v>
      </c>
      <c r="B428" s="1" t="s">
        <v>847</v>
      </c>
      <c r="C428" s="1" t="s">
        <v>848</v>
      </c>
      <c r="D428" s="10">
        <f>SUMIFS(OPBQList,OPBIList,Table_ExternalData_17[[#This Row],[item_key]])</f>
        <v>-7</v>
      </c>
      <c r="E428" s="10">
        <f>SUMIFS(GQList,GIList,Table_ExternalData_17[[#This Row],[item_key]],GTList,Table_ExternalData_17[[#Headers],[GRN]])</f>
        <v>300</v>
      </c>
      <c r="F428" s="10">
        <f>SUMIFS(GQList,GIList,Table_ExternalData_17[[#This Row],[item_key]],GTList,Table_ExternalData_17[[#Headers],[VSTR]])</f>
        <v>0</v>
      </c>
      <c r="G428" s="10">
        <f>SUMIFS(GQList,GIList,Table_ExternalData_17[[#This Row],[item_key]],GTList,Table_ExternalData_17[[#Headers],[SR]])</f>
        <v>0</v>
      </c>
      <c r="H428" s="10">
        <f>SUMIFS(GQList,GIList,Table_ExternalData_17[[#This Row],[item_key]],GTList,Table_ExternalData_17[[#Headers],[TR]])</f>
        <v>0</v>
      </c>
      <c r="I428" s="10">
        <f>SUMIFS(GQList,GIList,Table_ExternalData_17[[#This Row],[item_key]],GTList,Table_ExternalData_17[[#Headers],[RCA]])</f>
        <v>0</v>
      </c>
      <c r="J428" s="10">
        <f>SUM(Table_ExternalData_17[[#This Row],[GRN]]+Table_ExternalData_17[[#This Row],[VSTR]]+Table_ExternalData_17[[#This Row],[SR]]+Table_ExternalData_17[[#This Row],[TR]]+Table_ExternalData_17[[#This Row],[RCA]])</f>
        <v>300</v>
      </c>
      <c r="K428" s="10">
        <f>SUMIFS(IsQList,IsIList,Table_ExternalData_15[[#This Row],[item_key]],IsITypeList,Table_ExternalData_17[[#Headers],[R/P]])</f>
        <v>650</v>
      </c>
      <c r="L428" s="10">
        <f>SUMIFS(IsQList,IsIList,Table_ExternalData_15[[#This Row],[item_key]],IsITypeList,Table_ExternalData_17[[#Headers],[CST]])</f>
        <v>0</v>
      </c>
      <c r="M428" s="10">
        <f>SUMIFS(IsQList,IsIList,Table_ExternalData_15[[#This Row],[item_key]],IsITypeList,Table_ExternalData_17[[#Headers],[S/I]])</f>
        <v>0</v>
      </c>
      <c r="N428" s="10">
        <f>SUMIFS(IsQList,IsIList,Table_ExternalData_15[[#This Row],[item_key]],IsITypeList,Table_ExternalData_17[[#Headers],[VST]])</f>
        <v>0</v>
      </c>
      <c r="O428" s="10">
        <f>SUMIFS(IsQList,IsIList,Table_ExternalData_15[[#This Row],[item_key]],IsITypeList,Table_ExternalData_17[[#Headers],[RTN]])</f>
        <v>0</v>
      </c>
      <c r="P428" s="10">
        <f>SUM(Table_ExternalData_17[[#This Row],[R/P]:[RTN]])</f>
        <v>650</v>
      </c>
      <c r="Q428" s="10">
        <f>SUM((Table_ExternalData_17[[#This Row],[Opening]]+Table_ExternalData_17[[#This Row],[Total Receipt]])-Table_ExternalData_17[[#This Row],[Total Issue]])</f>
        <v>-357</v>
      </c>
    </row>
    <row r="429" spans="1:17">
      <c r="A429" s="1" t="s">
        <v>202</v>
      </c>
      <c r="B429" s="1" t="s">
        <v>1436</v>
      </c>
      <c r="C429" s="1" t="s">
        <v>1437</v>
      </c>
      <c r="D429" s="10">
        <f>SUMIFS(OPBQList,OPBIList,Table_ExternalData_17[[#This Row],[item_key]])</f>
        <v>41</v>
      </c>
      <c r="E429" s="10">
        <f>SUMIFS(GQList,GIList,Table_ExternalData_17[[#This Row],[item_key]],GTList,Table_ExternalData_17[[#Headers],[GRN]])</f>
        <v>500</v>
      </c>
      <c r="F429" s="10">
        <f>SUMIFS(GQList,GIList,Table_ExternalData_17[[#This Row],[item_key]],GTList,Table_ExternalData_17[[#Headers],[VSTR]])</f>
        <v>0</v>
      </c>
      <c r="G429" s="10">
        <f>SUMIFS(GQList,GIList,Table_ExternalData_17[[#This Row],[item_key]],GTList,Table_ExternalData_17[[#Headers],[SR]])</f>
        <v>0</v>
      </c>
      <c r="H429" s="10">
        <f>SUMIFS(GQList,GIList,Table_ExternalData_17[[#This Row],[item_key]],GTList,Table_ExternalData_17[[#Headers],[TR]])</f>
        <v>0</v>
      </c>
      <c r="I429" s="10">
        <f>SUMIFS(GQList,GIList,Table_ExternalData_17[[#This Row],[item_key]],GTList,Table_ExternalData_17[[#Headers],[RCA]])</f>
        <v>0</v>
      </c>
      <c r="J429" s="10">
        <f>SUM(Table_ExternalData_17[[#This Row],[GRN]]+Table_ExternalData_17[[#This Row],[VSTR]]+Table_ExternalData_17[[#This Row],[SR]]+Table_ExternalData_17[[#This Row],[TR]]+Table_ExternalData_17[[#This Row],[RCA]])</f>
        <v>500</v>
      </c>
      <c r="K429" s="10">
        <f>SUMIFS(IsQList,IsIList,Table_ExternalData_15[[#This Row],[item_key]],IsITypeList,Table_ExternalData_17[[#Headers],[R/P]])</f>
        <v>489</v>
      </c>
      <c r="L429" s="10">
        <f>SUMIFS(IsQList,IsIList,Table_ExternalData_15[[#This Row],[item_key]],IsITypeList,Table_ExternalData_17[[#Headers],[CST]])</f>
        <v>0</v>
      </c>
      <c r="M429" s="10">
        <f>SUMIFS(IsQList,IsIList,Table_ExternalData_15[[#This Row],[item_key]],IsITypeList,Table_ExternalData_17[[#Headers],[S/I]])</f>
        <v>0</v>
      </c>
      <c r="N429" s="10">
        <f>SUMIFS(IsQList,IsIList,Table_ExternalData_15[[#This Row],[item_key]],IsITypeList,Table_ExternalData_17[[#Headers],[VST]])</f>
        <v>0</v>
      </c>
      <c r="O429" s="10">
        <f>SUMIFS(IsQList,IsIList,Table_ExternalData_15[[#This Row],[item_key]],IsITypeList,Table_ExternalData_17[[#Headers],[RTN]])</f>
        <v>0</v>
      </c>
      <c r="P429" s="10">
        <f>SUM(Table_ExternalData_17[[#This Row],[R/P]:[RTN]])</f>
        <v>489</v>
      </c>
      <c r="Q429" s="10">
        <f>SUM((Table_ExternalData_17[[#This Row],[Opening]]+Table_ExternalData_17[[#This Row],[Total Receipt]])-Table_ExternalData_17[[#This Row],[Total Issue]])</f>
        <v>52</v>
      </c>
    </row>
    <row r="430" spans="1:17">
      <c r="A430" s="1" t="s">
        <v>203</v>
      </c>
      <c r="B430" s="1" t="s">
        <v>1438</v>
      </c>
      <c r="C430" s="1" t="s">
        <v>1439</v>
      </c>
      <c r="D430" s="10">
        <f>SUMIFS(OPBQList,OPBIList,Table_ExternalData_17[[#This Row],[item_key]])</f>
        <v>-15</v>
      </c>
      <c r="E430" s="10">
        <f>SUMIFS(GQList,GIList,Table_ExternalData_17[[#This Row],[item_key]],GTList,Table_ExternalData_17[[#Headers],[GRN]])</f>
        <v>500</v>
      </c>
      <c r="F430" s="10">
        <f>SUMIFS(GQList,GIList,Table_ExternalData_17[[#This Row],[item_key]],GTList,Table_ExternalData_17[[#Headers],[VSTR]])</f>
        <v>0</v>
      </c>
      <c r="G430" s="10">
        <f>SUMIFS(GQList,GIList,Table_ExternalData_17[[#This Row],[item_key]],GTList,Table_ExternalData_17[[#Headers],[SR]])</f>
        <v>0</v>
      </c>
      <c r="H430" s="10">
        <f>SUMIFS(GQList,GIList,Table_ExternalData_17[[#This Row],[item_key]],GTList,Table_ExternalData_17[[#Headers],[TR]])</f>
        <v>0</v>
      </c>
      <c r="I430" s="10">
        <f>SUMIFS(GQList,GIList,Table_ExternalData_17[[#This Row],[item_key]],GTList,Table_ExternalData_17[[#Headers],[RCA]])</f>
        <v>0</v>
      </c>
      <c r="J430" s="10">
        <f>SUM(Table_ExternalData_17[[#This Row],[GRN]]+Table_ExternalData_17[[#This Row],[VSTR]]+Table_ExternalData_17[[#This Row],[SR]]+Table_ExternalData_17[[#This Row],[TR]]+Table_ExternalData_17[[#This Row],[RCA]])</f>
        <v>500</v>
      </c>
      <c r="K430" s="10">
        <f>SUMIFS(IsQList,IsIList,Table_ExternalData_15[[#This Row],[item_key]],IsITypeList,Table_ExternalData_17[[#Headers],[R/P]])</f>
        <v>489</v>
      </c>
      <c r="L430" s="10">
        <f>SUMIFS(IsQList,IsIList,Table_ExternalData_15[[#This Row],[item_key]],IsITypeList,Table_ExternalData_17[[#Headers],[CST]])</f>
        <v>0</v>
      </c>
      <c r="M430" s="10">
        <f>SUMIFS(IsQList,IsIList,Table_ExternalData_15[[#This Row],[item_key]],IsITypeList,Table_ExternalData_17[[#Headers],[S/I]])</f>
        <v>0</v>
      </c>
      <c r="N430" s="10">
        <f>SUMIFS(IsQList,IsIList,Table_ExternalData_15[[#This Row],[item_key]],IsITypeList,Table_ExternalData_17[[#Headers],[VST]])</f>
        <v>0</v>
      </c>
      <c r="O430" s="10">
        <f>SUMIFS(IsQList,IsIList,Table_ExternalData_15[[#This Row],[item_key]],IsITypeList,Table_ExternalData_17[[#Headers],[RTN]])</f>
        <v>0</v>
      </c>
      <c r="P430" s="10">
        <f>SUM(Table_ExternalData_17[[#This Row],[R/P]:[RTN]])</f>
        <v>489</v>
      </c>
      <c r="Q430" s="10">
        <f>SUM((Table_ExternalData_17[[#This Row],[Opening]]+Table_ExternalData_17[[#This Row],[Total Receipt]])-Table_ExternalData_17[[#This Row],[Total Issue]])</f>
        <v>-4</v>
      </c>
    </row>
    <row r="431" spans="1:17">
      <c r="A431" s="1" t="s">
        <v>204</v>
      </c>
      <c r="B431" s="1" t="s">
        <v>1440</v>
      </c>
      <c r="C431" s="1" t="s">
        <v>1441</v>
      </c>
      <c r="D431" s="10">
        <f>SUMIFS(OPBQList,OPBIList,Table_ExternalData_17[[#This Row],[item_key]])</f>
        <v>-61</v>
      </c>
      <c r="E431" s="10">
        <f>SUMIFS(GQList,GIList,Table_ExternalData_17[[#This Row],[item_key]],GTList,Table_ExternalData_17[[#Headers],[GRN]])</f>
        <v>500</v>
      </c>
      <c r="F431" s="10">
        <f>SUMIFS(GQList,GIList,Table_ExternalData_17[[#This Row],[item_key]],GTList,Table_ExternalData_17[[#Headers],[VSTR]])</f>
        <v>0</v>
      </c>
      <c r="G431" s="10">
        <f>SUMIFS(GQList,GIList,Table_ExternalData_17[[#This Row],[item_key]],GTList,Table_ExternalData_17[[#Headers],[SR]])</f>
        <v>0</v>
      </c>
      <c r="H431" s="10">
        <f>SUMIFS(GQList,GIList,Table_ExternalData_17[[#This Row],[item_key]],GTList,Table_ExternalData_17[[#Headers],[TR]])</f>
        <v>0</v>
      </c>
      <c r="I431" s="10">
        <f>SUMIFS(GQList,GIList,Table_ExternalData_17[[#This Row],[item_key]],GTList,Table_ExternalData_17[[#Headers],[RCA]])</f>
        <v>0</v>
      </c>
      <c r="J431" s="10">
        <f>SUM(Table_ExternalData_17[[#This Row],[GRN]]+Table_ExternalData_17[[#This Row],[VSTR]]+Table_ExternalData_17[[#This Row],[SR]]+Table_ExternalData_17[[#This Row],[TR]]+Table_ExternalData_17[[#This Row],[RCA]])</f>
        <v>500</v>
      </c>
      <c r="K431" s="10">
        <f>SUMIFS(IsQList,IsIList,Table_ExternalData_15[[#This Row],[item_key]],IsITypeList,Table_ExternalData_17[[#Headers],[R/P]])</f>
        <v>489</v>
      </c>
      <c r="L431" s="10">
        <f>SUMIFS(IsQList,IsIList,Table_ExternalData_15[[#This Row],[item_key]],IsITypeList,Table_ExternalData_17[[#Headers],[CST]])</f>
        <v>0</v>
      </c>
      <c r="M431" s="10">
        <f>SUMIFS(IsQList,IsIList,Table_ExternalData_15[[#This Row],[item_key]],IsITypeList,Table_ExternalData_17[[#Headers],[S/I]])</f>
        <v>0</v>
      </c>
      <c r="N431" s="10">
        <f>SUMIFS(IsQList,IsIList,Table_ExternalData_15[[#This Row],[item_key]],IsITypeList,Table_ExternalData_17[[#Headers],[VST]])</f>
        <v>0</v>
      </c>
      <c r="O431" s="10">
        <f>SUMIFS(IsQList,IsIList,Table_ExternalData_15[[#This Row],[item_key]],IsITypeList,Table_ExternalData_17[[#Headers],[RTN]])</f>
        <v>0</v>
      </c>
      <c r="P431" s="10">
        <f>SUM(Table_ExternalData_17[[#This Row],[R/P]:[RTN]])</f>
        <v>489</v>
      </c>
      <c r="Q431" s="10">
        <f>SUM((Table_ExternalData_17[[#This Row],[Opening]]+Table_ExternalData_17[[#This Row],[Total Receipt]])-Table_ExternalData_17[[#This Row],[Total Issue]])</f>
        <v>-50</v>
      </c>
    </row>
    <row r="432" spans="1:17">
      <c r="A432" s="1" t="s">
        <v>205</v>
      </c>
      <c r="B432" s="1" t="s">
        <v>1442</v>
      </c>
      <c r="C432" s="1" t="s">
        <v>1443</v>
      </c>
      <c r="D432" s="10">
        <f>SUMIFS(OPBQList,OPBIList,Table_ExternalData_17[[#This Row],[item_key]])</f>
        <v>-37</v>
      </c>
      <c r="E432" s="10">
        <f>SUMIFS(GQList,GIList,Table_ExternalData_17[[#This Row],[item_key]],GTList,Table_ExternalData_17[[#Headers],[GRN]])</f>
        <v>500</v>
      </c>
      <c r="F432" s="10">
        <f>SUMIFS(GQList,GIList,Table_ExternalData_17[[#This Row],[item_key]],GTList,Table_ExternalData_17[[#Headers],[VSTR]])</f>
        <v>0</v>
      </c>
      <c r="G432" s="10">
        <f>SUMIFS(GQList,GIList,Table_ExternalData_17[[#This Row],[item_key]],GTList,Table_ExternalData_17[[#Headers],[SR]])</f>
        <v>0</v>
      </c>
      <c r="H432" s="10">
        <f>SUMIFS(GQList,GIList,Table_ExternalData_17[[#This Row],[item_key]],GTList,Table_ExternalData_17[[#Headers],[TR]])</f>
        <v>0</v>
      </c>
      <c r="I432" s="10">
        <f>SUMIFS(GQList,GIList,Table_ExternalData_17[[#This Row],[item_key]],GTList,Table_ExternalData_17[[#Headers],[RCA]])</f>
        <v>0</v>
      </c>
      <c r="J432" s="10">
        <f>SUM(Table_ExternalData_17[[#This Row],[GRN]]+Table_ExternalData_17[[#This Row],[VSTR]]+Table_ExternalData_17[[#This Row],[SR]]+Table_ExternalData_17[[#This Row],[TR]]+Table_ExternalData_17[[#This Row],[RCA]])</f>
        <v>500</v>
      </c>
      <c r="K432" s="10">
        <f>SUMIFS(IsQList,IsIList,Table_ExternalData_15[[#This Row],[item_key]],IsITypeList,Table_ExternalData_17[[#Headers],[R/P]])</f>
        <v>489</v>
      </c>
      <c r="L432" s="10">
        <f>SUMIFS(IsQList,IsIList,Table_ExternalData_15[[#This Row],[item_key]],IsITypeList,Table_ExternalData_17[[#Headers],[CST]])</f>
        <v>0</v>
      </c>
      <c r="M432" s="10">
        <f>SUMIFS(IsQList,IsIList,Table_ExternalData_15[[#This Row],[item_key]],IsITypeList,Table_ExternalData_17[[#Headers],[S/I]])</f>
        <v>0</v>
      </c>
      <c r="N432" s="10">
        <f>SUMIFS(IsQList,IsIList,Table_ExternalData_15[[#This Row],[item_key]],IsITypeList,Table_ExternalData_17[[#Headers],[VST]])</f>
        <v>0</v>
      </c>
      <c r="O432" s="10">
        <f>SUMIFS(IsQList,IsIList,Table_ExternalData_15[[#This Row],[item_key]],IsITypeList,Table_ExternalData_17[[#Headers],[RTN]])</f>
        <v>0</v>
      </c>
      <c r="P432" s="10">
        <f>SUM(Table_ExternalData_17[[#This Row],[R/P]:[RTN]])</f>
        <v>489</v>
      </c>
      <c r="Q432" s="10">
        <f>SUM((Table_ExternalData_17[[#This Row],[Opening]]+Table_ExternalData_17[[#This Row],[Total Receipt]])-Table_ExternalData_17[[#This Row],[Total Issue]])</f>
        <v>-26</v>
      </c>
    </row>
    <row r="433" spans="1:17">
      <c r="A433" s="1" t="s">
        <v>206</v>
      </c>
      <c r="B433" s="1" t="s">
        <v>1444</v>
      </c>
      <c r="C433" s="1" t="s">
        <v>1445</v>
      </c>
      <c r="D433" s="10">
        <f>SUMIFS(OPBQList,OPBIList,Table_ExternalData_17[[#This Row],[item_key]])</f>
        <v>-132</v>
      </c>
      <c r="E433" s="10">
        <f>SUMIFS(GQList,GIList,Table_ExternalData_17[[#This Row],[item_key]],GTList,Table_ExternalData_17[[#Headers],[GRN]])</f>
        <v>500</v>
      </c>
      <c r="F433" s="10">
        <f>SUMIFS(GQList,GIList,Table_ExternalData_17[[#This Row],[item_key]],GTList,Table_ExternalData_17[[#Headers],[VSTR]])</f>
        <v>0</v>
      </c>
      <c r="G433" s="10">
        <f>SUMIFS(GQList,GIList,Table_ExternalData_17[[#This Row],[item_key]],GTList,Table_ExternalData_17[[#Headers],[SR]])</f>
        <v>0</v>
      </c>
      <c r="H433" s="10">
        <f>SUMIFS(GQList,GIList,Table_ExternalData_17[[#This Row],[item_key]],GTList,Table_ExternalData_17[[#Headers],[TR]])</f>
        <v>0</v>
      </c>
      <c r="I433" s="10">
        <f>SUMIFS(GQList,GIList,Table_ExternalData_17[[#This Row],[item_key]],GTList,Table_ExternalData_17[[#Headers],[RCA]])</f>
        <v>0</v>
      </c>
      <c r="J433" s="10">
        <f>SUM(Table_ExternalData_17[[#This Row],[GRN]]+Table_ExternalData_17[[#This Row],[VSTR]]+Table_ExternalData_17[[#This Row],[SR]]+Table_ExternalData_17[[#This Row],[TR]]+Table_ExternalData_17[[#This Row],[RCA]])</f>
        <v>500</v>
      </c>
      <c r="K433" s="10">
        <f>SUMIFS(IsQList,IsIList,Table_ExternalData_15[[#This Row],[item_key]],IsITypeList,Table_ExternalData_17[[#Headers],[R/P]])</f>
        <v>489</v>
      </c>
      <c r="L433" s="10">
        <f>SUMIFS(IsQList,IsIList,Table_ExternalData_15[[#This Row],[item_key]],IsITypeList,Table_ExternalData_17[[#Headers],[CST]])</f>
        <v>0</v>
      </c>
      <c r="M433" s="10">
        <f>SUMIFS(IsQList,IsIList,Table_ExternalData_15[[#This Row],[item_key]],IsITypeList,Table_ExternalData_17[[#Headers],[S/I]])</f>
        <v>0</v>
      </c>
      <c r="N433" s="10">
        <f>SUMIFS(IsQList,IsIList,Table_ExternalData_15[[#This Row],[item_key]],IsITypeList,Table_ExternalData_17[[#Headers],[VST]])</f>
        <v>0</v>
      </c>
      <c r="O433" s="10">
        <f>SUMIFS(IsQList,IsIList,Table_ExternalData_15[[#This Row],[item_key]],IsITypeList,Table_ExternalData_17[[#Headers],[RTN]])</f>
        <v>0</v>
      </c>
      <c r="P433" s="10">
        <f>SUM(Table_ExternalData_17[[#This Row],[R/P]:[RTN]])</f>
        <v>489</v>
      </c>
      <c r="Q433" s="10">
        <f>SUM((Table_ExternalData_17[[#This Row],[Opening]]+Table_ExternalData_17[[#This Row],[Total Receipt]])-Table_ExternalData_17[[#This Row],[Total Issue]])</f>
        <v>-121</v>
      </c>
    </row>
    <row r="434" spans="1:17">
      <c r="A434" s="1" t="s">
        <v>207</v>
      </c>
      <c r="B434" s="1" t="s">
        <v>1446</v>
      </c>
      <c r="C434" s="1" t="s">
        <v>1447</v>
      </c>
      <c r="D434" s="10">
        <f>SUMIFS(OPBQList,OPBIList,Table_ExternalData_17[[#This Row],[item_key]])</f>
        <v>-310</v>
      </c>
      <c r="E434" s="10">
        <f>SUMIFS(GQList,GIList,Table_ExternalData_17[[#This Row],[item_key]],GTList,Table_ExternalData_17[[#Headers],[GRN]])</f>
        <v>500</v>
      </c>
      <c r="F434" s="10">
        <f>SUMIFS(GQList,GIList,Table_ExternalData_17[[#This Row],[item_key]],GTList,Table_ExternalData_17[[#Headers],[VSTR]])</f>
        <v>0</v>
      </c>
      <c r="G434" s="10">
        <f>SUMIFS(GQList,GIList,Table_ExternalData_17[[#This Row],[item_key]],GTList,Table_ExternalData_17[[#Headers],[SR]])</f>
        <v>0</v>
      </c>
      <c r="H434" s="10">
        <f>SUMIFS(GQList,GIList,Table_ExternalData_17[[#This Row],[item_key]],GTList,Table_ExternalData_17[[#Headers],[TR]])</f>
        <v>0</v>
      </c>
      <c r="I434" s="10">
        <f>SUMIFS(GQList,GIList,Table_ExternalData_17[[#This Row],[item_key]],GTList,Table_ExternalData_17[[#Headers],[RCA]])</f>
        <v>0</v>
      </c>
      <c r="J434" s="10">
        <f>SUM(Table_ExternalData_17[[#This Row],[GRN]]+Table_ExternalData_17[[#This Row],[VSTR]]+Table_ExternalData_17[[#This Row],[SR]]+Table_ExternalData_17[[#This Row],[TR]]+Table_ExternalData_17[[#This Row],[RCA]])</f>
        <v>500</v>
      </c>
      <c r="K434" s="10">
        <f>SUMIFS(IsQList,IsIList,Table_ExternalData_15[[#This Row],[item_key]],IsITypeList,Table_ExternalData_17[[#Headers],[R/P]])</f>
        <v>489</v>
      </c>
      <c r="L434" s="10">
        <f>SUMIFS(IsQList,IsIList,Table_ExternalData_15[[#This Row],[item_key]],IsITypeList,Table_ExternalData_17[[#Headers],[CST]])</f>
        <v>0</v>
      </c>
      <c r="M434" s="10">
        <f>SUMIFS(IsQList,IsIList,Table_ExternalData_15[[#This Row],[item_key]],IsITypeList,Table_ExternalData_17[[#Headers],[S/I]])</f>
        <v>0</v>
      </c>
      <c r="N434" s="10">
        <f>SUMIFS(IsQList,IsIList,Table_ExternalData_15[[#This Row],[item_key]],IsITypeList,Table_ExternalData_17[[#Headers],[VST]])</f>
        <v>0</v>
      </c>
      <c r="O434" s="10">
        <f>SUMIFS(IsQList,IsIList,Table_ExternalData_15[[#This Row],[item_key]],IsITypeList,Table_ExternalData_17[[#Headers],[RTN]])</f>
        <v>0</v>
      </c>
      <c r="P434" s="10">
        <f>SUM(Table_ExternalData_17[[#This Row],[R/P]:[RTN]])</f>
        <v>489</v>
      </c>
      <c r="Q434" s="10">
        <f>SUM((Table_ExternalData_17[[#This Row],[Opening]]+Table_ExternalData_17[[#This Row],[Total Receipt]])-Table_ExternalData_17[[#This Row],[Total Issue]])</f>
        <v>-299</v>
      </c>
    </row>
    <row r="435" spans="1:17">
      <c r="A435" s="1" t="s">
        <v>208</v>
      </c>
      <c r="B435" s="1" t="s">
        <v>1448</v>
      </c>
      <c r="C435" s="1" t="s">
        <v>1449</v>
      </c>
      <c r="D435" s="10">
        <f>SUMIFS(OPBQList,OPBIList,Table_ExternalData_17[[#This Row],[item_key]])</f>
        <v>10</v>
      </c>
      <c r="E435" s="10">
        <f>SUMIFS(GQList,GIList,Table_ExternalData_17[[#This Row],[item_key]],GTList,Table_ExternalData_17[[#Headers],[GRN]])</f>
        <v>500</v>
      </c>
      <c r="F435" s="10">
        <f>SUMIFS(GQList,GIList,Table_ExternalData_17[[#This Row],[item_key]],GTList,Table_ExternalData_17[[#Headers],[VSTR]])</f>
        <v>0</v>
      </c>
      <c r="G435" s="10">
        <f>SUMIFS(GQList,GIList,Table_ExternalData_17[[#This Row],[item_key]],GTList,Table_ExternalData_17[[#Headers],[SR]])</f>
        <v>0</v>
      </c>
      <c r="H435" s="10">
        <f>SUMIFS(GQList,GIList,Table_ExternalData_17[[#This Row],[item_key]],GTList,Table_ExternalData_17[[#Headers],[TR]])</f>
        <v>0</v>
      </c>
      <c r="I435" s="10">
        <f>SUMIFS(GQList,GIList,Table_ExternalData_17[[#This Row],[item_key]],GTList,Table_ExternalData_17[[#Headers],[RCA]])</f>
        <v>0</v>
      </c>
      <c r="J435" s="10">
        <f>SUM(Table_ExternalData_17[[#This Row],[GRN]]+Table_ExternalData_17[[#This Row],[VSTR]]+Table_ExternalData_17[[#This Row],[SR]]+Table_ExternalData_17[[#This Row],[TR]]+Table_ExternalData_17[[#This Row],[RCA]])</f>
        <v>500</v>
      </c>
      <c r="K435" s="10">
        <f>SUMIFS(IsQList,IsIList,Table_ExternalData_15[[#This Row],[item_key]],IsITypeList,Table_ExternalData_17[[#Headers],[R/P]])</f>
        <v>489</v>
      </c>
      <c r="L435" s="10">
        <f>SUMIFS(IsQList,IsIList,Table_ExternalData_15[[#This Row],[item_key]],IsITypeList,Table_ExternalData_17[[#Headers],[CST]])</f>
        <v>0</v>
      </c>
      <c r="M435" s="10">
        <f>SUMIFS(IsQList,IsIList,Table_ExternalData_15[[#This Row],[item_key]],IsITypeList,Table_ExternalData_17[[#Headers],[S/I]])</f>
        <v>0</v>
      </c>
      <c r="N435" s="10">
        <f>SUMIFS(IsQList,IsIList,Table_ExternalData_15[[#This Row],[item_key]],IsITypeList,Table_ExternalData_17[[#Headers],[VST]])</f>
        <v>0</v>
      </c>
      <c r="O435" s="10">
        <f>SUMIFS(IsQList,IsIList,Table_ExternalData_15[[#This Row],[item_key]],IsITypeList,Table_ExternalData_17[[#Headers],[RTN]])</f>
        <v>0</v>
      </c>
      <c r="P435" s="10">
        <f>SUM(Table_ExternalData_17[[#This Row],[R/P]:[RTN]])</f>
        <v>489</v>
      </c>
      <c r="Q435" s="10">
        <f>SUM((Table_ExternalData_17[[#This Row],[Opening]]+Table_ExternalData_17[[#This Row],[Total Receipt]])-Table_ExternalData_17[[#This Row],[Total Issue]])</f>
        <v>21</v>
      </c>
    </row>
    <row r="436" spans="1:17">
      <c r="A436" s="1" t="s">
        <v>209</v>
      </c>
      <c r="B436" s="1" t="s">
        <v>1450</v>
      </c>
      <c r="C436" s="1" t="s">
        <v>1451</v>
      </c>
      <c r="D436" s="10">
        <f>SUMIFS(OPBQList,OPBIList,Table_ExternalData_17[[#This Row],[item_key]])</f>
        <v>-36</v>
      </c>
      <c r="E436" s="10">
        <f>SUMIFS(GQList,GIList,Table_ExternalData_17[[#This Row],[item_key]],GTList,Table_ExternalData_17[[#Headers],[GRN]])</f>
        <v>500</v>
      </c>
      <c r="F436" s="10">
        <f>SUMIFS(GQList,GIList,Table_ExternalData_17[[#This Row],[item_key]],GTList,Table_ExternalData_17[[#Headers],[VSTR]])</f>
        <v>0</v>
      </c>
      <c r="G436" s="10">
        <f>SUMIFS(GQList,GIList,Table_ExternalData_17[[#This Row],[item_key]],GTList,Table_ExternalData_17[[#Headers],[SR]])</f>
        <v>0</v>
      </c>
      <c r="H436" s="10">
        <f>SUMIFS(GQList,GIList,Table_ExternalData_17[[#This Row],[item_key]],GTList,Table_ExternalData_17[[#Headers],[TR]])</f>
        <v>0</v>
      </c>
      <c r="I436" s="10">
        <f>SUMIFS(GQList,GIList,Table_ExternalData_17[[#This Row],[item_key]],GTList,Table_ExternalData_17[[#Headers],[RCA]])</f>
        <v>0</v>
      </c>
      <c r="J436" s="10">
        <f>SUM(Table_ExternalData_17[[#This Row],[GRN]]+Table_ExternalData_17[[#This Row],[VSTR]]+Table_ExternalData_17[[#This Row],[SR]]+Table_ExternalData_17[[#This Row],[TR]]+Table_ExternalData_17[[#This Row],[RCA]])</f>
        <v>500</v>
      </c>
      <c r="K436" s="10">
        <f>SUMIFS(IsQList,IsIList,Table_ExternalData_15[[#This Row],[item_key]],IsITypeList,Table_ExternalData_17[[#Headers],[R/P]])</f>
        <v>489</v>
      </c>
      <c r="L436" s="10">
        <f>SUMIFS(IsQList,IsIList,Table_ExternalData_15[[#This Row],[item_key]],IsITypeList,Table_ExternalData_17[[#Headers],[CST]])</f>
        <v>0</v>
      </c>
      <c r="M436" s="10">
        <f>SUMIFS(IsQList,IsIList,Table_ExternalData_15[[#This Row],[item_key]],IsITypeList,Table_ExternalData_17[[#Headers],[S/I]])</f>
        <v>0</v>
      </c>
      <c r="N436" s="10">
        <f>SUMIFS(IsQList,IsIList,Table_ExternalData_15[[#This Row],[item_key]],IsITypeList,Table_ExternalData_17[[#Headers],[VST]])</f>
        <v>0</v>
      </c>
      <c r="O436" s="10">
        <f>SUMIFS(IsQList,IsIList,Table_ExternalData_15[[#This Row],[item_key]],IsITypeList,Table_ExternalData_17[[#Headers],[RTN]])</f>
        <v>0</v>
      </c>
      <c r="P436" s="10">
        <f>SUM(Table_ExternalData_17[[#This Row],[R/P]:[RTN]])</f>
        <v>489</v>
      </c>
      <c r="Q436" s="10">
        <f>SUM((Table_ExternalData_17[[#This Row],[Opening]]+Table_ExternalData_17[[#This Row],[Total Receipt]])-Table_ExternalData_17[[#This Row],[Total Issue]])</f>
        <v>-25</v>
      </c>
    </row>
    <row r="437" spans="1:17">
      <c r="A437" s="1" t="s">
        <v>210</v>
      </c>
      <c r="B437" s="1" t="s">
        <v>1452</v>
      </c>
      <c r="C437" s="1" t="s">
        <v>1453</v>
      </c>
      <c r="D437" s="10">
        <f>SUMIFS(OPBQList,OPBIList,Table_ExternalData_17[[#This Row],[item_key]])</f>
        <v>-65</v>
      </c>
      <c r="E437" s="10">
        <f>SUMIFS(GQList,GIList,Table_ExternalData_17[[#This Row],[item_key]],GTList,Table_ExternalData_17[[#Headers],[GRN]])</f>
        <v>500</v>
      </c>
      <c r="F437" s="10">
        <f>SUMIFS(GQList,GIList,Table_ExternalData_17[[#This Row],[item_key]],GTList,Table_ExternalData_17[[#Headers],[VSTR]])</f>
        <v>0</v>
      </c>
      <c r="G437" s="10">
        <f>SUMIFS(GQList,GIList,Table_ExternalData_17[[#This Row],[item_key]],GTList,Table_ExternalData_17[[#Headers],[SR]])</f>
        <v>0</v>
      </c>
      <c r="H437" s="10">
        <f>SUMIFS(GQList,GIList,Table_ExternalData_17[[#This Row],[item_key]],GTList,Table_ExternalData_17[[#Headers],[TR]])</f>
        <v>0</v>
      </c>
      <c r="I437" s="10">
        <f>SUMIFS(GQList,GIList,Table_ExternalData_17[[#This Row],[item_key]],GTList,Table_ExternalData_17[[#Headers],[RCA]])</f>
        <v>0</v>
      </c>
      <c r="J437" s="10">
        <f>SUM(Table_ExternalData_17[[#This Row],[GRN]]+Table_ExternalData_17[[#This Row],[VSTR]]+Table_ExternalData_17[[#This Row],[SR]]+Table_ExternalData_17[[#This Row],[TR]]+Table_ExternalData_17[[#This Row],[RCA]])</f>
        <v>500</v>
      </c>
      <c r="K437" s="10">
        <f>SUMIFS(IsQList,IsIList,Table_ExternalData_15[[#This Row],[item_key]],IsITypeList,Table_ExternalData_17[[#Headers],[R/P]])</f>
        <v>489</v>
      </c>
      <c r="L437" s="10">
        <f>SUMIFS(IsQList,IsIList,Table_ExternalData_15[[#This Row],[item_key]],IsITypeList,Table_ExternalData_17[[#Headers],[CST]])</f>
        <v>0</v>
      </c>
      <c r="M437" s="10">
        <f>SUMIFS(IsQList,IsIList,Table_ExternalData_15[[#This Row],[item_key]],IsITypeList,Table_ExternalData_17[[#Headers],[S/I]])</f>
        <v>0</v>
      </c>
      <c r="N437" s="10">
        <f>SUMIFS(IsQList,IsIList,Table_ExternalData_15[[#This Row],[item_key]],IsITypeList,Table_ExternalData_17[[#Headers],[VST]])</f>
        <v>0</v>
      </c>
      <c r="O437" s="10">
        <f>SUMIFS(IsQList,IsIList,Table_ExternalData_15[[#This Row],[item_key]],IsITypeList,Table_ExternalData_17[[#Headers],[RTN]])</f>
        <v>-5</v>
      </c>
      <c r="P437" s="10">
        <f>SUM(Table_ExternalData_17[[#This Row],[R/P]:[RTN]])</f>
        <v>484</v>
      </c>
      <c r="Q437" s="10">
        <f>SUM((Table_ExternalData_17[[#This Row],[Opening]]+Table_ExternalData_17[[#This Row],[Total Receipt]])-Table_ExternalData_17[[#This Row],[Total Issue]])</f>
        <v>-49</v>
      </c>
    </row>
    <row r="438" spans="1:17">
      <c r="A438" s="1" t="s">
        <v>211</v>
      </c>
      <c r="B438" s="1" t="s">
        <v>1454</v>
      </c>
      <c r="C438" s="1" t="s">
        <v>1455</v>
      </c>
      <c r="D438" s="10">
        <f>SUMIFS(OPBQList,OPBIList,Table_ExternalData_17[[#This Row],[item_key]])</f>
        <v>-189</v>
      </c>
      <c r="E438" s="10">
        <f>SUMIFS(GQList,GIList,Table_ExternalData_17[[#This Row],[item_key]],GTList,Table_ExternalData_17[[#Headers],[GRN]])</f>
        <v>1500</v>
      </c>
      <c r="F438" s="10">
        <f>SUMIFS(GQList,GIList,Table_ExternalData_17[[#This Row],[item_key]],GTList,Table_ExternalData_17[[#Headers],[VSTR]])</f>
        <v>0</v>
      </c>
      <c r="G438" s="10">
        <f>SUMIFS(GQList,GIList,Table_ExternalData_17[[#This Row],[item_key]],GTList,Table_ExternalData_17[[#Headers],[SR]])</f>
        <v>0</v>
      </c>
      <c r="H438" s="10">
        <f>SUMIFS(GQList,GIList,Table_ExternalData_17[[#This Row],[item_key]],GTList,Table_ExternalData_17[[#Headers],[TR]])</f>
        <v>0</v>
      </c>
      <c r="I438" s="10">
        <f>SUMIFS(GQList,GIList,Table_ExternalData_17[[#This Row],[item_key]],GTList,Table_ExternalData_17[[#Headers],[RCA]])</f>
        <v>0</v>
      </c>
      <c r="J438" s="10">
        <f>SUM(Table_ExternalData_17[[#This Row],[GRN]]+Table_ExternalData_17[[#This Row],[VSTR]]+Table_ExternalData_17[[#This Row],[SR]]+Table_ExternalData_17[[#This Row],[TR]]+Table_ExternalData_17[[#This Row],[RCA]])</f>
        <v>1500</v>
      </c>
      <c r="K438" s="10">
        <f>SUMIFS(IsQList,IsIList,Table_ExternalData_15[[#This Row],[item_key]],IsITypeList,Table_ExternalData_17[[#Headers],[R/P]])</f>
        <v>489</v>
      </c>
      <c r="L438" s="10">
        <f>SUMIFS(IsQList,IsIList,Table_ExternalData_15[[#This Row],[item_key]],IsITypeList,Table_ExternalData_17[[#Headers],[CST]])</f>
        <v>0</v>
      </c>
      <c r="M438" s="10">
        <f>SUMIFS(IsQList,IsIList,Table_ExternalData_15[[#This Row],[item_key]],IsITypeList,Table_ExternalData_17[[#Headers],[S/I]])</f>
        <v>0</v>
      </c>
      <c r="N438" s="10">
        <f>SUMIFS(IsQList,IsIList,Table_ExternalData_15[[#This Row],[item_key]],IsITypeList,Table_ExternalData_17[[#Headers],[VST]])</f>
        <v>0</v>
      </c>
      <c r="O438" s="10">
        <f>SUMIFS(IsQList,IsIList,Table_ExternalData_15[[#This Row],[item_key]],IsITypeList,Table_ExternalData_17[[#Headers],[RTN]])</f>
        <v>-5</v>
      </c>
      <c r="P438" s="10">
        <f>SUM(Table_ExternalData_17[[#This Row],[R/P]:[RTN]])</f>
        <v>484</v>
      </c>
      <c r="Q438" s="10">
        <f>SUM((Table_ExternalData_17[[#This Row],[Opening]]+Table_ExternalData_17[[#This Row],[Total Receipt]])-Table_ExternalData_17[[#This Row],[Total Issue]])</f>
        <v>827</v>
      </c>
    </row>
    <row r="439" spans="1:17">
      <c r="A439" s="1" t="s">
        <v>212</v>
      </c>
      <c r="B439" s="1" t="s">
        <v>1456</v>
      </c>
      <c r="C439" s="1" t="s">
        <v>1457</v>
      </c>
      <c r="D439" s="10">
        <f>SUMIFS(OPBQList,OPBIList,Table_ExternalData_17[[#This Row],[item_key]])</f>
        <v>-209</v>
      </c>
      <c r="E439" s="10">
        <f>SUMIFS(GQList,GIList,Table_ExternalData_17[[#This Row],[item_key]],GTList,Table_ExternalData_17[[#Headers],[GRN]])</f>
        <v>500</v>
      </c>
      <c r="F439" s="10">
        <f>SUMIFS(GQList,GIList,Table_ExternalData_17[[#This Row],[item_key]],GTList,Table_ExternalData_17[[#Headers],[VSTR]])</f>
        <v>0</v>
      </c>
      <c r="G439" s="10">
        <f>SUMIFS(GQList,GIList,Table_ExternalData_17[[#This Row],[item_key]],GTList,Table_ExternalData_17[[#Headers],[SR]])</f>
        <v>0</v>
      </c>
      <c r="H439" s="10">
        <f>SUMIFS(GQList,GIList,Table_ExternalData_17[[#This Row],[item_key]],GTList,Table_ExternalData_17[[#Headers],[TR]])</f>
        <v>0</v>
      </c>
      <c r="I439" s="10">
        <f>SUMIFS(GQList,GIList,Table_ExternalData_17[[#This Row],[item_key]],GTList,Table_ExternalData_17[[#Headers],[RCA]])</f>
        <v>0</v>
      </c>
      <c r="J439" s="10">
        <f>SUM(Table_ExternalData_17[[#This Row],[GRN]]+Table_ExternalData_17[[#This Row],[VSTR]]+Table_ExternalData_17[[#This Row],[SR]]+Table_ExternalData_17[[#This Row],[TR]]+Table_ExternalData_17[[#This Row],[RCA]])</f>
        <v>500</v>
      </c>
      <c r="K439" s="10">
        <f>SUMIFS(IsQList,IsIList,Table_ExternalData_15[[#This Row],[item_key]],IsITypeList,Table_ExternalData_17[[#Headers],[R/P]])</f>
        <v>489</v>
      </c>
      <c r="L439" s="10">
        <f>SUMIFS(IsQList,IsIList,Table_ExternalData_15[[#This Row],[item_key]],IsITypeList,Table_ExternalData_17[[#Headers],[CST]])</f>
        <v>0</v>
      </c>
      <c r="M439" s="10">
        <f>SUMIFS(IsQList,IsIList,Table_ExternalData_15[[#This Row],[item_key]],IsITypeList,Table_ExternalData_17[[#Headers],[S/I]])</f>
        <v>0</v>
      </c>
      <c r="N439" s="10">
        <f>SUMIFS(IsQList,IsIList,Table_ExternalData_15[[#This Row],[item_key]],IsITypeList,Table_ExternalData_17[[#Headers],[VST]])</f>
        <v>0</v>
      </c>
      <c r="O439" s="10">
        <f>SUMIFS(IsQList,IsIList,Table_ExternalData_15[[#This Row],[item_key]],IsITypeList,Table_ExternalData_17[[#Headers],[RTN]])</f>
        <v>-6</v>
      </c>
      <c r="P439" s="10">
        <f>SUM(Table_ExternalData_17[[#This Row],[R/P]:[RTN]])</f>
        <v>483</v>
      </c>
      <c r="Q439" s="10">
        <f>SUM((Table_ExternalData_17[[#This Row],[Opening]]+Table_ExternalData_17[[#This Row],[Total Receipt]])-Table_ExternalData_17[[#This Row],[Total Issue]])</f>
        <v>-192</v>
      </c>
    </row>
    <row r="440" spans="1:17">
      <c r="A440" s="1" t="s">
        <v>213</v>
      </c>
      <c r="B440" s="1" t="s">
        <v>1458</v>
      </c>
      <c r="C440" s="1" t="s">
        <v>1459</v>
      </c>
      <c r="D440" s="10">
        <f>SUMIFS(OPBQList,OPBIList,Table_ExternalData_17[[#This Row],[item_key]])</f>
        <v>-80</v>
      </c>
      <c r="E440" s="10">
        <f>SUMIFS(GQList,GIList,Table_ExternalData_17[[#This Row],[item_key]],GTList,Table_ExternalData_17[[#Headers],[GRN]])</f>
        <v>1000</v>
      </c>
      <c r="F440" s="10">
        <f>SUMIFS(GQList,GIList,Table_ExternalData_17[[#This Row],[item_key]],GTList,Table_ExternalData_17[[#Headers],[VSTR]])</f>
        <v>0</v>
      </c>
      <c r="G440" s="10">
        <f>SUMIFS(GQList,GIList,Table_ExternalData_17[[#This Row],[item_key]],GTList,Table_ExternalData_17[[#Headers],[SR]])</f>
        <v>0</v>
      </c>
      <c r="H440" s="10">
        <f>SUMIFS(GQList,GIList,Table_ExternalData_17[[#This Row],[item_key]],GTList,Table_ExternalData_17[[#Headers],[TR]])</f>
        <v>0</v>
      </c>
      <c r="I440" s="10">
        <f>SUMIFS(GQList,GIList,Table_ExternalData_17[[#This Row],[item_key]],GTList,Table_ExternalData_17[[#Headers],[RCA]])</f>
        <v>0</v>
      </c>
      <c r="J440" s="10">
        <f>SUM(Table_ExternalData_17[[#This Row],[GRN]]+Table_ExternalData_17[[#This Row],[VSTR]]+Table_ExternalData_17[[#This Row],[SR]]+Table_ExternalData_17[[#This Row],[TR]]+Table_ExternalData_17[[#This Row],[RCA]])</f>
        <v>1000</v>
      </c>
      <c r="K440" s="10">
        <f>SUMIFS(IsQList,IsIList,Table_ExternalData_15[[#This Row],[item_key]],IsITypeList,Table_ExternalData_17[[#Headers],[R/P]])</f>
        <v>0</v>
      </c>
      <c r="L440" s="10">
        <f>SUMIFS(IsQList,IsIList,Table_ExternalData_15[[#This Row],[item_key]],IsITypeList,Table_ExternalData_17[[#Headers],[CST]])</f>
        <v>10</v>
      </c>
      <c r="M440" s="10">
        <f>SUMIFS(IsQList,IsIList,Table_ExternalData_15[[#This Row],[item_key]],IsITypeList,Table_ExternalData_17[[#Headers],[S/I]])</f>
        <v>0</v>
      </c>
      <c r="N440" s="10">
        <f>SUMIFS(IsQList,IsIList,Table_ExternalData_15[[#This Row],[item_key]],IsITypeList,Table_ExternalData_17[[#Headers],[VST]])</f>
        <v>0</v>
      </c>
      <c r="O440" s="10">
        <f>SUMIFS(IsQList,IsIList,Table_ExternalData_15[[#This Row],[item_key]],IsITypeList,Table_ExternalData_17[[#Headers],[RTN]])</f>
        <v>-7</v>
      </c>
      <c r="P440" s="10">
        <f>SUM(Table_ExternalData_17[[#This Row],[R/P]:[RTN]])</f>
        <v>3</v>
      </c>
      <c r="Q440" s="10">
        <f>SUM((Table_ExternalData_17[[#This Row],[Opening]]+Table_ExternalData_17[[#This Row],[Total Receipt]])-Table_ExternalData_17[[#This Row],[Total Issue]])</f>
        <v>917</v>
      </c>
    </row>
    <row r="441" spans="1:17">
      <c r="A441" s="1" t="s">
        <v>214</v>
      </c>
      <c r="B441" s="1" t="s">
        <v>1460</v>
      </c>
      <c r="C441" s="1" t="s">
        <v>1461</v>
      </c>
      <c r="D441" s="10">
        <f>SUMIFS(OPBQList,OPBIList,Table_ExternalData_17[[#This Row],[item_key]])</f>
        <v>233</v>
      </c>
      <c r="E441" s="10">
        <f>SUMIFS(GQList,GIList,Table_ExternalData_17[[#This Row],[item_key]],GTList,Table_ExternalData_17[[#Headers],[GRN]])</f>
        <v>500</v>
      </c>
      <c r="F441" s="10">
        <f>SUMIFS(GQList,GIList,Table_ExternalData_17[[#This Row],[item_key]],GTList,Table_ExternalData_17[[#Headers],[VSTR]])</f>
        <v>0</v>
      </c>
      <c r="G441" s="10">
        <f>SUMIFS(GQList,GIList,Table_ExternalData_17[[#This Row],[item_key]],GTList,Table_ExternalData_17[[#Headers],[SR]])</f>
        <v>0</v>
      </c>
      <c r="H441" s="10">
        <f>SUMIFS(GQList,GIList,Table_ExternalData_17[[#This Row],[item_key]],GTList,Table_ExternalData_17[[#Headers],[TR]])</f>
        <v>0</v>
      </c>
      <c r="I441" s="10">
        <f>SUMIFS(GQList,GIList,Table_ExternalData_17[[#This Row],[item_key]],GTList,Table_ExternalData_17[[#Headers],[RCA]])</f>
        <v>0</v>
      </c>
      <c r="J441" s="10">
        <f>SUM(Table_ExternalData_17[[#This Row],[GRN]]+Table_ExternalData_17[[#This Row],[VSTR]]+Table_ExternalData_17[[#This Row],[SR]]+Table_ExternalData_17[[#This Row],[TR]]+Table_ExternalData_17[[#This Row],[RCA]])</f>
        <v>500</v>
      </c>
      <c r="K441" s="10">
        <f>SUMIFS(IsQList,IsIList,Table_ExternalData_15[[#This Row],[item_key]],IsITypeList,Table_ExternalData_17[[#Headers],[R/P]])</f>
        <v>978</v>
      </c>
      <c r="L441" s="10">
        <f>SUMIFS(IsQList,IsIList,Table_ExternalData_15[[#This Row],[item_key]],IsITypeList,Table_ExternalData_17[[#Headers],[CST]])</f>
        <v>0</v>
      </c>
      <c r="M441" s="10">
        <f>SUMIFS(IsQList,IsIList,Table_ExternalData_15[[#This Row],[item_key]],IsITypeList,Table_ExternalData_17[[#Headers],[S/I]])</f>
        <v>0</v>
      </c>
      <c r="N441" s="10">
        <f>SUMIFS(IsQList,IsIList,Table_ExternalData_15[[#This Row],[item_key]],IsITypeList,Table_ExternalData_17[[#Headers],[VST]])</f>
        <v>0</v>
      </c>
      <c r="O441" s="10">
        <f>SUMIFS(IsQList,IsIList,Table_ExternalData_15[[#This Row],[item_key]],IsITypeList,Table_ExternalData_17[[#Headers],[RTN]])</f>
        <v>0</v>
      </c>
      <c r="P441" s="10">
        <f>SUM(Table_ExternalData_17[[#This Row],[R/P]:[RTN]])</f>
        <v>978</v>
      </c>
      <c r="Q441" s="10">
        <f>SUM((Table_ExternalData_17[[#This Row],[Opening]]+Table_ExternalData_17[[#This Row],[Total Receipt]])-Table_ExternalData_17[[#This Row],[Total Issue]])</f>
        <v>-245</v>
      </c>
    </row>
    <row r="442" spans="1:17">
      <c r="A442" s="1" t="s">
        <v>215</v>
      </c>
      <c r="B442" s="1" t="s">
        <v>1462</v>
      </c>
      <c r="C442" s="1" t="s">
        <v>1463</v>
      </c>
      <c r="D442" s="10">
        <f>SUMIFS(OPBQList,OPBIList,Table_ExternalData_17[[#This Row],[item_key]])</f>
        <v>386</v>
      </c>
      <c r="E442" s="10">
        <f>SUMIFS(GQList,GIList,Table_ExternalData_17[[#This Row],[item_key]],GTList,Table_ExternalData_17[[#Headers],[GRN]])</f>
        <v>500</v>
      </c>
      <c r="F442" s="10">
        <f>SUMIFS(GQList,GIList,Table_ExternalData_17[[#This Row],[item_key]],GTList,Table_ExternalData_17[[#Headers],[VSTR]])</f>
        <v>0</v>
      </c>
      <c r="G442" s="10">
        <f>SUMIFS(GQList,GIList,Table_ExternalData_17[[#This Row],[item_key]],GTList,Table_ExternalData_17[[#Headers],[SR]])</f>
        <v>0</v>
      </c>
      <c r="H442" s="10">
        <f>SUMIFS(GQList,GIList,Table_ExternalData_17[[#This Row],[item_key]],GTList,Table_ExternalData_17[[#Headers],[TR]])</f>
        <v>0</v>
      </c>
      <c r="I442" s="10">
        <f>SUMIFS(GQList,GIList,Table_ExternalData_17[[#This Row],[item_key]],GTList,Table_ExternalData_17[[#Headers],[RCA]])</f>
        <v>0</v>
      </c>
      <c r="J442" s="10">
        <f>SUM(Table_ExternalData_17[[#This Row],[GRN]]+Table_ExternalData_17[[#This Row],[VSTR]]+Table_ExternalData_17[[#This Row],[SR]]+Table_ExternalData_17[[#This Row],[TR]]+Table_ExternalData_17[[#This Row],[RCA]])</f>
        <v>500</v>
      </c>
      <c r="K442" s="10">
        <f>SUMIFS(IsQList,IsIList,Table_ExternalData_15[[#This Row],[item_key]],IsITypeList,Table_ExternalData_17[[#Headers],[R/P]])</f>
        <v>489</v>
      </c>
      <c r="L442" s="10">
        <f>SUMIFS(IsQList,IsIList,Table_ExternalData_15[[#This Row],[item_key]],IsITypeList,Table_ExternalData_17[[#Headers],[CST]])</f>
        <v>0</v>
      </c>
      <c r="M442" s="10">
        <f>SUMIFS(IsQList,IsIList,Table_ExternalData_15[[#This Row],[item_key]],IsITypeList,Table_ExternalData_17[[#Headers],[S/I]])</f>
        <v>0</v>
      </c>
      <c r="N442" s="10">
        <f>SUMIFS(IsQList,IsIList,Table_ExternalData_15[[#This Row],[item_key]],IsITypeList,Table_ExternalData_17[[#Headers],[VST]])</f>
        <v>0</v>
      </c>
      <c r="O442" s="10">
        <f>SUMIFS(IsQList,IsIList,Table_ExternalData_15[[#This Row],[item_key]],IsITypeList,Table_ExternalData_17[[#Headers],[RTN]])</f>
        <v>0</v>
      </c>
      <c r="P442" s="10">
        <f>SUM(Table_ExternalData_17[[#This Row],[R/P]:[RTN]])</f>
        <v>489</v>
      </c>
      <c r="Q442" s="10">
        <f>SUM((Table_ExternalData_17[[#This Row],[Opening]]+Table_ExternalData_17[[#This Row],[Total Receipt]])-Table_ExternalData_17[[#This Row],[Total Issue]])</f>
        <v>397</v>
      </c>
    </row>
    <row r="443" spans="1:17">
      <c r="A443" s="1" t="s">
        <v>216</v>
      </c>
      <c r="B443" s="1" t="s">
        <v>1464</v>
      </c>
      <c r="C443" s="1" t="s">
        <v>1465</v>
      </c>
      <c r="D443" s="10">
        <f>SUMIFS(OPBQList,OPBIList,Table_ExternalData_17[[#This Row],[item_key]])</f>
        <v>-51</v>
      </c>
      <c r="E443" s="10">
        <f>SUMIFS(GQList,GIList,Table_ExternalData_17[[#This Row],[item_key]],GTList,Table_ExternalData_17[[#Headers],[GRN]])</f>
        <v>500</v>
      </c>
      <c r="F443" s="10">
        <f>SUMIFS(GQList,GIList,Table_ExternalData_17[[#This Row],[item_key]],GTList,Table_ExternalData_17[[#Headers],[VSTR]])</f>
        <v>0</v>
      </c>
      <c r="G443" s="10">
        <f>SUMIFS(GQList,GIList,Table_ExternalData_17[[#This Row],[item_key]],GTList,Table_ExternalData_17[[#Headers],[SR]])</f>
        <v>0</v>
      </c>
      <c r="H443" s="10">
        <f>SUMIFS(GQList,GIList,Table_ExternalData_17[[#This Row],[item_key]],GTList,Table_ExternalData_17[[#Headers],[TR]])</f>
        <v>0</v>
      </c>
      <c r="I443" s="10">
        <f>SUMIFS(GQList,GIList,Table_ExternalData_17[[#This Row],[item_key]],GTList,Table_ExternalData_17[[#Headers],[RCA]])</f>
        <v>0</v>
      </c>
      <c r="J443" s="10">
        <f>SUM(Table_ExternalData_17[[#This Row],[GRN]]+Table_ExternalData_17[[#This Row],[VSTR]]+Table_ExternalData_17[[#This Row],[SR]]+Table_ExternalData_17[[#This Row],[TR]]+Table_ExternalData_17[[#This Row],[RCA]])</f>
        <v>500</v>
      </c>
      <c r="K443" s="10">
        <f>SUMIFS(IsQList,IsIList,Table_ExternalData_15[[#This Row],[item_key]],IsITypeList,Table_ExternalData_17[[#Headers],[R/P]])</f>
        <v>978</v>
      </c>
      <c r="L443" s="10">
        <f>SUMIFS(IsQList,IsIList,Table_ExternalData_15[[#This Row],[item_key]],IsITypeList,Table_ExternalData_17[[#Headers],[CST]])</f>
        <v>0</v>
      </c>
      <c r="M443" s="10">
        <f>SUMIFS(IsQList,IsIList,Table_ExternalData_15[[#This Row],[item_key]],IsITypeList,Table_ExternalData_17[[#Headers],[S/I]])</f>
        <v>0</v>
      </c>
      <c r="N443" s="10">
        <f>SUMIFS(IsQList,IsIList,Table_ExternalData_15[[#This Row],[item_key]],IsITypeList,Table_ExternalData_17[[#Headers],[VST]])</f>
        <v>0</v>
      </c>
      <c r="O443" s="10">
        <f>SUMIFS(IsQList,IsIList,Table_ExternalData_15[[#This Row],[item_key]],IsITypeList,Table_ExternalData_17[[#Headers],[RTN]])</f>
        <v>0</v>
      </c>
      <c r="P443" s="10">
        <f>SUM(Table_ExternalData_17[[#This Row],[R/P]:[RTN]])</f>
        <v>978</v>
      </c>
      <c r="Q443" s="10">
        <f>SUM((Table_ExternalData_17[[#This Row],[Opening]]+Table_ExternalData_17[[#This Row],[Total Receipt]])-Table_ExternalData_17[[#This Row],[Total Issue]])</f>
        <v>-529</v>
      </c>
    </row>
    <row r="444" spans="1:17">
      <c r="A444" s="1" t="s">
        <v>217</v>
      </c>
      <c r="B444" s="1" t="s">
        <v>1466</v>
      </c>
      <c r="C444" s="1" t="s">
        <v>1467</v>
      </c>
      <c r="D444" s="10">
        <f>SUMIFS(OPBQList,OPBIList,Table_ExternalData_17[[#This Row],[item_key]])</f>
        <v>-8</v>
      </c>
      <c r="E444" s="10">
        <f>SUMIFS(GQList,GIList,Table_ExternalData_17[[#This Row],[item_key]],GTList,Table_ExternalData_17[[#Headers],[GRN]])</f>
        <v>500</v>
      </c>
      <c r="F444" s="10">
        <f>SUMIFS(GQList,GIList,Table_ExternalData_17[[#This Row],[item_key]],GTList,Table_ExternalData_17[[#Headers],[VSTR]])</f>
        <v>0</v>
      </c>
      <c r="G444" s="10">
        <f>SUMIFS(GQList,GIList,Table_ExternalData_17[[#This Row],[item_key]],GTList,Table_ExternalData_17[[#Headers],[SR]])</f>
        <v>0</v>
      </c>
      <c r="H444" s="10">
        <f>SUMIFS(GQList,GIList,Table_ExternalData_17[[#This Row],[item_key]],GTList,Table_ExternalData_17[[#Headers],[TR]])</f>
        <v>0</v>
      </c>
      <c r="I444" s="10">
        <f>SUMIFS(GQList,GIList,Table_ExternalData_17[[#This Row],[item_key]],GTList,Table_ExternalData_17[[#Headers],[RCA]])</f>
        <v>0</v>
      </c>
      <c r="J444" s="10">
        <f>SUM(Table_ExternalData_17[[#This Row],[GRN]]+Table_ExternalData_17[[#This Row],[VSTR]]+Table_ExternalData_17[[#This Row],[SR]]+Table_ExternalData_17[[#This Row],[TR]]+Table_ExternalData_17[[#This Row],[RCA]])</f>
        <v>500</v>
      </c>
      <c r="K444" s="10">
        <f>SUMIFS(IsQList,IsIList,Table_ExternalData_15[[#This Row],[item_key]],IsITypeList,Table_ExternalData_17[[#Headers],[R/P]])</f>
        <v>489</v>
      </c>
      <c r="L444" s="10">
        <f>SUMIFS(IsQList,IsIList,Table_ExternalData_15[[#This Row],[item_key]],IsITypeList,Table_ExternalData_17[[#Headers],[CST]])</f>
        <v>0</v>
      </c>
      <c r="M444" s="10">
        <f>SUMIFS(IsQList,IsIList,Table_ExternalData_15[[#This Row],[item_key]],IsITypeList,Table_ExternalData_17[[#Headers],[S/I]])</f>
        <v>0</v>
      </c>
      <c r="N444" s="10">
        <f>SUMIFS(IsQList,IsIList,Table_ExternalData_15[[#This Row],[item_key]],IsITypeList,Table_ExternalData_17[[#Headers],[VST]])</f>
        <v>0</v>
      </c>
      <c r="O444" s="10">
        <f>SUMIFS(IsQList,IsIList,Table_ExternalData_15[[#This Row],[item_key]],IsITypeList,Table_ExternalData_17[[#Headers],[RTN]])</f>
        <v>0</v>
      </c>
      <c r="P444" s="10">
        <f>SUM(Table_ExternalData_17[[#This Row],[R/P]:[RTN]])</f>
        <v>489</v>
      </c>
      <c r="Q444" s="10">
        <f>SUM((Table_ExternalData_17[[#This Row],[Opening]]+Table_ExternalData_17[[#This Row],[Total Receipt]])-Table_ExternalData_17[[#This Row],[Total Issue]])</f>
        <v>3</v>
      </c>
    </row>
    <row r="445" spans="1:17">
      <c r="A445" s="1" t="s">
        <v>218</v>
      </c>
      <c r="B445" s="1" t="s">
        <v>1468</v>
      </c>
      <c r="C445" s="1" t="s">
        <v>1469</v>
      </c>
      <c r="D445" s="10">
        <f>SUMIFS(OPBQList,OPBIList,Table_ExternalData_17[[#This Row],[item_key]])</f>
        <v>-219</v>
      </c>
      <c r="E445" s="10">
        <f>SUMIFS(GQList,GIList,Table_ExternalData_17[[#This Row],[item_key]],GTList,Table_ExternalData_17[[#Headers],[GRN]])</f>
        <v>500</v>
      </c>
      <c r="F445" s="10">
        <f>SUMIFS(GQList,GIList,Table_ExternalData_17[[#This Row],[item_key]],GTList,Table_ExternalData_17[[#Headers],[VSTR]])</f>
        <v>0</v>
      </c>
      <c r="G445" s="10">
        <f>SUMIFS(GQList,GIList,Table_ExternalData_17[[#This Row],[item_key]],GTList,Table_ExternalData_17[[#Headers],[SR]])</f>
        <v>0</v>
      </c>
      <c r="H445" s="10">
        <f>SUMIFS(GQList,GIList,Table_ExternalData_17[[#This Row],[item_key]],GTList,Table_ExternalData_17[[#Headers],[TR]])</f>
        <v>0</v>
      </c>
      <c r="I445" s="10">
        <f>SUMIFS(GQList,GIList,Table_ExternalData_17[[#This Row],[item_key]],GTList,Table_ExternalData_17[[#Headers],[RCA]])</f>
        <v>0</v>
      </c>
      <c r="J445" s="10">
        <f>SUM(Table_ExternalData_17[[#This Row],[GRN]]+Table_ExternalData_17[[#This Row],[VSTR]]+Table_ExternalData_17[[#This Row],[SR]]+Table_ExternalData_17[[#This Row],[TR]]+Table_ExternalData_17[[#This Row],[RCA]])</f>
        <v>500</v>
      </c>
      <c r="K445" s="10">
        <f>SUMIFS(IsQList,IsIList,Table_ExternalData_15[[#This Row],[item_key]],IsITypeList,Table_ExternalData_17[[#Headers],[R/P]])</f>
        <v>0</v>
      </c>
      <c r="L445" s="10">
        <f>SUMIFS(IsQList,IsIList,Table_ExternalData_15[[#This Row],[item_key]],IsITypeList,Table_ExternalData_17[[#Headers],[CST]])</f>
        <v>0</v>
      </c>
      <c r="M445" s="10">
        <f>SUMIFS(IsQList,IsIList,Table_ExternalData_15[[#This Row],[item_key]],IsITypeList,Table_ExternalData_17[[#Headers],[S/I]])</f>
        <v>10</v>
      </c>
      <c r="N445" s="10">
        <f>SUMIFS(IsQList,IsIList,Table_ExternalData_15[[#This Row],[item_key]],IsITypeList,Table_ExternalData_17[[#Headers],[VST]])</f>
        <v>0</v>
      </c>
      <c r="O445" s="10">
        <f>SUMIFS(IsQList,IsIList,Table_ExternalData_15[[#This Row],[item_key]],IsITypeList,Table_ExternalData_17[[#Headers],[RTN]])</f>
        <v>-3</v>
      </c>
      <c r="P445" s="10">
        <f>SUM(Table_ExternalData_17[[#This Row],[R/P]:[RTN]])</f>
        <v>7</v>
      </c>
      <c r="Q445" s="10">
        <f>SUM((Table_ExternalData_17[[#This Row],[Opening]]+Table_ExternalData_17[[#This Row],[Total Receipt]])-Table_ExternalData_17[[#This Row],[Total Issue]])</f>
        <v>274</v>
      </c>
    </row>
    <row r="446" spans="1:17">
      <c r="A446" s="1" t="s">
        <v>219</v>
      </c>
      <c r="B446" s="1" t="s">
        <v>1470</v>
      </c>
      <c r="C446" s="1" t="s">
        <v>1471</v>
      </c>
      <c r="D446" s="10">
        <f>SUMIFS(OPBQList,OPBIList,Table_ExternalData_17[[#This Row],[item_key]])</f>
        <v>-66</v>
      </c>
      <c r="E446" s="10">
        <f>SUMIFS(GQList,GIList,Table_ExternalData_17[[#This Row],[item_key]],GTList,Table_ExternalData_17[[#Headers],[GRN]])</f>
        <v>500</v>
      </c>
      <c r="F446" s="10">
        <f>SUMIFS(GQList,GIList,Table_ExternalData_17[[#This Row],[item_key]],GTList,Table_ExternalData_17[[#Headers],[VSTR]])</f>
        <v>0</v>
      </c>
      <c r="G446" s="10">
        <f>SUMIFS(GQList,GIList,Table_ExternalData_17[[#This Row],[item_key]],GTList,Table_ExternalData_17[[#Headers],[SR]])</f>
        <v>0</v>
      </c>
      <c r="H446" s="10">
        <f>SUMIFS(GQList,GIList,Table_ExternalData_17[[#This Row],[item_key]],GTList,Table_ExternalData_17[[#Headers],[TR]])</f>
        <v>0</v>
      </c>
      <c r="I446" s="10">
        <f>SUMIFS(GQList,GIList,Table_ExternalData_17[[#This Row],[item_key]],GTList,Table_ExternalData_17[[#Headers],[RCA]])</f>
        <v>0</v>
      </c>
      <c r="J446" s="10">
        <f>SUM(Table_ExternalData_17[[#This Row],[GRN]]+Table_ExternalData_17[[#This Row],[VSTR]]+Table_ExternalData_17[[#This Row],[SR]]+Table_ExternalData_17[[#This Row],[TR]]+Table_ExternalData_17[[#This Row],[RCA]])</f>
        <v>500</v>
      </c>
      <c r="K446" s="10">
        <f>SUMIFS(IsQList,IsIList,Table_ExternalData_15[[#This Row],[item_key]],IsITypeList,Table_ExternalData_17[[#Headers],[R/P]])</f>
        <v>489</v>
      </c>
      <c r="L446" s="10">
        <f>SUMIFS(IsQList,IsIList,Table_ExternalData_15[[#This Row],[item_key]],IsITypeList,Table_ExternalData_17[[#Headers],[CST]])</f>
        <v>0</v>
      </c>
      <c r="M446" s="10">
        <f>SUMIFS(IsQList,IsIList,Table_ExternalData_15[[#This Row],[item_key]],IsITypeList,Table_ExternalData_17[[#Headers],[S/I]])</f>
        <v>0</v>
      </c>
      <c r="N446" s="10">
        <f>SUMIFS(IsQList,IsIList,Table_ExternalData_15[[#This Row],[item_key]],IsITypeList,Table_ExternalData_17[[#Headers],[VST]])</f>
        <v>0</v>
      </c>
      <c r="O446" s="10">
        <f>SUMIFS(IsQList,IsIList,Table_ExternalData_15[[#This Row],[item_key]],IsITypeList,Table_ExternalData_17[[#Headers],[RTN]])</f>
        <v>0</v>
      </c>
      <c r="P446" s="10">
        <f>SUM(Table_ExternalData_17[[#This Row],[R/P]:[RTN]])</f>
        <v>489</v>
      </c>
      <c r="Q446" s="10">
        <f>SUM((Table_ExternalData_17[[#This Row],[Opening]]+Table_ExternalData_17[[#This Row],[Total Receipt]])-Table_ExternalData_17[[#This Row],[Total Issue]])</f>
        <v>-55</v>
      </c>
    </row>
    <row r="447" spans="1:17">
      <c r="A447" s="1" t="s">
        <v>2352</v>
      </c>
      <c r="B447" s="1" t="s">
        <v>2693</v>
      </c>
      <c r="C447" s="1" t="s">
        <v>2694</v>
      </c>
      <c r="D447" s="10">
        <f>SUMIFS(OPBQList,OPBIList,Table_ExternalData_17[[#This Row],[item_key]])</f>
        <v>-138</v>
      </c>
      <c r="E447" s="10">
        <f>SUMIFS(GQList,GIList,Table_ExternalData_17[[#This Row],[item_key]],GTList,Table_ExternalData_17[[#Headers],[GRN]])</f>
        <v>0</v>
      </c>
      <c r="F447" s="10">
        <f>SUMIFS(GQList,GIList,Table_ExternalData_17[[#This Row],[item_key]],GTList,Table_ExternalData_17[[#Headers],[VSTR]])</f>
        <v>0</v>
      </c>
      <c r="G447" s="10">
        <f>SUMIFS(GQList,GIList,Table_ExternalData_17[[#This Row],[item_key]],GTList,Table_ExternalData_17[[#Headers],[SR]])</f>
        <v>0</v>
      </c>
      <c r="H447" s="10">
        <f>SUMIFS(GQList,GIList,Table_ExternalData_17[[#This Row],[item_key]],GTList,Table_ExternalData_17[[#Headers],[TR]])</f>
        <v>0</v>
      </c>
      <c r="I447" s="10">
        <f>SUMIFS(GQList,GIList,Table_ExternalData_17[[#This Row],[item_key]],GTList,Table_ExternalData_17[[#Headers],[RCA]])</f>
        <v>0</v>
      </c>
      <c r="J447" s="10">
        <f>SUM(Table_ExternalData_17[[#This Row],[GRN]]+Table_ExternalData_17[[#This Row],[VSTR]]+Table_ExternalData_17[[#This Row],[SR]]+Table_ExternalData_17[[#This Row],[TR]]+Table_ExternalData_17[[#This Row],[RCA]])</f>
        <v>0</v>
      </c>
      <c r="K447" s="10">
        <f>SUMIFS(IsQList,IsIList,Table_ExternalData_15[[#This Row],[item_key]],IsITypeList,Table_ExternalData_17[[#Headers],[R/P]])</f>
        <v>978</v>
      </c>
      <c r="L447" s="10">
        <f>SUMIFS(IsQList,IsIList,Table_ExternalData_15[[#This Row],[item_key]],IsITypeList,Table_ExternalData_17[[#Headers],[CST]])</f>
        <v>0</v>
      </c>
      <c r="M447" s="10">
        <f>SUMIFS(IsQList,IsIList,Table_ExternalData_15[[#This Row],[item_key]],IsITypeList,Table_ExternalData_17[[#Headers],[S/I]])</f>
        <v>0</v>
      </c>
      <c r="N447" s="10">
        <f>SUMIFS(IsQList,IsIList,Table_ExternalData_15[[#This Row],[item_key]],IsITypeList,Table_ExternalData_17[[#Headers],[VST]])</f>
        <v>0</v>
      </c>
      <c r="O447" s="10">
        <f>SUMIFS(IsQList,IsIList,Table_ExternalData_15[[#This Row],[item_key]],IsITypeList,Table_ExternalData_17[[#Headers],[RTN]])</f>
        <v>0</v>
      </c>
      <c r="P447" s="10">
        <f>SUM(Table_ExternalData_17[[#This Row],[R/P]:[RTN]])</f>
        <v>978</v>
      </c>
      <c r="Q447" s="10">
        <f>SUM((Table_ExternalData_17[[#This Row],[Opening]]+Table_ExternalData_17[[#This Row],[Total Receipt]])-Table_ExternalData_17[[#This Row],[Total Issue]])</f>
        <v>-1116</v>
      </c>
    </row>
    <row r="448" spans="1:17">
      <c r="A448" s="1" t="s">
        <v>220</v>
      </c>
      <c r="B448" s="1" t="s">
        <v>1472</v>
      </c>
      <c r="C448" s="1" t="s">
        <v>1473</v>
      </c>
      <c r="D448" s="10">
        <f>SUMIFS(OPBQList,OPBIList,Table_ExternalData_17[[#This Row],[item_key]])</f>
        <v>219</v>
      </c>
      <c r="E448" s="10">
        <f>SUMIFS(GQList,GIList,Table_ExternalData_17[[#This Row],[item_key]],GTList,Table_ExternalData_17[[#Headers],[GRN]])</f>
        <v>500</v>
      </c>
      <c r="F448" s="10">
        <f>SUMIFS(GQList,GIList,Table_ExternalData_17[[#This Row],[item_key]],GTList,Table_ExternalData_17[[#Headers],[VSTR]])</f>
        <v>0</v>
      </c>
      <c r="G448" s="10">
        <f>SUMIFS(GQList,GIList,Table_ExternalData_17[[#This Row],[item_key]],GTList,Table_ExternalData_17[[#Headers],[SR]])</f>
        <v>0</v>
      </c>
      <c r="H448" s="10">
        <f>SUMIFS(GQList,GIList,Table_ExternalData_17[[#This Row],[item_key]],GTList,Table_ExternalData_17[[#Headers],[TR]])</f>
        <v>0</v>
      </c>
      <c r="I448" s="10">
        <f>SUMIFS(GQList,GIList,Table_ExternalData_17[[#This Row],[item_key]],GTList,Table_ExternalData_17[[#Headers],[RCA]])</f>
        <v>0</v>
      </c>
      <c r="J448" s="10">
        <f>SUM(Table_ExternalData_17[[#This Row],[GRN]]+Table_ExternalData_17[[#This Row],[VSTR]]+Table_ExternalData_17[[#This Row],[SR]]+Table_ExternalData_17[[#This Row],[TR]]+Table_ExternalData_17[[#This Row],[RCA]])</f>
        <v>500</v>
      </c>
      <c r="K448" s="10">
        <f>SUMIFS(IsQList,IsIList,Table_ExternalData_15[[#This Row],[item_key]],IsITypeList,Table_ExternalData_17[[#Headers],[R/P]])</f>
        <v>489</v>
      </c>
      <c r="L448" s="10">
        <f>SUMIFS(IsQList,IsIList,Table_ExternalData_15[[#This Row],[item_key]],IsITypeList,Table_ExternalData_17[[#Headers],[CST]])</f>
        <v>0</v>
      </c>
      <c r="M448" s="10">
        <f>SUMIFS(IsQList,IsIList,Table_ExternalData_15[[#This Row],[item_key]],IsITypeList,Table_ExternalData_17[[#Headers],[S/I]])</f>
        <v>0</v>
      </c>
      <c r="N448" s="10">
        <f>SUMIFS(IsQList,IsIList,Table_ExternalData_15[[#This Row],[item_key]],IsITypeList,Table_ExternalData_17[[#Headers],[VST]])</f>
        <v>0</v>
      </c>
      <c r="O448" s="10">
        <f>SUMIFS(IsQList,IsIList,Table_ExternalData_15[[#This Row],[item_key]],IsITypeList,Table_ExternalData_17[[#Headers],[RTN]])</f>
        <v>0</v>
      </c>
      <c r="P448" s="10">
        <f>SUM(Table_ExternalData_17[[#This Row],[R/P]:[RTN]])</f>
        <v>489</v>
      </c>
      <c r="Q448" s="10">
        <f>SUM((Table_ExternalData_17[[#This Row],[Opening]]+Table_ExternalData_17[[#This Row],[Total Receipt]])-Table_ExternalData_17[[#This Row],[Total Issue]])</f>
        <v>230</v>
      </c>
    </row>
    <row r="449" spans="1:17">
      <c r="A449" s="1" t="s">
        <v>221</v>
      </c>
      <c r="B449" s="1" t="s">
        <v>1474</v>
      </c>
      <c r="C449" s="1" t="s">
        <v>1475</v>
      </c>
      <c r="D449" s="10">
        <f>SUMIFS(OPBQList,OPBIList,Table_ExternalData_17[[#This Row],[item_key]])</f>
        <v>-66</v>
      </c>
      <c r="E449" s="10">
        <f>SUMIFS(GQList,GIList,Table_ExternalData_17[[#This Row],[item_key]],GTList,Table_ExternalData_17[[#Headers],[GRN]])</f>
        <v>500</v>
      </c>
      <c r="F449" s="10">
        <f>SUMIFS(GQList,GIList,Table_ExternalData_17[[#This Row],[item_key]],GTList,Table_ExternalData_17[[#Headers],[VSTR]])</f>
        <v>0</v>
      </c>
      <c r="G449" s="10">
        <f>SUMIFS(GQList,GIList,Table_ExternalData_17[[#This Row],[item_key]],GTList,Table_ExternalData_17[[#Headers],[SR]])</f>
        <v>0</v>
      </c>
      <c r="H449" s="10">
        <f>SUMIFS(GQList,GIList,Table_ExternalData_17[[#This Row],[item_key]],GTList,Table_ExternalData_17[[#Headers],[TR]])</f>
        <v>0</v>
      </c>
      <c r="I449" s="10">
        <f>SUMIFS(GQList,GIList,Table_ExternalData_17[[#This Row],[item_key]],GTList,Table_ExternalData_17[[#Headers],[RCA]])</f>
        <v>0</v>
      </c>
      <c r="J449" s="10">
        <f>SUM(Table_ExternalData_17[[#This Row],[GRN]]+Table_ExternalData_17[[#This Row],[VSTR]]+Table_ExternalData_17[[#This Row],[SR]]+Table_ExternalData_17[[#This Row],[TR]]+Table_ExternalData_17[[#This Row],[RCA]])</f>
        <v>500</v>
      </c>
      <c r="K449" s="10">
        <f>SUMIFS(IsQList,IsIList,Table_ExternalData_15[[#This Row],[item_key]],IsITypeList,Table_ExternalData_17[[#Headers],[R/P]])</f>
        <v>489</v>
      </c>
      <c r="L449" s="10">
        <f>SUMIFS(IsQList,IsIList,Table_ExternalData_15[[#This Row],[item_key]],IsITypeList,Table_ExternalData_17[[#Headers],[CST]])</f>
        <v>0</v>
      </c>
      <c r="M449" s="10">
        <f>SUMIFS(IsQList,IsIList,Table_ExternalData_15[[#This Row],[item_key]],IsITypeList,Table_ExternalData_17[[#Headers],[S/I]])</f>
        <v>0</v>
      </c>
      <c r="N449" s="10">
        <f>SUMIFS(IsQList,IsIList,Table_ExternalData_15[[#This Row],[item_key]],IsITypeList,Table_ExternalData_17[[#Headers],[VST]])</f>
        <v>0</v>
      </c>
      <c r="O449" s="10">
        <f>SUMIFS(IsQList,IsIList,Table_ExternalData_15[[#This Row],[item_key]],IsITypeList,Table_ExternalData_17[[#Headers],[RTN]])</f>
        <v>0</v>
      </c>
      <c r="P449" s="10">
        <f>SUM(Table_ExternalData_17[[#This Row],[R/P]:[RTN]])</f>
        <v>489</v>
      </c>
      <c r="Q449" s="10">
        <f>SUM((Table_ExternalData_17[[#This Row],[Opening]]+Table_ExternalData_17[[#This Row],[Total Receipt]])-Table_ExternalData_17[[#This Row],[Total Issue]])</f>
        <v>-55</v>
      </c>
    </row>
    <row r="450" spans="1:17">
      <c r="A450" s="1" t="s">
        <v>222</v>
      </c>
      <c r="B450" s="1" t="s">
        <v>1476</v>
      </c>
      <c r="C450" s="1" t="s">
        <v>1477</v>
      </c>
      <c r="D450" s="10">
        <f>SUMIFS(OPBQList,OPBIList,Table_ExternalData_17[[#This Row],[item_key]])</f>
        <v>-43</v>
      </c>
      <c r="E450" s="10">
        <f>SUMIFS(GQList,GIList,Table_ExternalData_17[[#This Row],[item_key]],GTList,Table_ExternalData_17[[#Headers],[GRN]])</f>
        <v>500</v>
      </c>
      <c r="F450" s="10">
        <f>SUMIFS(GQList,GIList,Table_ExternalData_17[[#This Row],[item_key]],GTList,Table_ExternalData_17[[#Headers],[VSTR]])</f>
        <v>0</v>
      </c>
      <c r="G450" s="10">
        <f>SUMIFS(GQList,GIList,Table_ExternalData_17[[#This Row],[item_key]],GTList,Table_ExternalData_17[[#Headers],[SR]])</f>
        <v>0</v>
      </c>
      <c r="H450" s="10">
        <f>SUMIFS(GQList,GIList,Table_ExternalData_17[[#This Row],[item_key]],GTList,Table_ExternalData_17[[#Headers],[TR]])</f>
        <v>0</v>
      </c>
      <c r="I450" s="10">
        <f>SUMIFS(GQList,GIList,Table_ExternalData_17[[#This Row],[item_key]],GTList,Table_ExternalData_17[[#Headers],[RCA]])</f>
        <v>0</v>
      </c>
      <c r="J450" s="10">
        <f>SUM(Table_ExternalData_17[[#This Row],[GRN]]+Table_ExternalData_17[[#This Row],[VSTR]]+Table_ExternalData_17[[#This Row],[SR]]+Table_ExternalData_17[[#This Row],[TR]]+Table_ExternalData_17[[#This Row],[RCA]])</f>
        <v>500</v>
      </c>
      <c r="K450" s="10">
        <f>SUMIFS(IsQList,IsIList,Table_ExternalData_15[[#This Row],[item_key]],IsITypeList,Table_ExternalData_17[[#Headers],[R/P]])</f>
        <v>489</v>
      </c>
      <c r="L450" s="10">
        <f>SUMIFS(IsQList,IsIList,Table_ExternalData_15[[#This Row],[item_key]],IsITypeList,Table_ExternalData_17[[#Headers],[CST]])</f>
        <v>0</v>
      </c>
      <c r="M450" s="10">
        <f>SUMIFS(IsQList,IsIList,Table_ExternalData_15[[#This Row],[item_key]],IsITypeList,Table_ExternalData_17[[#Headers],[S/I]])</f>
        <v>0</v>
      </c>
      <c r="N450" s="10">
        <f>SUMIFS(IsQList,IsIList,Table_ExternalData_15[[#This Row],[item_key]],IsITypeList,Table_ExternalData_17[[#Headers],[VST]])</f>
        <v>0</v>
      </c>
      <c r="O450" s="10">
        <f>SUMIFS(IsQList,IsIList,Table_ExternalData_15[[#This Row],[item_key]],IsITypeList,Table_ExternalData_17[[#Headers],[RTN]])</f>
        <v>0</v>
      </c>
      <c r="P450" s="10">
        <f>SUM(Table_ExternalData_17[[#This Row],[R/P]:[RTN]])</f>
        <v>489</v>
      </c>
      <c r="Q450" s="10">
        <f>SUM((Table_ExternalData_17[[#This Row],[Opening]]+Table_ExternalData_17[[#This Row],[Total Receipt]])-Table_ExternalData_17[[#This Row],[Total Issue]])</f>
        <v>-32</v>
      </c>
    </row>
    <row r="451" spans="1:17">
      <c r="A451" s="1" t="s">
        <v>223</v>
      </c>
      <c r="B451" s="1" t="s">
        <v>1478</v>
      </c>
      <c r="C451" s="1" t="s">
        <v>1479</v>
      </c>
      <c r="D451" s="10">
        <f>SUMIFS(OPBQList,OPBIList,Table_ExternalData_17[[#This Row],[item_key]])</f>
        <v>291</v>
      </c>
      <c r="E451" s="10">
        <f>SUMIFS(GQList,GIList,Table_ExternalData_17[[#This Row],[item_key]],GTList,Table_ExternalData_17[[#Headers],[GRN]])</f>
        <v>500</v>
      </c>
      <c r="F451" s="10">
        <f>SUMIFS(GQList,GIList,Table_ExternalData_17[[#This Row],[item_key]],GTList,Table_ExternalData_17[[#Headers],[VSTR]])</f>
        <v>0</v>
      </c>
      <c r="G451" s="10">
        <f>SUMIFS(GQList,GIList,Table_ExternalData_17[[#This Row],[item_key]],GTList,Table_ExternalData_17[[#Headers],[SR]])</f>
        <v>0</v>
      </c>
      <c r="H451" s="10">
        <f>SUMIFS(GQList,GIList,Table_ExternalData_17[[#This Row],[item_key]],GTList,Table_ExternalData_17[[#Headers],[TR]])</f>
        <v>0</v>
      </c>
      <c r="I451" s="10">
        <f>SUMIFS(GQList,GIList,Table_ExternalData_17[[#This Row],[item_key]],GTList,Table_ExternalData_17[[#Headers],[RCA]])</f>
        <v>0</v>
      </c>
      <c r="J451" s="10">
        <f>SUM(Table_ExternalData_17[[#This Row],[GRN]]+Table_ExternalData_17[[#This Row],[VSTR]]+Table_ExternalData_17[[#This Row],[SR]]+Table_ExternalData_17[[#This Row],[TR]]+Table_ExternalData_17[[#This Row],[RCA]])</f>
        <v>500</v>
      </c>
      <c r="K451" s="10">
        <f>SUMIFS(IsQList,IsIList,Table_ExternalData_15[[#This Row],[item_key]],IsITypeList,Table_ExternalData_17[[#Headers],[R/P]])</f>
        <v>0</v>
      </c>
      <c r="L451" s="10">
        <f>SUMIFS(IsQList,IsIList,Table_ExternalData_15[[#This Row],[item_key]],IsITypeList,Table_ExternalData_17[[#Headers],[CST]])</f>
        <v>2</v>
      </c>
      <c r="M451" s="10">
        <f>SUMIFS(IsQList,IsIList,Table_ExternalData_15[[#This Row],[item_key]],IsITypeList,Table_ExternalData_17[[#Headers],[S/I]])</f>
        <v>0</v>
      </c>
      <c r="N451" s="10">
        <f>SUMIFS(IsQList,IsIList,Table_ExternalData_15[[#This Row],[item_key]],IsITypeList,Table_ExternalData_17[[#Headers],[VST]])</f>
        <v>0</v>
      </c>
      <c r="O451" s="10">
        <f>SUMIFS(IsQList,IsIList,Table_ExternalData_15[[#This Row],[item_key]],IsITypeList,Table_ExternalData_17[[#Headers],[RTN]])</f>
        <v>0</v>
      </c>
      <c r="P451" s="10">
        <f>SUM(Table_ExternalData_17[[#This Row],[R/P]:[RTN]])</f>
        <v>2</v>
      </c>
      <c r="Q451" s="10">
        <f>SUM((Table_ExternalData_17[[#This Row],[Opening]]+Table_ExternalData_17[[#This Row],[Total Receipt]])-Table_ExternalData_17[[#This Row],[Total Issue]])</f>
        <v>789</v>
      </c>
    </row>
    <row r="452" spans="1:17">
      <c r="A452" s="1" t="s">
        <v>224</v>
      </c>
      <c r="B452" s="1" t="s">
        <v>1480</v>
      </c>
      <c r="C452" s="1" t="s">
        <v>1481</v>
      </c>
      <c r="D452" s="10">
        <f>SUMIFS(OPBQList,OPBIList,Table_ExternalData_17[[#This Row],[item_key]])</f>
        <v>122</v>
      </c>
      <c r="E452" s="10">
        <f>SUMIFS(GQList,GIList,Table_ExternalData_17[[#This Row],[item_key]],GTList,Table_ExternalData_17[[#Headers],[GRN]])</f>
        <v>500</v>
      </c>
      <c r="F452" s="10">
        <f>SUMIFS(GQList,GIList,Table_ExternalData_17[[#This Row],[item_key]],GTList,Table_ExternalData_17[[#Headers],[VSTR]])</f>
        <v>0</v>
      </c>
      <c r="G452" s="10">
        <f>SUMIFS(GQList,GIList,Table_ExternalData_17[[#This Row],[item_key]],GTList,Table_ExternalData_17[[#Headers],[SR]])</f>
        <v>0</v>
      </c>
      <c r="H452" s="10">
        <f>SUMIFS(GQList,GIList,Table_ExternalData_17[[#This Row],[item_key]],GTList,Table_ExternalData_17[[#Headers],[TR]])</f>
        <v>0</v>
      </c>
      <c r="I452" s="10">
        <f>SUMIFS(GQList,GIList,Table_ExternalData_17[[#This Row],[item_key]],GTList,Table_ExternalData_17[[#Headers],[RCA]])</f>
        <v>0</v>
      </c>
      <c r="J452" s="10">
        <f>SUM(Table_ExternalData_17[[#This Row],[GRN]]+Table_ExternalData_17[[#This Row],[VSTR]]+Table_ExternalData_17[[#This Row],[SR]]+Table_ExternalData_17[[#This Row],[TR]]+Table_ExternalData_17[[#This Row],[RCA]])</f>
        <v>500</v>
      </c>
      <c r="K452" s="10">
        <f>SUMIFS(IsQList,IsIList,Table_ExternalData_15[[#This Row],[item_key]],IsITypeList,Table_ExternalData_17[[#Headers],[R/P]])</f>
        <v>0</v>
      </c>
      <c r="L452" s="10">
        <f>SUMIFS(IsQList,IsIList,Table_ExternalData_15[[#This Row],[item_key]],IsITypeList,Table_ExternalData_17[[#Headers],[CST]])</f>
        <v>0</v>
      </c>
      <c r="M452" s="10">
        <f>SUMIFS(IsQList,IsIList,Table_ExternalData_15[[#This Row],[item_key]],IsITypeList,Table_ExternalData_17[[#Headers],[S/I]])</f>
        <v>0</v>
      </c>
      <c r="N452" s="10">
        <f>SUMIFS(IsQList,IsIList,Table_ExternalData_15[[#This Row],[item_key]],IsITypeList,Table_ExternalData_17[[#Headers],[VST]])</f>
        <v>0</v>
      </c>
      <c r="O452" s="10">
        <f>SUMIFS(IsQList,IsIList,Table_ExternalData_15[[#This Row],[item_key]],IsITypeList,Table_ExternalData_17[[#Headers],[RTN]])</f>
        <v>-14</v>
      </c>
      <c r="P452" s="10">
        <f>SUM(Table_ExternalData_17[[#This Row],[R/P]:[RTN]])</f>
        <v>-14</v>
      </c>
      <c r="Q452" s="10">
        <f>SUM((Table_ExternalData_17[[#This Row],[Opening]]+Table_ExternalData_17[[#This Row],[Total Receipt]])-Table_ExternalData_17[[#This Row],[Total Issue]])</f>
        <v>636</v>
      </c>
    </row>
    <row r="453" spans="1:17">
      <c r="A453" s="1" t="s">
        <v>225</v>
      </c>
      <c r="B453" s="1" t="s">
        <v>1482</v>
      </c>
      <c r="C453" s="1" t="s">
        <v>1483</v>
      </c>
      <c r="D453" s="10">
        <f>SUMIFS(OPBQList,OPBIList,Table_ExternalData_17[[#This Row],[item_key]])</f>
        <v>-63</v>
      </c>
      <c r="E453" s="10">
        <f>SUMIFS(GQList,GIList,Table_ExternalData_17[[#This Row],[item_key]],GTList,Table_ExternalData_17[[#Headers],[GRN]])</f>
        <v>500</v>
      </c>
      <c r="F453" s="10">
        <f>SUMIFS(GQList,GIList,Table_ExternalData_17[[#This Row],[item_key]],GTList,Table_ExternalData_17[[#Headers],[VSTR]])</f>
        <v>0</v>
      </c>
      <c r="G453" s="10">
        <f>SUMIFS(GQList,GIList,Table_ExternalData_17[[#This Row],[item_key]],GTList,Table_ExternalData_17[[#Headers],[SR]])</f>
        <v>0</v>
      </c>
      <c r="H453" s="10">
        <f>SUMIFS(GQList,GIList,Table_ExternalData_17[[#This Row],[item_key]],GTList,Table_ExternalData_17[[#Headers],[TR]])</f>
        <v>0</v>
      </c>
      <c r="I453" s="10">
        <f>SUMIFS(GQList,GIList,Table_ExternalData_17[[#This Row],[item_key]],GTList,Table_ExternalData_17[[#Headers],[RCA]])</f>
        <v>0</v>
      </c>
      <c r="J453" s="10">
        <f>SUM(Table_ExternalData_17[[#This Row],[GRN]]+Table_ExternalData_17[[#This Row],[VSTR]]+Table_ExternalData_17[[#This Row],[SR]]+Table_ExternalData_17[[#This Row],[TR]]+Table_ExternalData_17[[#This Row],[RCA]])</f>
        <v>500</v>
      </c>
      <c r="K453" s="10">
        <f>SUMIFS(IsQList,IsIList,Table_ExternalData_15[[#This Row],[item_key]],IsITypeList,Table_ExternalData_17[[#Headers],[R/P]])</f>
        <v>489</v>
      </c>
      <c r="L453" s="10">
        <f>SUMIFS(IsQList,IsIList,Table_ExternalData_15[[#This Row],[item_key]],IsITypeList,Table_ExternalData_17[[#Headers],[CST]])</f>
        <v>0</v>
      </c>
      <c r="M453" s="10">
        <f>SUMIFS(IsQList,IsIList,Table_ExternalData_15[[#This Row],[item_key]],IsITypeList,Table_ExternalData_17[[#Headers],[S/I]])</f>
        <v>0</v>
      </c>
      <c r="N453" s="10">
        <f>SUMIFS(IsQList,IsIList,Table_ExternalData_15[[#This Row],[item_key]],IsITypeList,Table_ExternalData_17[[#Headers],[VST]])</f>
        <v>0</v>
      </c>
      <c r="O453" s="10">
        <f>SUMIFS(IsQList,IsIList,Table_ExternalData_15[[#This Row],[item_key]],IsITypeList,Table_ExternalData_17[[#Headers],[RTN]])</f>
        <v>0</v>
      </c>
      <c r="P453" s="10">
        <f>SUM(Table_ExternalData_17[[#This Row],[R/P]:[RTN]])</f>
        <v>489</v>
      </c>
      <c r="Q453" s="10">
        <f>SUM((Table_ExternalData_17[[#This Row],[Opening]]+Table_ExternalData_17[[#This Row],[Total Receipt]])-Table_ExternalData_17[[#This Row],[Total Issue]])</f>
        <v>-52</v>
      </c>
    </row>
    <row r="454" spans="1:17">
      <c r="A454" s="1" t="s">
        <v>226</v>
      </c>
      <c r="B454" s="1" t="s">
        <v>1484</v>
      </c>
      <c r="C454" s="1" t="s">
        <v>1485</v>
      </c>
      <c r="D454" s="10">
        <f>SUMIFS(OPBQList,OPBIList,Table_ExternalData_17[[#This Row],[item_key]])</f>
        <v>5</v>
      </c>
      <c r="E454" s="10">
        <f>SUMIFS(GQList,GIList,Table_ExternalData_17[[#This Row],[item_key]],GTList,Table_ExternalData_17[[#Headers],[GRN]])</f>
        <v>500</v>
      </c>
      <c r="F454" s="10">
        <f>SUMIFS(GQList,GIList,Table_ExternalData_17[[#This Row],[item_key]],GTList,Table_ExternalData_17[[#Headers],[VSTR]])</f>
        <v>0</v>
      </c>
      <c r="G454" s="10">
        <f>SUMIFS(GQList,GIList,Table_ExternalData_17[[#This Row],[item_key]],GTList,Table_ExternalData_17[[#Headers],[SR]])</f>
        <v>0</v>
      </c>
      <c r="H454" s="10">
        <f>SUMIFS(GQList,GIList,Table_ExternalData_17[[#This Row],[item_key]],GTList,Table_ExternalData_17[[#Headers],[TR]])</f>
        <v>0</v>
      </c>
      <c r="I454" s="10">
        <f>SUMIFS(GQList,GIList,Table_ExternalData_17[[#This Row],[item_key]],GTList,Table_ExternalData_17[[#Headers],[RCA]])</f>
        <v>0</v>
      </c>
      <c r="J454" s="10">
        <f>SUM(Table_ExternalData_17[[#This Row],[GRN]]+Table_ExternalData_17[[#This Row],[VSTR]]+Table_ExternalData_17[[#This Row],[SR]]+Table_ExternalData_17[[#This Row],[TR]]+Table_ExternalData_17[[#This Row],[RCA]])</f>
        <v>500</v>
      </c>
      <c r="K454" s="10">
        <f>SUMIFS(IsQList,IsIList,Table_ExternalData_15[[#This Row],[item_key]],IsITypeList,Table_ExternalData_17[[#Headers],[R/P]])</f>
        <v>489</v>
      </c>
      <c r="L454" s="10">
        <f>SUMIFS(IsQList,IsIList,Table_ExternalData_15[[#This Row],[item_key]],IsITypeList,Table_ExternalData_17[[#Headers],[CST]])</f>
        <v>0</v>
      </c>
      <c r="M454" s="10">
        <f>SUMIFS(IsQList,IsIList,Table_ExternalData_15[[#This Row],[item_key]],IsITypeList,Table_ExternalData_17[[#Headers],[S/I]])</f>
        <v>0</v>
      </c>
      <c r="N454" s="10">
        <f>SUMIFS(IsQList,IsIList,Table_ExternalData_15[[#This Row],[item_key]],IsITypeList,Table_ExternalData_17[[#Headers],[VST]])</f>
        <v>0</v>
      </c>
      <c r="O454" s="10">
        <f>SUMIFS(IsQList,IsIList,Table_ExternalData_15[[#This Row],[item_key]],IsITypeList,Table_ExternalData_17[[#Headers],[RTN]])</f>
        <v>-122</v>
      </c>
      <c r="P454" s="10">
        <f>SUM(Table_ExternalData_17[[#This Row],[R/P]:[RTN]])</f>
        <v>367</v>
      </c>
      <c r="Q454" s="10">
        <f>SUM((Table_ExternalData_17[[#This Row],[Opening]]+Table_ExternalData_17[[#This Row],[Total Receipt]])-Table_ExternalData_17[[#This Row],[Total Issue]])</f>
        <v>138</v>
      </c>
    </row>
    <row r="455" spans="1:17">
      <c r="A455" s="1" t="s">
        <v>227</v>
      </c>
      <c r="B455" s="1" t="s">
        <v>1486</v>
      </c>
      <c r="C455" s="1" t="s">
        <v>1487</v>
      </c>
      <c r="D455" s="10">
        <f>SUMIFS(OPBQList,OPBIList,Table_ExternalData_17[[#This Row],[item_key]])</f>
        <v>-210</v>
      </c>
      <c r="E455" s="10">
        <f>SUMIFS(GQList,GIList,Table_ExternalData_17[[#This Row],[item_key]],GTList,Table_ExternalData_17[[#Headers],[GRN]])</f>
        <v>500</v>
      </c>
      <c r="F455" s="10">
        <f>SUMIFS(GQList,GIList,Table_ExternalData_17[[#This Row],[item_key]],GTList,Table_ExternalData_17[[#Headers],[VSTR]])</f>
        <v>0</v>
      </c>
      <c r="G455" s="10">
        <f>SUMIFS(GQList,GIList,Table_ExternalData_17[[#This Row],[item_key]],GTList,Table_ExternalData_17[[#Headers],[SR]])</f>
        <v>0</v>
      </c>
      <c r="H455" s="10">
        <f>SUMIFS(GQList,GIList,Table_ExternalData_17[[#This Row],[item_key]],GTList,Table_ExternalData_17[[#Headers],[TR]])</f>
        <v>0</v>
      </c>
      <c r="I455" s="10">
        <f>SUMIFS(GQList,GIList,Table_ExternalData_17[[#This Row],[item_key]],GTList,Table_ExternalData_17[[#Headers],[RCA]])</f>
        <v>0</v>
      </c>
      <c r="J455" s="10">
        <f>SUM(Table_ExternalData_17[[#This Row],[GRN]]+Table_ExternalData_17[[#This Row],[VSTR]]+Table_ExternalData_17[[#This Row],[SR]]+Table_ExternalData_17[[#This Row],[TR]]+Table_ExternalData_17[[#This Row],[RCA]])</f>
        <v>500</v>
      </c>
      <c r="K455" s="10">
        <f>SUMIFS(IsQList,IsIList,Table_ExternalData_15[[#This Row],[item_key]],IsITypeList,Table_ExternalData_17[[#Headers],[R/P]])</f>
        <v>489</v>
      </c>
      <c r="L455" s="10">
        <f>SUMIFS(IsQList,IsIList,Table_ExternalData_15[[#This Row],[item_key]],IsITypeList,Table_ExternalData_17[[#Headers],[CST]])</f>
        <v>0</v>
      </c>
      <c r="M455" s="10">
        <f>SUMIFS(IsQList,IsIList,Table_ExternalData_15[[#This Row],[item_key]],IsITypeList,Table_ExternalData_17[[#Headers],[S/I]])</f>
        <v>0</v>
      </c>
      <c r="N455" s="10">
        <f>SUMIFS(IsQList,IsIList,Table_ExternalData_15[[#This Row],[item_key]],IsITypeList,Table_ExternalData_17[[#Headers],[VST]])</f>
        <v>0</v>
      </c>
      <c r="O455" s="10">
        <f>SUMIFS(IsQList,IsIList,Table_ExternalData_15[[#This Row],[item_key]],IsITypeList,Table_ExternalData_17[[#Headers],[RTN]])</f>
        <v>-122</v>
      </c>
      <c r="P455" s="10">
        <f>SUM(Table_ExternalData_17[[#This Row],[R/P]:[RTN]])</f>
        <v>367</v>
      </c>
      <c r="Q455" s="10">
        <f>SUM((Table_ExternalData_17[[#This Row],[Opening]]+Table_ExternalData_17[[#This Row],[Total Receipt]])-Table_ExternalData_17[[#This Row],[Total Issue]])</f>
        <v>-77</v>
      </c>
    </row>
    <row r="456" spans="1:17">
      <c r="A456" s="1" t="s">
        <v>228</v>
      </c>
      <c r="B456" s="1" t="s">
        <v>1488</v>
      </c>
      <c r="C456" s="1" t="s">
        <v>1489</v>
      </c>
      <c r="D456" s="10">
        <f>SUMIFS(OPBQList,OPBIList,Table_ExternalData_17[[#This Row],[item_key]])</f>
        <v>-1209.5</v>
      </c>
      <c r="E456" s="10">
        <f>SUMIFS(GQList,GIList,Table_ExternalData_17[[#This Row],[item_key]],GTList,Table_ExternalData_17[[#Headers],[GRN]])</f>
        <v>250</v>
      </c>
      <c r="F456" s="10">
        <f>SUMIFS(GQList,GIList,Table_ExternalData_17[[#This Row],[item_key]],GTList,Table_ExternalData_17[[#Headers],[VSTR]])</f>
        <v>0</v>
      </c>
      <c r="G456" s="10">
        <f>SUMIFS(GQList,GIList,Table_ExternalData_17[[#This Row],[item_key]],GTList,Table_ExternalData_17[[#Headers],[SR]])</f>
        <v>0</v>
      </c>
      <c r="H456" s="10">
        <f>SUMIFS(GQList,GIList,Table_ExternalData_17[[#This Row],[item_key]],GTList,Table_ExternalData_17[[#Headers],[TR]])</f>
        <v>0</v>
      </c>
      <c r="I456" s="10">
        <f>SUMIFS(GQList,GIList,Table_ExternalData_17[[#This Row],[item_key]],GTList,Table_ExternalData_17[[#Headers],[RCA]])</f>
        <v>0</v>
      </c>
      <c r="J456" s="10">
        <f>SUM(Table_ExternalData_17[[#This Row],[GRN]]+Table_ExternalData_17[[#This Row],[VSTR]]+Table_ExternalData_17[[#This Row],[SR]]+Table_ExternalData_17[[#This Row],[TR]]+Table_ExternalData_17[[#This Row],[RCA]])</f>
        <v>250</v>
      </c>
      <c r="K456" s="10">
        <f>SUMIFS(IsQList,IsIList,Table_ExternalData_15[[#This Row],[item_key]],IsITypeList,Table_ExternalData_17[[#Headers],[R/P]])</f>
        <v>489</v>
      </c>
      <c r="L456" s="10">
        <f>SUMIFS(IsQList,IsIList,Table_ExternalData_15[[#This Row],[item_key]],IsITypeList,Table_ExternalData_17[[#Headers],[CST]])</f>
        <v>0</v>
      </c>
      <c r="M456" s="10">
        <f>SUMIFS(IsQList,IsIList,Table_ExternalData_15[[#This Row],[item_key]],IsITypeList,Table_ExternalData_17[[#Headers],[S/I]])</f>
        <v>0</v>
      </c>
      <c r="N456" s="10">
        <f>SUMIFS(IsQList,IsIList,Table_ExternalData_15[[#This Row],[item_key]],IsITypeList,Table_ExternalData_17[[#Headers],[VST]])</f>
        <v>0</v>
      </c>
      <c r="O456" s="10">
        <f>SUMIFS(IsQList,IsIList,Table_ExternalData_15[[#This Row],[item_key]],IsITypeList,Table_ExternalData_17[[#Headers],[RTN]])</f>
        <v>0</v>
      </c>
      <c r="P456" s="10">
        <f>SUM(Table_ExternalData_17[[#This Row],[R/P]:[RTN]])</f>
        <v>489</v>
      </c>
      <c r="Q456" s="10">
        <f>SUM((Table_ExternalData_17[[#This Row],[Opening]]+Table_ExternalData_17[[#This Row],[Total Receipt]])-Table_ExternalData_17[[#This Row],[Total Issue]])</f>
        <v>-1448.5</v>
      </c>
    </row>
    <row r="457" spans="1:17">
      <c r="A457" s="1" t="s">
        <v>229</v>
      </c>
      <c r="B457" s="1" t="s">
        <v>1490</v>
      </c>
      <c r="C457" s="1" t="s">
        <v>1491</v>
      </c>
      <c r="D457" s="10">
        <f>SUMIFS(OPBQList,OPBIList,Table_ExternalData_17[[#This Row],[item_key]])</f>
        <v>1102.5</v>
      </c>
      <c r="E457" s="10">
        <f>SUMIFS(GQList,GIList,Table_ExternalData_17[[#This Row],[item_key]],GTList,Table_ExternalData_17[[#Headers],[GRN]])</f>
        <v>250</v>
      </c>
      <c r="F457" s="10">
        <f>SUMIFS(GQList,GIList,Table_ExternalData_17[[#This Row],[item_key]],GTList,Table_ExternalData_17[[#Headers],[VSTR]])</f>
        <v>0</v>
      </c>
      <c r="G457" s="10">
        <f>SUMIFS(GQList,GIList,Table_ExternalData_17[[#This Row],[item_key]],GTList,Table_ExternalData_17[[#Headers],[SR]])</f>
        <v>0</v>
      </c>
      <c r="H457" s="10">
        <f>SUMIFS(GQList,GIList,Table_ExternalData_17[[#This Row],[item_key]],GTList,Table_ExternalData_17[[#Headers],[TR]])</f>
        <v>0</v>
      </c>
      <c r="I457" s="10">
        <f>SUMIFS(GQList,GIList,Table_ExternalData_17[[#This Row],[item_key]],GTList,Table_ExternalData_17[[#Headers],[RCA]])</f>
        <v>0</v>
      </c>
      <c r="J457" s="10">
        <f>SUM(Table_ExternalData_17[[#This Row],[GRN]]+Table_ExternalData_17[[#This Row],[VSTR]]+Table_ExternalData_17[[#This Row],[SR]]+Table_ExternalData_17[[#This Row],[TR]]+Table_ExternalData_17[[#This Row],[RCA]])</f>
        <v>250</v>
      </c>
      <c r="K457" s="10">
        <f>SUMIFS(IsQList,IsIList,Table_ExternalData_15[[#This Row],[item_key]],IsITypeList,Table_ExternalData_17[[#Headers],[R/P]])</f>
        <v>978</v>
      </c>
      <c r="L457" s="10">
        <f>SUMIFS(IsQList,IsIList,Table_ExternalData_15[[#This Row],[item_key]],IsITypeList,Table_ExternalData_17[[#Headers],[CST]])</f>
        <v>0</v>
      </c>
      <c r="M457" s="10">
        <f>SUMIFS(IsQList,IsIList,Table_ExternalData_15[[#This Row],[item_key]],IsITypeList,Table_ExternalData_17[[#Headers],[S/I]])</f>
        <v>0</v>
      </c>
      <c r="N457" s="10">
        <f>SUMIFS(IsQList,IsIList,Table_ExternalData_15[[#This Row],[item_key]],IsITypeList,Table_ExternalData_17[[#Headers],[VST]])</f>
        <v>0</v>
      </c>
      <c r="O457" s="10">
        <f>SUMIFS(IsQList,IsIList,Table_ExternalData_15[[#This Row],[item_key]],IsITypeList,Table_ExternalData_17[[#Headers],[RTN]])</f>
        <v>0</v>
      </c>
      <c r="P457" s="10">
        <f>SUM(Table_ExternalData_17[[#This Row],[R/P]:[RTN]])</f>
        <v>978</v>
      </c>
      <c r="Q457" s="10">
        <f>SUM((Table_ExternalData_17[[#This Row],[Opening]]+Table_ExternalData_17[[#This Row],[Total Receipt]])-Table_ExternalData_17[[#This Row],[Total Issue]])</f>
        <v>374.5</v>
      </c>
    </row>
    <row r="458" spans="1:17">
      <c r="A458" s="1" t="s">
        <v>230</v>
      </c>
      <c r="B458" s="1" t="s">
        <v>1492</v>
      </c>
      <c r="C458" s="1" t="s">
        <v>1493</v>
      </c>
      <c r="D458" s="10">
        <f>SUMIFS(OPBQList,OPBIList,Table_ExternalData_17[[#This Row],[item_key]])</f>
        <v>-735.5</v>
      </c>
      <c r="E458" s="10">
        <f>SUMIFS(GQList,GIList,Table_ExternalData_17[[#This Row],[item_key]],GTList,Table_ExternalData_17[[#Headers],[GRN]])</f>
        <v>250</v>
      </c>
      <c r="F458" s="10">
        <f>SUMIFS(GQList,GIList,Table_ExternalData_17[[#This Row],[item_key]],GTList,Table_ExternalData_17[[#Headers],[VSTR]])</f>
        <v>0</v>
      </c>
      <c r="G458" s="10">
        <f>SUMIFS(GQList,GIList,Table_ExternalData_17[[#This Row],[item_key]],GTList,Table_ExternalData_17[[#Headers],[SR]])</f>
        <v>0</v>
      </c>
      <c r="H458" s="10">
        <f>SUMIFS(GQList,GIList,Table_ExternalData_17[[#This Row],[item_key]],GTList,Table_ExternalData_17[[#Headers],[TR]])</f>
        <v>0</v>
      </c>
      <c r="I458" s="10">
        <f>SUMIFS(GQList,GIList,Table_ExternalData_17[[#This Row],[item_key]],GTList,Table_ExternalData_17[[#Headers],[RCA]])</f>
        <v>0</v>
      </c>
      <c r="J458" s="10">
        <f>SUM(Table_ExternalData_17[[#This Row],[GRN]]+Table_ExternalData_17[[#This Row],[VSTR]]+Table_ExternalData_17[[#This Row],[SR]]+Table_ExternalData_17[[#This Row],[TR]]+Table_ExternalData_17[[#This Row],[RCA]])</f>
        <v>250</v>
      </c>
      <c r="K458" s="10">
        <f>SUMIFS(IsQList,IsIList,Table_ExternalData_15[[#This Row],[item_key]],IsITypeList,Table_ExternalData_17[[#Headers],[R/P]])</f>
        <v>982</v>
      </c>
      <c r="L458" s="10">
        <f>SUMIFS(IsQList,IsIList,Table_ExternalData_15[[#This Row],[item_key]],IsITypeList,Table_ExternalData_17[[#Headers],[CST]])</f>
        <v>0</v>
      </c>
      <c r="M458" s="10">
        <f>SUMIFS(IsQList,IsIList,Table_ExternalData_15[[#This Row],[item_key]],IsITypeList,Table_ExternalData_17[[#Headers],[S/I]])</f>
        <v>0</v>
      </c>
      <c r="N458" s="10">
        <f>SUMIFS(IsQList,IsIList,Table_ExternalData_15[[#This Row],[item_key]],IsITypeList,Table_ExternalData_17[[#Headers],[VST]])</f>
        <v>0</v>
      </c>
      <c r="O458" s="10">
        <f>SUMIFS(IsQList,IsIList,Table_ExternalData_15[[#This Row],[item_key]],IsITypeList,Table_ExternalData_17[[#Headers],[RTN]])</f>
        <v>0</v>
      </c>
      <c r="P458" s="10">
        <f>SUM(Table_ExternalData_17[[#This Row],[R/P]:[RTN]])</f>
        <v>982</v>
      </c>
      <c r="Q458" s="10">
        <f>SUM((Table_ExternalData_17[[#This Row],[Opening]]+Table_ExternalData_17[[#This Row],[Total Receipt]])-Table_ExternalData_17[[#This Row],[Total Issue]])</f>
        <v>-1467.5</v>
      </c>
    </row>
    <row r="459" spans="1:17">
      <c r="A459" s="1" t="s">
        <v>231</v>
      </c>
      <c r="B459" s="1" t="s">
        <v>1494</v>
      </c>
      <c r="C459" s="1" t="s">
        <v>1495</v>
      </c>
      <c r="D459" s="10">
        <f>SUMIFS(OPBQList,OPBIList,Table_ExternalData_17[[#This Row],[item_key]])</f>
        <v>1102.5</v>
      </c>
      <c r="E459" s="10">
        <f>SUMIFS(GQList,GIList,Table_ExternalData_17[[#This Row],[item_key]],GTList,Table_ExternalData_17[[#Headers],[GRN]])</f>
        <v>250</v>
      </c>
      <c r="F459" s="10">
        <f>SUMIFS(GQList,GIList,Table_ExternalData_17[[#This Row],[item_key]],GTList,Table_ExternalData_17[[#Headers],[VSTR]])</f>
        <v>0</v>
      </c>
      <c r="G459" s="10">
        <f>SUMIFS(GQList,GIList,Table_ExternalData_17[[#This Row],[item_key]],GTList,Table_ExternalData_17[[#Headers],[SR]])</f>
        <v>0</v>
      </c>
      <c r="H459" s="10">
        <f>SUMIFS(GQList,GIList,Table_ExternalData_17[[#This Row],[item_key]],GTList,Table_ExternalData_17[[#Headers],[TR]])</f>
        <v>0</v>
      </c>
      <c r="I459" s="10">
        <f>SUMIFS(GQList,GIList,Table_ExternalData_17[[#This Row],[item_key]],GTList,Table_ExternalData_17[[#Headers],[RCA]])</f>
        <v>0</v>
      </c>
      <c r="J459" s="10">
        <f>SUM(Table_ExternalData_17[[#This Row],[GRN]]+Table_ExternalData_17[[#This Row],[VSTR]]+Table_ExternalData_17[[#This Row],[SR]]+Table_ExternalData_17[[#This Row],[TR]]+Table_ExternalData_17[[#This Row],[RCA]])</f>
        <v>250</v>
      </c>
      <c r="K459" s="10">
        <f>SUMIFS(IsQList,IsIList,Table_ExternalData_15[[#This Row],[item_key]],IsITypeList,Table_ExternalData_17[[#Headers],[R/P]])</f>
        <v>978</v>
      </c>
      <c r="L459" s="10">
        <f>SUMIFS(IsQList,IsIList,Table_ExternalData_15[[#This Row],[item_key]],IsITypeList,Table_ExternalData_17[[#Headers],[CST]])</f>
        <v>0</v>
      </c>
      <c r="M459" s="10">
        <f>SUMIFS(IsQList,IsIList,Table_ExternalData_15[[#This Row],[item_key]],IsITypeList,Table_ExternalData_17[[#Headers],[S/I]])</f>
        <v>0</v>
      </c>
      <c r="N459" s="10">
        <f>SUMIFS(IsQList,IsIList,Table_ExternalData_15[[#This Row],[item_key]],IsITypeList,Table_ExternalData_17[[#Headers],[VST]])</f>
        <v>0</v>
      </c>
      <c r="O459" s="10">
        <f>SUMIFS(IsQList,IsIList,Table_ExternalData_15[[#This Row],[item_key]],IsITypeList,Table_ExternalData_17[[#Headers],[RTN]])</f>
        <v>0</v>
      </c>
      <c r="P459" s="10">
        <f>SUM(Table_ExternalData_17[[#This Row],[R/P]:[RTN]])</f>
        <v>978</v>
      </c>
      <c r="Q459" s="10">
        <f>SUM((Table_ExternalData_17[[#This Row],[Opening]]+Table_ExternalData_17[[#This Row],[Total Receipt]])-Table_ExternalData_17[[#This Row],[Total Issue]])</f>
        <v>374.5</v>
      </c>
    </row>
    <row r="460" spans="1:17">
      <c r="A460" s="1" t="s">
        <v>232</v>
      </c>
      <c r="B460" s="1" t="s">
        <v>1496</v>
      </c>
      <c r="C460" s="1" t="s">
        <v>1493</v>
      </c>
      <c r="D460" s="10">
        <f>SUMIFS(OPBQList,OPBIList,Table_ExternalData_17[[#This Row],[item_key]])</f>
        <v>1126.5</v>
      </c>
      <c r="E460" s="10">
        <f>SUMIFS(GQList,GIList,Table_ExternalData_17[[#This Row],[item_key]],GTList,Table_ExternalData_17[[#Headers],[GRN]])</f>
        <v>250</v>
      </c>
      <c r="F460" s="10">
        <f>SUMIFS(GQList,GIList,Table_ExternalData_17[[#This Row],[item_key]],GTList,Table_ExternalData_17[[#Headers],[VSTR]])</f>
        <v>0</v>
      </c>
      <c r="G460" s="10">
        <f>SUMIFS(GQList,GIList,Table_ExternalData_17[[#This Row],[item_key]],GTList,Table_ExternalData_17[[#Headers],[SR]])</f>
        <v>0</v>
      </c>
      <c r="H460" s="10">
        <f>SUMIFS(GQList,GIList,Table_ExternalData_17[[#This Row],[item_key]],GTList,Table_ExternalData_17[[#Headers],[TR]])</f>
        <v>0</v>
      </c>
      <c r="I460" s="10">
        <f>SUMIFS(GQList,GIList,Table_ExternalData_17[[#This Row],[item_key]],GTList,Table_ExternalData_17[[#Headers],[RCA]])</f>
        <v>0</v>
      </c>
      <c r="J460" s="10">
        <f>SUM(Table_ExternalData_17[[#This Row],[GRN]]+Table_ExternalData_17[[#This Row],[VSTR]]+Table_ExternalData_17[[#This Row],[SR]]+Table_ExternalData_17[[#This Row],[TR]]+Table_ExternalData_17[[#This Row],[RCA]])</f>
        <v>250</v>
      </c>
      <c r="K460" s="10">
        <f>SUMIFS(IsQList,IsIList,Table_ExternalData_15[[#This Row],[item_key]],IsITypeList,Table_ExternalData_17[[#Headers],[R/P]])</f>
        <v>489</v>
      </c>
      <c r="L460" s="10">
        <f>SUMIFS(IsQList,IsIList,Table_ExternalData_15[[#This Row],[item_key]],IsITypeList,Table_ExternalData_17[[#Headers],[CST]])</f>
        <v>0</v>
      </c>
      <c r="M460" s="10">
        <f>SUMIFS(IsQList,IsIList,Table_ExternalData_15[[#This Row],[item_key]],IsITypeList,Table_ExternalData_17[[#Headers],[S/I]])</f>
        <v>0</v>
      </c>
      <c r="N460" s="10">
        <f>SUMIFS(IsQList,IsIList,Table_ExternalData_15[[#This Row],[item_key]],IsITypeList,Table_ExternalData_17[[#Headers],[VST]])</f>
        <v>0</v>
      </c>
      <c r="O460" s="10">
        <f>SUMIFS(IsQList,IsIList,Table_ExternalData_15[[#This Row],[item_key]],IsITypeList,Table_ExternalData_17[[#Headers],[RTN]])</f>
        <v>-88</v>
      </c>
      <c r="P460" s="10">
        <f>SUM(Table_ExternalData_17[[#This Row],[R/P]:[RTN]])</f>
        <v>401</v>
      </c>
      <c r="Q460" s="10">
        <f>SUM((Table_ExternalData_17[[#This Row],[Opening]]+Table_ExternalData_17[[#This Row],[Total Receipt]])-Table_ExternalData_17[[#This Row],[Total Issue]])</f>
        <v>975.5</v>
      </c>
    </row>
    <row r="461" spans="1:17">
      <c r="A461" s="1" t="s">
        <v>233</v>
      </c>
      <c r="B461" s="1" t="s">
        <v>1497</v>
      </c>
      <c r="C461" s="1" t="s">
        <v>1495</v>
      </c>
      <c r="D461" s="10">
        <f>SUMIFS(OPBQList,OPBIList,Table_ExternalData_17[[#This Row],[item_key]])</f>
        <v>1202.5</v>
      </c>
      <c r="E461" s="10">
        <f>SUMIFS(GQList,GIList,Table_ExternalData_17[[#This Row],[item_key]],GTList,Table_ExternalData_17[[#Headers],[GRN]])</f>
        <v>250</v>
      </c>
      <c r="F461" s="10">
        <f>SUMIFS(GQList,GIList,Table_ExternalData_17[[#This Row],[item_key]],GTList,Table_ExternalData_17[[#Headers],[VSTR]])</f>
        <v>0</v>
      </c>
      <c r="G461" s="10">
        <f>SUMIFS(GQList,GIList,Table_ExternalData_17[[#This Row],[item_key]],GTList,Table_ExternalData_17[[#Headers],[SR]])</f>
        <v>0</v>
      </c>
      <c r="H461" s="10">
        <f>SUMIFS(GQList,GIList,Table_ExternalData_17[[#This Row],[item_key]],GTList,Table_ExternalData_17[[#Headers],[TR]])</f>
        <v>0</v>
      </c>
      <c r="I461" s="10">
        <f>SUMIFS(GQList,GIList,Table_ExternalData_17[[#This Row],[item_key]],GTList,Table_ExternalData_17[[#Headers],[RCA]])</f>
        <v>0</v>
      </c>
      <c r="J461" s="10">
        <f>SUM(Table_ExternalData_17[[#This Row],[GRN]]+Table_ExternalData_17[[#This Row],[VSTR]]+Table_ExternalData_17[[#This Row],[SR]]+Table_ExternalData_17[[#This Row],[TR]]+Table_ExternalData_17[[#This Row],[RCA]])</f>
        <v>250</v>
      </c>
      <c r="K461" s="10">
        <f>SUMIFS(IsQList,IsIList,Table_ExternalData_15[[#This Row],[item_key]],IsITypeList,Table_ExternalData_17[[#Headers],[R/P]])</f>
        <v>489</v>
      </c>
      <c r="L461" s="10">
        <f>SUMIFS(IsQList,IsIList,Table_ExternalData_15[[#This Row],[item_key]],IsITypeList,Table_ExternalData_17[[#Headers],[CST]])</f>
        <v>0</v>
      </c>
      <c r="M461" s="10">
        <f>SUMIFS(IsQList,IsIList,Table_ExternalData_15[[#This Row],[item_key]],IsITypeList,Table_ExternalData_17[[#Headers],[S/I]])</f>
        <v>0</v>
      </c>
      <c r="N461" s="10">
        <f>SUMIFS(IsQList,IsIList,Table_ExternalData_15[[#This Row],[item_key]],IsITypeList,Table_ExternalData_17[[#Headers],[VST]])</f>
        <v>0</v>
      </c>
      <c r="O461" s="10">
        <f>SUMIFS(IsQList,IsIList,Table_ExternalData_15[[#This Row],[item_key]],IsITypeList,Table_ExternalData_17[[#Headers],[RTN]])</f>
        <v>-88</v>
      </c>
      <c r="P461" s="10">
        <f>SUM(Table_ExternalData_17[[#This Row],[R/P]:[RTN]])</f>
        <v>401</v>
      </c>
      <c r="Q461" s="10">
        <f>SUM((Table_ExternalData_17[[#This Row],[Opening]]+Table_ExternalData_17[[#This Row],[Total Receipt]])-Table_ExternalData_17[[#This Row],[Total Issue]])</f>
        <v>1051.5</v>
      </c>
    </row>
    <row r="462" spans="1:17">
      <c r="A462" s="1" t="s">
        <v>234</v>
      </c>
      <c r="B462" s="1" t="s">
        <v>1498</v>
      </c>
      <c r="C462" s="1" t="s">
        <v>1499</v>
      </c>
      <c r="D462" s="10">
        <f>SUMIFS(OPBQList,OPBIList,Table_ExternalData_17[[#This Row],[item_key]])</f>
        <v>-810.5</v>
      </c>
      <c r="E462" s="10">
        <f>SUMIFS(GQList,GIList,Table_ExternalData_17[[#This Row],[item_key]],GTList,Table_ExternalData_17[[#Headers],[GRN]])</f>
        <v>250</v>
      </c>
      <c r="F462" s="10">
        <f>SUMIFS(GQList,GIList,Table_ExternalData_17[[#This Row],[item_key]],GTList,Table_ExternalData_17[[#Headers],[VSTR]])</f>
        <v>0</v>
      </c>
      <c r="G462" s="10">
        <f>SUMIFS(GQList,GIList,Table_ExternalData_17[[#This Row],[item_key]],GTList,Table_ExternalData_17[[#Headers],[SR]])</f>
        <v>0</v>
      </c>
      <c r="H462" s="10">
        <f>SUMIFS(GQList,GIList,Table_ExternalData_17[[#This Row],[item_key]],GTList,Table_ExternalData_17[[#Headers],[TR]])</f>
        <v>0</v>
      </c>
      <c r="I462" s="10">
        <f>SUMIFS(GQList,GIList,Table_ExternalData_17[[#This Row],[item_key]],GTList,Table_ExternalData_17[[#Headers],[RCA]])</f>
        <v>0</v>
      </c>
      <c r="J462" s="10">
        <f>SUM(Table_ExternalData_17[[#This Row],[GRN]]+Table_ExternalData_17[[#This Row],[VSTR]]+Table_ExternalData_17[[#This Row],[SR]]+Table_ExternalData_17[[#This Row],[TR]]+Table_ExternalData_17[[#This Row],[RCA]])</f>
        <v>250</v>
      </c>
      <c r="K462" s="10">
        <f>SUMIFS(IsQList,IsIList,Table_ExternalData_15[[#This Row],[item_key]],IsITypeList,Table_ExternalData_17[[#Headers],[R/P]])</f>
        <v>0</v>
      </c>
      <c r="L462" s="10">
        <f>SUMIFS(IsQList,IsIList,Table_ExternalData_15[[#This Row],[item_key]],IsITypeList,Table_ExternalData_17[[#Headers],[CST]])</f>
        <v>27</v>
      </c>
      <c r="M462" s="10">
        <f>SUMIFS(IsQList,IsIList,Table_ExternalData_15[[#This Row],[item_key]],IsITypeList,Table_ExternalData_17[[#Headers],[S/I]])</f>
        <v>367</v>
      </c>
      <c r="N462" s="10">
        <f>SUMIFS(IsQList,IsIList,Table_ExternalData_15[[#This Row],[item_key]],IsITypeList,Table_ExternalData_17[[#Headers],[VST]])</f>
        <v>0</v>
      </c>
      <c r="O462" s="10">
        <f>SUMIFS(IsQList,IsIList,Table_ExternalData_15[[#This Row],[item_key]],IsITypeList,Table_ExternalData_17[[#Headers],[RTN]])</f>
        <v>0</v>
      </c>
      <c r="P462" s="10">
        <f>SUM(Table_ExternalData_17[[#This Row],[R/P]:[RTN]])</f>
        <v>394</v>
      </c>
      <c r="Q462" s="10">
        <f>SUM((Table_ExternalData_17[[#This Row],[Opening]]+Table_ExternalData_17[[#This Row],[Total Receipt]])-Table_ExternalData_17[[#This Row],[Total Issue]])</f>
        <v>-954.5</v>
      </c>
    </row>
    <row r="463" spans="1:17">
      <c r="A463" s="1" t="s">
        <v>235</v>
      </c>
      <c r="B463" s="1" t="s">
        <v>1500</v>
      </c>
      <c r="C463" s="1" t="s">
        <v>1501</v>
      </c>
      <c r="D463" s="10">
        <f>SUMIFS(OPBQList,OPBIList,Table_ExternalData_17[[#This Row],[item_key]])</f>
        <v>1122.5</v>
      </c>
      <c r="E463" s="10">
        <f>SUMIFS(GQList,GIList,Table_ExternalData_17[[#This Row],[item_key]],GTList,Table_ExternalData_17[[#Headers],[GRN]])</f>
        <v>250</v>
      </c>
      <c r="F463" s="10">
        <f>SUMIFS(GQList,GIList,Table_ExternalData_17[[#This Row],[item_key]],GTList,Table_ExternalData_17[[#Headers],[VSTR]])</f>
        <v>0</v>
      </c>
      <c r="G463" s="10">
        <f>SUMIFS(GQList,GIList,Table_ExternalData_17[[#This Row],[item_key]],GTList,Table_ExternalData_17[[#Headers],[SR]])</f>
        <v>0</v>
      </c>
      <c r="H463" s="10">
        <f>SUMIFS(GQList,GIList,Table_ExternalData_17[[#This Row],[item_key]],GTList,Table_ExternalData_17[[#Headers],[TR]])</f>
        <v>0</v>
      </c>
      <c r="I463" s="10">
        <f>SUMIFS(GQList,GIList,Table_ExternalData_17[[#This Row],[item_key]],GTList,Table_ExternalData_17[[#Headers],[RCA]])</f>
        <v>0</v>
      </c>
      <c r="J463" s="10">
        <f>SUM(Table_ExternalData_17[[#This Row],[GRN]]+Table_ExternalData_17[[#This Row],[VSTR]]+Table_ExternalData_17[[#This Row],[SR]]+Table_ExternalData_17[[#This Row],[TR]]+Table_ExternalData_17[[#This Row],[RCA]])</f>
        <v>250</v>
      </c>
      <c r="K463" s="10">
        <f>SUMIFS(IsQList,IsIList,Table_ExternalData_15[[#This Row],[item_key]],IsITypeList,Table_ExternalData_17[[#Headers],[R/P]])</f>
        <v>489</v>
      </c>
      <c r="L463" s="10">
        <f>SUMIFS(IsQList,IsIList,Table_ExternalData_15[[#This Row],[item_key]],IsITypeList,Table_ExternalData_17[[#Headers],[CST]])</f>
        <v>0</v>
      </c>
      <c r="M463" s="10">
        <f>SUMIFS(IsQList,IsIList,Table_ExternalData_15[[#This Row],[item_key]],IsITypeList,Table_ExternalData_17[[#Headers],[S/I]])</f>
        <v>0</v>
      </c>
      <c r="N463" s="10">
        <f>SUMIFS(IsQList,IsIList,Table_ExternalData_15[[#This Row],[item_key]],IsITypeList,Table_ExternalData_17[[#Headers],[VST]])</f>
        <v>0</v>
      </c>
      <c r="O463" s="10">
        <f>SUMIFS(IsQList,IsIList,Table_ExternalData_15[[#This Row],[item_key]],IsITypeList,Table_ExternalData_17[[#Headers],[RTN]])</f>
        <v>0</v>
      </c>
      <c r="P463" s="10">
        <f>SUM(Table_ExternalData_17[[#This Row],[R/P]:[RTN]])</f>
        <v>489</v>
      </c>
      <c r="Q463" s="10">
        <f>SUM((Table_ExternalData_17[[#This Row],[Opening]]+Table_ExternalData_17[[#This Row],[Total Receipt]])-Table_ExternalData_17[[#This Row],[Total Issue]])</f>
        <v>883.5</v>
      </c>
    </row>
    <row r="464" spans="1:17">
      <c r="A464" s="1" t="s">
        <v>236</v>
      </c>
      <c r="B464" s="1" t="s">
        <v>1502</v>
      </c>
      <c r="C464" s="1" t="s">
        <v>1503</v>
      </c>
      <c r="D464" s="10">
        <f>SUMIFS(OPBQList,OPBIList,Table_ExternalData_17[[#This Row],[item_key]])</f>
        <v>1785</v>
      </c>
      <c r="E464" s="10">
        <f>SUMIFS(GQList,GIList,Table_ExternalData_17[[#This Row],[item_key]],GTList,Table_ExternalData_17[[#Headers],[GRN]])</f>
        <v>1000</v>
      </c>
      <c r="F464" s="10">
        <f>SUMIFS(GQList,GIList,Table_ExternalData_17[[#This Row],[item_key]],GTList,Table_ExternalData_17[[#Headers],[VSTR]])</f>
        <v>0</v>
      </c>
      <c r="G464" s="10">
        <f>SUMIFS(GQList,GIList,Table_ExternalData_17[[#This Row],[item_key]],GTList,Table_ExternalData_17[[#Headers],[SR]])</f>
        <v>0</v>
      </c>
      <c r="H464" s="10">
        <f>SUMIFS(GQList,GIList,Table_ExternalData_17[[#This Row],[item_key]],GTList,Table_ExternalData_17[[#Headers],[TR]])</f>
        <v>0</v>
      </c>
      <c r="I464" s="10">
        <f>SUMIFS(GQList,GIList,Table_ExternalData_17[[#This Row],[item_key]],GTList,Table_ExternalData_17[[#Headers],[RCA]])</f>
        <v>0</v>
      </c>
      <c r="J464" s="10">
        <f>SUM(Table_ExternalData_17[[#This Row],[GRN]]+Table_ExternalData_17[[#This Row],[VSTR]]+Table_ExternalData_17[[#This Row],[SR]]+Table_ExternalData_17[[#This Row],[TR]]+Table_ExternalData_17[[#This Row],[RCA]])</f>
        <v>1000</v>
      </c>
      <c r="K464" s="10">
        <f>SUMIFS(IsQList,IsIList,Table_ExternalData_15[[#This Row],[item_key]],IsITypeList,Table_ExternalData_17[[#Headers],[R/P]])</f>
        <v>503</v>
      </c>
      <c r="L464" s="10">
        <f>SUMIFS(IsQList,IsIList,Table_ExternalData_15[[#This Row],[item_key]],IsITypeList,Table_ExternalData_17[[#Headers],[CST]])</f>
        <v>0</v>
      </c>
      <c r="M464" s="10">
        <f>SUMIFS(IsQList,IsIList,Table_ExternalData_15[[#This Row],[item_key]],IsITypeList,Table_ExternalData_17[[#Headers],[S/I]])</f>
        <v>0</v>
      </c>
      <c r="N464" s="10">
        <f>SUMIFS(IsQList,IsIList,Table_ExternalData_15[[#This Row],[item_key]],IsITypeList,Table_ExternalData_17[[#Headers],[VST]])</f>
        <v>0</v>
      </c>
      <c r="O464" s="10">
        <f>SUMIFS(IsQList,IsIList,Table_ExternalData_15[[#This Row],[item_key]],IsITypeList,Table_ExternalData_17[[#Headers],[RTN]])</f>
        <v>0</v>
      </c>
      <c r="P464" s="10">
        <f>SUM(Table_ExternalData_17[[#This Row],[R/P]:[RTN]])</f>
        <v>503</v>
      </c>
      <c r="Q464" s="10">
        <f>SUM((Table_ExternalData_17[[#This Row],[Opening]]+Table_ExternalData_17[[#This Row],[Total Receipt]])-Table_ExternalData_17[[#This Row],[Total Issue]])</f>
        <v>2282</v>
      </c>
    </row>
    <row r="465" spans="1:17">
      <c r="A465" s="1" t="s">
        <v>237</v>
      </c>
      <c r="B465" s="1" t="s">
        <v>1504</v>
      </c>
      <c r="C465" s="1" t="s">
        <v>1505</v>
      </c>
      <c r="D465" s="10">
        <f>SUMIFS(OPBQList,OPBIList,Table_ExternalData_17[[#This Row],[item_key]])</f>
        <v>2380</v>
      </c>
      <c r="E465" s="10">
        <f>SUMIFS(GQList,GIList,Table_ExternalData_17[[#This Row],[item_key]],GTList,Table_ExternalData_17[[#Headers],[GRN]])</f>
        <v>1500</v>
      </c>
      <c r="F465" s="10">
        <f>SUMIFS(GQList,GIList,Table_ExternalData_17[[#This Row],[item_key]],GTList,Table_ExternalData_17[[#Headers],[VSTR]])</f>
        <v>0</v>
      </c>
      <c r="G465" s="10">
        <f>SUMIFS(GQList,GIList,Table_ExternalData_17[[#This Row],[item_key]],GTList,Table_ExternalData_17[[#Headers],[SR]])</f>
        <v>0</v>
      </c>
      <c r="H465" s="10">
        <f>SUMIFS(GQList,GIList,Table_ExternalData_17[[#This Row],[item_key]],GTList,Table_ExternalData_17[[#Headers],[TR]])</f>
        <v>0</v>
      </c>
      <c r="I465" s="10">
        <f>SUMIFS(GQList,GIList,Table_ExternalData_17[[#This Row],[item_key]],GTList,Table_ExternalData_17[[#Headers],[RCA]])</f>
        <v>0</v>
      </c>
      <c r="J465" s="10">
        <f>SUM(Table_ExternalData_17[[#This Row],[GRN]]+Table_ExternalData_17[[#This Row],[VSTR]]+Table_ExternalData_17[[#This Row],[SR]]+Table_ExternalData_17[[#This Row],[TR]]+Table_ExternalData_17[[#This Row],[RCA]])</f>
        <v>1500</v>
      </c>
      <c r="K465" s="10">
        <f>SUMIFS(IsQList,IsIList,Table_ExternalData_15[[#This Row],[item_key]],IsITypeList,Table_ExternalData_17[[#Headers],[R/P]])</f>
        <v>714</v>
      </c>
      <c r="L465" s="10">
        <f>SUMIFS(IsQList,IsIList,Table_ExternalData_15[[#This Row],[item_key]],IsITypeList,Table_ExternalData_17[[#Headers],[CST]])</f>
        <v>0</v>
      </c>
      <c r="M465" s="10">
        <f>SUMIFS(IsQList,IsIList,Table_ExternalData_15[[#This Row],[item_key]],IsITypeList,Table_ExternalData_17[[#Headers],[S/I]])</f>
        <v>0</v>
      </c>
      <c r="N465" s="10">
        <f>SUMIFS(IsQList,IsIList,Table_ExternalData_15[[#This Row],[item_key]],IsITypeList,Table_ExternalData_17[[#Headers],[VST]])</f>
        <v>0</v>
      </c>
      <c r="O465" s="10">
        <f>SUMIFS(IsQList,IsIList,Table_ExternalData_15[[#This Row],[item_key]],IsITypeList,Table_ExternalData_17[[#Headers],[RTN]])</f>
        <v>-13</v>
      </c>
      <c r="P465" s="10">
        <f>SUM(Table_ExternalData_17[[#This Row],[R/P]:[RTN]])</f>
        <v>701</v>
      </c>
      <c r="Q465" s="10">
        <f>SUM((Table_ExternalData_17[[#This Row],[Opening]]+Table_ExternalData_17[[#This Row],[Total Receipt]])-Table_ExternalData_17[[#This Row],[Total Issue]])</f>
        <v>3179</v>
      </c>
    </row>
    <row r="466" spans="1:17">
      <c r="A466" s="1" t="s">
        <v>238</v>
      </c>
      <c r="B466" s="1" t="s">
        <v>1506</v>
      </c>
      <c r="C466" s="1" t="s">
        <v>1507</v>
      </c>
      <c r="D466" s="10">
        <f>SUMIFS(OPBQList,OPBIList,Table_ExternalData_17[[#This Row],[item_key]])</f>
        <v>1462</v>
      </c>
      <c r="E466" s="10">
        <f>SUMIFS(GQList,GIList,Table_ExternalData_17[[#This Row],[item_key]],GTList,Table_ExternalData_17[[#Headers],[GRN]])</f>
        <v>500</v>
      </c>
      <c r="F466" s="10">
        <f>SUMIFS(GQList,GIList,Table_ExternalData_17[[#This Row],[item_key]],GTList,Table_ExternalData_17[[#Headers],[VSTR]])</f>
        <v>0</v>
      </c>
      <c r="G466" s="10">
        <f>SUMIFS(GQList,GIList,Table_ExternalData_17[[#This Row],[item_key]],GTList,Table_ExternalData_17[[#Headers],[SR]])</f>
        <v>0</v>
      </c>
      <c r="H466" s="10">
        <f>SUMIFS(GQList,GIList,Table_ExternalData_17[[#This Row],[item_key]],GTList,Table_ExternalData_17[[#Headers],[TR]])</f>
        <v>0</v>
      </c>
      <c r="I466" s="10">
        <f>SUMIFS(GQList,GIList,Table_ExternalData_17[[#This Row],[item_key]],GTList,Table_ExternalData_17[[#Headers],[RCA]])</f>
        <v>0</v>
      </c>
      <c r="J466" s="10">
        <f>SUM(Table_ExternalData_17[[#This Row],[GRN]]+Table_ExternalData_17[[#This Row],[VSTR]]+Table_ExternalData_17[[#This Row],[SR]]+Table_ExternalData_17[[#This Row],[TR]]+Table_ExternalData_17[[#This Row],[RCA]])</f>
        <v>500</v>
      </c>
      <c r="K466" s="10">
        <f>SUMIFS(IsQList,IsIList,Table_ExternalData_15[[#This Row],[item_key]],IsITypeList,Table_ExternalData_17[[#Headers],[R/P]])</f>
        <v>489</v>
      </c>
      <c r="L466" s="10">
        <f>SUMIFS(IsQList,IsIList,Table_ExternalData_15[[#This Row],[item_key]],IsITypeList,Table_ExternalData_17[[#Headers],[CST]])</f>
        <v>0</v>
      </c>
      <c r="M466" s="10">
        <f>SUMIFS(IsQList,IsIList,Table_ExternalData_15[[#This Row],[item_key]],IsITypeList,Table_ExternalData_17[[#Headers],[S/I]])</f>
        <v>0</v>
      </c>
      <c r="N466" s="10">
        <f>SUMIFS(IsQList,IsIList,Table_ExternalData_15[[#This Row],[item_key]],IsITypeList,Table_ExternalData_17[[#Headers],[VST]])</f>
        <v>0</v>
      </c>
      <c r="O466" s="10">
        <f>SUMIFS(IsQList,IsIList,Table_ExternalData_15[[#This Row],[item_key]],IsITypeList,Table_ExternalData_17[[#Headers],[RTN]])</f>
        <v>-4</v>
      </c>
      <c r="P466" s="10">
        <f>SUM(Table_ExternalData_17[[#This Row],[R/P]:[RTN]])</f>
        <v>485</v>
      </c>
      <c r="Q466" s="10">
        <f>SUM((Table_ExternalData_17[[#This Row],[Opening]]+Table_ExternalData_17[[#This Row],[Total Receipt]])-Table_ExternalData_17[[#This Row],[Total Issue]])</f>
        <v>1477</v>
      </c>
    </row>
    <row r="467" spans="1:17">
      <c r="A467" s="1" t="s">
        <v>239</v>
      </c>
      <c r="B467" s="1" t="s">
        <v>1508</v>
      </c>
      <c r="C467" s="1" t="s">
        <v>1509</v>
      </c>
      <c r="D467" s="10">
        <f>SUMIFS(OPBQList,OPBIList,Table_ExternalData_17[[#This Row],[item_key]])</f>
        <v>124</v>
      </c>
      <c r="E467" s="10">
        <f>SUMIFS(GQList,GIList,Table_ExternalData_17[[#This Row],[item_key]],GTList,Table_ExternalData_17[[#Headers],[GRN]])</f>
        <v>500</v>
      </c>
      <c r="F467" s="10">
        <f>SUMIFS(GQList,GIList,Table_ExternalData_17[[#This Row],[item_key]],GTList,Table_ExternalData_17[[#Headers],[VSTR]])</f>
        <v>0</v>
      </c>
      <c r="G467" s="10">
        <f>SUMIFS(GQList,GIList,Table_ExternalData_17[[#This Row],[item_key]],GTList,Table_ExternalData_17[[#Headers],[SR]])</f>
        <v>0</v>
      </c>
      <c r="H467" s="10">
        <f>SUMIFS(GQList,GIList,Table_ExternalData_17[[#This Row],[item_key]],GTList,Table_ExternalData_17[[#Headers],[TR]])</f>
        <v>0</v>
      </c>
      <c r="I467" s="10">
        <f>SUMIFS(GQList,GIList,Table_ExternalData_17[[#This Row],[item_key]],GTList,Table_ExternalData_17[[#Headers],[RCA]])</f>
        <v>0</v>
      </c>
      <c r="J467" s="10">
        <f>SUM(Table_ExternalData_17[[#This Row],[GRN]]+Table_ExternalData_17[[#This Row],[VSTR]]+Table_ExternalData_17[[#This Row],[SR]]+Table_ExternalData_17[[#This Row],[TR]]+Table_ExternalData_17[[#This Row],[RCA]])</f>
        <v>500</v>
      </c>
      <c r="K467" s="10">
        <f>SUMIFS(IsQList,IsIList,Table_ExternalData_15[[#This Row],[item_key]],IsITypeList,Table_ExternalData_17[[#Headers],[R/P]])</f>
        <v>0</v>
      </c>
      <c r="L467" s="10">
        <f>SUMIFS(IsQList,IsIList,Table_ExternalData_15[[#This Row],[item_key]],IsITypeList,Table_ExternalData_17[[#Headers],[CST]])</f>
        <v>0</v>
      </c>
      <c r="M467" s="10">
        <f>SUMIFS(IsQList,IsIList,Table_ExternalData_15[[#This Row],[item_key]],IsITypeList,Table_ExternalData_17[[#Headers],[S/I]])</f>
        <v>450</v>
      </c>
      <c r="N467" s="10">
        <f>SUMIFS(IsQList,IsIList,Table_ExternalData_15[[#This Row],[item_key]],IsITypeList,Table_ExternalData_17[[#Headers],[VST]])</f>
        <v>0</v>
      </c>
      <c r="O467" s="10">
        <f>SUMIFS(IsQList,IsIList,Table_ExternalData_15[[#This Row],[item_key]],IsITypeList,Table_ExternalData_17[[#Headers],[RTN]])</f>
        <v>0</v>
      </c>
      <c r="P467" s="10">
        <f>SUM(Table_ExternalData_17[[#This Row],[R/P]:[RTN]])</f>
        <v>450</v>
      </c>
      <c r="Q467" s="10">
        <f>SUM((Table_ExternalData_17[[#This Row],[Opening]]+Table_ExternalData_17[[#This Row],[Total Receipt]])-Table_ExternalData_17[[#This Row],[Total Issue]])</f>
        <v>174</v>
      </c>
    </row>
    <row r="468" spans="1:17">
      <c r="A468" s="1" t="s">
        <v>240</v>
      </c>
      <c r="B468" s="1" t="s">
        <v>1510</v>
      </c>
      <c r="C468" s="1" t="s">
        <v>1511</v>
      </c>
      <c r="D468" s="10">
        <f>SUMIFS(OPBQList,OPBIList,Table_ExternalData_17[[#This Row],[item_key]])</f>
        <v>5293</v>
      </c>
      <c r="E468" s="10">
        <f>SUMIFS(GQList,GIList,Table_ExternalData_17[[#This Row],[item_key]],GTList,Table_ExternalData_17[[#Headers],[GRN]])</f>
        <v>3000</v>
      </c>
      <c r="F468" s="10">
        <f>SUMIFS(GQList,GIList,Table_ExternalData_17[[#This Row],[item_key]],GTList,Table_ExternalData_17[[#Headers],[VSTR]])</f>
        <v>0</v>
      </c>
      <c r="G468" s="10">
        <f>SUMIFS(GQList,GIList,Table_ExternalData_17[[#This Row],[item_key]],GTList,Table_ExternalData_17[[#Headers],[SR]])</f>
        <v>0</v>
      </c>
      <c r="H468" s="10">
        <f>SUMIFS(GQList,GIList,Table_ExternalData_17[[#This Row],[item_key]],GTList,Table_ExternalData_17[[#Headers],[TR]])</f>
        <v>0</v>
      </c>
      <c r="I468" s="10">
        <f>SUMIFS(GQList,GIList,Table_ExternalData_17[[#This Row],[item_key]],GTList,Table_ExternalData_17[[#Headers],[RCA]])</f>
        <v>0</v>
      </c>
      <c r="J468" s="10">
        <f>SUM(Table_ExternalData_17[[#This Row],[GRN]]+Table_ExternalData_17[[#This Row],[VSTR]]+Table_ExternalData_17[[#This Row],[SR]]+Table_ExternalData_17[[#This Row],[TR]]+Table_ExternalData_17[[#This Row],[RCA]])</f>
        <v>3000</v>
      </c>
      <c r="K468" s="10">
        <f>SUMIFS(IsQList,IsIList,Table_ExternalData_15[[#This Row],[item_key]],IsITypeList,Table_ExternalData_17[[#Headers],[R/P]])</f>
        <v>0</v>
      </c>
      <c r="L468" s="10">
        <f>SUMIFS(IsQList,IsIList,Table_ExternalData_15[[#This Row],[item_key]],IsITypeList,Table_ExternalData_17[[#Headers],[CST]])</f>
        <v>0</v>
      </c>
      <c r="M468" s="10">
        <f>SUMIFS(IsQList,IsIList,Table_ExternalData_15[[#This Row],[item_key]],IsITypeList,Table_ExternalData_17[[#Headers],[S/I]])</f>
        <v>0</v>
      </c>
      <c r="N468" s="10">
        <f>SUMIFS(IsQList,IsIList,Table_ExternalData_15[[#This Row],[item_key]],IsITypeList,Table_ExternalData_17[[#Headers],[VST]])</f>
        <v>0</v>
      </c>
      <c r="O468" s="10">
        <f>SUMIFS(IsQList,IsIList,Table_ExternalData_15[[#This Row],[item_key]],IsITypeList,Table_ExternalData_17[[#Headers],[RTN]])</f>
        <v>-5</v>
      </c>
      <c r="P468" s="10">
        <f>SUM(Table_ExternalData_17[[#This Row],[R/P]:[RTN]])</f>
        <v>-5</v>
      </c>
      <c r="Q468" s="10">
        <f>SUM((Table_ExternalData_17[[#This Row],[Opening]]+Table_ExternalData_17[[#This Row],[Total Receipt]])-Table_ExternalData_17[[#This Row],[Total Issue]])</f>
        <v>8298</v>
      </c>
    </row>
    <row r="469" spans="1:17">
      <c r="A469" s="1" t="s">
        <v>241</v>
      </c>
      <c r="B469" s="1" t="s">
        <v>1512</v>
      </c>
      <c r="C469" s="1" t="s">
        <v>1513</v>
      </c>
      <c r="D469" s="10">
        <f>SUMIFS(OPBQList,OPBIList,Table_ExternalData_17[[#This Row],[item_key]])</f>
        <v>39658</v>
      </c>
      <c r="E469" s="10">
        <f>SUMIFS(GQList,GIList,Table_ExternalData_17[[#This Row],[item_key]],GTList,Table_ExternalData_17[[#Headers],[GRN]])</f>
        <v>11500</v>
      </c>
      <c r="F469" s="10">
        <f>SUMIFS(GQList,GIList,Table_ExternalData_17[[#This Row],[item_key]],GTList,Table_ExternalData_17[[#Headers],[VSTR]])</f>
        <v>0</v>
      </c>
      <c r="G469" s="10">
        <f>SUMIFS(GQList,GIList,Table_ExternalData_17[[#This Row],[item_key]],GTList,Table_ExternalData_17[[#Headers],[SR]])</f>
        <v>0</v>
      </c>
      <c r="H469" s="10">
        <f>SUMIFS(GQList,GIList,Table_ExternalData_17[[#This Row],[item_key]],GTList,Table_ExternalData_17[[#Headers],[TR]])</f>
        <v>0</v>
      </c>
      <c r="I469" s="10">
        <f>SUMIFS(GQList,GIList,Table_ExternalData_17[[#This Row],[item_key]],GTList,Table_ExternalData_17[[#Headers],[RCA]])</f>
        <v>0</v>
      </c>
      <c r="J469" s="10">
        <f>SUM(Table_ExternalData_17[[#This Row],[GRN]]+Table_ExternalData_17[[#This Row],[VSTR]]+Table_ExternalData_17[[#This Row],[SR]]+Table_ExternalData_17[[#This Row],[TR]]+Table_ExternalData_17[[#This Row],[RCA]])</f>
        <v>11500</v>
      </c>
      <c r="K469" s="10">
        <f>SUMIFS(IsQList,IsIList,Table_ExternalData_15[[#This Row],[item_key]],IsITypeList,Table_ExternalData_17[[#Headers],[R/P]])</f>
        <v>0</v>
      </c>
      <c r="L469" s="10">
        <f>SUMIFS(IsQList,IsIList,Table_ExternalData_15[[#This Row],[item_key]],IsITypeList,Table_ExternalData_17[[#Headers],[CST]])</f>
        <v>0</v>
      </c>
      <c r="M469" s="10">
        <f>SUMIFS(IsQList,IsIList,Table_ExternalData_15[[#This Row],[item_key]],IsITypeList,Table_ExternalData_17[[#Headers],[S/I]])</f>
        <v>0</v>
      </c>
      <c r="N469" s="10">
        <f>SUMIFS(IsQList,IsIList,Table_ExternalData_15[[#This Row],[item_key]],IsITypeList,Table_ExternalData_17[[#Headers],[VST]])</f>
        <v>0</v>
      </c>
      <c r="O469" s="10">
        <f>SUMIFS(IsQList,IsIList,Table_ExternalData_15[[#This Row],[item_key]],IsITypeList,Table_ExternalData_17[[#Headers],[RTN]])</f>
        <v>-1</v>
      </c>
      <c r="P469" s="10">
        <f>SUM(Table_ExternalData_17[[#This Row],[R/P]:[RTN]])</f>
        <v>-1</v>
      </c>
      <c r="Q469" s="10">
        <f>SUM((Table_ExternalData_17[[#This Row],[Opening]]+Table_ExternalData_17[[#This Row],[Total Receipt]])-Table_ExternalData_17[[#This Row],[Total Issue]])</f>
        <v>51159</v>
      </c>
    </row>
    <row r="470" spans="1:17">
      <c r="A470" s="1" t="s">
        <v>242</v>
      </c>
      <c r="B470" s="1" t="s">
        <v>1514</v>
      </c>
      <c r="C470" s="1" t="s">
        <v>1515</v>
      </c>
      <c r="D470" s="10">
        <f>SUMIFS(OPBQList,OPBIList,Table_ExternalData_17[[#This Row],[item_key]])</f>
        <v>353</v>
      </c>
      <c r="E470" s="10">
        <f>SUMIFS(GQList,GIList,Table_ExternalData_17[[#This Row],[item_key]],GTList,Table_ExternalData_17[[#Headers],[GRN]])</f>
        <v>500</v>
      </c>
      <c r="F470" s="10">
        <f>SUMIFS(GQList,GIList,Table_ExternalData_17[[#This Row],[item_key]],GTList,Table_ExternalData_17[[#Headers],[VSTR]])</f>
        <v>0</v>
      </c>
      <c r="G470" s="10">
        <f>SUMIFS(GQList,GIList,Table_ExternalData_17[[#This Row],[item_key]],GTList,Table_ExternalData_17[[#Headers],[SR]])</f>
        <v>0</v>
      </c>
      <c r="H470" s="10">
        <f>SUMIFS(GQList,GIList,Table_ExternalData_17[[#This Row],[item_key]],GTList,Table_ExternalData_17[[#Headers],[TR]])</f>
        <v>0</v>
      </c>
      <c r="I470" s="10">
        <f>SUMIFS(GQList,GIList,Table_ExternalData_17[[#This Row],[item_key]],GTList,Table_ExternalData_17[[#Headers],[RCA]])</f>
        <v>0</v>
      </c>
      <c r="J470" s="10">
        <f>SUM(Table_ExternalData_17[[#This Row],[GRN]]+Table_ExternalData_17[[#This Row],[VSTR]]+Table_ExternalData_17[[#This Row],[SR]]+Table_ExternalData_17[[#This Row],[TR]]+Table_ExternalData_17[[#This Row],[RCA]])</f>
        <v>500</v>
      </c>
      <c r="K470" s="10">
        <f>SUMIFS(IsQList,IsIList,Table_ExternalData_15[[#This Row],[item_key]],IsITypeList,Table_ExternalData_17[[#Headers],[R/P]])</f>
        <v>489</v>
      </c>
      <c r="L470" s="10">
        <f>SUMIFS(IsQList,IsIList,Table_ExternalData_15[[#This Row],[item_key]],IsITypeList,Table_ExternalData_17[[#Headers],[CST]])</f>
        <v>0</v>
      </c>
      <c r="M470" s="10">
        <f>SUMIFS(IsQList,IsIList,Table_ExternalData_15[[#This Row],[item_key]],IsITypeList,Table_ExternalData_17[[#Headers],[S/I]])</f>
        <v>0</v>
      </c>
      <c r="N470" s="10">
        <f>SUMIFS(IsQList,IsIList,Table_ExternalData_15[[#This Row],[item_key]],IsITypeList,Table_ExternalData_17[[#Headers],[VST]])</f>
        <v>0</v>
      </c>
      <c r="O470" s="10">
        <f>SUMIFS(IsQList,IsIList,Table_ExternalData_15[[#This Row],[item_key]],IsITypeList,Table_ExternalData_17[[#Headers],[RTN]])</f>
        <v>-1</v>
      </c>
      <c r="P470" s="10">
        <f>SUM(Table_ExternalData_17[[#This Row],[R/P]:[RTN]])</f>
        <v>488</v>
      </c>
      <c r="Q470" s="10">
        <f>SUM((Table_ExternalData_17[[#This Row],[Opening]]+Table_ExternalData_17[[#This Row],[Total Receipt]])-Table_ExternalData_17[[#This Row],[Total Issue]])</f>
        <v>365</v>
      </c>
    </row>
    <row r="471" spans="1:17">
      <c r="A471" s="1" t="s">
        <v>243</v>
      </c>
      <c r="B471" s="1" t="s">
        <v>1516</v>
      </c>
      <c r="C471" s="1" t="s">
        <v>1517</v>
      </c>
      <c r="D471" s="10">
        <f>SUMIFS(OPBQList,OPBIList,Table_ExternalData_17[[#This Row],[item_key]])</f>
        <v>494</v>
      </c>
      <c r="E471" s="10">
        <f>SUMIFS(GQList,GIList,Table_ExternalData_17[[#This Row],[item_key]],GTList,Table_ExternalData_17[[#Headers],[GRN]])</f>
        <v>500</v>
      </c>
      <c r="F471" s="10">
        <f>SUMIFS(GQList,GIList,Table_ExternalData_17[[#This Row],[item_key]],GTList,Table_ExternalData_17[[#Headers],[VSTR]])</f>
        <v>0</v>
      </c>
      <c r="G471" s="10">
        <f>SUMIFS(GQList,GIList,Table_ExternalData_17[[#This Row],[item_key]],GTList,Table_ExternalData_17[[#Headers],[SR]])</f>
        <v>0</v>
      </c>
      <c r="H471" s="10">
        <f>SUMIFS(GQList,GIList,Table_ExternalData_17[[#This Row],[item_key]],GTList,Table_ExternalData_17[[#Headers],[TR]])</f>
        <v>0</v>
      </c>
      <c r="I471" s="10">
        <f>SUMIFS(GQList,GIList,Table_ExternalData_17[[#This Row],[item_key]],GTList,Table_ExternalData_17[[#Headers],[RCA]])</f>
        <v>0</v>
      </c>
      <c r="J471" s="10">
        <f>SUM(Table_ExternalData_17[[#This Row],[GRN]]+Table_ExternalData_17[[#This Row],[VSTR]]+Table_ExternalData_17[[#This Row],[SR]]+Table_ExternalData_17[[#This Row],[TR]]+Table_ExternalData_17[[#This Row],[RCA]])</f>
        <v>500</v>
      </c>
      <c r="K471" s="10">
        <f>SUMIFS(IsQList,IsIList,Table_ExternalData_15[[#This Row],[item_key]],IsITypeList,Table_ExternalData_17[[#Headers],[R/P]])</f>
        <v>489</v>
      </c>
      <c r="L471" s="10">
        <f>SUMIFS(IsQList,IsIList,Table_ExternalData_15[[#This Row],[item_key]],IsITypeList,Table_ExternalData_17[[#Headers],[CST]])</f>
        <v>10</v>
      </c>
      <c r="M471" s="10">
        <f>SUMIFS(IsQList,IsIList,Table_ExternalData_15[[#This Row],[item_key]],IsITypeList,Table_ExternalData_17[[#Headers],[S/I]])</f>
        <v>0</v>
      </c>
      <c r="N471" s="10">
        <f>SUMIFS(IsQList,IsIList,Table_ExternalData_15[[#This Row],[item_key]],IsITypeList,Table_ExternalData_17[[#Headers],[VST]])</f>
        <v>0</v>
      </c>
      <c r="O471" s="10">
        <f>SUMIFS(IsQList,IsIList,Table_ExternalData_15[[#This Row],[item_key]],IsITypeList,Table_ExternalData_17[[#Headers],[RTN]])</f>
        <v>0</v>
      </c>
      <c r="P471" s="10">
        <f>SUM(Table_ExternalData_17[[#This Row],[R/P]:[RTN]])</f>
        <v>499</v>
      </c>
      <c r="Q471" s="10">
        <f>SUM((Table_ExternalData_17[[#This Row],[Opening]]+Table_ExternalData_17[[#This Row],[Total Receipt]])-Table_ExternalData_17[[#This Row],[Total Issue]])</f>
        <v>495</v>
      </c>
    </row>
    <row r="472" spans="1:17">
      <c r="A472" s="1" t="s">
        <v>244</v>
      </c>
      <c r="B472" s="1" t="s">
        <v>1518</v>
      </c>
      <c r="C472" s="1" t="s">
        <v>1519</v>
      </c>
      <c r="D472" s="10">
        <f>SUMIFS(OPBQList,OPBIList,Table_ExternalData_17[[#This Row],[item_key]])</f>
        <v>5521</v>
      </c>
      <c r="E472" s="10">
        <f>SUMIFS(GQList,GIList,Table_ExternalData_17[[#This Row],[item_key]],GTList,Table_ExternalData_17[[#Headers],[GRN]])</f>
        <v>2500</v>
      </c>
      <c r="F472" s="10">
        <f>SUMIFS(GQList,GIList,Table_ExternalData_17[[#This Row],[item_key]],GTList,Table_ExternalData_17[[#Headers],[VSTR]])</f>
        <v>0</v>
      </c>
      <c r="G472" s="10">
        <f>SUMIFS(GQList,GIList,Table_ExternalData_17[[#This Row],[item_key]],GTList,Table_ExternalData_17[[#Headers],[SR]])</f>
        <v>0</v>
      </c>
      <c r="H472" s="10">
        <f>SUMIFS(GQList,GIList,Table_ExternalData_17[[#This Row],[item_key]],GTList,Table_ExternalData_17[[#Headers],[TR]])</f>
        <v>0</v>
      </c>
      <c r="I472" s="10">
        <f>SUMIFS(GQList,GIList,Table_ExternalData_17[[#This Row],[item_key]],GTList,Table_ExternalData_17[[#Headers],[RCA]])</f>
        <v>0</v>
      </c>
      <c r="J472" s="10">
        <f>SUM(Table_ExternalData_17[[#This Row],[GRN]]+Table_ExternalData_17[[#This Row],[VSTR]]+Table_ExternalData_17[[#This Row],[SR]]+Table_ExternalData_17[[#This Row],[TR]]+Table_ExternalData_17[[#This Row],[RCA]])</f>
        <v>2500</v>
      </c>
      <c r="K472" s="10">
        <f>SUMIFS(IsQList,IsIList,Table_ExternalData_15[[#This Row],[item_key]],IsITypeList,Table_ExternalData_17[[#Headers],[R/P]])</f>
        <v>535</v>
      </c>
      <c r="L472" s="10">
        <f>SUMIFS(IsQList,IsIList,Table_ExternalData_15[[#This Row],[item_key]],IsITypeList,Table_ExternalData_17[[#Headers],[CST]])</f>
        <v>0</v>
      </c>
      <c r="M472" s="10">
        <f>SUMIFS(IsQList,IsIList,Table_ExternalData_15[[#This Row],[item_key]],IsITypeList,Table_ExternalData_17[[#Headers],[S/I]])</f>
        <v>0</v>
      </c>
      <c r="N472" s="10">
        <f>SUMIFS(IsQList,IsIList,Table_ExternalData_15[[#This Row],[item_key]],IsITypeList,Table_ExternalData_17[[#Headers],[VST]])</f>
        <v>0</v>
      </c>
      <c r="O472" s="10">
        <f>SUMIFS(IsQList,IsIList,Table_ExternalData_15[[#This Row],[item_key]],IsITypeList,Table_ExternalData_17[[#Headers],[RTN]])</f>
        <v>0</v>
      </c>
      <c r="P472" s="10">
        <f>SUM(Table_ExternalData_17[[#This Row],[R/P]:[RTN]])</f>
        <v>535</v>
      </c>
      <c r="Q472" s="10">
        <f>SUM((Table_ExternalData_17[[#This Row],[Opening]]+Table_ExternalData_17[[#This Row],[Total Receipt]])-Table_ExternalData_17[[#This Row],[Total Issue]])</f>
        <v>7486</v>
      </c>
    </row>
    <row r="473" spans="1:17">
      <c r="A473" s="1" t="s">
        <v>245</v>
      </c>
      <c r="B473" s="1" t="s">
        <v>1520</v>
      </c>
      <c r="C473" s="1" t="s">
        <v>1521</v>
      </c>
      <c r="D473" s="10">
        <f>SUMIFS(OPBQList,OPBIList,Table_ExternalData_17[[#This Row],[item_key]])</f>
        <v>2411</v>
      </c>
      <c r="E473" s="10">
        <f>SUMIFS(GQList,GIList,Table_ExternalData_17[[#This Row],[item_key]],GTList,Table_ExternalData_17[[#Headers],[GRN]])</f>
        <v>2500</v>
      </c>
      <c r="F473" s="10">
        <f>SUMIFS(GQList,GIList,Table_ExternalData_17[[#This Row],[item_key]],GTList,Table_ExternalData_17[[#Headers],[VSTR]])</f>
        <v>0</v>
      </c>
      <c r="G473" s="10">
        <f>SUMIFS(GQList,GIList,Table_ExternalData_17[[#This Row],[item_key]],GTList,Table_ExternalData_17[[#Headers],[SR]])</f>
        <v>0</v>
      </c>
      <c r="H473" s="10">
        <f>SUMIFS(GQList,GIList,Table_ExternalData_17[[#This Row],[item_key]],GTList,Table_ExternalData_17[[#Headers],[TR]])</f>
        <v>0</v>
      </c>
      <c r="I473" s="10">
        <f>SUMIFS(GQList,GIList,Table_ExternalData_17[[#This Row],[item_key]],GTList,Table_ExternalData_17[[#Headers],[RCA]])</f>
        <v>0</v>
      </c>
      <c r="J473" s="10">
        <f>SUM(Table_ExternalData_17[[#This Row],[GRN]]+Table_ExternalData_17[[#This Row],[VSTR]]+Table_ExternalData_17[[#This Row],[SR]]+Table_ExternalData_17[[#This Row],[TR]]+Table_ExternalData_17[[#This Row],[RCA]])</f>
        <v>2500</v>
      </c>
      <c r="K473" s="10">
        <f>SUMIFS(IsQList,IsIList,Table_ExternalData_15[[#This Row],[item_key]],IsITypeList,Table_ExternalData_17[[#Headers],[R/P]])</f>
        <v>495</v>
      </c>
      <c r="L473" s="10">
        <f>SUMIFS(IsQList,IsIList,Table_ExternalData_15[[#This Row],[item_key]],IsITypeList,Table_ExternalData_17[[#Headers],[CST]])</f>
        <v>0</v>
      </c>
      <c r="M473" s="10">
        <f>SUMIFS(IsQList,IsIList,Table_ExternalData_15[[#This Row],[item_key]],IsITypeList,Table_ExternalData_17[[#Headers],[S/I]])</f>
        <v>0</v>
      </c>
      <c r="N473" s="10">
        <f>SUMIFS(IsQList,IsIList,Table_ExternalData_15[[#This Row],[item_key]],IsITypeList,Table_ExternalData_17[[#Headers],[VST]])</f>
        <v>0</v>
      </c>
      <c r="O473" s="10">
        <f>SUMIFS(IsQList,IsIList,Table_ExternalData_15[[#This Row],[item_key]],IsITypeList,Table_ExternalData_17[[#Headers],[RTN]])</f>
        <v>0</v>
      </c>
      <c r="P473" s="10">
        <f>SUM(Table_ExternalData_17[[#This Row],[R/P]:[RTN]])</f>
        <v>495</v>
      </c>
      <c r="Q473" s="10">
        <f>SUM((Table_ExternalData_17[[#This Row],[Opening]]+Table_ExternalData_17[[#This Row],[Total Receipt]])-Table_ExternalData_17[[#This Row],[Total Issue]])</f>
        <v>4416</v>
      </c>
    </row>
    <row r="474" spans="1:17">
      <c r="A474" s="1" t="s">
        <v>246</v>
      </c>
      <c r="B474" s="1" t="s">
        <v>1522</v>
      </c>
      <c r="C474" s="1" t="s">
        <v>1523</v>
      </c>
      <c r="D474" s="10">
        <f>SUMIFS(OPBQList,OPBIList,Table_ExternalData_17[[#This Row],[item_key]])</f>
        <v>-3404</v>
      </c>
      <c r="E474" s="10">
        <f>SUMIFS(GQList,GIList,Table_ExternalData_17[[#This Row],[item_key]],GTList,Table_ExternalData_17[[#Headers],[GRN]])</f>
        <v>2500</v>
      </c>
      <c r="F474" s="10">
        <f>SUMIFS(GQList,GIList,Table_ExternalData_17[[#This Row],[item_key]],GTList,Table_ExternalData_17[[#Headers],[VSTR]])</f>
        <v>0</v>
      </c>
      <c r="G474" s="10">
        <f>SUMIFS(GQList,GIList,Table_ExternalData_17[[#This Row],[item_key]],GTList,Table_ExternalData_17[[#Headers],[SR]])</f>
        <v>0</v>
      </c>
      <c r="H474" s="10">
        <f>SUMIFS(GQList,GIList,Table_ExternalData_17[[#This Row],[item_key]],GTList,Table_ExternalData_17[[#Headers],[TR]])</f>
        <v>0</v>
      </c>
      <c r="I474" s="10">
        <f>SUMIFS(GQList,GIList,Table_ExternalData_17[[#This Row],[item_key]],GTList,Table_ExternalData_17[[#Headers],[RCA]])</f>
        <v>0</v>
      </c>
      <c r="J474" s="10">
        <f>SUM(Table_ExternalData_17[[#This Row],[GRN]]+Table_ExternalData_17[[#This Row],[VSTR]]+Table_ExternalData_17[[#This Row],[SR]]+Table_ExternalData_17[[#This Row],[TR]]+Table_ExternalData_17[[#This Row],[RCA]])</f>
        <v>2500</v>
      </c>
      <c r="K474" s="10">
        <f>SUMIFS(IsQList,IsIList,Table_ExternalData_15[[#This Row],[item_key]],IsITypeList,Table_ExternalData_17[[#Headers],[R/P]])</f>
        <v>656</v>
      </c>
      <c r="L474" s="10">
        <f>SUMIFS(IsQList,IsIList,Table_ExternalData_15[[#This Row],[item_key]],IsITypeList,Table_ExternalData_17[[#Headers],[CST]])</f>
        <v>0</v>
      </c>
      <c r="M474" s="10">
        <f>SUMIFS(IsQList,IsIList,Table_ExternalData_15[[#This Row],[item_key]],IsITypeList,Table_ExternalData_17[[#Headers],[S/I]])</f>
        <v>0</v>
      </c>
      <c r="N474" s="10">
        <f>SUMIFS(IsQList,IsIList,Table_ExternalData_15[[#This Row],[item_key]],IsITypeList,Table_ExternalData_17[[#Headers],[VST]])</f>
        <v>0</v>
      </c>
      <c r="O474" s="10">
        <f>SUMIFS(IsQList,IsIList,Table_ExternalData_15[[#This Row],[item_key]],IsITypeList,Table_ExternalData_17[[#Headers],[RTN]])</f>
        <v>-3</v>
      </c>
      <c r="P474" s="10">
        <f>SUM(Table_ExternalData_17[[#This Row],[R/P]:[RTN]])</f>
        <v>653</v>
      </c>
      <c r="Q474" s="10">
        <f>SUM((Table_ExternalData_17[[#This Row],[Opening]]+Table_ExternalData_17[[#This Row],[Total Receipt]])-Table_ExternalData_17[[#This Row],[Total Issue]])</f>
        <v>-1557</v>
      </c>
    </row>
    <row r="475" spans="1:17">
      <c r="A475" s="1" t="s">
        <v>247</v>
      </c>
      <c r="B475" s="1" t="s">
        <v>1524</v>
      </c>
      <c r="C475" s="1" t="s">
        <v>1525</v>
      </c>
      <c r="D475" s="10">
        <f>SUMIFS(OPBQList,OPBIList,Table_ExternalData_17[[#This Row],[item_key]])</f>
        <v>-2704</v>
      </c>
      <c r="E475" s="10">
        <f>SUMIFS(GQList,GIList,Table_ExternalData_17[[#This Row],[item_key]],GTList,Table_ExternalData_17[[#Headers],[GRN]])</f>
        <v>2500</v>
      </c>
      <c r="F475" s="10">
        <f>SUMIFS(GQList,GIList,Table_ExternalData_17[[#This Row],[item_key]],GTList,Table_ExternalData_17[[#Headers],[VSTR]])</f>
        <v>0</v>
      </c>
      <c r="G475" s="10">
        <f>SUMIFS(GQList,GIList,Table_ExternalData_17[[#This Row],[item_key]],GTList,Table_ExternalData_17[[#Headers],[SR]])</f>
        <v>0</v>
      </c>
      <c r="H475" s="10">
        <f>SUMIFS(GQList,GIList,Table_ExternalData_17[[#This Row],[item_key]],GTList,Table_ExternalData_17[[#Headers],[TR]])</f>
        <v>0</v>
      </c>
      <c r="I475" s="10">
        <f>SUMIFS(GQList,GIList,Table_ExternalData_17[[#This Row],[item_key]],GTList,Table_ExternalData_17[[#Headers],[RCA]])</f>
        <v>0</v>
      </c>
      <c r="J475" s="10">
        <f>SUM(Table_ExternalData_17[[#This Row],[GRN]]+Table_ExternalData_17[[#This Row],[VSTR]]+Table_ExternalData_17[[#This Row],[SR]]+Table_ExternalData_17[[#This Row],[TR]]+Table_ExternalData_17[[#This Row],[RCA]])</f>
        <v>2500</v>
      </c>
      <c r="K475" s="10">
        <f>SUMIFS(IsQList,IsIList,Table_ExternalData_15[[#This Row],[item_key]],IsITypeList,Table_ExternalData_17[[#Headers],[R/P]])</f>
        <v>656</v>
      </c>
      <c r="L475" s="10">
        <f>SUMIFS(IsQList,IsIList,Table_ExternalData_15[[#This Row],[item_key]],IsITypeList,Table_ExternalData_17[[#Headers],[CST]])</f>
        <v>0</v>
      </c>
      <c r="M475" s="10">
        <f>SUMIFS(IsQList,IsIList,Table_ExternalData_15[[#This Row],[item_key]],IsITypeList,Table_ExternalData_17[[#Headers],[S/I]])</f>
        <v>0</v>
      </c>
      <c r="N475" s="10">
        <f>SUMIFS(IsQList,IsIList,Table_ExternalData_15[[#This Row],[item_key]],IsITypeList,Table_ExternalData_17[[#Headers],[VST]])</f>
        <v>0</v>
      </c>
      <c r="O475" s="10">
        <f>SUMIFS(IsQList,IsIList,Table_ExternalData_15[[#This Row],[item_key]],IsITypeList,Table_ExternalData_17[[#Headers],[RTN]])</f>
        <v>-3</v>
      </c>
      <c r="P475" s="10">
        <f>SUM(Table_ExternalData_17[[#This Row],[R/P]:[RTN]])</f>
        <v>653</v>
      </c>
      <c r="Q475" s="10">
        <f>SUM((Table_ExternalData_17[[#This Row],[Opening]]+Table_ExternalData_17[[#This Row],[Total Receipt]])-Table_ExternalData_17[[#This Row],[Total Issue]])</f>
        <v>-857</v>
      </c>
    </row>
    <row r="476" spans="1:17">
      <c r="A476" s="1" t="s">
        <v>248</v>
      </c>
      <c r="B476" s="1" t="s">
        <v>1526</v>
      </c>
      <c r="C476" s="1" t="s">
        <v>1527</v>
      </c>
      <c r="D476" s="10">
        <f>SUMIFS(OPBQList,OPBIList,Table_ExternalData_17[[#This Row],[item_key]])</f>
        <v>19597</v>
      </c>
      <c r="E476" s="10">
        <f>SUMIFS(GQList,GIList,Table_ExternalData_17[[#This Row],[item_key]],GTList,Table_ExternalData_17[[#Headers],[GRN]])</f>
        <v>1500</v>
      </c>
      <c r="F476" s="10">
        <f>SUMIFS(GQList,GIList,Table_ExternalData_17[[#This Row],[item_key]],GTList,Table_ExternalData_17[[#Headers],[VSTR]])</f>
        <v>0</v>
      </c>
      <c r="G476" s="10">
        <f>SUMIFS(GQList,GIList,Table_ExternalData_17[[#This Row],[item_key]],GTList,Table_ExternalData_17[[#Headers],[SR]])</f>
        <v>0</v>
      </c>
      <c r="H476" s="10">
        <f>SUMIFS(GQList,GIList,Table_ExternalData_17[[#This Row],[item_key]],GTList,Table_ExternalData_17[[#Headers],[TR]])</f>
        <v>0</v>
      </c>
      <c r="I476" s="10">
        <f>SUMIFS(GQList,GIList,Table_ExternalData_17[[#This Row],[item_key]],GTList,Table_ExternalData_17[[#Headers],[RCA]])</f>
        <v>0</v>
      </c>
      <c r="J476" s="10">
        <f>SUM(Table_ExternalData_17[[#This Row],[GRN]]+Table_ExternalData_17[[#This Row],[VSTR]]+Table_ExternalData_17[[#This Row],[SR]]+Table_ExternalData_17[[#This Row],[TR]]+Table_ExternalData_17[[#This Row],[RCA]])</f>
        <v>1500</v>
      </c>
      <c r="K476" s="10">
        <f>SUMIFS(IsQList,IsIList,Table_ExternalData_15[[#This Row],[item_key]],IsITypeList,Table_ExternalData_17[[#Headers],[R/P]])</f>
        <v>408</v>
      </c>
      <c r="L476" s="10">
        <f>SUMIFS(IsQList,IsIList,Table_ExternalData_15[[#This Row],[item_key]],IsITypeList,Table_ExternalData_17[[#Headers],[CST]])</f>
        <v>0</v>
      </c>
      <c r="M476" s="10">
        <f>SUMIFS(IsQList,IsIList,Table_ExternalData_15[[#This Row],[item_key]],IsITypeList,Table_ExternalData_17[[#Headers],[S/I]])</f>
        <v>0</v>
      </c>
      <c r="N476" s="10">
        <f>SUMIFS(IsQList,IsIList,Table_ExternalData_15[[#This Row],[item_key]],IsITypeList,Table_ExternalData_17[[#Headers],[VST]])</f>
        <v>0</v>
      </c>
      <c r="O476" s="10">
        <f>SUMIFS(IsQList,IsIList,Table_ExternalData_15[[#This Row],[item_key]],IsITypeList,Table_ExternalData_17[[#Headers],[RTN]])</f>
        <v>0</v>
      </c>
      <c r="P476" s="10">
        <f>SUM(Table_ExternalData_17[[#This Row],[R/P]:[RTN]])</f>
        <v>408</v>
      </c>
      <c r="Q476" s="10">
        <f>SUM((Table_ExternalData_17[[#This Row],[Opening]]+Table_ExternalData_17[[#This Row],[Total Receipt]])-Table_ExternalData_17[[#This Row],[Total Issue]])</f>
        <v>20689</v>
      </c>
    </row>
    <row r="477" spans="1:17">
      <c r="A477" s="1" t="s">
        <v>249</v>
      </c>
      <c r="B477" s="1" t="s">
        <v>1528</v>
      </c>
      <c r="C477" s="1" t="s">
        <v>1529</v>
      </c>
      <c r="D477" s="10">
        <f>SUMIFS(OPBQList,OPBIList,Table_ExternalData_17[[#This Row],[item_key]])</f>
        <v>-520</v>
      </c>
      <c r="E477" s="10">
        <f>SUMIFS(GQList,GIList,Table_ExternalData_17[[#This Row],[item_key]],GTList,Table_ExternalData_17[[#Headers],[GRN]])</f>
        <v>1000</v>
      </c>
      <c r="F477" s="10">
        <f>SUMIFS(GQList,GIList,Table_ExternalData_17[[#This Row],[item_key]],GTList,Table_ExternalData_17[[#Headers],[VSTR]])</f>
        <v>0</v>
      </c>
      <c r="G477" s="10">
        <f>SUMIFS(GQList,GIList,Table_ExternalData_17[[#This Row],[item_key]],GTList,Table_ExternalData_17[[#Headers],[SR]])</f>
        <v>0</v>
      </c>
      <c r="H477" s="10">
        <f>SUMIFS(GQList,GIList,Table_ExternalData_17[[#This Row],[item_key]],GTList,Table_ExternalData_17[[#Headers],[TR]])</f>
        <v>0</v>
      </c>
      <c r="I477" s="10">
        <f>SUMIFS(GQList,GIList,Table_ExternalData_17[[#This Row],[item_key]],GTList,Table_ExternalData_17[[#Headers],[RCA]])</f>
        <v>0</v>
      </c>
      <c r="J477" s="10">
        <f>SUM(Table_ExternalData_17[[#This Row],[GRN]]+Table_ExternalData_17[[#This Row],[VSTR]]+Table_ExternalData_17[[#This Row],[SR]]+Table_ExternalData_17[[#This Row],[TR]]+Table_ExternalData_17[[#This Row],[RCA]])</f>
        <v>1000</v>
      </c>
      <c r="K477" s="10">
        <f>SUMIFS(IsQList,IsIList,Table_ExternalData_15[[#This Row],[item_key]],IsITypeList,Table_ExternalData_17[[#Headers],[R/P]])</f>
        <v>489</v>
      </c>
      <c r="L477" s="10">
        <f>SUMIFS(IsQList,IsIList,Table_ExternalData_15[[#This Row],[item_key]],IsITypeList,Table_ExternalData_17[[#Headers],[CST]])</f>
        <v>0</v>
      </c>
      <c r="M477" s="10">
        <f>SUMIFS(IsQList,IsIList,Table_ExternalData_15[[#This Row],[item_key]],IsITypeList,Table_ExternalData_17[[#Headers],[S/I]])</f>
        <v>0</v>
      </c>
      <c r="N477" s="10">
        <f>SUMIFS(IsQList,IsIList,Table_ExternalData_15[[#This Row],[item_key]],IsITypeList,Table_ExternalData_17[[#Headers],[VST]])</f>
        <v>0</v>
      </c>
      <c r="O477" s="10">
        <f>SUMIFS(IsQList,IsIList,Table_ExternalData_15[[#This Row],[item_key]],IsITypeList,Table_ExternalData_17[[#Headers],[RTN]])</f>
        <v>0</v>
      </c>
      <c r="P477" s="10">
        <f>SUM(Table_ExternalData_17[[#This Row],[R/P]:[RTN]])</f>
        <v>489</v>
      </c>
      <c r="Q477" s="10">
        <f>SUM((Table_ExternalData_17[[#This Row],[Opening]]+Table_ExternalData_17[[#This Row],[Total Receipt]])-Table_ExternalData_17[[#This Row],[Total Issue]])</f>
        <v>-9</v>
      </c>
    </row>
    <row r="478" spans="1:17">
      <c r="A478" s="1" t="s">
        <v>250</v>
      </c>
      <c r="B478" s="1" t="s">
        <v>1530</v>
      </c>
      <c r="C478" s="1" t="s">
        <v>1531</v>
      </c>
      <c r="D478" s="10">
        <f>SUMIFS(OPBQList,OPBIList,Table_ExternalData_17[[#This Row],[item_key]])</f>
        <v>-131</v>
      </c>
      <c r="E478" s="10">
        <f>SUMIFS(GQList,GIList,Table_ExternalData_17[[#This Row],[item_key]],GTList,Table_ExternalData_17[[#Headers],[GRN]])</f>
        <v>1000</v>
      </c>
      <c r="F478" s="10">
        <f>SUMIFS(GQList,GIList,Table_ExternalData_17[[#This Row],[item_key]],GTList,Table_ExternalData_17[[#Headers],[VSTR]])</f>
        <v>0</v>
      </c>
      <c r="G478" s="10">
        <f>SUMIFS(GQList,GIList,Table_ExternalData_17[[#This Row],[item_key]],GTList,Table_ExternalData_17[[#Headers],[SR]])</f>
        <v>0</v>
      </c>
      <c r="H478" s="10">
        <f>SUMIFS(GQList,GIList,Table_ExternalData_17[[#This Row],[item_key]],GTList,Table_ExternalData_17[[#Headers],[TR]])</f>
        <v>0</v>
      </c>
      <c r="I478" s="10">
        <f>SUMIFS(GQList,GIList,Table_ExternalData_17[[#This Row],[item_key]],GTList,Table_ExternalData_17[[#Headers],[RCA]])</f>
        <v>0</v>
      </c>
      <c r="J478" s="10">
        <f>SUM(Table_ExternalData_17[[#This Row],[GRN]]+Table_ExternalData_17[[#This Row],[VSTR]]+Table_ExternalData_17[[#This Row],[SR]]+Table_ExternalData_17[[#This Row],[TR]]+Table_ExternalData_17[[#This Row],[RCA]])</f>
        <v>1000</v>
      </c>
      <c r="K478" s="10">
        <f>SUMIFS(IsQList,IsIList,Table_ExternalData_15[[#This Row],[item_key]],IsITypeList,Table_ExternalData_17[[#Headers],[R/P]])</f>
        <v>489</v>
      </c>
      <c r="L478" s="10">
        <f>SUMIFS(IsQList,IsIList,Table_ExternalData_15[[#This Row],[item_key]],IsITypeList,Table_ExternalData_17[[#Headers],[CST]])</f>
        <v>0</v>
      </c>
      <c r="M478" s="10">
        <f>SUMIFS(IsQList,IsIList,Table_ExternalData_15[[#This Row],[item_key]],IsITypeList,Table_ExternalData_17[[#Headers],[S/I]])</f>
        <v>0</v>
      </c>
      <c r="N478" s="10">
        <f>SUMIFS(IsQList,IsIList,Table_ExternalData_15[[#This Row],[item_key]],IsITypeList,Table_ExternalData_17[[#Headers],[VST]])</f>
        <v>0</v>
      </c>
      <c r="O478" s="10">
        <f>SUMIFS(IsQList,IsIList,Table_ExternalData_15[[#This Row],[item_key]],IsITypeList,Table_ExternalData_17[[#Headers],[RTN]])</f>
        <v>0</v>
      </c>
      <c r="P478" s="10">
        <f>SUM(Table_ExternalData_17[[#This Row],[R/P]:[RTN]])</f>
        <v>489</v>
      </c>
      <c r="Q478" s="10">
        <f>SUM((Table_ExternalData_17[[#This Row],[Opening]]+Table_ExternalData_17[[#This Row],[Total Receipt]])-Table_ExternalData_17[[#This Row],[Total Issue]])</f>
        <v>380</v>
      </c>
    </row>
    <row r="479" spans="1:17">
      <c r="A479" s="1" t="s">
        <v>251</v>
      </c>
      <c r="B479" s="1" t="s">
        <v>1532</v>
      </c>
      <c r="C479" s="1" t="s">
        <v>1533</v>
      </c>
      <c r="D479" s="10">
        <f>SUMIFS(OPBQList,OPBIList,Table_ExternalData_17[[#This Row],[item_key]])</f>
        <v>-227</v>
      </c>
      <c r="E479" s="10">
        <f>SUMIFS(GQList,GIList,Table_ExternalData_17[[#This Row],[item_key]],GTList,Table_ExternalData_17[[#Headers],[GRN]])</f>
        <v>500</v>
      </c>
      <c r="F479" s="10">
        <f>SUMIFS(GQList,GIList,Table_ExternalData_17[[#This Row],[item_key]],GTList,Table_ExternalData_17[[#Headers],[VSTR]])</f>
        <v>0</v>
      </c>
      <c r="G479" s="10">
        <f>SUMIFS(GQList,GIList,Table_ExternalData_17[[#This Row],[item_key]],GTList,Table_ExternalData_17[[#Headers],[SR]])</f>
        <v>0</v>
      </c>
      <c r="H479" s="10">
        <f>SUMIFS(GQList,GIList,Table_ExternalData_17[[#This Row],[item_key]],GTList,Table_ExternalData_17[[#Headers],[TR]])</f>
        <v>0</v>
      </c>
      <c r="I479" s="10">
        <f>SUMIFS(GQList,GIList,Table_ExternalData_17[[#This Row],[item_key]],GTList,Table_ExternalData_17[[#Headers],[RCA]])</f>
        <v>0</v>
      </c>
      <c r="J479" s="10">
        <f>SUM(Table_ExternalData_17[[#This Row],[GRN]]+Table_ExternalData_17[[#This Row],[VSTR]]+Table_ExternalData_17[[#This Row],[SR]]+Table_ExternalData_17[[#This Row],[TR]]+Table_ExternalData_17[[#This Row],[RCA]])</f>
        <v>500</v>
      </c>
      <c r="K479" s="10">
        <f>SUMIFS(IsQList,IsIList,Table_ExternalData_15[[#This Row],[item_key]],IsITypeList,Table_ExternalData_17[[#Headers],[R/P]])</f>
        <v>36</v>
      </c>
      <c r="L479" s="10">
        <f>SUMIFS(IsQList,IsIList,Table_ExternalData_15[[#This Row],[item_key]],IsITypeList,Table_ExternalData_17[[#Headers],[CST]])</f>
        <v>0</v>
      </c>
      <c r="M479" s="10">
        <f>SUMIFS(IsQList,IsIList,Table_ExternalData_15[[#This Row],[item_key]],IsITypeList,Table_ExternalData_17[[#Headers],[S/I]])</f>
        <v>0</v>
      </c>
      <c r="N479" s="10">
        <f>SUMIFS(IsQList,IsIList,Table_ExternalData_15[[#This Row],[item_key]],IsITypeList,Table_ExternalData_17[[#Headers],[VST]])</f>
        <v>0</v>
      </c>
      <c r="O479" s="10">
        <f>SUMIFS(IsQList,IsIList,Table_ExternalData_15[[#This Row],[item_key]],IsITypeList,Table_ExternalData_17[[#Headers],[RTN]])</f>
        <v>0</v>
      </c>
      <c r="P479" s="10">
        <f>SUM(Table_ExternalData_17[[#This Row],[R/P]:[RTN]])</f>
        <v>36</v>
      </c>
      <c r="Q479" s="10">
        <f>SUM((Table_ExternalData_17[[#This Row],[Opening]]+Table_ExternalData_17[[#This Row],[Total Receipt]])-Table_ExternalData_17[[#This Row],[Total Issue]])</f>
        <v>237</v>
      </c>
    </row>
    <row r="480" spans="1:17">
      <c r="A480" s="1" t="s">
        <v>252</v>
      </c>
      <c r="B480" s="1" t="s">
        <v>1534</v>
      </c>
      <c r="C480" s="1" t="s">
        <v>1535</v>
      </c>
      <c r="D480" s="10">
        <f>SUMIFS(OPBQList,OPBIList,Table_ExternalData_17[[#This Row],[item_key]])</f>
        <v>-22</v>
      </c>
      <c r="E480" s="10">
        <f>SUMIFS(GQList,GIList,Table_ExternalData_17[[#This Row],[item_key]],GTList,Table_ExternalData_17[[#Headers],[GRN]])</f>
        <v>500</v>
      </c>
      <c r="F480" s="10">
        <f>SUMIFS(GQList,GIList,Table_ExternalData_17[[#This Row],[item_key]],GTList,Table_ExternalData_17[[#Headers],[VSTR]])</f>
        <v>0</v>
      </c>
      <c r="G480" s="10">
        <f>SUMIFS(GQList,GIList,Table_ExternalData_17[[#This Row],[item_key]],GTList,Table_ExternalData_17[[#Headers],[SR]])</f>
        <v>0</v>
      </c>
      <c r="H480" s="10">
        <f>SUMIFS(GQList,GIList,Table_ExternalData_17[[#This Row],[item_key]],GTList,Table_ExternalData_17[[#Headers],[TR]])</f>
        <v>0</v>
      </c>
      <c r="I480" s="10">
        <f>SUMIFS(GQList,GIList,Table_ExternalData_17[[#This Row],[item_key]],GTList,Table_ExternalData_17[[#Headers],[RCA]])</f>
        <v>0</v>
      </c>
      <c r="J480" s="10">
        <f>SUM(Table_ExternalData_17[[#This Row],[GRN]]+Table_ExternalData_17[[#This Row],[VSTR]]+Table_ExternalData_17[[#This Row],[SR]]+Table_ExternalData_17[[#This Row],[TR]]+Table_ExternalData_17[[#This Row],[RCA]])</f>
        <v>500</v>
      </c>
      <c r="K480" s="10">
        <f>SUMIFS(IsQList,IsIList,Table_ExternalData_15[[#This Row],[item_key]],IsITypeList,Table_ExternalData_17[[#Headers],[R/P]])</f>
        <v>413</v>
      </c>
      <c r="L480" s="10">
        <f>SUMIFS(IsQList,IsIList,Table_ExternalData_15[[#This Row],[item_key]],IsITypeList,Table_ExternalData_17[[#Headers],[CST]])</f>
        <v>0</v>
      </c>
      <c r="M480" s="10">
        <f>SUMIFS(IsQList,IsIList,Table_ExternalData_15[[#This Row],[item_key]],IsITypeList,Table_ExternalData_17[[#Headers],[S/I]])</f>
        <v>0</v>
      </c>
      <c r="N480" s="10">
        <f>SUMIFS(IsQList,IsIList,Table_ExternalData_15[[#This Row],[item_key]],IsITypeList,Table_ExternalData_17[[#Headers],[VST]])</f>
        <v>0</v>
      </c>
      <c r="O480" s="10">
        <f>SUMIFS(IsQList,IsIList,Table_ExternalData_15[[#This Row],[item_key]],IsITypeList,Table_ExternalData_17[[#Headers],[RTN]])</f>
        <v>0</v>
      </c>
      <c r="P480" s="10">
        <f>SUM(Table_ExternalData_17[[#This Row],[R/P]:[RTN]])</f>
        <v>413</v>
      </c>
      <c r="Q480" s="10">
        <f>SUM((Table_ExternalData_17[[#This Row],[Opening]]+Table_ExternalData_17[[#This Row],[Total Receipt]])-Table_ExternalData_17[[#This Row],[Total Issue]])</f>
        <v>65</v>
      </c>
    </row>
    <row r="481" spans="1:17">
      <c r="A481" s="1" t="s">
        <v>253</v>
      </c>
      <c r="B481" s="1" t="s">
        <v>1536</v>
      </c>
      <c r="C481" s="1" t="s">
        <v>1537</v>
      </c>
      <c r="D481" s="10">
        <f>SUMIFS(OPBQList,OPBIList,Table_ExternalData_17[[#This Row],[item_key]])</f>
        <v>-238</v>
      </c>
      <c r="E481" s="10">
        <f>SUMIFS(GQList,GIList,Table_ExternalData_17[[#This Row],[item_key]],GTList,Table_ExternalData_17[[#Headers],[GRN]])</f>
        <v>2000</v>
      </c>
      <c r="F481" s="10">
        <f>SUMIFS(GQList,GIList,Table_ExternalData_17[[#This Row],[item_key]],GTList,Table_ExternalData_17[[#Headers],[VSTR]])</f>
        <v>0</v>
      </c>
      <c r="G481" s="10">
        <f>SUMIFS(GQList,GIList,Table_ExternalData_17[[#This Row],[item_key]],GTList,Table_ExternalData_17[[#Headers],[SR]])</f>
        <v>0</v>
      </c>
      <c r="H481" s="10">
        <f>SUMIFS(GQList,GIList,Table_ExternalData_17[[#This Row],[item_key]],GTList,Table_ExternalData_17[[#Headers],[TR]])</f>
        <v>0</v>
      </c>
      <c r="I481" s="10">
        <f>SUMIFS(GQList,GIList,Table_ExternalData_17[[#This Row],[item_key]],GTList,Table_ExternalData_17[[#Headers],[RCA]])</f>
        <v>0</v>
      </c>
      <c r="J481" s="10">
        <f>SUM(Table_ExternalData_17[[#This Row],[GRN]]+Table_ExternalData_17[[#This Row],[VSTR]]+Table_ExternalData_17[[#This Row],[SR]]+Table_ExternalData_17[[#This Row],[TR]]+Table_ExternalData_17[[#This Row],[RCA]])</f>
        <v>2000</v>
      </c>
      <c r="K481" s="10">
        <f>SUMIFS(IsQList,IsIList,Table_ExternalData_15[[#This Row],[item_key]],IsITypeList,Table_ExternalData_17[[#Headers],[R/P]])</f>
        <v>491</v>
      </c>
      <c r="L481" s="10">
        <f>SUMIFS(IsQList,IsIList,Table_ExternalData_15[[#This Row],[item_key]],IsITypeList,Table_ExternalData_17[[#Headers],[CST]])</f>
        <v>0</v>
      </c>
      <c r="M481" s="10">
        <f>SUMIFS(IsQList,IsIList,Table_ExternalData_15[[#This Row],[item_key]],IsITypeList,Table_ExternalData_17[[#Headers],[S/I]])</f>
        <v>0</v>
      </c>
      <c r="N481" s="10">
        <f>SUMIFS(IsQList,IsIList,Table_ExternalData_15[[#This Row],[item_key]],IsITypeList,Table_ExternalData_17[[#Headers],[VST]])</f>
        <v>0</v>
      </c>
      <c r="O481" s="10">
        <f>SUMIFS(IsQList,IsIList,Table_ExternalData_15[[#This Row],[item_key]],IsITypeList,Table_ExternalData_17[[#Headers],[RTN]])</f>
        <v>0</v>
      </c>
      <c r="P481" s="10">
        <f>SUM(Table_ExternalData_17[[#This Row],[R/P]:[RTN]])</f>
        <v>491</v>
      </c>
      <c r="Q481" s="10">
        <f>SUM((Table_ExternalData_17[[#This Row],[Opening]]+Table_ExternalData_17[[#This Row],[Total Receipt]])-Table_ExternalData_17[[#This Row],[Total Issue]])</f>
        <v>1271</v>
      </c>
    </row>
    <row r="482" spans="1:17">
      <c r="A482" s="1" t="s">
        <v>254</v>
      </c>
      <c r="B482" s="1" t="s">
        <v>1538</v>
      </c>
      <c r="C482" s="1" t="s">
        <v>1539</v>
      </c>
      <c r="D482" s="10">
        <f>SUMIFS(OPBQList,OPBIList,Table_ExternalData_17[[#This Row],[item_key]])</f>
        <v>-42</v>
      </c>
      <c r="E482" s="10">
        <f>SUMIFS(GQList,GIList,Table_ExternalData_17[[#This Row],[item_key]],GTList,Table_ExternalData_17[[#Headers],[GRN]])</f>
        <v>500</v>
      </c>
      <c r="F482" s="10">
        <f>SUMIFS(GQList,GIList,Table_ExternalData_17[[#This Row],[item_key]],GTList,Table_ExternalData_17[[#Headers],[VSTR]])</f>
        <v>0</v>
      </c>
      <c r="G482" s="10">
        <f>SUMIFS(GQList,GIList,Table_ExternalData_17[[#This Row],[item_key]],GTList,Table_ExternalData_17[[#Headers],[SR]])</f>
        <v>0</v>
      </c>
      <c r="H482" s="10">
        <f>SUMIFS(GQList,GIList,Table_ExternalData_17[[#This Row],[item_key]],GTList,Table_ExternalData_17[[#Headers],[TR]])</f>
        <v>0</v>
      </c>
      <c r="I482" s="10">
        <f>SUMIFS(GQList,GIList,Table_ExternalData_17[[#This Row],[item_key]],GTList,Table_ExternalData_17[[#Headers],[RCA]])</f>
        <v>0</v>
      </c>
      <c r="J482" s="10">
        <f>SUM(Table_ExternalData_17[[#This Row],[GRN]]+Table_ExternalData_17[[#This Row],[VSTR]]+Table_ExternalData_17[[#This Row],[SR]]+Table_ExternalData_17[[#This Row],[TR]]+Table_ExternalData_17[[#This Row],[RCA]])</f>
        <v>500</v>
      </c>
      <c r="K482" s="10">
        <f>SUMIFS(IsQList,IsIList,Table_ExternalData_15[[#This Row],[item_key]],IsITypeList,Table_ExternalData_17[[#Headers],[R/P]])</f>
        <v>491</v>
      </c>
      <c r="L482" s="10">
        <f>SUMIFS(IsQList,IsIList,Table_ExternalData_15[[#This Row],[item_key]],IsITypeList,Table_ExternalData_17[[#Headers],[CST]])</f>
        <v>0</v>
      </c>
      <c r="M482" s="10">
        <f>SUMIFS(IsQList,IsIList,Table_ExternalData_15[[#This Row],[item_key]],IsITypeList,Table_ExternalData_17[[#Headers],[S/I]])</f>
        <v>0</v>
      </c>
      <c r="N482" s="10">
        <f>SUMIFS(IsQList,IsIList,Table_ExternalData_15[[#This Row],[item_key]],IsITypeList,Table_ExternalData_17[[#Headers],[VST]])</f>
        <v>0</v>
      </c>
      <c r="O482" s="10">
        <f>SUMIFS(IsQList,IsIList,Table_ExternalData_15[[#This Row],[item_key]],IsITypeList,Table_ExternalData_17[[#Headers],[RTN]])</f>
        <v>0</v>
      </c>
      <c r="P482" s="10">
        <f>SUM(Table_ExternalData_17[[#This Row],[R/P]:[RTN]])</f>
        <v>491</v>
      </c>
      <c r="Q482" s="10">
        <f>SUM((Table_ExternalData_17[[#This Row],[Opening]]+Table_ExternalData_17[[#This Row],[Total Receipt]])-Table_ExternalData_17[[#This Row],[Total Issue]])</f>
        <v>-33</v>
      </c>
    </row>
    <row r="483" spans="1:17">
      <c r="A483" s="1" t="s">
        <v>255</v>
      </c>
      <c r="B483" s="1" t="s">
        <v>1540</v>
      </c>
      <c r="C483" s="1" t="s">
        <v>1541</v>
      </c>
      <c r="D483" s="10">
        <f>SUMIFS(OPBQList,OPBIList,Table_ExternalData_17[[#This Row],[item_key]])</f>
        <v>18</v>
      </c>
      <c r="E483" s="10">
        <f>SUMIFS(GQList,GIList,Table_ExternalData_17[[#This Row],[item_key]],GTList,Table_ExternalData_17[[#Headers],[GRN]])</f>
        <v>500</v>
      </c>
      <c r="F483" s="10">
        <f>SUMIFS(GQList,GIList,Table_ExternalData_17[[#This Row],[item_key]],GTList,Table_ExternalData_17[[#Headers],[VSTR]])</f>
        <v>0</v>
      </c>
      <c r="G483" s="10">
        <f>SUMIFS(GQList,GIList,Table_ExternalData_17[[#This Row],[item_key]],GTList,Table_ExternalData_17[[#Headers],[SR]])</f>
        <v>0</v>
      </c>
      <c r="H483" s="10">
        <f>SUMIFS(GQList,GIList,Table_ExternalData_17[[#This Row],[item_key]],GTList,Table_ExternalData_17[[#Headers],[TR]])</f>
        <v>0</v>
      </c>
      <c r="I483" s="10">
        <f>SUMIFS(GQList,GIList,Table_ExternalData_17[[#This Row],[item_key]],GTList,Table_ExternalData_17[[#Headers],[RCA]])</f>
        <v>0</v>
      </c>
      <c r="J483" s="10">
        <f>SUM(Table_ExternalData_17[[#This Row],[GRN]]+Table_ExternalData_17[[#This Row],[VSTR]]+Table_ExternalData_17[[#This Row],[SR]]+Table_ExternalData_17[[#This Row],[TR]]+Table_ExternalData_17[[#This Row],[RCA]])</f>
        <v>500</v>
      </c>
      <c r="K483" s="10">
        <f>SUMIFS(IsQList,IsIList,Table_ExternalData_15[[#This Row],[item_key]],IsITypeList,Table_ExternalData_17[[#Headers],[R/P]])</f>
        <v>491</v>
      </c>
      <c r="L483" s="10">
        <f>SUMIFS(IsQList,IsIList,Table_ExternalData_15[[#This Row],[item_key]],IsITypeList,Table_ExternalData_17[[#Headers],[CST]])</f>
        <v>0</v>
      </c>
      <c r="M483" s="10">
        <f>SUMIFS(IsQList,IsIList,Table_ExternalData_15[[#This Row],[item_key]],IsITypeList,Table_ExternalData_17[[#Headers],[S/I]])</f>
        <v>0</v>
      </c>
      <c r="N483" s="10">
        <f>SUMIFS(IsQList,IsIList,Table_ExternalData_15[[#This Row],[item_key]],IsITypeList,Table_ExternalData_17[[#Headers],[VST]])</f>
        <v>0</v>
      </c>
      <c r="O483" s="10">
        <f>SUMIFS(IsQList,IsIList,Table_ExternalData_15[[#This Row],[item_key]],IsITypeList,Table_ExternalData_17[[#Headers],[RTN]])</f>
        <v>0</v>
      </c>
      <c r="P483" s="10">
        <f>SUM(Table_ExternalData_17[[#This Row],[R/P]:[RTN]])</f>
        <v>491</v>
      </c>
      <c r="Q483" s="10">
        <f>SUM((Table_ExternalData_17[[#This Row],[Opening]]+Table_ExternalData_17[[#This Row],[Total Receipt]])-Table_ExternalData_17[[#This Row],[Total Issue]])</f>
        <v>27</v>
      </c>
    </row>
    <row r="484" spans="1:17">
      <c r="A484" s="1" t="s">
        <v>256</v>
      </c>
      <c r="B484" s="1" t="s">
        <v>1542</v>
      </c>
      <c r="C484" s="1" t="s">
        <v>1543</v>
      </c>
      <c r="D484" s="10">
        <f>SUMIFS(OPBQList,OPBIList,Table_ExternalData_17[[#This Row],[item_key]])</f>
        <v>92</v>
      </c>
      <c r="E484" s="10">
        <f>SUMIFS(GQList,GIList,Table_ExternalData_17[[#This Row],[item_key]],GTList,Table_ExternalData_17[[#Headers],[GRN]])</f>
        <v>500</v>
      </c>
      <c r="F484" s="10">
        <f>SUMIFS(GQList,GIList,Table_ExternalData_17[[#This Row],[item_key]],GTList,Table_ExternalData_17[[#Headers],[VSTR]])</f>
        <v>0</v>
      </c>
      <c r="G484" s="10">
        <f>SUMIFS(GQList,GIList,Table_ExternalData_17[[#This Row],[item_key]],GTList,Table_ExternalData_17[[#Headers],[SR]])</f>
        <v>0</v>
      </c>
      <c r="H484" s="10">
        <f>SUMIFS(GQList,GIList,Table_ExternalData_17[[#This Row],[item_key]],GTList,Table_ExternalData_17[[#Headers],[TR]])</f>
        <v>0</v>
      </c>
      <c r="I484" s="10">
        <f>SUMIFS(GQList,GIList,Table_ExternalData_17[[#This Row],[item_key]],GTList,Table_ExternalData_17[[#Headers],[RCA]])</f>
        <v>0</v>
      </c>
      <c r="J484" s="10">
        <f>SUM(Table_ExternalData_17[[#This Row],[GRN]]+Table_ExternalData_17[[#This Row],[VSTR]]+Table_ExternalData_17[[#This Row],[SR]]+Table_ExternalData_17[[#This Row],[TR]]+Table_ExternalData_17[[#This Row],[RCA]])</f>
        <v>500</v>
      </c>
      <c r="K484" s="10">
        <f>SUMIFS(IsQList,IsIList,Table_ExternalData_15[[#This Row],[item_key]],IsITypeList,Table_ExternalData_17[[#Headers],[R/P]])</f>
        <v>491</v>
      </c>
      <c r="L484" s="10">
        <f>SUMIFS(IsQList,IsIList,Table_ExternalData_15[[#This Row],[item_key]],IsITypeList,Table_ExternalData_17[[#Headers],[CST]])</f>
        <v>0</v>
      </c>
      <c r="M484" s="10">
        <f>SUMIFS(IsQList,IsIList,Table_ExternalData_15[[#This Row],[item_key]],IsITypeList,Table_ExternalData_17[[#Headers],[S/I]])</f>
        <v>0</v>
      </c>
      <c r="N484" s="10">
        <f>SUMIFS(IsQList,IsIList,Table_ExternalData_15[[#This Row],[item_key]],IsITypeList,Table_ExternalData_17[[#Headers],[VST]])</f>
        <v>0</v>
      </c>
      <c r="O484" s="10">
        <f>SUMIFS(IsQList,IsIList,Table_ExternalData_15[[#This Row],[item_key]],IsITypeList,Table_ExternalData_17[[#Headers],[RTN]])</f>
        <v>0</v>
      </c>
      <c r="P484" s="10">
        <f>SUM(Table_ExternalData_17[[#This Row],[R/P]:[RTN]])</f>
        <v>491</v>
      </c>
      <c r="Q484" s="10">
        <f>SUM((Table_ExternalData_17[[#This Row],[Opening]]+Table_ExternalData_17[[#This Row],[Total Receipt]])-Table_ExternalData_17[[#This Row],[Total Issue]])</f>
        <v>101</v>
      </c>
    </row>
    <row r="485" spans="1:17">
      <c r="A485" s="1" t="s">
        <v>257</v>
      </c>
      <c r="B485" s="1" t="s">
        <v>1544</v>
      </c>
      <c r="C485" s="1" t="s">
        <v>1545</v>
      </c>
      <c r="D485" s="10">
        <f>SUMIFS(OPBQList,OPBIList,Table_ExternalData_17[[#This Row],[item_key]])</f>
        <v>11</v>
      </c>
      <c r="E485" s="10">
        <f>SUMIFS(GQList,GIList,Table_ExternalData_17[[#This Row],[item_key]],GTList,Table_ExternalData_17[[#Headers],[GRN]])</f>
        <v>500</v>
      </c>
      <c r="F485" s="10">
        <f>SUMIFS(GQList,GIList,Table_ExternalData_17[[#This Row],[item_key]],GTList,Table_ExternalData_17[[#Headers],[VSTR]])</f>
        <v>0</v>
      </c>
      <c r="G485" s="10">
        <f>SUMIFS(GQList,GIList,Table_ExternalData_17[[#This Row],[item_key]],GTList,Table_ExternalData_17[[#Headers],[SR]])</f>
        <v>0</v>
      </c>
      <c r="H485" s="10">
        <f>SUMIFS(GQList,GIList,Table_ExternalData_17[[#This Row],[item_key]],GTList,Table_ExternalData_17[[#Headers],[TR]])</f>
        <v>0</v>
      </c>
      <c r="I485" s="10">
        <f>SUMIFS(GQList,GIList,Table_ExternalData_17[[#This Row],[item_key]],GTList,Table_ExternalData_17[[#Headers],[RCA]])</f>
        <v>0</v>
      </c>
      <c r="J485" s="10">
        <f>SUM(Table_ExternalData_17[[#This Row],[GRN]]+Table_ExternalData_17[[#This Row],[VSTR]]+Table_ExternalData_17[[#This Row],[SR]]+Table_ExternalData_17[[#This Row],[TR]]+Table_ExternalData_17[[#This Row],[RCA]])</f>
        <v>500</v>
      </c>
      <c r="K485" s="10">
        <f>SUMIFS(IsQList,IsIList,Table_ExternalData_15[[#This Row],[item_key]],IsITypeList,Table_ExternalData_17[[#Headers],[R/P]])</f>
        <v>491</v>
      </c>
      <c r="L485" s="10">
        <f>SUMIFS(IsQList,IsIList,Table_ExternalData_15[[#This Row],[item_key]],IsITypeList,Table_ExternalData_17[[#Headers],[CST]])</f>
        <v>0</v>
      </c>
      <c r="M485" s="10">
        <f>SUMIFS(IsQList,IsIList,Table_ExternalData_15[[#This Row],[item_key]],IsITypeList,Table_ExternalData_17[[#Headers],[S/I]])</f>
        <v>0</v>
      </c>
      <c r="N485" s="10">
        <f>SUMIFS(IsQList,IsIList,Table_ExternalData_15[[#This Row],[item_key]],IsITypeList,Table_ExternalData_17[[#Headers],[VST]])</f>
        <v>0</v>
      </c>
      <c r="O485" s="10">
        <f>SUMIFS(IsQList,IsIList,Table_ExternalData_15[[#This Row],[item_key]],IsITypeList,Table_ExternalData_17[[#Headers],[RTN]])</f>
        <v>0</v>
      </c>
      <c r="P485" s="10">
        <f>SUM(Table_ExternalData_17[[#This Row],[R/P]:[RTN]])</f>
        <v>491</v>
      </c>
      <c r="Q485" s="10">
        <f>SUM((Table_ExternalData_17[[#This Row],[Opening]]+Table_ExternalData_17[[#This Row],[Total Receipt]])-Table_ExternalData_17[[#This Row],[Total Issue]])</f>
        <v>20</v>
      </c>
    </row>
    <row r="486" spans="1:17">
      <c r="A486" s="1" t="s">
        <v>258</v>
      </c>
      <c r="B486" s="1" t="s">
        <v>1546</v>
      </c>
      <c r="C486" s="1" t="s">
        <v>1547</v>
      </c>
      <c r="D486" s="10">
        <f>SUMIFS(OPBQList,OPBIList,Table_ExternalData_17[[#This Row],[item_key]])</f>
        <v>-12</v>
      </c>
      <c r="E486" s="10">
        <f>SUMIFS(GQList,GIList,Table_ExternalData_17[[#This Row],[item_key]],GTList,Table_ExternalData_17[[#Headers],[GRN]])</f>
        <v>500</v>
      </c>
      <c r="F486" s="10">
        <f>SUMIFS(GQList,GIList,Table_ExternalData_17[[#This Row],[item_key]],GTList,Table_ExternalData_17[[#Headers],[VSTR]])</f>
        <v>0</v>
      </c>
      <c r="G486" s="10">
        <f>SUMIFS(GQList,GIList,Table_ExternalData_17[[#This Row],[item_key]],GTList,Table_ExternalData_17[[#Headers],[SR]])</f>
        <v>0</v>
      </c>
      <c r="H486" s="10">
        <f>SUMIFS(GQList,GIList,Table_ExternalData_17[[#This Row],[item_key]],GTList,Table_ExternalData_17[[#Headers],[TR]])</f>
        <v>0</v>
      </c>
      <c r="I486" s="10">
        <f>SUMIFS(GQList,GIList,Table_ExternalData_17[[#This Row],[item_key]],GTList,Table_ExternalData_17[[#Headers],[RCA]])</f>
        <v>0</v>
      </c>
      <c r="J486" s="10">
        <f>SUM(Table_ExternalData_17[[#This Row],[GRN]]+Table_ExternalData_17[[#This Row],[VSTR]]+Table_ExternalData_17[[#This Row],[SR]]+Table_ExternalData_17[[#This Row],[TR]]+Table_ExternalData_17[[#This Row],[RCA]])</f>
        <v>500</v>
      </c>
      <c r="K486" s="10">
        <f>SUMIFS(IsQList,IsIList,Table_ExternalData_15[[#This Row],[item_key]],IsITypeList,Table_ExternalData_17[[#Headers],[R/P]])</f>
        <v>491</v>
      </c>
      <c r="L486" s="10">
        <f>SUMIFS(IsQList,IsIList,Table_ExternalData_15[[#This Row],[item_key]],IsITypeList,Table_ExternalData_17[[#Headers],[CST]])</f>
        <v>0</v>
      </c>
      <c r="M486" s="10">
        <f>SUMIFS(IsQList,IsIList,Table_ExternalData_15[[#This Row],[item_key]],IsITypeList,Table_ExternalData_17[[#Headers],[S/I]])</f>
        <v>0</v>
      </c>
      <c r="N486" s="10">
        <f>SUMIFS(IsQList,IsIList,Table_ExternalData_15[[#This Row],[item_key]],IsITypeList,Table_ExternalData_17[[#Headers],[VST]])</f>
        <v>0</v>
      </c>
      <c r="O486" s="10">
        <f>SUMIFS(IsQList,IsIList,Table_ExternalData_15[[#This Row],[item_key]],IsITypeList,Table_ExternalData_17[[#Headers],[RTN]])</f>
        <v>0</v>
      </c>
      <c r="P486" s="10">
        <f>SUM(Table_ExternalData_17[[#This Row],[R/P]:[RTN]])</f>
        <v>491</v>
      </c>
      <c r="Q486" s="10">
        <f>SUM((Table_ExternalData_17[[#This Row],[Opening]]+Table_ExternalData_17[[#This Row],[Total Receipt]])-Table_ExternalData_17[[#This Row],[Total Issue]])</f>
        <v>-3</v>
      </c>
    </row>
    <row r="487" spans="1:17">
      <c r="A487" s="1" t="s">
        <v>259</v>
      </c>
      <c r="B487" s="1" t="s">
        <v>1548</v>
      </c>
      <c r="C487" s="1" t="s">
        <v>1549</v>
      </c>
      <c r="D487" s="10">
        <f>SUMIFS(OPBQList,OPBIList,Table_ExternalData_17[[#This Row],[item_key]])</f>
        <v>89</v>
      </c>
      <c r="E487" s="10">
        <f>SUMIFS(GQList,GIList,Table_ExternalData_17[[#This Row],[item_key]],GTList,Table_ExternalData_17[[#Headers],[GRN]])</f>
        <v>500</v>
      </c>
      <c r="F487" s="10">
        <f>SUMIFS(GQList,GIList,Table_ExternalData_17[[#This Row],[item_key]],GTList,Table_ExternalData_17[[#Headers],[VSTR]])</f>
        <v>0</v>
      </c>
      <c r="G487" s="10">
        <f>SUMIFS(GQList,GIList,Table_ExternalData_17[[#This Row],[item_key]],GTList,Table_ExternalData_17[[#Headers],[SR]])</f>
        <v>0</v>
      </c>
      <c r="H487" s="10">
        <f>SUMIFS(GQList,GIList,Table_ExternalData_17[[#This Row],[item_key]],GTList,Table_ExternalData_17[[#Headers],[TR]])</f>
        <v>0</v>
      </c>
      <c r="I487" s="10">
        <f>SUMIFS(GQList,GIList,Table_ExternalData_17[[#This Row],[item_key]],GTList,Table_ExternalData_17[[#Headers],[RCA]])</f>
        <v>0</v>
      </c>
      <c r="J487" s="10">
        <f>SUM(Table_ExternalData_17[[#This Row],[GRN]]+Table_ExternalData_17[[#This Row],[VSTR]]+Table_ExternalData_17[[#This Row],[SR]]+Table_ExternalData_17[[#This Row],[TR]]+Table_ExternalData_17[[#This Row],[RCA]])</f>
        <v>500</v>
      </c>
      <c r="K487" s="10">
        <f>SUMIFS(IsQList,IsIList,Table_ExternalData_15[[#This Row],[item_key]],IsITypeList,Table_ExternalData_17[[#Headers],[R/P]])</f>
        <v>491</v>
      </c>
      <c r="L487" s="10">
        <f>SUMIFS(IsQList,IsIList,Table_ExternalData_15[[#This Row],[item_key]],IsITypeList,Table_ExternalData_17[[#Headers],[CST]])</f>
        <v>0</v>
      </c>
      <c r="M487" s="10">
        <f>SUMIFS(IsQList,IsIList,Table_ExternalData_15[[#This Row],[item_key]],IsITypeList,Table_ExternalData_17[[#Headers],[S/I]])</f>
        <v>0</v>
      </c>
      <c r="N487" s="10">
        <f>SUMIFS(IsQList,IsIList,Table_ExternalData_15[[#This Row],[item_key]],IsITypeList,Table_ExternalData_17[[#Headers],[VST]])</f>
        <v>0</v>
      </c>
      <c r="O487" s="10">
        <f>SUMIFS(IsQList,IsIList,Table_ExternalData_15[[#This Row],[item_key]],IsITypeList,Table_ExternalData_17[[#Headers],[RTN]])</f>
        <v>0</v>
      </c>
      <c r="P487" s="10">
        <f>SUM(Table_ExternalData_17[[#This Row],[R/P]:[RTN]])</f>
        <v>491</v>
      </c>
      <c r="Q487" s="10">
        <f>SUM((Table_ExternalData_17[[#This Row],[Opening]]+Table_ExternalData_17[[#This Row],[Total Receipt]])-Table_ExternalData_17[[#This Row],[Total Issue]])</f>
        <v>98</v>
      </c>
    </row>
    <row r="488" spans="1:17">
      <c r="A488" s="1" t="s">
        <v>260</v>
      </c>
      <c r="B488" s="1" t="s">
        <v>1550</v>
      </c>
      <c r="C488" s="1" t="s">
        <v>1551</v>
      </c>
      <c r="D488" s="10">
        <f>SUMIFS(OPBQList,OPBIList,Table_ExternalData_17[[#This Row],[item_key]])</f>
        <v>1592</v>
      </c>
      <c r="E488" s="10">
        <f>SUMIFS(GQList,GIList,Table_ExternalData_17[[#This Row],[item_key]],GTList,Table_ExternalData_17[[#Headers],[GRN]])</f>
        <v>500</v>
      </c>
      <c r="F488" s="10">
        <f>SUMIFS(GQList,GIList,Table_ExternalData_17[[#This Row],[item_key]],GTList,Table_ExternalData_17[[#Headers],[VSTR]])</f>
        <v>0</v>
      </c>
      <c r="G488" s="10">
        <f>SUMIFS(GQList,GIList,Table_ExternalData_17[[#This Row],[item_key]],GTList,Table_ExternalData_17[[#Headers],[SR]])</f>
        <v>0</v>
      </c>
      <c r="H488" s="10">
        <f>SUMIFS(GQList,GIList,Table_ExternalData_17[[#This Row],[item_key]],GTList,Table_ExternalData_17[[#Headers],[TR]])</f>
        <v>0</v>
      </c>
      <c r="I488" s="10">
        <f>SUMIFS(GQList,GIList,Table_ExternalData_17[[#This Row],[item_key]],GTList,Table_ExternalData_17[[#Headers],[RCA]])</f>
        <v>0</v>
      </c>
      <c r="J488" s="10">
        <f>SUM(Table_ExternalData_17[[#This Row],[GRN]]+Table_ExternalData_17[[#This Row],[VSTR]]+Table_ExternalData_17[[#This Row],[SR]]+Table_ExternalData_17[[#This Row],[TR]]+Table_ExternalData_17[[#This Row],[RCA]])</f>
        <v>500</v>
      </c>
      <c r="K488" s="10">
        <f>SUMIFS(IsQList,IsIList,Table_ExternalData_15[[#This Row],[item_key]],IsITypeList,Table_ExternalData_17[[#Headers],[R/P]])</f>
        <v>491</v>
      </c>
      <c r="L488" s="10">
        <f>SUMIFS(IsQList,IsIList,Table_ExternalData_15[[#This Row],[item_key]],IsITypeList,Table_ExternalData_17[[#Headers],[CST]])</f>
        <v>0</v>
      </c>
      <c r="M488" s="10">
        <f>SUMIFS(IsQList,IsIList,Table_ExternalData_15[[#This Row],[item_key]],IsITypeList,Table_ExternalData_17[[#Headers],[S/I]])</f>
        <v>0</v>
      </c>
      <c r="N488" s="10">
        <f>SUMIFS(IsQList,IsIList,Table_ExternalData_15[[#This Row],[item_key]],IsITypeList,Table_ExternalData_17[[#Headers],[VST]])</f>
        <v>0</v>
      </c>
      <c r="O488" s="10">
        <f>SUMIFS(IsQList,IsIList,Table_ExternalData_15[[#This Row],[item_key]],IsITypeList,Table_ExternalData_17[[#Headers],[RTN]])</f>
        <v>0</v>
      </c>
      <c r="P488" s="10">
        <f>SUM(Table_ExternalData_17[[#This Row],[R/P]:[RTN]])</f>
        <v>491</v>
      </c>
      <c r="Q488" s="10">
        <f>SUM((Table_ExternalData_17[[#This Row],[Opening]]+Table_ExternalData_17[[#This Row],[Total Receipt]])-Table_ExternalData_17[[#This Row],[Total Issue]])</f>
        <v>1601</v>
      </c>
    </row>
    <row r="489" spans="1:17">
      <c r="A489" s="1" t="s">
        <v>261</v>
      </c>
      <c r="B489" s="1" t="s">
        <v>1552</v>
      </c>
      <c r="C489" s="1" t="s">
        <v>1553</v>
      </c>
      <c r="D489" s="10">
        <f>SUMIFS(OPBQList,OPBIList,Table_ExternalData_17[[#This Row],[item_key]])</f>
        <v>-311</v>
      </c>
      <c r="E489" s="10">
        <f>SUMIFS(GQList,GIList,Table_ExternalData_17[[#This Row],[item_key]],GTList,Table_ExternalData_17[[#Headers],[GRN]])</f>
        <v>500</v>
      </c>
      <c r="F489" s="10">
        <f>SUMIFS(GQList,GIList,Table_ExternalData_17[[#This Row],[item_key]],GTList,Table_ExternalData_17[[#Headers],[VSTR]])</f>
        <v>0</v>
      </c>
      <c r="G489" s="10">
        <f>SUMIFS(GQList,GIList,Table_ExternalData_17[[#This Row],[item_key]],GTList,Table_ExternalData_17[[#Headers],[SR]])</f>
        <v>0</v>
      </c>
      <c r="H489" s="10">
        <f>SUMIFS(GQList,GIList,Table_ExternalData_17[[#This Row],[item_key]],GTList,Table_ExternalData_17[[#Headers],[TR]])</f>
        <v>0</v>
      </c>
      <c r="I489" s="10">
        <f>SUMIFS(GQList,GIList,Table_ExternalData_17[[#This Row],[item_key]],GTList,Table_ExternalData_17[[#Headers],[RCA]])</f>
        <v>0</v>
      </c>
      <c r="J489" s="10">
        <f>SUM(Table_ExternalData_17[[#This Row],[GRN]]+Table_ExternalData_17[[#This Row],[VSTR]]+Table_ExternalData_17[[#This Row],[SR]]+Table_ExternalData_17[[#This Row],[TR]]+Table_ExternalData_17[[#This Row],[RCA]])</f>
        <v>500</v>
      </c>
      <c r="K489" s="10">
        <f>SUMIFS(IsQList,IsIList,Table_ExternalData_15[[#This Row],[item_key]],IsITypeList,Table_ExternalData_17[[#Headers],[R/P]])</f>
        <v>491</v>
      </c>
      <c r="L489" s="10">
        <f>SUMIFS(IsQList,IsIList,Table_ExternalData_15[[#This Row],[item_key]],IsITypeList,Table_ExternalData_17[[#Headers],[CST]])</f>
        <v>0</v>
      </c>
      <c r="M489" s="10">
        <f>SUMIFS(IsQList,IsIList,Table_ExternalData_15[[#This Row],[item_key]],IsITypeList,Table_ExternalData_17[[#Headers],[S/I]])</f>
        <v>0</v>
      </c>
      <c r="N489" s="10">
        <f>SUMIFS(IsQList,IsIList,Table_ExternalData_15[[#This Row],[item_key]],IsITypeList,Table_ExternalData_17[[#Headers],[VST]])</f>
        <v>0</v>
      </c>
      <c r="O489" s="10">
        <f>SUMIFS(IsQList,IsIList,Table_ExternalData_15[[#This Row],[item_key]],IsITypeList,Table_ExternalData_17[[#Headers],[RTN]])</f>
        <v>0</v>
      </c>
      <c r="P489" s="10">
        <f>SUM(Table_ExternalData_17[[#This Row],[R/P]:[RTN]])</f>
        <v>491</v>
      </c>
      <c r="Q489" s="10">
        <f>SUM((Table_ExternalData_17[[#This Row],[Opening]]+Table_ExternalData_17[[#This Row],[Total Receipt]])-Table_ExternalData_17[[#This Row],[Total Issue]])</f>
        <v>-302</v>
      </c>
    </row>
    <row r="490" spans="1:17">
      <c r="A490" s="1" t="s">
        <v>506</v>
      </c>
      <c r="B490" s="1" t="s">
        <v>930</v>
      </c>
      <c r="C490" s="1" t="s">
        <v>931</v>
      </c>
      <c r="D490" s="10">
        <f>SUMIFS(OPBQList,OPBIList,Table_ExternalData_17[[#This Row],[item_key]])</f>
        <v>738</v>
      </c>
      <c r="E490" s="10">
        <f>SUMIFS(GQList,GIList,Table_ExternalData_17[[#This Row],[item_key]],GTList,Table_ExternalData_17[[#Headers],[GRN]])</f>
        <v>15</v>
      </c>
      <c r="F490" s="10">
        <f>SUMIFS(GQList,GIList,Table_ExternalData_17[[#This Row],[item_key]],GTList,Table_ExternalData_17[[#Headers],[VSTR]])</f>
        <v>0</v>
      </c>
      <c r="G490" s="10">
        <f>SUMIFS(GQList,GIList,Table_ExternalData_17[[#This Row],[item_key]],GTList,Table_ExternalData_17[[#Headers],[SR]])</f>
        <v>0</v>
      </c>
      <c r="H490" s="10">
        <f>SUMIFS(GQList,GIList,Table_ExternalData_17[[#This Row],[item_key]],GTList,Table_ExternalData_17[[#Headers],[TR]])</f>
        <v>0</v>
      </c>
      <c r="I490" s="10">
        <f>SUMIFS(GQList,GIList,Table_ExternalData_17[[#This Row],[item_key]],GTList,Table_ExternalData_17[[#Headers],[RCA]])</f>
        <v>0</v>
      </c>
      <c r="J490" s="10">
        <f>SUM(Table_ExternalData_17[[#This Row],[GRN]]+Table_ExternalData_17[[#This Row],[VSTR]]+Table_ExternalData_17[[#This Row],[SR]]+Table_ExternalData_17[[#This Row],[TR]]+Table_ExternalData_17[[#This Row],[RCA]])</f>
        <v>15</v>
      </c>
      <c r="K490" s="10">
        <f>SUMIFS(IsQList,IsIList,Table_ExternalData_15[[#This Row],[item_key]],IsITypeList,Table_ExternalData_17[[#Headers],[R/P]])</f>
        <v>1473</v>
      </c>
      <c r="L490" s="10">
        <f>SUMIFS(IsQList,IsIList,Table_ExternalData_15[[#This Row],[item_key]],IsITypeList,Table_ExternalData_17[[#Headers],[CST]])</f>
        <v>0</v>
      </c>
      <c r="M490" s="10">
        <f>SUMIFS(IsQList,IsIList,Table_ExternalData_15[[#This Row],[item_key]],IsITypeList,Table_ExternalData_17[[#Headers],[S/I]])</f>
        <v>0</v>
      </c>
      <c r="N490" s="10">
        <f>SUMIFS(IsQList,IsIList,Table_ExternalData_15[[#This Row],[item_key]],IsITypeList,Table_ExternalData_17[[#Headers],[VST]])</f>
        <v>0</v>
      </c>
      <c r="O490" s="10">
        <f>SUMIFS(IsQList,IsIList,Table_ExternalData_15[[#This Row],[item_key]],IsITypeList,Table_ExternalData_17[[#Headers],[RTN]])</f>
        <v>0</v>
      </c>
      <c r="P490" s="10">
        <f>SUM(Table_ExternalData_17[[#This Row],[R/P]:[RTN]])</f>
        <v>1473</v>
      </c>
      <c r="Q490" s="10">
        <f>SUM((Table_ExternalData_17[[#This Row],[Opening]]+Table_ExternalData_17[[#This Row],[Total Receipt]])-Table_ExternalData_17[[#This Row],[Total Issue]])</f>
        <v>-720</v>
      </c>
    </row>
    <row r="491" spans="1:17">
      <c r="A491" s="1" t="s">
        <v>507</v>
      </c>
      <c r="B491" s="1" t="s">
        <v>932</v>
      </c>
      <c r="C491" s="1" t="s">
        <v>933</v>
      </c>
      <c r="D491" s="10">
        <f>SUMIFS(OPBQList,OPBIList,Table_ExternalData_17[[#This Row],[item_key]])</f>
        <v>712</v>
      </c>
      <c r="E491" s="10">
        <f>SUMIFS(GQList,GIList,Table_ExternalData_17[[#This Row],[item_key]],GTList,Table_ExternalData_17[[#Headers],[GRN]])</f>
        <v>15</v>
      </c>
      <c r="F491" s="10">
        <f>SUMIFS(GQList,GIList,Table_ExternalData_17[[#This Row],[item_key]],GTList,Table_ExternalData_17[[#Headers],[VSTR]])</f>
        <v>0</v>
      </c>
      <c r="G491" s="10">
        <f>SUMIFS(GQList,GIList,Table_ExternalData_17[[#This Row],[item_key]],GTList,Table_ExternalData_17[[#Headers],[SR]])</f>
        <v>0</v>
      </c>
      <c r="H491" s="10">
        <f>SUMIFS(GQList,GIList,Table_ExternalData_17[[#This Row],[item_key]],GTList,Table_ExternalData_17[[#Headers],[TR]])</f>
        <v>0</v>
      </c>
      <c r="I491" s="10">
        <f>SUMIFS(GQList,GIList,Table_ExternalData_17[[#This Row],[item_key]],GTList,Table_ExternalData_17[[#Headers],[RCA]])</f>
        <v>0</v>
      </c>
      <c r="J491" s="10">
        <f>SUM(Table_ExternalData_17[[#This Row],[GRN]]+Table_ExternalData_17[[#This Row],[VSTR]]+Table_ExternalData_17[[#This Row],[SR]]+Table_ExternalData_17[[#This Row],[TR]]+Table_ExternalData_17[[#This Row],[RCA]])</f>
        <v>15</v>
      </c>
      <c r="K491" s="10">
        <f>SUMIFS(IsQList,IsIList,Table_ExternalData_15[[#This Row],[item_key]],IsITypeList,Table_ExternalData_17[[#Headers],[R/P]])</f>
        <v>491</v>
      </c>
      <c r="L491" s="10">
        <f>SUMIFS(IsQList,IsIList,Table_ExternalData_15[[#This Row],[item_key]],IsITypeList,Table_ExternalData_17[[#Headers],[CST]])</f>
        <v>0</v>
      </c>
      <c r="M491" s="10">
        <f>SUMIFS(IsQList,IsIList,Table_ExternalData_15[[#This Row],[item_key]],IsITypeList,Table_ExternalData_17[[#Headers],[S/I]])</f>
        <v>0</v>
      </c>
      <c r="N491" s="10">
        <f>SUMIFS(IsQList,IsIList,Table_ExternalData_15[[#This Row],[item_key]],IsITypeList,Table_ExternalData_17[[#Headers],[VST]])</f>
        <v>0</v>
      </c>
      <c r="O491" s="10">
        <f>SUMIFS(IsQList,IsIList,Table_ExternalData_15[[#This Row],[item_key]],IsITypeList,Table_ExternalData_17[[#Headers],[RTN]])</f>
        <v>0</v>
      </c>
      <c r="P491" s="10">
        <f>SUM(Table_ExternalData_17[[#This Row],[R/P]:[RTN]])</f>
        <v>491</v>
      </c>
      <c r="Q491" s="10">
        <f>SUM((Table_ExternalData_17[[#This Row],[Opening]]+Table_ExternalData_17[[#This Row],[Total Receipt]])-Table_ExternalData_17[[#This Row],[Total Issue]])</f>
        <v>236</v>
      </c>
    </row>
    <row r="492" spans="1:17">
      <c r="A492" s="1" t="s">
        <v>2229</v>
      </c>
      <c r="B492" s="1" t="s">
        <v>2695</v>
      </c>
      <c r="C492" s="1" t="s">
        <v>2696</v>
      </c>
      <c r="D492" s="10">
        <f>SUMIFS(OPBQList,OPBIList,Table_ExternalData_17[[#This Row],[item_key]])</f>
        <v>519</v>
      </c>
      <c r="E492" s="10">
        <f>SUMIFS(GQList,GIList,Table_ExternalData_17[[#This Row],[item_key]],GTList,Table_ExternalData_17[[#Headers],[GRN]])</f>
        <v>0</v>
      </c>
      <c r="F492" s="10">
        <f>SUMIFS(GQList,GIList,Table_ExternalData_17[[#This Row],[item_key]],GTList,Table_ExternalData_17[[#Headers],[VSTR]])</f>
        <v>0</v>
      </c>
      <c r="G492" s="10">
        <f>SUMIFS(GQList,GIList,Table_ExternalData_17[[#This Row],[item_key]],GTList,Table_ExternalData_17[[#Headers],[SR]])</f>
        <v>0</v>
      </c>
      <c r="H492" s="10">
        <f>SUMIFS(GQList,GIList,Table_ExternalData_17[[#This Row],[item_key]],GTList,Table_ExternalData_17[[#Headers],[TR]])</f>
        <v>0</v>
      </c>
      <c r="I492" s="10">
        <f>SUMIFS(GQList,GIList,Table_ExternalData_17[[#This Row],[item_key]],GTList,Table_ExternalData_17[[#Headers],[RCA]])</f>
        <v>0</v>
      </c>
      <c r="J492" s="10">
        <f>SUM(Table_ExternalData_17[[#This Row],[GRN]]+Table_ExternalData_17[[#This Row],[VSTR]]+Table_ExternalData_17[[#This Row],[SR]]+Table_ExternalData_17[[#This Row],[TR]]+Table_ExternalData_17[[#This Row],[RCA]])</f>
        <v>0</v>
      </c>
      <c r="K492" s="10">
        <f>SUMIFS(IsQList,IsIList,Table_ExternalData_15[[#This Row],[item_key]],IsITypeList,Table_ExternalData_17[[#Headers],[R/P]])</f>
        <v>982</v>
      </c>
      <c r="L492" s="10">
        <f>SUMIFS(IsQList,IsIList,Table_ExternalData_15[[#This Row],[item_key]],IsITypeList,Table_ExternalData_17[[#Headers],[CST]])</f>
        <v>0</v>
      </c>
      <c r="M492" s="10">
        <f>SUMIFS(IsQList,IsIList,Table_ExternalData_15[[#This Row],[item_key]],IsITypeList,Table_ExternalData_17[[#Headers],[S/I]])</f>
        <v>0</v>
      </c>
      <c r="N492" s="10">
        <f>SUMIFS(IsQList,IsIList,Table_ExternalData_15[[#This Row],[item_key]],IsITypeList,Table_ExternalData_17[[#Headers],[VST]])</f>
        <v>0</v>
      </c>
      <c r="O492" s="10">
        <f>SUMIFS(IsQList,IsIList,Table_ExternalData_15[[#This Row],[item_key]],IsITypeList,Table_ExternalData_17[[#Headers],[RTN]])</f>
        <v>0</v>
      </c>
      <c r="P492" s="10">
        <f>SUM(Table_ExternalData_17[[#This Row],[R/P]:[RTN]])</f>
        <v>982</v>
      </c>
      <c r="Q492" s="10">
        <f>SUM((Table_ExternalData_17[[#This Row],[Opening]]+Table_ExternalData_17[[#This Row],[Total Receipt]])-Table_ExternalData_17[[#This Row],[Total Issue]])</f>
        <v>-463</v>
      </c>
    </row>
    <row r="493" spans="1:17">
      <c r="A493" s="1" t="s">
        <v>2346</v>
      </c>
      <c r="B493" s="1" t="s">
        <v>2697</v>
      </c>
      <c r="C493" s="1" t="s">
        <v>2698</v>
      </c>
      <c r="D493" s="10">
        <f>SUMIFS(OPBQList,OPBIList,Table_ExternalData_17[[#This Row],[item_key]])</f>
        <v>370</v>
      </c>
      <c r="E493" s="10">
        <f>SUMIFS(GQList,GIList,Table_ExternalData_17[[#This Row],[item_key]],GTList,Table_ExternalData_17[[#Headers],[GRN]])</f>
        <v>0</v>
      </c>
      <c r="F493" s="10">
        <f>SUMIFS(GQList,GIList,Table_ExternalData_17[[#This Row],[item_key]],GTList,Table_ExternalData_17[[#Headers],[VSTR]])</f>
        <v>0</v>
      </c>
      <c r="G493" s="10">
        <f>SUMIFS(GQList,GIList,Table_ExternalData_17[[#This Row],[item_key]],GTList,Table_ExternalData_17[[#Headers],[SR]])</f>
        <v>0</v>
      </c>
      <c r="H493" s="10">
        <f>SUMIFS(GQList,GIList,Table_ExternalData_17[[#This Row],[item_key]],GTList,Table_ExternalData_17[[#Headers],[TR]])</f>
        <v>0</v>
      </c>
      <c r="I493" s="10">
        <f>SUMIFS(GQList,GIList,Table_ExternalData_17[[#This Row],[item_key]],GTList,Table_ExternalData_17[[#Headers],[RCA]])</f>
        <v>0</v>
      </c>
      <c r="J493" s="10">
        <f>SUM(Table_ExternalData_17[[#This Row],[GRN]]+Table_ExternalData_17[[#This Row],[VSTR]]+Table_ExternalData_17[[#This Row],[SR]]+Table_ExternalData_17[[#This Row],[TR]]+Table_ExternalData_17[[#This Row],[RCA]])</f>
        <v>0</v>
      </c>
      <c r="K493" s="10">
        <f>SUMIFS(IsQList,IsIList,Table_ExternalData_15[[#This Row],[item_key]],IsITypeList,Table_ExternalData_17[[#Headers],[R/P]])</f>
        <v>491</v>
      </c>
      <c r="L493" s="10">
        <f>SUMIFS(IsQList,IsIList,Table_ExternalData_15[[#This Row],[item_key]],IsITypeList,Table_ExternalData_17[[#Headers],[CST]])</f>
        <v>0</v>
      </c>
      <c r="M493" s="10">
        <f>SUMIFS(IsQList,IsIList,Table_ExternalData_15[[#This Row],[item_key]],IsITypeList,Table_ExternalData_17[[#Headers],[S/I]])</f>
        <v>0</v>
      </c>
      <c r="N493" s="10">
        <f>SUMIFS(IsQList,IsIList,Table_ExternalData_15[[#This Row],[item_key]],IsITypeList,Table_ExternalData_17[[#Headers],[VST]])</f>
        <v>0</v>
      </c>
      <c r="O493" s="10">
        <f>SUMIFS(IsQList,IsIList,Table_ExternalData_15[[#This Row],[item_key]],IsITypeList,Table_ExternalData_17[[#Headers],[RTN]])</f>
        <v>0</v>
      </c>
      <c r="P493" s="10">
        <f>SUM(Table_ExternalData_17[[#This Row],[R/P]:[RTN]])</f>
        <v>491</v>
      </c>
      <c r="Q493" s="10">
        <f>SUM((Table_ExternalData_17[[#This Row],[Opening]]+Table_ExternalData_17[[#This Row],[Total Receipt]])-Table_ExternalData_17[[#This Row],[Total Issue]])</f>
        <v>-121</v>
      </c>
    </row>
    <row r="494" spans="1:17">
      <c r="A494" s="1" t="s">
        <v>2347</v>
      </c>
      <c r="B494" s="1" t="s">
        <v>2699</v>
      </c>
      <c r="C494" s="1" t="s">
        <v>2700</v>
      </c>
      <c r="D494" s="10">
        <f>SUMIFS(OPBQList,OPBIList,Table_ExternalData_17[[#This Row],[item_key]])</f>
        <v>299</v>
      </c>
      <c r="E494" s="10">
        <f>SUMIFS(GQList,GIList,Table_ExternalData_17[[#This Row],[item_key]],GTList,Table_ExternalData_17[[#Headers],[GRN]])</f>
        <v>0</v>
      </c>
      <c r="F494" s="10">
        <f>SUMIFS(GQList,GIList,Table_ExternalData_17[[#This Row],[item_key]],GTList,Table_ExternalData_17[[#Headers],[VSTR]])</f>
        <v>0</v>
      </c>
      <c r="G494" s="10">
        <f>SUMIFS(GQList,GIList,Table_ExternalData_17[[#This Row],[item_key]],GTList,Table_ExternalData_17[[#Headers],[SR]])</f>
        <v>0</v>
      </c>
      <c r="H494" s="10">
        <f>SUMIFS(GQList,GIList,Table_ExternalData_17[[#This Row],[item_key]],GTList,Table_ExternalData_17[[#Headers],[TR]])</f>
        <v>0</v>
      </c>
      <c r="I494" s="10">
        <f>SUMIFS(GQList,GIList,Table_ExternalData_17[[#This Row],[item_key]],GTList,Table_ExternalData_17[[#Headers],[RCA]])</f>
        <v>0</v>
      </c>
      <c r="J494" s="10">
        <f>SUM(Table_ExternalData_17[[#This Row],[GRN]]+Table_ExternalData_17[[#This Row],[VSTR]]+Table_ExternalData_17[[#This Row],[SR]]+Table_ExternalData_17[[#This Row],[TR]]+Table_ExternalData_17[[#This Row],[RCA]])</f>
        <v>0</v>
      </c>
      <c r="K494" s="10">
        <f>SUMIFS(IsQList,IsIList,Table_ExternalData_15[[#This Row],[item_key]],IsITypeList,Table_ExternalData_17[[#Headers],[R/P]])</f>
        <v>491</v>
      </c>
      <c r="L494" s="10">
        <f>SUMIFS(IsQList,IsIList,Table_ExternalData_15[[#This Row],[item_key]],IsITypeList,Table_ExternalData_17[[#Headers],[CST]])</f>
        <v>0</v>
      </c>
      <c r="M494" s="10">
        <f>SUMIFS(IsQList,IsIList,Table_ExternalData_15[[#This Row],[item_key]],IsITypeList,Table_ExternalData_17[[#Headers],[S/I]])</f>
        <v>0</v>
      </c>
      <c r="N494" s="10">
        <f>SUMIFS(IsQList,IsIList,Table_ExternalData_15[[#This Row],[item_key]],IsITypeList,Table_ExternalData_17[[#Headers],[VST]])</f>
        <v>0</v>
      </c>
      <c r="O494" s="10">
        <f>SUMIFS(IsQList,IsIList,Table_ExternalData_15[[#This Row],[item_key]],IsITypeList,Table_ExternalData_17[[#Headers],[RTN]])</f>
        <v>0</v>
      </c>
      <c r="P494" s="10">
        <f>SUM(Table_ExternalData_17[[#This Row],[R/P]:[RTN]])</f>
        <v>491</v>
      </c>
      <c r="Q494" s="10">
        <f>SUM((Table_ExternalData_17[[#This Row],[Opening]]+Table_ExternalData_17[[#This Row],[Total Receipt]])-Table_ExternalData_17[[#This Row],[Total Issue]])</f>
        <v>-192</v>
      </c>
    </row>
    <row r="495" spans="1:17">
      <c r="A495" s="1" t="s">
        <v>2230</v>
      </c>
      <c r="B495" s="1" t="s">
        <v>2701</v>
      </c>
      <c r="C495" s="1" t="s">
        <v>2702</v>
      </c>
      <c r="D495" s="10">
        <f>SUMIFS(OPBQList,OPBIList,Table_ExternalData_17[[#This Row],[item_key]])</f>
        <v>430</v>
      </c>
      <c r="E495" s="10">
        <f>SUMIFS(GQList,GIList,Table_ExternalData_17[[#This Row],[item_key]],GTList,Table_ExternalData_17[[#Headers],[GRN]])</f>
        <v>0</v>
      </c>
      <c r="F495" s="10">
        <f>SUMIFS(GQList,GIList,Table_ExternalData_17[[#This Row],[item_key]],GTList,Table_ExternalData_17[[#Headers],[VSTR]])</f>
        <v>0</v>
      </c>
      <c r="G495" s="10">
        <f>SUMIFS(GQList,GIList,Table_ExternalData_17[[#This Row],[item_key]],GTList,Table_ExternalData_17[[#Headers],[SR]])</f>
        <v>0</v>
      </c>
      <c r="H495" s="10">
        <f>SUMIFS(GQList,GIList,Table_ExternalData_17[[#This Row],[item_key]],GTList,Table_ExternalData_17[[#Headers],[TR]])</f>
        <v>0</v>
      </c>
      <c r="I495" s="10">
        <f>SUMIFS(GQList,GIList,Table_ExternalData_17[[#This Row],[item_key]],GTList,Table_ExternalData_17[[#Headers],[RCA]])</f>
        <v>0</v>
      </c>
      <c r="J495" s="10">
        <f>SUM(Table_ExternalData_17[[#This Row],[GRN]]+Table_ExternalData_17[[#This Row],[VSTR]]+Table_ExternalData_17[[#This Row],[SR]]+Table_ExternalData_17[[#This Row],[TR]]+Table_ExternalData_17[[#This Row],[RCA]])</f>
        <v>0</v>
      </c>
      <c r="K495" s="10">
        <f>SUMIFS(IsQList,IsIList,Table_ExternalData_15[[#This Row],[item_key]],IsITypeList,Table_ExternalData_17[[#Headers],[R/P]])</f>
        <v>491</v>
      </c>
      <c r="L495" s="10">
        <f>SUMIFS(IsQList,IsIList,Table_ExternalData_15[[#This Row],[item_key]],IsITypeList,Table_ExternalData_17[[#Headers],[CST]])</f>
        <v>0</v>
      </c>
      <c r="M495" s="10">
        <f>SUMIFS(IsQList,IsIList,Table_ExternalData_15[[#This Row],[item_key]],IsITypeList,Table_ExternalData_17[[#Headers],[S/I]])</f>
        <v>0</v>
      </c>
      <c r="N495" s="10">
        <f>SUMIFS(IsQList,IsIList,Table_ExternalData_15[[#This Row],[item_key]],IsITypeList,Table_ExternalData_17[[#Headers],[VST]])</f>
        <v>0</v>
      </c>
      <c r="O495" s="10">
        <f>SUMIFS(IsQList,IsIList,Table_ExternalData_15[[#This Row],[item_key]],IsITypeList,Table_ExternalData_17[[#Headers],[RTN]])</f>
        <v>0</v>
      </c>
      <c r="P495" s="10">
        <f>SUM(Table_ExternalData_17[[#This Row],[R/P]:[RTN]])</f>
        <v>491</v>
      </c>
      <c r="Q495" s="10">
        <f>SUM((Table_ExternalData_17[[#This Row],[Opening]]+Table_ExternalData_17[[#This Row],[Total Receipt]])-Table_ExternalData_17[[#This Row],[Total Issue]])</f>
        <v>-61</v>
      </c>
    </row>
    <row r="496" spans="1:17">
      <c r="A496" s="1" t="s">
        <v>1723</v>
      </c>
      <c r="B496" s="1" t="s">
        <v>1942</v>
      </c>
      <c r="C496" s="1" t="s">
        <v>1943</v>
      </c>
      <c r="D496" s="10">
        <f>SUMIFS(OPBQList,OPBIList,Table_ExternalData_17[[#This Row],[item_key]])</f>
        <v>1104</v>
      </c>
      <c r="E496" s="10">
        <f>SUMIFS(GQList,GIList,Table_ExternalData_17[[#This Row],[item_key]],GTList,Table_ExternalData_17[[#Headers],[GRN]])</f>
        <v>0</v>
      </c>
      <c r="F496" s="10">
        <f>SUMIFS(GQList,GIList,Table_ExternalData_17[[#This Row],[item_key]],GTList,Table_ExternalData_17[[#Headers],[VSTR]])</f>
        <v>0</v>
      </c>
      <c r="G496" s="10">
        <f>SUMIFS(GQList,GIList,Table_ExternalData_17[[#This Row],[item_key]],GTList,Table_ExternalData_17[[#Headers],[SR]])</f>
        <v>0</v>
      </c>
      <c r="H496" s="10">
        <f>SUMIFS(GQList,GIList,Table_ExternalData_17[[#This Row],[item_key]],GTList,Table_ExternalData_17[[#Headers],[TR]])</f>
        <v>12000</v>
      </c>
      <c r="I496" s="10">
        <f>SUMIFS(GQList,GIList,Table_ExternalData_17[[#This Row],[item_key]],GTList,Table_ExternalData_17[[#Headers],[RCA]])</f>
        <v>0</v>
      </c>
      <c r="J496" s="10">
        <f>SUM(Table_ExternalData_17[[#This Row],[GRN]]+Table_ExternalData_17[[#This Row],[VSTR]]+Table_ExternalData_17[[#This Row],[SR]]+Table_ExternalData_17[[#This Row],[TR]]+Table_ExternalData_17[[#This Row],[RCA]])</f>
        <v>12000</v>
      </c>
      <c r="K496" s="10">
        <f>SUMIFS(IsQList,IsIList,Table_ExternalData_15[[#This Row],[item_key]],IsITypeList,Table_ExternalData_17[[#Headers],[R/P]])</f>
        <v>491</v>
      </c>
      <c r="L496" s="10">
        <f>SUMIFS(IsQList,IsIList,Table_ExternalData_15[[#This Row],[item_key]],IsITypeList,Table_ExternalData_17[[#Headers],[CST]])</f>
        <v>0</v>
      </c>
      <c r="M496" s="10">
        <f>SUMIFS(IsQList,IsIList,Table_ExternalData_15[[#This Row],[item_key]],IsITypeList,Table_ExternalData_17[[#Headers],[S/I]])</f>
        <v>0</v>
      </c>
      <c r="N496" s="10">
        <f>SUMIFS(IsQList,IsIList,Table_ExternalData_15[[#This Row],[item_key]],IsITypeList,Table_ExternalData_17[[#Headers],[VST]])</f>
        <v>0</v>
      </c>
      <c r="O496" s="10">
        <f>SUMIFS(IsQList,IsIList,Table_ExternalData_15[[#This Row],[item_key]],IsITypeList,Table_ExternalData_17[[#Headers],[RTN]])</f>
        <v>0</v>
      </c>
      <c r="P496" s="10">
        <f>SUM(Table_ExternalData_17[[#This Row],[R/P]:[RTN]])</f>
        <v>491</v>
      </c>
      <c r="Q496" s="10">
        <f>SUM((Table_ExternalData_17[[#This Row],[Opening]]+Table_ExternalData_17[[#This Row],[Total Receipt]])-Table_ExternalData_17[[#This Row],[Total Issue]])</f>
        <v>12613</v>
      </c>
    </row>
    <row r="497" spans="1:17">
      <c r="A497" s="1" t="s">
        <v>162</v>
      </c>
      <c r="B497" s="1" t="s">
        <v>849</v>
      </c>
      <c r="C497" s="1" t="s">
        <v>850</v>
      </c>
      <c r="D497" s="10">
        <f>SUMIFS(OPBQList,OPBIList,Table_ExternalData_17[[#This Row],[item_key]])</f>
        <v>3561</v>
      </c>
      <c r="E497" s="10">
        <f>SUMIFS(GQList,GIList,Table_ExternalData_17[[#This Row],[item_key]],GTList,Table_ExternalData_17[[#Headers],[GRN]])</f>
        <v>6818</v>
      </c>
      <c r="F497" s="10">
        <f>SUMIFS(GQList,GIList,Table_ExternalData_17[[#This Row],[item_key]],GTList,Table_ExternalData_17[[#Headers],[VSTR]])</f>
        <v>0</v>
      </c>
      <c r="G497" s="10">
        <f>SUMIFS(GQList,GIList,Table_ExternalData_17[[#This Row],[item_key]],GTList,Table_ExternalData_17[[#Headers],[SR]])</f>
        <v>0</v>
      </c>
      <c r="H497" s="10">
        <f>SUMIFS(GQList,GIList,Table_ExternalData_17[[#This Row],[item_key]],GTList,Table_ExternalData_17[[#Headers],[TR]])</f>
        <v>0</v>
      </c>
      <c r="I497" s="10">
        <f>SUMIFS(GQList,GIList,Table_ExternalData_17[[#This Row],[item_key]],GTList,Table_ExternalData_17[[#Headers],[RCA]])</f>
        <v>0</v>
      </c>
      <c r="J497" s="10">
        <f>SUM(Table_ExternalData_17[[#This Row],[GRN]]+Table_ExternalData_17[[#This Row],[VSTR]]+Table_ExternalData_17[[#This Row],[SR]]+Table_ExternalData_17[[#This Row],[TR]]+Table_ExternalData_17[[#This Row],[RCA]])</f>
        <v>6818</v>
      </c>
      <c r="K497" s="10">
        <f>SUMIFS(IsQList,IsIList,Table_ExternalData_15[[#This Row],[item_key]],IsITypeList,Table_ExternalData_17[[#Headers],[R/P]])</f>
        <v>491</v>
      </c>
      <c r="L497" s="10">
        <f>SUMIFS(IsQList,IsIList,Table_ExternalData_15[[#This Row],[item_key]],IsITypeList,Table_ExternalData_17[[#Headers],[CST]])</f>
        <v>0</v>
      </c>
      <c r="M497" s="10">
        <f>SUMIFS(IsQList,IsIList,Table_ExternalData_15[[#This Row],[item_key]],IsITypeList,Table_ExternalData_17[[#Headers],[S/I]])</f>
        <v>0</v>
      </c>
      <c r="N497" s="10">
        <f>SUMIFS(IsQList,IsIList,Table_ExternalData_15[[#This Row],[item_key]],IsITypeList,Table_ExternalData_17[[#Headers],[VST]])</f>
        <v>0</v>
      </c>
      <c r="O497" s="10">
        <f>SUMIFS(IsQList,IsIList,Table_ExternalData_15[[#This Row],[item_key]],IsITypeList,Table_ExternalData_17[[#Headers],[RTN]])</f>
        <v>0</v>
      </c>
      <c r="P497" s="10">
        <f>SUM(Table_ExternalData_17[[#This Row],[R/P]:[RTN]])</f>
        <v>491</v>
      </c>
      <c r="Q497" s="10">
        <f>SUM((Table_ExternalData_17[[#This Row],[Opening]]+Table_ExternalData_17[[#This Row],[Total Receipt]])-Table_ExternalData_17[[#This Row],[Total Issue]])</f>
        <v>9888</v>
      </c>
    </row>
    <row r="498" spans="1:17">
      <c r="A498" s="1" t="s">
        <v>530</v>
      </c>
      <c r="B498" s="1" t="s">
        <v>851</v>
      </c>
      <c r="C498" s="1" t="s">
        <v>852</v>
      </c>
      <c r="D498" s="10">
        <f>SUMIFS(OPBQList,OPBIList,Table_ExternalData_17[[#This Row],[item_key]])</f>
        <v>4001</v>
      </c>
      <c r="E498" s="10">
        <f>SUMIFS(GQList,GIList,Table_ExternalData_17[[#This Row],[item_key]],GTList,Table_ExternalData_17[[#Headers],[GRN]])</f>
        <v>8090</v>
      </c>
      <c r="F498" s="10">
        <f>SUMIFS(GQList,GIList,Table_ExternalData_17[[#This Row],[item_key]],GTList,Table_ExternalData_17[[#Headers],[VSTR]])</f>
        <v>0</v>
      </c>
      <c r="G498" s="10">
        <f>SUMIFS(GQList,GIList,Table_ExternalData_17[[#This Row],[item_key]],GTList,Table_ExternalData_17[[#Headers],[SR]])</f>
        <v>0</v>
      </c>
      <c r="H498" s="10">
        <f>SUMIFS(GQList,GIList,Table_ExternalData_17[[#This Row],[item_key]],GTList,Table_ExternalData_17[[#Headers],[TR]])</f>
        <v>0</v>
      </c>
      <c r="I498" s="10">
        <f>SUMIFS(GQList,GIList,Table_ExternalData_17[[#This Row],[item_key]],GTList,Table_ExternalData_17[[#Headers],[RCA]])</f>
        <v>-500</v>
      </c>
      <c r="J498" s="10">
        <f>SUM(Table_ExternalData_17[[#This Row],[GRN]]+Table_ExternalData_17[[#This Row],[VSTR]]+Table_ExternalData_17[[#This Row],[SR]]+Table_ExternalData_17[[#This Row],[TR]]+Table_ExternalData_17[[#This Row],[RCA]])</f>
        <v>7590</v>
      </c>
      <c r="K498" s="10">
        <f>SUMIFS(IsQList,IsIList,Table_ExternalData_15[[#This Row],[item_key]],IsITypeList,Table_ExternalData_17[[#Headers],[R/P]])</f>
        <v>491</v>
      </c>
      <c r="L498" s="10">
        <f>SUMIFS(IsQList,IsIList,Table_ExternalData_15[[#This Row],[item_key]],IsITypeList,Table_ExternalData_17[[#Headers],[CST]])</f>
        <v>0</v>
      </c>
      <c r="M498" s="10">
        <f>SUMIFS(IsQList,IsIList,Table_ExternalData_15[[#This Row],[item_key]],IsITypeList,Table_ExternalData_17[[#Headers],[S/I]])</f>
        <v>0</v>
      </c>
      <c r="N498" s="10">
        <f>SUMIFS(IsQList,IsIList,Table_ExternalData_15[[#This Row],[item_key]],IsITypeList,Table_ExternalData_17[[#Headers],[VST]])</f>
        <v>0</v>
      </c>
      <c r="O498" s="10">
        <f>SUMIFS(IsQList,IsIList,Table_ExternalData_15[[#This Row],[item_key]],IsITypeList,Table_ExternalData_17[[#Headers],[RTN]])</f>
        <v>0</v>
      </c>
      <c r="P498" s="10">
        <f>SUM(Table_ExternalData_17[[#This Row],[R/P]:[RTN]])</f>
        <v>491</v>
      </c>
      <c r="Q498" s="10">
        <f>SUM((Table_ExternalData_17[[#This Row],[Opening]]+Table_ExternalData_17[[#This Row],[Total Receipt]])-Table_ExternalData_17[[#This Row],[Total Issue]])</f>
        <v>11100</v>
      </c>
    </row>
    <row r="499" spans="1:17">
      <c r="A499" s="1" t="s">
        <v>164</v>
      </c>
      <c r="B499" s="1" t="s">
        <v>1202</v>
      </c>
      <c r="C499" s="1" t="s">
        <v>1203</v>
      </c>
      <c r="D499" s="10">
        <f>SUMIFS(OPBQList,OPBIList,Table_ExternalData_17[[#This Row],[item_key]])</f>
        <v>8959</v>
      </c>
      <c r="E499" s="10">
        <f>SUMIFS(GQList,GIList,Table_ExternalData_17[[#This Row],[item_key]],GTList,Table_ExternalData_17[[#Headers],[GRN]])</f>
        <v>11945</v>
      </c>
      <c r="F499" s="10">
        <f>SUMIFS(GQList,GIList,Table_ExternalData_17[[#This Row],[item_key]],GTList,Table_ExternalData_17[[#Headers],[VSTR]])</f>
        <v>0</v>
      </c>
      <c r="G499" s="10">
        <f>SUMIFS(GQList,GIList,Table_ExternalData_17[[#This Row],[item_key]],GTList,Table_ExternalData_17[[#Headers],[SR]])</f>
        <v>0</v>
      </c>
      <c r="H499" s="10">
        <f>SUMIFS(GQList,GIList,Table_ExternalData_17[[#This Row],[item_key]],GTList,Table_ExternalData_17[[#Headers],[TR]])</f>
        <v>0</v>
      </c>
      <c r="I499" s="10">
        <f>SUMIFS(GQList,GIList,Table_ExternalData_17[[#This Row],[item_key]],GTList,Table_ExternalData_17[[#Headers],[RCA]])</f>
        <v>0</v>
      </c>
      <c r="J499" s="10">
        <f>SUM(Table_ExternalData_17[[#This Row],[GRN]]+Table_ExternalData_17[[#This Row],[VSTR]]+Table_ExternalData_17[[#This Row],[SR]]+Table_ExternalData_17[[#This Row],[TR]]+Table_ExternalData_17[[#This Row],[RCA]])</f>
        <v>11945</v>
      </c>
      <c r="K499" s="10">
        <f>SUMIFS(IsQList,IsIList,Table_ExternalData_15[[#This Row],[item_key]],IsITypeList,Table_ExternalData_17[[#Headers],[R/P]])</f>
        <v>2</v>
      </c>
      <c r="L499" s="10">
        <f>SUMIFS(IsQList,IsIList,Table_ExternalData_15[[#This Row],[item_key]],IsITypeList,Table_ExternalData_17[[#Headers],[CST]])</f>
        <v>0</v>
      </c>
      <c r="M499" s="10">
        <f>SUMIFS(IsQList,IsIList,Table_ExternalData_15[[#This Row],[item_key]],IsITypeList,Table_ExternalData_17[[#Headers],[S/I]])</f>
        <v>0</v>
      </c>
      <c r="N499" s="10">
        <f>SUMIFS(IsQList,IsIList,Table_ExternalData_15[[#This Row],[item_key]],IsITypeList,Table_ExternalData_17[[#Headers],[VST]])</f>
        <v>0</v>
      </c>
      <c r="O499" s="10">
        <f>SUMIFS(IsQList,IsIList,Table_ExternalData_15[[#This Row],[item_key]],IsITypeList,Table_ExternalData_17[[#Headers],[RTN]])</f>
        <v>0</v>
      </c>
      <c r="P499" s="10">
        <f>SUM(Table_ExternalData_17[[#This Row],[R/P]:[RTN]])</f>
        <v>2</v>
      </c>
      <c r="Q499" s="10">
        <f>SUM((Table_ExternalData_17[[#This Row],[Opening]]+Table_ExternalData_17[[#This Row],[Total Receipt]])-Table_ExternalData_17[[#This Row],[Total Issue]])</f>
        <v>20902</v>
      </c>
    </row>
    <row r="500" spans="1:17">
      <c r="A500" s="1" t="s">
        <v>262</v>
      </c>
      <c r="B500" s="1" t="s">
        <v>1394</v>
      </c>
      <c r="C500" s="1" t="s">
        <v>1159</v>
      </c>
      <c r="D500" s="10">
        <f>SUMIFS(OPBQList,OPBIList,Table_ExternalData_17[[#This Row],[item_key]])</f>
        <v>7408</v>
      </c>
      <c r="E500" s="10">
        <f>SUMIFS(GQList,GIList,Table_ExternalData_17[[#This Row],[item_key]],GTList,Table_ExternalData_17[[#Headers],[GRN]])</f>
        <v>10100</v>
      </c>
      <c r="F500" s="10">
        <f>SUMIFS(GQList,GIList,Table_ExternalData_17[[#This Row],[item_key]],GTList,Table_ExternalData_17[[#Headers],[VSTR]])</f>
        <v>0</v>
      </c>
      <c r="G500" s="10">
        <f>SUMIFS(GQList,GIList,Table_ExternalData_17[[#This Row],[item_key]],GTList,Table_ExternalData_17[[#Headers],[SR]])</f>
        <v>0</v>
      </c>
      <c r="H500" s="10">
        <f>SUMIFS(GQList,GIList,Table_ExternalData_17[[#This Row],[item_key]],GTList,Table_ExternalData_17[[#Headers],[TR]])</f>
        <v>0</v>
      </c>
      <c r="I500" s="10">
        <f>SUMIFS(GQList,GIList,Table_ExternalData_17[[#This Row],[item_key]],GTList,Table_ExternalData_17[[#Headers],[RCA]])</f>
        <v>0</v>
      </c>
      <c r="J500" s="10">
        <f>SUM(Table_ExternalData_17[[#This Row],[GRN]]+Table_ExternalData_17[[#This Row],[VSTR]]+Table_ExternalData_17[[#This Row],[SR]]+Table_ExternalData_17[[#This Row],[TR]]+Table_ExternalData_17[[#This Row],[RCA]])</f>
        <v>10100</v>
      </c>
      <c r="K500" s="10">
        <f>SUMIFS(IsQList,IsIList,Table_ExternalData_15[[#This Row],[item_key]],IsITypeList,Table_ExternalData_17[[#Headers],[R/P]])</f>
        <v>491</v>
      </c>
      <c r="L500" s="10">
        <f>SUMIFS(IsQList,IsIList,Table_ExternalData_15[[#This Row],[item_key]],IsITypeList,Table_ExternalData_17[[#Headers],[CST]])</f>
        <v>0</v>
      </c>
      <c r="M500" s="10">
        <f>SUMIFS(IsQList,IsIList,Table_ExternalData_15[[#This Row],[item_key]],IsITypeList,Table_ExternalData_17[[#Headers],[S/I]])</f>
        <v>0</v>
      </c>
      <c r="N500" s="10">
        <f>SUMIFS(IsQList,IsIList,Table_ExternalData_15[[#This Row],[item_key]],IsITypeList,Table_ExternalData_17[[#Headers],[VST]])</f>
        <v>0</v>
      </c>
      <c r="O500" s="10">
        <f>SUMIFS(IsQList,IsIList,Table_ExternalData_15[[#This Row],[item_key]],IsITypeList,Table_ExternalData_17[[#Headers],[RTN]])</f>
        <v>0</v>
      </c>
      <c r="P500" s="10">
        <f>SUM(Table_ExternalData_17[[#This Row],[R/P]:[RTN]])</f>
        <v>491</v>
      </c>
      <c r="Q500" s="10">
        <f>SUM((Table_ExternalData_17[[#This Row],[Opening]]+Table_ExternalData_17[[#This Row],[Total Receipt]])-Table_ExternalData_17[[#This Row],[Total Issue]])</f>
        <v>17017</v>
      </c>
    </row>
    <row r="501" spans="1:17">
      <c r="A501" s="1" t="s">
        <v>391</v>
      </c>
      <c r="B501" s="1" t="s">
        <v>717</v>
      </c>
      <c r="C501" s="1" t="s">
        <v>718</v>
      </c>
      <c r="D501" s="10">
        <f>SUMIFS(OPBQList,OPBIList,Table_ExternalData_17[[#This Row],[item_key]])</f>
        <v>5513</v>
      </c>
      <c r="E501" s="10">
        <f>SUMIFS(GQList,GIList,Table_ExternalData_17[[#This Row],[item_key]],GTList,Table_ExternalData_17[[#Headers],[GRN]])</f>
        <v>14000</v>
      </c>
      <c r="F501" s="10">
        <f>SUMIFS(GQList,GIList,Table_ExternalData_17[[#This Row],[item_key]],GTList,Table_ExternalData_17[[#Headers],[VSTR]])</f>
        <v>0</v>
      </c>
      <c r="G501" s="10">
        <f>SUMIFS(GQList,GIList,Table_ExternalData_17[[#This Row],[item_key]],GTList,Table_ExternalData_17[[#Headers],[SR]])</f>
        <v>0</v>
      </c>
      <c r="H501" s="10">
        <f>SUMIFS(GQList,GIList,Table_ExternalData_17[[#This Row],[item_key]],GTList,Table_ExternalData_17[[#Headers],[TR]])</f>
        <v>0</v>
      </c>
      <c r="I501" s="10">
        <f>SUMIFS(GQList,GIList,Table_ExternalData_17[[#This Row],[item_key]],GTList,Table_ExternalData_17[[#Headers],[RCA]])</f>
        <v>0</v>
      </c>
      <c r="J501" s="10">
        <f>SUM(Table_ExternalData_17[[#This Row],[GRN]]+Table_ExternalData_17[[#This Row],[VSTR]]+Table_ExternalData_17[[#This Row],[SR]]+Table_ExternalData_17[[#This Row],[TR]]+Table_ExternalData_17[[#This Row],[RCA]])</f>
        <v>14000</v>
      </c>
      <c r="K501" s="10">
        <f>SUMIFS(IsQList,IsIList,Table_ExternalData_15[[#This Row],[item_key]],IsITypeList,Table_ExternalData_17[[#Headers],[R/P]])</f>
        <v>491</v>
      </c>
      <c r="L501" s="10">
        <f>SUMIFS(IsQList,IsIList,Table_ExternalData_15[[#This Row],[item_key]],IsITypeList,Table_ExternalData_17[[#Headers],[CST]])</f>
        <v>0</v>
      </c>
      <c r="M501" s="10">
        <f>SUMIFS(IsQList,IsIList,Table_ExternalData_15[[#This Row],[item_key]],IsITypeList,Table_ExternalData_17[[#Headers],[S/I]])</f>
        <v>0</v>
      </c>
      <c r="N501" s="10">
        <f>SUMIFS(IsQList,IsIList,Table_ExternalData_15[[#This Row],[item_key]],IsITypeList,Table_ExternalData_17[[#Headers],[VST]])</f>
        <v>0</v>
      </c>
      <c r="O501" s="10">
        <f>SUMIFS(IsQList,IsIList,Table_ExternalData_15[[#This Row],[item_key]],IsITypeList,Table_ExternalData_17[[#Headers],[RTN]])</f>
        <v>0</v>
      </c>
      <c r="P501" s="10">
        <f>SUM(Table_ExternalData_17[[#This Row],[R/P]:[RTN]])</f>
        <v>491</v>
      </c>
      <c r="Q501" s="10">
        <f>SUM((Table_ExternalData_17[[#This Row],[Opening]]+Table_ExternalData_17[[#This Row],[Total Receipt]])-Table_ExternalData_17[[#This Row],[Total Issue]])</f>
        <v>19022</v>
      </c>
    </row>
    <row r="502" spans="1:17">
      <c r="A502" s="1" t="s">
        <v>329</v>
      </c>
      <c r="B502" s="1" t="s">
        <v>1565</v>
      </c>
      <c r="C502" s="1" t="s">
        <v>1566</v>
      </c>
      <c r="D502" s="10">
        <f>SUMIFS(OPBQList,OPBIList,Table_ExternalData_17[[#This Row],[item_key]])</f>
        <v>4894</v>
      </c>
      <c r="E502" s="10">
        <f>SUMIFS(GQList,GIList,Table_ExternalData_17[[#This Row],[item_key]],GTList,Table_ExternalData_17[[#Headers],[GRN]])</f>
        <v>3480</v>
      </c>
      <c r="F502" s="10">
        <f>SUMIFS(GQList,GIList,Table_ExternalData_17[[#This Row],[item_key]],GTList,Table_ExternalData_17[[#Headers],[VSTR]])</f>
        <v>0</v>
      </c>
      <c r="G502" s="10">
        <f>SUMIFS(GQList,GIList,Table_ExternalData_17[[#This Row],[item_key]],GTList,Table_ExternalData_17[[#Headers],[SR]])</f>
        <v>0</v>
      </c>
      <c r="H502" s="10">
        <f>SUMIFS(GQList,GIList,Table_ExternalData_17[[#This Row],[item_key]],GTList,Table_ExternalData_17[[#Headers],[TR]])</f>
        <v>0</v>
      </c>
      <c r="I502" s="10">
        <f>SUMIFS(GQList,GIList,Table_ExternalData_17[[#This Row],[item_key]],GTList,Table_ExternalData_17[[#Headers],[RCA]])</f>
        <v>-300</v>
      </c>
      <c r="J502" s="10">
        <f>SUM(Table_ExternalData_17[[#This Row],[GRN]]+Table_ExternalData_17[[#This Row],[VSTR]]+Table_ExternalData_17[[#This Row],[SR]]+Table_ExternalData_17[[#This Row],[TR]]+Table_ExternalData_17[[#This Row],[RCA]])</f>
        <v>3180</v>
      </c>
      <c r="K502" s="10">
        <f>SUMIFS(IsQList,IsIList,Table_ExternalData_15[[#This Row],[item_key]],IsITypeList,Table_ExternalData_17[[#Headers],[R/P]])</f>
        <v>491</v>
      </c>
      <c r="L502" s="10">
        <f>SUMIFS(IsQList,IsIList,Table_ExternalData_15[[#This Row],[item_key]],IsITypeList,Table_ExternalData_17[[#Headers],[CST]])</f>
        <v>0</v>
      </c>
      <c r="M502" s="10">
        <f>SUMIFS(IsQList,IsIList,Table_ExternalData_15[[#This Row],[item_key]],IsITypeList,Table_ExternalData_17[[#Headers],[S/I]])</f>
        <v>0</v>
      </c>
      <c r="N502" s="10">
        <f>SUMIFS(IsQList,IsIList,Table_ExternalData_15[[#This Row],[item_key]],IsITypeList,Table_ExternalData_17[[#Headers],[VST]])</f>
        <v>0</v>
      </c>
      <c r="O502" s="10">
        <f>SUMIFS(IsQList,IsIList,Table_ExternalData_15[[#This Row],[item_key]],IsITypeList,Table_ExternalData_17[[#Headers],[RTN]])</f>
        <v>0</v>
      </c>
      <c r="P502" s="10">
        <f>SUM(Table_ExternalData_17[[#This Row],[R/P]:[RTN]])</f>
        <v>491</v>
      </c>
      <c r="Q502" s="10">
        <f>SUM((Table_ExternalData_17[[#This Row],[Opening]]+Table_ExternalData_17[[#This Row],[Total Receipt]])-Table_ExternalData_17[[#This Row],[Total Issue]])</f>
        <v>7583</v>
      </c>
    </row>
    <row r="503" spans="1:17">
      <c r="A503" s="1" t="s">
        <v>8</v>
      </c>
      <c r="B503" s="1" t="s">
        <v>636</v>
      </c>
      <c r="C503" s="1" t="s">
        <v>637</v>
      </c>
      <c r="D503" s="10">
        <f>SUMIFS(OPBQList,OPBIList,Table_ExternalData_17[[#This Row],[item_key]])</f>
        <v>1212</v>
      </c>
      <c r="E503" s="10">
        <f>SUMIFS(GQList,GIList,Table_ExternalData_17[[#This Row],[item_key]],GTList,Table_ExternalData_17[[#Headers],[GRN]])</f>
        <v>11751</v>
      </c>
      <c r="F503" s="10">
        <f>SUMIFS(GQList,GIList,Table_ExternalData_17[[#This Row],[item_key]],GTList,Table_ExternalData_17[[#Headers],[VSTR]])</f>
        <v>0</v>
      </c>
      <c r="G503" s="10">
        <f>SUMIFS(GQList,GIList,Table_ExternalData_17[[#This Row],[item_key]],GTList,Table_ExternalData_17[[#Headers],[SR]])</f>
        <v>0</v>
      </c>
      <c r="H503" s="10">
        <f>SUMIFS(GQList,GIList,Table_ExternalData_17[[#This Row],[item_key]],GTList,Table_ExternalData_17[[#Headers],[TR]])</f>
        <v>0</v>
      </c>
      <c r="I503" s="10">
        <f>SUMIFS(GQList,GIList,Table_ExternalData_17[[#This Row],[item_key]],GTList,Table_ExternalData_17[[#Headers],[RCA]])</f>
        <v>0</v>
      </c>
      <c r="J503" s="10">
        <f>SUM(Table_ExternalData_17[[#This Row],[GRN]]+Table_ExternalData_17[[#This Row],[VSTR]]+Table_ExternalData_17[[#This Row],[SR]]+Table_ExternalData_17[[#This Row],[TR]]+Table_ExternalData_17[[#This Row],[RCA]])</f>
        <v>11751</v>
      </c>
      <c r="K503" s="10">
        <f>SUMIFS(IsQList,IsIList,Table_ExternalData_15[[#This Row],[item_key]],IsITypeList,Table_ExternalData_17[[#Headers],[R/P]])</f>
        <v>491</v>
      </c>
      <c r="L503" s="10">
        <f>SUMIFS(IsQList,IsIList,Table_ExternalData_15[[#This Row],[item_key]],IsITypeList,Table_ExternalData_17[[#Headers],[CST]])</f>
        <v>0</v>
      </c>
      <c r="M503" s="10">
        <f>SUMIFS(IsQList,IsIList,Table_ExternalData_15[[#This Row],[item_key]],IsITypeList,Table_ExternalData_17[[#Headers],[S/I]])</f>
        <v>0</v>
      </c>
      <c r="N503" s="10">
        <f>SUMIFS(IsQList,IsIList,Table_ExternalData_15[[#This Row],[item_key]],IsITypeList,Table_ExternalData_17[[#Headers],[VST]])</f>
        <v>0</v>
      </c>
      <c r="O503" s="10">
        <f>SUMIFS(IsQList,IsIList,Table_ExternalData_15[[#This Row],[item_key]],IsITypeList,Table_ExternalData_17[[#Headers],[RTN]])</f>
        <v>0</v>
      </c>
      <c r="P503" s="10">
        <f>SUM(Table_ExternalData_17[[#This Row],[R/P]:[RTN]])</f>
        <v>491</v>
      </c>
      <c r="Q503" s="10">
        <f>SUM((Table_ExternalData_17[[#This Row],[Opening]]+Table_ExternalData_17[[#This Row],[Total Receipt]])-Table_ExternalData_17[[#This Row],[Total Issue]])</f>
        <v>12472</v>
      </c>
    </row>
    <row r="504" spans="1:17">
      <c r="A504" s="1" t="s">
        <v>62</v>
      </c>
      <c r="B504" s="1" t="s">
        <v>1629</v>
      </c>
      <c r="C504" s="1" t="s">
        <v>1630</v>
      </c>
      <c r="D504" s="10">
        <f>SUMIFS(OPBQList,OPBIList,Table_ExternalData_17[[#This Row],[item_key]])</f>
        <v>1967</v>
      </c>
      <c r="E504" s="10">
        <f>SUMIFS(GQList,GIList,Table_ExternalData_17[[#This Row],[item_key]],GTList,Table_ExternalData_17[[#Headers],[GRN]])</f>
        <v>9883</v>
      </c>
      <c r="F504" s="10">
        <f>SUMIFS(GQList,GIList,Table_ExternalData_17[[#This Row],[item_key]],GTList,Table_ExternalData_17[[#Headers],[VSTR]])</f>
        <v>0</v>
      </c>
      <c r="G504" s="10">
        <f>SUMIFS(GQList,GIList,Table_ExternalData_17[[#This Row],[item_key]],GTList,Table_ExternalData_17[[#Headers],[SR]])</f>
        <v>0</v>
      </c>
      <c r="H504" s="10">
        <f>SUMIFS(GQList,GIList,Table_ExternalData_17[[#This Row],[item_key]],GTList,Table_ExternalData_17[[#Headers],[TR]])</f>
        <v>0</v>
      </c>
      <c r="I504" s="10">
        <f>SUMIFS(GQList,GIList,Table_ExternalData_17[[#This Row],[item_key]],GTList,Table_ExternalData_17[[#Headers],[RCA]])</f>
        <v>-106</v>
      </c>
      <c r="J504" s="10">
        <f>SUM(Table_ExternalData_17[[#This Row],[GRN]]+Table_ExternalData_17[[#This Row],[VSTR]]+Table_ExternalData_17[[#This Row],[SR]]+Table_ExternalData_17[[#This Row],[TR]]+Table_ExternalData_17[[#This Row],[RCA]])</f>
        <v>9777</v>
      </c>
      <c r="K504" s="10">
        <f>SUMIFS(IsQList,IsIList,Table_ExternalData_15[[#This Row],[item_key]],IsITypeList,Table_ExternalData_17[[#Headers],[R/P]])</f>
        <v>491</v>
      </c>
      <c r="L504" s="10">
        <f>SUMIFS(IsQList,IsIList,Table_ExternalData_15[[#This Row],[item_key]],IsITypeList,Table_ExternalData_17[[#Headers],[CST]])</f>
        <v>0</v>
      </c>
      <c r="M504" s="10">
        <f>SUMIFS(IsQList,IsIList,Table_ExternalData_15[[#This Row],[item_key]],IsITypeList,Table_ExternalData_17[[#Headers],[S/I]])</f>
        <v>0</v>
      </c>
      <c r="N504" s="10">
        <f>SUMIFS(IsQList,IsIList,Table_ExternalData_15[[#This Row],[item_key]],IsITypeList,Table_ExternalData_17[[#Headers],[VST]])</f>
        <v>0</v>
      </c>
      <c r="O504" s="10">
        <f>SUMIFS(IsQList,IsIList,Table_ExternalData_15[[#This Row],[item_key]],IsITypeList,Table_ExternalData_17[[#Headers],[RTN]])</f>
        <v>0</v>
      </c>
      <c r="P504" s="10">
        <f>SUM(Table_ExternalData_17[[#This Row],[R/P]:[RTN]])</f>
        <v>491</v>
      </c>
      <c r="Q504" s="10">
        <f>SUM((Table_ExternalData_17[[#This Row],[Opening]]+Table_ExternalData_17[[#This Row],[Total Receipt]])-Table_ExternalData_17[[#This Row],[Total Issue]])</f>
        <v>11253</v>
      </c>
    </row>
    <row r="505" spans="1:17">
      <c r="A505" s="1" t="s">
        <v>2263</v>
      </c>
      <c r="B505" s="1" t="s">
        <v>2703</v>
      </c>
      <c r="C505" s="1" t="s">
        <v>2704</v>
      </c>
      <c r="D505" s="10">
        <f>SUMIFS(OPBQList,OPBIList,Table_ExternalData_17[[#This Row],[item_key]])</f>
        <v>983</v>
      </c>
      <c r="E505" s="10">
        <f>SUMIFS(GQList,GIList,Table_ExternalData_17[[#This Row],[item_key]],GTList,Table_ExternalData_17[[#Headers],[GRN]])</f>
        <v>2300</v>
      </c>
      <c r="F505" s="10">
        <f>SUMIFS(GQList,GIList,Table_ExternalData_17[[#This Row],[item_key]],GTList,Table_ExternalData_17[[#Headers],[VSTR]])</f>
        <v>0</v>
      </c>
      <c r="G505" s="10">
        <f>SUMIFS(GQList,GIList,Table_ExternalData_17[[#This Row],[item_key]],GTList,Table_ExternalData_17[[#Headers],[SR]])</f>
        <v>0</v>
      </c>
      <c r="H505" s="10">
        <f>SUMIFS(GQList,GIList,Table_ExternalData_17[[#This Row],[item_key]],GTList,Table_ExternalData_17[[#Headers],[TR]])</f>
        <v>0</v>
      </c>
      <c r="I505" s="10">
        <f>SUMIFS(GQList,GIList,Table_ExternalData_17[[#This Row],[item_key]],GTList,Table_ExternalData_17[[#Headers],[RCA]])</f>
        <v>0</v>
      </c>
      <c r="J505" s="10">
        <f>SUM(Table_ExternalData_17[[#This Row],[GRN]]+Table_ExternalData_17[[#This Row],[VSTR]]+Table_ExternalData_17[[#This Row],[SR]]+Table_ExternalData_17[[#This Row],[TR]]+Table_ExternalData_17[[#This Row],[RCA]])</f>
        <v>2300</v>
      </c>
      <c r="K505" s="10">
        <f>SUMIFS(IsQList,IsIList,Table_ExternalData_15[[#This Row],[item_key]],IsITypeList,Table_ExternalData_17[[#Headers],[R/P]])</f>
        <v>491</v>
      </c>
      <c r="L505" s="10">
        <f>SUMIFS(IsQList,IsIList,Table_ExternalData_15[[#This Row],[item_key]],IsITypeList,Table_ExternalData_17[[#Headers],[CST]])</f>
        <v>0</v>
      </c>
      <c r="M505" s="10">
        <f>SUMIFS(IsQList,IsIList,Table_ExternalData_15[[#This Row],[item_key]],IsITypeList,Table_ExternalData_17[[#Headers],[S/I]])</f>
        <v>0</v>
      </c>
      <c r="N505" s="10">
        <f>SUMIFS(IsQList,IsIList,Table_ExternalData_15[[#This Row],[item_key]],IsITypeList,Table_ExternalData_17[[#Headers],[VST]])</f>
        <v>0</v>
      </c>
      <c r="O505" s="10">
        <f>SUMIFS(IsQList,IsIList,Table_ExternalData_15[[#This Row],[item_key]],IsITypeList,Table_ExternalData_17[[#Headers],[RTN]])</f>
        <v>0</v>
      </c>
      <c r="P505" s="10">
        <f>SUM(Table_ExternalData_17[[#This Row],[R/P]:[RTN]])</f>
        <v>491</v>
      </c>
      <c r="Q505" s="10">
        <f>SUM((Table_ExternalData_17[[#This Row],[Opening]]+Table_ExternalData_17[[#This Row],[Total Receipt]])-Table_ExternalData_17[[#This Row],[Total Issue]])</f>
        <v>2792</v>
      </c>
    </row>
    <row r="506" spans="1:17">
      <c r="A506" s="1" t="s">
        <v>2264</v>
      </c>
      <c r="B506" s="1" t="s">
        <v>2705</v>
      </c>
      <c r="C506" s="1" t="s">
        <v>2704</v>
      </c>
      <c r="D506" s="10">
        <f>SUMIFS(OPBQList,OPBIList,Table_ExternalData_17[[#This Row],[item_key]])</f>
        <v>4603</v>
      </c>
      <c r="E506" s="10">
        <f>SUMIFS(GQList,GIList,Table_ExternalData_17[[#This Row],[item_key]],GTList,Table_ExternalData_17[[#Headers],[GRN]])</f>
        <v>2300</v>
      </c>
      <c r="F506" s="10">
        <f>SUMIFS(GQList,GIList,Table_ExternalData_17[[#This Row],[item_key]],GTList,Table_ExternalData_17[[#Headers],[VSTR]])</f>
        <v>0</v>
      </c>
      <c r="G506" s="10">
        <f>SUMIFS(GQList,GIList,Table_ExternalData_17[[#This Row],[item_key]],GTList,Table_ExternalData_17[[#Headers],[SR]])</f>
        <v>0</v>
      </c>
      <c r="H506" s="10">
        <f>SUMIFS(GQList,GIList,Table_ExternalData_17[[#This Row],[item_key]],GTList,Table_ExternalData_17[[#Headers],[TR]])</f>
        <v>0</v>
      </c>
      <c r="I506" s="10">
        <f>SUMIFS(GQList,GIList,Table_ExternalData_17[[#This Row],[item_key]],GTList,Table_ExternalData_17[[#Headers],[RCA]])</f>
        <v>0</v>
      </c>
      <c r="J506" s="10">
        <f>SUM(Table_ExternalData_17[[#This Row],[GRN]]+Table_ExternalData_17[[#This Row],[VSTR]]+Table_ExternalData_17[[#This Row],[SR]]+Table_ExternalData_17[[#This Row],[TR]]+Table_ExternalData_17[[#This Row],[RCA]])</f>
        <v>2300</v>
      </c>
      <c r="K506" s="10">
        <f>SUMIFS(IsQList,IsIList,Table_ExternalData_15[[#This Row],[item_key]],IsITypeList,Table_ExternalData_17[[#Headers],[R/P]])</f>
        <v>491</v>
      </c>
      <c r="L506" s="10">
        <f>SUMIFS(IsQList,IsIList,Table_ExternalData_15[[#This Row],[item_key]],IsITypeList,Table_ExternalData_17[[#Headers],[CST]])</f>
        <v>0</v>
      </c>
      <c r="M506" s="10">
        <f>SUMIFS(IsQList,IsIList,Table_ExternalData_15[[#This Row],[item_key]],IsITypeList,Table_ExternalData_17[[#Headers],[S/I]])</f>
        <v>0</v>
      </c>
      <c r="N506" s="10">
        <f>SUMIFS(IsQList,IsIList,Table_ExternalData_15[[#This Row],[item_key]],IsITypeList,Table_ExternalData_17[[#Headers],[VST]])</f>
        <v>0</v>
      </c>
      <c r="O506" s="10">
        <f>SUMIFS(IsQList,IsIList,Table_ExternalData_15[[#This Row],[item_key]],IsITypeList,Table_ExternalData_17[[#Headers],[RTN]])</f>
        <v>0</v>
      </c>
      <c r="P506" s="10">
        <f>SUM(Table_ExternalData_17[[#This Row],[R/P]:[RTN]])</f>
        <v>491</v>
      </c>
      <c r="Q506" s="10">
        <f>SUM((Table_ExternalData_17[[#This Row],[Opening]]+Table_ExternalData_17[[#This Row],[Total Receipt]])-Table_ExternalData_17[[#This Row],[Total Issue]])</f>
        <v>6412</v>
      </c>
    </row>
    <row r="507" spans="1:17">
      <c r="A507" s="1" t="s">
        <v>63</v>
      </c>
      <c r="B507" s="1" t="s">
        <v>1607</v>
      </c>
      <c r="C507" s="1" t="s">
        <v>1608</v>
      </c>
      <c r="D507" s="10">
        <f>SUMIFS(OPBQList,OPBIList,Table_ExternalData_17[[#This Row],[item_key]])</f>
        <v>2177</v>
      </c>
      <c r="E507" s="10">
        <f>SUMIFS(GQList,GIList,Table_ExternalData_17[[#This Row],[item_key]],GTList,Table_ExternalData_17[[#Headers],[GRN]])</f>
        <v>9238</v>
      </c>
      <c r="F507" s="10">
        <f>SUMIFS(GQList,GIList,Table_ExternalData_17[[#This Row],[item_key]],GTList,Table_ExternalData_17[[#Headers],[VSTR]])</f>
        <v>0</v>
      </c>
      <c r="G507" s="10">
        <f>SUMIFS(GQList,GIList,Table_ExternalData_17[[#This Row],[item_key]],GTList,Table_ExternalData_17[[#Headers],[SR]])</f>
        <v>0</v>
      </c>
      <c r="H507" s="10">
        <f>SUMIFS(GQList,GIList,Table_ExternalData_17[[#This Row],[item_key]],GTList,Table_ExternalData_17[[#Headers],[TR]])</f>
        <v>0</v>
      </c>
      <c r="I507" s="10">
        <f>SUMIFS(GQList,GIList,Table_ExternalData_17[[#This Row],[item_key]],GTList,Table_ExternalData_17[[#Headers],[RCA]])</f>
        <v>0</v>
      </c>
      <c r="J507" s="10">
        <f>SUM(Table_ExternalData_17[[#This Row],[GRN]]+Table_ExternalData_17[[#This Row],[VSTR]]+Table_ExternalData_17[[#This Row],[SR]]+Table_ExternalData_17[[#This Row],[TR]]+Table_ExternalData_17[[#This Row],[RCA]])</f>
        <v>9238</v>
      </c>
      <c r="K507" s="10">
        <f>SUMIFS(IsQList,IsIList,Table_ExternalData_15[[#This Row],[item_key]],IsITypeList,Table_ExternalData_17[[#Headers],[R/P]])</f>
        <v>491</v>
      </c>
      <c r="L507" s="10">
        <f>SUMIFS(IsQList,IsIList,Table_ExternalData_15[[#This Row],[item_key]],IsITypeList,Table_ExternalData_17[[#Headers],[CST]])</f>
        <v>0</v>
      </c>
      <c r="M507" s="10">
        <f>SUMIFS(IsQList,IsIList,Table_ExternalData_15[[#This Row],[item_key]],IsITypeList,Table_ExternalData_17[[#Headers],[S/I]])</f>
        <v>0</v>
      </c>
      <c r="N507" s="10">
        <f>SUMIFS(IsQList,IsIList,Table_ExternalData_15[[#This Row],[item_key]],IsITypeList,Table_ExternalData_17[[#Headers],[VST]])</f>
        <v>0</v>
      </c>
      <c r="O507" s="10">
        <f>SUMIFS(IsQList,IsIList,Table_ExternalData_15[[#This Row],[item_key]],IsITypeList,Table_ExternalData_17[[#Headers],[RTN]])</f>
        <v>0</v>
      </c>
      <c r="P507" s="10">
        <f>SUM(Table_ExternalData_17[[#This Row],[R/P]:[RTN]])</f>
        <v>491</v>
      </c>
      <c r="Q507" s="10">
        <f>SUM((Table_ExternalData_17[[#This Row],[Opening]]+Table_ExternalData_17[[#This Row],[Total Receipt]])-Table_ExternalData_17[[#This Row],[Total Issue]])</f>
        <v>10924</v>
      </c>
    </row>
    <row r="508" spans="1:17">
      <c r="A508" s="1" t="s">
        <v>64</v>
      </c>
      <c r="B508" s="1" t="s">
        <v>1609</v>
      </c>
      <c r="C508" s="1" t="s">
        <v>1610</v>
      </c>
      <c r="D508" s="10">
        <f>SUMIFS(OPBQList,OPBIList,Table_ExternalData_17[[#This Row],[item_key]])</f>
        <v>3493</v>
      </c>
      <c r="E508" s="10">
        <f>SUMIFS(GQList,GIList,Table_ExternalData_17[[#This Row],[item_key]],GTList,Table_ExternalData_17[[#Headers],[GRN]])</f>
        <v>8595</v>
      </c>
      <c r="F508" s="10">
        <f>SUMIFS(GQList,GIList,Table_ExternalData_17[[#This Row],[item_key]],GTList,Table_ExternalData_17[[#Headers],[VSTR]])</f>
        <v>0</v>
      </c>
      <c r="G508" s="10">
        <f>SUMIFS(GQList,GIList,Table_ExternalData_17[[#This Row],[item_key]],GTList,Table_ExternalData_17[[#Headers],[SR]])</f>
        <v>0</v>
      </c>
      <c r="H508" s="10">
        <f>SUMIFS(GQList,GIList,Table_ExternalData_17[[#This Row],[item_key]],GTList,Table_ExternalData_17[[#Headers],[TR]])</f>
        <v>0</v>
      </c>
      <c r="I508" s="10">
        <f>SUMIFS(GQList,GIList,Table_ExternalData_17[[#This Row],[item_key]],GTList,Table_ExternalData_17[[#Headers],[RCA]])</f>
        <v>0</v>
      </c>
      <c r="J508" s="10">
        <f>SUM(Table_ExternalData_17[[#This Row],[GRN]]+Table_ExternalData_17[[#This Row],[VSTR]]+Table_ExternalData_17[[#This Row],[SR]]+Table_ExternalData_17[[#This Row],[TR]]+Table_ExternalData_17[[#This Row],[RCA]])</f>
        <v>8595</v>
      </c>
      <c r="K508" s="10">
        <f>SUMIFS(IsQList,IsIList,Table_ExternalData_15[[#This Row],[item_key]],IsITypeList,Table_ExternalData_17[[#Headers],[R/P]])</f>
        <v>246.5</v>
      </c>
      <c r="L508" s="10">
        <f>SUMIFS(IsQList,IsIList,Table_ExternalData_15[[#This Row],[item_key]],IsITypeList,Table_ExternalData_17[[#Headers],[CST]])</f>
        <v>0</v>
      </c>
      <c r="M508" s="10">
        <f>SUMIFS(IsQList,IsIList,Table_ExternalData_15[[#This Row],[item_key]],IsITypeList,Table_ExternalData_17[[#Headers],[S/I]])</f>
        <v>0</v>
      </c>
      <c r="N508" s="10">
        <f>SUMIFS(IsQList,IsIList,Table_ExternalData_15[[#This Row],[item_key]],IsITypeList,Table_ExternalData_17[[#Headers],[VST]])</f>
        <v>0</v>
      </c>
      <c r="O508" s="10">
        <f>SUMIFS(IsQList,IsIList,Table_ExternalData_15[[#This Row],[item_key]],IsITypeList,Table_ExternalData_17[[#Headers],[RTN]])</f>
        <v>0</v>
      </c>
      <c r="P508" s="10">
        <f>SUM(Table_ExternalData_17[[#This Row],[R/P]:[RTN]])</f>
        <v>246.5</v>
      </c>
      <c r="Q508" s="10">
        <f>SUM((Table_ExternalData_17[[#This Row],[Opening]]+Table_ExternalData_17[[#This Row],[Total Receipt]])-Table_ExternalData_17[[#This Row],[Total Issue]])</f>
        <v>11841.5</v>
      </c>
    </row>
    <row r="509" spans="1:17">
      <c r="A509" s="1" t="s">
        <v>65</v>
      </c>
      <c r="B509" s="1" t="s">
        <v>1611</v>
      </c>
      <c r="C509" s="1" t="s">
        <v>1612</v>
      </c>
      <c r="D509" s="10">
        <f>SUMIFS(OPBQList,OPBIList,Table_ExternalData_17[[#This Row],[item_key]])</f>
        <v>4480</v>
      </c>
      <c r="E509" s="10">
        <f>SUMIFS(GQList,GIList,Table_ExternalData_17[[#This Row],[item_key]],GTList,Table_ExternalData_17[[#Headers],[GRN]])</f>
        <v>9215</v>
      </c>
      <c r="F509" s="10">
        <f>SUMIFS(GQList,GIList,Table_ExternalData_17[[#This Row],[item_key]],GTList,Table_ExternalData_17[[#Headers],[VSTR]])</f>
        <v>0</v>
      </c>
      <c r="G509" s="10">
        <f>SUMIFS(GQList,GIList,Table_ExternalData_17[[#This Row],[item_key]],GTList,Table_ExternalData_17[[#Headers],[SR]])</f>
        <v>0</v>
      </c>
      <c r="H509" s="10">
        <f>SUMIFS(GQList,GIList,Table_ExternalData_17[[#This Row],[item_key]],GTList,Table_ExternalData_17[[#Headers],[TR]])</f>
        <v>0</v>
      </c>
      <c r="I509" s="10">
        <f>SUMIFS(GQList,GIList,Table_ExternalData_17[[#This Row],[item_key]],GTList,Table_ExternalData_17[[#Headers],[RCA]])</f>
        <v>0</v>
      </c>
      <c r="J509" s="10">
        <f>SUM(Table_ExternalData_17[[#This Row],[GRN]]+Table_ExternalData_17[[#This Row],[VSTR]]+Table_ExternalData_17[[#This Row],[SR]]+Table_ExternalData_17[[#This Row],[TR]]+Table_ExternalData_17[[#This Row],[RCA]])</f>
        <v>9215</v>
      </c>
      <c r="K509" s="10">
        <f>SUMIFS(IsQList,IsIList,Table_ExternalData_15[[#This Row],[item_key]],IsITypeList,Table_ExternalData_17[[#Headers],[R/P]])</f>
        <v>244.5</v>
      </c>
      <c r="L509" s="10">
        <f>SUMIFS(IsQList,IsIList,Table_ExternalData_15[[#This Row],[item_key]],IsITypeList,Table_ExternalData_17[[#Headers],[CST]])</f>
        <v>0</v>
      </c>
      <c r="M509" s="10">
        <f>SUMIFS(IsQList,IsIList,Table_ExternalData_15[[#This Row],[item_key]],IsITypeList,Table_ExternalData_17[[#Headers],[S/I]])</f>
        <v>0</v>
      </c>
      <c r="N509" s="10">
        <f>SUMIFS(IsQList,IsIList,Table_ExternalData_15[[#This Row],[item_key]],IsITypeList,Table_ExternalData_17[[#Headers],[VST]])</f>
        <v>0</v>
      </c>
      <c r="O509" s="10">
        <f>SUMIFS(IsQList,IsIList,Table_ExternalData_15[[#This Row],[item_key]],IsITypeList,Table_ExternalData_17[[#Headers],[RTN]])</f>
        <v>0</v>
      </c>
      <c r="P509" s="10">
        <f>SUM(Table_ExternalData_17[[#This Row],[R/P]:[RTN]])</f>
        <v>244.5</v>
      </c>
      <c r="Q509" s="10">
        <f>SUM((Table_ExternalData_17[[#This Row],[Opening]]+Table_ExternalData_17[[#This Row],[Total Receipt]])-Table_ExternalData_17[[#This Row],[Total Issue]])</f>
        <v>13450.5</v>
      </c>
    </row>
    <row r="510" spans="1:17">
      <c r="A510" s="1" t="s">
        <v>66</v>
      </c>
      <c r="B510" s="1" t="s">
        <v>1613</v>
      </c>
      <c r="C510" s="1" t="s">
        <v>1614</v>
      </c>
      <c r="D510" s="10">
        <f>SUMIFS(OPBQList,OPBIList,Table_ExternalData_17[[#This Row],[item_key]])</f>
        <v>2684</v>
      </c>
      <c r="E510" s="10">
        <f>SUMIFS(GQList,GIList,Table_ExternalData_17[[#This Row],[item_key]],GTList,Table_ExternalData_17[[#Headers],[GRN]])</f>
        <v>8780</v>
      </c>
      <c r="F510" s="10">
        <f>SUMIFS(GQList,GIList,Table_ExternalData_17[[#This Row],[item_key]],GTList,Table_ExternalData_17[[#Headers],[VSTR]])</f>
        <v>0</v>
      </c>
      <c r="G510" s="10">
        <f>SUMIFS(GQList,GIList,Table_ExternalData_17[[#This Row],[item_key]],GTList,Table_ExternalData_17[[#Headers],[SR]])</f>
        <v>0</v>
      </c>
      <c r="H510" s="10">
        <f>SUMIFS(GQList,GIList,Table_ExternalData_17[[#This Row],[item_key]],GTList,Table_ExternalData_17[[#Headers],[TR]])</f>
        <v>0</v>
      </c>
      <c r="I510" s="10">
        <f>SUMIFS(GQList,GIList,Table_ExternalData_17[[#This Row],[item_key]],GTList,Table_ExternalData_17[[#Headers],[RCA]])</f>
        <v>0</v>
      </c>
      <c r="J510" s="10">
        <f>SUM(Table_ExternalData_17[[#This Row],[GRN]]+Table_ExternalData_17[[#This Row],[VSTR]]+Table_ExternalData_17[[#This Row],[SR]]+Table_ExternalData_17[[#This Row],[TR]]+Table_ExternalData_17[[#This Row],[RCA]])</f>
        <v>8780</v>
      </c>
      <c r="K510" s="10">
        <f>SUMIFS(IsQList,IsIList,Table_ExternalData_15[[#This Row],[item_key]],IsITypeList,Table_ExternalData_17[[#Headers],[R/P]])</f>
        <v>246.5</v>
      </c>
      <c r="L510" s="10">
        <f>SUMIFS(IsQList,IsIList,Table_ExternalData_15[[#This Row],[item_key]],IsITypeList,Table_ExternalData_17[[#Headers],[CST]])</f>
        <v>0</v>
      </c>
      <c r="M510" s="10">
        <f>SUMIFS(IsQList,IsIList,Table_ExternalData_15[[#This Row],[item_key]],IsITypeList,Table_ExternalData_17[[#Headers],[S/I]])</f>
        <v>0</v>
      </c>
      <c r="N510" s="10">
        <f>SUMIFS(IsQList,IsIList,Table_ExternalData_15[[#This Row],[item_key]],IsITypeList,Table_ExternalData_17[[#Headers],[VST]])</f>
        <v>0</v>
      </c>
      <c r="O510" s="10">
        <f>SUMIFS(IsQList,IsIList,Table_ExternalData_15[[#This Row],[item_key]],IsITypeList,Table_ExternalData_17[[#Headers],[RTN]])</f>
        <v>0</v>
      </c>
      <c r="P510" s="10">
        <f>SUM(Table_ExternalData_17[[#This Row],[R/P]:[RTN]])</f>
        <v>246.5</v>
      </c>
      <c r="Q510" s="10">
        <f>SUM((Table_ExternalData_17[[#This Row],[Opening]]+Table_ExternalData_17[[#This Row],[Total Receipt]])-Table_ExternalData_17[[#This Row],[Total Issue]])</f>
        <v>11217.5</v>
      </c>
    </row>
    <row r="511" spans="1:17">
      <c r="A511" s="1" t="s">
        <v>10</v>
      </c>
      <c r="B511" s="1" t="s">
        <v>1097</v>
      </c>
      <c r="C511" s="1" t="s">
        <v>1098</v>
      </c>
      <c r="D511" s="10">
        <f>SUMIFS(OPBQList,OPBIList,Table_ExternalData_17[[#This Row],[item_key]])</f>
        <v>-24</v>
      </c>
      <c r="E511" s="10">
        <f>SUMIFS(GQList,GIList,Table_ExternalData_17[[#This Row],[item_key]],GTList,Table_ExternalData_17[[#Headers],[GRN]])</f>
        <v>11265</v>
      </c>
      <c r="F511" s="10">
        <f>SUMIFS(GQList,GIList,Table_ExternalData_17[[#This Row],[item_key]],GTList,Table_ExternalData_17[[#Headers],[VSTR]])</f>
        <v>0</v>
      </c>
      <c r="G511" s="10">
        <f>SUMIFS(GQList,GIList,Table_ExternalData_17[[#This Row],[item_key]],GTList,Table_ExternalData_17[[#Headers],[SR]])</f>
        <v>0</v>
      </c>
      <c r="H511" s="10">
        <f>SUMIFS(GQList,GIList,Table_ExternalData_17[[#This Row],[item_key]],GTList,Table_ExternalData_17[[#Headers],[TR]])</f>
        <v>0</v>
      </c>
      <c r="I511" s="10">
        <f>SUMIFS(GQList,GIList,Table_ExternalData_17[[#This Row],[item_key]],GTList,Table_ExternalData_17[[#Headers],[RCA]])</f>
        <v>-595</v>
      </c>
      <c r="J511" s="10">
        <f>SUM(Table_ExternalData_17[[#This Row],[GRN]]+Table_ExternalData_17[[#This Row],[VSTR]]+Table_ExternalData_17[[#This Row],[SR]]+Table_ExternalData_17[[#This Row],[TR]]+Table_ExternalData_17[[#This Row],[RCA]])</f>
        <v>10670</v>
      </c>
      <c r="K511" s="10">
        <f>SUMIFS(IsQList,IsIList,Table_ExternalData_15[[#This Row],[item_key]],IsITypeList,Table_ExternalData_17[[#Headers],[R/P]])</f>
        <v>244.5</v>
      </c>
      <c r="L511" s="10">
        <f>SUMIFS(IsQList,IsIList,Table_ExternalData_15[[#This Row],[item_key]],IsITypeList,Table_ExternalData_17[[#Headers],[CST]])</f>
        <v>0</v>
      </c>
      <c r="M511" s="10">
        <f>SUMIFS(IsQList,IsIList,Table_ExternalData_15[[#This Row],[item_key]],IsITypeList,Table_ExternalData_17[[#Headers],[S/I]])</f>
        <v>0</v>
      </c>
      <c r="N511" s="10">
        <f>SUMIFS(IsQList,IsIList,Table_ExternalData_15[[#This Row],[item_key]],IsITypeList,Table_ExternalData_17[[#Headers],[VST]])</f>
        <v>0</v>
      </c>
      <c r="O511" s="10">
        <f>SUMIFS(IsQList,IsIList,Table_ExternalData_15[[#This Row],[item_key]],IsITypeList,Table_ExternalData_17[[#Headers],[RTN]])</f>
        <v>0</v>
      </c>
      <c r="P511" s="10">
        <f>SUM(Table_ExternalData_17[[#This Row],[R/P]:[RTN]])</f>
        <v>244.5</v>
      </c>
      <c r="Q511" s="10">
        <f>SUM((Table_ExternalData_17[[#This Row],[Opening]]+Table_ExternalData_17[[#This Row],[Total Receipt]])-Table_ExternalData_17[[#This Row],[Total Issue]])</f>
        <v>10401.5</v>
      </c>
    </row>
    <row r="512" spans="1:17">
      <c r="A512" s="1" t="s">
        <v>12</v>
      </c>
      <c r="B512" s="1" t="s">
        <v>1319</v>
      </c>
      <c r="C512" s="1" t="s">
        <v>1320</v>
      </c>
      <c r="D512" s="10">
        <f>SUMIFS(OPBQList,OPBIList,Table_ExternalData_17[[#This Row],[item_key]])</f>
        <v>8325</v>
      </c>
      <c r="E512" s="10">
        <f>SUMIFS(GQList,GIList,Table_ExternalData_17[[#This Row],[item_key]],GTList,Table_ExternalData_17[[#Headers],[GRN]])</f>
        <v>27700</v>
      </c>
      <c r="F512" s="10">
        <f>SUMIFS(GQList,GIList,Table_ExternalData_17[[#This Row],[item_key]],GTList,Table_ExternalData_17[[#Headers],[VSTR]])</f>
        <v>0</v>
      </c>
      <c r="G512" s="10">
        <f>SUMIFS(GQList,GIList,Table_ExternalData_17[[#This Row],[item_key]],GTList,Table_ExternalData_17[[#Headers],[SR]])</f>
        <v>0</v>
      </c>
      <c r="H512" s="10">
        <f>SUMIFS(GQList,GIList,Table_ExternalData_17[[#This Row],[item_key]],GTList,Table_ExternalData_17[[#Headers],[TR]])</f>
        <v>0</v>
      </c>
      <c r="I512" s="10">
        <f>SUMIFS(GQList,GIList,Table_ExternalData_17[[#This Row],[item_key]],GTList,Table_ExternalData_17[[#Headers],[RCA]])</f>
        <v>0</v>
      </c>
      <c r="J512" s="10">
        <f>SUM(Table_ExternalData_17[[#This Row],[GRN]]+Table_ExternalData_17[[#This Row],[VSTR]]+Table_ExternalData_17[[#This Row],[SR]]+Table_ExternalData_17[[#This Row],[TR]]+Table_ExternalData_17[[#This Row],[RCA]])</f>
        <v>27700</v>
      </c>
      <c r="K512" s="10">
        <f>SUMIFS(IsQList,IsIList,Table_ExternalData_15[[#This Row],[item_key]],IsITypeList,Table_ExternalData_17[[#Headers],[R/P]])</f>
        <v>246.5</v>
      </c>
      <c r="L512" s="10">
        <f>SUMIFS(IsQList,IsIList,Table_ExternalData_15[[#This Row],[item_key]],IsITypeList,Table_ExternalData_17[[#Headers],[CST]])</f>
        <v>0</v>
      </c>
      <c r="M512" s="10">
        <f>SUMIFS(IsQList,IsIList,Table_ExternalData_15[[#This Row],[item_key]],IsITypeList,Table_ExternalData_17[[#Headers],[S/I]])</f>
        <v>0</v>
      </c>
      <c r="N512" s="10">
        <f>SUMIFS(IsQList,IsIList,Table_ExternalData_15[[#This Row],[item_key]],IsITypeList,Table_ExternalData_17[[#Headers],[VST]])</f>
        <v>0</v>
      </c>
      <c r="O512" s="10">
        <f>SUMIFS(IsQList,IsIList,Table_ExternalData_15[[#This Row],[item_key]],IsITypeList,Table_ExternalData_17[[#Headers],[RTN]])</f>
        <v>0</v>
      </c>
      <c r="P512" s="10">
        <f>SUM(Table_ExternalData_17[[#This Row],[R/P]:[RTN]])</f>
        <v>246.5</v>
      </c>
      <c r="Q512" s="10">
        <f>SUM((Table_ExternalData_17[[#This Row],[Opening]]+Table_ExternalData_17[[#This Row],[Total Receipt]])-Table_ExternalData_17[[#This Row],[Total Issue]])</f>
        <v>35778.5</v>
      </c>
    </row>
    <row r="513" spans="1:17">
      <c r="A513" s="1" t="s">
        <v>372</v>
      </c>
      <c r="B513" s="1" t="s">
        <v>1232</v>
      </c>
      <c r="C513" s="1" t="s">
        <v>1233</v>
      </c>
      <c r="D513" s="10">
        <f>SUMIFS(OPBQList,OPBIList,Table_ExternalData_17[[#This Row],[item_key]])</f>
        <v>2696</v>
      </c>
      <c r="E513" s="10">
        <f>SUMIFS(GQList,GIList,Table_ExternalData_17[[#This Row],[item_key]],GTList,Table_ExternalData_17[[#Headers],[GRN]])</f>
        <v>9835</v>
      </c>
      <c r="F513" s="10">
        <f>SUMIFS(GQList,GIList,Table_ExternalData_17[[#This Row],[item_key]],GTList,Table_ExternalData_17[[#Headers],[VSTR]])</f>
        <v>0</v>
      </c>
      <c r="G513" s="10">
        <f>SUMIFS(GQList,GIList,Table_ExternalData_17[[#This Row],[item_key]],GTList,Table_ExternalData_17[[#Headers],[SR]])</f>
        <v>0</v>
      </c>
      <c r="H513" s="10">
        <f>SUMIFS(GQList,GIList,Table_ExternalData_17[[#This Row],[item_key]],GTList,Table_ExternalData_17[[#Headers],[TR]])</f>
        <v>0</v>
      </c>
      <c r="I513" s="10">
        <f>SUMIFS(GQList,GIList,Table_ExternalData_17[[#This Row],[item_key]],GTList,Table_ExternalData_17[[#Headers],[RCA]])</f>
        <v>0</v>
      </c>
      <c r="J513" s="10">
        <f>SUM(Table_ExternalData_17[[#This Row],[GRN]]+Table_ExternalData_17[[#This Row],[VSTR]]+Table_ExternalData_17[[#This Row],[SR]]+Table_ExternalData_17[[#This Row],[TR]]+Table_ExternalData_17[[#This Row],[RCA]])</f>
        <v>9835</v>
      </c>
      <c r="K513" s="10">
        <f>SUMIFS(IsQList,IsIList,Table_ExternalData_15[[#This Row],[item_key]],IsITypeList,Table_ExternalData_17[[#Headers],[R/P]])</f>
        <v>244.5</v>
      </c>
      <c r="L513" s="10">
        <f>SUMIFS(IsQList,IsIList,Table_ExternalData_15[[#This Row],[item_key]],IsITypeList,Table_ExternalData_17[[#Headers],[CST]])</f>
        <v>0</v>
      </c>
      <c r="M513" s="10">
        <f>SUMIFS(IsQList,IsIList,Table_ExternalData_15[[#This Row],[item_key]],IsITypeList,Table_ExternalData_17[[#Headers],[S/I]])</f>
        <v>0</v>
      </c>
      <c r="N513" s="10">
        <f>SUMIFS(IsQList,IsIList,Table_ExternalData_15[[#This Row],[item_key]],IsITypeList,Table_ExternalData_17[[#Headers],[VST]])</f>
        <v>0</v>
      </c>
      <c r="O513" s="10">
        <f>SUMIFS(IsQList,IsIList,Table_ExternalData_15[[#This Row],[item_key]],IsITypeList,Table_ExternalData_17[[#Headers],[RTN]])</f>
        <v>0</v>
      </c>
      <c r="P513" s="10">
        <f>SUM(Table_ExternalData_17[[#This Row],[R/P]:[RTN]])</f>
        <v>244.5</v>
      </c>
      <c r="Q513" s="10">
        <f>SUM((Table_ExternalData_17[[#This Row],[Opening]]+Table_ExternalData_17[[#This Row],[Total Receipt]])-Table_ExternalData_17[[#This Row],[Total Issue]])</f>
        <v>12286.5</v>
      </c>
    </row>
    <row r="514" spans="1:17">
      <c r="A514" s="1" t="s">
        <v>508</v>
      </c>
      <c r="B514" s="1" t="s">
        <v>1310</v>
      </c>
      <c r="C514" s="1" t="s">
        <v>1311</v>
      </c>
      <c r="D514" s="10">
        <f>SUMIFS(OPBQList,OPBIList,Table_ExternalData_17[[#This Row],[item_key]])</f>
        <v>8288</v>
      </c>
      <c r="E514" s="10">
        <f>SUMIFS(GQList,GIList,Table_ExternalData_17[[#This Row],[item_key]],GTList,Table_ExternalData_17[[#Headers],[GRN]])</f>
        <v>12540</v>
      </c>
      <c r="F514" s="10">
        <f>SUMIFS(GQList,GIList,Table_ExternalData_17[[#This Row],[item_key]],GTList,Table_ExternalData_17[[#Headers],[VSTR]])</f>
        <v>0</v>
      </c>
      <c r="G514" s="10">
        <f>SUMIFS(GQList,GIList,Table_ExternalData_17[[#This Row],[item_key]],GTList,Table_ExternalData_17[[#Headers],[SR]])</f>
        <v>0</v>
      </c>
      <c r="H514" s="10">
        <f>SUMIFS(GQList,GIList,Table_ExternalData_17[[#This Row],[item_key]],GTList,Table_ExternalData_17[[#Headers],[TR]])</f>
        <v>0</v>
      </c>
      <c r="I514" s="10">
        <f>SUMIFS(GQList,GIList,Table_ExternalData_17[[#This Row],[item_key]],GTList,Table_ExternalData_17[[#Headers],[RCA]])</f>
        <v>0</v>
      </c>
      <c r="J514" s="10">
        <f>SUM(Table_ExternalData_17[[#This Row],[GRN]]+Table_ExternalData_17[[#This Row],[VSTR]]+Table_ExternalData_17[[#This Row],[SR]]+Table_ExternalData_17[[#This Row],[TR]]+Table_ExternalData_17[[#This Row],[RCA]])</f>
        <v>12540</v>
      </c>
      <c r="K514" s="10">
        <f>SUMIFS(IsQList,IsIList,Table_ExternalData_15[[#This Row],[item_key]],IsITypeList,Table_ExternalData_17[[#Headers],[R/P]])</f>
        <v>246.5</v>
      </c>
      <c r="L514" s="10">
        <f>SUMIFS(IsQList,IsIList,Table_ExternalData_15[[#This Row],[item_key]],IsITypeList,Table_ExternalData_17[[#Headers],[CST]])</f>
        <v>0</v>
      </c>
      <c r="M514" s="10">
        <f>SUMIFS(IsQList,IsIList,Table_ExternalData_15[[#This Row],[item_key]],IsITypeList,Table_ExternalData_17[[#Headers],[S/I]])</f>
        <v>0</v>
      </c>
      <c r="N514" s="10">
        <f>SUMIFS(IsQList,IsIList,Table_ExternalData_15[[#This Row],[item_key]],IsITypeList,Table_ExternalData_17[[#Headers],[VST]])</f>
        <v>0</v>
      </c>
      <c r="O514" s="10">
        <f>SUMIFS(IsQList,IsIList,Table_ExternalData_15[[#This Row],[item_key]],IsITypeList,Table_ExternalData_17[[#Headers],[RTN]])</f>
        <v>0</v>
      </c>
      <c r="P514" s="10">
        <f>SUM(Table_ExternalData_17[[#This Row],[R/P]:[RTN]])</f>
        <v>246.5</v>
      </c>
      <c r="Q514" s="10">
        <f>SUM((Table_ExternalData_17[[#This Row],[Opening]]+Table_ExternalData_17[[#This Row],[Total Receipt]])-Table_ExternalData_17[[#This Row],[Total Issue]])</f>
        <v>20581.5</v>
      </c>
    </row>
    <row r="515" spans="1:17">
      <c r="A515" s="1" t="s">
        <v>330</v>
      </c>
      <c r="B515" s="1" t="s">
        <v>1312</v>
      </c>
      <c r="C515" s="1" t="s">
        <v>1313</v>
      </c>
      <c r="D515" s="10">
        <f>SUMIFS(OPBQList,OPBIList,Table_ExternalData_17[[#This Row],[item_key]])</f>
        <v>3461</v>
      </c>
      <c r="E515" s="10">
        <f>SUMIFS(GQList,GIList,Table_ExternalData_17[[#This Row],[item_key]],GTList,Table_ExternalData_17[[#Headers],[GRN]])</f>
        <v>24500</v>
      </c>
      <c r="F515" s="10">
        <f>SUMIFS(GQList,GIList,Table_ExternalData_17[[#This Row],[item_key]],GTList,Table_ExternalData_17[[#Headers],[VSTR]])</f>
        <v>0</v>
      </c>
      <c r="G515" s="10">
        <f>SUMIFS(GQList,GIList,Table_ExternalData_17[[#This Row],[item_key]],GTList,Table_ExternalData_17[[#Headers],[SR]])</f>
        <v>0</v>
      </c>
      <c r="H515" s="10">
        <f>SUMIFS(GQList,GIList,Table_ExternalData_17[[#This Row],[item_key]],GTList,Table_ExternalData_17[[#Headers],[TR]])</f>
        <v>0</v>
      </c>
      <c r="I515" s="10">
        <f>SUMIFS(GQList,GIList,Table_ExternalData_17[[#This Row],[item_key]],GTList,Table_ExternalData_17[[#Headers],[RCA]])</f>
        <v>0</v>
      </c>
      <c r="J515" s="10">
        <f>SUM(Table_ExternalData_17[[#This Row],[GRN]]+Table_ExternalData_17[[#This Row],[VSTR]]+Table_ExternalData_17[[#This Row],[SR]]+Table_ExternalData_17[[#This Row],[TR]]+Table_ExternalData_17[[#This Row],[RCA]])</f>
        <v>24500</v>
      </c>
      <c r="K515" s="10">
        <f>SUMIFS(IsQList,IsIList,Table_ExternalData_15[[#This Row],[item_key]],IsITypeList,Table_ExternalData_17[[#Headers],[R/P]])</f>
        <v>244.5</v>
      </c>
      <c r="L515" s="10">
        <f>SUMIFS(IsQList,IsIList,Table_ExternalData_15[[#This Row],[item_key]],IsITypeList,Table_ExternalData_17[[#Headers],[CST]])</f>
        <v>0</v>
      </c>
      <c r="M515" s="10">
        <f>SUMIFS(IsQList,IsIList,Table_ExternalData_15[[#This Row],[item_key]],IsITypeList,Table_ExternalData_17[[#Headers],[S/I]])</f>
        <v>0</v>
      </c>
      <c r="N515" s="10">
        <f>SUMIFS(IsQList,IsIList,Table_ExternalData_15[[#This Row],[item_key]],IsITypeList,Table_ExternalData_17[[#Headers],[VST]])</f>
        <v>0</v>
      </c>
      <c r="O515" s="10">
        <f>SUMIFS(IsQList,IsIList,Table_ExternalData_15[[#This Row],[item_key]],IsITypeList,Table_ExternalData_17[[#Headers],[RTN]])</f>
        <v>0</v>
      </c>
      <c r="P515" s="10">
        <f>SUM(Table_ExternalData_17[[#This Row],[R/P]:[RTN]])</f>
        <v>244.5</v>
      </c>
      <c r="Q515" s="10">
        <f>SUM((Table_ExternalData_17[[#This Row],[Opening]]+Table_ExternalData_17[[#This Row],[Total Receipt]])-Table_ExternalData_17[[#This Row],[Total Issue]])</f>
        <v>27716.5</v>
      </c>
    </row>
    <row r="516" spans="1:17">
      <c r="A516" s="1" t="s">
        <v>2231</v>
      </c>
      <c r="B516" s="1" t="s">
        <v>2706</v>
      </c>
      <c r="C516" s="1" t="s">
        <v>2707</v>
      </c>
      <c r="D516" s="10">
        <f>SUMIFS(OPBQList,OPBIList,Table_ExternalData_17[[#This Row],[item_key]])</f>
        <v>73112</v>
      </c>
      <c r="E516" s="10">
        <f>SUMIFS(GQList,GIList,Table_ExternalData_17[[#This Row],[item_key]],GTList,Table_ExternalData_17[[#Headers],[GRN]])</f>
        <v>56100</v>
      </c>
      <c r="F516" s="10">
        <f>SUMIFS(GQList,GIList,Table_ExternalData_17[[#This Row],[item_key]],GTList,Table_ExternalData_17[[#Headers],[VSTR]])</f>
        <v>0</v>
      </c>
      <c r="G516" s="10">
        <f>SUMIFS(GQList,GIList,Table_ExternalData_17[[#This Row],[item_key]],GTList,Table_ExternalData_17[[#Headers],[SR]])</f>
        <v>0</v>
      </c>
      <c r="H516" s="10">
        <f>SUMIFS(GQList,GIList,Table_ExternalData_17[[#This Row],[item_key]],GTList,Table_ExternalData_17[[#Headers],[TR]])</f>
        <v>0</v>
      </c>
      <c r="I516" s="10">
        <f>SUMIFS(GQList,GIList,Table_ExternalData_17[[#This Row],[item_key]],GTList,Table_ExternalData_17[[#Headers],[RCA]])</f>
        <v>0</v>
      </c>
      <c r="J516" s="10">
        <f>SUM(Table_ExternalData_17[[#This Row],[GRN]]+Table_ExternalData_17[[#This Row],[VSTR]]+Table_ExternalData_17[[#This Row],[SR]]+Table_ExternalData_17[[#This Row],[TR]]+Table_ExternalData_17[[#This Row],[RCA]])</f>
        <v>56100</v>
      </c>
      <c r="K516" s="10">
        <f>SUMIFS(IsQList,IsIList,Table_ExternalData_15[[#This Row],[item_key]],IsITypeList,Table_ExternalData_17[[#Headers],[R/P]])</f>
        <v>982</v>
      </c>
      <c r="L516" s="10">
        <f>SUMIFS(IsQList,IsIList,Table_ExternalData_15[[#This Row],[item_key]],IsITypeList,Table_ExternalData_17[[#Headers],[CST]])</f>
        <v>0</v>
      </c>
      <c r="M516" s="10">
        <f>SUMIFS(IsQList,IsIList,Table_ExternalData_15[[#This Row],[item_key]],IsITypeList,Table_ExternalData_17[[#Headers],[S/I]])</f>
        <v>0</v>
      </c>
      <c r="N516" s="10">
        <f>SUMIFS(IsQList,IsIList,Table_ExternalData_15[[#This Row],[item_key]],IsITypeList,Table_ExternalData_17[[#Headers],[VST]])</f>
        <v>0</v>
      </c>
      <c r="O516" s="10">
        <f>SUMIFS(IsQList,IsIList,Table_ExternalData_15[[#This Row],[item_key]],IsITypeList,Table_ExternalData_17[[#Headers],[RTN]])</f>
        <v>0</v>
      </c>
      <c r="P516" s="10">
        <f>SUM(Table_ExternalData_17[[#This Row],[R/P]:[RTN]])</f>
        <v>982</v>
      </c>
      <c r="Q516" s="10">
        <f>SUM((Table_ExternalData_17[[#This Row],[Opening]]+Table_ExternalData_17[[#This Row],[Total Receipt]])-Table_ExternalData_17[[#This Row],[Total Issue]])</f>
        <v>128230</v>
      </c>
    </row>
    <row r="517" spans="1:17">
      <c r="A517" s="1" t="s">
        <v>392</v>
      </c>
      <c r="B517" s="1" t="s">
        <v>1333</v>
      </c>
      <c r="C517" s="1" t="s">
        <v>1334</v>
      </c>
      <c r="D517" s="10">
        <f>SUMIFS(OPBQList,OPBIList,Table_ExternalData_17[[#This Row],[item_key]])</f>
        <v>3950</v>
      </c>
      <c r="E517" s="10">
        <f>SUMIFS(GQList,GIList,Table_ExternalData_17[[#This Row],[item_key]],GTList,Table_ExternalData_17[[#Headers],[GRN]])</f>
        <v>12600</v>
      </c>
      <c r="F517" s="10">
        <f>SUMIFS(GQList,GIList,Table_ExternalData_17[[#This Row],[item_key]],GTList,Table_ExternalData_17[[#Headers],[VSTR]])</f>
        <v>0</v>
      </c>
      <c r="G517" s="10">
        <f>SUMIFS(GQList,GIList,Table_ExternalData_17[[#This Row],[item_key]],GTList,Table_ExternalData_17[[#Headers],[SR]])</f>
        <v>0</v>
      </c>
      <c r="H517" s="10">
        <f>SUMIFS(GQList,GIList,Table_ExternalData_17[[#This Row],[item_key]],GTList,Table_ExternalData_17[[#Headers],[TR]])</f>
        <v>0</v>
      </c>
      <c r="I517" s="10">
        <f>SUMIFS(GQList,GIList,Table_ExternalData_17[[#This Row],[item_key]],GTList,Table_ExternalData_17[[#Headers],[RCA]])</f>
        <v>0</v>
      </c>
      <c r="J517" s="10">
        <f>SUM(Table_ExternalData_17[[#This Row],[GRN]]+Table_ExternalData_17[[#This Row],[VSTR]]+Table_ExternalData_17[[#This Row],[SR]]+Table_ExternalData_17[[#This Row],[TR]]+Table_ExternalData_17[[#This Row],[RCA]])</f>
        <v>12600</v>
      </c>
      <c r="K517" s="10">
        <f>SUMIFS(IsQList,IsIList,Table_ExternalData_15[[#This Row],[item_key]],IsITypeList,Table_ExternalData_17[[#Headers],[R/P]])</f>
        <v>982</v>
      </c>
      <c r="L517" s="10">
        <f>SUMIFS(IsQList,IsIList,Table_ExternalData_15[[#This Row],[item_key]],IsITypeList,Table_ExternalData_17[[#Headers],[CST]])</f>
        <v>0</v>
      </c>
      <c r="M517" s="10">
        <f>SUMIFS(IsQList,IsIList,Table_ExternalData_15[[#This Row],[item_key]],IsITypeList,Table_ExternalData_17[[#Headers],[S/I]])</f>
        <v>0</v>
      </c>
      <c r="N517" s="10">
        <f>SUMIFS(IsQList,IsIList,Table_ExternalData_15[[#This Row],[item_key]],IsITypeList,Table_ExternalData_17[[#Headers],[VST]])</f>
        <v>0</v>
      </c>
      <c r="O517" s="10">
        <f>SUMIFS(IsQList,IsIList,Table_ExternalData_15[[#This Row],[item_key]],IsITypeList,Table_ExternalData_17[[#Headers],[RTN]])</f>
        <v>0</v>
      </c>
      <c r="P517" s="10">
        <f>SUM(Table_ExternalData_17[[#This Row],[R/P]:[RTN]])</f>
        <v>982</v>
      </c>
      <c r="Q517" s="10">
        <f>SUM((Table_ExternalData_17[[#This Row],[Opening]]+Table_ExternalData_17[[#This Row],[Total Receipt]])-Table_ExternalData_17[[#This Row],[Total Issue]])</f>
        <v>15568</v>
      </c>
    </row>
    <row r="518" spans="1:17">
      <c r="A518" s="1" t="s">
        <v>331</v>
      </c>
      <c r="B518" s="1" t="s">
        <v>1314</v>
      </c>
      <c r="C518" s="1" t="s">
        <v>1315</v>
      </c>
      <c r="D518" s="10">
        <f>SUMIFS(OPBQList,OPBIList,Table_ExternalData_17[[#This Row],[item_key]])</f>
        <v>6878</v>
      </c>
      <c r="E518" s="10">
        <f>SUMIFS(GQList,GIList,Table_ExternalData_17[[#This Row],[item_key]],GTList,Table_ExternalData_17[[#Headers],[GRN]])</f>
        <v>12300</v>
      </c>
      <c r="F518" s="10">
        <f>SUMIFS(GQList,GIList,Table_ExternalData_17[[#This Row],[item_key]],GTList,Table_ExternalData_17[[#Headers],[VSTR]])</f>
        <v>0</v>
      </c>
      <c r="G518" s="10">
        <f>SUMIFS(GQList,GIList,Table_ExternalData_17[[#This Row],[item_key]],GTList,Table_ExternalData_17[[#Headers],[SR]])</f>
        <v>0</v>
      </c>
      <c r="H518" s="10">
        <f>SUMIFS(GQList,GIList,Table_ExternalData_17[[#This Row],[item_key]],GTList,Table_ExternalData_17[[#Headers],[TR]])</f>
        <v>0</v>
      </c>
      <c r="I518" s="10">
        <f>SUMIFS(GQList,GIList,Table_ExternalData_17[[#This Row],[item_key]],GTList,Table_ExternalData_17[[#Headers],[RCA]])</f>
        <v>0</v>
      </c>
      <c r="J518" s="10">
        <f>SUM(Table_ExternalData_17[[#This Row],[GRN]]+Table_ExternalData_17[[#This Row],[VSTR]]+Table_ExternalData_17[[#This Row],[SR]]+Table_ExternalData_17[[#This Row],[TR]]+Table_ExternalData_17[[#This Row],[RCA]])</f>
        <v>12300</v>
      </c>
      <c r="K518" s="10">
        <f>SUMIFS(IsQList,IsIList,Table_ExternalData_15[[#This Row],[item_key]],IsITypeList,Table_ExternalData_17[[#Headers],[R/P]])</f>
        <v>491</v>
      </c>
      <c r="L518" s="10">
        <f>SUMIFS(IsQList,IsIList,Table_ExternalData_15[[#This Row],[item_key]],IsITypeList,Table_ExternalData_17[[#Headers],[CST]])</f>
        <v>0</v>
      </c>
      <c r="M518" s="10">
        <f>SUMIFS(IsQList,IsIList,Table_ExternalData_15[[#This Row],[item_key]],IsITypeList,Table_ExternalData_17[[#Headers],[S/I]])</f>
        <v>0</v>
      </c>
      <c r="N518" s="10">
        <f>SUMIFS(IsQList,IsIList,Table_ExternalData_15[[#This Row],[item_key]],IsITypeList,Table_ExternalData_17[[#Headers],[VST]])</f>
        <v>0</v>
      </c>
      <c r="O518" s="10">
        <f>SUMIFS(IsQList,IsIList,Table_ExternalData_15[[#This Row],[item_key]],IsITypeList,Table_ExternalData_17[[#Headers],[RTN]])</f>
        <v>0</v>
      </c>
      <c r="P518" s="10">
        <f>SUM(Table_ExternalData_17[[#This Row],[R/P]:[RTN]])</f>
        <v>491</v>
      </c>
      <c r="Q518" s="10">
        <f>SUM((Table_ExternalData_17[[#This Row],[Opening]]+Table_ExternalData_17[[#This Row],[Total Receipt]])-Table_ExternalData_17[[#This Row],[Total Issue]])</f>
        <v>18687</v>
      </c>
    </row>
    <row r="519" spans="1:17">
      <c r="A519" s="1" t="s">
        <v>438</v>
      </c>
      <c r="B519" s="1" t="s">
        <v>1165</v>
      </c>
      <c r="C519" s="1" t="s">
        <v>1166</v>
      </c>
      <c r="D519" s="10">
        <f>SUMIFS(OPBQList,OPBIList,Table_ExternalData_17[[#This Row],[item_key]])</f>
        <v>4410</v>
      </c>
      <c r="E519" s="10">
        <f>SUMIFS(GQList,GIList,Table_ExternalData_17[[#This Row],[item_key]],GTList,Table_ExternalData_17[[#Headers],[GRN]])</f>
        <v>7815</v>
      </c>
      <c r="F519" s="10">
        <f>SUMIFS(GQList,GIList,Table_ExternalData_17[[#This Row],[item_key]],GTList,Table_ExternalData_17[[#Headers],[VSTR]])</f>
        <v>0</v>
      </c>
      <c r="G519" s="10">
        <f>SUMIFS(GQList,GIList,Table_ExternalData_17[[#This Row],[item_key]],GTList,Table_ExternalData_17[[#Headers],[SR]])</f>
        <v>0</v>
      </c>
      <c r="H519" s="10">
        <f>SUMIFS(GQList,GIList,Table_ExternalData_17[[#This Row],[item_key]],GTList,Table_ExternalData_17[[#Headers],[TR]])</f>
        <v>0</v>
      </c>
      <c r="I519" s="10">
        <f>SUMIFS(GQList,GIList,Table_ExternalData_17[[#This Row],[item_key]],GTList,Table_ExternalData_17[[#Headers],[RCA]])</f>
        <v>0</v>
      </c>
      <c r="J519" s="10">
        <f>SUM(Table_ExternalData_17[[#This Row],[GRN]]+Table_ExternalData_17[[#This Row],[VSTR]]+Table_ExternalData_17[[#This Row],[SR]]+Table_ExternalData_17[[#This Row],[TR]]+Table_ExternalData_17[[#This Row],[RCA]])</f>
        <v>7815</v>
      </c>
      <c r="K519" s="10">
        <f>SUMIFS(IsQList,IsIList,Table_ExternalData_15[[#This Row],[item_key]],IsITypeList,Table_ExternalData_17[[#Headers],[R/P]])</f>
        <v>491</v>
      </c>
      <c r="L519" s="10">
        <f>SUMIFS(IsQList,IsIList,Table_ExternalData_15[[#This Row],[item_key]],IsITypeList,Table_ExternalData_17[[#Headers],[CST]])</f>
        <v>0</v>
      </c>
      <c r="M519" s="10">
        <f>SUMIFS(IsQList,IsIList,Table_ExternalData_15[[#This Row],[item_key]],IsITypeList,Table_ExternalData_17[[#Headers],[S/I]])</f>
        <v>0</v>
      </c>
      <c r="N519" s="10">
        <f>SUMIFS(IsQList,IsIList,Table_ExternalData_15[[#This Row],[item_key]],IsITypeList,Table_ExternalData_17[[#Headers],[VST]])</f>
        <v>0</v>
      </c>
      <c r="O519" s="10">
        <f>SUMIFS(IsQList,IsIList,Table_ExternalData_15[[#This Row],[item_key]],IsITypeList,Table_ExternalData_17[[#Headers],[RTN]])</f>
        <v>0</v>
      </c>
      <c r="P519" s="10">
        <f>SUM(Table_ExternalData_17[[#This Row],[R/P]:[RTN]])</f>
        <v>491</v>
      </c>
      <c r="Q519" s="10">
        <f>SUM((Table_ExternalData_17[[#This Row],[Opening]]+Table_ExternalData_17[[#This Row],[Total Receipt]])-Table_ExternalData_17[[#This Row],[Total Issue]])</f>
        <v>11734</v>
      </c>
    </row>
    <row r="520" spans="1:17">
      <c r="A520" s="1" t="s">
        <v>332</v>
      </c>
      <c r="B520" s="1" t="s">
        <v>1316</v>
      </c>
      <c r="C520" s="1" t="s">
        <v>1317</v>
      </c>
      <c r="D520" s="10">
        <f>SUMIFS(OPBQList,OPBIList,Table_ExternalData_17[[#This Row],[item_key]])</f>
        <v>11179</v>
      </c>
      <c r="E520" s="10">
        <f>SUMIFS(GQList,GIList,Table_ExternalData_17[[#This Row],[item_key]],GTList,Table_ExternalData_17[[#Headers],[GRN]])</f>
        <v>42800</v>
      </c>
      <c r="F520" s="10">
        <f>SUMIFS(GQList,GIList,Table_ExternalData_17[[#This Row],[item_key]],GTList,Table_ExternalData_17[[#Headers],[VSTR]])</f>
        <v>0</v>
      </c>
      <c r="G520" s="10">
        <f>SUMIFS(GQList,GIList,Table_ExternalData_17[[#This Row],[item_key]],GTList,Table_ExternalData_17[[#Headers],[SR]])</f>
        <v>0</v>
      </c>
      <c r="H520" s="10">
        <f>SUMIFS(GQList,GIList,Table_ExternalData_17[[#This Row],[item_key]],GTList,Table_ExternalData_17[[#Headers],[TR]])</f>
        <v>0</v>
      </c>
      <c r="I520" s="10">
        <f>SUMIFS(GQList,GIList,Table_ExternalData_17[[#This Row],[item_key]],GTList,Table_ExternalData_17[[#Headers],[RCA]])</f>
        <v>0</v>
      </c>
      <c r="J520" s="10">
        <f>SUM(Table_ExternalData_17[[#This Row],[GRN]]+Table_ExternalData_17[[#This Row],[VSTR]]+Table_ExternalData_17[[#This Row],[SR]]+Table_ExternalData_17[[#This Row],[TR]]+Table_ExternalData_17[[#This Row],[RCA]])</f>
        <v>42800</v>
      </c>
      <c r="K520" s="10">
        <f>SUMIFS(IsQList,IsIList,Table_ExternalData_15[[#This Row],[item_key]],IsITypeList,Table_ExternalData_17[[#Headers],[R/P]])</f>
        <v>1964</v>
      </c>
      <c r="L520" s="10">
        <f>SUMIFS(IsQList,IsIList,Table_ExternalData_15[[#This Row],[item_key]],IsITypeList,Table_ExternalData_17[[#Headers],[CST]])</f>
        <v>0</v>
      </c>
      <c r="M520" s="10">
        <f>SUMIFS(IsQList,IsIList,Table_ExternalData_15[[#This Row],[item_key]],IsITypeList,Table_ExternalData_17[[#Headers],[S/I]])</f>
        <v>0</v>
      </c>
      <c r="N520" s="10">
        <f>SUMIFS(IsQList,IsIList,Table_ExternalData_15[[#This Row],[item_key]],IsITypeList,Table_ExternalData_17[[#Headers],[VST]])</f>
        <v>0</v>
      </c>
      <c r="O520" s="10">
        <f>SUMIFS(IsQList,IsIList,Table_ExternalData_15[[#This Row],[item_key]],IsITypeList,Table_ExternalData_17[[#Headers],[RTN]])</f>
        <v>0</v>
      </c>
      <c r="P520" s="10">
        <f>SUM(Table_ExternalData_17[[#This Row],[R/P]:[RTN]])</f>
        <v>1964</v>
      </c>
      <c r="Q520" s="10">
        <f>SUM((Table_ExternalData_17[[#This Row],[Opening]]+Table_ExternalData_17[[#This Row],[Total Receipt]])-Table_ExternalData_17[[#This Row],[Total Issue]])</f>
        <v>52015</v>
      </c>
    </row>
    <row r="521" spans="1:17">
      <c r="A521" s="1" t="s">
        <v>2232</v>
      </c>
      <c r="B521" s="1" t="s">
        <v>2708</v>
      </c>
      <c r="C521" s="1" t="s">
        <v>2709</v>
      </c>
      <c r="D521" s="10">
        <f>SUMIFS(OPBQList,OPBIList,Table_ExternalData_17[[#This Row],[item_key]])</f>
        <v>1957</v>
      </c>
      <c r="E521" s="10">
        <f>SUMIFS(GQList,GIList,Table_ExternalData_17[[#This Row],[item_key]],GTList,Table_ExternalData_17[[#Headers],[GRN]])</f>
        <v>1000</v>
      </c>
      <c r="F521" s="10">
        <f>SUMIFS(GQList,GIList,Table_ExternalData_17[[#This Row],[item_key]],GTList,Table_ExternalData_17[[#Headers],[VSTR]])</f>
        <v>0</v>
      </c>
      <c r="G521" s="10">
        <f>SUMIFS(GQList,GIList,Table_ExternalData_17[[#This Row],[item_key]],GTList,Table_ExternalData_17[[#Headers],[SR]])</f>
        <v>0</v>
      </c>
      <c r="H521" s="10">
        <f>SUMIFS(GQList,GIList,Table_ExternalData_17[[#This Row],[item_key]],GTList,Table_ExternalData_17[[#Headers],[TR]])</f>
        <v>0</v>
      </c>
      <c r="I521" s="10">
        <f>SUMIFS(GQList,GIList,Table_ExternalData_17[[#This Row],[item_key]],GTList,Table_ExternalData_17[[#Headers],[RCA]])</f>
        <v>0</v>
      </c>
      <c r="J521" s="10">
        <f>SUM(Table_ExternalData_17[[#This Row],[GRN]]+Table_ExternalData_17[[#This Row],[VSTR]]+Table_ExternalData_17[[#This Row],[SR]]+Table_ExternalData_17[[#This Row],[TR]]+Table_ExternalData_17[[#This Row],[RCA]])</f>
        <v>1000</v>
      </c>
      <c r="K521" s="10">
        <f>SUMIFS(IsQList,IsIList,Table_ExternalData_15[[#This Row],[item_key]],IsITypeList,Table_ExternalData_17[[#Headers],[R/P]])</f>
        <v>11293</v>
      </c>
      <c r="L521" s="10">
        <f>SUMIFS(IsQList,IsIList,Table_ExternalData_15[[#This Row],[item_key]],IsITypeList,Table_ExternalData_17[[#Headers],[CST]])</f>
        <v>0</v>
      </c>
      <c r="M521" s="10">
        <f>SUMIFS(IsQList,IsIList,Table_ExternalData_15[[#This Row],[item_key]],IsITypeList,Table_ExternalData_17[[#Headers],[S/I]])</f>
        <v>0</v>
      </c>
      <c r="N521" s="10">
        <f>SUMIFS(IsQList,IsIList,Table_ExternalData_15[[#This Row],[item_key]],IsITypeList,Table_ExternalData_17[[#Headers],[VST]])</f>
        <v>0</v>
      </c>
      <c r="O521" s="10">
        <f>SUMIFS(IsQList,IsIList,Table_ExternalData_15[[#This Row],[item_key]],IsITypeList,Table_ExternalData_17[[#Headers],[RTN]])</f>
        <v>0</v>
      </c>
      <c r="P521" s="10">
        <f>SUM(Table_ExternalData_17[[#This Row],[R/P]:[RTN]])</f>
        <v>11293</v>
      </c>
      <c r="Q521" s="10">
        <f>SUM((Table_ExternalData_17[[#This Row],[Opening]]+Table_ExternalData_17[[#This Row],[Total Receipt]])-Table_ExternalData_17[[#This Row],[Total Issue]])</f>
        <v>-8336</v>
      </c>
    </row>
    <row r="522" spans="1:17">
      <c r="A522" s="1" t="s">
        <v>333</v>
      </c>
      <c r="B522" s="1" t="s">
        <v>1593</v>
      </c>
      <c r="C522" s="1" t="s">
        <v>1594</v>
      </c>
      <c r="D522" s="10">
        <f>SUMIFS(OPBQList,OPBIList,Table_ExternalData_17[[#This Row],[item_key]])</f>
        <v>56887</v>
      </c>
      <c r="E522" s="10">
        <f>SUMIFS(GQList,GIList,Table_ExternalData_17[[#This Row],[item_key]],GTList,Table_ExternalData_17[[#Headers],[GRN]])</f>
        <v>42200</v>
      </c>
      <c r="F522" s="10">
        <f>SUMIFS(GQList,GIList,Table_ExternalData_17[[#This Row],[item_key]],GTList,Table_ExternalData_17[[#Headers],[VSTR]])</f>
        <v>0</v>
      </c>
      <c r="G522" s="10">
        <f>SUMIFS(GQList,GIList,Table_ExternalData_17[[#This Row],[item_key]],GTList,Table_ExternalData_17[[#Headers],[SR]])</f>
        <v>0</v>
      </c>
      <c r="H522" s="10">
        <f>SUMIFS(GQList,GIList,Table_ExternalData_17[[#This Row],[item_key]],GTList,Table_ExternalData_17[[#Headers],[TR]])</f>
        <v>0</v>
      </c>
      <c r="I522" s="10">
        <f>SUMIFS(GQList,GIList,Table_ExternalData_17[[#This Row],[item_key]],GTList,Table_ExternalData_17[[#Headers],[RCA]])</f>
        <v>0</v>
      </c>
      <c r="J522" s="10">
        <f>SUM(Table_ExternalData_17[[#This Row],[GRN]]+Table_ExternalData_17[[#This Row],[VSTR]]+Table_ExternalData_17[[#This Row],[SR]]+Table_ExternalData_17[[#This Row],[TR]]+Table_ExternalData_17[[#This Row],[RCA]])</f>
        <v>42200</v>
      </c>
      <c r="K522" s="10">
        <f>SUMIFS(IsQList,IsIList,Table_ExternalData_15[[#This Row],[item_key]],IsITypeList,Table_ExternalData_17[[#Headers],[R/P]])</f>
        <v>491</v>
      </c>
      <c r="L522" s="10">
        <f>SUMIFS(IsQList,IsIList,Table_ExternalData_15[[#This Row],[item_key]],IsITypeList,Table_ExternalData_17[[#Headers],[CST]])</f>
        <v>0</v>
      </c>
      <c r="M522" s="10">
        <f>SUMIFS(IsQList,IsIList,Table_ExternalData_15[[#This Row],[item_key]],IsITypeList,Table_ExternalData_17[[#Headers],[S/I]])</f>
        <v>0</v>
      </c>
      <c r="N522" s="10">
        <f>SUMIFS(IsQList,IsIList,Table_ExternalData_15[[#This Row],[item_key]],IsITypeList,Table_ExternalData_17[[#Headers],[VST]])</f>
        <v>0</v>
      </c>
      <c r="O522" s="10">
        <f>SUMIFS(IsQList,IsIList,Table_ExternalData_15[[#This Row],[item_key]],IsITypeList,Table_ExternalData_17[[#Headers],[RTN]])</f>
        <v>0</v>
      </c>
      <c r="P522" s="10">
        <f>SUM(Table_ExternalData_17[[#This Row],[R/P]:[RTN]])</f>
        <v>491</v>
      </c>
      <c r="Q522" s="10">
        <f>SUM((Table_ExternalData_17[[#This Row],[Opening]]+Table_ExternalData_17[[#This Row],[Total Receipt]])-Table_ExternalData_17[[#This Row],[Total Issue]])</f>
        <v>98596</v>
      </c>
    </row>
    <row r="523" spans="1:17">
      <c r="A523" s="1" t="s">
        <v>279</v>
      </c>
      <c r="B523" s="1" t="s">
        <v>1591</v>
      </c>
      <c r="C523" s="1" t="s">
        <v>1592</v>
      </c>
      <c r="D523" s="10">
        <f>SUMIFS(OPBQList,OPBIList,Table_ExternalData_17[[#This Row],[item_key]])</f>
        <v>8085</v>
      </c>
      <c r="E523" s="10">
        <f>SUMIFS(GQList,GIList,Table_ExternalData_17[[#This Row],[item_key]],GTList,Table_ExternalData_17[[#Headers],[GRN]])</f>
        <v>81900</v>
      </c>
      <c r="F523" s="10">
        <f>SUMIFS(GQList,GIList,Table_ExternalData_17[[#This Row],[item_key]],GTList,Table_ExternalData_17[[#Headers],[VSTR]])</f>
        <v>0</v>
      </c>
      <c r="G523" s="10">
        <f>SUMIFS(GQList,GIList,Table_ExternalData_17[[#This Row],[item_key]],GTList,Table_ExternalData_17[[#Headers],[SR]])</f>
        <v>0</v>
      </c>
      <c r="H523" s="10">
        <f>SUMIFS(GQList,GIList,Table_ExternalData_17[[#This Row],[item_key]],GTList,Table_ExternalData_17[[#Headers],[TR]])</f>
        <v>0</v>
      </c>
      <c r="I523" s="10">
        <f>SUMIFS(GQList,GIList,Table_ExternalData_17[[#This Row],[item_key]],GTList,Table_ExternalData_17[[#Headers],[RCA]])</f>
        <v>-16000</v>
      </c>
      <c r="J523" s="10">
        <f>SUM(Table_ExternalData_17[[#This Row],[GRN]]+Table_ExternalData_17[[#This Row],[VSTR]]+Table_ExternalData_17[[#This Row],[SR]]+Table_ExternalData_17[[#This Row],[TR]]+Table_ExternalData_17[[#This Row],[RCA]])</f>
        <v>65900</v>
      </c>
      <c r="K523" s="10">
        <f>SUMIFS(IsQList,IsIList,Table_ExternalData_15[[#This Row],[item_key]],IsITypeList,Table_ExternalData_17[[#Headers],[R/P]])</f>
        <v>491</v>
      </c>
      <c r="L523" s="10">
        <f>SUMIFS(IsQList,IsIList,Table_ExternalData_15[[#This Row],[item_key]],IsITypeList,Table_ExternalData_17[[#Headers],[CST]])</f>
        <v>0</v>
      </c>
      <c r="M523" s="10">
        <f>SUMIFS(IsQList,IsIList,Table_ExternalData_15[[#This Row],[item_key]],IsITypeList,Table_ExternalData_17[[#Headers],[S/I]])</f>
        <v>0</v>
      </c>
      <c r="N523" s="10">
        <f>SUMIFS(IsQList,IsIList,Table_ExternalData_15[[#This Row],[item_key]],IsITypeList,Table_ExternalData_17[[#Headers],[VST]])</f>
        <v>0</v>
      </c>
      <c r="O523" s="10">
        <f>SUMIFS(IsQList,IsIList,Table_ExternalData_15[[#This Row],[item_key]],IsITypeList,Table_ExternalData_17[[#Headers],[RTN]])</f>
        <v>0</v>
      </c>
      <c r="P523" s="10">
        <f>SUM(Table_ExternalData_17[[#This Row],[R/P]:[RTN]])</f>
        <v>491</v>
      </c>
      <c r="Q523" s="10">
        <f>SUM((Table_ExternalData_17[[#This Row],[Opening]]+Table_ExternalData_17[[#This Row],[Total Receipt]])-Table_ExternalData_17[[#This Row],[Total Issue]])</f>
        <v>73494</v>
      </c>
    </row>
    <row r="524" spans="1:17">
      <c r="A524" s="1" t="s">
        <v>393</v>
      </c>
      <c r="B524" s="1" t="s">
        <v>1322</v>
      </c>
      <c r="C524" s="1" t="s">
        <v>1323</v>
      </c>
      <c r="D524" s="10">
        <f>SUMIFS(OPBQList,OPBIList,Table_ExternalData_17[[#This Row],[item_key]])</f>
        <v>12748</v>
      </c>
      <c r="E524" s="10">
        <f>SUMIFS(GQList,GIList,Table_ExternalData_17[[#This Row],[item_key]],GTList,Table_ExternalData_17[[#Headers],[GRN]])</f>
        <v>12000</v>
      </c>
      <c r="F524" s="10">
        <f>SUMIFS(GQList,GIList,Table_ExternalData_17[[#This Row],[item_key]],GTList,Table_ExternalData_17[[#Headers],[VSTR]])</f>
        <v>0</v>
      </c>
      <c r="G524" s="10">
        <f>SUMIFS(GQList,GIList,Table_ExternalData_17[[#This Row],[item_key]],GTList,Table_ExternalData_17[[#Headers],[SR]])</f>
        <v>0</v>
      </c>
      <c r="H524" s="10">
        <f>SUMIFS(GQList,GIList,Table_ExternalData_17[[#This Row],[item_key]],GTList,Table_ExternalData_17[[#Headers],[TR]])</f>
        <v>0</v>
      </c>
      <c r="I524" s="10">
        <f>SUMIFS(GQList,GIList,Table_ExternalData_17[[#This Row],[item_key]],GTList,Table_ExternalData_17[[#Headers],[RCA]])</f>
        <v>0</v>
      </c>
      <c r="J524" s="10">
        <f>SUM(Table_ExternalData_17[[#This Row],[GRN]]+Table_ExternalData_17[[#This Row],[VSTR]]+Table_ExternalData_17[[#This Row],[SR]]+Table_ExternalData_17[[#This Row],[TR]]+Table_ExternalData_17[[#This Row],[RCA]])</f>
        <v>12000</v>
      </c>
      <c r="K524" s="10">
        <f>SUMIFS(IsQList,IsIList,Table_ExternalData_15[[#This Row],[item_key]],IsITypeList,Table_ExternalData_17[[#Headers],[R/P]])</f>
        <v>2455</v>
      </c>
      <c r="L524" s="10">
        <f>SUMIFS(IsQList,IsIList,Table_ExternalData_15[[#This Row],[item_key]],IsITypeList,Table_ExternalData_17[[#Headers],[CST]])</f>
        <v>0</v>
      </c>
      <c r="M524" s="10">
        <f>SUMIFS(IsQList,IsIList,Table_ExternalData_15[[#This Row],[item_key]],IsITypeList,Table_ExternalData_17[[#Headers],[S/I]])</f>
        <v>0</v>
      </c>
      <c r="N524" s="10">
        <f>SUMIFS(IsQList,IsIList,Table_ExternalData_15[[#This Row],[item_key]],IsITypeList,Table_ExternalData_17[[#Headers],[VST]])</f>
        <v>0</v>
      </c>
      <c r="O524" s="10">
        <f>SUMIFS(IsQList,IsIList,Table_ExternalData_15[[#This Row],[item_key]],IsITypeList,Table_ExternalData_17[[#Headers],[RTN]])</f>
        <v>0</v>
      </c>
      <c r="P524" s="10">
        <f>SUM(Table_ExternalData_17[[#This Row],[R/P]:[RTN]])</f>
        <v>2455</v>
      </c>
      <c r="Q524" s="10">
        <f>SUM((Table_ExternalData_17[[#This Row],[Opening]]+Table_ExternalData_17[[#This Row],[Total Receipt]])-Table_ExternalData_17[[#This Row],[Total Issue]])</f>
        <v>22293</v>
      </c>
    </row>
    <row r="525" spans="1:17">
      <c r="A525" s="1" t="s">
        <v>2233</v>
      </c>
      <c r="B525" s="1" t="s">
        <v>2710</v>
      </c>
      <c r="C525" s="1" t="s">
        <v>2711</v>
      </c>
      <c r="D525" s="10">
        <f>SUMIFS(OPBQList,OPBIList,Table_ExternalData_17[[#This Row],[item_key]])</f>
        <v>6887</v>
      </c>
      <c r="E525" s="10">
        <f>SUMIFS(GQList,GIList,Table_ExternalData_17[[#This Row],[item_key]],GTList,Table_ExternalData_17[[#Headers],[GRN]])</f>
        <v>0</v>
      </c>
      <c r="F525" s="10">
        <f>SUMIFS(GQList,GIList,Table_ExternalData_17[[#This Row],[item_key]],GTList,Table_ExternalData_17[[#Headers],[VSTR]])</f>
        <v>0</v>
      </c>
      <c r="G525" s="10">
        <f>SUMIFS(GQList,GIList,Table_ExternalData_17[[#This Row],[item_key]],GTList,Table_ExternalData_17[[#Headers],[SR]])</f>
        <v>0</v>
      </c>
      <c r="H525" s="10">
        <f>SUMIFS(GQList,GIList,Table_ExternalData_17[[#This Row],[item_key]],GTList,Table_ExternalData_17[[#Headers],[TR]])</f>
        <v>0</v>
      </c>
      <c r="I525" s="10">
        <f>SUMIFS(GQList,GIList,Table_ExternalData_17[[#This Row],[item_key]],GTList,Table_ExternalData_17[[#Headers],[RCA]])</f>
        <v>0</v>
      </c>
      <c r="J525" s="10">
        <f>SUM(Table_ExternalData_17[[#This Row],[GRN]]+Table_ExternalData_17[[#This Row],[VSTR]]+Table_ExternalData_17[[#This Row],[SR]]+Table_ExternalData_17[[#This Row],[TR]]+Table_ExternalData_17[[#This Row],[RCA]])</f>
        <v>0</v>
      </c>
      <c r="K525" s="10">
        <f>SUMIFS(IsQList,IsIList,Table_ExternalData_15[[#This Row],[item_key]],IsITypeList,Table_ExternalData_17[[#Headers],[R/P]])</f>
        <v>2455</v>
      </c>
      <c r="L525" s="10">
        <f>SUMIFS(IsQList,IsIList,Table_ExternalData_15[[#This Row],[item_key]],IsITypeList,Table_ExternalData_17[[#Headers],[CST]])</f>
        <v>0</v>
      </c>
      <c r="M525" s="10">
        <f>SUMIFS(IsQList,IsIList,Table_ExternalData_15[[#This Row],[item_key]],IsITypeList,Table_ExternalData_17[[#Headers],[S/I]])</f>
        <v>0</v>
      </c>
      <c r="N525" s="10">
        <f>SUMIFS(IsQList,IsIList,Table_ExternalData_15[[#This Row],[item_key]],IsITypeList,Table_ExternalData_17[[#Headers],[VST]])</f>
        <v>0</v>
      </c>
      <c r="O525" s="10">
        <f>SUMIFS(IsQList,IsIList,Table_ExternalData_15[[#This Row],[item_key]],IsITypeList,Table_ExternalData_17[[#Headers],[RTN]])</f>
        <v>0</v>
      </c>
      <c r="P525" s="10">
        <f>SUM(Table_ExternalData_17[[#This Row],[R/P]:[RTN]])</f>
        <v>2455</v>
      </c>
      <c r="Q525" s="10">
        <f>SUM((Table_ExternalData_17[[#This Row],[Opening]]+Table_ExternalData_17[[#This Row],[Total Receipt]])-Table_ExternalData_17[[#This Row],[Total Issue]])</f>
        <v>4432</v>
      </c>
    </row>
    <row r="526" spans="1:17">
      <c r="A526" s="1" t="s">
        <v>67</v>
      </c>
      <c r="B526" s="1" t="s">
        <v>1118</v>
      </c>
      <c r="C526" s="1" t="s">
        <v>1119</v>
      </c>
      <c r="D526" s="10">
        <f>SUMIFS(OPBQList,OPBIList,Table_ExternalData_17[[#This Row],[item_key]])</f>
        <v>2520</v>
      </c>
      <c r="E526" s="10">
        <f>SUMIFS(GQList,GIList,Table_ExternalData_17[[#This Row],[item_key]],GTList,Table_ExternalData_17[[#Headers],[GRN]])</f>
        <v>69300</v>
      </c>
      <c r="F526" s="10">
        <f>SUMIFS(GQList,GIList,Table_ExternalData_17[[#This Row],[item_key]],GTList,Table_ExternalData_17[[#Headers],[VSTR]])</f>
        <v>0</v>
      </c>
      <c r="G526" s="10">
        <f>SUMIFS(GQList,GIList,Table_ExternalData_17[[#This Row],[item_key]],GTList,Table_ExternalData_17[[#Headers],[SR]])</f>
        <v>0</v>
      </c>
      <c r="H526" s="10">
        <f>SUMIFS(GQList,GIList,Table_ExternalData_17[[#This Row],[item_key]],GTList,Table_ExternalData_17[[#Headers],[TR]])</f>
        <v>0</v>
      </c>
      <c r="I526" s="10">
        <f>SUMIFS(GQList,GIList,Table_ExternalData_17[[#This Row],[item_key]],GTList,Table_ExternalData_17[[#Headers],[RCA]])</f>
        <v>0</v>
      </c>
      <c r="J526" s="10">
        <f>SUM(Table_ExternalData_17[[#This Row],[GRN]]+Table_ExternalData_17[[#This Row],[VSTR]]+Table_ExternalData_17[[#This Row],[SR]]+Table_ExternalData_17[[#This Row],[TR]]+Table_ExternalData_17[[#This Row],[RCA]])</f>
        <v>69300</v>
      </c>
      <c r="K526" s="10">
        <f>SUMIFS(IsQList,IsIList,Table_ExternalData_15[[#This Row],[item_key]],IsITypeList,Table_ExternalData_17[[#Headers],[R/P]])</f>
        <v>2455</v>
      </c>
      <c r="L526" s="10">
        <f>SUMIFS(IsQList,IsIList,Table_ExternalData_15[[#This Row],[item_key]],IsITypeList,Table_ExternalData_17[[#Headers],[CST]])</f>
        <v>0</v>
      </c>
      <c r="M526" s="10">
        <f>SUMIFS(IsQList,IsIList,Table_ExternalData_15[[#This Row],[item_key]],IsITypeList,Table_ExternalData_17[[#Headers],[S/I]])</f>
        <v>0</v>
      </c>
      <c r="N526" s="10">
        <f>SUMIFS(IsQList,IsIList,Table_ExternalData_15[[#This Row],[item_key]],IsITypeList,Table_ExternalData_17[[#Headers],[VST]])</f>
        <v>0</v>
      </c>
      <c r="O526" s="10">
        <f>SUMIFS(IsQList,IsIList,Table_ExternalData_15[[#This Row],[item_key]],IsITypeList,Table_ExternalData_17[[#Headers],[RTN]])</f>
        <v>0</v>
      </c>
      <c r="P526" s="10">
        <f>SUM(Table_ExternalData_17[[#This Row],[R/P]:[RTN]])</f>
        <v>2455</v>
      </c>
      <c r="Q526" s="10">
        <f>SUM((Table_ExternalData_17[[#This Row],[Opening]]+Table_ExternalData_17[[#This Row],[Total Receipt]])-Table_ExternalData_17[[#This Row],[Total Issue]])</f>
        <v>69365</v>
      </c>
    </row>
    <row r="527" spans="1:17">
      <c r="A527" s="1" t="s">
        <v>2265</v>
      </c>
      <c r="B527" s="1" t="s">
        <v>2712</v>
      </c>
      <c r="C527" s="1" t="s">
        <v>2713</v>
      </c>
      <c r="D527" s="10">
        <f>SUMIFS(OPBQList,OPBIList,Table_ExternalData_17[[#This Row],[item_key]])</f>
        <v>8464</v>
      </c>
      <c r="E527" s="10">
        <f>SUMIFS(GQList,GIList,Table_ExternalData_17[[#This Row],[item_key]],GTList,Table_ExternalData_17[[#Headers],[GRN]])</f>
        <v>7100</v>
      </c>
      <c r="F527" s="10">
        <f>SUMIFS(GQList,GIList,Table_ExternalData_17[[#This Row],[item_key]],GTList,Table_ExternalData_17[[#Headers],[VSTR]])</f>
        <v>0</v>
      </c>
      <c r="G527" s="10">
        <f>SUMIFS(GQList,GIList,Table_ExternalData_17[[#This Row],[item_key]],GTList,Table_ExternalData_17[[#Headers],[SR]])</f>
        <v>0</v>
      </c>
      <c r="H527" s="10">
        <f>SUMIFS(GQList,GIList,Table_ExternalData_17[[#This Row],[item_key]],GTList,Table_ExternalData_17[[#Headers],[TR]])</f>
        <v>0</v>
      </c>
      <c r="I527" s="10">
        <f>SUMIFS(GQList,GIList,Table_ExternalData_17[[#This Row],[item_key]],GTList,Table_ExternalData_17[[#Headers],[RCA]])</f>
        <v>0</v>
      </c>
      <c r="J527" s="10">
        <f>SUM(Table_ExternalData_17[[#This Row],[GRN]]+Table_ExternalData_17[[#This Row],[VSTR]]+Table_ExternalData_17[[#This Row],[SR]]+Table_ExternalData_17[[#This Row],[TR]]+Table_ExternalData_17[[#This Row],[RCA]])</f>
        <v>7100</v>
      </c>
      <c r="K527" s="10">
        <f>SUMIFS(IsQList,IsIList,Table_ExternalData_15[[#This Row],[item_key]],IsITypeList,Table_ExternalData_17[[#Headers],[R/P]])</f>
        <v>2455</v>
      </c>
      <c r="L527" s="10">
        <f>SUMIFS(IsQList,IsIList,Table_ExternalData_15[[#This Row],[item_key]],IsITypeList,Table_ExternalData_17[[#Headers],[CST]])</f>
        <v>0</v>
      </c>
      <c r="M527" s="10">
        <f>SUMIFS(IsQList,IsIList,Table_ExternalData_15[[#This Row],[item_key]],IsITypeList,Table_ExternalData_17[[#Headers],[S/I]])</f>
        <v>0</v>
      </c>
      <c r="N527" s="10">
        <f>SUMIFS(IsQList,IsIList,Table_ExternalData_15[[#This Row],[item_key]],IsITypeList,Table_ExternalData_17[[#Headers],[VST]])</f>
        <v>0</v>
      </c>
      <c r="O527" s="10">
        <f>SUMIFS(IsQList,IsIList,Table_ExternalData_15[[#This Row],[item_key]],IsITypeList,Table_ExternalData_17[[#Headers],[RTN]])</f>
        <v>0</v>
      </c>
      <c r="P527" s="10">
        <f>SUM(Table_ExternalData_17[[#This Row],[R/P]:[RTN]])</f>
        <v>2455</v>
      </c>
      <c r="Q527" s="10">
        <f>SUM((Table_ExternalData_17[[#This Row],[Opening]]+Table_ExternalData_17[[#This Row],[Total Receipt]])-Table_ExternalData_17[[#This Row],[Total Issue]])</f>
        <v>13109</v>
      </c>
    </row>
    <row r="528" spans="1:17">
      <c r="A528" s="1" t="s">
        <v>68</v>
      </c>
      <c r="B528" s="1" t="s">
        <v>1099</v>
      </c>
      <c r="C528" s="1" t="s">
        <v>1100</v>
      </c>
      <c r="D528" s="10">
        <f>SUMIFS(OPBQList,OPBIList,Table_ExternalData_17[[#This Row],[item_key]])</f>
        <v>2171</v>
      </c>
      <c r="E528" s="10">
        <f>SUMIFS(GQList,GIList,Table_ExternalData_17[[#This Row],[item_key]],GTList,Table_ExternalData_17[[#Headers],[GRN]])</f>
        <v>10400</v>
      </c>
      <c r="F528" s="10">
        <f>SUMIFS(GQList,GIList,Table_ExternalData_17[[#This Row],[item_key]],GTList,Table_ExternalData_17[[#Headers],[VSTR]])</f>
        <v>0</v>
      </c>
      <c r="G528" s="10">
        <f>SUMIFS(GQList,GIList,Table_ExternalData_17[[#This Row],[item_key]],GTList,Table_ExternalData_17[[#Headers],[SR]])</f>
        <v>0</v>
      </c>
      <c r="H528" s="10">
        <f>SUMIFS(GQList,GIList,Table_ExternalData_17[[#This Row],[item_key]],GTList,Table_ExternalData_17[[#Headers],[TR]])</f>
        <v>0</v>
      </c>
      <c r="I528" s="10">
        <f>SUMIFS(GQList,GIList,Table_ExternalData_17[[#This Row],[item_key]],GTList,Table_ExternalData_17[[#Headers],[RCA]])</f>
        <v>-400</v>
      </c>
      <c r="J528" s="10">
        <f>SUM(Table_ExternalData_17[[#This Row],[GRN]]+Table_ExternalData_17[[#This Row],[VSTR]]+Table_ExternalData_17[[#This Row],[SR]]+Table_ExternalData_17[[#This Row],[TR]]+Table_ExternalData_17[[#This Row],[RCA]])</f>
        <v>10000</v>
      </c>
      <c r="K528" s="10">
        <f>SUMIFS(IsQList,IsIList,Table_ExternalData_15[[#This Row],[item_key]],IsITypeList,Table_ExternalData_17[[#Headers],[R/P]])</f>
        <v>1473</v>
      </c>
      <c r="L528" s="10">
        <f>SUMIFS(IsQList,IsIList,Table_ExternalData_15[[#This Row],[item_key]],IsITypeList,Table_ExternalData_17[[#Headers],[CST]])</f>
        <v>0</v>
      </c>
      <c r="M528" s="10">
        <f>SUMIFS(IsQList,IsIList,Table_ExternalData_15[[#This Row],[item_key]],IsITypeList,Table_ExternalData_17[[#Headers],[S/I]])</f>
        <v>0</v>
      </c>
      <c r="N528" s="10">
        <f>SUMIFS(IsQList,IsIList,Table_ExternalData_15[[#This Row],[item_key]],IsITypeList,Table_ExternalData_17[[#Headers],[VST]])</f>
        <v>0</v>
      </c>
      <c r="O528" s="10">
        <f>SUMIFS(IsQList,IsIList,Table_ExternalData_15[[#This Row],[item_key]],IsITypeList,Table_ExternalData_17[[#Headers],[RTN]])</f>
        <v>0</v>
      </c>
      <c r="P528" s="10">
        <f>SUM(Table_ExternalData_17[[#This Row],[R/P]:[RTN]])</f>
        <v>1473</v>
      </c>
      <c r="Q528" s="10">
        <f>SUM((Table_ExternalData_17[[#This Row],[Opening]]+Table_ExternalData_17[[#This Row],[Total Receipt]])-Table_ExternalData_17[[#This Row],[Total Issue]])</f>
        <v>10698</v>
      </c>
    </row>
    <row r="529" spans="1:17">
      <c r="A529" s="1" t="s">
        <v>69</v>
      </c>
      <c r="B529" s="1" t="s">
        <v>1101</v>
      </c>
      <c r="C529" s="1" t="s">
        <v>1102</v>
      </c>
      <c r="D529" s="10">
        <f>SUMIFS(OPBQList,OPBIList,Table_ExternalData_17[[#This Row],[item_key]])</f>
        <v>2072</v>
      </c>
      <c r="E529" s="10">
        <f>SUMIFS(GQList,GIList,Table_ExternalData_17[[#This Row],[item_key]],GTList,Table_ExternalData_17[[#Headers],[GRN]])</f>
        <v>10400</v>
      </c>
      <c r="F529" s="10">
        <f>SUMIFS(GQList,GIList,Table_ExternalData_17[[#This Row],[item_key]],GTList,Table_ExternalData_17[[#Headers],[VSTR]])</f>
        <v>0</v>
      </c>
      <c r="G529" s="10">
        <f>SUMIFS(GQList,GIList,Table_ExternalData_17[[#This Row],[item_key]],GTList,Table_ExternalData_17[[#Headers],[SR]])</f>
        <v>0</v>
      </c>
      <c r="H529" s="10">
        <f>SUMIFS(GQList,GIList,Table_ExternalData_17[[#This Row],[item_key]],GTList,Table_ExternalData_17[[#Headers],[TR]])</f>
        <v>0</v>
      </c>
      <c r="I529" s="10">
        <f>SUMIFS(GQList,GIList,Table_ExternalData_17[[#This Row],[item_key]],GTList,Table_ExternalData_17[[#Headers],[RCA]])</f>
        <v>-400</v>
      </c>
      <c r="J529" s="10">
        <f>SUM(Table_ExternalData_17[[#This Row],[GRN]]+Table_ExternalData_17[[#This Row],[VSTR]]+Table_ExternalData_17[[#This Row],[SR]]+Table_ExternalData_17[[#This Row],[TR]]+Table_ExternalData_17[[#This Row],[RCA]])</f>
        <v>10000</v>
      </c>
      <c r="K529" s="10">
        <f>SUMIFS(IsQList,IsIList,Table_ExternalData_15[[#This Row],[item_key]],IsITypeList,Table_ExternalData_17[[#Headers],[R/P]])</f>
        <v>982</v>
      </c>
      <c r="L529" s="10">
        <f>SUMIFS(IsQList,IsIList,Table_ExternalData_15[[#This Row],[item_key]],IsITypeList,Table_ExternalData_17[[#Headers],[CST]])</f>
        <v>0</v>
      </c>
      <c r="M529" s="10">
        <f>SUMIFS(IsQList,IsIList,Table_ExternalData_15[[#This Row],[item_key]],IsITypeList,Table_ExternalData_17[[#Headers],[S/I]])</f>
        <v>0</v>
      </c>
      <c r="N529" s="10">
        <f>SUMIFS(IsQList,IsIList,Table_ExternalData_15[[#This Row],[item_key]],IsITypeList,Table_ExternalData_17[[#Headers],[VST]])</f>
        <v>0</v>
      </c>
      <c r="O529" s="10">
        <f>SUMIFS(IsQList,IsIList,Table_ExternalData_15[[#This Row],[item_key]],IsITypeList,Table_ExternalData_17[[#Headers],[RTN]])</f>
        <v>0</v>
      </c>
      <c r="P529" s="10">
        <f>SUM(Table_ExternalData_17[[#This Row],[R/P]:[RTN]])</f>
        <v>982</v>
      </c>
      <c r="Q529" s="10">
        <f>SUM((Table_ExternalData_17[[#This Row],[Opening]]+Table_ExternalData_17[[#This Row],[Total Receipt]])-Table_ExternalData_17[[#This Row],[Total Issue]])</f>
        <v>11090</v>
      </c>
    </row>
    <row r="530" spans="1:17">
      <c r="A530" s="1" t="s">
        <v>70</v>
      </c>
      <c r="B530" s="1" t="s">
        <v>1103</v>
      </c>
      <c r="C530" s="1" t="s">
        <v>1104</v>
      </c>
      <c r="D530" s="10">
        <f>SUMIFS(OPBQList,OPBIList,Table_ExternalData_17[[#This Row],[item_key]])</f>
        <v>1224</v>
      </c>
      <c r="E530" s="10">
        <f>SUMIFS(GQList,GIList,Table_ExternalData_17[[#This Row],[item_key]],GTList,Table_ExternalData_17[[#Headers],[GRN]])</f>
        <v>10357</v>
      </c>
      <c r="F530" s="10">
        <f>SUMIFS(GQList,GIList,Table_ExternalData_17[[#This Row],[item_key]],GTList,Table_ExternalData_17[[#Headers],[VSTR]])</f>
        <v>0</v>
      </c>
      <c r="G530" s="10">
        <f>SUMIFS(GQList,GIList,Table_ExternalData_17[[#This Row],[item_key]],GTList,Table_ExternalData_17[[#Headers],[SR]])</f>
        <v>0</v>
      </c>
      <c r="H530" s="10">
        <f>SUMIFS(GQList,GIList,Table_ExternalData_17[[#This Row],[item_key]],GTList,Table_ExternalData_17[[#Headers],[TR]])</f>
        <v>0</v>
      </c>
      <c r="I530" s="10">
        <f>SUMIFS(GQList,GIList,Table_ExternalData_17[[#This Row],[item_key]],GTList,Table_ExternalData_17[[#Headers],[RCA]])</f>
        <v>-357</v>
      </c>
      <c r="J530" s="10">
        <f>SUM(Table_ExternalData_17[[#This Row],[GRN]]+Table_ExternalData_17[[#This Row],[VSTR]]+Table_ExternalData_17[[#This Row],[SR]]+Table_ExternalData_17[[#This Row],[TR]]+Table_ExternalData_17[[#This Row],[RCA]])</f>
        <v>10000</v>
      </c>
      <c r="K530" s="10">
        <f>SUMIFS(IsQList,IsIList,Table_ExternalData_15[[#This Row],[item_key]],IsITypeList,Table_ExternalData_17[[#Headers],[R/P]])</f>
        <v>982</v>
      </c>
      <c r="L530" s="10">
        <f>SUMIFS(IsQList,IsIList,Table_ExternalData_15[[#This Row],[item_key]],IsITypeList,Table_ExternalData_17[[#Headers],[CST]])</f>
        <v>0</v>
      </c>
      <c r="M530" s="10">
        <f>SUMIFS(IsQList,IsIList,Table_ExternalData_15[[#This Row],[item_key]],IsITypeList,Table_ExternalData_17[[#Headers],[S/I]])</f>
        <v>0</v>
      </c>
      <c r="N530" s="10">
        <f>SUMIFS(IsQList,IsIList,Table_ExternalData_15[[#This Row],[item_key]],IsITypeList,Table_ExternalData_17[[#Headers],[VST]])</f>
        <v>0</v>
      </c>
      <c r="O530" s="10">
        <f>SUMIFS(IsQList,IsIList,Table_ExternalData_15[[#This Row],[item_key]],IsITypeList,Table_ExternalData_17[[#Headers],[RTN]])</f>
        <v>0</v>
      </c>
      <c r="P530" s="10">
        <f>SUM(Table_ExternalData_17[[#This Row],[R/P]:[RTN]])</f>
        <v>982</v>
      </c>
      <c r="Q530" s="10">
        <f>SUM((Table_ExternalData_17[[#This Row],[Opening]]+Table_ExternalData_17[[#This Row],[Total Receipt]])-Table_ExternalData_17[[#This Row],[Total Issue]])</f>
        <v>10242</v>
      </c>
    </row>
    <row r="531" spans="1:17">
      <c r="A531" s="1" t="s">
        <v>71</v>
      </c>
      <c r="B531" s="1" t="s">
        <v>1105</v>
      </c>
      <c r="C531" s="1" t="s">
        <v>594</v>
      </c>
      <c r="D531" s="10">
        <f>SUMIFS(OPBQList,OPBIList,Table_ExternalData_17[[#This Row],[item_key]])</f>
        <v>4375</v>
      </c>
      <c r="E531" s="10">
        <f>SUMIFS(GQList,GIList,Table_ExternalData_17[[#This Row],[item_key]],GTList,Table_ExternalData_17[[#Headers],[GRN]])</f>
        <v>11100</v>
      </c>
      <c r="F531" s="10">
        <f>SUMIFS(GQList,GIList,Table_ExternalData_17[[#This Row],[item_key]],GTList,Table_ExternalData_17[[#Headers],[VSTR]])</f>
        <v>0</v>
      </c>
      <c r="G531" s="10">
        <f>SUMIFS(GQList,GIList,Table_ExternalData_17[[#This Row],[item_key]],GTList,Table_ExternalData_17[[#Headers],[SR]])</f>
        <v>0</v>
      </c>
      <c r="H531" s="10">
        <f>SUMIFS(GQList,GIList,Table_ExternalData_17[[#This Row],[item_key]],GTList,Table_ExternalData_17[[#Headers],[TR]])</f>
        <v>0</v>
      </c>
      <c r="I531" s="10">
        <f>SUMIFS(GQList,GIList,Table_ExternalData_17[[#This Row],[item_key]],GTList,Table_ExternalData_17[[#Headers],[RCA]])</f>
        <v>0</v>
      </c>
      <c r="J531" s="10">
        <f>SUM(Table_ExternalData_17[[#This Row],[GRN]]+Table_ExternalData_17[[#This Row],[VSTR]]+Table_ExternalData_17[[#This Row],[SR]]+Table_ExternalData_17[[#This Row],[TR]]+Table_ExternalData_17[[#This Row],[RCA]])</f>
        <v>11100</v>
      </c>
      <c r="K531" s="10">
        <f>SUMIFS(IsQList,IsIList,Table_ExternalData_15[[#This Row],[item_key]],IsITypeList,Table_ExternalData_17[[#Headers],[R/P]])</f>
        <v>491</v>
      </c>
      <c r="L531" s="10">
        <f>SUMIFS(IsQList,IsIList,Table_ExternalData_15[[#This Row],[item_key]],IsITypeList,Table_ExternalData_17[[#Headers],[CST]])</f>
        <v>0</v>
      </c>
      <c r="M531" s="10">
        <f>SUMIFS(IsQList,IsIList,Table_ExternalData_15[[#This Row],[item_key]],IsITypeList,Table_ExternalData_17[[#Headers],[S/I]])</f>
        <v>0</v>
      </c>
      <c r="N531" s="10">
        <f>SUMIFS(IsQList,IsIList,Table_ExternalData_15[[#This Row],[item_key]],IsITypeList,Table_ExternalData_17[[#Headers],[VST]])</f>
        <v>0</v>
      </c>
      <c r="O531" s="10">
        <f>SUMIFS(IsQList,IsIList,Table_ExternalData_15[[#This Row],[item_key]],IsITypeList,Table_ExternalData_17[[#Headers],[RTN]])</f>
        <v>0</v>
      </c>
      <c r="P531" s="10">
        <f>SUM(Table_ExternalData_17[[#This Row],[R/P]:[RTN]])</f>
        <v>491</v>
      </c>
      <c r="Q531" s="10">
        <f>SUM((Table_ExternalData_17[[#This Row],[Opening]]+Table_ExternalData_17[[#This Row],[Total Receipt]])-Table_ExternalData_17[[#This Row],[Total Issue]])</f>
        <v>14984</v>
      </c>
    </row>
    <row r="532" spans="1:17">
      <c r="A532" s="1" t="s">
        <v>108</v>
      </c>
      <c r="B532" s="1" t="s">
        <v>1239</v>
      </c>
      <c r="C532" s="1" t="s">
        <v>1240</v>
      </c>
      <c r="D532" s="10">
        <f>SUMIFS(OPBQList,OPBIList,Table_ExternalData_17[[#This Row],[item_key]])</f>
        <v>9223</v>
      </c>
      <c r="E532" s="10">
        <f>SUMIFS(GQList,GIList,Table_ExternalData_17[[#This Row],[item_key]],GTList,Table_ExternalData_17[[#Headers],[GRN]])</f>
        <v>6900</v>
      </c>
      <c r="F532" s="10">
        <f>SUMIFS(GQList,GIList,Table_ExternalData_17[[#This Row],[item_key]],GTList,Table_ExternalData_17[[#Headers],[VSTR]])</f>
        <v>0</v>
      </c>
      <c r="G532" s="10">
        <f>SUMIFS(GQList,GIList,Table_ExternalData_17[[#This Row],[item_key]],GTList,Table_ExternalData_17[[#Headers],[SR]])</f>
        <v>0</v>
      </c>
      <c r="H532" s="10">
        <f>SUMIFS(GQList,GIList,Table_ExternalData_17[[#This Row],[item_key]],GTList,Table_ExternalData_17[[#Headers],[TR]])</f>
        <v>0</v>
      </c>
      <c r="I532" s="10">
        <f>SUMIFS(GQList,GIList,Table_ExternalData_17[[#This Row],[item_key]],GTList,Table_ExternalData_17[[#Headers],[RCA]])</f>
        <v>0</v>
      </c>
      <c r="J532" s="10">
        <f>SUM(Table_ExternalData_17[[#This Row],[GRN]]+Table_ExternalData_17[[#This Row],[VSTR]]+Table_ExternalData_17[[#This Row],[SR]]+Table_ExternalData_17[[#This Row],[TR]]+Table_ExternalData_17[[#This Row],[RCA]])</f>
        <v>6900</v>
      </c>
      <c r="K532" s="10">
        <f>SUMIFS(IsQList,IsIList,Table_ExternalData_15[[#This Row],[item_key]],IsITypeList,Table_ExternalData_17[[#Headers],[R/P]])</f>
        <v>491</v>
      </c>
      <c r="L532" s="10">
        <f>SUMIFS(IsQList,IsIList,Table_ExternalData_15[[#This Row],[item_key]],IsITypeList,Table_ExternalData_17[[#Headers],[CST]])</f>
        <v>0</v>
      </c>
      <c r="M532" s="10">
        <f>SUMIFS(IsQList,IsIList,Table_ExternalData_15[[#This Row],[item_key]],IsITypeList,Table_ExternalData_17[[#Headers],[S/I]])</f>
        <v>0</v>
      </c>
      <c r="N532" s="10">
        <f>SUMIFS(IsQList,IsIList,Table_ExternalData_15[[#This Row],[item_key]],IsITypeList,Table_ExternalData_17[[#Headers],[VST]])</f>
        <v>0</v>
      </c>
      <c r="O532" s="10">
        <f>SUMIFS(IsQList,IsIList,Table_ExternalData_15[[#This Row],[item_key]],IsITypeList,Table_ExternalData_17[[#Headers],[RTN]])</f>
        <v>0</v>
      </c>
      <c r="P532" s="10">
        <f>SUM(Table_ExternalData_17[[#This Row],[R/P]:[RTN]])</f>
        <v>491</v>
      </c>
      <c r="Q532" s="10">
        <f>SUM((Table_ExternalData_17[[#This Row],[Opening]]+Table_ExternalData_17[[#This Row],[Total Receipt]])-Table_ExternalData_17[[#This Row],[Total Issue]])</f>
        <v>15632</v>
      </c>
    </row>
    <row r="533" spans="1:17">
      <c r="A533" s="1" t="s">
        <v>548</v>
      </c>
      <c r="B533" s="1" t="s">
        <v>1621</v>
      </c>
      <c r="C533" s="1" t="s">
        <v>1622</v>
      </c>
      <c r="D533" s="10">
        <f>SUMIFS(OPBQList,OPBIList,Table_ExternalData_17[[#This Row],[item_key]])</f>
        <v>5242</v>
      </c>
      <c r="E533" s="10">
        <f>SUMIFS(GQList,GIList,Table_ExternalData_17[[#This Row],[item_key]],GTList,Table_ExternalData_17[[#Headers],[GRN]])</f>
        <v>10000</v>
      </c>
      <c r="F533" s="10">
        <f>SUMIFS(GQList,GIList,Table_ExternalData_17[[#This Row],[item_key]],GTList,Table_ExternalData_17[[#Headers],[VSTR]])</f>
        <v>0</v>
      </c>
      <c r="G533" s="10">
        <f>SUMIFS(GQList,GIList,Table_ExternalData_17[[#This Row],[item_key]],GTList,Table_ExternalData_17[[#Headers],[SR]])</f>
        <v>0</v>
      </c>
      <c r="H533" s="10">
        <f>SUMIFS(GQList,GIList,Table_ExternalData_17[[#This Row],[item_key]],GTList,Table_ExternalData_17[[#Headers],[TR]])</f>
        <v>0</v>
      </c>
      <c r="I533" s="10">
        <f>SUMIFS(GQList,GIList,Table_ExternalData_17[[#This Row],[item_key]],GTList,Table_ExternalData_17[[#Headers],[RCA]])</f>
        <v>0</v>
      </c>
      <c r="J533" s="10">
        <f>SUM(Table_ExternalData_17[[#This Row],[GRN]]+Table_ExternalData_17[[#This Row],[VSTR]]+Table_ExternalData_17[[#This Row],[SR]]+Table_ExternalData_17[[#This Row],[TR]]+Table_ExternalData_17[[#This Row],[RCA]])</f>
        <v>10000</v>
      </c>
      <c r="K533" s="10">
        <f>SUMIFS(IsQList,IsIList,Table_ExternalData_15[[#This Row],[item_key]],IsITypeList,Table_ExternalData_17[[#Headers],[R/P]])</f>
        <v>1964</v>
      </c>
      <c r="L533" s="10">
        <f>SUMIFS(IsQList,IsIList,Table_ExternalData_15[[#This Row],[item_key]],IsITypeList,Table_ExternalData_17[[#Headers],[CST]])</f>
        <v>0</v>
      </c>
      <c r="M533" s="10">
        <f>SUMIFS(IsQList,IsIList,Table_ExternalData_15[[#This Row],[item_key]],IsITypeList,Table_ExternalData_17[[#Headers],[S/I]])</f>
        <v>0</v>
      </c>
      <c r="N533" s="10">
        <f>SUMIFS(IsQList,IsIList,Table_ExternalData_15[[#This Row],[item_key]],IsITypeList,Table_ExternalData_17[[#Headers],[VST]])</f>
        <v>0</v>
      </c>
      <c r="O533" s="10">
        <f>SUMIFS(IsQList,IsIList,Table_ExternalData_15[[#This Row],[item_key]],IsITypeList,Table_ExternalData_17[[#Headers],[RTN]])</f>
        <v>0</v>
      </c>
      <c r="P533" s="10">
        <f>SUM(Table_ExternalData_17[[#This Row],[R/P]:[RTN]])</f>
        <v>1964</v>
      </c>
      <c r="Q533" s="10">
        <f>SUM((Table_ExternalData_17[[#This Row],[Opening]]+Table_ExternalData_17[[#This Row],[Total Receipt]])-Table_ExternalData_17[[#This Row],[Total Issue]])</f>
        <v>13278</v>
      </c>
    </row>
    <row r="534" spans="1:17">
      <c r="A534" s="1" t="s">
        <v>263</v>
      </c>
      <c r="B534" s="1" t="s">
        <v>1120</v>
      </c>
      <c r="C534" s="1" t="s">
        <v>1121</v>
      </c>
      <c r="D534" s="10">
        <f>SUMIFS(OPBQList,OPBIList,Table_ExternalData_17[[#This Row],[item_key]])</f>
        <v>-481</v>
      </c>
      <c r="E534" s="10">
        <f>SUMIFS(GQList,GIList,Table_ExternalData_17[[#This Row],[item_key]],GTList,Table_ExternalData_17[[#Headers],[GRN]])</f>
        <v>25195</v>
      </c>
      <c r="F534" s="10">
        <f>SUMIFS(GQList,GIList,Table_ExternalData_17[[#This Row],[item_key]],GTList,Table_ExternalData_17[[#Headers],[VSTR]])</f>
        <v>0</v>
      </c>
      <c r="G534" s="10">
        <f>SUMIFS(GQList,GIList,Table_ExternalData_17[[#This Row],[item_key]],GTList,Table_ExternalData_17[[#Headers],[SR]])</f>
        <v>0</v>
      </c>
      <c r="H534" s="10">
        <f>SUMIFS(GQList,GIList,Table_ExternalData_17[[#This Row],[item_key]],GTList,Table_ExternalData_17[[#Headers],[TR]])</f>
        <v>0</v>
      </c>
      <c r="I534" s="10">
        <f>SUMIFS(GQList,GIList,Table_ExternalData_17[[#This Row],[item_key]],GTList,Table_ExternalData_17[[#Headers],[RCA]])</f>
        <v>-5</v>
      </c>
      <c r="J534" s="10">
        <f>SUM(Table_ExternalData_17[[#This Row],[GRN]]+Table_ExternalData_17[[#This Row],[VSTR]]+Table_ExternalData_17[[#This Row],[SR]]+Table_ExternalData_17[[#This Row],[TR]]+Table_ExternalData_17[[#This Row],[RCA]])</f>
        <v>25190</v>
      </c>
      <c r="K534" s="10">
        <f>SUMIFS(IsQList,IsIList,Table_ExternalData_15[[#This Row],[item_key]],IsITypeList,Table_ExternalData_17[[#Headers],[R/P]])</f>
        <v>491</v>
      </c>
      <c r="L534" s="10">
        <f>SUMIFS(IsQList,IsIList,Table_ExternalData_15[[#This Row],[item_key]],IsITypeList,Table_ExternalData_17[[#Headers],[CST]])</f>
        <v>0</v>
      </c>
      <c r="M534" s="10">
        <f>SUMIFS(IsQList,IsIList,Table_ExternalData_15[[#This Row],[item_key]],IsITypeList,Table_ExternalData_17[[#Headers],[S/I]])</f>
        <v>0</v>
      </c>
      <c r="N534" s="10">
        <f>SUMIFS(IsQList,IsIList,Table_ExternalData_15[[#This Row],[item_key]],IsITypeList,Table_ExternalData_17[[#Headers],[VST]])</f>
        <v>0</v>
      </c>
      <c r="O534" s="10">
        <f>SUMIFS(IsQList,IsIList,Table_ExternalData_15[[#This Row],[item_key]],IsITypeList,Table_ExternalData_17[[#Headers],[RTN]])</f>
        <v>0</v>
      </c>
      <c r="P534" s="10">
        <f>SUM(Table_ExternalData_17[[#This Row],[R/P]:[RTN]])</f>
        <v>491</v>
      </c>
      <c r="Q534" s="10">
        <f>SUM((Table_ExternalData_17[[#This Row],[Opening]]+Table_ExternalData_17[[#This Row],[Total Receipt]])-Table_ExternalData_17[[#This Row],[Total Issue]])</f>
        <v>24218</v>
      </c>
    </row>
    <row r="535" spans="1:17">
      <c r="A535" s="1" t="s">
        <v>2234</v>
      </c>
      <c r="B535" s="1" t="s">
        <v>2714</v>
      </c>
      <c r="C535" s="1" t="s">
        <v>1106</v>
      </c>
      <c r="D535" s="10">
        <f>SUMIFS(OPBQList,OPBIList,Table_ExternalData_17[[#This Row],[item_key]])</f>
        <v>10507</v>
      </c>
      <c r="E535" s="10">
        <f>SUMIFS(GQList,GIList,Table_ExternalData_17[[#This Row],[item_key]],GTList,Table_ExternalData_17[[#Headers],[GRN]])</f>
        <v>3700</v>
      </c>
      <c r="F535" s="10">
        <f>SUMIFS(GQList,GIList,Table_ExternalData_17[[#This Row],[item_key]],GTList,Table_ExternalData_17[[#Headers],[VSTR]])</f>
        <v>0</v>
      </c>
      <c r="G535" s="10">
        <f>SUMIFS(GQList,GIList,Table_ExternalData_17[[#This Row],[item_key]],GTList,Table_ExternalData_17[[#Headers],[SR]])</f>
        <v>0</v>
      </c>
      <c r="H535" s="10">
        <f>SUMIFS(GQList,GIList,Table_ExternalData_17[[#This Row],[item_key]],GTList,Table_ExternalData_17[[#Headers],[TR]])</f>
        <v>0</v>
      </c>
      <c r="I535" s="10">
        <f>SUMIFS(GQList,GIList,Table_ExternalData_17[[#This Row],[item_key]],GTList,Table_ExternalData_17[[#Headers],[RCA]])</f>
        <v>0</v>
      </c>
      <c r="J535" s="10">
        <f>SUM(Table_ExternalData_17[[#This Row],[GRN]]+Table_ExternalData_17[[#This Row],[VSTR]]+Table_ExternalData_17[[#This Row],[SR]]+Table_ExternalData_17[[#This Row],[TR]]+Table_ExternalData_17[[#This Row],[RCA]])</f>
        <v>3700</v>
      </c>
      <c r="K535" s="10">
        <f>SUMIFS(IsQList,IsIList,Table_ExternalData_15[[#This Row],[item_key]],IsITypeList,Table_ExternalData_17[[#Headers],[R/P]])</f>
        <v>491</v>
      </c>
      <c r="L535" s="10">
        <f>SUMIFS(IsQList,IsIList,Table_ExternalData_15[[#This Row],[item_key]],IsITypeList,Table_ExternalData_17[[#Headers],[CST]])</f>
        <v>0</v>
      </c>
      <c r="M535" s="10">
        <f>SUMIFS(IsQList,IsIList,Table_ExternalData_15[[#This Row],[item_key]],IsITypeList,Table_ExternalData_17[[#Headers],[S/I]])</f>
        <v>0</v>
      </c>
      <c r="N535" s="10">
        <f>SUMIFS(IsQList,IsIList,Table_ExternalData_15[[#This Row],[item_key]],IsITypeList,Table_ExternalData_17[[#Headers],[VST]])</f>
        <v>0</v>
      </c>
      <c r="O535" s="10">
        <f>SUMIFS(IsQList,IsIList,Table_ExternalData_15[[#This Row],[item_key]],IsITypeList,Table_ExternalData_17[[#Headers],[RTN]])</f>
        <v>0</v>
      </c>
      <c r="P535" s="10">
        <f>SUM(Table_ExternalData_17[[#This Row],[R/P]:[RTN]])</f>
        <v>491</v>
      </c>
      <c r="Q535" s="10">
        <f>SUM((Table_ExternalData_17[[#This Row],[Opening]]+Table_ExternalData_17[[#This Row],[Total Receipt]])-Table_ExternalData_17[[#This Row],[Total Issue]])</f>
        <v>13716</v>
      </c>
    </row>
    <row r="536" spans="1:17">
      <c r="A536" s="1" t="s">
        <v>440</v>
      </c>
      <c r="B536" s="1" t="s">
        <v>1339</v>
      </c>
      <c r="C536" s="1" t="s">
        <v>1340</v>
      </c>
      <c r="D536" s="10">
        <f>SUMIFS(OPBQList,OPBIList,Table_ExternalData_17[[#This Row],[item_key]])</f>
        <v>-14775</v>
      </c>
      <c r="E536" s="10">
        <f>SUMIFS(GQList,GIList,Table_ExternalData_17[[#This Row],[item_key]],GTList,Table_ExternalData_17[[#Headers],[GRN]])</f>
        <v>11250</v>
      </c>
      <c r="F536" s="10">
        <f>SUMIFS(GQList,GIList,Table_ExternalData_17[[#This Row],[item_key]],GTList,Table_ExternalData_17[[#Headers],[VSTR]])</f>
        <v>0</v>
      </c>
      <c r="G536" s="10">
        <f>SUMIFS(GQList,GIList,Table_ExternalData_17[[#This Row],[item_key]],GTList,Table_ExternalData_17[[#Headers],[SR]])</f>
        <v>0</v>
      </c>
      <c r="H536" s="10">
        <f>SUMIFS(GQList,GIList,Table_ExternalData_17[[#This Row],[item_key]],GTList,Table_ExternalData_17[[#Headers],[TR]])</f>
        <v>0</v>
      </c>
      <c r="I536" s="10">
        <f>SUMIFS(GQList,GIList,Table_ExternalData_17[[#This Row],[item_key]],GTList,Table_ExternalData_17[[#Headers],[RCA]])</f>
        <v>0</v>
      </c>
      <c r="J536" s="10">
        <f>SUM(Table_ExternalData_17[[#This Row],[GRN]]+Table_ExternalData_17[[#This Row],[VSTR]]+Table_ExternalData_17[[#This Row],[SR]]+Table_ExternalData_17[[#This Row],[TR]]+Table_ExternalData_17[[#This Row],[RCA]])</f>
        <v>11250</v>
      </c>
      <c r="K536" s="10">
        <f>SUMIFS(IsQList,IsIList,Table_ExternalData_15[[#This Row],[item_key]],IsITypeList,Table_ExternalData_17[[#Headers],[R/P]])</f>
        <v>491</v>
      </c>
      <c r="L536" s="10">
        <f>SUMIFS(IsQList,IsIList,Table_ExternalData_15[[#This Row],[item_key]],IsITypeList,Table_ExternalData_17[[#Headers],[CST]])</f>
        <v>0</v>
      </c>
      <c r="M536" s="10">
        <f>SUMIFS(IsQList,IsIList,Table_ExternalData_15[[#This Row],[item_key]],IsITypeList,Table_ExternalData_17[[#Headers],[S/I]])</f>
        <v>0</v>
      </c>
      <c r="N536" s="10">
        <f>SUMIFS(IsQList,IsIList,Table_ExternalData_15[[#This Row],[item_key]],IsITypeList,Table_ExternalData_17[[#Headers],[VST]])</f>
        <v>0</v>
      </c>
      <c r="O536" s="10">
        <f>SUMIFS(IsQList,IsIList,Table_ExternalData_15[[#This Row],[item_key]],IsITypeList,Table_ExternalData_17[[#Headers],[RTN]])</f>
        <v>0</v>
      </c>
      <c r="P536" s="10">
        <f>SUM(Table_ExternalData_17[[#This Row],[R/P]:[RTN]])</f>
        <v>491</v>
      </c>
      <c r="Q536" s="10">
        <f>SUM((Table_ExternalData_17[[#This Row],[Opening]]+Table_ExternalData_17[[#This Row],[Total Receipt]])-Table_ExternalData_17[[#This Row],[Total Issue]])</f>
        <v>-4016</v>
      </c>
    </row>
    <row r="537" spans="1:17">
      <c r="A537" s="1" t="s">
        <v>167</v>
      </c>
      <c r="B537" s="1" t="s">
        <v>1122</v>
      </c>
      <c r="C537" s="1" t="s">
        <v>1123</v>
      </c>
      <c r="D537" s="10">
        <f>SUMIFS(OPBQList,OPBIList,Table_ExternalData_17[[#This Row],[item_key]])</f>
        <v>1890</v>
      </c>
      <c r="E537" s="10">
        <f>SUMIFS(GQList,GIList,Table_ExternalData_17[[#This Row],[item_key]],GTList,Table_ExternalData_17[[#Headers],[GRN]])</f>
        <v>37500</v>
      </c>
      <c r="F537" s="10">
        <f>SUMIFS(GQList,GIList,Table_ExternalData_17[[#This Row],[item_key]],GTList,Table_ExternalData_17[[#Headers],[VSTR]])</f>
        <v>0</v>
      </c>
      <c r="G537" s="10">
        <f>SUMIFS(GQList,GIList,Table_ExternalData_17[[#This Row],[item_key]],GTList,Table_ExternalData_17[[#Headers],[SR]])</f>
        <v>0</v>
      </c>
      <c r="H537" s="10">
        <f>SUMIFS(GQList,GIList,Table_ExternalData_17[[#This Row],[item_key]],GTList,Table_ExternalData_17[[#Headers],[TR]])</f>
        <v>0</v>
      </c>
      <c r="I537" s="10">
        <f>SUMIFS(GQList,GIList,Table_ExternalData_17[[#This Row],[item_key]],GTList,Table_ExternalData_17[[#Headers],[RCA]])</f>
        <v>-2000</v>
      </c>
      <c r="J537" s="10">
        <f>SUM(Table_ExternalData_17[[#This Row],[GRN]]+Table_ExternalData_17[[#This Row],[VSTR]]+Table_ExternalData_17[[#This Row],[SR]]+Table_ExternalData_17[[#This Row],[TR]]+Table_ExternalData_17[[#This Row],[RCA]])</f>
        <v>35500</v>
      </c>
      <c r="K537" s="10">
        <f>SUMIFS(IsQList,IsIList,Table_ExternalData_15[[#This Row],[item_key]],IsITypeList,Table_ExternalData_17[[#Headers],[R/P]])</f>
        <v>491</v>
      </c>
      <c r="L537" s="10">
        <f>SUMIFS(IsQList,IsIList,Table_ExternalData_15[[#This Row],[item_key]],IsITypeList,Table_ExternalData_17[[#Headers],[CST]])</f>
        <v>0</v>
      </c>
      <c r="M537" s="10">
        <f>SUMIFS(IsQList,IsIList,Table_ExternalData_15[[#This Row],[item_key]],IsITypeList,Table_ExternalData_17[[#Headers],[S/I]])</f>
        <v>0</v>
      </c>
      <c r="N537" s="10">
        <f>SUMIFS(IsQList,IsIList,Table_ExternalData_15[[#This Row],[item_key]],IsITypeList,Table_ExternalData_17[[#Headers],[VST]])</f>
        <v>0</v>
      </c>
      <c r="O537" s="10">
        <f>SUMIFS(IsQList,IsIList,Table_ExternalData_15[[#This Row],[item_key]],IsITypeList,Table_ExternalData_17[[#Headers],[RTN]])</f>
        <v>0</v>
      </c>
      <c r="P537" s="10">
        <f>SUM(Table_ExternalData_17[[#This Row],[R/P]:[RTN]])</f>
        <v>491</v>
      </c>
      <c r="Q537" s="10">
        <f>SUM((Table_ExternalData_17[[#This Row],[Opening]]+Table_ExternalData_17[[#This Row],[Total Receipt]])-Table_ExternalData_17[[#This Row],[Total Issue]])</f>
        <v>36899</v>
      </c>
    </row>
    <row r="538" spans="1:17">
      <c r="A538" s="1" t="s">
        <v>574</v>
      </c>
      <c r="B538" s="1" t="s">
        <v>1241</v>
      </c>
      <c r="C538" s="1" t="s">
        <v>1242</v>
      </c>
      <c r="D538" s="10">
        <f>SUMIFS(OPBQList,OPBIList,Table_ExternalData_17[[#This Row],[item_key]])</f>
        <v>7725</v>
      </c>
      <c r="E538" s="10">
        <f>SUMIFS(GQList,GIList,Table_ExternalData_17[[#This Row],[item_key]],GTList,Table_ExternalData_17[[#Headers],[GRN]])</f>
        <v>4340</v>
      </c>
      <c r="F538" s="10">
        <f>SUMIFS(GQList,GIList,Table_ExternalData_17[[#This Row],[item_key]],GTList,Table_ExternalData_17[[#Headers],[VSTR]])</f>
        <v>0</v>
      </c>
      <c r="G538" s="10">
        <f>SUMIFS(GQList,GIList,Table_ExternalData_17[[#This Row],[item_key]],GTList,Table_ExternalData_17[[#Headers],[SR]])</f>
        <v>0</v>
      </c>
      <c r="H538" s="10">
        <f>SUMIFS(GQList,GIList,Table_ExternalData_17[[#This Row],[item_key]],GTList,Table_ExternalData_17[[#Headers],[TR]])</f>
        <v>0</v>
      </c>
      <c r="I538" s="10">
        <f>SUMIFS(GQList,GIList,Table_ExternalData_17[[#This Row],[item_key]],GTList,Table_ExternalData_17[[#Headers],[RCA]])</f>
        <v>0</v>
      </c>
      <c r="J538" s="10">
        <f>SUM(Table_ExternalData_17[[#This Row],[GRN]]+Table_ExternalData_17[[#This Row],[VSTR]]+Table_ExternalData_17[[#This Row],[SR]]+Table_ExternalData_17[[#This Row],[TR]]+Table_ExternalData_17[[#This Row],[RCA]])</f>
        <v>4340</v>
      </c>
      <c r="K538" s="10">
        <f>SUMIFS(IsQList,IsIList,Table_ExternalData_15[[#This Row],[item_key]],IsITypeList,Table_ExternalData_17[[#Headers],[R/P]])</f>
        <v>491</v>
      </c>
      <c r="L538" s="10">
        <f>SUMIFS(IsQList,IsIList,Table_ExternalData_15[[#This Row],[item_key]],IsITypeList,Table_ExternalData_17[[#Headers],[CST]])</f>
        <v>0</v>
      </c>
      <c r="M538" s="10">
        <f>SUMIFS(IsQList,IsIList,Table_ExternalData_15[[#This Row],[item_key]],IsITypeList,Table_ExternalData_17[[#Headers],[S/I]])</f>
        <v>0</v>
      </c>
      <c r="N538" s="10">
        <f>SUMIFS(IsQList,IsIList,Table_ExternalData_15[[#This Row],[item_key]],IsITypeList,Table_ExternalData_17[[#Headers],[VST]])</f>
        <v>0</v>
      </c>
      <c r="O538" s="10">
        <f>SUMIFS(IsQList,IsIList,Table_ExternalData_15[[#This Row],[item_key]],IsITypeList,Table_ExternalData_17[[#Headers],[RTN]])</f>
        <v>0</v>
      </c>
      <c r="P538" s="10">
        <f>SUM(Table_ExternalData_17[[#This Row],[R/P]:[RTN]])</f>
        <v>491</v>
      </c>
      <c r="Q538" s="10">
        <f>SUM((Table_ExternalData_17[[#This Row],[Opening]]+Table_ExternalData_17[[#This Row],[Total Receipt]])-Table_ExternalData_17[[#This Row],[Total Issue]])</f>
        <v>11574</v>
      </c>
    </row>
    <row r="539" spans="1:17">
      <c r="A539" s="1" t="s">
        <v>2235</v>
      </c>
      <c r="B539" s="1" t="s">
        <v>2715</v>
      </c>
      <c r="C539" s="1" t="s">
        <v>2716</v>
      </c>
      <c r="D539" s="10">
        <f>SUMIFS(OPBQList,OPBIList,Table_ExternalData_17[[#This Row],[item_key]])</f>
        <v>9907</v>
      </c>
      <c r="E539" s="10">
        <f>SUMIFS(GQList,GIList,Table_ExternalData_17[[#This Row],[item_key]],GTList,Table_ExternalData_17[[#Headers],[GRN]])</f>
        <v>4300</v>
      </c>
      <c r="F539" s="10">
        <f>SUMIFS(GQList,GIList,Table_ExternalData_17[[#This Row],[item_key]],GTList,Table_ExternalData_17[[#Headers],[VSTR]])</f>
        <v>0</v>
      </c>
      <c r="G539" s="10">
        <f>SUMIFS(GQList,GIList,Table_ExternalData_17[[#This Row],[item_key]],GTList,Table_ExternalData_17[[#Headers],[SR]])</f>
        <v>0</v>
      </c>
      <c r="H539" s="10">
        <f>SUMIFS(GQList,GIList,Table_ExternalData_17[[#This Row],[item_key]],GTList,Table_ExternalData_17[[#Headers],[TR]])</f>
        <v>0</v>
      </c>
      <c r="I539" s="10">
        <f>SUMIFS(GQList,GIList,Table_ExternalData_17[[#This Row],[item_key]],GTList,Table_ExternalData_17[[#Headers],[RCA]])</f>
        <v>0</v>
      </c>
      <c r="J539" s="10">
        <f>SUM(Table_ExternalData_17[[#This Row],[GRN]]+Table_ExternalData_17[[#This Row],[VSTR]]+Table_ExternalData_17[[#This Row],[SR]]+Table_ExternalData_17[[#This Row],[TR]]+Table_ExternalData_17[[#This Row],[RCA]])</f>
        <v>4300</v>
      </c>
      <c r="K539" s="10">
        <f>SUMIFS(IsQList,IsIList,Table_ExternalData_15[[#This Row],[item_key]],IsITypeList,Table_ExternalData_17[[#Headers],[R/P]])</f>
        <v>491</v>
      </c>
      <c r="L539" s="10">
        <f>SUMIFS(IsQList,IsIList,Table_ExternalData_15[[#This Row],[item_key]],IsITypeList,Table_ExternalData_17[[#Headers],[CST]])</f>
        <v>0</v>
      </c>
      <c r="M539" s="10">
        <f>SUMIFS(IsQList,IsIList,Table_ExternalData_15[[#This Row],[item_key]],IsITypeList,Table_ExternalData_17[[#Headers],[S/I]])</f>
        <v>0</v>
      </c>
      <c r="N539" s="10">
        <f>SUMIFS(IsQList,IsIList,Table_ExternalData_15[[#This Row],[item_key]],IsITypeList,Table_ExternalData_17[[#Headers],[VST]])</f>
        <v>0</v>
      </c>
      <c r="O539" s="10">
        <f>SUMIFS(IsQList,IsIList,Table_ExternalData_15[[#This Row],[item_key]],IsITypeList,Table_ExternalData_17[[#Headers],[RTN]])</f>
        <v>0</v>
      </c>
      <c r="P539" s="10">
        <f>SUM(Table_ExternalData_17[[#This Row],[R/P]:[RTN]])</f>
        <v>491</v>
      </c>
      <c r="Q539" s="10">
        <f>SUM((Table_ExternalData_17[[#This Row],[Opening]]+Table_ExternalData_17[[#This Row],[Total Receipt]])-Table_ExternalData_17[[#This Row],[Total Issue]])</f>
        <v>13716</v>
      </c>
    </row>
    <row r="540" spans="1:17">
      <c r="A540" s="1" t="s">
        <v>13</v>
      </c>
      <c r="B540" s="1" t="s">
        <v>945</v>
      </c>
      <c r="C540" s="1" t="s">
        <v>946</v>
      </c>
      <c r="D540" s="10">
        <f>SUMIFS(OPBQList,OPBIList,Table_ExternalData_17[[#This Row],[item_key]])</f>
        <v>3655</v>
      </c>
      <c r="E540" s="10">
        <f>SUMIFS(GQList,GIList,Table_ExternalData_17[[#This Row],[item_key]],GTList,Table_ExternalData_17[[#Headers],[GRN]])</f>
        <v>18800</v>
      </c>
      <c r="F540" s="10">
        <f>SUMIFS(GQList,GIList,Table_ExternalData_17[[#This Row],[item_key]],GTList,Table_ExternalData_17[[#Headers],[VSTR]])</f>
        <v>0</v>
      </c>
      <c r="G540" s="10">
        <f>SUMIFS(GQList,GIList,Table_ExternalData_17[[#This Row],[item_key]],GTList,Table_ExternalData_17[[#Headers],[SR]])</f>
        <v>0</v>
      </c>
      <c r="H540" s="10">
        <f>SUMIFS(GQList,GIList,Table_ExternalData_17[[#This Row],[item_key]],GTList,Table_ExternalData_17[[#Headers],[TR]])</f>
        <v>0</v>
      </c>
      <c r="I540" s="10">
        <f>SUMIFS(GQList,GIList,Table_ExternalData_17[[#This Row],[item_key]],GTList,Table_ExternalData_17[[#Headers],[RCA]])</f>
        <v>0</v>
      </c>
      <c r="J540" s="10">
        <f>SUM(Table_ExternalData_17[[#This Row],[GRN]]+Table_ExternalData_17[[#This Row],[VSTR]]+Table_ExternalData_17[[#This Row],[SR]]+Table_ExternalData_17[[#This Row],[TR]]+Table_ExternalData_17[[#This Row],[RCA]])</f>
        <v>18800</v>
      </c>
      <c r="K540" s="10">
        <f>SUMIFS(IsQList,IsIList,Table_ExternalData_15[[#This Row],[item_key]],IsITypeList,Table_ExternalData_17[[#Headers],[R/P]])</f>
        <v>491</v>
      </c>
      <c r="L540" s="10">
        <f>SUMIFS(IsQList,IsIList,Table_ExternalData_15[[#This Row],[item_key]],IsITypeList,Table_ExternalData_17[[#Headers],[CST]])</f>
        <v>0</v>
      </c>
      <c r="M540" s="10">
        <f>SUMIFS(IsQList,IsIList,Table_ExternalData_15[[#This Row],[item_key]],IsITypeList,Table_ExternalData_17[[#Headers],[S/I]])</f>
        <v>0</v>
      </c>
      <c r="N540" s="10">
        <f>SUMIFS(IsQList,IsIList,Table_ExternalData_15[[#This Row],[item_key]],IsITypeList,Table_ExternalData_17[[#Headers],[VST]])</f>
        <v>0</v>
      </c>
      <c r="O540" s="10">
        <f>SUMIFS(IsQList,IsIList,Table_ExternalData_15[[#This Row],[item_key]],IsITypeList,Table_ExternalData_17[[#Headers],[RTN]])</f>
        <v>0</v>
      </c>
      <c r="P540" s="10">
        <f>SUM(Table_ExternalData_17[[#This Row],[R/P]:[RTN]])</f>
        <v>491</v>
      </c>
      <c r="Q540" s="10">
        <f>SUM((Table_ExternalData_17[[#This Row],[Opening]]+Table_ExternalData_17[[#This Row],[Total Receipt]])-Table_ExternalData_17[[#This Row],[Total Issue]])</f>
        <v>21964</v>
      </c>
    </row>
    <row r="541" spans="1:17">
      <c r="A541" s="1" t="s">
        <v>73</v>
      </c>
      <c r="B541" s="1" t="s">
        <v>1136</v>
      </c>
      <c r="C541" s="1" t="s">
        <v>1137</v>
      </c>
      <c r="D541" s="10">
        <f>SUMIFS(OPBQList,OPBIList,Table_ExternalData_17[[#This Row],[item_key]])</f>
        <v>2805</v>
      </c>
      <c r="E541" s="10">
        <f>SUMIFS(GQList,GIList,Table_ExternalData_17[[#This Row],[item_key]],GTList,Table_ExternalData_17[[#Headers],[GRN]])</f>
        <v>28000</v>
      </c>
      <c r="F541" s="10">
        <f>SUMIFS(GQList,GIList,Table_ExternalData_17[[#This Row],[item_key]],GTList,Table_ExternalData_17[[#Headers],[VSTR]])</f>
        <v>0</v>
      </c>
      <c r="G541" s="10">
        <f>SUMIFS(GQList,GIList,Table_ExternalData_17[[#This Row],[item_key]],GTList,Table_ExternalData_17[[#Headers],[SR]])</f>
        <v>0</v>
      </c>
      <c r="H541" s="10">
        <f>SUMIFS(GQList,GIList,Table_ExternalData_17[[#This Row],[item_key]],GTList,Table_ExternalData_17[[#Headers],[TR]])</f>
        <v>0</v>
      </c>
      <c r="I541" s="10">
        <f>SUMIFS(GQList,GIList,Table_ExternalData_17[[#This Row],[item_key]],GTList,Table_ExternalData_17[[#Headers],[RCA]])</f>
        <v>0</v>
      </c>
      <c r="J541" s="10">
        <f>SUM(Table_ExternalData_17[[#This Row],[GRN]]+Table_ExternalData_17[[#This Row],[VSTR]]+Table_ExternalData_17[[#This Row],[SR]]+Table_ExternalData_17[[#This Row],[TR]]+Table_ExternalData_17[[#This Row],[RCA]])</f>
        <v>28000</v>
      </c>
      <c r="K541" s="10">
        <f>SUMIFS(IsQList,IsIList,Table_ExternalData_15[[#This Row],[item_key]],IsITypeList,Table_ExternalData_17[[#Headers],[R/P]])</f>
        <v>491</v>
      </c>
      <c r="L541" s="10">
        <f>SUMIFS(IsQList,IsIList,Table_ExternalData_15[[#This Row],[item_key]],IsITypeList,Table_ExternalData_17[[#Headers],[CST]])</f>
        <v>0</v>
      </c>
      <c r="M541" s="10">
        <f>SUMIFS(IsQList,IsIList,Table_ExternalData_15[[#This Row],[item_key]],IsITypeList,Table_ExternalData_17[[#Headers],[S/I]])</f>
        <v>0</v>
      </c>
      <c r="N541" s="10">
        <f>SUMIFS(IsQList,IsIList,Table_ExternalData_15[[#This Row],[item_key]],IsITypeList,Table_ExternalData_17[[#Headers],[VST]])</f>
        <v>0</v>
      </c>
      <c r="O541" s="10">
        <f>SUMIFS(IsQList,IsIList,Table_ExternalData_15[[#This Row],[item_key]],IsITypeList,Table_ExternalData_17[[#Headers],[RTN]])</f>
        <v>0</v>
      </c>
      <c r="P541" s="10">
        <f>SUM(Table_ExternalData_17[[#This Row],[R/P]:[RTN]])</f>
        <v>491</v>
      </c>
      <c r="Q541" s="10">
        <f>SUM((Table_ExternalData_17[[#This Row],[Opening]]+Table_ExternalData_17[[#This Row],[Total Receipt]])-Table_ExternalData_17[[#This Row],[Total Issue]])</f>
        <v>30314</v>
      </c>
    </row>
    <row r="542" spans="1:17">
      <c r="A542" s="1" t="s">
        <v>2236</v>
      </c>
      <c r="B542" s="1" t="s">
        <v>2717</v>
      </c>
      <c r="C542" s="1" t="s">
        <v>2718</v>
      </c>
      <c r="D542" s="10">
        <f>SUMIFS(OPBQList,OPBIList,Table_ExternalData_17[[#This Row],[item_key]])</f>
        <v>2443</v>
      </c>
      <c r="E542" s="10">
        <f>SUMIFS(GQList,GIList,Table_ExternalData_17[[#This Row],[item_key]],GTList,Table_ExternalData_17[[#Headers],[GRN]])</f>
        <v>4500</v>
      </c>
      <c r="F542" s="10">
        <f>SUMIFS(GQList,GIList,Table_ExternalData_17[[#This Row],[item_key]],GTList,Table_ExternalData_17[[#Headers],[VSTR]])</f>
        <v>0</v>
      </c>
      <c r="G542" s="10">
        <f>SUMIFS(GQList,GIList,Table_ExternalData_17[[#This Row],[item_key]],GTList,Table_ExternalData_17[[#Headers],[SR]])</f>
        <v>0</v>
      </c>
      <c r="H542" s="10">
        <f>SUMIFS(GQList,GIList,Table_ExternalData_17[[#This Row],[item_key]],GTList,Table_ExternalData_17[[#Headers],[TR]])</f>
        <v>0</v>
      </c>
      <c r="I542" s="10">
        <f>SUMIFS(GQList,GIList,Table_ExternalData_17[[#This Row],[item_key]],GTList,Table_ExternalData_17[[#Headers],[RCA]])</f>
        <v>0</v>
      </c>
      <c r="J542" s="10">
        <f>SUM(Table_ExternalData_17[[#This Row],[GRN]]+Table_ExternalData_17[[#This Row],[VSTR]]+Table_ExternalData_17[[#This Row],[SR]]+Table_ExternalData_17[[#This Row],[TR]]+Table_ExternalData_17[[#This Row],[RCA]])</f>
        <v>4500</v>
      </c>
      <c r="K542" s="10">
        <f>SUMIFS(IsQList,IsIList,Table_ExternalData_15[[#This Row],[item_key]],IsITypeList,Table_ExternalData_17[[#Headers],[R/P]])</f>
        <v>413</v>
      </c>
      <c r="L542" s="10">
        <f>SUMIFS(IsQList,IsIList,Table_ExternalData_15[[#This Row],[item_key]],IsITypeList,Table_ExternalData_17[[#Headers],[CST]])</f>
        <v>0</v>
      </c>
      <c r="M542" s="10">
        <f>SUMIFS(IsQList,IsIList,Table_ExternalData_15[[#This Row],[item_key]],IsITypeList,Table_ExternalData_17[[#Headers],[S/I]])</f>
        <v>0</v>
      </c>
      <c r="N542" s="10">
        <f>SUMIFS(IsQList,IsIList,Table_ExternalData_15[[#This Row],[item_key]],IsITypeList,Table_ExternalData_17[[#Headers],[VST]])</f>
        <v>0</v>
      </c>
      <c r="O542" s="10">
        <f>SUMIFS(IsQList,IsIList,Table_ExternalData_15[[#This Row],[item_key]],IsITypeList,Table_ExternalData_17[[#Headers],[RTN]])</f>
        <v>0</v>
      </c>
      <c r="P542" s="10">
        <f>SUM(Table_ExternalData_17[[#This Row],[R/P]:[RTN]])</f>
        <v>413</v>
      </c>
      <c r="Q542" s="10">
        <f>SUM((Table_ExternalData_17[[#This Row],[Opening]]+Table_ExternalData_17[[#This Row],[Total Receipt]])-Table_ExternalData_17[[#This Row],[Total Issue]])</f>
        <v>6530</v>
      </c>
    </row>
    <row r="543" spans="1:17">
      <c r="A543" s="1" t="s">
        <v>74</v>
      </c>
      <c r="B543" s="1" t="s">
        <v>1107</v>
      </c>
      <c r="C543" s="1" t="s">
        <v>1108</v>
      </c>
      <c r="D543" s="10">
        <f>SUMIFS(OPBQList,OPBIList,Table_ExternalData_17[[#This Row],[item_key]])</f>
        <v>2775</v>
      </c>
      <c r="E543" s="10">
        <f>SUMIFS(GQList,GIList,Table_ExternalData_17[[#This Row],[item_key]],GTList,Table_ExternalData_17[[#Headers],[GRN]])</f>
        <v>12600</v>
      </c>
      <c r="F543" s="10">
        <f>SUMIFS(GQList,GIList,Table_ExternalData_17[[#This Row],[item_key]],GTList,Table_ExternalData_17[[#Headers],[VSTR]])</f>
        <v>0</v>
      </c>
      <c r="G543" s="10">
        <f>SUMIFS(GQList,GIList,Table_ExternalData_17[[#This Row],[item_key]],GTList,Table_ExternalData_17[[#Headers],[SR]])</f>
        <v>0</v>
      </c>
      <c r="H543" s="10">
        <f>SUMIFS(GQList,GIList,Table_ExternalData_17[[#This Row],[item_key]],GTList,Table_ExternalData_17[[#Headers],[TR]])</f>
        <v>0</v>
      </c>
      <c r="I543" s="10">
        <f>SUMIFS(GQList,GIList,Table_ExternalData_17[[#This Row],[item_key]],GTList,Table_ExternalData_17[[#Headers],[RCA]])</f>
        <v>0</v>
      </c>
      <c r="J543" s="10">
        <f>SUM(Table_ExternalData_17[[#This Row],[GRN]]+Table_ExternalData_17[[#This Row],[VSTR]]+Table_ExternalData_17[[#This Row],[SR]]+Table_ExternalData_17[[#This Row],[TR]]+Table_ExternalData_17[[#This Row],[RCA]])</f>
        <v>12600</v>
      </c>
      <c r="K543" s="10">
        <f>SUMIFS(IsQList,IsIList,Table_ExternalData_15[[#This Row],[item_key]],IsITypeList,Table_ExternalData_17[[#Headers],[R/P]])</f>
        <v>413</v>
      </c>
      <c r="L543" s="10">
        <f>SUMIFS(IsQList,IsIList,Table_ExternalData_15[[#This Row],[item_key]],IsITypeList,Table_ExternalData_17[[#Headers],[CST]])</f>
        <v>0</v>
      </c>
      <c r="M543" s="10">
        <f>SUMIFS(IsQList,IsIList,Table_ExternalData_15[[#This Row],[item_key]],IsITypeList,Table_ExternalData_17[[#Headers],[S/I]])</f>
        <v>0</v>
      </c>
      <c r="N543" s="10">
        <f>SUMIFS(IsQList,IsIList,Table_ExternalData_15[[#This Row],[item_key]],IsITypeList,Table_ExternalData_17[[#Headers],[VST]])</f>
        <v>0</v>
      </c>
      <c r="O543" s="10">
        <f>SUMIFS(IsQList,IsIList,Table_ExternalData_15[[#This Row],[item_key]],IsITypeList,Table_ExternalData_17[[#Headers],[RTN]])</f>
        <v>0</v>
      </c>
      <c r="P543" s="10">
        <f>SUM(Table_ExternalData_17[[#This Row],[R/P]:[RTN]])</f>
        <v>413</v>
      </c>
      <c r="Q543" s="10">
        <f>SUM((Table_ExternalData_17[[#This Row],[Opening]]+Table_ExternalData_17[[#This Row],[Total Receipt]])-Table_ExternalData_17[[#This Row],[Total Issue]])</f>
        <v>14962</v>
      </c>
    </row>
    <row r="544" spans="1:17">
      <c r="A544" s="1" t="s">
        <v>2237</v>
      </c>
      <c r="B544" s="1" t="s">
        <v>2719</v>
      </c>
      <c r="C544" s="1" t="s">
        <v>2720</v>
      </c>
      <c r="D544" s="10">
        <f>SUMIFS(OPBQList,OPBIList,Table_ExternalData_17[[#This Row],[item_key]])</f>
        <v>15118</v>
      </c>
      <c r="E544" s="10">
        <f>SUMIFS(GQList,GIList,Table_ExternalData_17[[#This Row],[item_key]],GTList,Table_ExternalData_17[[#Headers],[GRN]])</f>
        <v>9600</v>
      </c>
      <c r="F544" s="10">
        <f>SUMIFS(GQList,GIList,Table_ExternalData_17[[#This Row],[item_key]],GTList,Table_ExternalData_17[[#Headers],[VSTR]])</f>
        <v>0</v>
      </c>
      <c r="G544" s="10">
        <f>SUMIFS(GQList,GIList,Table_ExternalData_17[[#This Row],[item_key]],GTList,Table_ExternalData_17[[#Headers],[SR]])</f>
        <v>0</v>
      </c>
      <c r="H544" s="10">
        <f>SUMIFS(GQList,GIList,Table_ExternalData_17[[#This Row],[item_key]],GTList,Table_ExternalData_17[[#Headers],[TR]])</f>
        <v>0</v>
      </c>
      <c r="I544" s="10">
        <f>SUMIFS(GQList,GIList,Table_ExternalData_17[[#This Row],[item_key]],GTList,Table_ExternalData_17[[#Headers],[RCA]])</f>
        <v>0</v>
      </c>
      <c r="J544" s="10">
        <f>SUM(Table_ExternalData_17[[#This Row],[GRN]]+Table_ExternalData_17[[#This Row],[VSTR]]+Table_ExternalData_17[[#This Row],[SR]]+Table_ExternalData_17[[#This Row],[TR]]+Table_ExternalData_17[[#This Row],[RCA]])</f>
        <v>9600</v>
      </c>
      <c r="K544" s="10">
        <f>SUMIFS(IsQList,IsIList,Table_ExternalData_15[[#This Row],[item_key]],IsITypeList,Table_ExternalData_17[[#Headers],[R/P]])</f>
        <v>500</v>
      </c>
      <c r="L544" s="10">
        <f>SUMIFS(IsQList,IsIList,Table_ExternalData_15[[#This Row],[item_key]],IsITypeList,Table_ExternalData_17[[#Headers],[CST]])</f>
        <v>0</v>
      </c>
      <c r="M544" s="10">
        <f>SUMIFS(IsQList,IsIList,Table_ExternalData_15[[#This Row],[item_key]],IsITypeList,Table_ExternalData_17[[#Headers],[S/I]])</f>
        <v>0</v>
      </c>
      <c r="N544" s="10">
        <f>SUMIFS(IsQList,IsIList,Table_ExternalData_15[[#This Row],[item_key]],IsITypeList,Table_ExternalData_17[[#Headers],[VST]])</f>
        <v>0</v>
      </c>
      <c r="O544" s="10">
        <f>SUMIFS(IsQList,IsIList,Table_ExternalData_15[[#This Row],[item_key]],IsITypeList,Table_ExternalData_17[[#Headers],[RTN]])</f>
        <v>0</v>
      </c>
      <c r="P544" s="10">
        <f>SUM(Table_ExternalData_17[[#This Row],[R/P]:[RTN]])</f>
        <v>500</v>
      </c>
      <c r="Q544" s="10">
        <f>SUM((Table_ExternalData_17[[#This Row],[Opening]]+Table_ExternalData_17[[#This Row],[Total Receipt]])-Table_ExternalData_17[[#This Row],[Total Issue]])</f>
        <v>24218</v>
      </c>
    </row>
    <row r="545" spans="1:17">
      <c r="A545" s="1" t="s">
        <v>528</v>
      </c>
      <c r="B545" s="1" t="s">
        <v>1124</v>
      </c>
      <c r="C545" s="1" t="s">
        <v>1125</v>
      </c>
      <c r="D545" s="10">
        <f>SUMIFS(OPBQList,OPBIList,Table_ExternalData_17[[#This Row],[item_key]])</f>
        <v>23133</v>
      </c>
      <c r="E545" s="10">
        <f>SUMIFS(GQList,GIList,Table_ExternalData_17[[#This Row],[item_key]],GTList,Table_ExternalData_17[[#Headers],[GRN]])</f>
        <v>8800</v>
      </c>
      <c r="F545" s="10">
        <f>SUMIFS(GQList,GIList,Table_ExternalData_17[[#This Row],[item_key]],GTList,Table_ExternalData_17[[#Headers],[VSTR]])</f>
        <v>0</v>
      </c>
      <c r="G545" s="10">
        <f>SUMIFS(GQList,GIList,Table_ExternalData_17[[#This Row],[item_key]],GTList,Table_ExternalData_17[[#Headers],[SR]])</f>
        <v>0</v>
      </c>
      <c r="H545" s="10">
        <f>SUMIFS(GQList,GIList,Table_ExternalData_17[[#This Row],[item_key]],GTList,Table_ExternalData_17[[#Headers],[TR]])</f>
        <v>0</v>
      </c>
      <c r="I545" s="10">
        <f>SUMIFS(GQList,GIList,Table_ExternalData_17[[#This Row],[item_key]],GTList,Table_ExternalData_17[[#Headers],[RCA]])</f>
        <v>0</v>
      </c>
      <c r="J545" s="10">
        <f>SUM(Table_ExternalData_17[[#This Row],[GRN]]+Table_ExternalData_17[[#This Row],[VSTR]]+Table_ExternalData_17[[#This Row],[SR]]+Table_ExternalData_17[[#This Row],[TR]]+Table_ExternalData_17[[#This Row],[RCA]])</f>
        <v>8800</v>
      </c>
      <c r="K545" s="10">
        <f>SUMIFS(IsQList,IsIList,Table_ExternalData_15[[#This Row],[item_key]],IsITypeList,Table_ExternalData_17[[#Headers],[R/P]])</f>
        <v>502</v>
      </c>
      <c r="L545" s="10">
        <f>SUMIFS(IsQList,IsIList,Table_ExternalData_15[[#This Row],[item_key]],IsITypeList,Table_ExternalData_17[[#Headers],[CST]])</f>
        <v>0</v>
      </c>
      <c r="M545" s="10">
        <f>SUMIFS(IsQList,IsIList,Table_ExternalData_15[[#This Row],[item_key]],IsITypeList,Table_ExternalData_17[[#Headers],[S/I]])</f>
        <v>0</v>
      </c>
      <c r="N545" s="10">
        <f>SUMIFS(IsQList,IsIList,Table_ExternalData_15[[#This Row],[item_key]],IsITypeList,Table_ExternalData_17[[#Headers],[VST]])</f>
        <v>0</v>
      </c>
      <c r="O545" s="10">
        <f>SUMIFS(IsQList,IsIList,Table_ExternalData_15[[#This Row],[item_key]],IsITypeList,Table_ExternalData_17[[#Headers],[RTN]])</f>
        <v>0</v>
      </c>
      <c r="P545" s="10">
        <f>SUM(Table_ExternalData_17[[#This Row],[R/P]:[RTN]])</f>
        <v>502</v>
      </c>
      <c r="Q545" s="10">
        <f>SUM((Table_ExternalData_17[[#This Row],[Opening]]+Table_ExternalData_17[[#This Row],[Total Receipt]])-Table_ExternalData_17[[#This Row],[Total Issue]])</f>
        <v>31431</v>
      </c>
    </row>
    <row r="546" spans="1:17">
      <c r="A546" s="1" t="s">
        <v>75</v>
      </c>
      <c r="B546" s="1" t="s">
        <v>1126</v>
      </c>
      <c r="C546" s="1" t="s">
        <v>1127</v>
      </c>
      <c r="D546" s="10">
        <f>SUMIFS(OPBQList,OPBIList,Table_ExternalData_17[[#This Row],[item_key]])</f>
        <v>1176</v>
      </c>
      <c r="E546" s="10">
        <f>SUMIFS(GQList,GIList,Table_ExternalData_17[[#This Row],[item_key]],GTList,Table_ExternalData_17[[#Headers],[GRN]])</f>
        <v>29298</v>
      </c>
      <c r="F546" s="10">
        <f>SUMIFS(GQList,GIList,Table_ExternalData_17[[#This Row],[item_key]],GTList,Table_ExternalData_17[[#Headers],[VSTR]])</f>
        <v>0</v>
      </c>
      <c r="G546" s="10">
        <f>SUMIFS(GQList,GIList,Table_ExternalData_17[[#This Row],[item_key]],GTList,Table_ExternalData_17[[#Headers],[SR]])</f>
        <v>0</v>
      </c>
      <c r="H546" s="10">
        <f>SUMIFS(GQList,GIList,Table_ExternalData_17[[#This Row],[item_key]],GTList,Table_ExternalData_17[[#Headers],[TR]])</f>
        <v>0</v>
      </c>
      <c r="I546" s="10">
        <f>SUMIFS(GQList,GIList,Table_ExternalData_17[[#This Row],[item_key]],GTList,Table_ExternalData_17[[#Headers],[RCA]])</f>
        <v>1325</v>
      </c>
      <c r="J546" s="10">
        <f>SUM(Table_ExternalData_17[[#This Row],[GRN]]+Table_ExternalData_17[[#This Row],[VSTR]]+Table_ExternalData_17[[#This Row],[SR]]+Table_ExternalData_17[[#This Row],[TR]]+Table_ExternalData_17[[#This Row],[RCA]])</f>
        <v>30623</v>
      </c>
      <c r="K546" s="10">
        <f>SUMIFS(IsQList,IsIList,Table_ExternalData_15[[#This Row],[item_key]],IsITypeList,Table_ExternalData_17[[#Headers],[R/P]])</f>
        <v>502</v>
      </c>
      <c r="L546" s="10">
        <f>SUMIFS(IsQList,IsIList,Table_ExternalData_15[[#This Row],[item_key]],IsITypeList,Table_ExternalData_17[[#Headers],[CST]])</f>
        <v>0</v>
      </c>
      <c r="M546" s="10">
        <f>SUMIFS(IsQList,IsIList,Table_ExternalData_15[[#This Row],[item_key]],IsITypeList,Table_ExternalData_17[[#Headers],[S/I]])</f>
        <v>0</v>
      </c>
      <c r="N546" s="10">
        <f>SUMIFS(IsQList,IsIList,Table_ExternalData_15[[#This Row],[item_key]],IsITypeList,Table_ExternalData_17[[#Headers],[VST]])</f>
        <v>0</v>
      </c>
      <c r="O546" s="10">
        <f>SUMIFS(IsQList,IsIList,Table_ExternalData_15[[#This Row],[item_key]],IsITypeList,Table_ExternalData_17[[#Headers],[RTN]])</f>
        <v>0</v>
      </c>
      <c r="P546" s="10">
        <f>SUM(Table_ExternalData_17[[#This Row],[R/P]:[RTN]])</f>
        <v>502</v>
      </c>
      <c r="Q546" s="10">
        <f>SUM((Table_ExternalData_17[[#This Row],[Opening]]+Table_ExternalData_17[[#This Row],[Total Receipt]])-Table_ExternalData_17[[#This Row],[Total Issue]])</f>
        <v>31297</v>
      </c>
    </row>
    <row r="547" spans="1:17">
      <c r="A547" s="1" t="s">
        <v>109</v>
      </c>
      <c r="B547" s="1" t="s">
        <v>1243</v>
      </c>
      <c r="C547" s="1" t="s">
        <v>1244</v>
      </c>
      <c r="D547" s="10">
        <f>SUMIFS(OPBQList,OPBIList,Table_ExternalData_17[[#This Row],[item_key]])</f>
        <v>8600</v>
      </c>
      <c r="E547" s="10">
        <f>SUMIFS(GQList,GIList,Table_ExternalData_17[[#This Row],[item_key]],GTList,Table_ExternalData_17[[#Headers],[GRN]])</f>
        <v>6900</v>
      </c>
      <c r="F547" s="10">
        <f>SUMIFS(GQList,GIList,Table_ExternalData_17[[#This Row],[item_key]],GTList,Table_ExternalData_17[[#Headers],[VSTR]])</f>
        <v>0</v>
      </c>
      <c r="G547" s="10">
        <f>SUMIFS(GQList,GIList,Table_ExternalData_17[[#This Row],[item_key]],GTList,Table_ExternalData_17[[#Headers],[SR]])</f>
        <v>0</v>
      </c>
      <c r="H547" s="10">
        <f>SUMIFS(GQList,GIList,Table_ExternalData_17[[#This Row],[item_key]],GTList,Table_ExternalData_17[[#Headers],[TR]])</f>
        <v>0</v>
      </c>
      <c r="I547" s="10">
        <f>SUMIFS(GQList,GIList,Table_ExternalData_17[[#This Row],[item_key]],GTList,Table_ExternalData_17[[#Headers],[RCA]])</f>
        <v>0</v>
      </c>
      <c r="J547" s="10">
        <f>SUM(Table_ExternalData_17[[#This Row],[GRN]]+Table_ExternalData_17[[#This Row],[VSTR]]+Table_ExternalData_17[[#This Row],[SR]]+Table_ExternalData_17[[#This Row],[TR]]+Table_ExternalData_17[[#This Row],[RCA]])</f>
        <v>6900</v>
      </c>
      <c r="K547" s="10">
        <f>SUMIFS(IsQList,IsIList,Table_ExternalData_15[[#This Row],[item_key]],IsITypeList,Table_ExternalData_17[[#Headers],[R/P]])</f>
        <v>500</v>
      </c>
      <c r="L547" s="10">
        <f>SUMIFS(IsQList,IsIList,Table_ExternalData_15[[#This Row],[item_key]],IsITypeList,Table_ExternalData_17[[#Headers],[CST]])</f>
        <v>0</v>
      </c>
      <c r="M547" s="10">
        <f>SUMIFS(IsQList,IsIList,Table_ExternalData_15[[#This Row],[item_key]],IsITypeList,Table_ExternalData_17[[#Headers],[S/I]])</f>
        <v>0</v>
      </c>
      <c r="N547" s="10">
        <f>SUMIFS(IsQList,IsIList,Table_ExternalData_15[[#This Row],[item_key]],IsITypeList,Table_ExternalData_17[[#Headers],[VST]])</f>
        <v>0</v>
      </c>
      <c r="O547" s="10">
        <f>SUMIFS(IsQList,IsIList,Table_ExternalData_15[[#This Row],[item_key]],IsITypeList,Table_ExternalData_17[[#Headers],[RTN]])</f>
        <v>0</v>
      </c>
      <c r="P547" s="10">
        <f>SUM(Table_ExternalData_17[[#This Row],[R/P]:[RTN]])</f>
        <v>500</v>
      </c>
      <c r="Q547" s="10">
        <f>SUM((Table_ExternalData_17[[#This Row],[Opening]]+Table_ExternalData_17[[#This Row],[Total Receipt]])-Table_ExternalData_17[[#This Row],[Total Issue]])</f>
        <v>15000</v>
      </c>
    </row>
    <row r="548" spans="1:17">
      <c r="A548" s="1" t="s">
        <v>462</v>
      </c>
      <c r="B548" s="1" t="s">
        <v>1109</v>
      </c>
      <c r="C548" s="1" t="s">
        <v>1110</v>
      </c>
      <c r="D548" s="10">
        <f>SUMIFS(OPBQList,OPBIList,Table_ExternalData_17[[#This Row],[item_key]])</f>
        <v>5072</v>
      </c>
      <c r="E548" s="10">
        <f>SUMIFS(GQList,GIList,Table_ExternalData_17[[#This Row],[item_key]],GTList,Table_ExternalData_17[[#Headers],[GRN]])</f>
        <v>7500</v>
      </c>
      <c r="F548" s="10">
        <f>SUMIFS(GQList,GIList,Table_ExternalData_17[[#This Row],[item_key]],GTList,Table_ExternalData_17[[#Headers],[VSTR]])</f>
        <v>0</v>
      </c>
      <c r="G548" s="10">
        <f>SUMIFS(GQList,GIList,Table_ExternalData_17[[#This Row],[item_key]],GTList,Table_ExternalData_17[[#Headers],[SR]])</f>
        <v>0</v>
      </c>
      <c r="H548" s="10">
        <f>SUMIFS(GQList,GIList,Table_ExternalData_17[[#This Row],[item_key]],GTList,Table_ExternalData_17[[#Headers],[TR]])</f>
        <v>0</v>
      </c>
      <c r="I548" s="10">
        <f>SUMIFS(GQList,GIList,Table_ExternalData_17[[#This Row],[item_key]],GTList,Table_ExternalData_17[[#Headers],[RCA]])</f>
        <v>0</v>
      </c>
      <c r="J548" s="10">
        <f>SUM(Table_ExternalData_17[[#This Row],[GRN]]+Table_ExternalData_17[[#This Row],[VSTR]]+Table_ExternalData_17[[#This Row],[SR]]+Table_ExternalData_17[[#This Row],[TR]]+Table_ExternalData_17[[#This Row],[RCA]])</f>
        <v>7500</v>
      </c>
      <c r="K548" s="10">
        <f>SUMIFS(IsQList,IsIList,Table_ExternalData_15[[#This Row],[item_key]],IsITypeList,Table_ExternalData_17[[#Headers],[R/P]])</f>
        <v>9924</v>
      </c>
      <c r="L548" s="10">
        <f>SUMIFS(IsQList,IsIList,Table_ExternalData_15[[#This Row],[item_key]],IsITypeList,Table_ExternalData_17[[#Headers],[CST]])</f>
        <v>0</v>
      </c>
      <c r="M548" s="10">
        <f>SUMIFS(IsQList,IsIList,Table_ExternalData_15[[#This Row],[item_key]],IsITypeList,Table_ExternalData_17[[#Headers],[S/I]])</f>
        <v>60</v>
      </c>
      <c r="N548" s="10">
        <f>SUMIFS(IsQList,IsIList,Table_ExternalData_15[[#This Row],[item_key]],IsITypeList,Table_ExternalData_17[[#Headers],[VST]])</f>
        <v>0</v>
      </c>
      <c r="O548" s="10">
        <f>SUMIFS(IsQList,IsIList,Table_ExternalData_15[[#This Row],[item_key]],IsITypeList,Table_ExternalData_17[[#Headers],[RTN]])</f>
        <v>0</v>
      </c>
      <c r="P548" s="10">
        <f>SUM(Table_ExternalData_17[[#This Row],[R/P]:[RTN]])</f>
        <v>9984</v>
      </c>
      <c r="Q548" s="10">
        <f>SUM((Table_ExternalData_17[[#This Row],[Opening]]+Table_ExternalData_17[[#This Row],[Total Receipt]])-Table_ExternalData_17[[#This Row],[Total Issue]])</f>
        <v>2588</v>
      </c>
    </row>
    <row r="549" spans="1:17">
      <c r="A549" s="1" t="s">
        <v>463</v>
      </c>
      <c r="B549" s="1" t="s">
        <v>1111</v>
      </c>
      <c r="C549" s="1" t="s">
        <v>1112</v>
      </c>
      <c r="D549" s="10">
        <f>SUMIFS(OPBQList,OPBIList,Table_ExternalData_17[[#This Row],[item_key]])</f>
        <v>4034</v>
      </c>
      <c r="E549" s="10">
        <f>SUMIFS(GQList,GIList,Table_ExternalData_17[[#This Row],[item_key]],GTList,Table_ExternalData_17[[#Headers],[GRN]])</f>
        <v>7500</v>
      </c>
      <c r="F549" s="10">
        <f>SUMIFS(GQList,GIList,Table_ExternalData_17[[#This Row],[item_key]],GTList,Table_ExternalData_17[[#Headers],[VSTR]])</f>
        <v>0</v>
      </c>
      <c r="G549" s="10">
        <f>SUMIFS(GQList,GIList,Table_ExternalData_17[[#This Row],[item_key]],GTList,Table_ExternalData_17[[#Headers],[SR]])</f>
        <v>0</v>
      </c>
      <c r="H549" s="10">
        <f>SUMIFS(GQList,GIList,Table_ExternalData_17[[#This Row],[item_key]],GTList,Table_ExternalData_17[[#Headers],[TR]])</f>
        <v>0</v>
      </c>
      <c r="I549" s="10">
        <f>SUMIFS(GQList,GIList,Table_ExternalData_17[[#This Row],[item_key]],GTList,Table_ExternalData_17[[#Headers],[RCA]])</f>
        <v>0</v>
      </c>
      <c r="J549" s="10">
        <f>SUM(Table_ExternalData_17[[#This Row],[GRN]]+Table_ExternalData_17[[#This Row],[VSTR]]+Table_ExternalData_17[[#This Row],[SR]]+Table_ExternalData_17[[#This Row],[TR]]+Table_ExternalData_17[[#This Row],[RCA]])</f>
        <v>7500</v>
      </c>
      <c r="K549" s="10">
        <f>SUMIFS(IsQList,IsIList,Table_ExternalData_15[[#This Row],[item_key]],IsITypeList,Table_ExternalData_17[[#Headers],[R/P]])</f>
        <v>9924</v>
      </c>
      <c r="L549" s="10">
        <f>SUMIFS(IsQList,IsIList,Table_ExternalData_15[[#This Row],[item_key]],IsITypeList,Table_ExternalData_17[[#Headers],[CST]])</f>
        <v>0</v>
      </c>
      <c r="M549" s="10">
        <f>SUMIFS(IsQList,IsIList,Table_ExternalData_15[[#This Row],[item_key]],IsITypeList,Table_ExternalData_17[[#Headers],[S/I]])</f>
        <v>60</v>
      </c>
      <c r="N549" s="10">
        <f>SUMIFS(IsQList,IsIList,Table_ExternalData_15[[#This Row],[item_key]],IsITypeList,Table_ExternalData_17[[#Headers],[VST]])</f>
        <v>0</v>
      </c>
      <c r="O549" s="10">
        <f>SUMIFS(IsQList,IsIList,Table_ExternalData_15[[#This Row],[item_key]],IsITypeList,Table_ExternalData_17[[#Headers],[RTN]])</f>
        <v>0</v>
      </c>
      <c r="P549" s="10">
        <f>SUM(Table_ExternalData_17[[#This Row],[R/P]:[RTN]])</f>
        <v>9984</v>
      </c>
      <c r="Q549" s="10">
        <f>SUM((Table_ExternalData_17[[#This Row],[Opening]]+Table_ExternalData_17[[#This Row],[Total Receipt]])-Table_ExternalData_17[[#This Row],[Total Issue]])</f>
        <v>1550</v>
      </c>
    </row>
    <row r="550" spans="1:17">
      <c r="A550" s="1" t="s">
        <v>464</v>
      </c>
      <c r="B550" s="1" t="s">
        <v>1113</v>
      </c>
      <c r="C550" s="1" t="s">
        <v>1114</v>
      </c>
      <c r="D550" s="10">
        <f>SUMIFS(OPBQList,OPBIList,Table_ExternalData_17[[#This Row],[item_key]])</f>
        <v>5704</v>
      </c>
      <c r="E550" s="10">
        <f>SUMIFS(GQList,GIList,Table_ExternalData_17[[#This Row],[item_key]],GTList,Table_ExternalData_17[[#Headers],[GRN]])</f>
        <v>7500</v>
      </c>
      <c r="F550" s="10">
        <f>SUMIFS(GQList,GIList,Table_ExternalData_17[[#This Row],[item_key]],GTList,Table_ExternalData_17[[#Headers],[VSTR]])</f>
        <v>0</v>
      </c>
      <c r="G550" s="10">
        <f>SUMIFS(GQList,GIList,Table_ExternalData_17[[#This Row],[item_key]],GTList,Table_ExternalData_17[[#Headers],[SR]])</f>
        <v>0</v>
      </c>
      <c r="H550" s="10">
        <f>SUMIFS(GQList,GIList,Table_ExternalData_17[[#This Row],[item_key]],GTList,Table_ExternalData_17[[#Headers],[TR]])</f>
        <v>0</v>
      </c>
      <c r="I550" s="10">
        <f>SUMIFS(GQList,GIList,Table_ExternalData_17[[#This Row],[item_key]],GTList,Table_ExternalData_17[[#Headers],[RCA]])</f>
        <v>0</v>
      </c>
      <c r="J550" s="10">
        <f>SUM(Table_ExternalData_17[[#This Row],[GRN]]+Table_ExternalData_17[[#This Row],[VSTR]]+Table_ExternalData_17[[#This Row],[SR]]+Table_ExternalData_17[[#This Row],[TR]]+Table_ExternalData_17[[#This Row],[RCA]])</f>
        <v>7500</v>
      </c>
      <c r="K550" s="10">
        <f>SUMIFS(IsQList,IsIList,Table_ExternalData_15[[#This Row],[item_key]],IsITypeList,Table_ExternalData_17[[#Headers],[R/P]])</f>
        <v>9924</v>
      </c>
      <c r="L550" s="10">
        <f>SUMIFS(IsQList,IsIList,Table_ExternalData_15[[#This Row],[item_key]],IsITypeList,Table_ExternalData_17[[#Headers],[CST]])</f>
        <v>0</v>
      </c>
      <c r="M550" s="10">
        <f>SUMIFS(IsQList,IsIList,Table_ExternalData_15[[#This Row],[item_key]],IsITypeList,Table_ExternalData_17[[#Headers],[S/I]])</f>
        <v>0</v>
      </c>
      <c r="N550" s="10">
        <f>SUMIFS(IsQList,IsIList,Table_ExternalData_15[[#This Row],[item_key]],IsITypeList,Table_ExternalData_17[[#Headers],[VST]])</f>
        <v>0</v>
      </c>
      <c r="O550" s="10">
        <f>SUMIFS(IsQList,IsIList,Table_ExternalData_15[[#This Row],[item_key]],IsITypeList,Table_ExternalData_17[[#Headers],[RTN]])</f>
        <v>-1</v>
      </c>
      <c r="P550" s="10">
        <f>SUM(Table_ExternalData_17[[#This Row],[R/P]:[RTN]])</f>
        <v>9923</v>
      </c>
      <c r="Q550" s="10">
        <f>SUM((Table_ExternalData_17[[#This Row],[Opening]]+Table_ExternalData_17[[#This Row],[Total Receipt]])-Table_ExternalData_17[[#This Row],[Total Issue]])</f>
        <v>3281</v>
      </c>
    </row>
    <row r="551" spans="1:17">
      <c r="A551" s="1" t="s">
        <v>486</v>
      </c>
      <c r="B551" s="1" t="s">
        <v>1115</v>
      </c>
      <c r="C551" s="1" t="s">
        <v>1116</v>
      </c>
      <c r="D551" s="10">
        <f>SUMIFS(OPBQList,OPBIList,Table_ExternalData_17[[#This Row],[item_key]])</f>
        <v>1681</v>
      </c>
      <c r="E551" s="10">
        <f>SUMIFS(GQList,GIList,Table_ExternalData_17[[#This Row],[item_key]],GTList,Table_ExternalData_17[[#Headers],[GRN]])</f>
        <v>8600</v>
      </c>
      <c r="F551" s="10">
        <f>SUMIFS(GQList,GIList,Table_ExternalData_17[[#This Row],[item_key]],GTList,Table_ExternalData_17[[#Headers],[VSTR]])</f>
        <v>0</v>
      </c>
      <c r="G551" s="10">
        <f>SUMIFS(GQList,GIList,Table_ExternalData_17[[#This Row],[item_key]],GTList,Table_ExternalData_17[[#Headers],[SR]])</f>
        <v>0</v>
      </c>
      <c r="H551" s="10">
        <f>SUMIFS(GQList,GIList,Table_ExternalData_17[[#This Row],[item_key]],GTList,Table_ExternalData_17[[#Headers],[TR]])</f>
        <v>0</v>
      </c>
      <c r="I551" s="10">
        <f>SUMIFS(GQList,GIList,Table_ExternalData_17[[#This Row],[item_key]],GTList,Table_ExternalData_17[[#Headers],[RCA]])</f>
        <v>0</v>
      </c>
      <c r="J551" s="10">
        <f>SUM(Table_ExternalData_17[[#This Row],[GRN]]+Table_ExternalData_17[[#This Row],[VSTR]]+Table_ExternalData_17[[#This Row],[SR]]+Table_ExternalData_17[[#This Row],[TR]]+Table_ExternalData_17[[#This Row],[RCA]])</f>
        <v>8600</v>
      </c>
      <c r="K551" s="10">
        <f>SUMIFS(IsQList,IsIList,Table_ExternalData_15[[#This Row],[item_key]],IsITypeList,Table_ExternalData_17[[#Headers],[R/P]])</f>
        <v>9924</v>
      </c>
      <c r="L551" s="10">
        <f>SUMIFS(IsQList,IsIList,Table_ExternalData_15[[#This Row],[item_key]],IsITypeList,Table_ExternalData_17[[#Headers],[CST]])</f>
        <v>0</v>
      </c>
      <c r="M551" s="10">
        <f>SUMIFS(IsQList,IsIList,Table_ExternalData_15[[#This Row],[item_key]],IsITypeList,Table_ExternalData_17[[#Headers],[S/I]])</f>
        <v>0</v>
      </c>
      <c r="N551" s="10">
        <f>SUMIFS(IsQList,IsIList,Table_ExternalData_15[[#This Row],[item_key]],IsITypeList,Table_ExternalData_17[[#Headers],[VST]])</f>
        <v>0</v>
      </c>
      <c r="O551" s="10">
        <f>SUMIFS(IsQList,IsIList,Table_ExternalData_15[[#This Row],[item_key]],IsITypeList,Table_ExternalData_17[[#Headers],[RTN]])</f>
        <v>0</v>
      </c>
      <c r="P551" s="10">
        <f>SUM(Table_ExternalData_17[[#This Row],[R/P]:[RTN]])</f>
        <v>9924</v>
      </c>
      <c r="Q551" s="10">
        <f>SUM((Table_ExternalData_17[[#This Row],[Opening]]+Table_ExternalData_17[[#This Row],[Total Receipt]])-Table_ExternalData_17[[#This Row],[Total Issue]])</f>
        <v>357</v>
      </c>
    </row>
    <row r="552" spans="1:17">
      <c r="A552" s="1" t="s">
        <v>395</v>
      </c>
      <c r="B552" s="1" t="s">
        <v>1298</v>
      </c>
      <c r="C552" s="1" t="s">
        <v>1299</v>
      </c>
      <c r="D552" s="10">
        <f>SUMIFS(OPBQList,OPBIList,Table_ExternalData_17[[#This Row],[item_key]])</f>
        <v>9805</v>
      </c>
      <c r="E552" s="10">
        <f>SUMIFS(GQList,GIList,Table_ExternalData_17[[#This Row],[item_key]],GTList,Table_ExternalData_17[[#Headers],[GRN]])</f>
        <v>10600</v>
      </c>
      <c r="F552" s="10">
        <f>SUMIFS(GQList,GIList,Table_ExternalData_17[[#This Row],[item_key]],GTList,Table_ExternalData_17[[#Headers],[VSTR]])</f>
        <v>0</v>
      </c>
      <c r="G552" s="10">
        <f>SUMIFS(GQList,GIList,Table_ExternalData_17[[#This Row],[item_key]],GTList,Table_ExternalData_17[[#Headers],[SR]])</f>
        <v>0</v>
      </c>
      <c r="H552" s="10">
        <f>SUMIFS(GQList,GIList,Table_ExternalData_17[[#This Row],[item_key]],GTList,Table_ExternalData_17[[#Headers],[TR]])</f>
        <v>0</v>
      </c>
      <c r="I552" s="10">
        <f>SUMIFS(GQList,GIList,Table_ExternalData_17[[#This Row],[item_key]],GTList,Table_ExternalData_17[[#Headers],[RCA]])</f>
        <v>0</v>
      </c>
      <c r="J552" s="10">
        <f>SUM(Table_ExternalData_17[[#This Row],[GRN]]+Table_ExternalData_17[[#This Row],[VSTR]]+Table_ExternalData_17[[#This Row],[SR]]+Table_ExternalData_17[[#This Row],[TR]]+Table_ExternalData_17[[#This Row],[RCA]])</f>
        <v>10600</v>
      </c>
      <c r="K552" s="10">
        <f>SUMIFS(IsQList,IsIList,Table_ExternalData_15[[#This Row],[item_key]],IsITypeList,Table_ExternalData_17[[#Headers],[R/P]])</f>
        <v>9924</v>
      </c>
      <c r="L552" s="10">
        <f>SUMIFS(IsQList,IsIList,Table_ExternalData_15[[#This Row],[item_key]],IsITypeList,Table_ExternalData_17[[#Headers],[CST]])</f>
        <v>0</v>
      </c>
      <c r="M552" s="10">
        <f>SUMIFS(IsQList,IsIList,Table_ExternalData_15[[#This Row],[item_key]],IsITypeList,Table_ExternalData_17[[#Headers],[S/I]])</f>
        <v>5</v>
      </c>
      <c r="N552" s="10">
        <f>SUMIFS(IsQList,IsIList,Table_ExternalData_15[[#This Row],[item_key]],IsITypeList,Table_ExternalData_17[[#Headers],[VST]])</f>
        <v>0</v>
      </c>
      <c r="O552" s="10">
        <f>SUMIFS(IsQList,IsIList,Table_ExternalData_15[[#This Row],[item_key]],IsITypeList,Table_ExternalData_17[[#Headers],[RTN]])</f>
        <v>-17</v>
      </c>
      <c r="P552" s="10">
        <f>SUM(Table_ExternalData_17[[#This Row],[R/P]:[RTN]])</f>
        <v>9912</v>
      </c>
      <c r="Q552" s="10">
        <f>SUM((Table_ExternalData_17[[#This Row],[Opening]]+Table_ExternalData_17[[#This Row],[Total Receipt]])-Table_ExternalData_17[[#This Row],[Total Issue]])</f>
        <v>10493</v>
      </c>
    </row>
    <row r="553" spans="1:17">
      <c r="A553" s="1" t="s">
        <v>301</v>
      </c>
      <c r="B553" s="1" t="s">
        <v>869</v>
      </c>
      <c r="C553" s="1" t="s">
        <v>870</v>
      </c>
      <c r="D553" s="10">
        <f>SUMIFS(OPBQList,OPBIList,Table_ExternalData_17[[#This Row],[item_key]])</f>
        <v>5403</v>
      </c>
      <c r="E553" s="10">
        <f>SUMIFS(GQList,GIList,Table_ExternalData_17[[#This Row],[item_key]],GTList,Table_ExternalData_17[[#Headers],[GRN]])</f>
        <v>5195</v>
      </c>
      <c r="F553" s="10">
        <f>SUMIFS(GQList,GIList,Table_ExternalData_17[[#This Row],[item_key]],GTList,Table_ExternalData_17[[#Headers],[VSTR]])</f>
        <v>0</v>
      </c>
      <c r="G553" s="10">
        <f>SUMIFS(GQList,GIList,Table_ExternalData_17[[#This Row],[item_key]],GTList,Table_ExternalData_17[[#Headers],[SR]])</f>
        <v>0</v>
      </c>
      <c r="H553" s="10">
        <f>SUMIFS(GQList,GIList,Table_ExternalData_17[[#This Row],[item_key]],GTList,Table_ExternalData_17[[#Headers],[TR]])</f>
        <v>0</v>
      </c>
      <c r="I553" s="10">
        <f>SUMIFS(GQList,GIList,Table_ExternalData_17[[#This Row],[item_key]],GTList,Table_ExternalData_17[[#Headers],[RCA]])</f>
        <v>0</v>
      </c>
      <c r="J553" s="10">
        <f>SUM(Table_ExternalData_17[[#This Row],[GRN]]+Table_ExternalData_17[[#This Row],[VSTR]]+Table_ExternalData_17[[#This Row],[SR]]+Table_ExternalData_17[[#This Row],[TR]]+Table_ExternalData_17[[#This Row],[RCA]])</f>
        <v>5195</v>
      </c>
      <c r="K553" s="10">
        <f>SUMIFS(IsQList,IsIList,Table_ExternalData_15[[#This Row],[item_key]],IsITypeList,Table_ExternalData_17[[#Headers],[R/P]])</f>
        <v>9924</v>
      </c>
      <c r="L553" s="10">
        <f>SUMIFS(IsQList,IsIList,Table_ExternalData_15[[#This Row],[item_key]],IsITypeList,Table_ExternalData_17[[#Headers],[CST]])</f>
        <v>0</v>
      </c>
      <c r="M553" s="10">
        <f>SUMIFS(IsQList,IsIList,Table_ExternalData_15[[#This Row],[item_key]],IsITypeList,Table_ExternalData_17[[#Headers],[S/I]])</f>
        <v>5</v>
      </c>
      <c r="N553" s="10">
        <f>SUMIFS(IsQList,IsIList,Table_ExternalData_15[[#This Row],[item_key]],IsITypeList,Table_ExternalData_17[[#Headers],[VST]])</f>
        <v>0</v>
      </c>
      <c r="O553" s="10">
        <f>SUMIFS(IsQList,IsIList,Table_ExternalData_15[[#This Row],[item_key]],IsITypeList,Table_ExternalData_17[[#Headers],[RTN]])</f>
        <v>-17</v>
      </c>
      <c r="P553" s="10">
        <f>SUM(Table_ExternalData_17[[#This Row],[R/P]:[RTN]])</f>
        <v>9912</v>
      </c>
      <c r="Q553" s="10">
        <f>SUM((Table_ExternalData_17[[#This Row],[Opening]]+Table_ExternalData_17[[#This Row],[Total Receipt]])-Table_ExternalData_17[[#This Row],[Total Issue]])</f>
        <v>686</v>
      </c>
    </row>
    <row r="554" spans="1:17">
      <c r="A554" s="1" t="s">
        <v>76</v>
      </c>
      <c r="B554" s="1" t="s">
        <v>1246</v>
      </c>
      <c r="C554" s="1" t="s">
        <v>1247</v>
      </c>
      <c r="D554" s="10">
        <f>SUMIFS(OPBQList,OPBIList,Table_ExternalData_17[[#This Row],[item_key]])</f>
        <v>2114</v>
      </c>
      <c r="E554" s="10">
        <f>SUMIFS(GQList,GIList,Table_ExternalData_17[[#This Row],[item_key]],GTList,Table_ExternalData_17[[#Headers],[GRN]])</f>
        <v>11349</v>
      </c>
      <c r="F554" s="10">
        <f>SUMIFS(GQList,GIList,Table_ExternalData_17[[#This Row],[item_key]],GTList,Table_ExternalData_17[[#Headers],[VSTR]])</f>
        <v>0</v>
      </c>
      <c r="G554" s="10">
        <f>SUMIFS(GQList,GIList,Table_ExternalData_17[[#This Row],[item_key]],GTList,Table_ExternalData_17[[#Headers],[SR]])</f>
        <v>0</v>
      </c>
      <c r="H554" s="10">
        <f>SUMIFS(GQList,GIList,Table_ExternalData_17[[#This Row],[item_key]],GTList,Table_ExternalData_17[[#Headers],[TR]])</f>
        <v>0</v>
      </c>
      <c r="I554" s="10">
        <f>SUMIFS(GQList,GIList,Table_ExternalData_17[[#This Row],[item_key]],GTList,Table_ExternalData_17[[#Headers],[RCA]])</f>
        <v>-1040</v>
      </c>
      <c r="J554" s="10">
        <f>SUM(Table_ExternalData_17[[#This Row],[GRN]]+Table_ExternalData_17[[#This Row],[VSTR]]+Table_ExternalData_17[[#This Row],[SR]]+Table_ExternalData_17[[#This Row],[TR]]+Table_ExternalData_17[[#This Row],[RCA]])</f>
        <v>10309</v>
      </c>
      <c r="K554" s="10">
        <f>SUMIFS(IsQList,IsIList,Table_ExternalData_15[[#This Row],[item_key]],IsITypeList,Table_ExternalData_17[[#Headers],[R/P]])</f>
        <v>9924</v>
      </c>
      <c r="L554" s="10">
        <f>SUMIFS(IsQList,IsIList,Table_ExternalData_15[[#This Row],[item_key]],IsITypeList,Table_ExternalData_17[[#Headers],[CST]])</f>
        <v>0</v>
      </c>
      <c r="M554" s="10">
        <f>SUMIFS(IsQList,IsIList,Table_ExternalData_15[[#This Row],[item_key]],IsITypeList,Table_ExternalData_17[[#Headers],[S/I]])</f>
        <v>0</v>
      </c>
      <c r="N554" s="10">
        <f>SUMIFS(IsQList,IsIList,Table_ExternalData_15[[#This Row],[item_key]],IsITypeList,Table_ExternalData_17[[#Headers],[VST]])</f>
        <v>0</v>
      </c>
      <c r="O554" s="10">
        <f>SUMIFS(IsQList,IsIList,Table_ExternalData_15[[#This Row],[item_key]],IsITypeList,Table_ExternalData_17[[#Headers],[RTN]])</f>
        <v>0</v>
      </c>
      <c r="P554" s="10">
        <f>SUM(Table_ExternalData_17[[#This Row],[R/P]:[RTN]])</f>
        <v>9924</v>
      </c>
      <c r="Q554" s="10">
        <f>SUM((Table_ExternalData_17[[#This Row],[Opening]]+Table_ExternalData_17[[#This Row],[Total Receipt]])-Table_ExternalData_17[[#This Row],[Total Issue]])</f>
        <v>2499</v>
      </c>
    </row>
    <row r="555" spans="1:17">
      <c r="A555" s="1" t="s">
        <v>168</v>
      </c>
      <c r="B555" s="1" t="s">
        <v>984</v>
      </c>
      <c r="C555" s="1" t="s">
        <v>985</v>
      </c>
      <c r="D555" s="10">
        <f>SUMIFS(OPBQList,OPBIList,Table_ExternalData_17[[#This Row],[item_key]])</f>
        <v>5627</v>
      </c>
      <c r="E555" s="10">
        <f>SUMIFS(GQList,GIList,Table_ExternalData_17[[#This Row],[item_key]],GTList,Table_ExternalData_17[[#Headers],[GRN]])</f>
        <v>8700</v>
      </c>
      <c r="F555" s="10">
        <f>SUMIFS(GQList,GIList,Table_ExternalData_17[[#This Row],[item_key]],GTList,Table_ExternalData_17[[#Headers],[VSTR]])</f>
        <v>0</v>
      </c>
      <c r="G555" s="10">
        <f>SUMIFS(GQList,GIList,Table_ExternalData_17[[#This Row],[item_key]],GTList,Table_ExternalData_17[[#Headers],[SR]])</f>
        <v>0</v>
      </c>
      <c r="H555" s="10">
        <f>SUMIFS(GQList,GIList,Table_ExternalData_17[[#This Row],[item_key]],GTList,Table_ExternalData_17[[#Headers],[TR]])</f>
        <v>0</v>
      </c>
      <c r="I555" s="10">
        <f>SUMIFS(GQList,GIList,Table_ExternalData_17[[#This Row],[item_key]],GTList,Table_ExternalData_17[[#Headers],[RCA]])</f>
        <v>0</v>
      </c>
      <c r="J555" s="10">
        <f>SUM(Table_ExternalData_17[[#This Row],[GRN]]+Table_ExternalData_17[[#This Row],[VSTR]]+Table_ExternalData_17[[#This Row],[SR]]+Table_ExternalData_17[[#This Row],[TR]]+Table_ExternalData_17[[#This Row],[RCA]])</f>
        <v>8700</v>
      </c>
      <c r="K555" s="10">
        <f>SUMIFS(IsQList,IsIList,Table_ExternalData_15[[#This Row],[item_key]],IsITypeList,Table_ExternalData_17[[#Headers],[R/P]])</f>
        <v>9924</v>
      </c>
      <c r="L555" s="10">
        <f>SUMIFS(IsQList,IsIList,Table_ExternalData_15[[#This Row],[item_key]],IsITypeList,Table_ExternalData_17[[#Headers],[CST]])</f>
        <v>0</v>
      </c>
      <c r="M555" s="10">
        <f>SUMIFS(IsQList,IsIList,Table_ExternalData_15[[#This Row],[item_key]],IsITypeList,Table_ExternalData_17[[#Headers],[S/I]])</f>
        <v>0</v>
      </c>
      <c r="N555" s="10">
        <f>SUMIFS(IsQList,IsIList,Table_ExternalData_15[[#This Row],[item_key]],IsITypeList,Table_ExternalData_17[[#Headers],[VST]])</f>
        <v>0</v>
      </c>
      <c r="O555" s="10">
        <f>SUMIFS(IsQList,IsIList,Table_ExternalData_15[[#This Row],[item_key]],IsITypeList,Table_ExternalData_17[[#Headers],[RTN]])</f>
        <v>0</v>
      </c>
      <c r="P555" s="10">
        <f>SUM(Table_ExternalData_17[[#This Row],[R/P]:[RTN]])</f>
        <v>9924</v>
      </c>
      <c r="Q555" s="10">
        <f>SUM((Table_ExternalData_17[[#This Row],[Opening]]+Table_ExternalData_17[[#This Row],[Total Receipt]])-Table_ExternalData_17[[#This Row],[Total Issue]])</f>
        <v>4403</v>
      </c>
    </row>
    <row r="556" spans="1:17">
      <c r="A556" s="1" t="s">
        <v>14</v>
      </c>
      <c r="B556" s="1" t="s">
        <v>986</v>
      </c>
      <c r="C556" s="1" t="s">
        <v>987</v>
      </c>
      <c r="D556" s="10">
        <f>SUMIFS(OPBQList,OPBIList,Table_ExternalData_17[[#This Row],[item_key]])</f>
        <v>7145</v>
      </c>
      <c r="E556" s="10">
        <f>SUMIFS(GQList,GIList,Table_ExternalData_17[[#This Row],[item_key]],GTList,Table_ExternalData_17[[#Headers],[GRN]])</f>
        <v>18600</v>
      </c>
      <c r="F556" s="10">
        <f>SUMIFS(GQList,GIList,Table_ExternalData_17[[#This Row],[item_key]],GTList,Table_ExternalData_17[[#Headers],[VSTR]])</f>
        <v>0</v>
      </c>
      <c r="G556" s="10">
        <f>SUMIFS(GQList,GIList,Table_ExternalData_17[[#This Row],[item_key]],GTList,Table_ExternalData_17[[#Headers],[SR]])</f>
        <v>0</v>
      </c>
      <c r="H556" s="10">
        <f>SUMIFS(GQList,GIList,Table_ExternalData_17[[#This Row],[item_key]],GTList,Table_ExternalData_17[[#Headers],[TR]])</f>
        <v>0</v>
      </c>
      <c r="I556" s="10">
        <f>SUMIFS(GQList,GIList,Table_ExternalData_17[[#This Row],[item_key]],GTList,Table_ExternalData_17[[#Headers],[RCA]])</f>
        <v>0</v>
      </c>
      <c r="J556" s="10">
        <f>SUM(Table_ExternalData_17[[#This Row],[GRN]]+Table_ExternalData_17[[#This Row],[VSTR]]+Table_ExternalData_17[[#This Row],[SR]]+Table_ExternalData_17[[#This Row],[TR]]+Table_ExternalData_17[[#This Row],[RCA]])</f>
        <v>18600</v>
      </c>
      <c r="K556" s="10">
        <f>SUMIFS(IsQList,IsIList,Table_ExternalData_15[[#This Row],[item_key]],IsITypeList,Table_ExternalData_17[[#Headers],[R/P]])</f>
        <v>9924</v>
      </c>
      <c r="L556" s="10">
        <f>SUMIFS(IsQList,IsIList,Table_ExternalData_15[[#This Row],[item_key]],IsITypeList,Table_ExternalData_17[[#Headers],[CST]])</f>
        <v>0</v>
      </c>
      <c r="M556" s="10">
        <f>SUMIFS(IsQList,IsIList,Table_ExternalData_15[[#This Row],[item_key]],IsITypeList,Table_ExternalData_17[[#Headers],[S/I]])</f>
        <v>0</v>
      </c>
      <c r="N556" s="10">
        <f>SUMIFS(IsQList,IsIList,Table_ExternalData_15[[#This Row],[item_key]],IsITypeList,Table_ExternalData_17[[#Headers],[VST]])</f>
        <v>0</v>
      </c>
      <c r="O556" s="10">
        <f>SUMIFS(IsQList,IsIList,Table_ExternalData_15[[#This Row],[item_key]],IsITypeList,Table_ExternalData_17[[#Headers],[RTN]])</f>
        <v>-61</v>
      </c>
      <c r="P556" s="10">
        <f>SUM(Table_ExternalData_17[[#This Row],[R/P]:[RTN]])</f>
        <v>9863</v>
      </c>
      <c r="Q556" s="10">
        <f>SUM((Table_ExternalData_17[[#This Row],[Opening]]+Table_ExternalData_17[[#This Row],[Total Receipt]])-Table_ExternalData_17[[#This Row],[Total Issue]])</f>
        <v>15882</v>
      </c>
    </row>
    <row r="557" spans="1:17">
      <c r="A557" s="1" t="s">
        <v>15</v>
      </c>
      <c r="B557" s="1" t="s">
        <v>988</v>
      </c>
      <c r="C557" s="1" t="s">
        <v>989</v>
      </c>
      <c r="D557" s="10">
        <f>SUMIFS(OPBQList,OPBIList,Table_ExternalData_17[[#This Row],[item_key]])</f>
        <v>5932</v>
      </c>
      <c r="E557" s="10">
        <f>SUMIFS(GQList,GIList,Table_ExternalData_17[[#This Row],[item_key]],GTList,Table_ExternalData_17[[#Headers],[GRN]])</f>
        <v>17600</v>
      </c>
      <c r="F557" s="10">
        <f>SUMIFS(GQList,GIList,Table_ExternalData_17[[#This Row],[item_key]],GTList,Table_ExternalData_17[[#Headers],[VSTR]])</f>
        <v>0</v>
      </c>
      <c r="G557" s="10">
        <f>SUMIFS(GQList,GIList,Table_ExternalData_17[[#This Row],[item_key]],GTList,Table_ExternalData_17[[#Headers],[SR]])</f>
        <v>0</v>
      </c>
      <c r="H557" s="10">
        <f>SUMIFS(GQList,GIList,Table_ExternalData_17[[#This Row],[item_key]],GTList,Table_ExternalData_17[[#Headers],[TR]])</f>
        <v>0</v>
      </c>
      <c r="I557" s="10">
        <f>SUMIFS(GQList,GIList,Table_ExternalData_17[[#This Row],[item_key]],GTList,Table_ExternalData_17[[#Headers],[RCA]])</f>
        <v>0</v>
      </c>
      <c r="J557" s="10">
        <f>SUM(Table_ExternalData_17[[#This Row],[GRN]]+Table_ExternalData_17[[#This Row],[VSTR]]+Table_ExternalData_17[[#This Row],[SR]]+Table_ExternalData_17[[#This Row],[TR]]+Table_ExternalData_17[[#This Row],[RCA]])</f>
        <v>17600</v>
      </c>
      <c r="K557" s="10">
        <f>SUMIFS(IsQList,IsIList,Table_ExternalData_15[[#This Row],[item_key]],IsITypeList,Table_ExternalData_17[[#Headers],[R/P]])</f>
        <v>9924</v>
      </c>
      <c r="L557" s="10">
        <f>SUMIFS(IsQList,IsIList,Table_ExternalData_15[[#This Row],[item_key]],IsITypeList,Table_ExternalData_17[[#Headers],[CST]])</f>
        <v>80</v>
      </c>
      <c r="M557" s="10">
        <f>SUMIFS(IsQList,IsIList,Table_ExternalData_15[[#This Row],[item_key]],IsITypeList,Table_ExternalData_17[[#Headers],[S/I]])</f>
        <v>20</v>
      </c>
      <c r="N557" s="10">
        <f>SUMIFS(IsQList,IsIList,Table_ExternalData_15[[#This Row],[item_key]],IsITypeList,Table_ExternalData_17[[#Headers],[VST]])</f>
        <v>0</v>
      </c>
      <c r="O557" s="10">
        <f>SUMIFS(IsQList,IsIList,Table_ExternalData_15[[#This Row],[item_key]],IsITypeList,Table_ExternalData_17[[#Headers],[RTN]])</f>
        <v>-719</v>
      </c>
      <c r="P557" s="10">
        <f>SUM(Table_ExternalData_17[[#This Row],[R/P]:[RTN]])</f>
        <v>9305</v>
      </c>
      <c r="Q557" s="10">
        <f>SUM((Table_ExternalData_17[[#This Row],[Opening]]+Table_ExternalData_17[[#This Row],[Total Receipt]])-Table_ExternalData_17[[#This Row],[Total Issue]])</f>
        <v>14227</v>
      </c>
    </row>
    <row r="558" spans="1:17">
      <c r="A558" s="1" t="s">
        <v>472</v>
      </c>
      <c r="B558" s="1" t="s">
        <v>990</v>
      </c>
      <c r="C558" s="1" t="s">
        <v>991</v>
      </c>
      <c r="D558" s="10">
        <f>SUMIFS(OPBQList,OPBIList,Table_ExternalData_17[[#This Row],[item_key]])</f>
        <v>-1877</v>
      </c>
      <c r="E558" s="10">
        <f>SUMIFS(GQList,GIList,Table_ExternalData_17[[#This Row],[item_key]],GTList,Table_ExternalData_17[[#Headers],[GRN]])</f>
        <v>2700</v>
      </c>
      <c r="F558" s="10">
        <f>SUMIFS(GQList,GIList,Table_ExternalData_17[[#This Row],[item_key]],GTList,Table_ExternalData_17[[#Headers],[VSTR]])</f>
        <v>0</v>
      </c>
      <c r="G558" s="10">
        <f>SUMIFS(GQList,GIList,Table_ExternalData_17[[#This Row],[item_key]],GTList,Table_ExternalData_17[[#Headers],[SR]])</f>
        <v>0</v>
      </c>
      <c r="H558" s="10">
        <f>SUMIFS(GQList,GIList,Table_ExternalData_17[[#This Row],[item_key]],GTList,Table_ExternalData_17[[#Headers],[TR]])</f>
        <v>0</v>
      </c>
      <c r="I558" s="10">
        <f>SUMIFS(GQList,GIList,Table_ExternalData_17[[#This Row],[item_key]],GTList,Table_ExternalData_17[[#Headers],[RCA]])</f>
        <v>0</v>
      </c>
      <c r="J558" s="10">
        <f>SUM(Table_ExternalData_17[[#This Row],[GRN]]+Table_ExternalData_17[[#This Row],[VSTR]]+Table_ExternalData_17[[#This Row],[SR]]+Table_ExternalData_17[[#This Row],[TR]]+Table_ExternalData_17[[#This Row],[RCA]])</f>
        <v>2700</v>
      </c>
      <c r="K558" s="10">
        <f>SUMIFS(IsQList,IsIList,Table_ExternalData_15[[#This Row],[item_key]],IsITypeList,Table_ExternalData_17[[#Headers],[R/P]])</f>
        <v>9924</v>
      </c>
      <c r="L558" s="10">
        <f>SUMIFS(IsQList,IsIList,Table_ExternalData_15[[#This Row],[item_key]],IsITypeList,Table_ExternalData_17[[#Headers],[CST]])</f>
        <v>80</v>
      </c>
      <c r="M558" s="10">
        <f>SUMIFS(IsQList,IsIList,Table_ExternalData_15[[#This Row],[item_key]],IsITypeList,Table_ExternalData_17[[#Headers],[S/I]])</f>
        <v>20</v>
      </c>
      <c r="N558" s="10">
        <f>SUMIFS(IsQList,IsIList,Table_ExternalData_15[[#This Row],[item_key]],IsITypeList,Table_ExternalData_17[[#Headers],[VST]])</f>
        <v>0</v>
      </c>
      <c r="O558" s="10">
        <f>SUMIFS(IsQList,IsIList,Table_ExternalData_15[[#This Row],[item_key]],IsITypeList,Table_ExternalData_17[[#Headers],[RTN]])</f>
        <v>-719</v>
      </c>
      <c r="P558" s="10">
        <f>SUM(Table_ExternalData_17[[#This Row],[R/P]:[RTN]])</f>
        <v>9305</v>
      </c>
      <c r="Q558" s="10">
        <f>SUM((Table_ExternalData_17[[#This Row],[Opening]]+Table_ExternalData_17[[#This Row],[Total Receipt]])-Table_ExternalData_17[[#This Row],[Total Issue]])</f>
        <v>-8482</v>
      </c>
    </row>
    <row r="559" spans="1:17">
      <c r="A559" s="1" t="s">
        <v>16</v>
      </c>
      <c r="B559" s="1" t="s">
        <v>992</v>
      </c>
      <c r="C559" s="1" t="s">
        <v>751</v>
      </c>
      <c r="D559" s="10">
        <f>SUMIFS(OPBQList,OPBIList,Table_ExternalData_17[[#This Row],[item_key]])</f>
        <v>10884</v>
      </c>
      <c r="E559" s="10">
        <f>SUMIFS(GQList,GIList,Table_ExternalData_17[[#This Row],[item_key]],GTList,Table_ExternalData_17[[#Headers],[GRN]])</f>
        <v>28200</v>
      </c>
      <c r="F559" s="10">
        <f>SUMIFS(GQList,GIList,Table_ExternalData_17[[#This Row],[item_key]],GTList,Table_ExternalData_17[[#Headers],[VSTR]])</f>
        <v>0</v>
      </c>
      <c r="G559" s="10">
        <f>SUMIFS(GQList,GIList,Table_ExternalData_17[[#This Row],[item_key]],GTList,Table_ExternalData_17[[#Headers],[SR]])</f>
        <v>0</v>
      </c>
      <c r="H559" s="10">
        <f>SUMIFS(GQList,GIList,Table_ExternalData_17[[#This Row],[item_key]],GTList,Table_ExternalData_17[[#Headers],[TR]])</f>
        <v>0</v>
      </c>
      <c r="I559" s="10">
        <f>SUMIFS(GQList,GIList,Table_ExternalData_17[[#This Row],[item_key]],GTList,Table_ExternalData_17[[#Headers],[RCA]])</f>
        <v>0</v>
      </c>
      <c r="J559" s="10">
        <f>SUM(Table_ExternalData_17[[#This Row],[GRN]]+Table_ExternalData_17[[#This Row],[VSTR]]+Table_ExternalData_17[[#This Row],[SR]]+Table_ExternalData_17[[#This Row],[TR]]+Table_ExternalData_17[[#This Row],[RCA]])</f>
        <v>28200</v>
      </c>
      <c r="K559" s="10">
        <f>SUMIFS(IsQList,IsIList,Table_ExternalData_15[[#This Row],[item_key]],IsITypeList,Table_ExternalData_17[[#Headers],[R/P]])</f>
        <v>9924</v>
      </c>
      <c r="L559" s="10">
        <f>SUMIFS(IsQList,IsIList,Table_ExternalData_15[[#This Row],[item_key]],IsITypeList,Table_ExternalData_17[[#Headers],[CST]])</f>
        <v>80</v>
      </c>
      <c r="M559" s="10">
        <f>SUMIFS(IsQList,IsIList,Table_ExternalData_15[[#This Row],[item_key]],IsITypeList,Table_ExternalData_17[[#Headers],[S/I]])</f>
        <v>20</v>
      </c>
      <c r="N559" s="10">
        <f>SUMIFS(IsQList,IsIList,Table_ExternalData_15[[#This Row],[item_key]],IsITypeList,Table_ExternalData_17[[#Headers],[VST]])</f>
        <v>0</v>
      </c>
      <c r="O559" s="10">
        <f>SUMIFS(IsQList,IsIList,Table_ExternalData_15[[#This Row],[item_key]],IsITypeList,Table_ExternalData_17[[#Headers],[RTN]])</f>
        <v>-719</v>
      </c>
      <c r="P559" s="10">
        <f>SUM(Table_ExternalData_17[[#This Row],[R/P]:[RTN]])</f>
        <v>9305</v>
      </c>
      <c r="Q559" s="10">
        <f>SUM((Table_ExternalData_17[[#This Row],[Opening]]+Table_ExternalData_17[[#This Row],[Total Receipt]])-Table_ExternalData_17[[#This Row],[Total Issue]])</f>
        <v>29779</v>
      </c>
    </row>
    <row r="560" spans="1:17">
      <c r="A560" s="1" t="s">
        <v>17</v>
      </c>
      <c r="B560" s="1" t="s">
        <v>993</v>
      </c>
      <c r="C560" s="1" t="s">
        <v>994</v>
      </c>
      <c r="D560" s="10">
        <f>SUMIFS(OPBQList,OPBIList,Table_ExternalData_17[[#This Row],[item_key]])</f>
        <v>32072</v>
      </c>
      <c r="E560" s="10">
        <f>SUMIFS(GQList,GIList,Table_ExternalData_17[[#This Row],[item_key]],GTList,Table_ExternalData_17[[#Headers],[GRN]])</f>
        <v>7900</v>
      </c>
      <c r="F560" s="10">
        <f>SUMIFS(GQList,GIList,Table_ExternalData_17[[#This Row],[item_key]],GTList,Table_ExternalData_17[[#Headers],[VSTR]])</f>
        <v>0</v>
      </c>
      <c r="G560" s="10">
        <f>SUMIFS(GQList,GIList,Table_ExternalData_17[[#This Row],[item_key]],GTList,Table_ExternalData_17[[#Headers],[SR]])</f>
        <v>0</v>
      </c>
      <c r="H560" s="10">
        <f>SUMIFS(GQList,GIList,Table_ExternalData_17[[#This Row],[item_key]],GTList,Table_ExternalData_17[[#Headers],[TR]])</f>
        <v>0</v>
      </c>
      <c r="I560" s="10">
        <f>SUMIFS(GQList,GIList,Table_ExternalData_17[[#This Row],[item_key]],GTList,Table_ExternalData_17[[#Headers],[RCA]])</f>
        <v>0</v>
      </c>
      <c r="J560" s="10">
        <f>SUM(Table_ExternalData_17[[#This Row],[GRN]]+Table_ExternalData_17[[#This Row],[VSTR]]+Table_ExternalData_17[[#This Row],[SR]]+Table_ExternalData_17[[#This Row],[TR]]+Table_ExternalData_17[[#This Row],[RCA]])</f>
        <v>7900</v>
      </c>
      <c r="K560" s="10">
        <f>SUMIFS(IsQList,IsIList,Table_ExternalData_15[[#This Row],[item_key]],IsITypeList,Table_ExternalData_17[[#Headers],[R/P]])</f>
        <v>9924</v>
      </c>
      <c r="L560" s="10">
        <f>SUMIFS(IsQList,IsIList,Table_ExternalData_15[[#This Row],[item_key]],IsITypeList,Table_ExternalData_17[[#Headers],[CST]])</f>
        <v>80</v>
      </c>
      <c r="M560" s="10">
        <f>SUMIFS(IsQList,IsIList,Table_ExternalData_15[[#This Row],[item_key]],IsITypeList,Table_ExternalData_17[[#Headers],[S/I]])</f>
        <v>20</v>
      </c>
      <c r="N560" s="10">
        <f>SUMIFS(IsQList,IsIList,Table_ExternalData_15[[#This Row],[item_key]],IsITypeList,Table_ExternalData_17[[#Headers],[VST]])</f>
        <v>0</v>
      </c>
      <c r="O560" s="10">
        <f>SUMIFS(IsQList,IsIList,Table_ExternalData_15[[#This Row],[item_key]],IsITypeList,Table_ExternalData_17[[#Headers],[RTN]])</f>
        <v>-719</v>
      </c>
      <c r="P560" s="10">
        <f>SUM(Table_ExternalData_17[[#This Row],[R/P]:[RTN]])</f>
        <v>9305</v>
      </c>
      <c r="Q560" s="10">
        <f>SUM((Table_ExternalData_17[[#This Row],[Opening]]+Table_ExternalData_17[[#This Row],[Total Receipt]])-Table_ExternalData_17[[#This Row],[Total Issue]])</f>
        <v>30667</v>
      </c>
    </row>
    <row r="561" spans="1:17">
      <c r="A561" s="1" t="s">
        <v>18</v>
      </c>
      <c r="B561" s="1" t="s">
        <v>995</v>
      </c>
      <c r="C561" s="1" t="s">
        <v>996</v>
      </c>
      <c r="D561" s="10">
        <f>SUMIFS(OPBQList,OPBIList,Table_ExternalData_17[[#This Row],[item_key]])</f>
        <v>30329</v>
      </c>
      <c r="E561" s="10">
        <f>SUMIFS(GQList,GIList,Table_ExternalData_17[[#This Row],[item_key]],GTList,Table_ExternalData_17[[#Headers],[GRN]])</f>
        <v>41700</v>
      </c>
      <c r="F561" s="10">
        <f>SUMIFS(GQList,GIList,Table_ExternalData_17[[#This Row],[item_key]],GTList,Table_ExternalData_17[[#Headers],[VSTR]])</f>
        <v>0</v>
      </c>
      <c r="G561" s="10">
        <f>SUMIFS(GQList,GIList,Table_ExternalData_17[[#This Row],[item_key]],GTList,Table_ExternalData_17[[#Headers],[SR]])</f>
        <v>0</v>
      </c>
      <c r="H561" s="10">
        <f>SUMIFS(GQList,GIList,Table_ExternalData_17[[#This Row],[item_key]],GTList,Table_ExternalData_17[[#Headers],[TR]])</f>
        <v>0</v>
      </c>
      <c r="I561" s="10">
        <f>SUMIFS(GQList,GIList,Table_ExternalData_17[[#This Row],[item_key]],GTList,Table_ExternalData_17[[#Headers],[RCA]])</f>
        <v>0</v>
      </c>
      <c r="J561" s="10">
        <f>SUM(Table_ExternalData_17[[#This Row],[GRN]]+Table_ExternalData_17[[#This Row],[VSTR]]+Table_ExternalData_17[[#This Row],[SR]]+Table_ExternalData_17[[#This Row],[TR]]+Table_ExternalData_17[[#This Row],[RCA]])</f>
        <v>41700</v>
      </c>
      <c r="K561" s="10">
        <f>SUMIFS(IsQList,IsIList,Table_ExternalData_15[[#This Row],[item_key]],IsITypeList,Table_ExternalData_17[[#Headers],[R/P]])</f>
        <v>9924</v>
      </c>
      <c r="L561" s="10">
        <f>SUMIFS(IsQList,IsIList,Table_ExternalData_15[[#This Row],[item_key]],IsITypeList,Table_ExternalData_17[[#Headers],[CST]])</f>
        <v>25</v>
      </c>
      <c r="M561" s="10">
        <f>SUMIFS(IsQList,IsIList,Table_ExternalData_15[[#This Row],[item_key]],IsITypeList,Table_ExternalData_17[[#Headers],[S/I]])</f>
        <v>0</v>
      </c>
      <c r="N561" s="10">
        <f>SUMIFS(IsQList,IsIList,Table_ExternalData_15[[#This Row],[item_key]],IsITypeList,Table_ExternalData_17[[#Headers],[VST]])</f>
        <v>0</v>
      </c>
      <c r="O561" s="10">
        <f>SUMIFS(IsQList,IsIList,Table_ExternalData_15[[#This Row],[item_key]],IsITypeList,Table_ExternalData_17[[#Headers],[RTN]])</f>
        <v>-738</v>
      </c>
      <c r="P561" s="10">
        <f>SUM(Table_ExternalData_17[[#This Row],[R/P]:[RTN]])</f>
        <v>9211</v>
      </c>
      <c r="Q561" s="10">
        <f>SUM((Table_ExternalData_17[[#This Row],[Opening]]+Table_ExternalData_17[[#This Row],[Total Receipt]])-Table_ExternalData_17[[#This Row],[Total Issue]])</f>
        <v>62818</v>
      </c>
    </row>
    <row r="562" spans="1:17">
      <c r="A562" s="1" t="s">
        <v>396</v>
      </c>
      <c r="B562" s="1" t="s">
        <v>771</v>
      </c>
      <c r="C562" s="1" t="s">
        <v>772</v>
      </c>
      <c r="D562" s="10">
        <f>SUMIFS(OPBQList,OPBIList,Table_ExternalData_17[[#This Row],[item_key]])</f>
        <v>145719</v>
      </c>
      <c r="E562" s="10">
        <f>SUMIFS(GQList,GIList,Table_ExternalData_17[[#This Row],[item_key]],GTList,Table_ExternalData_17[[#Headers],[GRN]])</f>
        <v>63080</v>
      </c>
      <c r="F562" s="10">
        <f>SUMIFS(GQList,GIList,Table_ExternalData_17[[#This Row],[item_key]],GTList,Table_ExternalData_17[[#Headers],[VSTR]])</f>
        <v>0</v>
      </c>
      <c r="G562" s="10">
        <f>SUMIFS(GQList,GIList,Table_ExternalData_17[[#This Row],[item_key]],GTList,Table_ExternalData_17[[#Headers],[SR]])</f>
        <v>0</v>
      </c>
      <c r="H562" s="10">
        <f>SUMIFS(GQList,GIList,Table_ExternalData_17[[#This Row],[item_key]],GTList,Table_ExternalData_17[[#Headers],[TR]])</f>
        <v>0</v>
      </c>
      <c r="I562" s="10">
        <f>SUMIFS(GQList,GIList,Table_ExternalData_17[[#This Row],[item_key]],GTList,Table_ExternalData_17[[#Headers],[RCA]])</f>
        <v>0</v>
      </c>
      <c r="J562" s="10">
        <f>SUM(Table_ExternalData_17[[#This Row],[GRN]]+Table_ExternalData_17[[#This Row],[VSTR]]+Table_ExternalData_17[[#This Row],[SR]]+Table_ExternalData_17[[#This Row],[TR]]+Table_ExternalData_17[[#This Row],[RCA]])</f>
        <v>63080</v>
      </c>
      <c r="K562" s="10">
        <f>SUMIFS(IsQList,IsIList,Table_ExternalData_15[[#This Row],[item_key]],IsITypeList,Table_ExternalData_17[[#Headers],[R/P]])</f>
        <v>9924</v>
      </c>
      <c r="L562" s="10">
        <f>SUMIFS(IsQList,IsIList,Table_ExternalData_15[[#This Row],[item_key]],IsITypeList,Table_ExternalData_17[[#Headers],[CST]])</f>
        <v>25</v>
      </c>
      <c r="M562" s="10">
        <f>SUMIFS(IsQList,IsIList,Table_ExternalData_15[[#This Row],[item_key]],IsITypeList,Table_ExternalData_17[[#Headers],[S/I]])</f>
        <v>0</v>
      </c>
      <c r="N562" s="10">
        <f>SUMIFS(IsQList,IsIList,Table_ExternalData_15[[#This Row],[item_key]],IsITypeList,Table_ExternalData_17[[#Headers],[VST]])</f>
        <v>0</v>
      </c>
      <c r="O562" s="10">
        <f>SUMIFS(IsQList,IsIList,Table_ExternalData_15[[#This Row],[item_key]],IsITypeList,Table_ExternalData_17[[#Headers],[RTN]])</f>
        <v>-738</v>
      </c>
      <c r="P562" s="10">
        <f>SUM(Table_ExternalData_17[[#This Row],[R/P]:[RTN]])</f>
        <v>9211</v>
      </c>
      <c r="Q562" s="10">
        <f>SUM((Table_ExternalData_17[[#This Row],[Opening]]+Table_ExternalData_17[[#This Row],[Total Receipt]])-Table_ExternalData_17[[#This Row],[Total Issue]])</f>
        <v>199588</v>
      </c>
    </row>
    <row r="563" spans="1:17">
      <c r="A563" s="1" t="s">
        <v>19</v>
      </c>
      <c r="B563" s="1" t="s">
        <v>997</v>
      </c>
      <c r="C563" s="1" t="s">
        <v>998</v>
      </c>
      <c r="D563" s="10">
        <f>SUMIFS(OPBQList,OPBIList,Table_ExternalData_17[[#This Row],[item_key]])</f>
        <v>9436</v>
      </c>
      <c r="E563" s="10">
        <f>SUMIFS(GQList,GIList,Table_ExternalData_17[[#This Row],[item_key]],GTList,Table_ExternalData_17[[#Headers],[GRN]])</f>
        <v>24660</v>
      </c>
      <c r="F563" s="10">
        <f>SUMIFS(GQList,GIList,Table_ExternalData_17[[#This Row],[item_key]],GTList,Table_ExternalData_17[[#Headers],[VSTR]])</f>
        <v>0</v>
      </c>
      <c r="G563" s="10">
        <f>SUMIFS(GQList,GIList,Table_ExternalData_17[[#This Row],[item_key]],GTList,Table_ExternalData_17[[#Headers],[SR]])</f>
        <v>0</v>
      </c>
      <c r="H563" s="10">
        <f>SUMIFS(GQList,GIList,Table_ExternalData_17[[#This Row],[item_key]],GTList,Table_ExternalData_17[[#Headers],[TR]])</f>
        <v>0</v>
      </c>
      <c r="I563" s="10">
        <f>SUMIFS(GQList,GIList,Table_ExternalData_17[[#This Row],[item_key]],GTList,Table_ExternalData_17[[#Headers],[RCA]])</f>
        <v>0</v>
      </c>
      <c r="J563" s="10">
        <f>SUM(Table_ExternalData_17[[#This Row],[GRN]]+Table_ExternalData_17[[#This Row],[VSTR]]+Table_ExternalData_17[[#This Row],[SR]]+Table_ExternalData_17[[#This Row],[TR]]+Table_ExternalData_17[[#This Row],[RCA]])</f>
        <v>24660</v>
      </c>
      <c r="K563" s="10">
        <f>SUMIFS(IsQList,IsIList,Table_ExternalData_15[[#This Row],[item_key]],IsITypeList,Table_ExternalData_17[[#Headers],[R/P]])</f>
        <v>147</v>
      </c>
      <c r="L563" s="10">
        <f>SUMIFS(IsQList,IsIList,Table_ExternalData_15[[#This Row],[item_key]],IsITypeList,Table_ExternalData_17[[#Headers],[CST]])</f>
        <v>0</v>
      </c>
      <c r="M563" s="10">
        <f>SUMIFS(IsQList,IsIList,Table_ExternalData_15[[#This Row],[item_key]],IsITypeList,Table_ExternalData_17[[#Headers],[S/I]])</f>
        <v>0</v>
      </c>
      <c r="N563" s="10">
        <f>SUMIFS(IsQList,IsIList,Table_ExternalData_15[[#This Row],[item_key]],IsITypeList,Table_ExternalData_17[[#Headers],[VST]])</f>
        <v>0</v>
      </c>
      <c r="O563" s="10">
        <f>SUMIFS(IsQList,IsIList,Table_ExternalData_15[[#This Row],[item_key]],IsITypeList,Table_ExternalData_17[[#Headers],[RTN]])</f>
        <v>0</v>
      </c>
      <c r="P563" s="10">
        <f>SUM(Table_ExternalData_17[[#This Row],[R/P]:[RTN]])</f>
        <v>147</v>
      </c>
      <c r="Q563" s="10">
        <f>SUM((Table_ExternalData_17[[#This Row],[Opening]]+Table_ExternalData_17[[#This Row],[Total Receipt]])-Table_ExternalData_17[[#This Row],[Total Issue]])</f>
        <v>33949</v>
      </c>
    </row>
    <row r="564" spans="1:17">
      <c r="A564" s="1" t="s">
        <v>20</v>
      </c>
      <c r="B564" s="1" t="s">
        <v>999</v>
      </c>
      <c r="C564" s="1" t="s">
        <v>1000</v>
      </c>
      <c r="D564" s="10">
        <f>SUMIFS(OPBQList,OPBIList,Table_ExternalData_17[[#This Row],[item_key]])</f>
        <v>138554</v>
      </c>
      <c r="E564" s="10">
        <f>SUMIFS(GQList,GIList,Table_ExternalData_17[[#This Row],[item_key]],GTList,Table_ExternalData_17[[#Headers],[GRN]])</f>
        <v>33400</v>
      </c>
      <c r="F564" s="10">
        <f>SUMIFS(GQList,GIList,Table_ExternalData_17[[#This Row],[item_key]],GTList,Table_ExternalData_17[[#Headers],[VSTR]])</f>
        <v>0</v>
      </c>
      <c r="G564" s="10">
        <f>SUMIFS(GQList,GIList,Table_ExternalData_17[[#This Row],[item_key]],GTList,Table_ExternalData_17[[#Headers],[SR]])</f>
        <v>0</v>
      </c>
      <c r="H564" s="10">
        <f>SUMIFS(GQList,GIList,Table_ExternalData_17[[#This Row],[item_key]],GTList,Table_ExternalData_17[[#Headers],[TR]])</f>
        <v>0</v>
      </c>
      <c r="I564" s="10">
        <f>SUMIFS(GQList,GIList,Table_ExternalData_17[[#This Row],[item_key]],GTList,Table_ExternalData_17[[#Headers],[RCA]])</f>
        <v>0</v>
      </c>
      <c r="J564" s="10">
        <f>SUM(Table_ExternalData_17[[#This Row],[GRN]]+Table_ExternalData_17[[#This Row],[VSTR]]+Table_ExternalData_17[[#This Row],[SR]]+Table_ExternalData_17[[#This Row],[TR]]+Table_ExternalData_17[[#This Row],[RCA]])</f>
        <v>33400</v>
      </c>
      <c r="K564" s="10">
        <f>SUMIFS(IsQList,IsIList,Table_ExternalData_15[[#This Row],[item_key]],IsITypeList,Table_ExternalData_17[[#Headers],[R/P]])</f>
        <v>147</v>
      </c>
      <c r="L564" s="10">
        <f>SUMIFS(IsQList,IsIList,Table_ExternalData_15[[#This Row],[item_key]],IsITypeList,Table_ExternalData_17[[#Headers],[CST]])</f>
        <v>0</v>
      </c>
      <c r="M564" s="10">
        <f>SUMIFS(IsQList,IsIList,Table_ExternalData_15[[#This Row],[item_key]],IsITypeList,Table_ExternalData_17[[#Headers],[S/I]])</f>
        <v>0</v>
      </c>
      <c r="N564" s="10">
        <f>SUMIFS(IsQList,IsIList,Table_ExternalData_15[[#This Row],[item_key]],IsITypeList,Table_ExternalData_17[[#Headers],[VST]])</f>
        <v>0</v>
      </c>
      <c r="O564" s="10">
        <f>SUMIFS(IsQList,IsIList,Table_ExternalData_15[[#This Row],[item_key]],IsITypeList,Table_ExternalData_17[[#Headers],[RTN]])</f>
        <v>0</v>
      </c>
      <c r="P564" s="10">
        <f>SUM(Table_ExternalData_17[[#This Row],[R/P]:[RTN]])</f>
        <v>147</v>
      </c>
      <c r="Q564" s="10">
        <f>SUM((Table_ExternalData_17[[#This Row],[Opening]]+Table_ExternalData_17[[#This Row],[Total Receipt]])-Table_ExternalData_17[[#This Row],[Total Issue]])</f>
        <v>171807</v>
      </c>
    </row>
    <row r="565" spans="1:17">
      <c r="A565" s="1" t="s">
        <v>21</v>
      </c>
      <c r="B565" s="1" t="s">
        <v>1001</v>
      </c>
      <c r="C565" s="1" t="s">
        <v>1002</v>
      </c>
      <c r="D565" s="10">
        <f>SUMIFS(OPBQList,OPBIList,Table_ExternalData_17[[#This Row],[item_key]])</f>
        <v>33970</v>
      </c>
      <c r="E565" s="10">
        <f>SUMIFS(GQList,GIList,Table_ExternalData_17[[#This Row],[item_key]],GTList,Table_ExternalData_17[[#Headers],[GRN]])</f>
        <v>4500</v>
      </c>
      <c r="F565" s="10">
        <f>SUMIFS(GQList,GIList,Table_ExternalData_17[[#This Row],[item_key]],GTList,Table_ExternalData_17[[#Headers],[VSTR]])</f>
        <v>0</v>
      </c>
      <c r="G565" s="10">
        <f>SUMIFS(GQList,GIList,Table_ExternalData_17[[#This Row],[item_key]],GTList,Table_ExternalData_17[[#Headers],[SR]])</f>
        <v>0</v>
      </c>
      <c r="H565" s="10">
        <f>SUMIFS(GQList,GIList,Table_ExternalData_17[[#This Row],[item_key]],GTList,Table_ExternalData_17[[#Headers],[TR]])</f>
        <v>0</v>
      </c>
      <c r="I565" s="10">
        <f>SUMIFS(GQList,GIList,Table_ExternalData_17[[#This Row],[item_key]],GTList,Table_ExternalData_17[[#Headers],[RCA]])</f>
        <v>0</v>
      </c>
      <c r="J565" s="10">
        <f>SUM(Table_ExternalData_17[[#This Row],[GRN]]+Table_ExternalData_17[[#This Row],[VSTR]]+Table_ExternalData_17[[#This Row],[SR]]+Table_ExternalData_17[[#This Row],[TR]]+Table_ExternalData_17[[#This Row],[RCA]])</f>
        <v>4500</v>
      </c>
      <c r="K565" s="10">
        <f>SUMIFS(IsQList,IsIList,Table_ExternalData_15[[#This Row],[item_key]],IsITypeList,Table_ExternalData_17[[#Headers],[R/P]])</f>
        <v>9924</v>
      </c>
      <c r="L565" s="10">
        <f>SUMIFS(IsQList,IsIList,Table_ExternalData_15[[#This Row],[item_key]],IsITypeList,Table_ExternalData_17[[#Headers],[CST]])</f>
        <v>0</v>
      </c>
      <c r="M565" s="10">
        <f>SUMIFS(IsQList,IsIList,Table_ExternalData_15[[#This Row],[item_key]],IsITypeList,Table_ExternalData_17[[#Headers],[S/I]])</f>
        <v>0</v>
      </c>
      <c r="N565" s="10">
        <f>SUMIFS(IsQList,IsIList,Table_ExternalData_15[[#This Row],[item_key]],IsITypeList,Table_ExternalData_17[[#Headers],[VST]])</f>
        <v>0</v>
      </c>
      <c r="O565" s="10">
        <f>SUMIFS(IsQList,IsIList,Table_ExternalData_15[[#This Row],[item_key]],IsITypeList,Table_ExternalData_17[[#Headers],[RTN]])</f>
        <v>-96</v>
      </c>
      <c r="P565" s="10">
        <f>SUM(Table_ExternalData_17[[#This Row],[R/P]:[RTN]])</f>
        <v>9828</v>
      </c>
      <c r="Q565" s="10">
        <f>SUM((Table_ExternalData_17[[#This Row],[Opening]]+Table_ExternalData_17[[#This Row],[Total Receipt]])-Table_ExternalData_17[[#This Row],[Total Issue]])</f>
        <v>28642</v>
      </c>
    </row>
    <row r="566" spans="1:17">
      <c r="A566" s="1" t="s">
        <v>22</v>
      </c>
      <c r="B566" s="1" t="s">
        <v>1003</v>
      </c>
      <c r="C566" s="1" t="s">
        <v>1004</v>
      </c>
      <c r="D566" s="10">
        <f>SUMIFS(OPBQList,OPBIList,Table_ExternalData_17[[#This Row],[item_key]])</f>
        <v>65351</v>
      </c>
      <c r="E566" s="10">
        <f>SUMIFS(GQList,GIList,Table_ExternalData_17[[#This Row],[item_key]],GTList,Table_ExternalData_17[[#Headers],[GRN]])</f>
        <v>6000</v>
      </c>
      <c r="F566" s="10">
        <f>SUMIFS(GQList,GIList,Table_ExternalData_17[[#This Row],[item_key]],GTList,Table_ExternalData_17[[#Headers],[VSTR]])</f>
        <v>0</v>
      </c>
      <c r="G566" s="10">
        <f>SUMIFS(GQList,GIList,Table_ExternalData_17[[#This Row],[item_key]],GTList,Table_ExternalData_17[[#Headers],[SR]])</f>
        <v>0</v>
      </c>
      <c r="H566" s="10">
        <f>SUMIFS(GQList,GIList,Table_ExternalData_17[[#This Row],[item_key]],GTList,Table_ExternalData_17[[#Headers],[TR]])</f>
        <v>0</v>
      </c>
      <c r="I566" s="10">
        <f>SUMIFS(GQList,GIList,Table_ExternalData_17[[#This Row],[item_key]],GTList,Table_ExternalData_17[[#Headers],[RCA]])</f>
        <v>0</v>
      </c>
      <c r="J566" s="10">
        <f>SUM(Table_ExternalData_17[[#This Row],[GRN]]+Table_ExternalData_17[[#This Row],[VSTR]]+Table_ExternalData_17[[#This Row],[SR]]+Table_ExternalData_17[[#This Row],[TR]]+Table_ExternalData_17[[#This Row],[RCA]])</f>
        <v>6000</v>
      </c>
      <c r="K566" s="10">
        <f>SUMIFS(IsQList,IsIList,Table_ExternalData_15[[#This Row],[item_key]],IsITypeList,Table_ExternalData_17[[#Headers],[R/P]])</f>
        <v>9924</v>
      </c>
      <c r="L566" s="10">
        <f>SUMIFS(IsQList,IsIList,Table_ExternalData_15[[#This Row],[item_key]],IsITypeList,Table_ExternalData_17[[#Headers],[CST]])</f>
        <v>0</v>
      </c>
      <c r="M566" s="10">
        <f>SUMIFS(IsQList,IsIList,Table_ExternalData_15[[#This Row],[item_key]],IsITypeList,Table_ExternalData_17[[#Headers],[S/I]])</f>
        <v>0</v>
      </c>
      <c r="N566" s="10">
        <f>SUMIFS(IsQList,IsIList,Table_ExternalData_15[[#This Row],[item_key]],IsITypeList,Table_ExternalData_17[[#Headers],[VST]])</f>
        <v>0</v>
      </c>
      <c r="O566" s="10">
        <f>SUMIFS(IsQList,IsIList,Table_ExternalData_15[[#This Row],[item_key]],IsITypeList,Table_ExternalData_17[[#Headers],[RTN]])</f>
        <v>-96</v>
      </c>
      <c r="P566" s="10">
        <f>SUM(Table_ExternalData_17[[#This Row],[R/P]:[RTN]])</f>
        <v>9828</v>
      </c>
      <c r="Q566" s="10">
        <f>SUM((Table_ExternalData_17[[#This Row],[Opening]]+Table_ExternalData_17[[#This Row],[Total Receipt]])-Table_ExternalData_17[[#This Row],[Total Issue]])</f>
        <v>61523</v>
      </c>
    </row>
    <row r="567" spans="1:17">
      <c r="A567" s="1" t="s">
        <v>23</v>
      </c>
      <c r="B567" s="1" t="s">
        <v>1005</v>
      </c>
      <c r="C567" s="1" t="s">
        <v>1006</v>
      </c>
      <c r="D567" s="10">
        <f>SUMIFS(OPBQList,OPBIList,Table_ExternalData_17[[#This Row],[item_key]])</f>
        <v>10863</v>
      </c>
      <c r="E567" s="10">
        <f>SUMIFS(GQList,GIList,Table_ExternalData_17[[#This Row],[item_key]],GTList,Table_ExternalData_17[[#Headers],[GRN]])</f>
        <v>6500</v>
      </c>
      <c r="F567" s="10">
        <f>SUMIFS(GQList,GIList,Table_ExternalData_17[[#This Row],[item_key]],GTList,Table_ExternalData_17[[#Headers],[VSTR]])</f>
        <v>0</v>
      </c>
      <c r="G567" s="10">
        <f>SUMIFS(GQList,GIList,Table_ExternalData_17[[#This Row],[item_key]],GTList,Table_ExternalData_17[[#Headers],[SR]])</f>
        <v>0</v>
      </c>
      <c r="H567" s="10">
        <f>SUMIFS(GQList,GIList,Table_ExternalData_17[[#This Row],[item_key]],GTList,Table_ExternalData_17[[#Headers],[TR]])</f>
        <v>0</v>
      </c>
      <c r="I567" s="10">
        <f>SUMIFS(GQList,GIList,Table_ExternalData_17[[#This Row],[item_key]],GTList,Table_ExternalData_17[[#Headers],[RCA]])</f>
        <v>0</v>
      </c>
      <c r="J567" s="10">
        <f>SUM(Table_ExternalData_17[[#This Row],[GRN]]+Table_ExternalData_17[[#This Row],[VSTR]]+Table_ExternalData_17[[#This Row],[SR]]+Table_ExternalData_17[[#This Row],[TR]]+Table_ExternalData_17[[#This Row],[RCA]])</f>
        <v>6500</v>
      </c>
      <c r="K567" s="10">
        <f>SUMIFS(IsQList,IsIList,Table_ExternalData_15[[#This Row],[item_key]],IsITypeList,Table_ExternalData_17[[#Headers],[R/P]])</f>
        <v>9924</v>
      </c>
      <c r="L567" s="10">
        <f>SUMIFS(IsQList,IsIList,Table_ExternalData_15[[#This Row],[item_key]],IsITypeList,Table_ExternalData_17[[#Headers],[CST]])</f>
        <v>0</v>
      </c>
      <c r="M567" s="10">
        <f>SUMIFS(IsQList,IsIList,Table_ExternalData_15[[#This Row],[item_key]],IsITypeList,Table_ExternalData_17[[#Headers],[S/I]])</f>
        <v>0</v>
      </c>
      <c r="N567" s="10">
        <f>SUMIFS(IsQList,IsIList,Table_ExternalData_15[[#This Row],[item_key]],IsITypeList,Table_ExternalData_17[[#Headers],[VST]])</f>
        <v>0</v>
      </c>
      <c r="O567" s="10">
        <f>SUMIFS(IsQList,IsIList,Table_ExternalData_15[[#This Row],[item_key]],IsITypeList,Table_ExternalData_17[[#Headers],[RTN]])</f>
        <v>-37</v>
      </c>
      <c r="P567" s="10">
        <f>SUM(Table_ExternalData_17[[#This Row],[R/P]:[RTN]])</f>
        <v>9887</v>
      </c>
      <c r="Q567" s="10">
        <f>SUM((Table_ExternalData_17[[#This Row],[Opening]]+Table_ExternalData_17[[#This Row],[Total Receipt]])-Table_ExternalData_17[[#This Row],[Total Issue]])</f>
        <v>7476</v>
      </c>
    </row>
    <row r="568" spans="1:17">
      <c r="A568" s="1" t="s">
        <v>169</v>
      </c>
      <c r="B568" s="1" t="s">
        <v>1007</v>
      </c>
      <c r="C568" s="1" t="s">
        <v>1008</v>
      </c>
      <c r="D568" s="10">
        <f>SUMIFS(OPBQList,OPBIList,Table_ExternalData_17[[#This Row],[item_key]])</f>
        <v>12436</v>
      </c>
      <c r="E568" s="10">
        <f>SUMIFS(GQList,GIList,Table_ExternalData_17[[#This Row],[item_key]],GTList,Table_ExternalData_17[[#Headers],[GRN]])</f>
        <v>6200</v>
      </c>
      <c r="F568" s="10">
        <f>SUMIFS(GQList,GIList,Table_ExternalData_17[[#This Row],[item_key]],GTList,Table_ExternalData_17[[#Headers],[VSTR]])</f>
        <v>0</v>
      </c>
      <c r="G568" s="10">
        <f>SUMIFS(GQList,GIList,Table_ExternalData_17[[#This Row],[item_key]],GTList,Table_ExternalData_17[[#Headers],[SR]])</f>
        <v>0</v>
      </c>
      <c r="H568" s="10">
        <f>SUMIFS(GQList,GIList,Table_ExternalData_17[[#This Row],[item_key]],GTList,Table_ExternalData_17[[#Headers],[TR]])</f>
        <v>0</v>
      </c>
      <c r="I568" s="10">
        <f>SUMIFS(GQList,GIList,Table_ExternalData_17[[#This Row],[item_key]],GTList,Table_ExternalData_17[[#Headers],[RCA]])</f>
        <v>0</v>
      </c>
      <c r="J568" s="10">
        <f>SUM(Table_ExternalData_17[[#This Row],[GRN]]+Table_ExternalData_17[[#This Row],[VSTR]]+Table_ExternalData_17[[#This Row],[SR]]+Table_ExternalData_17[[#This Row],[TR]]+Table_ExternalData_17[[#This Row],[RCA]])</f>
        <v>6200</v>
      </c>
      <c r="K568" s="10">
        <f>SUMIFS(IsQList,IsIList,Table_ExternalData_15[[#This Row],[item_key]],IsITypeList,Table_ExternalData_17[[#Headers],[R/P]])</f>
        <v>9924</v>
      </c>
      <c r="L568" s="10">
        <f>SUMIFS(IsQList,IsIList,Table_ExternalData_15[[#This Row],[item_key]],IsITypeList,Table_ExternalData_17[[#Headers],[CST]])</f>
        <v>0</v>
      </c>
      <c r="M568" s="10">
        <f>SUMIFS(IsQList,IsIList,Table_ExternalData_15[[#This Row],[item_key]],IsITypeList,Table_ExternalData_17[[#Headers],[S/I]])</f>
        <v>0</v>
      </c>
      <c r="N568" s="10">
        <f>SUMIFS(IsQList,IsIList,Table_ExternalData_15[[#This Row],[item_key]],IsITypeList,Table_ExternalData_17[[#Headers],[VST]])</f>
        <v>0</v>
      </c>
      <c r="O568" s="10">
        <f>SUMIFS(IsQList,IsIList,Table_ExternalData_15[[#This Row],[item_key]],IsITypeList,Table_ExternalData_17[[#Headers],[RTN]])</f>
        <v>-37</v>
      </c>
      <c r="P568" s="10">
        <f>SUM(Table_ExternalData_17[[#This Row],[R/P]:[RTN]])</f>
        <v>9887</v>
      </c>
      <c r="Q568" s="10">
        <f>SUM((Table_ExternalData_17[[#This Row],[Opening]]+Table_ExternalData_17[[#This Row],[Total Receipt]])-Table_ExternalData_17[[#This Row],[Total Issue]])</f>
        <v>8749</v>
      </c>
    </row>
    <row r="569" spans="1:17">
      <c r="A569" s="1" t="s">
        <v>24</v>
      </c>
      <c r="B569" s="1" t="s">
        <v>1009</v>
      </c>
      <c r="C569" s="1" t="s">
        <v>1010</v>
      </c>
      <c r="D569" s="10">
        <f>SUMIFS(OPBQList,OPBIList,Table_ExternalData_17[[#This Row],[item_key]])</f>
        <v>5045</v>
      </c>
      <c r="E569" s="10">
        <f>SUMIFS(GQList,GIList,Table_ExternalData_17[[#This Row],[item_key]],GTList,Table_ExternalData_17[[#Headers],[GRN]])</f>
        <v>3300</v>
      </c>
      <c r="F569" s="10">
        <f>SUMIFS(GQList,GIList,Table_ExternalData_17[[#This Row],[item_key]],GTList,Table_ExternalData_17[[#Headers],[VSTR]])</f>
        <v>0</v>
      </c>
      <c r="G569" s="10">
        <f>SUMIFS(GQList,GIList,Table_ExternalData_17[[#This Row],[item_key]],GTList,Table_ExternalData_17[[#Headers],[SR]])</f>
        <v>0</v>
      </c>
      <c r="H569" s="10">
        <f>SUMIFS(GQList,GIList,Table_ExternalData_17[[#This Row],[item_key]],GTList,Table_ExternalData_17[[#Headers],[TR]])</f>
        <v>0</v>
      </c>
      <c r="I569" s="10">
        <f>SUMIFS(GQList,GIList,Table_ExternalData_17[[#This Row],[item_key]],GTList,Table_ExternalData_17[[#Headers],[RCA]])</f>
        <v>0</v>
      </c>
      <c r="J569" s="10">
        <f>SUM(Table_ExternalData_17[[#This Row],[GRN]]+Table_ExternalData_17[[#This Row],[VSTR]]+Table_ExternalData_17[[#This Row],[SR]]+Table_ExternalData_17[[#This Row],[TR]]+Table_ExternalData_17[[#This Row],[RCA]])</f>
        <v>3300</v>
      </c>
      <c r="K569" s="10">
        <f>SUMIFS(IsQList,IsIList,Table_ExternalData_15[[#This Row],[item_key]],IsITypeList,Table_ExternalData_17[[#Headers],[R/P]])</f>
        <v>9924</v>
      </c>
      <c r="L569" s="10">
        <f>SUMIFS(IsQList,IsIList,Table_ExternalData_15[[#This Row],[item_key]],IsITypeList,Table_ExternalData_17[[#Headers],[CST]])</f>
        <v>0</v>
      </c>
      <c r="M569" s="10">
        <f>SUMIFS(IsQList,IsIList,Table_ExternalData_15[[#This Row],[item_key]],IsITypeList,Table_ExternalData_17[[#Headers],[S/I]])</f>
        <v>0</v>
      </c>
      <c r="N569" s="10">
        <f>SUMIFS(IsQList,IsIList,Table_ExternalData_15[[#This Row],[item_key]],IsITypeList,Table_ExternalData_17[[#Headers],[VST]])</f>
        <v>0</v>
      </c>
      <c r="O569" s="10">
        <f>SUMIFS(IsQList,IsIList,Table_ExternalData_15[[#This Row],[item_key]],IsITypeList,Table_ExternalData_17[[#Headers],[RTN]])</f>
        <v>-37</v>
      </c>
      <c r="P569" s="10">
        <f>SUM(Table_ExternalData_17[[#This Row],[R/P]:[RTN]])</f>
        <v>9887</v>
      </c>
      <c r="Q569" s="10">
        <f>SUM((Table_ExternalData_17[[#This Row],[Opening]]+Table_ExternalData_17[[#This Row],[Total Receipt]])-Table_ExternalData_17[[#This Row],[Total Issue]])</f>
        <v>-1542</v>
      </c>
    </row>
    <row r="570" spans="1:17">
      <c r="A570" s="1" t="s">
        <v>170</v>
      </c>
      <c r="B570" s="1" t="s">
        <v>1011</v>
      </c>
      <c r="C570" s="1" t="s">
        <v>1012</v>
      </c>
      <c r="D570" s="10">
        <f>SUMIFS(OPBQList,OPBIList,Table_ExternalData_17[[#This Row],[item_key]])</f>
        <v>-2750</v>
      </c>
      <c r="E570" s="10">
        <f>SUMIFS(GQList,GIList,Table_ExternalData_17[[#This Row],[item_key]],GTList,Table_ExternalData_17[[#Headers],[GRN]])</f>
        <v>7500</v>
      </c>
      <c r="F570" s="10">
        <f>SUMIFS(GQList,GIList,Table_ExternalData_17[[#This Row],[item_key]],GTList,Table_ExternalData_17[[#Headers],[VSTR]])</f>
        <v>0</v>
      </c>
      <c r="G570" s="10">
        <f>SUMIFS(GQList,GIList,Table_ExternalData_17[[#This Row],[item_key]],GTList,Table_ExternalData_17[[#Headers],[SR]])</f>
        <v>0</v>
      </c>
      <c r="H570" s="10">
        <f>SUMIFS(GQList,GIList,Table_ExternalData_17[[#This Row],[item_key]],GTList,Table_ExternalData_17[[#Headers],[TR]])</f>
        <v>0</v>
      </c>
      <c r="I570" s="10">
        <f>SUMIFS(GQList,GIList,Table_ExternalData_17[[#This Row],[item_key]],GTList,Table_ExternalData_17[[#Headers],[RCA]])</f>
        <v>0</v>
      </c>
      <c r="J570" s="10">
        <f>SUM(Table_ExternalData_17[[#This Row],[GRN]]+Table_ExternalData_17[[#This Row],[VSTR]]+Table_ExternalData_17[[#This Row],[SR]]+Table_ExternalData_17[[#This Row],[TR]]+Table_ExternalData_17[[#This Row],[RCA]])</f>
        <v>7500</v>
      </c>
      <c r="K570" s="10">
        <f>SUMIFS(IsQList,IsIList,Table_ExternalData_15[[#This Row],[item_key]],IsITypeList,Table_ExternalData_17[[#Headers],[R/P]])</f>
        <v>9924</v>
      </c>
      <c r="L570" s="10">
        <f>SUMIFS(IsQList,IsIList,Table_ExternalData_15[[#This Row],[item_key]],IsITypeList,Table_ExternalData_17[[#Headers],[CST]])</f>
        <v>0</v>
      </c>
      <c r="M570" s="10">
        <f>SUMIFS(IsQList,IsIList,Table_ExternalData_15[[#This Row],[item_key]],IsITypeList,Table_ExternalData_17[[#Headers],[S/I]])</f>
        <v>0</v>
      </c>
      <c r="N570" s="10">
        <f>SUMIFS(IsQList,IsIList,Table_ExternalData_15[[#This Row],[item_key]],IsITypeList,Table_ExternalData_17[[#Headers],[VST]])</f>
        <v>0</v>
      </c>
      <c r="O570" s="10">
        <f>SUMIFS(IsQList,IsIList,Table_ExternalData_15[[#This Row],[item_key]],IsITypeList,Table_ExternalData_17[[#Headers],[RTN]])</f>
        <v>-37</v>
      </c>
      <c r="P570" s="10">
        <f>SUM(Table_ExternalData_17[[#This Row],[R/P]:[RTN]])</f>
        <v>9887</v>
      </c>
      <c r="Q570" s="10">
        <f>SUM((Table_ExternalData_17[[#This Row],[Opening]]+Table_ExternalData_17[[#This Row],[Total Receipt]])-Table_ExternalData_17[[#This Row],[Total Issue]])</f>
        <v>-5137</v>
      </c>
    </row>
    <row r="571" spans="1:17">
      <c r="A571" s="1" t="s">
        <v>25</v>
      </c>
      <c r="B571" s="1" t="s">
        <v>1236</v>
      </c>
      <c r="C571" s="1" t="s">
        <v>1237</v>
      </c>
      <c r="D571" s="10">
        <f>SUMIFS(OPBQList,OPBIList,Table_ExternalData_17[[#This Row],[item_key]])</f>
        <v>9683</v>
      </c>
      <c r="E571" s="10">
        <f>SUMIFS(GQList,GIList,Table_ExternalData_17[[#This Row],[item_key]],GTList,Table_ExternalData_17[[#Headers],[GRN]])</f>
        <v>6500</v>
      </c>
      <c r="F571" s="10">
        <f>SUMIFS(GQList,GIList,Table_ExternalData_17[[#This Row],[item_key]],GTList,Table_ExternalData_17[[#Headers],[VSTR]])</f>
        <v>0</v>
      </c>
      <c r="G571" s="10">
        <f>SUMIFS(GQList,GIList,Table_ExternalData_17[[#This Row],[item_key]],GTList,Table_ExternalData_17[[#Headers],[SR]])</f>
        <v>0</v>
      </c>
      <c r="H571" s="10">
        <f>SUMIFS(GQList,GIList,Table_ExternalData_17[[#This Row],[item_key]],GTList,Table_ExternalData_17[[#Headers],[TR]])</f>
        <v>0</v>
      </c>
      <c r="I571" s="10">
        <f>SUMIFS(GQList,GIList,Table_ExternalData_17[[#This Row],[item_key]],GTList,Table_ExternalData_17[[#Headers],[RCA]])</f>
        <v>-2100</v>
      </c>
      <c r="J571" s="10">
        <f>SUM(Table_ExternalData_17[[#This Row],[GRN]]+Table_ExternalData_17[[#This Row],[VSTR]]+Table_ExternalData_17[[#This Row],[SR]]+Table_ExternalData_17[[#This Row],[TR]]+Table_ExternalData_17[[#This Row],[RCA]])</f>
        <v>4400</v>
      </c>
      <c r="K571" s="10">
        <f>SUMIFS(IsQList,IsIList,Table_ExternalData_15[[#This Row],[item_key]],IsITypeList,Table_ExternalData_17[[#Headers],[R/P]])</f>
        <v>9924</v>
      </c>
      <c r="L571" s="10">
        <f>SUMIFS(IsQList,IsIList,Table_ExternalData_15[[#This Row],[item_key]],IsITypeList,Table_ExternalData_17[[#Headers],[CST]])</f>
        <v>0</v>
      </c>
      <c r="M571" s="10">
        <f>SUMIFS(IsQList,IsIList,Table_ExternalData_15[[#This Row],[item_key]],IsITypeList,Table_ExternalData_17[[#Headers],[S/I]])</f>
        <v>0</v>
      </c>
      <c r="N571" s="10">
        <f>SUMIFS(IsQList,IsIList,Table_ExternalData_15[[#This Row],[item_key]],IsITypeList,Table_ExternalData_17[[#Headers],[VST]])</f>
        <v>0</v>
      </c>
      <c r="O571" s="10">
        <f>SUMIFS(IsQList,IsIList,Table_ExternalData_15[[#This Row],[item_key]],IsITypeList,Table_ExternalData_17[[#Headers],[RTN]])</f>
        <v>-29</v>
      </c>
      <c r="P571" s="10">
        <f>SUM(Table_ExternalData_17[[#This Row],[R/P]:[RTN]])</f>
        <v>9895</v>
      </c>
      <c r="Q571" s="10">
        <f>SUM((Table_ExternalData_17[[#This Row],[Opening]]+Table_ExternalData_17[[#This Row],[Total Receipt]])-Table_ExternalData_17[[#This Row],[Total Issue]])</f>
        <v>4188</v>
      </c>
    </row>
    <row r="572" spans="1:17">
      <c r="A572" s="1" t="s">
        <v>171</v>
      </c>
      <c r="B572" s="1" t="s">
        <v>1013</v>
      </c>
      <c r="C572" s="1" t="s">
        <v>1014</v>
      </c>
      <c r="D572" s="10">
        <f>SUMIFS(OPBQList,OPBIList,Table_ExternalData_17[[#This Row],[item_key]])</f>
        <v>6870</v>
      </c>
      <c r="E572" s="10">
        <f>SUMIFS(GQList,GIList,Table_ExternalData_17[[#This Row],[item_key]],GTList,Table_ExternalData_17[[#Headers],[GRN]])</f>
        <v>6000</v>
      </c>
      <c r="F572" s="10">
        <f>SUMIFS(GQList,GIList,Table_ExternalData_17[[#This Row],[item_key]],GTList,Table_ExternalData_17[[#Headers],[VSTR]])</f>
        <v>0</v>
      </c>
      <c r="G572" s="10">
        <f>SUMIFS(GQList,GIList,Table_ExternalData_17[[#This Row],[item_key]],GTList,Table_ExternalData_17[[#Headers],[SR]])</f>
        <v>0</v>
      </c>
      <c r="H572" s="10">
        <f>SUMIFS(GQList,GIList,Table_ExternalData_17[[#This Row],[item_key]],GTList,Table_ExternalData_17[[#Headers],[TR]])</f>
        <v>0</v>
      </c>
      <c r="I572" s="10">
        <f>SUMIFS(GQList,GIList,Table_ExternalData_17[[#This Row],[item_key]],GTList,Table_ExternalData_17[[#Headers],[RCA]])</f>
        <v>0</v>
      </c>
      <c r="J572" s="10">
        <f>SUM(Table_ExternalData_17[[#This Row],[GRN]]+Table_ExternalData_17[[#This Row],[VSTR]]+Table_ExternalData_17[[#This Row],[SR]]+Table_ExternalData_17[[#This Row],[TR]]+Table_ExternalData_17[[#This Row],[RCA]])</f>
        <v>6000</v>
      </c>
      <c r="K572" s="10">
        <f>SUMIFS(IsQList,IsIList,Table_ExternalData_15[[#This Row],[item_key]],IsITypeList,Table_ExternalData_17[[#Headers],[R/P]])</f>
        <v>9924</v>
      </c>
      <c r="L572" s="10">
        <f>SUMIFS(IsQList,IsIList,Table_ExternalData_15[[#This Row],[item_key]],IsITypeList,Table_ExternalData_17[[#Headers],[CST]])</f>
        <v>0</v>
      </c>
      <c r="M572" s="10">
        <f>SUMIFS(IsQList,IsIList,Table_ExternalData_15[[#This Row],[item_key]],IsITypeList,Table_ExternalData_17[[#Headers],[S/I]])</f>
        <v>0</v>
      </c>
      <c r="N572" s="10">
        <f>SUMIFS(IsQList,IsIList,Table_ExternalData_15[[#This Row],[item_key]],IsITypeList,Table_ExternalData_17[[#Headers],[VST]])</f>
        <v>0</v>
      </c>
      <c r="O572" s="10">
        <f>SUMIFS(IsQList,IsIList,Table_ExternalData_15[[#This Row],[item_key]],IsITypeList,Table_ExternalData_17[[#Headers],[RTN]])</f>
        <v>-29</v>
      </c>
      <c r="P572" s="10">
        <f>SUM(Table_ExternalData_17[[#This Row],[R/P]:[RTN]])</f>
        <v>9895</v>
      </c>
      <c r="Q572" s="10">
        <f>SUM((Table_ExternalData_17[[#This Row],[Opening]]+Table_ExternalData_17[[#This Row],[Total Receipt]])-Table_ExternalData_17[[#This Row],[Total Issue]])</f>
        <v>2975</v>
      </c>
    </row>
    <row r="573" spans="1:17">
      <c r="A573" s="1" t="s">
        <v>26</v>
      </c>
      <c r="B573" s="1" t="s">
        <v>1234</v>
      </c>
      <c r="C573" s="1" t="s">
        <v>1235</v>
      </c>
      <c r="D573" s="10">
        <f>SUMIFS(OPBQList,OPBIList,Table_ExternalData_17[[#This Row],[item_key]])</f>
        <v>6040</v>
      </c>
      <c r="E573" s="10">
        <f>SUMIFS(GQList,GIList,Table_ExternalData_17[[#This Row],[item_key]],GTList,Table_ExternalData_17[[#Headers],[GRN]])</f>
        <v>7548</v>
      </c>
      <c r="F573" s="10">
        <f>SUMIFS(GQList,GIList,Table_ExternalData_17[[#This Row],[item_key]],GTList,Table_ExternalData_17[[#Headers],[VSTR]])</f>
        <v>0</v>
      </c>
      <c r="G573" s="10">
        <f>SUMIFS(GQList,GIList,Table_ExternalData_17[[#This Row],[item_key]],GTList,Table_ExternalData_17[[#Headers],[SR]])</f>
        <v>0</v>
      </c>
      <c r="H573" s="10">
        <f>SUMIFS(GQList,GIList,Table_ExternalData_17[[#This Row],[item_key]],GTList,Table_ExternalData_17[[#Headers],[TR]])</f>
        <v>0</v>
      </c>
      <c r="I573" s="10">
        <f>SUMIFS(GQList,GIList,Table_ExternalData_17[[#This Row],[item_key]],GTList,Table_ExternalData_17[[#Headers],[RCA]])</f>
        <v>-2279</v>
      </c>
      <c r="J573" s="10">
        <f>SUM(Table_ExternalData_17[[#This Row],[GRN]]+Table_ExternalData_17[[#This Row],[VSTR]]+Table_ExternalData_17[[#This Row],[SR]]+Table_ExternalData_17[[#This Row],[TR]]+Table_ExternalData_17[[#This Row],[RCA]])</f>
        <v>5269</v>
      </c>
      <c r="K573" s="10">
        <f>SUMIFS(IsQList,IsIList,Table_ExternalData_15[[#This Row],[item_key]],IsITypeList,Table_ExternalData_17[[#Headers],[R/P]])</f>
        <v>9924</v>
      </c>
      <c r="L573" s="10">
        <f>SUMIFS(IsQList,IsIList,Table_ExternalData_15[[#This Row],[item_key]],IsITypeList,Table_ExternalData_17[[#Headers],[CST]])</f>
        <v>0</v>
      </c>
      <c r="M573" s="10">
        <f>SUMIFS(IsQList,IsIList,Table_ExternalData_15[[#This Row],[item_key]],IsITypeList,Table_ExternalData_17[[#Headers],[S/I]])</f>
        <v>0</v>
      </c>
      <c r="N573" s="10">
        <f>SUMIFS(IsQList,IsIList,Table_ExternalData_15[[#This Row],[item_key]],IsITypeList,Table_ExternalData_17[[#Headers],[VST]])</f>
        <v>0</v>
      </c>
      <c r="O573" s="10">
        <f>SUMIFS(IsQList,IsIList,Table_ExternalData_15[[#This Row],[item_key]],IsITypeList,Table_ExternalData_17[[#Headers],[RTN]])</f>
        <v>-602</v>
      </c>
      <c r="P573" s="10">
        <f>SUM(Table_ExternalData_17[[#This Row],[R/P]:[RTN]])</f>
        <v>9322</v>
      </c>
      <c r="Q573" s="10">
        <f>SUM((Table_ExternalData_17[[#This Row],[Opening]]+Table_ExternalData_17[[#This Row],[Total Receipt]])-Table_ExternalData_17[[#This Row],[Total Issue]])</f>
        <v>1987</v>
      </c>
    </row>
    <row r="574" spans="1:17">
      <c r="A574" s="1" t="s">
        <v>2238</v>
      </c>
      <c r="B574" s="1" t="s">
        <v>2721</v>
      </c>
      <c r="C574" s="1" t="s">
        <v>2722</v>
      </c>
      <c r="D574" s="10">
        <f>SUMIFS(OPBQList,OPBIList,Table_ExternalData_17[[#This Row],[item_key]])</f>
        <v>-23469</v>
      </c>
      <c r="E574" s="10">
        <f>SUMIFS(GQList,GIList,Table_ExternalData_17[[#This Row],[item_key]],GTList,Table_ExternalData_17[[#Headers],[GRN]])</f>
        <v>0</v>
      </c>
      <c r="F574" s="10">
        <f>SUMIFS(GQList,GIList,Table_ExternalData_17[[#This Row],[item_key]],GTList,Table_ExternalData_17[[#Headers],[VSTR]])</f>
        <v>0</v>
      </c>
      <c r="G574" s="10">
        <f>SUMIFS(GQList,GIList,Table_ExternalData_17[[#This Row],[item_key]],GTList,Table_ExternalData_17[[#Headers],[SR]])</f>
        <v>0</v>
      </c>
      <c r="H574" s="10">
        <f>SUMIFS(GQList,GIList,Table_ExternalData_17[[#This Row],[item_key]],GTList,Table_ExternalData_17[[#Headers],[TR]])</f>
        <v>0</v>
      </c>
      <c r="I574" s="10">
        <f>SUMIFS(GQList,GIList,Table_ExternalData_17[[#This Row],[item_key]],GTList,Table_ExternalData_17[[#Headers],[RCA]])</f>
        <v>0</v>
      </c>
      <c r="J574" s="10">
        <f>SUM(Table_ExternalData_17[[#This Row],[GRN]]+Table_ExternalData_17[[#This Row],[VSTR]]+Table_ExternalData_17[[#This Row],[SR]]+Table_ExternalData_17[[#This Row],[TR]]+Table_ExternalData_17[[#This Row],[RCA]])</f>
        <v>0</v>
      </c>
      <c r="K574" s="10">
        <f>SUMIFS(IsQList,IsIList,Table_ExternalData_15[[#This Row],[item_key]],IsITypeList,Table_ExternalData_17[[#Headers],[R/P]])</f>
        <v>9924</v>
      </c>
      <c r="L574" s="10">
        <f>SUMIFS(IsQList,IsIList,Table_ExternalData_15[[#This Row],[item_key]],IsITypeList,Table_ExternalData_17[[#Headers],[CST]])</f>
        <v>0</v>
      </c>
      <c r="M574" s="10">
        <f>SUMIFS(IsQList,IsIList,Table_ExternalData_15[[#This Row],[item_key]],IsITypeList,Table_ExternalData_17[[#Headers],[S/I]])</f>
        <v>0</v>
      </c>
      <c r="N574" s="10">
        <f>SUMIFS(IsQList,IsIList,Table_ExternalData_15[[#This Row],[item_key]],IsITypeList,Table_ExternalData_17[[#Headers],[VST]])</f>
        <v>0</v>
      </c>
      <c r="O574" s="10">
        <f>SUMIFS(IsQList,IsIList,Table_ExternalData_15[[#This Row],[item_key]],IsITypeList,Table_ExternalData_17[[#Headers],[RTN]])</f>
        <v>-602</v>
      </c>
      <c r="P574" s="10">
        <f>SUM(Table_ExternalData_17[[#This Row],[R/P]:[RTN]])</f>
        <v>9322</v>
      </c>
      <c r="Q574" s="10">
        <f>SUM((Table_ExternalData_17[[#This Row],[Opening]]+Table_ExternalData_17[[#This Row],[Total Receipt]])-Table_ExternalData_17[[#This Row],[Total Issue]])</f>
        <v>-32791</v>
      </c>
    </row>
    <row r="575" spans="1:17">
      <c r="A575" s="1" t="s">
        <v>2239</v>
      </c>
      <c r="B575" s="1" t="s">
        <v>2723</v>
      </c>
      <c r="C575" s="1" t="s">
        <v>2724</v>
      </c>
      <c r="D575" s="10">
        <f>SUMIFS(OPBQList,OPBIList,Table_ExternalData_17[[#This Row],[item_key]])</f>
        <v>9400</v>
      </c>
      <c r="E575" s="10">
        <f>SUMIFS(GQList,GIList,Table_ExternalData_17[[#This Row],[item_key]],GTList,Table_ExternalData_17[[#Headers],[GRN]])</f>
        <v>0</v>
      </c>
      <c r="F575" s="10">
        <f>SUMIFS(GQList,GIList,Table_ExternalData_17[[#This Row],[item_key]],GTList,Table_ExternalData_17[[#Headers],[VSTR]])</f>
        <v>0</v>
      </c>
      <c r="G575" s="10">
        <f>SUMIFS(GQList,GIList,Table_ExternalData_17[[#This Row],[item_key]],GTList,Table_ExternalData_17[[#Headers],[SR]])</f>
        <v>0</v>
      </c>
      <c r="H575" s="10">
        <f>SUMIFS(GQList,GIList,Table_ExternalData_17[[#This Row],[item_key]],GTList,Table_ExternalData_17[[#Headers],[TR]])</f>
        <v>0</v>
      </c>
      <c r="I575" s="10">
        <f>SUMIFS(GQList,GIList,Table_ExternalData_17[[#This Row],[item_key]],GTList,Table_ExternalData_17[[#Headers],[RCA]])</f>
        <v>0</v>
      </c>
      <c r="J575" s="10">
        <f>SUM(Table_ExternalData_17[[#This Row],[GRN]]+Table_ExternalData_17[[#This Row],[VSTR]]+Table_ExternalData_17[[#This Row],[SR]]+Table_ExternalData_17[[#This Row],[TR]]+Table_ExternalData_17[[#This Row],[RCA]])</f>
        <v>0</v>
      </c>
      <c r="K575" s="10">
        <f>SUMIFS(IsQList,IsIList,Table_ExternalData_15[[#This Row],[item_key]],IsITypeList,Table_ExternalData_17[[#Headers],[R/P]])</f>
        <v>19848</v>
      </c>
      <c r="L575" s="10">
        <f>SUMIFS(IsQList,IsIList,Table_ExternalData_15[[#This Row],[item_key]],IsITypeList,Table_ExternalData_17[[#Headers],[CST]])</f>
        <v>0</v>
      </c>
      <c r="M575" s="10">
        <f>SUMIFS(IsQList,IsIList,Table_ExternalData_15[[#This Row],[item_key]],IsITypeList,Table_ExternalData_17[[#Headers],[S/I]])</f>
        <v>0</v>
      </c>
      <c r="N575" s="10">
        <f>SUMIFS(IsQList,IsIList,Table_ExternalData_15[[#This Row],[item_key]],IsITypeList,Table_ExternalData_17[[#Headers],[VST]])</f>
        <v>0</v>
      </c>
      <c r="O575" s="10">
        <f>SUMIFS(IsQList,IsIList,Table_ExternalData_15[[#This Row],[item_key]],IsITypeList,Table_ExternalData_17[[#Headers],[RTN]])</f>
        <v>0</v>
      </c>
      <c r="P575" s="10">
        <f>SUM(Table_ExternalData_17[[#This Row],[R/P]:[RTN]])</f>
        <v>19848</v>
      </c>
      <c r="Q575" s="10">
        <f>SUM((Table_ExternalData_17[[#This Row],[Opening]]+Table_ExternalData_17[[#This Row],[Total Receipt]])-Table_ExternalData_17[[#This Row],[Total Issue]])</f>
        <v>-10448</v>
      </c>
    </row>
    <row r="576" spans="1:17">
      <c r="A576" s="1" t="s">
        <v>1712</v>
      </c>
      <c r="B576" s="1" t="s">
        <v>1981</v>
      </c>
      <c r="C576" s="1" t="s">
        <v>1982</v>
      </c>
      <c r="D576" s="10">
        <f>SUMIFS(OPBQList,OPBIList,Table_ExternalData_17[[#This Row],[item_key]])</f>
        <v>53869</v>
      </c>
      <c r="E576" s="10">
        <f>SUMIFS(GQList,GIList,Table_ExternalData_17[[#This Row],[item_key]],GTList,Table_ExternalData_17[[#Headers],[GRN]])</f>
        <v>13300</v>
      </c>
      <c r="F576" s="10">
        <f>SUMIFS(GQList,GIList,Table_ExternalData_17[[#This Row],[item_key]],GTList,Table_ExternalData_17[[#Headers],[VSTR]])</f>
        <v>0</v>
      </c>
      <c r="G576" s="10">
        <f>SUMIFS(GQList,GIList,Table_ExternalData_17[[#This Row],[item_key]],GTList,Table_ExternalData_17[[#Headers],[SR]])</f>
        <v>0</v>
      </c>
      <c r="H576" s="10">
        <f>SUMIFS(GQList,GIList,Table_ExternalData_17[[#This Row],[item_key]],GTList,Table_ExternalData_17[[#Headers],[TR]])</f>
        <v>0</v>
      </c>
      <c r="I576" s="10">
        <f>SUMIFS(GQList,GIList,Table_ExternalData_17[[#This Row],[item_key]],GTList,Table_ExternalData_17[[#Headers],[RCA]])</f>
        <v>0</v>
      </c>
      <c r="J576" s="10">
        <f>SUM(Table_ExternalData_17[[#This Row],[GRN]]+Table_ExternalData_17[[#This Row],[VSTR]]+Table_ExternalData_17[[#This Row],[SR]]+Table_ExternalData_17[[#This Row],[TR]]+Table_ExternalData_17[[#This Row],[RCA]])</f>
        <v>13300</v>
      </c>
      <c r="K576" s="10">
        <f>SUMIFS(IsQList,IsIList,Table_ExternalData_15[[#This Row],[item_key]],IsITypeList,Table_ExternalData_17[[#Headers],[R/P]])</f>
        <v>9924</v>
      </c>
      <c r="L576" s="10">
        <f>SUMIFS(IsQList,IsIList,Table_ExternalData_15[[#This Row],[item_key]],IsITypeList,Table_ExternalData_17[[#Headers],[CST]])</f>
        <v>0</v>
      </c>
      <c r="M576" s="10">
        <f>SUMIFS(IsQList,IsIList,Table_ExternalData_15[[#This Row],[item_key]],IsITypeList,Table_ExternalData_17[[#Headers],[S/I]])</f>
        <v>0</v>
      </c>
      <c r="N576" s="10">
        <f>SUMIFS(IsQList,IsIList,Table_ExternalData_15[[#This Row],[item_key]],IsITypeList,Table_ExternalData_17[[#Headers],[VST]])</f>
        <v>0</v>
      </c>
      <c r="O576" s="10">
        <f>SUMIFS(IsQList,IsIList,Table_ExternalData_15[[#This Row],[item_key]],IsITypeList,Table_ExternalData_17[[#Headers],[RTN]])</f>
        <v>-853</v>
      </c>
      <c r="P576" s="10">
        <f>SUM(Table_ExternalData_17[[#This Row],[R/P]:[RTN]])</f>
        <v>9071</v>
      </c>
      <c r="Q576" s="10">
        <f>SUM((Table_ExternalData_17[[#This Row],[Opening]]+Table_ExternalData_17[[#This Row],[Total Receipt]])-Table_ExternalData_17[[#This Row],[Total Issue]])</f>
        <v>58098</v>
      </c>
    </row>
    <row r="577" spans="1:17">
      <c r="A577" s="1" t="s">
        <v>27</v>
      </c>
      <c r="B577" s="1" t="s">
        <v>1015</v>
      </c>
      <c r="C577" s="1" t="s">
        <v>1016</v>
      </c>
      <c r="D577" s="10">
        <f>SUMIFS(OPBQList,OPBIList,Table_ExternalData_17[[#This Row],[item_key]])</f>
        <v>-32429</v>
      </c>
      <c r="E577" s="10">
        <f>SUMIFS(GQList,GIList,Table_ExternalData_17[[#This Row],[item_key]],GTList,Table_ExternalData_17[[#Headers],[GRN]])</f>
        <v>38400</v>
      </c>
      <c r="F577" s="10">
        <f>SUMIFS(GQList,GIList,Table_ExternalData_17[[#This Row],[item_key]],GTList,Table_ExternalData_17[[#Headers],[VSTR]])</f>
        <v>0</v>
      </c>
      <c r="G577" s="10">
        <f>SUMIFS(GQList,GIList,Table_ExternalData_17[[#This Row],[item_key]],GTList,Table_ExternalData_17[[#Headers],[SR]])</f>
        <v>0</v>
      </c>
      <c r="H577" s="10">
        <f>SUMIFS(GQList,GIList,Table_ExternalData_17[[#This Row],[item_key]],GTList,Table_ExternalData_17[[#Headers],[TR]])</f>
        <v>0</v>
      </c>
      <c r="I577" s="10">
        <f>SUMIFS(GQList,GIList,Table_ExternalData_17[[#This Row],[item_key]],GTList,Table_ExternalData_17[[#Headers],[RCA]])</f>
        <v>0</v>
      </c>
      <c r="J577" s="10">
        <f>SUM(Table_ExternalData_17[[#This Row],[GRN]]+Table_ExternalData_17[[#This Row],[VSTR]]+Table_ExternalData_17[[#This Row],[SR]]+Table_ExternalData_17[[#This Row],[TR]]+Table_ExternalData_17[[#This Row],[RCA]])</f>
        <v>38400</v>
      </c>
      <c r="K577" s="10">
        <f>SUMIFS(IsQList,IsIList,Table_ExternalData_15[[#This Row],[item_key]],IsITypeList,Table_ExternalData_17[[#Headers],[R/P]])</f>
        <v>9924</v>
      </c>
      <c r="L577" s="10">
        <f>SUMIFS(IsQList,IsIList,Table_ExternalData_15[[#This Row],[item_key]],IsITypeList,Table_ExternalData_17[[#Headers],[CST]])</f>
        <v>0</v>
      </c>
      <c r="M577" s="10">
        <f>SUMIFS(IsQList,IsIList,Table_ExternalData_15[[#This Row],[item_key]],IsITypeList,Table_ExternalData_17[[#Headers],[S/I]])</f>
        <v>0</v>
      </c>
      <c r="N577" s="10">
        <f>SUMIFS(IsQList,IsIList,Table_ExternalData_15[[#This Row],[item_key]],IsITypeList,Table_ExternalData_17[[#Headers],[VST]])</f>
        <v>0</v>
      </c>
      <c r="O577" s="10">
        <f>SUMIFS(IsQList,IsIList,Table_ExternalData_15[[#This Row],[item_key]],IsITypeList,Table_ExternalData_17[[#Headers],[RTN]])</f>
        <v>-853</v>
      </c>
      <c r="P577" s="10">
        <f>SUM(Table_ExternalData_17[[#This Row],[R/P]:[RTN]])</f>
        <v>9071</v>
      </c>
      <c r="Q577" s="10">
        <f>SUM((Table_ExternalData_17[[#This Row],[Opening]]+Table_ExternalData_17[[#This Row],[Total Receipt]])-Table_ExternalData_17[[#This Row],[Total Issue]])</f>
        <v>-3100</v>
      </c>
    </row>
    <row r="578" spans="1:17">
      <c r="A578" s="1" t="s">
        <v>1698</v>
      </c>
      <c r="B578" s="1" t="s">
        <v>1983</v>
      </c>
      <c r="C578" s="1" t="s">
        <v>1984</v>
      </c>
      <c r="D578" s="10">
        <f>SUMIFS(OPBQList,OPBIList,Table_ExternalData_17[[#This Row],[item_key]])</f>
        <v>38440</v>
      </c>
      <c r="E578" s="10">
        <f>SUMIFS(GQList,GIList,Table_ExternalData_17[[#This Row],[item_key]],GTList,Table_ExternalData_17[[#Headers],[GRN]])</f>
        <v>14650</v>
      </c>
      <c r="F578" s="10">
        <f>SUMIFS(GQList,GIList,Table_ExternalData_17[[#This Row],[item_key]],GTList,Table_ExternalData_17[[#Headers],[VSTR]])</f>
        <v>0</v>
      </c>
      <c r="G578" s="10">
        <f>SUMIFS(GQList,GIList,Table_ExternalData_17[[#This Row],[item_key]],GTList,Table_ExternalData_17[[#Headers],[SR]])</f>
        <v>0</v>
      </c>
      <c r="H578" s="10">
        <f>SUMIFS(GQList,GIList,Table_ExternalData_17[[#This Row],[item_key]],GTList,Table_ExternalData_17[[#Headers],[TR]])</f>
        <v>0</v>
      </c>
      <c r="I578" s="10">
        <f>SUMIFS(GQList,GIList,Table_ExternalData_17[[#This Row],[item_key]],GTList,Table_ExternalData_17[[#Headers],[RCA]])</f>
        <v>-1350</v>
      </c>
      <c r="J578" s="10">
        <f>SUM(Table_ExternalData_17[[#This Row],[GRN]]+Table_ExternalData_17[[#This Row],[VSTR]]+Table_ExternalData_17[[#This Row],[SR]]+Table_ExternalData_17[[#This Row],[TR]]+Table_ExternalData_17[[#This Row],[RCA]])</f>
        <v>13300</v>
      </c>
      <c r="K578" s="10">
        <f>SUMIFS(IsQList,IsIList,Table_ExternalData_15[[#This Row],[item_key]],IsITypeList,Table_ExternalData_17[[#Headers],[R/P]])</f>
        <v>9924</v>
      </c>
      <c r="L578" s="10">
        <f>SUMIFS(IsQList,IsIList,Table_ExternalData_15[[#This Row],[item_key]],IsITypeList,Table_ExternalData_17[[#Headers],[CST]])</f>
        <v>0</v>
      </c>
      <c r="M578" s="10">
        <f>SUMIFS(IsQList,IsIList,Table_ExternalData_15[[#This Row],[item_key]],IsITypeList,Table_ExternalData_17[[#Headers],[S/I]])</f>
        <v>0</v>
      </c>
      <c r="N578" s="10">
        <f>SUMIFS(IsQList,IsIList,Table_ExternalData_15[[#This Row],[item_key]],IsITypeList,Table_ExternalData_17[[#Headers],[VST]])</f>
        <v>0</v>
      </c>
      <c r="O578" s="10">
        <f>SUMIFS(IsQList,IsIList,Table_ExternalData_15[[#This Row],[item_key]],IsITypeList,Table_ExternalData_17[[#Headers],[RTN]])</f>
        <v>-4640</v>
      </c>
      <c r="P578" s="10">
        <f>SUM(Table_ExternalData_17[[#This Row],[R/P]:[RTN]])</f>
        <v>5284</v>
      </c>
      <c r="Q578" s="10">
        <f>SUM((Table_ExternalData_17[[#This Row],[Opening]]+Table_ExternalData_17[[#This Row],[Total Receipt]])-Table_ExternalData_17[[#This Row],[Total Issue]])</f>
        <v>46456</v>
      </c>
    </row>
    <row r="579" spans="1:17">
      <c r="A579" s="1" t="s">
        <v>28</v>
      </c>
      <c r="B579" s="1" t="s">
        <v>1017</v>
      </c>
      <c r="C579" s="1" t="s">
        <v>1018</v>
      </c>
      <c r="D579" s="10">
        <f>SUMIFS(OPBQList,OPBIList,Table_ExternalData_17[[#This Row],[item_key]])</f>
        <v>22393</v>
      </c>
      <c r="E579" s="10">
        <f>SUMIFS(GQList,GIList,Table_ExternalData_17[[#This Row],[item_key]],GTList,Table_ExternalData_17[[#Headers],[GRN]])</f>
        <v>22030</v>
      </c>
      <c r="F579" s="10">
        <f>SUMIFS(GQList,GIList,Table_ExternalData_17[[#This Row],[item_key]],GTList,Table_ExternalData_17[[#Headers],[VSTR]])</f>
        <v>0</v>
      </c>
      <c r="G579" s="10">
        <f>SUMIFS(GQList,GIList,Table_ExternalData_17[[#This Row],[item_key]],GTList,Table_ExternalData_17[[#Headers],[SR]])</f>
        <v>0</v>
      </c>
      <c r="H579" s="10">
        <f>SUMIFS(GQList,GIList,Table_ExternalData_17[[#This Row],[item_key]],GTList,Table_ExternalData_17[[#Headers],[TR]])</f>
        <v>0</v>
      </c>
      <c r="I579" s="10">
        <f>SUMIFS(GQList,GIList,Table_ExternalData_17[[#This Row],[item_key]],GTList,Table_ExternalData_17[[#Headers],[RCA]])</f>
        <v>0</v>
      </c>
      <c r="J579" s="10">
        <f>SUM(Table_ExternalData_17[[#This Row],[GRN]]+Table_ExternalData_17[[#This Row],[VSTR]]+Table_ExternalData_17[[#This Row],[SR]]+Table_ExternalData_17[[#This Row],[TR]]+Table_ExternalData_17[[#This Row],[RCA]])</f>
        <v>22030</v>
      </c>
      <c r="K579" s="10">
        <f>SUMIFS(IsQList,IsIList,Table_ExternalData_15[[#This Row],[item_key]],IsITypeList,Table_ExternalData_17[[#Headers],[R/P]])</f>
        <v>19848</v>
      </c>
      <c r="L579" s="10">
        <f>SUMIFS(IsQList,IsIList,Table_ExternalData_15[[#This Row],[item_key]],IsITypeList,Table_ExternalData_17[[#Headers],[CST]])</f>
        <v>0</v>
      </c>
      <c r="M579" s="10">
        <f>SUMIFS(IsQList,IsIList,Table_ExternalData_15[[#This Row],[item_key]],IsITypeList,Table_ExternalData_17[[#Headers],[S/I]])</f>
        <v>0</v>
      </c>
      <c r="N579" s="10">
        <f>SUMIFS(IsQList,IsIList,Table_ExternalData_15[[#This Row],[item_key]],IsITypeList,Table_ExternalData_17[[#Headers],[VST]])</f>
        <v>0</v>
      </c>
      <c r="O579" s="10">
        <f>SUMIFS(IsQList,IsIList,Table_ExternalData_15[[#This Row],[item_key]],IsITypeList,Table_ExternalData_17[[#Headers],[RTN]])</f>
        <v>0</v>
      </c>
      <c r="P579" s="10">
        <f>SUM(Table_ExternalData_17[[#This Row],[R/P]:[RTN]])</f>
        <v>19848</v>
      </c>
      <c r="Q579" s="10">
        <f>SUM((Table_ExternalData_17[[#This Row],[Opening]]+Table_ExternalData_17[[#This Row],[Total Receipt]])-Table_ExternalData_17[[#This Row],[Total Issue]])</f>
        <v>24575</v>
      </c>
    </row>
    <row r="580" spans="1:17">
      <c r="A580" s="1" t="s">
        <v>110</v>
      </c>
      <c r="B580" s="1" t="s">
        <v>1226</v>
      </c>
      <c r="C580" s="1" t="s">
        <v>1227</v>
      </c>
      <c r="D580" s="10">
        <f>SUMIFS(OPBQList,OPBIList,Table_ExternalData_17[[#This Row],[item_key]])</f>
        <v>12240</v>
      </c>
      <c r="E580" s="10">
        <f>SUMIFS(GQList,GIList,Table_ExternalData_17[[#This Row],[item_key]],GTList,Table_ExternalData_17[[#Headers],[GRN]])</f>
        <v>2000</v>
      </c>
      <c r="F580" s="10">
        <f>SUMIFS(GQList,GIList,Table_ExternalData_17[[#This Row],[item_key]],GTList,Table_ExternalData_17[[#Headers],[VSTR]])</f>
        <v>0</v>
      </c>
      <c r="G580" s="10">
        <f>SUMIFS(GQList,GIList,Table_ExternalData_17[[#This Row],[item_key]],GTList,Table_ExternalData_17[[#Headers],[SR]])</f>
        <v>0</v>
      </c>
      <c r="H580" s="10">
        <f>SUMIFS(GQList,GIList,Table_ExternalData_17[[#This Row],[item_key]],GTList,Table_ExternalData_17[[#Headers],[TR]])</f>
        <v>0</v>
      </c>
      <c r="I580" s="10">
        <f>SUMIFS(GQList,GIList,Table_ExternalData_17[[#This Row],[item_key]],GTList,Table_ExternalData_17[[#Headers],[RCA]])</f>
        <v>0</v>
      </c>
      <c r="J580" s="10">
        <f>SUM(Table_ExternalData_17[[#This Row],[GRN]]+Table_ExternalData_17[[#This Row],[VSTR]]+Table_ExternalData_17[[#This Row],[SR]]+Table_ExternalData_17[[#This Row],[TR]]+Table_ExternalData_17[[#This Row],[RCA]])</f>
        <v>2000</v>
      </c>
      <c r="K580" s="10">
        <f>SUMIFS(IsQList,IsIList,Table_ExternalData_15[[#This Row],[item_key]],IsITypeList,Table_ExternalData_17[[#Headers],[R/P]])</f>
        <v>89316</v>
      </c>
      <c r="L580" s="10">
        <f>SUMIFS(IsQList,IsIList,Table_ExternalData_15[[#This Row],[item_key]],IsITypeList,Table_ExternalData_17[[#Headers],[CST]])</f>
        <v>0</v>
      </c>
      <c r="M580" s="10">
        <f>SUMIFS(IsQList,IsIList,Table_ExternalData_15[[#This Row],[item_key]],IsITypeList,Table_ExternalData_17[[#Headers],[S/I]])</f>
        <v>0</v>
      </c>
      <c r="N580" s="10">
        <f>SUMIFS(IsQList,IsIList,Table_ExternalData_15[[#This Row],[item_key]],IsITypeList,Table_ExternalData_17[[#Headers],[VST]])</f>
        <v>0</v>
      </c>
      <c r="O580" s="10">
        <f>SUMIFS(IsQList,IsIList,Table_ExternalData_15[[#This Row],[item_key]],IsITypeList,Table_ExternalData_17[[#Headers],[RTN]])</f>
        <v>0</v>
      </c>
      <c r="P580" s="10">
        <f>SUM(Table_ExternalData_17[[#This Row],[R/P]:[RTN]])</f>
        <v>89316</v>
      </c>
      <c r="Q580" s="10">
        <f>SUM((Table_ExternalData_17[[#This Row],[Opening]]+Table_ExternalData_17[[#This Row],[Total Receipt]])-Table_ExternalData_17[[#This Row],[Total Issue]])</f>
        <v>-75076</v>
      </c>
    </row>
    <row r="581" spans="1:17">
      <c r="A581" s="1" t="s">
        <v>172</v>
      </c>
      <c r="B581" s="1" t="s">
        <v>1019</v>
      </c>
      <c r="C581" s="1" t="s">
        <v>1020</v>
      </c>
      <c r="D581" s="10">
        <f>SUMIFS(OPBQList,OPBIList,Table_ExternalData_17[[#This Row],[item_key]])</f>
        <v>9545</v>
      </c>
      <c r="E581" s="10">
        <f>SUMIFS(GQList,GIList,Table_ExternalData_17[[#This Row],[item_key]],GTList,Table_ExternalData_17[[#Headers],[GRN]])</f>
        <v>6300</v>
      </c>
      <c r="F581" s="10">
        <f>SUMIFS(GQList,GIList,Table_ExternalData_17[[#This Row],[item_key]],GTList,Table_ExternalData_17[[#Headers],[VSTR]])</f>
        <v>0</v>
      </c>
      <c r="G581" s="10">
        <f>SUMIFS(GQList,GIList,Table_ExternalData_17[[#This Row],[item_key]],GTList,Table_ExternalData_17[[#Headers],[SR]])</f>
        <v>0</v>
      </c>
      <c r="H581" s="10">
        <f>SUMIFS(GQList,GIList,Table_ExternalData_17[[#This Row],[item_key]],GTList,Table_ExternalData_17[[#Headers],[TR]])</f>
        <v>0</v>
      </c>
      <c r="I581" s="10">
        <f>SUMIFS(GQList,GIList,Table_ExternalData_17[[#This Row],[item_key]],GTList,Table_ExternalData_17[[#Headers],[RCA]])</f>
        <v>0</v>
      </c>
      <c r="J581" s="10">
        <f>SUM(Table_ExternalData_17[[#This Row],[GRN]]+Table_ExternalData_17[[#This Row],[VSTR]]+Table_ExternalData_17[[#This Row],[SR]]+Table_ExternalData_17[[#This Row],[TR]]+Table_ExternalData_17[[#This Row],[RCA]])</f>
        <v>6300</v>
      </c>
      <c r="K581" s="10">
        <f>SUMIFS(IsQList,IsIList,Table_ExternalData_15[[#This Row],[item_key]],IsITypeList,Table_ExternalData_17[[#Headers],[R/P]])</f>
        <v>9924</v>
      </c>
      <c r="L581" s="10">
        <f>SUMIFS(IsQList,IsIList,Table_ExternalData_15[[#This Row],[item_key]],IsITypeList,Table_ExternalData_17[[#Headers],[CST]])</f>
        <v>0</v>
      </c>
      <c r="M581" s="10">
        <f>SUMIFS(IsQList,IsIList,Table_ExternalData_15[[#This Row],[item_key]],IsITypeList,Table_ExternalData_17[[#Headers],[S/I]])</f>
        <v>0</v>
      </c>
      <c r="N581" s="10">
        <f>SUMIFS(IsQList,IsIList,Table_ExternalData_15[[#This Row],[item_key]],IsITypeList,Table_ExternalData_17[[#Headers],[VST]])</f>
        <v>0</v>
      </c>
      <c r="O581" s="10">
        <f>SUMIFS(IsQList,IsIList,Table_ExternalData_15[[#This Row],[item_key]],IsITypeList,Table_ExternalData_17[[#Headers],[RTN]])</f>
        <v>0</v>
      </c>
      <c r="P581" s="10">
        <f>SUM(Table_ExternalData_17[[#This Row],[R/P]:[RTN]])</f>
        <v>9924</v>
      </c>
      <c r="Q581" s="10">
        <f>SUM((Table_ExternalData_17[[#This Row],[Opening]]+Table_ExternalData_17[[#This Row],[Total Receipt]])-Table_ExternalData_17[[#This Row],[Total Issue]])</f>
        <v>5921</v>
      </c>
    </row>
    <row r="582" spans="1:17">
      <c r="A582" s="1" t="s">
        <v>29</v>
      </c>
      <c r="B582" s="1" t="s">
        <v>1021</v>
      </c>
      <c r="C582" s="1" t="s">
        <v>1022</v>
      </c>
      <c r="D582" s="10">
        <f>SUMIFS(OPBQList,OPBIList,Table_ExternalData_17[[#This Row],[item_key]])</f>
        <v>7920</v>
      </c>
      <c r="E582" s="10">
        <f>SUMIFS(GQList,GIList,Table_ExternalData_17[[#This Row],[item_key]],GTList,Table_ExternalData_17[[#Headers],[GRN]])</f>
        <v>12600</v>
      </c>
      <c r="F582" s="10">
        <f>SUMIFS(GQList,GIList,Table_ExternalData_17[[#This Row],[item_key]],GTList,Table_ExternalData_17[[#Headers],[VSTR]])</f>
        <v>0</v>
      </c>
      <c r="G582" s="10">
        <f>SUMIFS(GQList,GIList,Table_ExternalData_17[[#This Row],[item_key]],GTList,Table_ExternalData_17[[#Headers],[SR]])</f>
        <v>0</v>
      </c>
      <c r="H582" s="10">
        <f>SUMIFS(GQList,GIList,Table_ExternalData_17[[#This Row],[item_key]],GTList,Table_ExternalData_17[[#Headers],[TR]])</f>
        <v>0</v>
      </c>
      <c r="I582" s="10">
        <f>SUMIFS(GQList,GIList,Table_ExternalData_17[[#This Row],[item_key]],GTList,Table_ExternalData_17[[#Headers],[RCA]])</f>
        <v>0</v>
      </c>
      <c r="J582" s="10">
        <f>SUM(Table_ExternalData_17[[#This Row],[GRN]]+Table_ExternalData_17[[#This Row],[VSTR]]+Table_ExternalData_17[[#This Row],[SR]]+Table_ExternalData_17[[#This Row],[TR]]+Table_ExternalData_17[[#This Row],[RCA]])</f>
        <v>12600</v>
      </c>
      <c r="K582" s="10">
        <f>SUMIFS(IsQList,IsIList,Table_ExternalData_15[[#This Row],[item_key]],IsITypeList,Table_ExternalData_17[[#Headers],[R/P]])</f>
        <v>9924</v>
      </c>
      <c r="L582" s="10">
        <f>SUMIFS(IsQList,IsIList,Table_ExternalData_15[[#This Row],[item_key]],IsITypeList,Table_ExternalData_17[[#Headers],[CST]])</f>
        <v>0</v>
      </c>
      <c r="M582" s="10">
        <f>SUMIFS(IsQList,IsIList,Table_ExternalData_15[[#This Row],[item_key]],IsITypeList,Table_ExternalData_17[[#Headers],[S/I]])</f>
        <v>0</v>
      </c>
      <c r="N582" s="10">
        <f>SUMIFS(IsQList,IsIList,Table_ExternalData_15[[#This Row],[item_key]],IsITypeList,Table_ExternalData_17[[#Headers],[VST]])</f>
        <v>0</v>
      </c>
      <c r="O582" s="10">
        <f>SUMIFS(IsQList,IsIList,Table_ExternalData_15[[#This Row],[item_key]],IsITypeList,Table_ExternalData_17[[#Headers],[RTN]])</f>
        <v>0</v>
      </c>
      <c r="P582" s="10">
        <f>SUM(Table_ExternalData_17[[#This Row],[R/P]:[RTN]])</f>
        <v>9924</v>
      </c>
      <c r="Q582" s="10">
        <f>SUM((Table_ExternalData_17[[#This Row],[Opening]]+Table_ExternalData_17[[#This Row],[Total Receipt]])-Table_ExternalData_17[[#This Row],[Total Issue]])</f>
        <v>10596</v>
      </c>
    </row>
    <row r="583" spans="1:17">
      <c r="A583" s="1" t="s">
        <v>111</v>
      </c>
      <c r="B583" s="1" t="s">
        <v>1228</v>
      </c>
      <c r="C583" s="1" t="s">
        <v>1229</v>
      </c>
      <c r="D583" s="10">
        <f>SUMIFS(OPBQList,OPBIList,Table_ExternalData_17[[#This Row],[item_key]])</f>
        <v>9368</v>
      </c>
      <c r="E583" s="10">
        <f>SUMIFS(GQList,GIList,Table_ExternalData_17[[#This Row],[item_key]],GTList,Table_ExternalData_17[[#Headers],[GRN]])</f>
        <v>7400</v>
      </c>
      <c r="F583" s="10">
        <f>SUMIFS(GQList,GIList,Table_ExternalData_17[[#This Row],[item_key]],GTList,Table_ExternalData_17[[#Headers],[VSTR]])</f>
        <v>0</v>
      </c>
      <c r="G583" s="10">
        <f>SUMIFS(GQList,GIList,Table_ExternalData_17[[#This Row],[item_key]],GTList,Table_ExternalData_17[[#Headers],[SR]])</f>
        <v>0</v>
      </c>
      <c r="H583" s="10">
        <f>SUMIFS(GQList,GIList,Table_ExternalData_17[[#This Row],[item_key]],GTList,Table_ExternalData_17[[#Headers],[TR]])</f>
        <v>0</v>
      </c>
      <c r="I583" s="10">
        <f>SUMIFS(GQList,GIList,Table_ExternalData_17[[#This Row],[item_key]],GTList,Table_ExternalData_17[[#Headers],[RCA]])</f>
        <v>0</v>
      </c>
      <c r="J583" s="10">
        <f>SUM(Table_ExternalData_17[[#This Row],[GRN]]+Table_ExternalData_17[[#This Row],[VSTR]]+Table_ExternalData_17[[#This Row],[SR]]+Table_ExternalData_17[[#This Row],[TR]]+Table_ExternalData_17[[#This Row],[RCA]])</f>
        <v>7400</v>
      </c>
      <c r="K583" s="10">
        <f>SUMIFS(IsQList,IsIList,Table_ExternalData_15[[#This Row],[item_key]],IsITypeList,Table_ExternalData_17[[#Headers],[R/P]])</f>
        <v>9924</v>
      </c>
      <c r="L583" s="10">
        <f>SUMIFS(IsQList,IsIList,Table_ExternalData_15[[#This Row],[item_key]],IsITypeList,Table_ExternalData_17[[#Headers],[CST]])</f>
        <v>0</v>
      </c>
      <c r="M583" s="10">
        <f>SUMIFS(IsQList,IsIList,Table_ExternalData_15[[#This Row],[item_key]],IsITypeList,Table_ExternalData_17[[#Headers],[S/I]])</f>
        <v>0</v>
      </c>
      <c r="N583" s="10">
        <f>SUMIFS(IsQList,IsIList,Table_ExternalData_15[[#This Row],[item_key]],IsITypeList,Table_ExternalData_17[[#Headers],[VST]])</f>
        <v>0</v>
      </c>
      <c r="O583" s="10">
        <f>SUMIFS(IsQList,IsIList,Table_ExternalData_15[[#This Row],[item_key]],IsITypeList,Table_ExternalData_17[[#Headers],[RTN]])</f>
        <v>-4</v>
      </c>
      <c r="P583" s="10">
        <f>SUM(Table_ExternalData_17[[#This Row],[R/P]:[RTN]])</f>
        <v>9920</v>
      </c>
      <c r="Q583" s="10">
        <f>SUM((Table_ExternalData_17[[#This Row],[Opening]]+Table_ExternalData_17[[#This Row],[Total Receipt]])-Table_ExternalData_17[[#This Row],[Total Issue]])</f>
        <v>6848</v>
      </c>
    </row>
    <row r="584" spans="1:17">
      <c r="A584" s="1" t="s">
        <v>173</v>
      </c>
      <c r="B584" s="1" t="s">
        <v>1023</v>
      </c>
      <c r="C584" s="1" t="s">
        <v>889</v>
      </c>
      <c r="D584" s="10">
        <f>SUMIFS(OPBQList,OPBIList,Table_ExternalData_17[[#This Row],[item_key]])</f>
        <v>6508</v>
      </c>
      <c r="E584" s="10">
        <f>SUMIFS(GQList,GIList,Table_ExternalData_17[[#This Row],[item_key]],GTList,Table_ExternalData_17[[#Headers],[GRN]])</f>
        <v>6100</v>
      </c>
      <c r="F584" s="10">
        <f>SUMIFS(GQList,GIList,Table_ExternalData_17[[#This Row],[item_key]],GTList,Table_ExternalData_17[[#Headers],[VSTR]])</f>
        <v>0</v>
      </c>
      <c r="G584" s="10">
        <f>SUMIFS(GQList,GIList,Table_ExternalData_17[[#This Row],[item_key]],GTList,Table_ExternalData_17[[#Headers],[SR]])</f>
        <v>0</v>
      </c>
      <c r="H584" s="10">
        <f>SUMIFS(GQList,GIList,Table_ExternalData_17[[#This Row],[item_key]],GTList,Table_ExternalData_17[[#Headers],[TR]])</f>
        <v>0</v>
      </c>
      <c r="I584" s="10">
        <f>SUMIFS(GQList,GIList,Table_ExternalData_17[[#This Row],[item_key]],GTList,Table_ExternalData_17[[#Headers],[RCA]])</f>
        <v>0</v>
      </c>
      <c r="J584" s="10">
        <f>SUM(Table_ExternalData_17[[#This Row],[GRN]]+Table_ExternalData_17[[#This Row],[VSTR]]+Table_ExternalData_17[[#This Row],[SR]]+Table_ExternalData_17[[#This Row],[TR]]+Table_ExternalData_17[[#This Row],[RCA]])</f>
        <v>6100</v>
      </c>
      <c r="K584" s="10">
        <f>SUMIFS(IsQList,IsIList,Table_ExternalData_15[[#This Row],[item_key]],IsITypeList,Table_ExternalData_17[[#Headers],[R/P]])</f>
        <v>29772</v>
      </c>
      <c r="L584" s="10">
        <f>SUMIFS(IsQList,IsIList,Table_ExternalData_15[[#This Row],[item_key]],IsITypeList,Table_ExternalData_17[[#Headers],[CST]])</f>
        <v>0</v>
      </c>
      <c r="M584" s="10">
        <f>SUMIFS(IsQList,IsIList,Table_ExternalData_15[[#This Row],[item_key]],IsITypeList,Table_ExternalData_17[[#Headers],[S/I]])</f>
        <v>0</v>
      </c>
      <c r="N584" s="10">
        <f>SUMIFS(IsQList,IsIList,Table_ExternalData_15[[#This Row],[item_key]],IsITypeList,Table_ExternalData_17[[#Headers],[VST]])</f>
        <v>0</v>
      </c>
      <c r="O584" s="10">
        <f>SUMIFS(IsQList,IsIList,Table_ExternalData_15[[#This Row],[item_key]],IsITypeList,Table_ExternalData_17[[#Headers],[RTN]])</f>
        <v>0</v>
      </c>
      <c r="P584" s="10">
        <f>SUM(Table_ExternalData_17[[#This Row],[R/P]:[RTN]])</f>
        <v>29772</v>
      </c>
      <c r="Q584" s="10">
        <f>SUM((Table_ExternalData_17[[#This Row],[Opening]]+Table_ExternalData_17[[#This Row],[Total Receipt]])-Table_ExternalData_17[[#This Row],[Total Issue]])</f>
        <v>-17164</v>
      </c>
    </row>
    <row r="585" spans="1:17">
      <c r="A585" s="1" t="s">
        <v>30</v>
      </c>
      <c r="B585" s="1" t="s">
        <v>1024</v>
      </c>
      <c r="C585" s="1" t="s">
        <v>1025</v>
      </c>
      <c r="D585" s="10">
        <f>SUMIFS(OPBQList,OPBIList,Table_ExternalData_17[[#This Row],[item_key]])</f>
        <v>8240</v>
      </c>
      <c r="E585" s="10">
        <f>SUMIFS(GQList,GIList,Table_ExternalData_17[[#This Row],[item_key]],GTList,Table_ExternalData_17[[#Headers],[GRN]])</f>
        <v>6300</v>
      </c>
      <c r="F585" s="10">
        <f>SUMIFS(GQList,GIList,Table_ExternalData_17[[#This Row],[item_key]],GTList,Table_ExternalData_17[[#Headers],[VSTR]])</f>
        <v>0</v>
      </c>
      <c r="G585" s="10">
        <f>SUMIFS(GQList,GIList,Table_ExternalData_17[[#This Row],[item_key]],GTList,Table_ExternalData_17[[#Headers],[SR]])</f>
        <v>0</v>
      </c>
      <c r="H585" s="10">
        <f>SUMIFS(GQList,GIList,Table_ExternalData_17[[#This Row],[item_key]],GTList,Table_ExternalData_17[[#Headers],[TR]])</f>
        <v>0</v>
      </c>
      <c r="I585" s="10">
        <f>SUMIFS(GQList,GIList,Table_ExternalData_17[[#This Row],[item_key]],GTList,Table_ExternalData_17[[#Headers],[RCA]])</f>
        <v>-950</v>
      </c>
      <c r="J585" s="10">
        <f>SUM(Table_ExternalData_17[[#This Row],[GRN]]+Table_ExternalData_17[[#This Row],[VSTR]]+Table_ExternalData_17[[#This Row],[SR]]+Table_ExternalData_17[[#This Row],[TR]]+Table_ExternalData_17[[#This Row],[RCA]])</f>
        <v>5350</v>
      </c>
      <c r="K585" s="10">
        <f>SUMIFS(IsQList,IsIList,Table_ExternalData_15[[#This Row],[item_key]],IsITypeList,Table_ExternalData_17[[#Headers],[R/P]])</f>
        <v>19701</v>
      </c>
      <c r="L585" s="10">
        <f>SUMIFS(IsQList,IsIList,Table_ExternalData_15[[#This Row],[item_key]],IsITypeList,Table_ExternalData_17[[#Headers],[CST]])</f>
        <v>0</v>
      </c>
      <c r="M585" s="10">
        <f>SUMIFS(IsQList,IsIList,Table_ExternalData_15[[#This Row],[item_key]],IsITypeList,Table_ExternalData_17[[#Headers],[S/I]])</f>
        <v>0</v>
      </c>
      <c r="N585" s="10">
        <f>SUMIFS(IsQList,IsIList,Table_ExternalData_15[[#This Row],[item_key]],IsITypeList,Table_ExternalData_17[[#Headers],[VST]])</f>
        <v>0</v>
      </c>
      <c r="O585" s="10">
        <f>SUMIFS(IsQList,IsIList,Table_ExternalData_15[[#This Row],[item_key]],IsITypeList,Table_ExternalData_17[[#Headers],[RTN]])</f>
        <v>0</v>
      </c>
      <c r="P585" s="10">
        <f>SUM(Table_ExternalData_17[[#This Row],[R/P]:[RTN]])</f>
        <v>19701</v>
      </c>
      <c r="Q585" s="10">
        <f>SUM((Table_ExternalData_17[[#This Row],[Opening]]+Table_ExternalData_17[[#This Row],[Total Receipt]])-Table_ExternalData_17[[#This Row],[Total Issue]])</f>
        <v>-6111</v>
      </c>
    </row>
    <row r="586" spans="1:17">
      <c r="A586" s="1" t="s">
        <v>397</v>
      </c>
      <c r="B586" s="1" t="s">
        <v>758</v>
      </c>
      <c r="C586" s="1" t="s">
        <v>759</v>
      </c>
      <c r="D586" s="10">
        <f>SUMIFS(OPBQList,OPBIList,Table_ExternalData_17[[#This Row],[item_key]])</f>
        <v>3460</v>
      </c>
      <c r="E586" s="10">
        <f>SUMIFS(GQList,GIList,Table_ExternalData_17[[#This Row],[item_key]],GTList,Table_ExternalData_17[[#Headers],[GRN]])</f>
        <v>30140</v>
      </c>
      <c r="F586" s="10">
        <f>SUMIFS(GQList,GIList,Table_ExternalData_17[[#This Row],[item_key]],GTList,Table_ExternalData_17[[#Headers],[VSTR]])</f>
        <v>0</v>
      </c>
      <c r="G586" s="10">
        <f>SUMIFS(GQList,GIList,Table_ExternalData_17[[#This Row],[item_key]],GTList,Table_ExternalData_17[[#Headers],[SR]])</f>
        <v>0</v>
      </c>
      <c r="H586" s="10">
        <f>SUMIFS(GQList,GIList,Table_ExternalData_17[[#This Row],[item_key]],GTList,Table_ExternalData_17[[#Headers],[TR]])</f>
        <v>0</v>
      </c>
      <c r="I586" s="10">
        <f>SUMIFS(GQList,GIList,Table_ExternalData_17[[#This Row],[item_key]],GTList,Table_ExternalData_17[[#Headers],[RCA]])</f>
        <v>-4140</v>
      </c>
      <c r="J586" s="10">
        <f>SUM(Table_ExternalData_17[[#This Row],[GRN]]+Table_ExternalData_17[[#This Row],[VSTR]]+Table_ExternalData_17[[#This Row],[SR]]+Table_ExternalData_17[[#This Row],[TR]]+Table_ExternalData_17[[#This Row],[RCA]])</f>
        <v>26000</v>
      </c>
      <c r="K586" s="10">
        <f>SUMIFS(IsQList,IsIList,Table_ExternalData_15[[#This Row],[item_key]],IsITypeList,Table_ExternalData_17[[#Headers],[R/P]])</f>
        <v>19848</v>
      </c>
      <c r="L586" s="10">
        <f>SUMIFS(IsQList,IsIList,Table_ExternalData_15[[#This Row],[item_key]],IsITypeList,Table_ExternalData_17[[#Headers],[CST]])</f>
        <v>0</v>
      </c>
      <c r="M586" s="10">
        <f>SUMIFS(IsQList,IsIList,Table_ExternalData_15[[#This Row],[item_key]],IsITypeList,Table_ExternalData_17[[#Headers],[S/I]])</f>
        <v>0</v>
      </c>
      <c r="N586" s="10">
        <f>SUMIFS(IsQList,IsIList,Table_ExternalData_15[[#This Row],[item_key]],IsITypeList,Table_ExternalData_17[[#Headers],[VST]])</f>
        <v>0</v>
      </c>
      <c r="O586" s="10">
        <f>SUMIFS(IsQList,IsIList,Table_ExternalData_15[[#This Row],[item_key]],IsITypeList,Table_ExternalData_17[[#Headers],[RTN]])</f>
        <v>0</v>
      </c>
      <c r="P586" s="10">
        <f>SUM(Table_ExternalData_17[[#This Row],[R/P]:[RTN]])</f>
        <v>19848</v>
      </c>
      <c r="Q586" s="10">
        <f>SUM((Table_ExternalData_17[[#This Row],[Opening]]+Table_ExternalData_17[[#This Row],[Total Receipt]])-Table_ExternalData_17[[#This Row],[Total Issue]])</f>
        <v>9612</v>
      </c>
    </row>
    <row r="587" spans="1:17">
      <c r="A587" s="1" t="s">
        <v>31</v>
      </c>
      <c r="B587" s="1" t="s">
        <v>1026</v>
      </c>
      <c r="C587" s="1" t="s">
        <v>1027</v>
      </c>
      <c r="D587" s="10">
        <f>SUMIFS(OPBQList,OPBIList,Table_ExternalData_17[[#This Row],[item_key]])</f>
        <v>34134</v>
      </c>
      <c r="E587" s="10">
        <f>SUMIFS(GQList,GIList,Table_ExternalData_17[[#This Row],[item_key]],GTList,Table_ExternalData_17[[#Headers],[GRN]])</f>
        <v>6000</v>
      </c>
      <c r="F587" s="10">
        <f>SUMIFS(GQList,GIList,Table_ExternalData_17[[#This Row],[item_key]],GTList,Table_ExternalData_17[[#Headers],[VSTR]])</f>
        <v>0</v>
      </c>
      <c r="G587" s="10">
        <f>SUMIFS(GQList,GIList,Table_ExternalData_17[[#This Row],[item_key]],GTList,Table_ExternalData_17[[#Headers],[SR]])</f>
        <v>0</v>
      </c>
      <c r="H587" s="10">
        <f>SUMIFS(GQList,GIList,Table_ExternalData_17[[#This Row],[item_key]],GTList,Table_ExternalData_17[[#Headers],[TR]])</f>
        <v>0</v>
      </c>
      <c r="I587" s="10">
        <f>SUMIFS(GQList,GIList,Table_ExternalData_17[[#This Row],[item_key]],GTList,Table_ExternalData_17[[#Headers],[RCA]])</f>
        <v>0</v>
      </c>
      <c r="J587" s="10">
        <f>SUM(Table_ExternalData_17[[#This Row],[GRN]]+Table_ExternalData_17[[#This Row],[VSTR]]+Table_ExternalData_17[[#This Row],[SR]]+Table_ExternalData_17[[#This Row],[TR]]+Table_ExternalData_17[[#This Row],[RCA]])</f>
        <v>6000</v>
      </c>
      <c r="K587" s="10">
        <f>SUMIFS(IsQList,IsIList,Table_ExternalData_15[[#This Row],[item_key]],IsITypeList,Table_ExternalData_17[[#Headers],[R/P]])</f>
        <v>39696</v>
      </c>
      <c r="L587" s="10">
        <f>SUMIFS(IsQList,IsIList,Table_ExternalData_15[[#This Row],[item_key]],IsITypeList,Table_ExternalData_17[[#Headers],[CST]])</f>
        <v>0</v>
      </c>
      <c r="M587" s="10">
        <f>SUMIFS(IsQList,IsIList,Table_ExternalData_15[[#This Row],[item_key]],IsITypeList,Table_ExternalData_17[[#Headers],[S/I]])</f>
        <v>0</v>
      </c>
      <c r="N587" s="10">
        <f>SUMIFS(IsQList,IsIList,Table_ExternalData_15[[#This Row],[item_key]],IsITypeList,Table_ExternalData_17[[#Headers],[VST]])</f>
        <v>0</v>
      </c>
      <c r="O587" s="10">
        <f>SUMIFS(IsQList,IsIList,Table_ExternalData_15[[#This Row],[item_key]],IsITypeList,Table_ExternalData_17[[#Headers],[RTN]])</f>
        <v>0</v>
      </c>
      <c r="P587" s="10">
        <f>SUM(Table_ExternalData_17[[#This Row],[R/P]:[RTN]])</f>
        <v>39696</v>
      </c>
      <c r="Q587" s="10">
        <f>SUM((Table_ExternalData_17[[#This Row],[Opening]]+Table_ExternalData_17[[#This Row],[Total Receipt]])-Table_ExternalData_17[[#This Row],[Total Issue]])</f>
        <v>438</v>
      </c>
    </row>
    <row r="588" spans="1:17">
      <c r="A588" s="1" t="s">
        <v>422</v>
      </c>
      <c r="B588" s="1" t="s">
        <v>738</v>
      </c>
      <c r="C588" s="1" t="s">
        <v>760</v>
      </c>
      <c r="D588" s="10">
        <f>SUMIFS(OPBQList,OPBIList,Table_ExternalData_17[[#This Row],[item_key]])</f>
        <v>43624</v>
      </c>
      <c r="E588" s="10">
        <f>SUMIFS(GQList,GIList,Table_ExternalData_17[[#This Row],[item_key]],GTList,Table_ExternalData_17[[#Headers],[GRN]])</f>
        <v>35400</v>
      </c>
      <c r="F588" s="10">
        <f>SUMIFS(GQList,GIList,Table_ExternalData_17[[#This Row],[item_key]],GTList,Table_ExternalData_17[[#Headers],[VSTR]])</f>
        <v>0</v>
      </c>
      <c r="G588" s="10">
        <f>SUMIFS(GQList,GIList,Table_ExternalData_17[[#This Row],[item_key]],GTList,Table_ExternalData_17[[#Headers],[SR]])</f>
        <v>0</v>
      </c>
      <c r="H588" s="10">
        <f>SUMIFS(GQList,GIList,Table_ExternalData_17[[#This Row],[item_key]],GTList,Table_ExternalData_17[[#Headers],[TR]])</f>
        <v>0</v>
      </c>
      <c r="I588" s="10">
        <f>SUMIFS(GQList,GIList,Table_ExternalData_17[[#This Row],[item_key]],GTList,Table_ExternalData_17[[#Headers],[RCA]])</f>
        <v>-14700</v>
      </c>
      <c r="J588" s="10">
        <f>SUM(Table_ExternalData_17[[#This Row],[GRN]]+Table_ExternalData_17[[#This Row],[VSTR]]+Table_ExternalData_17[[#This Row],[SR]]+Table_ExternalData_17[[#This Row],[TR]]+Table_ExternalData_17[[#This Row],[RCA]])</f>
        <v>20700</v>
      </c>
      <c r="K588" s="10">
        <f>SUMIFS(IsQList,IsIList,Table_ExternalData_15[[#This Row],[item_key]],IsITypeList,Table_ExternalData_17[[#Headers],[R/P]])</f>
        <v>19848</v>
      </c>
      <c r="L588" s="10">
        <f>SUMIFS(IsQList,IsIList,Table_ExternalData_15[[#This Row],[item_key]],IsITypeList,Table_ExternalData_17[[#Headers],[CST]])</f>
        <v>0</v>
      </c>
      <c r="M588" s="10">
        <f>SUMIFS(IsQList,IsIList,Table_ExternalData_15[[#This Row],[item_key]],IsITypeList,Table_ExternalData_17[[#Headers],[S/I]])</f>
        <v>0</v>
      </c>
      <c r="N588" s="10">
        <f>SUMIFS(IsQList,IsIList,Table_ExternalData_15[[#This Row],[item_key]],IsITypeList,Table_ExternalData_17[[#Headers],[VST]])</f>
        <v>0</v>
      </c>
      <c r="O588" s="10">
        <f>SUMIFS(IsQList,IsIList,Table_ExternalData_15[[#This Row],[item_key]],IsITypeList,Table_ExternalData_17[[#Headers],[RTN]])</f>
        <v>0</v>
      </c>
      <c r="P588" s="10">
        <f>SUM(Table_ExternalData_17[[#This Row],[R/P]:[RTN]])</f>
        <v>19848</v>
      </c>
      <c r="Q588" s="10">
        <f>SUM((Table_ExternalData_17[[#This Row],[Opening]]+Table_ExternalData_17[[#This Row],[Total Receipt]])-Table_ExternalData_17[[#This Row],[Total Issue]])</f>
        <v>44476</v>
      </c>
    </row>
    <row r="589" spans="1:17">
      <c r="A589" s="1" t="s">
        <v>32</v>
      </c>
      <c r="B589" s="1" t="s">
        <v>1028</v>
      </c>
      <c r="C589" s="1" t="s">
        <v>1029</v>
      </c>
      <c r="D589" s="10">
        <f>SUMIFS(OPBQList,OPBIList,Table_ExternalData_17[[#This Row],[item_key]])</f>
        <v>14592</v>
      </c>
      <c r="E589" s="10">
        <f>SUMIFS(GQList,GIList,Table_ExternalData_17[[#This Row],[item_key]],GTList,Table_ExternalData_17[[#Headers],[GRN]])</f>
        <v>23500</v>
      </c>
      <c r="F589" s="10">
        <f>SUMIFS(GQList,GIList,Table_ExternalData_17[[#This Row],[item_key]],GTList,Table_ExternalData_17[[#Headers],[VSTR]])</f>
        <v>0</v>
      </c>
      <c r="G589" s="10">
        <f>SUMIFS(GQList,GIList,Table_ExternalData_17[[#This Row],[item_key]],GTList,Table_ExternalData_17[[#Headers],[SR]])</f>
        <v>0</v>
      </c>
      <c r="H589" s="10">
        <f>SUMIFS(GQList,GIList,Table_ExternalData_17[[#This Row],[item_key]],GTList,Table_ExternalData_17[[#Headers],[TR]])</f>
        <v>0</v>
      </c>
      <c r="I589" s="10">
        <f>SUMIFS(GQList,GIList,Table_ExternalData_17[[#This Row],[item_key]],GTList,Table_ExternalData_17[[#Headers],[RCA]])</f>
        <v>0</v>
      </c>
      <c r="J589" s="10">
        <f>SUM(Table_ExternalData_17[[#This Row],[GRN]]+Table_ExternalData_17[[#This Row],[VSTR]]+Table_ExternalData_17[[#This Row],[SR]]+Table_ExternalData_17[[#This Row],[TR]]+Table_ExternalData_17[[#This Row],[RCA]])</f>
        <v>23500</v>
      </c>
      <c r="K589" s="10">
        <f>SUMIFS(IsQList,IsIList,Table_ExternalData_15[[#This Row],[item_key]],IsITypeList,Table_ExternalData_17[[#Headers],[R/P]])</f>
        <v>9924</v>
      </c>
      <c r="L589" s="10">
        <f>SUMIFS(IsQList,IsIList,Table_ExternalData_15[[#This Row],[item_key]],IsITypeList,Table_ExternalData_17[[#Headers],[CST]])</f>
        <v>0</v>
      </c>
      <c r="M589" s="10">
        <f>SUMIFS(IsQList,IsIList,Table_ExternalData_15[[#This Row],[item_key]],IsITypeList,Table_ExternalData_17[[#Headers],[S/I]])</f>
        <v>0</v>
      </c>
      <c r="N589" s="10">
        <f>SUMIFS(IsQList,IsIList,Table_ExternalData_15[[#This Row],[item_key]],IsITypeList,Table_ExternalData_17[[#Headers],[VST]])</f>
        <v>0</v>
      </c>
      <c r="O589" s="10">
        <f>SUMIFS(IsQList,IsIList,Table_ExternalData_15[[#This Row],[item_key]],IsITypeList,Table_ExternalData_17[[#Headers],[RTN]])</f>
        <v>0</v>
      </c>
      <c r="P589" s="10">
        <f>SUM(Table_ExternalData_17[[#This Row],[R/P]:[RTN]])</f>
        <v>9924</v>
      </c>
      <c r="Q589" s="10">
        <f>SUM((Table_ExternalData_17[[#This Row],[Opening]]+Table_ExternalData_17[[#This Row],[Total Receipt]])-Table_ExternalData_17[[#This Row],[Total Issue]])</f>
        <v>28168</v>
      </c>
    </row>
    <row r="590" spans="1:17">
      <c r="A590" s="1" t="s">
        <v>33</v>
      </c>
      <c r="B590" s="1" t="s">
        <v>1030</v>
      </c>
      <c r="C590" s="1" t="s">
        <v>1031</v>
      </c>
      <c r="D590" s="10">
        <f>SUMIFS(OPBQList,OPBIList,Table_ExternalData_17[[#This Row],[item_key]])</f>
        <v>17824</v>
      </c>
      <c r="E590" s="10">
        <f>SUMIFS(GQList,GIList,Table_ExternalData_17[[#This Row],[item_key]],GTList,Table_ExternalData_17[[#Headers],[GRN]])</f>
        <v>5000</v>
      </c>
      <c r="F590" s="10">
        <f>SUMIFS(GQList,GIList,Table_ExternalData_17[[#This Row],[item_key]],GTList,Table_ExternalData_17[[#Headers],[VSTR]])</f>
        <v>0</v>
      </c>
      <c r="G590" s="10">
        <f>SUMIFS(GQList,GIList,Table_ExternalData_17[[#This Row],[item_key]],GTList,Table_ExternalData_17[[#Headers],[SR]])</f>
        <v>0</v>
      </c>
      <c r="H590" s="10">
        <f>SUMIFS(GQList,GIList,Table_ExternalData_17[[#This Row],[item_key]],GTList,Table_ExternalData_17[[#Headers],[TR]])</f>
        <v>0</v>
      </c>
      <c r="I590" s="10">
        <f>SUMIFS(GQList,GIList,Table_ExternalData_17[[#This Row],[item_key]],GTList,Table_ExternalData_17[[#Headers],[RCA]])</f>
        <v>0</v>
      </c>
      <c r="J590" s="10">
        <f>SUM(Table_ExternalData_17[[#This Row],[GRN]]+Table_ExternalData_17[[#This Row],[VSTR]]+Table_ExternalData_17[[#This Row],[SR]]+Table_ExternalData_17[[#This Row],[TR]]+Table_ExternalData_17[[#This Row],[RCA]])</f>
        <v>5000</v>
      </c>
      <c r="K590" s="10">
        <f>SUMIFS(IsQList,IsIList,Table_ExternalData_15[[#This Row],[item_key]],IsITypeList,Table_ExternalData_17[[#Headers],[R/P]])</f>
        <v>49620</v>
      </c>
      <c r="L590" s="10">
        <f>SUMIFS(IsQList,IsIList,Table_ExternalData_15[[#This Row],[item_key]],IsITypeList,Table_ExternalData_17[[#Headers],[CST]])</f>
        <v>0</v>
      </c>
      <c r="M590" s="10">
        <f>SUMIFS(IsQList,IsIList,Table_ExternalData_15[[#This Row],[item_key]],IsITypeList,Table_ExternalData_17[[#Headers],[S/I]])</f>
        <v>0</v>
      </c>
      <c r="N590" s="10">
        <f>SUMIFS(IsQList,IsIList,Table_ExternalData_15[[#This Row],[item_key]],IsITypeList,Table_ExternalData_17[[#Headers],[VST]])</f>
        <v>0</v>
      </c>
      <c r="O590" s="10">
        <f>SUMIFS(IsQList,IsIList,Table_ExternalData_15[[#This Row],[item_key]],IsITypeList,Table_ExternalData_17[[#Headers],[RTN]])</f>
        <v>0</v>
      </c>
      <c r="P590" s="10">
        <f>SUM(Table_ExternalData_17[[#This Row],[R/P]:[RTN]])</f>
        <v>49620</v>
      </c>
      <c r="Q590" s="10">
        <f>SUM((Table_ExternalData_17[[#This Row],[Opening]]+Table_ExternalData_17[[#This Row],[Total Receipt]])-Table_ExternalData_17[[#This Row],[Total Issue]])</f>
        <v>-26796</v>
      </c>
    </row>
    <row r="591" spans="1:17">
      <c r="A591" s="1" t="s">
        <v>34</v>
      </c>
      <c r="B591" s="1" t="s">
        <v>1032</v>
      </c>
      <c r="C591" s="1" t="s">
        <v>1033</v>
      </c>
      <c r="D591" s="10">
        <f>SUMIFS(OPBQList,OPBIList,Table_ExternalData_17[[#This Row],[item_key]])</f>
        <v>7618</v>
      </c>
      <c r="E591" s="10">
        <f>SUMIFS(GQList,GIList,Table_ExternalData_17[[#This Row],[item_key]],GTList,Table_ExternalData_17[[#Headers],[GRN]])</f>
        <v>5000</v>
      </c>
      <c r="F591" s="10">
        <f>SUMIFS(GQList,GIList,Table_ExternalData_17[[#This Row],[item_key]],GTList,Table_ExternalData_17[[#Headers],[VSTR]])</f>
        <v>0</v>
      </c>
      <c r="G591" s="10">
        <f>SUMIFS(GQList,GIList,Table_ExternalData_17[[#This Row],[item_key]],GTList,Table_ExternalData_17[[#Headers],[SR]])</f>
        <v>0</v>
      </c>
      <c r="H591" s="10">
        <f>SUMIFS(GQList,GIList,Table_ExternalData_17[[#This Row],[item_key]],GTList,Table_ExternalData_17[[#Headers],[TR]])</f>
        <v>0</v>
      </c>
      <c r="I591" s="10">
        <f>SUMIFS(GQList,GIList,Table_ExternalData_17[[#This Row],[item_key]],GTList,Table_ExternalData_17[[#Headers],[RCA]])</f>
        <v>0</v>
      </c>
      <c r="J591" s="10">
        <f>SUM(Table_ExternalData_17[[#This Row],[GRN]]+Table_ExternalData_17[[#This Row],[VSTR]]+Table_ExternalData_17[[#This Row],[SR]]+Table_ExternalData_17[[#This Row],[TR]]+Table_ExternalData_17[[#This Row],[RCA]])</f>
        <v>5000</v>
      </c>
      <c r="K591" s="10">
        <f>SUMIFS(IsQList,IsIList,Table_ExternalData_15[[#This Row],[item_key]],IsITypeList,Table_ExternalData_17[[#Headers],[R/P]])</f>
        <v>588</v>
      </c>
      <c r="L591" s="10">
        <f>SUMIFS(IsQList,IsIList,Table_ExternalData_15[[#This Row],[item_key]],IsITypeList,Table_ExternalData_17[[#Headers],[CST]])</f>
        <v>0</v>
      </c>
      <c r="M591" s="10">
        <f>SUMIFS(IsQList,IsIList,Table_ExternalData_15[[#This Row],[item_key]],IsITypeList,Table_ExternalData_17[[#Headers],[S/I]])</f>
        <v>0</v>
      </c>
      <c r="N591" s="10">
        <f>SUMIFS(IsQList,IsIList,Table_ExternalData_15[[#This Row],[item_key]],IsITypeList,Table_ExternalData_17[[#Headers],[VST]])</f>
        <v>0</v>
      </c>
      <c r="O591" s="10">
        <f>SUMIFS(IsQList,IsIList,Table_ExternalData_15[[#This Row],[item_key]],IsITypeList,Table_ExternalData_17[[#Headers],[RTN]])</f>
        <v>0</v>
      </c>
      <c r="P591" s="10">
        <f>SUM(Table_ExternalData_17[[#This Row],[R/P]:[RTN]])</f>
        <v>588</v>
      </c>
      <c r="Q591" s="10">
        <f>SUM((Table_ExternalData_17[[#This Row],[Opening]]+Table_ExternalData_17[[#This Row],[Total Receipt]])-Table_ExternalData_17[[#This Row],[Total Issue]])</f>
        <v>12030</v>
      </c>
    </row>
    <row r="592" spans="1:17">
      <c r="A592" s="1" t="s">
        <v>35</v>
      </c>
      <c r="B592" s="1" t="s">
        <v>1034</v>
      </c>
      <c r="C592" s="1" t="s">
        <v>1035</v>
      </c>
      <c r="D592" s="10">
        <f>SUMIFS(OPBQList,OPBIList,Table_ExternalData_17[[#This Row],[item_key]])</f>
        <v>32576</v>
      </c>
      <c r="E592" s="10">
        <f>SUMIFS(GQList,GIList,Table_ExternalData_17[[#This Row],[item_key]],GTList,Table_ExternalData_17[[#Headers],[GRN]])</f>
        <v>5000</v>
      </c>
      <c r="F592" s="10">
        <f>SUMIFS(GQList,GIList,Table_ExternalData_17[[#This Row],[item_key]],GTList,Table_ExternalData_17[[#Headers],[VSTR]])</f>
        <v>0</v>
      </c>
      <c r="G592" s="10">
        <f>SUMIFS(GQList,GIList,Table_ExternalData_17[[#This Row],[item_key]],GTList,Table_ExternalData_17[[#Headers],[SR]])</f>
        <v>0</v>
      </c>
      <c r="H592" s="10">
        <f>SUMIFS(GQList,GIList,Table_ExternalData_17[[#This Row],[item_key]],GTList,Table_ExternalData_17[[#Headers],[TR]])</f>
        <v>0</v>
      </c>
      <c r="I592" s="10">
        <f>SUMIFS(GQList,GIList,Table_ExternalData_17[[#This Row],[item_key]],GTList,Table_ExternalData_17[[#Headers],[RCA]])</f>
        <v>0</v>
      </c>
      <c r="J592" s="10">
        <f>SUM(Table_ExternalData_17[[#This Row],[GRN]]+Table_ExternalData_17[[#This Row],[VSTR]]+Table_ExternalData_17[[#This Row],[SR]]+Table_ExternalData_17[[#This Row],[TR]]+Table_ExternalData_17[[#This Row],[RCA]])</f>
        <v>5000</v>
      </c>
      <c r="K592" s="10">
        <f>SUMIFS(IsQList,IsIList,Table_ExternalData_15[[#This Row],[item_key]],IsITypeList,Table_ExternalData_17[[#Headers],[R/P]])</f>
        <v>9924</v>
      </c>
      <c r="L592" s="10">
        <f>SUMIFS(IsQList,IsIList,Table_ExternalData_15[[#This Row],[item_key]],IsITypeList,Table_ExternalData_17[[#Headers],[CST]])</f>
        <v>0</v>
      </c>
      <c r="M592" s="10">
        <f>SUMIFS(IsQList,IsIList,Table_ExternalData_15[[#This Row],[item_key]],IsITypeList,Table_ExternalData_17[[#Headers],[S/I]])</f>
        <v>0</v>
      </c>
      <c r="N592" s="10">
        <f>SUMIFS(IsQList,IsIList,Table_ExternalData_15[[#This Row],[item_key]],IsITypeList,Table_ExternalData_17[[#Headers],[VST]])</f>
        <v>0</v>
      </c>
      <c r="O592" s="10">
        <f>SUMIFS(IsQList,IsIList,Table_ExternalData_15[[#This Row],[item_key]],IsITypeList,Table_ExternalData_17[[#Headers],[RTN]])</f>
        <v>-132</v>
      </c>
      <c r="P592" s="10">
        <f>SUM(Table_ExternalData_17[[#This Row],[R/P]:[RTN]])</f>
        <v>9792</v>
      </c>
      <c r="Q592" s="10">
        <f>SUM((Table_ExternalData_17[[#This Row],[Opening]]+Table_ExternalData_17[[#This Row],[Total Receipt]])-Table_ExternalData_17[[#This Row],[Total Issue]])</f>
        <v>27784</v>
      </c>
    </row>
    <row r="593" spans="1:17">
      <c r="A593" s="1" t="s">
        <v>398</v>
      </c>
      <c r="B593" s="1" t="s">
        <v>761</v>
      </c>
      <c r="C593" s="1" t="s">
        <v>762</v>
      </c>
      <c r="D593" s="10">
        <f>SUMIFS(OPBQList,OPBIList,Table_ExternalData_17[[#This Row],[item_key]])</f>
        <v>34091</v>
      </c>
      <c r="E593" s="10">
        <f>SUMIFS(GQList,GIList,Table_ExternalData_17[[#This Row],[item_key]],GTList,Table_ExternalData_17[[#Headers],[GRN]])</f>
        <v>19800</v>
      </c>
      <c r="F593" s="10">
        <f>SUMIFS(GQList,GIList,Table_ExternalData_17[[#This Row],[item_key]],GTList,Table_ExternalData_17[[#Headers],[VSTR]])</f>
        <v>0</v>
      </c>
      <c r="G593" s="10">
        <f>SUMIFS(GQList,GIList,Table_ExternalData_17[[#This Row],[item_key]],GTList,Table_ExternalData_17[[#Headers],[SR]])</f>
        <v>0</v>
      </c>
      <c r="H593" s="10">
        <f>SUMIFS(GQList,GIList,Table_ExternalData_17[[#This Row],[item_key]],GTList,Table_ExternalData_17[[#Headers],[TR]])</f>
        <v>0</v>
      </c>
      <c r="I593" s="10">
        <f>SUMIFS(GQList,GIList,Table_ExternalData_17[[#This Row],[item_key]],GTList,Table_ExternalData_17[[#Headers],[RCA]])</f>
        <v>-2600</v>
      </c>
      <c r="J593" s="10">
        <f>SUM(Table_ExternalData_17[[#This Row],[GRN]]+Table_ExternalData_17[[#This Row],[VSTR]]+Table_ExternalData_17[[#This Row],[SR]]+Table_ExternalData_17[[#This Row],[TR]]+Table_ExternalData_17[[#This Row],[RCA]])</f>
        <v>17200</v>
      </c>
      <c r="K593" s="10">
        <f>SUMIFS(IsQList,IsIList,Table_ExternalData_15[[#This Row],[item_key]],IsITypeList,Table_ExternalData_17[[#Headers],[R/P]])</f>
        <v>9924</v>
      </c>
      <c r="L593" s="10">
        <f>SUMIFS(IsQList,IsIList,Table_ExternalData_15[[#This Row],[item_key]],IsITypeList,Table_ExternalData_17[[#Headers],[CST]])</f>
        <v>0</v>
      </c>
      <c r="M593" s="10">
        <f>SUMIFS(IsQList,IsIList,Table_ExternalData_15[[#This Row],[item_key]],IsITypeList,Table_ExternalData_17[[#Headers],[S/I]])</f>
        <v>0</v>
      </c>
      <c r="N593" s="10">
        <f>SUMIFS(IsQList,IsIList,Table_ExternalData_15[[#This Row],[item_key]],IsITypeList,Table_ExternalData_17[[#Headers],[VST]])</f>
        <v>0</v>
      </c>
      <c r="O593" s="10">
        <f>SUMIFS(IsQList,IsIList,Table_ExternalData_15[[#This Row],[item_key]],IsITypeList,Table_ExternalData_17[[#Headers],[RTN]])</f>
        <v>-132</v>
      </c>
      <c r="P593" s="10">
        <f>SUM(Table_ExternalData_17[[#This Row],[R/P]:[RTN]])</f>
        <v>9792</v>
      </c>
      <c r="Q593" s="10">
        <f>SUM((Table_ExternalData_17[[#This Row],[Opening]]+Table_ExternalData_17[[#This Row],[Total Receipt]])-Table_ExternalData_17[[#This Row],[Total Issue]])</f>
        <v>41499</v>
      </c>
    </row>
    <row r="594" spans="1:17">
      <c r="A594" s="1" t="s">
        <v>423</v>
      </c>
      <c r="B594" s="1" t="s">
        <v>773</v>
      </c>
      <c r="C594" s="1" t="s">
        <v>774</v>
      </c>
      <c r="D594" s="10">
        <f>SUMIFS(OPBQList,OPBIList,Table_ExternalData_17[[#This Row],[item_key]])</f>
        <v>6203</v>
      </c>
      <c r="E594" s="10">
        <f>SUMIFS(GQList,GIList,Table_ExternalData_17[[#This Row],[item_key]],GTList,Table_ExternalData_17[[#Headers],[GRN]])</f>
        <v>35000</v>
      </c>
      <c r="F594" s="10">
        <f>SUMIFS(GQList,GIList,Table_ExternalData_17[[#This Row],[item_key]],GTList,Table_ExternalData_17[[#Headers],[VSTR]])</f>
        <v>0</v>
      </c>
      <c r="G594" s="10">
        <f>SUMIFS(GQList,GIList,Table_ExternalData_17[[#This Row],[item_key]],GTList,Table_ExternalData_17[[#Headers],[SR]])</f>
        <v>0</v>
      </c>
      <c r="H594" s="10">
        <f>SUMIFS(GQList,GIList,Table_ExternalData_17[[#This Row],[item_key]],GTList,Table_ExternalData_17[[#Headers],[TR]])</f>
        <v>0</v>
      </c>
      <c r="I594" s="10">
        <f>SUMIFS(GQList,GIList,Table_ExternalData_17[[#This Row],[item_key]],GTList,Table_ExternalData_17[[#Headers],[RCA]])</f>
        <v>-1200</v>
      </c>
      <c r="J594" s="10">
        <f>SUM(Table_ExternalData_17[[#This Row],[GRN]]+Table_ExternalData_17[[#This Row],[VSTR]]+Table_ExternalData_17[[#This Row],[SR]]+Table_ExternalData_17[[#This Row],[TR]]+Table_ExternalData_17[[#This Row],[RCA]])</f>
        <v>33800</v>
      </c>
      <c r="K594" s="10">
        <f>SUMIFS(IsQList,IsIList,Table_ExternalData_15[[#This Row],[item_key]],IsITypeList,Table_ExternalData_17[[#Headers],[R/P]])</f>
        <v>9924</v>
      </c>
      <c r="L594" s="10">
        <f>SUMIFS(IsQList,IsIList,Table_ExternalData_15[[#This Row],[item_key]],IsITypeList,Table_ExternalData_17[[#Headers],[CST]])</f>
        <v>0</v>
      </c>
      <c r="M594" s="10">
        <f>SUMIFS(IsQList,IsIList,Table_ExternalData_15[[#This Row],[item_key]],IsITypeList,Table_ExternalData_17[[#Headers],[S/I]])</f>
        <v>0</v>
      </c>
      <c r="N594" s="10">
        <f>SUMIFS(IsQList,IsIList,Table_ExternalData_15[[#This Row],[item_key]],IsITypeList,Table_ExternalData_17[[#Headers],[VST]])</f>
        <v>0</v>
      </c>
      <c r="O594" s="10">
        <f>SUMIFS(IsQList,IsIList,Table_ExternalData_15[[#This Row],[item_key]],IsITypeList,Table_ExternalData_17[[#Headers],[RTN]])</f>
        <v>-132</v>
      </c>
      <c r="P594" s="10">
        <f>SUM(Table_ExternalData_17[[#This Row],[R/P]:[RTN]])</f>
        <v>9792</v>
      </c>
      <c r="Q594" s="10">
        <f>SUM((Table_ExternalData_17[[#This Row],[Opening]]+Table_ExternalData_17[[#This Row],[Total Receipt]])-Table_ExternalData_17[[#This Row],[Total Issue]])</f>
        <v>30211</v>
      </c>
    </row>
    <row r="595" spans="1:17">
      <c r="A595" s="1" t="s">
        <v>400</v>
      </c>
      <c r="B595" s="1" t="s">
        <v>763</v>
      </c>
      <c r="C595" s="1" t="s">
        <v>764</v>
      </c>
      <c r="D595" s="10">
        <f>SUMIFS(OPBQList,OPBIList,Table_ExternalData_17[[#This Row],[item_key]])</f>
        <v>29132</v>
      </c>
      <c r="E595" s="10">
        <f>SUMIFS(GQList,GIList,Table_ExternalData_17[[#This Row],[item_key]],GTList,Table_ExternalData_17[[#Headers],[GRN]])</f>
        <v>73600</v>
      </c>
      <c r="F595" s="10">
        <f>SUMIFS(GQList,GIList,Table_ExternalData_17[[#This Row],[item_key]],GTList,Table_ExternalData_17[[#Headers],[VSTR]])</f>
        <v>0</v>
      </c>
      <c r="G595" s="10">
        <f>SUMIFS(GQList,GIList,Table_ExternalData_17[[#This Row],[item_key]],GTList,Table_ExternalData_17[[#Headers],[SR]])</f>
        <v>0</v>
      </c>
      <c r="H595" s="10">
        <f>SUMIFS(GQList,GIList,Table_ExternalData_17[[#This Row],[item_key]],GTList,Table_ExternalData_17[[#Headers],[TR]])</f>
        <v>0</v>
      </c>
      <c r="I595" s="10">
        <f>SUMIFS(GQList,GIList,Table_ExternalData_17[[#This Row],[item_key]],GTList,Table_ExternalData_17[[#Headers],[RCA]])</f>
        <v>0</v>
      </c>
      <c r="J595" s="10">
        <f>SUM(Table_ExternalData_17[[#This Row],[GRN]]+Table_ExternalData_17[[#This Row],[VSTR]]+Table_ExternalData_17[[#This Row],[SR]]+Table_ExternalData_17[[#This Row],[TR]]+Table_ExternalData_17[[#This Row],[RCA]])</f>
        <v>73600</v>
      </c>
      <c r="K595" s="10">
        <f>SUMIFS(IsQList,IsIList,Table_ExternalData_15[[#This Row],[item_key]],IsITypeList,Table_ExternalData_17[[#Headers],[R/P]])</f>
        <v>9924</v>
      </c>
      <c r="L595" s="10">
        <f>SUMIFS(IsQList,IsIList,Table_ExternalData_15[[#This Row],[item_key]],IsITypeList,Table_ExternalData_17[[#Headers],[CST]])</f>
        <v>0</v>
      </c>
      <c r="M595" s="10">
        <f>SUMIFS(IsQList,IsIList,Table_ExternalData_15[[#This Row],[item_key]],IsITypeList,Table_ExternalData_17[[#Headers],[S/I]])</f>
        <v>0</v>
      </c>
      <c r="N595" s="10">
        <f>SUMIFS(IsQList,IsIList,Table_ExternalData_15[[#This Row],[item_key]],IsITypeList,Table_ExternalData_17[[#Headers],[VST]])</f>
        <v>0</v>
      </c>
      <c r="O595" s="10">
        <f>SUMIFS(IsQList,IsIList,Table_ExternalData_15[[#This Row],[item_key]],IsITypeList,Table_ExternalData_17[[#Headers],[RTN]])</f>
        <v>-132</v>
      </c>
      <c r="P595" s="10">
        <f>SUM(Table_ExternalData_17[[#This Row],[R/P]:[RTN]])</f>
        <v>9792</v>
      </c>
      <c r="Q595" s="10">
        <f>SUM((Table_ExternalData_17[[#This Row],[Opening]]+Table_ExternalData_17[[#This Row],[Total Receipt]])-Table_ExternalData_17[[#This Row],[Total Issue]])</f>
        <v>92940</v>
      </c>
    </row>
    <row r="596" spans="1:17">
      <c r="A596" s="1" t="s">
        <v>36</v>
      </c>
      <c r="B596" s="1" t="s">
        <v>1038</v>
      </c>
      <c r="C596" s="1" t="s">
        <v>1039</v>
      </c>
      <c r="D596" s="10">
        <f>SUMIFS(OPBQList,OPBIList,Table_ExternalData_17[[#This Row],[item_key]])</f>
        <v>8299</v>
      </c>
      <c r="E596" s="10">
        <f>SUMIFS(GQList,GIList,Table_ExternalData_17[[#This Row],[item_key]],GTList,Table_ExternalData_17[[#Headers],[GRN]])</f>
        <v>6300</v>
      </c>
      <c r="F596" s="10">
        <f>SUMIFS(GQList,GIList,Table_ExternalData_17[[#This Row],[item_key]],GTList,Table_ExternalData_17[[#Headers],[VSTR]])</f>
        <v>0</v>
      </c>
      <c r="G596" s="10">
        <f>SUMIFS(GQList,GIList,Table_ExternalData_17[[#This Row],[item_key]],GTList,Table_ExternalData_17[[#Headers],[SR]])</f>
        <v>0</v>
      </c>
      <c r="H596" s="10">
        <f>SUMIFS(GQList,GIList,Table_ExternalData_17[[#This Row],[item_key]],GTList,Table_ExternalData_17[[#Headers],[TR]])</f>
        <v>0</v>
      </c>
      <c r="I596" s="10">
        <f>SUMIFS(GQList,GIList,Table_ExternalData_17[[#This Row],[item_key]],GTList,Table_ExternalData_17[[#Headers],[RCA]])</f>
        <v>-950</v>
      </c>
      <c r="J596" s="10">
        <f>SUM(Table_ExternalData_17[[#This Row],[GRN]]+Table_ExternalData_17[[#This Row],[VSTR]]+Table_ExternalData_17[[#This Row],[SR]]+Table_ExternalData_17[[#This Row],[TR]]+Table_ExternalData_17[[#This Row],[RCA]])</f>
        <v>5350</v>
      </c>
      <c r="K596" s="10">
        <f>SUMIFS(IsQList,IsIList,Table_ExternalData_15[[#This Row],[item_key]],IsITypeList,Table_ExternalData_17[[#Headers],[R/P]])</f>
        <v>9924</v>
      </c>
      <c r="L596" s="10">
        <f>SUMIFS(IsQList,IsIList,Table_ExternalData_15[[#This Row],[item_key]],IsITypeList,Table_ExternalData_17[[#Headers],[CST]])</f>
        <v>0</v>
      </c>
      <c r="M596" s="10">
        <f>SUMIFS(IsQList,IsIList,Table_ExternalData_15[[#This Row],[item_key]],IsITypeList,Table_ExternalData_17[[#Headers],[S/I]])</f>
        <v>0</v>
      </c>
      <c r="N596" s="10">
        <f>SUMIFS(IsQList,IsIList,Table_ExternalData_15[[#This Row],[item_key]],IsITypeList,Table_ExternalData_17[[#Headers],[VST]])</f>
        <v>0</v>
      </c>
      <c r="O596" s="10">
        <f>SUMIFS(IsQList,IsIList,Table_ExternalData_15[[#This Row],[item_key]],IsITypeList,Table_ExternalData_17[[#Headers],[RTN]])</f>
        <v>-15</v>
      </c>
      <c r="P596" s="10">
        <f>SUM(Table_ExternalData_17[[#This Row],[R/P]:[RTN]])</f>
        <v>9909</v>
      </c>
      <c r="Q596" s="10">
        <f>SUM((Table_ExternalData_17[[#This Row],[Opening]]+Table_ExternalData_17[[#This Row],[Total Receipt]])-Table_ExternalData_17[[#This Row],[Total Issue]])</f>
        <v>3740</v>
      </c>
    </row>
    <row r="597" spans="1:17">
      <c r="A597" s="1" t="s">
        <v>37</v>
      </c>
      <c r="B597" s="1" t="s">
        <v>1040</v>
      </c>
      <c r="C597" s="1" t="s">
        <v>1041</v>
      </c>
      <c r="D597" s="10">
        <f>SUMIFS(OPBQList,OPBIList,Table_ExternalData_17[[#This Row],[item_key]])</f>
        <v>8266</v>
      </c>
      <c r="E597" s="10">
        <f>SUMIFS(GQList,GIList,Table_ExternalData_17[[#This Row],[item_key]],GTList,Table_ExternalData_17[[#Headers],[GRN]])</f>
        <v>6200</v>
      </c>
      <c r="F597" s="10">
        <f>SUMIFS(GQList,GIList,Table_ExternalData_17[[#This Row],[item_key]],GTList,Table_ExternalData_17[[#Headers],[VSTR]])</f>
        <v>0</v>
      </c>
      <c r="G597" s="10">
        <f>SUMIFS(GQList,GIList,Table_ExternalData_17[[#This Row],[item_key]],GTList,Table_ExternalData_17[[#Headers],[SR]])</f>
        <v>0</v>
      </c>
      <c r="H597" s="10">
        <f>SUMIFS(GQList,GIList,Table_ExternalData_17[[#This Row],[item_key]],GTList,Table_ExternalData_17[[#Headers],[TR]])</f>
        <v>0</v>
      </c>
      <c r="I597" s="10">
        <f>SUMIFS(GQList,GIList,Table_ExternalData_17[[#This Row],[item_key]],GTList,Table_ExternalData_17[[#Headers],[RCA]])</f>
        <v>-850</v>
      </c>
      <c r="J597" s="10">
        <f>SUM(Table_ExternalData_17[[#This Row],[GRN]]+Table_ExternalData_17[[#This Row],[VSTR]]+Table_ExternalData_17[[#This Row],[SR]]+Table_ExternalData_17[[#This Row],[TR]]+Table_ExternalData_17[[#This Row],[RCA]])</f>
        <v>5350</v>
      </c>
      <c r="K597" s="10">
        <f>SUMIFS(IsQList,IsIList,Table_ExternalData_15[[#This Row],[item_key]],IsITypeList,Table_ExternalData_17[[#Headers],[R/P]])</f>
        <v>9924</v>
      </c>
      <c r="L597" s="10">
        <f>SUMIFS(IsQList,IsIList,Table_ExternalData_15[[#This Row],[item_key]],IsITypeList,Table_ExternalData_17[[#Headers],[CST]])</f>
        <v>0</v>
      </c>
      <c r="M597" s="10">
        <f>SUMIFS(IsQList,IsIList,Table_ExternalData_15[[#This Row],[item_key]],IsITypeList,Table_ExternalData_17[[#Headers],[S/I]])</f>
        <v>0</v>
      </c>
      <c r="N597" s="10">
        <f>SUMIFS(IsQList,IsIList,Table_ExternalData_15[[#This Row],[item_key]],IsITypeList,Table_ExternalData_17[[#Headers],[VST]])</f>
        <v>0</v>
      </c>
      <c r="O597" s="10">
        <f>SUMIFS(IsQList,IsIList,Table_ExternalData_15[[#This Row],[item_key]],IsITypeList,Table_ExternalData_17[[#Headers],[RTN]])</f>
        <v>-15</v>
      </c>
      <c r="P597" s="10">
        <f>SUM(Table_ExternalData_17[[#This Row],[R/P]:[RTN]])</f>
        <v>9909</v>
      </c>
      <c r="Q597" s="10">
        <f>SUM((Table_ExternalData_17[[#This Row],[Opening]]+Table_ExternalData_17[[#This Row],[Total Receipt]])-Table_ExternalData_17[[#This Row],[Total Issue]])</f>
        <v>3707</v>
      </c>
    </row>
    <row r="598" spans="1:17">
      <c r="A598" s="1" t="s">
        <v>38</v>
      </c>
      <c r="B598" s="1" t="s">
        <v>1042</v>
      </c>
      <c r="C598" s="1" t="s">
        <v>1043</v>
      </c>
      <c r="D598" s="10">
        <f>SUMIFS(OPBQList,OPBIList,Table_ExternalData_17[[#This Row],[item_key]])</f>
        <v>5833</v>
      </c>
      <c r="E598" s="10">
        <f>SUMIFS(GQList,GIList,Table_ExternalData_17[[#This Row],[item_key]],GTList,Table_ExternalData_17[[#Headers],[GRN]])</f>
        <v>10210</v>
      </c>
      <c r="F598" s="10">
        <f>SUMIFS(GQList,GIList,Table_ExternalData_17[[#This Row],[item_key]],GTList,Table_ExternalData_17[[#Headers],[VSTR]])</f>
        <v>0</v>
      </c>
      <c r="G598" s="10">
        <f>SUMIFS(GQList,GIList,Table_ExternalData_17[[#This Row],[item_key]],GTList,Table_ExternalData_17[[#Headers],[SR]])</f>
        <v>0</v>
      </c>
      <c r="H598" s="10">
        <f>SUMIFS(GQList,GIList,Table_ExternalData_17[[#This Row],[item_key]],GTList,Table_ExternalData_17[[#Headers],[TR]])</f>
        <v>0</v>
      </c>
      <c r="I598" s="10">
        <f>SUMIFS(GQList,GIList,Table_ExternalData_17[[#This Row],[item_key]],GTList,Table_ExternalData_17[[#Headers],[RCA]])</f>
        <v>-2100</v>
      </c>
      <c r="J598" s="10">
        <f>SUM(Table_ExternalData_17[[#This Row],[GRN]]+Table_ExternalData_17[[#This Row],[VSTR]]+Table_ExternalData_17[[#This Row],[SR]]+Table_ExternalData_17[[#This Row],[TR]]+Table_ExternalData_17[[#This Row],[RCA]])</f>
        <v>8110</v>
      </c>
      <c r="K598" s="10">
        <f>SUMIFS(IsQList,IsIList,Table_ExternalData_15[[#This Row],[item_key]],IsITypeList,Table_ExternalData_17[[#Headers],[R/P]])</f>
        <v>9924</v>
      </c>
      <c r="L598" s="10">
        <f>SUMIFS(IsQList,IsIList,Table_ExternalData_15[[#This Row],[item_key]],IsITypeList,Table_ExternalData_17[[#Headers],[CST]])</f>
        <v>0</v>
      </c>
      <c r="M598" s="10">
        <f>SUMIFS(IsQList,IsIList,Table_ExternalData_15[[#This Row],[item_key]],IsITypeList,Table_ExternalData_17[[#Headers],[S/I]])</f>
        <v>0</v>
      </c>
      <c r="N598" s="10">
        <f>SUMIFS(IsQList,IsIList,Table_ExternalData_15[[#This Row],[item_key]],IsITypeList,Table_ExternalData_17[[#Headers],[VST]])</f>
        <v>0</v>
      </c>
      <c r="O598" s="10">
        <f>SUMIFS(IsQList,IsIList,Table_ExternalData_15[[#This Row],[item_key]],IsITypeList,Table_ExternalData_17[[#Headers],[RTN]])</f>
        <v>-57</v>
      </c>
      <c r="P598" s="10">
        <f>SUM(Table_ExternalData_17[[#This Row],[R/P]:[RTN]])</f>
        <v>9867</v>
      </c>
      <c r="Q598" s="10">
        <f>SUM((Table_ExternalData_17[[#This Row],[Opening]]+Table_ExternalData_17[[#This Row],[Total Receipt]])-Table_ExternalData_17[[#This Row],[Total Issue]])</f>
        <v>4076</v>
      </c>
    </row>
    <row r="599" spans="1:17">
      <c r="A599" s="1" t="s">
        <v>2266</v>
      </c>
      <c r="B599" s="1" t="s">
        <v>2725</v>
      </c>
      <c r="C599" s="1" t="s">
        <v>2726</v>
      </c>
      <c r="D599" s="10">
        <f>SUMIFS(OPBQList,OPBIList,Table_ExternalData_17[[#This Row],[item_key]])</f>
        <v>3836</v>
      </c>
      <c r="E599" s="10">
        <f>SUMIFS(GQList,GIList,Table_ExternalData_17[[#This Row],[item_key]],GTList,Table_ExternalData_17[[#Headers],[GRN]])</f>
        <v>0</v>
      </c>
      <c r="F599" s="10">
        <f>SUMIFS(GQList,GIList,Table_ExternalData_17[[#This Row],[item_key]],GTList,Table_ExternalData_17[[#Headers],[VSTR]])</f>
        <v>0</v>
      </c>
      <c r="G599" s="10">
        <f>SUMIFS(GQList,GIList,Table_ExternalData_17[[#This Row],[item_key]],GTList,Table_ExternalData_17[[#Headers],[SR]])</f>
        <v>0</v>
      </c>
      <c r="H599" s="10">
        <f>SUMIFS(GQList,GIList,Table_ExternalData_17[[#This Row],[item_key]],GTList,Table_ExternalData_17[[#Headers],[TR]])</f>
        <v>0</v>
      </c>
      <c r="I599" s="10">
        <f>SUMIFS(GQList,GIList,Table_ExternalData_17[[#This Row],[item_key]],GTList,Table_ExternalData_17[[#Headers],[RCA]])</f>
        <v>0</v>
      </c>
      <c r="J599" s="10">
        <f>SUM(Table_ExternalData_17[[#This Row],[GRN]]+Table_ExternalData_17[[#This Row],[VSTR]]+Table_ExternalData_17[[#This Row],[SR]]+Table_ExternalData_17[[#This Row],[TR]]+Table_ExternalData_17[[#This Row],[RCA]])</f>
        <v>0</v>
      </c>
      <c r="K599" s="10">
        <f>SUMIFS(IsQList,IsIList,Table_ExternalData_15[[#This Row],[item_key]],IsITypeList,Table_ExternalData_17[[#Headers],[R/P]])</f>
        <v>9924</v>
      </c>
      <c r="L599" s="10">
        <f>SUMIFS(IsQList,IsIList,Table_ExternalData_15[[#This Row],[item_key]],IsITypeList,Table_ExternalData_17[[#Headers],[CST]])</f>
        <v>0</v>
      </c>
      <c r="M599" s="10">
        <f>SUMIFS(IsQList,IsIList,Table_ExternalData_15[[#This Row],[item_key]],IsITypeList,Table_ExternalData_17[[#Headers],[S/I]])</f>
        <v>0</v>
      </c>
      <c r="N599" s="10">
        <f>SUMIFS(IsQList,IsIList,Table_ExternalData_15[[#This Row],[item_key]],IsITypeList,Table_ExternalData_17[[#Headers],[VST]])</f>
        <v>0</v>
      </c>
      <c r="O599" s="10">
        <f>SUMIFS(IsQList,IsIList,Table_ExternalData_15[[#This Row],[item_key]],IsITypeList,Table_ExternalData_17[[#Headers],[RTN]])</f>
        <v>-57</v>
      </c>
      <c r="P599" s="10">
        <f>SUM(Table_ExternalData_17[[#This Row],[R/P]:[RTN]])</f>
        <v>9867</v>
      </c>
      <c r="Q599" s="10">
        <f>SUM((Table_ExternalData_17[[#This Row],[Opening]]+Table_ExternalData_17[[#This Row],[Total Receipt]])-Table_ExternalData_17[[#This Row],[Total Issue]])</f>
        <v>-6031</v>
      </c>
    </row>
    <row r="600" spans="1:17">
      <c r="A600" s="1" t="s">
        <v>39</v>
      </c>
      <c r="B600" s="1" t="s">
        <v>1044</v>
      </c>
      <c r="C600" s="1" t="s">
        <v>1045</v>
      </c>
      <c r="D600" s="10">
        <f>SUMIFS(OPBQList,OPBIList,Table_ExternalData_17[[#This Row],[item_key]])</f>
        <v>6330</v>
      </c>
      <c r="E600" s="10">
        <f>SUMIFS(GQList,GIList,Table_ExternalData_17[[#This Row],[item_key]],GTList,Table_ExternalData_17[[#Headers],[GRN]])</f>
        <v>8000</v>
      </c>
      <c r="F600" s="10">
        <f>SUMIFS(GQList,GIList,Table_ExternalData_17[[#This Row],[item_key]],GTList,Table_ExternalData_17[[#Headers],[VSTR]])</f>
        <v>0</v>
      </c>
      <c r="G600" s="10">
        <f>SUMIFS(GQList,GIList,Table_ExternalData_17[[#This Row],[item_key]],GTList,Table_ExternalData_17[[#Headers],[SR]])</f>
        <v>0</v>
      </c>
      <c r="H600" s="10">
        <f>SUMIFS(GQList,GIList,Table_ExternalData_17[[#This Row],[item_key]],GTList,Table_ExternalData_17[[#Headers],[TR]])</f>
        <v>0</v>
      </c>
      <c r="I600" s="10">
        <f>SUMIFS(GQList,GIList,Table_ExternalData_17[[#This Row],[item_key]],GTList,Table_ExternalData_17[[#Headers],[RCA]])</f>
        <v>0</v>
      </c>
      <c r="J600" s="10">
        <f>SUM(Table_ExternalData_17[[#This Row],[GRN]]+Table_ExternalData_17[[#This Row],[VSTR]]+Table_ExternalData_17[[#This Row],[SR]]+Table_ExternalData_17[[#This Row],[TR]]+Table_ExternalData_17[[#This Row],[RCA]])</f>
        <v>8000</v>
      </c>
      <c r="K600" s="10">
        <f>SUMIFS(IsQList,IsIList,Table_ExternalData_15[[#This Row],[item_key]],IsITypeList,Table_ExternalData_17[[#Headers],[R/P]])</f>
        <v>9924</v>
      </c>
      <c r="L600" s="10">
        <f>SUMIFS(IsQList,IsIList,Table_ExternalData_15[[#This Row],[item_key]],IsITypeList,Table_ExternalData_17[[#Headers],[CST]])</f>
        <v>0</v>
      </c>
      <c r="M600" s="10">
        <f>SUMIFS(IsQList,IsIList,Table_ExternalData_15[[#This Row],[item_key]],IsITypeList,Table_ExternalData_17[[#Headers],[S/I]])</f>
        <v>0</v>
      </c>
      <c r="N600" s="10">
        <f>SUMIFS(IsQList,IsIList,Table_ExternalData_15[[#This Row],[item_key]],IsITypeList,Table_ExternalData_17[[#Headers],[VST]])</f>
        <v>0</v>
      </c>
      <c r="O600" s="10">
        <f>SUMIFS(IsQList,IsIList,Table_ExternalData_15[[#This Row],[item_key]],IsITypeList,Table_ExternalData_17[[#Headers],[RTN]])</f>
        <v>0</v>
      </c>
      <c r="P600" s="10">
        <f>SUM(Table_ExternalData_17[[#This Row],[R/P]:[RTN]])</f>
        <v>9924</v>
      </c>
      <c r="Q600" s="10">
        <f>SUM((Table_ExternalData_17[[#This Row],[Opening]]+Table_ExternalData_17[[#This Row],[Total Receipt]])-Table_ExternalData_17[[#This Row],[Total Issue]])</f>
        <v>4406</v>
      </c>
    </row>
    <row r="601" spans="1:17">
      <c r="A601" s="1" t="s">
        <v>40</v>
      </c>
      <c r="B601" s="1" t="s">
        <v>1046</v>
      </c>
      <c r="C601" s="1" t="s">
        <v>1047</v>
      </c>
      <c r="D601" s="10">
        <f>SUMIFS(OPBQList,OPBIList,Table_ExternalData_17[[#This Row],[item_key]])</f>
        <v>9013</v>
      </c>
      <c r="E601" s="10">
        <f>SUMIFS(GQList,GIList,Table_ExternalData_17[[#This Row],[item_key]],GTList,Table_ExternalData_17[[#Headers],[GRN]])</f>
        <v>10020</v>
      </c>
      <c r="F601" s="10">
        <f>SUMIFS(GQList,GIList,Table_ExternalData_17[[#This Row],[item_key]],GTList,Table_ExternalData_17[[#Headers],[VSTR]])</f>
        <v>0</v>
      </c>
      <c r="G601" s="10">
        <f>SUMIFS(GQList,GIList,Table_ExternalData_17[[#This Row],[item_key]],GTList,Table_ExternalData_17[[#Headers],[SR]])</f>
        <v>0</v>
      </c>
      <c r="H601" s="10">
        <f>SUMIFS(GQList,GIList,Table_ExternalData_17[[#This Row],[item_key]],GTList,Table_ExternalData_17[[#Headers],[TR]])</f>
        <v>0</v>
      </c>
      <c r="I601" s="10">
        <f>SUMIFS(GQList,GIList,Table_ExternalData_17[[#This Row],[item_key]],GTList,Table_ExternalData_17[[#Headers],[RCA]])</f>
        <v>0</v>
      </c>
      <c r="J601" s="10">
        <f>SUM(Table_ExternalData_17[[#This Row],[GRN]]+Table_ExternalData_17[[#This Row],[VSTR]]+Table_ExternalData_17[[#This Row],[SR]]+Table_ExternalData_17[[#This Row],[TR]]+Table_ExternalData_17[[#This Row],[RCA]])</f>
        <v>10020</v>
      </c>
      <c r="K601" s="10">
        <f>SUMIFS(IsQList,IsIList,Table_ExternalData_15[[#This Row],[item_key]],IsITypeList,Table_ExternalData_17[[#Headers],[R/P]])</f>
        <v>9777</v>
      </c>
      <c r="L601" s="10">
        <f>SUMIFS(IsQList,IsIList,Table_ExternalData_15[[#This Row],[item_key]],IsITypeList,Table_ExternalData_17[[#Headers],[CST]])</f>
        <v>0</v>
      </c>
      <c r="M601" s="10">
        <f>SUMIFS(IsQList,IsIList,Table_ExternalData_15[[#This Row],[item_key]],IsITypeList,Table_ExternalData_17[[#Headers],[S/I]])</f>
        <v>0</v>
      </c>
      <c r="N601" s="10">
        <f>SUMIFS(IsQList,IsIList,Table_ExternalData_15[[#This Row],[item_key]],IsITypeList,Table_ExternalData_17[[#Headers],[VST]])</f>
        <v>0</v>
      </c>
      <c r="O601" s="10">
        <f>SUMIFS(IsQList,IsIList,Table_ExternalData_15[[#This Row],[item_key]],IsITypeList,Table_ExternalData_17[[#Headers],[RTN]])</f>
        <v>-7</v>
      </c>
      <c r="P601" s="10">
        <f>SUM(Table_ExternalData_17[[#This Row],[R/P]:[RTN]])</f>
        <v>9770</v>
      </c>
      <c r="Q601" s="10">
        <f>SUM((Table_ExternalData_17[[#This Row],[Opening]]+Table_ExternalData_17[[#This Row],[Total Receipt]])-Table_ExternalData_17[[#This Row],[Total Issue]])</f>
        <v>9263</v>
      </c>
    </row>
    <row r="602" spans="1:17">
      <c r="A602" s="1" t="s">
        <v>424</v>
      </c>
      <c r="B602" s="1" t="s">
        <v>742</v>
      </c>
      <c r="C602" s="1" t="s">
        <v>775</v>
      </c>
      <c r="D602" s="10">
        <f>SUMIFS(OPBQList,OPBIList,Table_ExternalData_17[[#This Row],[item_key]])</f>
        <v>31113</v>
      </c>
      <c r="E602" s="10">
        <f>SUMIFS(GQList,GIList,Table_ExternalData_17[[#This Row],[item_key]],GTList,Table_ExternalData_17[[#Headers],[GRN]])</f>
        <v>24300</v>
      </c>
      <c r="F602" s="10">
        <f>SUMIFS(GQList,GIList,Table_ExternalData_17[[#This Row],[item_key]],GTList,Table_ExternalData_17[[#Headers],[VSTR]])</f>
        <v>0</v>
      </c>
      <c r="G602" s="10">
        <f>SUMIFS(GQList,GIList,Table_ExternalData_17[[#This Row],[item_key]],GTList,Table_ExternalData_17[[#Headers],[SR]])</f>
        <v>0</v>
      </c>
      <c r="H602" s="10">
        <f>SUMIFS(GQList,GIList,Table_ExternalData_17[[#This Row],[item_key]],GTList,Table_ExternalData_17[[#Headers],[TR]])</f>
        <v>0</v>
      </c>
      <c r="I602" s="10">
        <f>SUMIFS(GQList,GIList,Table_ExternalData_17[[#This Row],[item_key]],GTList,Table_ExternalData_17[[#Headers],[RCA]])</f>
        <v>-1300</v>
      </c>
      <c r="J602" s="10">
        <f>SUM(Table_ExternalData_17[[#This Row],[GRN]]+Table_ExternalData_17[[#This Row],[VSTR]]+Table_ExternalData_17[[#This Row],[SR]]+Table_ExternalData_17[[#This Row],[TR]]+Table_ExternalData_17[[#This Row],[RCA]])</f>
        <v>23000</v>
      </c>
      <c r="K602" s="10">
        <f>SUMIFS(IsQList,IsIList,Table_ExternalData_15[[#This Row],[item_key]],IsITypeList,Table_ExternalData_17[[#Headers],[R/P]])</f>
        <v>19848</v>
      </c>
      <c r="L602" s="10">
        <f>SUMIFS(IsQList,IsIList,Table_ExternalData_15[[#This Row],[item_key]],IsITypeList,Table_ExternalData_17[[#Headers],[CST]])</f>
        <v>0</v>
      </c>
      <c r="M602" s="10">
        <f>SUMIFS(IsQList,IsIList,Table_ExternalData_15[[#This Row],[item_key]],IsITypeList,Table_ExternalData_17[[#Headers],[S/I]])</f>
        <v>0</v>
      </c>
      <c r="N602" s="10">
        <f>SUMIFS(IsQList,IsIList,Table_ExternalData_15[[#This Row],[item_key]],IsITypeList,Table_ExternalData_17[[#Headers],[VST]])</f>
        <v>0</v>
      </c>
      <c r="O602" s="10">
        <f>SUMIFS(IsQList,IsIList,Table_ExternalData_15[[#This Row],[item_key]],IsITypeList,Table_ExternalData_17[[#Headers],[RTN]])</f>
        <v>-2780</v>
      </c>
      <c r="P602" s="10">
        <f>SUM(Table_ExternalData_17[[#This Row],[R/P]:[RTN]])</f>
        <v>17068</v>
      </c>
      <c r="Q602" s="10">
        <f>SUM((Table_ExternalData_17[[#This Row],[Opening]]+Table_ExternalData_17[[#This Row],[Total Receipt]])-Table_ExternalData_17[[#This Row],[Total Issue]])</f>
        <v>37045</v>
      </c>
    </row>
    <row r="603" spans="1:17">
      <c r="A603" s="1" t="s">
        <v>2240</v>
      </c>
      <c r="B603" s="1" t="s">
        <v>2727</v>
      </c>
      <c r="C603" s="1" t="s">
        <v>2728</v>
      </c>
      <c r="D603" s="10">
        <f>SUMIFS(OPBQList,OPBIList,Table_ExternalData_17[[#This Row],[item_key]])</f>
        <v>11554</v>
      </c>
      <c r="E603" s="10">
        <f>SUMIFS(GQList,GIList,Table_ExternalData_17[[#This Row],[item_key]],GTList,Table_ExternalData_17[[#Headers],[GRN]])</f>
        <v>0</v>
      </c>
      <c r="F603" s="10">
        <f>SUMIFS(GQList,GIList,Table_ExternalData_17[[#This Row],[item_key]],GTList,Table_ExternalData_17[[#Headers],[VSTR]])</f>
        <v>0</v>
      </c>
      <c r="G603" s="10">
        <f>SUMIFS(GQList,GIList,Table_ExternalData_17[[#This Row],[item_key]],GTList,Table_ExternalData_17[[#Headers],[SR]])</f>
        <v>0</v>
      </c>
      <c r="H603" s="10">
        <f>SUMIFS(GQList,GIList,Table_ExternalData_17[[#This Row],[item_key]],GTList,Table_ExternalData_17[[#Headers],[TR]])</f>
        <v>0</v>
      </c>
      <c r="I603" s="10">
        <f>SUMIFS(GQList,GIList,Table_ExternalData_17[[#This Row],[item_key]],GTList,Table_ExternalData_17[[#Headers],[RCA]])</f>
        <v>0</v>
      </c>
      <c r="J603" s="10">
        <f>SUM(Table_ExternalData_17[[#This Row],[GRN]]+Table_ExternalData_17[[#This Row],[VSTR]]+Table_ExternalData_17[[#This Row],[SR]]+Table_ExternalData_17[[#This Row],[TR]]+Table_ExternalData_17[[#This Row],[RCA]])</f>
        <v>0</v>
      </c>
      <c r="K603" s="10">
        <f>SUMIFS(IsQList,IsIList,Table_ExternalData_15[[#This Row],[item_key]],IsITypeList,Table_ExternalData_17[[#Headers],[R/P]])</f>
        <v>9924</v>
      </c>
      <c r="L603" s="10">
        <f>SUMIFS(IsQList,IsIList,Table_ExternalData_15[[#This Row],[item_key]],IsITypeList,Table_ExternalData_17[[#Headers],[CST]])</f>
        <v>0</v>
      </c>
      <c r="M603" s="10">
        <f>SUMIFS(IsQList,IsIList,Table_ExternalData_15[[#This Row],[item_key]],IsITypeList,Table_ExternalData_17[[#Headers],[S/I]])</f>
        <v>0</v>
      </c>
      <c r="N603" s="10">
        <f>SUMIFS(IsQList,IsIList,Table_ExternalData_15[[#This Row],[item_key]],IsITypeList,Table_ExternalData_17[[#Headers],[VST]])</f>
        <v>0</v>
      </c>
      <c r="O603" s="10">
        <f>SUMIFS(IsQList,IsIList,Table_ExternalData_15[[#This Row],[item_key]],IsITypeList,Table_ExternalData_17[[#Headers],[RTN]])</f>
        <v>0</v>
      </c>
      <c r="P603" s="10">
        <f>SUM(Table_ExternalData_17[[#This Row],[R/P]:[RTN]])</f>
        <v>9924</v>
      </c>
      <c r="Q603" s="10">
        <f>SUM((Table_ExternalData_17[[#This Row],[Opening]]+Table_ExternalData_17[[#This Row],[Total Receipt]])-Table_ExternalData_17[[#This Row],[Total Issue]])</f>
        <v>1630</v>
      </c>
    </row>
    <row r="604" spans="1:17">
      <c r="A604" s="1" t="s">
        <v>41</v>
      </c>
      <c r="B604" s="1" t="s">
        <v>1048</v>
      </c>
      <c r="C604" s="1" t="s">
        <v>1049</v>
      </c>
      <c r="D604" s="10">
        <f>SUMIFS(OPBQList,OPBIList,Table_ExternalData_17[[#This Row],[item_key]])</f>
        <v>6275</v>
      </c>
      <c r="E604" s="10">
        <f>SUMIFS(GQList,GIList,Table_ExternalData_17[[#This Row],[item_key]],GTList,Table_ExternalData_17[[#Headers],[GRN]])</f>
        <v>9800</v>
      </c>
      <c r="F604" s="10">
        <f>SUMIFS(GQList,GIList,Table_ExternalData_17[[#This Row],[item_key]],GTList,Table_ExternalData_17[[#Headers],[VSTR]])</f>
        <v>0</v>
      </c>
      <c r="G604" s="10">
        <f>SUMIFS(GQList,GIList,Table_ExternalData_17[[#This Row],[item_key]],GTList,Table_ExternalData_17[[#Headers],[SR]])</f>
        <v>0</v>
      </c>
      <c r="H604" s="10">
        <f>SUMIFS(GQList,GIList,Table_ExternalData_17[[#This Row],[item_key]],GTList,Table_ExternalData_17[[#Headers],[TR]])</f>
        <v>0</v>
      </c>
      <c r="I604" s="10">
        <f>SUMIFS(GQList,GIList,Table_ExternalData_17[[#This Row],[item_key]],GTList,Table_ExternalData_17[[#Headers],[RCA]])</f>
        <v>0</v>
      </c>
      <c r="J604" s="10">
        <f>SUM(Table_ExternalData_17[[#This Row],[GRN]]+Table_ExternalData_17[[#This Row],[VSTR]]+Table_ExternalData_17[[#This Row],[SR]]+Table_ExternalData_17[[#This Row],[TR]]+Table_ExternalData_17[[#This Row],[RCA]])</f>
        <v>9800</v>
      </c>
      <c r="K604" s="10">
        <f>SUMIFS(IsQList,IsIList,Table_ExternalData_15[[#This Row],[item_key]],IsITypeList,Table_ExternalData_17[[#Headers],[R/P]])</f>
        <v>9924</v>
      </c>
      <c r="L604" s="10">
        <f>SUMIFS(IsQList,IsIList,Table_ExternalData_15[[#This Row],[item_key]],IsITypeList,Table_ExternalData_17[[#Headers],[CST]])</f>
        <v>0</v>
      </c>
      <c r="M604" s="10">
        <f>SUMIFS(IsQList,IsIList,Table_ExternalData_15[[#This Row],[item_key]],IsITypeList,Table_ExternalData_17[[#Headers],[S/I]])</f>
        <v>0</v>
      </c>
      <c r="N604" s="10">
        <f>SUMIFS(IsQList,IsIList,Table_ExternalData_15[[#This Row],[item_key]],IsITypeList,Table_ExternalData_17[[#Headers],[VST]])</f>
        <v>0</v>
      </c>
      <c r="O604" s="10">
        <f>SUMIFS(IsQList,IsIList,Table_ExternalData_15[[#This Row],[item_key]],IsITypeList,Table_ExternalData_17[[#Headers],[RTN]])</f>
        <v>0</v>
      </c>
      <c r="P604" s="10">
        <f>SUM(Table_ExternalData_17[[#This Row],[R/P]:[RTN]])</f>
        <v>9924</v>
      </c>
      <c r="Q604" s="10">
        <f>SUM((Table_ExternalData_17[[#This Row],[Opening]]+Table_ExternalData_17[[#This Row],[Total Receipt]])-Table_ExternalData_17[[#This Row],[Total Issue]])</f>
        <v>6151</v>
      </c>
    </row>
    <row r="605" spans="1:17">
      <c r="A605" s="1" t="s">
        <v>42</v>
      </c>
      <c r="B605" s="1" t="s">
        <v>1050</v>
      </c>
      <c r="C605" s="1" t="s">
        <v>1051</v>
      </c>
      <c r="D605" s="10">
        <f>SUMIFS(OPBQList,OPBIList,Table_ExternalData_17[[#This Row],[item_key]])</f>
        <v>9571</v>
      </c>
      <c r="E605" s="10">
        <f>SUMIFS(GQList,GIList,Table_ExternalData_17[[#This Row],[item_key]],GTList,Table_ExternalData_17[[#Headers],[GRN]])</f>
        <v>47700</v>
      </c>
      <c r="F605" s="10">
        <f>SUMIFS(GQList,GIList,Table_ExternalData_17[[#This Row],[item_key]],GTList,Table_ExternalData_17[[#Headers],[VSTR]])</f>
        <v>0</v>
      </c>
      <c r="G605" s="10">
        <f>SUMIFS(GQList,GIList,Table_ExternalData_17[[#This Row],[item_key]],GTList,Table_ExternalData_17[[#Headers],[SR]])</f>
        <v>0</v>
      </c>
      <c r="H605" s="10">
        <f>SUMIFS(GQList,GIList,Table_ExternalData_17[[#This Row],[item_key]],GTList,Table_ExternalData_17[[#Headers],[TR]])</f>
        <v>0</v>
      </c>
      <c r="I605" s="10">
        <f>SUMIFS(GQList,GIList,Table_ExternalData_17[[#This Row],[item_key]],GTList,Table_ExternalData_17[[#Headers],[RCA]])</f>
        <v>0</v>
      </c>
      <c r="J605" s="10">
        <f>SUM(Table_ExternalData_17[[#This Row],[GRN]]+Table_ExternalData_17[[#This Row],[VSTR]]+Table_ExternalData_17[[#This Row],[SR]]+Table_ExternalData_17[[#This Row],[TR]]+Table_ExternalData_17[[#This Row],[RCA]])</f>
        <v>47700</v>
      </c>
      <c r="K605" s="10">
        <f>SUMIFS(IsQList,IsIList,Table_ExternalData_15[[#This Row],[item_key]],IsITypeList,Table_ExternalData_17[[#Headers],[R/P]])</f>
        <v>39696</v>
      </c>
      <c r="L605" s="10">
        <f>SUMIFS(IsQList,IsIList,Table_ExternalData_15[[#This Row],[item_key]],IsITypeList,Table_ExternalData_17[[#Headers],[CST]])</f>
        <v>0</v>
      </c>
      <c r="M605" s="10">
        <f>SUMIFS(IsQList,IsIList,Table_ExternalData_15[[#This Row],[item_key]],IsITypeList,Table_ExternalData_17[[#Headers],[S/I]])</f>
        <v>0</v>
      </c>
      <c r="N605" s="10">
        <f>SUMIFS(IsQList,IsIList,Table_ExternalData_15[[#This Row],[item_key]],IsITypeList,Table_ExternalData_17[[#Headers],[VST]])</f>
        <v>0</v>
      </c>
      <c r="O605" s="10">
        <f>SUMIFS(IsQList,IsIList,Table_ExternalData_15[[#This Row],[item_key]],IsITypeList,Table_ExternalData_17[[#Headers],[RTN]])</f>
        <v>0</v>
      </c>
      <c r="P605" s="10">
        <f>SUM(Table_ExternalData_17[[#This Row],[R/P]:[RTN]])</f>
        <v>39696</v>
      </c>
      <c r="Q605" s="10">
        <f>SUM((Table_ExternalData_17[[#This Row],[Opening]]+Table_ExternalData_17[[#This Row],[Total Receipt]])-Table_ExternalData_17[[#This Row],[Total Issue]])</f>
        <v>17575</v>
      </c>
    </row>
    <row r="606" spans="1:17">
      <c r="A606" s="1" t="s">
        <v>473</v>
      </c>
      <c r="B606" s="1" t="s">
        <v>1052</v>
      </c>
      <c r="C606" s="1" t="s">
        <v>1053</v>
      </c>
      <c r="D606" s="10">
        <f>SUMIFS(OPBQList,OPBIList,Table_ExternalData_17[[#This Row],[item_key]])</f>
        <v>6484</v>
      </c>
      <c r="E606" s="10">
        <f>SUMIFS(GQList,GIList,Table_ExternalData_17[[#This Row],[item_key]],GTList,Table_ExternalData_17[[#Headers],[GRN]])</f>
        <v>3000</v>
      </c>
      <c r="F606" s="10">
        <f>SUMIFS(GQList,GIList,Table_ExternalData_17[[#This Row],[item_key]],GTList,Table_ExternalData_17[[#Headers],[VSTR]])</f>
        <v>0</v>
      </c>
      <c r="G606" s="10">
        <f>SUMIFS(GQList,GIList,Table_ExternalData_17[[#This Row],[item_key]],GTList,Table_ExternalData_17[[#Headers],[SR]])</f>
        <v>0</v>
      </c>
      <c r="H606" s="10">
        <f>SUMIFS(GQList,GIList,Table_ExternalData_17[[#This Row],[item_key]],GTList,Table_ExternalData_17[[#Headers],[TR]])</f>
        <v>0</v>
      </c>
      <c r="I606" s="10">
        <f>SUMIFS(GQList,GIList,Table_ExternalData_17[[#This Row],[item_key]],GTList,Table_ExternalData_17[[#Headers],[RCA]])</f>
        <v>0</v>
      </c>
      <c r="J606" s="10">
        <f>SUM(Table_ExternalData_17[[#This Row],[GRN]]+Table_ExternalData_17[[#This Row],[VSTR]]+Table_ExternalData_17[[#This Row],[SR]]+Table_ExternalData_17[[#This Row],[TR]]+Table_ExternalData_17[[#This Row],[RCA]])</f>
        <v>3000</v>
      </c>
      <c r="K606" s="10">
        <f>SUMIFS(IsQList,IsIList,Table_ExternalData_15[[#This Row],[item_key]],IsITypeList,Table_ExternalData_17[[#Headers],[R/P]])</f>
        <v>9924</v>
      </c>
      <c r="L606" s="10">
        <f>SUMIFS(IsQList,IsIList,Table_ExternalData_15[[#This Row],[item_key]],IsITypeList,Table_ExternalData_17[[#Headers],[CST]])</f>
        <v>0</v>
      </c>
      <c r="M606" s="10">
        <f>SUMIFS(IsQList,IsIList,Table_ExternalData_15[[#This Row],[item_key]],IsITypeList,Table_ExternalData_17[[#Headers],[S/I]])</f>
        <v>0</v>
      </c>
      <c r="N606" s="10">
        <f>SUMIFS(IsQList,IsIList,Table_ExternalData_15[[#This Row],[item_key]],IsITypeList,Table_ExternalData_17[[#Headers],[VST]])</f>
        <v>0</v>
      </c>
      <c r="O606" s="10">
        <f>SUMIFS(IsQList,IsIList,Table_ExternalData_15[[#This Row],[item_key]],IsITypeList,Table_ExternalData_17[[#Headers],[RTN]])</f>
        <v>-1</v>
      </c>
      <c r="P606" s="10">
        <f>SUM(Table_ExternalData_17[[#This Row],[R/P]:[RTN]])</f>
        <v>9923</v>
      </c>
      <c r="Q606" s="10">
        <f>SUM((Table_ExternalData_17[[#This Row],[Opening]]+Table_ExternalData_17[[#This Row],[Total Receipt]])-Table_ExternalData_17[[#This Row],[Total Issue]])</f>
        <v>-439</v>
      </c>
    </row>
    <row r="607" spans="1:17">
      <c r="A607" s="1" t="s">
        <v>43</v>
      </c>
      <c r="B607" s="1" t="s">
        <v>1060</v>
      </c>
      <c r="C607" s="1" t="s">
        <v>1061</v>
      </c>
      <c r="D607" s="10">
        <f>SUMIFS(OPBQList,OPBIList,Table_ExternalData_17[[#This Row],[item_key]])</f>
        <v>12997</v>
      </c>
      <c r="E607" s="10">
        <f>SUMIFS(GQList,GIList,Table_ExternalData_17[[#This Row],[item_key]],GTList,Table_ExternalData_17[[#Headers],[GRN]])</f>
        <v>19265</v>
      </c>
      <c r="F607" s="10">
        <f>SUMIFS(GQList,GIList,Table_ExternalData_17[[#This Row],[item_key]],GTList,Table_ExternalData_17[[#Headers],[VSTR]])</f>
        <v>0</v>
      </c>
      <c r="G607" s="10">
        <f>SUMIFS(GQList,GIList,Table_ExternalData_17[[#This Row],[item_key]],GTList,Table_ExternalData_17[[#Headers],[SR]])</f>
        <v>0</v>
      </c>
      <c r="H607" s="10">
        <f>SUMIFS(GQList,GIList,Table_ExternalData_17[[#This Row],[item_key]],GTList,Table_ExternalData_17[[#Headers],[TR]])</f>
        <v>0</v>
      </c>
      <c r="I607" s="10">
        <f>SUMIFS(GQList,GIList,Table_ExternalData_17[[#This Row],[item_key]],GTList,Table_ExternalData_17[[#Headers],[RCA]])</f>
        <v>-3000</v>
      </c>
      <c r="J607" s="10">
        <f>SUM(Table_ExternalData_17[[#This Row],[GRN]]+Table_ExternalData_17[[#This Row],[VSTR]]+Table_ExternalData_17[[#This Row],[SR]]+Table_ExternalData_17[[#This Row],[TR]]+Table_ExternalData_17[[#This Row],[RCA]])</f>
        <v>16265</v>
      </c>
      <c r="K607" s="10">
        <f>SUMIFS(IsQList,IsIList,Table_ExternalData_15[[#This Row],[item_key]],IsITypeList,Table_ExternalData_17[[#Headers],[R/P]])</f>
        <v>9924</v>
      </c>
      <c r="L607" s="10">
        <f>SUMIFS(IsQList,IsIList,Table_ExternalData_15[[#This Row],[item_key]],IsITypeList,Table_ExternalData_17[[#Headers],[CST]])</f>
        <v>0</v>
      </c>
      <c r="M607" s="10">
        <f>SUMIFS(IsQList,IsIList,Table_ExternalData_15[[#This Row],[item_key]],IsITypeList,Table_ExternalData_17[[#Headers],[S/I]])</f>
        <v>0</v>
      </c>
      <c r="N607" s="10">
        <f>SUMIFS(IsQList,IsIList,Table_ExternalData_15[[#This Row],[item_key]],IsITypeList,Table_ExternalData_17[[#Headers],[VST]])</f>
        <v>0</v>
      </c>
      <c r="O607" s="10">
        <f>SUMIFS(IsQList,IsIList,Table_ExternalData_15[[#This Row],[item_key]],IsITypeList,Table_ExternalData_17[[#Headers],[RTN]])</f>
        <v>0</v>
      </c>
      <c r="P607" s="10">
        <f>SUM(Table_ExternalData_17[[#This Row],[R/P]:[RTN]])</f>
        <v>9924</v>
      </c>
      <c r="Q607" s="10">
        <f>SUM((Table_ExternalData_17[[#This Row],[Opening]]+Table_ExternalData_17[[#This Row],[Total Receipt]])-Table_ExternalData_17[[#This Row],[Total Issue]])</f>
        <v>19338</v>
      </c>
    </row>
    <row r="608" spans="1:17">
      <c r="A608" s="1" t="s">
        <v>474</v>
      </c>
      <c r="B608" s="1" t="s">
        <v>776</v>
      </c>
      <c r="C608" s="1" t="s">
        <v>777</v>
      </c>
      <c r="D608" s="10">
        <f>SUMIFS(OPBQList,OPBIList,Table_ExternalData_17[[#This Row],[item_key]])</f>
        <v>7099</v>
      </c>
      <c r="E608" s="10">
        <f>SUMIFS(GQList,GIList,Table_ExternalData_17[[#This Row],[item_key]],GTList,Table_ExternalData_17[[#Headers],[GRN]])</f>
        <v>99640</v>
      </c>
      <c r="F608" s="10">
        <f>SUMIFS(GQList,GIList,Table_ExternalData_17[[#This Row],[item_key]],GTList,Table_ExternalData_17[[#Headers],[VSTR]])</f>
        <v>0</v>
      </c>
      <c r="G608" s="10">
        <f>SUMIFS(GQList,GIList,Table_ExternalData_17[[#This Row],[item_key]],GTList,Table_ExternalData_17[[#Headers],[SR]])</f>
        <v>0</v>
      </c>
      <c r="H608" s="10">
        <f>SUMIFS(GQList,GIList,Table_ExternalData_17[[#This Row],[item_key]],GTList,Table_ExternalData_17[[#Headers],[TR]])</f>
        <v>0</v>
      </c>
      <c r="I608" s="10">
        <f>SUMIFS(GQList,GIList,Table_ExternalData_17[[#This Row],[item_key]],GTList,Table_ExternalData_17[[#Headers],[RCA]])</f>
        <v>-13500</v>
      </c>
      <c r="J608" s="10">
        <f>SUM(Table_ExternalData_17[[#This Row],[GRN]]+Table_ExternalData_17[[#This Row],[VSTR]]+Table_ExternalData_17[[#This Row],[SR]]+Table_ExternalData_17[[#This Row],[TR]]+Table_ExternalData_17[[#This Row],[RCA]])</f>
        <v>86140</v>
      </c>
      <c r="K608" s="10">
        <f>SUMIFS(IsQList,IsIList,Table_ExternalData_15[[#This Row],[item_key]],IsITypeList,Table_ExternalData_17[[#Headers],[R/P]])</f>
        <v>19848</v>
      </c>
      <c r="L608" s="10">
        <f>SUMIFS(IsQList,IsIList,Table_ExternalData_15[[#This Row],[item_key]],IsITypeList,Table_ExternalData_17[[#Headers],[CST]])</f>
        <v>0</v>
      </c>
      <c r="M608" s="10">
        <f>SUMIFS(IsQList,IsIList,Table_ExternalData_15[[#This Row],[item_key]],IsITypeList,Table_ExternalData_17[[#Headers],[S/I]])</f>
        <v>0</v>
      </c>
      <c r="N608" s="10">
        <f>SUMIFS(IsQList,IsIList,Table_ExternalData_15[[#This Row],[item_key]],IsITypeList,Table_ExternalData_17[[#Headers],[VST]])</f>
        <v>0</v>
      </c>
      <c r="O608" s="10">
        <f>SUMIFS(IsQList,IsIList,Table_ExternalData_15[[#This Row],[item_key]],IsITypeList,Table_ExternalData_17[[#Headers],[RTN]])</f>
        <v>-2</v>
      </c>
      <c r="P608" s="10">
        <f>SUM(Table_ExternalData_17[[#This Row],[R/P]:[RTN]])</f>
        <v>19846</v>
      </c>
      <c r="Q608" s="10">
        <f>SUM((Table_ExternalData_17[[#This Row],[Opening]]+Table_ExternalData_17[[#This Row],[Total Receipt]])-Table_ExternalData_17[[#This Row],[Total Issue]])</f>
        <v>73393</v>
      </c>
    </row>
    <row r="609" spans="1:17">
      <c r="A609" s="1" t="s">
        <v>174</v>
      </c>
      <c r="B609" s="1" t="s">
        <v>1054</v>
      </c>
      <c r="C609" s="1" t="s">
        <v>1055</v>
      </c>
      <c r="D609" s="10">
        <f>SUMIFS(OPBQList,OPBIList,Table_ExternalData_17[[#This Row],[item_key]])</f>
        <v>68511</v>
      </c>
      <c r="E609" s="10">
        <f>SUMIFS(GQList,GIList,Table_ExternalData_17[[#This Row],[item_key]],GTList,Table_ExternalData_17[[#Headers],[GRN]])</f>
        <v>33600</v>
      </c>
      <c r="F609" s="10">
        <f>SUMIFS(GQList,GIList,Table_ExternalData_17[[#This Row],[item_key]],GTList,Table_ExternalData_17[[#Headers],[VSTR]])</f>
        <v>0</v>
      </c>
      <c r="G609" s="10">
        <f>SUMIFS(GQList,GIList,Table_ExternalData_17[[#This Row],[item_key]],GTList,Table_ExternalData_17[[#Headers],[SR]])</f>
        <v>0</v>
      </c>
      <c r="H609" s="10">
        <f>SUMIFS(GQList,GIList,Table_ExternalData_17[[#This Row],[item_key]],GTList,Table_ExternalData_17[[#Headers],[TR]])</f>
        <v>0</v>
      </c>
      <c r="I609" s="10">
        <f>SUMIFS(GQList,GIList,Table_ExternalData_17[[#This Row],[item_key]],GTList,Table_ExternalData_17[[#Headers],[RCA]])</f>
        <v>0</v>
      </c>
      <c r="J609" s="10">
        <f>SUM(Table_ExternalData_17[[#This Row],[GRN]]+Table_ExternalData_17[[#This Row],[VSTR]]+Table_ExternalData_17[[#This Row],[SR]]+Table_ExternalData_17[[#This Row],[TR]]+Table_ExternalData_17[[#This Row],[RCA]])</f>
        <v>33600</v>
      </c>
      <c r="K609" s="10">
        <f>SUMIFS(IsQList,IsIList,Table_ExternalData_15[[#This Row],[item_key]],IsITypeList,Table_ExternalData_17[[#Headers],[R/P]])</f>
        <v>19848</v>
      </c>
      <c r="L609" s="10">
        <f>SUMIFS(IsQList,IsIList,Table_ExternalData_15[[#This Row],[item_key]],IsITypeList,Table_ExternalData_17[[#Headers],[CST]])</f>
        <v>0</v>
      </c>
      <c r="M609" s="10">
        <f>SUMIFS(IsQList,IsIList,Table_ExternalData_15[[#This Row],[item_key]],IsITypeList,Table_ExternalData_17[[#Headers],[S/I]])</f>
        <v>0</v>
      </c>
      <c r="N609" s="10">
        <f>SUMIFS(IsQList,IsIList,Table_ExternalData_15[[#This Row],[item_key]],IsITypeList,Table_ExternalData_17[[#Headers],[VST]])</f>
        <v>0</v>
      </c>
      <c r="O609" s="10">
        <f>SUMIFS(IsQList,IsIList,Table_ExternalData_15[[#This Row],[item_key]],IsITypeList,Table_ExternalData_17[[#Headers],[RTN]])</f>
        <v>-2</v>
      </c>
      <c r="P609" s="10">
        <f>SUM(Table_ExternalData_17[[#This Row],[R/P]:[RTN]])</f>
        <v>19846</v>
      </c>
      <c r="Q609" s="10">
        <f>SUM((Table_ExternalData_17[[#This Row],[Opening]]+Table_ExternalData_17[[#This Row],[Total Receipt]])-Table_ExternalData_17[[#This Row],[Total Issue]])</f>
        <v>82265</v>
      </c>
    </row>
    <row r="610" spans="1:17">
      <c r="A610" s="1" t="s">
        <v>425</v>
      </c>
      <c r="B610" s="1" t="s">
        <v>755</v>
      </c>
      <c r="C610" s="1" t="s">
        <v>756</v>
      </c>
      <c r="D610" s="10">
        <f>SUMIFS(OPBQList,OPBIList,Table_ExternalData_17[[#This Row],[item_key]])</f>
        <v>26304</v>
      </c>
      <c r="E610" s="10">
        <f>SUMIFS(GQList,GIList,Table_ExternalData_17[[#This Row],[item_key]],GTList,Table_ExternalData_17[[#Headers],[GRN]])</f>
        <v>1300</v>
      </c>
      <c r="F610" s="10">
        <f>SUMIFS(GQList,GIList,Table_ExternalData_17[[#This Row],[item_key]],GTList,Table_ExternalData_17[[#Headers],[VSTR]])</f>
        <v>0</v>
      </c>
      <c r="G610" s="10">
        <f>SUMIFS(GQList,GIList,Table_ExternalData_17[[#This Row],[item_key]],GTList,Table_ExternalData_17[[#Headers],[SR]])</f>
        <v>0</v>
      </c>
      <c r="H610" s="10">
        <f>SUMIFS(GQList,GIList,Table_ExternalData_17[[#This Row],[item_key]],GTList,Table_ExternalData_17[[#Headers],[TR]])</f>
        <v>0</v>
      </c>
      <c r="I610" s="10">
        <f>SUMIFS(GQList,GIList,Table_ExternalData_17[[#This Row],[item_key]],GTList,Table_ExternalData_17[[#Headers],[RCA]])</f>
        <v>0</v>
      </c>
      <c r="J610" s="10">
        <f>SUM(Table_ExternalData_17[[#This Row],[GRN]]+Table_ExternalData_17[[#This Row],[VSTR]]+Table_ExternalData_17[[#This Row],[SR]]+Table_ExternalData_17[[#This Row],[TR]]+Table_ExternalData_17[[#This Row],[RCA]])</f>
        <v>1300</v>
      </c>
      <c r="K610" s="10">
        <f>SUMIFS(IsQList,IsIList,Table_ExternalData_15[[#This Row],[item_key]],IsITypeList,Table_ExternalData_17[[#Headers],[R/P]])</f>
        <v>19848</v>
      </c>
      <c r="L610" s="10">
        <f>SUMIFS(IsQList,IsIList,Table_ExternalData_15[[#This Row],[item_key]],IsITypeList,Table_ExternalData_17[[#Headers],[CST]])</f>
        <v>0</v>
      </c>
      <c r="M610" s="10">
        <f>SUMIFS(IsQList,IsIList,Table_ExternalData_15[[#This Row],[item_key]],IsITypeList,Table_ExternalData_17[[#Headers],[S/I]])</f>
        <v>0</v>
      </c>
      <c r="N610" s="10">
        <f>SUMIFS(IsQList,IsIList,Table_ExternalData_15[[#This Row],[item_key]],IsITypeList,Table_ExternalData_17[[#Headers],[VST]])</f>
        <v>0</v>
      </c>
      <c r="O610" s="10">
        <f>SUMIFS(IsQList,IsIList,Table_ExternalData_15[[#This Row],[item_key]],IsITypeList,Table_ExternalData_17[[#Headers],[RTN]])</f>
        <v>-20</v>
      </c>
      <c r="P610" s="10">
        <f>SUM(Table_ExternalData_17[[#This Row],[R/P]:[RTN]])</f>
        <v>19828</v>
      </c>
      <c r="Q610" s="10">
        <f>SUM((Table_ExternalData_17[[#This Row],[Opening]]+Table_ExternalData_17[[#This Row],[Total Receipt]])-Table_ExternalData_17[[#This Row],[Total Issue]])</f>
        <v>7776</v>
      </c>
    </row>
    <row r="611" spans="1:17">
      <c r="A611" s="1" t="s">
        <v>175</v>
      </c>
      <c r="B611" s="1" t="s">
        <v>1056</v>
      </c>
      <c r="C611" s="1" t="s">
        <v>1057</v>
      </c>
      <c r="D611" s="10">
        <f>SUMIFS(OPBQList,OPBIList,Table_ExternalData_17[[#This Row],[item_key]])</f>
        <v>16013</v>
      </c>
      <c r="E611" s="10">
        <f>SUMIFS(GQList,GIList,Table_ExternalData_17[[#This Row],[item_key]],GTList,Table_ExternalData_17[[#Headers],[GRN]])</f>
        <v>17200</v>
      </c>
      <c r="F611" s="10">
        <f>SUMIFS(GQList,GIList,Table_ExternalData_17[[#This Row],[item_key]],GTList,Table_ExternalData_17[[#Headers],[VSTR]])</f>
        <v>0</v>
      </c>
      <c r="G611" s="10">
        <f>SUMIFS(GQList,GIList,Table_ExternalData_17[[#This Row],[item_key]],GTList,Table_ExternalData_17[[#Headers],[SR]])</f>
        <v>0</v>
      </c>
      <c r="H611" s="10">
        <f>SUMIFS(GQList,GIList,Table_ExternalData_17[[#This Row],[item_key]],GTList,Table_ExternalData_17[[#Headers],[TR]])</f>
        <v>0</v>
      </c>
      <c r="I611" s="10">
        <f>SUMIFS(GQList,GIList,Table_ExternalData_17[[#This Row],[item_key]],GTList,Table_ExternalData_17[[#Headers],[RCA]])</f>
        <v>0</v>
      </c>
      <c r="J611" s="10">
        <f>SUM(Table_ExternalData_17[[#This Row],[GRN]]+Table_ExternalData_17[[#This Row],[VSTR]]+Table_ExternalData_17[[#This Row],[SR]]+Table_ExternalData_17[[#This Row],[TR]]+Table_ExternalData_17[[#This Row],[RCA]])</f>
        <v>17200</v>
      </c>
      <c r="K611" s="10">
        <f>SUMIFS(IsQList,IsIList,Table_ExternalData_15[[#This Row],[item_key]],IsITypeList,Table_ExternalData_17[[#Headers],[R/P]])</f>
        <v>9924</v>
      </c>
      <c r="L611" s="10">
        <f>SUMIFS(IsQList,IsIList,Table_ExternalData_15[[#This Row],[item_key]],IsITypeList,Table_ExternalData_17[[#Headers],[CST]])</f>
        <v>0</v>
      </c>
      <c r="M611" s="10">
        <f>SUMIFS(IsQList,IsIList,Table_ExternalData_15[[#This Row],[item_key]],IsITypeList,Table_ExternalData_17[[#Headers],[S/I]])</f>
        <v>0</v>
      </c>
      <c r="N611" s="10">
        <f>SUMIFS(IsQList,IsIList,Table_ExternalData_15[[#This Row],[item_key]],IsITypeList,Table_ExternalData_17[[#Headers],[VST]])</f>
        <v>0</v>
      </c>
      <c r="O611" s="10">
        <f>SUMIFS(IsQList,IsIList,Table_ExternalData_15[[#This Row],[item_key]],IsITypeList,Table_ExternalData_17[[#Headers],[RTN]])</f>
        <v>0</v>
      </c>
      <c r="P611" s="10">
        <f>SUM(Table_ExternalData_17[[#This Row],[R/P]:[RTN]])</f>
        <v>9924</v>
      </c>
      <c r="Q611" s="10">
        <f>SUM((Table_ExternalData_17[[#This Row],[Opening]]+Table_ExternalData_17[[#This Row],[Total Receipt]])-Table_ExternalData_17[[#This Row],[Total Issue]])</f>
        <v>23289</v>
      </c>
    </row>
    <row r="612" spans="1:17">
      <c r="A612" s="1" t="s">
        <v>2267</v>
      </c>
      <c r="B612" s="1" t="s">
        <v>2729</v>
      </c>
      <c r="C612" s="1" t="s">
        <v>2730</v>
      </c>
      <c r="D612" s="10">
        <f>SUMIFS(OPBQList,OPBIList,Table_ExternalData_17[[#This Row],[item_key]])</f>
        <v>0</v>
      </c>
      <c r="E612" s="10">
        <f>SUMIFS(GQList,GIList,Table_ExternalData_17[[#This Row],[item_key]],GTList,Table_ExternalData_17[[#Headers],[GRN]])</f>
        <v>0</v>
      </c>
      <c r="F612" s="10">
        <f>SUMIFS(GQList,GIList,Table_ExternalData_17[[#This Row],[item_key]],GTList,Table_ExternalData_17[[#Headers],[VSTR]])</f>
        <v>0</v>
      </c>
      <c r="G612" s="10">
        <f>SUMIFS(GQList,GIList,Table_ExternalData_17[[#This Row],[item_key]],GTList,Table_ExternalData_17[[#Headers],[SR]])</f>
        <v>0</v>
      </c>
      <c r="H612" s="10">
        <f>SUMIFS(GQList,GIList,Table_ExternalData_17[[#This Row],[item_key]],GTList,Table_ExternalData_17[[#Headers],[TR]])</f>
        <v>0</v>
      </c>
      <c r="I612" s="10">
        <f>SUMIFS(GQList,GIList,Table_ExternalData_17[[#This Row],[item_key]],GTList,Table_ExternalData_17[[#Headers],[RCA]])</f>
        <v>0</v>
      </c>
      <c r="J612" s="10">
        <f>SUM(Table_ExternalData_17[[#This Row],[GRN]]+Table_ExternalData_17[[#This Row],[VSTR]]+Table_ExternalData_17[[#This Row],[SR]]+Table_ExternalData_17[[#This Row],[TR]]+Table_ExternalData_17[[#This Row],[RCA]])</f>
        <v>0</v>
      </c>
      <c r="K612" s="10">
        <f>SUMIFS(IsQList,IsIList,Table_ExternalData_15[[#This Row],[item_key]],IsITypeList,Table_ExternalData_17[[#Headers],[R/P]])</f>
        <v>9924</v>
      </c>
      <c r="L612" s="10">
        <f>SUMIFS(IsQList,IsIList,Table_ExternalData_15[[#This Row],[item_key]],IsITypeList,Table_ExternalData_17[[#Headers],[CST]])</f>
        <v>0</v>
      </c>
      <c r="M612" s="10">
        <f>SUMIFS(IsQList,IsIList,Table_ExternalData_15[[#This Row],[item_key]],IsITypeList,Table_ExternalData_17[[#Headers],[S/I]])</f>
        <v>0</v>
      </c>
      <c r="N612" s="10">
        <f>SUMIFS(IsQList,IsIList,Table_ExternalData_15[[#This Row],[item_key]],IsITypeList,Table_ExternalData_17[[#Headers],[VST]])</f>
        <v>0</v>
      </c>
      <c r="O612" s="10">
        <f>SUMIFS(IsQList,IsIList,Table_ExternalData_15[[#This Row],[item_key]],IsITypeList,Table_ExternalData_17[[#Headers],[RTN]])</f>
        <v>-93</v>
      </c>
      <c r="P612" s="10">
        <f>SUM(Table_ExternalData_17[[#This Row],[R/P]:[RTN]])</f>
        <v>9831</v>
      </c>
      <c r="Q612" s="10">
        <f>SUM((Table_ExternalData_17[[#This Row],[Opening]]+Table_ExternalData_17[[#This Row],[Total Receipt]])-Table_ExternalData_17[[#This Row],[Total Issue]])</f>
        <v>-9831</v>
      </c>
    </row>
    <row r="613" spans="1:17">
      <c r="A613" s="1" t="s">
        <v>426</v>
      </c>
      <c r="B613" s="1" t="s">
        <v>765</v>
      </c>
      <c r="C613" s="1" t="s">
        <v>766</v>
      </c>
      <c r="D613" s="10">
        <f>SUMIFS(OPBQList,OPBIList,Table_ExternalData_17[[#This Row],[item_key]])</f>
        <v>11194</v>
      </c>
      <c r="E613" s="10">
        <f>SUMIFS(GQList,GIList,Table_ExternalData_17[[#This Row],[item_key]],GTList,Table_ExternalData_17[[#Headers],[GRN]])</f>
        <v>4900</v>
      </c>
      <c r="F613" s="10">
        <f>SUMIFS(GQList,GIList,Table_ExternalData_17[[#This Row],[item_key]],GTList,Table_ExternalData_17[[#Headers],[VSTR]])</f>
        <v>0</v>
      </c>
      <c r="G613" s="10">
        <f>SUMIFS(GQList,GIList,Table_ExternalData_17[[#This Row],[item_key]],GTList,Table_ExternalData_17[[#Headers],[SR]])</f>
        <v>0</v>
      </c>
      <c r="H613" s="10">
        <f>SUMIFS(GQList,GIList,Table_ExternalData_17[[#This Row],[item_key]],GTList,Table_ExternalData_17[[#Headers],[TR]])</f>
        <v>0</v>
      </c>
      <c r="I613" s="10">
        <f>SUMIFS(GQList,GIList,Table_ExternalData_17[[#This Row],[item_key]],GTList,Table_ExternalData_17[[#Headers],[RCA]])</f>
        <v>0</v>
      </c>
      <c r="J613" s="10">
        <f>SUM(Table_ExternalData_17[[#This Row],[GRN]]+Table_ExternalData_17[[#This Row],[VSTR]]+Table_ExternalData_17[[#This Row],[SR]]+Table_ExternalData_17[[#This Row],[TR]]+Table_ExternalData_17[[#This Row],[RCA]])</f>
        <v>4900</v>
      </c>
      <c r="K613" s="10">
        <f>SUMIFS(IsQList,IsIList,Table_ExternalData_15[[#This Row],[item_key]],IsITypeList,Table_ExternalData_17[[#Headers],[R/P]])</f>
        <v>9924</v>
      </c>
      <c r="L613" s="10">
        <f>SUMIFS(IsQList,IsIList,Table_ExternalData_15[[#This Row],[item_key]],IsITypeList,Table_ExternalData_17[[#Headers],[CST]])</f>
        <v>0</v>
      </c>
      <c r="M613" s="10">
        <f>SUMIFS(IsQList,IsIList,Table_ExternalData_15[[#This Row],[item_key]],IsITypeList,Table_ExternalData_17[[#Headers],[S/I]])</f>
        <v>0</v>
      </c>
      <c r="N613" s="10">
        <f>SUMIFS(IsQList,IsIList,Table_ExternalData_15[[#This Row],[item_key]],IsITypeList,Table_ExternalData_17[[#Headers],[VST]])</f>
        <v>0</v>
      </c>
      <c r="O613" s="10">
        <f>SUMIFS(IsQList,IsIList,Table_ExternalData_15[[#This Row],[item_key]],IsITypeList,Table_ExternalData_17[[#Headers],[RTN]])</f>
        <v>-93</v>
      </c>
      <c r="P613" s="10">
        <f>SUM(Table_ExternalData_17[[#This Row],[R/P]:[RTN]])</f>
        <v>9831</v>
      </c>
      <c r="Q613" s="10">
        <f>SUM((Table_ExternalData_17[[#This Row],[Opening]]+Table_ExternalData_17[[#This Row],[Total Receipt]])-Table_ExternalData_17[[#This Row],[Total Issue]])</f>
        <v>6263</v>
      </c>
    </row>
    <row r="614" spans="1:17">
      <c r="A614" s="1" t="s">
        <v>531</v>
      </c>
      <c r="B614" s="1" t="s">
        <v>778</v>
      </c>
      <c r="C614" s="1" t="s">
        <v>779</v>
      </c>
      <c r="D614" s="10">
        <f>SUMIFS(OPBQList,OPBIList,Table_ExternalData_17[[#This Row],[item_key]])</f>
        <v>6621</v>
      </c>
      <c r="E614" s="10">
        <f>SUMIFS(GQList,GIList,Table_ExternalData_17[[#This Row],[item_key]],GTList,Table_ExternalData_17[[#Headers],[GRN]])</f>
        <v>18060</v>
      </c>
      <c r="F614" s="10">
        <f>SUMIFS(GQList,GIList,Table_ExternalData_17[[#This Row],[item_key]],GTList,Table_ExternalData_17[[#Headers],[VSTR]])</f>
        <v>0</v>
      </c>
      <c r="G614" s="10">
        <f>SUMIFS(GQList,GIList,Table_ExternalData_17[[#This Row],[item_key]],GTList,Table_ExternalData_17[[#Headers],[SR]])</f>
        <v>0</v>
      </c>
      <c r="H614" s="10">
        <f>SUMIFS(GQList,GIList,Table_ExternalData_17[[#This Row],[item_key]],GTList,Table_ExternalData_17[[#Headers],[TR]])</f>
        <v>0</v>
      </c>
      <c r="I614" s="10">
        <f>SUMIFS(GQList,GIList,Table_ExternalData_17[[#This Row],[item_key]],GTList,Table_ExternalData_17[[#Headers],[RCA]])</f>
        <v>0</v>
      </c>
      <c r="J614" s="10">
        <f>SUM(Table_ExternalData_17[[#This Row],[GRN]]+Table_ExternalData_17[[#This Row],[VSTR]]+Table_ExternalData_17[[#This Row],[SR]]+Table_ExternalData_17[[#This Row],[TR]]+Table_ExternalData_17[[#This Row],[RCA]])</f>
        <v>18060</v>
      </c>
      <c r="K614" s="10">
        <f>SUMIFS(IsQList,IsIList,Table_ExternalData_15[[#This Row],[item_key]],IsITypeList,Table_ExternalData_17[[#Headers],[R/P]])</f>
        <v>19848</v>
      </c>
      <c r="L614" s="10">
        <f>SUMIFS(IsQList,IsIList,Table_ExternalData_15[[#This Row],[item_key]],IsITypeList,Table_ExternalData_17[[#Headers],[CST]])</f>
        <v>0</v>
      </c>
      <c r="M614" s="10">
        <f>SUMIFS(IsQList,IsIList,Table_ExternalData_15[[#This Row],[item_key]],IsITypeList,Table_ExternalData_17[[#Headers],[S/I]])</f>
        <v>0</v>
      </c>
      <c r="N614" s="10">
        <f>SUMIFS(IsQList,IsIList,Table_ExternalData_15[[#This Row],[item_key]],IsITypeList,Table_ExternalData_17[[#Headers],[VST]])</f>
        <v>0</v>
      </c>
      <c r="O614" s="10">
        <f>SUMIFS(IsQList,IsIList,Table_ExternalData_15[[#This Row],[item_key]],IsITypeList,Table_ExternalData_17[[#Headers],[RTN]])</f>
        <v>0</v>
      </c>
      <c r="P614" s="10">
        <f>SUM(Table_ExternalData_17[[#This Row],[R/P]:[RTN]])</f>
        <v>19848</v>
      </c>
      <c r="Q614" s="10">
        <f>SUM((Table_ExternalData_17[[#This Row],[Opening]]+Table_ExternalData_17[[#This Row],[Total Receipt]])-Table_ExternalData_17[[#This Row],[Total Issue]])</f>
        <v>4833</v>
      </c>
    </row>
    <row r="615" spans="1:17">
      <c r="A615" s="1" t="s">
        <v>2214</v>
      </c>
      <c r="B615" s="1" t="s">
        <v>2731</v>
      </c>
      <c r="C615" s="1" t="s">
        <v>2732</v>
      </c>
      <c r="D615" s="10">
        <f>SUMIFS(OPBQList,OPBIList,Table_ExternalData_17[[#This Row],[item_key]])</f>
        <v>-4280</v>
      </c>
      <c r="E615" s="10">
        <f>SUMIFS(GQList,GIList,Table_ExternalData_17[[#This Row],[item_key]],GTList,Table_ExternalData_17[[#Headers],[GRN]])</f>
        <v>0</v>
      </c>
      <c r="F615" s="10">
        <f>SUMIFS(GQList,GIList,Table_ExternalData_17[[#This Row],[item_key]],GTList,Table_ExternalData_17[[#Headers],[VSTR]])</f>
        <v>0</v>
      </c>
      <c r="G615" s="10">
        <f>SUMIFS(GQList,GIList,Table_ExternalData_17[[#This Row],[item_key]],GTList,Table_ExternalData_17[[#Headers],[SR]])</f>
        <v>0</v>
      </c>
      <c r="H615" s="10">
        <f>SUMIFS(GQList,GIList,Table_ExternalData_17[[#This Row],[item_key]],GTList,Table_ExternalData_17[[#Headers],[TR]])</f>
        <v>0</v>
      </c>
      <c r="I615" s="10">
        <f>SUMIFS(GQList,GIList,Table_ExternalData_17[[#This Row],[item_key]],GTList,Table_ExternalData_17[[#Headers],[RCA]])</f>
        <v>0</v>
      </c>
      <c r="J615" s="10">
        <f>SUM(Table_ExternalData_17[[#This Row],[GRN]]+Table_ExternalData_17[[#This Row],[VSTR]]+Table_ExternalData_17[[#This Row],[SR]]+Table_ExternalData_17[[#This Row],[TR]]+Table_ExternalData_17[[#This Row],[RCA]])</f>
        <v>0</v>
      </c>
      <c r="K615" s="10">
        <f>SUMIFS(IsQList,IsIList,Table_ExternalData_15[[#This Row],[item_key]],IsITypeList,Table_ExternalData_17[[#Headers],[R/P]])</f>
        <v>19848</v>
      </c>
      <c r="L615" s="10">
        <f>SUMIFS(IsQList,IsIList,Table_ExternalData_15[[#This Row],[item_key]],IsITypeList,Table_ExternalData_17[[#Headers],[CST]])</f>
        <v>0</v>
      </c>
      <c r="M615" s="10">
        <f>SUMIFS(IsQList,IsIList,Table_ExternalData_15[[#This Row],[item_key]],IsITypeList,Table_ExternalData_17[[#Headers],[S/I]])</f>
        <v>0</v>
      </c>
      <c r="N615" s="10">
        <f>SUMIFS(IsQList,IsIList,Table_ExternalData_15[[#This Row],[item_key]],IsITypeList,Table_ExternalData_17[[#Headers],[VST]])</f>
        <v>0</v>
      </c>
      <c r="O615" s="10">
        <f>SUMIFS(IsQList,IsIList,Table_ExternalData_15[[#This Row],[item_key]],IsITypeList,Table_ExternalData_17[[#Headers],[RTN]])</f>
        <v>0</v>
      </c>
      <c r="P615" s="10">
        <f>SUM(Table_ExternalData_17[[#This Row],[R/P]:[RTN]])</f>
        <v>19848</v>
      </c>
      <c r="Q615" s="10">
        <f>SUM((Table_ExternalData_17[[#This Row],[Opening]]+Table_ExternalData_17[[#This Row],[Total Receipt]])-Table_ExternalData_17[[#This Row],[Total Issue]])</f>
        <v>-24128</v>
      </c>
    </row>
    <row r="616" spans="1:17">
      <c r="A616" s="1" t="s">
        <v>2268</v>
      </c>
      <c r="B616" s="1" t="s">
        <v>2733</v>
      </c>
      <c r="C616" s="1" t="s">
        <v>2734</v>
      </c>
      <c r="D616" s="10">
        <f>SUMIFS(OPBQList,OPBIList,Table_ExternalData_17[[#This Row],[item_key]])</f>
        <v>0</v>
      </c>
      <c r="E616" s="10">
        <f>SUMIFS(GQList,GIList,Table_ExternalData_17[[#This Row],[item_key]],GTList,Table_ExternalData_17[[#Headers],[GRN]])</f>
        <v>0</v>
      </c>
      <c r="F616" s="10">
        <f>SUMIFS(GQList,GIList,Table_ExternalData_17[[#This Row],[item_key]],GTList,Table_ExternalData_17[[#Headers],[VSTR]])</f>
        <v>0</v>
      </c>
      <c r="G616" s="10">
        <f>SUMIFS(GQList,GIList,Table_ExternalData_17[[#This Row],[item_key]],GTList,Table_ExternalData_17[[#Headers],[SR]])</f>
        <v>0</v>
      </c>
      <c r="H616" s="10">
        <f>SUMIFS(GQList,GIList,Table_ExternalData_17[[#This Row],[item_key]],GTList,Table_ExternalData_17[[#Headers],[TR]])</f>
        <v>0</v>
      </c>
      <c r="I616" s="10">
        <f>SUMIFS(GQList,GIList,Table_ExternalData_17[[#This Row],[item_key]],GTList,Table_ExternalData_17[[#Headers],[RCA]])</f>
        <v>0</v>
      </c>
      <c r="J616" s="10">
        <f>SUM(Table_ExternalData_17[[#This Row],[GRN]]+Table_ExternalData_17[[#This Row],[VSTR]]+Table_ExternalData_17[[#This Row],[SR]]+Table_ExternalData_17[[#This Row],[TR]]+Table_ExternalData_17[[#This Row],[RCA]])</f>
        <v>0</v>
      </c>
      <c r="K616" s="10">
        <f>SUMIFS(IsQList,IsIList,Table_ExternalData_15[[#This Row],[item_key]],IsITypeList,Table_ExternalData_17[[#Headers],[R/P]])</f>
        <v>19848</v>
      </c>
      <c r="L616" s="10">
        <f>SUMIFS(IsQList,IsIList,Table_ExternalData_15[[#This Row],[item_key]],IsITypeList,Table_ExternalData_17[[#Headers],[CST]])</f>
        <v>0</v>
      </c>
      <c r="M616" s="10">
        <f>SUMIFS(IsQList,IsIList,Table_ExternalData_15[[#This Row],[item_key]],IsITypeList,Table_ExternalData_17[[#Headers],[S/I]])</f>
        <v>0</v>
      </c>
      <c r="N616" s="10">
        <f>SUMIFS(IsQList,IsIList,Table_ExternalData_15[[#This Row],[item_key]],IsITypeList,Table_ExternalData_17[[#Headers],[VST]])</f>
        <v>0</v>
      </c>
      <c r="O616" s="10">
        <f>SUMIFS(IsQList,IsIList,Table_ExternalData_15[[#This Row],[item_key]],IsITypeList,Table_ExternalData_17[[#Headers],[RTN]])</f>
        <v>-12167</v>
      </c>
      <c r="P616" s="10">
        <f>SUM(Table_ExternalData_17[[#This Row],[R/P]:[RTN]])</f>
        <v>7681</v>
      </c>
      <c r="Q616" s="10">
        <f>SUM((Table_ExternalData_17[[#This Row],[Opening]]+Table_ExternalData_17[[#This Row],[Total Receipt]])-Table_ExternalData_17[[#This Row],[Total Issue]])</f>
        <v>-7681</v>
      </c>
    </row>
    <row r="617" spans="1:17">
      <c r="A617" s="1" t="s">
        <v>2269</v>
      </c>
      <c r="B617" s="1" t="s">
        <v>2735</v>
      </c>
      <c r="C617" s="1" t="s">
        <v>2736</v>
      </c>
      <c r="D617" s="10">
        <f>SUMIFS(OPBQList,OPBIList,Table_ExternalData_17[[#This Row],[item_key]])</f>
        <v>990</v>
      </c>
      <c r="E617" s="10">
        <f>SUMIFS(GQList,GIList,Table_ExternalData_17[[#This Row],[item_key]],GTList,Table_ExternalData_17[[#Headers],[GRN]])</f>
        <v>0</v>
      </c>
      <c r="F617" s="10">
        <f>SUMIFS(GQList,GIList,Table_ExternalData_17[[#This Row],[item_key]],GTList,Table_ExternalData_17[[#Headers],[VSTR]])</f>
        <v>0</v>
      </c>
      <c r="G617" s="10">
        <f>SUMIFS(GQList,GIList,Table_ExternalData_17[[#This Row],[item_key]],GTList,Table_ExternalData_17[[#Headers],[SR]])</f>
        <v>0</v>
      </c>
      <c r="H617" s="10">
        <f>SUMIFS(GQList,GIList,Table_ExternalData_17[[#This Row],[item_key]],GTList,Table_ExternalData_17[[#Headers],[TR]])</f>
        <v>0</v>
      </c>
      <c r="I617" s="10">
        <f>SUMIFS(GQList,GIList,Table_ExternalData_17[[#This Row],[item_key]],GTList,Table_ExternalData_17[[#Headers],[RCA]])</f>
        <v>0</v>
      </c>
      <c r="J617" s="10">
        <f>SUM(Table_ExternalData_17[[#This Row],[GRN]]+Table_ExternalData_17[[#This Row],[VSTR]]+Table_ExternalData_17[[#This Row],[SR]]+Table_ExternalData_17[[#This Row],[TR]]+Table_ExternalData_17[[#This Row],[RCA]])</f>
        <v>0</v>
      </c>
      <c r="K617" s="10">
        <f>SUMIFS(IsQList,IsIList,Table_ExternalData_15[[#This Row],[item_key]],IsITypeList,Table_ExternalData_17[[#Headers],[R/P]])</f>
        <v>19848</v>
      </c>
      <c r="L617" s="10">
        <f>SUMIFS(IsQList,IsIList,Table_ExternalData_15[[#This Row],[item_key]],IsITypeList,Table_ExternalData_17[[#Headers],[CST]])</f>
        <v>0</v>
      </c>
      <c r="M617" s="10">
        <f>SUMIFS(IsQList,IsIList,Table_ExternalData_15[[#This Row],[item_key]],IsITypeList,Table_ExternalData_17[[#Headers],[S/I]])</f>
        <v>0</v>
      </c>
      <c r="N617" s="10">
        <f>SUMIFS(IsQList,IsIList,Table_ExternalData_15[[#This Row],[item_key]],IsITypeList,Table_ExternalData_17[[#Headers],[VST]])</f>
        <v>0</v>
      </c>
      <c r="O617" s="10">
        <f>SUMIFS(IsQList,IsIList,Table_ExternalData_15[[#This Row],[item_key]],IsITypeList,Table_ExternalData_17[[#Headers],[RTN]])</f>
        <v>-12167</v>
      </c>
      <c r="P617" s="10">
        <f>SUM(Table_ExternalData_17[[#This Row],[R/P]:[RTN]])</f>
        <v>7681</v>
      </c>
      <c r="Q617" s="10">
        <f>SUM((Table_ExternalData_17[[#This Row],[Opening]]+Table_ExternalData_17[[#This Row],[Total Receipt]])-Table_ExternalData_17[[#This Row],[Total Issue]])</f>
        <v>-6691</v>
      </c>
    </row>
    <row r="618" spans="1:17">
      <c r="A618" s="1" t="s">
        <v>2270</v>
      </c>
      <c r="B618" s="1" t="s">
        <v>2737</v>
      </c>
      <c r="C618" s="1" t="s">
        <v>2738</v>
      </c>
      <c r="D618" s="10">
        <f>SUMIFS(OPBQList,OPBIList,Table_ExternalData_17[[#This Row],[item_key]])</f>
        <v>0</v>
      </c>
      <c r="E618" s="10">
        <f>SUMIFS(GQList,GIList,Table_ExternalData_17[[#This Row],[item_key]],GTList,Table_ExternalData_17[[#Headers],[GRN]])</f>
        <v>0</v>
      </c>
      <c r="F618" s="10">
        <f>SUMIFS(GQList,GIList,Table_ExternalData_17[[#This Row],[item_key]],GTList,Table_ExternalData_17[[#Headers],[VSTR]])</f>
        <v>0</v>
      </c>
      <c r="G618" s="10">
        <f>SUMIFS(GQList,GIList,Table_ExternalData_17[[#This Row],[item_key]],GTList,Table_ExternalData_17[[#Headers],[SR]])</f>
        <v>0</v>
      </c>
      <c r="H618" s="10">
        <f>SUMIFS(GQList,GIList,Table_ExternalData_17[[#This Row],[item_key]],GTList,Table_ExternalData_17[[#Headers],[TR]])</f>
        <v>0</v>
      </c>
      <c r="I618" s="10">
        <f>SUMIFS(GQList,GIList,Table_ExternalData_17[[#This Row],[item_key]],GTList,Table_ExternalData_17[[#Headers],[RCA]])</f>
        <v>0</v>
      </c>
      <c r="J618" s="10">
        <f>SUM(Table_ExternalData_17[[#This Row],[GRN]]+Table_ExternalData_17[[#This Row],[VSTR]]+Table_ExternalData_17[[#This Row],[SR]]+Table_ExternalData_17[[#This Row],[TR]]+Table_ExternalData_17[[#This Row],[RCA]])</f>
        <v>0</v>
      </c>
      <c r="K618" s="10">
        <f>SUMIFS(IsQList,IsIList,Table_ExternalData_15[[#This Row],[item_key]],IsITypeList,Table_ExternalData_17[[#Headers],[R/P]])</f>
        <v>9924</v>
      </c>
      <c r="L618" s="10">
        <f>SUMIFS(IsQList,IsIList,Table_ExternalData_15[[#This Row],[item_key]],IsITypeList,Table_ExternalData_17[[#Headers],[CST]])</f>
        <v>0</v>
      </c>
      <c r="M618" s="10">
        <f>SUMIFS(IsQList,IsIList,Table_ExternalData_15[[#This Row],[item_key]],IsITypeList,Table_ExternalData_17[[#Headers],[S/I]])</f>
        <v>0</v>
      </c>
      <c r="N618" s="10">
        <f>SUMIFS(IsQList,IsIList,Table_ExternalData_15[[#This Row],[item_key]],IsITypeList,Table_ExternalData_17[[#Headers],[VST]])</f>
        <v>0</v>
      </c>
      <c r="O618" s="10">
        <f>SUMIFS(IsQList,IsIList,Table_ExternalData_15[[#This Row],[item_key]],IsITypeList,Table_ExternalData_17[[#Headers],[RTN]])</f>
        <v>0</v>
      </c>
      <c r="P618" s="10">
        <f>SUM(Table_ExternalData_17[[#This Row],[R/P]:[RTN]])</f>
        <v>9924</v>
      </c>
      <c r="Q618" s="10">
        <f>SUM((Table_ExternalData_17[[#This Row],[Opening]]+Table_ExternalData_17[[#This Row],[Total Receipt]])-Table_ExternalData_17[[#This Row],[Total Issue]])</f>
        <v>-9924</v>
      </c>
    </row>
    <row r="619" spans="1:17">
      <c r="A619" s="1" t="s">
        <v>2271</v>
      </c>
      <c r="B619" s="1" t="s">
        <v>2739</v>
      </c>
      <c r="C619" s="1" t="s">
        <v>2740</v>
      </c>
      <c r="D619" s="10">
        <f>SUMIFS(OPBQList,OPBIList,Table_ExternalData_17[[#This Row],[item_key]])</f>
        <v>0</v>
      </c>
      <c r="E619" s="10">
        <f>SUMIFS(GQList,GIList,Table_ExternalData_17[[#This Row],[item_key]],GTList,Table_ExternalData_17[[#Headers],[GRN]])</f>
        <v>0</v>
      </c>
      <c r="F619" s="10">
        <f>SUMIFS(GQList,GIList,Table_ExternalData_17[[#This Row],[item_key]],GTList,Table_ExternalData_17[[#Headers],[VSTR]])</f>
        <v>0</v>
      </c>
      <c r="G619" s="10">
        <f>SUMIFS(GQList,GIList,Table_ExternalData_17[[#This Row],[item_key]],GTList,Table_ExternalData_17[[#Headers],[SR]])</f>
        <v>0</v>
      </c>
      <c r="H619" s="10">
        <f>SUMIFS(GQList,GIList,Table_ExternalData_17[[#This Row],[item_key]],GTList,Table_ExternalData_17[[#Headers],[TR]])</f>
        <v>0</v>
      </c>
      <c r="I619" s="10">
        <f>SUMIFS(GQList,GIList,Table_ExternalData_17[[#This Row],[item_key]],GTList,Table_ExternalData_17[[#Headers],[RCA]])</f>
        <v>0</v>
      </c>
      <c r="J619" s="10">
        <f>SUM(Table_ExternalData_17[[#This Row],[GRN]]+Table_ExternalData_17[[#This Row],[VSTR]]+Table_ExternalData_17[[#This Row],[SR]]+Table_ExternalData_17[[#This Row],[TR]]+Table_ExternalData_17[[#This Row],[RCA]])</f>
        <v>0</v>
      </c>
      <c r="K619" s="10">
        <f>SUMIFS(IsQList,IsIList,Table_ExternalData_15[[#This Row],[item_key]],IsITypeList,Table_ExternalData_17[[#Headers],[R/P]])</f>
        <v>9924</v>
      </c>
      <c r="L619" s="10">
        <f>SUMIFS(IsQList,IsIList,Table_ExternalData_15[[#This Row],[item_key]],IsITypeList,Table_ExternalData_17[[#Headers],[CST]])</f>
        <v>0</v>
      </c>
      <c r="M619" s="10">
        <f>SUMIFS(IsQList,IsIList,Table_ExternalData_15[[#This Row],[item_key]],IsITypeList,Table_ExternalData_17[[#Headers],[S/I]])</f>
        <v>0</v>
      </c>
      <c r="N619" s="10">
        <f>SUMIFS(IsQList,IsIList,Table_ExternalData_15[[#This Row],[item_key]],IsITypeList,Table_ExternalData_17[[#Headers],[VST]])</f>
        <v>0</v>
      </c>
      <c r="O619" s="10">
        <f>SUMIFS(IsQList,IsIList,Table_ExternalData_15[[#This Row],[item_key]],IsITypeList,Table_ExternalData_17[[#Headers],[RTN]])</f>
        <v>0</v>
      </c>
      <c r="P619" s="10">
        <f>SUM(Table_ExternalData_17[[#This Row],[R/P]:[RTN]])</f>
        <v>9924</v>
      </c>
      <c r="Q619" s="10">
        <f>SUM((Table_ExternalData_17[[#This Row],[Opening]]+Table_ExternalData_17[[#This Row],[Total Receipt]])-Table_ExternalData_17[[#This Row],[Total Issue]])</f>
        <v>-9924</v>
      </c>
    </row>
    <row r="620" spans="1:17">
      <c r="A620" s="1" t="s">
        <v>2272</v>
      </c>
      <c r="B620" s="1" t="s">
        <v>2741</v>
      </c>
      <c r="C620" s="1" t="s">
        <v>2742</v>
      </c>
      <c r="D620" s="10">
        <f>SUMIFS(OPBQList,OPBIList,Table_ExternalData_17[[#This Row],[item_key]])</f>
        <v>0</v>
      </c>
      <c r="E620" s="10">
        <f>SUMIFS(GQList,GIList,Table_ExternalData_17[[#This Row],[item_key]],GTList,Table_ExternalData_17[[#Headers],[GRN]])</f>
        <v>0</v>
      </c>
      <c r="F620" s="10">
        <f>SUMIFS(GQList,GIList,Table_ExternalData_17[[#This Row],[item_key]],GTList,Table_ExternalData_17[[#Headers],[VSTR]])</f>
        <v>0</v>
      </c>
      <c r="G620" s="10">
        <f>SUMIFS(GQList,GIList,Table_ExternalData_17[[#This Row],[item_key]],GTList,Table_ExternalData_17[[#Headers],[SR]])</f>
        <v>0</v>
      </c>
      <c r="H620" s="10">
        <f>SUMIFS(GQList,GIList,Table_ExternalData_17[[#This Row],[item_key]],GTList,Table_ExternalData_17[[#Headers],[TR]])</f>
        <v>0</v>
      </c>
      <c r="I620" s="10">
        <f>SUMIFS(GQList,GIList,Table_ExternalData_17[[#This Row],[item_key]],GTList,Table_ExternalData_17[[#Headers],[RCA]])</f>
        <v>0</v>
      </c>
      <c r="J620" s="10">
        <f>SUM(Table_ExternalData_17[[#This Row],[GRN]]+Table_ExternalData_17[[#This Row],[VSTR]]+Table_ExternalData_17[[#This Row],[SR]]+Table_ExternalData_17[[#This Row],[TR]]+Table_ExternalData_17[[#This Row],[RCA]])</f>
        <v>0</v>
      </c>
      <c r="K620" s="10">
        <f>SUMIFS(IsQList,IsIList,Table_ExternalData_15[[#This Row],[item_key]],IsITypeList,Table_ExternalData_17[[#Headers],[R/P]])</f>
        <v>9924</v>
      </c>
      <c r="L620" s="10">
        <f>SUMIFS(IsQList,IsIList,Table_ExternalData_15[[#This Row],[item_key]],IsITypeList,Table_ExternalData_17[[#Headers],[CST]])</f>
        <v>0</v>
      </c>
      <c r="M620" s="10">
        <f>SUMIFS(IsQList,IsIList,Table_ExternalData_15[[#This Row],[item_key]],IsITypeList,Table_ExternalData_17[[#Headers],[S/I]])</f>
        <v>0</v>
      </c>
      <c r="N620" s="10">
        <f>SUMIFS(IsQList,IsIList,Table_ExternalData_15[[#This Row],[item_key]],IsITypeList,Table_ExternalData_17[[#Headers],[VST]])</f>
        <v>0</v>
      </c>
      <c r="O620" s="10">
        <f>SUMIFS(IsQList,IsIList,Table_ExternalData_15[[#This Row],[item_key]],IsITypeList,Table_ExternalData_17[[#Headers],[RTN]])</f>
        <v>0</v>
      </c>
      <c r="P620" s="10">
        <f>SUM(Table_ExternalData_17[[#This Row],[R/P]:[RTN]])</f>
        <v>9924</v>
      </c>
      <c r="Q620" s="10">
        <f>SUM((Table_ExternalData_17[[#This Row],[Opening]]+Table_ExternalData_17[[#This Row],[Total Receipt]])-Table_ExternalData_17[[#This Row],[Total Issue]])</f>
        <v>-9924</v>
      </c>
    </row>
    <row r="621" spans="1:17">
      <c r="A621" s="1" t="s">
        <v>2273</v>
      </c>
      <c r="B621" s="1" t="s">
        <v>2743</v>
      </c>
      <c r="C621" s="1" t="s">
        <v>2744</v>
      </c>
      <c r="D621" s="10">
        <f>SUMIFS(OPBQList,OPBIList,Table_ExternalData_17[[#This Row],[item_key]])</f>
        <v>0</v>
      </c>
      <c r="E621" s="10">
        <f>SUMIFS(GQList,GIList,Table_ExternalData_17[[#This Row],[item_key]],GTList,Table_ExternalData_17[[#Headers],[GRN]])</f>
        <v>0</v>
      </c>
      <c r="F621" s="10">
        <f>SUMIFS(GQList,GIList,Table_ExternalData_17[[#This Row],[item_key]],GTList,Table_ExternalData_17[[#Headers],[VSTR]])</f>
        <v>0</v>
      </c>
      <c r="G621" s="10">
        <f>SUMIFS(GQList,GIList,Table_ExternalData_17[[#This Row],[item_key]],GTList,Table_ExternalData_17[[#Headers],[SR]])</f>
        <v>0</v>
      </c>
      <c r="H621" s="10">
        <f>SUMIFS(GQList,GIList,Table_ExternalData_17[[#This Row],[item_key]],GTList,Table_ExternalData_17[[#Headers],[TR]])</f>
        <v>0</v>
      </c>
      <c r="I621" s="10">
        <f>SUMIFS(GQList,GIList,Table_ExternalData_17[[#This Row],[item_key]],GTList,Table_ExternalData_17[[#Headers],[RCA]])</f>
        <v>0</v>
      </c>
      <c r="J621" s="10">
        <f>SUM(Table_ExternalData_17[[#This Row],[GRN]]+Table_ExternalData_17[[#This Row],[VSTR]]+Table_ExternalData_17[[#This Row],[SR]]+Table_ExternalData_17[[#This Row],[TR]]+Table_ExternalData_17[[#This Row],[RCA]])</f>
        <v>0</v>
      </c>
      <c r="K621" s="10">
        <f>SUMIFS(IsQList,IsIList,Table_ExternalData_15[[#This Row],[item_key]],IsITypeList,Table_ExternalData_17[[#Headers],[R/P]])</f>
        <v>9924</v>
      </c>
      <c r="L621" s="10">
        <f>SUMIFS(IsQList,IsIList,Table_ExternalData_15[[#This Row],[item_key]],IsITypeList,Table_ExternalData_17[[#Headers],[CST]])</f>
        <v>0</v>
      </c>
      <c r="M621" s="10">
        <f>SUMIFS(IsQList,IsIList,Table_ExternalData_15[[#This Row],[item_key]],IsITypeList,Table_ExternalData_17[[#Headers],[S/I]])</f>
        <v>0</v>
      </c>
      <c r="N621" s="10">
        <f>SUMIFS(IsQList,IsIList,Table_ExternalData_15[[#This Row],[item_key]],IsITypeList,Table_ExternalData_17[[#Headers],[VST]])</f>
        <v>0</v>
      </c>
      <c r="O621" s="10">
        <f>SUMIFS(IsQList,IsIList,Table_ExternalData_15[[#This Row],[item_key]],IsITypeList,Table_ExternalData_17[[#Headers],[RTN]])</f>
        <v>0</v>
      </c>
      <c r="P621" s="10">
        <f>SUM(Table_ExternalData_17[[#This Row],[R/P]:[RTN]])</f>
        <v>9924</v>
      </c>
      <c r="Q621" s="10">
        <f>SUM((Table_ExternalData_17[[#This Row],[Opening]]+Table_ExternalData_17[[#This Row],[Total Receipt]])-Table_ExternalData_17[[#This Row],[Total Issue]])</f>
        <v>-9924</v>
      </c>
    </row>
    <row r="622" spans="1:17">
      <c r="A622" s="1" t="s">
        <v>2274</v>
      </c>
      <c r="B622" s="1" t="s">
        <v>2745</v>
      </c>
      <c r="C622" s="1" t="s">
        <v>2746</v>
      </c>
      <c r="D622" s="10">
        <f>SUMIFS(OPBQList,OPBIList,Table_ExternalData_17[[#This Row],[item_key]])</f>
        <v>0</v>
      </c>
      <c r="E622" s="10">
        <f>SUMIFS(GQList,GIList,Table_ExternalData_17[[#This Row],[item_key]],GTList,Table_ExternalData_17[[#Headers],[GRN]])</f>
        <v>0</v>
      </c>
      <c r="F622" s="10">
        <f>SUMIFS(GQList,GIList,Table_ExternalData_17[[#This Row],[item_key]],GTList,Table_ExternalData_17[[#Headers],[VSTR]])</f>
        <v>0</v>
      </c>
      <c r="G622" s="10">
        <f>SUMIFS(GQList,GIList,Table_ExternalData_17[[#This Row],[item_key]],GTList,Table_ExternalData_17[[#Headers],[SR]])</f>
        <v>0</v>
      </c>
      <c r="H622" s="10">
        <f>SUMIFS(GQList,GIList,Table_ExternalData_17[[#This Row],[item_key]],GTList,Table_ExternalData_17[[#Headers],[TR]])</f>
        <v>0</v>
      </c>
      <c r="I622" s="10">
        <f>SUMIFS(GQList,GIList,Table_ExternalData_17[[#This Row],[item_key]],GTList,Table_ExternalData_17[[#Headers],[RCA]])</f>
        <v>0</v>
      </c>
      <c r="J622" s="10">
        <f>SUM(Table_ExternalData_17[[#This Row],[GRN]]+Table_ExternalData_17[[#This Row],[VSTR]]+Table_ExternalData_17[[#This Row],[SR]]+Table_ExternalData_17[[#This Row],[TR]]+Table_ExternalData_17[[#This Row],[RCA]])</f>
        <v>0</v>
      </c>
      <c r="K622" s="10">
        <f>SUMIFS(IsQList,IsIList,Table_ExternalData_15[[#This Row],[item_key]],IsITypeList,Table_ExternalData_17[[#Headers],[R/P]])</f>
        <v>9924</v>
      </c>
      <c r="L622" s="10">
        <f>SUMIFS(IsQList,IsIList,Table_ExternalData_15[[#This Row],[item_key]],IsITypeList,Table_ExternalData_17[[#Headers],[CST]])</f>
        <v>0</v>
      </c>
      <c r="M622" s="10">
        <f>SUMIFS(IsQList,IsIList,Table_ExternalData_15[[#This Row],[item_key]],IsITypeList,Table_ExternalData_17[[#Headers],[S/I]])</f>
        <v>0</v>
      </c>
      <c r="N622" s="10">
        <f>SUMIFS(IsQList,IsIList,Table_ExternalData_15[[#This Row],[item_key]],IsITypeList,Table_ExternalData_17[[#Headers],[VST]])</f>
        <v>0</v>
      </c>
      <c r="O622" s="10">
        <f>SUMIFS(IsQList,IsIList,Table_ExternalData_15[[#This Row],[item_key]],IsITypeList,Table_ExternalData_17[[#Headers],[RTN]])</f>
        <v>0</v>
      </c>
      <c r="P622" s="10">
        <f>SUM(Table_ExternalData_17[[#This Row],[R/P]:[RTN]])</f>
        <v>9924</v>
      </c>
      <c r="Q622" s="10">
        <f>SUM((Table_ExternalData_17[[#This Row],[Opening]]+Table_ExternalData_17[[#This Row],[Total Receipt]])-Table_ExternalData_17[[#This Row],[Total Issue]])</f>
        <v>-9924</v>
      </c>
    </row>
    <row r="623" spans="1:17">
      <c r="A623" s="1" t="s">
        <v>2275</v>
      </c>
      <c r="B623" s="1" t="s">
        <v>2747</v>
      </c>
      <c r="C623" s="1" t="s">
        <v>2748</v>
      </c>
      <c r="D623" s="10">
        <f>SUMIFS(OPBQList,OPBIList,Table_ExternalData_17[[#This Row],[item_key]])</f>
        <v>0</v>
      </c>
      <c r="E623" s="10">
        <f>SUMIFS(GQList,GIList,Table_ExternalData_17[[#This Row],[item_key]],GTList,Table_ExternalData_17[[#Headers],[GRN]])</f>
        <v>0</v>
      </c>
      <c r="F623" s="10">
        <f>SUMIFS(GQList,GIList,Table_ExternalData_17[[#This Row],[item_key]],GTList,Table_ExternalData_17[[#Headers],[VSTR]])</f>
        <v>0</v>
      </c>
      <c r="G623" s="10">
        <f>SUMIFS(GQList,GIList,Table_ExternalData_17[[#This Row],[item_key]],GTList,Table_ExternalData_17[[#Headers],[SR]])</f>
        <v>0</v>
      </c>
      <c r="H623" s="10">
        <f>SUMIFS(GQList,GIList,Table_ExternalData_17[[#This Row],[item_key]],GTList,Table_ExternalData_17[[#Headers],[TR]])</f>
        <v>0</v>
      </c>
      <c r="I623" s="10">
        <f>SUMIFS(GQList,GIList,Table_ExternalData_17[[#This Row],[item_key]],GTList,Table_ExternalData_17[[#Headers],[RCA]])</f>
        <v>0</v>
      </c>
      <c r="J623" s="10">
        <f>SUM(Table_ExternalData_17[[#This Row],[GRN]]+Table_ExternalData_17[[#This Row],[VSTR]]+Table_ExternalData_17[[#This Row],[SR]]+Table_ExternalData_17[[#This Row],[TR]]+Table_ExternalData_17[[#This Row],[RCA]])</f>
        <v>0</v>
      </c>
      <c r="K623" s="10">
        <f>SUMIFS(IsQList,IsIList,Table_ExternalData_15[[#This Row],[item_key]],IsITypeList,Table_ExternalData_17[[#Headers],[R/P]])</f>
        <v>9924</v>
      </c>
      <c r="L623" s="10">
        <f>SUMIFS(IsQList,IsIList,Table_ExternalData_15[[#This Row],[item_key]],IsITypeList,Table_ExternalData_17[[#Headers],[CST]])</f>
        <v>0</v>
      </c>
      <c r="M623" s="10">
        <f>SUMIFS(IsQList,IsIList,Table_ExternalData_15[[#This Row],[item_key]],IsITypeList,Table_ExternalData_17[[#Headers],[S/I]])</f>
        <v>0</v>
      </c>
      <c r="N623" s="10">
        <f>SUMIFS(IsQList,IsIList,Table_ExternalData_15[[#This Row],[item_key]],IsITypeList,Table_ExternalData_17[[#Headers],[VST]])</f>
        <v>0</v>
      </c>
      <c r="O623" s="10">
        <f>SUMIFS(IsQList,IsIList,Table_ExternalData_15[[#This Row],[item_key]],IsITypeList,Table_ExternalData_17[[#Headers],[RTN]])</f>
        <v>0</v>
      </c>
      <c r="P623" s="10">
        <f>SUM(Table_ExternalData_17[[#This Row],[R/P]:[RTN]])</f>
        <v>9924</v>
      </c>
      <c r="Q623" s="10">
        <f>SUM((Table_ExternalData_17[[#This Row],[Opening]]+Table_ExternalData_17[[#This Row],[Total Receipt]])-Table_ExternalData_17[[#This Row],[Total Issue]])</f>
        <v>-9924</v>
      </c>
    </row>
    <row r="624" spans="1:17">
      <c r="A624" s="1" t="s">
        <v>2276</v>
      </c>
      <c r="B624" s="1" t="s">
        <v>2749</v>
      </c>
      <c r="C624" s="1" t="s">
        <v>2750</v>
      </c>
      <c r="D624" s="10">
        <f>SUMIFS(OPBQList,OPBIList,Table_ExternalData_17[[#This Row],[item_key]])</f>
        <v>0</v>
      </c>
      <c r="E624" s="10">
        <f>SUMIFS(GQList,GIList,Table_ExternalData_17[[#This Row],[item_key]],GTList,Table_ExternalData_17[[#Headers],[GRN]])</f>
        <v>0</v>
      </c>
      <c r="F624" s="10">
        <f>SUMIFS(GQList,GIList,Table_ExternalData_17[[#This Row],[item_key]],GTList,Table_ExternalData_17[[#Headers],[VSTR]])</f>
        <v>0</v>
      </c>
      <c r="G624" s="10">
        <f>SUMIFS(GQList,GIList,Table_ExternalData_17[[#This Row],[item_key]],GTList,Table_ExternalData_17[[#Headers],[SR]])</f>
        <v>0</v>
      </c>
      <c r="H624" s="10">
        <f>SUMIFS(GQList,GIList,Table_ExternalData_17[[#This Row],[item_key]],GTList,Table_ExternalData_17[[#Headers],[TR]])</f>
        <v>0</v>
      </c>
      <c r="I624" s="10">
        <f>SUMIFS(GQList,GIList,Table_ExternalData_17[[#This Row],[item_key]],GTList,Table_ExternalData_17[[#Headers],[RCA]])</f>
        <v>0</v>
      </c>
      <c r="J624" s="10">
        <f>SUM(Table_ExternalData_17[[#This Row],[GRN]]+Table_ExternalData_17[[#This Row],[VSTR]]+Table_ExternalData_17[[#This Row],[SR]]+Table_ExternalData_17[[#This Row],[TR]]+Table_ExternalData_17[[#This Row],[RCA]])</f>
        <v>0</v>
      </c>
      <c r="K624" s="10">
        <f>SUMIFS(IsQList,IsIList,Table_ExternalData_15[[#This Row],[item_key]],IsITypeList,Table_ExternalData_17[[#Headers],[R/P]])</f>
        <v>9924</v>
      </c>
      <c r="L624" s="10">
        <f>SUMIFS(IsQList,IsIList,Table_ExternalData_15[[#This Row],[item_key]],IsITypeList,Table_ExternalData_17[[#Headers],[CST]])</f>
        <v>0</v>
      </c>
      <c r="M624" s="10">
        <f>SUMIFS(IsQList,IsIList,Table_ExternalData_15[[#This Row],[item_key]],IsITypeList,Table_ExternalData_17[[#Headers],[S/I]])</f>
        <v>0</v>
      </c>
      <c r="N624" s="10">
        <f>SUMIFS(IsQList,IsIList,Table_ExternalData_15[[#This Row],[item_key]],IsITypeList,Table_ExternalData_17[[#Headers],[VST]])</f>
        <v>0</v>
      </c>
      <c r="O624" s="10">
        <f>SUMIFS(IsQList,IsIList,Table_ExternalData_15[[#This Row],[item_key]],IsITypeList,Table_ExternalData_17[[#Headers],[RTN]])</f>
        <v>0</v>
      </c>
      <c r="P624" s="10">
        <f>SUM(Table_ExternalData_17[[#This Row],[R/P]:[RTN]])</f>
        <v>9924</v>
      </c>
      <c r="Q624" s="10">
        <f>SUM((Table_ExternalData_17[[#This Row],[Opening]]+Table_ExternalData_17[[#This Row],[Total Receipt]])-Table_ExternalData_17[[#This Row],[Total Issue]])</f>
        <v>-9924</v>
      </c>
    </row>
    <row r="625" spans="1:17">
      <c r="A625" s="1" t="s">
        <v>2277</v>
      </c>
      <c r="B625" s="1" t="s">
        <v>2751</v>
      </c>
      <c r="C625" s="1" t="s">
        <v>2752</v>
      </c>
      <c r="D625" s="10">
        <f>SUMIFS(OPBQList,OPBIList,Table_ExternalData_17[[#This Row],[item_key]])</f>
        <v>0</v>
      </c>
      <c r="E625" s="10">
        <f>SUMIFS(GQList,GIList,Table_ExternalData_17[[#This Row],[item_key]],GTList,Table_ExternalData_17[[#Headers],[GRN]])</f>
        <v>0</v>
      </c>
      <c r="F625" s="10">
        <f>SUMIFS(GQList,GIList,Table_ExternalData_17[[#This Row],[item_key]],GTList,Table_ExternalData_17[[#Headers],[VSTR]])</f>
        <v>0</v>
      </c>
      <c r="G625" s="10">
        <f>SUMIFS(GQList,GIList,Table_ExternalData_17[[#This Row],[item_key]],GTList,Table_ExternalData_17[[#Headers],[SR]])</f>
        <v>0</v>
      </c>
      <c r="H625" s="10">
        <f>SUMIFS(GQList,GIList,Table_ExternalData_17[[#This Row],[item_key]],GTList,Table_ExternalData_17[[#Headers],[TR]])</f>
        <v>0</v>
      </c>
      <c r="I625" s="10">
        <f>SUMIFS(GQList,GIList,Table_ExternalData_17[[#This Row],[item_key]],GTList,Table_ExternalData_17[[#Headers],[RCA]])</f>
        <v>0</v>
      </c>
      <c r="J625" s="10">
        <f>SUM(Table_ExternalData_17[[#This Row],[GRN]]+Table_ExternalData_17[[#This Row],[VSTR]]+Table_ExternalData_17[[#This Row],[SR]]+Table_ExternalData_17[[#This Row],[TR]]+Table_ExternalData_17[[#This Row],[RCA]])</f>
        <v>0</v>
      </c>
      <c r="K625" s="10">
        <f>SUMIFS(IsQList,IsIList,Table_ExternalData_15[[#This Row],[item_key]],IsITypeList,Table_ExternalData_17[[#Headers],[R/P]])</f>
        <v>9924</v>
      </c>
      <c r="L625" s="10">
        <f>SUMIFS(IsQList,IsIList,Table_ExternalData_15[[#This Row],[item_key]],IsITypeList,Table_ExternalData_17[[#Headers],[CST]])</f>
        <v>0</v>
      </c>
      <c r="M625" s="10">
        <f>SUMIFS(IsQList,IsIList,Table_ExternalData_15[[#This Row],[item_key]],IsITypeList,Table_ExternalData_17[[#Headers],[S/I]])</f>
        <v>0</v>
      </c>
      <c r="N625" s="10">
        <f>SUMIFS(IsQList,IsIList,Table_ExternalData_15[[#This Row],[item_key]],IsITypeList,Table_ExternalData_17[[#Headers],[VST]])</f>
        <v>0</v>
      </c>
      <c r="O625" s="10">
        <f>SUMIFS(IsQList,IsIList,Table_ExternalData_15[[#This Row],[item_key]],IsITypeList,Table_ExternalData_17[[#Headers],[RTN]])</f>
        <v>-138</v>
      </c>
      <c r="P625" s="10">
        <f>SUM(Table_ExternalData_17[[#This Row],[R/P]:[RTN]])</f>
        <v>9786</v>
      </c>
      <c r="Q625" s="10">
        <f>SUM((Table_ExternalData_17[[#This Row],[Opening]]+Table_ExternalData_17[[#This Row],[Total Receipt]])-Table_ExternalData_17[[#This Row],[Total Issue]])</f>
        <v>-9786</v>
      </c>
    </row>
    <row r="626" spans="1:17">
      <c r="A626" s="1" t="s">
        <v>2278</v>
      </c>
      <c r="B626" s="1" t="s">
        <v>2753</v>
      </c>
      <c r="C626" s="1" t="s">
        <v>2754</v>
      </c>
      <c r="D626" s="10">
        <f>SUMIFS(OPBQList,OPBIList,Table_ExternalData_17[[#This Row],[item_key]])</f>
        <v>0</v>
      </c>
      <c r="E626" s="10">
        <f>SUMIFS(GQList,GIList,Table_ExternalData_17[[#This Row],[item_key]],GTList,Table_ExternalData_17[[#Headers],[GRN]])</f>
        <v>0</v>
      </c>
      <c r="F626" s="10">
        <f>SUMIFS(GQList,GIList,Table_ExternalData_17[[#This Row],[item_key]],GTList,Table_ExternalData_17[[#Headers],[VSTR]])</f>
        <v>0</v>
      </c>
      <c r="G626" s="10">
        <f>SUMIFS(GQList,GIList,Table_ExternalData_17[[#This Row],[item_key]],GTList,Table_ExternalData_17[[#Headers],[SR]])</f>
        <v>0</v>
      </c>
      <c r="H626" s="10">
        <f>SUMIFS(GQList,GIList,Table_ExternalData_17[[#This Row],[item_key]],GTList,Table_ExternalData_17[[#Headers],[TR]])</f>
        <v>0</v>
      </c>
      <c r="I626" s="10">
        <f>SUMIFS(GQList,GIList,Table_ExternalData_17[[#This Row],[item_key]],GTList,Table_ExternalData_17[[#Headers],[RCA]])</f>
        <v>0</v>
      </c>
      <c r="J626" s="10">
        <f>SUM(Table_ExternalData_17[[#This Row],[GRN]]+Table_ExternalData_17[[#This Row],[VSTR]]+Table_ExternalData_17[[#This Row],[SR]]+Table_ExternalData_17[[#This Row],[TR]]+Table_ExternalData_17[[#This Row],[RCA]])</f>
        <v>0</v>
      </c>
      <c r="K626" s="10">
        <f>SUMIFS(IsQList,IsIList,Table_ExternalData_15[[#This Row],[item_key]],IsITypeList,Table_ExternalData_17[[#Headers],[R/P]])</f>
        <v>9924</v>
      </c>
      <c r="L626" s="10">
        <f>SUMIFS(IsQList,IsIList,Table_ExternalData_15[[#This Row],[item_key]],IsITypeList,Table_ExternalData_17[[#Headers],[CST]])</f>
        <v>0</v>
      </c>
      <c r="M626" s="10">
        <f>SUMIFS(IsQList,IsIList,Table_ExternalData_15[[#This Row],[item_key]],IsITypeList,Table_ExternalData_17[[#Headers],[S/I]])</f>
        <v>0</v>
      </c>
      <c r="N626" s="10">
        <f>SUMIFS(IsQList,IsIList,Table_ExternalData_15[[#This Row],[item_key]],IsITypeList,Table_ExternalData_17[[#Headers],[VST]])</f>
        <v>0</v>
      </c>
      <c r="O626" s="10">
        <f>SUMIFS(IsQList,IsIList,Table_ExternalData_15[[#This Row],[item_key]],IsITypeList,Table_ExternalData_17[[#Headers],[RTN]])</f>
        <v>-138</v>
      </c>
      <c r="P626" s="10">
        <f>SUM(Table_ExternalData_17[[#This Row],[R/P]:[RTN]])</f>
        <v>9786</v>
      </c>
      <c r="Q626" s="10">
        <f>SUM((Table_ExternalData_17[[#This Row],[Opening]]+Table_ExternalData_17[[#This Row],[Total Receipt]])-Table_ExternalData_17[[#This Row],[Total Issue]])</f>
        <v>-9786</v>
      </c>
    </row>
    <row r="627" spans="1:17">
      <c r="A627" s="1" t="s">
        <v>2279</v>
      </c>
      <c r="B627" s="1" t="s">
        <v>2755</v>
      </c>
      <c r="C627" s="1" t="s">
        <v>2756</v>
      </c>
      <c r="D627" s="10">
        <f>SUMIFS(OPBQList,OPBIList,Table_ExternalData_17[[#This Row],[item_key]])</f>
        <v>0</v>
      </c>
      <c r="E627" s="10">
        <f>SUMIFS(GQList,GIList,Table_ExternalData_17[[#This Row],[item_key]],GTList,Table_ExternalData_17[[#Headers],[GRN]])</f>
        <v>0</v>
      </c>
      <c r="F627" s="10">
        <f>SUMIFS(GQList,GIList,Table_ExternalData_17[[#This Row],[item_key]],GTList,Table_ExternalData_17[[#Headers],[VSTR]])</f>
        <v>0</v>
      </c>
      <c r="G627" s="10">
        <f>SUMIFS(GQList,GIList,Table_ExternalData_17[[#This Row],[item_key]],GTList,Table_ExternalData_17[[#Headers],[SR]])</f>
        <v>0</v>
      </c>
      <c r="H627" s="10">
        <f>SUMIFS(GQList,GIList,Table_ExternalData_17[[#This Row],[item_key]],GTList,Table_ExternalData_17[[#Headers],[TR]])</f>
        <v>0</v>
      </c>
      <c r="I627" s="10">
        <f>SUMIFS(GQList,GIList,Table_ExternalData_17[[#This Row],[item_key]],GTList,Table_ExternalData_17[[#Headers],[RCA]])</f>
        <v>0</v>
      </c>
      <c r="J627" s="10">
        <f>SUM(Table_ExternalData_17[[#This Row],[GRN]]+Table_ExternalData_17[[#This Row],[VSTR]]+Table_ExternalData_17[[#This Row],[SR]]+Table_ExternalData_17[[#This Row],[TR]]+Table_ExternalData_17[[#This Row],[RCA]])</f>
        <v>0</v>
      </c>
      <c r="K627" s="10">
        <f>SUMIFS(IsQList,IsIList,Table_ExternalData_15[[#This Row],[item_key]],IsITypeList,Table_ExternalData_17[[#Headers],[R/P]])</f>
        <v>9924</v>
      </c>
      <c r="L627" s="10">
        <f>SUMIFS(IsQList,IsIList,Table_ExternalData_15[[#This Row],[item_key]],IsITypeList,Table_ExternalData_17[[#Headers],[CST]])</f>
        <v>0</v>
      </c>
      <c r="M627" s="10">
        <f>SUMIFS(IsQList,IsIList,Table_ExternalData_15[[#This Row],[item_key]],IsITypeList,Table_ExternalData_17[[#Headers],[S/I]])</f>
        <v>0</v>
      </c>
      <c r="N627" s="10">
        <f>SUMIFS(IsQList,IsIList,Table_ExternalData_15[[#This Row],[item_key]],IsITypeList,Table_ExternalData_17[[#Headers],[VST]])</f>
        <v>0</v>
      </c>
      <c r="O627" s="10">
        <f>SUMIFS(IsQList,IsIList,Table_ExternalData_15[[#This Row],[item_key]],IsITypeList,Table_ExternalData_17[[#Headers],[RTN]])</f>
        <v>-9</v>
      </c>
      <c r="P627" s="10">
        <f>SUM(Table_ExternalData_17[[#This Row],[R/P]:[RTN]])</f>
        <v>9915</v>
      </c>
      <c r="Q627" s="10">
        <f>SUM((Table_ExternalData_17[[#This Row],[Opening]]+Table_ExternalData_17[[#This Row],[Total Receipt]])-Table_ExternalData_17[[#This Row],[Total Issue]])</f>
        <v>-9915</v>
      </c>
    </row>
    <row r="628" spans="1:17">
      <c r="A628" s="1" t="s">
        <v>2280</v>
      </c>
      <c r="B628" s="1" t="s">
        <v>2757</v>
      </c>
      <c r="C628" s="1" t="s">
        <v>2758</v>
      </c>
      <c r="D628" s="10">
        <f>SUMIFS(OPBQList,OPBIList,Table_ExternalData_17[[#This Row],[item_key]])</f>
        <v>0</v>
      </c>
      <c r="E628" s="10">
        <f>SUMIFS(GQList,GIList,Table_ExternalData_17[[#This Row],[item_key]],GTList,Table_ExternalData_17[[#Headers],[GRN]])</f>
        <v>0</v>
      </c>
      <c r="F628" s="10">
        <f>SUMIFS(GQList,GIList,Table_ExternalData_17[[#This Row],[item_key]],GTList,Table_ExternalData_17[[#Headers],[VSTR]])</f>
        <v>0</v>
      </c>
      <c r="G628" s="10">
        <f>SUMIFS(GQList,GIList,Table_ExternalData_17[[#This Row],[item_key]],GTList,Table_ExternalData_17[[#Headers],[SR]])</f>
        <v>0</v>
      </c>
      <c r="H628" s="10">
        <f>SUMIFS(GQList,GIList,Table_ExternalData_17[[#This Row],[item_key]],GTList,Table_ExternalData_17[[#Headers],[TR]])</f>
        <v>0</v>
      </c>
      <c r="I628" s="10">
        <f>SUMIFS(GQList,GIList,Table_ExternalData_17[[#This Row],[item_key]],GTList,Table_ExternalData_17[[#Headers],[RCA]])</f>
        <v>0</v>
      </c>
      <c r="J628" s="10">
        <f>SUM(Table_ExternalData_17[[#This Row],[GRN]]+Table_ExternalData_17[[#This Row],[VSTR]]+Table_ExternalData_17[[#This Row],[SR]]+Table_ExternalData_17[[#This Row],[TR]]+Table_ExternalData_17[[#This Row],[RCA]])</f>
        <v>0</v>
      </c>
      <c r="K628" s="10">
        <f>SUMIFS(IsQList,IsIList,Table_ExternalData_15[[#This Row],[item_key]],IsITypeList,Table_ExternalData_17[[#Headers],[R/P]])</f>
        <v>29772</v>
      </c>
      <c r="L628" s="10">
        <f>SUMIFS(IsQList,IsIList,Table_ExternalData_15[[#This Row],[item_key]],IsITypeList,Table_ExternalData_17[[#Headers],[CST]])</f>
        <v>0</v>
      </c>
      <c r="M628" s="10">
        <f>SUMIFS(IsQList,IsIList,Table_ExternalData_15[[#This Row],[item_key]],IsITypeList,Table_ExternalData_17[[#Headers],[S/I]])</f>
        <v>0</v>
      </c>
      <c r="N628" s="10">
        <f>SUMIFS(IsQList,IsIList,Table_ExternalData_15[[#This Row],[item_key]],IsITypeList,Table_ExternalData_17[[#Headers],[VST]])</f>
        <v>0</v>
      </c>
      <c r="O628" s="10">
        <f>SUMIFS(IsQList,IsIList,Table_ExternalData_15[[#This Row],[item_key]],IsITypeList,Table_ExternalData_17[[#Headers],[RTN]])</f>
        <v>0</v>
      </c>
      <c r="P628" s="10">
        <f>SUM(Table_ExternalData_17[[#This Row],[R/P]:[RTN]])</f>
        <v>29772</v>
      </c>
      <c r="Q628" s="10">
        <f>SUM((Table_ExternalData_17[[#This Row],[Opening]]+Table_ExternalData_17[[#This Row],[Total Receipt]])-Table_ExternalData_17[[#This Row],[Total Issue]])</f>
        <v>-29772</v>
      </c>
    </row>
    <row r="629" spans="1:17">
      <c r="A629" s="1" t="s">
        <v>2281</v>
      </c>
      <c r="B629" s="1" t="s">
        <v>2759</v>
      </c>
      <c r="C629" s="1" t="s">
        <v>2760</v>
      </c>
      <c r="D629" s="10">
        <f>SUMIFS(OPBQList,OPBIList,Table_ExternalData_17[[#This Row],[item_key]])</f>
        <v>0</v>
      </c>
      <c r="E629" s="10">
        <f>SUMIFS(GQList,GIList,Table_ExternalData_17[[#This Row],[item_key]],GTList,Table_ExternalData_17[[#Headers],[GRN]])</f>
        <v>0</v>
      </c>
      <c r="F629" s="10">
        <f>SUMIFS(GQList,GIList,Table_ExternalData_17[[#This Row],[item_key]],GTList,Table_ExternalData_17[[#Headers],[VSTR]])</f>
        <v>0</v>
      </c>
      <c r="G629" s="10">
        <f>SUMIFS(GQList,GIList,Table_ExternalData_17[[#This Row],[item_key]],GTList,Table_ExternalData_17[[#Headers],[SR]])</f>
        <v>0</v>
      </c>
      <c r="H629" s="10">
        <f>SUMIFS(GQList,GIList,Table_ExternalData_17[[#This Row],[item_key]],GTList,Table_ExternalData_17[[#Headers],[TR]])</f>
        <v>0</v>
      </c>
      <c r="I629" s="10">
        <f>SUMIFS(GQList,GIList,Table_ExternalData_17[[#This Row],[item_key]],GTList,Table_ExternalData_17[[#Headers],[RCA]])</f>
        <v>0</v>
      </c>
      <c r="J629" s="10">
        <f>SUM(Table_ExternalData_17[[#This Row],[GRN]]+Table_ExternalData_17[[#This Row],[VSTR]]+Table_ExternalData_17[[#This Row],[SR]]+Table_ExternalData_17[[#This Row],[TR]]+Table_ExternalData_17[[#This Row],[RCA]])</f>
        <v>0</v>
      </c>
      <c r="K629" s="10">
        <f>SUMIFS(IsQList,IsIList,Table_ExternalData_15[[#This Row],[item_key]],IsITypeList,Table_ExternalData_17[[#Headers],[R/P]])</f>
        <v>19848</v>
      </c>
      <c r="L629" s="10">
        <f>SUMIFS(IsQList,IsIList,Table_ExternalData_15[[#This Row],[item_key]],IsITypeList,Table_ExternalData_17[[#Headers],[CST]])</f>
        <v>0</v>
      </c>
      <c r="M629" s="10">
        <f>SUMIFS(IsQList,IsIList,Table_ExternalData_15[[#This Row],[item_key]],IsITypeList,Table_ExternalData_17[[#Headers],[S/I]])</f>
        <v>0</v>
      </c>
      <c r="N629" s="10">
        <f>SUMIFS(IsQList,IsIList,Table_ExternalData_15[[#This Row],[item_key]],IsITypeList,Table_ExternalData_17[[#Headers],[VST]])</f>
        <v>0</v>
      </c>
      <c r="O629" s="10">
        <f>SUMIFS(IsQList,IsIList,Table_ExternalData_15[[#This Row],[item_key]],IsITypeList,Table_ExternalData_17[[#Headers],[RTN]])</f>
        <v>0</v>
      </c>
      <c r="P629" s="10">
        <f>SUM(Table_ExternalData_17[[#This Row],[R/P]:[RTN]])</f>
        <v>19848</v>
      </c>
      <c r="Q629" s="10">
        <f>SUM((Table_ExternalData_17[[#This Row],[Opening]]+Table_ExternalData_17[[#This Row],[Total Receipt]])-Table_ExternalData_17[[#This Row],[Total Issue]])</f>
        <v>-19848</v>
      </c>
    </row>
    <row r="630" spans="1:17">
      <c r="A630" s="1" t="s">
        <v>2282</v>
      </c>
      <c r="B630" s="1" t="s">
        <v>2761</v>
      </c>
      <c r="C630" s="1" t="s">
        <v>2762</v>
      </c>
      <c r="D630" s="10">
        <f>SUMIFS(OPBQList,OPBIList,Table_ExternalData_17[[#This Row],[item_key]])</f>
        <v>0</v>
      </c>
      <c r="E630" s="10">
        <f>SUMIFS(GQList,GIList,Table_ExternalData_17[[#This Row],[item_key]],GTList,Table_ExternalData_17[[#Headers],[GRN]])</f>
        <v>0</v>
      </c>
      <c r="F630" s="10">
        <f>SUMIFS(GQList,GIList,Table_ExternalData_17[[#This Row],[item_key]],GTList,Table_ExternalData_17[[#Headers],[VSTR]])</f>
        <v>0</v>
      </c>
      <c r="G630" s="10">
        <f>SUMIFS(GQList,GIList,Table_ExternalData_17[[#This Row],[item_key]],GTList,Table_ExternalData_17[[#Headers],[SR]])</f>
        <v>0</v>
      </c>
      <c r="H630" s="10">
        <f>SUMIFS(GQList,GIList,Table_ExternalData_17[[#This Row],[item_key]],GTList,Table_ExternalData_17[[#Headers],[TR]])</f>
        <v>0</v>
      </c>
      <c r="I630" s="10">
        <f>SUMIFS(GQList,GIList,Table_ExternalData_17[[#This Row],[item_key]],GTList,Table_ExternalData_17[[#Headers],[RCA]])</f>
        <v>0</v>
      </c>
      <c r="J630" s="10">
        <f>SUM(Table_ExternalData_17[[#This Row],[GRN]]+Table_ExternalData_17[[#This Row],[VSTR]]+Table_ExternalData_17[[#This Row],[SR]]+Table_ExternalData_17[[#This Row],[TR]]+Table_ExternalData_17[[#This Row],[RCA]])</f>
        <v>0</v>
      </c>
      <c r="K630" s="10">
        <f>SUMIFS(IsQList,IsIList,Table_ExternalData_15[[#This Row],[item_key]],IsITypeList,Table_ExternalData_17[[#Headers],[R/P]])</f>
        <v>39696</v>
      </c>
      <c r="L630" s="10">
        <f>SUMIFS(IsQList,IsIList,Table_ExternalData_15[[#This Row],[item_key]],IsITypeList,Table_ExternalData_17[[#Headers],[CST]])</f>
        <v>0</v>
      </c>
      <c r="M630" s="10">
        <f>SUMIFS(IsQList,IsIList,Table_ExternalData_15[[#This Row],[item_key]],IsITypeList,Table_ExternalData_17[[#Headers],[S/I]])</f>
        <v>0</v>
      </c>
      <c r="N630" s="10">
        <f>SUMIFS(IsQList,IsIList,Table_ExternalData_15[[#This Row],[item_key]],IsITypeList,Table_ExternalData_17[[#Headers],[VST]])</f>
        <v>0</v>
      </c>
      <c r="O630" s="10">
        <f>SUMIFS(IsQList,IsIList,Table_ExternalData_15[[#This Row],[item_key]],IsITypeList,Table_ExternalData_17[[#Headers],[RTN]])</f>
        <v>0</v>
      </c>
      <c r="P630" s="10">
        <f>SUM(Table_ExternalData_17[[#This Row],[R/P]:[RTN]])</f>
        <v>39696</v>
      </c>
      <c r="Q630" s="10">
        <f>SUM((Table_ExternalData_17[[#This Row],[Opening]]+Table_ExternalData_17[[#This Row],[Total Receipt]])-Table_ExternalData_17[[#This Row],[Total Issue]])</f>
        <v>-39696</v>
      </c>
    </row>
    <row r="631" spans="1:17">
      <c r="A631" s="1" t="s">
        <v>2283</v>
      </c>
      <c r="B631" s="1" t="s">
        <v>2763</v>
      </c>
      <c r="C631" s="1" t="s">
        <v>2764</v>
      </c>
      <c r="D631" s="10">
        <f>SUMIFS(OPBQList,OPBIList,Table_ExternalData_17[[#This Row],[item_key]])</f>
        <v>0</v>
      </c>
      <c r="E631" s="10">
        <f>SUMIFS(GQList,GIList,Table_ExternalData_17[[#This Row],[item_key]],GTList,Table_ExternalData_17[[#Headers],[GRN]])</f>
        <v>0</v>
      </c>
      <c r="F631" s="10">
        <f>SUMIFS(GQList,GIList,Table_ExternalData_17[[#This Row],[item_key]],GTList,Table_ExternalData_17[[#Headers],[VSTR]])</f>
        <v>0</v>
      </c>
      <c r="G631" s="10">
        <f>SUMIFS(GQList,GIList,Table_ExternalData_17[[#This Row],[item_key]],GTList,Table_ExternalData_17[[#Headers],[SR]])</f>
        <v>0</v>
      </c>
      <c r="H631" s="10">
        <f>SUMIFS(GQList,GIList,Table_ExternalData_17[[#This Row],[item_key]],GTList,Table_ExternalData_17[[#Headers],[TR]])</f>
        <v>0</v>
      </c>
      <c r="I631" s="10">
        <f>SUMIFS(GQList,GIList,Table_ExternalData_17[[#This Row],[item_key]],GTList,Table_ExternalData_17[[#Headers],[RCA]])</f>
        <v>0</v>
      </c>
      <c r="J631" s="10">
        <f>SUM(Table_ExternalData_17[[#This Row],[GRN]]+Table_ExternalData_17[[#This Row],[VSTR]]+Table_ExternalData_17[[#This Row],[SR]]+Table_ExternalData_17[[#This Row],[TR]]+Table_ExternalData_17[[#This Row],[RCA]])</f>
        <v>0</v>
      </c>
      <c r="K631" s="10">
        <f>SUMIFS(IsQList,IsIList,Table_ExternalData_15[[#This Row],[item_key]],IsITypeList,Table_ExternalData_17[[#Headers],[R/P]])</f>
        <v>19848</v>
      </c>
      <c r="L631" s="10">
        <f>SUMIFS(IsQList,IsIList,Table_ExternalData_15[[#This Row],[item_key]],IsITypeList,Table_ExternalData_17[[#Headers],[CST]])</f>
        <v>0</v>
      </c>
      <c r="M631" s="10">
        <f>SUMIFS(IsQList,IsIList,Table_ExternalData_15[[#This Row],[item_key]],IsITypeList,Table_ExternalData_17[[#Headers],[S/I]])</f>
        <v>0</v>
      </c>
      <c r="N631" s="10">
        <f>SUMIFS(IsQList,IsIList,Table_ExternalData_15[[#This Row],[item_key]],IsITypeList,Table_ExternalData_17[[#Headers],[VST]])</f>
        <v>0</v>
      </c>
      <c r="O631" s="10">
        <f>SUMIFS(IsQList,IsIList,Table_ExternalData_15[[#This Row],[item_key]],IsITypeList,Table_ExternalData_17[[#Headers],[RTN]])</f>
        <v>0</v>
      </c>
      <c r="P631" s="10">
        <f>SUM(Table_ExternalData_17[[#This Row],[R/P]:[RTN]])</f>
        <v>19848</v>
      </c>
      <c r="Q631" s="10">
        <f>SUM((Table_ExternalData_17[[#This Row],[Opening]]+Table_ExternalData_17[[#This Row],[Total Receipt]])-Table_ExternalData_17[[#This Row],[Total Issue]])</f>
        <v>-19848</v>
      </c>
    </row>
    <row r="632" spans="1:17">
      <c r="A632" s="1" t="s">
        <v>2284</v>
      </c>
      <c r="B632" s="1" t="s">
        <v>2765</v>
      </c>
      <c r="C632" s="1" t="s">
        <v>2766</v>
      </c>
      <c r="D632" s="10">
        <f>SUMIFS(OPBQList,OPBIList,Table_ExternalData_17[[#This Row],[item_key]])</f>
        <v>0</v>
      </c>
      <c r="E632" s="10">
        <f>SUMIFS(GQList,GIList,Table_ExternalData_17[[#This Row],[item_key]],GTList,Table_ExternalData_17[[#Headers],[GRN]])</f>
        <v>0</v>
      </c>
      <c r="F632" s="10">
        <f>SUMIFS(GQList,GIList,Table_ExternalData_17[[#This Row],[item_key]],GTList,Table_ExternalData_17[[#Headers],[VSTR]])</f>
        <v>0</v>
      </c>
      <c r="G632" s="10">
        <f>SUMIFS(GQList,GIList,Table_ExternalData_17[[#This Row],[item_key]],GTList,Table_ExternalData_17[[#Headers],[SR]])</f>
        <v>0</v>
      </c>
      <c r="H632" s="10">
        <f>SUMIFS(GQList,GIList,Table_ExternalData_17[[#This Row],[item_key]],GTList,Table_ExternalData_17[[#Headers],[TR]])</f>
        <v>0</v>
      </c>
      <c r="I632" s="10">
        <f>SUMIFS(GQList,GIList,Table_ExternalData_17[[#This Row],[item_key]],GTList,Table_ExternalData_17[[#Headers],[RCA]])</f>
        <v>0</v>
      </c>
      <c r="J632" s="10">
        <f>SUM(Table_ExternalData_17[[#This Row],[GRN]]+Table_ExternalData_17[[#This Row],[VSTR]]+Table_ExternalData_17[[#This Row],[SR]]+Table_ExternalData_17[[#This Row],[TR]]+Table_ExternalData_17[[#This Row],[RCA]])</f>
        <v>0</v>
      </c>
      <c r="K632" s="10">
        <f>SUMIFS(IsQList,IsIList,Table_ExternalData_15[[#This Row],[item_key]],IsITypeList,Table_ExternalData_17[[#Headers],[R/P]])</f>
        <v>19848</v>
      </c>
      <c r="L632" s="10">
        <f>SUMIFS(IsQList,IsIList,Table_ExternalData_15[[#This Row],[item_key]],IsITypeList,Table_ExternalData_17[[#Headers],[CST]])</f>
        <v>0</v>
      </c>
      <c r="M632" s="10">
        <f>SUMIFS(IsQList,IsIList,Table_ExternalData_15[[#This Row],[item_key]],IsITypeList,Table_ExternalData_17[[#Headers],[S/I]])</f>
        <v>0</v>
      </c>
      <c r="N632" s="10">
        <f>SUMIFS(IsQList,IsIList,Table_ExternalData_15[[#This Row],[item_key]],IsITypeList,Table_ExternalData_17[[#Headers],[VST]])</f>
        <v>0</v>
      </c>
      <c r="O632" s="10">
        <f>SUMIFS(IsQList,IsIList,Table_ExternalData_15[[#This Row],[item_key]],IsITypeList,Table_ExternalData_17[[#Headers],[RTN]])</f>
        <v>0</v>
      </c>
      <c r="P632" s="10">
        <f>SUM(Table_ExternalData_17[[#This Row],[R/P]:[RTN]])</f>
        <v>19848</v>
      </c>
      <c r="Q632" s="10">
        <f>SUM((Table_ExternalData_17[[#This Row],[Opening]]+Table_ExternalData_17[[#This Row],[Total Receipt]])-Table_ExternalData_17[[#This Row],[Total Issue]])</f>
        <v>-19848</v>
      </c>
    </row>
    <row r="633" spans="1:17">
      <c r="A633" s="1" t="s">
        <v>2285</v>
      </c>
      <c r="B633" s="1" t="s">
        <v>2767</v>
      </c>
      <c r="C633" s="1" t="s">
        <v>2768</v>
      </c>
      <c r="D633" s="10">
        <f>SUMIFS(OPBQList,OPBIList,Table_ExternalData_17[[#This Row],[item_key]])</f>
        <v>0</v>
      </c>
      <c r="E633" s="10">
        <f>SUMIFS(GQList,GIList,Table_ExternalData_17[[#This Row],[item_key]],GTList,Table_ExternalData_17[[#Headers],[GRN]])</f>
        <v>0</v>
      </c>
      <c r="F633" s="10">
        <f>SUMIFS(GQList,GIList,Table_ExternalData_17[[#This Row],[item_key]],GTList,Table_ExternalData_17[[#Headers],[VSTR]])</f>
        <v>0</v>
      </c>
      <c r="G633" s="10">
        <f>SUMIFS(GQList,GIList,Table_ExternalData_17[[#This Row],[item_key]],GTList,Table_ExternalData_17[[#Headers],[SR]])</f>
        <v>0</v>
      </c>
      <c r="H633" s="10">
        <f>SUMIFS(GQList,GIList,Table_ExternalData_17[[#This Row],[item_key]],GTList,Table_ExternalData_17[[#Headers],[TR]])</f>
        <v>0</v>
      </c>
      <c r="I633" s="10">
        <f>SUMIFS(GQList,GIList,Table_ExternalData_17[[#This Row],[item_key]],GTList,Table_ExternalData_17[[#Headers],[RCA]])</f>
        <v>0</v>
      </c>
      <c r="J633" s="10">
        <f>SUM(Table_ExternalData_17[[#This Row],[GRN]]+Table_ExternalData_17[[#This Row],[VSTR]]+Table_ExternalData_17[[#This Row],[SR]]+Table_ExternalData_17[[#This Row],[TR]]+Table_ExternalData_17[[#This Row],[RCA]])</f>
        <v>0</v>
      </c>
      <c r="K633" s="10">
        <f>SUMIFS(IsQList,IsIList,Table_ExternalData_15[[#This Row],[item_key]],IsITypeList,Table_ExternalData_17[[#Headers],[R/P]])</f>
        <v>63456</v>
      </c>
      <c r="L633" s="10">
        <f>SUMIFS(IsQList,IsIList,Table_ExternalData_15[[#This Row],[item_key]],IsITypeList,Table_ExternalData_17[[#Headers],[CST]])</f>
        <v>0</v>
      </c>
      <c r="M633" s="10">
        <f>SUMIFS(IsQList,IsIList,Table_ExternalData_15[[#This Row],[item_key]],IsITypeList,Table_ExternalData_17[[#Headers],[S/I]])</f>
        <v>0</v>
      </c>
      <c r="N633" s="10">
        <f>SUMIFS(IsQList,IsIList,Table_ExternalData_15[[#This Row],[item_key]],IsITypeList,Table_ExternalData_17[[#Headers],[VST]])</f>
        <v>0</v>
      </c>
      <c r="O633" s="10">
        <f>SUMIFS(IsQList,IsIList,Table_ExternalData_15[[#This Row],[item_key]],IsITypeList,Table_ExternalData_17[[#Headers],[RTN]])</f>
        <v>0</v>
      </c>
      <c r="P633" s="10">
        <f>SUM(Table_ExternalData_17[[#This Row],[R/P]:[RTN]])</f>
        <v>63456</v>
      </c>
      <c r="Q633" s="10">
        <f>SUM((Table_ExternalData_17[[#This Row],[Opening]]+Table_ExternalData_17[[#This Row],[Total Receipt]])-Table_ExternalData_17[[#This Row],[Total Issue]])</f>
        <v>-63456</v>
      </c>
    </row>
    <row r="634" spans="1:17">
      <c r="A634" s="1" t="s">
        <v>2286</v>
      </c>
      <c r="B634" s="1" t="s">
        <v>2769</v>
      </c>
      <c r="C634" s="1" t="s">
        <v>2770</v>
      </c>
      <c r="D634" s="10">
        <f>SUMIFS(OPBQList,OPBIList,Table_ExternalData_17[[#This Row],[item_key]])</f>
        <v>0</v>
      </c>
      <c r="E634" s="10">
        <f>SUMIFS(GQList,GIList,Table_ExternalData_17[[#This Row],[item_key]],GTList,Table_ExternalData_17[[#Headers],[GRN]])</f>
        <v>0</v>
      </c>
      <c r="F634" s="10">
        <f>SUMIFS(GQList,GIList,Table_ExternalData_17[[#This Row],[item_key]],GTList,Table_ExternalData_17[[#Headers],[VSTR]])</f>
        <v>0</v>
      </c>
      <c r="G634" s="10">
        <f>SUMIFS(GQList,GIList,Table_ExternalData_17[[#This Row],[item_key]],GTList,Table_ExternalData_17[[#Headers],[SR]])</f>
        <v>0</v>
      </c>
      <c r="H634" s="10">
        <f>SUMIFS(GQList,GIList,Table_ExternalData_17[[#This Row],[item_key]],GTList,Table_ExternalData_17[[#Headers],[TR]])</f>
        <v>0</v>
      </c>
      <c r="I634" s="10">
        <f>SUMIFS(GQList,GIList,Table_ExternalData_17[[#This Row],[item_key]],GTList,Table_ExternalData_17[[#Headers],[RCA]])</f>
        <v>0</v>
      </c>
      <c r="J634" s="10">
        <f>SUM(Table_ExternalData_17[[#This Row],[GRN]]+Table_ExternalData_17[[#This Row],[VSTR]]+Table_ExternalData_17[[#This Row],[SR]]+Table_ExternalData_17[[#This Row],[TR]]+Table_ExternalData_17[[#This Row],[RCA]])</f>
        <v>0</v>
      </c>
      <c r="K634" s="10">
        <f>SUMIFS(IsQList,IsIList,Table_ExternalData_15[[#This Row],[item_key]],IsITypeList,Table_ExternalData_17[[#Headers],[R/P]])</f>
        <v>119088</v>
      </c>
      <c r="L634" s="10">
        <f>SUMIFS(IsQList,IsIList,Table_ExternalData_15[[#This Row],[item_key]],IsITypeList,Table_ExternalData_17[[#Headers],[CST]])</f>
        <v>0</v>
      </c>
      <c r="M634" s="10">
        <f>SUMIFS(IsQList,IsIList,Table_ExternalData_15[[#This Row],[item_key]],IsITypeList,Table_ExternalData_17[[#Headers],[S/I]])</f>
        <v>0</v>
      </c>
      <c r="N634" s="10">
        <f>SUMIFS(IsQList,IsIList,Table_ExternalData_15[[#This Row],[item_key]],IsITypeList,Table_ExternalData_17[[#Headers],[VST]])</f>
        <v>0</v>
      </c>
      <c r="O634" s="10">
        <f>SUMIFS(IsQList,IsIList,Table_ExternalData_15[[#This Row],[item_key]],IsITypeList,Table_ExternalData_17[[#Headers],[RTN]])</f>
        <v>0</v>
      </c>
      <c r="P634" s="10">
        <f>SUM(Table_ExternalData_17[[#This Row],[R/P]:[RTN]])</f>
        <v>119088</v>
      </c>
      <c r="Q634" s="10">
        <f>SUM((Table_ExternalData_17[[#This Row],[Opening]]+Table_ExternalData_17[[#This Row],[Total Receipt]])-Table_ExternalData_17[[#This Row],[Total Issue]])</f>
        <v>-119088</v>
      </c>
    </row>
    <row r="635" spans="1:17">
      <c r="A635" s="1" t="s">
        <v>2287</v>
      </c>
      <c r="B635" s="1" t="s">
        <v>2771</v>
      </c>
      <c r="C635" s="1" t="s">
        <v>2772</v>
      </c>
      <c r="D635" s="10">
        <f>SUMIFS(OPBQList,OPBIList,Table_ExternalData_17[[#This Row],[item_key]])</f>
        <v>0</v>
      </c>
      <c r="E635" s="10">
        <f>SUMIFS(GQList,GIList,Table_ExternalData_17[[#This Row],[item_key]],GTList,Table_ExternalData_17[[#Headers],[GRN]])</f>
        <v>0</v>
      </c>
      <c r="F635" s="10">
        <f>SUMIFS(GQList,GIList,Table_ExternalData_17[[#This Row],[item_key]],GTList,Table_ExternalData_17[[#Headers],[VSTR]])</f>
        <v>0</v>
      </c>
      <c r="G635" s="10">
        <f>SUMIFS(GQList,GIList,Table_ExternalData_17[[#This Row],[item_key]],GTList,Table_ExternalData_17[[#Headers],[SR]])</f>
        <v>0</v>
      </c>
      <c r="H635" s="10">
        <f>SUMIFS(GQList,GIList,Table_ExternalData_17[[#This Row],[item_key]],GTList,Table_ExternalData_17[[#Headers],[TR]])</f>
        <v>0</v>
      </c>
      <c r="I635" s="10">
        <f>SUMIFS(GQList,GIList,Table_ExternalData_17[[#This Row],[item_key]],GTList,Table_ExternalData_17[[#Headers],[RCA]])</f>
        <v>0</v>
      </c>
      <c r="J635" s="10">
        <f>SUM(Table_ExternalData_17[[#This Row],[GRN]]+Table_ExternalData_17[[#This Row],[VSTR]]+Table_ExternalData_17[[#This Row],[SR]]+Table_ExternalData_17[[#This Row],[TR]]+Table_ExternalData_17[[#This Row],[RCA]])</f>
        <v>0</v>
      </c>
      <c r="K635" s="10">
        <f>SUMIFS(IsQList,IsIList,Table_ExternalData_15[[#This Row],[item_key]],IsITypeList,Table_ExternalData_17[[#Headers],[R/P]])</f>
        <v>19848</v>
      </c>
      <c r="L635" s="10">
        <f>SUMIFS(IsQList,IsIList,Table_ExternalData_15[[#This Row],[item_key]],IsITypeList,Table_ExternalData_17[[#Headers],[CST]])</f>
        <v>0</v>
      </c>
      <c r="M635" s="10">
        <f>SUMIFS(IsQList,IsIList,Table_ExternalData_15[[#This Row],[item_key]],IsITypeList,Table_ExternalData_17[[#Headers],[S/I]])</f>
        <v>0</v>
      </c>
      <c r="N635" s="10">
        <f>SUMIFS(IsQList,IsIList,Table_ExternalData_15[[#This Row],[item_key]],IsITypeList,Table_ExternalData_17[[#Headers],[VST]])</f>
        <v>0</v>
      </c>
      <c r="O635" s="10">
        <f>SUMIFS(IsQList,IsIList,Table_ExternalData_15[[#This Row],[item_key]],IsITypeList,Table_ExternalData_17[[#Headers],[RTN]])</f>
        <v>0</v>
      </c>
      <c r="P635" s="10">
        <f>SUM(Table_ExternalData_17[[#This Row],[R/P]:[RTN]])</f>
        <v>19848</v>
      </c>
      <c r="Q635" s="10">
        <f>SUM((Table_ExternalData_17[[#This Row],[Opening]]+Table_ExternalData_17[[#This Row],[Total Receipt]])-Table_ExternalData_17[[#This Row],[Total Issue]])</f>
        <v>-19848</v>
      </c>
    </row>
    <row r="636" spans="1:17">
      <c r="A636" s="1" t="s">
        <v>2288</v>
      </c>
      <c r="B636" s="1" t="s">
        <v>2773</v>
      </c>
      <c r="C636" s="1" t="s">
        <v>2774</v>
      </c>
      <c r="D636" s="10">
        <f>SUMIFS(OPBQList,OPBIList,Table_ExternalData_17[[#This Row],[item_key]])</f>
        <v>-1</v>
      </c>
      <c r="E636" s="10">
        <f>SUMIFS(GQList,GIList,Table_ExternalData_17[[#This Row],[item_key]],GTList,Table_ExternalData_17[[#Headers],[GRN]])</f>
        <v>0</v>
      </c>
      <c r="F636" s="10">
        <f>SUMIFS(GQList,GIList,Table_ExternalData_17[[#This Row],[item_key]],GTList,Table_ExternalData_17[[#Headers],[VSTR]])</f>
        <v>0</v>
      </c>
      <c r="G636" s="10">
        <f>SUMIFS(GQList,GIList,Table_ExternalData_17[[#This Row],[item_key]],GTList,Table_ExternalData_17[[#Headers],[SR]])</f>
        <v>0</v>
      </c>
      <c r="H636" s="10">
        <f>SUMIFS(GQList,GIList,Table_ExternalData_17[[#This Row],[item_key]],GTList,Table_ExternalData_17[[#Headers],[TR]])</f>
        <v>0</v>
      </c>
      <c r="I636" s="10">
        <f>SUMIFS(GQList,GIList,Table_ExternalData_17[[#This Row],[item_key]],GTList,Table_ExternalData_17[[#Headers],[RCA]])</f>
        <v>0</v>
      </c>
      <c r="J636" s="10">
        <f>SUM(Table_ExternalData_17[[#This Row],[GRN]]+Table_ExternalData_17[[#This Row],[VSTR]]+Table_ExternalData_17[[#This Row],[SR]]+Table_ExternalData_17[[#This Row],[TR]]+Table_ExternalData_17[[#This Row],[RCA]])</f>
        <v>0</v>
      </c>
      <c r="K636" s="10">
        <f>SUMIFS(IsQList,IsIList,Table_ExternalData_15[[#This Row],[item_key]],IsITypeList,Table_ExternalData_17[[#Headers],[R/P]])</f>
        <v>5406</v>
      </c>
      <c r="L636" s="10">
        <f>SUMIFS(IsQList,IsIList,Table_ExternalData_15[[#This Row],[item_key]],IsITypeList,Table_ExternalData_17[[#Headers],[CST]])</f>
        <v>0</v>
      </c>
      <c r="M636" s="10">
        <f>SUMIFS(IsQList,IsIList,Table_ExternalData_15[[#This Row],[item_key]],IsITypeList,Table_ExternalData_17[[#Headers],[S/I]])</f>
        <v>0</v>
      </c>
      <c r="N636" s="10">
        <f>SUMIFS(IsQList,IsIList,Table_ExternalData_15[[#This Row],[item_key]],IsITypeList,Table_ExternalData_17[[#Headers],[VST]])</f>
        <v>0</v>
      </c>
      <c r="O636" s="10">
        <f>SUMIFS(IsQList,IsIList,Table_ExternalData_15[[#This Row],[item_key]],IsITypeList,Table_ExternalData_17[[#Headers],[RTN]])</f>
        <v>0</v>
      </c>
      <c r="P636" s="10">
        <f>SUM(Table_ExternalData_17[[#This Row],[R/P]:[RTN]])</f>
        <v>5406</v>
      </c>
      <c r="Q636" s="10">
        <f>SUM((Table_ExternalData_17[[#This Row],[Opening]]+Table_ExternalData_17[[#This Row],[Total Receipt]])-Table_ExternalData_17[[#This Row],[Total Issue]])</f>
        <v>-5407</v>
      </c>
    </row>
    <row r="637" spans="1:17">
      <c r="A637" s="1" t="s">
        <v>2289</v>
      </c>
      <c r="B637" s="1" t="s">
        <v>2775</v>
      </c>
      <c r="C637" s="1" t="s">
        <v>2776</v>
      </c>
      <c r="D637" s="10">
        <f>SUMIFS(OPBQList,OPBIList,Table_ExternalData_17[[#This Row],[item_key]])</f>
        <v>0</v>
      </c>
      <c r="E637" s="10">
        <f>SUMIFS(GQList,GIList,Table_ExternalData_17[[#This Row],[item_key]],GTList,Table_ExternalData_17[[#Headers],[GRN]])</f>
        <v>0</v>
      </c>
      <c r="F637" s="10">
        <f>SUMIFS(GQList,GIList,Table_ExternalData_17[[#This Row],[item_key]],GTList,Table_ExternalData_17[[#Headers],[VSTR]])</f>
        <v>0</v>
      </c>
      <c r="G637" s="10">
        <f>SUMIFS(GQList,GIList,Table_ExternalData_17[[#This Row],[item_key]],GTList,Table_ExternalData_17[[#Headers],[SR]])</f>
        <v>0</v>
      </c>
      <c r="H637" s="10">
        <f>SUMIFS(GQList,GIList,Table_ExternalData_17[[#This Row],[item_key]],GTList,Table_ExternalData_17[[#Headers],[TR]])</f>
        <v>0</v>
      </c>
      <c r="I637" s="10">
        <f>SUMIFS(GQList,GIList,Table_ExternalData_17[[#This Row],[item_key]],GTList,Table_ExternalData_17[[#Headers],[RCA]])</f>
        <v>0</v>
      </c>
      <c r="J637" s="10">
        <f>SUM(Table_ExternalData_17[[#This Row],[GRN]]+Table_ExternalData_17[[#This Row],[VSTR]]+Table_ExternalData_17[[#This Row],[SR]]+Table_ExternalData_17[[#This Row],[TR]]+Table_ExternalData_17[[#This Row],[RCA]])</f>
        <v>0</v>
      </c>
      <c r="K637" s="10">
        <f>SUMIFS(IsQList,IsIList,Table_ExternalData_15[[#This Row],[item_key]],IsITypeList,Table_ExternalData_17[[#Headers],[R/P]])</f>
        <v>54138</v>
      </c>
      <c r="L637" s="10">
        <f>SUMIFS(IsQList,IsIList,Table_ExternalData_15[[#This Row],[item_key]],IsITypeList,Table_ExternalData_17[[#Headers],[CST]])</f>
        <v>0</v>
      </c>
      <c r="M637" s="10">
        <f>SUMIFS(IsQList,IsIList,Table_ExternalData_15[[#This Row],[item_key]],IsITypeList,Table_ExternalData_17[[#Headers],[S/I]])</f>
        <v>0</v>
      </c>
      <c r="N637" s="10">
        <f>SUMIFS(IsQList,IsIList,Table_ExternalData_15[[#This Row],[item_key]],IsITypeList,Table_ExternalData_17[[#Headers],[VST]])</f>
        <v>0</v>
      </c>
      <c r="O637" s="10">
        <f>SUMIFS(IsQList,IsIList,Table_ExternalData_15[[#This Row],[item_key]],IsITypeList,Table_ExternalData_17[[#Headers],[RTN]])</f>
        <v>0</v>
      </c>
      <c r="P637" s="10">
        <f>SUM(Table_ExternalData_17[[#This Row],[R/P]:[RTN]])</f>
        <v>54138</v>
      </c>
      <c r="Q637" s="10">
        <f>SUM((Table_ExternalData_17[[#This Row],[Opening]]+Table_ExternalData_17[[#This Row],[Total Receipt]])-Table_ExternalData_17[[#This Row],[Total Issue]])</f>
        <v>-54138</v>
      </c>
    </row>
    <row r="638" spans="1:17">
      <c r="A638" s="1" t="s">
        <v>2290</v>
      </c>
      <c r="B638" s="1" t="s">
        <v>2777</v>
      </c>
      <c r="C638" s="1" t="s">
        <v>2778</v>
      </c>
      <c r="D638" s="10">
        <f>SUMIFS(OPBQList,OPBIList,Table_ExternalData_17[[#This Row],[item_key]])</f>
        <v>0</v>
      </c>
      <c r="E638" s="10">
        <f>SUMIFS(GQList,GIList,Table_ExternalData_17[[#This Row],[item_key]],GTList,Table_ExternalData_17[[#Headers],[GRN]])</f>
        <v>0</v>
      </c>
      <c r="F638" s="10">
        <f>SUMIFS(GQList,GIList,Table_ExternalData_17[[#This Row],[item_key]],GTList,Table_ExternalData_17[[#Headers],[VSTR]])</f>
        <v>0</v>
      </c>
      <c r="G638" s="10">
        <f>SUMIFS(GQList,GIList,Table_ExternalData_17[[#This Row],[item_key]],GTList,Table_ExternalData_17[[#Headers],[SR]])</f>
        <v>0</v>
      </c>
      <c r="H638" s="10">
        <f>SUMIFS(GQList,GIList,Table_ExternalData_17[[#This Row],[item_key]],GTList,Table_ExternalData_17[[#Headers],[TR]])</f>
        <v>0</v>
      </c>
      <c r="I638" s="10">
        <f>SUMIFS(GQList,GIList,Table_ExternalData_17[[#This Row],[item_key]],GTList,Table_ExternalData_17[[#Headers],[RCA]])</f>
        <v>0</v>
      </c>
      <c r="J638" s="10">
        <f>SUM(Table_ExternalData_17[[#This Row],[GRN]]+Table_ExternalData_17[[#This Row],[VSTR]]+Table_ExternalData_17[[#This Row],[SR]]+Table_ExternalData_17[[#This Row],[TR]]+Table_ExternalData_17[[#This Row],[RCA]])</f>
        <v>0</v>
      </c>
      <c r="K638" s="10">
        <f>SUMIFS(IsQList,IsIList,Table_ExternalData_15[[#This Row],[item_key]],IsITypeList,Table_ExternalData_17[[#Headers],[R/P]])</f>
        <v>59544</v>
      </c>
      <c r="L638" s="10">
        <f>SUMIFS(IsQList,IsIList,Table_ExternalData_15[[#This Row],[item_key]],IsITypeList,Table_ExternalData_17[[#Headers],[CST]])</f>
        <v>0</v>
      </c>
      <c r="M638" s="10">
        <f>SUMIFS(IsQList,IsIList,Table_ExternalData_15[[#This Row],[item_key]],IsITypeList,Table_ExternalData_17[[#Headers],[S/I]])</f>
        <v>0</v>
      </c>
      <c r="N638" s="10">
        <f>SUMIFS(IsQList,IsIList,Table_ExternalData_15[[#This Row],[item_key]],IsITypeList,Table_ExternalData_17[[#Headers],[VST]])</f>
        <v>0</v>
      </c>
      <c r="O638" s="10">
        <f>SUMIFS(IsQList,IsIList,Table_ExternalData_15[[#This Row],[item_key]],IsITypeList,Table_ExternalData_17[[#Headers],[RTN]])</f>
        <v>-8</v>
      </c>
      <c r="P638" s="10">
        <f>SUM(Table_ExternalData_17[[#This Row],[R/P]:[RTN]])</f>
        <v>59536</v>
      </c>
      <c r="Q638" s="10">
        <f>SUM((Table_ExternalData_17[[#This Row],[Opening]]+Table_ExternalData_17[[#This Row],[Total Receipt]])-Table_ExternalData_17[[#This Row],[Total Issue]])</f>
        <v>-59536</v>
      </c>
    </row>
    <row r="639" spans="1:17">
      <c r="A639" s="1" t="s">
        <v>2291</v>
      </c>
      <c r="B639" s="1" t="s">
        <v>2779</v>
      </c>
      <c r="C639" s="1" t="s">
        <v>2780</v>
      </c>
      <c r="D639" s="10">
        <f>SUMIFS(OPBQList,OPBIList,Table_ExternalData_17[[#This Row],[item_key]])</f>
        <v>0</v>
      </c>
      <c r="E639" s="10">
        <f>SUMIFS(GQList,GIList,Table_ExternalData_17[[#This Row],[item_key]],GTList,Table_ExternalData_17[[#Headers],[GRN]])</f>
        <v>0</v>
      </c>
      <c r="F639" s="10">
        <f>SUMIFS(GQList,GIList,Table_ExternalData_17[[#This Row],[item_key]],GTList,Table_ExternalData_17[[#Headers],[VSTR]])</f>
        <v>0</v>
      </c>
      <c r="G639" s="10">
        <f>SUMIFS(GQList,GIList,Table_ExternalData_17[[#This Row],[item_key]],GTList,Table_ExternalData_17[[#Headers],[SR]])</f>
        <v>0</v>
      </c>
      <c r="H639" s="10">
        <f>SUMIFS(GQList,GIList,Table_ExternalData_17[[#This Row],[item_key]],GTList,Table_ExternalData_17[[#Headers],[TR]])</f>
        <v>0</v>
      </c>
      <c r="I639" s="10">
        <f>SUMIFS(GQList,GIList,Table_ExternalData_17[[#This Row],[item_key]],GTList,Table_ExternalData_17[[#Headers],[RCA]])</f>
        <v>0</v>
      </c>
      <c r="J639" s="10">
        <f>SUM(Table_ExternalData_17[[#This Row],[GRN]]+Table_ExternalData_17[[#This Row],[VSTR]]+Table_ExternalData_17[[#This Row],[SR]]+Table_ExternalData_17[[#This Row],[TR]]+Table_ExternalData_17[[#This Row],[RCA]])</f>
        <v>0</v>
      </c>
      <c r="K639" s="10">
        <f>SUMIFS(IsQList,IsIList,Table_ExternalData_15[[#This Row],[item_key]],IsITypeList,Table_ExternalData_17[[#Headers],[R/P]])</f>
        <v>59544</v>
      </c>
      <c r="L639" s="10">
        <f>SUMIFS(IsQList,IsIList,Table_ExternalData_15[[#This Row],[item_key]],IsITypeList,Table_ExternalData_17[[#Headers],[CST]])</f>
        <v>0</v>
      </c>
      <c r="M639" s="10">
        <f>SUMIFS(IsQList,IsIList,Table_ExternalData_15[[#This Row],[item_key]],IsITypeList,Table_ExternalData_17[[#Headers],[S/I]])</f>
        <v>0</v>
      </c>
      <c r="N639" s="10">
        <f>SUMIFS(IsQList,IsIList,Table_ExternalData_15[[#This Row],[item_key]],IsITypeList,Table_ExternalData_17[[#Headers],[VST]])</f>
        <v>0</v>
      </c>
      <c r="O639" s="10">
        <f>SUMIFS(IsQList,IsIList,Table_ExternalData_15[[#This Row],[item_key]],IsITypeList,Table_ExternalData_17[[#Headers],[RTN]])</f>
        <v>-8</v>
      </c>
      <c r="P639" s="10">
        <f>SUM(Table_ExternalData_17[[#This Row],[R/P]:[RTN]])</f>
        <v>59536</v>
      </c>
      <c r="Q639" s="10">
        <f>SUM((Table_ExternalData_17[[#This Row],[Opening]]+Table_ExternalData_17[[#This Row],[Total Receipt]])-Table_ExternalData_17[[#This Row],[Total Issue]])</f>
        <v>-59536</v>
      </c>
    </row>
    <row r="640" spans="1:17">
      <c r="A640" s="1" t="s">
        <v>2292</v>
      </c>
      <c r="B640" s="1" t="s">
        <v>2781</v>
      </c>
      <c r="C640" s="1" t="s">
        <v>2782</v>
      </c>
      <c r="D640" s="10">
        <f>SUMIFS(OPBQList,OPBIList,Table_ExternalData_17[[#This Row],[item_key]])</f>
        <v>0</v>
      </c>
      <c r="E640" s="10">
        <f>SUMIFS(GQList,GIList,Table_ExternalData_17[[#This Row],[item_key]],GTList,Table_ExternalData_17[[#Headers],[GRN]])</f>
        <v>0</v>
      </c>
      <c r="F640" s="10">
        <f>SUMIFS(GQList,GIList,Table_ExternalData_17[[#This Row],[item_key]],GTList,Table_ExternalData_17[[#Headers],[VSTR]])</f>
        <v>0</v>
      </c>
      <c r="G640" s="10">
        <f>SUMIFS(GQList,GIList,Table_ExternalData_17[[#This Row],[item_key]],GTList,Table_ExternalData_17[[#Headers],[SR]])</f>
        <v>0</v>
      </c>
      <c r="H640" s="10">
        <f>SUMIFS(GQList,GIList,Table_ExternalData_17[[#This Row],[item_key]],GTList,Table_ExternalData_17[[#Headers],[TR]])</f>
        <v>0</v>
      </c>
      <c r="I640" s="10">
        <f>SUMIFS(GQList,GIList,Table_ExternalData_17[[#This Row],[item_key]],GTList,Table_ExternalData_17[[#Headers],[RCA]])</f>
        <v>0</v>
      </c>
      <c r="J640" s="10">
        <f>SUM(Table_ExternalData_17[[#This Row],[GRN]]+Table_ExternalData_17[[#This Row],[VSTR]]+Table_ExternalData_17[[#This Row],[SR]]+Table_ExternalData_17[[#This Row],[TR]]+Table_ExternalData_17[[#This Row],[RCA]])</f>
        <v>0</v>
      </c>
      <c r="K640" s="10">
        <f>SUMIFS(IsQList,IsIList,Table_ExternalData_15[[#This Row],[item_key]],IsITypeList,Table_ExternalData_17[[#Headers],[R/P]])</f>
        <v>9924</v>
      </c>
      <c r="L640" s="10">
        <f>SUMIFS(IsQList,IsIList,Table_ExternalData_15[[#This Row],[item_key]],IsITypeList,Table_ExternalData_17[[#Headers],[CST]])</f>
        <v>0</v>
      </c>
      <c r="M640" s="10">
        <f>SUMIFS(IsQList,IsIList,Table_ExternalData_15[[#This Row],[item_key]],IsITypeList,Table_ExternalData_17[[#Headers],[S/I]])</f>
        <v>0</v>
      </c>
      <c r="N640" s="10">
        <f>SUMIFS(IsQList,IsIList,Table_ExternalData_15[[#This Row],[item_key]],IsITypeList,Table_ExternalData_17[[#Headers],[VST]])</f>
        <v>0</v>
      </c>
      <c r="O640" s="10">
        <f>SUMIFS(IsQList,IsIList,Table_ExternalData_15[[#This Row],[item_key]],IsITypeList,Table_ExternalData_17[[#Headers],[RTN]])</f>
        <v>0</v>
      </c>
      <c r="P640" s="10">
        <f>SUM(Table_ExternalData_17[[#This Row],[R/P]:[RTN]])</f>
        <v>9924</v>
      </c>
      <c r="Q640" s="10">
        <f>SUM((Table_ExternalData_17[[#This Row],[Opening]]+Table_ExternalData_17[[#This Row],[Total Receipt]])-Table_ExternalData_17[[#This Row],[Total Issue]])</f>
        <v>-9924</v>
      </c>
    </row>
    <row r="641" spans="1:17">
      <c r="A641" s="1" t="s">
        <v>487</v>
      </c>
      <c r="B641" s="1" t="s">
        <v>943</v>
      </c>
      <c r="C641" s="1" t="s">
        <v>944</v>
      </c>
      <c r="D641" s="10">
        <f>SUMIFS(OPBQList,OPBIList,Table_ExternalData_17[[#This Row],[item_key]])</f>
        <v>1166</v>
      </c>
      <c r="E641" s="10">
        <f>SUMIFS(GQList,GIList,Table_ExternalData_17[[#This Row],[item_key]],GTList,Table_ExternalData_17[[#Headers],[GRN]])</f>
        <v>5170</v>
      </c>
      <c r="F641" s="10">
        <f>SUMIFS(GQList,GIList,Table_ExternalData_17[[#This Row],[item_key]],GTList,Table_ExternalData_17[[#Headers],[VSTR]])</f>
        <v>0</v>
      </c>
      <c r="G641" s="10">
        <f>SUMIFS(GQList,GIList,Table_ExternalData_17[[#This Row],[item_key]],GTList,Table_ExternalData_17[[#Headers],[SR]])</f>
        <v>0</v>
      </c>
      <c r="H641" s="10">
        <f>SUMIFS(GQList,GIList,Table_ExternalData_17[[#This Row],[item_key]],GTList,Table_ExternalData_17[[#Headers],[TR]])</f>
        <v>0</v>
      </c>
      <c r="I641" s="10">
        <f>SUMIFS(GQList,GIList,Table_ExternalData_17[[#This Row],[item_key]],GTList,Table_ExternalData_17[[#Headers],[RCA]])</f>
        <v>0</v>
      </c>
      <c r="J641" s="10">
        <f>SUM(Table_ExternalData_17[[#This Row],[GRN]]+Table_ExternalData_17[[#This Row],[VSTR]]+Table_ExternalData_17[[#This Row],[SR]]+Table_ExternalData_17[[#This Row],[TR]]+Table_ExternalData_17[[#This Row],[RCA]])</f>
        <v>5170</v>
      </c>
      <c r="K641" s="10">
        <f>SUMIFS(IsQList,IsIList,Table_ExternalData_15[[#This Row],[item_key]],IsITypeList,Table_ExternalData_17[[#Headers],[R/P]])</f>
        <v>9924</v>
      </c>
      <c r="L641" s="10">
        <f>SUMIFS(IsQList,IsIList,Table_ExternalData_15[[#This Row],[item_key]],IsITypeList,Table_ExternalData_17[[#Headers],[CST]])</f>
        <v>0</v>
      </c>
      <c r="M641" s="10">
        <f>SUMIFS(IsQList,IsIList,Table_ExternalData_15[[#This Row],[item_key]],IsITypeList,Table_ExternalData_17[[#Headers],[S/I]])</f>
        <v>0</v>
      </c>
      <c r="N641" s="10">
        <f>SUMIFS(IsQList,IsIList,Table_ExternalData_15[[#This Row],[item_key]],IsITypeList,Table_ExternalData_17[[#Headers],[VST]])</f>
        <v>0</v>
      </c>
      <c r="O641" s="10">
        <f>SUMIFS(IsQList,IsIList,Table_ExternalData_15[[#This Row],[item_key]],IsITypeList,Table_ExternalData_17[[#Headers],[RTN]])</f>
        <v>0</v>
      </c>
      <c r="P641" s="10">
        <f>SUM(Table_ExternalData_17[[#This Row],[R/P]:[RTN]])</f>
        <v>9924</v>
      </c>
      <c r="Q641" s="10">
        <f>SUM((Table_ExternalData_17[[#This Row],[Opening]]+Table_ExternalData_17[[#This Row],[Total Receipt]])-Table_ExternalData_17[[#This Row],[Total Issue]])</f>
        <v>-3588</v>
      </c>
    </row>
    <row r="642" spans="1:17">
      <c r="A642" s="1" t="s">
        <v>2293</v>
      </c>
      <c r="B642" s="1" t="s">
        <v>2783</v>
      </c>
      <c r="C642" s="1" t="s">
        <v>2784</v>
      </c>
      <c r="D642" s="10">
        <f>SUMIFS(OPBQList,OPBIList,Table_ExternalData_17[[#This Row],[item_key]])</f>
        <v>22500</v>
      </c>
      <c r="E642" s="10">
        <f>SUMIFS(GQList,GIList,Table_ExternalData_17[[#This Row],[item_key]],GTList,Table_ExternalData_17[[#Headers],[GRN]])</f>
        <v>0</v>
      </c>
      <c r="F642" s="10">
        <f>SUMIFS(GQList,GIList,Table_ExternalData_17[[#This Row],[item_key]],GTList,Table_ExternalData_17[[#Headers],[VSTR]])</f>
        <v>0</v>
      </c>
      <c r="G642" s="10">
        <f>SUMIFS(GQList,GIList,Table_ExternalData_17[[#This Row],[item_key]],GTList,Table_ExternalData_17[[#Headers],[SR]])</f>
        <v>0</v>
      </c>
      <c r="H642" s="10">
        <f>SUMIFS(GQList,GIList,Table_ExternalData_17[[#This Row],[item_key]],GTList,Table_ExternalData_17[[#Headers],[TR]])</f>
        <v>0</v>
      </c>
      <c r="I642" s="10">
        <f>SUMIFS(GQList,GIList,Table_ExternalData_17[[#This Row],[item_key]],GTList,Table_ExternalData_17[[#Headers],[RCA]])</f>
        <v>0</v>
      </c>
      <c r="J642" s="10">
        <f>SUM(Table_ExternalData_17[[#This Row],[GRN]]+Table_ExternalData_17[[#This Row],[VSTR]]+Table_ExternalData_17[[#This Row],[SR]]+Table_ExternalData_17[[#This Row],[TR]]+Table_ExternalData_17[[#This Row],[RCA]])</f>
        <v>0</v>
      </c>
      <c r="K642" s="10">
        <f>SUMIFS(IsQList,IsIList,Table_ExternalData_15[[#This Row],[item_key]],IsITypeList,Table_ExternalData_17[[#Headers],[R/P]])</f>
        <v>9924</v>
      </c>
      <c r="L642" s="10">
        <f>SUMIFS(IsQList,IsIList,Table_ExternalData_15[[#This Row],[item_key]],IsITypeList,Table_ExternalData_17[[#Headers],[CST]])</f>
        <v>0</v>
      </c>
      <c r="M642" s="10">
        <f>SUMIFS(IsQList,IsIList,Table_ExternalData_15[[#This Row],[item_key]],IsITypeList,Table_ExternalData_17[[#Headers],[S/I]])</f>
        <v>0</v>
      </c>
      <c r="N642" s="10">
        <f>SUMIFS(IsQList,IsIList,Table_ExternalData_15[[#This Row],[item_key]],IsITypeList,Table_ExternalData_17[[#Headers],[VST]])</f>
        <v>0</v>
      </c>
      <c r="O642" s="10">
        <f>SUMIFS(IsQList,IsIList,Table_ExternalData_15[[#This Row],[item_key]],IsITypeList,Table_ExternalData_17[[#Headers],[RTN]])</f>
        <v>0</v>
      </c>
      <c r="P642" s="10">
        <f>SUM(Table_ExternalData_17[[#This Row],[R/P]:[RTN]])</f>
        <v>9924</v>
      </c>
      <c r="Q642" s="10">
        <f>SUM((Table_ExternalData_17[[#This Row],[Opening]]+Table_ExternalData_17[[#This Row],[Total Receipt]])-Table_ExternalData_17[[#This Row],[Total Issue]])</f>
        <v>12576</v>
      </c>
    </row>
    <row r="643" spans="1:17">
      <c r="A643" s="1" t="s">
        <v>2294</v>
      </c>
      <c r="B643" s="1" t="s">
        <v>2785</v>
      </c>
      <c r="C643" s="1" t="s">
        <v>2756</v>
      </c>
      <c r="D643" s="10">
        <f>SUMIFS(OPBQList,OPBIList,Table_ExternalData_17[[#This Row],[item_key]])</f>
        <v>0</v>
      </c>
      <c r="E643" s="10">
        <f>SUMIFS(GQList,GIList,Table_ExternalData_17[[#This Row],[item_key]],GTList,Table_ExternalData_17[[#Headers],[GRN]])</f>
        <v>0</v>
      </c>
      <c r="F643" s="10">
        <f>SUMIFS(GQList,GIList,Table_ExternalData_17[[#This Row],[item_key]],GTList,Table_ExternalData_17[[#Headers],[VSTR]])</f>
        <v>0</v>
      </c>
      <c r="G643" s="10">
        <f>SUMIFS(GQList,GIList,Table_ExternalData_17[[#This Row],[item_key]],GTList,Table_ExternalData_17[[#Headers],[SR]])</f>
        <v>0</v>
      </c>
      <c r="H643" s="10">
        <f>SUMIFS(GQList,GIList,Table_ExternalData_17[[#This Row],[item_key]],GTList,Table_ExternalData_17[[#Headers],[TR]])</f>
        <v>0</v>
      </c>
      <c r="I643" s="10">
        <f>SUMIFS(GQList,GIList,Table_ExternalData_17[[#This Row],[item_key]],GTList,Table_ExternalData_17[[#Headers],[RCA]])</f>
        <v>0</v>
      </c>
      <c r="J643" s="10">
        <f>SUM(Table_ExternalData_17[[#This Row],[GRN]]+Table_ExternalData_17[[#This Row],[VSTR]]+Table_ExternalData_17[[#This Row],[SR]]+Table_ExternalData_17[[#This Row],[TR]]+Table_ExternalData_17[[#This Row],[RCA]])</f>
        <v>0</v>
      </c>
      <c r="K643" s="10">
        <f>SUMIFS(IsQList,IsIList,Table_ExternalData_15[[#This Row],[item_key]],IsITypeList,Table_ExternalData_17[[#Headers],[R/P]])</f>
        <v>9924</v>
      </c>
      <c r="L643" s="10">
        <f>SUMIFS(IsQList,IsIList,Table_ExternalData_15[[#This Row],[item_key]],IsITypeList,Table_ExternalData_17[[#Headers],[CST]])</f>
        <v>0</v>
      </c>
      <c r="M643" s="10">
        <f>SUMIFS(IsQList,IsIList,Table_ExternalData_15[[#This Row],[item_key]],IsITypeList,Table_ExternalData_17[[#Headers],[S/I]])</f>
        <v>0</v>
      </c>
      <c r="N643" s="10">
        <f>SUMIFS(IsQList,IsIList,Table_ExternalData_15[[#This Row],[item_key]],IsITypeList,Table_ExternalData_17[[#Headers],[VST]])</f>
        <v>0</v>
      </c>
      <c r="O643" s="10">
        <f>SUMIFS(IsQList,IsIList,Table_ExternalData_15[[#This Row],[item_key]],IsITypeList,Table_ExternalData_17[[#Headers],[RTN]])</f>
        <v>0</v>
      </c>
      <c r="P643" s="10">
        <f>SUM(Table_ExternalData_17[[#This Row],[R/P]:[RTN]])</f>
        <v>9924</v>
      </c>
      <c r="Q643" s="10">
        <f>SUM((Table_ExternalData_17[[#This Row],[Opening]]+Table_ExternalData_17[[#This Row],[Total Receipt]])-Table_ExternalData_17[[#This Row],[Total Issue]])</f>
        <v>-9924</v>
      </c>
    </row>
    <row r="644" spans="1:17">
      <c r="A644" s="1" t="s">
        <v>2295</v>
      </c>
      <c r="B644" s="1" t="s">
        <v>2786</v>
      </c>
      <c r="C644" s="1" t="s">
        <v>2787</v>
      </c>
      <c r="D644" s="10">
        <f>SUMIFS(OPBQList,OPBIList,Table_ExternalData_17[[#This Row],[item_key]])</f>
        <v>0</v>
      </c>
      <c r="E644" s="10">
        <f>SUMIFS(GQList,GIList,Table_ExternalData_17[[#This Row],[item_key]],GTList,Table_ExternalData_17[[#Headers],[GRN]])</f>
        <v>0</v>
      </c>
      <c r="F644" s="10">
        <f>SUMIFS(GQList,GIList,Table_ExternalData_17[[#This Row],[item_key]],GTList,Table_ExternalData_17[[#Headers],[VSTR]])</f>
        <v>0</v>
      </c>
      <c r="G644" s="10">
        <f>SUMIFS(GQList,GIList,Table_ExternalData_17[[#This Row],[item_key]],GTList,Table_ExternalData_17[[#Headers],[SR]])</f>
        <v>0</v>
      </c>
      <c r="H644" s="10">
        <f>SUMIFS(GQList,GIList,Table_ExternalData_17[[#This Row],[item_key]],GTList,Table_ExternalData_17[[#Headers],[TR]])</f>
        <v>0</v>
      </c>
      <c r="I644" s="10">
        <f>SUMIFS(GQList,GIList,Table_ExternalData_17[[#This Row],[item_key]],GTList,Table_ExternalData_17[[#Headers],[RCA]])</f>
        <v>0</v>
      </c>
      <c r="J644" s="10">
        <f>SUM(Table_ExternalData_17[[#This Row],[GRN]]+Table_ExternalData_17[[#This Row],[VSTR]]+Table_ExternalData_17[[#This Row],[SR]]+Table_ExternalData_17[[#This Row],[TR]]+Table_ExternalData_17[[#This Row],[RCA]])</f>
        <v>0</v>
      </c>
      <c r="K644" s="10">
        <f>SUMIFS(IsQList,IsIList,Table_ExternalData_15[[#This Row],[item_key]],IsITypeList,Table_ExternalData_17[[#Headers],[R/P]])</f>
        <v>9924</v>
      </c>
      <c r="L644" s="10">
        <f>SUMIFS(IsQList,IsIList,Table_ExternalData_15[[#This Row],[item_key]],IsITypeList,Table_ExternalData_17[[#Headers],[CST]])</f>
        <v>0</v>
      </c>
      <c r="M644" s="10">
        <f>SUMIFS(IsQList,IsIList,Table_ExternalData_15[[#This Row],[item_key]],IsITypeList,Table_ExternalData_17[[#Headers],[S/I]])</f>
        <v>0</v>
      </c>
      <c r="N644" s="10">
        <f>SUMIFS(IsQList,IsIList,Table_ExternalData_15[[#This Row],[item_key]],IsITypeList,Table_ExternalData_17[[#Headers],[VST]])</f>
        <v>0</v>
      </c>
      <c r="O644" s="10">
        <f>SUMIFS(IsQList,IsIList,Table_ExternalData_15[[#This Row],[item_key]],IsITypeList,Table_ExternalData_17[[#Headers],[RTN]])</f>
        <v>-10</v>
      </c>
      <c r="P644" s="10">
        <f>SUM(Table_ExternalData_17[[#This Row],[R/P]:[RTN]])</f>
        <v>9914</v>
      </c>
      <c r="Q644" s="10">
        <f>SUM((Table_ExternalData_17[[#This Row],[Opening]]+Table_ExternalData_17[[#This Row],[Total Receipt]])-Table_ExternalData_17[[#This Row],[Total Issue]])</f>
        <v>-9914</v>
      </c>
    </row>
    <row r="645" spans="1:17">
      <c r="A645" s="1" t="s">
        <v>2296</v>
      </c>
      <c r="B645" s="1" t="s">
        <v>2788</v>
      </c>
      <c r="C645" s="1" t="s">
        <v>2789</v>
      </c>
      <c r="D645" s="10">
        <f>SUMIFS(OPBQList,OPBIList,Table_ExternalData_17[[#This Row],[item_key]])</f>
        <v>0</v>
      </c>
      <c r="E645" s="10">
        <f>SUMIFS(GQList,GIList,Table_ExternalData_17[[#This Row],[item_key]],GTList,Table_ExternalData_17[[#Headers],[GRN]])</f>
        <v>0</v>
      </c>
      <c r="F645" s="10">
        <f>SUMIFS(GQList,GIList,Table_ExternalData_17[[#This Row],[item_key]],GTList,Table_ExternalData_17[[#Headers],[VSTR]])</f>
        <v>0</v>
      </c>
      <c r="G645" s="10">
        <f>SUMIFS(GQList,GIList,Table_ExternalData_17[[#This Row],[item_key]],GTList,Table_ExternalData_17[[#Headers],[SR]])</f>
        <v>0</v>
      </c>
      <c r="H645" s="10">
        <f>SUMIFS(GQList,GIList,Table_ExternalData_17[[#This Row],[item_key]],GTList,Table_ExternalData_17[[#Headers],[TR]])</f>
        <v>0</v>
      </c>
      <c r="I645" s="10">
        <f>SUMIFS(GQList,GIList,Table_ExternalData_17[[#This Row],[item_key]],GTList,Table_ExternalData_17[[#Headers],[RCA]])</f>
        <v>0</v>
      </c>
      <c r="J645" s="10">
        <f>SUM(Table_ExternalData_17[[#This Row],[GRN]]+Table_ExternalData_17[[#This Row],[VSTR]]+Table_ExternalData_17[[#This Row],[SR]]+Table_ExternalData_17[[#This Row],[TR]]+Table_ExternalData_17[[#This Row],[RCA]])</f>
        <v>0</v>
      </c>
      <c r="K645" s="10">
        <f>SUMIFS(IsQList,IsIList,Table_ExternalData_15[[#This Row],[item_key]],IsITypeList,Table_ExternalData_17[[#Headers],[R/P]])</f>
        <v>9924</v>
      </c>
      <c r="L645" s="10">
        <f>SUMIFS(IsQList,IsIList,Table_ExternalData_15[[#This Row],[item_key]],IsITypeList,Table_ExternalData_17[[#Headers],[CST]])</f>
        <v>0</v>
      </c>
      <c r="M645" s="10">
        <f>SUMIFS(IsQList,IsIList,Table_ExternalData_15[[#This Row],[item_key]],IsITypeList,Table_ExternalData_17[[#Headers],[S/I]])</f>
        <v>0</v>
      </c>
      <c r="N645" s="10">
        <f>SUMIFS(IsQList,IsIList,Table_ExternalData_15[[#This Row],[item_key]],IsITypeList,Table_ExternalData_17[[#Headers],[VST]])</f>
        <v>0</v>
      </c>
      <c r="O645" s="10">
        <f>SUMIFS(IsQList,IsIList,Table_ExternalData_15[[#This Row],[item_key]],IsITypeList,Table_ExternalData_17[[#Headers],[RTN]])</f>
        <v>-10</v>
      </c>
      <c r="P645" s="10">
        <f>SUM(Table_ExternalData_17[[#This Row],[R/P]:[RTN]])</f>
        <v>9914</v>
      </c>
      <c r="Q645" s="10">
        <f>SUM((Table_ExternalData_17[[#This Row],[Opening]]+Table_ExternalData_17[[#This Row],[Total Receipt]])-Table_ExternalData_17[[#This Row],[Total Issue]])</f>
        <v>-9914</v>
      </c>
    </row>
    <row r="646" spans="1:17">
      <c r="A646" s="1" t="s">
        <v>2297</v>
      </c>
      <c r="B646" s="1" t="s">
        <v>2790</v>
      </c>
      <c r="C646" s="1" t="s">
        <v>2791</v>
      </c>
      <c r="D646" s="10">
        <f>SUMIFS(OPBQList,OPBIList,Table_ExternalData_17[[#This Row],[item_key]])</f>
        <v>0</v>
      </c>
      <c r="E646" s="10">
        <f>SUMIFS(GQList,GIList,Table_ExternalData_17[[#This Row],[item_key]],GTList,Table_ExternalData_17[[#Headers],[GRN]])</f>
        <v>0</v>
      </c>
      <c r="F646" s="10">
        <f>SUMIFS(GQList,GIList,Table_ExternalData_17[[#This Row],[item_key]],GTList,Table_ExternalData_17[[#Headers],[VSTR]])</f>
        <v>0</v>
      </c>
      <c r="G646" s="10">
        <f>SUMIFS(GQList,GIList,Table_ExternalData_17[[#This Row],[item_key]],GTList,Table_ExternalData_17[[#Headers],[SR]])</f>
        <v>0</v>
      </c>
      <c r="H646" s="10">
        <f>SUMIFS(GQList,GIList,Table_ExternalData_17[[#This Row],[item_key]],GTList,Table_ExternalData_17[[#Headers],[TR]])</f>
        <v>0</v>
      </c>
      <c r="I646" s="10">
        <f>SUMIFS(GQList,GIList,Table_ExternalData_17[[#This Row],[item_key]],GTList,Table_ExternalData_17[[#Headers],[RCA]])</f>
        <v>0</v>
      </c>
      <c r="J646" s="10">
        <f>SUM(Table_ExternalData_17[[#This Row],[GRN]]+Table_ExternalData_17[[#This Row],[VSTR]]+Table_ExternalData_17[[#This Row],[SR]]+Table_ExternalData_17[[#This Row],[TR]]+Table_ExternalData_17[[#This Row],[RCA]])</f>
        <v>0</v>
      </c>
      <c r="K646" s="10">
        <f>SUMIFS(IsQList,IsIList,Table_ExternalData_15[[#This Row],[item_key]],IsITypeList,Table_ExternalData_17[[#Headers],[R/P]])</f>
        <v>9924</v>
      </c>
      <c r="L646" s="10">
        <f>SUMIFS(IsQList,IsIList,Table_ExternalData_15[[#This Row],[item_key]],IsITypeList,Table_ExternalData_17[[#Headers],[CST]])</f>
        <v>0</v>
      </c>
      <c r="M646" s="10">
        <f>SUMIFS(IsQList,IsIList,Table_ExternalData_15[[#This Row],[item_key]],IsITypeList,Table_ExternalData_17[[#Headers],[S/I]])</f>
        <v>0</v>
      </c>
      <c r="N646" s="10">
        <f>SUMIFS(IsQList,IsIList,Table_ExternalData_15[[#This Row],[item_key]],IsITypeList,Table_ExternalData_17[[#Headers],[VST]])</f>
        <v>0</v>
      </c>
      <c r="O646" s="10">
        <f>SUMIFS(IsQList,IsIList,Table_ExternalData_15[[#This Row],[item_key]],IsITypeList,Table_ExternalData_17[[#Headers],[RTN]])</f>
        <v>0</v>
      </c>
      <c r="P646" s="10">
        <f>SUM(Table_ExternalData_17[[#This Row],[R/P]:[RTN]])</f>
        <v>9924</v>
      </c>
      <c r="Q646" s="10">
        <f>SUM((Table_ExternalData_17[[#This Row],[Opening]]+Table_ExternalData_17[[#This Row],[Total Receipt]])-Table_ExternalData_17[[#This Row],[Total Issue]])</f>
        <v>-9924</v>
      </c>
    </row>
    <row r="647" spans="1:17">
      <c r="A647" s="1" t="s">
        <v>2298</v>
      </c>
      <c r="B647" s="1" t="s">
        <v>2792</v>
      </c>
      <c r="C647" s="1" t="s">
        <v>2793</v>
      </c>
      <c r="D647" s="10">
        <f>SUMIFS(OPBQList,OPBIList,Table_ExternalData_17[[#This Row],[item_key]])</f>
        <v>0</v>
      </c>
      <c r="E647" s="10">
        <f>SUMIFS(GQList,GIList,Table_ExternalData_17[[#This Row],[item_key]],GTList,Table_ExternalData_17[[#Headers],[GRN]])</f>
        <v>0</v>
      </c>
      <c r="F647" s="10">
        <f>SUMIFS(GQList,GIList,Table_ExternalData_17[[#This Row],[item_key]],GTList,Table_ExternalData_17[[#Headers],[VSTR]])</f>
        <v>0</v>
      </c>
      <c r="G647" s="10">
        <f>SUMIFS(GQList,GIList,Table_ExternalData_17[[#This Row],[item_key]],GTList,Table_ExternalData_17[[#Headers],[SR]])</f>
        <v>0</v>
      </c>
      <c r="H647" s="10">
        <f>SUMIFS(GQList,GIList,Table_ExternalData_17[[#This Row],[item_key]],GTList,Table_ExternalData_17[[#Headers],[TR]])</f>
        <v>0</v>
      </c>
      <c r="I647" s="10">
        <f>SUMIFS(GQList,GIList,Table_ExternalData_17[[#This Row],[item_key]],GTList,Table_ExternalData_17[[#Headers],[RCA]])</f>
        <v>0</v>
      </c>
      <c r="J647" s="10">
        <f>SUM(Table_ExternalData_17[[#This Row],[GRN]]+Table_ExternalData_17[[#This Row],[VSTR]]+Table_ExternalData_17[[#This Row],[SR]]+Table_ExternalData_17[[#This Row],[TR]]+Table_ExternalData_17[[#This Row],[RCA]])</f>
        <v>0</v>
      </c>
      <c r="K647" s="10">
        <f>SUMIFS(IsQList,IsIList,Table_ExternalData_15[[#This Row],[item_key]],IsITypeList,Table_ExternalData_17[[#Headers],[R/P]])</f>
        <v>9924</v>
      </c>
      <c r="L647" s="10">
        <f>SUMIFS(IsQList,IsIList,Table_ExternalData_15[[#This Row],[item_key]],IsITypeList,Table_ExternalData_17[[#Headers],[CST]])</f>
        <v>0</v>
      </c>
      <c r="M647" s="10">
        <f>SUMIFS(IsQList,IsIList,Table_ExternalData_15[[#This Row],[item_key]],IsITypeList,Table_ExternalData_17[[#Headers],[S/I]])</f>
        <v>0</v>
      </c>
      <c r="N647" s="10">
        <f>SUMIFS(IsQList,IsIList,Table_ExternalData_15[[#This Row],[item_key]],IsITypeList,Table_ExternalData_17[[#Headers],[VST]])</f>
        <v>0</v>
      </c>
      <c r="O647" s="10">
        <f>SUMIFS(IsQList,IsIList,Table_ExternalData_15[[#This Row],[item_key]],IsITypeList,Table_ExternalData_17[[#Headers],[RTN]])</f>
        <v>-87</v>
      </c>
      <c r="P647" s="10">
        <f>SUM(Table_ExternalData_17[[#This Row],[R/P]:[RTN]])</f>
        <v>9837</v>
      </c>
      <c r="Q647" s="10">
        <f>SUM((Table_ExternalData_17[[#This Row],[Opening]]+Table_ExternalData_17[[#This Row],[Total Receipt]])-Table_ExternalData_17[[#This Row],[Total Issue]])</f>
        <v>-9837</v>
      </c>
    </row>
    <row r="648" spans="1:17">
      <c r="A648" s="1" t="s">
        <v>2299</v>
      </c>
      <c r="B648" s="1" t="s">
        <v>2794</v>
      </c>
      <c r="C648" s="1" t="s">
        <v>2795</v>
      </c>
      <c r="D648" s="10">
        <f>SUMIFS(OPBQList,OPBIList,Table_ExternalData_17[[#This Row],[item_key]])</f>
        <v>0</v>
      </c>
      <c r="E648" s="10">
        <f>SUMIFS(GQList,GIList,Table_ExternalData_17[[#This Row],[item_key]],GTList,Table_ExternalData_17[[#Headers],[GRN]])</f>
        <v>0</v>
      </c>
      <c r="F648" s="10">
        <f>SUMIFS(GQList,GIList,Table_ExternalData_17[[#This Row],[item_key]],GTList,Table_ExternalData_17[[#Headers],[VSTR]])</f>
        <v>0</v>
      </c>
      <c r="G648" s="10">
        <f>SUMIFS(GQList,GIList,Table_ExternalData_17[[#This Row],[item_key]],GTList,Table_ExternalData_17[[#Headers],[SR]])</f>
        <v>0</v>
      </c>
      <c r="H648" s="10">
        <f>SUMIFS(GQList,GIList,Table_ExternalData_17[[#This Row],[item_key]],GTList,Table_ExternalData_17[[#Headers],[TR]])</f>
        <v>0</v>
      </c>
      <c r="I648" s="10">
        <f>SUMIFS(GQList,GIList,Table_ExternalData_17[[#This Row],[item_key]],GTList,Table_ExternalData_17[[#Headers],[RCA]])</f>
        <v>0</v>
      </c>
      <c r="J648" s="10">
        <f>SUM(Table_ExternalData_17[[#This Row],[GRN]]+Table_ExternalData_17[[#This Row],[VSTR]]+Table_ExternalData_17[[#This Row],[SR]]+Table_ExternalData_17[[#This Row],[TR]]+Table_ExternalData_17[[#This Row],[RCA]])</f>
        <v>0</v>
      </c>
      <c r="K648" s="10">
        <f>SUMIFS(IsQList,IsIList,Table_ExternalData_15[[#This Row],[item_key]],IsITypeList,Table_ExternalData_17[[#Headers],[R/P]])</f>
        <v>9924</v>
      </c>
      <c r="L648" s="10">
        <f>SUMIFS(IsQList,IsIList,Table_ExternalData_15[[#This Row],[item_key]],IsITypeList,Table_ExternalData_17[[#Headers],[CST]])</f>
        <v>0</v>
      </c>
      <c r="M648" s="10">
        <f>SUMIFS(IsQList,IsIList,Table_ExternalData_15[[#This Row],[item_key]],IsITypeList,Table_ExternalData_17[[#Headers],[S/I]])</f>
        <v>0</v>
      </c>
      <c r="N648" s="10">
        <f>SUMIFS(IsQList,IsIList,Table_ExternalData_15[[#This Row],[item_key]],IsITypeList,Table_ExternalData_17[[#Headers],[VST]])</f>
        <v>0</v>
      </c>
      <c r="O648" s="10">
        <f>SUMIFS(IsQList,IsIList,Table_ExternalData_15[[#This Row],[item_key]],IsITypeList,Table_ExternalData_17[[#Headers],[RTN]])</f>
        <v>-87</v>
      </c>
      <c r="P648" s="10">
        <f>SUM(Table_ExternalData_17[[#This Row],[R/P]:[RTN]])</f>
        <v>9837</v>
      </c>
      <c r="Q648" s="10">
        <f>SUM((Table_ExternalData_17[[#This Row],[Opening]]+Table_ExternalData_17[[#This Row],[Total Receipt]])-Table_ExternalData_17[[#This Row],[Total Issue]])</f>
        <v>-9837</v>
      </c>
    </row>
    <row r="649" spans="1:17">
      <c r="A649" s="1" t="s">
        <v>2300</v>
      </c>
      <c r="B649" s="1" t="s">
        <v>2796</v>
      </c>
      <c r="C649" s="1" t="s">
        <v>2797</v>
      </c>
      <c r="D649" s="10">
        <f>SUMIFS(OPBQList,OPBIList,Table_ExternalData_17[[#This Row],[item_key]])</f>
        <v>0</v>
      </c>
      <c r="E649" s="10">
        <f>SUMIFS(GQList,GIList,Table_ExternalData_17[[#This Row],[item_key]],GTList,Table_ExternalData_17[[#Headers],[GRN]])</f>
        <v>0</v>
      </c>
      <c r="F649" s="10">
        <f>SUMIFS(GQList,GIList,Table_ExternalData_17[[#This Row],[item_key]],GTList,Table_ExternalData_17[[#Headers],[VSTR]])</f>
        <v>0</v>
      </c>
      <c r="G649" s="10">
        <f>SUMIFS(GQList,GIList,Table_ExternalData_17[[#This Row],[item_key]],GTList,Table_ExternalData_17[[#Headers],[SR]])</f>
        <v>0</v>
      </c>
      <c r="H649" s="10">
        <f>SUMIFS(GQList,GIList,Table_ExternalData_17[[#This Row],[item_key]],GTList,Table_ExternalData_17[[#Headers],[TR]])</f>
        <v>0</v>
      </c>
      <c r="I649" s="10">
        <f>SUMIFS(GQList,GIList,Table_ExternalData_17[[#This Row],[item_key]],GTList,Table_ExternalData_17[[#Headers],[RCA]])</f>
        <v>0</v>
      </c>
      <c r="J649" s="10">
        <f>SUM(Table_ExternalData_17[[#This Row],[GRN]]+Table_ExternalData_17[[#This Row],[VSTR]]+Table_ExternalData_17[[#This Row],[SR]]+Table_ExternalData_17[[#This Row],[TR]]+Table_ExternalData_17[[#This Row],[RCA]])</f>
        <v>0</v>
      </c>
      <c r="K649" s="10">
        <f>SUMIFS(IsQList,IsIList,Table_ExternalData_15[[#This Row],[item_key]],IsITypeList,Table_ExternalData_17[[#Headers],[R/P]])</f>
        <v>9777</v>
      </c>
      <c r="L649" s="10">
        <f>SUMIFS(IsQList,IsIList,Table_ExternalData_15[[#This Row],[item_key]],IsITypeList,Table_ExternalData_17[[#Headers],[CST]])</f>
        <v>0</v>
      </c>
      <c r="M649" s="10">
        <f>SUMIFS(IsQList,IsIList,Table_ExternalData_15[[#This Row],[item_key]],IsITypeList,Table_ExternalData_17[[#Headers],[S/I]])</f>
        <v>0</v>
      </c>
      <c r="N649" s="10">
        <f>SUMIFS(IsQList,IsIList,Table_ExternalData_15[[#This Row],[item_key]],IsITypeList,Table_ExternalData_17[[#Headers],[VST]])</f>
        <v>0</v>
      </c>
      <c r="O649" s="10">
        <f>SUMIFS(IsQList,IsIList,Table_ExternalData_15[[#This Row],[item_key]],IsITypeList,Table_ExternalData_17[[#Headers],[RTN]])</f>
        <v>0</v>
      </c>
      <c r="P649" s="10">
        <f>SUM(Table_ExternalData_17[[#This Row],[R/P]:[RTN]])</f>
        <v>9777</v>
      </c>
      <c r="Q649" s="10">
        <f>SUM((Table_ExternalData_17[[#This Row],[Opening]]+Table_ExternalData_17[[#This Row],[Total Receipt]])-Table_ExternalData_17[[#This Row],[Total Issue]])</f>
        <v>-9777</v>
      </c>
    </row>
    <row r="650" spans="1:17">
      <c r="A650" s="1" t="s">
        <v>2301</v>
      </c>
      <c r="B650" s="1" t="s">
        <v>2798</v>
      </c>
      <c r="C650" s="1" t="s">
        <v>2799</v>
      </c>
      <c r="D650" s="10">
        <f>SUMIFS(OPBQList,OPBIList,Table_ExternalData_17[[#This Row],[item_key]])</f>
        <v>0</v>
      </c>
      <c r="E650" s="10">
        <f>SUMIFS(GQList,GIList,Table_ExternalData_17[[#This Row],[item_key]],GTList,Table_ExternalData_17[[#Headers],[GRN]])</f>
        <v>0</v>
      </c>
      <c r="F650" s="10">
        <f>SUMIFS(GQList,GIList,Table_ExternalData_17[[#This Row],[item_key]],GTList,Table_ExternalData_17[[#Headers],[VSTR]])</f>
        <v>0</v>
      </c>
      <c r="G650" s="10">
        <f>SUMIFS(GQList,GIList,Table_ExternalData_17[[#This Row],[item_key]],GTList,Table_ExternalData_17[[#Headers],[SR]])</f>
        <v>0</v>
      </c>
      <c r="H650" s="10">
        <f>SUMIFS(GQList,GIList,Table_ExternalData_17[[#This Row],[item_key]],GTList,Table_ExternalData_17[[#Headers],[TR]])</f>
        <v>0</v>
      </c>
      <c r="I650" s="10">
        <f>SUMIFS(GQList,GIList,Table_ExternalData_17[[#This Row],[item_key]],GTList,Table_ExternalData_17[[#Headers],[RCA]])</f>
        <v>0</v>
      </c>
      <c r="J650" s="10">
        <f>SUM(Table_ExternalData_17[[#This Row],[GRN]]+Table_ExternalData_17[[#This Row],[VSTR]]+Table_ExternalData_17[[#This Row],[SR]]+Table_ExternalData_17[[#This Row],[TR]]+Table_ExternalData_17[[#This Row],[RCA]])</f>
        <v>0</v>
      </c>
      <c r="K650" s="10">
        <f>SUMIFS(IsQList,IsIList,Table_ExternalData_15[[#This Row],[item_key]],IsITypeList,Table_ExternalData_17[[#Headers],[R/P]])</f>
        <v>9777</v>
      </c>
      <c r="L650" s="10">
        <f>SUMIFS(IsQList,IsIList,Table_ExternalData_15[[#This Row],[item_key]],IsITypeList,Table_ExternalData_17[[#Headers],[CST]])</f>
        <v>0</v>
      </c>
      <c r="M650" s="10">
        <f>SUMIFS(IsQList,IsIList,Table_ExternalData_15[[#This Row],[item_key]],IsITypeList,Table_ExternalData_17[[#Headers],[S/I]])</f>
        <v>0</v>
      </c>
      <c r="N650" s="10">
        <f>SUMIFS(IsQList,IsIList,Table_ExternalData_15[[#This Row],[item_key]],IsITypeList,Table_ExternalData_17[[#Headers],[VST]])</f>
        <v>0</v>
      </c>
      <c r="O650" s="10">
        <f>SUMIFS(IsQList,IsIList,Table_ExternalData_15[[#This Row],[item_key]],IsITypeList,Table_ExternalData_17[[#Headers],[RTN]])</f>
        <v>0</v>
      </c>
      <c r="P650" s="10">
        <f>SUM(Table_ExternalData_17[[#This Row],[R/P]:[RTN]])</f>
        <v>9777</v>
      </c>
      <c r="Q650" s="10">
        <f>SUM((Table_ExternalData_17[[#This Row],[Opening]]+Table_ExternalData_17[[#This Row],[Total Receipt]])-Table_ExternalData_17[[#This Row],[Total Issue]])</f>
        <v>-9777</v>
      </c>
    </row>
    <row r="651" spans="1:17">
      <c r="A651" s="1" t="s">
        <v>2302</v>
      </c>
      <c r="B651" s="1" t="s">
        <v>2800</v>
      </c>
      <c r="C651" s="1" t="s">
        <v>2801</v>
      </c>
      <c r="D651" s="10">
        <f>SUMIFS(OPBQList,OPBIList,Table_ExternalData_17[[#This Row],[item_key]])</f>
        <v>0</v>
      </c>
      <c r="E651" s="10">
        <f>SUMIFS(GQList,GIList,Table_ExternalData_17[[#This Row],[item_key]],GTList,Table_ExternalData_17[[#Headers],[GRN]])</f>
        <v>0</v>
      </c>
      <c r="F651" s="10">
        <f>SUMIFS(GQList,GIList,Table_ExternalData_17[[#This Row],[item_key]],GTList,Table_ExternalData_17[[#Headers],[VSTR]])</f>
        <v>0</v>
      </c>
      <c r="G651" s="10">
        <f>SUMIFS(GQList,GIList,Table_ExternalData_17[[#This Row],[item_key]],GTList,Table_ExternalData_17[[#Headers],[SR]])</f>
        <v>0</v>
      </c>
      <c r="H651" s="10">
        <f>SUMIFS(GQList,GIList,Table_ExternalData_17[[#This Row],[item_key]],GTList,Table_ExternalData_17[[#Headers],[TR]])</f>
        <v>0</v>
      </c>
      <c r="I651" s="10">
        <f>SUMIFS(GQList,GIList,Table_ExternalData_17[[#This Row],[item_key]],GTList,Table_ExternalData_17[[#Headers],[RCA]])</f>
        <v>0</v>
      </c>
      <c r="J651" s="10">
        <f>SUM(Table_ExternalData_17[[#This Row],[GRN]]+Table_ExternalData_17[[#This Row],[VSTR]]+Table_ExternalData_17[[#This Row],[SR]]+Table_ExternalData_17[[#This Row],[TR]]+Table_ExternalData_17[[#This Row],[RCA]])</f>
        <v>0</v>
      </c>
      <c r="K651" s="10">
        <f>SUMIFS(IsQList,IsIList,Table_ExternalData_15[[#This Row],[item_key]],IsITypeList,Table_ExternalData_17[[#Headers],[R/P]])</f>
        <v>11558</v>
      </c>
      <c r="L651" s="10">
        <f>SUMIFS(IsQList,IsIList,Table_ExternalData_15[[#This Row],[item_key]],IsITypeList,Table_ExternalData_17[[#Headers],[CST]])</f>
        <v>0</v>
      </c>
      <c r="M651" s="10">
        <f>SUMIFS(IsQList,IsIList,Table_ExternalData_15[[#This Row],[item_key]],IsITypeList,Table_ExternalData_17[[#Headers],[S/I]])</f>
        <v>0</v>
      </c>
      <c r="N651" s="10">
        <f>SUMIFS(IsQList,IsIList,Table_ExternalData_15[[#This Row],[item_key]],IsITypeList,Table_ExternalData_17[[#Headers],[VST]])</f>
        <v>0</v>
      </c>
      <c r="O651" s="10">
        <f>SUMIFS(IsQList,IsIList,Table_ExternalData_15[[#This Row],[item_key]],IsITypeList,Table_ExternalData_17[[#Headers],[RTN]])</f>
        <v>0</v>
      </c>
      <c r="P651" s="10">
        <f>SUM(Table_ExternalData_17[[#This Row],[R/P]:[RTN]])</f>
        <v>11558</v>
      </c>
      <c r="Q651" s="10">
        <f>SUM((Table_ExternalData_17[[#This Row],[Opening]]+Table_ExternalData_17[[#This Row],[Total Receipt]])-Table_ExternalData_17[[#This Row],[Total Issue]])</f>
        <v>-11558</v>
      </c>
    </row>
    <row r="652" spans="1:17">
      <c r="A652" s="1" t="s">
        <v>2303</v>
      </c>
      <c r="B652" s="1" t="s">
        <v>2802</v>
      </c>
      <c r="C652" s="1" t="s">
        <v>2803</v>
      </c>
      <c r="D652" s="10">
        <f>SUMIFS(OPBQList,OPBIList,Table_ExternalData_17[[#This Row],[item_key]])</f>
        <v>0</v>
      </c>
      <c r="E652" s="10">
        <f>SUMIFS(GQList,GIList,Table_ExternalData_17[[#This Row],[item_key]],GTList,Table_ExternalData_17[[#Headers],[GRN]])</f>
        <v>0</v>
      </c>
      <c r="F652" s="10">
        <f>SUMIFS(GQList,GIList,Table_ExternalData_17[[#This Row],[item_key]],GTList,Table_ExternalData_17[[#Headers],[VSTR]])</f>
        <v>0</v>
      </c>
      <c r="G652" s="10">
        <f>SUMIFS(GQList,GIList,Table_ExternalData_17[[#This Row],[item_key]],GTList,Table_ExternalData_17[[#Headers],[SR]])</f>
        <v>0</v>
      </c>
      <c r="H652" s="10">
        <f>SUMIFS(GQList,GIList,Table_ExternalData_17[[#This Row],[item_key]],GTList,Table_ExternalData_17[[#Headers],[TR]])</f>
        <v>0</v>
      </c>
      <c r="I652" s="10">
        <f>SUMIFS(GQList,GIList,Table_ExternalData_17[[#This Row],[item_key]],GTList,Table_ExternalData_17[[#Headers],[RCA]])</f>
        <v>0</v>
      </c>
      <c r="J652" s="10">
        <f>SUM(Table_ExternalData_17[[#This Row],[GRN]]+Table_ExternalData_17[[#This Row],[VSTR]]+Table_ExternalData_17[[#This Row],[SR]]+Table_ExternalData_17[[#This Row],[TR]]+Table_ExternalData_17[[#This Row],[RCA]])</f>
        <v>0</v>
      </c>
      <c r="K652" s="10">
        <f>SUMIFS(IsQList,IsIList,Table_ExternalData_15[[#This Row],[item_key]],IsITypeList,Table_ExternalData_17[[#Headers],[R/P]])</f>
        <v>39843</v>
      </c>
      <c r="L652" s="10">
        <f>SUMIFS(IsQList,IsIList,Table_ExternalData_15[[#This Row],[item_key]],IsITypeList,Table_ExternalData_17[[#Headers],[CST]])</f>
        <v>0</v>
      </c>
      <c r="M652" s="10">
        <f>SUMIFS(IsQList,IsIList,Table_ExternalData_15[[#This Row],[item_key]],IsITypeList,Table_ExternalData_17[[#Headers],[S/I]])</f>
        <v>0</v>
      </c>
      <c r="N652" s="10">
        <f>SUMIFS(IsQList,IsIList,Table_ExternalData_15[[#This Row],[item_key]],IsITypeList,Table_ExternalData_17[[#Headers],[VST]])</f>
        <v>0</v>
      </c>
      <c r="O652" s="10">
        <f>SUMIFS(IsQList,IsIList,Table_ExternalData_15[[#This Row],[item_key]],IsITypeList,Table_ExternalData_17[[#Headers],[RTN]])</f>
        <v>0</v>
      </c>
      <c r="P652" s="10">
        <f>SUM(Table_ExternalData_17[[#This Row],[R/P]:[RTN]])</f>
        <v>39843</v>
      </c>
      <c r="Q652" s="10">
        <f>SUM((Table_ExternalData_17[[#This Row],[Opening]]+Table_ExternalData_17[[#This Row],[Total Receipt]])-Table_ExternalData_17[[#This Row],[Total Issue]])</f>
        <v>-39843</v>
      </c>
    </row>
    <row r="653" spans="1:17">
      <c r="A653" s="1" t="s">
        <v>2304</v>
      </c>
      <c r="B653" s="1" t="s">
        <v>2804</v>
      </c>
      <c r="C653" s="1" t="s">
        <v>2805</v>
      </c>
      <c r="D653" s="10">
        <f>SUMIFS(OPBQList,OPBIList,Table_ExternalData_17[[#This Row],[item_key]])</f>
        <v>0</v>
      </c>
      <c r="E653" s="10">
        <f>SUMIFS(GQList,GIList,Table_ExternalData_17[[#This Row],[item_key]],GTList,Table_ExternalData_17[[#Headers],[GRN]])</f>
        <v>0</v>
      </c>
      <c r="F653" s="10">
        <f>SUMIFS(GQList,GIList,Table_ExternalData_17[[#This Row],[item_key]],GTList,Table_ExternalData_17[[#Headers],[VSTR]])</f>
        <v>0</v>
      </c>
      <c r="G653" s="10">
        <f>SUMIFS(GQList,GIList,Table_ExternalData_17[[#This Row],[item_key]],GTList,Table_ExternalData_17[[#Headers],[SR]])</f>
        <v>0</v>
      </c>
      <c r="H653" s="10">
        <f>SUMIFS(GQList,GIList,Table_ExternalData_17[[#This Row],[item_key]],GTList,Table_ExternalData_17[[#Headers],[TR]])</f>
        <v>0</v>
      </c>
      <c r="I653" s="10">
        <f>SUMIFS(GQList,GIList,Table_ExternalData_17[[#This Row],[item_key]],GTList,Table_ExternalData_17[[#Headers],[RCA]])</f>
        <v>0</v>
      </c>
      <c r="J653" s="10">
        <f>SUM(Table_ExternalData_17[[#This Row],[GRN]]+Table_ExternalData_17[[#This Row],[VSTR]]+Table_ExternalData_17[[#This Row],[SR]]+Table_ExternalData_17[[#This Row],[TR]]+Table_ExternalData_17[[#This Row],[RCA]])</f>
        <v>0</v>
      </c>
      <c r="K653" s="10">
        <f>SUMIFS(IsQList,IsIList,Table_ExternalData_15[[#This Row],[item_key]],IsITypeList,Table_ExternalData_17[[#Headers],[R/P]])</f>
        <v>19554</v>
      </c>
      <c r="L653" s="10">
        <f>SUMIFS(IsQList,IsIList,Table_ExternalData_15[[#This Row],[item_key]],IsITypeList,Table_ExternalData_17[[#Headers],[CST]])</f>
        <v>0</v>
      </c>
      <c r="M653" s="10">
        <f>SUMIFS(IsQList,IsIList,Table_ExternalData_15[[#This Row],[item_key]],IsITypeList,Table_ExternalData_17[[#Headers],[S/I]])</f>
        <v>0</v>
      </c>
      <c r="N653" s="10">
        <f>SUMIFS(IsQList,IsIList,Table_ExternalData_15[[#This Row],[item_key]],IsITypeList,Table_ExternalData_17[[#Headers],[VST]])</f>
        <v>0</v>
      </c>
      <c r="O653" s="10">
        <f>SUMIFS(IsQList,IsIList,Table_ExternalData_15[[#This Row],[item_key]],IsITypeList,Table_ExternalData_17[[#Headers],[RTN]])</f>
        <v>0</v>
      </c>
      <c r="P653" s="10">
        <f>SUM(Table_ExternalData_17[[#This Row],[R/P]:[RTN]])</f>
        <v>19554</v>
      </c>
      <c r="Q653" s="10">
        <f>SUM((Table_ExternalData_17[[#This Row],[Opening]]+Table_ExternalData_17[[#This Row],[Total Receipt]])-Table_ExternalData_17[[#This Row],[Total Issue]])</f>
        <v>-19554</v>
      </c>
    </row>
    <row r="654" spans="1:17">
      <c r="A654" s="1" t="s">
        <v>2305</v>
      </c>
      <c r="B654" s="1" t="s">
        <v>2806</v>
      </c>
      <c r="C654" s="1" t="s">
        <v>2807</v>
      </c>
      <c r="D654" s="10">
        <f>SUMIFS(OPBQList,OPBIList,Table_ExternalData_17[[#This Row],[item_key]])</f>
        <v>0</v>
      </c>
      <c r="E654" s="10">
        <f>SUMIFS(GQList,GIList,Table_ExternalData_17[[#This Row],[item_key]],GTList,Table_ExternalData_17[[#Headers],[GRN]])</f>
        <v>0</v>
      </c>
      <c r="F654" s="10">
        <f>SUMIFS(GQList,GIList,Table_ExternalData_17[[#This Row],[item_key]],GTList,Table_ExternalData_17[[#Headers],[VSTR]])</f>
        <v>0</v>
      </c>
      <c r="G654" s="10">
        <f>SUMIFS(GQList,GIList,Table_ExternalData_17[[#This Row],[item_key]],GTList,Table_ExternalData_17[[#Headers],[SR]])</f>
        <v>0</v>
      </c>
      <c r="H654" s="10">
        <f>SUMIFS(GQList,GIList,Table_ExternalData_17[[#This Row],[item_key]],GTList,Table_ExternalData_17[[#Headers],[TR]])</f>
        <v>0</v>
      </c>
      <c r="I654" s="10">
        <f>SUMIFS(GQList,GIList,Table_ExternalData_17[[#This Row],[item_key]],GTList,Table_ExternalData_17[[#Headers],[RCA]])</f>
        <v>0</v>
      </c>
      <c r="J654" s="10">
        <f>SUM(Table_ExternalData_17[[#This Row],[GRN]]+Table_ExternalData_17[[#This Row],[VSTR]]+Table_ExternalData_17[[#This Row],[SR]]+Table_ExternalData_17[[#This Row],[TR]]+Table_ExternalData_17[[#This Row],[RCA]])</f>
        <v>0</v>
      </c>
      <c r="K654" s="10">
        <f>SUMIFS(IsQList,IsIList,Table_ExternalData_15[[#This Row],[item_key]],IsITypeList,Table_ExternalData_17[[#Headers],[R/P]])</f>
        <v>19848</v>
      </c>
      <c r="L654" s="10">
        <f>SUMIFS(IsQList,IsIList,Table_ExternalData_15[[#This Row],[item_key]],IsITypeList,Table_ExternalData_17[[#Headers],[CST]])</f>
        <v>0</v>
      </c>
      <c r="M654" s="10">
        <f>SUMIFS(IsQList,IsIList,Table_ExternalData_15[[#This Row],[item_key]],IsITypeList,Table_ExternalData_17[[#Headers],[S/I]])</f>
        <v>0</v>
      </c>
      <c r="N654" s="10">
        <f>SUMIFS(IsQList,IsIList,Table_ExternalData_15[[#This Row],[item_key]],IsITypeList,Table_ExternalData_17[[#Headers],[VST]])</f>
        <v>0</v>
      </c>
      <c r="O654" s="10">
        <f>SUMIFS(IsQList,IsIList,Table_ExternalData_15[[#This Row],[item_key]],IsITypeList,Table_ExternalData_17[[#Headers],[RTN]])</f>
        <v>0</v>
      </c>
      <c r="P654" s="10">
        <f>SUM(Table_ExternalData_17[[#This Row],[R/P]:[RTN]])</f>
        <v>19848</v>
      </c>
      <c r="Q654" s="10">
        <f>SUM((Table_ExternalData_17[[#This Row],[Opening]]+Table_ExternalData_17[[#This Row],[Total Receipt]])-Table_ExternalData_17[[#This Row],[Total Issue]])</f>
        <v>-19848</v>
      </c>
    </row>
    <row r="655" spans="1:17">
      <c r="A655" s="1" t="s">
        <v>2306</v>
      </c>
      <c r="B655" s="1" t="s">
        <v>2808</v>
      </c>
      <c r="C655" s="1" t="s">
        <v>2809</v>
      </c>
      <c r="D655" s="10">
        <f>SUMIFS(OPBQList,OPBIList,Table_ExternalData_17[[#This Row],[item_key]])</f>
        <v>0</v>
      </c>
      <c r="E655" s="10">
        <f>SUMIFS(GQList,GIList,Table_ExternalData_17[[#This Row],[item_key]],GTList,Table_ExternalData_17[[#Headers],[GRN]])</f>
        <v>0</v>
      </c>
      <c r="F655" s="10">
        <f>SUMIFS(GQList,GIList,Table_ExternalData_17[[#This Row],[item_key]],GTList,Table_ExternalData_17[[#Headers],[VSTR]])</f>
        <v>0</v>
      </c>
      <c r="G655" s="10">
        <f>SUMIFS(GQList,GIList,Table_ExternalData_17[[#This Row],[item_key]],GTList,Table_ExternalData_17[[#Headers],[SR]])</f>
        <v>0</v>
      </c>
      <c r="H655" s="10">
        <f>SUMIFS(GQList,GIList,Table_ExternalData_17[[#This Row],[item_key]],GTList,Table_ExternalData_17[[#Headers],[TR]])</f>
        <v>0</v>
      </c>
      <c r="I655" s="10">
        <f>SUMIFS(GQList,GIList,Table_ExternalData_17[[#This Row],[item_key]],GTList,Table_ExternalData_17[[#Headers],[RCA]])</f>
        <v>0</v>
      </c>
      <c r="J655" s="10">
        <f>SUM(Table_ExternalData_17[[#This Row],[GRN]]+Table_ExternalData_17[[#This Row],[VSTR]]+Table_ExternalData_17[[#This Row],[SR]]+Table_ExternalData_17[[#This Row],[TR]]+Table_ExternalData_17[[#This Row],[RCA]])</f>
        <v>0</v>
      </c>
      <c r="K655" s="10">
        <f>SUMIFS(IsQList,IsIList,Table_ExternalData_15[[#This Row],[item_key]],IsITypeList,Table_ExternalData_17[[#Headers],[R/P]])</f>
        <v>9777</v>
      </c>
      <c r="L655" s="10">
        <f>SUMIFS(IsQList,IsIList,Table_ExternalData_15[[#This Row],[item_key]],IsITypeList,Table_ExternalData_17[[#Headers],[CST]])</f>
        <v>0</v>
      </c>
      <c r="M655" s="10">
        <f>SUMIFS(IsQList,IsIList,Table_ExternalData_15[[#This Row],[item_key]],IsITypeList,Table_ExternalData_17[[#Headers],[S/I]])</f>
        <v>0</v>
      </c>
      <c r="N655" s="10">
        <f>SUMIFS(IsQList,IsIList,Table_ExternalData_15[[#This Row],[item_key]],IsITypeList,Table_ExternalData_17[[#Headers],[VST]])</f>
        <v>0</v>
      </c>
      <c r="O655" s="10">
        <f>SUMIFS(IsQList,IsIList,Table_ExternalData_15[[#This Row],[item_key]],IsITypeList,Table_ExternalData_17[[#Headers],[RTN]])</f>
        <v>0</v>
      </c>
      <c r="P655" s="10">
        <f>SUM(Table_ExternalData_17[[#This Row],[R/P]:[RTN]])</f>
        <v>9777</v>
      </c>
      <c r="Q655" s="10">
        <f>SUM((Table_ExternalData_17[[#This Row],[Opening]]+Table_ExternalData_17[[#This Row],[Total Receipt]])-Table_ExternalData_17[[#This Row],[Total Issue]])</f>
        <v>-9777</v>
      </c>
    </row>
    <row r="656" spans="1:17">
      <c r="A656" s="1" t="s">
        <v>2307</v>
      </c>
      <c r="B656" s="1" t="s">
        <v>2810</v>
      </c>
      <c r="C656" s="1" t="s">
        <v>2811</v>
      </c>
      <c r="D656" s="10">
        <f>SUMIFS(OPBQList,OPBIList,Table_ExternalData_17[[#This Row],[item_key]])</f>
        <v>0</v>
      </c>
      <c r="E656" s="10">
        <f>SUMIFS(GQList,GIList,Table_ExternalData_17[[#This Row],[item_key]],GTList,Table_ExternalData_17[[#Headers],[GRN]])</f>
        <v>0</v>
      </c>
      <c r="F656" s="10">
        <f>SUMIFS(GQList,GIList,Table_ExternalData_17[[#This Row],[item_key]],GTList,Table_ExternalData_17[[#Headers],[VSTR]])</f>
        <v>0</v>
      </c>
      <c r="G656" s="10">
        <f>SUMIFS(GQList,GIList,Table_ExternalData_17[[#This Row],[item_key]],GTList,Table_ExternalData_17[[#Headers],[SR]])</f>
        <v>0</v>
      </c>
      <c r="H656" s="10">
        <f>SUMIFS(GQList,GIList,Table_ExternalData_17[[#This Row],[item_key]],GTList,Table_ExternalData_17[[#Headers],[TR]])</f>
        <v>0</v>
      </c>
      <c r="I656" s="10">
        <f>SUMIFS(GQList,GIList,Table_ExternalData_17[[#This Row],[item_key]],GTList,Table_ExternalData_17[[#Headers],[RCA]])</f>
        <v>0</v>
      </c>
      <c r="J656" s="10">
        <f>SUM(Table_ExternalData_17[[#This Row],[GRN]]+Table_ExternalData_17[[#This Row],[VSTR]]+Table_ExternalData_17[[#This Row],[SR]]+Table_ExternalData_17[[#This Row],[TR]]+Table_ExternalData_17[[#This Row],[RCA]])</f>
        <v>0</v>
      </c>
      <c r="K656" s="10">
        <f>SUMIFS(IsQList,IsIList,Table_ExternalData_15[[#This Row],[item_key]],IsITypeList,Table_ExternalData_17[[#Headers],[R/P]])</f>
        <v>9924</v>
      </c>
      <c r="L656" s="10">
        <f>SUMIFS(IsQList,IsIList,Table_ExternalData_15[[#This Row],[item_key]],IsITypeList,Table_ExternalData_17[[#Headers],[CST]])</f>
        <v>0</v>
      </c>
      <c r="M656" s="10">
        <f>SUMIFS(IsQList,IsIList,Table_ExternalData_15[[#This Row],[item_key]],IsITypeList,Table_ExternalData_17[[#Headers],[S/I]])</f>
        <v>0</v>
      </c>
      <c r="N656" s="10">
        <f>SUMIFS(IsQList,IsIList,Table_ExternalData_15[[#This Row],[item_key]],IsITypeList,Table_ExternalData_17[[#Headers],[VST]])</f>
        <v>0</v>
      </c>
      <c r="O656" s="10">
        <f>SUMIFS(IsQList,IsIList,Table_ExternalData_15[[#This Row],[item_key]],IsITypeList,Table_ExternalData_17[[#Headers],[RTN]])</f>
        <v>0</v>
      </c>
      <c r="P656" s="10">
        <f>SUM(Table_ExternalData_17[[#This Row],[R/P]:[RTN]])</f>
        <v>9924</v>
      </c>
      <c r="Q656" s="10">
        <f>SUM((Table_ExternalData_17[[#This Row],[Opening]]+Table_ExternalData_17[[#This Row],[Total Receipt]])-Table_ExternalData_17[[#This Row],[Total Issue]])</f>
        <v>-9924</v>
      </c>
    </row>
    <row r="657" spans="1:17">
      <c r="A657" s="1" t="s">
        <v>2011</v>
      </c>
      <c r="B657" s="1" t="s">
        <v>2812</v>
      </c>
      <c r="C657" s="1" t="s">
        <v>2813</v>
      </c>
      <c r="D657" s="10">
        <f>SUMIFS(OPBQList,OPBIList,Table_ExternalData_17[[#This Row],[item_key]])</f>
        <v>70142</v>
      </c>
      <c r="E657" s="10">
        <f>SUMIFS(GQList,GIList,Table_ExternalData_17[[#This Row],[item_key]],GTList,Table_ExternalData_17[[#Headers],[GRN]])</f>
        <v>0</v>
      </c>
      <c r="F657" s="10">
        <f>SUMIFS(GQList,GIList,Table_ExternalData_17[[#This Row],[item_key]],GTList,Table_ExternalData_17[[#Headers],[VSTR]])</f>
        <v>0</v>
      </c>
      <c r="G657" s="10">
        <f>SUMIFS(GQList,GIList,Table_ExternalData_17[[#This Row],[item_key]],GTList,Table_ExternalData_17[[#Headers],[SR]])</f>
        <v>0</v>
      </c>
      <c r="H657" s="10">
        <f>SUMIFS(GQList,GIList,Table_ExternalData_17[[#This Row],[item_key]],GTList,Table_ExternalData_17[[#Headers],[TR]])</f>
        <v>0</v>
      </c>
      <c r="I657" s="10">
        <f>SUMIFS(GQList,GIList,Table_ExternalData_17[[#This Row],[item_key]],GTList,Table_ExternalData_17[[#Headers],[RCA]])</f>
        <v>0</v>
      </c>
      <c r="J657" s="10">
        <f>SUM(Table_ExternalData_17[[#This Row],[GRN]]+Table_ExternalData_17[[#This Row],[VSTR]]+Table_ExternalData_17[[#This Row],[SR]]+Table_ExternalData_17[[#This Row],[TR]]+Table_ExternalData_17[[#This Row],[RCA]])</f>
        <v>0</v>
      </c>
      <c r="K657" s="10">
        <f>SUMIFS(IsQList,IsIList,Table_ExternalData_15[[#This Row],[item_key]],IsITypeList,Table_ExternalData_17[[#Headers],[R/P]])</f>
        <v>9924</v>
      </c>
      <c r="L657" s="10">
        <f>SUMIFS(IsQList,IsIList,Table_ExternalData_15[[#This Row],[item_key]],IsITypeList,Table_ExternalData_17[[#Headers],[CST]])</f>
        <v>0</v>
      </c>
      <c r="M657" s="10">
        <f>SUMIFS(IsQList,IsIList,Table_ExternalData_15[[#This Row],[item_key]],IsITypeList,Table_ExternalData_17[[#Headers],[S/I]])</f>
        <v>0</v>
      </c>
      <c r="N657" s="10">
        <f>SUMIFS(IsQList,IsIList,Table_ExternalData_15[[#This Row],[item_key]],IsITypeList,Table_ExternalData_17[[#Headers],[VST]])</f>
        <v>0</v>
      </c>
      <c r="O657" s="10">
        <f>SUMIFS(IsQList,IsIList,Table_ExternalData_15[[#This Row],[item_key]],IsITypeList,Table_ExternalData_17[[#Headers],[RTN]])</f>
        <v>0</v>
      </c>
      <c r="P657" s="10">
        <f>SUM(Table_ExternalData_17[[#This Row],[R/P]:[RTN]])</f>
        <v>9924</v>
      </c>
      <c r="Q657" s="10">
        <f>SUM((Table_ExternalData_17[[#This Row],[Opening]]+Table_ExternalData_17[[#This Row],[Total Receipt]])-Table_ExternalData_17[[#This Row],[Total Issue]])</f>
        <v>60218</v>
      </c>
    </row>
    <row r="658" spans="1:17">
      <c r="A658" s="1" t="s">
        <v>2308</v>
      </c>
      <c r="B658" s="1" t="s">
        <v>2814</v>
      </c>
      <c r="C658" s="1" t="s">
        <v>2815</v>
      </c>
      <c r="D658" s="10">
        <f>SUMIFS(OPBQList,OPBIList,Table_ExternalData_17[[#This Row],[item_key]])</f>
        <v>0</v>
      </c>
      <c r="E658" s="10">
        <f>SUMIFS(GQList,GIList,Table_ExternalData_17[[#This Row],[item_key]],GTList,Table_ExternalData_17[[#Headers],[GRN]])</f>
        <v>0</v>
      </c>
      <c r="F658" s="10">
        <f>SUMIFS(GQList,GIList,Table_ExternalData_17[[#This Row],[item_key]],GTList,Table_ExternalData_17[[#Headers],[VSTR]])</f>
        <v>0</v>
      </c>
      <c r="G658" s="10">
        <f>SUMIFS(GQList,GIList,Table_ExternalData_17[[#This Row],[item_key]],GTList,Table_ExternalData_17[[#Headers],[SR]])</f>
        <v>0</v>
      </c>
      <c r="H658" s="10">
        <f>SUMIFS(GQList,GIList,Table_ExternalData_17[[#This Row],[item_key]],GTList,Table_ExternalData_17[[#Headers],[TR]])</f>
        <v>0</v>
      </c>
      <c r="I658" s="10">
        <f>SUMIFS(GQList,GIList,Table_ExternalData_17[[#This Row],[item_key]],GTList,Table_ExternalData_17[[#Headers],[RCA]])</f>
        <v>0</v>
      </c>
      <c r="J658" s="10">
        <f>SUM(Table_ExternalData_17[[#This Row],[GRN]]+Table_ExternalData_17[[#This Row],[VSTR]]+Table_ExternalData_17[[#This Row],[SR]]+Table_ExternalData_17[[#This Row],[TR]]+Table_ExternalData_17[[#This Row],[RCA]])</f>
        <v>0</v>
      </c>
      <c r="K658" s="10">
        <f>SUMIFS(IsQList,IsIList,Table_ExternalData_15[[#This Row],[item_key]],IsITypeList,Table_ExternalData_17[[#Headers],[R/P]])</f>
        <v>9777</v>
      </c>
      <c r="L658" s="10">
        <f>SUMIFS(IsQList,IsIList,Table_ExternalData_15[[#This Row],[item_key]],IsITypeList,Table_ExternalData_17[[#Headers],[CST]])</f>
        <v>0</v>
      </c>
      <c r="M658" s="10">
        <f>SUMIFS(IsQList,IsIList,Table_ExternalData_15[[#This Row],[item_key]],IsITypeList,Table_ExternalData_17[[#Headers],[S/I]])</f>
        <v>0</v>
      </c>
      <c r="N658" s="10">
        <f>SUMIFS(IsQList,IsIList,Table_ExternalData_15[[#This Row],[item_key]],IsITypeList,Table_ExternalData_17[[#Headers],[VST]])</f>
        <v>0</v>
      </c>
      <c r="O658" s="10">
        <f>SUMIFS(IsQList,IsIList,Table_ExternalData_15[[#This Row],[item_key]],IsITypeList,Table_ExternalData_17[[#Headers],[RTN]])</f>
        <v>-1</v>
      </c>
      <c r="P658" s="10">
        <f>SUM(Table_ExternalData_17[[#This Row],[R/P]:[RTN]])</f>
        <v>9776</v>
      </c>
      <c r="Q658" s="10">
        <f>SUM((Table_ExternalData_17[[#This Row],[Opening]]+Table_ExternalData_17[[#This Row],[Total Receipt]])-Table_ExternalData_17[[#This Row],[Total Issue]])</f>
        <v>-9776</v>
      </c>
    </row>
    <row r="659" spans="1:17">
      <c r="A659" s="1" t="s">
        <v>2309</v>
      </c>
      <c r="B659" s="1" t="s">
        <v>2816</v>
      </c>
      <c r="C659" s="1" t="s">
        <v>2817</v>
      </c>
      <c r="D659" s="10">
        <f>SUMIFS(OPBQList,OPBIList,Table_ExternalData_17[[#This Row],[item_key]])</f>
        <v>0</v>
      </c>
      <c r="E659" s="10">
        <f>SUMIFS(GQList,GIList,Table_ExternalData_17[[#This Row],[item_key]],GTList,Table_ExternalData_17[[#Headers],[GRN]])</f>
        <v>0</v>
      </c>
      <c r="F659" s="10">
        <f>SUMIFS(GQList,GIList,Table_ExternalData_17[[#This Row],[item_key]],GTList,Table_ExternalData_17[[#Headers],[VSTR]])</f>
        <v>0</v>
      </c>
      <c r="G659" s="10">
        <f>SUMIFS(GQList,GIList,Table_ExternalData_17[[#This Row],[item_key]],GTList,Table_ExternalData_17[[#Headers],[SR]])</f>
        <v>0</v>
      </c>
      <c r="H659" s="10">
        <f>SUMIFS(GQList,GIList,Table_ExternalData_17[[#This Row],[item_key]],GTList,Table_ExternalData_17[[#Headers],[TR]])</f>
        <v>0</v>
      </c>
      <c r="I659" s="10">
        <f>SUMIFS(GQList,GIList,Table_ExternalData_17[[#This Row],[item_key]],GTList,Table_ExternalData_17[[#Headers],[RCA]])</f>
        <v>0</v>
      </c>
      <c r="J659" s="10">
        <f>SUM(Table_ExternalData_17[[#This Row],[GRN]]+Table_ExternalData_17[[#This Row],[VSTR]]+Table_ExternalData_17[[#This Row],[SR]]+Table_ExternalData_17[[#This Row],[TR]]+Table_ExternalData_17[[#This Row],[RCA]])</f>
        <v>0</v>
      </c>
      <c r="K659" s="10">
        <f>SUMIFS(IsQList,IsIList,Table_ExternalData_15[[#This Row],[item_key]],IsITypeList,Table_ExternalData_17[[#Headers],[R/P]])</f>
        <v>9924</v>
      </c>
      <c r="L659" s="10">
        <f>SUMIFS(IsQList,IsIList,Table_ExternalData_15[[#This Row],[item_key]],IsITypeList,Table_ExternalData_17[[#Headers],[CST]])</f>
        <v>0</v>
      </c>
      <c r="M659" s="10">
        <f>SUMIFS(IsQList,IsIList,Table_ExternalData_15[[#This Row],[item_key]],IsITypeList,Table_ExternalData_17[[#Headers],[S/I]])</f>
        <v>0</v>
      </c>
      <c r="N659" s="10">
        <f>SUMIFS(IsQList,IsIList,Table_ExternalData_15[[#This Row],[item_key]],IsITypeList,Table_ExternalData_17[[#Headers],[VST]])</f>
        <v>0</v>
      </c>
      <c r="O659" s="10">
        <f>SUMIFS(IsQList,IsIList,Table_ExternalData_15[[#This Row],[item_key]],IsITypeList,Table_ExternalData_17[[#Headers],[RTN]])</f>
        <v>0</v>
      </c>
      <c r="P659" s="10">
        <f>SUM(Table_ExternalData_17[[#This Row],[R/P]:[RTN]])</f>
        <v>9924</v>
      </c>
      <c r="Q659" s="10">
        <f>SUM((Table_ExternalData_17[[#This Row],[Opening]]+Table_ExternalData_17[[#This Row],[Total Receipt]])-Table_ExternalData_17[[#This Row],[Total Issue]])</f>
        <v>-9924</v>
      </c>
    </row>
    <row r="660" spans="1:17">
      <c r="A660" s="1" t="s">
        <v>2310</v>
      </c>
      <c r="B660" s="1" t="s">
        <v>2818</v>
      </c>
      <c r="C660" s="1" t="s">
        <v>2819</v>
      </c>
      <c r="D660" s="10">
        <f>SUMIFS(OPBQList,OPBIList,Table_ExternalData_17[[#This Row],[item_key]])</f>
        <v>0</v>
      </c>
      <c r="E660" s="10">
        <f>SUMIFS(GQList,GIList,Table_ExternalData_17[[#This Row],[item_key]],GTList,Table_ExternalData_17[[#Headers],[GRN]])</f>
        <v>0</v>
      </c>
      <c r="F660" s="10">
        <f>SUMIFS(GQList,GIList,Table_ExternalData_17[[#This Row],[item_key]],GTList,Table_ExternalData_17[[#Headers],[VSTR]])</f>
        <v>0</v>
      </c>
      <c r="G660" s="10">
        <f>SUMIFS(GQList,GIList,Table_ExternalData_17[[#This Row],[item_key]],GTList,Table_ExternalData_17[[#Headers],[SR]])</f>
        <v>0</v>
      </c>
      <c r="H660" s="10">
        <f>SUMIFS(GQList,GIList,Table_ExternalData_17[[#This Row],[item_key]],GTList,Table_ExternalData_17[[#Headers],[TR]])</f>
        <v>0</v>
      </c>
      <c r="I660" s="10">
        <f>SUMIFS(GQList,GIList,Table_ExternalData_17[[#This Row],[item_key]],GTList,Table_ExternalData_17[[#Headers],[RCA]])</f>
        <v>0</v>
      </c>
      <c r="J660" s="10">
        <f>SUM(Table_ExternalData_17[[#This Row],[GRN]]+Table_ExternalData_17[[#This Row],[VSTR]]+Table_ExternalData_17[[#This Row],[SR]]+Table_ExternalData_17[[#This Row],[TR]]+Table_ExternalData_17[[#This Row],[RCA]])</f>
        <v>0</v>
      </c>
      <c r="K660" s="10">
        <f>SUMIFS(IsQList,IsIList,Table_ExternalData_15[[#This Row],[item_key]],IsITypeList,Table_ExternalData_17[[#Headers],[R/P]])</f>
        <v>9924</v>
      </c>
      <c r="L660" s="10">
        <f>SUMIFS(IsQList,IsIList,Table_ExternalData_15[[#This Row],[item_key]],IsITypeList,Table_ExternalData_17[[#Headers],[CST]])</f>
        <v>0</v>
      </c>
      <c r="M660" s="10">
        <f>SUMIFS(IsQList,IsIList,Table_ExternalData_15[[#This Row],[item_key]],IsITypeList,Table_ExternalData_17[[#Headers],[S/I]])</f>
        <v>0</v>
      </c>
      <c r="N660" s="10">
        <f>SUMIFS(IsQList,IsIList,Table_ExternalData_15[[#This Row],[item_key]],IsITypeList,Table_ExternalData_17[[#Headers],[VST]])</f>
        <v>0</v>
      </c>
      <c r="O660" s="10">
        <f>SUMIFS(IsQList,IsIList,Table_ExternalData_15[[#This Row],[item_key]],IsITypeList,Table_ExternalData_17[[#Headers],[RTN]])</f>
        <v>-26</v>
      </c>
      <c r="P660" s="10">
        <f>SUM(Table_ExternalData_17[[#This Row],[R/P]:[RTN]])</f>
        <v>9898</v>
      </c>
      <c r="Q660" s="10">
        <f>SUM((Table_ExternalData_17[[#This Row],[Opening]]+Table_ExternalData_17[[#This Row],[Total Receipt]])-Table_ExternalData_17[[#This Row],[Total Issue]])</f>
        <v>-9898</v>
      </c>
    </row>
    <row r="661" spans="1:17">
      <c r="A661" s="1" t="s">
        <v>427</v>
      </c>
      <c r="B661" s="1" t="s">
        <v>910</v>
      </c>
      <c r="C661" s="1" t="s">
        <v>911</v>
      </c>
      <c r="D661" s="10">
        <f>SUMIFS(OPBQList,OPBIList,Table_ExternalData_17[[#This Row],[item_key]])</f>
        <v>4589</v>
      </c>
      <c r="E661" s="10">
        <f>SUMIFS(GQList,GIList,Table_ExternalData_17[[#This Row],[item_key]],GTList,Table_ExternalData_17[[#Headers],[GRN]])</f>
        <v>1200</v>
      </c>
      <c r="F661" s="10">
        <f>SUMIFS(GQList,GIList,Table_ExternalData_17[[#This Row],[item_key]],GTList,Table_ExternalData_17[[#Headers],[VSTR]])</f>
        <v>0</v>
      </c>
      <c r="G661" s="10">
        <f>SUMIFS(GQList,GIList,Table_ExternalData_17[[#This Row],[item_key]],GTList,Table_ExternalData_17[[#Headers],[SR]])</f>
        <v>0</v>
      </c>
      <c r="H661" s="10">
        <f>SUMIFS(GQList,GIList,Table_ExternalData_17[[#This Row],[item_key]],GTList,Table_ExternalData_17[[#Headers],[TR]])</f>
        <v>0</v>
      </c>
      <c r="I661" s="10">
        <f>SUMIFS(GQList,GIList,Table_ExternalData_17[[#This Row],[item_key]],GTList,Table_ExternalData_17[[#Headers],[RCA]])</f>
        <v>0</v>
      </c>
      <c r="J661" s="10">
        <f>SUM(Table_ExternalData_17[[#This Row],[GRN]]+Table_ExternalData_17[[#This Row],[VSTR]]+Table_ExternalData_17[[#This Row],[SR]]+Table_ExternalData_17[[#This Row],[TR]]+Table_ExternalData_17[[#This Row],[RCA]])</f>
        <v>1200</v>
      </c>
      <c r="K661" s="10">
        <f>SUMIFS(IsQList,IsIList,Table_ExternalData_15[[#This Row],[item_key]],IsITypeList,Table_ExternalData_17[[#Headers],[R/P]])</f>
        <v>9924</v>
      </c>
      <c r="L661" s="10">
        <f>SUMIFS(IsQList,IsIList,Table_ExternalData_15[[#This Row],[item_key]],IsITypeList,Table_ExternalData_17[[#Headers],[CST]])</f>
        <v>0</v>
      </c>
      <c r="M661" s="10">
        <f>SUMIFS(IsQList,IsIList,Table_ExternalData_15[[#This Row],[item_key]],IsITypeList,Table_ExternalData_17[[#Headers],[S/I]])</f>
        <v>0</v>
      </c>
      <c r="N661" s="10">
        <f>SUMIFS(IsQList,IsIList,Table_ExternalData_15[[#This Row],[item_key]],IsITypeList,Table_ExternalData_17[[#Headers],[VST]])</f>
        <v>0</v>
      </c>
      <c r="O661" s="10">
        <f>SUMIFS(IsQList,IsIList,Table_ExternalData_15[[#This Row],[item_key]],IsITypeList,Table_ExternalData_17[[#Headers],[RTN]])</f>
        <v>-26</v>
      </c>
      <c r="P661" s="10">
        <f>SUM(Table_ExternalData_17[[#This Row],[R/P]:[RTN]])</f>
        <v>9898</v>
      </c>
      <c r="Q661" s="10">
        <f>SUM((Table_ExternalData_17[[#This Row],[Opening]]+Table_ExternalData_17[[#This Row],[Total Receipt]])-Table_ExternalData_17[[#This Row],[Total Issue]])</f>
        <v>-4109</v>
      </c>
    </row>
    <row r="662" spans="1:17">
      <c r="A662" s="1" t="s">
        <v>2311</v>
      </c>
      <c r="B662" s="1" t="s">
        <v>2820</v>
      </c>
      <c r="C662" s="1" t="s">
        <v>2821</v>
      </c>
      <c r="D662" s="10">
        <f>SUMIFS(OPBQList,OPBIList,Table_ExternalData_17[[#This Row],[item_key]])</f>
        <v>0</v>
      </c>
      <c r="E662" s="10">
        <f>SUMIFS(GQList,GIList,Table_ExternalData_17[[#This Row],[item_key]],GTList,Table_ExternalData_17[[#Headers],[GRN]])</f>
        <v>0</v>
      </c>
      <c r="F662" s="10">
        <f>SUMIFS(GQList,GIList,Table_ExternalData_17[[#This Row],[item_key]],GTList,Table_ExternalData_17[[#Headers],[VSTR]])</f>
        <v>0</v>
      </c>
      <c r="G662" s="10">
        <f>SUMIFS(GQList,GIList,Table_ExternalData_17[[#This Row],[item_key]],GTList,Table_ExternalData_17[[#Headers],[SR]])</f>
        <v>0</v>
      </c>
      <c r="H662" s="10">
        <f>SUMIFS(GQList,GIList,Table_ExternalData_17[[#This Row],[item_key]],GTList,Table_ExternalData_17[[#Headers],[TR]])</f>
        <v>0</v>
      </c>
      <c r="I662" s="10">
        <f>SUMIFS(GQList,GIList,Table_ExternalData_17[[#This Row],[item_key]],GTList,Table_ExternalData_17[[#Headers],[RCA]])</f>
        <v>0</v>
      </c>
      <c r="J662" s="10">
        <f>SUM(Table_ExternalData_17[[#This Row],[GRN]]+Table_ExternalData_17[[#This Row],[VSTR]]+Table_ExternalData_17[[#This Row],[SR]]+Table_ExternalData_17[[#This Row],[TR]]+Table_ExternalData_17[[#This Row],[RCA]])</f>
        <v>0</v>
      </c>
      <c r="K662" s="10">
        <f>SUMIFS(IsQList,IsIList,Table_ExternalData_15[[#This Row],[item_key]],IsITypeList,Table_ExternalData_17[[#Headers],[R/P]])</f>
        <v>19848</v>
      </c>
      <c r="L662" s="10">
        <f>SUMIFS(IsQList,IsIList,Table_ExternalData_15[[#This Row],[item_key]],IsITypeList,Table_ExternalData_17[[#Headers],[CST]])</f>
        <v>0</v>
      </c>
      <c r="M662" s="10">
        <f>SUMIFS(IsQList,IsIList,Table_ExternalData_15[[#This Row],[item_key]],IsITypeList,Table_ExternalData_17[[#Headers],[S/I]])</f>
        <v>0</v>
      </c>
      <c r="N662" s="10">
        <f>SUMIFS(IsQList,IsIList,Table_ExternalData_15[[#This Row],[item_key]],IsITypeList,Table_ExternalData_17[[#Headers],[VST]])</f>
        <v>0</v>
      </c>
      <c r="O662" s="10">
        <f>SUMIFS(IsQList,IsIList,Table_ExternalData_15[[#This Row],[item_key]],IsITypeList,Table_ExternalData_17[[#Headers],[RTN]])</f>
        <v>-35</v>
      </c>
      <c r="P662" s="10">
        <f>SUM(Table_ExternalData_17[[#This Row],[R/P]:[RTN]])</f>
        <v>19813</v>
      </c>
      <c r="Q662" s="10">
        <f>SUM((Table_ExternalData_17[[#This Row],[Opening]]+Table_ExternalData_17[[#This Row],[Total Receipt]])-Table_ExternalData_17[[#This Row],[Total Issue]])</f>
        <v>-19813</v>
      </c>
    </row>
    <row r="663" spans="1:17">
      <c r="A663" s="1" t="s">
        <v>2312</v>
      </c>
      <c r="B663" s="1" t="s">
        <v>2822</v>
      </c>
      <c r="C663" s="1" t="s">
        <v>2466</v>
      </c>
      <c r="D663" s="10">
        <f>SUMIFS(OPBQList,OPBIList,Table_ExternalData_17[[#This Row],[item_key]])</f>
        <v>8842</v>
      </c>
      <c r="E663" s="10">
        <f>SUMIFS(GQList,GIList,Table_ExternalData_17[[#This Row],[item_key]],GTList,Table_ExternalData_17[[#Headers],[GRN]])</f>
        <v>0</v>
      </c>
      <c r="F663" s="10">
        <f>SUMIFS(GQList,GIList,Table_ExternalData_17[[#This Row],[item_key]],GTList,Table_ExternalData_17[[#Headers],[VSTR]])</f>
        <v>0</v>
      </c>
      <c r="G663" s="10">
        <f>SUMIFS(GQList,GIList,Table_ExternalData_17[[#This Row],[item_key]],GTList,Table_ExternalData_17[[#Headers],[SR]])</f>
        <v>0</v>
      </c>
      <c r="H663" s="10">
        <f>SUMIFS(GQList,GIList,Table_ExternalData_17[[#This Row],[item_key]],GTList,Table_ExternalData_17[[#Headers],[TR]])</f>
        <v>0</v>
      </c>
      <c r="I663" s="10">
        <f>SUMIFS(GQList,GIList,Table_ExternalData_17[[#This Row],[item_key]],GTList,Table_ExternalData_17[[#Headers],[RCA]])</f>
        <v>0</v>
      </c>
      <c r="J663" s="10">
        <f>SUM(Table_ExternalData_17[[#This Row],[GRN]]+Table_ExternalData_17[[#This Row],[VSTR]]+Table_ExternalData_17[[#This Row],[SR]]+Table_ExternalData_17[[#This Row],[TR]]+Table_ExternalData_17[[#This Row],[RCA]])</f>
        <v>0</v>
      </c>
      <c r="K663" s="10">
        <f>SUMIFS(IsQList,IsIList,Table_ExternalData_15[[#This Row],[item_key]],IsITypeList,Table_ExternalData_17[[#Headers],[R/P]])</f>
        <v>39696</v>
      </c>
      <c r="L663" s="10">
        <f>SUMIFS(IsQList,IsIList,Table_ExternalData_15[[#This Row],[item_key]],IsITypeList,Table_ExternalData_17[[#Headers],[CST]])</f>
        <v>0</v>
      </c>
      <c r="M663" s="10">
        <f>SUMIFS(IsQList,IsIList,Table_ExternalData_15[[#This Row],[item_key]],IsITypeList,Table_ExternalData_17[[#Headers],[S/I]])</f>
        <v>0</v>
      </c>
      <c r="N663" s="10">
        <f>SUMIFS(IsQList,IsIList,Table_ExternalData_15[[#This Row],[item_key]],IsITypeList,Table_ExternalData_17[[#Headers],[VST]])</f>
        <v>0</v>
      </c>
      <c r="O663" s="10">
        <f>SUMIFS(IsQList,IsIList,Table_ExternalData_15[[#This Row],[item_key]],IsITypeList,Table_ExternalData_17[[#Headers],[RTN]])</f>
        <v>-61</v>
      </c>
      <c r="P663" s="10">
        <f>SUM(Table_ExternalData_17[[#This Row],[R/P]:[RTN]])</f>
        <v>39635</v>
      </c>
      <c r="Q663" s="10">
        <f>SUM((Table_ExternalData_17[[#This Row],[Opening]]+Table_ExternalData_17[[#This Row],[Total Receipt]])-Table_ExternalData_17[[#This Row],[Total Issue]])</f>
        <v>-30793</v>
      </c>
    </row>
    <row r="664" spans="1:17">
      <c r="A664" s="1" t="s">
        <v>2313</v>
      </c>
      <c r="B664" s="1" t="s">
        <v>2823</v>
      </c>
      <c r="C664" s="1" t="s">
        <v>2824</v>
      </c>
      <c r="D664" s="10">
        <f>SUMIFS(OPBQList,OPBIList,Table_ExternalData_17[[#This Row],[item_key]])</f>
        <v>0</v>
      </c>
      <c r="E664" s="10">
        <f>SUMIFS(GQList,GIList,Table_ExternalData_17[[#This Row],[item_key]],GTList,Table_ExternalData_17[[#Headers],[GRN]])</f>
        <v>0</v>
      </c>
      <c r="F664" s="10">
        <f>SUMIFS(GQList,GIList,Table_ExternalData_17[[#This Row],[item_key]],GTList,Table_ExternalData_17[[#Headers],[VSTR]])</f>
        <v>0</v>
      </c>
      <c r="G664" s="10">
        <f>SUMIFS(GQList,GIList,Table_ExternalData_17[[#This Row],[item_key]],GTList,Table_ExternalData_17[[#Headers],[SR]])</f>
        <v>0</v>
      </c>
      <c r="H664" s="10">
        <f>SUMIFS(GQList,GIList,Table_ExternalData_17[[#This Row],[item_key]],GTList,Table_ExternalData_17[[#Headers],[TR]])</f>
        <v>0</v>
      </c>
      <c r="I664" s="10">
        <f>SUMIFS(GQList,GIList,Table_ExternalData_17[[#This Row],[item_key]],GTList,Table_ExternalData_17[[#Headers],[RCA]])</f>
        <v>0</v>
      </c>
      <c r="J664" s="10">
        <f>SUM(Table_ExternalData_17[[#This Row],[GRN]]+Table_ExternalData_17[[#This Row],[VSTR]]+Table_ExternalData_17[[#This Row],[SR]]+Table_ExternalData_17[[#This Row],[TR]]+Table_ExternalData_17[[#This Row],[RCA]])</f>
        <v>0</v>
      </c>
      <c r="K664" s="10">
        <f>SUMIFS(IsQList,IsIList,Table_ExternalData_15[[#This Row],[item_key]],IsITypeList,Table_ExternalData_17[[#Headers],[R/P]])</f>
        <v>39696</v>
      </c>
      <c r="L664" s="10">
        <f>SUMIFS(IsQList,IsIList,Table_ExternalData_15[[#This Row],[item_key]],IsITypeList,Table_ExternalData_17[[#Headers],[CST]])</f>
        <v>0</v>
      </c>
      <c r="M664" s="10">
        <f>SUMIFS(IsQList,IsIList,Table_ExternalData_15[[#This Row],[item_key]],IsITypeList,Table_ExternalData_17[[#Headers],[S/I]])</f>
        <v>0</v>
      </c>
      <c r="N664" s="10">
        <f>SUMIFS(IsQList,IsIList,Table_ExternalData_15[[#This Row],[item_key]],IsITypeList,Table_ExternalData_17[[#Headers],[VST]])</f>
        <v>0</v>
      </c>
      <c r="O664" s="10">
        <f>SUMIFS(IsQList,IsIList,Table_ExternalData_15[[#This Row],[item_key]],IsITypeList,Table_ExternalData_17[[#Headers],[RTN]])</f>
        <v>-61</v>
      </c>
      <c r="P664" s="10">
        <f>SUM(Table_ExternalData_17[[#This Row],[R/P]:[RTN]])</f>
        <v>39635</v>
      </c>
      <c r="Q664" s="10">
        <f>SUM((Table_ExternalData_17[[#This Row],[Opening]]+Table_ExternalData_17[[#This Row],[Total Receipt]])-Table_ExternalData_17[[#This Row],[Total Issue]])</f>
        <v>-39635</v>
      </c>
    </row>
    <row r="665" spans="1:17">
      <c r="A665" s="1" t="s">
        <v>1726</v>
      </c>
      <c r="B665" s="1" t="s">
        <v>1944</v>
      </c>
      <c r="C665" s="1" t="s">
        <v>1945</v>
      </c>
      <c r="D665" s="10">
        <f>SUMIFS(OPBQList,OPBIList,Table_ExternalData_17[[#This Row],[item_key]])</f>
        <v>2674</v>
      </c>
      <c r="E665" s="10">
        <f>SUMIFS(GQList,GIList,Table_ExternalData_17[[#This Row],[item_key]],GTList,Table_ExternalData_17[[#Headers],[GRN]])</f>
        <v>0</v>
      </c>
      <c r="F665" s="10">
        <f>SUMIFS(GQList,GIList,Table_ExternalData_17[[#This Row],[item_key]],GTList,Table_ExternalData_17[[#Headers],[VSTR]])</f>
        <v>0</v>
      </c>
      <c r="G665" s="10">
        <f>SUMIFS(GQList,GIList,Table_ExternalData_17[[#This Row],[item_key]],GTList,Table_ExternalData_17[[#Headers],[SR]])</f>
        <v>0</v>
      </c>
      <c r="H665" s="10">
        <f>SUMIFS(GQList,GIList,Table_ExternalData_17[[#This Row],[item_key]],GTList,Table_ExternalData_17[[#Headers],[TR]])</f>
        <v>9998</v>
      </c>
      <c r="I665" s="10">
        <f>SUMIFS(GQList,GIList,Table_ExternalData_17[[#This Row],[item_key]],GTList,Table_ExternalData_17[[#Headers],[RCA]])</f>
        <v>0</v>
      </c>
      <c r="J665" s="10">
        <f>SUM(Table_ExternalData_17[[#This Row],[GRN]]+Table_ExternalData_17[[#This Row],[VSTR]]+Table_ExternalData_17[[#This Row],[SR]]+Table_ExternalData_17[[#This Row],[TR]]+Table_ExternalData_17[[#This Row],[RCA]])</f>
        <v>9998</v>
      </c>
      <c r="K665" s="10">
        <f>SUMIFS(IsQList,IsIList,Table_ExternalData_15[[#This Row],[item_key]],IsITypeList,Table_ExternalData_17[[#Headers],[R/P]])</f>
        <v>39696</v>
      </c>
      <c r="L665" s="10">
        <f>SUMIFS(IsQList,IsIList,Table_ExternalData_15[[#This Row],[item_key]],IsITypeList,Table_ExternalData_17[[#Headers],[CST]])</f>
        <v>0</v>
      </c>
      <c r="M665" s="10">
        <f>SUMIFS(IsQList,IsIList,Table_ExternalData_15[[#This Row],[item_key]],IsITypeList,Table_ExternalData_17[[#Headers],[S/I]])</f>
        <v>0</v>
      </c>
      <c r="N665" s="10">
        <f>SUMIFS(IsQList,IsIList,Table_ExternalData_15[[#This Row],[item_key]],IsITypeList,Table_ExternalData_17[[#Headers],[VST]])</f>
        <v>0</v>
      </c>
      <c r="O665" s="10">
        <f>SUMIFS(IsQList,IsIList,Table_ExternalData_15[[#This Row],[item_key]],IsITypeList,Table_ExternalData_17[[#Headers],[RTN]])</f>
        <v>0</v>
      </c>
      <c r="P665" s="10">
        <f>SUM(Table_ExternalData_17[[#This Row],[R/P]:[RTN]])</f>
        <v>39696</v>
      </c>
      <c r="Q665" s="10">
        <f>SUM((Table_ExternalData_17[[#This Row],[Opening]]+Table_ExternalData_17[[#This Row],[Total Receipt]])-Table_ExternalData_17[[#This Row],[Total Issue]])</f>
        <v>-27024</v>
      </c>
    </row>
    <row r="666" spans="1:17">
      <c r="A666" s="1" t="s">
        <v>2241</v>
      </c>
      <c r="B666" s="1" t="s">
        <v>2825</v>
      </c>
      <c r="C666" s="1" t="s">
        <v>2826</v>
      </c>
      <c r="D666" s="10">
        <f>SUMIFS(OPBQList,OPBIList,Table_ExternalData_17[[#This Row],[item_key]])</f>
        <v>6397</v>
      </c>
      <c r="E666" s="10">
        <f>SUMIFS(GQList,GIList,Table_ExternalData_17[[#This Row],[item_key]],GTList,Table_ExternalData_17[[#Headers],[GRN]])</f>
        <v>800</v>
      </c>
      <c r="F666" s="10">
        <f>SUMIFS(GQList,GIList,Table_ExternalData_17[[#This Row],[item_key]],GTList,Table_ExternalData_17[[#Headers],[VSTR]])</f>
        <v>0</v>
      </c>
      <c r="G666" s="10">
        <f>SUMIFS(GQList,GIList,Table_ExternalData_17[[#This Row],[item_key]],GTList,Table_ExternalData_17[[#Headers],[SR]])</f>
        <v>0</v>
      </c>
      <c r="H666" s="10">
        <f>SUMIFS(GQList,GIList,Table_ExternalData_17[[#This Row],[item_key]],GTList,Table_ExternalData_17[[#Headers],[TR]])</f>
        <v>4998</v>
      </c>
      <c r="I666" s="10">
        <f>SUMIFS(GQList,GIList,Table_ExternalData_17[[#This Row],[item_key]],GTList,Table_ExternalData_17[[#Headers],[RCA]])</f>
        <v>0</v>
      </c>
      <c r="J666" s="10">
        <f>SUM(Table_ExternalData_17[[#This Row],[GRN]]+Table_ExternalData_17[[#This Row],[VSTR]]+Table_ExternalData_17[[#This Row],[SR]]+Table_ExternalData_17[[#This Row],[TR]]+Table_ExternalData_17[[#This Row],[RCA]])</f>
        <v>5798</v>
      </c>
      <c r="K666" s="10">
        <f>SUMIFS(IsQList,IsIList,Table_ExternalData_15[[#This Row],[item_key]],IsITypeList,Table_ExternalData_17[[#Headers],[R/P]])</f>
        <v>19848</v>
      </c>
      <c r="L666" s="10">
        <f>SUMIFS(IsQList,IsIList,Table_ExternalData_15[[#This Row],[item_key]],IsITypeList,Table_ExternalData_17[[#Headers],[CST]])</f>
        <v>0</v>
      </c>
      <c r="M666" s="10">
        <f>SUMIFS(IsQList,IsIList,Table_ExternalData_15[[#This Row],[item_key]],IsITypeList,Table_ExternalData_17[[#Headers],[S/I]])</f>
        <v>0</v>
      </c>
      <c r="N666" s="10">
        <f>SUMIFS(IsQList,IsIList,Table_ExternalData_15[[#This Row],[item_key]],IsITypeList,Table_ExternalData_17[[#Headers],[VST]])</f>
        <v>0</v>
      </c>
      <c r="O666" s="10">
        <f>SUMIFS(IsQList,IsIList,Table_ExternalData_15[[#This Row],[item_key]],IsITypeList,Table_ExternalData_17[[#Headers],[RTN]])</f>
        <v>0</v>
      </c>
      <c r="P666" s="10">
        <f>SUM(Table_ExternalData_17[[#This Row],[R/P]:[RTN]])</f>
        <v>19848</v>
      </c>
      <c r="Q666" s="10">
        <f>SUM((Table_ExternalData_17[[#This Row],[Opening]]+Table_ExternalData_17[[#This Row],[Total Receipt]])-Table_ExternalData_17[[#This Row],[Total Issue]])</f>
        <v>-7653</v>
      </c>
    </row>
    <row r="667" spans="1:17">
      <c r="A667" s="1" t="s">
        <v>1793</v>
      </c>
      <c r="B667" s="1" t="s">
        <v>1946</v>
      </c>
      <c r="C667" s="1" t="s">
        <v>1947</v>
      </c>
      <c r="D667" s="10">
        <f>SUMIFS(OPBQList,OPBIList,Table_ExternalData_17[[#This Row],[item_key]])</f>
        <v>10739</v>
      </c>
      <c r="E667" s="10">
        <f>SUMIFS(GQList,GIList,Table_ExternalData_17[[#This Row],[item_key]],GTList,Table_ExternalData_17[[#Headers],[GRN]])</f>
        <v>0</v>
      </c>
      <c r="F667" s="10">
        <f>SUMIFS(GQList,GIList,Table_ExternalData_17[[#This Row],[item_key]],GTList,Table_ExternalData_17[[#Headers],[VSTR]])</f>
        <v>0</v>
      </c>
      <c r="G667" s="10">
        <f>SUMIFS(GQList,GIList,Table_ExternalData_17[[#This Row],[item_key]],GTList,Table_ExternalData_17[[#Headers],[SR]])</f>
        <v>0</v>
      </c>
      <c r="H667" s="10">
        <f>SUMIFS(GQList,GIList,Table_ExternalData_17[[#This Row],[item_key]],GTList,Table_ExternalData_17[[#Headers],[TR]])</f>
        <v>15000</v>
      </c>
      <c r="I667" s="10">
        <f>SUMIFS(GQList,GIList,Table_ExternalData_17[[#This Row],[item_key]],GTList,Table_ExternalData_17[[#Headers],[RCA]])</f>
        <v>0</v>
      </c>
      <c r="J667" s="10">
        <f>SUM(Table_ExternalData_17[[#This Row],[GRN]]+Table_ExternalData_17[[#This Row],[VSTR]]+Table_ExternalData_17[[#This Row],[SR]]+Table_ExternalData_17[[#This Row],[TR]]+Table_ExternalData_17[[#This Row],[RCA]])</f>
        <v>15000</v>
      </c>
      <c r="K667" s="10">
        <f>SUMIFS(IsQList,IsIList,Table_ExternalData_15[[#This Row],[item_key]],IsITypeList,Table_ExternalData_17[[#Headers],[R/P]])</f>
        <v>29772</v>
      </c>
      <c r="L667" s="10">
        <f>SUMIFS(IsQList,IsIList,Table_ExternalData_15[[#This Row],[item_key]],IsITypeList,Table_ExternalData_17[[#Headers],[CST]])</f>
        <v>0</v>
      </c>
      <c r="M667" s="10">
        <f>SUMIFS(IsQList,IsIList,Table_ExternalData_15[[#This Row],[item_key]],IsITypeList,Table_ExternalData_17[[#Headers],[S/I]])</f>
        <v>0</v>
      </c>
      <c r="N667" s="10">
        <f>SUMIFS(IsQList,IsIList,Table_ExternalData_15[[#This Row],[item_key]],IsITypeList,Table_ExternalData_17[[#Headers],[VST]])</f>
        <v>0</v>
      </c>
      <c r="O667" s="10">
        <f>SUMIFS(IsQList,IsIList,Table_ExternalData_15[[#This Row],[item_key]],IsITypeList,Table_ExternalData_17[[#Headers],[RTN]])</f>
        <v>0</v>
      </c>
      <c r="P667" s="10">
        <f>SUM(Table_ExternalData_17[[#This Row],[R/P]:[RTN]])</f>
        <v>29772</v>
      </c>
      <c r="Q667" s="10">
        <f>SUM((Table_ExternalData_17[[#This Row],[Opening]]+Table_ExternalData_17[[#This Row],[Total Receipt]])-Table_ExternalData_17[[#This Row],[Total Issue]])</f>
        <v>-4033</v>
      </c>
    </row>
    <row r="668" spans="1:17">
      <c r="A668" s="1" t="s">
        <v>1794</v>
      </c>
      <c r="B668" s="1" t="s">
        <v>1948</v>
      </c>
      <c r="C668" s="1" t="s">
        <v>1949</v>
      </c>
      <c r="D668" s="10">
        <f>SUMIFS(OPBQList,OPBIList,Table_ExternalData_17[[#This Row],[item_key]])</f>
        <v>5807</v>
      </c>
      <c r="E668" s="10">
        <f>SUMIFS(GQList,GIList,Table_ExternalData_17[[#This Row],[item_key]],GTList,Table_ExternalData_17[[#Headers],[GRN]])</f>
        <v>0</v>
      </c>
      <c r="F668" s="10">
        <f>SUMIFS(GQList,GIList,Table_ExternalData_17[[#This Row],[item_key]],GTList,Table_ExternalData_17[[#Headers],[VSTR]])</f>
        <v>0</v>
      </c>
      <c r="G668" s="10">
        <f>SUMIFS(GQList,GIList,Table_ExternalData_17[[#This Row],[item_key]],GTList,Table_ExternalData_17[[#Headers],[SR]])</f>
        <v>0</v>
      </c>
      <c r="H668" s="10">
        <f>SUMIFS(GQList,GIList,Table_ExternalData_17[[#This Row],[item_key]],GTList,Table_ExternalData_17[[#Headers],[TR]])</f>
        <v>15000</v>
      </c>
      <c r="I668" s="10">
        <f>SUMIFS(GQList,GIList,Table_ExternalData_17[[#This Row],[item_key]],GTList,Table_ExternalData_17[[#Headers],[RCA]])</f>
        <v>0</v>
      </c>
      <c r="J668" s="10">
        <f>SUM(Table_ExternalData_17[[#This Row],[GRN]]+Table_ExternalData_17[[#This Row],[VSTR]]+Table_ExternalData_17[[#This Row],[SR]]+Table_ExternalData_17[[#This Row],[TR]]+Table_ExternalData_17[[#This Row],[RCA]])</f>
        <v>15000</v>
      </c>
      <c r="K668" s="10">
        <f>SUMIFS(IsQList,IsIList,Table_ExternalData_15[[#This Row],[item_key]],IsITypeList,Table_ExternalData_17[[#Headers],[R/P]])</f>
        <v>29772</v>
      </c>
      <c r="L668" s="10">
        <f>SUMIFS(IsQList,IsIList,Table_ExternalData_15[[#This Row],[item_key]],IsITypeList,Table_ExternalData_17[[#Headers],[CST]])</f>
        <v>0</v>
      </c>
      <c r="M668" s="10">
        <f>SUMIFS(IsQList,IsIList,Table_ExternalData_15[[#This Row],[item_key]],IsITypeList,Table_ExternalData_17[[#Headers],[S/I]])</f>
        <v>0</v>
      </c>
      <c r="N668" s="10">
        <f>SUMIFS(IsQList,IsIList,Table_ExternalData_15[[#This Row],[item_key]],IsITypeList,Table_ExternalData_17[[#Headers],[VST]])</f>
        <v>0</v>
      </c>
      <c r="O668" s="10">
        <f>SUMIFS(IsQList,IsIList,Table_ExternalData_15[[#This Row],[item_key]],IsITypeList,Table_ExternalData_17[[#Headers],[RTN]])</f>
        <v>0</v>
      </c>
      <c r="P668" s="10">
        <f>SUM(Table_ExternalData_17[[#This Row],[R/P]:[RTN]])</f>
        <v>29772</v>
      </c>
      <c r="Q668" s="10">
        <f>SUM((Table_ExternalData_17[[#This Row],[Opening]]+Table_ExternalData_17[[#This Row],[Total Receipt]])-Table_ExternalData_17[[#This Row],[Total Issue]])</f>
        <v>-8965</v>
      </c>
    </row>
    <row r="669" spans="1:17">
      <c r="A669" s="1" t="s">
        <v>1804</v>
      </c>
      <c r="B669" s="1" t="s">
        <v>1950</v>
      </c>
      <c r="C669" s="1" t="s">
        <v>1951</v>
      </c>
      <c r="D669" s="10">
        <f>SUMIFS(OPBQList,OPBIList,Table_ExternalData_17[[#This Row],[item_key]])</f>
        <v>0</v>
      </c>
      <c r="E669" s="10">
        <f>SUMIFS(GQList,GIList,Table_ExternalData_17[[#This Row],[item_key]],GTList,Table_ExternalData_17[[#Headers],[GRN]])</f>
        <v>0</v>
      </c>
      <c r="F669" s="10">
        <f>SUMIFS(GQList,GIList,Table_ExternalData_17[[#This Row],[item_key]],GTList,Table_ExternalData_17[[#Headers],[VSTR]])</f>
        <v>0</v>
      </c>
      <c r="G669" s="10">
        <f>SUMIFS(GQList,GIList,Table_ExternalData_17[[#This Row],[item_key]],GTList,Table_ExternalData_17[[#Headers],[SR]])</f>
        <v>0</v>
      </c>
      <c r="H669" s="10">
        <f>SUMIFS(GQList,GIList,Table_ExternalData_17[[#This Row],[item_key]],GTList,Table_ExternalData_17[[#Headers],[TR]])</f>
        <v>30000</v>
      </c>
      <c r="I669" s="10">
        <f>SUMIFS(GQList,GIList,Table_ExternalData_17[[#This Row],[item_key]],GTList,Table_ExternalData_17[[#Headers],[RCA]])</f>
        <v>0</v>
      </c>
      <c r="J669" s="10">
        <f>SUM(Table_ExternalData_17[[#This Row],[GRN]]+Table_ExternalData_17[[#This Row],[VSTR]]+Table_ExternalData_17[[#This Row],[SR]]+Table_ExternalData_17[[#This Row],[TR]]+Table_ExternalData_17[[#This Row],[RCA]])</f>
        <v>30000</v>
      </c>
      <c r="K669" s="10">
        <f>SUMIFS(IsQList,IsIList,Table_ExternalData_15[[#This Row],[item_key]],IsITypeList,Table_ExternalData_17[[#Headers],[R/P]])</f>
        <v>20142</v>
      </c>
      <c r="L669" s="10">
        <f>SUMIFS(IsQList,IsIList,Table_ExternalData_15[[#This Row],[item_key]],IsITypeList,Table_ExternalData_17[[#Headers],[CST]])</f>
        <v>0</v>
      </c>
      <c r="M669" s="10">
        <f>SUMIFS(IsQList,IsIList,Table_ExternalData_15[[#This Row],[item_key]],IsITypeList,Table_ExternalData_17[[#Headers],[S/I]])</f>
        <v>0</v>
      </c>
      <c r="N669" s="10">
        <f>SUMIFS(IsQList,IsIList,Table_ExternalData_15[[#This Row],[item_key]],IsITypeList,Table_ExternalData_17[[#Headers],[VST]])</f>
        <v>0</v>
      </c>
      <c r="O669" s="10">
        <f>SUMIFS(IsQList,IsIList,Table_ExternalData_15[[#This Row],[item_key]],IsITypeList,Table_ExternalData_17[[#Headers],[RTN]])</f>
        <v>0</v>
      </c>
      <c r="P669" s="10">
        <f>SUM(Table_ExternalData_17[[#This Row],[R/P]:[RTN]])</f>
        <v>20142</v>
      </c>
      <c r="Q669" s="10">
        <f>SUM((Table_ExternalData_17[[#This Row],[Opening]]+Table_ExternalData_17[[#This Row],[Total Receipt]])-Table_ExternalData_17[[#This Row],[Total Issue]])</f>
        <v>9858</v>
      </c>
    </row>
    <row r="670" spans="1:17">
      <c r="A670" s="1" t="s">
        <v>442</v>
      </c>
      <c r="B670" s="1" t="s">
        <v>1366</v>
      </c>
      <c r="C670" s="1" t="s">
        <v>1367</v>
      </c>
      <c r="D670" s="10">
        <f>SUMIFS(OPBQList,OPBIList,Table_ExternalData_17[[#This Row],[item_key]])</f>
        <v>8894</v>
      </c>
      <c r="E670" s="10">
        <f>SUMIFS(GQList,GIList,Table_ExternalData_17[[#This Row],[item_key]],GTList,Table_ExternalData_17[[#Headers],[GRN]])</f>
        <v>10000</v>
      </c>
      <c r="F670" s="10">
        <f>SUMIFS(GQList,GIList,Table_ExternalData_17[[#This Row],[item_key]],GTList,Table_ExternalData_17[[#Headers],[VSTR]])</f>
        <v>0</v>
      </c>
      <c r="G670" s="10">
        <f>SUMIFS(GQList,GIList,Table_ExternalData_17[[#This Row],[item_key]],GTList,Table_ExternalData_17[[#Headers],[SR]])</f>
        <v>0</v>
      </c>
      <c r="H670" s="10">
        <f>SUMIFS(GQList,GIList,Table_ExternalData_17[[#This Row],[item_key]],GTList,Table_ExternalData_17[[#Headers],[TR]])</f>
        <v>0</v>
      </c>
      <c r="I670" s="10">
        <f>SUMIFS(GQList,GIList,Table_ExternalData_17[[#This Row],[item_key]],GTList,Table_ExternalData_17[[#Headers],[RCA]])</f>
        <v>0</v>
      </c>
      <c r="J670" s="10">
        <f>SUM(Table_ExternalData_17[[#This Row],[GRN]]+Table_ExternalData_17[[#This Row],[VSTR]]+Table_ExternalData_17[[#This Row],[SR]]+Table_ExternalData_17[[#This Row],[TR]]+Table_ExternalData_17[[#This Row],[RCA]])</f>
        <v>10000</v>
      </c>
      <c r="K670" s="10">
        <f>SUMIFS(IsQList,IsIList,Table_ExternalData_15[[#This Row],[item_key]],IsITypeList,Table_ExternalData_17[[#Headers],[R/P]])</f>
        <v>19848</v>
      </c>
      <c r="L670" s="10">
        <f>SUMIFS(IsQList,IsIList,Table_ExternalData_15[[#This Row],[item_key]],IsITypeList,Table_ExternalData_17[[#Headers],[CST]])</f>
        <v>0</v>
      </c>
      <c r="M670" s="10">
        <f>SUMIFS(IsQList,IsIList,Table_ExternalData_15[[#This Row],[item_key]],IsITypeList,Table_ExternalData_17[[#Headers],[S/I]])</f>
        <v>0</v>
      </c>
      <c r="N670" s="10">
        <f>SUMIFS(IsQList,IsIList,Table_ExternalData_15[[#This Row],[item_key]],IsITypeList,Table_ExternalData_17[[#Headers],[VST]])</f>
        <v>0</v>
      </c>
      <c r="O670" s="10">
        <f>SUMIFS(IsQList,IsIList,Table_ExternalData_15[[#This Row],[item_key]],IsITypeList,Table_ExternalData_17[[#Headers],[RTN]])</f>
        <v>0</v>
      </c>
      <c r="P670" s="10">
        <f>SUM(Table_ExternalData_17[[#This Row],[R/P]:[RTN]])</f>
        <v>19848</v>
      </c>
      <c r="Q670" s="10">
        <f>SUM((Table_ExternalData_17[[#This Row],[Opening]]+Table_ExternalData_17[[#This Row],[Total Receipt]])-Table_ExternalData_17[[#This Row],[Total Issue]])</f>
        <v>-954</v>
      </c>
    </row>
    <row r="671" spans="1:17">
      <c r="A671" s="1" t="s">
        <v>1730</v>
      </c>
      <c r="B671" s="1" t="s">
        <v>1954</v>
      </c>
      <c r="C671" s="1" t="s">
        <v>1920</v>
      </c>
      <c r="D671" s="10">
        <f>SUMIFS(OPBQList,OPBIList,Table_ExternalData_17[[#This Row],[item_key]])</f>
        <v>1852</v>
      </c>
      <c r="E671" s="10">
        <f>SUMIFS(GQList,GIList,Table_ExternalData_17[[#This Row],[item_key]],GTList,Table_ExternalData_17[[#Headers],[GRN]])</f>
        <v>0</v>
      </c>
      <c r="F671" s="10">
        <f>SUMIFS(GQList,GIList,Table_ExternalData_17[[#This Row],[item_key]],GTList,Table_ExternalData_17[[#Headers],[VSTR]])</f>
        <v>0</v>
      </c>
      <c r="G671" s="10">
        <f>SUMIFS(GQList,GIList,Table_ExternalData_17[[#This Row],[item_key]],GTList,Table_ExternalData_17[[#Headers],[SR]])</f>
        <v>0</v>
      </c>
      <c r="H671" s="10">
        <f>SUMIFS(GQList,GIList,Table_ExternalData_17[[#This Row],[item_key]],GTList,Table_ExternalData_17[[#Headers],[TR]])</f>
        <v>9800</v>
      </c>
      <c r="I671" s="10">
        <f>SUMIFS(GQList,GIList,Table_ExternalData_17[[#This Row],[item_key]],GTList,Table_ExternalData_17[[#Headers],[RCA]])</f>
        <v>0</v>
      </c>
      <c r="J671" s="10">
        <f>SUM(Table_ExternalData_17[[#This Row],[GRN]]+Table_ExternalData_17[[#This Row],[VSTR]]+Table_ExternalData_17[[#This Row],[SR]]+Table_ExternalData_17[[#This Row],[TR]]+Table_ExternalData_17[[#This Row],[RCA]])</f>
        <v>9800</v>
      </c>
      <c r="K671" s="10">
        <f>SUMIFS(IsQList,IsIList,Table_ExternalData_15[[#This Row],[item_key]],IsITypeList,Table_ExternalData_17[[#Headers],[R/P]])</f>
        <v>19848</v>
      </c>
      <c r="L671" s="10">
        <f>SUMIFS(IsQList,IsIList,Table_ExternalData_15[[#This Row],[item_key]],IsITypeList,Table_ExternalData_17[[#Headers],[CST]])</f>
        <v>0</v>
      </c>
      <c r="M671" s="10">
        <f>SUMIFS(IsQList,IsIList,Table_ExternalData_15[[#This Row],[item_key]],IsITypeList,Table_ExternalData_17[[#Headers],[S/I]])</f>
        <v>0</v>
      </c>
      <c r="N671" s="10">
        <f>SUMIFS(IsQList,IsIList,Table_ExternalData_15[[#This Row],[item_key]],IsITypeList,Table_ExternalData_17[[#Headers],[VST]])</f>
        <v>0</v>
      </c>
      <c r="O671" s="10">
        <f>SUMIFS(IsQList,IsIList,Table_ExternalData_15[[#This Row],[item_key]],IsITypeList,Table_ExternalData_17[[#Headers],[RTN]])</f>
        <v>-49</v>
      </c>
      <c r="P671" s="10">
        <f>SUM(Table_ExternalData_17[[#This Row],[R/P]:[RTN]])</f>
        <v>19799</v>
      </c>
      <c r="Q671" s="10">
        <f>SUM((Table_ExternalData_17[[#This Row],[Opening]]+Table_ExternalData_17[[#This Row],[Total Receipt]])-Table_ExternalData_17[[#This Row],[Total Issue]])</f>
        <v>-8147</v>
      </c>
    </row>
    <row r="672" spans="1:17">
      <c r="A672" s="1" t="s">
        <v>510</v>
      </c>
      <c r="B672" s="1" t="s">
        <v>964</v>
      </c>
      <c r="C672" s="1" t="s">
        <v>965</v>
      </c>
      <c r="D672" s="10">
        <f>SUMIFS(OPBQList,OPBIList,Table_ExternalData_17[[#This Row],[item_key]])</f>
        <v>5584</v>
      </c>
      <c r="E672" s="10">
        <f>SUMIFS(GQList,GIList,Table_ExternalData_17[[#This Row],[item_key]],GTList,Table_ExternalData_17[[#Headers],[GRN]])</f>
        <v>9000</v>
      </c>
      <c r="F672" s="10">
        <f>SUMIFS(GQList,GIList,Table_ExternalData_17[[#This Row],[item_key]],GTList,Table_ExternalData_17[[#Headers],[VSTR]])</f>
        <v>0</v>
      </c>
      <c r="G672" s="10">
        <f>SUMIFS(GQList,GIList,Table_ExternalData_17[[#This Row],[item_key]],GTList,Table_ExternalData_17[[#Headers],[SR]])</f>
        <v>0</v>
      </c>
      <c r="H672" s="10">
        <f>SUMIFS(GQList,GIList,Table_ExternalData_17[[#This Row],[item_key]],GTList,Table_ExternalData_17[[#Headers],[TR]])</f>
        <v>0</v>
      </c>
      <c r="I672" s="10">
        <f>SUMIFS(GQList,GIList,Table_ExternalData_17[[#This Row],[item_key]],GTList,Table_ExternalData_17[[#Headers],[RCA]])</f>
        <v>0</v>
      </c>
      <c r="J672" s="10">
        <f>SUM(Table_ExternalData_17[[#This Row],[GRN]]+Table_ExternalData_17[[#This Row],[VSTR]]+Table_ExternalData_17[[#This Row],[SR]]+Table_ExternalData_17[[#This Row],[TR]]+Table_ExternalData_17[[#This Row],[RCA]])</f>
        <v>9000</v>
      </c>
      <c r="K672" s="10">
        <f>SUMIFS(IsQList,IsIList,Table_ExternalData_15[[#This Row],[item_key]],IsITypeList,Table_ExternalData_17[[#Headers],[R/P]])</f>
        <v>19848</v>
      </c>
      <c r="L672" s="10">
        <f>SUMIFS(IsQList,IsIList,Table_ExternalData_15[[#This Row],[item_key]],IsITypeList,Table_ExternalData_17[[#Headers],[CST]])</f>
        <v>0</v>
      </c>
      <c r="M672" s="10">
        <f>SUMIFS(IsQList,IsIList,Table_ExternalData_15[[#This Row],[item_key]],IsITypeList,Table_ExternalData_17[[#Headers],[S/I]])</f>
        <v>0</v>
      </c>
      <c r="N672" s="10">
        <f>SUMIFS(IsQList,IsIList,Table_ExternalData_15[[#This Row],[item_key]],IsITypeList,Table_ExternalData_17[[#Headers],[VST]])</f>
        <v>0</v>
      </c>
      <c r="O672" s="10">
        <f>SUMIFS(IsQList,IsIList,Table_ExternalData_15[[#This Row],[item_key]],IsITypeList,Table_ExternalData_17[[#Headers],[RTN]])</f>
        <v>-49</v>
      </c>
      <c r="P672" s="10">
        <f>SUM(Table_ExternalData_17[[#This Row],[R/P]:[RTN]])</f>
        <v>19799</v>
      </c>
      <c r="Q672" s="10">
        <f>SUM((Table_ExternalData_17[[#This Row],[Opening]]+Table_ExternalData_17[[#This Row],[Total Receipt]])-Table_ExternalData_17[[#This Row],[Total Issue]])</f>
        <v>-5215</v>
      </c>
    </row>
    <row r="673" spans="1:17">
      <c r="A673" s="1" t="s">
        <v>78</v>
      </c>
      <c r="B673" s="1" t="s">
        <v>1149</v>
      </c>
      <c r="C673" s="1" t="s">
        <v>1148</v>
      </c>
      <c r="D673" s="10">
        <f>SUMIFS(OPBQList,OPBIList,Table_ExternalData_17[[#This Row],[item_key]])</f>
        <v>1973</v>
      </c>
      <c r="E673" s="10">
        <f>SUMIFS(GQList,GIList,Table_ExternalData_17[[#This Row],[item_key]],GTList,Table_ExternalData_17[[#Headers],[GRN]])</f>
        <v>9410</v>
      </c>
      <c r="F673" s="10">
        <f>SUMIFS(GQList,GIList,Table_ExternalData_17[[#This Row],[item_key]],GTList,Table_ExternalData_17[[#Headers],[VSTR]])</f>
        <v>0</v>
      </c>
      <c r="G673" s="10">
        <f>SUMIFS(GQList,GIList,Table_ExternalData_17[[#This Row],[item_key]],GTList,Table_ExternalData_17[[#Headers],[SR]])</f>
        <v>0</v>
      </c>
      <c r="H673" s="10">
        <f>SUMIFS(GQList,GIList,Table_ExternalData_17[[#This Row],[item_key]],GTList,Table_ExternalData_17[[#Headers],[TR]])</f>
        <v>0</v>
      </c>
      <c r="I673" s="10">
        <f>SUMIFS(GQList,GIList,Table_ExternalData_17[[#This Row],[item_key]],GTList,Table_ExternalData_17[[#Headers],[RCA]])</f>
        <v>0</v>
      </c>
      <c r="J673" s="10">
        <f>SUM(Table_ExternalData_17[[#This Row],[GRN]]+Table_ExternalData_17[[#This Row],[VSTR]]+Table_ExternalData_17[[#This Row],[SR]]+Table_ExternalData_17[[#This Row],[TR]]+Table_ExternalData_17[[#This Row],[RCA]])</f>
        <v>9410</v>
      </c>
      <c r="K673" s="10">
        <f>SUMIFS(IsQList,IsIList,Table_ExternalData_15[[#This Row],[item_key]],IsITypeList,Table_ExternalData_17[[#Headers],[R/P]])</f>
        <v>69468</v>
      </c>
      <c r="L673" s="10">
        <f>SUMIFS(IsQList,IsIList,Table_ExternalData_15[[#This Row],[item_key]],IsITypeList,Table_ExternalData_17[[#Headers],[CST]])</f>
        <v>0</v>
      </c>
      <c r="M673" s="10">
        <f>SUMIFS(IsQList,IsIList,Table_ExternalData_15[[#This Row],[item_key]],IsITypeList,Table_ExternalData_17[[#Headers],[S/I]])</f>
        <v>0</v>
      </c>
      <c r="N673" s="10">
        <f>SUMIFS(IsQList,IsIList,Table_ExternalData_15[[#This Row],[item_key]],IsITypeList,Table_ExternalData_17[[#Headers],[VST]])</f>
        <v>0</v>
      </c>
      <c r="O673" s="10">
        <f>SUMIFS(IsQList,IsIList,Table_ExternalData_15[[#This Row],[item_key]],IsITypeList,Table_ExternalData_17[[#Headers],[RTN]])</f>
        <v>-35</v>
      </c>
      <c r="P673" s="10">
        <f>SUM(Table_ExternalData_17[[#This Row],[R/P]:[RTN]])</f>
        <v>69433</v>
      </c>
      <c r="Q673" s="10">
        <f>SUM((Table_ExternalData_17[[#This Row],[Opening]]+Table_ExternalData_17[[#This Row],[Total Receipt]])-Table_ExternalData_17[[#This Row],[Total Issue]])</f>
        <v>-58050</v>
      </c>
    </row>
    <row r="674" spans="1:17">
      <c r="A674" s="1" t="s">
        <v>1702</v>
      </c>
      <c r="B674" s="1" t="s">
        <v>1974</v>
      </c>
      <c r="C674" s="1" t="s">
        <v>1975</v>
      </c>
      <c r="D674" s="10">
        <f>SUMIFS(OPBQList,OPBIList,Table_ExternalData_17[[#This Row],[item_key]])</f>
        <v>4467</v>
      </c>
      <c r="E674" s="10">
        <f>SUMIFS(GQList,GIList,Table_ExternalData_17[[#This Row],[item_key]],GTList,Table_ExternalData_17[[#Headers],[GRN]])</f>
        <v>7450</v>
      </c>
      <c r="F674" s="10">
        <f>SUMIFS(GQList,GIList,Table_ExternalData_17[[#This Row],[item_key]],GTList,Table_ExternalData_17[[#Headers],[VSTR]])</f>
        <v>0</v>
      </c>
      <c r="G674" s="10">
        <f>SUMIFS(GQList,GIList,Table_ExternalData_17[[#This Row],[item_key]],GTList,Table_ExternalData_17[[#Headers],[SR]])</f>
        <v>0</v>
      </c>
      <c r="H674" s="10">
        <f>SUMIFS(GQList,GIList,Table_ExternalData_17[[#This Row],[item_key]],GTList,Table_ExternalData_17[[#Headers],[TR]])</f>
        <v>0</v>
      </c>
      <c r="I674" s="10">
        <f>SUMIFS(GQList,GIList,Table_ExternalData_17[[#This Row],[item_key]],GTList,Table_ExternalData_17[[#Headers],[RCA]])</f>
        <v>0</v>
      </c>
      <c r="J674" s="10">
        <f>SUM(Table_ExternalData_17[[#This Row],[GRN]]+Table_ExternalData_17[[#This Row],[VSTR]]+Table_ExternalData_17[[#This Row],[SR]]+Table_ExternalData_17[[#This Row],[TR]]+Table_ExternalData_17[[#This Row],[RCA]])</f>
        <v>7450</v>
      </c>
      <c r="K674" s="10">
        <f>SUMIFS(IsQList,IsIList,Table_ExternalData_15[[#This Row],[item_key]],IsITypeList,Table_ExternalData_17[[#Headers],[R/P]])</f>
        <v>9924</v>
      </c>
      <c r="L674" s="10">
        <f>SUMIFS(IsQList,IsIList,Table_ExternalData_15[[#This Row],[item_key]],IsITypeList,Table_ExternalData_17[[#Headers],[CST]])</f>
        <v>0</v>
      </c>
      <c r="M674" s="10">
        <f>SUMIFS(IsQList,IsIList,Table_ExternalData_15[[#This Row],[item_key]],IsITypeList,Table_ExternalData_17[[#Headers],[S/I]])</f>
        <v>1</v>
      </c>
      <c r="N674" s="10">
        <f>SUMIFS(IsQList,IsIList,Table_ExternalData_15[[#This Row],[item_key]],IsITypeList,Table_ExternalData_17[[#Headers],[VST]])</f>
        <v>0</v>
      </c>
      <c r="O674" s="10">
        <f>SUMIFS(IsQList,IsIList,Table_ExternalData_15[[#This Row],[item_key]],IsITypeList,Table_ExternalData_17[[#Headers],[RTN]])</f>
        <v>-58</v>
      </c>
      <c r="P674" s="10">
        <f>SUM(Table_ExternalData_17[[#This Row],[R/P]:[RTN]])</f>
        <v>9867</v>
      </c>
      <c r="Q674" s="10">
        <f>SUM((Table_ExternalData_17[[#This Row],[Opening]]+Table_ExternalData_17[[#This Row],[Total Receipt]])-Table_ExternalData_17[[#This Row],[Total Issue]])</f>
        <v>2050</v>
      </c>
    </row>
    <row r="675" spans="1:17">
      <c r="A675" s="1" t="s">
        <v>1795</v>
      </c>
      <c r="B675" s="1" t="s">
        <v>1955</v>
      </c>
      <c r="C675" s="1" t="s">
        <v>1956</v>
      </c>
      <c r="D675" s="10">
        <f>SUMIFS(OPBQList,OPBIList,Table_ExternalData_17[[#This Row],[item_key]])</f>
        <v>2233</v>
      </c>
      <c r="E675" s="10">
        <f>SUMIFS(GQList,GIList,Table_ExternalData_17[[#This Row],[item_key]],GTList,Table_ExternalData_17[[#Headers],[GRN]])</f>
        <v>0</v>
      </c>
      <c r="F675" s="10">
        <f>SUMIFS(GQList,GIList,Table_ExternalData_17[[#This Row],[item_key]],GTList,Table_ExternalData_17[[#Headers],[VSTR]])</f>
        <v>0</v>
      </c>
      <c r="G675" s="10">
        <f>SUMIFS(GQList,GIList,Table_ExternalData_17[[#This Row],[item_key]],GTList,Table_ExternalData_17[[#Headers],[SR]])</f>
        <v>0</v>
      </c>
      <c r="H675" s="10">
        <f>SUMIFS(GQList,GIList,Table_ExternalData_17[[#This Row],[item_key]],GTList,Table_ExternalData_17[[#Headers],[TR]])</f>
        <v>6800</v>
      </c>
      <c r="I675" s="10">
        <f>SUMIFS(GQList,GIList,Table_ExternalData_17[[#This Row],[item_key]],GTList,Table_ExternalData_17[[#Headers],[RCA]])</f>
        <v>0</v>
      </c>
      <c r="J675" s="10">
        <f>SUM(Table_ExternalData_17[[#This Row],[GRN]]+Table_ExternalData_17[[#This Row],[VSTR]]+Table_ExternalData_17[[#This Row],[SR]]+Table_ExternalData_17[[#This Row],[TR]]+Table_ExternalData_17[[#This Row],[RCA]])</f>
        <v>6800</v>
      </c>
      <c r="K675" s="10">
        <f>SUMIFS(IsQList,IsIList,Table_ExternalData_15[[#This Row],[item_key]],IsITypeList,Table_ExternalData_17[[#Headers],[R/P]])</f>
        <v>9924</v>
      </c>
      <c r="L675" s="10">
        <f>SUMIFS(IsQList,IsIList,Table_ExternalData_15[[#This Row],[item_key]],IsITypeList,Table_ExternalData_17[[#Headers],[CST]])</f>
        <v>0</v>
      </c>
      <c r="M675" s="10">
        <f>SUMIFS(IsQList,IsIList,Table_ExternalData_15[[#This Row],[item_key]],IsITypeList,Table_ExternalData_17[[#Headers],[S/I]])</f>
        <v>1</v>
      </c>
      <c r="N675" s="10">
        <f>SUMIFS(IsQList,IsIList,Table_ExternalData_15[[#This Row],[item_key]],IsITypeList,Table_ExternalData_17[[#Headers],[VST]])</f>
        <v>0</v>
      </c>
      <c r="O675" s="10">
        <f>SUMIFS(IsQList,IsIList,Table_ExternalData_15[[#This Row],[item_key]],IsITypeList,Table_ExternalData_17[[#Headers],[RTN]])</f>
        <v>-58</v>
      </c>
      <c r="P675" s="10">
        <f>SUM(Table_ExternalData_17[[#This Row],[R/P]:[RTN]])</f>
        <v>9867</v>
      </c>
      <c r="Q675" s="10">
        <f>SUM((Table_ExternalData_17[[#This Row],[Opening]]+Table_ExternalData_17[[#This Row],[Total Receipt]])-Table_ExternalData_17[[#This Row],[Total Issue]])</f>
        <v>-834</v>
      </c>
    </row>
    <row r="676" spans="1:17">
      <c r="A676" s="1" t="s">
        <v>2314</v>
      </c>
      <c r="B676" s="1" t="s">
        <v>2827</v>
      </c>
      <c r="C676" s="1" t="s">
        <v>2828</v>
      </c>
      <c r="D676" s="10">
        <f>SUMIFS(OPBQList,OPBIList,Table_ExternalData_17[[#This Row],[item_key]])</f>
        <v>0</v>
      </c>
      <c r="E676" s="10">
        <f>SUMIFS(GQList,GIList,Table_ExternalData_17[[#This Row],[item_key]],GTList,Table_ExternalData_17[[#Headers],[GRN]])</f>
        <v>0</v>
      </c>
      <c r="F676" s="10">
        <f>SUMIFS(GQList,GIList,Table_ExternalData_17[[#This Row],[item_key]],GTList,Table_ExternalData_17[[#Headers],[VSTR]])</f>
        <v>0</v>
      </c>
      <c r="G676" s="10">
        <f>SUMIFS(GQList,GIList,Table_ExternalData_17[[#This Row],[item_key]],GTList,Table_ExternalData_17[[#Headers],[SR]])</f>
        <v>0</v>
      </c>
      <c r="H676" s="10">
        <f>SUMIFS(GQList,GIList,Table_ExternalData_17[[#This Row],[item_key]],GTList,Table_ExternalData_17[[#Headers],[TR]])</f>
        <v>0</v>
      </c>
      <c r="I676" s="10">
        <f>SUMIFS(GQList,GIList,Table_ExternalData_17[[#This Row],[item_key]],GTList,Table_ExternalData_17[[#Headers],[RCA]])</f>
        <v>0</v>
      </c>
      <c r="J676" s="10">
        <f>SUM(Table_ExternalData_17[[#This Row],[GRN]]+Table_ExternalData_17[[#This Row],[VSTR]]+Table_ExternalData_17[[#This Row],[SR]]+Table_ExternalData_17[[#This Row],[TR]]+Table_ExternalData_17[[#This Row],[RCA]])</f>
        <v>0</v>
      </c>
      <c r="K676" s="10">
        <f>SUMIFS(IsQList,IsIList,Table_ExternalData_15[[#This Row],[item_key]],IsITypeList,Table_ExternalData_17[[#Headers],[R/P]])</f>
        <v>9924</v>
      </c>
      <c r="L676" s="10">
        <f>SUMIFS(IsQList,IsIList,Table_ExternalData_15[[#This Row],[item_key]],IsITypeList,Table_ExternalData_17[[#Headers],[CST]])</f>
        <v>0</v>
      </c>
      <c r="M676" s="10">
        <f>SUMIFS(IsQList,IsIList,Table_ExternalData_15[[#This Row],[item_key]],IsITypeList,Table_ExternalData_17[[#Headers],[S/I]])</f>
        <v>0</v>
      </c>
      <c r="N676" s="10">
        <f>SUMIFS(IsQList,IsIList,Table_ExternalData_15[[#This Row],[item_key]],IsITypeList,Table_ExternalData_17[[#Headers],[VST]])</f>
        <v>0</v>
      </c>
      <c r="O676" s="10">
        <f>SUMIFS(IsQList,IsIList,Table_ExternalData_15[[#This Row],[item_key]],IsITypeList,Table_ExternalData_17[[#Headers],[RTN]])</f>
        <v>-20</v>
      </c>
      <c r="P676" s="10">
        <f>SUM(Table_ExternalData_17[[#This Row],[R/P]:[RTN]])</f>
        <v>9904</v>
      </c>
      <c r="Q676" s="10">
        <f>SUM((Table_ExternalData_17[[#This Row],[Opening]]+Table_ExternalData_17[[#This Row],[Total Receipt]])-Table_ExternalData_17[[#This Row],[Total Issue]])</f>
        <v>-9904</v>
      </c>
    </row>
    <row r="677" spans="1:17">
      <c r="A677" s="1" t="s">
        <v>2315</v>
      </c>
      <c r="B677" s="1" t="s">
        <v>2829</v>
      </c>
      <c r="C677" s="1" t="s">
        <v>2830</v>
      </c>
      <c r="D677" s="10">
        <f>SUMIFS(OPBQList,OPBIList,Table_ExternalData_17[[#This Row],[item_key]])</f>
        <v>0</v>
      </c>
      <c r="E677" s="10">
        <f>SUMIFS(GQList,GIList,Table_ExternalData_17[[#This Row],[item_key]],GTList,Table_ExternalData_17[[#Headers],[GRN]])</f>
        <v>0</v>
      </c>
      <c r="F677" s="10">
        <f>SUMIFS(GQList,GIList,Table_ExternalData_17[[#This Row],[item_key]],GTList,Table_ExternalData_17[[#Headers],[VSTR]])</f>
        <v>0</v>
      </c>
      <c r="G677" s="10">
        <f>SUMIFS(GQList,GIList,Table_ExternalData_17[[#This Row],[item_key]],GTList,Table_ExternalData_17[[#Headers],[SR]])</f>
        <v>0</v>
      </c>
      <c r="H677" s="10">
        <f>SUMIFS(GQList,GIList,Table_ExternalData_17[[#This Row],[item_key]],GTList,Table_ExternalData_17[[#Headers],[TR]])</f>
        <v>0</v>
      </c>
      <c r="I677" s="10">
        <f>SUMIFS(GQList,GIList,Table_ExternalData_17[[#This Row],[item_key]],GTList,Table_ExternalData_17[[#Headers],[RCA]])</f>
        <v>0</v>
      </c>
      <c r="J677" s="10">
        <f>SUM(Table_ExternalData_17[[#This Row],[GRN]]+Table_ExternalData_17[[#This Row],[VSTR]]+Table_ExternalData_17[[#This Row],[SR]]+Table_ExternalData_17[[#This Row],[TR]]+Table_ExternalData_17[[#This Row],[RCA]])</f>
        <v>0</v>
      </c>
      <c r="K677" s="10">
        <f>SUMIFS(IsQList,IsIList,Table_ExternalData_15[[#This Row],[item_key]],IsITypeList,Table_ExternalData_17[[#Headers],[R/P]])</f>
        <v>9924</v>
      </c>
      <c r="L677" s="10">
        <f>SUMIFS(IsQList,IsIList,Table_ExternalData_15[[#This Row],[item_key]],IsITypeList,Table_ExternalData_17[[#Headers],[CST]])</f>
        <v>0</v>
      </c>
      <c r="M677" s="10">
        <f>SUMIFS(IsQList,IsIList,Table_ExternalData_15[[#This Row],[item_key]],IsITypeList,Table_ExternalData_17[[#Headers],[S/I]])</f>
        <v>0</v>
      </c>
      <c r="N677" s="10">
        <f>SUMIFS(IsQList,IsIList,Table_ExternalData_15[[#This Row],[item_key]],IsITypeList,Table_ExternalData_17[[#Headers],[VST]])</f>
        <v>0</v>
      </c>
      <c r="O677" s="10">
        <f>SUMIFS(IsQList,IsIList,Table_ExternalData_15[[#This Row],[item_key]],IsITypeList,Table_ExternalData_17[[#Headers],[RTN]])</f>
        <v>-20</v>
      </c>
      <c r="P677" s="10">
        <f>SUM(Table_ExternalData_17[[#This Row],[R/P]:[RTN]])</f>
        <v>9904</v>
      </c>
      <c r="Q677" s="10">
        <f>SUM((Table_ExternalData_17[[#This Row],[Opening]]+Table_ExternalData_17[[#This Row],[Total Receipt]])-Table_ExternalData_17[[#This Row],[Total Issue]])</f>
        <v>-9904</v>
      </c>
    </row>
    <row r="678" spans="1:17">
      <c r="A678" s="1" t="s">
        <v>2316</v>
      </c>
      <c r="B678" s="1" t="s">
        <v>2831</v>
      </c>
      <c r="C678" s="1" t="s">
        <v>2832</v>
      </c>
      <c r="D678" s="10">
        <f>SUMIFS(OPBQList,OPBIList,Table_ExternalData_17[[#This Row],[item_key]])</f>
        <v>0</v>
      </c>
      <c r="E678" s="10">
        <f>SUMIFS(GQList,GIList,Table_ExternalData_17[[#This Row],[item_key]],GTList,Table_ExternalData_17[[#Headers],[GRN]])</f>
        <v>0</v>
      </c>
      <c r="F678" s="10">
        <f>SUMIFS(GQList,GIList,Table_ExternalData_17[[#This Row],[item_key]],GTList,Table_ExternalData_17[[#Headers],[VSTR]])</f>
        <v>0</v>
      </c>
      <c r="G678" s="10">
        <f>SUMIFS(GQList,GIList,Table_ExternalData_17[[#This Row],[item_key]],GTList,Table_ExternalData_17[[#Headers],[SR]])</f>
        <v>0</v>
      </c>
      <c r="H678" s="10">
        <f>SUMIFS(GQList,GIList,Table_ExternalData_17[[#This Row],[item_key]],GTList,Table_ExternalData_17[[#Headers],[TR]])</f>
        <v>0</v>
      </c>
      <c r="I678" s="10">
        <f>SUMIFS(GQList,GIList,Table_ExternalData_17[[#This Row],[item_key]],GTList,Table_ExternalData_17[[#Headers],[RCA]])</f>
        <v>0</v>
      </c>
      <c r="J678" s="10">
        <f>SUM(Table_ExternalData_17[[#This Row],[GRN]]+Table_ExternalData_17[[#This Row],[VSTR]]+Table_ExternalData_17[[#This Row],[SR]]+Table_ExternalData_17[[#This Row],[TR]]+Table_ExternalData_17[[#This Row],[RCA]])</f>
        <v>0</v>
      </c>
      <c r="K678" s="10">
        <f>SUMIFS(IsQList,IsIList,Table_ExternalData_15[[#This Row],[item_key]],IsITypeList,Table_ExternalData_17[[#Headers],[R/P]])</f>
        <v>9924</v>
      </c>
      <c r="L678" s="10">
        <f>SUMIFS(IsQList,IsIList,Table_ExternalData_15[[#This Row],[item_key]],IsITypeList,Table_ExternalData_17[[#Headers],[CST]])</f>
        <v>0</v>
      </c>
      <c r="M678" s="10">
        <f>SUMIFS(IsQList,IsIList,Table_ExternalData_15[[#This Row],[item_key]],IsITypeList,Table_ExternalData_17[[#Headers],[S/I]])</f>
        <v>0</v>
      </c>
      <c r="N678" s="10">
        <f>SUMIFS(IsQList,IsIList,Table_ExternalData_15[[#This Row],[item_key]],IsITypeList,Table_ExternalData_17[[#Headers],[VST]])</f>
        <v>0</v>
      </c>
      <c r="O678" s="10">
        <f>SUMIFS(IsQList,IsIList,Table_ExternalData_15[[#This Row],[item_key]],IsITypeList,Table_ExternalData_17[[#Headers],[RTN]])</f>
        <v>-33</v>
      </c>
      <c r="P678" s="10">
        <f>SUM(Table_ExternalData_17[[#This Row],[R/P]:[RTN]])</f>
        <v>9891</v>
      </c>
      <c r="Q678" s="10">
        <f>SUM((Table_ExternalData_17[[#This Row],[Opening]]+Table_ExternalData_17[[#This Row],[Total Receipt]])-Table_ExternalData_17[[#This Row],[Total Issue]])</f>
        <v>-9891</v>
      </c>
    </row>
    <row r="679" spans="1:17">
      <c r="A679" s="1" t="s">
        <v>2317</v>
      </c>
      <c r="B679" s="1" t="s">
        <v>2833</v>
      </c>
      <c r="C679" s="1" t="s">
        <v>2834</v>
      </c>
      <c r="D679" s="10">
        <f>SUMIFS(OPBQList,OPBIList,Table_ExternalData_17[[#This Row],[item_key]])</f>
        <v>0</v>
      </c>
      <c r="E679" s="10">
        <f>SUMIFS(GQList,GIList,Table_ExternalData_17[[#This Row],[item_key]],GTList,Table_ExternalData_17[[#Headers],[GRN]])</f>
        <v>0</v>
      </c>
      <c r="F679" s="10">
        <f>SUMIFS(GQList,GIList,Table_ExternalData_17[[#This Row],[item_key]],GTList,Table_ExternalData_17[[#Headers],[VSTR]])</f>
        <v>0</v>
      </c>
      <c r="G679" s="10">
        <f>SUMIFS(GQList,GIList,Table_ExternalData_17[[#This Row],[item_key]],GTList,Table_ExternalData_17[[#Headers],[SR]])</f>
        <v>0</v>
      </c>
      <c r="H679" s="10">
        <f>SUMIFS(GQList,GIList,Table_ExternalData_17[[#This Row],[item_key]],GTList,Table_ExternalData_17[[#Headers],[TR]])</f>
        <v>0</v>
      </c>
      <c r="I679" s="10">
        <f>SUMIFS(GQList,GIList,Table_ExternalData_17[[#This Row],[item_key]],GTList,Table_ExternalData_17[[#Headers],[RCA]])</f>
        <v>0</v>
      </c>
      <c r="J679" s="10">
        <f>SUM(Table_ExternalData_17[[#This Row],[GRN]]+Table_ExternalData_17[[#This Row],[VSTR]]+Table_ExternalData_17[[#This Row],[SR]]+Table_ExternalData_17[[#This Row],[TR]]+Table_ExternalData_17[[#This Row],[RCA]])</f>
        <v>0</v>
      </c>
      <c r="K679" s="10">
        <f>SUMIFS(IsQList,IsIList,Table_ExternalData_15[[#This Row],[item_key]],IsITypeList,Table_ExternalData_17[[#Headers],[R/P]])</f>
        <v>9924</v>
      </c>
      <c r="L679" s="10">
        <f>SUMIFS(IsQList,IsIList,Table_ExternalData_15[[#This Row],[item_key]],IsITypeList,Table_ExternalData_17[[#Headers],[CST]])</f>
        <v>0</v>
      </c>
      <c r="M679" s="10">
        <f>SUMIFS(IsQList,IsIList,Table_ExternalData_15[[#This Row],[item_key]],IsITypeList,Table_ExternalData_17[[#Headers],[S/I]])</f>
        <v>0</v>
      </c>
      <c r="N679" s="10">
        <f>SUMIFS(IsQList,IsIList,Table_ExternalData_15[[#This Row],[item_key]],IsITypeList,Table_ExternalData_17[[#Headers],[VST]])</f>
        <v>0</v>
      </c>
      <c r="O679" s="10">
        <f>SUMIFS(IsQList,IsIList,Table_ExternalData_15[[#This Row],[item_key]],IsITypeList,Table_ExternalData_17[[#Headers],[RTN]])</f>
        <v>-33</v>
      </c>
      <c r="P679" s="10">
        <f>SUM(Table_ExternalData_17[[#This Row],[R/P]:[RTN]])</f>
        <v>9891</v>
      </c>
      <c r="Q679" s="10">
        <f>SUM((Table_ExternalData_17[[#This Row],[Opening]]+Table_ExternalData_17[[#This Row],[Total Receipt]])-Table_ExternalData_17[[#This Row],[Total Issue]])</f>
        <v>-9891</v>
      </c>
    </row>
    <row r="680" spans="1:17">
      <c r="A680" s="1" t="s">
        <v>2318</v>
      </c>
      <c r="B680" s="1" t="s">
        <v>2835</v>
      </c>
      <c r="C680" s="1" t="s">
        <v>2836</v>
      </c>
      <c r="D680" s="10">
        <f>SUMIFS(OPBQList,OPBIList,Table_ExternalData_17[[#This Row],[item_key]])</f>
        <v>0</v>
      </c>
      <c r="E680" s="10">
        <f>SUMIFS(GQList,GIList,Table_ExternalData_17[[#This Row],[item_key]],GTList,Table_ExternalData_17[[#Headers],[GRN]])</f>
        <v>0</v>
      </c>
      <c r="F680" s="10">
        <f>SUMIFS(GQList,GIList,Table_ExternalData_17[[#This Row],[item_key]],GTList,Table_ExternalData_17[[#Headers],[VSTR]])</f>
        <v>0</v>
      </c>
      <c r="G680" s="10">
        <f>SUMIFS(GQList,GIList,Table_ExternalData_17[[#This Row],[item_key]],GTList,Table_ExternalData_17[[#Headers],[SR]])</f>
        <v>0</v>
      </c>
      <c r="H680" s="10">
        <f>SUMIFS(GQList,GIList,Table_ExternalData_17[[#This Row],[item_key]],GTList,Table_ExternalData_17[[#Headers],[TR]])</f>
        <v>0</v>
      </c>
      <c r="I680" s="10">
        <f>SUMIFS(GQList,GIList,Table_ExternalData_17[[#This Row],[item_key]],GTList,Table_ExternalData_17[[#Headers],[RCA]])</f>
        <v>0</v>
      </c>
      <c r="J680" s="10">
        <f>SUM(Table_ExternalData_17[[#This Row],[GRN]]+Table_ExternalData_17[[#This Row],[VSTR]]+Table_ExternalData_17[[#This Row],[SR]]+Table_ExternalData_17[[#This Row],[TR]]+Table_ExternalData_17[[#This Row],[RCA]])</f>
        <v>0</v>
      </c>
      <c r="K680" s="10">
        <f>SUMIFS(IsQList,IsIList,Table_ExternalData_15[[#This Row],[item_key]],IsITypeList,Table_ExternalData_17[[#Headers],[R/P]])</f>
        <v>294</v>
      </c>
      <c r="L680" s="10">
        <f>SUMIFS(IsQList,IsIList,Table_ExternalData_15[[#This Row],[item_key]],IsITypeList,Table_ExternalData_17[[#Headers],[CST]])</f>
        <v>0</v>
      </c>
      <c r="M680" s="10">
        <f>SUMIFS(IsQList,IsIList,Table_ExternalData_15[[#This Row],[item_key]],IsITypeList,Table_ExternalData_17[[#Headers],[S/I]])</f>
        <v>0</v>
      </c>
      <c r="N680" s="10">
        <f>SUMIFS(IsQList,IsIList,Table_ExternalData_15[[#This Row],[item_key]],IsITypeList,Table_ExternalData_17[[#Headers],[VST]])</f>
        <v>0</v>
      </c>
      <c r="O680" s="10">
        <f>SUMIFS(IsQList,IsIList,Table_ExternalData_15[[#This Row],[item_key]],IsITypeList,Table_ExternalData_17[[#Headers],[RTN]])</f>
        <v>0</v>
      </c>
      <c r="P680" s="10">
        <f>SUM(Table_ExternalData_17[[#This Row],[R/P]:[RTN]])</f>
        <v>294</v>
      </c>
      <c r="Q680" s="10">
        <f>SUM((Table_ExternalData_17[[#This Row],[Opening]]+Table_ExternalData_17[[#This Row],[Total Receipt]])-Table_ExternalData_17[[#This Row],[Total Issue]])</f>
        <v>-294</v>
      </c>
    </row>
    <row r="681" spans="1:17">
      <c r="A681" s="1" t="s">
        <v>2319</v>
      </c>
      <c r="B681" s="1" t="s">
        <v>2837</v>
      </c>
      <c r="C681" s="1" t="s">
        <v>2838</v>
      </c>
      <c r="D681" s="10">
        <f>SUMIFS(OPBQList,OPBIList,Table_ExternalData_17[[#This Row],[item_key]])</f>
        <v>0</v>
      </c>
      <c r="E681" s="10">
        <f>SUMIFS(GQList,GIList,Table_ExternalData_17[[#This Row],[item_key]],GTList,Table_ExternalData_17[[#Headers],[GRN]])</f>
        <v>0</v>
      </c>
      <c r="F681" s="10">
        <f>SUMIFS(GQList,GIList,Table_ExternalData_17[[#This Row],[item_key]],GTList,Table_ExternalData_17[[#Headers],[VSTR]])</f>
        <v>0</v>
      </c>
      <c r="G681" s="10">
        <f>SUMIFS(GQList,GIList,Table_ExternalData_17[[#This Row],[item_key]],GTList,Table_ExternalData_17[[#Headers],[SR]])</f>
        <v>0</v>
      </c>
      <c r="H681" s="10">
        <f>SUMIFS(GQList,GIList,Table_ExternalData_17[[#This Row],[item_key]],GTList,Table_ExternalData_17[[#Headers],[TR]])</f>
        <v>0</v>
      </c>
      <c r="I681" s="10">
        <f>SUMIFS(GQList,GIList,Table_ExternalData_17[[#This Row],[item_key]],GTList,Table_ExternalData_17[[#Headers],[RCA]])</f>
        <v>0</v>
      </c>
      <c r="J681" s="10">
        <f>SUM(Table_ExternalData_17[[#This Row],[GRN]]+Table_ExternalData_17[[#This Row],[VSTR]]+Table_ExternalData_17[[#This Row],[SR]]+Table_ExternalData_17[[#This Row],[TR]]+Table_ExternalData_17[[#This Row],[RCA]])</f>
        <v>0</v>
      </c>
      <c r="K681" s="10">
        <f>SUMIFS(IsQList,IsIList,Table_ExternalData_15[[#This Row],[item_key]],IsITypeList,Table_ExternalData_17[[#Headers],[R/P]])</f>
        <v>9924</v>
      </c>
      <c r="L681" s="10">
        <f>SUMIFS(IsQList,IsIList,Table_ExternalData_15[[#This Row],[item_key]],IsITypeList,Table_ExternalData_17[[#Headers],[CST]])</f>
        <v>0</v>
      </c>
      <c r="M681" s="10">
        <f>SUMIFS(IsQList,IsIList,Table_ExternalData_15[[#This Row],[item_key]],IsITypeList,Table_ExternalData_17[[#Headers],[S/I]])</f>
        <v>0</v>
      </c>
      <c r="N681" s="10">
        <f>SUMIFS(IsQList,IsIList,Table_ExternalData_15[[#This Row],[item_key]],IsITypeList,Table_ExternalData_17[[#Headers],[VST]])</f>
        <v>0</v>
      </c>
      <c r="O681" s="10">
        <f>SUMIFS(IsQList,IsIList,Table_ExternalData_15[[#This Row],[item_key]],IsITypeList,Table_ExternalData_17[[#Headers],[RTN]])</f>
        <v>0</v>
      </c>
      <c r="P681" s="10">
        <f>SUM(Table_ExternalData_17[[#This Row],[R/P]:[RTN]])</f>
        <v>9924</v>
      </c>
      <c r="Q681" s="10">
        <f>SUM((Table_ExternalData_17[[#This Row],[Opening]]+Table_ExternalData_17[[#This Row],[Total Receipt]])-Table_ExternalData_17[[#This Row],[Total Issue]])</f>
        <v>-9924</v>
      </c>
    </row>
    <row r="682" spans="1:17">
      <c r="A682" s="1" t="s">
        <v>2320</v>
      </c>
      <c r="B682" s="1" t="s">
        <v>2839</v>
      </c>
      <c r="C682" s="1" t="s">
        <v>2840</v>
      </c>
      <c r="D682" s="10">
        <f>SUMIFS(OPBQList,OPBIList,Table_ExternalData_17[[#This Row],[item_key]])</f>
        <v>0</v>
      </c>
      <c r="E682" s="10">
        <f>SUMIFS(GQList,GIList,Table_ExternalData_17[[#This Row],[item_key]],GTList,Table_ExternalData_17[[#Headers],[GRN]])</f>
        <v>0</v>
      </c>
      <c r="F682" s="10">
        <f>SUMIFS(GQList,GIList,Table_ExternalData_17[[#This Row],[item_key]],GTList,Table_ExternalData_17[[#Headers],[VSTR]])</f>
        <v>0</v>
      </c>
      <c r="G682" s="10">
        <f>SUMIFS(GQList,GIList,Table_ExternalData_17[[#This Row],[item_key]],GTList,Table_ExternalData_17[[#Headers],[SR]])</f>
        <v>0</v>
      </c>
      <c r="H682" s="10">
        <f>SUMIFS(GQList,GIList,Table_ExternalData_17[[#This Row],[item_key]],GTList,Table_ExternalData_17[[#Headers],[TR]])</f>
        <v>0</v>
      </c>
      <c r="I682" s="10">
        <f>SUMIFS(GQList,GIList,Table_ExternalData_17[[#This Row],[item_key]],GTList,Table_ExternalData_17[[#Headers],[RCA]])</f>
        <v>0</v>
      </c>
      <c r="J682" s="10">
        <f>SUM(Table_ExternalData_17[[#This Row],[GRN]]+Table_ExternalData_17[[#This Row],[VSTR]]+Table_ExternalData_17[[#This Row],[SR]]+Table_ExternalData_17[[#This Row],[TR]]+Table_ExternalData_17[[#This Row],[RCA]])</f>
        <v>0</v>
      </c>
      <c r="K682" s="10">
        <f>SUMIFS(IsQList,IsIList,Table_ExternalData_15[[#This Row],[item_key]],IsITypeList,Table_ExternalData_17[[#Headers],[R/P]])</f>
        <v>9924</v>
      </c>
      <c r="L682" s="10">
        <f>SUMIFS(IsQList,IsIList,Table_ExternalData_15[[#This Row],[item_key]],IsITypeList,Table_ExternalData_17[[#Headers],[CST]])</f>
        <v>0</v>
      </c>
      <c r="M682" s="10">
        <f>SUMIFS(IsQList,IsIList,Table_ExternalData_15[[#This Row],[item_key]],IsITypeList,Table_ExternalData_17[[#Headers],[S/I]])</f>
        <v>0</v>
      </c>
      <c r="N682" s="10">
        <f>SUMIFS(IsQList,IsIList,Table_ExternalData_15[[#This Row],[item_key]],IsITypeList,Table_ExternalData_17[[#Headers],[VST]])</f>
        <v>0</v>
      </c>
      <c r="O682" s="10">
        <f>SUMIFS(IsQList,IsIList,Table_ExternalData_15[[#This Row],[item_key]],IsITypeList,Table_ExternalData_17[[#Headers],[RTN]])</f>
        <v>0</v>
      </c>
      <c r="P682" s="10">
        <f>SUM(Table_ExternalData_17[[#This Row],[R/P]:[RTN]])</f>
        <v>9924</v>
      </c>
      <c r="Q682" s="10">
        <f>SUM((Table_ExternalData_17[[#This Row],[Opening]]+Table_ExternalData_17[[#This Row],[Total Receipt]])-Table_ExternalData_17[[#This Row],[Total Issue]])</f>
        <v>-9924</v>
      </c>
    </row>
    <row r="683" spans="1:17">
      <c r="A683" s="1" t="s">
        <v>2321</v>
      </c>
      <c r="B683" s="1" t="s">
        <v>2841</v>
      </c>
      <c r="C683" s="1" t="s">
        <v>2842</v>
      </c>
      <c r="D683" s="10">
        <f>SUMIFS(OPBQList,OPBIList,Table_ExternalData_17[[#This Row],[item_key]])</f>
        <v>0</v>
      </c>
      <c r="E683" s="10">
        <f>SUMIFS(GQList,GIList,Table_ExternalData_17[[#This Row],[item_key]],GTList,Table_ExternalData_17[[#Headers],[GRN]])</f>
        <v>0</v>
      </c>
      <c r="F683" s="10">
        <f>SUMIFS(GQList,GIList,Table_ExternalData_17[[#This Row],[item_key]],GTList,Table_ExternalData_17[[#Headers],[VSTR]])</f>
        <v>0</v>
      </c>
      <c r="G683" s="10">
        <f>SUMIFS(GQList,GIList,Table_ExternalData_17[[#This Row],[item_key]],GTList,Table_ExternalData_17[[#Headers],[SR]])</f>
        <v>0</v>
      </c>
      <c r="H683" s="10">
        <f>SUMIFS(GQList,GIList,Table_ExternalData_17[[#This Row],[item_key]],GTList,Table_ExternalData_17[[#Headers],[TR]])</f>
        <v>0</v>
      </c>
      <c r="I683" s="10">
        <f>SUMIFS(GQList,GIList,Table_ExternalData_17[[#This Row],[item_key]],GTList,Table_ExternalData_17[[#Headers],[RCA]])</f>
        <v>0</v>
      </c>
      <c r="J683" s="10">
        <f>SUM(Table_ExternalData_17[[#This Row],[GRN]]+Table_ExternalData_17[[#This Row],[VSTR]]+Table_ExternalData_17[[#This Row],[SR]]+Table_ExternalData_17[[#This Row],[TR]]+Table_ExternalData_17[[#This Row],[RCA]])</f>
        <v>0</v>
      </c>
      <c r="K683" s="10">
        <f>SUMIFS(IsQList,IsIList,Table_ExternalData_15[[#This Row],[item_key]],IsITypeList,Table_ExternalData_17[[#Headers],[R/P]])</f>
        <v>29772</v>
      </c>
      <c r="L683" s="10">
        <f>SUMIFS(IsQList,IsIList,Table_ExternalData_15[[#This Row],[item_key]],IsITypeList,Table_ExternalData_17[[#Headers],[CST]])</f>
        <v>0</v>
      </c>
      <c r="M683" s="10">
        <f>SUMIFS(IsQList,IsIList,Table_ExternalData_15[[#This Row],[item_key]],IsITypeList,Table_ExternalData_17[[#Headers],[S/I]])</f>
        <v>0</v>
      </c>
      <c r="N683" s="10">
        <f>SUMIFS(IsQList,IsIList,Table_ExternalData_15[[#This Row],[item_key]],IsITypeList,Table_ExternalData_17[[#Headers],[VST]])</f>
        <v>0</v>
      </c>
      <c r="O683" s="10">
        <f>SUMIFS(IsQList,IsIList,Table_ExternalData_15[[#This Row],[item_key]],IsITypeList,Table_ExternalData_17[[#Headers],[RTN]])</f>
        <v>-26</v>
      </c>
      <c r="P683" s="10">
        <f>SUM(Table_ExternalData_17[[#This Row],[R/P]:[RTN]])</f>
        <v>29746</v>
      </c>
      <c r="Q683" s="10">
        <f>SUM((Table_ExternalData_17[[#This Row],[Opening]]+Table_ExternalData_17[[#This Row],[Total Receipt]])-Table_ExternalData_17[[#This Row],[Total Issue]])</f>
        <v>-29746</v>
      </c>
    </row>
    <row r="684" spans="1:17">
      <c r="A684" s="1" t="s">
        <v>2322</v>
      </c>
      <c r="B684" s="1" t="s">
        <v>2843</v>
      </c>
      <c r="C684" s="1" t="s">
        <v>2844</v>
      </c>
      <c r="D684" s="10">
        <f>SUMIFS(OPBQList,OPBIList,Table_ExternalData_17[[#This Row],[item_key]])</f>
        <v>0</v>
      </c>
      <c r="E684" s="10">
        <f>SUMIFS(GQList,GIList,Table_ExternalData_17[[#This Row],[item_key]],GTList,Table_ExternalData_17[[#Headers],[GRN]])</f>
        <v>0</v>
      </c>
      <c r="F684" s="10">
        <f>SUMIFS(GQList,GIList,Table_ExternalData_17[[#This Row],[item_key]],GTList,Table_ExternalData_17[[#Headers],[VSTR]])</f>
        <v>0</v>
      </c>
      <c r="G684" s="10">
        <f>SUMIFS(GQList,GIList,Table_ExternalData_17[[#This Row],[item_key]],GTList,Table_ExternalData_17[[#Headers],[SR]])</f>
        <v>0</v>
      </c>
      <c r="H684" s="10">
        <f>SUMIFS(GQList,GIList,Table_ExternalData_17[[#This Row],[item_key]],GTList,Table_ExternalData_17[[#Headers],[TR]])</f>
        <v>0</v>
      </c>
      <c r="I684" s="10">
        <f>SUMIFS(GQList,GIList,Table_ExternalData_17[[#This Row],[item_key]],GTList,Table_ExternalData_17[[#Headers],[RCA]])</f>
        <v>0</v>
      </c>
      <c r="J684" s="10">
        <f>SUM(Table_ExternalData_17[[#This Row],[GRN]]+Table_ExternalData_17[[#This Row],[VSTR]]+Table_ExternalData_17[[#This Row],[SR]]+Table_ExternalData_17[[#This Row],[TR]]+Table_ExternalData_17[[#This Row],[RCA]])</f>
        <v>0</v>
      </c>
      <c r="K684" s="10">
        <f>SUMIFS(IsQList,IsIList,Table_ExternalData_15[[#This Row],[item_key]],IsITypeList,Table_ExternalData_17[[#Headers],[R/P]])</f>
        <v>9924</v>
      </c>
      <c r="L684" s="10">
        <f>SUMIFS(IsQList,IsIList,Table_ExternalData_15[[#This Row],[item_key]],IsITypeList,Table_ExternalData_17[[#Headers],[CST]])</f>
        <v>0</v>
      </c>
      <c r="M684" s="10">
        <f>SUMIFS(IsQList,IsIList,Table_ExternalData_15[[#This Row],[item_key]],IsITypeList,Table_ExternalData_17[[#Headers],[S/I]])</f>
        <v>0</v>
      </c>
      <c r="N684" s="10">
        <f>SUMIFS(IsQList,IsIList,Table_ExternalData_15[[#This Row],[item_key]],IsITypeList,Table_ExternalData_17[[#Headers],[VST]])</f>
        <v>0</v>
      </c>
      <c r="O684" s="10">
        <f>SUMIFS(IsQList,IsIList,Table_ExternalData_15[[#This Row],[item_key]],IsITypeList,Table_ExternalData_17[[#Headers],[RTN]])</f>
        <v>0</v>
      </c>
      <c r="P684" s="10">
        <f>SUM(Table_ExternalData_17[[#This Row],[R/P]:[RTN]])</f>
        <v>9924</v>
      </c>
      <c r="Q684" s="10">
        <f>SUM((Table_ExternalData_17[[#This Row],[Opening]]+Table_ExternalData_17[[#This Row],[Total Receipt]])-Table_ExternalData_17[[#This Row],[Total Issue]])</f>
        <v>-9924</v>
      </c>
    </row>
    <row r="685" spans="1:17">
      <c r="A685" s="1" t="s">
        <v>578</v>
      </c>
      <c r="B685" s="1" t="s">
        <v>1330</v>
      </c>
      <c r="C685" s="1" t="s">
        <v>1331</v>
      </c>
      <c r="D685" s="10">
        <f>SUMIFS(OPBQList,OPBIList,Table_ExternalData_17[[#This Row],[item_key]])</f>
        <v>8730</v>
      </c>
      <c r="E685" s="10">
        <f>SUMIFS(GQList,GIList,Table_ExternalData_17[[#This Row],[item_key]],GTList,Table_ExternalData_17[[#Headers],[GRN]])</f>
        <v>4119</v>
      </c>
      <c r="F685" s="10">
        <f>SUMIFS(GQList,GIList,Table_ExternalData_17[[#This Row],[item_key]],GTList,Table_ExternalData_17[[#Headers],[VSTR]])</f>
        <v>0</v>
      </c>
      <c r="G685" s="10">
        <f>SUMIFS(GQList,GIList,Table_ExternalData_17[[#This Row],[item_key]],GTList,Table_ExternalData_17[[#Headers],[SR]])</f>
        <v>0</v>
      </c>
      <c r="H685" s="10">
        <f>SUMIFS(GQList,GIList,Table_ExternalData_17[[#This Row],[item_key]],GTList,Table_ExternalData_17[[#Headers],[TR]])</f>
        <v>0</v>
      </c>
      <c r="I685" s="10">
        <f>SUMIFS(GQList,GIList,Table_ExternalData_17[[#This Row],[item_key]],GTList,Table_ExternalData_17[[#Headers],[RCA]])</f>
        <v>0</v>
      </c>
      <c r="J685" s="10">
        <f>SUM(Table_ExternalData_17[[#This Row],[GRN]]+Table_ExternalData_17[[#This Row],[VSTR]]+Table_ExternalData_17[[#This Row],[SR]]+Table_ExternalData_17[[#This Row],[TR]]+Table_ExternalData_17[[#This Row],[RCA]])</f>
        <v>4119</v>
      </c>
      <c r="K685" s="10">
        <f>SUMIFS(IsQList,IsIList,Table_ExternalData_15[[#This Row],[item_key]],IsITypeList,Table_ExternalData_17[[#Headers],[R/P]])</f>
        <v>9924</v>
      </c>
      <c r="L685" s="10">
        <f>SUMIFS(IsQList,IsIList,Table_ExternalData_15[[#This Row],[item_key]],IsITypeList,Table_ExternalData_17[[#Headers],[CST]])</f>
        <v>0</v>
      </c>
      <c r="M685" s="10">
        <f>SUMIFS(IsQList,IsIList,Table_ExternalData_15[[#This Row],[item_key]],IsITypeList,Table_ExternalData_17[[#Headers],[S/I]])</f>
        <v>0</v>
      </c>
      <c r="N685" s="10">
        <f>SUMIFS(IsQList,IsIList,Table_ExternalData_15[[#This Row],[item_key]],IsITypeList,Table_ExternalData_17[[#Headers],[VST]])</f>
        <v>0</v>
      </c>
      <c r="O685" s="10">
        <f>SUMIFS(IsQList,IsIList,Table_ExternalData_15[[#This Row],[item_key]],IsITypeList,Table_ExternalData_17[[#Headers],[RTN]])</f>
        <v>-3</v>
      </c>
      <c r="P685" s="10">
        <f>SUM(Table_ExternalData_17[[#This Row],[R/P]:[RTN]])</f>
        <v>9921</v>
      </c>
      <c r="Q685" s="10">
        <f>SUM((Table_ExternalData_17[[#This Row],[Opening]]+Table_ExternalData_17[[#This Row],[Total Receipt]])-Table_ExternalData_17[[#This Row],[Total Issue]])</f>
        <v>2928</v>
      </c>
    </row>
    <row r="686" spans="1:17">
      <c r="A686" s="1" t="s">
        <v>80</v>
      </c>
      <c r="B686" s="1" t="s">
        <v>1193</v>
      </c>
      <c r="C686" s="1" t="s">
        <v>1194</v>
      </c>
      <c r="D686" s="10">
        <f>SUMIFS(OPBQList,OPBIList,Table_ExternalData_17[[#This Row],[item_key]])</f>
        <v>2041</v>
      </c>
      <c r="E686" s="10">
        <f>SUMIFS(GQList,GIList,Table_ExternalData_17[[#This Row],[item_key]],GTList,Table_ExternalData_17[[#Headers],[GRN]])</f>
        <v>10585</v>
      </c>
      <c r="F686" s="10">
        <f>SUMIFS(GQList,GIList,Table_ExternalData_17[[#This Row],[item_key]],GTList,Table_ExternalData_17[[#Headers],[VSTR]])</f>
        <v>0</v>
      </c>
      <c r="G686" s="10">
        <f>SUMIFS(GQList,GIList,Table_ExternalData_17[[#This Row],[item_key]],GTList,Table_ExternalData_17[[#Headers],[SR]])</f>
        <v>0</v>
      </c>
      <c r="H686" s="10">
        <f>SUMIFS(GQList,GIList,Table_ExternalData_17[[#This Row],[item_key]],GTList,Table_ExternalData_17[[#Headers],[TR]])</f>
        <v>0</v>
      </c>
      <c r="I686" s="10">
        <f>SUMIFS(GQList,GIList,Table_ExternalData_17[[#This Row],[item_key]],GTList,Table_ExternalData_17[[#Headers],[RCA]])</f>
        <v>-1010</v>
      </c>
      <c r="J686" s="10">
        <f>SUM(Table_ExternalData_17[[#This Row],[GRN]]+Table_ExternalData_17[[#This Row],[VSTR]]+Table_ExternalData_17[[#This Row],[SR]]+Table_ExternalData_17[[#This Row],[TR]]+Table_ExternalData_17[[#This Row],[RCA]])</f>
        <v>9575</v>
      </c>
      <c r="K686" s="10">
        <f>SUMIFS(IsQList,IsIList,Table_ExternalData_15[[#This Row],[item_key]],IsITypeList,Table_ExternalData_17[[#Headers],[R/P]])</f>
        <v>39696</v>
      </c>
      <c r="L686" s="10">
        <f>SUMIFS(IsQList,IsIList,Table_ExternalData_15[[#This Row],[item_key]],IsITypeList,Table_ExternalData_17[[#Headers],[CST]])</f>
        <v>0</v>
      </c>
      <c r="M686" s="10">
        <f>SUMIFS(IsQList,IsIList,Table_ExternalData_15[[#This Row],[item_key]],IsITypeList,Table_ExternalData_17[[#Headers],[S/I]])</f>
        <v>0</v>
      </c>
      <c r="N686" s="10">
        <f>SUMIFS(IsQList,IsIList,Table_ExternalData_15[[#This Row],[item_key]],IsITypeList,Table_ExternalData_17[[#Headers],[VST]])</f>
        <v>0</v>
      </c>
      <c r="O686" s="10">
        <f>SUMIFS(IsQList,IsIList,Table_ExternalData_15[[#This Row],[item_key]],IsITypeList,Table_ExternalData_17[[#Headers],[RTN]])</f>
        <v>0</v>
      </c>
      <c r="P686" s="10">
        <f>SUM(Table_ExternalData_17[[#This Row],[R/P]:[RTN]])</f>
        <v>39696</v>
      </c>
      <c r="Q686" s="10">
        <f>SUM((Table_ExternalData_17[[#This Row],[Opening]]+Table_ExternalData_17[[#This Row],[Total Receipt]])-Table_ExternalData_17[[#This Row],[Total Issue]])</f>
        <v>-28080</v>
      </c>
    </row>
    <row r="687" spans="1:17">
      <c r="A687" s="1" t="s">
        <v>302</v>
      </c>
      <c r="B687" s="1" t="s">
        <v>1401</v>
      </c>
      <c r="C687" s="1" t="s">
        <v>1402</v>
      </c>
      <c r="D687" s="10">
        <f>SUMIFS(OPBQList,OPBIList,Table_ExternalData_17[[#This Row],[item_key]])</f>
        <v>4531</v>
      </c>
      <c r="E687" s="10">
        <f>SUMIFS(GQList,GIList,Table_ExternalData_17[[#This Row],[item_key]],GTList,Table_ExternalData_17[[#Headers],[GRN]])</f>
        <v>10170</v>
      </c>
      <c r="F687" s="10">
        <f>SUMIFS(GQList,GIList,Table_ExternalData_17[[#This Row],[item_key]],GTList,Table_ExternalData_17[[#Headers],[VSTR]])</f>
        <v>0</v>
      </c>
      <c r="G687" s="10">
        <f>SUMIFS(GQList,GIList,Table_ExternalData_17[[#This Row],[item_key]],GTList,Table_ExternalData_17[[#Headers],[SR]])</f>
        <v>0</v>
      </c>
      <c r="H687" s="10">
        <f>SUMIFS(GQList,GIList,Table_ExternalData_17[[#This Row],[item_key]],GTList,Table_ExternalData_17[[#Headers],[TR]])</f>
        <v>0</v>
      </c>
      <c r="I687" s="10">
        <f>SUMIFS(GQList,GIList,Table_ExternalData_17[[#This Row],[item_key]],GTList,Table_ExternalData_17[[#Headers],[RCA]])</f>
        <v>-20</v>
      </c>
      <c r="J687" s="10">
        <f>SUM(Table_ExternalData_17[[#This Row],[GRN]]+Table_ExternalData_17[[#This Row],[VSTR]]+Table_ExternalData_17[[#This Row],[SR]]+Table_ExternalData_17[[#This Row],[TR]]+Table_ExternalData_17[[#This Row],[RCA]])</f>
        <v>10150</v>
      </c>
      <c r="K687" s="10">
        <f>SUMIFS(IsQList,IsIList,Table_ExternalData_15[[#This Row],[item_key]],IsITypeList,Table_ExternalData_17[[#Headers],[R/P]])</f>
        <v>19848</v>
      </c>
      <c r="L687" s="10">
        <f>SUMIFS(IsQList,IsIList,Table_ExternalData_15[[#This Row],[item_key]],IsITypeList,Table_ExternalData_17[[#Headers],[CST]])</f>
        <v>0</v>
      </c>
      <c r="M687" s="10">
        <f>SUMIFS(IsQList,IsIList,Table_ExternalData_15[[#This Row],[item_key]],IsITypeList,Table_ExternalData_17[[#Headers],[S/I]])</f>
        <v>0</v>
      </c>
      <c r="N687" s="10">
        <f>SUMIFS(IsQList,IsIList,Table_ExternalData_15[[#This Row],[item_key]],IsITypeList,Table_ExternalData_17[[#Headers],[VST]])</f>
        <v>0</v>
      </c>
      <c r="O687" s="10">
        <f>SUMIFS(IsQList,IsIList,Table_ExternalData_15[[#This Row],[item_key]],IsITypeList,Table_ExternalData_17[[#Headers],[RTN]])</f>
        <v>0</v>
      </c>
      <c r="P687" s="10">
        <f>SUM(Table_ExternalData_17[[#This Row],[R/P]:[RTN]])</f>
        <v>19848</v>
      </c>
      <c r="Q687" s="10">
        <f>SUM((Table_ExternalData_17[[#This Row],[Opening]]+Table_ExternalData_17[[#This Row],[Total Receipt]])-Table_ExternalData_17[[#This Row],[Total Issue]])</f>
        <v>-5167</v>
      </c>
    </row>
    <row r="688" spans="1:17">
      <c r="A688" s="1" t="s">
        <v>444</v>
      </c>
      <c r="B688" s="1" t="s">
        <v>882</v>
      </c>
      <c r="C688" s="1" t="s">
        <v>883</v>
      </c>
      <c r="D688" s="10">
        <f>SUMIFS(OPBQList,OPBIList,Table_ExternalData_17[[#This Row],[item_key]])</f>
        <v>2609</v>
      </c>
      <c r="E688" s="10">
        <f>SUMIFS(GQList,GIList,Table_ExternalData_17[[#This Row],[item_key]],GTList,Table_ExternalData_17[[#Headers],[GRN]])</f>
        <v>4079</v>
      </c>
      <c r="F688" s="10">
        <f>SUMIFS(GQList,GIList,Table_ExternalData_17[[#This Row],[item_key]],GTList,Table_ExternalData_17[[#Headers],[VSTR]])</f>
        <v>0</v>
      </c>
      <c r="G688" s="10">
        <f>SUMIFS(GQList,GIList,Table_ExternalData_17[[#This Row],[item_key]],GTList,Table_ExternalData_17[[#Headers],[SR]])</f>
        <v>0</v>
      </c>
      <c r="H688" s="10">
        <f>SUMIFS(GQList,GIList,Table_ExternalData_17[[#This Row],[item_key]],GTList,Table_ExternalData_17[[#Headers],[TR]])</f>
        <v>0</v>
      </c>
      <c r="I688" s="10">
        <f>SUMIFS(GQList,GIList,Table_ExternalData_17[[#This Row],[item_key]],GTList,Table_ExternalData_17[[#Headers],[RCA]])</f>
        <v>-349</v>
      </c>
      <c r="J688" s="10">
        <f>SUM(Table_ExternalData_17[[#This Row],[GRN]]+Table_ExternalData_17[[#This Row],[VSTR]]+Table_ExternalData_17[[#This Row],[SR]]+Table_ExternalData_17[[#This Row],[TR]]+Table_ExternalData_17[[#This Row],[RCA]])</f>
        <v>3730</v>
      </c>
      <c r="K688" s="10">
        <f>SUMIFS(IsQList,IsIList,Table_ExternalData_15[[#This Row],[item_key]],IsITypeList,Table_ExternalData_17[[#Headers],[R/P]])</f>
        <v>19848</v>
      </c>
      <c r="L688" s="10">
        <f>SUMIFS(IsQList,IsIList,Table_ExternalData_15[[#This Row],[item_key]],IsITypeList,Table_ExternalData_17[[#Headers],[CST]])</f>
        <v>0</v>
      </c>
      <c r="M688" s="10">
        <f>SUMIFS(IsQList,IsIList,Table_ExternalData_15[[#This Row],[item_key]],IsITypeList,Table_ExternalData_17[[#Headers],[S/I]])</f>
        <v>0</v>
      </c>
      <c r="N688" s="10">
        <f>SUMIFS(IsQList,IsIList,Table_ExternalData_15[[#This Row],[item_key]],IsITypeList,Table_ExternalData_17[[#Headers],[VST]])</f>
        <v>0</v>
      </c>
      <c r="O688" s="10">
        <f>SUMIFS(IsQList,IsIList,Table_ExternalData_15[[#This Row],[item_key]],IsITypeList,Table_ExternalData_17[[#Headers],[RTN]])</f>
        <v>-22</v>
      </c>
      <c r="P688" s="10">
        <f>SUM(Table_ExternalData_17[[#This Row],[R/P]:[RTN]])</f>
        <v>19826</v>
      </c>
      <c r="Q688" s="10">
        <f>SUM((Table_ExternalData_17[[#This Row],[Opening]]+Table_ExternalData_17[[#This Row],[Total Receipt]])-Table_ExternalData_17[[#This Row],[Total Issue]])</f>
        <v>-13487</v>
      </c>
    </row>
    <row r="689" spans="1:17">
      <c r="A689" s="1" t="s">
        <v>445</v>
      </c>
      <c r="B689" s="1" t="s">
        <v>884</v>
      </c>
      <c r="C689" s="1" t="s">
        <v>883</v>
      </c>
      <c r="D689" s="10">
        <f>SUMIFS(OPBQList,OPBIList,Table_ExternalData_17[[#This Row],[item_key]])</f>
        <v>780</v>
      </c>
      <c r="E689" s="10">
        <f>SUMIFS(GQList,GIList,Table_ExternalData_17[[#This Row],[item_key]],GTList,Table_ExternalData_17[[#Headers],[GRN]])</f>
        <v>15947</v>
      </c>
      <c r="F689" s="10">
        <f>SUMIFS(GQList,GIList,Table_ExternalData_17[[#This Row],[item_key]],GTList,Table_ExternalData_17[[#Headers],[VSTR]])</f>
        <v>0</v>
      </c>
      <c r="G689" s="10">
        <f>SUMIFS(GQList,GIList,Table_ExternalData_17[[#This Row],[item_key]],GTList,Table_ExternalData_17[[#Headers],[SR]])</f>
        <v>0</v>
      </c>
      <c r="H689" s="10">
        <f>SUMIFS(GQList,GIList,Table_ExternalData_17[[#This Row],[item_key]],GTList,Table_ExternalData_17[[#Headers],[TR]])</f>
        <v>0</v>
      </c>
      <c r="I689" s="10">
        <f>SUMIFS(GQList,GIList,Table_ExternalData_17[[#This Row],[item_key]],GTList,Table_ExternalData_17[[#Headers],[RCA]])</f>
        <v>-739</v>
      </c>
      <c r="J689" s="10">
        <f>SUM(Table_ExternalData_17[[#This Row],[GRN]]+Table_ExternalData_17[[#This Row],[VSTR]]+Table_ExternalData_17[[#This Row],[SR]]+Table_ExternalData_17[[#This Row],[TR]]+Table_ExternalData_17[[#This Row],[RCA]])</f>
        <v>15208</v>
      </c>
      <c r="K689" s="10">
        <f>SUMIFS(IsQList,IsIList,Table_ExternalData_15[[#This Row],[item_key]],IsITypeList,Table_ExternalData_17[[#Headers],[R/P]])</f>
        <v>19848</v>
      </c>
      <c r="L689" s="10">
        <f>SUMIFS(IsQList,IsIList,Table_ExternalData_15[[#This Row],[item_key]],IsITypeList,Table_ExternalData_17[[#Headers],[CST]])</f>
        <v>0</v>
      </c>
      <c r="M689" s="10">
        <f>SUMIFS(IsQList,IsIList,Table_ExternalData_15[[#This Row],[item_key]],IsITypeList,Table_ExternalData_17[[#Headers],[S/I]])</f>
        <v>0</v>
      </c>
      <c r="N689" s="10">
        <f>SUMIFS(IsQList,IsIList,Table_ExternalData_15[[#This Row],[item_key]],IsITypeList,Table_ExternalData_17[[#Headers],[VST]])</f>
        <v>0</v>
      </c>
      <c r="O689" s="10">
        <f>SUMIFS(IsQList,IsIList,Table_ExternalData_15[[#This Row],[item_key]],IsITypeList,Table_ExternalData_17[[#Headers],[RTN]])</f>
        <v>-22</v>
      </c>
      <c r="P689" s="10">
        <f>SUM(Table_ExternalData_17[[#This Row],[R/P]:[RTN]])</f>
        <v>19826</v>
      </c>
      <c r="Q689" s="10">
        <f>SUM((Table_ExternalData_17[[#This Row],[Opening]]+Table_ExternalData_17[[#This Row],[Total Receipt]])-Table_ExternalData_17[[#This Row],[Total Issue]])</f>
        <v>-3838</v>
      </c>
    </row>
    <row r="690" spans="1:17">
      <c r="A690" s="1" t="s">
        <v>4</v>
      </c>
      <c r="B690" s="1" t="s">
        <v>1568</v>
      </c>
      <c r="C690" s="1" t="s">
        <v>1569</v>
      </c>
      <c r="D690" s="10">
        <f>SUMIFS(OPBQList,OPBIList,Table_ExternalData_17[[#This Row],[item_key]])</f>
        <v>2092</v>
      </c>
      <c r="E690" s="10">
        <f>SUMIFS(GQList,GIList,Table_ExternalData_17[[#This Row],[item_key]],GTList,Table_ExternalData_17[[#Headers],[GRN]])</f>
        <v>10800</v>
      </c>
      <c r="F690" s="10">
        <f>SUMIFS(GQList,GIList,Table_ExternalData_17[[#This Row],[item_key]],GTList,Table_ExternalData_17[[#Headers],[VSTR]])</f>
        <v>0</v>
      </c>
      <c r="G690" s="10">
        <f>SUMIFS(GQList,GIList,Table_ExternalData_17[[#This Row],[item_key]],GTList,Table_ExternalData_17[[#Headers],[SR]])</f>
        <v>0</v>
      </c>
      <c r="H690" s="10">
        <f>SUMIFS(GQList,GIList,Table_ExternalData_17[[#This Row],[item_key]],GTList,Table_ExternalData_17[[#Headers],[TR]])</f>
        <v>0</v>
      </c>
      <c r="I690" s="10">
        <f>SUMIFS(GQList,GIList,Table_ExternalData_17[[#This Row],[item_key]],GTList,Table_ExternalData_17[[#Headers],[RCA]])</f>
        <v>0</v>
      </c>
      <c r="J690" s="10">
        <f>SUM(Table_ExternalData_17[[#This Row],[GRN]]+Table_ExternalData_17[[#This Row],[VSTR]]+Table_ExternalData_17[[#This Row],[SR]]+Table_ExternalData_17[[#This Row],[TR]]+Table_ExternalData_17[[#This Row],[RCA]])</f>
        <v>10800</v>
      </c>
      <c r="K690" s="10">
        <f>SUMIFS(IsQList,IsIList,Table_ExternalData_15[[#This Row],[item_key]],IsITypeList,Table_ExternalData_17[[#Headers],[R/P]])</f>
        <v>71190</v>
      </c>
      <c r="L690" s="10">
        <f>SUMIFS(IsQList,IsIList,Table_ExternalData_15[[#This Row],[item_key]],IsITypeList,Table_ExternalData_17[[#Headers],[CST]])</f>
        <v>0</v>
      </c>
      <c r="M690" s="10">
        <f>SUMIFS(IsQList,IsIList,Table_ExternalData_15[[#This Row],[item_key]],IsITypeList,Table_ExternalData_17[[#Headers],[S/I]])</f>
        <v>0</v>
      </c>
      <c r="N690" s="10">
        <f>SUMIFS(IsQList,IsIList,Table_ExternalData_15[[#This Row],[item_key]],IsITypeList,Table_ExternalData_17[[#Headers],[VST]])</f>
        <v>0</v>
      </c>
      <c r="O690" s="10">
        <f>SUMIFS(IsQList,IsIList,Table_ExternalData_15[[#This Row],[item_key]],IsITypeList,Table_ExternalData_17[[#Headers],[RTN]])</f>
        <v>0</v>
      </c>
      <c r="P690" s="10">
        <f>SUM(Table_ExternalData_17[[#This Row],[R/P]:[RTN]])</f>
        <v>71190</v>
      </c>
      <c r="Q690" s="10">
        <f>SUM((Table_ExternalData_17[[#This Row],[Opening]]+Table_ExternalData_17[[#This Row],[Total Receipt]])-Table_ExternalData_17[[#This Row],[Total Issue]])</f>
        <v>-58298</v>
      </c>
    </row>
    <row r="691" spans="1:17">
      <c r="A691" s="1" t="s">
        <v>319</v>
      </c>
      <c r="B691" s="1" t="s">
        <v>1419</v>
      </c>
      <c r="C691" s="1" t="s">
        <v>949</v>
      </c>
      <c r="D691" s="10">
        <f>SUMIFS(OPBQList,OPBIList,Table_ExternalData_17[[#This Row],[item_key]])</f>
        <v>3361</v>
      </c>
      <c r="E691" s="10">
        <f>SUMIFS(GQList,GIList,Table_ExternalData_17[[#This Row],[item_key]],GTList,Table_ExternalData_17[[#Headers],[GRN]])</f>
        <v>13130</v>
      </c>
      <c r="F691" s="10">
        <f>SUMIFS(GQList,GIList,Table_ExternalData_17[[#This Row],[item_key]],GTList,Table_ExternalData_17[[#Headers],[VSTR]])</f>
        <v>0</v>
      </c>
      <c r="G691" s="10">
        <f>SUMIFS(GQList,GIList,Table_ExternalData_17[[#This Row],[item_key]],GTList,Table_ExternalData_17[[#Headers],[SR]])</f>
        <v>0</v>
      </c>
      <c r="H691" s="10">
        <f>SUMIFS(GQList,GIList,Table_ExternalData_17[[#This Row],[item_key]],GTList,Table_ExternalData_17[[#Headers],[TR]])</f>
        <v>0</v>
      </c>
      <c r="I691" s="10">
        <f>SUMIFS(GQList,GIList,Table_ExternalData_17[[#This Row],[item_key]],GTList,Table_ExternalData_17[[#Headers],[RCA]])</f>
        <v>-20</v>
      </c>
      <c r="J691" s="10">
        <f>SUM(Table_ExternalData_17[[#This Row],[GRN]]+Table_ExternalData_17[[#This Row],[VSTR]]+Table_ExternalData_17[[#This Row],[SR]]+Table_ExternalData_17[[#This Row],[TR]]+Table_ExternalData_17[[#This Row],[RCA]])</f>
        <v>13110</v>
      </c>
      <c r="K691" s="10">
        <f>SUMIFS(IsQList,IsIList,Table_ExternalData_15[[#This Row],[item_key]],IsITypeList,Table_ExternalData_17[[#Headers],[R/P]])</f>
        <v>38578</v>
      </c>
      <c r="L691" s="10">
        <f>SUMIFS(IsQList,IsIList,Table_ExternalData_15[[#This Row],[item_key]],IsITypeList,Table_ExternalData_17[[#Headers],[CST]])</f>
        <v>0</v>
      </c>
      <c r="M691" s="10">
        <f>SUMIFS(IsQList,IsIList,Table_ExternalData_15[[#This Row],[item_key]],IsITypeList,Table_ExternalData_17[[#Headers],[S/I]])</f>
        <v>0</v>
      </c>
      <c r="N691" s="10">
        <f>SUMIFS(IsQList,IsIList,Table_ExternalData_15[[#This Row],[item_key]],IsITypeList,Table_ExternalData_17[[#Headers],[VST]])</f>
        <v>0</v>
      </c>
      <c r="O691" s="10">
        <f>SUMIFS(IsQList,IsIList,Table_ExternalData_15[[#This Row],[item_key]],IsITypeList,Table_ExternalData_17[[#Headers],[RTN]])</f>
        <v>0</v>
      </c>
      <c r="P691" s="10">
        <f>SUM(Table_ExternalData_17[[#This Row],[R/P]:[RTN]])</f>
        <v>38578</v>
      </c>
      <c r="Q691" s="10">
        <f>SUM((Table_ExternalData_17[[#This Row],[Opening]]+Table_ExternalData_17[[#This Row],[Total Receipt]])-Table_ExternalData_17[[#This Row],[Total Issue]])</f>
        <v>-22107</v>
      </c>
    </row>
    <row r="692" spans="1:17">
      <c r="A692" s="1" t="s">
        <v>303</v>
      </c>
      <c r="B692" s="1" t="s">
        <v>1403</v>
      </c>
      <c r="C692" s="1" t="s">
        <v>1404</v>
      </c>
      <c r="D692" s="10">
        <f>SUMIFS(OPBQList,OPBIList,Table_ExternalData_17[[#This Row],[item_key]])</f>
        <v>4888</v>
      </c>
      <c r="E692" s="10">
        <f>SUMIFS(GQList,GIList,Table_ExternalData_17[[#This Row],[item_key]],GTList,Table_ExternalData_17[[#Headers],[GRN]])</f>
        <v>11460</v>
      </c>
      <c r="F692" s="10">
        <f>SUMIFS(GQList,GIList,Table_ExternalData_17[[#This Row],[item_key]],GTList,Table_ExternalData_17[[#Headers],[VSTR]])</f>
        <v>0</v>
      </c>
      <c r="G692" s="10">
        <f>SUMIFS(GQList,GIList,Table_ExternalData_17[[#This Row],[item_key]],GTList,Table_ExternalData_17[[#Headers],[SR]])</f>
        <v>0</v>
      </c>
      <c r="H692" s="10">
        <f>SUMIFS(GQList,GIList,Table_ExternalData_17[[#This Row],[item_key]],GTList,Table_ExternalData_17[[#Headers],[TR]])</f>
        <v>0</v>
      </c>
      <c r="I692" s="10">
        <f>SUMIFS(GQList,GIList,Table_ExternalData_17[[#This Row],[item_key]],GTList,Table_ExternalData_17[[#Headers],[RCA]])</f>
        <v>0</v>
      </c>
      <c r="J692" s="10">
        <f>SUM(Table_ExternalData_17[[#This Row],[GRN]]+Table_ExternalData_17[[#This Row],[VSTR]]+Table_ExternalData_17[[#This Row],[SR]]+Table_ExternalData_17[[#This Row],[TR]]+Table_ExternalData_17[[#This Row],[RCA]])</f>
        <v>11460</v>
      </c>
      <c r="K692" s="10">
        <f>SUMIFS(IsQList,IsIList,Table_ExternalData_15[[#This Row],[item_key]],IsITypeList,Table_ExternalData_17[[#Headers],[R/P]])</f>
        <v>19848</v>
      </c>
      <c r="L692" s="10">
        <f>SUMIFS(IsQList,IsIList,Table_ExternalData_15[[#This Row],[item_key]],IsITypeList,Table_ExternalData_17[[#Headers],[CST]])</f>
        <v>0</v>
      </c>
      <c r="M692" s="10">
        <f>SUMIFS(IsQList,IsIList,Table_ExternalData_15[[#This Row],[item_key]],IsITypeList,Table_ExternalData_17[[#Headers],[S/I]])</f>
        <v>0</v>
      </c>
      <c r="N692" s="10">
        <f>SUMIFS(IsQList,IsIList,Table_ExternalData_15[[#This Row],[item_key]],IsITypeList,Table_ExternalData_17[[#Headers],[VST]])</f>
        <v>0</v>
      </c>
      <c r="O692" s="10">
        <f>SUMIFS(IsQList,IsIList,Table_ExternalData_15[[#This Row],[item_key]],IsITypeList,Table_ExternalData_17[[#Headers],[RTN]])</f>
        <v>0</v>
      </c>
      <c r="P692" s="10">
        <f>SUM(Table_ExternalData_17[[#This Row],[R/P]:[RTN]])</f>
        <v>19848</v>
      </c>
      <c r="Q692" s="10">
        <f>SUM((Table_ExternalData_17[[#This Row],[Opening]]+Table_ExternalData_17[[#This Row],[Total Receipt]])-Table_ExternalData_17[[#This Row],[Total Issue]])</f>
        <v>-3500</v>
      </c>
    </row>
    <row r="693" spans="1:17">
      <c r="A693" s="1" t="s">
        <v>476</v>
      </c>
      <c r="B693" s="1" t="s">
        <v>1598</v>
      </c>
      <c r="C693" s="1" t="s">
        <v>1599</v>
      </c>
      <c r="D693" s="10">
        <f>SUMIFS(OPBQList,OPBIList,Table_ExternalData_17[[#This Row],[item_key]])</f>
        <v>4001</v>
      </c>
      <c r="E693" s="10">
        <f>SUMIFS(GQList,GIList,Table_ExternalData_17[[#This Row],[item_key]],GTList,Table_ExternalData_17[[#Headers],[GRN]])</f>
        <v>10240</v>
      </c>
      <c r="F693" s="10">
        <f>SUMIFS(GQList,GIList,Table_ExternalData_17[[#This Row],[item_key]],GTList,Table_ExternalData_17[[#Headers],[VSTR]])</f>
        <v>0</v>
      </c>
      <c r="G693" s="10">
        <f>SUMIFS(GQList,GIList,Table_ExternalData_17[[#This Row],[item_key]],GTList,Table_ExternalData_17[[#Headers],[SR]])</f>
        <v>0</v>
      </c>
      <c r="H693" s="10">
        <f>SUMIFS(GQList,GIList,Table_ExternalData_17[[#This Row],[item_key]],GTList,Table_ExternalData_17[[#Headers],[TR]])</f>
        <v>0</v>
      </c>
      <c r="I693" s="10">
        <f>SUMIFS(GQList,GIList,Table_ExternalData_17[[#This Row],[item_key]],GTList,Table_ExternalData_17[[#Headers],[RCA]])</f>
        <v>0</v>
      </c>
      <c r="J693" s="10">
        <f>SUM(Table_ExternalData_17[[#This Row],[GRN]]+Table_ExternalData_17[[#This Row],[VSTR]]+Table_ExternalData_17[[#This Row],[SR]]+Table_ExternalData_17[[#This Row],[TR]]+Table_ExternalData_17[[#This Row],[RCA]])</f>
        <v>10240</v>
      </c>
      <c r="K693" s="10">
        <f>SUMIFS(IsQList,IsIList,Table_ExternalData_15[[#This Row],[item_key]],IsITypeList,Table_ExternalData_17[[#Headers],[R/P]])</f>
        <v>29772</v>
      </c>
      <c r="L693" s="10">
        <f>SUMIFS(IsQList,IsIList,Table_ExternalData_15[[#This Row],[item_key]],IsITypeList,Table_ExternalData_17[[#Headers],[CST]])</f>
        <v>0</v>
      </c>
      <c r="M693" s="10">
        <f>SUMIFS(IsQList,IsIList,Table_ExternalData_15[[#This Row],[item_key]],IsITypeList,Table_ExternalData_17[[#Headers],[S/I]])</f>
        <v>0</v>
      </c>
      <c r="N693" s="10">
        <f>SUMIFS(IsQList,IsIList,Table_ExternalData_15[[#This Row],[item_key]],IsITypeList,Table_ExternalData_17[[#Headers],[VST]])</f>
        <v>0</v>
      </c>
      <c r="O693" s="10">
        <f>SUMIFS(IsQList,IsIList,Table_ExternalData_15[[#This Row],[item_key]],IsITypeList,Table_ExternalData_17[[#Headers],[RTN]])</f>
        <v>-175</v>
      </c>
      <c r="P693" s="10">
        <f>SUM(Table_ExternalData_17[[#This Row],[R/P]:[RTN]])</f>
        <v>29597</v>
      </c>
      <c r="Q693" s="10">
        <f>SUM((Table_ExternalData_17[[#This Row],[Opening]]+Table_ExternalData_17[[#This Row],[Total Receipt]])-Table_ExternalData_17[[#This Row],[Total Issue]])</f>
        <v>-15356</v>
      </c>
    </row>
    <row r="694" spans="1:17">
      <c r="A694" s="1" t="s">
        <v>305</v>
      </c>
      <c r="B694" s="1" t="s">
        <v>1355</v>
      </c>
      <c r="C694" s="1" t="s">
        <v>1356</v>
      </c>
      <c r="D694" s="10">
        <f>SUMIFS(OPBQList,OPBIList,Table_ExternalData_17[[#This Row],[item_key]])</f>
        <v>2360</v>
      </c>
      <c r="E694" s="10">
        <f>SUMIFS(GQList,GIList,Table_ExternalData_17[[#This Row],[item_key]],GTList,Table_ExternalData_17[[#Headers],[GRN]])</f>
        <v>9060</v>
      </c>
      <c r="F694" s="10">
        <f>SUMIFS(GQList,GIList,Table_ExternalData_17[[#This Row],[item_key]],GTList,Table_ExternalData_17[[#Headers],[VSTR]])</f>
        <v>0</v>
      </c>
      <c r="G694" s="10">
        <f>SUMIFS(GQList,GIList,Table_ExternalData_17[[#This Row],[item_key]],GTList,Table_ExternalData_17[[#Headers],[SR]])</f>
        <v>0</v>
      </c>
      <c r="H694" s="10">
        <f>SUMIFS(GQList,GIList,Table_ExternalData_17[[#This Row],[item_key]],GTList,Table_ExternalData_17[[#Headers],[TR]])</f>
        <v>0</v>
      </c>
      <c r="I694" s="10">
        <f>SUMIFS(GQList,GIList,Table_ExternalData_17[[#This Row],[item_key]],GTList,Table_ExternalData_17[[#Headers],[RCA]])</f>
        <v>0</v>
      </c>
      <c r="J694" s="10">
        <f>SUM(Table_ExternalData_17[[#This Row],[GRN]]+Table_ExternalData_17[[#This Row],[VSTR]]+Table_ExternalData_17[[#This Row],[SR]]+Table_ExternalData_17[[#This Row],[TR]]+Table_ExternalData_17[[#This Row],[RCA]])</f>
        <v>9060</v>
      </c>
      <c r="K694" s="10">
        <f>SUMIFS(IsQList,IsIList,Table_ExternalData_15[[#This Row],[item_key]],IsITypeList,Table_ExternalData_17[[#Headers],[R/P]])</f>
        <v>21570</v>
      </c>
      <c r="L694" s="10">
        <f>SUMIFS(IsQList,IsIList,Table_ExternalData_15[[#This Row],[item_key]],IsITypeList,Table_ExternalData_17[[#Headers],[CST]])</f>
        <v>0</v>
      </c>
      <c r="M694" s="10">
        <f>SUMIFS(IsQList,IsIList,Table_ExternalData_15[[#This Row],[item_key]],IsITypeList,Table_ExternalData_17[[#Headers],[S/I]])</f>
        <v>0</v>
      </c>
      <c r="N694" s="10">
        <f>SUMIFS(IsQList,IsIList,Table_ExternalData_15[[#This Row],[item_key]],IsITypeList,Table_ExternalData_17[[#Headers],[VST]])</f>
        <v>0</v>
      </c>
      <c r="O694" s="10">
        <f>SUMIFS(IsQList,IsIList,Table_ExternalData_15[[#This Row],[item_key]],IsITypeList,Table_ExternalData_17[[#Headers],[RTN]])</f>
        <v>0</v>
      </c>
      <c r="P694" s="10">
        <f>SUM(Table_ExternalData_17[[#This Row],[R/P]:[RTN]])</f>
        <v>21570</v>
      </c>
      <c r="Q694" s="10">
        <f>SUM((Table_ExternalData_17[[#This Row],[Opening]]+Table_ExternalData_17[[#This Row],[Total Receipt]])-Table_ExternalData_17[[#This Row],[Total Issue]])</f>
        <v>-10150</v>
      </c>
    </row>
    <row r="695" spans="1:17">
      <c r="A695" s="1" t="s">
        <v>306</v>
      </c>
      <c r="B695" s="1" t="s">
        <v>1357</v>
      </c>
      <c r="C695" s="1" t="s">
        <v>1358</v>
      </c>
      <c r="D695" s="10">
        <f>SUMIFS(OPBQList,OPBIList,Table_ExternalData_17[[#This Row],[item_key]])</f>
        <v>2127</v>
      </c>
      <c r="E695" s="10">
        <f>SUMIFS(GQList,GIList,Table_ExternalData_17[[#This Row],[item_key]],GTList,Table_ExternalData_17[[#Headers],[GRN]])</f>
        <v>9100</v>
      </c>
      <c r="F695" s="10">
        <f>SUMIFS(GQList,GIList,Table_ExternalData_17[[#This Row],[item_key]],GTList,Table_ExternalData_17[[#Headers],[VSTR]])</f>
        <v>0</v>
      </c>
      <c r="G695" s="10">
        <f>SUMIFS(GQList,GIList,Table_ExternalData_17[[#This Row],[item_key]],GTList,Table_ExternalData_17[[#Headers],[SR]])</f>
        <v>0</v>
      </c>
      <c r="H695" s="10">
        <f>SUMIFS(GQList,GIList,Table_ExternalData_17[[#This Row],[item_key]],GTList,Table_ExternalData_17[[#Headers],[TR]])</f>
        <v>0</v>
      </c>
      <c r="I695" s="10">
        <f>SUMIFS(GQList,GIList,Table_ExternalData_17[[#This Row],[item_key]],GTList,Table_ExternalData_17[[#Headers],[RCA]])</f>
        <v>0</v>
      </c>
      <c r="J695" s="10">
        <f>SUM(Table_ExternalData_17[[#This Row],[GRN]]+Table_ExternalData_17[[#This Row],[VSTR]]+Table_ExternalData_17[[#This Row],[SR]]+Table_ExternalData_17[[#This Row],[TR]]+Table_ExternalData_17[[#This Row],[RCA]])</f>
        <v>9100</v>
      </c>
      <c r="K695" s="10">
        <f>SUMIFS(IsQList,IsIList,Table_ExternalData_15[[#This Row],[item_key]],IsITypeList,Table_ExternalData_17[[#Headers],[R/P]])</f>
        <v>9924</v>
      </c>
      <c r="L695" s="10">
        <f>SUMIFS(IsQList,IsIList,Table_ExternalData_15[[#This Row],[item_key]],IsITypeList,Table_ExternalData_17[[#Headers],[CST]])</f>
        <v>0</v>
      </c>
      <c r="M695" s="10">
        <f>SUMIFS(IsQList,IsIList,Table_ExternalData_15[[#This Row],[item_key]],IsITypeList,Table_ExternalData_17[[#Headers],[S/I]])</f>
        <v>0</v>
      </c>
      <c r="N695" s="10">
        <f>SUMIFS(IsQList,IsIList,Table_ExternalData_15[[#This Row],[item_key]],IsITypeList,Table_ExternalData_17[[#Headers],[VST]])</f>
        <v>0</v>
      </c>
      <c r="O695" s="10">
        <f>SUMIFS(IsQList,IsIList,Table_ExternalData_15[[#This Row],[item_key]],IsITypeList,Table_ExternalData_17[[#Headers],[RTN]])</f>
        <v>-2</v>
      </c>
      <c r="P695" s="10">
        <f>SUM(Table_ExternalData_17[[#This Row],[R/P]:[RTN]])</f>
        <v>9922</v>
      </c>
      <c r="Q695" s="10">
        <f>SUM((Table_ExternalData_17[[#This Row],[Opening]]+Table_ExternalData_17[[#This Row],[Total Receipt]])-Table_ExternalData_17[[#This Row],[Total Issue]])</f>
        <v>1305</v>
      </c>
    </row>
    <row r="696" spans="1:17">
      <c r="A696" s="1" t="s">
        <v>307</v>
      </c>
      <c r="B696" s="1" t="s">
        <v>1359</v>
      </c>
      <c r="C696" s="1" t="s">
        <v>1360</v>
      </c>
      <c r="D696" s="10">
        <f>SUMIFS(OPBQList,OPBIList,Table_ExternalData_17[[#This Row],[item_key]])</f>
        <v>2582</v>
      </c>
      <c r="E696" s="10">
        <f>SUMIFS(GQList,GIList,Table_ExternalData_17[[#This Row],[item_key]],GTList,Table_ExternalData_17[[#Headers],[GRN]])</f>
        <v>18100</v>
      </c>
      <c r="F696" s="10">
        <f>SUMIFS(GQList,GIList,Table_ExternalData_17[[#This Row],[item_key]],GTList,Table_ExternalData_17[[#Headers],[VSTR]])</f>
        <v>0</v>
      </c>
      <c r="G696" s="10">
        <f>SUMIFS(GQList,GIList,Table_ExternalData_17[[#This Row],[item_key]],GTList,Table_ExternalData_17[[#Headers],[SR]])</f>
        <v>0</v>
      </c>
      <c r="H696" s="10">
        <f>SUMIFS(GQList,GIList,Table_ExternalData_17[[#This Row],[item_key]],GTList,Table_ExternalData_17[[#Headers],[TR]])</f>
        <v>0</v>
      </c>
      <c r="I696" s="10">
        <f>SUMIFS(GQList,GIList,Table_ExternalData_17[[#This Row],[item_key]],GTList,Table_ExternalData_17[[#Headers],[RCA]])</f>
        <v>0</v>
      </c>
      <c r="J696" s="10">
        <f>SUM(Table_ExternalData_17[[#This Row],[GRN]]+Table_ExternalData_17[[#This Row],[VSTR]]+Table_ExternalData_17[[#This Row],[SR]]+Table_ExternalData_17[[#This Row],[TR]]+Table_ExternalData_17[[#This Row],[RCA]])</f>
        <v>18100</v>
      </c>
      <c r="K696" s="10">
        <f>SUMIFS(IsQList,IsIList,Table_ExternalData_15[[#This Row],[item_key]],IsITypeList,Table_ExternalData_17[[#Headers],[R/P]])</f>
        <v>9924</v>
      </c>
      <c r="L696" s="10">
        <f>SUMIFS(IsQList,IsIList,Table_ExternalData_15[[#This Row],[item_key]],IsITypeList,Table_ExternalData_17[[#Headers],[CST]])</f>
        <v>0</v>
      </c>
      <c r="M696" s="10">
        <f>SUMIFS(IsQList,IsIList,Table_ExternalData_15[[#This Row],[item_key]],IsITypeList,Table_ExternalData_17[[#Headers],[S/I]])</f>
        <v>0</v>
      </c>
      <c r="N696" s="10">
        <f>SUMIFS(IsQList,IsIList,Table_ExternalData_15[[#This Row],[item_key]],IsITypeList,Table_ExternalData_17[[#Headers],[VST]])</f>
        <v>0</v>
      </c>
      <c r="O696" s="10">
        <f>SUMIFS(IsQList,IsIList,Table_ExternalData_15[[#This Row],[item_key]],IsITypeList,Table_ExternalData_17[[#Headers],[RTN]])</f>
        <v>-2</v>
      </c>
      <c r="P696" s="10">
        <f>SUM(Table_ExternalData_17[[#This Row],[R/P]:[RTN]])</f>
        <v>9922</v>
      </c>
      <c r="Q696" s="10">
        <f>SUM((Table_ExternalData_17[[#This Row],[Opening]]+Table_ExternalData_17[[#This Row],[Total Receipt]])-Table_ExternalData_17[[#This Row],[Total Issue]])</f>
        <v>10760</v>
      </c>
    </row>
    <row r="697" spans="1:17">
      <c r="A697" s="1" t="s">
        <v>308</v>
      </c>
      <c r="B697" s="1" t="s">
        <v>1361</v>
      </c>
      <c r="C697" s="1" t="s">
        <v>1362</v>
      </c>
      <c r="D697" s="10">
        <f>SUMIFS(OPBQList,OPBIList,Table_ExternalData_17[[#This Row],[item_key]])</f>
        <v>1133</v>
      </c>
      <c r="E697" s="10">
        <f>SUMIFS(GQList,GIList,Table_ExternalData_17[[#This Row],[item_key]],GTList,Table_ExternalData_17[[#Headers],[GRN]])</f>
        <v>9050</v>
      </c>
      <c r="F697" s="10">
        <f>SUMIFS(GQList,GIList,Table_ExternalData_17[[#This Row],[item_key]],GTList,Table_ExternalData_17[[#Headers],[VSTR]])</f>
        <v>0</v>
      </c>
      <c r="G697" s="10">
        <f>SUMIFS(GQList,GIList,Table_ExternalData_17[[#This Row],[item_key]],GTList,Table_ExternalData_17[[#Headers],[SR]])</f>
        <v>0</v>
      </c>
      <c r="H697" s="10">
        <f>SUMIFS(GQList,GIList,Table_ExternalData_17[[#This Row],[item_key]],GTList,Table_ExternalData_17[[#Headers],[TR]])</f>
        <v>0</v>
      </c>
      <c r="I697" s="10">
        <f>SUMIFS(GQList,GIList,Table_ExternalData_17[[#This Row],[item_key]],GTList,Table_ExternalData_17[[#Headers],[RCA]])</f>
        <v>0</v>
      </c>
      <c r="J697" s="10">
        <f>SUM(Table_ExternalData_17[[#This Row],[GRN]]+Table_ExternalData_17[[#This Row],[VSTR]]+Table_ExternalData_17[[#This Row],[SR]]+Table_ExternalData_17[[#This Row],[TR]]+Table_ExternalData_17[[#This Row],[RCA]])</f>
        <v>9050</v>
      </c>
      <c r="K697" s="10">
        <f>SUMIFS(IsQList,IsIList,Table_ExternalData_15[[#This Row],[item_key]],IsITypeList,Table_ExternalData_17[[#Headers],[R/P]])</f>
        <v>9924</v>
      </c>
      <c r="L697" s="10">
        <f>SUMIFS(IsQList,IsIList,Table_ExternalData_15[[#This Row],[item_key]],IsITypeList,Table_ExternalData_17[[#Headers],[CST]])</f>
        <v>0</v>
      </c>
      <c r="M697" s="10">
        <f>SUMIFS(IsQList,IsIList,Table_ExternalData_15[[#This Row],[item_key]],IsITypeList,Table_ExternalData_17[[#Headers],[S/I]])</f>
        <v>0</v>
      </c>
      <c r="N697" s="10">
        <f>SUMIFS(IsQList,IsIList,Table_ExternalData_15[[#This Row],[item_key]],IsITypeList,Table_ExternalData_17[[#Headers],[VST]])</f>
        <v>0</v>
      </c>
      <c r="O697" s="10">
        <f>SUMIFS(IsQList,IsIList,Table_ExternalData_15[[#This Row],[item_key]],IsITypeList,Table_ExternalData_17[[#Headers],[RTN]])</f>
        <v>-8</v>
      </c>
      <c r="P697" s="10">
        <f>SUM(Table_ExternalData_17[[#This Row],[R/P]:[RTN]])</f>
        <v>9916</v>
      </c>
      <c r="Q697" s="10">
        <f>SUM((Table_ExternalData_17[[#This Row],[Opening]]+Table_ExternalData_17[[#This Row],[Total Receipt]])-Table_ExternalData_17[[#This Row],[Total Issue]])</f>
        <v>267</v>
      </c>
    </row>
    <row r="698" spans="1:17">
      <c r="A698" s="1" t="s">
        <v>309</v>
      </c>
      <c r="B698" s="1" t="s">
        <v>1363</v>
      </c>
      <c r="C698" s="1" t="s">
        <v>1364</v>
      </c>
      <c r="D698" s="10">
        <f>SUMIFS(OPBQList,OPBIList,Table_ExternalData_17[[#This Row],[item_key]])</f>
        <v>1216</v>
      </c>
      <c r="E698" s="10">
        <f>SUMIFS(GQList,GIList,Table_ExternalData_17[[#This Row],[item_key]],GTList,Table_ExternalData_17[[#Headers],[GRN]])</f>
        <v>9050</v>
      </c>
      <c r="F698" s="10">
        <f>SUMIFS(GQList,GIList,Table_ExternalData_17[[#This Row],[item_key]],GTList,Table_ExternalData_17[[#Headers],[VSTR]])</f>
        <v>0</v>
      </c>
      <c r="G698" s="10">
        <f>SUMIFS(GQList,GIList,Table_ExternalData_17[[#This Row],[item_key]],GTList,Table_ExternalData_17[[#Headers],[SR]])</f>
        <v>0</v>
      </c>
      <c r="H698" s="10">
        <f>SUMIFS(GQList,GIList,Table_ExternalData_17[[#This Row],[item_key]],GTList,Table_ExternalData_17[[#Headers],[TR]])</f>
        <v>0</v>
      </c>
      <c r="I698" s="10">
        <f>SUMIFS(GQList,GIList,Table_ExternalData_17[[#This Row],[item_key]],GTList,Table_ExternalData_17[[#Headers],[RCA]])</f>
        <v>0</v>
      </c>
      <c r="J698" s="10">
        <f>SUM(Table_ExternalData_17[[#This Row],[GRN]]+Table_ExternalData_17[[#This Row],[VSTR]]+Table_ExternalData_17[[#This Row],[SR]]+Table_ExternalData_17[[#This Row],[TR]]+Table_ExternalData_17[[#This Row],[RCA]])</f>
        <v>9050</v>
      </c>
      <c r="K698" s="10">
        <f>SUMIFS(IsQList,IsIList,Table_ExternalData_15[[#This Row],[item_key]],IsITypeList,Table_ExternalData_17[[#Headers],[R/P]])</f>
        <v>9924</v>
      </c>
      <c r="L698" s="10">
        <f>SUMIFS(IsQList,IsIList,Table_ExternalData_15[[#This Row],[item_key]],IsITypeList,Table_ExternalData_17[[#Headers],[CST]])</f>
        <v>0</v>
      </c>
      <c r="M698" s="10">
        <f>SUMIFS(IsQList,IsIList,Table_ExternalData_15[[#This Row],[item_key]],IsITypeList,Table_ExternalData_17[[#Headers],[S/I]])</f>
        <v>0</v>
      </c>
      <c r="N698" s="10">
        <f>SUMIFS(IsQList,IsIList,Table_ExternalData_15[[#This Row],[item_key]],IsITypeList,Table_ExternalData_17[[#Headers],[VST]])</f>
        <v>0</v>
      </c>
      <c r="O698" s="10">
        <f>SUMIFS(IsQList,IsIList,Table_ExternalData_15[[#This Row],[item_key]],IsITypeList,Table_ExternalData_17[[#Headers],[RTN]])</f>
        <v>-8</v>
      </c>
      <c r="P698" s="10">
        <f>SUM(Table_ExternalData_17[[#This Row],[R/P]:[RTN]])</f>
        <v>9916</v>
      </c>
      <c r="Q698" s="10">
        <f>SUM((Table_ExternalData_17[[#This Row],[Opening]]+Table_ExternalData_17[[#This Row],[Total Receipt]])-Table_ExternalData_17[[#This Row],[Total Issue]])</f>
        <v>350</v>
      </c>
    </row>
    <row r="699" spans="1:17">
      <c r="A699" s="1" t="s">
        <v>402</v>
      </c>
      <c r="B699" s="1" t="s">
        <v>1277</v>
      </c>
      <c r="C699" s="1" t="s">
        <v>1278</v>
      </c>
      <c r="D699" s="10">
        <f>SUMIFS(OPBQList,OPBIList,Table_ExternalData_17[[#This Row],[item_key]])</f>
        <v>27089</v>
      </c>
      <c r="E699" s="10">
        <f>SUMIFS(GQList,GIList,Table_ExternalData_17[[#This Row],[item_key]],GTList,Table_ExternalData_17[[#Headers],[GRN]])</f>
        <v>1000</v>
      </c>
      <c r="F699" s="10">
        <f>SUMIFS(GQList,GIList,Table_ExternalData_17[[#This Row],[item_key]],GTList,Table_ExternalData_17[[#Headers],[VSTR]])</f>
        <v>0</v>
      </c>
      <c r="G699" s="10">
        <f>SUMIFS(GQList,GIList,Table_ExternalData_17[[#This Row],[item_key]],GTList,Table_ExternalData_17[[#Headers],[SR]])</f>
        <v>0</v>
      </c>
      <c r="H699" s="10">
        <f>SUMIFS(GQList,GIList,Table_ExternalData_17[[#This Row],[item_key]],GTList,Table_ExternalData_17[[#Headers],[TR]])</f>
        <v>0</v>
      </c>
      <c r="I699" s="10">
        <f>SUMIFS(GQList,GIList,Table_ExternalData_17[[#This Row],[item_key]],GTList,Table_ExternalData_17[[#Headers],[RCA]])</f>
        <v>0</v>
      </c>
      <c r="J699" s="10">
        <f>SUM(Table_ExternalData_17[[#This Row],[GRN]]+Table_ExternalData_17[[#This Row],[VSTR]]+Table_ExternalData_17[[#This Row],[SR]]+Table_ExternalData_17[[#This Row],[TR]]+Table_ExternalData_17[[#This Row],[RCA]])</f>
        <v>1000</v>
      </c>
      <c r="K699" s="10">
        <f>SUMIFS(IsQList,IsIList,Table_ExternalData_15[[#This Row],[item_key]],IsITypeList,Table_ExternalData_17[[#Headers],[R/P]])</f>
        <v>978</v>
      </c>
      <c r="L699" s="10">
        <f>SUMIFS(IsQList,IsIList,Table_ExternalData_15[[#This Row],[item_key]],IsITypeList,Table_ExternalData_17[[#Headers],[CST]])</f>
        <v>0</v>
      </c>
      <c r="M699" s="10">
        <f>SUMIFS(IsQList,IsIList,Table_ExternalData_15[[#This Row],[item_key]],IsITypeList,Table_ExternalData_17[[#Headers],[S/I]])</f>
        <v>0</v>
      </c>
      <c r="N699" s="10">
        <f>SUMIFS(IsQList,IsIList,Table_ExternalData_15[[#This Row],[item_key]],IsITypeList,Table_ExternalData_17[[#Headers],[VST]])</f>
        <v>0</v>
      </c>
      <c r="O699" s="10">
        <f>SUMIFS(IsQList,IsIList,Table_ExternalData_15[[#This Row],[item_key]],IsITypeList,Table_ExternalData_17[[#Headers],[RTN]])</f>
        <v>0</v>
      </c>
      <c r="P699" s="10">
        <f>SUM(Table_ExternalData_17[[#This Row],[R/P]:[RTN]])</f>
        <v>978</v>
      </c>
      <c r="Q699" s="10">
        <f>SUM((Table_ExternalData_17[[#This Row],[Opening]]+Table_ExternalData_17[[#This Row],[Total Receipt]])-Table_ExternalData_17[[#This Row],[Total Issue]])</f>
        <v>27111</v>
      </c>
    </row>
    <row r="700" spans="1:17">
      <c r="A700" s="1" t="s">
        <v>403</v>
      </c>
      <c r="B700" s="1" t="s">
        <v>1279</v>
      </c>
      <c r="C700" s="1" t="s">
        <v>1185</v>
      </c>
      <c r="D700" s="10">
        <f>SUMIFS(OPBQList,OPBIList,Table_ExternalData_17[[#This Row],[item_key]])</f>
        <v>19390</v>
      </c>
      <c r="E700" s="10">
        <f>SUMIFS(GQList,GIList,Table_ExternalData_17[[#This Row],[item_key]],GTList,Table_ExternalData_17[[#Headers],[GRN]])</f>
        <v>1000</v>
      </c>
      <c r="F700" s="10">
        <f>SUMIFS(GQList,GIList,Table_ExternalData_17[[#This Row],[item_key]],GTList,Table_ExternalData_17[[#Headers],[VSTR]])</f>
        <v>0</v>
      </c>
      <c r="G700" s="10">
        <f>SUMIFS(GQList,GIList,Table_ExternalData_17[[#This Row],[item_key]],GTList,Table_ExternalData_17[[#Headers],[SR]])</f>
        <v>0</v>
      </c>
      <c r="H700" s="10">
        <f>SUMIFS(GQList,GIList,Table_ExternalData_17[[#This Row],[item_key]],GTList,Table_ExternalData_17[[#Headers],[TR]])</f>
        <v>0</v>
      </c>
      <c r="I700" s="10">
        <f>SUMIFS(GQList,GIList,Table_ExternalData_17[[#This Row],[item_key]],GTList,Table_ExternalData_17[[#Headers],[RCA]])</f>
        <v>0</v>
      </c>
      <c r="J700" s="10">
        <f>SUM(Table_ExternalData_17[[#This Row],[GRN]]+Table_ExternalData_17[[#This Row],[VSTR]]+Table_ExternalData_17[[#This Row],[SR]]+Table_ExternalData_17[[#This Row],[TR]]+Table_ExternalData_17[[#This Row],[RCA]])</f>
        <v>1000</v>
      </c>
      <c r="K700" s="10">
        <f>SUMIFS(IsQList,IsIList,Table_ExternalData_15[[#This Row],[item_key]],IsITypeList,Table_ExternalData_17[[#Headers],[R/P]])</f>
        <v>10710</v>
      </c>
      <c r="L700" s="10">
        <f>SUMIFS(IsQList,IsIList,Table_ExternalData_15[[#This Row],[item_key]],IsITypeList,Table_ExternalData_17[[#Headers],[CST]])</f>
        <v>0</v>
      </c>
      <c r="M700" s="10">
        <f>SUMIFS(IsQList,IsIList,Table_ExternalData_15[[#This Row],[item_key]],IsITypeList,Table_ExternalData_17[[#Headers],[S/I]])</f>
        <v>0</v>
      </c>
      <c r="N700" s="10">
        <f>SUMIFS(IsQList,IsIList,Table_ExternalData_15[[#This Row],[item_key]],IsITypeList,Table_ExternalData_17[[#Headers],[VST]])</f>
        <v>0</v>
      </c>
      <c r="O700" s="10">
        <f>SUMIFS(IsQList,IsIList,Table_ExternalData_15[[#This Row],[item_key]],IsITypeList,Table_ExternalData_17[[#Headers],[RTN]])</f>
        <v>0</v>
      </c>
      <c r="P700" s="10">
        <f>SUM(Table_ExternalData_17[[#This Row],[R/P]:[RTN]])</f>
        <v>10710</v>
      </c>
      <c r="Q700" s="10">
        <f>SUM((Table_ExternalData_17[[#This Row],[Opening]]+Table_ExternalData_17[[#This Row],[Total Receipt]])-Table_ExternalData_17[[#This Row],[Total Issue]])</f>
        <v>9680</v>
      </c>
    </row>
    <row r="701" spans="1:17">
      <c r="A701" s="1" t="s">
        <v>404</v>
      </c>
      <c r="B701" s="1" t="s">
        <v>1280</v>
      </c>
      <c r="C701" s="1" t="s">
        <v>1185</v>
      </c>
      <c r="D701" s="10">
        <f>SUMIFS(OPBQList,OPBIList,Table_ExternalData_17[[#This Row],[item_key]])</f>
        <v>22289</v>
      </c>
      <c r="E701" s="10">
        <f>SUMIFS(GQList,GIList,Table_ExternalData_17[[#This Row],[item_key]],GTList,Table_ExternalData_17[[#Headers],[GRN]])</f>
        <v>1000</v>
      </c>
      <c r="F701" s="10">
        <f>SUMIFS(GQList,GIList,Table_ExternalData_17[[#This Row],[item_key]],GTList,Table_ExternalData_17[[#Headers],[VSTR]])</f>
        <v>0</v>
      </c>
      <c r="G701" s="10">
        <f>SUMIFS(GQList,GIList,Table_ExternalData_17[[#This Row],[item_key]],GTList,Table_ExternalData_17[[#Headers],[SR]])</f>
        <v>0</v>
      </c>
      <c r="H701" s="10">
        <f>SUMIFS(GQList,GIList,Table_ExternalData_17[[#This Row],[item_key]],GTList,Table_ExternalData_17[[#Headers],[TR]])</f>
        <v>0</v>
      </c>
      <c r="I701" s="10">
        <f>SUMIFS(GQList,GIList,Table_ExternalData_17[[#This Row],[item_key]],GTList,Table_ExternalData_17[[#Headers],[RCA]])</f>
        <v>0</v>
      </c>
      <c r="J701" s="10">
        <f>SUM(Table_ExternalData_17[[#This Row],[GRN]]+Table_ExternalData_17[[#This Row],[VSTR]]+Table_ExternalData_17[[#This Row],[SR]]+Table_ExternalData_17[[#This Row],[TR]]+Table_ExternalData_17[[#This Row],[RCA]])</f>
        <v>1000</v>
      </c>
      <c r="K701" s="10">
        <f>SUMIFS(IsQList,IsIList,Table_ExternalData_15[[#This Row],[item_key]],IsITypeList,Table_ExternalData_17[[#Headers],[R/P]])</f>
        <v>10710</v>
      </c>
      <c r="L701" s="10">
        <f>SUMIFS(IsQList,IsIList,Table_ExternalData_15[[#This Row],[item_key]],IsITypeList,Table_ExternalData_17[[#Headers],[CST]])</f>
        <v>0</v>
      </c>
      <c r="M701" s="10">
        <f>SUMIFS(IsQList,IsIList,Table_ExternalData_15[[#This Row],[item_key]],IsITypeList,Table_ExternalData_17[[#Headers],[S/I]])</f>
        <v>0</v>
      </c>
      <c r="N701" s="10">
        <f>SUMIFS(IsQList,IsIList,Table_ExternalData_15[[#This Row],[item_key]],IsITypeList,Table_ExternalData_17[[#Headers],[VST]])</f>
        <v>0</v>
      </c>
      <c r="O701" s="10">
        <f>SUMIFS(IsQList,IsIList,Table_ExternalData_15[[#This Row],[item_key]],IsITypeList,Table_ExternalData_17[[#Headers],[RTN]])</f>
        <v>0</v>
      </c>
      <c r="P701" s="10">
        <f>SUM(Table_ExternalData_17[[#This Row],[R/P]:[RTN]])</f>
        <v>10710</v>
      </c>
      <c r="Q701" s="10">
        <f>SUM((Table_ExternalData_17[[#This Row],[Opening]]+Table_ExternalData_17[[#This Row],[Total Receipt]])-Table_ExternalData_17[[#This Row],[Total Issue]])</f>
        <v>12579</v>
      </c>
    </row>
    <row r="702" spans="1:17">
      <c r="A702" s="1" t="s">
        <v>405</v>
      </c>
      <c r="B702" s="1" t="s">
        <v>1281</v>
      </c>
      <c r="C702" s="1" t="s">
        <v>1282</v>
      </c>
      <c r="D702" s="10">
        <f>SUMIFS(OPBQList,OPBIList,Table_ExternalData_17[[#This Row],[item_key]])</f>
        <v>22404</v>
      </c>
      <c r="E702" s="10">
        <f>SUMIFS(GQList,GIList,Table_ExternalData_17[[#This Row],[item_key]],GTList,Table_ExternalData_17[[#Headers],[GRN]])</f>
        <v>1600</v>
      </c>
      <c r="F702" s="10">
        <f>SUMIFS(GQList,GIList,Table_ExternalData_17[[#This Row],[item_key]],GTList,Table_ExternalData_17[[#Headers],[VSTR]])</f>
        <v>0</v>
      </c>
      <c r="G702" s="10">
        <f>SUMIFS(GQList,GIList,Table_ExternalData_17[[#This Row],[item_key]],GTList,Table_ExternalData_17[[#Headers],[SR]])</f>
        <v>0</v>
      </c>
      <c r="H702" s="10">
        <f>SUMIFS(GQList,GIList,Table_ExternalData_17[[#This Row],[item_key]],GTList,Table_ExternalData_17[[#Headers],[TR]])</f>
        <v>0</v>
      </c>
      <c r="I702" s="10">
        <f>SUMIFS(GQList,GIList,Table_ExternalData_17[[#This Row],[item_key]],GTList,Table_ExternalData_17[[#Headers],[RCA]])</f>
        <v>0</v>
      </c>
      <c r="J702" s="10">
        <f>SUM(Table_ExternalData_17[[#This Row],[GRN]]+Table_ExternalData_17[[#This Row],[VSTR]]+Table_ExternalData_17[[#This Row],[SR]]+Table_ExternalData_17[[#This Row],[TR]]+Table_ExternalData_17[[#This Row],[RCA]])</f>
        <v>1600</v>
      </c>
      <c r="K702" s="10">
        <f>SUMIFS(IsQList,IsIList,Table_ExternalData_15[[#This Row],[item_key]],IsITypeList,Table_ExternalData_17[[#Headers],[R/P]])</f>
        <v>10710</v>
      </c>
      <c r="L702" s="10">
        <f>SUMIFS(IsQList,IsIList,Table_ExternalData_15[[#This Row],[item_key]],IsITypeList,Table_ExternalData_17[[#Headers],[CST]])</f>
        <v>0</v>
      </c>
      <c r="M702" s="10">
        <f>SUMIFS(IsQList,IsIList,Table_ExternalData_15[[#This Row],[item_key]],IsITypeList,Table_ExternalData_17[[#Headers],[S/I]])</f>
        <v>0</v>
      </c>
      <c r="N702" s="10">
        <f>SUMIFS(IsQList,IsIList,Table_ExternalData_15[[#This Row],[item_key]],IsITypeList,Table_ExternalData_17[[#Headers],[VST]])</f>
        <v>0</v>
      </c>
      <c r="O702" s="10">
        <f>SUMIFS(IsQList,IsIList,Table_ExternalData_15[[#This Row],[item_key]],IsITypeList,Table_ExternalData_17[[#Headers],[RTN]])</f>
        <v>0</v>
      </c>
      <c r="P702" s="10">
        <f>SUM(Table_ExternalData_17[[#This Row],[R/P]:[RTN]])</f>
        <v>10710</v>
      </c>
      <c r="Q702" s="10">
        <f>SUM((Table_ExternalData_17[[#This Row],[Opening]]+Table_ExternalData_17[[#This Row],[Total Receipt]])-Table_ExternalData_17[[#This Row],[Total Issue]])</f>
        <v>13294</v>
      </c>
    </row>
    <row r="703" spans="1:17">
      <c r="A703" s="1" t="s">
        <v>118</v>
      </c>
      <c r="B703" s="1" t="s">
        <v>1343</v>
      </c>
      <c r="C703" s="1" t="s">
        <v>1344</v>
      </c>
      <c r="D703" s="10">
        <f>SUMIFS(OPBQList,OPBIList,Table_ExternalData_17[[#This Row],[item_key]])</f>
        <v>4968</v>
      </c>
      <c r="E703" s="10">
        <f>SUMIFS(GQList,GIList,Table_ExternalData_17[[#This Row],[item_key]],GTList,Table_ExternalData_17[[#Headers],[GRN]])</f>
        <v>9980</v>
      </c>
      <c r="F703" s="10">
        <f>SUMIFS(GQList,GIList,Table_ExternalData_17[[#This Row],[item_key]],GTList,Table_ExternalData_17[[#Headers],[VSTR]])</f>
        <v>0</v>
      </c>
      <c r="G703" s="10">
        <f>SUMIFS(GQList,GIList,Table_ExternalData_17[[#This Row],[item_key]],GTList,Table_ExternalData_17[[#Headers],[SR]])</f>
        <v>0</v>
      </c>
      <c r="H703" s="10">
        <f>SUMIFS(GQList,GIList,Table_ExternalData_17[[#This Row],[item_key]],GTList,Table_ExternalData_17[[#Headers],[TR]])</f>
        <v>0</v>
      </c>
      <c r="I703" s="10">
        <f>SUMIFS(GQList,GIList,Table_ExternalData_17[[#This Row],[item_key]],GTList,Table_ExternalData_17[[#Headers],[RCA]])</f>
        <v>0</v>
      </c>
      <c r="J703" s="10">
        <f>SUM(Table_ExternalData_17[[#This Row],[GRN]]+Table_ExternalData_17[[#This Row],[VSTR]]+Table_ExternalData_17[[#This Row],[SR]]+Table_ExternalData_17[[#This Row],[TR]]+Table_ExternalData_17[[#This Row],[RCA]])</f>
        <v>9980</v>
      </c>
      <c r="K703" s="10">
        <f>SUMIFS(IsQList,IsIList,Table_ExternalData_15[[#This Row],[item_key]],IsITypeList,Table_ExternalData_17[[#Headers],[R/P]])</f>
        <v>10554</v>
      </c>
      <c r="L703" s="10">
        <f>SUMIFS(IsQList,IsIList,Table_ExternalData_15[[#This Row],[item_key]],IsITypeList,Table_ExternalData_17[[#Headers],[CST]])</f>
        <v>0</v>
      </c>
      <c r="M703" s="10">
        <f>SUMIFS(IsQList,IsIList,Table_ExternalData_15[[#This Row],[item_key]],IsITypeList,Table_ExternalData_17[[#Headers],[S/I]])</f>
        <v>0</v>
      </c>
      <c r="N703" s="10">
        <f>SUMIFS(IsQList,IsIList,Table_ExternalData_15[[#This Row],[item_key]],IsITypeList,Table_ExternalData_17[[#Headers],[VST]])</f>
        <v>0</v>
      </c>
      <c r="O703" s="10">
        <f>SUMIFS(IsQList,IsIList,Table_ExternalData_15[[#This Row],[item_key]],IsITypeList,Table_ExternalData_17[[#Headers],[RTN]])</f>
        <v>0</v>
      </c>
      <c r="P703" s="10">
        <f>SUM(Table_ExternalData_17[[#This Row],[R/P]:[RTN]])</f>
        <v>10554</v>
      </c>
      <c r="Q703" s="10">
        <f>SUM((Table_ExternalData_17[[#This Row],[Opening]]+Table_ExternalData_17[[#This Row],[Total Receipt]])-Table_ExternalData_17[[#This Row],[Total Issue]])</f>
        <v>4394</v>
      </c>
    </row>
    <row r="704" spans="1:17">
      <c r="A704" s="1" t="s">
        <v>176</v>
      </c>
      <c r="B704" s="1" t="s">
        <v>872</v>
      </c>
      <c r="C704" s="1" t="s">
        <v>873</v>
      </c>
      <c r="D704" s="10">
        <f>SUMIFS(OPBQList,OPBIList,Table_ExternalData_17[[#This Row],[item_key]])</f>
        <v>3282</v>
      </c>
      <c r="E704" s="10">
        <f>SUMIFS(GQList,GIList,Table_ExternalData_17[[#This Row],[item_key]],GTList,Table_ExternalData_17[[#Headers],[GRN]])</f>
        <v>8410</v>
      </c>
      <c r="F704" s="10">
        <f>SUMIFS(GQList,GIList,Table_ExternalData_17[[#This Row],[item_key]],GTList,Table_ExternalData_17[[#Headers],[VSTR]])</f>
        <v>0</v>
      </c>
      <c r="G704" s="10">
        <f>SUMIFS(GQList,GIList,Table_ExternalData_17[[#This Row],[item_key]],GTList,Table_ExternalData_17[[#Headers],[SR]])</f>
        <v>0</v>
      </c>
      <c r="H704" s="10">
        <f>SUMIFS(GQList,GIList,Table_ExternalData_17[[#This Row],[item_key]],GTList,Table_ExternalData_17[[#Headers],[TR]])</f>
        <v>0</v>
      </c>
      <c r="I704" s="10">
        <f>SUMIFS(GQList,GIList,Table_ExternalData_17[[#This Row],[item_key]],GTList,Table_ExternalData_17[[#Headers],[RCA]])</f>
        <v>0</v>
      </c>
      <c r="J704" s="10">
        <f>SUM(Table_ExternalData_17[[#This Row],[GRN]]+Table_ExternalData_17[[#This Row],[VSTR]]+Table_ExternalData_17[[#This Row],[SR]]+Table_ExternalData_17[[#This Row],[TR]]+Table_ExternalData_17[[#This Row],[RCA]])</f>
        <v>8410</v>
      </c>
      <c r="K704" s="10">
        <f>SUMIFS(IsQList,IsIList,Table_ExternalData_15[[#This Row],[item_key]],IsITypeList,Table_ExternalData_17[[#Headers],[R/P]])</f>
        <v>10554</v>
      </c>
      <c r="L704" s="10">
        <f>SUMIFS(IsQList,IsIList,Table_ExternalData_15[[#This Row],[item_key]],IsITypeList,Table_ExternalData_17[[#Headers],[CST]])</f>
        <v>0</v>
      </c>
      <c r="M704" s="10">
        <f>SUMIFS(IsQList,IsIList,Table_ExternalData_15[[#This Row],[item_key]],IsITypeList,Table_ExternalData_17[[#Headers],[S/I]])</f>
        <v>0</v>
      </c>
      <c r="N704" s="10">
        <f>SUMIFS(IsQList,IsIList,Table_ExternalData_15[[#This Row],[item_key]],IsITypeList,Table_ExternalData_17[[#Headers],[VST]])</f>
        <v>0</v>
      </c>
      <c r="O704" s="10">
        <f>SUMIFS(IsQList,IsIList,Table_ExternalData_15[[#This Row],[item_key]],IsITypeList,Table_ExternalData_17[[#Headers],[RTN]])</f>
        <v>0</v>
      </c>
      <c r="P704" s="10">
        <f>SUM(Table_ExternalData_17[[#This Row],[R/P]:[RTN]])</f>
        <v>10554</v>
      </c>
      <c r="Q704" s="10">
        <f>SUM((Table_ExternalData_17[[#This Row],[Opening]]+Table_ExternalData_17[[#This Row],[Total Receipt]])-Table_ExternalData_17[[#This Row],[Total Issue]])</f>
        <v>1138</v>
      </c>
    </row>
    <row r="705" spans="1:17">
      <c r="A705" s="1" t="s">
        <v>373</v>
      </c>
      <c r="B705" s="1" t="s">
        <v>853</v>
      </c>
      <c r="C705" s="1" t="s">
        <v>854</v>
      </c>
      <c r="D705" s="10">
        <f>SUMIFS(OPBQList,OPBIList,Table_ExternalData_17[[#This Row],[item_key]])</f>
        <v>598</v>
      </c>
      <c r="E705" s="10">
        <f>SUMIFS(GQList,GIList,Table_ExternalData_17[[#This Row],[item_key]],GTList,Table_ExternalData_17[[#Headers],[GRN]])</f>
        <v>10565</v>
      </c>
      <c r="F705" s="10">
        <f>SUMIFS(GQList,GIList,Table_ExternalData_17[[#This Row],[item_key]],GTList,Table_ExternalData_17[[#Headers],[VSTR]])</f>
        <v>0</v>
      </c>
      <c r="G705" s="10">
        <f>SUMIFS(GQList,GIList,Table_ExternalData_17[[#This Row],[item_key]],GTList,Table_ExternalData_17[[#Headers],[SR]])</f>
        <v>0</v>
      </c>
      <c r="H705" s="10">
        <f>SUMIFS(GQList,GIList,Table_ExternalData_17[[#This Row],[item_key]],GTList,Table_ExternalData_17[[#Headers],[TR]])</f>
        <v>0</v>
      </c>
      <c r="I705" s="10">
        <f>SUMIFS(GQList,GIList,Table_ExternalData_17[[#This Row],[item_key]],GTList,Table_ExternalData_17[[#Headers],[RCA]])</f>
        <v>0</v>
      </c>
      <c r="J705" s="10">
        <f>SUM(Table_ExternalData_17[[#This Row],[GRN]]+Table_ExternalData_17[[#This Row],[VSTR]]+Table_ExternalData_17[[#This Row],[SR]]+Table_ExternalData_17[[#This Row],[TR]]+Table_ExternalData_17[[#This Row],[RCA]])</f>
        <v>10565</v>
      </c>
      <c r="K705" s="10">
        <f>SUMIFS(IsQList,IsIList,Table_ExternalData_15[[#This Row],[item_key]],IsITypeList,Table_ExternalData_17[[#Headers],[R/P]])</f>
        <v>10554</v>
      </c>
      <c r="L705" s="10">
        <f>SUMIFS(IsQList,IsIList,Table_ExternalData_15[[#This Row],[item_key]],IsITypeList,Table_ExternalData_17[[#Headers],[CST]])</f>
        <v>0</v>
      </c>
      <c r="M705" s="10">
        <f>SUMIFS(IsQList,IsIList,Table_ExternalData_15[[#This Row],[item_key]],IsITypeList,Table_ExternalData_17[[#Headers],[S/I]])</f>
        <v>0</v>
      </c>
      <c r="N705" s="10">
        <f>SUMIFS(IsQList,IsIList,Table_ExternalData_15[[#This Row],[item_key]],IsITypeList,Table_ExternalData_17[[#Headers],[VST]])</f>
        <v>0</v>
      </c>
      <c r="O705" s="10">
        <f>SUMIFS(IsQList,IsIList,Table_ExternalData_15[[#This Row],[item_key]],IsITypeList,Table_ExternalData_17[[#Headers],[RTN]])</f>
        <v>0</v>
      </c>
      <c r="P705" s="10">
        <f>SUM(Table_ExternalData_17[[#This Row],[R/P]:[RTN]])</f>
        <v>10554</v>
      </c>
      <c r="Q705" s="10">
        <f>SUM((Table_ExternalData_17[[#This Row],[Opening]]+Table_ExternalData_17[[#This Row],[Total Receipt]])-Table_ExternalData_17[[#This Row],[Total Issue]])</f>
        <v>609</v>
      </c>
    </row>
    <row r="706" spans="1:17">
      <c r="A706" s="1" t="s">
        <v>2242</v>
      </c>
      <c r="B706" s="1" t="s">
        <v>2845</v>
      </c>
      <c r="C706" s="1" t="s">
        <v>2846</v>
      </c>
      <c r="D706" s="10">
        <f>SUMIFS(OPBQList,OPBIList,Table_ExternalData_17[[#This Row],[item_key]])</f>
        <v>-770</v>
      </c>
      <c r="E706" s="10">
        <f>SUMIFS(GQList,GIList,Table_ExternalData_17[[#This Row],[item_key]],GTList,Table_ExternalData_17[[#Headers],[GRN]])</f>
        <v>0</v>
      </c>
      <c r="F706" s="10">
        <f>SUMIFS(GQList,GIList,Table_ExternalData_17[[#This Row],[item_key]],GTList,Table_ExternalData_17[[#Headers],[VSTR]])</f>
        <v>0</v>
      </c>
      <c r="G706" s="10">
        <f>SUMIFS(GQList,GIList,Table_ExternalData_17[[#This Row],[item_key]],GTList,Table_ExternalData_17[[#Headers],[SR]])</f>
        <v>0</v>
      </c>
      <c r="H706" s="10">
        <f>SUMIFS(GQList,GIList,Table_ExternalData_17[[#This Row],[item_key]],GTList,Table_ExternalData_17[[#Headers],[TR]])</f>
        <v>0</v>
      </c>
      <c r="I706" s="10">
        <f>SUMIFS(GQList,GIList,Table_ExternalData_17[[#This Row],[item_key]],GTList,Table_ExternalData_17[[#Headers],[RCA]])</f>
        <v>0</v>
      </c>
      <c r="J706" s="10">
        <f>SUM(Table_ExternalData_17[[#This Row],[GRN]]+Table_ExternalData_17[[#This Row],[VSTR]]+Table_ExternalData_17[[#This Row],[SR]]+Table_ExternalData_17[[#This Row],[TR]]+Table_ExternalData_17[[#This Row],[RCA]])</f>
        <v>0</v>
      </c>
      <c r="K706" s="10">
        <f>SUMIFS(IsQList,IsIList,Table_ExternalData_15[[#This Row],[item_key]],IsITypeList,Table_ExternalData_17[[#Headers],[R/P]])</f>
        <v>10554</v>
      </c>
      <c r="L706" s="10">
        <f>SUMIFS(IsQList,IsIList,Table_ExternalData_15[[#This Row],[item_key]],IsITypeList,Table_ExternalData_17[[#Headers],[CST]])</f>
        <v>0</v>
      </c>
      <c r="M706" s="10">
        <f>SUMIFS(IsQList,IsIList,Table_ExternalData_15[[#This Row],[item_key]],IsITypeList,Table_ExternalData_17[[#Headers],[S/I]])</f>
        <v>0</v>
      </c>
      <c r="N706" s="10">
        <f>SUMIFS(IsQList,IsIList,Table_ExternalData_15[[#This Row],[item_key]],IsITypeList,Table_ExternalData_17[[#Headers],[VST]])</f>
        <v>0</v>
      </c>
      <c r="O706" s="10">
        <f>SUMIFS(IsQList,IsIList,Table_ExternalData_15[[#This Row],[item_key]],IsITypeList,Table_ExternalData_17[[#Headers],[RTN]])</f>
        <v>0</v>
      </c>
      <c r="P706" s="10">
        <f>SUM(Table_ExternalData_17[[#This Row],[R/P]:[RTN]])</f>
        <v>10554</v>
      </c>
      <c r="Q706" s="10">
        <f>SUM((Table_ExternalData_17[[#This Row],[Opening]]+Table_ExternalData_17[[#This Row],[Total Receipt]])-Table_ExternalData_17[[#This Row],[Total Issue]])</f>
        <v>-11324</v>
      </c>
    </row>
    <row r="707" spans="1:17">
      <c r="A707" s="1" t="s">
        <v>192</v>
      </c>
      <c r="B707" s="1" t="s">
        <v>1627</v>
      </c>
      <c r="C707" s="1" t="s">
        <v>1628</v>
      </c>
      <c r="D707" s="10">
        <f>SUMIFS(OPBQList,OPBIList,Table_ExternalData_17[[#This Row],[item_key]])</f>
        <v>2372</v>
      </c>
      <c r="E707" s="10">
        <f>SUMIFS(GQList,GIList,Table_ExternalData_17[[#This Row],[item_key]],GTList,Table_ExternalData_17[[#Headers],[GRN]])</f>
        <v>8702</v>
      </c>
      <c r="F707" s="10">
        <f>SUMIFS(GQList,GIList,Table_ExternalData_17[[#This Row],[item_key]],GTList,Table_ExternalData_17[[#Headers],[VSTR]])</f>
        <v>0</v>
      </c>
      <c r="G707" s="10">
        <f>SUMIFS(GQList,GIList,Table_ExternalData_17[[#This Row],[item_key]],GTList,Table_ExternalData_17[[#Headers],[SR]])</f>
        <v>0</v>
      </c>
      <c r="H707" s="10">
        <f>SUMIFS(GQList,GIList,Table_ExternalData_17[[#This Row],[item_key]],GTList,Table_ExternalData_17[[#Headers],[TR]])</f>
        <v>0</v>
      </c>
      <c r="I707" s="10">
        <f>SUMIFS(GQList,GIList,Table_ExternalData_17[[#This Row],[item_key]],GTList,Table_ExternalData_17[[#Headers],[RCA]])</f>
        <v>-144</v>
      </c>
      <c r="J707" s="10">
        <f>SUM(Table_ExternalData_17[[#This Row],[GRN]]+Table_ExternalData_17[[#This Row],[VSTR]]+Table_ExternalData_17[[#This Row],[SR]]+Table_ExternalData_17[[#This Row],[TR]]+Table_ExternalData_17[[#This Row],[RCA]])</f>
        <v>8558</v>
      </c>
      <c r="K707" s="10">
        <f>SUMIFS(IsQList,IsIList,Table_ExternalData_15[[#This Row],[item_key]],IsITypeList,Table_ExternalData_17[[#Headers],[R/P]])</f>
        <v>10554</v>
      </c>
      <c r="L707" s="10">
        <f>SUMIFS(IsQList,IsIList,Table_ExternalData_15[[#This Row],[item_key]],IsITypeList,Table_ExternalData_17[[#Headers],[CST]])</f>
        <v>0</v>
      </c>
      <c r="M707" s="10">
        <f>SUMIFS(IsQList,IsIList,Table_ExternalData_15[[#This Row],[item_key]],IsITypeList,Table_ExternalData_17[[#Headers],[S/I]])</f>
        <v>0</v>
      </c>
      <c r="N707" s="10">
        <f>SUMIFS(IsQList,IsIList,Table_ExternalData_15[[#This Row],[item_key]],IsITypeList,Table_ExternalData_17[[#Headers],[VST]])</f>
        <v>0</v>
      </c>
      <c r="O707" s="10">
        <f>SUMIFS(IsQList,IsIList,Table_ExternalData_15[[#This Row],[item_key]],IsITypeList,Table_ExternalData_17[[#Headers],[RTN]])</f>
        <v>0</v>
      </c>
      <c r="P707" s="10">
        <f>SUM(Table_ExternalData_17[[#This Row],[R/P]:[RTN]])</f>
        <v>10554</v>
      </c>
      <c r="Q707" s="10">
        <f>SUM((Table_ExternalData_17[[#This Row],[Opening]]+Table_ExternalData_17[[#This Row],[Total Receipt]])-Table_ExternalData_17[[#This Row],[Total Issue]])</f>
        <v>376</v>
      </c>
    </row>
    <row r="708" spans="1:17">
      <c r="A708" s="1" t="s">
        <v>2243</v>
      </c>
      <c r="B708" s="1" t="s">
        <v>2847</v>
      </c>
      <c r="C708" s="1" t="s">
        <v>2848</v>
      </c>
      <c r="D708" s="10">
        <f>SUMIFS(OPBQList,OPBIList,Table_ExternalData_17[[#This Row],[item_key]])</f>
        <v>1587</v>
      </c>
      <c r="E708" s="10">
        <f>SUMIFS(GQList,GIList,Table_ExternalData_17[[#This Row],[item_key]],GTList,Table_ExternalData_17[[#Headers],[GRN]])</f>
        <v>0</v>
      </c>
      <c r="F708" s="10">
        <f>SUMIFS(GQList,GIList,Table_ExternalData_17[[#This Row],[item_key]],GTList,Table_ExternalData_17[[#Headers],[VSTR]])</f>
        <v>0</v>
      </c>
      <c r="G708" s="10">
        <f>SUMIFS(GQList,GIList,Table_ExternalData_17[[#This Row],[item_key]],GTList,Table_ExternalData_17[[#Headers],[SR]])</f>
        <v>0</v>
      </c>
      <c r="H708" s="10">
        <f>SUMIFS(GQList,GIList,Table_ExternalData_17[[#This Row],[item_key]],GTList,Table_ExternalData_17[[#Headers],[TR]])</f>
        <v>0</v>
      </c>
      <c r="I708" s="10">
        <f>SUMIFS(GQList,GIList,Table_ExternalData_17[[#This Row],[item_key]],GTList,Table_ExternalData_17[[#Headers],[RCA]])</f>
        <v>0</v>
      </c>
      <c r="J708" s="10">
        <f>SUM(Table_ExternalData_17[[#This Row],[GRN]]+Table_ExternalData_17[[#This Row],[VSTR]]+Table_ExternalData_17[[#This Row],[SR]]+Table_ExternalData_17[[#This Row],[TR]]+Table_ExternalData_17[[#This Row],[RCA]])</f>
        <v>0</v>
      </c>
      <c r="K708" s="10">
        <f>SUMIFS(IsQList,IsIList,Table_ExternalData_15[[#This Row],[item_key]],IsITypeList,Table_ExternalData_17[[#Headers],[R/P]])</f>
        <v>10554</v>
      </c>
      <c r="L708" s="10">
        <f>SUMIFS(IsQList,IsIList,Table_ExternalData_15[[#This Row],[item_key]],IsITypeList,Table_ExternalData_17[[#Headers],[CST]])</f>
        <v>0</v>
      </c>
      <c r="M708" s="10">
        <f>SUMIFS(IsQList,IsIList,Table_ExternalData_15[[#This Row],[item_key]],IsITypeList,Table_ExternalData_17[[#Headers],[S/I]])</f>
        <v>0</v>
      </c>
      <c r="N708" s="10">
        <f>SUMIFS(IsQList,IsIList,Table_ExternalData_15[[#This Row],[item_key]],IsITypeList,Table_ExternalData_17[[#Headers],[VST]])</f>
        <v>0</v>
      </c>
      <c r="O708" s="10">
        <f>SUMIFS(IsQList,IsIList,Table_ExternalData_15[[#This Row],[item_key]],IsITypeList,Table_ExternalData_17[[#Headers],[RTN]])</f>
        <v>0</v>
      </c>
      <c r="P708" s="10">
        <f>SUM(Table_ExternalData_17[[#This Row],[R/P]:[RTN]])</f>
        <v>10554</v>
      </c>
      <c r="Q708" s="10">
        <f>SUM((Table_ExternalData_17[[#This Row],[Opening]]+Table_ExternalData_17[[#This Row],[Total Receipt]])-Table_ExternalData_17[[#This Row],[Total Issue]])</f>
        <v>-8967</v>
      </c>
    </row>
    <row r="709" spans="1:17">
      <c r="A709" s="1" t="s">
        <v>1711</v>
      </c>
      <c r="B709" s="1" t="s">
        <v>1979</v>
      </c>
      <c r="C709" s="1" t="s">
        <v>1980</v>
      </c>
      <c r="D709" s="10">
        <f>SUMIFS(OPBQList,OPBIList,Table_ExternalData_17[[#This Row],[item_key]])</f>
        <v>5844</v>
      </c>
      <c r="E709" s="10">
        <f>SUMIFS(GQList,GIList,Table_ExternalData_17[[#This Row],[item_key]],GTList,Table_ExternalData_17[[#Headers],[GRN]])</f>
        <v>4050</v>
      </c>
      <c r="F709" s="10">
        <f>SUMIFS(GQList,GIList,Table_ExternalData_17[[#This Row],[item_key]],GTList,Table_ExternalData_17[[#Headers],[VSTR]])</f>
        <v>0</v>
      </c>
      <c r="G709" s="10">
        <f>SUMIFS(GQList,GIList,Table_ExternalData_17[[#This Row],[item_key]],GTList,Table_ExternalData_17[[#Headers],[SR]])</f>
        <v>0</v>
      </c>
      <c r="H709" s="10">
        <f>SUMIFS(GQList,GIList,Table_ExternalData_17[[#This Row],[item_key]],GTList,Table_ExternalData_17[[#Headers],[TR]])</f>
        <v>0</v>
      </c>
      <c r="I709" s="10">
        <f>SUMIFS(GQList,GIList,Table_ExternalData_17[[#This Row],[item_key]],GTList,Table_ExternalData_17[[#Headers],[RCA]])</f>
        <v>0</v>
      </c>
      <c r="J709" s="10">
        <f>SUM(Table_ExternalData_17[[#This Row],[GRN]]+Table_ExternalData_17[[#This Row],[VSTR]]+Table_ExternalData_17[[#This Row],[SR]]+Table_ExternalData_17[[#This Row],[TR]]+Table_ExternalData_17[[#This Row],[RCA]])</f>
        <v>4050</v>
      </c>
      <c r="K709" s="10">
        <f>SUMIFS(IsQList,IsIList,Table_ExternalData_15[[#This Row],[item_key]],IsITypeList,Table_ExternalData_17[[#Headers],[R/P]])</f>
        <v>10554</v>
      </c>
      <c r="L709" s="10">
        <f>SUMIFS(IsQList,IsIList,Table_ExternalData_15[[#This Row],[item_key]],IsITypeList,Table_ExternalData_17[[#Headers],[CST]])</f>
        <v>0</v>
      </c>
      <c r="M709" s="10">
        <f>SUMIFS(IsQList,IsIList,Table_ExternalData_15[[#This Row],[item_key]],IsITypeList,Table_ExternalData_17[[#Headers],[S/I]])</f>
        <v>0</v>
      </c>
      <c r="N709" s="10">
        <f>SUMIFS(IsQList,IsIList,Table_ExternalData_15[[#This Row],[item_key]],IsITypeList,Table_ExternalData_17[[#Headers],[VST]])</f>
        <v>0</v>
      </c>
      <c r="O709" s="10">
        <f>SUMIFS(IsQList,IsIList,Table_ExternalData_15[[#This Row],[item_key]],IsITypeList,Table_ExternalData_17[[#Headers],[RTN]])</f>
        <v>0</v>
      </c>
      <c r="P709" s="10">
        <f>SUM(Table_ExternalData_17[[#This Row],[R/P]:[RTN]])</f>
        <v>10554</v>
      </c>
      <c r="Q709" s="10">
        <f>SUM((Table_ExternalData_17[[#This Row],[Opening]]+Table_ExternalData_17[[#This Row],[Total Receipt]])-Table_ExternalData_17[[#This Row],[Total Issue]])</f>
        <v>-660</v>
      </c>
    </row>
    <row r="710" spans="1:17">
      <c r="A710" s="1" t="s">
        <v>406</v>
      </c>
      <c r="B710" s="1" t="s">
        <v>1395</v>
      </c>
      <c r="C710" s="1" t="s">
        <v>1396</v>
      </c>
      <c r="D710" s="10">
        <f>SUMIFS(OPBQList,OPBIList,Table_ExternalData_17[[#This Row],[item_key]])</f>
        <v>3299</v>
      </c>
      <c r="E710" s="10">
        <f>SUMIFS(GQList,GIList,Table_ExternalData_17[[#This Row],[item_key]],GTList,Table_ExternalData_17[[#Headers],[GRN]])</f>
        <v>13300</v>
      </c>
      <c r="F710" s="10">
        <f>SUMIFS(GQList,GIList,Table_ExternalData_17[[#This Row],[item_key]],GTList,Table_ExternalData_17[[#Headers],[VSTR]])</f>
        <v>0</v>
      </c>
      <c r="G710" s="10">
        <f>SUMIFS(GQList,GIList,Table_ExternalData_17[[#This Row],[item_key]],GTList,Table_ExternalData_17[[#Headers],[SR]])</f>
        <v>0</v>
      </c>
      <c r="H710" s="10">
        <f>SUMIFS(GQList,GIList,Table_ExternalData_17[[#This Row],[item_key]],GTList,Table_ExternalData_17[[#Headers],[TR]])</f>
        <v>0</v>
      </c>
      <c r="I710" s="10">
        <f>SUMIFS(GQList,GIList,Table_ExternalData_17[[#This Row],[item_key]],GTList,Table_ExternalData_17[[#Headers],[RCA]])</f>
        <v>0</v>
      </c>
      <c r="J710" s="10">
        <f>SUM(Table_ExternalData_17[[#This Row],[GRN]]+Table_ExternalData_17[[#This Row],[VSTR]]+Table_ExternalData_17[[#This Row],[SR]]+Table_ExternalData_17[[#This Row],[TR]]+Table_ExternalData_17[[#This Row],[RCA]])</f>
        <v>13300</v>
      </c>
      <c r="K710" s="10">
        <f>SUMIFS(IsQList,IsIList,Table_ExternalData_15[[#This Row],[item_key]],IsITypeList,Table_ExternalData_17[[#Headers],[R/P]])</f>
        <v>10554</v>
      </c>
      <c r="L710" s="10">
        <f>SUMIFS(IsQList,IsIList,Table_ExternalData_15[[#This Row],[item_key]],IsITypeList,Table_ExternalData_17[[#Headers],[CST]])</f>
        <v>0</v>
      </c>
      <c r="M710" s="10">
        <f>SUMIFS(IsQList,IsIList,Table_ExternalData_15[[#This Row],[item_key]],IsITypeList,Table_ExternalData_17[[#Headers],[S/I]])</f>
        <v>0</v>
      </c>
      <c r="N710" s="10">
        <f>SUMIFS(IsQList,IsIList,Table_ExternalData_15[[#This Row],[item_key]],IsITypeList,Table_ExternalData_17[[#Headers],[VST]])</f>
        <v>0</v>
      </c>
      <c r="O710" s="10">
        <f>SUMIFS(IsQList,IsIList,Table_ExternalData_15[[#This Row],[item_key]],IsITypeList,Table_ExternalData_17[[#Headers],[RTN]])</f>
        <v>0</v>
      </c>
      <c r="P710" s="10">
        <f>SUM(Table_ExternalData_17[[#This Row],[R/P]:[RTN]])</f>
        <v>10554</v>
      </c>
      <c r="Q710" s="10">
        <f>SUM((Table_ExternalData_17[[#This Row],[Opening]]+Table_ExternalData_17[[#This Row],[Total Receipt]])-Table_ExternalData_17[[#This Row],[Total Issue]])</f>
        <v>6045</v>
      </c>
    </row>
    <row r="711" spans="1:17">
      <c r="A711" s="1" t="s">
        <v>374</v>
      </c>
      <c r="B711" s="1" t="s">
        <v>1161</v>
      </c>
      <c r="C711" s="1" t="s">
        <v>1162</v>
      </c>
      <c r="D711" s="10">
        <f>SUMIFS(OPBQList,OPBIList,Table_ExternalData_17[[#This Row],[item_key]])</f>
        <v>11897</v>
      </c>
      <c r="E711" s="10">
        <f>SUMIFS(GQList,GIList,Table_ExternalData_17[[#This Row],[item_key]],GTList,Table_ExternalData_17[[#Headers],[GRN]])</f>
        <v>8910</v>
      </c>
      <c r="F711" s="10">
        <f>SUMIFS(GQList,GIList,Table_ExternalData_17[[#This Row],[item_key]],GTList,Table_ExternalData_17[[#Headers],[VSTR]])</f>
        <v>0</v>
      </c>
      <c r="G711" s="10">
        <f>SUMIFS(GQList,GIList,Table_ExternalData_17[[#This Row],[item_key]],GTList,Table_ExternalData_17[[#Headers],[SR]])</f>
        <v>0</v>
      </c>
      <c r="H711" s="10">
        <f>SUMIFS(GQList,GIList,Table_ExternalData_17[[#This Row],[item_key]],GTList,Table_ExternalData_17[[#Headers],[TR]])</f>
        <v>0</v>
      </c>
      <c r="I711" s="10">
        <f>SUMIFS(GQList,GIList,Table_ExternalData_17[[#This Row],[item_key]],GTList,Table_ExternalData_17[[#Headers],[RCA]])</f>
        <v>0</v>
      </c>
      <c r="J711" s="10">
        <f>SUM(Table_ExternalData_17[[#This Row],[GRN]]+Table_ExternalData_17[[#This Row],[VSTR]]+Table_ExternalData_17[[#This Row],[SR]]+Table_ExternalData_17[[#This Row],[TR]]+Table_ExternalData_17[[#This Row],[RCA]])</f>
        <v>8910</v>
      </c>
      <c r="K711" s="10">
        <f>SUMIFS(IsQList,IsIList,Table_ExternalData_15[[#This Row],[item_key]],IsITypeList,Table_ExternalData_17[[#Headers],[R/P]])</f>
        <v>32355</v>
      </c>
      <c r="L711" s="10">
        <f>SUMIFS(IsQList,IsIList,Table_ExternalData_15[[#This Row],[item_key]],IsITypeList,Table_ExternalData_17[[#Headers],[CST]])</f>
        <v>0</v>
      </c>
      <c r="M711" s="10">
        <f>SUMIFS(IsQList,IsIList,Table_ExternalData_15[[#This Row],[item_key]],IsITypeList,Table_ExternalData_17[[#Headers],[S/I]])</f>
        <v>0</v>
      </c>
      <c r="N711" s="10">
        <f>SUMIFS(IsQList,IsIList,Table_ExternalData_15[[#This Row],[item_key]],IsITypeList,Table_ExternalData_17[[#Headers],[VST]])</f>
        <v>0</v>
      </c>
      <c r="O711" s="10">
        <f>SUMIFS(IsQList,IsIList,Table_ExternalData_15[[#This Row],[item_key]],IsITypeList,Table_ExternalData_17[[#Headers],[RTN]])</f>
        <v>0</v>
      </c>
      <c r="P711" s="10">
        <f>SUM(Table_ExternalData_17[[#This Row],[R/P]:[RTN]])</f>
        <v>32355</v>
      </c>
      <c r="Q711" s="10">
        <f>SUM((Table_ExternalData_17[[#This Row],[Opening]]+Table_ExternalData_17[[#This Row],[Total Receipt]])-Table_ExternalData_17[[#This Row],[Total Issue]])</f>
        <v>-11548</v>
      </c>
    </row>
    <row r="712" spans="1:17">
      <c r="A712" s="1" t="s">
        <v>119</v>
      </c>
      <c r="B712" s="1" t="s">
        <v>1230</v>
      </c>
      <c r="C712" s="1" t="s">
        <v>1231</v>
      </c>
      <c r="D712" s="10">
        <f>SUMIFS(OPBQList,OPBIList,Table_ExternalData_17[[#This Row],[item_key]])</f>
        <v>5124</v>
      </c>
      <c r="E712" s="10">
        <f>SUMIFS(GQList,GIList,Table_ExternalData_17[[#This Row],[item_key]],GTList,Table_ExternalData_17[[#Headers],[GRN]])</f>
        <v>10350</v>
      </c>
      <c r="F712" s="10">
        <f>SUMIFS(GQList,GIList,Table_ExternalData_17[[#This Row],[item_key]],GTList,Table_ExternalData_17[[#Headers],[VSTR]])</f>
        <v>0</v>
      </c>
      <c r="G712" s="10">
        <f>SUMIFS(GQList,GIList,Table_ExternalData_17[[#This Row],[item_key]],GTList,Table_ExternalData_17[[#Headers],[SR]])</f>
        <v>0</v>
      </c>
      <c r="H712" s="10">
        <f>SUMIFS(GQList,GIList,Table_ExternalData_17[[#This Row],[item_key]],GTList,Table_ExternalData_17[[#Headers],[TR]])</f>
        <v>0</v>
      </c>
      <c r="I712" s="10">
        <f>SUMIFS(GQList,GIList,Table_ExternalData_17[[#This Row],[item_key]],GTList,Table_ExternalData_17[[#Headers],[RCA]])</f>
        <v>0</v>
      </c>
      <c r="J712" s="10">
        <f>SUM(Table_ExternalData_17[[#This Row],[GRN]]+Table_ExternalData_17[[#This Row],[VSTR]]+Table_ExternalData_17[[#This Row],[SR]]+Table_ExternalData_17[[#This Row],[TR]]+Table_ExternalData_17[[#This Row],[RCA]])</f>
        <v>10350</v>
      </c>
      <c r="K712" s="10">
        <f>SUMIFS(IsQList,IsIList,Table_ExternalData_15[[#This Row],[item_key]],IsITypeList,Table_ExternalData_17[[#Headers],[R/P]])</f>
        <v>10554</v>
      </c>
      <c r="L712" s="10">
        <f>SUMIFS(IsQList,IsIList,Table_ExternalData_15[[#This Row],[item_key]],IsITypeList,Table_ExternalData_17[[#Headers],[CST]])</f>
        <v>0</v>
      </c>
      <c r="M712" s="10">
        <f>SUMIFS(IsQList,IsIList,Table_ExternalData_15[[#This Row],[item_key]],IsITypeList,Table_ExternalData_17[[#Headers],[S/I]])</f>
        <v>0</v>
      </c>
      <c r="N712" s="10">
        <f>SUMIFS(IsQList,IsIList,Table_ExternalData_15[[#This Row],[item_key]],IsITypeList,Table_ExternalData_17[[#Headers],[VST]])</f>
        <v>0</v>
      </c>
      <c r="O712" s="10">
        <f>SUMIFS(IsQList,IsIList,Table_ExternalData_15[[#This Row],[item_key]],IsITypeList,Table_ExternalData_17[[#Headers],[RTN]])</f>
        <v>0</v>
      </c>
      <c r="P712" s="10">
        <f>SUM(Table_ExternalData_17[[#This Row],[R/P]:[RTN]])</f>
        <v>10554</v>
      </c>
      <c r="Q712" s="10">
        <f>SUM((Table_ExternalData_17[[#This Row],[Opening]]+Table_ExternalData_17[[#This Row],[Total Receipt]])-Table_ExternalData_17[[#This Row],[Total Issue]])</f>
        <v>4920</v>
      </c>
    </row>
    <row r="713" spans="1:17">
      <c r="A713" s="1" t="s">
        <v>2323</v>
      </c>
      <c r="B713" s="1" t="s">
        <v>2849</v>
      </c>
      <c r="C713" s="1" t="s">
        <v>2850</v>
      </c>
      <c r="D713" s="10">
        <f>SUMIFS(OPBQList,OPBIList,Table_ExternalData_17[[#This Row],[item_key]])</f>
        <v>2545</v>
      </c>
      <c r="E713" s="10">
        <f>SUMIFS(GQList,GIList,Table_ExternalData_17[[#This Row],[item_key]],GTList,Table_ExternalData_17[[#Headers],[GRN]])</f>
        <v>0</v>
      </c>
      <c r="F713" s="10">
        <f>SUMIFS(GQList,GIList,Table_ExternalData_17[[#This Row],[item_key]],GTList,Table_ExternalData_17[[#Headers],[VSTR]])</f>
        <v>0</v>
      </c>
      <c r="G713" s="10">
        <f>SUMIFS(GQList,GIList,Table_ExternalData_17[[#This Row],[item_key]],GTList,Table_ExternalData_17[[#Headers],[SR]])</f>
        <v>0</v>
      </c>
      <c r="H713" s="10">
        <f>SUMIFS(GQList,GIList,Table_ExternalData_17[[#This Row],[item_key]],GTList,Table_ExternalData_17[[#Headers],[TR]])</f>
        <v>0</v>
      </c>
      <c r="I713" s="10">
        <f>SUMIFS(GQList,GIList,Table_ExternalData_17[[#This Row],[item_key]],GTList,Table_ExternalData_17[[#Headers],[RCA]])</f>
        <v>0</v>
      </c>
      <c r="J713" s="10">
        <f>SUM(Table_ExternalData_17[[#This Row],[GRN]]+Table_ExternalData_17[[#This Row],[VSTR]]+Table_ExternalData_17[[#This Row],[SR]]+Table_ExternalData_17[[#This Row],[TR]]+Table_ExternalData_17[[#This Row],[RCA]])</f>
        <v>0</v>
      </c>
      <c r="K713" s="10">
        <f>SUMIFS(IsQList,IsIList,Table_ExternalData_15[[#This Row],[item_key]],IsITypeList,Table_ExternalData_17[[#Headers],[R/P]])</f>
        <v>10554</v>
      </c>
      <c r="L713" s="10">
        <f>SUMIFS(IsQList,IsIList,Table_ExternalData_15[[#This Row],[item_key]],IsITypeList,Table_ExternalData_17[[#Headers],[CST]])</f>
        <v>0</v>
      </c>
      <c r="M713" s="10">
        <f>SUMIFS(IsQList,IsIList,Table_ExternalData_15[[#This Row],[item_key]],IsITypeList,Table_ExternalData_17[[#Headers],[S/I]])</f>
        <v>0</v>
      </c>
      <c r="N713" s="10">
        <f>SUMIFS(IsQList,IsIList,Table_ExternalData_15[[#This Row],[item_key]],IsITypeList,Table_ExternalData_17[[#Headers],[VST]])</f>
        <v>0</v>
      </c>
      <c r="O713" s="10">
        <f>SUMIFS(IsQList,IsIList,Table_ExternalData_15[[#This Row],[item_key]],IsITypeList,Table_ExternalData_17[[#Headers],[RTN]])</f>
        <v>0</v>
      </c>
      <c r="P713" s="10">
        <f>SUM(Table_ExternalData_17[[#This Row],[R/P]:[RTN]])</f>
        <v>10554</v>
      </c>
      <c r="Q713" s="10">
        <f>SUM((Table_ExternalData_17[[#This Row],[Opening]]+Table_ExternalData_17[[#This Row],[Total Receipt]])-Table_ExternalData_17[[#This Row],[Total Issue]])</f>
        <v>-8009</v>
      </c>
    </row>
    <row r="714" spans="1:17">
      <c r="A714" s="1" t="s">
        <v>2324</v>
      </c>
      <c r="B714" s="1" t="s">
        <v>2851</v>
      </c>
      <c r="C714" s="1" t="s">
        <v>2852</v>
      </c>
      <c r="D714" s="10">
        <f>SUMIFS(OPBQList,OPBIList,Table_ExternalData_17[[#This Row],[item_key]])</f>
        <v>2363</v>
      </c>
      <c r="E714" s="10">
        <f>SUMIFS(GQList,GIList,Table_ExternalData_17[[#This Row],[item_key]],GTList,Table_ExternalData_17[[#Headers],[GRN]])</f>
        <v>0</v>
      </c>
      <c r="F714" s="10">
        <f>SUMIFS(GQList,GIList,Table_ExternalData_17[[#This Row],[item_key]],GTList,Table_ExternalData_17[[#Headers],[VSTR]])</f>
        <v>0</v>
      </c>
      <c r="G714" s="10">
        <f>SUMIFS(GQList,GIList,Table_ExternalData_17[[#This Row],[item_key]],GTList,Table_ExternalData_17[[#Headers],[SR]])</f>
        <v>0</v>
      </c>
      <c r="H714" s="10">
        <f>SUMIFS(GQList,GIList,Table_ExternalData_17[[#This Row],[item_key]],GTList,Table_ExternalData_17[[#Headers],[TR]])</f>
        <v>0</v>
      </c>
      <c r="I714" s="10">
        <f>SUMIFS(GQList,GIList,Table_ExternalData_17[[#This Row],[item_key]],GTList,Table_ExternalData_17[[#Headers],[RCA]])</f>
        <v>0</v>
      </c>
      <c r="J714" s="10">
        <f>SUM(Table_ExternalData_17[[#This Row],[GRN]]+Table_ExternalData_17[[#This Row],[VSTR]]+Table_ExternalData_17[[#This Row],[SR]]+Table_ExternalData_17[[#This Row],[TR]]+Table_ExternalData_17[[#This Row],[RCA]])</f>
        <v>0</v>
      </c>
      <c r="K714" s="10">
        <f>SUMIFS(IsQList,IsIList,Table_ExternalData_15[[#This Row],[item_key]],IsITypeList,Table_ExternalData_17[[#Headers],[R/P]])</f>
        <v>10554</v>
      </c>
      <c r="L714" s="10">
        <f>SUMIFS(IsQList,IsIList,Table_ExternalData_15[[#This Row],[item_key]],IsITypeList,Table_ExternalData_17[[#Headers],[CST]])</f>
        <v>0</v>
      </c>
      <c r="M714" s="10">
        <f>SUMIFS(IsQList,IsIList,Table_ExternalData_15[[#This Row],[item_key]],IsITypeList,Table_ExternalData_17[[#Headers],[S/I]])</f>
        <v>0</v>
      </c>
      <c r="N714" s="10">
        <f>SUMIFS(IsQList,IsIList,Table_ExternalData_15[[#This Row],[item_key]],IsITypeList,Table_ExternalData_17[[#Headers],[VST]])</f>
        <v>0</v>
      </c>
      <c r="O714" s="10">
        <f>SUMIFS(IsQList,IsIList,Table_ExternalData_15[[#This Row],[item_key]],IsITypeList,Table_ExternalData_17[[#Headers],[RTN]])</f>
        <v>0</v>
      </c>
      <c r="P714" s="10">
        <f>SUM(Table_ExternalData_17[[#This Row],[R/P]:[RTN]])</f>
        <v>10554</v>
      </c>
      <c r="Q714" s="10">
        <f>SUM((Table_ExternalData_17[[#This Row],[Opening]]+Table_ExternalData_17[[#This Row],[Total Receipt]])-Table_ExternalData_17[[#This Row],[Total Issue]])</f>
        <v>-8191</v>
      </c>
    </row>
    <row r="715" spans="1:17">
      <c r="A715" s="1" t="s">
        <v>2325</v>
      </c>
      <c r="B715" s="1" t="s">
        <v>2853</v>
      </c>
      <c r="C715" s="1" t="s">
        <v>2854</v>
      </c>
      <c r="D715" s="10">
        <f>SUMIFS(OPBQList,OPBIList,Table_ExternalData_17[[#This Row],[item_key]])</f>
        <v>2695</v>
      </c>
      <c r="E715" s="10">
        <f>SUMIFS(GQList,GIList,Table_ExternalData_17[[#This Row],[item_key]],GTList,Table_ExternalData_17[[#Headers],[GRN]])</f>
        <v>0</v>
      </c>
      <c r="F715" s="10">
        <f>SUMIFS(GQList,GIList,Table_ExternalData_17[[#This Row],[item_key]],GTList,Table_ExternalData_17[[#Headers],[VSTR]])</f>
        <v>0</v>
      </c>
      <c r="G715" s="10">
        <f>SUMIFS(GQList,GIList,Table_ExternalData_17[[#This Row],[item_key]],GTList,Table_ExternalData_17[[#Headers],[SR]])</f>
        <v>0</v>
      </c>
      <c r="H715" s="10">
        <f>SUMIFS(GQList,GIList,Table_ExternalData_17[[#This Row],[item_key]],GTList,Table_ExternalData_17[[#Headers],[TR]])</f>
        <v>0</v>
      </c>
      <c r="I715" s="10">
        <f>SUMIFS(GQList,GIList,Table_ExternalData_17[[#This Row],[item_key]],GTList,Table_ExternalData_17[[#Headers],[RCA]])</f>
        <v>0</v>
      </c>
      <c r="J715" s="10">
        <f>SUM(Table_ExternalData_17[[#This Row],[GRN]]+Table_ExternalData_17[[#This Row],[VSTR]]+Table_ExternalData_17[[#This Row],[SR]]+Table_ExternalData_17[[#This Row],[TR]]+Table_ExternalData_17[[#This Row],[RCA]])</f>
        <v>0</v>
      </c>
      <c r="K715" s="10">
        <f>SUMIFS(IsQList,IsIList,Table_ExternalData_15[[#This Row],[item_key]],IsITypeList,Table_ExternalData_17[[#Headers],[R/P]])</f>
        <v>10785</v>
      </c>
      <c r="L715" s="10">
        <f>SUMIFS(IsQList,IsIList,Table_ExternalData_15[[#This Row],[item_key]],IsITypeList,Table_ExternalData_17[[#Headers],[CST]])</f>
        <v>0</v>
      </c>
      <c r="M715" s="10">
        <f>SUMIFS(IsQList,IsIList,Table_ExternalData_15[[#This Row],[item_key]],IsITypeList,Table_ExternalData_17[[#Headers],[S/I]])</f>
        <v>0</v>
      </c>
      <c r="N715" s="10">
        <f>SUMIFS(IsQList,IsIList,Table_ExternalData_15[[#This Row],[item_key]],IsITypeList,Table_ExternalData_17[[#Headers],[VST]])</f>
        <v>0</v>
      </c>
      <c r="O715" s="10">
        <f>SUMIFS(IsQList,IsIList,Table_ExternalData_15[[#This Row],[item_key]],IsITypeList,Table_ExternalData_17[[#Headers],[RTN]])</f>
        <v>0</v>
      </c>
      <c r="P715" s="10">
        <f>SUM(Table_ExternalData_17[[#This Row],[R/P]:[RTN]])</f>
        <v>10785</v>
      </c>
      <c r="Q715" s="10">
        <f>SUM((Table_ExternalData_17[[#This Row],[Opening]]+Table_ExternalData_17[[#This Row],[Total Receipt]])-Table_ExternalData_17[[#This Row],[Total Issue]])</f>
        <v>-8090</v>
      </c>
    </row>
    <row r="716" spans="1:17">
      <c r="A716" s="1" t="s">
        <v>2326</v>
      </c>
      <c r="B716" s="1" t="s">
        <v>2855</v>
      </c>
      <c r="C716" s="1" t="s">
        <v>2856</v>
      </c>
      <c r="D716" s="10">
        <f>SUMIFS(OPBQList,OPBIList,Table_ExternalData_17[[#This Row],[item_key]])</f>
        <v>2915</v>
      </c>
      <c r="E716" s="10">
        <f>SUMIFS(GQList,GIList,Table_ExternalData_17[[#This Row],[item_key]],GTList,Table_ExternalData_17[[#Headers],[GRN]])</f>
        <v>0</v>
      </c>
      <c r="F716" s="10">
        <f>SUMIFS(GQList,GIList,Table_ExternalData_17[[#This Row],[item_key]],GTList,Table_ExternalData_17[[#Headers],[VSTR]])</f>
        <v>0</v>
      </c>
      <c r="G716" s="10">
        <f>SUMIFS(GQList,GIList,Table_ExternalData_17[[#This Row],[item_key]],GTList,Table_ExternalData_17[[#Headers],[SR]])</f>
        <v>0</v>
      </c>
      <c r="H716" s="10">
        <f>SUMIFS(GQList,GIList,Table_ExternalData_17[[#This Row],[item_key]],GTList,Table_ExternalData_17[[#Headers],[TR]])</f>
        <v>0</v>
      </c>
      <c r="I716" s="10">
        <f>SUMIFS(GQList,GIList,Table_ExternalData_17[[#This Row],[item_key]],GTList,Table_ExternalData_17[[#Headers],[RCA]])</f>
        <v>0</v>
      </c>
      <c r="J716" s="10">
        <f>SUM(Table_ExternalData_17[[#This Row],[GRN]]+Table_ExternalData_17[[#This Row],[VSTR]]+Table_ExternalData_17[[#This Row],[SR]]+Table_ExternalData_17[[#This Row],[TR]]+Table_ExternalData_17[[#This Row],[RCA]])</f>
        <v>0</v>
      </c>
      <c r="K716" s="10">
        <f>SUMIFS(IsQList,IsIList,Table_ExternalData_15[[#This Row],[item_key]],IsITypeList,Table_ExternalData_17[[#Headers],[R/P]])</f>
        <v>10938</v>
      </c>
      <c r="L716" s="10">
        <f>SUMIFS(IsQList,IsIList,Table_ExternalData_15[[#This Row],[item_key]],IsITypeList,Table_ExternalData_17[[#Headers],[CST]])</f>
        <v>0</v>
      </c>
      <c r="M716" s="10">
        <f>SUMIFS(IsQList,IsIList,Table_ExternalData_15[[#This Row],[item_key]],IsITypeList,Table_ExternalData_17[[#Headers],[S/I]])</f>
        <v>0</v>
      </c>
      <c r="N716" s="10">
        <f>SUMIFS(IsQList,IsIList,Table_ExternalData_15[[#This Row],[item_key]],IsITypeList,Table_ExternalData_17[[#Headers],[VST]])</f>
        <v>0</v>
      </c>
      <c r="O716" s="10">
        <f>SUMIFS(IsQList,IsIList,Table_ExternalData_15[[#This Row],[item_key]],IsITypeList,Table_ExternalData_17[[#Headers],[RTN]])</f>
        <v>0</v>
      </c>
      <c r="P716" s="10">
        <f>SUM(Table_ExternalData_17[[#This Row],[R/P]:[RTN]])</f>
        <v>10938</v>
      </c>
      <c r="Q716" s="10">
        <f>SUM((Table_ExternalData_17[[#This Row],[Opening]]+Table_ExternalData_17[[#This Row],[Total Receipt]])-Table_ExternalData_17[[#This Row],[Total Issue]])</f>
        <v>-8023</v>
      </c>
    </row>
    <row r="717" spans="1:17">
      <c r="A717" s="1" t="s">
        <v>2012</v>
      </c>
      <c r="B717" s="1" t="s">
        <v>2857</v>
      </c>
      <c r="C717" s="1" t="s">
        <v>2427</v>
      </c>
      <c r="D717" s="10">
        <f>SUMIFS(OPBQList,OPBIList,Table_ExternalData_17[[#This Row],[item_key]])</f>
        <v>2207</v>
      </c>
      <c r="E717" s="10">
        <f>SUMIFS(GQList,GIList,Table_ExternalData_17[[#This Row],[item_key]],GTList,Table_ExternalData_17[[#Headers],[GRN]])</f>
        <v>50</v>
      </c>
      <c r="F717" s="10">
        <f>SUMIFS(GQList,GIList,Table_ExternalData_17[[#This Row],[item_key]],GTList,Table_ExternalData_17[[#Headers],[VSTR]])</f>
        <v>0</v>
      </c>
      <c r="G717" s="10">
        <f>SUMIFS(GQList,GIList,Table_ExternalData_17[[#This Row],[item_key]],GTList,Table_ExternalData_17[[#Headers],[SR]])</f>
        <v>0</v>
      </c>
      <c r="H717" s="10">
        <f>SUMIFS(GQList,GIList,Table_ExternalData_17[[#This Row],[item_key]],GTList,Table_ExternalData_17[[#Headers],[TR]])</f>
        <v>0</v>
      </c>
      <c r="I717" s="10">
        <f>SUMIFS(GQList,GIList,Table_ExternalData_17[[#This Row],[item_key]],GTList,Table_ExternalData_17[[#Headers],[RCA]])</f>
        <v>0</v>
      </c>
      <c r="J717" s="10">
        <f>SUM(Table_ExternalData_17[[#This Row],[GRN]]+Table_ExternalData_17[[#This Row],[VSTR]]+Table_ExternalData_17[[#This Row],[SR]]+Table_ExternalData_17[[#This Row],[TR]]+Table_ExternalData_17[[#This Row],[RCA]])</f>
        <v>50</v>
      </c>
      <c r="K717" s="10">
        <f>SUMIFS(IsQList,IsIList,Table_ExternalData_15[[#This Row],[item_key]],IsITypeList,Table_ExternalData_17[[#Headers],[R/P]])</f>
        <v>10938</v>
      </c>
      <c r="L717" s="10">
        <f>SUMIFS(IsQList,IsIList,Table_ExternalData_15[[#This Row],[item_key]],IsITypeList,Table_ExternalData_17[[#Headers],[CST]])</f>
        <v>0</v>
      </c>
      <c r="M717" s="10">
        <f>SUMIFS(IsQList,IsIList,Table_ExternalData_15[[#This Row],[item_key]],IsITypeList,Table_ExternalData_17[[#Headers],[S/I]])</f>
        <v>0</v>
      </c>
      <c r="N717" s="10">
        <f>SUMIFS(IsQList,IsIList,Table_ExternalData_15[[#This Row],[item_key]],IsITypeList,Table_ExternalData_17[[#Headers],[VST]])</f>
        <v>0</v>
      </c>
      <c r="O717" s="10">
        <f>SUMIFS(IsQList,IsIList,Table_ExternalData_15[[#This Row],[item_key]],IsITypeList,Table_ExternalData_17[[#Headers],[RTN]])</f>
        <v>0</v>
      </c>
      <c r="P717" s="10">
        <f>SUM(Table_ExternalData_17[[#This Row],[R/P]:[RTN]])</f>
        <v>10938</v>
      </c>
      <c r="Q717" s="10">
        <f>SUM((Table_ExternalData_17[[#This Row],[Opening]]+Table_ExternalData_17[[#This Row],[Total Receipt]])-Table_ExternalData_17[[#This Row],[Total Issue]])</f>
        <v>-8681</v>
      </c>
    </row>
    <row r="718" spans="1:17">
      <c r="A718" s="1" t="s">
        <v>177</v>
      </c>
      <c r="B718" s="1" t="s">
        <v>1416</v>
      </c>
      <c r="C718" s="1" t="s">
        <v>1417</v>
      </c>
      <c r="D718" s="10">
        <f>SUMIFS(OPBQList,OPBIList,Table_ExternalData_17[[#This Row],[item_key]])</f>
        <v>3563</v>
      </c>
      <c r="E718" s="10">
        <f>SUMIFS(GQList,GIList,Table_ExternalData_17[[#This Row],[item_key]],GTList,Table_ExternalData_17[[#Headers],[GRN]])</f>
        <v>13050</v>
      </c>
      <c r="F718" s="10">
        <f>SUMIFS(GQList,GIList,Table_ExternalData_17[[#This Row],[item_key]],GTList,Table_ExternalData_17[[#Headers],[VSTR]])</f>
        <v>0</v>
      </c>
      <c r="G718" s="10">
        <f>SUMIFS(GQList,GIList,Table_ExternalData_17[[#This Row],[item_key]],GTList,Table_ExternalData_17[[#Headers],[SR]])</f>
        <v>0</v>
      </c>
      <c r="H718" s="10">
        <f>SUMIFS(GQList,GIList,Table_ExternalData_17[[#This Row],[item_key]],GTList,Table_ExternalData_17[[#Headers],[TR]])</f>
        <v>0</v>
      </c>
      <c r="I718" s="10">
        <f>SUMIFS(GQList,GIList,Table_ExternalData_17[[#This Row],[item_key]],GTList,Table_ExternalData_17[[#Headers],[RCA]])</f>
        <v>0</v>
      </c>
      <c r="J718" s="10">
        <f>SUM(Table_ExternalData_17[[#This Row],[GRN]]+Table_ExternalData_17[[#This Row],[VSTR]]+Table_ExternalData_17[[#This Row],[SR]]+Table_ExternalData_17[[#This Row],[TR]]+Table_ExternalData_17[[#This Row],[RCA]])</f>
        <v>13050</v>
      </c>
      <c r="K718" s="10">
        <f>SUMIFS(IsQList,IsIList,Table_ExternalData_15[[#This Row],[item_key]],IsITypeList,Table_ExternalData_17[[#Headers],[R/P]])</f>
        <v>10938</v>
      </c>
      <c r="L718" s="10">
        <f>SUMIFS(IsQList,IsIList,Table_ExternalData_15[[#This Row],[item_key]],IsITypeList,Table_ExternalData_17[[#Headers],[CST]])</f>
        <v>0</v>
      </c>
      <c r="M718" s="10">
        <f>SUMIFS(IsQList,IsIList,Table_ExternalData_15[[#This Row],[item_key]],IsITypeList,Table_ExternalData_17[[#Headers],[S/I]])</f>
        <v>0</v>
      </c>
      <c r="N718" s="10">
        <f>SUMIFS(IsQList,IsIList,Table_ExternalData_15[[#This Row],[item_key]],IsITypeList,Table_ExternalData_17[[#Headers],[VST]])</f>
        <v>0</v>
      </c>
      <c r="O718" s="10">
        <f>SUMIFS(IsQList,IsIList,Table_ExternalData_15[[#This Row],[item_key]],IsITypeList,Table_ExternalData_17[[#Headers],[RTN]])</f>
        <v>0</v>
      </c>
      <c r="P718" s="10">
        <f>SUM(Table_ExternalData_17[[#This Row],[R/P]:[RTN]])</f>
        <v>10938</v>
      </c>
      <c r="Q718" s="10">
        <f>SUM((Table_ExternalData_17[[#This Row],[Opening]]+Table_ExternalData_17[[#This Row],[Total Receipt]])-Table_ExternalData_17[[#This Row],[Total Issue]])</f>
        <v>5675</v>
      </c>
    </row>
    <row r="719" spans="1:17">
      <c r="A719" s="1" t="s">
        <v>446</v>
      </c>
      <c r="B719" s="1" t="s">
        <v>1089</v>
      </c>
      <c r="C719" s="1" t="s">
        <v>1090</v>
      </c>
      <c r="D719" s="10">
        <f>SUMIFS(OPBQList,OPBIList,Table_ExternalData_17[[#This Row],[item_key]])</f>
        <v>4778</v>
      </c>
      <c r="E719" s="10">
        <f>SUMIFS(GQList,GIList,Table_ExternalData_17[[#This Row],[item_key]],GTList,Table_ExternalData_17[[#Headers],[GRN]])</f>
        <v>9110</v>
      </c>
      <c r="F719" s="10">
        <f>SUMIFS(GQList,GIList,Table_ExternalData_17[[#This Row],[item_key]],GTList,Table_ExternalData_17[[#Headers],[VSTR]])</f>
        <v>0</v>
      </c>
      <c r="G719" s="10">
        <f>SUMIFS(GQList,GIList,Table_ExternalData_17[[#This Row],[item_key]],GTList,Table_ExternalData_17[[#Headers],[SR]])</f>
        <v>0</v>
      </c>
      <c r="H719" s="10">
        <f>SUMIFS(GQList,GIList,Table_ExternalData_17[[#This Row],[item_key]],GTList,Table_ExternalData_17[[#Headers],[TR]])</f>
        <v>0</v>
      </c>
      <c r="I719" s="10">
        <f>SUMIFS(GQList,GIList,Table_ExternalData_17[[#This Row],[item_key]],GTList,Table_ExternalData_17[[#Headers],[RCA]])</f>
        <v>0</v>
      </c>
      <c r="J719" s="10">
        <f>SUM(Table_ExternalData_17[[#This Row],[GRN]]+Table_ExternalData_17[[#This Row],[VSTR]]+Table_ExternalData_17[[#This Row],[SR]]+Table_ExternalData_17[[#This Row],[TR]]+Table_ExternalData_17[[#This Row],[RCA]])</f>
        <v>9110</v>
      </c>
      <c r="K719" s="10">
        <f>SUMIFS(IsQList,IsIList,Table_ExternalData_15[[#This Row],[item_key]],IsITypeList,Table_ExternalData_17[[#Headers],[R/P]])</f>
        <v>21876</v>
      </c>
      <c r="L719" s="10">
        <f>SUMIFS(IsQList,IsIList,Table_ExternalData_15[[#This Row],[item_key]],IsITypeList,Table_ExternalData_17[[#Headers],[CST]])</f>
        <v>0</v>
      </c>
      <c r="M719" s="10">
        <f>SUMIFS(IsQList,IsIList,Table_ExternalData_15[[#This Row],[item_key]],IsITypeList,Table_ExternalData_17[[#Headers],[S/I]])</f>
        <v>0</v>
      </c>
      <c r="N719" s="10">
        <f>SUMIFS(IsQList,IsIList,Table_ExternalData_15[[#This Row],[item_key]],IsITypeList,Table_ExternalData_17[[#Headers],[VST]])</f>
        <v>0</v>
      </c>
      <c r="O719" s="10">
        <f>SUMIFS(IsQList,IsIList,Table_ExternalData_15[[#This Row],[item_key]],IsITypeList,Table_ExternalData_17[[#Headers],[RTN]])</f>
        <v>0</v>
      </c>
      <c r="P719" s="10">
        <f>SUM(Table_ExternalData_17[[#This Row],[R/P]:[RTN]])</f>
        <v>21876</v>
      </c>
      <c r="Q719" s="10">
        <f>SUM((Table_ExternalData_17[[#This Row],[Opening]]+Table_ExternalData_17[[#This Row],[Total Receipt]])-Table_ExternalData_17[[#This Row],[Total Issue]])</f>
        <v>-7988</v>
      </c>
    </row>
    <row r="720" spans="1:17">
      <c r="A720" s="1" t="s">
        <v>2033</v>
      </c>
      <c r="B720" s="1" t="s">
        <v>2858</v>
      </c>
      <c r="C720" s="1" t="s">
        <v>2859</v>
      </c>
      <c r="D720" s="10">
        <f>SUMIFS(OPBQList,OPBIList,Table_ExternalData_17[[#This Row],[item_key]])</f>
        <v>11085</v>
      </c>
      <c r="E720" s="10">
        <f>SUMIFS(GQList,GIList,Table_ExternalData_17[[#This Row],[item_key]],GTList,Table_ExternalData_17[[#Headers],[GRN]])</f>
        <v>5400</v>
      </c>
      <c r="F720" s="10">
        <f>SUMIFS(GQList,GIList,Table_ExternalData_17[[#This Row],[item_key]],GTList,Table_ExternalData_17[[#Headers],[VSTR]])</f>
        <v>0</v>
      </c>
      <c r="G720" s="10">
        <f>SUMIFS(GQList,GIList,Table_ExternalData_17[[#This Row],[item_key]],GTList,Table_ExternalData_17[[#Headers],[SR]])</f>
        <v>0</v>
      </c>
      <c r="H720" s="10">
        <f>SUMIFS(GQList,GIList,Table_ExternalData_17[[#This Row],[item_key]],GTList,Table_ExternalData_17[[#Headers],[TR]])</f>
        <v>0</v>
      </c>
      <c r="I720" s="10">
        <f>SUMIFS(GQList,GIList,Table_ExternalData_17[[#This Row],[item_key]],GTList,Table_ExternalData_17[[#Headers],[RCA]])</f>
        <v>-2700</v>
      </c>
      <c r="J720" s="10">
        <f>SUM(Table_ExternalData_17[[#This Row],[GRN]]+Table_ExternalData_17[[#This Row],[VSTR]]+Table_ExternalData_17[[#This Row],[SR]]+Table_ExternalData_17[[#This Row],[TR]]+Table_ExternalData_17[[#This Row],[RCA]])</f>
        <v>2700</v>
      </c>
      <c r="K720" s="10">
        <f>SUMIFS(IsQList,IsIList,Table_ExternalData_15[[#This Row],[item_key]],IsITypeList,Table_ExternalData_17[[#Headers],[R/P]])</f>
        <v>10785</v>
      </c>
      <c r="L720" s="10">
        <f>SUMIFS(IsQList,IsIList,Table_ExternalData_15[[#This Row],[item_key]],IsITypeList,Table_ExternalData_17[[#Headers],[CST]])</f>
        <v>0</v>
      </c>
      <c r="M720" s="10">
        <f>SUMIFS(IsQList,IsIList,Table_ExternalData_15[[#This Row],[item_key]],IsITypeList,Table_ExternalData_17[[#Headers],[S/I]])</f>
        <v>0</v>
      </c>
      <c r="N720" s="10">
        <f>SUMIFS(IsQList,IsIList,Table_ExternalData_15[[#This Row],[item_key]],IsITypeList,Table_ExternalData_17[[#Headers],[VST]])</f>
        <v>0</v>
      </c>
      <c r="O720" s="10">
        <f>SUMIFS(IsQList,IsIList,Table_ExternalData_15[[#This Row],[item_key]],IsITypeList,Table_ExternalData_17[[#Headers],[RTN]])</f>
        <v>0</v>
      </c>
      <c r="P720" s="10">
        <f>SUM(Table_ExternalData_17[[#This Row],[R/P]:[RTN]])</f>
        <v>10785</v>
      </c>
      <c r="Q720" s="10">
        <f>SUM((Table_ExternalData_17[[#This Row],[Opening]]+Table_ExternalData_17[[#This Row],[Total Receipt]])-Table_ExternalData_17[[#This Row],[Total Issue]])</f>
        <v>3000</v>
      </c>
    </row>
    <row r="721" spans="1:17">
      <c r="A721" s="1" t="s">
        <v>2034</v>
      </c>
      <c r="B721" s="1" t="s">
        <v>2860</v>
      </c>
      <c r="C721" s="1" t="s">
        <v>2460</v>
      </c>
      <c r="D721" s="10">
        <f>SUMIFS(OPBQList,OPBIList,Table_ExternalData_17[[#This Row],[item_key]])</f>
        <v>15114</v>
      </c>
      <c r="E721" s="10">
        <f>SUMIFS(GQList,GIList,Table_ExternalData_17[[#This Row],[item_key]],GTList,Table_ExternalData_17[[#Headers],[GRN]])</f>
        <v>7700</v>
      </c>
      <c r="F721" s="10">
        <f>SUMIFS(GQList,GIList,Table_ExternalData_17[[#This Row],[item_key]],GTList,Table_ExternalData_17[[#Headers],[VSTR]])</f>
        <v>0</v>
      </c>
      <c r="G721" s="10">
        <f>SUMIFS(GQList,GIList,Table_ExternalData_17[[#This Row],[item_key]],GTList,Table_ExternalData_17[[#Headers],[SR]])</f>
        <v>0</v>
      </c>
      <c r="H721" s="10">
        <f>SUMIFS(GQList,GIList,Table_ExternalData_17[[#This Row],[item_key]],GTList,Table_ExternalData_17[[#Headers],[TR]])</f>
        <v>0</v>
      </c>
      <c r="I721" s="10">
        <f>SUMIFS(GQList,GIList,Table_ExternalData_17[[#This Row],[item_key]],GTList,Table_ExternalData_17[[#Headers],[RCA]])</f>
        <v>0</v>
      </c>
      <c r="J721" s="10">
        <f>SUM(Table_ExternalData_17[[#This Row],[GRN]]+Table_ExternalData_17[[#This Row],[VSTR]]+Table_ExternalData_17[[#This Row],[SR]]+Table_ExternalData_17[[#This Row],[TR]]+Table_ExternalData_17[[#This Row],[RCA]])</f>
        <v>7700</v>
      </c>
      <c r="K721" s="10">
        <f>SUMIFS(IsQList,IsIList,Table_ExternalData_15[[#This Row],[item_key]],IsITypeList,Table_ExternalData_17[[#Headers],[R/P]])</f>
        <v>10785</v>
      </c>
      <c r="L721" s="10">
        <f>SUMIFS(IsQList,IsIList,Table_ExternalData_15[[#This Row],[item_key]],IsITypeList,Table_ExternalData_17[[#Headers],[CST]])</f>
        <v>0</v>
      </c>
      <c r="M721" s="10">
        <f>SUMIFS(IsQList,IsIList,Table_ExternalData_15[[#This Row],[item_key]],IsITypeList,Table_ExternalData_17[[#Headers],[S/I]])</f>
        <v>0</v>
      </c>
      <c r="N721" s="10">
        <f>SUMIFS(IsQList,IsIList,Table_ExternalData_15[[#This Row],[item_key]],IsITypeList,Table_ExternalData_17[[#Headers],[VST]])</f>
        <v>0</v>
      </c>
      <c r="O721" s="10">
        <f>SUMIFS(IsQList,IsIList,Table_ExternalData_15[[#This Row],[item_key]],IsITypeList,Table_ExternalData_17[[#Headers],[RTN]])</f>
        <v>0</v>
      </c>
      <c r="P721" s="10">
        <f>SUM(Table_ExternalData_17[[#This Row],[R/P]:[RTN]])</f>
        <v>10785</v>
      </c>
      <c r="Q721" s="10">
        <f>SUM((Table_ExternalData_17[[#This Row],[Opening]]+Table_ExternalData_17[[#This Row],[Total Receipt]])-Table_ExternalData_17[[#This Row],[Total Issue]])</f>
        <v>12029</v>
      </c>
    </row>
    <row r="722" spans="1:17">
      <c r="A722" s="1" t="s">
        <v>560</v>
      </c>
      <c r="B722" s="1" t="s">
        <v>1283</v>
      </c>
      <c r="C722" s="1" t="s">
        <v>1284</v>
      </c>
      <c r="D722" s="10">
        <f>SUMIFS(OPBQList,OPBIList,Table_ExternalData_17[[#This Row],[item_key]])</f>
        <v>3350</v>
      </c>
      <c r="E722" s="10">
        <f>SUMIFS(GQList,GIList,Table_ExternalData_17[[#This Row],[item_key]],GTList,Table_ExternalData_17[[#Headers],[GRN]])</f>
        <v>5800</v>
      </c>
      <c r="F722" s="10">
        <f>SUMIFS(GQList,GIList,Table_ExternalData_17[[#This Row],[item_key]],GTList,Table_ExternalData_17[[#Headers],[VSTR]])</f>
        <v>0</v>
      </c>
      <c r="G722" s="10">
        <f>SUMIFS(GQList,GIList,Table_ExternalData_17[[#This Row],[item_key]],GTList,Table_ExternalData_17[[#Headers],[SR]])</f>
        <v>0</v>
      </c>
      <c r="H722" s="10">
        <f>SUMIFS(GQList,GIList,Table_ExternalData_17[[#This Row],[item_key]],GTList,Table_ExternalData_17[[#Headers],[TR]])</f>
        <v>0</v>
      </c>
      <c r="I722" s="10">
        <f>SUMIFS(GQList,GIList,Table_ExternalData_17[[#This Row],[item_key]],GTList,Table_ExternalData_17[[#Headers],[RCA]])</f>
        <v>0</v>
      </c>
      <c r="J722" s="10">
        <f>SUM(Table_ExternalData_17[[#This Row],[GRN]]+Table_ExternalData_17[[#This Row],[VSTR]]+Table_ExternalData_17[[#This Row],[SR]]+Table_ExternalData_17[[#This Row],[TR]]+Table_ExternalData_17[[#This Row],[RCA]])</f>
        <v>5800</v>
      </c>
      <c r="K722" s="10">
        <f>SUMIFS(IsQList,IsIList,Table_ExternalData_15[[#This Row],[item_key]],IsITypeList,Table_ExternalData_17[[#Headers],[R/P]])</f>
        <v>10785</v>
      </c>
      <c r="L722" s="10">
        <f>SUMIFS(IsQList,IsIList,Table_ExternalData_15[[#This Row],[item_key]],IsITypeList,Table_ExternalData_17[[#Headers],[CST]])</f>
        <v>0</v>
      </c>
      <c r="M722" s="10">
        <f>SUMIFS(IsQList,IsIList,Table_ExternalData_15[[#This Row],[item_key]],IsITypeList,Table_ExternalData_17[[#Headers],[S/I]])</f>
        <v>0</v>
      </c>
      <c r="N722" s="10">
        <f>SUMIFS(IsQList,IsIList,Table_ExternalData_15[[#This Row],[item_key]],IsITypeList,Table_ExternalData_17[[#Headers],[VST]])</f>
        <v>0</v>
      </c>
      <c r="O722" s="10">
        <f>SUMIFS(IsQList,IsIList,Table_ExternalData_15[[#This Row],[item_key]],IsITypeList,Table_ExternalData_17[[#Headers],[RTN]])</f>
        <v>0</v>
      </c>
      <c r="P722" s="10">
        <f>SUM(Table_ExternalData_17[[#This Row],[R/P]:[RTN]])</f>
        <v>10785</v>
      </c>
      <c r="Q722" s="10">
        <f>SUM((Table_ExternalData_17[[#This Row],[Opening]]+Table_ExternalData_17[[#This Row],[Total Receipt]])-Table_ExternalData_17[[#This Row],[Total Issue]])</f>
        <v>-1635</v>
      </c>
    </row>
    <row r="723" spans="1:17">
      <c r="A723" s="1" t="s">
        <v>408</v>
      </c>
      <c r="B723" s="1" t="s">
        <v>627</v>
      </c>
      <c r="C723" s="1" t="s">
        <v>628</v>
      </c>
      <c r="D723" s="10">
        <f>SUMIFS(OPBQList,OPBIList,Table_ExternalData_17[[#This Row],[item_key]])</f>
        <v>5475</v>
      </c>
      <c r="E723" s="10">
        <f>SUMIFS(GQList,GIList,Table_ExternalData_17[[#This Row],[item_key]],GTList,Table_ExternalData_17[[#Headers],[GRN]])</f>
        <v>1725</v>
      </c>
      <c r="F723" s="10">
        <f>SUMIFS(GQList,GIList,Table_ExternalData_17[[#This Row],[item_key]],GTList,Table_ExternalData_17[[#Headers],[VSTR]])</f>
        <v>0</v>
      </c>
      <c r="G723" s="10">
        <f>SUMIFS(GQList,GIList,Table_ExternalData_17[[#This Row],[item_key]],GTList,Table_ExternalData_17[[#Headers],[SR]])</f>
        <v>0</v>
      </c>
      <c r="H723" s="10">
        <f>SUMIFS(GQList,GIList,Table_ExternalData_17[[#This Row],[item_key]],GTList,Table_ExternalData_17[[#Headers],[TR]])</f>
        <v>0</v>
      </c>
      <c r="I723" s="10">
        <f>SUMIFS(GQList,GIList,Table_ExternalData_17[[#This Row],[item_key]],GTList,Table_ExternalData_17[[#Headers],[RCA]])</f>
        <v>0</v>
      </c>
      <c r="J723" s="10">
        <f>SUM(Table_ExternalData_17[[#This Row],[GRN]]+Table_ExternalData_17[[#This Row],[VSTR]]+Table_ExternalData_17[[#This Row],[SR]]+Table_ExternalData_17[[#This Row],[TR]]+Table_ExternalData_17[[#This Row],[RCA]])</f>
        <v>1725</v>
      </c>
      <c r="K723" s="10">
        <f>SUMIFS(IsQList,IsIList,Table_ExternalData_15[[#This Row],[item_key]],IsITypeList,Table_ExternalData_17[[#Headers],[R/P]])</f>
        <v>10785</v>
      </c>
      <c r="L723" s="10">
        <f>SUMIFS(IsQList,IsIList,Table_ExternalData_15[[#This Row],[item_key]],IsITypeList,Table_ExternalData_17[[#Headers],[CST]])</f>
        <v>0</v>
      </c>
      <c r="M723" s="10">
        <f>SUMIFS(IsQList,IsIList,Table_ExternalData_15[[#This Row],[item_key]],IsITypeList,Table_ExternalData_17[[#Headers],[S/I]])</f>
        <v>0</v>
      </c>
      <c r="N723" s="10">
        <f>SUMIFS(IsQList,IsIList,Table_ExternalData_15[[#This Row],[item_key]],IsITypeList,Table_ExternalData_17[[#Headers],[VST]])</f>
        <v>0</v>
      </c>
      <c r="O723" s="10">
        <f>SUMIFS(IsQList,IsIList,Table_ExternalData_15[[#This Row],[item_key]],IsITypeList,Table_ExternalData_17[[#Headers],[RTN]])</f>
        <v>0</v>
      </c>
      <c r="P723" s="10">
        <f>SUM(Table_ExternalData_17[[#This Row],[R/P]:[RTN]])</f>
        <v>10785</v>
      </c>
      <c r="Q723" s="10">
        <f>SUM((Table_ExternalData_17[[#This Row],[Opening]]+Table_ExternalData_17[[#This Row],[Total Receipt]])-Table_ExternalData_17[[#This Row],[Total Issue]])</f>
        <v>-3585</v>
      </c>
    </row>
    <row r="724" spans="1:17">
      <c r="A724" s="1" t="s">
        <v>409</v>
      </c>
      <c r="B724" s="1" t="s">
        <v>629</v>
      </c>
      <c r="C724" s="1" t="s">
        <v>630</v>
      </c>
      <c r="D724" s="10">
        <f>SUMIFS(OPBQList,OPBIList,Table_ExternalData_17[[#This Row],[item_key]])</f>
        <v>1909</v>
      </c>
      <c r="E724" s="10">
        <f>SUMIFS(GQList,GIList,Table_ExternalData_17[[#This Row],[item_key]],GTList,Table_ExternalData_17[[#Headers],[GRN]])</f>
        <v>1725</v>
      </c>
      <c r="F724" s="10">
        <f>SUMIFS(GQList,GIList,Table_ExternalData_17[[#This Row],[item_key]],GTList,Table_ExternalData_17[[#Headers],[VSTR]])</f>
        <v>0</v>
      </c>
      <c r="G724" s="10">
        <f>SUMIFS(GQList,GIList,Table_ExternalData_17[[#This Row],[item_key]],GTList,Table_ExternalData_17[[#Headers],[SR]])</f>
        <v>0</v>
      </c>
      <c r="H724" s="10">
        <f>SUMIFS(GQList,GIList,Table_ExternalData_17[[#This Row],[item_key]],GTList,Table_ExternalData_17[[#Headers],[TR]])</f>
        <v>0</v>
      </c>
      <c r="I724" s="10">
        <f>SUMIFS(GQList,GIList,Table_ExternalData_17[[#This Row],[item_key]],GTList,Table_ExternalData_17[[#Headers],[RCA]])</f>
        <v>0</v>
      </c>
      <c r="J724" s="10">
        <f>SUM(Table_ExternalData_17[[#This Row],[GRN]]+Table_ExternalData_17[[#This Row],[VSTR]]+Table_ExternalData_17[[#This Row],[SR]]+Table_ExternalData_17[[#This Row],[TR]]+Table_ExternalData_17[[#This Row],[RCA]])</f>
        <v>1725</v>
      </c>
      <c r="K724" s="10">
        <f>SUMIFS(IsQList,IsIList,Table_ExternalData_15[[#This Row],[item_key]],IsITypeList,Table_ExternalData_17[[#Headers],[R/P]])</f>
        <v>10785</v>
      </c>
      <c r="L724" s="10">
        <f>SUMIFS(IsQList,IsIList,Table_ExternalData_15[[#This Row],[item_key]],IsITypeList,Table_ExternalData_17[[#Headers],[CST]])</f>
        <v>0</v>
      </c>
      <c r="M724" s="10">
        <f>SUMIFS(IsQList,IsIList,Table_ExternalData_15[[#This Row],[item_key]],IsITypeList,Table_ExternalData_17[[#Headers],[S/I]])</f>
        <v>0</v>
      </c>
      <c r="N724" s="10">
        <f>SUMIFS(IsQList,IsIList,Table_ExternalData_15[[#This Row],[item_key]],IsITypeList,Table_ExternalData_17[[#Headers],[VST]])</f>
        <v>0</v>
      </c>
      <c r="O724" s="10">
        <f>SUMIFS(IsQList,IsIList,Table_ExternalData_15[[#This Row],[item_key]],IsITypeList,Table_ExternalData_17[[#Headers],[RTN]])</f>
        <v>0</v>
      </c>
      <c r="P724" s="10">
        <f>SUM(Table_ExternalData_17[[#This Row],[R/P]:[RTN]])</f>
        <v>10785</v>
      </c>
      <c r="Q724" s="10">
        <f>SUM((Table_ExternalData_17[[#This Row],[Opening]]+Table_ExternalData_17[[#This Row],[Total Receipt]])-Table_ExternalData_17[[#This Row],[Total Issue]])</f>
        <v>-7151</v>
      </c>
    </row>
    <row r="725" spans="1:17">
      <c r="A725" s="1" t="s">
        <v>375</v>
      </c>
      <c r="B725" s="1" t="s">
        <v>1170</v>
      </c>
      <c r="C725" s="1" t="s">
        <v>1171</v>
      </c>
      <c r="D725" s="10">
        <f>SUMIFS(OPBQList,OPBIList,Table_ExternalData_17[[#This Row],[item_key]])</f>
        <v>4946</v>
      </c>
      <c r="E725" s="10">
        <f>SUMIFS(GQList,GIList,Table_ExternalData_17[[#This Row],[item_key]],GTList,Table_ExternalData_17[[#Headers],[GRN]])</f>
        <v>11300</v>
      </c>
      <c r="F725" s="10">
        <f>SUMIFS(GQList,GIList,Table_ExternalData_17[[#This Row],[item_key]],GTList,Table_ExternalData_17[[#Headers],[VSTR]])</f>
        <v>0</v>
      </c>
      <c r="G725" s="10">
        <f>SUMIFS(GQList,GIList,Table_ExternalData_17[[#This Row],[item_key]],GTList,Table_ExternalData_17[[#Headers],[SR]])</f>
        <v>0</v>
      </c>
      <c r="H725" s="10">
        <f>SUMIFS(GQList,GIList,Table_ExternalData_17[[#This Row],[item_key]],GTList,Table_ExternalData_17[[#Headers],[TR]])</f>
        <v>0</v>
      </c>
      <c r="I725" s="10">
        <f>SUMIFS(GQList,GIList,Table_ExternalData_17[[#This Row],[item_key]],GTList,Table_ExternalData_17[[#Headers],[RCA]])</f>
        <v>0</v>
      </c>
      <c r="J725" s="10">
        <f>SUM(Table_ExternalData_17[[#This Row],[GRN]]+Table_ExternalData_17[[#This Row],[VSTR]]+Table_ExternalData_17[[#This Row],[SR]]+Table_ExternalData_17[[#This Row],[TR]]+Table_ExternalData_17[[#This Row],[RCA]])</f>
        <v>11300</v>
      </c>
      <c r="K725" s="10">
        <f>SUMIFS(IsQList,IsIList,Table_ExternalData_15[[#This Row],[item_key]],IsITypeList,Table_ExternalData_17[[#Headers],[R/P]])</f>
        <v>9924</v>
      </c>
      <c r="L725" s="10">
        <f>SUMIFS(IsQList,IsIList,Table_ExternalData_15[[#This Row],[item_key]],IsITypeList,Table_ExternalData_17[[#Headers],[CST]])</f>
        <v>0</v>
      </c>
      <c r="M725" s="10">
        <f>SUMIFS(IsQList,IsIList,Table_ExternalData_15[[#This Row],[item_key]],IsITypeList,Table_ExternalData_17[[#Headers],[S/I]])</f>
        <v>0</v>
      </c>
      <c r="N725" s="10">
        <f>SUMIFS(IsQList,IsIList,Table_ExternalData_15[[#This Row],[item_key]],IsITypeList,Table_ExternalData_17[[#Headers],[VST]])</f>
        <v>0</v>
      </c>
      <c r="O725" s="10">
        <f>SUMIFS(IsQList,IsIList,Table_ExternalData_15[[#This Row],[item_key]],IsITypeList,Table_ExternalData_17[[#Headers],[RTN]])</f>
        <v>-2</v>
      </c>
      <c r="P725" s="10">
        <f>SUM(Table_ExternalData_17[[#This Row],[R/P]:[RTN]])</f>
        <v>9922</v>
      </c>
      <c r="Q725" s="10">
        <f>SUM((Table_ExternalData_17[[#This Row],[Opening]]+Table_ExternalData_17[[#This Row],[Total Receipt]])-Table_ExternalData_17[[#This Row],[Total Issue]])</f>
        <v>6324</v>
      </c>
    </row>
    <row r="726" spans="1:17">
      <c r="A726" s="1" t="s">
        <v>410</v>
      </c>
      <c r="B726" s="1" t="s">
        <v>1335</v>
      </c>
      <c r="C726" s="1" t="s">
        <v>1336</v>
      </c>
      <c r="D726" s="10">
        <f>SUMIFS(OPBQList,OPBIList,Table_ExternalData_17[[#This Row],[item_key]])</f>
        <v>5490</v>
      </c>
      <c r="E726" s="10">
        <f>SUMIFS(GQList,GIList,Table_ExternalData_17[[#This Row],[item_key]],GTList,Table_ExternalData_17[[#Headers],[GRN]])</f>
        <v>12800</v>
      </c>
      <c r="F726" s="10">
        <f>SUMIFS(GQList,GIList,Table_ExternalData_17[[#This Row],[item_key]],GTList,Table_ExternalData_17[[#Headers],[VSTR]])</f>
        <v>0</v>
      </c>
      <c r="G726" s="10">
        <f>SUMIFS(GQList,GIList,Table_ExternalData_17[[#This Row],[item_key]],GTList,Table_ExternalData_17[[#Headers],[SR]])</f>
        <v>0</v>
      </c>
      <c r="H726" s="10">
        <f>SUMIFS(GQList,GIList,Table_ExternalData_17[[#This Row],[item_key]],GTList,Table_ExternalData_17[[#Headers],[TR]])</f>
        <v>0</v>
      </c>
      <c r="I726" s="10">
        <f>SUMIFS(GQList,GIList,Table_ExternalData_17[[#This Row],[item_key]],GTList,Table_ExternalData_17[[#Headers],[RCA]])</f>
        <v>0</v>
      </c>
      <c r="J726" s="10">
        <f>SUM(Table_ExternalData_17[[#This Row],[GRN]]+Table_ExternalData_17[[#This Row],[VSTR]]+Table_ExternalData_17[[#This Row],[SR]]+Table_ExternalData_17[[#This Row],[TR]]+Table_ExternalData_17[[#This Row],[RCA]])</f>
        <v>12800</v>
      </c>
      <c r="K726" s="10">
        <f>SUMIFS(IsQList,IsIList,Table_ExternalData_15[[#This Row],[item_key]],IsITypeList,Table_ExternalData_17[[#Headers],[R/P]])</f>
        <v>10785</v>
      </c>
      <c r="L726" s="10">
        <f>SUMIFS(IsQList,IsIList,Table_ExternalData_15[[#This Row],[item_key]],IsITypeList,Table_ExternalData_17[[#Headers],[CST]])</f>
        <v>0</v>
      </c>
      <c r="M726" s="10">
        <f>SUMIFS(IsQList,IsIList,Table_ExternalData_15[[#This Row],[item_key]],IsITypeList,Table_ExternalData_17[[#Headers],[S/I]])</f>
        <v>0</v>
      </c>
      <c r="N726" s="10">
        <f>SUMIFS(IsQList,IsIList,Table_ExternalData_15[[#This Row],[item_key]],IsITypeList,Table_ExternalData_17[[#Headers],[VST]])</f>
        <v>0</v>
      </c>
      <c r="O726" s="10">
        <f>SUMIFS(IsQList,IsIList,Table_ExternalData_15[[#This Row],[item_key]],IsITypeList,Table_ExternalData_17[[#Headers],[RTN]])</f>
        <v>0</v>
      </c>
      <c r="P726" s="10">
        <f>SUM(Table_ExternalData_17[[#This Row],[R/P]:[RTN]])</f>
        <v>10785</v>
      </c>
      <c r="Q726" s="10">
        <f>SUM((Table_ExternalData_17[[#This Row],[Opening]]+Table_ExternalData_17[[#This Row],[Total Receipt]])-Table_ExternalData_17[[#This Row],[Total Issue]])</f>
        <v>7505</v>
      </c>
    </row>
    <row r="727" spans="1:17">
      <c r="A727" s="1" t="s">
        <v>284</v>
      </c>
      <c r="B727" s="1" t="s">
        <v>975</v>
      </c>
      <c r="C727" s="1" t="s">
        <v>976</v>
      </c>
      <c r="D727" s="10">
        <f>SUMIFS(OPBQList,OPBIList,Table_ExternalData_17[[#This Row],[item_key]])</f>
        <v>6514</v>
      </c>
      <c r="E727" s="10">
        <f>SUMIFS(GQList,GIList,Table_ExternalData_17[[#This Row],[item_key]],GTList,Table_ExternalData_17[[#Headers],[GRN]])</f>
        <v>9500</v>
      </c>
      <c r="F727" s="10">
        <f>SUMIFS(GQList,GIList,Table_ExternalData_17[[#This Row],[item_key]],GTList,Table_ExternalData_17[[#Headers],[VSTR]])</f>
        <v>0</v>
      </c>
      <c r="G727" s="10">
        <f>SUMIFS(GQList,GIList,Table_ExternalData_17[[#This Row],[item_key]],GTList,Table_ExternalData_17[[#Headers],[SR]])</f>
        <v>0</v>
      </c>
      <c r="H727" s="10">
        <f>SUMIFS(GQList,GIList,Table_ExternalData_17[[#This Row],[item_key]],GTList,Table_ExternalData_17[[#Headers],[TR]])</f>
        <v>0</v>
      </c>
      <c r="I727" s="10">
        <f>SUMIFS(GQList,GIList,Table_ExternalData_17[[#This Row],[item_key]],GTList,Table_ExternalData_17[[#Headers],[RCA]])</f>
        <v>-600</v>
      </c>
      <c r="J727" s="10">
        <f>SUM(Table_ExternalData_17[[#This Row],[GRN]]+Table_ExternalData_17[[#This Row],[VSTR]]+Table_ExternalData_17[[#This Row],[SR]]+Table_ExternalData_17[[#This Row],[TR]]+Table_ExternalData_17[[#This Row],[RCA]])</f>
        <v>8900</v>
      </c>
      <c r="K727" s="10">
        <f>SUMIFS(IsQList,IsIList,Table_ExternalData_15[[#This Row],[item_key]],IsITypeList,Table_ExternalData_17[[#Headers],[R/P]])</f>
        <v>10785</v>
      </c>
      <c r="L727" s="10">
        <f>SUMIFS(IsQList,IsIList,Table_ExternalData_15[[#This Row],[item_key]],IsITypeList,Table_ExternalData_17[[#Headers],[CST]])</f>
        <v>0</v>
      </c>
      <c r="M727" s="10">
        <f>SUMIFS(IsQList,IsIList,Table_ExternalData_15[[#This Row],[item_key]],IsITypeList,Table_ExternalData_17[[#Headers],[S/I]])</f>
        <v>0</v>
      </c>
      <c r="N727" s="10">
        <f>SUMIFS(IsQList,IsIList,Table_ExternalData_15[[#This Row],[item_key]],IsITypeList,Table_ExternalData_17[[#Headers],[VST]])</f>
        <v>0</v>
      </c>
      <c r="O727" s="10">
        <f>SUMIFS(IsQList,IsIList,Table_ExternalData_15[[#This Row],[item_key]],IsITypeList,Table_ExternalData_17[[#Headers],[RTN]])</f>
        <v>0</v>
      </c>
      <c r="P727" s="10">
        <f>SUM(Table_ExternalData_17[[#This Row],[R/P]:[RTN]])</f>
        <v>10785</v>
      </c>
      <c r="Q727" s="10">
        <f>SUM((Table_ExternalData_17[[#This Row],[Opening]]+Table_ExternalData_17[[#This Row],[Total Receipt]])-Table_ExternalData_17[[#This Row],[Total Issue]])</f>
        <v>4629</v>
      </c>
    </row>
    <row r="728" spans="1:17">
      <c r="A728" s="1" t="s">
        <v>285</v>
      </c>
      <c r="B728" s="1" t="s">
        <v>977</v>
      </c>
      <c r="C728" s="1" t="s">
        <v>978</v>
      </c>
      <c r="D728" s="10">
        <f>SUMIFS(OPBQList,OPBIList,Table_ExternalData_17[[#This Row],[item_key]])</f>
        <v>7120</v>
      </c>
      <c r="E728" s="10">
        <f>SUMIFS(GQList,GIList,Table_ExternalData_17[[#This Row],[item_key]],GTList,Table_ExternalData_17[[#Headers],[GRN]])</f>
        <v>9500</v>
      </c>
      <c r="F728" s="10">
        <f>SUMIFS(GQList,GIList,Table_ExternalData_17[[#This Row],[item_key]],GTList,Table_ExternalData_17[[#Headers],[VSTR]])</f>
        <v>0</v>
      </c>
      <c r="G728" s="10">
        <f>SUMIFS(GQList,GIList,Table_ExternalData_17[[#This Row],[item_key]],GTList,Table_ExternalData_17[[#Headers],[SR]])</f>
        <v>0</v>
      </c>
      <c r="H728" s="10">
        <f>SUMIFS(GQList,GIList,Table_ExternalData_17[[#This Row],[item_key]],GTList,Table_ExternalData_17[[#Headers],[TR]])</f>
        <v>0</v>
      </c>
      <c r="I728" s="10">
        <f>SUMIFS(GQList,GIList,Table_ExternalData_17[[#This Row],[item_key]],GTList,Table_ExternalData_17[[#Headers],[RCA]])</f>
        <v>-600</v>
      </c>
      <c r="J728" s="10">
        <f>SUM(Table_ExternalData_17[[#This Row],[GRN]]+Table_ExternalData_17[[#This Row],[VSTR]]+Table_ExternalData_17[[#This Row],[SR]]+Table_ExternalData_17[[#This Row],[TR]]+Table_ExternalData_17[[#This Row],[RCA]])</f>
        <v>8900</v>
      </c>
      <c r="K728" s="10">
        <f>SUMIFS(IsQList,IsIList,Table_ExternalData_15[[#This Row],[item_key]],IsITypeList,Table_ExternalData_17[[#Headers],[R/P]])</f>
        <v>10785</v>
      </c>
      <c r="L728" s="10">
        <f>SUMIFS(IsQList,IsIList,Table_ExternalData_15[[#This Row],[item_key]],IsITypeList,Table_ExternalData_17[[#Headers],[CST]])</f>
        <v>0</v>
      </c>
      <c r="M728" s="10">
        <f>SUMIFS(IsQList,IsIList,Table_ExternalData_15[[#This Row],[item_key]],IsITypeList,Table_ExternalData_17[[#Headers],[S/I]])</f>
        <v>0</v>
      </c>
      <c r="N728" s="10">
        <f>SUMIFS(IsQList,IsIList,Table_ExternalData_15[[#This Row],[item_key]],IsITypeList,Table_ExternalData_17[[#Headers],[VST]])</f>
        <v>0</v>
      </c>
      <c r="O728" s="10">
        <f>SUMIFS(IsQList,IsIList,Table_ExternalData_15[[#This Row],[item_key]],IsITypeList,Table_ExternalData_17[[#Headers],[RTN]])</f>
        <v>0</v>
      </c>
      <c r="P728" s="10">
        <f>SUM(Table_ExternalData_17[[#This Row],[R/P]:[RTN]])</f>
        <v>10785</v>
      </c>
      <c r="Q728" s="10">
        <f>SUM((Table_ExternalData_17[[#This Row],[Opening]]+Table_ExternalData_17[[#This Row],[Total Receipt]])-Table_ExternalData_17[[#This Row],[Total Issue]])</f>
        <v>5235</v>
      </c>
    </row>
    <row r="729" spans="1:17">
      <c r="A729" s="1" t="s">
        <v>286</v>
      </c>
      <c r="B729" s="1" t="s">
        <v>979</v>
      </c>
      <c r="C729" s="1" t="s">
        <v>980</v>
      </c>
      <c r="D729" s="10">
        <f>SUMIFS(OPBQList,OPBIList,Table_ExternalData_17[[#This Row],[item_key]])</f>
        <v>7699</v>
      </c>
      <c r="E729" s="10">
        <f>SUMIFS(GQList,GIList,Table_ExternalData_17[[#This Row],[item_key]],GTList,Table_ExternalData_17[[#Headers],[GRN]])</f>
        <v>9500</v>
      </c>
      <c r="F729" s="10">
        <f>SUMIFS(GQList,GIList,Table_ExternalData_17[[#This Row],[item_key]],GTList,Table_ExternalData_17[[#Headers],[VSTR]])</f>
        <v>0</v>
      </c>
      <c r="G729" s="10">
        <f>SUMIFS(GQList,GIList,Table_ExternalData_17[[#This Row],[item_key]],GTList,Table_ExternalData_17[[#Headers],[SR]])</f>
        <v>0</v>
      </c>
      <c r="H729" s="10">
        <f>SUMIFS(GQList,GIList,Table_ExternalData_17[[#This Row],[item_key]],GTList,Table_ExternalData_17[[#Headers],[TR]])</f>
        <v>0</v>
      </c>
      <c r="I729" s="10">
        <f>SUMIFS(GQList,GIList,Table_ExternalData_17[[#This Row],[item_key]],GTList,Table_ExternalData_17[[#Headers],[RCA]])</f>
        <v>-600</v>
      </c>
      <c r="J729" s="10">
        <f>SUM(Table_ExternalData_17[[#This Row],[GRN]]+Table_ExternalData_17[[#This Row],[VSTR]]+Table_ExternalData_17[[#This Row],[SR]]+Table_ExternalData_17[[#This Row],[TR]]+Table_ExternalData_17[[#This Row],[RCA]])</f>
        <v>8900</v>
      </c>
      <c r="K729" s="10">
        <f>SUMIFS(IsQList,IsIList,Table_ExternalData_15[[#This Row],[item_key]],IsITypeList,Table_ExternalData_17[[#Headers],[R/P]])</f>
        <v>10785</v>
      </c>
      <c r="L729" s="10">
        <f>SUMIFS(IsQList,IsIList,Table_ExternalData_15[[#This Row],[item_key]],IsITypeList,Table_ExternalData_17[[#Headers],[CST]])</f>
        <v>0</v>
      </c>
      <c r="M729" s="10">
        <f>SUMIFS(IsQList,IsIList,Table_ExternalData_15[[#This Row],[item_key]],IsITypeList,Table_ExternalData_17[[#Headers],[S/I]])</f>
        <v>0</v>
      </c>
      <c r="N729" s="10">
        <f>SUMIFS(IsQList,IsIList,Table_ExternalData_15[[#This Row],[item_key]],IsITypeList,Table_ExternalData_17[[#Headers],[VST]])</f>
        <v>0</v>
      </c>
      <c r="O729" s="10">
        <f>SUMIFS(IsQList,IsIList,Table_ExternalData_15[[#This Row],[item_key]],IsITypeList,Table_ExternalData_17[[#Headers],[RTN]])</f>
        <v>0</v>
      </c>
      <c r="P729" s="10">
        <f>SUM(Table_ExternalData_17[[#This Row],[R/P]:[RTN]])</f>
        <v>10785</v>
      </c>
      <c r="Q729" s="10">
        <f>SUM((Table_ExternalData_17[[#This Row],[Opening]]+Table_ExternalData_17[[#This Row],[Total Receipt]])-Table_ExternalData_17[[#This Row],[Total Issue]])</f>
        <v>5814</v>
      </c>
    </row>
    <row r="730" spans="1:17">
      <c r="A730" s="1" t="s">
        <v>287</v>
      </c>
      <c r="B730" s="1" t="s">
        <v>981</v>
      </c>
      <c r="C730" s="1" t="s">
        <v>982</v>
      </c>
      <c r="D730" s="10">
        <f>SUMIFS(OPBQList,OPBIList,Table_ExternalData_17[[#This Row],[item_key]])</f>
        <v>8143</v>
      </c>
      <c r="E730" s="10">
        <f>SUMIFS(GQList,GIList,Table_ExternalData_17[[#This Row],[item_key]],GTList,Table_ExternalData_17[[#Headers],[GRN]])</f>
        <v>9500</v>
      </c>
      <c r="F730" s="10">
        <f>SUMIFS(GQList,GIList,Table_ExternalData_17[[#This Row],[item_key]],GTList,Table_ExternalData_17[[#Headers],[VSTR]])</f>
        <v>0</v>
      </c>
      <c r="G730" s="10">
        <f>SUMIFS(GQList,GIList,Table_ExternalData_17[[#This Row],[item_key]],GTList,Table_ExternalData_17[[#Headers],[SR]])</f>
        <v>0</v>
      </c>
      <c r="H730" s="10">
        <f>SUMIFS(GQList,GIList,Table_ExternalData_17[[#This Row],[item_key]],GTList,Table_ExternalData_17[[#Headers],[TR]])</f>
        <v>0</v>
      </c>
      <c r="I730" s="10">
        <f>SUMIFS(GQList,GIList,Table_ExternalData_17[[#This Row],[item_key]],GTList,Table_ExternalData_17[[#Headers],[RCA]])</f>
        <v>-600</v>
      </c>
      <c r="J730" s="10">
        <f>SUM(Table_ExternalData_17[[#This Row],[GRN]]+Table_ExternalData_17[[#This Row],[VSTR]]+Table_ExternalData_17[[#This Row],[SR]]+Table_ExternalData_17[[#This Row],[TR]]+Table_ExternalData_17[[#This Row],[RCA]])</f>
        <v>8900</v>
      </c>
      <c r="K730" s="10">
        <f>SUMIFS(IsQList,IsIList,Table_ExternalData_15[[#This Row],[item_key]],IsITypeList,Table_ExternalData_17[[#Headers],[R/P]])</f>
        <v>10785</v>
      </c>
      <c r="L730" s="10">
        <f>SUMIFS(IsQList,IsIList,Table_ExternalData_15[[#This Row],[item_key]],IsITypeList,Table_ExternalData_17[[#Headers],[CST]])</f>
        <v>0</v>
      </c>
      <c r="M730" s="10">
        <f>SUMIFS(IsQList,IsIList,Table_ExternalData_15[[#This Row],[item_key]],IsITypeList,Table_ExternalData_17[[#Headers],[S/I]])</f>
        <v>0</v>
      </c>
      <c r="N730" s="10">
        <f>SUMIFS(IsQList,IsIList,Table_ExternalData_15[[#This Row],[item_key]],IsITypeList,Table_ExternalData_17[[#Headers],[VST]])</f>
        <v>0</v>
      </c>
      <c r="O730" s="10">
        <f>SUMIFS(IsQList,IsIList,Table_ExternalData_15[[#This Row],[item_key]],IsITypeList,Table_ExternalData_17[[#Headers],[RTN]])</f>
        <v>0</v>
      </c>
      <c r="P730" s="10">
        <f>SUM(Table_ExternalData_17[[#This Row],[R/P]:[RTN]])</f>
        <v>10785</v>
      </c>
      <c r="Q730" s="10">
        <f>SUM((Table_ExternalData_17[[#This Row],[Opening]]+Table_ExternalData_17[[#This Row],[Total Receipt]])-Table_ExternalData_17[[#This Row],[Total Issue]])</f>
        <v>6258</v>
      </c>
    </row>
    <row r="731" spans="1:17">
      <c r="A731" s="1" t="s">
        <v>1722</v>
      </c>
      <c r="B731" s="1" t="s">
        <v>1959</v>
      </c>
      <c r="C731" s="1" t="s">
        <v>1960</v>
      </c>
      <c r="D731" s="10">
        <f>SUMIFS(OPBQList,OPBIList,Table_ExternalData_17[[#This Row],[item_key]])</f>
        <v>1779</v>
      </c>
      <c r="E731" s="10">
        <f>SUMIFS(GQList,GIList,Table_ExternalData_17[[#This Row],[item_key]],GTList,Table_ExternalData_17[[#Headers],[GRN]])</f>
        <v>0</v>
      </c>
      <c r="F731" s="10">
        <f>SUMIFS(GQList,GIList,Table_ExternalData_17[[#This Row],[item_key]],GTList,Table_ExternalData_17[[#Headers],[VSTR]])</f>
        <v>0</v>
      </c>
      <c r="G731" s="10">
        <f>SUMIFS(GQList,GIList,Table_ExternalData_17[[#This Row],[item_key]],GTList,Table_ExternalData_17[[#Headers],[SR]])</f>
        <v>0</v>
      </c>
      <c r="H731" s="10">
        <f>SUMIFS(GQList,GIList,Table_ExternalData_17[[#This Row],[item_key]],GTList,Table_ExternalData_17[[#Headers],[TR]])</f>
        <v>18800</v>
      </c>
      <c r="I731" s="10">
        <f>SUMIFS(GQList,GIList,Table_ExternalData_17[[#This Row],[item_key]],GTList,Table_ExternalData_17[[#Headers],[RCA]])</f>
        <v>0</v>
      </c>
      <c r="J731" s="10">
        <f>SUM(Table_ExternalData_17[[#This Row],[GRN]]+Table_ExternalData_17[[#This Row],[VSTR]]+Table_ExternalData_17[[#This Row],[SR]]+Table_ExternalData_17[[#This Row],[TR]]+Table_ExternalData_17[[#This Row],[RCA]])</f>
        <v>18800</v>
      </c>
      <c r="K731" s="10">
        <f>SUMIFS(IsQList,IsIList,Table_ExternalData_15[[#This Row],[item_key]],IsITypeList,Table_ExternalData_17[[#Headers],[R/P]])</f>
        <v>10785</v>
      </c>
      <c r="L731" s="10">
        <f>SUMIFS(IsQList,IsIList,Table_ExternalData_15[[#This Row],[item_key]],IsITypeList,Table_ExternalData_17[[#Headers],[CST]])</f>
        <v>0</v>
      </c>
      <c r="M731" s="10">
        <f>SUMIFS(IsQList,IsIList,Table_ExternalData_15[[#This Row],[item_key]],IsITypeList,Table_ExternalData_17[[#Headers],[S/I]])</f>
        <v>0</v>
      </c>
      <c r="N731" s="10">
        <f>SUMIFS(IsQList,IsIList,Table_ExternalData_15[[#This Row],[item_key]],IsITypeList,Table_ExternalData_17[[#Headers],[VST]])</f>
        <v>0</v>
      </c>
      <c r="O731" s="10">
        <f>SUMIFS(IsQList,IsIList,Table_ExternalData_15[[#This Row],[item_key]],IsITypeList,Table_ExternalData_17[[#Headers],[RTN]])</f>
        <v>0</v>
      </c>
      <c r="P731" s="10">
        <f>SUM(Table_ExternalData_17[[#This Row],[R/P]:[RTN]])</f>
        <v>10785</v>
      </c>
      <c r="Q731" s="10">
        <f>SUM((Table_ExternalData_17[[#This Row],[Opening]]+Table_ExternalData_17[[#This Row],[Total Receipt]])-Table_ExternalData_17[[#This Row],[Total Issue]])</f>
        <v>9794</v>
      </c>
    </row>
    <row r="732" spans="1:17">
      <c r="A732" s="1" t="s">
        <v>337</v>
      </c>
      <c r="B732" s="1" t="s">
        <v>631</v>
      </c>
      <c r="C732" s="1" t="s">
        <v>632</v>
      </c>
      <c r="D732" s="10">
        <f>SUMIFS(OPBQList,OPBIList,Table_ExternalData_17[[#This Row],[item_key]])</f>
        <v>1073</v>
      </c>
      <c r="E732" s="10">
        <f>SUMIFS(GQList,GIList,Table_ExternalData_17[[#This Row],[item_key]],GTList,Table_ExternalData_17[[#Headers],[GRN]])</f>
        <v>8680</v>
      </c>
      <c r="F732" s="10">
        <f>SUMIFS(GQList,GIList,Table_ExternalData_17[[#This Row],[item_key]],GTList,Table_ExternalData_17[[#Headers],[VSTR]])</f>
        <v>0</v>
      </c>
      <c r="G732" s="10">
        <f>SUMIFS(GQList,GIList,Table_ExternalData_17[[#This Row],[item_key]],GTList,Table_ExternalData_17[[#Headers],[SR]])</f>
        <v>0</v>
      </c>
      <c r="H732" s="10">
        <f>SUMIFS(GQList,GIList,Table_ExternalData_17[[#This Row],[item_key]],GTList,Table_ExternalData_17[[#Headers],[TR]])</f>
        <v>0</v>
      </c>
      <c r="I732" s="10">
        <f>SUMIFS(GQList,GIList,Table_ExternalData_17[[#This Row],[item_key]],GTList,Table_ExternalData_17[[#Headers],[RCA]])</f>
        <v>0</v>
      </c>
      <c r="J732" s="10">
        <f>SUM(Table_ExternalData_17[[#This Row],[GRN]]+Table_ExternalData_17[[#This Row],[VSTR]]+Table_ExternalData_17[[#This Row],[SR]]+Table_ExternalData_17[[#This Row],[TR]]+Table_ExternalData_17[[#This Row],[RCA]])</f>
        <v>8680</v>
      </c>
      <c r="K732" s="10">
        <f>SUMIFS(IsQList,IsIList,Table_ExternalData_15[[#This Row],[item_key]],IsITypeList,Table_ExternalData_17[[#Headers],[R/P]])</f>
        <v>10785</v>
      </c>
      <c r="L732" s="10">
        <f>SUMIFS(IsQList,IsIList,Table_ExternalData_15[[#This Row],[item_key]],IsITypeList,Table_ExternalData_17[[#Headers],[CST]])</f>
        <v>0</v>
      </c>
      <c r="M732" s="10">
        <f>SUMIFS(IsQList,IsIList,Table_ExternalData_15[[#This Row],[item_key]],IsITypeList,Table_ExternalData_17[[#Headers],[S/I]])</f>
        <v>0</v>
      </c>
      <c r="N732" s="10">
        <f>SUMIFS(IsQList,IsIList,Table_ExternalData_15[[#This Row],[item_key]],IsITypeList,Table_ExternalData_17[[#Headers],[VST]])</f>
        <v>0</v>
      </c>
      <c r="O732" s="10">
        <f>SUMIFS(IsQList,IsIList,Table_ExternalData_15[[#This Row],[item_key]],IsITypeList,Table_ExternalData_17[[#Headers],[RTN]])</f>
        <v>0</v>
      </c>
      <c r="P732" s="10">
        <f>SUM(Table_ExternalData_17[[#This Row],[R/P]:[RTN]])</f>
        <v>10785</v>
      </c>
      <c r="Q732" s="10">
        <f>SUM((Table_ExternalData_17[[#This Row],[Opening]]+Table_ExternalData_17[[#This Row],[Total Receipt]])-Table_ExternalData_17[[#This Row],[Total Issue]])</f>
        <v>-1032</v>
      </c>
    </row>
    <row r="733" spans="1:17">
      <c r="A733" s="1" t="s">
        <v>338</v>
      </c>
      <c r="B733" s="1" t="s">
        <v>633</v>
      </c>
      <c r="C733" s="1" t="s">
        <v>634</v>
      </c>
      <c r="D733" s="10">
        <f>SUMIFS(OPBQList,OPBIList,Table_ExternalData_17[[#This Row],[item_key]])</f>
        <v>1065</v>
      </c>
      <c r="E733" s="10">
        <f>SUMIFS(GQList,GIList,Table_ExternalData_17[[#This Row],[item_key]],GTList,Table_ExternalData_17[[#Headers],[GRN]])</f>
        <v>8803</v>
      </c>
      <c r="F733" s="10">
        <f>SUMIFS(GQList,GIList,Table_ExternalData_17[[#This Row],[item_key]],GTList,Table_ExternalData_17[[#Headers],[VSTR]])</f>
        <v>0</v>
      </c>
      <c r="G733" s="10">
        <f>SUMIFS(GQList,GIList,Table_ExternalData_17[[#This Row],[item_key]],GTList,Table_ExternalData_17[[#Headers],[SR]])</f>
        <v>0</v>
      </c>
      <c r="H733" s="10">
        <f>SUMIFS(GQList,GIList,Table_ExternalData_17[[#This Row],[item_key]],GTList,Table_ExternalData_17[[#Headers],[TR]])</f>
        <v>0</v>
      </c>
      <c r="I733" s="10">
        <f>SUMIFS(GQList,GIList,Table_ExternalData_17[[#This Row],[item_key]],GTList,Table_ExternalData_17[[#Headers],[RCA]])</f>
        <v>0</v>
      </c>
      <c r="J733" s="10">
        <f>SUM(Table_ExternalData_17[[#This Row],[GRN]]+Table_ExternalData_17[[#This Row],[VSTR]]+Table_ExternalData_17[[#This Row],[SR]]+Table_ExternalData_17[[#This Row],[TR]]+Table_ExternalData_17[[#This Row],[RCA]])</f>
        <v>8803</v>
      </c>
      <c r="K733" s="10">
        <f>SUMIFS(IsQList,IsIList,Table_ExternalData_15[[#This Row],[item_key]],IsITypeList,Table_ExternalData_17[[#Headers],[R/P]])</f>
        <v>10785</v>
      </c>
      <c r="L733" s="10">
        <f>SUMIFS(IsQList,IsIList,Table_ExternalData_15[[#This Row],[item_key]],IsITypeList,Table_ExternalData_17[[#Headers],[CST]])</f>
        <v>0</v>
      </c>
      <c r="M733" s="10">
        <f>SUMIFS(IsQList,IsIList,Table_ExternalData_15[[#This Row],[item_key]],IsITypeList,Table_ExternalData_17[[#Headers],[S/I]])</f>
        <v>0</v>
      </c>
      <c r="N733" s="10">
        <f>SUMIFS(IsQList,IsIList,Table_ExternalData_15[[#This Row],[item_key]],IsITypeList,Table_ExternalData_17[[#Headers],[VST]])</f>
        <v>0</v>
      </c>
      <c r="O733" s="10">
        <f>SUMIFS(IsQList,IsIList,Table_ExternalData_15[[#This Row],[item_key]],IsITypeList,Table_ExternalData_17[[#Headers],[RTN]])</f>
        <v>0</v>
      </c>
      <c r="P733" s="10">
        <f>SUM(Table_ExternalData_17[[#This Row],[R/P]:[RTN]])</f>
        <v>10785</v>
      </c>
      <c r="Q733" s="10">
        <f>SUM((Table_ExternalData_17[[#This Row],[Opening]]+Table_ExternalData_17[[#This Row],[Total Receipt]])-Table_ExternalData_17[[#This Row],[Total Issue]])</f>
        <v>-917</v>
      </c>
    </row>
    <row r="734" spans="1:17">
      <c r="A734" s="1" t="s">
        <v>428</v>
      </c>
      <c r="B734" s="1" t="s">
        <v>719</v>
      </c>
      <c r="C734" s="1" t="s">
        <v>720</v>
      </c>
      <c r="D734" s="10">
        <f>SUMIFS(OPBQList,OPBIList,Table_ExternalData_17[[#This Row],[item_key]])</f>
        <v>3604</v>
      </c>
      <c r="E734" s="10">
        <f>SUMIFS(GQList,GIList,Table_ExternalData_17[[#This Row],[item_key]],GTList,Table_ExternalData_17[[#Headers],[GRN]])</f>
        <v>13426</v>
      </c>
      <c r="F734" s="10">
        <f>SUMIFS(GQList,GIList,Table_ExternalData_17[[#This Row],[item_key]],GTList,Table_ExternalData_17[[#Headers],[VSTR]])</f>
        <v>0</v>
      </c>
      <c r="G734" s="10">
        <f>SUMIFS(GQList,GIList,Table_ExternalData_17[[#This Row],[item_key]],GTList,Table_ExternalData_17[[#Headers],[SR]])</f>
        <v>0</v>
      </c>
      <c r="H734" s="10">
        <f>SUMIFS(GQList,GIList,Table_ExternalData_17[[#This Row],[item_key]],GTList,Table_ExternalData_17[[#Headers],[TR]])</f>
        <v>0</v>
      </c>
      <c r="I734" s="10">
        <f>SUMIFS(GQList,GIList,Table_ExternalData_17[[#This Row],[item_key]],GTList,Table_ExternalData_17[[#Headers],[RCA]])</f>
        <v>-1980</v>
      </c>
      <c r="J734" s="10">
        <f>SUM(Table_ExternalData_17[[#This Row],[GRN]]+Table_ExternalData_17[[#This Row],[VSTR]]+Table_ExternalData_17[[#This Row],[SR]]+Table_ExternalData_17[[#This Row],[TR]]+Table_ExternalData_17[[#This Row],[RCA]])</f>
        <v>11446</v>
      </c>
      <c r="K734" s="10">
        <f>SUMIFS(IsQList,IsIList,Table_ExternalData_15[[#This Row],[item_key]],IsITypeList,Table_ExternalData_17[[#Headers],[R/P]])</f>
        <v>10785</v>
      </c>
      <c r="L734" s="10">
        <f>SUMIFS(IsQList,IsIList,Table_ExternalData_15[[#This Row],[item_key]],IsITypeList,Table_ExternalData_17[[#Headers],[CST]])</f>
        <v>0</v>
      </c>
      <c r="M734" s="10">
        <f>SUMIFS(IsQList,IsIList,Table_ExternalData_15[[#This Row],[item_key]],IsITypeList,Table_ExternalData_17[[#Headers],[S/I]])</f>
        <v>0</v>
      </c>
      <c r="N734" s="10">
        <f>SUMIFS(IsQList,IsIList,Table_ExternalData_15[[#This Row],[item_key]],IsITypeList,Table_ExternalData_17[[#Headers],[VST]])</f>
        <v>0</v>
      </c>
      <c r="O734" s="10">
        <f>SUMIFS(IsQList,IsIList,Table_ExternalData_15[[#This Row],[item_key]],IsITypeList,Table_ExternalData_17[[#Headers],[RTN]])</f>
        <v>0</v>
      </c>
      <c r="P734" s="10">
        <f>SUM(Table_ExternalData_17[[#This Row],[R/P]:[RTN]])</f>
        <v>10785</v>
      </c>
      <c r="Q734" s="10">
        <f>SUM((Table_ExternalData_17[[#This Row],[Opening]]+Table_ExternalData_17[[#This Row],[Total Receipt]])-Table_ExternalData_17[[#This Row],[Total Issue]])</f>
        <v>4265</v>
      </c>
    </row>
    <row r="735" spans="1:17">
      <c r="A735" s="1" t="s">
        <v>429</v>
      </c>
      <c r="B735" s="1" t="s">
        <v>721</v>
      </c>
      <c r="C735" s="1" t="s">
        <v>722</v>
      </c>
      <c r="D735" s="10">
        <f>SUMIFS(OPBQList,OPBIList,Table_ExternalData_17[[#This Row],[item_key]])</f>
        <v>4361</v>
      </c>
      <c r="E735" s="10">
        <f>SUMIFS(GQList,GIList,Table_ExternalData_17[[#This Row],[item_key]],GTList,Table_ExternalData_17[[#Headers],[GRN]])</f>
        <v>13426</v>
      </c>
      <c r="F735" s="10">
        <f>SUMIFS(GQList,GIList,Table_ExternalData_17[[#This Row],[item_key]],GTList,Table_ExternalData_17[[#Headers],[VSTR]])</f>
        <v>0</v>
      </c>
      <c r="G735" s="10">
        <f>SUMIFS(GQList,GIList,Table_ExternalData_17[[#This Row],[item_key]],GTList,Table_ExternalData_17[[#Headers],[SR]])</f>
        <v>0</v>
      </c>
      <c r="H735" s="10">
        <f>SUMIFS(GQList,GIList,Table_ExternalData_17[[#This Row],[item_key]],GTList,Table_ExternalData_17[[#Headers],[TR]])</f>
        <v>0</v>
      </c>
      <c r="I735" s="10">
        <f>SUMIFS(GQList,GIList,Table_ExternalData_17[[#This Row],[item_key]],GTList,Table_ExternalData_17[[#Headers],[RCA]])</f>
        <v>-1980</v>
      </c>
      <c r="J735" s="10">
        <f>SUM(Table_ExternalData_17[[#This Row],[GRN]]+Table_ExternalData_17[[#This Row],[VSTR]]+Table_ExternalData_17[[#This Row],[SR]]+Table_ExternalData_17[[#This Row],[TR]]+Table_ExternalData_17[[#This Row],[RCA]])</f>
        <v>11446</v>
      </c>
      <c r="K735" s="10">
        <f>SUMIFS(IsQList,IsIList,Table_ExternalData_15[[#This Row],[item_key]],IsITypeList,Table_ExternalData_17[[#Headers],[R/P]])</f>
        <v>10785</v>
      </c>
      <c r="L735" s="10">
        <f>SUMIFS(IsQList,IsIList,Table_ExternalData_15[[#This Row],[item_key]],IsITypeList,Table_ExternalData_17[[#Headers],[CST]])</f>
        <v>0</v>
      </c>
      <c r="M735" s="10">
        <f>SUMIFS(IsQList,IsIList,Table_ExternalData_15[[#This Row],[item_key]],IsITypeList,Table_ExternalData_17[[#Headers],[S/I]])</f>
        <v>0</v>
      </c>
      <c r="N735" s="10">
        <f>SUMIFS(IsQList,IsIList,Table_ExternalData_15[[#This Row],[item_key]],IsITypeList,Table_ExternalData_17[[#Headers],[VST]])</f>
        <v>0</v>
      </c>
      <c r="O735" s="10">
        <f>SUMIFS(IsQList,IsIList,Table_ExternalData_15[[#This Row],[item_key]],IsITypeList,Table_ExternalData_17[[#Headers],[RTN]])</f>
        <v>0</v>
      </c>
      <c r="P735" s="10">
        <f>SUM(Table_ExternalData_17[[#This Row],[R/P]:[RTN]])</f>
        <v>10785</v>
      </c>
      <c r="Q735" s="10">
        <f>SUM((Table_ExternalData_17[[#This Row],[Opening]]+Table_ExternalData_17[[#This Row],[Total Receipt]])-Table_ExternalData_17[[#This Row],[Total Issue]])</f>
        <v>5022</v>
      </c>
    </row>
    <row r="736" spans="1:17">
      <c r="A736" s="1" t="s">
        <v>561</v>
      </c>
      <c r="B736" s="1" t="s">
        <v>855</v>
      </c>
      <c r="C736" s="1" t="s">
        <v>856</v>
      </c>
      <c r="D736" s="10">
        <f>SUMIFS(OPBQList,OPBIList,Table_ExternalData_17[[#This Row],[item_key]])</f>
        <v>10413</v>
      </c>
      <c r="E736" s="10">
        <f>SUMIFS(GQList,GIList,Table_ExternalData_17[[#This Row],[item_key]],GTList,Table_ExternalData_17[[#Headers],[GRN]])</f>
        <v>10920</v>
      </c>
      <c r="F736" s="10">
        <f>SUMIFS(GQList,GIList,Table_ExternalData_17[[#This Row],[item_key]],GTList,Table_ExternalData_17[[#Headers],[VSTR]])</f>
        <v>0</v>
      </c>
      <c r="G736" s="10">
        <f>SUMIFS(GQList,GIList,Table_ExternalData_17[[#This Row],[item_key]],GTList,Table_ExternalData_17[[#Headers],[SR]])</f>
        <v>0</v>
      </c>
      <c r="H736" s="10">
        <f>SUMIFS(GQList,GIList,Table_ExternalData_17[[#This Row],[item_key]],GTList,Table_ExternalData_17[[#Headers],[TR]])</f>
        <v>0</v>
      </c>
      <c r="I736" s="10">
        <f>SUMIFS(GQList,GIList,Table_ExternalData_17[[#This Row],[item_key]],GTList,Table_ExternalData_17[[#Headers],[RCA]])</f>
        <v>0</v>
      </c>
      <c r="J736" s="10">
        <f>SUM(Table_ExternalData_17[[#This Row],[GRN]]+Table_ExternalData_17[[#This Row],[VSTR]]+Table_ExternalData_17[[#This Row],[SR]]+Table_ExternalData_17[[#This Row],[TR]]+Table_ExternalData_17[[#This Row],[RCA]])</f>
        <v>10920</v>
      </c>
      <c r="K736" s="10">
        <f>SUMIFS(IsQList,IsIList,Table_ExternalData_15[[#This Row],[item_key]],IsITypeList,Table_ExternalData_17[[#Headers],[R/P]])</f>
        <v>10785</v>
      </c>
      <c r="L736" s="10">
        <f>SUMIFS(IsQList,IsIList,Table_ExternalData_15[[#This Row],[item_key]],IsITypeList,Table_ExternalData_17[[#Headers],[CST]])</f>
        <v>0</v>
      </c>
      <c r="M736" s="10">
        <f>SUMIFS(IsQList,IsIList,Table_ExternalData_15[[#This Row],[item_key]],IsITypeList,Table_ExternalData_17[[#Headers],[S/I]])</f>
        <v>0</v>
      </c>
      <c r="N736" s="10">
        <f>SUMIFS(IsQList,IsIList,Table_ExternalData_15[[#This Row],[item_key]],IsITypeList,Table_ExternalData_17[[#Headers],[VST]])</f>
        <v>0</v>
      </c>
      <c r="O736" s="10">
        <f>SUMIFS(IsQList,IsIList,Table_ExternalData_15[[#This Row],[item_key]],IsITypeList,Table_ExternalData_17[[#Headers],[RTN]])</f>
        <v>0</v>
      </c>
      <c r="P736" s="10">
        <f>SUM(Table_ExternalData_17[[#This Row],[R/P]:[RTN]])</f>
        <v>10785</v>
      </c>
      <c r="Q736" s="10">
        <f>SUM((Table_ExternalData_17[[#This Row],[Opening]]+Table_ExternalData_17[[#This Row],[Total Receipt]])-Table_ExternalData_17[[#This Row],[Total Issue]])</f>
        <v>10548</v>
      </c>
    </row>
    <row r="737" spans="1:17">
      <c r="A737" s="1" t="s">
        <v>1699</v>
      </c>
      <c r="B737" s="1" t="s">
        <v>1985</v>
      </c>
      <c r="C737" s="1" t="s">
        <v>1986</v>
      </c>
      <c r="D737" s="10">
        <f>SUMIFS(OPBQList,OPBIList,Table_ExternalData_17[[#This Row],[item_key]])</f>
        <v>52445</v>
      </c>
      <c r="E737" s="10">
        <f>SUMIFS(GQList,GIList,Table_ExternalData_17[[#This Row],[item_key]],GTList,Table_ExternalData_17[[#Headers],[GRN]])</f>
        <v>14900</v>
      </c>
      <c r="F737" s="10">
        <f>SUMIFS(GQList,GIList,Table_ExternalData_17[[#This Row],[item_key]],GTList,Table_ExternalData_17[[#Headers],[VSTR]])</f>
        <v>0</v>
      </c>
      <c r="G737" s="10">
        <f>SUMIFS(GQList,GIList,Table_ExternalData_17[[#This Row],[item_key]],GTList,Table_ExternalData_17[[#Headers],[SR]])</f>
        <v>0</v>
      </c>
      <c r="H737" s="10">
        <f>SUMIFS(GQList,GIList,Table_ExternalData_17[[#This Row],[item_key]],GTList,Table_ExternalData_17[[#Headers],[TR]])</f>
        <v>0</v>
      </c>
      <c r="I737" s="10">
        <f>SUMIFS(GQList,GIList,Table_ExternalData_17[[#This Row],[item_key]],GTList,Table_ExternalData_17[[#Headers],[RCA]])</f>
        <v>-1600</v>
      </c>
      <c r="J737" s="10">
        <f>SUM(Table_ExternalData_17[[#This Row],[GRN]]+Table_ExternalData_17[[#This Row],[VSTR]]+Table_ExternalData_17[[#This Row],[SR]]+Table_ExternalData_17[[#This Row],[TR]]+Table_ExternalData_17[[#This Row],[RCA]])</f>
        <v>13300</v>
      </c>
      <c r="K737" s="10">
        <f>SUMIFS(IsQList,IsIList,Table_ExternalData_15[[#This Row],[item_key]],IsITypeList,Table_ExternalData_17[[#Headers],[R/P]])</f>
        <v>10785</v>
      </c>
      <c r="L737" s="10">
        <f>SUMIFS(IsQList,IsIList,Table_ExternalData_15[[#This Row],[item_key]],IsITypeList,Table_ExternalData_17[[#Headers],[CST]])</f>
        <v>0</v>
      </c>
      <c r="M737" s="10">
        <f>SUMIFS(IsQList,IsIList,Table_ExternalData_15[[#This Row],[item_key]],IsITypeList,Table_ExternalData_17[[#Headers],[S/I]])</f>
        <v>0</v>
      </c>
      <c r="N737" s="10">
        <f>SUMIFS(IsQList,IsIList,Table_ExternalData_15[[#This Row],[item_key]],IsITypeList,Table_ExternalData_17[[#Headers],[VST]])</f>
        <v>0</v>
      </c>
      <c r="O737" s="10">
        <f>SUMIFS(IsQList,IsIList,Table_ExternalData_15[[#This Row],[item_key]],IsITypeList,Table_ExternalData_17[[#Headers],[RTN]])</f>
        <v>0</v>
      </c>
      <c r="P737" s="10">
        <f>SUM(Table_ExternalData_17[[#This Row],[R/P]:[RTN]])</f>
        <v>10785</v>
      </c>
      <c r="Q737" s="10">
        <f>SUM((Table_ExternalData_17[[#This Row],[Opening]]+Table_ExternalData_17[[#This Row],[Total Receipt]])-Table_ExternalData_17[[#This Row],[Total Issue]])</f>
        <v>54960</v>
      </c>
    </row>
    <row r="738" spans="1:17">
      <c r="A738" s="1" t="s">
        <v>430</v>
      </c>
      <c r="B738" s="1" t="s">
        <v>767</v>
      </c>
      <c r="C738" s="1" t="s">
        <v>768</v>
      </c>
      <c r="D738" s="10">
        <f>SUMIFS(OPBQList,OPBIList,Table_ExternalData_17[[#This Row],[item_key]])</f>
        <v>11202</v>
      </c>
      <c r="E738" s="10">
        <f>SUMIFS(GQList,GIList,Table_ExternalData_17[[#This Row],[item_key]],GTList,Table_ExternalData_17[[#Headers],[GRN]])</f>
        <v>6300</v>
      </c>
      <c r="F738" s="10">
        <f>SUMIFS(GQList,GIList,Table_ExternalData_17[[#This Row],[item_key]],GTList,Table_ExternalData_17[[#Headers],[VSTR]])</f>
        <v>0</v>
      </c>
      <c r="G738" s="10">
        <f>SUMIFS(GQList,GIList,Table_ExternalData_17[[#This Row],[item_key]],GTList,Table_ExternalData_17[[#Headers],[SR]])</f>
        <v>0</v>
      </c>
      <c r="H738" s="10">
        <f>SUMIFS(GQList,GIList,Table_ExternalData_17[[#This Row],[item_key]],GTList,Table_ExternalData_17[[#Headers],[TR]])</f>
        <v>0</v>
      </c>
      <c r="I738" s="10">
        <f>SUMIFS(GQList,GIList,Table_ExternalData_17[[#This Row],[item_key]],GTList,Table_ExternalData_17[[#Headers],[RCA]])</f>
        <v>0</v>
      </c>
      <c r="J738" s="10">
        <f>SUM(Table_ExternalData_17[[#This Row],[GRN]]+Table_ExternalData_17[[#This Row],[VSTR]]+Table_ExternalData_17[[#This Row],[SR]]+Table_ExternalData_17[[#This Row],[TR]]+Table_ExternalData_17[[#This Row],[RCA]])</f>
        <v>6300</v>
      </c>
      <c r="K738" s="10">
        <f>SUMIFS(IsQList,IsIList,Table_ExternalData_15[[#This Row],[item_key]],IsITypeList,Table_ExternalData_17[[#Headers],[R/P]])</f>
        <v>10785</v>
      </c>
      <c r="L738" s="10">
        <f>SUMIFS(IsQList,IsIList,Table_ExternalData_15[[#This Row],[item_key]],IsITypeList,Table_ExternalData_17[[#Headers],[CST]])</f>
        <v>0</v>
      </c>
      <c r="M738" s="10">
        <f>SUMIFS(IsQList,IsIList,Table_ExternalData_15[[#This Row],[item_key]],IsITypeList,Table_ExternalData_17[[#Headers],[S/I]])</f>
        <v>0</v>
      </c>
      <c r="N738" s="10">
        <f>SUMIFS(IsQList,IsIList,Table_ExternalData_15[[#This Row],[item_key]],IsITypeList,Table_ExternalData_17[[#Headers],[VST]])</f>
        <v>0</v>
      </c>
      <c r="O738" s="10">
        <f>SUMIFS(IsQList,IsIList,Table_ExternalData_15[[#This Row],[item_key]],IsITypeList,Table_ExternalData_17[[#Headers],[RTN]])</f>
        <v>0</v>
      </c>
      <c r="P738" s="10">
        <f>SUM(Table_ExternalData_17[[#This Row],[R/P]:[RTN]])</f>
        <v>10785</v>
      </c>
      <c r="Q738" s="10">
        <f>SUM((Table_ExternalData_17[[#This Row],[Opening]]+Table_ExternalData_17[[#This Row],[Total Receipt]])-Table_ExternalData_17[[#This Row],[Total Issue]])</f>
        <v>6717</v>
      </c>
    </row>
    <row r="739" spans="1:17">
      <c r="A739" s="1" t="s">
        <v>2035</v>
      </c>
      <c r="B739" s="1" t="s">
        <v>2861</v>
      </c>
      <c r="C739" s="1" t="s">
        <v>2862</v>
      </c>
      <c r="D739" s="10">
        <f>SUMIFS(OPBQList,OPBIList,Table_ExternalData_17[[#This Row],[item_key]])</f>
        <v>9993</v>
      </c>
      <c r="E739" s="10">
        <f>SUMIFS(GQList,GIList,Table_ExternalData_17[[#This Row],[item_key]],GTList,Table_ExternalData_17[[#Headers],[GRN]])</f>
        <v>4680</v>
      </c>
      <c r="F739" s="10">
        <f>SUMIFS(GQList,GIList,Table_ExternalData_17[[#This Row],[item_key]],GTList,Table_ExternalData_17[[#Headers],[VSTR]])</f>
        <v>0</v>
      </c>
      <c r="G739" s="10">
        <f>SUMIFS(GQList,GIList,Table_ExternalData_17[[#This Row],[item_key]],GTList,Table_ExternalData_17[[#Headers],[SR]])</f>
        <v>0</v>
      </c>
      <c r="H739" s="10">
        <f>SUMIFS(GQList,GIList,Table_ExternalData_17[[#This Row],[item_key]],GTList,Table_ExternalData_17[[#Headers],[TR]])</f>
        <v>0</v>
      </c>
      <c r="I739" s="10">
        <f>SUMIFS(GQList,GIList,Table_ExternalData_17[[#This Row],[item_key]],GTList,Table_ExternalData_17[[#Headers],[RCA]])</f>
        <v>-1980</v>
      </c>
      <c r="J739" s="10">
        <f>SUM(Table_ExternalData_17[[#This Row],[GRN]]+Table_ExternalData_17[[#This Row],[VSTR]]+Table_ExternalData_17[[#This Row],[SR]]+Table_ExternalData_17[[#This Row],[TR]]+Table_ExternalData_17[[#This Row],[RCA]])</f>
        <v>2700</v>
      </c>
      <c r="K739" s="10">
        <f>SUMIFS(IsQList,IsIList,Table_ExternalData_15[[#This Row],[item_key]],IsITypeList,Table_ExternalData_17[[#Headers],[R/P]])</f>
        <v>21570</v>
      </c>
      <c r="L739" s="10">
        <f>SUMIFS(IsQList,IsIList,Table_ExternalData_15[[#This Row],[item_key]],IsITypeList,Table_ExternalData_17[[#Headers],[CST]])</f>
        <v>0</v>
      </c>
      <c r="M739" s="10">
        <f>SUMIFS(IsQList,IsIList,Table_ExternalData_15[[#This Row],[item_key]],IsITypeList,Table_ExternalData_17[[#Headers],[S/I]])</f>
        <v>0</v>
      </c>
      <c r="N739" s="10">
        <f>SUMIFS(IsQList,IsIList,Table_ExternalData_15[[#This Row],[item_key]],IsITypeList,Table_ExternalData_17[[#Headers],[VST]])</f>
        <v>0</v>
      </c>
      <c r="O739" s="10">
        <f>SUMIFS(IsQList,IsIList,Table_ExternalData_15[[#This Row],[item_key]],IsITypeList,Table_ExternalData_17[[#Headers],[RTN]])</f>
        <v>0</v>
      </c>
      <c r="P739" s="10">
        <f>SUM(Table_ExternalData_17[[#This Row],[R/P]:[RTN]])</f>
        <v>21570</v>
      </c>
      <c r="Q739" s="10">
        <f>SUM((Table_ExternalData_17[[#This Row],[Opening]]+Table_ExternalData_17[[#This Row],[Total Receipt]])-Table_ExternalData_17[[#This Row],[Total Issue]])</f>
        <v>-8877</v>
      </c>
    </row>
    <row r="740" spans="1:17">
      <c r="A740" s="1" t="s">
        <v>178</v>
      </c>
      <c r="B740" s="1" t="s">
        <v>857</v>
      </c>
      <c r="C740" s="1" t="s">
        <v>844</v>
      </c>
      <c r="D740" s="10">
        <f>SUMIFS(OPBQList,OPBIList,Table_ExternalData_17[[#This Row],[item_key]])</f>
        <v>77</v>
      </c>
      <c r="E740" s="10">
        <f>SUMIFS(GQList,GIList,Table_ExternalData_17[[#This Row],[item_key]],GTList,Table_ExternalData_17[[#Headers],[GRN]])</f>
        <v>9520</v>
      </c>
      <c r="F740" s="10">
        <f>SUMIFS(GQList,GIList,Table_ExternalData_17[[#This Row],[item_key]],GTList,Table_ExternalData_17[[#Headers],[VSTR]])</f>
        <v>0</v>
      </c>
      <c r="G740" s="10">
        <f>SUMIFS(GQList,GIList,Table_ExternalData_17[[#This Row],[item_key]],GTList,Table_ExternalData_17[[#Headers],[SR]])</f>
        <v>0</v>
      </c>
      <c r="H740" s="10">
        <f>SUMIFS(GQList,GIList,Table_ExternalData_17[[#This Row],[item_key]],GTList,Table_ExternalData_17[[#Headers],[TR]])</f>
        <v>0</v>
      </c>
      <c r="I740" s="10">
        <f>SUMIFS(GQList,GIList,Table_ExternalData_17[[#This Row],[item_key]],GTList,Table_ExternalData_17[[#Headers],[RCA]])</f>
        <v>-150</v>
      </c>
      <c r="J740" s="10">
        <f>SUM(Table_ExternalData_17[[#This Row],[GRN]]+Table_ExternalData_17[[#This Row],[VSTR]]+Table_ExternalData_17[[#This Row],[SR]]+Table_ExternalData_17[[#This Row],[TR]]+Table_ExternalData_17[[#This Row],[RCA]])</f>
        <v>9370</v>
      </c>
      <c r="K740" s="10">
        <f>SUMIFS(IsQList,IsIList,Table_ExternalData_15[[#This Row],[item_key]],IsITypeList,Table_ExternalData_17[[#Headers],[R/P]])</f>
        <v>10785</v>
      </c>
      <c r="L740" s="10">
        <f>SUMIFS(IsQList,IsIList,Table_ExternalData_15[[#This Row],[item_key]],IsITypeList,Table_ExternalData_17[[#Headers],[CST]])</f>
        <v>0</v>
      </c>
      <c r="M740" s="10">
        <f>SUMIFS(IsQList,IsIList,Table_ExternalData_15[[#This Row],[item_key]],IsITypeList,Table_ExternalData_17[[#Headers],[S/I]])</f>
        <v>0</v>
      </c>
      <c r="N740" s="10">
        <f>SUMIFS(IsQList,IsIList,Table_ExternalData_15[[#This Row],[item_key]],IsITypeList,Table_ExternalData_17[[#Headers],[VST]])</f>
        <v>0</v>
      </c>
      <c r="O740" s="10">
        <f>SUMIFS(IsQList,IsIList,Table_ExternalData_15[[#This Row],[item_key]],IsITypeList,Table_ExternalData_17[[#Headers],[RTN]])</f>
        <v>0</v>
      </c>
      <c r="P740" s="10">
        <f>SUM(Table_ExternalData_17[[#This Row],[R/P]:[RTN]])</f>
        <v>10785</v>
      </c>
      <c r="Q740" s="10">
        <f>SUM((Table_ExternalData_17[[#This Row],[Opening]]+Table_ExternalData_17[[#This Row],[Total Receipt]])-Table_ExternalData_17[[#This Row],[Total Issue]])</f>
        <v>-1338</v>
      </c>
    </row>
    <row r="741" spans="1:17">
      <c r="A741" s="1" t="s">
        <v>179</v>
      </c>
      <c r="B741" s="1" t="s">
        <v>858</v>
      </c>
      <c r="C741" s="1" t="s">
        <v>842</v>
      </c>
      <c r="D741" s="10">
        <f>SUMIFS(OPBQList,OPBIList,Table_ExternalData_17[[#This Row],[item_key]])</f>
        <v>1077</v>
      </c>
      <c r="E741" s="10">
        <f>SUMIFS(GQList,GIList,Table_ExternalData_17[[#This Row],[item_key]],GTList,Table_ExternalData_17[[#Headers],[GRN]])</f>
        <v>7910</v>
      </c>
      <c r="F741" s="10">
        <f>SUMIFS(GQList,GIList,Table_ExternalData_17[[#This Row],[item_key]],GTList,Table_ExternalData_17[[#Headers],[VSTR]])</f>
        <v>0</v>
      </c>
      <c r="G741" s="10">
        <f>SUMIFS(GQList,GIList,Table_ExternalData_17[[#This Row],[item_key]],GTList,Table_ExternalData_17[[#Headers],[SR]])</f>
        <v>0</v>
      </c>
      <c r="H741" s="10">
        <f>SUMIFS(GQList,GIList,Table_ExternalData_17[[#This Row],[item_key]],GTList,Table_ExternalData_17[[#Headers],[TR]])</f>
        <v>0</v>
      </c>
      <c r="I741" s="10">
        <f>SUMIFS(GQList,GIList,Table_ExternalData_17[[#This Row],[item_key]],GTList,Table_ExternalData_17[[#Headers],[RCA]])</f>
        <v>0</v>
      </c>
      <c r="J741" s="10">
        <f>SUM(Table_ExternalData_17[[#This Row],[GRN]]+Table_ExternalData_17[[#This Row],[VSTR]]+Table_ExternalData_17[[#This Row],[SR]]+Table_ExternalData_17[[#This Row],[TR]]+Table_ExternalData_17[[#This Row],[RCA]])</f>
        <v>7910</v>
      </c>
      <c r="K741" s="10">
        <f>SUMIFS(IsQList,IsIList,Table_ExternalData_15[[#This Row],[item_key]],IsITypeList,Table_ExternalData_17[[#Headers],[R/P]])</f>
        <v>10554</v>
      </c>
      <c r="L741" s="10">
        <f>SUMIFS(IsQList,IsIList,Table_ExternalData_15[[#This Row],[item_key]],IsITypeList,Table_ExternalData_17[[#Headers],[CST]])</f>
        <v>19</v>
      </c>
      <c r="M741" s="10">
        <f>SUMIFS(IsQList,IsIList,Table_ExternalData_15[[#This Row],[item_key]],IsITypeList,Table_ExternalData_17[[#Headers],[S/I]])</f>
        <v>0</v>
      </c>
      <c r="N741" s="10">
        <f>SUMIFS(IsQList,IsIList,Table_ExternalData_15[[#This Row],[item_key]],IsITypeList,Table_ExternalData_17[[#Headers],[VST]])</f>
        <v>0</v>
      </c>
      <c r="O741" s="10">
        <f>SUMIFS(IsQList,IsIList,Table_ExternalData_15[[#This Row],[item_key]],IsITypeList,Table_ExternalData_17[[#Headers],[RTN]])</f>
        <v>-81</v>
      </c>
      <c r="P741" s="10">
        <f>SUM(Table_ExternalData_17[[#This Row],[R/P]:[RTN]])</f>
        <v>10492</v>
      </c>
      <c r="Q741" s="10">
        <f>SUM((Table_ExternalData_17[[#This Row],[Opening]]+Table_ExternalData_17[[#This Row],[Total Receipt]])-Table_ExternalData_17[[#This Row],[Total Issue]])</f>
        <v>-1505</v>
      </c>
    </row>
    <row r="742" spans="1:17">
      <c r="A742" s="1" t="s">
        <v>180</v>
      </c>
      <c r="B742" s="1" t="s">
        <v>859</v>
      </c>
      <c r="C742" s="1" t="s">
        <v>846</v>
      </c>
      <c r="D742" s="10">
        <f>SUMIFS(OPBQList,OPBIList,Table_ExternalData_17[[#This Row],[item_key]])</f>
        <v>-607</v>
      </c>
      <c r="E742" s="10">
        <f>SUMIFS(GQList,GIList,Table_ExternalData_17[[#This Row],[item_key]],GTList,Table_ExternalData_17[[#Headers],[GRN]])</f>
        <v>10195</v>
      </c>
      <c r="F742" s="10">
        <f>SUMIFS(GQList,GIList,Table_ExternalData_17[[#This Row],[item_key]],GTList,Table_ExternalData_17[[#Headers],[VSTR]])</f>
        <v>0</v>
      </c>
      <c r="G742" s="10">
        <f>SUMIFS(GQList,GIList,Table_ExternalData_17[[#This Row],[item_key]],GTList,Table_ExternalData_17[[#Headers],[SR]])</f>
        <v>0</v>
      </c>
      <c r="H742" s="10">
        <f>SUMIFS(GQList,GIList,Table_ExternalData_17[[#This Row],[item_key]],GTList,Table_ExternalData_17[[#Headers],[TR]])</f>
        <v>0</v>
      </c>
      <c r="I742" s="10">
        <f>SUMIFS(GQList,GIList,Table_ExternalData_17[[#This Row],[item_key]],GTList,Table_ExternalData_17[[#Headers],[RCA]])</f>
        <v>-350</v>
      </c>
      <c r="J742" s="10">
        <f>SUM(Table_ExternalData_17[[#This Row],[GRN]]+Table_ExternalData_17[[#This Row],[VSTR]]+Table_ExternalData_17[[#This Row],[SR]]+Table_ExternalData_17[[#This Row],[TR]]+Table_ExternalData_17[[#This Row],[RCA]])</f>
        <v>9845</v>
      </c>
      <c r="K742" s="10">
        <f>SUMIFS(IsQList,IsIList,Table_ExternalData_15[[#This Row],[item_key]],IsITypeList,Table_ExternalData_17[[#Headers],[R/P]])</f>
        <v>10554</v>
      </c>
      <c r="L742" s="10">
        <f>SUMIFS(IsQList,IsIList,Table_ExternalData_15[[#This Row],[item_key]],IsITypeList,Table_ExternalData_17[[#Headers],[CST]])</f>
        <v>19</v>
      </c>
      <c r="M742" s="10">
        <f>SUMIFS(IsQList,IsIList,Table_ExternalData_15[[#This Row],[item_key]],IsITypeList,Table_ExternalData_17[[#Headers],[S/I]])</f>
        <v>0</v>
      </c>
      <c r="N742" s="10">
        <f>SUMIFS(IsQList,IsIList,Table_ExternalData_15[[#This Row],[item_key]],IsITypeList,Table_ExternalData_17[[#Headers],[VST]])</f>
        <v>0</v>
      </c>
      <c r="O742" s="10">
        <f>SUMIFS(IsQList,IsIList,Table_ExternalData_15[[#This Row],[item_key]],IsITypeList,Table_ExternalData_17[[#Headers],[RTN]])</f>
        <v>-81</v>
      </c>
      <c r="P742" s="10">
        <f>SUM(Table_ExternalData_17[[#This Row],[R/P]:[RTN]])</f>
        <v>10492</v>
      </c>
      <c r="Q742" s="10">
        <f>SUM((Table_ExternalData_17[[#This Row],[Opening]]+Table_ExternalData_17[[#This Row],[Total Receipt]])-Table_ExternalData_17[[#This Row],[Total Issue]])</f>
        <v>-1254</v>
      </c>
    </row>
    <row r="743" spans="1:17">
      <c r="A743" s="1" t="s">
        <v>2244</v>
      </c>
      <c r="B743" s="1" t="s">
        <v>2863</v>
      </c>
      <c r="C743" s="1" t="s">
        <v>2864</v>
      </c>
      <c r="D743" s="10">
        <f>SUMIFS(OPBQList,OPBIList,Table_ExternalData_17[[#This Row],[item_key]])</f>
        <v>10231</v>
      </c>
      <c r="E743" s="10">
        <f>SUMIFS(GQList,GIList,Table_ExternalData_17[[#This Row],[item_key]],GTList,Table_ExternalData_17[[#Headers],[GRN]])</f>
        <v>3900</v>
      </c>
      <c r="F743" s="10">
        <f>SUMIFS(GQList,GIList,Table_ExternalData_17[[#This Row],[item_key]],GTList,Table_ExternalData_17[[#Headers],[VSTR]])</f>
        <v>0</v>
      </c>
      <c r="G743" s="10">
        <f>SUMIFS(GQList,GIList,Table_ExternalData_17[[#This Row],[item_key]],GTList,Table_ExternalData_17[[#Headers],[SR]])</f>
        <v>0</v>
      </c>
      <c r="H743" s="10">
        <f>SUMIFS(GQList,GIList,Table_ExternalData_17[[#This Row],[item_key]],GTList,Table_ExternalData_17[[#Headers],[TR]])</f>
        <v>0</v>
      </c>
      <c r="I743" s="10">
        <f>SUMIFS(GQList,GIList,Table_ExternalData_17[[#This Row],[item_key]],GTList,Table_ExternalData_17[[#Headers],[RCA]])</f>
        <v>0</v>
      </c>
      <c r="J743" s="10">
        <f>SUM(Table_ExternalData_17[[#This Row],[GRN]]+Table_ExternalData_17[[#This Row],[VSTR]]+Table_ExternalData_17[[#This Row],[SR]]+Table_ExternalData_17[[#This Row],[TR]]+Table_ExternalData_17[[#This Row],[RCA]])</f>
        <v>3900</v>
      </c>
      <c r="K743" s="10">
        <f>SUMIFS(IsQList,IsIList,Table_ExternalData_15[[#This Row],[item_key]],IsITypeList,Table_ExternalData_17[[#Headers],[R/P]])</f>
        <v>10554</v>
      </c>
      <c r="L743" s="10">
        <f>SUMIFS(IsQList,IsIList,Table_ExternalData_15[[#This Row],[item_key]],IsITypeList,Table_ExternalData_17[[#Headers],[CST]])</f>
        <v>19</v>
      </c>
      <c r="M743" s="10">
        <f>SUMIFS(IsQList,IsIList,Table_ExternalData_15[[#This Row],[item_key]],IsITypeList,Table_ExternalData_17[[#Headers],[S/I]])</f>
        <v>0</v>
      </c>
      <c r="N743" s="10">
        <f>SUMIFS(IsQList,IsIList,Table_ExternalData_15[[#This Row],[item_key]],IsITypeList,Table_ExternalData_17[[#Headers],[VST]])</f>
        <v>0</v>
      </c>
      <c r="O743" s="10">
        <f>SUMIFS(IsQList,IsIList,Table_ExternalData_15[[#This Row],[item_key]],IsITypeList,Table_ExternalData_17[[#Headers],[RTN]])</f>
        <v>-81</v>
      </c>
      <c r="P743" s="10">
        <f>SUM(Table_ExternalData_17[[#This Row],[R/P]:[RTN]])</f>
        <v>10492</v>
      </c>
      <c r="Q743" s="10">
        <f>SUM((Table_ExternalData_17[[#This Row],[Opening]]+Table_ExternalData_17[[#This Row],[Total Receipt]])-Table_ExternalData_17[[#This Row],[Total Issue]])</f>
        <v>3639</v>
      </c>
    </row>
    <row r="744" spans="1:17">
      <c r="A744" s="1" t="s">
        <v>44</v>
      </c>
      <c r="B744" s="1" t="s">
        <v>1058</v>
      </c>
      <c r="C744" s="1" t="s">
        <v>1059</v>
      </c>
      <c r="D744" s="10">
        <f>SUMIFS(OPBQList,OPBIList,Table_ExternalData_17[[#This Row],[item_key]])</f>
        <v>4137</v>
      </c>
      <c r="E744" s="10">
        <f>SUMIFS(GQList,GIList,Table_ExternalData_17[[#This Row],[item_key]],GTList,Table_ExternalData_17[[#Headers],[GRN]])</f>
        <v>11600</v>
      </c>
      <c r="F744" s="10">
        <f>SUMIFS(GQList,GIList,Table_ExternalData_17[[#This Row],[item_key]],GTList,Table_ExternalData_17[[#Headers],[VSTR]])</f>
        <v>0</v>
      </c>
      <c r="G744" s="10">
        <f>SUMIFS(GQList,GIList,Table_ExternalData_17[[#This Row],[item_key]],GTList,Table_ExternalData_17[[#Headers],[SR]])</f>
        <v>0</v>
      </c>
      <c r="H744" s="10">
        <f>SUMIFS(GQList,GIList,Table_ExternalData_17[[#This Row],[item_key]],GTList,Table_ExternalData_17[[#Headers],[TR]])</f>
        <v>0</v>
      </c>
      <c r="I744" s="10">
        <f>SUMIFS(GQList,GIList,Table_ExternalData_17[[#This Row],[item_key]],GTList,Table_ExternalData_17[[#Headers],[RCA]])</f>
        <v>0</v>
      </c>
      <c r="J744" s="10">
        <f>SUM(Table_ExternalData_17[[#This Row],[GRN]]+Table_ExternalData_17[[#This Row],[VSTR]]+Table_ExternalData_17[[#This Row],[SR]]+Table_ExternalData_17[[#This Row],[TR]]+Table_ExternalData_17[[#This Row],[RCA]])</f>
        <v>11600</v>
      </c>
      <c r="K744" s="10">
        <f>SUMIFS(IsQList,IsIList,Table_ExternalData_15[[#This Row],[item_key]],IsITypeList,Table_ExternalData_17[[#Headers],[R/P]])</f>
        <v>21876</v>
      </c>
      <c r="L744" s="10">
        <f>SUMIFS(IsQList,IsIList,Table_ExternalData_15[[#This Row],[item_key]],IsITypeList,Table_ExternalData_17[[#Headers],[CST]])</f>
        <v>0</v>
      </c>
      <c r="M744" s="10">
        <f>SUMIFS(IsQList,IsIList,Table_ExternalData_15[[#This Row],[item_key]],IsITypeList,Table_ExternalData_17[[#Headers],[S/I]])</f>
        <v>0</v>
      </c>
      <c r="N744" s="10">
        <f>SUMIFS(IsQList,IsIList,Table_ExternalData_15[[#This Row],[item_key]],IsITypeList,Table_ExternalData_17[[#Headers],[VST]])</f>
        <v>0</v>
      </c>
      <c r="O744" s="10">
        <f>SUMIFS(IsQList,IsIList,Table_ExternalData_15[[#This Row],[item_key]],IsITypeList,Table_ExternalData_17[[#Headers],[RTN]])</f>
        <v>0</v>
      </c>
      <c r="P744" s="10">
        <f>SUM(Table_ExternalData_17[[#This Row],[R/P]:[RTN]])</f>
        <v>21876</v>
      </c>
      <c r="Q744" s="10">
        <f>SUM((Table_ExternalData_17[[#This Row],[Opening]]+Table_ExternalData_17[[#This Row],[Total Receipt]])-Table_ExternalData_17[[#This Row],[Total Issue]])</f>
        <v>-6139</v>
      </c>
    </row>
    <row r="745" spans="1:17">
      <c r="A745" s="1" t="s">
        <v>431</v>
      </c>
      <c r="B745" s="1" t="s">
        <v>769</v>
      </c>
      <c r="C745" s="1" t="s">
        <v>770</v>
      </c>
      <c r="D745" s="10">
        <f>SUMIFS(OPBQList,OPBIList,Table_ExternalData_17[[#This Row],[item_key]])</f>
        <v>39689</v>
      </c>
      <c r="E745" s="10">
        <f>SUMIFS(GQList,GIList,Table_ExternalData_17[[#This Row],[item_key]],GTList,Table_ExternalData_17[[#Headers],[GRN]])</f>
        <v>2500</v>
      </c>
      <c r="F745" s="10">
        <f>SUMIFS(GQList,GIList,Table_ExternalData_17[[#This Row],[item_key]],GTList,Table_ExternalData_17[[#Headers],[VSTR]])</f>
        <v>0</v>
      </c>
      <c r="G745" s="10">
        <f>SUMIFS(GQList,GIList,Table_ExternalData_17[[#This Row],[item_key]],GTList,Table_ExternalData_17[[#Headers],[SR]])</f>
        <v>0</v>
      </c>
      <c r="H745" s="10">
        <f>SUMIFS(GQList,GIList,Table_ExternalData_17[[#This Row],[item_key]],GTList,Table_ExternalData_17[[#Headers],[TR]])</f>
        <v>0</v>
      </c>
      <c r="I745" s="10">
        <f>SUMIFS(GQList,GIList,Table_ExternalData_17[[#This Row],[item_key]],GTList,Table_ExternalData_17[[#Headers],[RCA]])</f>
        <v>0</v>
      </c>
      <c r="J745" s="10">
        <f>SUM(Table_ExternalData_17[[#This Row],[GRN]]+Table_ExternalData_17[[#This Row],[VSTR]]+Table_ExternalData_17[[#This Row],[SR]]+Table_ExternalData_17[[#This Row],[TR]]+Table_ExternalData_17[[#This Row],[RCA]])</f>
        <v>2500</v>
      </c>
      <c r="K745" s="10">
        <f>SUMIFS(IsQList,IsIList,Table_ExternalData_15[[#This Row],[item_key]],IsITypeList,Table_ExternalData_17[[#Headers],[R/P]])</f>
        <v>21876</v>
      </c>
      <c r="L745" s="10">
        <f>SUMIFS(IsQList,IsIList,Table_ExternalData_15[[#This Row],[item_key]],IsITypeList,Table_ExternalData_17[[#Headers],[CST]])</f>
        <v>0</v>
      </c>
      <c r="M745" s="10">
        <f>SUMIFS(IsQList,IsIList,Table_ExternalData_15[[#This Row],[item_key]],IsITypeList,Table_ExternalData_17[[#Headers],[S/I]])</f>
        <v>0</v>
      </c>
      <c r="N745" s="10">
        <f>SUMIFS(IsQList,IsIList,Table_ExternalData_15[[#This Row],[item_key]],IsITypeList,Table_ExternalData_17[[#Headers],[VST]])</f>
        <v>0</v>
      </c>
      <c r="O745" s="10">
        <f>SUMIFS(IsQList,IsIList,Table_ExternalData_15[[#This Row],[item_key]],IsITypeList,Table_ExternalData_17[[#Headers],[RTN]])</f>
        <v>0</v>
      </c>
      <c r="P745" s="10">
        <f>SUM(Table_ExternalData_17[[#This Row],[R/P]:[RTN]])</f>
        <v>21876</v>
      </c>
      <c r="Q745" s="10">
        <f>SUM((Table_ExternalData_17[[#This Row],[Opening]]+Table_ExternalData_17[[#This Row],[Total Receipt]])-Table_ExternalData_17[[#This Row],[Total Issue]])</f>
        <v>20313</v>
      </c>
    </row>
    <row r="746" spans="1:17">
      <c r="A746" s="1" t="s">
        <v>181</v>
      </c>
      <c r="B746" s="1" t="s">
        <v>1270</v>
      </c>
      <c r="C746" s="1" t="s">
        <v>1271</v>
      </c>
      <c r="D746" s="10">
        <f>SUMIFS(OPBQList,OPBIList,Table_ExternalData_17[[#This Row],[item_key]])</f>
        <v>1331</v>
      </c>
      <c r="E746" s="10">
        <f>SUMIFS(GQList,GIList,Table_ExternalData_17[[#This Row],[item_key]],GTList,Table_ExternalData_17[[#Headers],[GRN]])</f>
        <v>12762</v>
      </c>
      <c r="F746" s="10">
        <f>SUMIFS(GQList,GIList,Table_ExternalData_17[[#This Row],[item_key]],GTList,Table_ExternalData_17[[#Headers],[VSTR]])</f>
        <v>0</v>
      </c>
      <c r="G746" s="10">
        <f>SUMIFS(GQList,GIList,Table_ExternalData_17[[#This Row],[item_key]],GTList,Table_ExternalData_17[[#Headers],[SR]])</f>
        <v>0</v>
      </c>
      <c r="H746" s="10">
        <f>SUMIFS(GQList,GIList,Table_ExternalData_17[[#This Row],[item_key]],GTList,Table_ExternalData_17[[#Headers],[TR]])</f>
        <v>0</v>
      </c>
      <c r="I746" s="10">
        <f>SUMIFS(GQList,GIList,Table_ExternalData_17[[#This Row],[item_key]],GTList,Table_ExternalData_17[[#Headers],[RCA]])</f>
        <v>-822</v>
      </c>
      <c r="J746" s="10">
        <f>SUM(Table_ExternalData_17[[#This Row],[GRN]]+Table_ExternalData_17[[#This Row],[VSTR]]+Table_ExternalData_17[[#This Row],[SR]]+Table_ExternalData_17[[#This Row],[TR]]+Table_ExternalData_17[[#This Row],[RCA]])</f>
        <v>11940</v>
      </c>
      <c r="K746" s="10">
        <f>SUMIFS(IsQList,IsIList,Table_ExternalData_15[[#This Row],[item_key]],IsITypeList,Table_ExternalData_17[[#Headers],[R/P]])</f>
        <v>10938</v>
      </c>
      <c r="L746" s="10">
        <f>SUMIFS(IsQList,IsIList,Table_ExternalData_15[[#This Row],[item_key]],IsITypeList,Table_ExternalData_17[[#Headers],[CST]])</f>
        <v>0</v>
      </c>
      <c r="M746" s="10">
        <f>SUMIFS(IsQList,IsIList,Table_ExternalData_15[[#This Row],[item_key]],IsITypeList,Table_ExternalData_17[[#Headers],[S/I]])</f>
        <v>0</v>
      </c>
      <c r="N746" s="10">
        <f>SUMIFS(IsQList,IsIList,Table_ExternalData_15[[#This Row],[item_key]],IsITypeList,Table_ExternalData_17[[#Headers],[VST]])</f>
        <v>0</v>
      </c>
      <c r="O746" s="10">
        <f>SUMIFS(IsQList,IsIList,Table_ExternalData_15[[#This Row],[item_key]],IsITypeList,Table_ExternalData_17[[#Headers],[RTN]])</f>
        <v>0</v>
      </c>
      <c r="P746" s="10">
        <f>SUM(Table_ExternalData_17[[#This Row],[R/P]:[RTN]])</f>
        <v>10938</v>
      </c>
      <c r="Q746" s="10">
        <f>SUM((Table_ExternalData_17[[#This Row],[Opening]]+Table_ExternalData_17[[#This Row],[Total Receipt]])-Table_ExternalData_17[[#This Row],[Total Issue]])</f>
        <v>2333</v>
      </c>
    </row>
    <row r="747" spans="1:17">
      <c r="A747" s="1" t="s">
        <v>182</v>
      </c>
      <c r="B747" s="1" t="s">
        <v>1272</v>
      </c>
      <c r="C747" s="1" t="s">
        <v>1273</v>
      </c>
      <c r="D747" s="10">
        <f>SUMIFS(OPBQList,OPBIList,Table_ExternalData_17[[#This Row],[item_key]])</f>
        <v>1342</v>
      </c>
      <c r="E747" s="10">
        <f>SUMIFS(GQList,GIList,Table_ExternalData_17[[#This Row],[item_key]],GTList,Table_ExternalData_17[[#Headers],[GRN]])</f>
        <v>11240</v>
      </c>
      <c r="F747" s="10">
        <f>SUMIFS(GQList,GIList,Table_ExternalData_17[[#This Row],[item_key]],GTList,Table_ExternalData_17[[#Headers],[VSTR]])</f>
        <v>0</v>
      </c>
      <c r="G747" s="10">
        <f>SUMIFS(GQList,GIList,Table_ExternalData_17[[#This Row],[item_key]],GTList,Table_ExternalData_17[[#Headers],[SR]])</f>
        <v>0</v>
      </c>
      <c r="H747" s="10">
        <f>SUMIFS(GQList,GIList,Table_ExternalData_17[[#This Row],[item_key]],GTList,Table_ExternalData_17[[#Headers],[TR]])</f>
        <v>0</v>
      </c>
      <c r="I747" s="10">
        <f>SUMIFS(GQList,GIList,Table_ExternalData_17[[#This Row],[item_key]],GTList,Table_ExternalData_17[[#Headers],[RCA]])</f>
        <v>-560</v>
      </c>
      <c r="J747" s="10">
        <f>SUM(Table_ExternalData_17[[#This Row],[GRN]]+Table_ExternalData_17[[#This Row],[VSTR]]+Table_ExternalData_17[[#This Row],[SR]]+Table_ExternalData_17[[#This Row],[TR]]+Table_ExternalData_17[[#This Row],[RCA]])</f>
        <v>10680</v>
      </c>
      <c r="K747" s="10">
        <f>SUMIFS(IsQList,IsIList,Table_ExternalData_15[[#This Row],[item_key]],IsITypeList,Table_ExternalData_17[[#Headers],[R/P]])</f>
        <v>10938</v>
      </c>
      <c r="L747" s="10">
        <f>SUMIFS(IsQList,IsIList,Table_ExternalData_15[[#This Row],[item_key]],IsITypeList,Table_ExternalData_17[[#Headers],[CST]])</f>
        <v>0</v>
      </c>
      <c r="M747" s="10">
        <f>SUMIFS(IsQList,IsIList,Table_ExternalData_15[[#This Row],[item_key]],IsITypeList,Table_ExternalData_17[[#Headers],[S/I]])</f>
        <v>0</v>
      </c>
      <c r="N747" s="10">
        <f>SUMIFS(IsQList,IsIList,Table_ExternalData_15[[#This Row],[item_key]],IsITypeList,Table_ExternalData_17[[#Headers],[VST]])</f>
        <v>0</v>
      </c>
      <c r="O747" s="10">
        <f>SUMIFS(IsQList,IsIList,Table_ExternalData_15[[#This Row],[item_key]],IsITypeList,Table_ExternalData_17[[#Headers],[RTN]])</f>
        <v>-62</v>
      </c>
      <c r="P747" s="10">
        <f>SUM(Table_ExternalData_17[[#This Row],[R/P]:[RTN]])</f>
        <v>10876</v>
      </c>
      <c r="Q747" s="10">
        <f>SUM((Table_ExternalData_17[[#This Row],[Opening]]+Table_ExternalData_17[[#This Row],[Total Receipt]])-Table_ExternalData_17[[#This Row],[Total Issue]])</f>
        <v>1146</v>
      </c>
    </row>
    <row r="748" spans="1:17">
      <c r="A748" s="1" t="s">
        <v>81</v>
      </c>
      <c r="B748" s="1" t="s">
        <v>1274</v>
      </c>
      <c r="C748" s="1" t="s">
        <v>1275</v>
      </c>
      <c r="D748" s="10">
        <f>SUMIFS(OPBQList,OPBIList,Table_ExternalData_17[[#This Row],[item_key]])</f>
        <v>1582</v>
      </c>
      <c r="E748" s="10">
        <f>SUMIFS(GQList,GIList,Table_ExternalData_17[[#This Row],[item_key]],GTList,Table_ExternalData_17[[#Headers],[GRN]])</f>
        <v>10100</v>
      </c>
      <c r="F748" s="10">
        <f>SUMIFS(GQList,GIList,Table_ExternalData_17[[#This Row],[item_key]],GTList,Table_ExternalData_17[[#Headers],[VSTR]])</f>
        <v>0</v>
      </c>
      <c r="G748" s="10">
        <f>SUMIFS(GQList,GIList,Table_ExternalData_17[[#This Row],[item_key]],GTList,Table_ExternalData_17[[#Headers],[SR]])</f>
        <v>0</v>
      </c>
      <c r="H748" s="10">
        <f>SUMIFS(GQList,GIList,Table_ExternalData_17[[#This Row],[item_key]],GTList,Table_ExternalData_17[[#Headers],[TR]])</f>
        <v>0</v>
      </c>
      <c r="I748" s="10">
        <f>SUMIFS(GQList,GIList,Table_ExternalData_17[[#This Row],[item_key]],GTList,Table_ExternalData_17[[#Headers],[RCA]])</f>
        <v>0</v>
      </c>
      <c r="J748" s="10">
        <f>SUM(Table_ExternalData_17[[#This Row],[GRN]]+Table_ExternalData_17[[#This Row],[VSTR]]+Table_ExternalData_17[[#This Row],[SR]]+Table_ExternalData_17[[#This Row],[TR]]+Table_ExternalData_17[[#This Row],[RCA]])</f>
        <v>10100</v>
      </c>
      <c r="K748" s="10">
        <f>SUMIFS(IsQList,IsIList,Table_ExternalData_15[[#This Row],[item_key]],IsITypeList,Table_ExternalData_17[[#Headers],[R/P]])</f>
        <v>10938</v>
      </c>
      <c r="L748" s="10">
        <f>SUMIFS(IsQList,IsIList,Table_ExternalData_15[[#This Row],[item_key]],IsITypeList,Table_ExternalData_17[[#Headers],[CST]])</f>
        <v>0</v>
      </c>
      <c r="M748" s="10">
        <f>SUMIFS(IsQList,IsIList,Table_ExternalData_15[[#This Row],[item_key]],IsITypeList,Table_ExternalData_17[[#Headers],[S/I]])</f>
        <v>0</v>
      </c>
      <c r="N748" s="10">
        <f>SUMIFS(IsQList,IsIList,Table_ExternalData_15[[#This Row],[item_key]],IsITypeList,Table_ExternalData_17[[#Headers],[VST]])</f>
        <v>0</v>
      </c>
      <c r="O748" s="10">
        <f>SUMIFS(IsQList,IsIList,Table_ExternalData_15[[#This Row],[item_key]],IsITypeList,Table_ExternalData_17[[#Headers],[RTN]])</f>
        <v>-62</v>
      </c>
      <c r="P748" s="10">
        <f>SUM(Table_ExternalData_17[[#This Row],[R/P]:[RTN]])</f>
        <v>10876</v>
      </c>
      <c r="Q748" s="10">
        <f>SUM((Table_ExternalData_17[[#This Row],[Opening]]+Table_ExternalData_17[[#This Row],[Total Receipt]])-Table_ExternalData_17[[#This Row],[Total Issue]])</f>
        <v>806</v>
      </c>
    </row>
    <row r="749" spans="1:17">
      <c r="A749" s="1" t="s">
        <v>2327</v>
      </c>
      <c r="B749" s="1" t="s">
        <v>2865</v>
      </c>
      <c r="C749" s="1" t="s">
        <v>2866</v>
      </c>
      <c r="D749" s="10">
        <f>SUMIFS(OPBQList,OPBIList,Table_ExternalData_17[[#This Row],[item_key]])</f>
        <v>0</v>
      </c>
      <c r="E749" s="10">
        <f>SUMIFS(GQList,GIList,Table_ExternalData_17[[#This Row],[item_key]],GTList,Table_ExternalData_17[[#Headers],[GRN]])</f>
        <v>0</v>
      </c>
      <c r="F749" s="10">
        <f>SUMIFS(GQList,GIList,Table_ExternalData_17[[#This Row],[item_key]],GTList,Table_ExternalData_17[[#Headers],[VSTR]])</f>
        <v>0</v>
      </c>
      <c r="G749" s="10">
        <f>SUMIFS(GQList,GIList,Table_ExternalData_17[[#This Row],[item_key]],GTList,Table_ExternalData_17[[#Headers],[SR]])</f>
        <v>0</v>
      </c>
      <c r="H749" s="10">
        <f>SUMIFS(GQList,GIList,Table_ExternalData_17[[#This Row],[item_key]],GTList,Table_ExternalData_17[[#Headers],[TR]])</f>
        <v>0</v>
      </c>
      <c r="I749" s="10">
        <f>SUMIFS(GQList,GIList,Table_ExternalData_17[[#This Row],[item_key]],GTList,Table_ExternalData_17[[#Headers],[RCA]])</f>
        <v>0</v>
      </c>
      <c r="J749" s="10">
        <f>SUM(Table_ExternalData_17[[#This Row],[GRN]]+Table_ExternalData_17[[#This Row],[VSTR]]+Table_ExternalData_17[[#This Row],[SR]]+Table_ExternalData_17[[#This Row],[TR]]+Table_ExternalData_17[[#This Row],[RCA]])</f>
        <v>0</v>
      </c>
      <c r="K749" s="10">
        <f>SUMIFS(IsQList,IsIList,Table_ExternalData_15[[#This Row],[item_key]],IsITypeList,Table_ExternalData_17[[#Headers],[R/P]])</f>
        <v>10554</v>
      </c>
      <c r="L749" s="10">
        <f>SUMIFS(IsQList,IsIList,Table_ExternalData_15[[#This Row],[item_key]],IsITypeList,Table_ExternalData_17[[#Headers],[CST]])</f>
        <v>0</v>
      </c>
      <c r="M749" s="10">
        <f>SUMIFS(IsQList,IsIList,Table_ExternalData_15[[#This Row],[item_key]],IsITypeList,Table_ExternalData_17[[#Headers],[S/I]])</f>
        <v>0</v>
      </c>
      <c r="N749" s="10">
        <f>SUMIFS(IsQList,IsIList,Table_ExternalData_15[[#This Row],[item_key]],IsITypeList,Table_ExternalData_17[[#Headers],[VST]])</f>
        <v>0</v>
      </c>
      <c r="O749" s="10">
        <f>SUMIFS(IsQList,IsIList,Table_ExternalData_15[[#This Row],[item_key]],IsITypeList,Table_ExternalData_17[[#Headers],[RTN]])</f>
        <v>0</v>
      </c>
      <c r="P749" s="10">
        <f>SUM(Table_ExternalData_17[[#This Row],[R/P]:[RTN]])</f>
        <v>10554</v>
      </c>
      <c r="Q749" s="10">
        <f>SUM((Table_ExternalData_17[[#This Row],[Opening]]+Table_ExternalData_17[[#This Row],[Total Receipt]])-Table_ExternalData_17[[#This Row],[Total Issue]])</f>
        <v>-10554</v>
      </c>
    </row>
    <row r="750" spans="1:17">
      <c r="A750" s="1" t="s">
        <v>2005</v>
      </c>
      <c r="B750" s="1" t="s">
        <v>2867</v>
      </c>
      <c r="C750" s="1" t="s">
        <v>846</v>
      </c>
      <c r="D750" s="10">
        <f>SUMIFS(OPBQList,OPBIList,Table_ExternalData_17[[#This Row],[item_key]])</f>
        <v>0</v>
      </c>
      <c r="E750" s="10">
        <f>SUMIFS(GQList,GIList,Table_ExternalData_17[[#This Row],[item_key]],GTList,Table_ExternalData_17[[#Headers],[GRN]])</f>
        <v>0</v>
      </c>
      <c r="F750" s="10">
        <f>SUMIFS(GQList,GIList,Table_ExternalData_17[[#This Row],[item_key]],GTList,Table_ExternalData_17[[#Headers],[VSTR]])</f>
        <v>0</v>
      </c>
      <c r="G750" s="10">
        <f>SUMIFS(GQList,GIList,Table_ExternalData_17[[#This Row],[item_key]],GTList,Table_ExternalData_17[[#Headers],[SR]])</f>
        <v>0</v>
      </c>
      <c r="H750" s="10">
        <f>SUMIFS(GQList,GIList,Table_ExternalData_17[[#This Row],[item_key]],GTList,Table_ExternalData_17[[#Headers],[TR]])</f>
        <v>0</v>
      </c>
      <c r="I750" s="10">
        <f>SUMIFS(GQList,GIList,Table_ExternalData_17[[#This Row],[item_key]],GTList,Table_ExternalData_17[[#Headers],[RCA]])</f>
        <v>0</v>
      </c>
      <c r="J750" s="10">
        <f>SUM(Table_ExternalData_17[[#This Row],[GRN]]+Table_ExternalData_17[[#This Row],[VSTR]]+Table_ExternalData_17[[#This Row],[SR]]+Table_ExternalData_17[[#This Row],[TR]]+Table_ExternalData_17[[#This Row],[RCA]])</f>
        <v>0</v>
      </c>
      <c r="K750" s="10">
        <f>SUMIFS(IsQList,IsIList,Table_ExternalData_15[[#This Row],[item_key]],IsITypeList,Table_ExternalData_17[[#Headers],[R/P]])</f>
        <v>10938</v>
      </c>
      <c r="L750" s="10">
        <f>SUMIFS(IsQList,IsIList,Table_ExternalData_15[[#This Row],[item_key]],IsITypeList,Table_ExternalData_17[[#Headers],[CST]])</f>
        <v>0</v>
      </c>
      <c r="M750" s="10">
        <f>SUMIFS(IsQList,IsIList,Table_ExternalData_15[[#This Row],[item_key]],IsITypeList,Table_ExternalData_17[[#Headers],[S/I]])</f>
        <v>0</v>
      </c>
      <c r="N750" s="10">
        <f>SUMIFS(IsQList,IsIList,Table_ExternalData_15[[#This Row],[item_key]],IsITypeList,Table_ExternalData_17[[#Headers],[VST]])</f>
        <v>0</v>
      </c>
      <c r="O750" s="10">
        <f>SUMIFS(IsQList,IsIList,Table_ExternalData_15[[#This Row],[item_key]],IsITypeList,Table_ExternalData_17[[#Headers],[RTN]])</f>
        <v>0</v>
      </c>
      <c r="P750" s="10">
        <f>SUM(Table_ExternalData_17[[#This Row],[R/P]:[RTN]])</f>
        <v>10938</v>
      </c>
      <c r="Q750" s="10">
        <f>SUM((Table_ExternalData_17[[#This Row],[Opening]]+Table_ExternalData_17[[#This Row],[Total Receipt]])-Table_ExternalData_17[[#This Row],[Total Issue]])</f>
        <v>-10938</v>
      </c>
    </row>
    <row r="751" spans="1:17">
      <c r="A751" s="1" t="s">
        <v>83</v>
      </c>
      <c r="B751" s="1" t="s">
        <v>960</v>
      </c>
      <c r="C751" s="1" t="s">
        <v>961</v>
      </c>
      <c r="D751" s="10">
        <f>SUMIFS(OPBQList,OPBIList,Table_ExternalData_17[[#This Row],[item_key]])</f>
        <v>2394</v>
      </c>
      <c r="E751" s="10">
        <f>SUMIFS(GQList,GIList,Table_ExternalData_17[[#This Row],[item_key]],GTList,Table_ExternalData_17[[#Headers],[GRN]])</f>
        <v>13900</v>
      </c>
      <c r="F751" s="10">
        <f>SUMIFS(GQList,GIList,Table_ExternalData_17[[#This Row],[item_key]],GTList,Table_ExternalData_17[[#Headers],[VSTR]])</f>
        <v>0</v>
      </c>
      <c r="G751" s="10">
        <f>SUMIFS(GQList,GIList,Table_ExternalData_17[[#This Row],[item_key]],GTList,Table_ExternalData_17[[#Headers],[SR]])</f>
        <v>0</v>
      </c>
      <c r="H751" s="10">
        <f>SUMIFS(GQList,GIList,Table_ExternalData_17[[#This Row],[item_key]],GTList,Table_ExternalData_17[[#Headers],[TR]])</f>
        <v>0</v>
      </c>
      <c r="I751" s="10">
        <f>SUMIFS(GQList,GIList,Table_ExternalData_17[[#This Row],[item_key]],GTList,Table_ExternalData_17[[#Headers],[RCA]])</f>
        <v>0</v>
      </c>
      <c r="J751" s="10">
        <f>SUM(Table_ExternalData_17[[#This Row],[GRN]]+Table_ExternalData_17[[#This Row],[VSTR]]+Table_ExternalData_17[[#This Row],[SR]]+Table_ExternalData_17[[#This Row],[TR]]+Table_ExternalData_17[[#This Row],[RCA]])</f>
        <v>13900</v>
      </c>
      <c r="K751" s="10">
        <f>SUMIFS(IsQList,IsIList,Table_ExternalData_15[[#This Row],[item_key]],IsITypeList,Table_ExternalData_17[[#Headers],[R/P]])</f>
        <v>10602</v>
      </c>
      <c r="L751" s="10">
        <f>SUMIFS(IsQList,IsIList,Table_ExternalData_15[[#This Row],[item_key]],IsITypeList,Table_ExternalData_17[[#Headers],[CST]])</f>
        <v>0</v>
      </c>
      <c r="M751" s="10">
        <f>SUMIFS(IsQList,IsIList,Table_ExternalData_15[[#This Row],[item_key]],IsITypeList,Table_ExternalData_17[[#Headers],[S/I]])</f>
        <v>0</v>
      </c>
      <c r="N751" s="10">
        <f>SUMIFS(IsQList,IsIList,Table_ExternalData_15[[#This Row],[item_key]],IsITypeList,Table_ExternalData_17[[#Headers],[VST]])</f>
        <v>0</v>
      </c>
      <c r="O751" s="10">
        <f>SUMIFS(IsQList,IsIList,Table_ExternalData_15[[#This Row],[item_key]],IsITypeList,Table_ExternalData_17[[#Headers],[RTN]])</f>
        <v>0</v>
      </c>
      <c r="P751" s="10">
        <f>SUM(Table_ExternalData_17[[#This Row],[R/P]:[RTN]])</f>
        <v>10602</v>
      </c>
      <c r="Q751" s="10">
        <f>SUM((Table_ExternalData_17[[#This Row],[Opening]]+Table_ExternalData_17[[#This Row],[Total Receipt]])-Table_ExternalData_17[[#This Row],[Total Issue]])</f>
        <v>5692</v>
      </c>
    </row>
    <row r="752" spans="1:17">
      <c r="A752" s="1" t="s">
        <v>310</v>
      </c>
      <c r="B752" s="1" t="s">
        <v>1151</v>
      </c>
      <c r="C752" s="1" t="s">
        <v>1152</v>
      </c>
      <c r="D752" s="10">
        <f>SUMIFS(OPBQList,OPBIList,Table_ExternalData_17[[#This Row],[item_key]])</f>
        <v>1388</v>
      </c>
      <c r="E752" s="10">
        <f>SUMIFS(GQList,GIList,Table_ExternalData_17[[#This Row],[item_key]],GTList,Table_ExternalData_17[[#Headers],[GRN]])</f>
        <v>9666</v>
      </c>
      <c r="F752" s="10">
        <f>SUMIFS(GQList,GIList,Table_ExternalData_17[[#This Row],[item_key]],GTList,Table_ExternalData_17[[#Headers],[VSTR]])</f>
        <v>0</v>
      </c>
      <c r="G752" s="10">
        <f>SUMIFS(GQList,GIList,Table_ExternalData_17[[#This Row],[item_key]],GTList,Table_ExternalData_17[[#Headers],[SR]])</f>
        <v>0</v>
      </c>
      <c r="H752" s="10">
        <f>SUMIFS(GQList,GIList,Table_ExternalData_17[[#This Row],[item_key]],GTList,Table_ExternalData_17[[#Headers],[TR]])</f>
        <v>0</v>
      </c>
      <c r="I752" s="10">
        <f>SUMIFS(GQList,GIList,Table_ExternalData_17[[#This Row],[item_key]],GTList,Table_ExternalData_17[[#Headers],[RCA]])</f>
        <v>0</v>
      </c>
      <c r="J752" s="10">
        <f>SUM(Table_ExternalData_17[[#This Row],[GRN]]+Table_ExternalData_17[[#This Row],[VSTR]]+Table_ExternalData_17[[#This Row],[SR]]+Table_ExternalData_17[[#This Row],[TR]]+Table_ExternalData_17[[#This Row],[RCA]])</f>
        <v>9666</v>
      </c>
      <c r="K752" s="10">
        <f>SUMIFS(IsQList,IsIList,Table_ExternalData_15[[#This Row],[item_key]],IsITypeList,Table_ExternalData_17[[#Headers],[R/P]])</f>
        <v>9924</v>
      </c>
      <c r="L752" s="10">
        <f>SUMIFS(IsQList,IsIList,Table_ExternalData_15[[#This Row],[item_key]],IsITypeList,Table_ExternalData_17[[#Headers],[CST]])</f>
        <v>0</v>
      </c>
      <c r="M752" s="10">
        <f>SUMIFS(IsQList,IsIList,Table_ExternalData_15[[#This Row],[item_key]],IsITypeList,Table_ExternalData_17[[#Headers],[S/I]])</f>
        <v>0</v>
      </c>
      <c r="N752" s="10">
        <f>SUMIFS(IsQList,IsIList,Table_ExternalData_15[[#This Row],[item_key]],IsITypeList,Table_ExternalData_17[[#Headers],[VST]])</f>
        <v>0</v>
      </c>
      <c r="O752" s="10">
        <f>SUMIFS(IsQList,IsIList,Table_ExternalData_15[[#This Row],[item_key]],IsITypeList,Table_ExternalData_17[[#Headers],[RTN]])</f>
        <v>0</v>
      </c>
      <c r="P752" s="10">
        <f>SUM(Table_ExternalData_17[[#This Row],[R/P]:[RTN]])</f>
        <v>9924</v>
      </c>
      <c r="Q752" s="10">
        <f>SUM((Table_ExternalData_17[[#This Row],[Opening]]+Table_ExternalData_17[[#This Row],[Total Receipt]])-Table_ExternalData_17[[#This Row],[Total Issue]])</f>
        <v>1130</v>
      </c>
    </row>
    <row r="753" spans="1:17">
      <c r="A753" s="1" t="s">
        <v>2245</v>
      </c>
      <c r="B753" s="1" t="s">
        <v>2868</v>
      </c>
      <c r="C753" s="1" t="s">
        <v>2869</v>
      </c>
      <c r="D753" s="10">
        <f>SUMIFS(OPBQList,OPBIList,Table_ExternalData_17[[#This Row],[item_key]])</f>
        <v>659</v>
      </c>
      <c r="E753" s="10">
        <f>SUMIFS(GQList,GIList,Table_ExternalData_17[[#This Row],[item_key]],GTList,Table_ExternalData_17[[#Headers],[GRN]])</f>
        <v>0</v>
      </c>
      <c r="F753" s="10">
        <f>SUMIFS(GQList,GIList,Table_ExternalData_17[[#This Row],[item_key]],GTList,Table_ExternalData_17[[#Headers],[VSTR]])</f>
        <v>0</v>
      </c>
      <c r="G753" s="10">
        <f>SUMIFS(GQList,GIList,Table_ExternalData_17[[#This Row],[item_key]],GTList,Table_ExternalData_17[[#Headers],[SR]])</f>
        <v>0</v>
      </c>
      <c r="H753" s="10">
        <f>SUMIFS(GQList,GIList,Table_ExternalData_17[[#This Row],[item_key]],GTList,Table_ExternalData_17[[#Headers],[TR]])</f>
        <v>0</v>
      </c>
      <c r="I753" s="10">
        <f>SUMIFS(GQList,GIList,Table_ExternalData_17[[#This Row],[item_key]],GTList,Table_ExternalData_17[[#Headers],[RCA]])</f>
        <v>0</v>
      </c>
      <c r="J753" s="10">
        <f>SUM(Table_ExternalData_17[[#This Row],[GRN]]+Table_ExternalData_17[[#This Row],[VSTR]]+Table_ExternalData_17[[#This Row],[SR]]+Table_ExternalData_17[[#This Row],[TR]]+Table_ExternalData_17[[#This Row],[RCA]])</f>
        <v>0</v>
      </c>
      <c r="K753" s="10">
        <f>SUMIFS(IsQList,IsIList,Table_ExternalData_15[[#This Row],[item_key]],IsITypeList,Table_ExternalData_17[[#Headers],[R/P]])</f>
        <v>9924</v>
      </c>
      <c r="L753" s="10">
        <f>SUMIFS(IsQList,IsIList,Table_ExternalData_15[[#This Row],[item_key]],IsITypeList,Table_ExternalData_17[[#Headers],[CST]])</f>
        <v>0</v>
      </c>
      <c r="M753" s="10">
        <f>SUMIFS(IsQList,IsIList,Table_ExternalData_15[[#This Row],[item_key]],IsITypeList,Table_ExternalData_17[[#Headers],[S/I]])</f>
        <v>0</v>
      </c>
      <c r="N753" s="10">
        <f>SUMIFS(IsQList,IsIList,Table_ExternalData_15[[#This Row],[item_key]],IsITypeList,Table_ExternalData_17[[#Headers],[VST]])</f>
        <v>0</v>
      </c>
      <c r="O753" s="10">
        <f>SUMIFS(IsQList,IsIList,Table_ExternalData_15[[#This Row],[item_key]],IsITypeList,Table_ExternalData_17[[#Headers],[RTN]])</f>
        <v>0</v>
      </c>
      <c r="P753" s="10">
        <f>SUM(Table_ExternalData_17[[#This Row],[R/P]:[RTN]])</f>
        <v>9924</v>
      </c>
      <c r="Q753" s="10">
        <f>SUM((Table_ExternalData_17[[#This Row],[Opening]]+Table_ExternalData_17[[#This Row],[Total Receipt]])-Table_ExternalData_17[[#This Row],[Total Issue]])</f>
        <v>-9265</v>
      </c>
    </row>
    <row r="754" spans="1:17">
      <c r="A754" s="1" t="s">
        <v>2246</v>
      </c>
      <c r="B754" s="1" t="s">
        <v>2870</v>
      </c>
      <c r="C754" s="1" t="s">
        <v>2871</v>
      </c>
      <c r="D754" s="10">
        <f>SUMIFS(OPBQList,OPBIList,Table_ExternalData_17[[#This Row],[item_key]])</f>
        <v>10896</v>
      </c>
      <c r="E754" s="10">
        <f>SUMIFS(GQList,GIList,Table_ExternalData_17[[#This Row],[item_key]],GTList,Table_ExternalData_17[[#Headers],[GRN]])</f>
        <v>2500</v>
      </c>
      <c r="F754" s="10">
        <f>SUMIFS(GQList,GIList,Table_ExternalData_17[[#This Row],[item_key]],GTList,Table_ExternalData_17[[#Headers],[VSTR]])</f>
        <v>0</v>
      </c>
      <c r="G754" s="10">
        <f>SUMIFS(GQList,GIList,Table_ExternalData_17[[#This Row],[item_key]],GTList,Table_ExternalData_17[[#Headers],[SR]])</f>
        <v>0</v>
      </c>
      <c r="H754" s="10">
        <f>SUMIFS(GQList,GIList,Table_ExternalData_17[[#This Row],[item_key]],GTList,Table_ExternalData_17[[#Headers],[TR]])</f>
        <v>0</v>
      </c>
      <c r="I754" s="10">
        <f>SUMIFS(GQList,GIList,Table_ExternalData_17[[#This Row],[item_key]],GTList,Table_ExternalData_17[[#Headers],[RCA]])</f>
        <v>0</v>
      </c>
      <c r="J754" s="10">
        <f>SUM(Table_ExternalData_17[[#This Row],[GRN]]+Table_ExternalData_17[[#This Row],[VSTR]]+Table_ExternalData_17[[#This Row],[SR]]+Table_ExternalData_17[[#This Row],[TR]]+Table_ExternalData_17[[#This Row],[RCA]])</f>
        <v>2500</v>
      </c>
      <c r="K754" s="10">
        <f>SUMIFS(IsQList,IsIList,Table_ExternalData_15[[#This Row],[item_key]],IsITypeList,Table_ExternalData_17[[#Headers],[R/P]])</f>
        <v>19848</v>
      </c>
      <c r="L754" s="10">
        <f>SUMIFS(IsQList,IsIList,Table_ExternalData_15[[#This Row],[item_key]],IsITypeList,Table_ExternalData_17[[#Headers],[CST]])</f>
        <v>0</v>
      </c>
      <c r="M754" s="10">
        <f>SUMIFS(IsQList,IsIList,Table_ExternalData_15[[#This Row],[item_key]],IsITypeList,Table_ExternalData_17[[#Headers],[S/I]])</f>
        <v>0</v>
      </c>
      <c r="N754" s="10">
        <f>SUMIFS(IsQList,IsIList,Table_ExternalData_15[[#This Row],[item_key]],IsITypeList,Table_ExternalData_17[[#Headers],[VST]])</f>
        <v>0</v>
      </c>
      <c r="O754" s="10">
        <f>SUMIFS(IsQList,IsIList,Table_ExternalData_15[[#This Row],[item_key]],IsITypeList,Table_ExternalData_17[[#Headers],[RTN]])</f>
        <v>0</v>
      </c>
      <c r="P754" s="10">
        <f>SUM(Table_ExternalData_17[[#This Row],[R/P]:[RTN]])</f>
        <v>19848</v>
      </c>
      <c r="Q754" s="10">
        <f>SUM((Table_ExternalData_17[[#This Row],[Opening]]+Table_ExternalData_17[[#This Row],[Total Receipt]])-Table_ExternalData_17[[#This Row],[Total Issue]])</f>
        <v>-6452</v>
      </c>
    </row>
    <row r="755" spans="1:17">
      <c r="A755" s="1" t="s">
        <v>579</v>
      </c>
      <c r="B755" s="1" t="s">
        <v>683</v>
      </c>
      <c r="C755" s="1" t="s">
        <v>684</v>
      </c>
      <c r="D755" s="10">
        <f>SUMIFS(OPBQList,OPBIList,Table_ExternalData_17[[#This Row],[item_key]])</f>
        <v>9636</v>
      </c>
      <c r="E755" s="10">
        <f>SUMIFS(GQList,GIList,Table_ExternalData_17[[#This Row],[item_key]],GTList,Table_ExternalData_17[[#Headers],[GRN]])</f>
        <v>2716</v>
      </c>
      <c r="F755" s="10">
        <f>SUMIFS(GQList,GIList,Table_ExternalData_17[[#This Row],[item_key]],GTList,Table_ExternalData_17[[#Headers],[VSTR]])</f>
        <v>0</v>
      </c>
      <c r="G755" s="10">
        <f>SUMIFS(GQList,GIList,Table_ExternalData_17[[#This Row],[item_key]],GTList,Table_ExternalData_17[[#Headers],[SR]])</f>
        <v>0</v>
      </c>
      <c r="H755" s="10">
        <f>SUMIFS(GQList,GIList,Table_ExternalData_17[[#This Row],[item_key]],GTList,Table_ExternalData_17[[#Headers],[TR]])</f>
        <v>0</v>
      </c>
      <c r="I755" s="10">
        <f>SUMIFS(GQList,GIList,Table_ExternalData_17[[#This Row],[item_key]],GTList,Table_ExternalData_17[[#Headers],[RCA]])</f>
        <v>0</v>
      </c>
      <c r="J755" s="10">
        <f>SUM(Table_ExternalData_17[[#This Row],[GRN]]+Table_ExternalData_17[[#This Row],[VSTR]]+Table_ExternalData_17[[#This Row],[SR]]+Table_ExternalData_17[[#This Row],[TR]]+Table_ExternalData_17[[#This Row],[RCA]])</f>
        <v>2716</v>
      </c>
      <c r="K755" s="10">
        <f>SUMIFS(IsQList,IsIList,Table_ExternalData_15[[#This Row],[item_key]],IsITypeList,Table_ExternalData_17[[#Headers],[R/P]])</f>
        <v>9924</v>
      </c>
      <c r="L755" s="10">
        <f>SUMIFS(IsQList,IsIList,Table_ExternalData_15[[#This Row],[item_key]],IsITypeList,Table_ExternalData_17[[#Headers],[CST]])</f>
        <v>0</v>
      </c>
      <c r="M755" s="10">
        <f>SUMIFS(IsQList,IsIList,Table_ExternalData_15[[#This Row],[item_key]],IsITypeList,Table_ExternalData_17[[#Headers],[S/I]])</f>
        <v>0</v>
      </c>
      <c r="N755" s="10">
        <f>SUMIFS(IsQList,IsIList,Table_ExternalData_15[[#This Row],[item_key]],IsITypeList,Table_ExternalData_17[[#Headers],[VST]])</f>
        <v>0</v>
      </c>
      <c r="O755" s="10">
        <f>SUMIFS(IsQList,IsIList,Table_ExternalData_15[[#This Row],[item_key]],IsITypeList,Table_ExternalData_17[[#Headers],[RTN]])</f>
        <v>0</v>
      </c>
      <c r="P755" s="10">
        <f>SUM(Table_ExternalData_17[[#This Row],[R/P]:[RTN]])</f>
        <v>9924</v>
      </c>
      <c r="Q755" s="10">
        <f>SUM((Table_ExternalData_17[[#This Row],[Opening]]+Table_ExternalData_17[[#This Row],[Total Receipt]])-Table_ExternalData_17[[#This Row],[Total Issue]])</f>
        <v>2428</v>
      </c>
    </row>
    <row r="756" spans="1:17">
      <c r="A756" s="1" t="s">
        <v>2247</v>
      </c>
      <c r="B756" s="1" t="s">
        <v>2872</v>
      </c>
      <c r="C756" s="1" t="s">
        <v>2873</v>
      </c>
      <c r="D756" s="10">
        <f>SUMIFS(OPBQList,OPBIList,Table_ExternalData_17[[#This Row],[item_key]])</f>
        <v>4001</v>
      </c>
      <c r="E756" s="10">
        <f>SUMIFS(GQList,GIList,Table_ExternalData_17[[#This Row],[item_key]],GTList,Table_ExternalData_17[[#Headers],[GRN]])</f>
        <v>5000</v>
      </c>
      <c r="F756" s="10">
        <f>SUMIFS(GQList,GIList,Table_ExternalData_17[[#This Row],[item_key]],GTList,Table_ExternalData_17[[#Headers],[VSTR]])</f>
        <v>0</v>
      </c>
      <c r="G756" s="10">
        <f>SUMIFS(GQList,GIList,Table_ExternalData_17[[#This Row],[item_key]],GTList,Table_ExternalData_17[[#Headers],[SR]])</f>
        <v>0</v>
      </c>
      <c r="H756" s="10">
        <f>SUMIFS(GQList,GIList,Table_ExternalData_17[[#This Row],[item_key]],GTList,Table_ExternalData_17[[#Headers],[TR]])</f>
        <v>0</v>
      </c>
      <c r="I756" s="10">
        <f>SUMIFS(GQList,GIList,Table_ExternalData_17[[#This Row],[item_key]],GTList,Table_ExternalData_17[[#Headers],[RCA]])</f>
        <v>0</v>
      </c>
      <c r="J756" s="10">
        <f>SUM(Table_ExternalData_17[[#This Row],[GRN]]+Table_ExternalData_17[[#This Row],[VSTR]]+Table_ExternalData_17[[#This Row],[SR]]+Table_ExternalData_17[[#This Row],[TR]]+Table_ExternalData_17[[#This Row],[RCA]])</f>
        <v>5000</v>
      </c>
      <c r="K756" s="10">
        <f>SUMIFS(IsQList,IsIList,Table_ExternalData_15[[#This Row],[item_key]],IsITypeList,Table_ExternalData_17[[#Headers],[R/P]])</f>
        <v>2240</v>
      </c>
      <c r="L756" s="10">
        <f>SUMIFS(IsQList,IsIList,Table_ExternalData_15[[#This Row],[item_key]],IsITypeList,Table_ExternalData_17[[#Headers],[CST]])</f>
        <v>0</v>
      </c>
      <c r="M756" s="10">
        <f>SUMIFS(IsQList,IsIList,Table_ExternalData_15[[#This Row],[item_key]],IsITypeList,Table_ExternalData_17[[#Headers],[S/I]])</f>
        <v>0</v>
      </c>
      <c r="N756" s="10">
        <f>SUMIFS(IsQList,IsIList,Table_ExternalData_15[[#This Row],[item_key]],IsITypeList,Table_ExternalData_17[[#Headers],[VST]])</f>
        <v>15000</v>
      </c>
      <c r="O756" s="10">
        <f>SUMIFS(IsQList,IsIList,Table_ExternalData_15[[#This Row],[item_key]],IsITypeList,Table_ExternalData_17[[#Headers],[RTN]])</f>
        <v>0</v>
      </c>
      <c r="P756" s="10">
        <f>SUM(Table_ExternalData_17[[#This Row],[R/P]:[RTN]])</f>
        <v>17240</v>
      </c>
      <c r="Q756" s="10">
        <f>SUM((Table_ExternalData_17[[#This Row],[Opening]]+Table_ExternalData_17[[#This Row],[Total Receipt]])-Table_ExternalData_17[[#This Row],[Total Issue]])</f>
        <v>-8239</v>
      </c>
    </row>
    <row r="757" spans="1:17">
      <c r="A757" s="1" t="s">
        <v>2248</v>
      </c>
      <c r="B757" s="1" t="s">
        <v>2874</v>
      </c>
      <c r="C757" s="1" t="s">
        <v>2875</v>
      </c>
      <c r="D757" s="10">
        <f>SUMIFS(OPBQList,OPBIList,Table_ExternalData_17[[#This Row],[item_key]])</f>
        <v>4165</v>
      </c>
      <c r="E757" s="10">
        <f>SUMIFS(GQList,GIList,Table_ExternalData_17[[#This Row],[item_key]],GTList,Table_ExternalData_17[[#Headers],[GRN]])</f>
        <v>4995</v>
      </c>
      <c r="F757" s="10">
        <f>SUMIFS(GQList,GIList,Table_ExternalData_17[[#This Row],[item_key]],GTList,Table_ExternalData_17[[#Headers],[VSTR]])</f>
        <v>0</v>
      </c>
      <c r="G757" s="10">
        <f>SUMIFS(GQList,GIList,Table_ExternalData_17[[#This Row],[item_key]],GTList,Table_ExternalData_17[[#Headers],[SR]])</f>
        <v>0</v>
      </c>
      <c r="H757" s="10">
        <f>SUMIFS(GQList,GIList,Table_ExternalData_17[[#This Row],[item_key]],GTList,Table_ExternalData_17[[#Headers],[TR]])</f>
        <v>0</v>
      </c>
      <c r="I757" s="10">
        <f>SUMIFS(GQList,GIList,Table_ExternalData_17[[#This Row],[item_key]],GTList,Table_ExternalData_17[[#Headers],[RCA]])</f>
        <v>0</v>
      </c>
      <c r="J757" s="10">
        <f>SUM(Table_ExternalData_17[[#This Row],[GRN]]+Table_ExternalData_17[[#This Row],[VSTR]]+Table_ExternalData_17[[#This Row],[SR]]+Table_ExternalData_17[[#This Row],[TR]]+Table_ExternalData_17[[#This Row],[RCA]])</f>
        <v>4995</v>
      </c>
      <c r="K757" s="10">
        <f>SUMIFS(IsQList,IsIList,Table_ExternalData_15[[#This Row],[item_key]],IsITypeList,Table_ExternalData_17[[#Headers],[R/P]])</f>
        <v>9924</v>
      </c>
      <c r="L757" s="10">
        <f>SUMIFS(IsQList,IsIList,Table_ExternalData_15[[#This Row],[item_key]],IsITypeList,Table_ExternalData_17[[#Headers],[CST]])</f>
        <v>0</v>
      </c>
      <c r="M757" s="10">
        <f>SUMIFS(IsQList,IsIList,Table_ExternalData_15[[#This Row],[item_key]],IsITypeList,Table_ExternalData_17[[#Headers],[S/I]])</f>
        <v>0</v>
      </c>
      <c r="N757" s="10">
        <f>SUMIFS(IsQList,IsIList,Table_ExternalData_15[[#This Row],[item_key]],IsITypeList,Table_ExternalData_17[[#Headers],[VST]])</f>
        <v>0</v>
      </c>
      <c r="O757" s="10">
        <f>SUMIFS(IsQList,IsIList,Table_ExternalData_15[[#This Row],[item_key]],IsITypeList,Table_ExternalData_17[[#Headers],[RTN]])</f>
        <v>-82</v>
      </c>
      <c r="P757" s="10">
        <f>SUM(Table_ExternalData_17[[#This Row],[R/P]:[RTN]])</f>
        <v>9842</v>
      </c>
      <c r="Q757" s="10">
        <f>SUM((Table_ExternalData_17[[#This Row],[Opening]]+Table_ExternalData_17[[#This Row],[Total Receipt]])-Table_ExternalData_17[[#This Row],[Total Issue]])</f>
        <v>-682</v>
      </c>
    </row>
    <row r="758" spans="1:17">
      <c r="A758" s="1" t="s">
        <v>2249</v>
      </c>
      <c r="B758" s="1" t="s">
        <v>2876</v>
      </c>
      <c r="C758" s="1" t="s">
        <v>2877</v>
      </c>
      <c r="D758" s="10">
        <f>SUMIFS(OPBQList,OPBIList,Table_ExternalData_17[[#This Row],[item_key]])</f>
        <v>8854</v>
      </c>
      <c r="E758" s="10">
        <f>SUMIFS(GQList,GIList,Table_ExternalData_17[[#This Row],[item_key]],GTList,Table_ExternalData_17[[#Headers],[GRN]])</f>
        <v>5000</v>
      </c>
      <c r="F758" s="10">
        <f>SUMIFS(GQList,GIList,Table_ExternalData_17[[#This Row],[item_key]],GTList,Table_ExternalData_17[[#Headers],[VSTR]])</f>
        <v>0</v>
      </c>
      <c r="G758" s="10">
        <f>SUMIFS(GQList,GIList,Table_ExternalData_17[[#This Row],[item_key]],GTList,Table_ExternalData_17[[#Headers],[SR]])</f>
        <v>0</v>
      </c>
      <c r="H758" s="10">
        <f>SUMIFS(GQList,GIList,Table_ExternalData_17[[#This Row],[item_key]],GTList,Table_ExternalData_17[[#Headers],[TR]])</f>
        <v>0</v>
      </c>
      <c r="I758" s="10">
        <f>SUMIFS(GQList,GIList,Table_ExternalData_17[[#This Row],[item_key]],GTList,Table_ExternalData_17[[#Headers],[RCA]])</f>
        <v>0</v>
      </c>
      <c r="J758" s="10">
        <f>SUM(Table_ExternalData_17[[#This Row],[GRN]]+Table_ExternalData_17[[#This Row],[VSTR]]+Table_ExternalData_17[[#This Row],[SR]]+Table_ExternalData_17[[#This Row],[TR]]+Table_ExternalData_17[[#This Row],[RCA]])</f>
        <v>5000</v>
      </c>
      <c r="K758" s="10">
        <f>SUMIFS(IsQList,IsIList,Table_ExternalData_15[[#This Row],[item_key]],IsITypeList,Table_ExternalData_17[[#Headers],[R/P]])</f>
        <v>9924</v>
      </c>
      <c r="L758" s="10">
        <f>SUMIFS(IsQList,IsIList,Table_ExternalData_15[[#This Row],[item_key]],IsITypeList,Table_ExternalData_17[[#Headers],[CST]])</f>
        <v>0</v>
      </c>
      <c r="M758" s="10">
        <f>SUMIFS(IsQList,IsIList,Table_ExternalData_15[[#This Row],[item_key]],IsITypeList,Table_ExternalData_17[[#Headers],[S/I]])</f>
        <v>0</v>
      </c>
      <c r="N758" s="10">
        <f>SUMIFS(IsQList,IsIList,Table_ExternalData_15[[#This Row],[item_key]],IsITypeList,Table_ExternalData_17[[#Headers],[VST]])</f>
        <v>0</v>
      </c>
      <c r="O758" s="10">
        <f>SUMIFS(IsQList,IsIList,Table_ExternalData_15[[#This Row],[item_key]],IsITypeList,Table_ExternalData_17[[#Headers],[RTN]])</f>
        <v>-82</v>
      </c>
      <c r="P758" s="10">
        <f>SUM(Table_ExternalData_17[[#This Row],[R/P]:[RTN]])</f>
        <v>9842</v>
      </c>
      <c r="Q758" s="10">
        <f>SUM((Table_ExternalData_17[[#This Row],[Opening]]+Table_ExternalData_17[[#This Row],[Total Receipt]])-Table_ExternalData_17[[#This Row],[Total Issue]])</f>
        <v>4012</v>
      </c>
    </row>
    <row r="759" spans="1:17">
      <c r="A759" s="1" t="s">
        <v>2250</v>
      </c>
      <c r="B759" s="1" t="s">
        <v>2878</v>
      </c>
      <c r="C759" s="1" t="s">
        <v>2879</v>
      </c>
      <c r="D759" s="10">
        <f>SUMIFS(OPBQList,OPBIList,Table_ExternalData_17[[#This Row],[item_key]])</f>
        <v>8506</v>
      </c>
      <c r="E759" s="10">
        <f>SUMIFS(GQList,GIList,Table_ExternalData_17[[#This Row],[item_key]],GTList,Table_ExternalData_17[[#Headers],[GRN]])</f>
        <v>5000</v>
      </c>
      <c r="F759" s="10">
        <f>SUMIFS(GQList,GIList,Table_ExternalData_17[[#This Row],[item_key]],GTList,Table_ExternalData_17[[#Headers],[VSTR]])</f>
        <v>0</v>
      </c>
      <c r="G759" s="10">
        <f>SUMIFS(GQList,GIList,Table_ExternalData_17[[#This Row],[item_key]],GTList,Table_ExternalData_17[[#Headers],[SR]])</f>
        <v>0</v>
      </c>
      <c r="H759" s="10">
        <f>SUMIFS(GQList,GIList,Table_ExternalData_17[[#This Row],[item_key]],GTList,Table_ExternalData_17[[#Headers],[TR]])</f>
        <v>0</v>
      </c>
      <c r="I759" s="10">
        <f>SUMIFS(GQList,GIList,Table_ExternalData_17[[#This Row],[item_key]],GTList,Table_ExternalData_17[[#Headers],[RCA]])</f>
        <v>0</v>
      </c>
      <c r="J759" s="10">
        <f>SUM(Table_ExternalData_17[[#This Row],[GRN]]+Table_ExternalData_17[[#This Row],[VSTR]]+Table_ExternalData_17[[#This Row],[SR]]+Table_ExternalData_17[[#This Row],[TR]]+Table_ExternalData_17[[#This Row],[RCA]])</f>
        <v>5000</v>
      </c>
      <c r="K759" s="10">
        <f>SUMIFS(IsQList,IsIList,Table_ExternalData_15[[#This Row],[item_key]],IsITypeList,Table_ExternalData_17[[#Headers],[R/P]])</f>
        <v>9924</v>
      </c>
      <c r="L759" s="10">
        <f>SUMIFS(IsQList,IsIList,Table_ExternalData_15[[#This Row],[item_key]],IsITypeList,Table_ExternalData_17[[#Headers],[CST]])</f>
        <v>0</v>
      </c>
      <c r="M759" s="10">
        <f>SUMIFS(IsQList,IsIList,Table_ExternalData_15[[#This Row],[item_key]],IsITypeList,Table_ExternalData_17[[#Headers],[S/I]])</f>
        <v>0</v>
      </c>
      <c r="N759" s="10">
        <f>SUMIFS(IsQList,IsIList,Table_ExternalData_15[[#This Row],[item_key]],IsITypeList,Table_ExternalData_17[[#Headers],[VST]])</f>
        <v>0</v>
      </c>
      <c r="O759" s="10">
        <f>SUMIFS(IsQList,IsIList,Table_ExternalData_15[[#This Row],[item_key]],IsITypeList,Table_ExternalData_17[[#Headers],[RTN]])</f>
        <v>-4</v>
      </c>
      <c r="P759" s="10">
        <f>SUM(Table_ExternalData_17[[#This Row],[R/P]:[RTN]])</f>
        <v>9920</v>
      </c>
      <c r="Q759" s="10">
        <f>SUM((Table_ExternalData_17[[#This Row],[Opening]]+Table_ExternalData_17[[#This Row],[Total Receipt]])-Table_ExternalData_17[[#This Row],[Total Issue]])</f>
        <v>3586</v>
      </c>
    </row>
    <row r="760" spans="1:17">
      <c r="A760" s="1" t="s">
        <v>2036</v>
      </c>
      <c r="B760" s="1" t="s">
        <v>2880</v>
      </c>
      <c r="C760" s="1" t="s">
        <v>2881</v>
      </c>
      <c r="D760" s="10">
        <f>SUMIFS(OPBQList,OPBIList,Table_ExternalData_17[[#This Row],[item_key]])</f>
        <v>21331</v>
      </c>
      <c r="E760" s="10">
        <f>SUMIFS(GQList,GIList,Table_ExternalData_17[[#This Row],[item_key]],GTList,Table_ExternalData_17[[#Headers],[GRN]])</f>
        <v>0</v>
      </c>
      <c r="F760" s="10">
        <f>SUMIFS(GQList,GIList,Table_ExternalData_17[[#This Row],[item_key]],GTList,Table_ExternalData_17[[#Headers],[VSTR]])</f>
        <v>0</v>
      </c>
      <c r="G760" s="10">
        <f>SUMIFS(GQList,GIList,Table_ExternalData_17[[#This Row],[item_key]],GTList,Table_ExternalData_17[[#Headers],[SR]])</f>
        <v>0</v>
      </c>
      <c r="H760" s="10">
        <f>SUMIFS(GQList,GIList,Table_ExternalData_17[[#This Row],[item_key]],GTList,Table_ExternalData_17[[#Headers],[TR]])</f>
        <v>0</v>
      </c>
      <c r="I760" s="10">
        <f>SUMIFS(GQList,GIList,Table_ExternalData_17[[#This Row],[item_key]],GTList,Table_ExternalData_17[[#Headers],[RCA]])</f>
        <v>0</v>
      </c>
      <c r="J760" s="10">
        <f>SUM(Table_ExternalData_17[[#This Row],[GRN]]+Table_ExternalData_17[[#This Row],[VSTR]]+Table_ExternalData_17[[#This Row],[SR]]+Table_ExternalData_17[[#This Row],[TR]]+Table_ExternalData_17[[#This Row],[RCA]])</f>
        <v>0</v>
      </c>
      <c r="K760" s="10">
        <f>SUMIFS(IsQList,IsIList,Table_ExternalData_15[[#This Row],[item_key]],IsITypeList,Table_ExternalData_17[[#Headers],[R/P]])</f>
        <v>9924</v>
      </c>
      <c r="L760" s="10">
        <f>SUMIFS(IsQList,IsIList,Table_ExternalData_15[[#This Row],[item_key]],IsITypeList,Table_ExternalData_17[[#Headers],[CST]])</f>
        <v>0</v>
      </c>
      <c r="M760" s="10">
        <f>SUMIFS(IsQList,IsIList,Table_ExternalData_15[[#This Row],[item_key]],IsITypeList,Table_ExternalData_17[[#Headers],[S/I]])</f>
        <v>0</v>
      </c>
      <c r="N760" s="10">
        <f>SUMIFS(IsQList,IsIList,Table_ExternalData_15[[#This Row],[item_key]],IsITypeList,Table_ExternalData_17[[#Headers],[VST]])</f>
        <v>0</v>
      </c>
      <c r="O760" s="10">
        <f>SUMIFS(IsQList,IsIList,Table_ExternalData_15[[#This Row],[item_key]],IsITypeList,Table_ExternalData_17[[#Headers],[RTN]])</f>
        <v>-4</v>
      </c>
      <c r="P760" s="10">
        <f>SUM(Table_ExternalData_17[[#This Row],[R/P]:[RTN]])</f>
        <v>9920</v>
      </c>
      <c r="Q760" s="10">
        <f>SUM((Table_ExternalData_17[[#This Row],[Opening]]+Table_ExternalData_17[[#This Row],[Total Receipt]])-Table_ExternalData_17[[#This Row],[Total Issue]])</f>
        <v>11411</v>
      </c>
    </row>
    <row r="761" spans="1:17">
      <c r="A761" s="1" t="s">
        <v>2328</v>
      </c>
      <c r="B761" s="1" t="s">
        <v>2882</v>
      </c>
      <c r="C761" s="1" t="s">
        <v>1915</v>
      </c>
      <c r="D761" s="10">
        <f>SUMIFS(OPBQList,OPBIList,Table_ExternalData_17[[#This Row],[item_key]])</f>
        <v>0</v>
      </c>
      <c r="E761" s="10">
        <f>SUMIFS(GQList,GIList,Table_ExternalData_17[[#This Row],[item_key]],GTList,Table_ExternalData_17[[#Headers],[GRN]])</f>
        <v>0</v>
      </c>
      <c r="F761" s="10">
        <f>SUMIFS(GQList,GIList,Table_ExternalData_17[[#This Row],[item_key]],GTList,Table_ExternalData_17[[#Headers],[VSTR]])</f>
        <v>0</v>
      </c>
      <c r="G761" s="10">
        <f>SUMIFS(GQList,GIList,Table_ExternalData_17[[#This Row],[item_key]],GTList,Table_ExternalData_17[[#Headers],[SR]])</f>
        <v>0</v>
      </c>
      <c r="H761" s="10">
        <f>SUMIFS(GQList,GIList,Table_ExternalData_17[[#This Row],[item_key]],GTList,Table_ExternalData_17[[#Headers],[TR]])</f>
        <v>0</v>
      </c>
      <c r="I761" s="10">
        <f>SUMIFS(GQList,GIList,Table_ExternalData_17[[#This Row],[item_key]],GTList,Table_ExternalData_17[[#Headers],[RCA]])</f>
        <v>0</v>
      </c>
      <c r="J761" s="10">
        <f>SUM(Table_ExternalData_17[[#This Row],[GRN]]+Table_ExternalData_17[[#This Row],[VSTR]]+Table_ExternalData_17[[#This Row],[SR]]+Table_ExternalData_17[[#This Row],[TR]]+Table_ExternalData_17[[#This Row],[RCA]])</f>
        <v>0</v>
      </c>
      <c r="K761" s="10">
        <f>SUMIFS(IsQList,IsIList,Table_ExternalData_15[[#This Row],[item_key]],IsITypeList,Table_ExternalData_17[[#Headers],[R/P]])</f>
        <v>9924</v>
      </c>
      <c r="L761" s="10">
        <f>SUMIFS(IsQList,IsIList,Table_ExternalData_15[[#This Row],[item_key]],IsITypeList,Table_ExternalData_17[[#Headers],[CST]])</f>
        <v>0</v>
      </c>
      <c r="M761" s="10">
        <f>SUMIFS(IsQList,IsIList,Table_ExternalData_15[[#This Row],[item_key]],IsITypeList,Table_ExternalData_17[[#Headers],[S/I]])</f>
        <v>0</v>
      </c>
      <c r="N761" s="10">
        <f>SUMIFS(IsQList,IsIList,Table_ExternalData_15[[#This Row],[item_key]],IsITypeList,Table_ExternalData_17[[#Headers],[VST]])</f>
        <v>0</v>
      </c>
      <c r="O761" s="10">
        <f>SUMIFS(IsQList,IsIList,Table_ExternalData_15[[#This Row],[item_key]],IsITypeList,Table_ExternalData_17[[#Headers],[RTN]])</f>
        <v>-129</v>
      </c>
      <c r="P761" s="10">
        <f>SUM(Table_ExternalData_17[[#This Row],[R/P]:[RTN]])</f>
        <v>9795</v>
      </c>
      <c r="Q761" s="10">
        <f>SUM((Table_ExternalData_17[[#This Row],[Opening]]+Table_ExternalData_17[[#This Row],[Total Receipt]])-Table_ExternalData_17[[#This Row],[Total Issue]])</f>
        <v>-9795</v>
      </c>
    </row>
    <row r="762" spans="1:17">
      <c r="A762" s="1" t="s">
        <v>448</v>
      </c>
      <c r="B762" s="1" t="s">
        <v>879</v>
      </c>
      <c r="C762" s="1" t="s">
        <v>876</v>
      </c>
      <c r="D762" s="10">
        <f>SUMIFS(OPBQList,OPBIList,Table_ExternalData_17[[#This Row],[item_key]])</f>
        <v>821</v>
      </c>
      <c r="E762" s="10">
        <f>SUMIFS(GQList,GIList,Table_ExternalData_17[[#This Row],[item_key]],GTList,Table_ExternalData_17[[#Headers],[GRN]])</f>
        <v>8063</v>
      </c>
      <c r="F762" s="10">
        <f>SUMIFS(GQList,GIList,Table_ExternalData_17[[#This Row],[item_key]],GTList,Table_ExternalData_17[[#Headers],[VSTR]])</f>
        <v>0</v>
      </c>
      <c r="G762" s="10">
        <f>SUMIFS(GQList,GIList,Table_ExternalData_17[[#This Row],[item_key]],GTList,Table_ExternalData_17[[#Headers],[SR]])</f>
        <v>0</v>
      </c>
      <c r="H762" s="10">
        <f>SUMIFS(GQList,GIList,Table_ExternalData_17[[#This Row],[item_key]],GTList,Table_ExternalData_17[[#Headers],[TR]])</f>
        <v>0</v>
      </c>
      <c r="I762" s="10">
        <f>SUMIFS(GQList,GIList,Table_ExternalData_17[[#This Row],[item_key]],GTList,Table_ExternalData_17[[#Headers],[RCA]])</f>
        <v>-420</v>
      </c>
      <c r="J762" s="10">
        <f>SUM(Table_ExternalData_17[[#This Row],[GRN]]+Table_ExternalData_17[[#This Row],[VSTR]]+Table_ExternalData_17[[#This Row],[SR]]+Table_ExternalData_17[[#This Row],[TR]]+Table_ExternalData_17[[#This Row],[RCA]])</f>
        <v>7643</v>
      </c>
      <c r="K762" s="10">
        <f>SUMIFS(IsQList,IsIList,Table_ExternalData_15[[#This Row],[item_key]],IsITypeList,Table_ExternalData_17[[#Headers],[R/P]])</f>
        <v>9924</v>
      </c>
      <c r="L762" s="10">
        <f>SUMIFS(IsQList,IsIList,Table_ExternalData_15[[#This Row],[item_key]],IsITypeList,Table_ExternalData_17[[#Headers],[CST]])</f>
        <v>0</v>
      </c>
      <c r="M762" s="10">
        <f>SUMIFS(IsQList,IsIList,Table_ExternalData_15[[#This Row],[item_key]],IsITypeList,Table_ExternalData_17[[#Headers],[S/I]])</f>
        <v>0</v>
      </c>
      <c r="N762" s="10">
        <f>SUMIFS(IsQList,IsIList,Table_ExternalData_15[[#This Row],[item_key]],IsITypeList,Table_ExternalData_17[[#Headers],[VST]])</f>
        <v>0</v>
      </c>
      <c r="O762" s="10">
        <f>SUMIFS(IsQList,IsIList,Table_ExternalData_15[[#This Row],[item_key]],IsITypeList,Table_ExternalData_17[[#Headers],[RTN]])</f>
        <v>-129</v>
      </c>
      <c r="P762" s="10">
        <f>SUM(Table_ExternalData_17[[#This Row],[R/P]:[RTN]])</f>
        <v>9795</v>
      </c>
      <c r="Q762" s="10">
        <f>SUM((Table_ExternalData_17[[#This Row],[Opening]]+Table_ExternalData_17[[#This Row],[Total Receipt]])-Table_ExternalData_17[[#This Row],[Total Issue]])</f>
        <v>-1331</v>
      </c>
    </row>
    <row r="763" spans="1:17">
      <c r="A763" s="1" t="s">
        <v>452</v>
      </c>
      <c r="B763" s="1" t="s">
        <v>880</v>
      </c>
      <c r="C763" s="1" t="s">
        <v>876</v>
      </c>
      <c r="D763" s="10">
        <f>SUMIFS(OPBQList,OPBIList,Table_ExternalData_17[[#This Row],[item_key]])</f>
        <v>-360</v>
      </c>
      <c r="E763" s="10">
        <f>SUMIFS(GQList,GIList,Table_ExternalData_17[[#This Row],[item_key]],GTList,Table_ExternalData_17[[#Headers],[GRN]])</f>
        <v>1597</v>
      </c>
      <c r="F763" s="10">
        <f>SUMIFS(GQList,GIList,Table_ExternalData_17[[#This Row],[item_key]],GTList,Table_ExternalData_17[[#Headers],[VSTR]])</f>
        <v>0</v>
      </c>
      <c r="G763" s="10">
        <f>SUMIFS(GQList,GIList,Table_ExternalData_17[[#This Row],[item_key]],GTList,Table_ExternalData_17[[#Headers],[SR]])</f>
        <v>0</v>
      </c>
      <c r="H763" s="10">
        <f>SUMIFS(GQList,GIList,Table_ExternalData_17[[#This Row],[item_key]],GTList,Table_ExternalData_17[[#Headers],[TR]])</f>
        <v>0</v>
      </c>
      <c r="I763" s="10">
        <f>SUMIFS(GQList,GIList,Table_ExternalData_17[[#This Row],[item_key]],GTList,Table_ExternalData_17[[#Headers],[RCA]])</f>
        <v>0</v>
      </c>
      <c r="J763" s="10">
        <f>SUM(Table_ExternalData_17[[#This Row],[GRN]]+Table_ExternalData_17[[#This Row],[VSTR]]+Table_ExternalData_17[[#This Row],[SR]]+Table_ExternalData_17[[#This Row],[TR]]+Table_ExternalData_17[[#This Row],[RCA]])</f>
        <v>1597</v>
      </c>
      <c r="K763" s="10">
        <f>SUMIFS(IsQList,IsIList,Table_ExternalData_15[[#This Row],[item_key]],IsITypeList,Table_ExternalData_17[[#Headers],[R/P]])</f>
        <v>9924</v>
      </c>
      <c r="L763" s="10">
        <f>SUMIFS(IsQList,IsIList,Table_ExternalData_15[[#This Row],[item_key]],IsITypeList,Table_ExternalData_17[[#Headers],[CST]])</f>
        <v>0</v>
      </c>
      <c r="M763" s="10">
        <f>SUMIFS(IsQList,IsIList,Table_ExternalData_15[[#This Row],[item_key]],IsITypeList,Table_ExternalData_17[[#Headers],[S/I]])</f>
        <v>0</v>
      </c>
      <c r="N763" s="10">
        <f>SUMIFS(IsQList,IsIList,Table_ExternalData_15[[#This Row],[item_key]],IsITypeList,Table_ExternalData_17[[#Headers],[VST]])</f>
        <v>0</v>
      </c>
      <c r="O763" s="10">
        <f>SUMIFS(IsQList,IsIList,Table_ExternalData_15[[#This Row],[item_key]],IsITypeList,Table_ExternalData_17[[#Headers],[RTN]])</f>
        <v>-44</v>
      </c>
      <c r="P763" s="10">
        <f>SUM(Table_ExternalData_17[[#This Row],[R/P]:[RTN]])</f>
        <v>9880</v>
      </c>
      <c r="Q763" s="10">
        <f>SUM((Table_ExternalData_17[[#This Row],[Opening]]+Table_ExternalData_17[[#This Row],[Total Receipt]])-Table_ExternalData_17[[#This Row],[Total Issue]])</f>
        <v>-8643</v>
      </c>
    </row>
    <row r="764" spans="1:17">
      <c r="A764" s="1" t="s">
        <v>2329</v>
      </c>
      <c r="B764" s="1" t="s">
        <v>2883</v>
      </c>
      <c r="C764" s="1" t="s">
        <v>2884</v>
      </c>
      <c r="D764" s="10">
        <f>SUMIFS(OPBQList,OPBIList,Table_ExternalData_17[[#This Row],[item_key]])</f>
        <v>-34</v>
      </c>
      <c r="E764" s="10">
        <f>SUMIFS(GQList,GIList,Table_ExternalData_17[[#This Row],[item_key]],GTList,Table_ExternalData_17[[#Headers],[GRN]])</f>
        <v>0</v>
      </c>
      <c r="F764" s="10">
        <f>SUMIFS(GQList,GIList,Table_ExternalData_17[[#This Row],[item_key]],GTList,Table_ExternalData_17[[#Headers],[VSTR]])</f>
        <v>0</v>
      </c>
      <c r="G764" s="10">
        <f>SUMIFS(GQList,GIList,Table_ExternalData_17[[#This Row],[item_key]],GTList,Table_ExternalData_17[[#Headers],[SR]])</f>
        <v>0</v>
      </c>
      <c r="H764" s="10">
        <f>SUMIFS(GQList,GIList,Table_ExternalData_17[[#This Row],[item_key]],GTList,Table_ExternalData_17[[#Headers],[TR]])</f>
        <v>0</v>
      </c>
      <c r="I764" s="10">
        <f>SUMIFS(GQList,GIList,Table_ExternalData_17[[#This Row],[item_key]],GTList,Table_ExternalData_17[[#Headers],[RCA]])</f>
        <v>0</v>
      </c>
      <c r="J764" s="10">
        <f>SUM(Table_ExternalData_17[[#This Row],[GRN]]+Table_ExternalData_17[[#This Row],[VSTR]]+Table_ExternalData_17[[#This Row],[SR]]+Table_ExternalData_17[[#This Row],[TR]]+Table_ExternalData_17[[#This Row],[RCA]])</f>
        <v>0</v>
      </c>
      <c r="K764" s="10">
        <f>SUMIFS(IsQList,IsIList,Table_ExternalData_15[[#This Row],[item_key]],IsITypeList,Table_ExternalData_17[[#Headers],[R/P]])</f>
        <v>9924</v>
      </c>
      <c r="L764" s="10">
        <f>SUMIFS(IsQList,IsIList,Table_ExternalData_15[[#This Row],[item_key]],IsITypeList,Table_ExternalData_17[[#Headers],[CST]])</f>
        <v>0</v>
      </c>
      <c r="M764" s="10">
        <f>SUMIFS(IsQList,IsIList,Table_ExternalData_15[[#This Row],[item_key]],IsITypeList,Table_ExternalData_17[[#Headers],[S/I]])</f>
        <v>0</v>
      </c>
      <c r="N764" s="10">
        <f>SUMIFS(IsQList,IsIList,Table_ExternalData_15[[#This Row],[item_key]],IsITypeList,Table_ExternalData_17[[#Headers],[VST]])</f>
        <v>0</v>
      </c>
      <c r="O764" s="10">
        <f>SUMIFS(IsQList,IsIList,Table_ExternalData_15[[#This Row],[item_key]],IsITypeList,Table_ExternalData_17[[#Headers],[RTN]])</f>
        <v>-44</v>
      </c>
      <c r="P764" s="10">
        <f>SUM(Table_ExternalData_17[[#This Row],[R/P]:[RTN]])</f>
        <v>9880</v>
      </c>
      <c r="Q764" s="10">
        <f>SUM((Table_ExternalData_17[[#This Row],[Opening]]+Table_ExternalData_17[[#This Row],[Total Receipt]])-Table_ExternalData_17[[#This Row],[Total Issue]])</f>
        <v>-9914</v>
      </c>
    </row>
    <row r="765" spans="1:17">
      <c r="A765" s="1" t="s">
        <v>2215</v>
      </c>
      <c r="B765" s="1" t="s">
        <v>2885</v>
      </c>
      <c r="C765" s="1" t="s">
        <v>887</v>
      </c>
      <c r="D765" s="10">
        <f>SUMIFS(OPBQList,OPBIList,Table_ExternalData_17[[#This Row],[item_key]])</f>
        <v>-2308</v>
      </c>
      <c r="E765" s="10">
        <f>SUMIFS(GQList,GIList,Table_ExternalData_17[[#This Row],[item_key]],GTList,Table_ExternalData_17[[#Headers],[GRN]])</f>
        <v>0</v>
      </c>
      <c r="F765" s="10">
        <f>SUMIFS(GQList,GIList,Table_ExternalData_17[[#This Row],[item_key]],GTList,Table_ExternalData_17[[#Headers],[VSTR]])</f>
        <v>0</v>
      </c>
      <c r="G765" s="10">
        <f>SUMIFS(GQList,GIList,Table_ExternalData_17[[#This Row],[item_key]],GTList,Table_ExternalData_17[[#Headers],[SR]])</f>
        <v>0</v>
      </c>
      <c r="H765" s="10">
        <f>SUMIFS(GQList,GIList,Table_ExternalData_17[[#This Row],[item_key]],GTList,Table_ExternalData_17[[#Headers],[TR]])</f>
        <v>0</v>
      </c>
      <c r="I765" s="10">
        <f>SUMIFS(GQList,GIList,Table_ExternalData_17[[#This Row],[item_key]],GTList,Table_ExternalData_17[[#Headers],[RCA]])</f>
        <v>0</v>
      </c>
      <c r="J765" s="10">
        <f>SUM(Table_ExternalData_17[[#This Row],[GRN]]+Table_ExternalData_17[[#This Row],[VSTR]]+Table_ExternalData_17[[#This Row],[SR]]+Table_ExternalData_17[[#This Row],[TR]]+Table_ExternalData_17[[#This Row],[RCA]])</f>
        <v>0</v>
      </c>
      <c r="K765" s="10">
        <f>SUMIFS(IsQList,IsIList,Table_ExternalData_15[[#This Row],[item_key]],IsITypeList,Table_ExternalData_17[[#Headers],[R/P]])</f>
        <v>9924</v>
      </c>
      <c r="L765" s="10">
        <f>SUMIFS(IsQList,IsIList,Table_ExternalData_15[[#This Row],[item_key]],IsITypeList,Table_ExternalData_17[[#Headers],[CST]])</f>
        <v>100</v>
      </c>
      <c r="M765" s="10">
        <f>SUMIFS(IsQList,IsIList,Table_ExternalData_15[[#This Row],[item_key]],IsITypeList,Table_ExternalData_17[[#Headers],[S/I]])</f>
        <v>0</v>
      </c>
      <c r="N765" s="10">
        <f>SUMIFS(IsQList,IsIList,Table_ExternalData_15[[#This Row],[item_key]],IsITypeList,Table_ExternalData_17[[#Headers],[VST]])</f>
        <v>0</v>
      </c>
      <c r="O765" s="10">
        <f>SUMIFS(IsQList,IsIList,Table_ExternalData_15[[#This Row],[item_key]],IsITypeList,Table_ExternalData_17[[#Headers],[RTN]])</f>
        <v>-83</v>
      </c>
      <c r="P765" s="10">
        <f>SUM(Table_ExternalData_17[[#This Row],[R/P]:[RTN]])</f>
        <v>9941</v>
      </c>
      <c r="Q765" s="10">
        <f>SUM((Table_ExternalData_17[[#This Row],[Opening]]+Table_ExternalData_17[[#This Row],[Total Receipt]])-Table_ExternalData_17[[#This Row],[Total Issue]])</f>
        <v>-12249</v>
      </c>
    </row>
    <row r="766" spans="1:17">
      <c r="A766" s="1" t="s">
        <v>2330</v>
      </c>
      <c r="B766" s="1" t="s">
        <v>2886</v>
      </c>
      <c r="C766" s="1" t="s">
        <v>2887</v>
      </c>
      <c r="D766" s="10">
        <f>SUMIFS(OPBQList,OPBIList,Table_ExternalData_17[[#This Row],[item_key]])</f>
        <v>1000</v>
      </c>
      <c r="E766" s="10">
        <f>SUMIFS(GQList,GIList,Table_ExternalData_17[[#This Row],[item_key]],GTList,Table_ExternalData_17[[#Headers],[GRN]])</f>
        <v>0</v>
      </c>
      <c r="F766" s="10">
        <f>SUMIFS(GQList,GIList,Table_ExternalData_17[[#This Row],[item_key]],GTList,Table_ExternalData_17[[#Headers],[VSTR]])</f>
        <v>0</v>
      </c>
      <c r="G766" s="10">
        <f>SUMIFS(GQList,GIList,Table_ExternalData_17[[#This Row],[item_key]],GTList,Table_ExternalData_17[[#Headers],[SR]])</f>
        <v>0</v>
      </c>
      <c r="H766" s="10">
        <f>SUMIFS(GQList,GIList,Table_ExternalData_17[[#This Row],[item_key]],GTList,Table_ExternalData_17[[#Headers],[TR]])</f>
        <v>0</v>
      </c>
      <c r="I766" s="10">
        <f>SUMIFS(GQList,GIList,Table_ExternalData_17[[#This Row],[item_key]],GTList,Table_ExternalData_17[[#Headers],[RCA]])</f>
        <v>0</v>
      </c>
      <c r="J766" s="10">
        <f>SUM(Table_ExternalData_17[[#This Row],[GRN]]+Table_ExternalData_17[[#This Row],[VSTR]]+Table_ExternalData_17[[#This Row],[SR]]+Table_ExternalData_17[[#This Row],[TR]]+Table_ExternalData_17[[#This Row],[RCA]])</f>
        <v>0</v>
      </c>
      <c r="K766" s="10">
        <f>SUMIFS(IsQList,IsIList,Table_ExternalData_15[[#This Row],[item_key]],IsITypeList,Table_ExternalData_17[[#Headers],[R/P]])</f>
        <v>9924</v>
      </c>
      <c r="L766" s="10">
        <f>SUMIFS(IsQList,IsIList,Table_ExternalData_15[[#This Row],[item_key]],IsITypeList,Table_ExternalData_17[[#Headers],[CST]])</f>
        <v>100</v>
      </c>
      <c r="M766" s="10">
        <f>SUMIFS(IsQList,IsIList,Table_ExternalData_15[[#This Row],[item_key]],IsITypeList,Table_ExternalData_17[[#Headers],[S/I]])</f>
        <v>0</v>
      </c>
      <c r="N766" s="10">
        <f>SUMIFS(IsQList,IsIList,Table_ExternalData_15[[#This Row],[item_key]],IsITypeList,Table_ExternalData_17[[#Headers],[VST]])</f>
        <v>0</v>
      </c>
      <c r="O766" s="10">
        <f>SUMIFS(IsQList,IsIList,Table_ExternalData_15[[#This Row],[item_key]],IsITypeList,Table_ExternalData_17[[#Headers],[RTN]])</f>
        <v>-83</v>
      </c>
      <c r="P766" s="10">
        <f>SUM(Table_ExternalData_17[[#This Row],[R/P]:[RTN]])</f>
        <v>9941</v>
      </c>
      <c r="Q766" s="10">
        <f>SUM((Table_ExternalData_17[[#This Row],[Opening]]+Table_ExternalData_17[[#This Row],[Total Receipt]])-Table_ExternalData_17[[#This Row],[Total Issue]])</f>
        <v>-8941</v>
      </c>
    </row>
    <row r="767" spans="1:17">
      <c r="A767" s="1" t="s">
        <v>511</v>
      </c>
      <c r="B767" s="1" t="s">
        <v>1188</v>
      </c>
      <c r="C767" s="1" t="s">
        <v>1189</v>
      </c>
      <c r="D767" s="10">
        <f>SUMIFS(OPBQList,OPBIList,Table_ExternalData_17[[#This Row],[item_key]])</f>
        <v>2235</v>
      </c>
      <c r="E767" s="10">
        <f>SUMIFS(GQList,GIList,Table_ExternalData_17[[#This Row],[item_key]],GTList,Table_ExternalData_17[[#Headers],[GRN]])</f>
        <v>9900</v>
      </c>
      <c r="F767" s="10">
        <f>SUMIFS(GQList,GIList,Table_ExternalData_17[[#This Row],[item_key]],GTList,Table_ExternalData_17[[#Headers],[VSTR]])</f>
        <v>0</v>
      </c>
      <c r="G767" s="10">
        <f>SUMIFS(GQList,GIList,Table_ExternalData_17[[#This Row],[item_key]],GTList,Table_ExternalData_17[[#Headers],[SR]])</f>
        <v>0</v>
      </c>
      <c r="H767" s="10">
        <f>SUMIFS(GQList,GIList,Table_ExternalData_17[[#This Row],[item_key]],GTList,Table_ExternalData_17[[#Headers],[TR]])</f>
        <v>0</v>
      </c>
      <c r="I767" s="10">
        <f>SUMIFS(GQList,GIList,Table_ExternalData_17[[#This Row],[item_key]],GTList,Table_ExternalData_17[[#Headers],[RCA]])</f>
        <v>-100</v>
      </c>
      <c r="J767" s="10">
        <f>SUM(Table_ExternalData_17[[#This Row],[GRN]]+Table_ExternalData_17[[#This Row],[VSTR]]+Table_ExternalData_17[[#This Row],[SR]]+Table_ExternalData_17[[#This Row],[TR]]+Table_ExternalData_17[[#This Row],[RCA]])</f>
        <v>9800</v>
      </c>
      <c r="K767" s="10">
        <f>SUMIFS(IsQList,IsIList,Table_ExternalData_15[[#This Row],[item_key]],IsITypeList,Table_ExternalData_17[[#Headers],[R/P]])</f>
        <v>9924</v>
      </c>
      <c r="L767" s="10">
        <f>SUMIFS(IsQList,IsIList,Table_ExternalData_15[[#This Row],[item_key]],IsITypeList,Table_ExternalData_17[[#Headers],[CST]])</f>
        <v>0</v>
      </c>
      <c r="M767" s="10">
        <f>SUMIFS(IsQList,IsIList,Table_ExternalData_15[[#This Row],[item_key]],IsITypeList,Table_ExternalData_17[[#Headers],[S/I]])</f>
        <v>0</v>
      </c>
      <c r="N767" s="10">
        <f>SUMIFS(IsQList,IsIList,Table_ExternalData_15[[#This Row],[item_key]],IsITypeList,Table_ExternalData_17[[#Headers],[VST]])</f>
        <v>0</v>
      </c>
      <c r="O767" s="10">
        <f>SUMIFS(IsQList,IsIList,Table_ExternalData_15[[#This Row],[item_key]],IsITypeList,Table_ExternalData_17[[#Headers],[RTN]])</f>
        <v>-14</v>
      </c>
      <c r="P767" s="10">
        <f>SUM(Table_ExternalData_17[[#This Row],[R/P]:[RTN]])</f>
        <v>9910</v>
      </c>
      <c r="Q767" s="10">
        <f>SUM((Table_ExternalData_17[[#This Row],[Opening]]+Table_ExternalData_17[[#This Row],[Total Receipt]])-Table_ExternalData_17[[#This Row],[Total Issue]])</f>
        <v>2125</v>
      </c>
    </row>
    <row r="768" spans="1:17">
      <c r="A768" s="1" t="s">
        <v>532</v>
      </c>
      <c r="B768" s="1" t="s">
        <v>1204</v>
      </c>
      <c r="C768" s="1" t="s">
        <v>1205</v>
      </c>
      <c r="D768" s="10">
        <f>SUMIFS(OPBQList,OPBIList,Table_ExternalData_17[[#This Row],[item_key]])</f>
        <v>1862</v>
      </c>
      <c r="E768" s="10">
        <f>SUMIFS(GQList,GIList,Table_ExternalData_17[[#This Row],[item_key]],GTList,Table_ExternalData_17[[#Headers],[GRN]])</f>
        <v>3415</v>
      </c>
      <c r="F768" s="10">
        <f>SUMIFS(GQList,GIList,Table_ExternalData_17[[#This Row],[item_key]],GTList,Table_ExternalData_17[[#Headers],[VSTR]])</f>
        <v>0</v>
      </c>
      <c r="G768" s="10">
        <f>SUMIFS(GQList,GIList,Table_ExternalData_17[[#This Row],[item_key]],GTList,Table_ExternalData_17[[#Headers],[SR]])</f>
        <v>0</v>
      </c>
      <c r="H768" s="10">
        <f>SUMIFS(GQList,GIList,Table_ExternalData_17[[#This Row],[item_key]],GTList,Table_ExternalData_17[[#Headers],[TR]])</f>
        <v>0</v>
      </c>
      <c r="I768" s="10">
        <f>SUMIFS(GQList,GIList,Table_ExternalData_17[[#This Row],[item_key]],GTList,Table_ExternalData_17[[#Headers],[RCA]])</f>
        <v>0</v>
      </c>
      <c r="J768" s="10">
        <f>SUM(Table_ExternalData_17[[#This Row],[GRN]]+Table_ExternalData_17[[#This Row],[VSTR]]+Table_ExternalData_17[[#This Row],[SR]]+Table_ExternalData_17[[#This Row],[TR]]+Table_ExternalData_17[[#This Row],[RCA]])</f>
        <v>3415</v>
      </c>
      <c r="K768" s="10">
        <f>SUMIFS(IsQList,IsIList,Table_ExternalData_15[[#This Row],[item_key]],IsITypeList,Table_ExternalData_17[[#Headers],[R/P]])</f>
        <v>9924</v>
      </c>
      <c r="L768" s="10">
        <f>SUMIFS(IsQList,IsIList,Table_ExternalData_15[[#This Row],[item_key]],IsITypeList,Table_ExternalData_17[[#Headers],[CST]])</f>
        <v>0</v>
      </c>
      <c r="M768" s="10">
        <f>SUMIFS(IsQList,IsIList,Table_ExternalData_15[[#This Row],[item_key]],IsITypeList,Table_ExternalData_17[[#Headers],[S/I]])</f>
        <v>0</v>
      </c>
      <c r="N768" s="10">
        <f>SUMIFS(IsQList,IsIList,Table_ExternalData_15[[#This Row],[item_key]],IsITypeList,Table_ExternalData_17[[#Headers],[VST]])</f>
        <v>0</v>
      </c>
      <c r="O768" s="10">
        <f>SUMIFS(IsQList,IsIList,Table_ExternalData_15[[#This Row],[item_key]],IsITypeList,Table_ExternalData_17[[#Headers],[RTN]])</f>
        <v>-14</v>
      </c>
      <c r="P768" s="10">
        <f>SUM(Table_ExternalData_17[[#This Row],[R/P]:[RTN]])</f>
        <v>9910</v>
      </c>
      <c r="Q768" s="10">
        <f>SUM((Table_ExternalData_17[[#This Row],[Opening]]+Table_ExternalData_17[[#This Row],[Total Receipt]])-Table_ExternalData_17[[#This Row],[Total Issue]])</f>
        <v>-4633</v>
      </c>
    </row>
    <row r="769" spans="1:17">
      <c r="A769" s="1" t="s">
        <v>377</v>
      </c>
      <c r="B769" s="1" t="s">
        <v>1603</v>
      </c>
      <c r="C769" s="1" t="s">
        <v>889</v>
      </c>
      <c r="D769" s="10">
        <f>SUMIFS(OPBQList,OPBIList,Table_ExternalData_17[[#This Row],[item_key]])</f>
        <v>-594</v>
      </c>
      <c r="E769" s="10">
        <f>SUMIFS(GQList,GIList,Table_ExternalData_17[[#This Row],[item_key]],GTList,Table_ExternalData_17[[#Headers],[GRN]])</f>
        <v>2000</v>
      </c>
      <c r="F769" s="10">
        <f>SUMIFS(GQList,GIList,Table_ExternalData_17[[#This Row],[item_key]],GTList,Table_ExternalData_17[[#Headers],[VSTR]])</f>
        <v>0</v>
      </c>
      <c r="G769" s="10">
        <f>SUMIFS(GQList,GIList,Table_ExternalData_17[[#This Row],[item_key]],GTList,Table_ExternalData_17[[#Headers],[SR]])</f>
        <v>0</v>
      </c>
      <c r="H769" s="10">
        <f>SUMIFS(GQList,GIList,Table_ExternalData_17[[#This Row],[item_key]],GTList,Table_ExternalData_17[[#Headers],[TR]])</f>
        <v>0</v>
      </c>
      <c r="I769" s="10">
        <f>SUMIFS(GQList,GIList,Table_ExternalData_17[[#This Row],[item_key]],GTList,Table_ExternalData_17[[#Headers],[RCA]])</f>
        <v>0</v>
      </c>
      <c r="J769" s="10">
        <f>SUM(Table_ExternalData_17[[#This Row],[GRN]]+Table_ExternalData_17[[#This Row],[VSTR]]+Table_ExternalData_17[[#This Row],[SR]]+Table_ExternalData_17[[#This Row],[TR]]+Table_ExternalData_17[[#This Row],[RCA]])</f>
        <v>2000</v>
      </c>
      <c r="K769" s="10">
        <f>SUMIFS(IsQList,IsIList,Table_ExternalData_15[[#This Row],[item_key]],IsITypeList,Table_ExternalData_17[[#Headers],[R/P]])</f>
        <v>10554</v>
      </c>
      <c r="L769" s="10">
        <f>SUMIFS(IsQList,IsIList,Table_ExternalData_15[[#This Row],[item_key]],IsITypeList,Table_ExternalData_17[[#Headers],[CST]])</f>
        <v>0</v>
      </c>
      <c r="M769" s="10">
        <f>SUMIFS(IsQList,IsIList,Table_ExternalData_15[[#This Row],[item_key]],IsITypeList,Table_ExternalData_17[[#Headers],[S/I]])</f>
        <v>0</v>
      </c>
      <c r="N769" s="10">
        <f>SUMIFS(IsQList,IsIList,Table_ExternalData_15[[#This Row],[item_key]],IsITypeList,Table_ExternalData_17[[#Headers],[VST]])</f>
        <v>0</v>
      </c>
      <c r="O769" s="10">
        <f>SUMIFS(IsQList,IsIList,Table_ExternalData_15[[#This Row],[item_key]],IsITypeList,Table_ExternalData_17[[#Headers],[RTN]])</f>
        <v>0</v>
      </c>
      <c r="P769" s="10">
        <f>SUM(Table_ExternalData_17[[#This Row],[R/P]:[RTN]])</f>
        <v>10554</v>
      </c>
      <c r="Q769" s="10">
        <f>SUM((Table_ExternalData_17[[#This Row],[Opening]]+Table_ExternalData_17[[#This Row],[Total Receipt]])-Table_ExternalData_17[[#This Row],[Total Issue]])</f>
        <v>-9148</v>
      </c>
    </row>
    <row r="770" spans="1:17">
      <c r="A770" s="1" t="s">
        <v>2037</v>
      </c>
      <c r="B770" s="1" t="s">
        <v>2888</v>
      </c>
      <c r="C770" s="1" t="s">
        <v>2889</v>
      </c>
      <c r="D770" s="10">
        <f>SUMIFS(OPBQList,OPBIList,Table_ExternalData_17[[#This Row],[item_key]])</f>
        <v>-27000</v>
      </c>
      <c r="E770" s="10">
        <f>SUMIFS(GQList,GIList,Table_ExternalData_17[[#This Row],[item_key]],GTList,Table_ExternalData_17[[#Headers],[GRN]])</f>
        <v>0</v>
      </c>
      <c r="F770" s="10">
        <f>SUMIFS(GQList,GIList,Table_ExternalData_17[[#This Row],[item_key]],GTList,Table_ExternalData_17[[#Headers],[VSTR]])</f>
        <v>0</v>
      </c>
      <c r="G770" s="10">
        <f>SUMIFS(GQList,GIList,Table_ExternalData_17[[#This Row],[item_key]],GTList,Table_ExternalData_17[[#Headers],[SR]])</f>
        <v>0</v>
      </c>
      <c r="H770" s="10">
        <f>SUMIFS(GQList,GIList,Table_ExternalData_17[[#This Row],[item_key]],GTList,Table_ExternalData_17[[#Headers],[TR]])</f>
        <v>0</v>
      </c>
      <c r="I770" s="10">
        <f>SUMIFS(GQList,GIList,Table_ExternalData_17[[#This Row],[item_key]],GTList,Table_ExternalData_17[[#Headers],[RCA]])</f>
        <v>0</v>
      </c>
      <c r="J770" s="10">
        <f>SUM(Table_ExternalData_17[[#This Row],[GRN]]+Table_ExternalData_17[[#This Row],[VSTR]]+Table_ExternalData_17[[#This Row],[SR]]+Table_ExternalData_17[[#This Row],[TR]]+Table_ExternalData_17[[#This Row],[RCA]])</f>
        <v>0</v>
      </c>
      <c r="K770" s="10">
        <f>SUMIFS(IsQList,IsIList,Table_ExternalData_15[[#This Row],[item_key]],IsITypeList,Table_ExternalData_17[[#Headers],[R/P]])</f>
        <v>10554</v>
      </c>
      <c r="L770" s="10">
        <f>SUMIFS(IsQList,IsIList,Table_ExternalData_15[[#This Row],[item_key]],IsITypeList,Table_ExternalData_17[[#Headers],[CST]])</f>
        <v>0</v>
      </c>
      <c r="M770" s="10">
        <f>SUMIFS(IsQList,IsIList,Table_ExternalData_15[[#This Row],[item_key]],IsITypeList,Table_ExternalData_17[[#Headers],[S/I]])</f>
        <v>0</v>
      </c>
      <c r="N770" s="10">
        <f>SUMIFS(IsQList,IsIList,Table_ExternalData_15[[#This Row],[item_key]],IsITypeList,Table_ExternalData_17[[#Headers],[VST]])</f>
        <v>0</v>
      </c>
      <c r="O770" s="10">
        <f>SUMIFS(IsQList,IsIList,Table_ExternalData_15[[#This Row],[item_key]],IsITypeList,Table_ExternalData_17[[#Headers],[RTN]])</f>
        <v>0</v>
      </c>
      <c r="P770" s="10">
        <f>SUM(Table_ExternalData_17[[#This Row],[R/P]:[RTN]])</f>
        <v>10554</v>
      </c>
      <c r="Q770" s="10">
        <f>SUM((Table_ExternalData_17[[#This Row],[Opening]]+Table_ExternalData_17[[#This Row],[Total Receipt]])-Table_ExternalData_17[[#This Row],[Total Issue]])</f>
        <v>-37554</v>
      </c>
    </row>
    <row r="771" spans="1:17">
      <c r="A771" s="1" t="s">
        <v>2331</v>
      </c>
      <c r="B771" s="1" t="s">
        <v>2890</v>
      </c>
      <c r="C771" s="1" t="s">
        <v>2891</v>
      </c>
      <c r="D771" s="10">
        <f>SUMIFS(OPBQList,OPBIList,Table_ExternalData_17[[#This Row],[item_key]])</f>
        <v>0</v>
      </c>
      <c r="E771" s="10">
        <f>SUMIFS(GQList,GIList,Table_ExternalData_17[[#This Row],[item_key]],GTList,Table_ExternalData_17[[#Headers],[GRN]])</f>
        <v>0</v>
      </c>
      <c r="F771" s="10">
        <f>SUMIFS(GQList,GIList,Table_ExternalData_17[[#This Row],[item_key]],GTList,Table_ExternalData_17[[#Headers],[VSTR]])</f>
        <v>0</v>
      </c>
      <c r="G771" s="10">
        <f>SUMIFS(GQList,GIList,Table_ExternalData_17[[#This Row],[item_key]],GTList,Table_ExternalData_17[[#Headers],[SR]])</f>
        <v>0</v>
      </c>
      <c r="H771" s="10">
        <f>SUMIFS(GQList,GIList,Table_ExternalData_17[[#This Row],[item_key]],GTList,Table_ExternalData_17[[#Headers],[TR]])</f>
        <v>0</v>
      </c>
      <c r="I771" s="10">
        <f>SUMIFS(GQList,GIList,Table_ExternalData_17[[#This Row],[item_key]],GTList,Table_ExternalData_17[[#Headers],[RCA]])</f>
        <v>0</v>
      </c>
      <c r="J771" s="10">
        <f>SUM(Table_ExternalData_17[[#This Row],[GRN]]+Table_ExternalData_17[[#This Row],[VSTR]]+Table_ExternalData_17[[#This Row],[SR]]+Table_ExternalData_17[[#This Row],[TR]]+Table_ExternalData_17[[#This Row],[RCA]])</f>
        <v>0</v>
      </c>
      <c r="K771" s="10">
        <f>SUMIFS(IsQList,IsIList,Table_ExternalData_15[[#This Row],[item_key]],IsITypeList,Table_ExternalData_17[[#Headers],[R/P]])</f>
        <v>10554</v>
      </c>
      <c r="L771" s="10">
        <f>SUMIFS(IsQList,IsIList,Table_ExternalData_15[[#This Row],[item_key]],IsITypeList,Table_ExternalData_17[[#Headers],[CST]])</f>
        <v>0</v>
      </c>
      <c r="M771" s="10">
        <f>SUMIFS(IsQList,IsIList,Table_ExternalData_15[[#This Row],[item_key]],IsITypeList,Table_ExternalData_17[[#Headers],[S/I]])</f>
        <v>0</v>
      </c>
      <c r="N771" s="10">
        <f>SUMIFS(IsQList,IsIList,Table_ExternalData_15[[#This Row],[item_key]],IsITypeList,Table_ExternalData_17[[#Headers],[VST]])</f>
        <v>0</v>
      </c>
      <c r="O771" s="10">
        <f>SUMIFS(IsQList,IsIList,Table_ExternalData_15[[#This Row],[item_key]],IsITypeList,Table_ExternalData_17[[#Headers],[RTN]])</f>
        <v>0</v>
      </c>
      <c r="P771" s="10">
        <f>SUM(Table_ExternalData_17[[#This Row],[R/P]:[RTN]])</f>
        <v>10554</v>
      </c>
      <c r="Q771" s="10">
        <f>SUM((Table_ExternalData_17[[#This Row],[Opening]]+Table_ExternalData_17[[#This Row],[Total Receipt]])-Table_ExternalData_17[[#This Row],[Total Issue]])</f>
        <v>-10554</v>
      </c>
    </row>
    <row r="772" spans="1:17">
      <c r="A772" s="1" t="s">
        <v>2251</v>
      </c>
      <c r="B772" s="1" t="s">
        <v>2892</v>
      </c>
      <c r="C772" s="1" t="s">
        <v>2893</v>
      </c>
      <c r="D772" s="10">
        <f>SUMIFS(OPBQList,OPBIList,Table_ExternalData_17[[#This Row],[item_key]])</f>
        <v>12754</v>
      </c>
      <c r="E772" s="10">
        <f>SUMIFS(GQList,GIList,Table_ExternalData_17[[#This Row],[item_key]],GTList,Table_ExternalData_17[[#Headers],[GRN]])</f>
        <v>5400</v>
      </c>
      <c r="F772" s="10">
        <f>SUMIFS(GQList,GIList,Table_ExternalData_17[[#This Row],[item_key]],GTList,Table_ExternalData_17[[#Headers],[VSTR]])</f>
        <v>0</v>
      </c>
      <c r="G772" s="10">
        <f>SUMIFS(GQList,GIList,Table_ExternalData_17[[#This Row],[item_key]],GTList,Table_ExternalData_17[[#Headers],[SR]])</f>
        <v>0</v>
      </c>
      <c r="H772" s="10">
        <f>SUMIFS(GQList,GIList,Table_ExternalData_17[[#This Row],[item_key]],GTList,Table_ExternalData_17[[#Headers],[TR]])</f>
        <v>0</v>
      </c>
      <c r="I772" s="10">
        <f>SUMIFS(GQList,GIList,Table_ExternalData_17[[#This Row],[item_key]],GTList,Table_ExternalData_17[[#Headers],[RCA]])</f>
        <v>0</v>
      </c>
      <c r="J772" s="10">
        <f>SUM(Table_ExternalData_17[[#This Row],[GRN]]+Table_ExternalData_17[[#This Row],[VSTR]]+Table_ExternalData_17[[#This Row],[SR]]+Table_ExternalData_17[[#This Row],[TR]]+Table_ExternalData_17[[#This Row],[RCA]])</f>
        <v>5400</v>
      </c>
      <c r="K772" s="10">
        <f>SUMIFS(IsQList,IsIList,Table_ExternalData_15[[#This Row],[item_key]],IsITypeList,Table_ExternalData_17[[#Headers],[R/P]])</f>
        <v>10554</v>
      </c>
      <c r="L772" s="10">
        <f>SUMIFS(IsQList,IsIList,Table_ExternalData_15[[#This Row],[item_key]],IsITypeList,Table_ExternalData_17[[#Headers],[CST]])</f>
        <v>0</v>
      </c>
      <c r="M772" s="10">
        <f>SUMIFS(IsQList,IsIList,Table_ExternalData_15[[#This Row],[item_key]],IsITypeList,Table_ExternalData_17[[#Headers],[S/I]])</f>
        <v>0</v>
      </c>
      <c r="N772" s="10">
        <f>SUMIFS(IsQList,IsIList,Table_ExternalData_15[[#This Row],[item_key]],IsITypeList,Table_ExternalData_17[[#Headers],[VST]])</f>
        <v>0</v>
      </c>
      <c r="O772" s="10">
        <f>SUMIFS(IsQList,IsIList,Table_ExternalData_15[[#This Row],[item_key]],IsITypeList,Table_ExternalData_17[[#Headers],[RTN]])</f>
        <v>0</v>
      </c>
      <c r="P772" s="10">
        <f>SUM(Table_ExternalData_17[[#This Row],[R/P]:[RTN]])</f>
        <v>10554</v>
      </c>
      <c r="Q772" s="10">
        <f>SUM((Table_ExternalData_17[[#This Row],[Opening]]+Table_ExternalData_17[[#This Row],[Total Receipt]])-Table_ExternalData_17[[#This Row],[Total Issue]])</f>
        <v>7600</v>
      </c>
    </row>
    <row r="773" spans="1:17">
      <c r="A773" s="1" t="s">
        <v>2252</v>
      </c>
      <c r="B773" s="1" t="s">
        <v>2894</v>
      </c>
      <c r="C773" s="1" t="s">
        <v>2893</v>
      </c>
      <c r="D773" s="10">
        <f>SUMIFS(OPBQList,OPBIList,Table_ExternalData_17[[#This Row],[item_key]])</f>
        <v>9524</v>
      </c>
      <c r="E773" s="10">
        <f>SUMIFS(GQList,GIList,Table_ExternalData_17[[#This Row],[item_key]],GTList,Table_ExternalData_17[[#Headers],[GRN]])</f>
        <v>5400</v>
      </c>
      <c r="F773" s="10">
        <f>SUMIFS(GQList,GIList,Table_ExternalData_17[[#This Row],[item_key]],GTList,Table_ExternalData_17[[#Headers],[VSTR]])</f>
        <v>0</v>
      </c>
      <c r="G773" s="10">
        <f>SUMIFS(GQList,GIList,Table_ExternalData_17[[#This Row],[item_key]],GTList,Table_ExternalData_17[[#Headers],[SR]])</f>
        <v>0</v>
      </c>
      <c r="H773" s="10">
        <f>SUMIFS(GQList,GIList,Table_ExternalData_17[[#This Row],[item_key]],GTList,Table_ExternalData_17[[#Headers],[TR]])</f>
        <v>0</v>
      </c>
      <c r="I773" s="10">
        <f>SUMIFS(GQList,GIList,Table_ExternalData_17[[#This Row],[item_key]],GTList,Table_ExternalData_17[[#Headers],[RCA]])</f>
        <v>0</v>
      </c>
      <c r="J773" s="10">
        <f>SUM(Table_ExternalData_17[[#This Row],[GRN]]+Table_ExternalData_17[[#This Row],[VSTR]]+Table_ExternalData_17[[#This Row],[SR]]+Table_ExternalData_17[[#This Row],[TR]]+Table_ExternalData_17[[#This Row],[RCA]])</f>
        <v>5400</v>
      </c>
      <c r="K773" s="10">
        <f>SUMIFS(IsQList,IsIList,Table_ExternalData_15[[#This Row],[item_key]],IsITypeList,Table_ExternalData_17[[#Headers],[R/P]])</f>
        <v>10785</v>
      </c>
      <c r="L773" s="10">
        <f>SUMIFS(IsQList,IsIList,Table_ExternalData_15[[#This Row],[item_key]],IsITypeList,Table_ExternalData_17[[#Headers],[CST]])</f>
        <v>0</v>
      </c>
      <c r="M773" s="10">
        <f>SUMIFS(IsQList,IsIList,Table_ExternalData_15[[#This Row],[item_key]],IsITypeList,Table_ExternalData_17[[#Headers],[S/I]])</f>
        <v>0</v>
      </c>
      <c r="N773" s="10">
        <f>SUMIFS(IsQList,IsIList,Table_ExternalData_15[[#This Row],[item_key]],IsITypeList,Table_ExternalData_17[[#Headers],[VST]])</f>
        <v>0</v>
      </c>
      <c r="O773" s="10">
        <f>SUMIFS(IsQList,IsIList,Table_ExternalData_15[[#This Row],[item_key]],IsITypeList,Table_ExternalData_17[[#Headers],[RTN]])</f>
        <v>0</v>
      </c>
      <c r="P773" s="10">
        <f>SUM(Table_ExternalData_17[[#This Row],[R/P]:[RTN]])</f>
        <v>10785</v>
      </c>
      <c r="Q773" s="10">
        <f>SUM((Table_ExternalData_17[[#This Row],[Opening]]+Table_ExternalData_17[[#This Row],[Total Receipt]])-Table_ExternalData_17[[#This Row],[Total Issue]])</f>
        <v>4139</v>
      </c>
    </row>
    <row r="774" spans="1:17">
      <c r="A774" s="1" t="s">
        <v>2253</v>
      </c>
      <c r="B774" s="1" t="s">
        <v>2895</v>
      </c>
      <c r="C774" s="1" t="s">
        <v>2893</v>
      </c>
      <c r="D774" s="10">
        <f>SUMIFS(OPBQList,OPBIList,Table_ExternalData_17[[#This Row],[item_key]])</f>
        <v>11548</v>
      </c>
      <c r="E774" s="10">
        <f>SUMIFS(GQList,GIList,Table_ExternalData_17[[#This Row],[item_key]],GTList,Table_ExternalData_17[[#Headers],[GRN]])</f>
        <v>5400</v>
      </c>
      <c r="F774" s="10">
        <f>SUMIFS(GQList,GIList,Table_ExternalData_17[[#This Row],[item_key]],GTList,Table_ExternalData_17[[#Headers],[VSTR]])</f>
        <v>0</v>
      </c>
      <c r="G774" s="10">
        <f>SUMIFS(GQList,GIList,Table_ExternalData_17[[#This Row],[item_key]],GTList,Table_ExternalData_17[[#Headers],[SR]])</f>
        <v>0</v>
      </c>
      <c r="H774" s="10">
        <f>SUMIFS(GQList,GIList,Table_ExternalData_17[[#This Row],[item_key]],GTList,Table_ExternalData_17[[#Headers],[TR]])</f>
        <v>0</v>
      </c>
      <c r="I774" s="10">
        <f>SUMIFS(GQList,GIList,Table_ExternalData_17[[#This Row],[item_key]],GTList,Table_ExternalData_17[[#Headers],[RCA]])</f>
        <v>0</v>
      </c>
      <c r="J774" s="10">
        <f>SUM(Table_ExternalData_17[[#This Row],[GRN]]+Table_ExternalData_17[[#This Row],[VSTR]]+Table_ExternalData_17[[#This Row],[SR]]+Table_ExternalData_17[[#This Row],[TR]]+Table_ExternalData_17[[#This Row],[RCA]])</f>
        <v>5400</v>
      </c>
      <c r="K774" s="10">
        <f>SUMIFS(IsQList,IsIList,Table_ExternalData_15[[#This Row],[item_key]],IsITypeList,Table_ExternalData_17[[#Headers],[R/P]])</f>
        <v>5316</v>
      </c>
      <c r="L774" s="10">
        <f>SUMIFS(IsQList,IsIList,Table_ExternalData_15[[#This Row],[item_key]],IsITypeList,Table_ExternalData_17[[#Headers],[CST]])</f>
        <v>0</v>
      </c>
      <c r="M774" s="10">
        <f>SUMIFS(IsQList,IsIList,Table_ExternalData_15[[#This Row],[item_key]],IsITypeList,Table_ExternalData_17[[#Headers],[S/I]])</f>
        <v>0</v>
      </c>
      <c r="N774" s="10">
        <f>SUMIFS(IsQList,IsIList,Table_ExternalData_15[[#This Row],[item_key]],IsITypeList,Table_ExternalData_17[[#Headers],[VST]])</f>
        <v>0</v>
      </c>
      <c r="O774" s="10">
        <f>SUMIFS(IsQList,IsIList,Table_ExternalData_15[[#This Row],[item_key]],IsITypeList,Table_ExternalData_17[[#Headers],[RTN]])</f>
        <v>0</v>
      </c>
      <c r="P774" s="10">
        <f>SUM(Table_ExternalData_17[[#This Row],[R/P]:[RTN]])</f>
        <v>5316</v>
      </c>
      <c r="Q774" s="10">
        <f>SUM((Table_ExternalData_17[[#This Row],[Opening]]+Table_ExternalData_17[[#This Row],[Total Receipt]])-Table_ExternalData_17[[#This Row],[Total Issue]])</f>
        <v>11632</v>
      </c>
    </row>
    <row r="775" spans="1:17">
      <c r="A775" s="1" t="s">
        <v>2254</v>
      </c>
      <c r="B775" s="1" t="s">
        <v>2896</v>
      </c>
      <c r="C775" s="1" t="s">
        <v>2897</v>
      </c>
      <c r="D775" s="10">
        <f>SUMIFS(OPBQList,OPBIList,Table_ExternalData_17[[#This Row],[item_key]])</f>
        <v>13963</v>
      </c>
      <c r="E775" s="10">
        <f>SUMIFS(GQList,GIList,Table_ExternalData_17[[#This Row],[item_key]],GTList,Table_ExternalData_17[[#Headers],[GRN]])</f>
        <v>5400</v>
      </c>
      <c r="F775" s="10">
        <f>SUMIFS(GQList,GIList,Table_ExternalData_17[[#This Row],[item_key]],GTList,Table_ExternalData_17[[#Headers],[VSTR]])</f>
        <v>0</v>
      </c>
      <c r="G775" s="10">
        <f>SUMIFS(GQList,GIList,Table_ExternalData_17[[#This Row],[item_key]],GTList,Table_ExternalData_17[[#Headers],[SR]])</f>
        <v>0</v>
      </c>
      <c r="H775" s="10">
        <f>SUMIFS(GQList,GIList,Table_ExternalData_17[[#This Row],[item_key]],GTList,Table_ExternalData_17[[#Headers],[TR]])</f>
        <v>0</v>
      </c>
      <c r="I775" s="10">
        <f>SUMIFS(GQList,GIList,Table_ExternalData_17[[#This Row],[item_key]],GTList,Table_ExternalData_17[[#Headers],[RCA]])</f>
        <v>0</v>
      </c>
      <c r="J775" s="10">
        <f>SUM(Table_ExternalData_17[[#This Row],[GRN]]+Table_ExternalData_17[[#This Row],[VSTR]]+Table_ExternalData_17[[#This Row],[SR]]+Table_ExternalData_17[[#This Row],[TR]]+Table_ExternalData_17[[#This Row],[RCA]])</f>
        <v>5400</v>
      </c>
      <c r="K775" s="10">
        <f>SUMIFS(IsQList,IsIList,Table_ExternalData_15[[#This Row],[item_key]],IsITypeList,Table_ExternalData_17[[#Headers],[R/P]])</f>
        <v>21204</v>
      </c>
      <c r="L775" s="10">
        <f>SUMIFS(IsQList,IsIList,Table_ExternalData_15[[#This Row],[item_key]],IsITypeList,Table_ExternalData_17[[#Headers],[CST]])</f>
        <v>0</v>
      </c>
      <c r="M775" s="10">
        <f>SUMIFS(IsQList,IsIList,Table_ExternalData_15[[#This Row],[item_key]],IsITypeList,Table_ExternalData_17[[#Headers],[S/I]])</f>
        <v>0</v>
      </c>
      <c r="N775" s="10">
        <f>SUMIFS(IsQList,IsIList,Table_ExternalData_15[[#This Row],[item_key]],IsITypeList,Table_ExternalData_17[[#Headers],[VST]])</f>
        <v>0</v>
      </c>
      <c r="O775" s="10">
        <f>SUMIFS(IsQList,IsIList,Table_ExternalData_15[[#This Row],[item_key]],IsITypeList,Table_ExternalData_17[[#Headers],[RTN]])</f>
        <v>0</v>
      </c>
      <c r="P775" s="10">
        <f>SUM(Table_ExternalData_17[[#This Row],[R/P]:[RTN]])</f>
        <v>21204</v>
      </c>
      <c r="Q775" s="10">
        <f>SUM((Table_ExternalData_17[[#This Row],[Opening]]+Table_ExternalData_17[[#This Row],[Total Receipt]])-Table_ExternalData_17[[#This Row],[Total Issue]])</f>
        <v>-1841</v>
      </c>
    </row>
    <row r="776" spans="1:17">
      <c r="A776" s="1" t="s">
        <v>2255</v>
      </c>
      <c r="B776" s="1" t="s">
        <v>2898</v>
      </c>
      <c r="C776" s="1" t="s">
        <v>2893</v>
      </c>
      <c r="D776" s="10">
        <f>SUMIFS(OPBQList,OPBIList,Table_ExternalData_17[[#This Row],[item_key]])</f>
        <v>29566</v>
      </c>
      <c r="E776" s="10">
        <f>SUMIFS(GQList,GIList,Table_ExternalData_17[[#This Row],[item_key]],GTList,Table_ExternalData_17[[#Headers],[GRN]])</f>
        <v>0</v>
      </c>
      <c r="F776" s="10">
        <f>SUMIFS(GQList,GIList,Table_ExternalData_17[[#This Row],[item_key]],GTList,Table_ExternalData_17[[#Headers],[VSTR]])</f>
        <v>0</v>
      </c>
      <c r="G776" s="10">
        <f>SUMIFS(GQList,GIList,Table_ExternalData_17[[#This Row],[item_key]],GTList,Table_ExternalData_17[[#Headers],[SR]])</f>
        <v>0</v>
      </c>
      <c r="H776" s="10">
        <f>SUMIFS(GQList,GIList,Table_ExternalData_17[[#This Row],[item_key]],GTList,Table_ExternalData_17[[#Headers],[TR]])</f>
        <v>0</v>
      </c>
      <c r="I776" s="10">
        <f>SUMIFS(GQList,GIList,Table_ExternalData_17[[#This Row],[item_key]],GTList,Table_ExternalData_17[[#Headers],[RCA]])</f>
        <v>0</v>
      </c>
      <c r="J776" s="10">
        <f>SUM(Table_ExternalData_17[[#This Row],[GRN]]+Table_ExternalData_17[[#This Row],[VSTR]]+Table_ExternalData_17[[#This Row],[SR]]+Table_ExternalData_17[[#This Row],[TR]]+Table_ExternalData_17[[#This Row],[RCA]])</f>
        <v>0</v>
      </c>
      <c r="K776" s="10">
        <f>SUMIFS(IsQList,IsIList,Table_ExternalData_15[[#This Row],[item_key]],IsITypeList,Table_ExternalData_17[[#Headers],[R/P]])</f>
        <v>10785</v>
      </c>
      <c r="L776" s="10">
        <f>SUMIFS(IsQList,IsIList,Table_ExternalData_15[[#This Row],[item_key]],IsITypeList,Table_ExternalData_17[[#Headers],[CST]])</f>
        <v>0</v>
      </c>
      <c r="M776" s="10">
        <f>SUMIFS(IsQList,IsIList,Table_ExternalData_15[[#This Row],[item_key]],IsITypeList,Table_ExternalData_17[[#Headers],[S/I]])</f>
        <v>0</v>
      </c>
      <c r="N776" s="10">
        <f>SUMIFS(IsQList,IsIList,Table_ExternalData_15[[#This Row],[item_key]],IsITypeList,Table_ExternalData_17[[#Headers],[VST]])</f>
        <v>0</v>
      </c>
      <c r="O776" s="10">
        <f>SUMIFS(IsQList,IsIList,Table_ExternalData_15[[#This Row],[item_key]],IsITypeList,Table_ExternalData_17[[#Headers],[RTN]])</f>
        <v>0</v>
      </c>
      <c r="P776" s="10">
        <f>SUM(Table_ExternalData_17[[#This Row],[R/P]:[RTN]])</f>
        <v>10785</v>
      </c>
      <c r="Q776" s="10">
        <f>SUM((Table_ExternalData_17[[#This Row],[Opening]]+Table_ExternalData_17[[#This Row],[Total Receipt]])-Table_ExternalData_17[[#This Row],[Total Issue]])</f>
        <v>18781</v>
      </c>
    </row>
    <row r="777" spans="1:17">
      <c r="A777" s="1" t="s">
        <v>2332</v>
      </c>
      <c r="B777" s="1" t="s">
        <v>2899</v>
      </c>
      <c r="C777" s="1" t="s">
        <v>646</v>
      </c>
      <c r="D777" s="10">
        <f>SUMIFS(OPBQList,OPBIList,Table_ExternalData_17[[#This Row],[item_key]])</f>
        <v>2461</v>
      </c>
      <c r="E777" s="10">
        <f>SUMIFS(GQList,GIList,Table_ExternalData_17[[#This Row],[item_key]],GTList,Table_ExternalData_17[[#Headers],[GRN]])</f>
        <v>0</v>
      </c>
      <c r="F777" s="10">
        <f>SUMIFS(GQList,GIList,Table_ExternalData_17[[#This Row],[item_key]],GTList,Table_ExternalData_17[[#Headers],[VSTR]])</f>
        <v>0</v>
      </c>
      <c r="G777" s="10">
        <f>SUMIFS(GQList,GIList,Table_ExternalData_17[[#This Row],[item_key]],GTList,Table_ExternalData_17[[#Headers],[SR]])</f>
        <v>0</v>
      </c>
      <c r="H777" s="10">
        <f>SUMIFS(GQList,GIList,Table_ExternalData_17[[#This Row],[item_key]],GTList,Table_ExternalData_17[[#Headers],[TR]])</f>
        <v>0</v>
      </c>
      <c r="I777" s="10">
        <f>SUMIFS(GQList,GIList,Table_ExternalData_17[[#This Row],[item_key]],GTList,Table_ExternalData_17[[#Headers],[RCA]])</f>
        <v>0</v>
      </c>
      <c r="J777" s="10">
        <f>SUM(Table_ExternalData_17[[#This Row],[GRN]]+Table_ExternalData_17[[#This Row],[VSTR]]+Table_ExternalData_17[[#This Row],[SR]]+Table_ExternalData_17[[#This Row],[TR]]+Table_ExternalData_17[[#This Row],[RCA]])</f>
        <v>0</v>
      </c>
      <c r="K777" s="10">
        <f>SUMIFS(IsQList,IsIList,Table_ExternalData_15[[#This Row],[item_key]],IsITypeList,Table_ExternalData_17[[#Headers],[R/P]])</f>
        <v>10785</v>
      </c>
      <c r="L777" s="10">
        <f>SUMIFS(IsQList,IsIList,Table_ExternalData_15[[#This Row],[item_key]],IsITypeList,Table_ExternalData_17[[#Headers],[CST]])</f>
        <v>0</v>
      </c>
      <c r="M777" s="10">
        <f>SUMIFS(IsQList,IsIList,Table_ExternalData_15[[#This Row],[item_key]],IsITypeList,Table_ExternalData_17[[#Headers],[S/I]])</f>
        <v>0</v>
      </c>
      <c r="N777" s="10">
        <f>SUMIFS(IsQList,IsIList,Table_ExternalData_15[[#This Row],[item_key]],IsITypeList,Table_ExternalData_17[[#Headers],[VST]])</f>
        <v>0</v>
      </c>
      <c r="O777" s="10">
        <f>SUMIFS(IsQList,IsIList,Table_ExternalData_15[[#This Row],[item_key]],IsITypeList,Table_ExternalData_17[[#Headers],[RTN]])</f>
        <v>0</v>
      </c>
      <c r="P777" s="10">
        <f>SUM(Table_ExternalData_17[[#This Row],[R/P]:[RTN]])</f>
        <v>10785</v>
      </c>
      <c r="Q777" s="10">
        <f>SUM((Table_ExternalData_17[[#This Row],[Opening]]+Table_ExternalData_17[[#This Row],[Total Receipt]])-Table_ExternalData_17[[#This Row],[Total Issue]])</f>
        <v>-8324</v>
      </c>
    </row>
    <row r="778" spans="1:17">
      <c r="A778" s="1" t="s">
        <v>2333</v>
      </c>
      <c r="B778" s="1" t="s">
        <v>2900</v>
      </c>
      <c r="C778" s="1" t="s">
        <v>644</v>
      </c>
      <c r="D778" s="10">
        <f>SUMIFS(OPBQList,OPBIList,Table_ExternalData_17[[#This Row],[item_key]])</f>
        <v>3248</v>
      </c>
      <c r="E778" s="10">
        <f>SUMIFS(GQList,GIList,Table_ExternalData_17[[#This Row],[item_key]],GTList,Table_ExternalData_17[[#Headers],[GRN]])</f>
        <v>0</v>
      </c>
      <c r="F778" s="10">
        <f>SUMIFS(GQList,GIList,Table_ExternalData_17[[#This Row],[item_key]],GTList,Table_ExternalData_17[[#Headers],[VSTR]])</f>
        <v>0</v>
      </c>
      <c r="G778" s="10">
        <f>SUMIFS(GQList,GIList,Table_ExternalData_17[[#This Row],[item_key]],GTList,Table_ExternalData_17[[#Headers],[SR]])</f>
        <v>0</v>
      </c>
      <c r="H778" s="10">
        <f>SUMIFS(GQList,GIList,Table_ExternalData_17[[#This Row],[item_key]],GTList,Table_ExternalData_17[[#Headers],[TR]])</f>
        <v>0</v>
      </c>
      <c r="I778" s="10">
        <f>SUMIFS(GQList,GIList,Table_ExternalData_17[[#This Row],[item_key]],GTList,Table_ExternalData_17[[#Headers],[RCA]])</f>
        <v>0</v>
      </c>
      <c r="J778" s="10">
        <f>SUM(Table_ExternalData_17[[#This Row],[GRN]]+Table_ExternalData_17[[#This Row],[VSTR]]+Table_ExternalData_17[[#This Row],[SR]]+Table_ExternalData_17[[#This Row],[TR]]+Table_ExternalData_17[[#This Row],[RCA]])</f>
        <v>0</v>
      </c>
      <c r="K778" s="10">
        <f>SUMIFS(IsQList,IsIList,Table_ExternalData_15[[#This Row],[item_key]],IsITypeList,Table_ExternalData_17[[#Headers],[R/P]])</f>
        <v>9924</v>
      </c>
      <c r="L778" s="10">
        <f>SUMIFS(IsQList,IsIList,Table_ExternalData_15[[#This Row],[item_key]],IsITypeList,Table_ExternalData_17[[#Headers],[CST]])</f>
        <v>0</v>
      </c>
      <c r="M778" s="10">
        <f>SUMIFS(IsQList,IsIList,Table_ExternalData_15[[#This Row],[item_key]],IsITypeList,Table_ExternalData_17[[#Headers],[S/I]])</f>
        <v>0</v>
      </c>
      <c r="N778" s="10">
        <f>SUMIFS(IsQList,IsIList,Table_ExternalData_15[[#This Row],[item_key]],IsITypeList,Table_ExternalData_17[[#Headers],[VST]])</f>
        <v>0</v>
      </c>
      <c r="O778" s="10">
        <f>SUMIFS(IsQList,IsIList,Table_ExternalData_15[[#This Row],[item_key]],IsITypeList,Table_ExternalData_17[[#Headers],[RTN]])</f>
        <v>0</v>
      </c>
      <c r="P778" s="10">
        <f>SUM(Table_ExternalData_17[[#This Row],[R/P]:[RTN]])</f>
        <v>9924</v>
      </c>
      <c r="Q778" s="10">
        <f>SUM((Table_ExternalData_17[[#This Row],[Opening]]+Table_ExternalData_17[[#This Row],[Total Receipt]])-Table_ExternalData_17[[#This Row],[Total Issue]])</f>
        <v>-6676</v>
      </c>
    </row>
    <row r="779" spans="1:17">
      <c r="A779" s="1" t="s">
        <v>2334</v>
      </c>
      <c r="B779" s="1" t="s">
        <v>2901</v>
      </c>
      <c r="C779" s="1" t="s">
        <v>644</v>
      </c>
      <c r="D779" s="10">
        <f>SUMIFS(OPBQList,OPBIList,Table_ExternalData_17[[#This Row],[item_key]])</f>
        <v>3256</v>
      </c>
      <c r="E779" s="10">
        <f>SUMIFS(GQList,GIList,Table_ExternalData_17[[#This Row],[item_key]],GTList,Table_ExternalData_17[[#Headers],[GRN]])</f>
        <v>0</v>
      </c>
      <c r="F779" s="10">
        <f>SUMIFS(GQList,GIList,Table_ExternalData_17[[#This Row],[item_key]],GTList,Table_ExternalData_17[[#Headers],[VSTR]])</f>
        <v>0</v>
      </c>
      <c r="G779" s="10">
        <f>SUMIFS(GQList,GIList,Table_ExternalData_17[[#This Row],[item_key]],GTList,Table_ExternalData_17[[#Headers],[SR]])</f>
        <v>0</v>
      </c>
      <c r="H779" s="10">
        <f>SUMIFS(GQList,GIList,Table_ExternalData_17[[#This Row],[item_key]],GTList,Table_ExternalData_17[[#Headers],[TR]])</f>
        <v>0</v>
      </c>
      <c r="I779" s="10">
        <f>SUMIFS(GQList,GIList,Table_ExternalData_17[[#This Row],[item_key]],GTList,Table_ExternalData_17[[#Headers],[RCA]])</f>
        <v>0</v>
      </c>
      <c r="J779" s="10">
        <f>SUM(Table_ExternalData_17[[#This Row],[GRN]]+Table_ExternalData_17[[#This Row],[VSTR]]+Table_ExternalData_17[[#This Row],[SR]]+Table_ExternalData_17[[#This Row],[TR]]+Table_ExternalData_17[[#This Row],[RCA]])</f>
        <v>0</v>
      </c>
      <c r="K779" s="10">
        <f>SUMIFS(IsQList,IsIList,Table_ExternalData_15[[#This Row],[item_key]],IsITypeList,Table_ExternalData_17[[#Headers],[R/P]])</f>
        <v>9924</v>
      </c>
      <c r="L779" s="10">
        <f>SUMIFS(IsQList,IsIList,Table_ExternalData_15[[#This Row],[item_key]],IsITypeList,Table_ExternalData_17[[#Headers],[CST]])</f>
        <v>0</v>
      </c>
      <c r="M779" s="10">
        <f>SUMIFS(IsQList,IsIList,Table_ExternalData_15[[#This Row],[item_key]],IsITypeList,Table_ExternalData_17[[#Headers],[S/I]])</f>
        <v>0</v>
      </c>
      <c r="N779" s="10">
        <f>SUMIFS(IsQList,IsIList,Table_ExternalData_15[[#This Row],[item_key]],IsITypeList,Table_ExternalData_17[[#Headers],[VST]])</f>
        <v>0</v>
      </c>
      <c r="O779" s="10">
        <f>SUMIFS(IsQList,IsIList,Table_ExternalData_15[[#This Row],[item_key]],IsITypeList,Table_ExternalData_17[[#Headers],[RTN]])</f>
        <v>-263</v>
      </c>
      <c r="P779" s="10">
        <f>SUM(Table_ExternalData_17[[#This Row],[R/P]:[RTN]])</f>
        <v>9661</v>
      </c>
      <c r="Q779" s="10">
        <f>SUM((Table_ExternalData_17[[#This Row],[Opening]]+Table_ExternalData_17[[#This Row],[Total Receipt]])-Table_ExternalData_17[[#This Row],[Total Issue]])</f>
        <v>-6405</v>
      </c>
    </row>
    <row r="780" spans="1:17">
      <c r="A780" s="1" t="s">
        <v>2335</v>
      </c>
      <c r="B780" s="1" t="s">
        <v>2902</v>
      </c>
      <c r="C780" s="1" t="s">
        <v>644</v>
      </c>
      <c r="D780" s="10">
        <f>SUMIFS(OPBQList,OPBIList,Table_ExternalData_17[[#This Row],[item_key]])</f>
        <v>3054</v>
      </c>
      <c r="E780" s="10">
        <f>SUMIFS(GQList,GIList,Table_ExternalData_17[[#This Row],[item_key]],GTList,Table_ExternalData_17[[#Headers],[GRN]])</f>
        <v>0</v>
      </c>
      <c r="F780" s="10">
        <f>SUMIFS(GQList,GIList,Table_ExternalData_17[[#This Row],[item_key]],GTList,Table_ExternalData_17[[#Headers],[VSTR]])</f>
        <v>0</v>
      </c>
      <c r="G780" s="10">
        <f>SUMIFS(GQList,GIList,Table_ExternalData_17[[#This Row],[item_key]],GTList,Table_ExternalData_17[[#Headers],[SR]])</f>
        <v>0</v>
      </c>
      <c r="H780" s="10">
        <f>SUMIFS(GQList,GIList,Table_ExternalData_17[[#This Row],[item_key]],GTList,Table_ExternalData_17[[#Headers],[TR]])</f>
        <v>0</v>
      </c>
      <c r="I780" s="10">
        <f>SUMIFS(GQList,GIList,Table_ExternalData_17[[#This Row],[item_key]],GTList,Table_ExternalData_17[[#Headers],[RCA]])</f>
        <v>0</v>
      </c>
      <c r="J780" s="10">
        <f>SUM(Table_ExternalData_17[[#This Row],[GRN]]+Table_ExternalData_17[[#This Row],[VSTR]]+Table_ExternalData_17[[#This Row],[SR]]+Table_ExternalData_17[[#This Row],[TR]]+Table_ExternalData_17[[#This Row],[RCA]])</f>
        <v>0</v>
      </c>
      <c r="K780" s="10">
        <f>SUMIFS(IsQList,IsIList,Table_ExternalData_15[[#This Row],[item_key]],IsITypeList,Table_ExternalData_17[[#Headers],[R/P]])</f>
        <v>9924</v>
      </c>
      <c r="L780" s="10">
        <f>SUMIFS(IsQList,IsIList,Table_ExternalData_15[[#This Row],[item_key]],IsITypeList,Table_ExternalData_17[[#Headers],[CST]])</f>
        <v>0</v>
      </c>
      <c r="M780" s="10">
        <f>SUMIFS(IsQList,IsIList,Table_ExternalData_15[[#This Row],[item_key]],IsITypeList,Table_ExternalData_17[[#Headers],[S/I]])</f>
        <v>0</v>
      </c>
      <c r="N780" s="10">
        <f>SUMIFS(IsQList,IsIList,Table_ExternalData_15[[#This Row],[item_key]],IsITypeList,Table_ExternalData_17[[#Headers],[VST]])</f>
        <v>0</v>
      </c>
      <c r="O780" s="10">
        <f>SUMIFS(IsQList,IsIList,Table_ExternalData_15[[#This Row],[item_key]],IsITypeList,Table_ExternalData_17[[#Headers],[RTN]])</f>
        <v>-263</v>
      </c>
      <c r="P780" s="10">
        <f>SUM(Table_ExternalData_17[[#This Row],[R/P]:[RTN]])</f>
        <v>9661</v>
      </c>
      <c r="Q780" s="10">
        <f>SUM((Table_ExternalData_17[[#This Row],[Opening]]+Table_ExternalData_17[[#This Row],[Total Receipt]])-Table_ExternalData_17[[#This Row],[Total Issue]])</f>
        <v>-6607</v>
      </c>
    </row>
    <row r="781" spans="1:17">
      <c r="A781" s="1" t="s">
        <v>2336</v>
      </c>
      <c r="B781" s="1" t="s">
        <v>2903</v>
      </c>
      <c r="C781" s="1" t="s">
        <v>646</v>
      </c>
      <c r="D781" s="10">
        <f>SUMIFS(OPBQList,OPBIList,Table_ExternalData_17[[#This Row],[item_key]])</f>
        <v>3100</v>
      </c>
      <c r="E781" s="10">
        <f>SUMIFS(GQList,GIList,Table_ExternalData_17[[#This Row],[item_key]],GTList,Table_ExternalData_17[[#Headers],[GRN]])</f>
        <v>0</v>
      </c>
      <c r="F781" s="10">
        <f>SUMIFS(GQList,GIList,Table_ExternalData_17[[#This Row],[item_key]],GTList,Table_ExternalData_17[[#Headers],[VSTR]])</f>
        <v>0</v>
      </c>
      <c r="G781" s="10">
        <f>SUMIFS(GQList,GIList,Table_ExternalData_17[[#This Row],[item_key]],GTList,Table_ExternalData_17[[#Headers],[SR]])</f>
        <v>0</v>
      </c>
      <c r="H781" s="10">
        <f>SUMIFS(GQList,GIList,Table_ExternalData_17[[#This Row],[item_key]],GTList,Table_ExternalData_17[[#Headers],[TR]])</f>
        <v>0</v>
      </c>
      <c r="I781" s="10">
        <f>SUMIFS(GQList,GIList,Table_ExternalData_17[[#This Row],[item_key]],GTList,Table_ExternalData_17[[#Headers],[RCA]])</f>
        <v>0</v>
      </c>
      <c r="J781" s="10">
        <f>SUM(Table_ExternalData_17[[#This Row],[GRN]]+Table_ExternalData_17[[#This Row],[VSTR]]+Table_ExternalData_17[[#This Row],[SR]]+Table_ExternalData_17[[#This Row],[TR]]+Table_ExternalData_17[[#This Row],[RCA]])</f>
        <v>0</v>
      </c>
      <c r="K781" s="10">
        <f>SUMIFS(IsQList,IsIList,Table_ExternalData_15[[#This Row],[item_key]],IsITypeList,Table_ExternalData_17[[#Headers],[R/P]])</f>
        <v>9924</v>
      </c>
      <c r="L781" s="10">
        <f>SUMIFS(IsQList,IsIList,Table_ExternalData_15[[#This Row],[item_key]],IsITypeList,Table_ExternalData_17[[#Headers],[CST]])</f>
        <v>30</v>
      </c>
      <c r="M781" s="10">
        <f>SUMIFS(IsQList,IsIList,Table_ExternalData_15[[#This Row],[item_key]],IsITypeList,Table_ExternalData_17[[#Headers],[S/I]])</f>
        <v>0</v>
      </c>
      <c r="N781" s="10">
        <f>SUMIFS(IsQList,IsIList,Table_ExternalData_15[[#This Row],[item_key]],IsITypeList,Table_ExternalData_17[[#Headers],[VST]])</f>
        <v>0</v>
      </c>
      <c r="O781" s="10">
        <f>SUMIFS(IsQList,IsIList,Table_ExternalData_15[[#This Row],[item_key]],IsITypeList,Table_ExternalData_17[[#Headers],[RTN]])</f>
        <v>0</v>
      </c>
      <c r="P781" s="10">
        <f>SUM(Table_ExternalData_17[[#This Row],[R/P]:[RTN]])</f>
        <v>9954</v>
      </c>
      <c r="Q781" s="10">
        <f>SUM((Table_ExternalData_17[[#This Row],[Opening]]+Table_ExternalData_17[[#This Row],[Total Receipt]])-Table_ExternalData_17[[#This Row],[Total Issue]])</f>
        <v>-6854</v>
      </c>
    </row>
    <row r="782" spans="1:17">
      <c r="A782" s="1" t="s">
        <v>2216</v>
      </c>
      <c r="B782" s="1" t="s">
        <v>2904</v>
      </c>
      <c r="C782" s="1" t="s">
        <v>935</v>
      </c>
      <c r="D782" s="10">
        <f>SUMIFS(OPBQList,OPBIList,Table_ExternalData_17[[#This Row],[item_key]])</f>
        <v>1434</v>
      </c>
      <c r="E782" s="10">
        <f>SUMIFS(GQList,GIList,Table_ExternalData_17[[#This Row],[item_key]],GTList,Table_ExternalData_17[[#Headers],[GRN]])</f>
        <v>0</v>
      </c>
      <c r="F782" s="10">
        <f>SUMIFS(GQList,GIList,Table_ExternalData_17[[#This Row],[item_key]],GTList,Table_ExternalData_17[[#Headers],[VSTR]])</f>
        <v>0</v>
      </c>
      <c r="G782" s="10">
        <f>SUMIFS(GQList,GIList,Table_ExternalData_17[[#This Row],[item_key]],GTList,Table_ExternalData_17[[#Headers],[SR]])</f>
        <v>0</v>
      </c>
      <c r="H782" s="10">
        <f>SUMIFS(GQList,GIList,Table_ExternalData_17[[#This Row],[item_key]],GTList,Table_ExternalData_17[[#Headers],[TR]])</f>
        <v>0</v>
      </c>
      <c r="I782" s="10">
        <f>SUMIFS(GQList,GIList,Table_ExternalData_17[[#This Row],[item_key]],GTList,Table_ExternalData_17[[#Headers],[RCA]])</f>
        <v>0</v>
      </c>
      <c r="J782" s="10">
        <f>SUM(Table_ExternalData_17[[#This Row],[GRN]]+Table_ExternalData_17[[#This Row],[VSTR]]+Table_ExternalData_17[[#This Row],[SR]]+Table_ExternalData_17[[#This Row],[TR]]+Table_ExternalData_17[[#This Row],[RCA]])</f>
        <v>0</v>
      </c>
      <c r="K782" s="10">
        <f>SUMIFS(IsQList,IsIList,Table_ExternalData_15[[#This Row],[item_key]],IsITypeList,Table_ExternalData_17[[#Headers],[R/P]])</f>
        <v>3562</v>
      </c>
      <c r="L782" s="10">
        <f>SUMIFS(IsQList,IsIList,Table_ExternalData_15[[#This Row],[item_key]],IsITypeList,Table_ExternalData_17[[#Headers],[CST]])</f>
        <v>0</v>
      </c>
      <c r="M782" s="10">
        <f>SUMIFS(IsQList,IsIList,Table_ExternalData_15[[#This Row],[item_key]],IsITypeList,Table_ExternalData_17[[#Headers],[S/I]])</f>
        <v>0</v>
      </c>
      <c r="N782" s="10">
        <f>SUMIFS(IsQList,IsIList,Table_ExternalData_15[[#This Row],[item_key]],IsITypeList,Table_ExternalData_17[[#Headers],[VST]])</f>
        <v>0</v>
      </c>
      <c r="O782" s="10">
        <f>SUMIFS(IsQList,IsIList,Table_ExternalData_15[[#This Row],[item_key]],IsITypeList,Table_ExternalData_17[[#Headers],[RTN]])</f>
        <v>0</v>
      </c>
      <c r="P782" s="10">
        <f>SUM(Table_ExternalData_17[[#This Row],[R/P]:[RTN]])</f>
        <v>3562</v>
      </c>
      <c r="Q782" s="10">
        <f>SUM((Table_ExternalData_17[[#This Row],[Opening]]+Table_ExternalData_17[[#This Row],[Total Receipt]])-Table_ExternalData_17[[#This Row],[Total Issue]])</f>
        <v>-2128</v>
      </c>
    </row>
    <row r="783" spans="1:17">
      <c r="A783" s="1" t="s">
        <v>2217</v>
      </c>
      <c r="B783" s="1" t="s">
        <v>2905</v>
      </c>
      <c r="C783" s="1" t="s">
        <v>644</v>
      </c>
      <c r="D783" s="10">
        <f>SUMIFS(OPBQList,OPBIList,Table_ExternalData_17[[#This Row],[item_key]])</f>
        <v>2763</v>
      </c>
      <c r="E783" s="10">
        <f>SUMIFS(GQList,GIList,Table_ExternalData_17[[#This Row],[item_key]],GTList,Table_ExternalData_17[[#Headers],[GRN]])</f>
        <v>0</v>
      </c>
      <c r="F783" s="10">
        <f>SUMIFS(GQList,GIList,Table_ExternalData_17[[#This Row],[item_key]],GTList,Table_ExternalData_17[[#Headers],[VSTR]])</f>
        <v>0</v>
      </c>
      <c r="G783" s="10">
        <f>SUMIFS(GQList,GIList,Table_ExternalData_17[[#This Row],[item_key]],GTList,Table_ExternalData_17[[#Headers],[SR]])</f>
        <v>0</v>
      </c>
      <c r="H783" s="10">
        <f>SUMIFS(GQList,GIList,Table_ExternalData_17[[#This Row],[item_key]],GTList,Table_ExternalData_17[[#Headers],[TR]])</f>
        <v>0</v>
      </c>
      <c r="I783" s="10">
        <f>SUMIFS(GQList,GIList,Table_ExternalData_17[[#This Row],[item_key]],GTList,Table_ExternalData_17[[#Headers],[RCA]])</f>
        <v>0</v>
      </c>
      <c r="J783" s="10">
        <f>SUM(Table_ExternalData_17[[#This Row],[GRN]]+Table_ExternalData_17[[#This Row],[VSTR]]+Table_ExternalData_17[[#This Row],[SR]]+Table_ExternalData_17[[#This Row],[TR]]+Table_ExternalData_17[[#This Row],[RCA]])</f>
        <v>0</v>
      </c>
      <c r="K783" s="10">
        <f>SUMIFS(IsQList,IsIList,Table_ExternalData_15[[#This Row],[item_key]],IsITypeList,Table_ExternalData_17[[#Headers],[R/P]])</f>
        <v>16286</v>
      </c>
      <c r="L783" s="10">
        <f>SUMIFS(IsQList,IsIList,Table_ExternalData_15[[#This Row],[item_key]],IsITypeList,Table_ExternalData_17[[#Headers],[CST]])</f>
        <v>0</v>
      </c>
      <c r="M783" s="10">
        <f>SUMIFS(IsQList,IsIList,Table_ExternalData_15[[#This Row],[item_key]],IsITypeList,Table_ExternalData_17[[#Headers],[S/I]])</f>
        <v>0</v>
      </c>
      <c r="N783" s="10">
        <f>SUMIFS(IsQList,IsIList,Table_ExternalData_15[[#This Row],[item_key]],IsITypeList,Table_ExternalData_17[[#Headers],[VST]])</f>
        <v>0</v>
      </c>
      <c r="O783" s="10">
        <f>SUMIFS(IsQList,IsIList,Table_ExternalData_15[[#This Row],[item_key]],IsITypeList,Table_ExternalData_17[[#Headers],[RTN]])</f>
        <v>0</v>
      </c>
      <c r="P783" s="10">
        <f>SUM(Table_ExternalData_17[[#This Row],[R/P]:[RTN]])</f>
        <v>16286</v>
      </c>
      <c r="Q783" s="10">
        <f>SUM((Table_ExternalData_17[[#This Row],[Opening]]+Table_ExternalData_17[[#This Row],[Total Receipt]])-Table_ExternalData_17[[#This Row],[Total Issue]])</f>
        <v>-13523</v>
      </c>
    </row>
    <row r="784" spans="1:17">
      <c r="A784" s="1" t="s">
        <v>2218</v>
      </c>
      <c r="B784" s="1" t="s">
        <v>2906</v>
      </c>
      <c r="C784" s="1" t="s">
        <v>644</v>
      </c>
      <c r="D784" s="10">
        <f>SUMIFS(OPBQList,OPBIList,Table_ExternalData_17[[#This Row],[item_key]])</f>
        <v>2810</v>
      </c>
      <c r="E784" s="10">
        <f>SUMIFS(GQList,GIList,Table_ExternalData_17[[#This Row],[item_key]],GTList,Table_ExternalData_17[[#Headers],[GRN]])</f>
        <v>0</v>
      </c>
      <c r="F784" s="10">
        <f>SUMIFS(GQList,GIList,Table_ExternalData_17[[#This Row],[item_key]],GTList,Table_ExternalData_17[[#Headers],[VSTR]])</f>
        <v>0</v>
      </c>
      <c r="G784" s="10">
        <f>SUMIFS(GQList,GIList,Table_ExternalData_17[[#This Row],[item_key]],GTList,Table_ExternalData_17[[#Headers],[SR]])</f>
        <v>0</v>
      </c>
      <c r="H784" s="10">
        <f>SUMIFS(GQList,GIList,Table_ExternalData_17[[#This Row],[item_key]],GTList,Table_ExternalData_17[[#Headers],[TR]])</f>
        <v>0</v>
      </c>
      <c r="I784" s="10">
        <f>SUMIFS(GQList,GIList,Table_ExternalData_17[[#This Row],[item_key]],GTList,Table_ExternalData_17[[#Headers],[RCA]])</f>
        <v>0</v>
      </c>
      <c r="J784" s="10">
        <f>SUM(Table_ExternalData_17[[#This Row],[GRN]]+Table_ExternalData_17[[#This Row],[VSTR]]+Table_ExternalData_17[[#This Row],[SR]]+Table_ExternalData_17[[#This Row],[TR]]+Table_ExternalData_17[[#This Row],[RCA]])</f>
        <v>0</v>
      </c>
      <c r="K784" s="10">
        <f>SUMIFS(IsQList,IsIList,Table_ExternalData_15[[#This Row],[item_key]],IsITypeList,Table_ExternalData_17[[#Headers],[R/P]])</f>
        <v>9924</v>
      </c>
      <c r="L784" s="10">
        <f>SUMIFS(IsQList,IsIList,Table_ExternalData_15[[#This Row],[item_key]],IsITypeList,Table_ExternalData_17[[#Headers],[CST]])</f>
        <v>0</v>
      </c>
      <c r="M784" s="10">
        <f>SUMIFS(IsQList,IsIList,Table_ExternalData_15[[#This Row],[item_key]],IsITypeList,Table_ExternalData_17[[#Headers],[S/I]])</f>
        <v>0</v>
      </c>
      <c r="N784" s="10">
        <f>SUMIFS(IsQList,IsIList,Table_ExternalData_15[[#This Row],[item_key]],IsITypeList,Table_ExternalData_17[[#Headers],[VST]])</f>
        <v>0</v>
      </c>
      <c r="O784" s="10">
        <f>SUMIFS(IsQList,IsIList,Table_ExternalData_15[[#This Row],[item_key]],IsITypeList,Table_ExternalData_17[[#Headers],[RTN]])</f>
        <v>-88</v>
      </c>
      <c r="P784" s="10">
        <f>SUM(Table_ExternalData_17[[#This Row],[R/P]:[RTN]])</f>
        <v>9836</v>
      </c>
      <c r="Q784" s="10">
        <f>SUM((Table_ExternalData_17[[#This Row],[Opening]]+Table_ExternalData_17[[#This Row],[Total Receipt]])-Table_ExternalData_17[[#This Row],[Total Issue]])</f>
        <v>-7026</v>
      </c>
    </row>
    <row r="785" spans="1:17">
      <c r="A785" s="1" t="s">
        <v>2219</v>
      </c>
      <c r="B785" s="1" t="s">
        <v>2907</v>
      </c>
      <c r="C785" s="1" t="s">
        <v>644</v>
      </c>
      <c r="D785" s="10">
        <f>SUMIFS(OPBQList,OPBIList,Table_ExternalData_17[[#This Row],[item_key]])</f>
        <v>2136</v>
      </c>
      <c r="E785" s="10">
        <f>SUMIFS(GQList,GIList,Table_ExternalData_17[[#This Row],[item_key]],GTList,Table_ExternalData_17[[#Headers],[GRN]])</f>
        <v>0</v>
      </c>
      <c r="F785" s="10">
        <f>SUMIFS(GQList,GIList,Table_ExternalData_17[[#This Row],[item_key]],GTList,Table_ExternalData_17[[#Headers],[VSTR]])</f>
        <v>0</v>
      </c>
      <c r="G785" s="10">
        <f>SUMIFS(GQList,GIList,Table_ExternalData_17[[#This Row],[item_key]],GTList,Table_ExternalData_17[[#Headers],[SR]])</f>
        <v>0</v>
      </c>
      <c r="H785" s="10">
        <f>SUMIFS(GQList,GIList,Table_ExternalData_17[[#This Row],[item_key]],GTList,Table_ExternalData_17[[#Headers],[TR]])</f>
        <v>0</v>
      </c>
      <c r="I785" s="10">
        <f>SUMIFS(GQList,GIList,Table_ExternalData_17[[#This Row],[item_key]],GTList,Table_ExternalData_17[[#Headers],[RCA]])</f>
        <v>0</v>
      </c>
      <c r="J785" s="10">
        <f>SUM(Table_ExternalData_17[[#This Row],[GRN]]+Table_ExternalData_17[[#This Row],[VSTR]]+Table_ExternalData_17[[#This Row],[SR]]+Table_ExternalData_17[[#This Row],[TR]]+Table_ExternalData_17[[#This Row],[RCA]])</f>
        <v>0</v>
      </c>
      <c r="K785" s="10">
        <f>SUMIFS(IsQList,IsIList,Table_ExternalData_15[[#This Row],[item_key]],IsITypeList,Table_ExternalData_17[[#Headers],[R/P]])</f>
        <v>9924</v>
      </c>
      <c r="L785" s="10">
        <f>SUMIFS(IsQList,IsIList,Table_ExternalData_15[[#This Row],[item_key]],IsITypeList,Table_ExternalData_17[[#Headers],[CST]])</f>
        <v>0</v>
      </c>
      <c r="M785" s="10">
        <f>SUMIFS(IsQList,IsIList,Table_ExternalData_15[[#This Row],[item_key]],IsITypeList,Table_ExternalData_17[[#Headers],[S/I]])</f>
        <v>0</v>
      </c>
      <c r="N785" s="10">
        <f>SUMIFS(IsQList,IsIList,Table_ExternalData_15[[#This Row],[item_key]],IsITypeList,Table_ExternalData_17[[#Headers],[VST]])</f>
        <v>0</v>
      </c>
      <c r="O785" s="10">
        <f>SUMIFS(IsQList,IsIList,Table_ExternalData_15[[#This Row],[item_key]],IsITypeList,Table_ExternalData_17[[#Headers],[RTN]])</f>
        <v>-88</v>
      </c>
      <c r="P785" s="10">
        <f>SUM(Table_ExternalData_17[[#This Row],[R/P]:[RTN]])</f>
        <v>9836</v>
      </c>
      <c r="Q785" s="10">
        <f>SUM((Table_ExternalData_17[[#This Row],[Opening]]+Table_ExternalData_17[[#This Row],[Total Receipt]])-Table_ExternalData_17[[#This Row],[Total Issue]])</f>
        <v>-7700</v>
      </c>
    </row>
    <row r="786" spans="1:17">
      <c r="A786" s="1" t="s">
        <v>2220</v>
      </c>
      <c r="B786" s="1" t="s">
        <v>2908</v>
      </c>
      <c r="C786" s="1" t="s">
        <v>644</v>
      </c>
      <c r="D786" s="10">
        <f>SUMIFS(OPBQList,OPBIList,Table_ExternalData_17[[#This Row],[item_key]])</f>
        <v>2154</v>
      </c>
      <c r="E786" s="10">
        <f>SUMIFS(GQList,GIList,Table_ExternalData_17[[#This Row],[item_key]],GTList,Table_ExternalData_17[[#Headers],[GRN]])</f>
        <v>0</v>
      </c>
      <c r="F786" s="10">
        <f>SUMIFS(GQList,GIList,Table_ExternalData_17[[#This Row],[item_key]],GTList,Table_ExternalData_17[[#Headers],[VSTR]])</f>
        <v>0</v>
      </c>
      <c r="G786" s="10">
        <f>SUMIFS(GQList,GIList,Table_ExternalData_17[[#This Row],[item_key]],GTList,Table_ExternalData_17[[#Headers],[SR]])</f>
        <v>0</v>
      </c>
      <c r="H786" s="10">
        <f>SUMIFS(GQList,GIList,Table_ExternalData_17[[#This Row],[item_key]],GTList,Table_ExternalData_17[[#Headers],[TR]])</f>
        <v>0</v>
      </c>
      <c r="I786" s="10">
        <f>SUMIFS(GQList,GIList,Table_ExternalData_17[[#This Row],[item_key]],GTList,Table_ExternalData_17[[#Headers],[RCA]])</f>
        <v>0</v>
      </c>
      <c r="J786" s="10">
        <f>SUM(Table_ExternalData_17[[#This Row],[GRN]]+Table_ExternalData_17[[#This Row],[VSTR]]+Table_ExternalData_17[[#This Row],[SR]]+Table_ExternalData_17[[#This Row],[TR]]+Table_ExternalData_17[[#This Row],[RCA]])</f>
        <v>0</v>
      </c>
      <c r="K786" s="10">
        <f>SUMIFS(IsQList,IsIList,Table_ExternalData_15[[#This Row],[item_key]],IsITypeList,Table_ExternalData_17[[#Headers],[R/P]])</f>
        <v>9924</v>
      </c>
      <c r="L786" s="10">
        <f>SUMIFS(IsQList,IsIList,Table_ExternalData_15[[#This Row],[item_key]],IsITypeList,Table_ExternalData_17[[#Headers],[CST]])</f>
        <v>10</v>
      </c>
      <c r="M786" s="10">
        <f>SUMIFS(IsQList,IsIList,Table_ExternalData_15[[#This Row],[item_key]],IsITypeList,Table_ExternalData_17[[#Headers],[S/I]])</f>
        <v>0</v>
      </c>
      <c r="N786" s="10">
        <f>SUMIFS(IsQList,IsIList,Table_ExternalData_15[[#This Row],[item_key]],IsITypeList,Table_ExternalData_17[[#Headers],[VST]])</f>
        <v>0</v>
      </c>
      <c r="O786" s="10">
        <f>SUMIFS(IsQList,IsIList,Table_ExternalData_15[[#This Row],[item_key]],IsITypeList,Table_ExternalData_17[[#Headers],[RTN]])</f>
        <v>-139</v>
      </c>
      <c r="P786" s="10">
        <f>SUM(Table_ExternalData_17[[#This Row],[R/P]:[RTN]])</f>
        <v>9795</v>
      </c>
      <c r="Q786" s="10">
        <f>SUM((Table_ExternalData_17[[#This Row],[Opening]]+Table_ExternalData_17[[#This Row],[Total Receipt]])-Table_ExternalData_17[[#This Row],[Total Issue]])</f>
        <v>-7641</v>
      </c>
    </row>
    <row r="787" spans="1:17">
      <c r="A787" s="1" t="s">
        <v>2256</v>
      </c>
      <c r="B787" s="1" t="s">
        <v>2909</v>
      </c>
      <c r="C787" s="1" t="s">
        <v>1882</v>
      </c>
      <c r="D787" s="10">
        <f>SUMIFS(OPBQList,OPBIList,Table_ExternalData_17[[#This Row],[item_key]])</f>
        <v>9886</v>
      </c>
      <c r="E787" s="10">
        <f>SUMIFS(GQList,GIList,Table_ExternalData_17[[#This Row],[item_key]],GTList,Table_ExternalData_17[[#Headers],[GRN]])</f>
        <v>0</v>
      </c>
      <c r="F787" s="10">
        <f>SUMIFS(GQList,GIList,Table_ExternalData_17[[#This Row],[item_key]],GTList,Table_ExternalData_17[[#Headers],[VSTR]])</f>
        <v>0</v>
      </c>
      <c r="G787" s="10">
        <f>SUMIFS(GQList,GIList,Table_ExternalData_17[[#This Row],[item_key]],GTList,Table_ExternalData_17[[#Headers],[SR]])</f>
        <v>0</v>
      </c>
      <c r="H787" s="10">
        <f>SUMIFS(GQList,GIList,Table_ExternalData_17[[#This Row],[item_key]],GTList,Table_ExternalData_17[[#Headers],[TR]])</f>
        <v>0</v>
      </c>
      <c r="I787" s="10">
        <f>SUMIFS(GQList,GIList,Table_ExternalData_17[[#This Row],[item_key]],GTList,Table_ExternalData_17[[#Headers],[RCA]])</f>
        <v>0</v>
      </c>
      <c r="J787" s="10">
        <f>SUM(Table_ExternalData_17[[#This Row],[GRN]]+Table_ExternalData_17[[#This Row],[VSTR]]+Table_ExternalData_17[[#This Row],[SR]]+Table_ExternalData_17[[#This Row],[TR]]+Table_ExternalData_17[[#This Row],[RCA]])</f>
        <v>0</v>
      </c>
      <c r="K787" s="10">
        <f>SUMIFS(IsQList,IsIList,Table_ExternalData_15[[#This Row],[item_key]],IsITypeList,Table_ExternalData_17[[#Headers],[R/P]])</f>
        <v>9924</v>
      </c>
      <c r="L787" s="10">
        <f>SUMIFS(IsQList,IsIList,Table_ExternalData_15[[#This Row],[item_key]],IsITypeList,Table_ExternalData_17[[#Headers],[CST]])</f>
        <v>10</v>
      </c>
      <c r="M787" s="10">
        <f>SUMIFS(IsQList,IsIList,Table_ExternalData_15[[#This Row],[item_key]],IsITypeList,Table_ExternalData_17[[#Headers],[S/I]])</f>
        <v>0</v>
      </c>
      <c r="N787" s="10">
        <f>SUMIFS(IsQList,IsIList,Table_ExternalData_15[[#This Row],[item_key]],IsITypeList,Table_ExternalData_17[[#Headers],[VST]])</f>
        <v>0</v>
      </c>
      <c r="O787" s="10">
        <f>SUMIFS(IsQList,IsIList,Table_ExternalData_15[[#This Row],[item_key]],IsITypeList,Table_ExternalData_17[[#Headers],[RTN]])</f>
        <v>-139</v>
      </c>
      <c r="P787" s="10">
        <f>SUM(Table_ExternalData_17[[#This Row],[R/P]:[RTN]])</f>
        <v>9795</v>
      </c>
      <c r="Q787" s="10">
        <f>SUM((Table_ExternalData_17[[#This Row],[Opening]]+Table_ExternalData_17[[#This Row],[Total Receipt]])-Table_ExternalData_17[[#This Row],[Total Issue]])</f>
        <v>91</v>
      </c>
    </row>
    <row r="788" spans="1:17">
      <c r="A788" s="1" t="s">
        <v>2374</v>
      </c>
      <c r="B788" s="1" t="s">
        <v>2910</v>
      </c>
      <c r="C788" s="1" t="s">
        <v>2911</v>
      </c>
      <c r="D788" s="10">
        <f>SUMIFS(OPBQList,OPBIList,Table_ExternalData_17[[#This Row],[item_key]])</f>
        <v>0</v>
      </c>
      <c r="E788" s="10">
        <f>SUMIFS(GQList,GIList,Table_ExternalData_17[[#This Row],[item_key]],GTList,Table_ExternalData_17[[#Headers],[GRN]])</f>
        <v>0</v>
      </c>
      <c r="F788" s="10">
        <f>SUMIFS(GQList,GIList,Table_ExternalData_17[[#This Row],[item_key]],GTList,Table_ExternalData_17[[#Headers],[VSTR]])</f>
        <v>0</v>
      </c>
      <c r="G788" s="10">
        <f>SUMIFS(GQList,GIList,Table_ExternalData_17[[#This Row],[item_key]],GTList,Table_ExternalData_17[[#Headers],[SR]])</f>
        <v>0</v>
      </c>
      <c r="H788" s="10">
        <f>SUMIFS(GQList,GIList,Table_ExternalData_17[[#This Row],[item_key]],GTList,Table_ExternalData_17[[#Headers],[TR]])</f>
        <v>0</v>
      </c>
      <c r="I788" s="10">
        <f>SUMIFS(GQList,GIList,Table_ExternalData_17[[#This Row],[item_key]],GTList,Table_ExternalData_17[[#Headers],[RCA]])</f>
        <v>0</v>
      </c>
      <c r="J788" s="10">
        <f>SUM(Table_ExternalData_17[[#This Row],[GRN]]+Table_ExternalData_17[[#This Row],[VSTR]]+Table_ExternalData_17[[#This Row],[SR]]+Table_ExternalData_17[[#This Row],[TR]]+Table_ExternalData_17[[#This Row],[RCA]])</f>
        <v>0</v>
      </c>
      <c r="K788" s="10">
        <f>SUMIFS(IsQList,IsIList,Table_ExternalData_15[[#This Row],[item_key]],IsITypeList,Table_ExternalData_17[[#Headers],[R/P]])</f>
        <v>9924</v>
      </c>
      <c r="L788" s="10">
        <f>SUMIFS(IsQList,IsIList,Table_ExternalData_15[[#This Row],[item_key]],IsITypeList,Table_ExternalData_17[[#Headers],[CST]])</f>
        <v>10</v>
      </c>
      <c r="M788" s="10">
        <f>SUMIFS(IsQList,IsIList,Table_ExternalData_15[[#This Row],[item_key]],IsITypeList,Table_ExternalData_17[[#Headers],[S/I]])</f>
        <v>0</v>
      </c>
      <c r="N788" s="10">
        <f>SUMIFS(IsQList,IsIList,Table_ExternalData_15[[#This Row],[item_key]],IsITypeList,Table_ExternalData_17[[#Headers],[VST]])</f>
        <v>0</v>
      </c>
      <c r="O788" s="10">
        <f>SUMIFS(IsQList,IsIList,Table_ExternalData_15[[#This Row],[item_key]],IsITypeList,Table_ExternalData_17[[#Headers],[RTN]])</f>
        <v>-116</v>
      </c>
      <c r="P788" s="10">
        <f>SUM(Table_ExternalData_17[[#This Row],[R/P]:[RTN]])</f>
        <v>9818</v>
      </c>
      <c r="Q788" s="10">
        <f>SUM((Table_ExternalData_17[[#This Row],[Opening]]+Table_ExternalData_17[[#This Row],[Total Receipt]])-Table_ExternalData_17[[#This Row],[Total Issue]])</f>
        <v>-9818</v>
      </c>
    </row>
    <row r="789" spans="1:17">
      <c r="A789" s="1" t="s">
        <v>2375</v>
      </c>
      <c r="B789" s="1" t="s">
        <v>2912</v>
      </c>
      <c r="C789" s="1" t="s">
        <v>2913</v>
      </c>
      <c r="D789" s="10">
        <f>SUMIFS(OPBQList,OPBIList,Table_ExternalData_17[[#This Row],[item_key]])</f>
        <v>0</v>
      </c>
      <c r="E789" s="10">
        <f>SUMIFS(GQList,GIList,Table_ExternalData_17[[#This Row],[item_key]],GTList,Table_ExternalData_17[[#Headers],[GRN]])</f>
        <v>0</v>
      </c>
      <c r="F789" s="10">
        <f>SUMIFS(GQList,GIList,Table_ExternalData_17[[#This Row],[item_key]],GTList,Table_ExternalData_17[[#Headers],[VSTR]])</f>
        <v>0</v>
      </c>
      <c r="G789" s="10">
        <f>SUMIFS(GQList,GIList,Table_ExternalData_17[[#This Row],[item_key]],GTList,Table_ExternalData_17[[#Headers],[SR]])</f>
        <v>0</v>
      </c>
      <c r="H789" s="10">
        <f>SUMIFS(GQList,GIList,Table_ExternalData_17[[#This Row],[item_key]],GTList,Table_ExternalData_17[[#Headers],[TR]])</f>
        <v>0</v>
      </c>
      <c r="I789" s="10">
        <f>SUMIFS(GQList,GIList,Table_ExternalData_17[[#This Row],[item_key]],GTList,Table_ExternalData_17[[#Headers],[RCA]])</f>
        <v>0</v>
      </c>
      <c r="J789" s="10">
        <f>SUM(Table_ExternalData_17[[#This Row],[GRN]]+Table_ExternalData_17[[#This Row],[VSTR]]+Table_ExternalData_17[[#This Row],[SR]]+Table_ExternalData_17[[#This Row],[TR]]+Table_ExternalData_17[[#This Row],[RCA]])</f>
        <v>0</v>
      </c>
      <c r="K789" s="10">
        <f>SUMIFS(IsQList,IsIList,Table_ExternalData_15[[#This Row],[item_key]],IsITypeList,Table_ExternalData_17[[#Headers],[R/P]])</f>
        <v>9924</v>
      </c>
      <c r="L789" s="10">
        <f>SUMIFS(IsQList,IsIList,Table_ExternalData_15[[#This Row],[item_key]],IsITypeList,Table_ExternalData_17[[#Headers],[CST]])</f>
        <v>10</v>
      </c>
      <c r="M789" s="10">
        <f>SUMIFS(IsQList,IsIList,Table_ExternalData_15[[#This Row],[item_key]],IsITypeList,Table_ExternalData_17[[#Headers],[S/I]])</f>
        <v>0</v>
      </c>
      <c r="N789" s="10">
        <f>SUMIFS(IsQList,IsIList,Table_ExternalData_15[[#This Row],[item_key]],IsITypeList,Table_ExternalData_17[[#Headers],[VST]])</f>
        <v>0</v>
      </c>
      <c r="O789" s="10">
        <f>SUMIFS(IsQList,IsIList,Table_ExternalData_15[[#This Row],[item_key]],IsITypeList,Table_ExternalData_17[[#Headers],[RTN]])</f>
        <v>-116</v>
      </c>
      <c r="P789" s="10">
        <f>SUM(Table_ExternalData_17[[#This Row],[R/P]:[RTN]])</f>
        <v>9818</v>
      </c>
      <c r="Q789" s="10">
        <f>SUM((Table_ExternalData_17[[#This Row],[Opening]]+Table_ExternalData_17[[#This Row],[Total Receipt]])-Table_ExternalData_17[[#This Row],[Total Issue]])</f>
        <v>-9818</v>
      </c>
    </row>
    <row r="790" spans="1:17">
      <c r="A790" s="1" t="s">
        <v>2013</v>
      </c>
      <c r="B790" s="1" t="s">
        <v>2914</v>
      </c>
      <c r="C790" s="1" t="s">
        <v>2915</v>
      </c>
      <c r="D790" s="10">
        <f>SUMIFS(OPBQList,OPBIList,Table_ExternalData_17[[#This Row],[item_key]])</f>
        <v>32</v>
      </c>
      <c r="E790" s="10">
        <f>SUMIFS(GQList,GIList,Table_ExternalData_17[[#This Row],[item_key]],GTList,Table_ExternalData_17[[#Headers],[GRN]])</f>
        <v>0</v>
      </c>
      <c r="F790" s="10">
        <f>SUMIFS(GQList,GIList,Table_ExternalData_17[[#This Row],[item_key]],GTList,Table_ExternalData_17[[#Headers],[VSTR]])</f>
        <v>0</v>
      </c>
      <c r="G790" s="10">
        <f>SUMIFS(GQList,GIList,Table_ExternalData_17[[#This Row],[item_key]],GTList,Table_ExternalData_17[[#Headers],[SR]])</f>
        <v>0</v>
      </c>
      <c r="H790" s="10">
        <f>SUMIFS(GQList,GIList,Table_ExternalData_17[[#This Row],[item_key]],GTList,Table_ExternalData_17[[#Headers],[TR]])</f>
        <v>0</v>
      </c>
      <c r="I790" s="10">
        <f>SUMIFS(GQList,GIList,Table_ExternalData_17[[#This Row],[item_key]],GTList,Table_ExternalData_17[[#Headers],[RCA]])</f>
        <v>0</v>
      </c>
      <c r="J790" s="10">
        <f>SUM(Table_ExternalData_17[[#This Row],[GRN]]+Table_ExternalData_17[[#This Row],[VSTR]]+Table_ExternalData_17[[#This Row],[SR]]+Table_ExternalData_17[[#This Row],[TR]]+Table_ExternalData_17[[#This Row],[RCA]])</f>
        <v>0</v>
      </c>
      <c r="K790" s="10">
        <f>SUMIFS(IsQList,IsIList,Table_ExternalData_15[[#This Row],[item_key]],IsITypeList,Table_ExternalData_17[[#Headers],[R/P]])</f>
        <v>9924</v>
      </c>
      <c r="L790" s="10">
        <f>SUMIFS(IsQList,IsIList,Table_ExternalData_15[[#This Row],[item_key]],IsITypeList,Table_ExternalData_17[[#Headers],[CST]])</f>
        <v>100</v>
      </c>
      <c r="M790" s="10">
        <f>SUMIFS(IsQList,IsIList,Table_ExternalData_15[[#This Row],[item_key]],IsITypeList,Table_ExternalData_17[[#Headers],[S/I]])</f>
        <v>0</v>
      </c>
      <c r="N790" s="10">
        <f>SUMIFS(IsQList,IsIList,Table_ExternalData_15[[#This Row],[item_key]],IsITypeList,Table_ExternalData_17[[#Headers],[VST]])</f>
        <v>0</v>
      </c>
      <c r="O790" s="10">
        <f>SUMIFS(IsQList,IsIList,Table_ExternalData_15[[#This Row],[item_key]],IsITypeList,Table_ExternalData_17[[#Headers],[RTN]])</f>
        <v>0</v>
      </c>
      <c r="P790" s="10">
        <f>SUM(Table_ExternalData_17[[#This Row],[R/P]:[RTN]])</f>
        <v>10024</v>
      </c>
      <c r="Q790" s="10">
        <f>SUM((Table_ExternalData_17[[#This Row],[Opening]]+Table_ExternalData_17[[#This Row],[Total Receipt]])-Table_ExternalData_17[[#This Row],[Total Issue]])</f>
        <v>-9992</v>
      </c>
    </row>
    <row r="791" spans="1:17">
      <c r="A791" s="1" t="s">
        <v>2337</v>
      </c>
      <c r="B791" s="1" t="s">
        <v>2916</v>
      </c>
      <c r="C791" s="1" t="s">
        <v>2917</v>
      </c>
      <c r="D791" s="10">
        <f>SUMIFS(OPBQList,OPBIList,Table_ExternalData_17[[#This Row],[item_key]])</f>
        <v>0</v>
      </c>
      <c r="E791" s="10">
        <f>SUMIFS(GQList,GIList,Table_ExternalData_17[[#This Row],[item_key]],GTList,Table_ExternalData_17[[#Headers],[GRN]])</f>
        <v>0</v>
      </c>
      <c r="F791" s="10">
        <f>SUMIFS(GQList,GIList,Table_ExternalData_17[[#This Row],[item_key]],GTList,Table_ExternalData_17[[#Headers],[VSTR]])</f>
        <v>0</v>
      </c>
      <c r="G791" s="10">
        <f>SUMIFS(GQList,GIList,Table_ExternalData_17[[#This Row],[item_key]],GTList,Table_ExternalData_17[[#Headers],[SR]])</f>
        <v>0</v>
      </c>
      <c r="H791" s="10">
        <f>SUMIFS(GQList,GIList,Table_ExternalData_17[[#This Row],[item_key]],GTList,Table_ExternalData_17[[#Headers],[TR]])</f>
        <v>0</v>
      </c>
      <c r="I791" s="10">
        <f>SUMIFS(GQList,GIList,Table_ExternalData_17[[#This Row],[item_key]],GTList,Table_ExternalData_17[[#Headers],[RCA]])</f>
        <v>0</v>
      </c>
      <c r="J791" s="10">
        <f>SUM(Table_ExternalData_17[[#This Row],[GRN]]+Table_ExternalData_17[[#This Row],[VSTR]]+Table_ExternalData_17[[#This Row],[SR]]+Table_ExternalData_17[[#This Row],[TR]]+Table_ExternalData_17[[#This Row],[RCA]])</f>
        <v>0</v>
      </c>
      <c r="K791" s="10">
        <f>SUMIFS(IsQList,IsIList,Table_ExternalData_15[[#This Row],[item_key]],IsITypeList,Table_ExternalData_17[[#Headers],[R/P]])</f>
        <v>147</v>
      </c>
      <c r="L791" s="10">
        <f>SUMIFS(IsQList,IsIList,Table_ExternalData_15[[#This Row],[item_key]],IsITypeList,Table_ExternalData_17[[#Headers],[CST]])</f>
        <v>10</v>
      </c>
      <c r="M791" s="10">
        <f>SUMIFS(IsQList,IsIList,Table_ExternalData_15[[#This Row],[item_key]],IsITypeList,Table_ExternalData_17[[#Headers],[S/I]])</f>
        <v>0</v>
      </c>
      <c r="N791" s="10">
        <f>SUMIFS(IsQList,IsIList,Table_ExternalData_15[[#This Row],[item_key]],IsITypeList,Table_ExternalData_17[[#Headers],[VST]])</f>
        <v>0</v>
      </c>
      <c r="O791" s="10">
        <f>SUMIFS(IsQList,IsIList,Table_ExternalData_15[[#This Row],[item_key]],IsITypeList,Table_ExternalData_17[[#Headers],[RTN]])</f>
        <v>0</v>
      </c>
      <c r="P791" s="10">
        <f>SUM(Table_ExternalData_17[[#This Row],[R/P]:[RTN]])</f>
        <v>157</v>
      </c>
      <c r="Q791" s="10">
        <f>SUM((Table_ExternalData_17[[#This Row],[Opening]]+Table_ExternalData_17[[#This Row],[Total Receipt]])-Table_ExternalData_17[[#This Row],[Total Issue]])</f>
        <v>-157</v>
      </c>
    </row>
    <row r="792" spans="1:17">
      <c r="A792" s="1" t="s">
        <v>2038</v>
      </c>
      <c r="B792" s="1" t="s">
        <v>2918</v>
      </c>
      <c r="C792" s="1" t="s">
        <v>2919</v>
      </c>
      <c r="D792" s="10">
        <f>SUMIFS(OPBQList,OPBIList,Table_ExternalData_17[[#This Row],[item_key]])</f>
        <v>15115</v>
      </c>
      <c r="E792" s="10">
        <f>SUMIFS(GQList,GIList,Table_ExternalData_17[[#This Row],[item_key]],GTList,Table_ExternalData_17[[#Headers],[GRN]])</f>
        <v>3300</v>
      </c>
      <c r="F792" s="10">
        <f>SUMIFS(GQList,GIList,Table_ExternalData_17[[#This Row],[item_key]],GTList,Table_ExternalData_17[[#Headers],[VSTR]])</f>
        <v>0</v>
      </c>
      <c r="G792" s="10">
        <f>SUMIFS(GQList,GIList,Table_ExternalData_17[[#This Row],[item_key]],GTList,Table_ExternalData_17[[#Headers],[SR]])</f>
        <v>0</v>
      </c>
      <c r="H792" s="10">
        <f>SUMIFS(GQList,GIList,Table_ExternalData_17[[#This Row],[item_key]],GTList,Table_ExternalData_17[[#Headers],[TR]])</f>
        <v>0</v>
      </c>
      <c r="I792" s="10">
        <f>SUMIFS(GQList,GIList,Table_ExternalData_17[[#This Row],[item_key]],GTList,Table_ExternalData_17[[#Headers],[RCA]])</f>
        <v>0</v>
      </c>
      <c r="J792" s="10">
        <f>SUM(Table_ExternalData_17[[#This Row],[GRN]]+Table_ExternalData_17[[#This Row],[VSTR]]+Table_ExternalData_17[[#This Row],[SR]]+Table_ExternalData_17[[#This Row],[TR]]+Table_ExternalData_17[[#This Row],[RCA]])</f>
        <v>3300</v>
      </c>
      <c r="K792" s="10">
        <f>SUMIFS(IsQList,IsIList,Table_ExternalData_15[[#This Row],[item_key]],IsITypeList,Table_ExternalData_17[[#Headers],[R/P]])</f>
        <v>147</v>
      </c>
      <c r="L792" s="10">
        <f>SUMIFS(IsQList,IsIList,Table_ExternalData_15[[#This Row],[item_key]],IsITypeList,Table_ExternalData_17[[#Headers],[CST]])</f>
        <v>50</v>
      </c>
      <c r="M792" s="10">
        <f>SUMIFS(IsQList,IsIList,Table_ExternalData_15[[#This Row],[item_key]],IsITypeList,Table_ExternalData_17[[#Headers],[S/I]])</f>
        <v>0</v>
      </c>
      <c r="N792" s="10">
        <f>SUMIFS(IsQList,IsIList,Table_ExternalData_15[[#This Row],[item_key]],IsITypeList,Table_ExternalData_17[[#Headers],[VST]])</f>
        <v>0</v>
      </c>
      <c r="O792" s="10">
        <f>SUMIFS(IsQList,IsIList,Table_ExternalData_15[[#This Row],[item_key]],IsITypeList,Table_ExternalData_17[[#Headers],[RTN]])</f>
        <v>0</v>
      </c>
      <c r="P792" s="10">
        <f>SUM(Table_ExternalData_17[[#This Row],[R/P]:[RTN]])</f>
        <v>197</v>
      </c>
      <c r="Q792" s="10">
        <f>SUM((Table_ExternalData_17[[#This Row],[Opening]]+Table_ExternalData_17[[#This Row],[Total Receipt]])-Table_ExternalData_17[[#This Row],[Total Issue]])</f>
        <v>18218</v>
      </c>
    </row>
    <row r="793" spans="1:17">
      <c r="A793" s="1" t="s">
        <v>122</v>
      </c>
      <c r="B793" s="1" t="s">
        <v>814</v>
      </c>
      <c r="C793" s="1" t="s">
        <v>815</v>
      </c>
      <c r="D793" s="10">
        <f>SUMIFS(OPBQList,OPBIList,Table_ExternalData_17[[#This Row],[item_key]])</f>
        <v>-360</v>
      </c>
      <c r="E793" s="10">
        <f>SUMIFS(GQList,GIList,Table_ExternalData_17[[#This Row],[item_key]],GTList,Table_ExternalData_17[[#Headers],[GRN]])</f>
        <v>10391</v>
      </c>
      <c r="F793" s="10">
        <f>SUMIFS(GQList,GIList,Table_ExternalData_17[[#This Row],[item_key]],GTList,Table_ExternalData_17[[#Headers],[VSTR]])</f>
        <v>0</v>
      </c>
      <c r="G793" s="10">
        <f>SUMIFS(GQList,GIList,Table_ExternalData_17[[#This Row],[item_key]],GTList,Table_ExternalData_17[[#Headers],[SR]])</f>
        <v>0</v>
      </c>
      <c r="H793" s="10">
        <f>SUMIFS(GQList,GIList,Table_ExternalData_17[[#This Row],[item_key]],GTList,Table_ExternalData_17[[#Headers],[TR]])</f>
        <v>0</v>
      </c>
      <c r="I793" s="10">
        <f>SUMIFS(GQList,GIList,Table_ExternalData_17[[#This Row],[item_key]],GTList,Table_ExternalData_17[[#Headers],[RCA]])</f>
        <v>-536</v>
      </c>
      <c r="J793" s="10">
        <f>SUM(Table_ExternalData_17[[#This Row],[GRN]]+Table_ExternalData_17[[#This Row],[VSTR]]+Table_ExternalData_17[[#This Row],[SR]]+Table_ExternalData_17[[#This Row],[TR]]+Table_ExternalData_17[[#This Row],[RCA]])</f>
        <v>9855</v>
      </c>
      <c r="K793" s="10">
        <f>SUMIFS(IsQList,IsIList,Table_ExternalData_15[[#This Row],[item_key]],IsITypeList,Table_ExternalData_17[[#Headers],[R/P]])</f>
        <v>294</v>
      </c>
      <c r="L793" s="10">
        <f>SUMIFS(IsQList,IsIList,Table_ExternalData_15[[#This Row],[item_key]],IsITypeList,Table_ExternalData_17[[#Headers],[CST]])</f>
        <v>0</v>
      </c>
      <c r="M793" s="10">
        <f>SUMIFS(IsQList,IsIList,Table_ExternalData_15[[#This Row],[item_key]],IsITypeList,Table_ExternalData_17[[#Headers],[S/I]])</f>
        <v>0</v>
      </c>
      <c r="N793" s="10">
        <f>SUMIFS(IsQList,IsIList,Table_ExternalData_15[[#This Row],[item_key]],IsITypeList,Table_ExternalData_17[[#Headers],[VST]])</f>
        <v>0</v>
      </c>
      <c r="O793" s="10">
        <f>SUMIFS(IsQList,IsIList,Table_ExternalData_15[[#This Row],[item_key]],IsITypeList,Table_ExternalData_17[[#Headers],[RTN]])</f>
        <v>-133</v>
      </c>
      <c r="P793" s="10">
        <f>SUM(Table_ExternalData_17[[#This Row],[R/P]:[RTN]])</f>
        <v>161</v>
      </c>
      <c r="Q793" s="10">
        <f>SUM((Table_ExternalData_17[[#This Row],[Opening]]+Table_ExternalData_17[[#This Row],[Total Receipt]])-Table_ExternalData_17[[#This Row],[Total Issue]])</f>
        <v>9334</v>
      </c>
    </row>
    <row r="794" spans="1:17">
      <c r="A794" s="1" t="s">
        <v>124</v>
      </c>
      <c r="B794" s="1" t="s">
        <v>818</v>
      </c>
      <c r="C794" s="1" t="s">
        <v>819</v>
      </c>
      <c r="D794" s="10">
        <f>SUMIFS(OPBQList,OPBIList,Table_ExternalData_17[[#This Row],[item_key]])</f>
        <v>-236</v>
      </c>
      <c r="E794" s="10">
        <f>SUMIFS(GQList,GIList,Table_ExternalData_17[[#This Row],[item_key]],GTList,Table_ExternalData_17[[#Headers],[GRN]])</f>
        <v>10660</v>
      </c>
      <c r="F794" s="10">
        <f>SUMIFS(GQList,GIList,Table_ExternalData_17[[#This Row],[item_key]],GTList,Table_ExternalData_17[[#Headers],[VSTR]])</f>
        <v>0</v>
      </c>
      <c r="G794" s="10">
        <f>SUMIFS(GQList,GIList,Table_ExternalData_17[[#This Row],[item_key]],GTList,Table_ExternalData_17[[#Headers],[SR]])</f>
        <v>0</v>
      </c>
      <c r="H794" s="10">
        <f>SUMIFS(GQList,GIList,Table_ExternalData_17[[#This Row],[item_key]],GTList,Table_ExternalData_17[[#Headers],[TR]])</f>
        <v>0</v>
      </c>
      <c r="I794" s="10">
        <f>SUMIFS(GQList,GIList,Table_ExternalData_17[[#This Row],[item_key]],GTList,Table_ExternalData_17[[#Headers],[RCA]])</f>
        <v>-350</v>
      </c>
      <c r="J794" s="10">
        <f>SUM(Table_ExternalData_17[[#This Row],[GRN]]+Table_ExternalData_17[[#This Row],[VSTR]]+Table_ExternalData_17[[#This Row],[SR]]+Table_ExternalData_17[[#This Row],[TR]]+Table_ExternalData_17[[#This Row],[RCA]])</f>
        <v>10310</v>
      </c>
      <c r="K794" s="10">
        <f>SUMIFS(IsQList,IsIList,Table_ExternalData_15[[#This Row],[item_key]],IsITypeList,Table_ExternalData_17[[#Headers],[R/P]])</f>
        <v>294</v>
      </c>
      <c r="L794" s="10">
        <f>SUMIFS(IsQList,IsIList,Table_ExternalData_15[[#This Row],[item_key]],IsITypeList,Table_ExternalData_17[[#Headers],[CST]])</f>
        <v>0</v>
      </c>
      <c r="M794" s="10">
        <f>SUMIFS(IsQList,IsIList,Table_ExternalData_15[[#This Row],[item_key]],IsITypeList,Table_ExternalData_17[[#Headers],[S/I]])</f>
        <v>0</v>
      </c>
      <c r="N794" s="10">
        <f>SUMIFS(IsQList,IsIList,Table_ExternalData_15[[#This Row],[item_key]],IsITypeList,Table_ExternalData_17[[#Headers],[VST]])</f>
        <v>0</v>
      </c>
      <c r="O794" s="10">
        <f>SUMIFS(IsQList,IsIList,Table_ExternalData_15[[#This Row],[item_key]],IsITypeList,Table_ExternalData_17[[#Headers],[RTN]])</f>
        <v>-133</v>
      </c>
      <c r="P794" s="10">
        <f>SUM(Table_ExternalData_17[[#This Row],[R/P]:[RTN]])</f>
        <v>161</v>
      </c>
      <c r="Q794" s="10">
        <f>SUM((Table_ExternalData_17[[#This Row],[Opening]]+Table_ExternalData_17[[#This Row],[Total Receipt]])-Table_ExternalData_17[[#This Row],[Total Issue]])</f>
        <v>9913</v>
      </c>
    </row>
    <row r="795" spans="1:17">
      <c r="A795" s="1" t="s">
        <v>378</v>
      </c>
      <c r="B795" s="1" t="s">
        <v>826</v>
      </c>
      <c r="C795" s="1" t="s">
        <v>827</v>
      </c>
      <c r="D795" s="10">
        <f>SUMIFS(OPBQList,OPBIList,Table_ExternalData_17[[#This Row],[item_key]])</f>
        <v>1356</v>
      </c>
      <c r="E795" s="10">
        <f>SUMIFS(GQList,GIList,Table_ExternalData_17[[#This Row],[item_key]],GTList,Table_ExternalData_17[[#Headers],[GRN]])</f>
        <v>6372</v>
      </c>
      <c r="F795" s="10">
        <f>SUMIFS(GQList,GIList,Table_ExternalData_17[[#This Row],[item_key]],GTList,Table_ExternalData_17[[#Headers],[VSTR]])</f>
        <v>0</v>
      </c>
      <c r="G795" s="10">
        <f>SUMIFS(GQList,GIList,Table_ExternalData_17[[#This Row],[item_key]],GTList,Table_ExternalData_17[[#Headers],[SR]])</f>
        <v>0</v>
      </c>
      <c r="H795" s="10">
        <f>SUMIFS(GQList,GIList,Table_ExternalData_17[[#This Row],[item_key]],GTList,Table_ExternalData_17[[#Headers],[TR]])</f>
        <v>0</v>
      </c>
      <c r="I795" s="10">
        <f>SUMIFS(GQList,GIList,Table_ExternalData_17[[#This Row],[item_key]],GTList,Table_ExternalData_17[[#Headers],[RCA]])</f>
        <v>0</v>
      </c>
      <c r="J795" s="10">
        <f>SUM(Table_ExternalData_17[[#This Row],[GRN]]+Table_ExternalData_17[[#This Row],[VSTR]]+Table_ExternalData_17[[#This Row],[SR]]+Table_ExternalData_17[[#This Row],[TR]]+Table_ExternalData_17[[#This Row],[RCA]])</f>
        <v>6372</v>
      </c>
      <c r="K795" s="10">
        <f>SUMIFS(IsQList,IsIList,Table_ExternalData_15[[#This Row],[item_key]],IsITypeList,Table_ExternalData_17[[#Headers],[R/P]])</f>
        <v>147</v>
      </c>
      <c r="L795" s="10">
        <f>SUMIFS(IsQList,IsIList,Table_ExternalData_15[[#This Row],[item_key]],IsITypeList,Table_ExternalData_17[[#Headers],[CST]])</f>
        <v>0</v>
      </c>
      <c r="M795" s="10">
        <f>SUMIFS(IsQList,IsIList,Table_ExternalData_15[[#This Row],[item_key]],IsITypeList,Table_ExternalData_17[[#Headers],[S/I]])</f>
        <v>0</v>
      </c>
      <c r="N795" s="10">
        <f>SUMIFS(IsQList,IsIList,Table_ExternalData_15[[#This Row],[item_key]],IsITypeList,Table_ExternalData_17[[#Headers],[VST]])</f>
        <v>0</v>
      </c>
      <c r="O795" s="10">
        <f>SUMIFS(IsQList,IsIList,Table_ExternalData_15[[#This Row],[item_key]],IsITypeList,Table_ExternalData_17[[#Headers],[RTN]])</f>
        <v>0</v>
      </c>
      <c r="P795" s="10">
        <f>SUM(Table_ExternalData_17[[#This Row],[R/P]:[RTN]])</f>
        <v>147</v>
      </c>
      <c r="Q795" s="10">
        <f>SUM((Table_ExternalData_17[[#This Row],[Opening]]+Table_ExternalData_17[[#This Row],[Total Receipt]])-Table_ExternalData_17[[#This Row],[Total Issue]])</f>
        <v>7581</v>
      </c>
    </row>
    <row r="796" spans="1:17">
      <c r="A796" s="1" t="s">
        <v>183</v>
      </c>
      <c r="B796" s="1" t="s">
        <v>912</v>
      </c>
      <c r="C796" s="1" t="s">
        <v>913</v>
      </c>
      <c r="D796" s="10">
        <f>SUMIFS(OPBQList,OPBIList,Table_ExternalData_17[[#This Row],[item_key]])</f>
        <v>352</v>
      </c>
      <c r="E796" s="10">
        <f>SUMIFS(GQList,GIList,Table_ExternalData_17[[#This Row],[item_key]],GTList,Table_ExternalData_17[[#Headers],[GRN]])</f>
        <v>9035</v>
      </c>
      <c r="F796" s="10">
        <f>SUMIFS(GQList,GIList,Table_ExternalData_17[[#This Row],[item_key]],GTList,Table_ExternalData_17[[#Headers],[VSTR]])</f>
        <v>0</v>
      </c>
      <c r="G796" s="10">
        <f>SUMIFS(GQList,GIList,Table_ExternalData_17[[#This Row],[item_key]],GTList,Table_ExternalData_17[[#Headers],[SR]])</f>
        <v>0</v>
      </c>
      <c r="H796" s="10">
        <f>SUMIFS(GQList,GIList,Table_ExternalData_17[[#This Row],[item_key]],GTList,Table_ExternalData_17[[#Headers],[TR]])</f>
        <v>0</v>
      </c>
      <c r="I796" s="10">
        <f>SUMIFS(GQList,GIList,Table_ExternalData_17[[#This Row],[item_key]],GTList,Table_ExternalData_17[[#Headers],[RCA]])</f>
        <v>0</v>
      </c>
      <c r="J796" s="10">
        <f>SUM(Table_ExternalData_17[[#This Row],[GRN]]+Table_ExternalData_17[[#This Row],[VSTR]]+Table_ExternalData_17[[#This Row],[SR]]+Table_ExternalData_17[[#This Row],[TR]]+Table_ExternalData_17[[#This Row],[RCA]])</f>
        <v>9035</v>
      </c>
      <c r="K796" s="10">
        <f>SUMIFS(IsQList,IsIList,Table_ExternalData_15[[#This Row],[item_key]],IsITypeList,Table_ExternalData_17[[#Headers],[R/P]])</f>
        <v>147</v>
      </c>
      <c r="L796" s="10">
        <f>SUMIFS(IsQList,IsIList,Table_ExternalData_15[[#This Row],[item_key]],IsITypeList,Table_ExternalData_17[[#Headers],[CST]])</f>
        <v>0</v>
      </c>
      <c r="M796" s="10">
        <f>SUMIFS(IsQList,IsIList,Table_ExternalData_15[[#This Row],[item_key]],IsITypeList,Table_ExternalData_17[[#Headers],[S/I]])</f>
        <v>0</v>
      </c>
      <c r="N796" s="10">
        <f>SUMIFS(IsQList,IsIList,Table_ExternalData_15[[#This Row],[item_key]],IsITypeList,Table_ExternalData_17[[#Headers],[VST]])</f>
        <v>0</v>
      </c>
      <c r="O796" s="10">
        <f>SUMIFS(IsQList,IsIList,Table_ExternalData_15[[#This Row],[item_key]],IsITypeList,Table_ExternalData_17[[#Headers],[RTN]])</f>
        <v>0</v>
      </c>
      <c r="P796" s="10">
        <f>SUM(Table_ExternalData_17[[#This Row],[R/P]:[RTN]])</f>
        <v>147</v>
      </c>
      <c r="Q796" s="10">
        <f>SUM((Table_ExternalData_17[[#This Row],[Opening]]+Table_ExternalData_17[[#This Row],[Total Receipt]])-Table_ExternalData_17[[#This Row],[Total Issue]])</f>
        <v>9240</v>
      </c>
    </row>
    <row r="797" spans="1:17">
      <c r="A797" s="1" t="s">
        <v>184</v>
      </c>
      <c r="B797" s="1" t="s">
        <v>828</v>
      </c>
      <c r="C797" s="1" t="s">
        <v>829</v>
      </c>
      <c r="D797" s="10">
        <f>SUMIFS(OPBQList,OPBIList,Table_ExternalData_17[[#This Row],[item_key]])</f>
        <v>1673</v>
      </c>
      <c r="E797" s="10">
        <f>SUMIFS(GQList,GIList,Table_ExternalData_17[[#This Row],[item_key]],GTList,Table_ExternalData_17[[#Headers],[GRN]])</f>
        <v>7898</v>
      </c>
      <c r="F797" s="10">
        <f>SUMIFS(GQList,GIList,Table_ExternalData_17[[#This Row],[item_key]],GTList,Table_ExternalData_17[[#Headers],[VSTR]])</f>
        <v>0</v>
      </c>
      <c r="G797" s="10">
        <f>SUMIFS(GQList,GIList,Table_ExternalData_17[[#This Row],[item_key]],GTList,Table_ExternalData_17[[#Headers],[SR]])</f>
        <v>0</v>
      </c>
      <c r="H797" s="10">
        <f>SUMIFS(GQList,GIList,Table_ExternalData_17[[#This Row],[item_key]],GTList,Table_ExternalData_17[[#Headers],[TR]])</f>
        <v>0</v>
      </c>
      <c r="I797" s="10">
        <f>SUMIFS(GQList,GIList,Table_ExternalData_17[[#This Row],[item_key]],GTList,Table_ExternalData_17[[#Headers],[RCA]])</f>
        <v>0</v>
      </c>
      <c r="J797" s="10">
        <f>SUM(Table_ExternalData_17[[#This Row],[GRN]]+Table_ExternalData_17[[#This Row],[VSTR]]+Table_ExternalData_17[[#This Row],[SR]]+Table_ExternalData_17[[#This Row],[TR]]+Table_ExternalData_17[[#This Row],[RCA]])</f>
        <v>7898</v>
      </c>
      <c r="K797" s="10">
        <f>SUMIFS(IsQList,IsIList,Table_ExternalData_15[[#This Row],[item_key]],IsITypeList,Table_ExternalData_17[[#Headers],[R/P]])</f>
        <v>9924</v>
      </c>
      <c r="L797" s="10">
        <f>SUMIFS(IsQList,IsIList,Table_ExternalData_15[[#This Row],[item_key]],IsITypeList,Table_ExternalData_17[[#Headers],[CST]])</f>
        <v>0</v>
      </c>
      <c r="M797" s="10">
        <f>SUMIFS(IsQList,IsIList,Table_ExternalData_15[[#This Row],[item_key]],IsITypeList,Table_ExternalData_17[[#Headers],[S/I]])</f>
        <v>0</v>
      </c>
      <c r="N797" s="10">
        <f>SUMIFS(IsQList,IsIList,Table_ExternalData_15[[#This Row],[item_key]],IsITypeList,Table_ExternalData_17[[#Headers],[VST]])</f>
        <v>0</v>
      </c>
      <c r="O797" s="10">
        <f>SUMIFS(IsQList,IsIList,Table_ExternalData_15[[#This Row],[item_key]],IsITypeList,Table_ExternalData_17[[#Headers],[RTN]])</f>
        <v>0</v>
      </c>
      <c r="P797" s="10">
        <f>SUM(Table_ExternalData_17[[#This Row],[R/P]:[RTN]])</f>
        <v>9924</v>
      </c>
      <c r="Q797" s="10">
        <f>SUM((Table_ExternalData_17[[#This Row],[Opening]]+Table_ExternalData_17[[#This Row],[Total Receipt]])-Table_ExternalData_17[[#This Row],[Total Issue]])</f>
        <v>-353</v>
      </c>
    </row>
    <row r="798" spans="1:17">
      <c r="A798" s="1" t="s">
        <v>266</v>
      </c>
      <c r="B798" s="1" t="s">
        <v>914</v>
      </c>
      <c r="C798" s="1" t="s">
        <v>915</v>
      </c>
      <c r="D798" s="10">
        <f>SUMIFS(OPBQList,OPBIList,Table_ExternalData_17[[#This Row],[item_key]])</f>
        <v>299</v>
      </c>
      <c r="E798" s="10">
        <f>SUMIFS(GQList,GIList,Table_ExternalData_17[[#This Row],[item_key]],GTList,Table_ExternalData_17[[#Headers],[GRN]])</f>
        <v>7620</v>
      </c>
      <c r="F798" s="10">
        <f>SUMIFS(GQList,GIList,Table_ExternalData_17[[#This Row],[item_key]],GTList,Table_ExternalData_17[[#Headers],[VSTR]])</f>
        <v>0</v>
      </c>
      <c r="G798" s="10">
        <f>SUMIFS(GQList,GIList,Table_ExternalData_17[[#This Row],[item_key]],GTList,Table_ExternalData_17[[#Headers],[SR]])</f>
        <v>0</v>
      </c>
      <c r="H798" s="10">
        <f>SUMIFS(GQList,GIList,Table_ExternalData_17[[#This Row],[item_key]],GTList,Table_ExternalData_17[[#Headers],[TR]])</f>
        <v>0</v>
      </c>
      <c r="I798" s="10">
        <f>SUMIFS(GQList,GIList,Table_ExternalData_17[[#This Row],[item_key]],GTList,Table_ExternalData_17[[#Headers],[RCA]])</f>
        <v>0</v>
      </c>
      <c r="J798" s="10">
        <f>SUM(Table_ExternalData_17[[#This Row],[GRN]]+Table_ExternalData_17[[#This Row],[VSTR]]+Table_ExternalData_17[[#This Row],[SR]]+Table_ExternalData_17[[#This Row],[TR]]+Table_ExternalData_17[[#This Row],[RCA]])</f>
        <v>7620</v>
      </c>
      <c r="K798" s="10">
        <f>SUMIFS(IsQList,IsIList,Table_ExternalData_15[[#This Row],[item_key]],IsITypeList,Table_ExternalData_17[[#Headers],[R/P]])</f>
        <v>9924</v>
      </c>
      <c r="L798" s="10">
        <f>SUMIFS(IsQList,IsIList,Table_ExternalData_15[[#This Row],[item_key]],IsITypeList,Table_ExternalData_17[[#Headers],[CST]])</f>
        <v>0</v>
      </c>
      <c r="M798" s="10">
        <f>SUMIFS(IsQList,IsIList,Table_ExternalData_15[[#This Row],[item_key]],IsITypeList,Table_ExternalData_17[[#Headers],[S/I]])</f>
        <v>0</v>
      </c>
      <c r="N798" s="10">
        <f>SUMIFS(IsQList,IsIList,Table_ExternalData_15[[#This Row],[item_key]],IsITypeList,Table_ExternalData_17[[#Headers],[VST]])</f>
        <v>0</v>
      </c>
      <c r="O798" s="10">
        <f>SUMIFS(IsQList,IsIList,Table_ExternalData_15[[#This Row],[item_key]],IsITypeList,Table_ExternalData_17[[#Headers],[RTN]])</f>
        <v>-16</v>
      </c>
      <c r="P798" s="10">
        <f>SUM(Table_ExternalData_17[[#This Row],[R/P]:[RTN]])</f>
        <v>9908</v>
      </c>
      <c r="Q798" s="10">
        <f>SUM((Table_ExternalData_17[[#This Row],[Opening]]+Table_ExternalData_17[[#This Row],[Total Receipt]])-Table_ExternalData_17[[#This Row],[Total Issue]])</f>
        <v>-1989</v>
      </c>
    </row>
    <row r="799" spans="1:17">
      <c r="A799" s="1" t="s">
        <v>2039</v>
      </c>
      <c r="B799" s="1" t="s">
        <v>2920</v>
      </c>
      <c r="C799" s="1" t="s">
        <v>2921</v>
      </c>
      <c r="D799" s="10">
        <f>SUMIFS(OPBQList,OPBIList,Table_ExternalData_17[[#This Row],[item_key]])</f>
        <v>1500</v>
      </c>
      <c r="E799" s="10">
        <f>SUMIFS(GQList,GIList,Table_ExternalData_17[[#This Row],[item_key]],GTList,Table_ExternalData_17[[#Headers],[GRN]])</f>
        <v>500</v>
      </c>
      <c r="F799" s="10">
        <f>SUMIFS(GQList,GIList,Table_ExternalData_17[[#This Row],[item_key]],GTList,Table_ExternalData_17[[#Headers],[VSTR]])</f>
        <v>0</v>
      </c>
      <c r="G799" s="10">
        <f>SUMIFS(GQList,GIList,Table_ExternalData_17[[#This Row],[item_key]],GTList,Table_ExternalData_17[[#Headers],[SR]])</f>
        <v>0</v>
      </c>
      <c r="H799" s="10">
        <f>SUMIFS(GQList,GIList,Table_ExternalData_17[[#This Row],[item_key]],GTList,Table_ExternalData_17[[#Headers],[TR]])</f>
        <v>0</v>
      </c>
      <c r="I799" s="10">
        <f>SUMIFS(GQList,GIList,Table_ExternalData_17[[#This Row],[item_key]],GTList,Table_ExternalData_17[[#Headers],[RCA]])</f>
        <v>0</v>
      </c>
      <c r="J799" s="10">
        <f>SUM(Table_ExternalData_17[[#This Row],[GRN]]+Table_ExternalData_17[[#This Row],[VSTR]]+Table_ExternalData_17[[#This Row],[SR]]+Table_ExternalData_17[[#This Row],[TR]]+Table_ExternalData_17[[#This Row],[RCA]])</f>
        <v>500</v>
      </c>
      <c r="K799" s="10">
        <f>SUMIFS(IsQList,IsIList,Table_ExternalData_15[[#This Row],[item_key]],IsITypeList,Table_ExternalData_17[[#Headers],[R/P]])</f>
        <v>9924</v>
      </c>
      <c r="L799" s="10">
        <f>SUMIFS(IsQList,IsIList,Table_ExternalData_15[[#This Row],[item_key]],IsITypeList,Table_ExternalData_17[[#Headers],[CST]])</f>
        <v>0</v>
      </c>
      <c r="M799" s="10">
        <f>SUMIFS(IsQList,IsIList,Table_ExternalData_15[[#This Row],[item_key]],IsITypeList,Table_ExternalData_17[[#Headers],[S/I]])</f>
        <v>0</v>
      </c>
      <c r="N799" s="10">
        <f>SUMIFS(IsQList,IsIList,Table_ExternalData_15[[#This Row],[item_key]],IsITypeList,Table_ExternalData_17[[#Headers],[VST]])</f>
        <v>0</v>
      </c>
      <c r="O799" s="10">
        <f>SUMIFS(IsQList,IsIList,Table_ExternalData_15[[#This Row],[item_key]],IsITypeList,Table_ExternalData_17[[#Headers],[RTN]])</f>
        <v>-153</v>
      </c>
      <c r="P799" s="10">
        <f>SUM(Table_ExternalData_17[[#This Row],[R/P]:[RTN]])</f>
        <v>9771</v>
      </c>
      <c r="Q799" s="10">
        <f>SUM((Table_ExternalData_17[[#This Row],[Opening]]+Table_ExternalData_17[[#This Row],[Total Receipt]])-Table_ExternalData_17[[#This Row],[Total Issue]])</f>
        <v>-7771</v>
      </c>
    </row>
    <row r="800" spans="1:17">
      <c r="A800" s="1" t="s">
        <v>186</v>
      </c>
      <c r="B800" s="1" t="s">
        <v>1091</v>
      </c>
      <c r="C800" s="1" t="s">
        <v>1092</v>
      </c>
      <c r="D800" s="10">
        <f>SUMIFS(OPBQList,OPBIList,Table_ExternalData_17[[#This Row],[item_key]])</f>
        <v>11408</v>
      </c>
      <c r="E800" s="10">
        <f>SUMIFS(GQList,GIList,Table_ExternalData_17[[#This Row],[item_key]],GTList,Table_ExternalData_17[[#Headers],[GRN]])</f>
        <v>15260</v>
      </c>
      <c r="F800" s="10">
        <f>SUMIFS(GQList,GIList,Table_ExternalData_17[[#This Row],[item_key]],GTList,Table_ExternalData_17[[#Headers],[VSTR]])</f>
        <v>0</v>
      </c>
      <c r="G800" s="10">
        <f>SUMIFS(GQList,GIList,Table_ExternalData_17[[#This Row],[item_key]],GTList,Table_ExternalData_17[[#Headers],[SR]])</f>
        <v>0</v>
      </c>
      <c r="H800" s="10">
        <f>SUMIFS(GQList,GIList,Table_ExternalData_17[[#This Row],[item_key]],GTList,Table_ExternalData_17[[#Headers],[TR]])</f>
        <v>0</v>
      </c>
      <c r="I800" s="10">
        <f>SUMIFS(GQList,GIList,Table_ExternalData_17[[#This Row],[item_key]],GTList,Table_ExternalData_17[[#Headers],[RCA]])</f>
        <v>0</v>
      </c>
      <c r="J800" s="10">
        <f>SUM(Table_ExternalData_17[[#This Row],[GRN]]+Table_ExternalData_17[[#This Row],[VSTR]]+Table_ExternalData_17[[#This Row],[SR]]+Table_ExternalData_17[[#This Row],[TR]]+Table_ExternalData_17[[#This Row],[RCA]])</f>
        <v>15260</v>
      </c>
      <c r="K800" s="10">
        <f>SUMIFS(IsQList,IsIList,Table_ExternalData_15[[#This Row],[item_key]],IsITypeList,Table_ExternalData_17[[#Headers],[R/P]])</f>
        <v>9924</v>
      </c>
      <c r="L800" s="10">
        <f>SUMIFS(IsQList,IsIList,Table_ExternalData_15[[#This Row],[item_key]],IsITypeList,Table_ExternalData_17[[#Headers],[CST]])</f>
        <v>0</v>
      </c>
      <c r="M800" s="10">
        <f>SUMIFS(IsQList,IsIList,Table_ExternalData_15[[#This Row],[item_key]],IsITypeList,Table_ExternalData_17[[#Headers],[S/I]])</f>
        <v>0</v>
      </c>
      <c r="N800" s="10">
        <f>SUMIFS(IsQList,IsIList,Table_ExternalData_15[[#This Row],[item_key]],IsITypeList,Table_ExternalData_17[[#Headers],[VST]])</f>
        <v>0</v>
      </c>
      <c r="O800" s="10">
        <f>SUMIFS(IsQList,IsIList,Table_ExternalData_15[[#This Row],[item_key]],IsITypeList,Table_ExternalData_17[[#Headers],[RTN]])</f>
        <v>-6</v>
      </c>
      <c r="P800" s="10">
        <f>SUM(Table_ExternalData_17[[#This Row],[R/P]:[RTN]])</f>
        <v>9918</v>
      </c>
      <c r="Q800" s="10">
        <f>SUM((Table_ExternalData_17[[#This Row],[Opening]]+Table_ExternalData_17[[#This Row],[Total Receipt]])-Table_ExternalData_17[[#This Row],[Total Issue]])</f>
        <v>16750</v>
      </c>
    </row>
    <row r="801" spans="1:17">
      <c r="A801" s="1" t="s">
        <v>562</v>
      </c>
      <c r="B801" s="1" t="s">
        <v>1285</v>
      </c>
      <c r="C801" s="1" t="s">
        <v>1286</v>
      </c>
      <c r="D801" s="10">
        <f>SUMIFS(OPBQList,OPBIList,Table_ExternalData_17[[#This Row],[item_key]])</f>
        <v>10810</v>
      </c>
      <c r="E801" s="10">
        <f>SUMIFS(GQList,GIList,Table_ExternalData_17[[#This Row],[item_key]],GTList,Table_ExternalData_17[[#Headers],[GRN]])</f>
        <v>7200</v>
      </c>
      <c r="F801" s="10">
        <f>SUMIFS(GQList,GIList,Table_ExternalData_17[[#This Row],[item_key]],GTList,Table_ExternalData_17[[#Headers],[VSTR]])</f>
        <v>0</v>
      </c>
      <c r="G801" s="10">
        <f>SUMIFS(GQList,GIList,Table_ExternalData_17[[#This Row],[item_key]],GTList,Table_ExternalData_17[[#Headers],[SR]])</f>
        <v>0</v>
      </c>
      <c r="H801" s="10">
        <f>SUMIFS(GQList,GIList,Table_ExternalData_17[[#This Row],[item_key]],GTList,Table_ExternalData_17[[#Headers],[TR]])</f>
        <v>0</v>
      </c>
      <c r="I801" s="10">
        <f>SUMIFS(GQList,GIList,Table_ExternalData_17[[#This Row],[item_key]],GTList,Table_ExternalData_17[[#Headers],[RCA]])</f>
        <v>0</v>
      </c>
      <c r="J801" s="10">
        <f>SUM(Table_ExternalData_17[[#This Row],[GRN]]+Table_ExternalData_17[[#This Row],[VSTR]]+Table_ExternalData_17[[#This Row],[SR]]+Table_ExternalData_17[[#This Row],[TR]]+Table_ExternalData_17[[#This Row],[RCA]])</f>
        <v>7200</v>
      </c>
      <c r="K801" s="10">
        <f>SUMIFS(IsQList,IsIList,Table_ExternalData_15[[#This Row],[item_key]],IsITypeList,Table_ExternalData_17[[#Headers],[R/P]])</f>
        <v>9924</v>
      </c>
      <c r="L801" s="10">
        <f>SUMIFS(IsQList,IsIList,Table_ExternalData_15[[#This Row],[item_key]],IsITypeList,Table_ExternalData_17[[#Headers],[CST]])</f>
        <v>0</v>
      </c>
      <c r="M801" s="10">
        <f>SUMIFS(IsQList,IsIList,Table_ExternalData_15[[#This Row],[item_key]],IsITypeList,Table_ExternalData_17[[#Headers],[S/I]])</f>
        <v>0</v>
      </c>
      <c r="N801" s="10">
        <f>SUMIFS(IsQList,IsIList,Table_ExternalData_15[[#This Row],[item_key]],IsITypeList,Table_ExternalData_17[[#Headers],[VST]])</f>
        <v>0</v>
      </c>
      <c r="O801" s="10">
        <f>SUMIFS(IsQList,IsIList,Table_ExternalData_15[[#This Row],[item_key]],IsITypeList,Table_ExternalData_17[[#Headers],[RTN]])</f>
        <v>-25</v>
      </c>
      <c r="P801" s="10">
        <f>SUM(Table_ExternalData_17[[#This Row],[R/P]:[RTN]])</f>
        <v>9899</v>
      </c>
      <c r="Q801" s="10">
        <f>SUM((Table_ExternalData_17[[#This Row],[Opening]]+Table_ExternalData_17[[#This Row],[Total Receipt]])-Table_ExternalData_17[[#This Row],[Total Issue]])</f>
        <v>8111</v>
      </c>
    </row>
    <row r="802" spans="1:17">
      <c r="A802" s="1" t="s">
        <v>411</v>
      </c>
      <c r="B802" s="1" t="s">
        <v>1184</v>
      </c>
      <c r="C802" s="1" t="s">
        <v>1185</v>
      </c>
      <c r="D802" s="10">
        <f>SUMIFS(OPBQList,OPBIList,Table_ExternalData_17[[#This Row],[item_key]])</f>
        <v>19410</v>
      </c>
      <c r="E802" s="10">
        <f>SUMIFS(GQList,GIList,Table_ExternalData_17[[#This Row],[item_key]],GTList,Table_ExternalData_17[[#Headers],[GRN]])</f>
        <v>37300</v>
      </c>
      <c r="F802" s="10">
        <f>SUMIFS(GQList,GIList,Table_ExternalData_17[[#This Row],[item_key]],GTList,Table_ExternalData_17[[#Headers],[VSTR]])</f>
        <v>0</v>
      </c>
      <c r="G802" s="10">
        <f>SUMIFS(GQList,GIList,Table_ExternalData_17[[#This Row],[item_key]],GTList,Table_ExternalData_17[[#Headers],[SR]])</f>
        <v>0</v>
      </c>
      <c r="H802" s="10">
        <f>SUMIFS(GQList,GIList,Table_ExternalData_17[[#This Row],[item_key]],GTList,Table_ExternalData_17[[#Headers],[TR]])</f>
        <v>0</v>
      </c>
      <c r="I802" s="10">
        <f>SUMIFS(GQList,GIList,Table_ExternalData_17[[#This Row],[item_key]],GTList,Table_ExternalData_17[[#Headers],[RCA]])</f>
        <v>0</v>
      </c>
      <c r="J802" s="10">
        <f>SUM(Table_ExternalData_17[[#This Row],[GRN]]+Table_ExternalData_17[[#This Row],[VSTR]]+Table_ExternalData_17[[#This Row],[SR]]+Table_ExternalData_17[[#This Row],[TR]]+Table_ExternalData_17[[#This Row],[RCA]])</f>
        <v>37300</v>
      </c>
      <c r="K802" s="10">
        <f>SUMIFS(IsQList,IsIList,Table_ExternalData_15[[#This Row],[item_key]],IsITypeList,Table_ExternalData_17[[#Headers],[R/P]])</f>
        <v>9924</v>
      </c>
      <c r="L802" s="10">
        <f>SUMIFS(IsQList,IsIList,Table_ExternalData_15[[#This Row],[item_key]],IsITypeList,Table_ExternalData_17[[#Headers],[CST]])</f>
        <v>0</v>
      </c>
      <c r="M802" s="10">
        <f>SUMIFS(IsQList,IsIList,Table_ExternalData_15[[#This Row],[item_key]],IsITypeList,Table_ExternalData_17[[#Headers],[S/I]])</f>
        <v>0</v>
      </c>
      <c r="N802" s="10">
        <f>SUMIFS(IsQList,IsIList,Table_ExternalData_15[[#This Row],[item_key]],IsITypeList,Table_ExternalData_17[[#Headers],[VST]])</f>
        <v>0</v>
      </c>
      <c r="O802" s="10">
        <f>SUMIFS(IsQList,IsIList,Table_ExternalData_15[[#This Row],[item_key]],IsITypeList,Table_ExternalData_17[[#Headers],[RTN]])</f>
        <v>-25</v>
      </c>
      <c r="P802" s="10">
        <f>SUM(Table_ExternalData_17[[#This Row],[R/P]:[RTN]])</f>
        <v>9899</v>
      </c>
      <c r="Q802" s="10">
        <f>SUM((Table_ExternalData_17[[#This Row],[Opening]]+Table_ExternalData_17[[#This Row],[Total Receipt]])-Table_ExternalData_17[[#This Row],[Total Issue]])</f>
        <v>46811</v>
      </c>
    </row>
    <row r="803" spans="1:17">
      <c r="A803" s="1" t="s">
        <v>2040</v>
      </c>
      <c r="B803" s="1" t="s">
        <v>2922</v>
      </c>
      <c r="C803" s="1" t="s">
        <v>2923</v>
      </c>
      <c r="D803" s="10">
        <f>SUMIFS(OPBQList,OPBIList,Table_ExternalData_17[[#This Row],[item_key]])</f>
        <v>457</v>
      </c>
      <c r="E803" s="10">
        <f>SUMIFS(GQList,GIList,Table_ExternalData_17[[#This Row],[item_key]],GTList,Table_ExternalData_17[[#Headers],[GRN]])</f>
        <v>500</v>
      </c>
      <c r="F803" s="10">
        <f>SUMIFS(GQList,GIList,Table_ExternalData_17[[#This Row],[item_key]],GTList,Table_ExternalData_17[[#Headers],[VSTR]])</f>
        <v>0</v>
      </c>
      <c r="G803" s="10">
        <f>SUMIFS(GQList,GIList,Table_ExternalData_17[[#This Row],[item_key]],GTList,Table_ExternalData_17[[#Headers],[SR]])</f>
        <v>0</v>
      </c>
      <c r="H803" s="10">
        <f>SUMIFS(GQList,GIList,Table_ExternalData_17[[#This Row],[item_key]],GTList,Table_ExternalData_17[[#Headers],[TR]])</f>
        <v>0</v>
      </c>
      <c r="I803" s="10">
        <f>SUMIFS(GQList,GIList,Table_ExternalData_17[[#This Row],[item_key]],GTList,Table_ExternalData_17[[#Headers],[RCA]])</f>
        <v>0</v>
      </c>
      <c r="J803" s="10">
        <f>SUM(Table_ExternalData_17[[#This Row],[GRN]]+Table_ExternalData_17[[#This Row],[VSTR]]+Table_ExternalData_17[[#This Row],[SR]]+Table_ExternalData_17[[#This Row],[TR]]+Table_ExternalData_17[[#This Row],[RCA]])</f>
        <v>500</v>
      </c>
      <c r="K803" s="10">
        <f>SUMIFS(IsQList,IsIList,Table_ExternalData_15[[#This Row],[item_key]],IsITypeList,Table_ExternalData_17[[#Headers],[R/P]])</f>
        <v>9924</v>
      </c>
      <c r="L803" s="10">
        <f>SUMIFS(IsQList,IsIList,Table_ExternalData_15[[#This Row],[item_key]],IsITypeList,Table_ExternalData_17[[#Headers],[CST]])</f>
        <v>0</v>
      </c>
      <c r="M803" s="10">
        <f>SUMIFS(IsQList,IsIList,Table_ExternalData_15[[#This Row],[item_key]],IsITypeList,Table_ExternalData_17[[#Headers],[S/I]])</f>
        <v>0</v>
      </c>
      <c r="N803" s="10">
        <f>SUMIFS(IsQList,IsIList,Table_ExternalData_15[[#This Row],[item_key]],IsITypeList,Table_ExternalData_17[[#Headers],[VST]])</f>
        <v>0</v>
      </c>
      <c r="O803" s="10">
        <f>SUMIFS(IsQList,IsIList,Table_ExternalData_15[[#This Row],[item_key]],IsITypeList,Table_ExternalData_17[[#Headers],[RTN]])</f>
        <v>-45</v>
      </c>
      <c r="P803" s="10">
        <f>SUM(Table_ExternalData_17[[#This Row],[R/P]:[RTN]])</f>
        <v>9879</v>
      </c>
      <c r="Q803" s="10">
        <f>SUM((Table_ExternalData_17[[#This Row],[Opening]]+Table_ExternalData_17[[#This Row],[Total Receipt]])-Table_ExternalData_17[[#This Row],[Total Issue]])</f>
        <v>-8922</v>
      </c>
    </row>
    <row r="804" spans="1:17">
      <c r="A804" s="1" t="s">
        <v>341</v>
      </c>
      <c r="B804" s="1" t="s">
        <v>650</v>
      </c>
      <c r="C804" s="1" t="s">
        <v>651</v>
      </c>
      <c r="D804" s="10">
        <f>SUMIFS(OPBQList,OPBIList,Table_ExternalData_17[[#This Row],[item_key]])</f>
        <v>4168</v>
      </c>
      <c r="E804" s="10">
        <f>SUMIFS(GQList,GIList,Table_ExternalData_17[[#This Row],[item_key]],GTList,Table_ExternalData_17[[#Headers],[GRN]])</f>
        <v>6650</v>
      </c>
      <c r="F804" s="10">
        <f>SUMIFS(GQList,GIList,Table_ExternalData_17[[#This Row],[item_key]],GTList,Table_ExternalData_17[[#Headers],[VSTR]])</f>
        <v>0</v>
      </c>
      <c r="G804" s="10">
        <f>SUMIFS(GQList,GIList,Table_ExternalData_17[[#This Row],[item_key]],GTList,Table_ExternalData_17[[#Headers],[SR]])</f>
        <v>0</v>
      </c>
      <c r="H804" s="10">
        <f>SUMIFS(GQList,GIList,Table_ExternalData_17[[#This Row],[item_key]],GTList,Table_ExternalData_17[[#Headers],[TR]])</f>
        <v>0</v>
      </c>
      <c r="I804" s="10">
        <f>SUMIFS(GQList,GIList,Table_ExternalData_17[[#This Row],[item_key]],GTList,Table_ExternalData_17[[#Headers],[RCA]])</f>
        <v>0</v>
      </c>
      <c r="J804" s="10">
        <f>SUM(Table_ExternalData_17[[#This Row],[GRN]]+Table_ExternalData_17[[#This Row],[VSTR]]+Table_ExternalData_17[[#This Row],[SR]]+Table_ExternalData_17[[#This Row],[TR]]+Table_ExternalData_17[[#This Row],[RCA]])</f>
        <v>6650</v>
      </c>
      <c r="K804" s="10">
        <f>SUMIFS(IsQList,IsIList,Table_ExternalData_15[[#This Row],[item_key]],IsITypeList,Table_ExternalData_17[[#Headers],[R/P]])</f>
        <v>9944</v>
      </c>
      <c r="L804" s="10">
        <f>SUMIFS(IsQList,IsIList,Table_ExternalData_15[[#This Row],[item_key]],IsITypeList,Table_ExternalData_17[[#Headers],[CST]])</f>
        <v>0</v>
      </c>
      <c r="M804" s="10">
        <f>SUMIFS(IsQList,IsIList,Table_ExternalData_15[[#This Row],[item_key]],IsITypeList,Table_ExternalData_17[[#Headers],[S/I]])</f>
        <v>0</v>
      </c>
      <c r="N804" s="10">
        <f>SUMIFS(IsQList,IsIList,Table_ExternalData_15[[#This Row],[item_key]],IsITypeList,Table_ExternalData_17[[#Headers],[VST]])</f>
        <v>0</v>
      </c>
      <c r="O804" s="10">
        <f>SUMIFS(IsQList,IsIList,Table_ExternalData_15[[#This Row],[item_key]],IsITypeList,Table_ExternalData_17[[#Headers],[RTN]])</f>
        <v>-63</v>
      </c>
      <c r="P804" s="10">
        <f>SUM(Table_ExternalData_17[[#This Row],[R/P]:[RTN]])</f>
        <v>9881</v>
      </c>
      <c r="Q804" s="10">
        <f>SUM((Table_ExternalData_17[[#This Row],[Opening]]+Table_ExternalData_17[[#This Row],[Total Receipt]])-Table_ExternalData_17[[#This Row],[Total Issue]])</f>
        <v>937</v>
      </c>
    </row>
    <row r="805" spans="1:17">
      <c r="A805" s="1" t="s">
        <v>342</v>
      </c>
      <c r="B805" s="1" t="s">
        <v>652</v>
      </c>
      <c r="C805" s="1" t="s">
        <v>653</v>
      </c>
      <c r="D805" s="10">
        <f>SUMIFS(OPBQList,OPBIList,Table_ExternalData_17[[#This Row],[item_key]])</f>
        <v>1457</v>
      </c>
      <c r="E805" s="10">
        <f>SUMIFS(GQList,GIList,Table_ExternalData_17[[#This Row],[item_key]],GTList,Table_ExternalData_17[[#Headers],[GRN]])</f>
        <v>1650</v>
      </c>
      <c r="F805" s="10">
        <f>SUMIFS(GQList,GIList,Table_ExternalData_17[[#This Row],[item_key]],GTList,Table_ExternalData_17[[#Headers],[VSTR]])</f>
        <v>0</v>
      </c>
      <c r="G805" s="10">
        <f>SUMIFS(GQList,GIList,Table_ExternalData_17[[#This Row],[item_key]],GTList,Table_ExternalData_17[[#Headers],[SR]])</f>
        <v>0</v>
      </c>
      <c r="H805" s="10">
        <f>SUMIFS(GQList,GIList,Table_ExternalData_17[[#This Row],[item_key]],GTList,Table_ExternalData_17[[#Headers],[TR]])</f>
        <v>0</v>
      </c>
      <c r="I805" s="10">
        <f>SUMIFS(GQList,GIList,Table_ExternalData_17[[#This Row],[item_key]],GTList,Table_ExternalData_17[[#Headers],[RCA]])</f>
        <v>0</v>
      </c>
      <c r="J805" s="10">
        <f>SUM(Table_ExternalData_17[[#This Row],[GRN]]+Table_ExternalData_17[[#This Row],[VSTR]]+Table_ExternalData_17[[#This Row],[SR]]+Table_ExternalData_17[[#This Row],[TR]]+Table_ExternalData_17[[#This Row],[RCA]])</f>
        <v>1650</v>
      </c>
      <c r="K805" s="10">
        <f>SUMIFS(IsQList,IsIList,Table_ExternalData_15[[#This Row],[item_key]],IsITypeList,Table_ExternalData_17[[#Headers],[R/P]])</f>
        <v>901</v>
      </c>
      <c r="L805" s="10">
        <f>SUMIFS(IsQList,IsIList,Table_ExternalData_15[[#This Row],[item_key]],IsITypeList,Table_ExternalData_17[[#Headers],[CST]])</f>
        <v>0</v>
      </c>
      <c r="M805" s="10">
        <f>SUMIFS(IsQList,IsIList,Table_ExternalData_15[[#This Row],[item_key]],IsITypeList,Table_ExternalData_17[[#Headers],[S/I]])</f>
        <v>0</v>
      </c>
      <c r="N805" s="10">
        <f>SUMIFS(IsQList,IsIList,Table_ExternalData_15[[#This Row],[item_key]],IsITypeList,Table_ExternalData_17[[#Headers],[VST]])</f>
        <v>0</v>
      </c>
      <c r="O805" s="10">
        <f>SUMIFS(IsQList,IsIList,Table_ExternalData_15[[#This Row],[item_key]],IsITypeList,Table_ExternalData_17[[#Headers],[RTN]])</f>
        <v>0</v>
      </c>
      <c r="P805" s="10">
        <f>SUM(Table_ExternalData_17[[#This Row],[R/P]:[RTN]])</f>
        <v>901</v>
      </c>
      <c r="Q805" s="10">
        <f>SUM((Table_ExternalData_17[[#This Row],[Opening]]+Table_ExternalData_17[[#This Row],[Total Receipt]])-Table_ExternalData_17[[#This Row],[Total Issue]])</f>
        <v>2206</v>
      </c>
    </row>
    <row r="806" spans="1:17">
      <c r="A806" s="1" t="s">
        <v>343</v>
      </c>
      <c r="B806" s="1" t="s">
        <v>647</v>
      </c>
      <c r="C806" s="1" t="s">
        <v>648</v>
      </c>
      <c r="D806" s="10">
        <f>SUMIFS(OPBQList,OPBIList,Table_ExternalData_17[[#This Row],[item_key]])</f>
        <v>4173</v>
      </c>
      <c r="E806" s="10">
        <f>SUMIFS(GQList,GIList,Table_ExternalData_17[[#This Row],[item_key]],GTList,Table_ExternalData_17[[#Headers],[GRN]])</f>
        <v>6650</v>
      </c>
      <c r="F806" s="10">
        <f>SUMIFS(GQList,GIList,Table_ExternalData_17[[#This Row],[item_key]],GTList,Table_ExternalData_17[[#Headers],[VSTR]])</f>
        <v>0</v>
      </c>
      <c r="G806" s="10">
        <f>SUMIFS(GQList,GIList,Table_ExternalData_17[[#This Row],[item_key]],GTList,Table_ExternalData_17[[#Headers],[SR]])</f>
        <v>0</v>
      </c>
      <c r="H806" s="10">
        <f>SUMIFS(GQList,GIList,Table_ExternalData_17[[#This Row],[item_key]],GTList,Table_ExternalData_17[[#Headers],[TR]])</f>
        <v>0</v>
      </c>
      <c r="I806" s="10">
        <f>SUMIFS(GQList,GIList,Table_ExternalData_17[[#This Row],[item_key]],GTList,Table_ExternalData_17[[#Headers],[RCA]])</f>
        <v>0</v>
      </c>
      <c r="J806" s="10">
        <f>SUM(Table_ExternalData_17[[#This Row],[GRN]]+Table_ExternalData_17[[#This Row],[VSTR]]+Table_ExternalData_17[[#This Row],[SR]]+Table_ExternalData_17[[#This Row],[TR]]+Table_ExternalData_17[[#This Row],[RCA]])</f>
        <v>6650</v>
      </c>
      <c r="K806" s="10">
        <f>SUMIFS(IsQList,IsIList,Table_ExternalData_15[[#This Row],[item_key]],IsITypeList,Table_ExternalData_17[[#Headers],[R/P]])</f>
        <v>9023</v>
      </c>
      <c r="L806" s="10">
        <f>SUMIFS(IsQList,IsIList,Table_ExternalData_15[[#This Row],[item_key]],IsITypeList,Table_ExternalData_17[[#Headers],[CST]])</f>
        <v>44</v>
      </c>
      <c r="M806" s="10">
        <f>SUMIFS(IsQList,IsIList,Table_ExternalData_15[[#This Row],[item_key]],IsITypeList,Table_ExternalData_17[[#Headers],[S/I]])</f>
        <v>0</v>
      </c>
      <c r="N806" s="10">
        <f>SUMIFS(IsQList,IsIList,Table_ExternalData_15[[#This Row],[item_key]],IsITypeList,Table_ExternalData_17[[#Headers],[VST]])</f>
        <v>0</v>
      </c>
      <c r="O806" s="10">
        <f>SUMIFS(IsQList,IsIList,Table_ExternalData_15[[#This Row],[item_key]],IsITypeList,Table_ExternalData_17[[#Headers],[RTN]])</f>
        <v>-2364</v>
      </c>
      <c r="P806" s="10">
        <f>SUM(Table_ExternalData_17[[#This Row],[R/P]:[RTN]])</f>
        <v>6703</v>
      </c>
      <c r="Q806" s="10">
        <f>SUM((Table_ExternalData_17[[#This Row],[Opening]]+Table_ExternalData_17[[#This Row],[Total Receipt]])-Table_ExternalData_17[[#This Row],[Total Issue]])</f>
        <v>4120</v>
      </c>
    </row>
    <row r="807" spans="1:17">
      <c r="A807" s="1" t="s">
        <v>344</v>
      </c>
      <c r="B807" s="1" t="s">
        <v>654</v>
      </c>
      <c r="C807" s="1" t="s">
        <v>655</v>
      </c>
      <c r="D807" s="10">
        <f>SUMIFS(OPBQList,OPBIList,Table_ExternalData_17[[#This Row],[item_key]])</f>
        <v>1468</v>
      </c>
      <c r="E807" s="10">
        <f>SUMIFS(GQList,GIList,Table_ExternalData_17[[#This Row],[item_key]],GTList,Table_ExternalData_17[[#Headers],[GRN]])</f>
        <v>1650</v>
      </c>
      <c r="F807" s="10">
        <f>SUMIFS(GQList,GIList,Table_ExternalData_17[[#This Row],[item_key]],GTList,Table_ExternalData_17[[#Headers],[VSTR]])</f>
        <v>0</v>
      </c>
      <c r="G807" s="10">
        <f>SUMIFS(GQList,GIList,Table_ExternalData_17[[#This Row],[item_key]],GTList,Table_ExternalData_17[[#Headers],[SR]])</f>
        <v>0</v>
      </c>
      <c r="H807" s="10">
        <f>SUMIFS(GQList,GIList,Table_ExternalData_17[[#This Row],[item_key]],GTList,Table_ExternalData_17[[#Headers],[TR]])</f>
        <v>0</v>
      </c>
      <c r="I807" s="10">
        <f>SUMIFS(GQList,GIList,Table_ExternalData_17[[#This Row],[item_key]],GTList,Table_ExternalData_17[[#Headers],[RCA]])</f>
        <v>0</v>
      </c>
      <c r="J807" s="10">
        <f>SUM(Table_ExternalData_17[[#This Row],[GRN]]+Table_ExternalData_17[[#This Row],[VSTR]]+Table_ExternalData_17[[#This Row],[SR]]+Table_ExternalData_17[[#This Row],[TR]]+Table_ExternalData_17[[#This Row],[RCA]])</f>
        <v>1650</v>
      </c>
      <c r="K807" s="10">
        <f>SUMIFS(IsQList,IsIList,Table_ExternalData_15[[#This Row],[item_key]],IsITypeList,Table_ExternalData_17[[#Headers],[R/P]])</f>
        <v>9023</v>
      </c>
      <c r="L807" s="10">
        <f>SUMIFS(IsQList,IsIList,Table_ExternalData_15[[#This Row],[item_key]],IsITypeList,Table_ExternalData_17[[#Headers],[CST]])</f>
        <v>44</v>
      </c>
      <c r="M807" s="10">
        <f>SUMIFS(IsQList,IsIList,Table_ExternalData_15[[#This Row],[item_key]],IsITypeList,Table_ExternalData_17[[#Headers],[S/I]])</f>
        <v>0</v>
      </c>
      <c r="N807" s="10">
        <f>SUMIFS(IsQList,IsIList,Table_ExternalData_15[[#This Row],[item_key]],IsITypeList,Table_ExternalData_17[[#Headers],[VST]])</f>
        <v>0</v>
      </c>
      <c r="O807" s="10">
        <f>SUMIFS(IsQList,IsIList,Table_ExternalData_15[[#This Row],[item_key]],IsITypeList,Table_ExternalData_17[[#Headers],[RTN]])</f>
        <v>-2364</v>
      </c>
      <c r="P807" s="10">
        <f>SUM(Table_ExternalData_17[[#This Row],[R/P]:[RTN]])</f>
        <v>6703</v>
      </c>
      <c r="Q807" s="10">
        <f>SUM((Table_ExternalData_17[[#This Row],[Opening]]+Table_ExternalData_17[[#This Row],[Total Receipt]])-Table_ExternalData_17[[#This Row],[Total Issue]])</f>
        <v>-3585</v>
      </c>
    </row>
    <row r="808" spans="1:17">
      <c r="A808" s="1" t="s">
        <v>521</v>
      </c>
      <c r="B808" s="1" t="s">
        <v>656</v>
      </c>
      <c r="C808" s="1" t="s">
        <v>657</v>
      </c>
      <c r="D808" s="10">
        <f>SUMIFS(OPBQList,OPBIList,Table_ExternalData_17[[#This Row],[item_key]])</f>
        <v>5663</v>
      </c>
      <c r="E808" s="10">
        <f>SUMIFS(GQList,GIList,Table_ExternalData_17[[#This Row],[item_key]],GTList,Table_ExternalData_17[[#Headers],[GRN]])</f>
        <v>6400</v>
      </c>
      <c r="F808" s="10">
        <f>SUMIFS(GQList,GIList,Table_ExternalData_17[[#This Row],[item_key]],GTList,Table_ExternalData_17[[#Headers],[VSTR]])</f>
        <v>0</v>
      </c>
      <c r="G808" s="10">
        <f>SUMIFS(GQList,GIList,Table_ExternalData_17[[#This Row],[item_key]],GTList,Table_ExternalData_17[[#Headers],[SR]])</f>
        <v>0</v>
      </c>
      <c r="H808" s="10">
        <f>SUMIFS(GQList,GIList,Table_ExternalData_17[[#This Row],[item_key]],GTList,Table_ExternalData_17[[#Headers],[TR]])</f>
        <v>0</v>
      </c>
      <c r="I808" s="10">
        <f>SUMIFS(GQList,GIList,Table_ExternalData_17[[#This Row],[item_key]],GTList,Table_ExternalData_17[[#Headers],[RCA]])</f>
        <v>0</v>
      </c>
      <c r="J808" s="10">
        <f>SUM(Table_ExternalData_17[[#This Row],[GRN]]+Table_ExternalData_17[[#This Row],[VSTR]]+Table_ExternalData_17[[#This Row],[SR]]+Table_ExternalData_17[[#This Row],[TR]]+Table_ExternalData_17[[#This Row],[RCA]])</f>
        <v>6400</v>
      </c>
      <c r="K808" s="10">
        <f>SUMIFS(IsQList,IsIList,Table_ExternalData_15[[#This Row],[item_key]],IsITypeList,Table_ExternalData_17[[#Headers],[R/P]])</f>
        <v>9023</v>
      </c>
      <c r="L808" s="10">
        <f>SUMIFS(IsQList,IsIList,Table_ExternalData_15[[#This Row],[item_key]],IsITypeList,Table_ExternalData_17[[#Headers],[CST]])</f>
        <v>44</v>
      </c>
      <c r="M808" s="10">
        <f>SUMIFS(IsQList,IsIList,Table_ExternalData_15[[#This Row],[item_key]],IsITypeList,Table_ExternalData_17[[#Headers],[S/I]])</f>
        <v>0</v>
      </c>
      <c r="N808" s="10">
        <f>SUMIFS(IsQList,IsIList,Table_ExternalData_15[[#This Row],[item_key]],IsITypeList,Table_ExternalData_17[[#Headers],[VST]])</f>
        <v>0</v>
      </c>
      <c r="O808" s="10">
        <f>SUMIFS(IsQList,IsIList,Table_ExternalData_15[[#This Row],[item_key]],IsITypeList,Table_ExternalData_17[[#Headers],[RTN]])</f>
        <v>-2364</v>
      </c>
      <c r="P808" s="10">
        <f>SUM(Table_ExternalData_17[[#This Row],[R/P]:[RTN]])</f>
        <v>6703</v>
      </c>
      <c r="Q808" s="10">
        <f>SUM((Table_ExternalData_17[[#This Row],[Opening]]+Table_ExternalData_17[[#This Row],[Total Receipt]])-Table_ExternalData_17[[#This Row],[Total Issue]])</f>
        <v>5360</v>
      </c>
    </row>
    <row r="809" spans="1:17">
      <c r="A809" s="1" t="s">
        <v>2041</v>
      </c>
      <c r="B809" s="1" t="s">
        <v>2924</v>
      </c>
      <c r="C809" s="1" t="s">
        <v>2925</v>
      </c>
      <c r="D809" s="10">
        <f>SUMIFS(OPBQList,OPBIList,Table_ExternalData_17[[#This Row],[item_key]])</f>
        <v>1840</v>
      </c>
      <c r="E809" s="10">
        <f>SUMIFS(GQList,GIList,Table_ExternalData_17[[#This Row],[item_key]],GTList,Table_ExternalData_17[[#Headers],[GRN]])</f>
        <v>1600</v>
      </c>
      <c r="F809" s="10">
        <f>SUMIFS(GQList,GIList,Table_ExternalData_17[[#This Row],[item_key]],GTList,Table_ExternalData_17[[#Headers],[VSTR]])</f>
        <v>0</v>
      </c>
      <c r="G809" s="10">
        <f>SUMIFS(GQList,GIList,Table_ExternalData_17[[#This Row],[item_key]],GTList,Table_ExternalData_17[[#Headers],[SR]])</f>
        <v>0</v>
      </c>
      <c r="H809" s="10">
        <f>SUMIFS(GQList,GIList,Table_ExternalData_17[[#This Row],[item_key]],GTList,Table_ExternalData_17[[#Headers],[TR]])</f>
        <v>0</v>
      </c>
      <c r="I809" s="10">
        <f>SUMIFS(GQList,GIList,Table_ExternalData_17[[#This Row],[item_key]],GTList,Table_ExternalData_17[[#Headers],[RCA]])</f>
        <v>0</v>
      </c>
      <c r="J809" s="10">
        <f>SUM(Table_ExternalData_17[[#This Row],[GRN]]+Table_ExternalData_17[[#This Row],[VSTR]]+Table_ExternalData_17[[#This Row],[SR]]+Table_ExternalData_17[[#This Row],[TR]]+Table_ExternalData_17[[#This Row],[RCA]])</f>
        <v>1600</v>
      </c>
      <c r="K809" s="10">
        <f>SUMIFS(IsQList,IsIList,Table_ExternalData_15[[#This Row],[item_key]],IsITypeList,Table_ExternalData_17[[#Headers],[R/P]])</f>
        <v>906</v>
      </c>
      <c r="L809" s="10">
        <f>SUMIFS(IsQList,IsIList,Table_ExternalData_15[[#This Row],[item_key]],IsITypeList,Table_ExternalData_17[[#Headers],[CST]])</f>
        <v>0</v>
      </c>
      <c r="M809" s="10">
        <f>SUMIFS(IsQList,IsIList,Table_ExternalData_15[[#This Row],[item_key]],IsITypeList,Table_ExternalData_17[[#Headers],[S/I]])</f>
        <v>0</v>
      </c>
      <c r="N809" s="10">
        <f>SUMIFS(IsQList,IsIList,Table_ExternalData_15[[#This Row],[item_key]],IsITypeList,Table_ExternalData_17[[#Headers],[VST]])</f>
        <v>0</v>
      </c>
      <c r="O809" s="10">
        <f>SUMIFS(IsQList,IsIList,Table_ExternalData_15[[#This Row],[item_key]],IsITypeList,Table_ExternalData_17[[#Headers],[RTN]])</f>
        <v>-3</v>
      </c>
      <c r="P809" s="10">
        <f>SUM(Table_ExternalData_17[[#This Row],[R/P]:[RTN]])</f>
        <v>903</v>
      </c>
      <c r="Q809" s="10">
        <f>SUM((Table_ExternalData_17[[#This Row],[Opening]]+Table_ExternalData_17[[#This Row],[Total Receipt]])-Table_ExternalData_17[[#This Row],[Total Issue]])</f>
        <v>2537</v>
      </c>
    </row>
    <row r="810" spans="1:17">
      <c r="A810" s="1" t="s">
        <v>522</v>
      </c>
      <c r="B810" s="1" t="s">
        <v>658</v>
      </c>
      <c r="C810" s="1" t="s">
        <v>659</v>
      </c>
      <c r="D810" s="10">
        <f>SUMIFS(OPBQList,OPBIList,Table_ExternalData_17[[#This Row],[item_key]])</f>
        <v>5655</v>
      </c>
      <c r="E810" s="10">
        <f>SUMIFS(GQList,GIList,Table_ExternalData_17[[#This Row],[item_key]],GTList,Table_ExternalData_17[[#Headers],[GRN]])</f>
        <v>6400</v>
      </c>
      <c r="F810" s="10">
        <f>SUMIFS(GQList,GIList,Table_ExternalData_17[[#This Row],[item_key]],GTList,Table_ExternalData_17[[#Headers],[VSTR]])</f>
        <v>0</v>
      </c>
      <c r="G810" s="10">
        <f>SUMIFS(GQList,GIList,Table_ExternalData_17[[#This Row],[item_key]],GTList,Table_ExternalData_17[[#Headers],[SR]])</f>
        <v>0</v>
      </c>
      <c r="H810" s="10">
        <f>SUMIFS(GQList,GIList,Table_ExternalData_17[[#This Row],[item_key]],GTList,Table_ExternalData_17[[#Headers],[TR]])</f>
        <v>0</v>
      </c>
      <c r="I810" s="10">
        <f>SUMIFS(GQList,GIList,Table_ExternalData_17[[#This Row],[item_key]],GTList,Table_ExternalData_17[[#Headers],[RCA]])</f>
        <v>0</v>
      </c>
      <c r="J810" s="10">
        <f>SUM(Table_ExternalData_17[[#This Row],[GRN]]+Table_ExternalData_17[[#This Row],[VSTR]]+Table_ExternalData_17[[#This Row],[SR]]+Table_ExternalData_17[[#This Row],[TR]]+Table_ExternalData_17[[#This Row],[RCA]])</f>
        <v>6400</v>
      </c>
      <c r="K810" s="10">
        <f>SUMIFS(IsQList,IsIList,Table_ExternalData_15[[#This Row],[item_key]],IsITypeList,Table_ExternalData_17[[#Headers],[R/P]])</f>
        <v>9023</v>
      </c>
      <c r="L810" s="10">
        <f>SUMIFS(IsQList,IsIList,Table_ExternalData_15[[#This Row],[item_key]],IsITypeList,Table_ExternalData_17[[#Headers],[CST]])</f>
        <v>8</v>
      </c>
      <c r="M810" s="10">
        <f>SUMIFS(IsQList,IsIList,Table_ExternalData_15[[#This Row],[item_key]],IsITypeList,Table_ExternalData_17[[#Headers],[S/I]])</f>
        <v>0</v>
      </c>
      <c r="N810" s="10">
        <f>SUMIFS(IsQList,IsIList,Table_ExternalData_15[[#This Row],[item_key]],IsITypeList,Table_ExternalData_17[[#Headers],[VST]])</f>
        <v>0</v>
      </c>
      <c r="O810" s="10">
        <f>SUMIFS(IsQList,IsIList,Table_ExternalData_15[[#This Row],[item_key]],IsITypeList,Table_ExternalData_17[[#Headers],[RTN]])</f>
        <v>-90</v>
      </c>
      <c r="P810" s="10">
        <f>SUM(Table_ExternalData_17[[#This Row],[R/P]:[RTN]])</f>
        <v>8941</v>
      </c>
      <c r="Q810" s="10">
        <f>SUM((Table_ExternalData_17[[#This Row],[Opening]]+Table_ExternalData_17[[#This Row],[Total Receipt]])-Table_ExternalData_17[[#This Row],[Total Issue]])</f>
        <v>3114</v>
      </c>
    </row>
    <row r="811" spans="1:17">
      <c r="A811" s="1" t="s">
        <v>2042</v>
      </c>
      <c r="B811" s="1" t="s">
        <v>2926</v>
      </c>
      <c r="C811" s="1" t="s">
        <v>2927</v>
      </c>
      <c r="D811" s="10">
        <f>SUMIFS(OPBQList,OPBIList,Table_ExternalData_17[[#This Row],[item_key]])</f>
        <v>1854</v>
      </c>
      <c r="E811" s="10">
        <f>SUMIFS(GQList,GIList,Table_ExternalData_17[[#This Row],[item_key]],GTList,Table_ExternalData_17[[#Headers],[GRN]])</f>
        <v>1600</v>
      </c>
      <c r="F811" s="10">
        <f>SUMIFS(GQList,GIList,Table_ExternalData_17[[#This Row],[item_key]],GTList,Table_ExternalData_17[[#Headers],[VSTR]])</f>
        <v>0</v>
      </c>
      <c r="G811" s="10">
        <f>SUMIFS(GQList,GIList,Table_ExternalData_17[[#This Row],[item_key]],GTList,Table_ExternalData_17[[#Headers],[SR]])</f>
        <v>0</v>
      </c>
      <c r="H811" s="10">
        <f>SUMIFS(GQList,GIList,Table_ExternalData_17[[#This Row],[item_key]],GTList,Table_ExternalData_17[[#Headers],[TR]])</f>
        <v>0</v>
      </c>
      <c r="I811" s="10">
        <f>SUMIFS(GQList,GIList,Table_ExternalData_17[[#This Row],[item_key]],GTList,Table_ExternalData_17[[#Headers],[RCA]])</f>
        <v>0</v>
      </c>
      <c r="J811" s="10">
        <f>SUM(Table_ExternalData_17[[#This Row],[GRN]]+Table_ExternalData_17[[#This Row],[VSTR]]+Table_ExternalData_17[[#This Row],[SR]]+Table_ExternalData_17[[#This Row],[TR]]+Table_ExternalData_17[[#This Row],[RCA]])</f>
        <v>1600</v>
      </c>
      <c r="K811" s="10">
        <f>SUMIFS(IsQList,IsIList,Table_ExternalData_15[[#This Row],[item_key]],IsITypeList,Table_ExternalData_17[[#Headers],[R/P]])</f>
        <v>9023</v>
      </c>
      <c r="L811" s="10">
        <f>SUMIFS(IsQList,IsIList,Table_ExternalData_15[[#This Row],[item_key]],IsITypeList,Table_ExternalData_17[[#Headers],[CST]])</f>
        <v>8</v>
      </c>
      <c r="M811" s="10">
        <f>SUMIFS(IsQList,IsIList,Table_ExternalData_15[[#This Row],[item_key]],IsITypeList,Table_ExternalData_17[[#Headers],[S/I]])</f>
        <v>0</v>
      </c>
      <c r="N811" s="10">
        <f>SUMIFS(IsQList,IsIList,Table_ExternalData_15[[#This Row],[item_key]],IsITypeList,Table_ExternalData_17[[#Headers],[VST]])</f>
        <v>0</v>
      </c>
      <c r="O811" s="10">
        <f>SUMIFS(IsQList,IsIList,Table_ExternalData_15[[#This Row],[item_key]],IsITypeList,Table_ExternalData_17[[#Headers],[RTN]])</f>
        <v>-90</v>
      </c>
      <c r="P811" s="10">
        <f>SUM(Table_ExternalData_17[[#This Row],[R/P]:[RTN]])</f>
        <v>8941</v>
      </c>
      <c r="Q811" s="10">
        <f>SUM((Table_ExternalData_17[[#This Row],[Opening]]+Table_ExternalData_17[[#This Row],[Total Receipt]])-Table_ExternalData_17[[#This Row],[Total Issue]])</f>
        <v>-5487</v>
      </c>
    </row>
    <row r="812" spans="1:17">
      <c r="A812" s="1" t="s">
        <v>345</v>
      </c>
      <c r="B812" s="1" t="s">
        <v>660</v>
      </c>
      <c r="C812" s="1" t="s">
        <v>661</v>
      </c>
      <c r="D812" s="10">
        <f>SUMIFS(OPBQList,OPBIList,Table_ExternalData_17[[#This Row],[item_key]])</f>
        <v>5675</v>
      </c>
      <c r="E812" s="10">
        <f>SUMIFS(GQList,GIList,Table_ExternalData_17[[#This Row],[item_key]],GTList,Table_ExternalData_17[[#Headers],[GRN]])</f>
        <v>6650</v>
      </c>
      <c r="F812" s="10">
        <f>SUMIFS(GQList,GIList,Table_ExternalData_17[[#This Row],[item_key]],GTList,Table_ExternalData_17[[#Headers],[VSTR]])</f>
        <v>0</v>
      </c>
      <c r="G812" s="10">
        <f>SUMIFS(GQList,GIList,Table_ExternalData_17[[#This Row],[item_key]],GTList,Table_ExternalData_17[[#Headers],[SR]])</f>
        <v>0</v>
      </c>
      <c r="H812" s="10">
        <f>SUMIFS(GQList,GIList,Table_ExternalData_17[[#This Row],[item_key]],GTList,Table_ExternalData_17[[#Headers],[TR]])</f>
        <v>0</v>
      </c>
      <c r="I812" s="10">
        <f>SUMIFS(GQList,GIList,Table_ExternalData_17[[#This Row],[item_key]],GTList,Table_ExternalData_17[[#Headers],[RCA]])</f>
        <v>0</v>
      </c>
      <c r="J812" s="10">
        <f>SUM(Table_ExternalData_17[[#This Row],[GRN]]+Table_ExternalData_17[[#This Row],[VSTR]]+Table_ExternalData_17[[#This Row],[SR]]+Table_ExternalData_17[[#This Row],[TR]]+Table_ExternalData_17[[#This Row],[RCA]])</f>
        <v>6650</v>
      </c>
      <c r="K812" s="10">
        <f>SUMIFS(IsQList,IsIList,Table_ExternalData_15[[#This Row],[item_key]],IsITypeList,Table_ExternalData_17[[#Headers],[R/P]])</f>
        <v>9023</v>
      </c>
      <c r="L812" s="10">
        <f>SUMIFS(IsQList,IsIList,Table_ExternalData_15[[#This Row],[item_key]],IsITypeList,Table_ExternalData_17[[#Headers],[CST]])</f>
        <v>8</v>
      </c>
      <c r="M812" s="10">
        <f>SUMIFS(IsQList,IsIList,Table_ExternalData_15[[#This Row],[item_key]],IsITypeList,Table_ExternalData_17[[#Headers],[S/I]])</f>
        <v>0</v>
      </c>
      <c r="N812" s="10">
        <f>SUMIFS(IsQList,IsIList,Table_ExternalData_15[[#This Row],[item_key]],IsITypeList,Table_ExternalData_17[[#Headers],[VST]])</f>
        <v>0</v>
      </c>
      <c r="O812" s="10">
        <f>SUMIFS(IsQList,IsIList,Table_ExternalData_15[[#This Row],[item_key]],IsITypeList,Table_ExternalData_17[[#Headers],[RTN]])</f>
        <v>-90</v>
      </c>
      <c r="P812" s="10">
        <f>SUM(Table_ExternalData_17[[#This Row],[R/P]:[RTN]])</f>
        <v>8941</v>
      </c>
      <c r="Q812" s="10">
        <f>SUM((Table_ExternalData_17[[#This Row],[Opening]]+Table_ExternalData_17[[#This Row],[Total Receipt]])-Table_ExternalData_17[[#This Row],[Total Issue]])</f>
        <v>3384</v>
      </c>
    </row>
    <row r="813" spans="1:17">
      <c r="A813" s="1" t="s">
        <v>346</v>
      </c>
      <c r="B813" s="1" t="s">
        <v>662</v>
      </c>
      <c r="C813" s="1" t="s">
        <v>663</v>
      </c>
      <c r="D813" s="10">
        <f>SUMIFS(OPBQList,OPBIList,Table_ExternalData_17[[#This Row],[item_key]])</f>
        <v>1816</v>
      </c>
      <c r="E813" s="10">
        <f>SUMIFS(GQList,GIList,Table_ExternalData_17[[#This Row],[item_key]],GTList,Table_ExternalData_17[[#Headers],[GRN]])</f>
        <v>1650</v>
      </c>
      <c r="F813" s="10">
        <f>SUMIFS(GQList,GIList,Table_ExternalData_17[[#This Row],[item_key]],GTList,Table_ExternalData_17[[#Headers],[VSTR]])</f>
        <v>0</v>
      </c>
      <c r="G813" s="10">
        <f>SUMIFS(GQList,GIList,Table_ExternalData_17[[#This Row],[item_key]],GTList,Table_ExternalData_17[[#Headers],[SR]])</f>
        <v>0</v>
      </c>
      <c r="H813" s="10">
        <f>SUMIFS(GQList,GIList,Table_ExternalData_17[[#This Row],[item_key]],GTList,Table_ExternalData_17[[#Headers],[TR]])</f>
        <v>0</v>
      </c>
      <c r="I813" s="10">
        <f>SUMIFS(GQList,GIList,Table_ExternalData_17[[#This Row],[item_key]],GTList,Table_ExternalData_17[[#Headers],[RCA]])</f>
        <v>0</v>
      </c>
      <c r="J813" s="10">
        <f>SUM(Table_ExternalData_17[[#This Row],[GRN]]+Table_ExternalData_17[[#This Row],[VSTR]]+Table_ExternalData_17[[#This Row],[SR]]+Table_ExternalData_17[[#This Row],[TR]]+Table_ExternalData_17[[#This Row],[RCA]])</f>
        <v>1650</v>
      </c>
      <c r="K813" s="10">
        <f>SUMIFS(IsQList,IsIList,Table_ExternalData_15[[#This Row],[item_key]],IsITypeList,Table_ExternalData_17[[#Headers],[R/P]])</f>
        <v>9924</v>
      </c>
      <c r="L813" s="10">
        <f>SUMIFS(IsQList,IsIList,Table_ExternalData_15[[#This Row],[item_key]],IsITypeList,Table_ExternalData_17[[#Headers],[CST]])</f>
        <v>0</v>
      </c>
      <c r="M813" s="10">
        <f>SUMIFS(IsQList,IsIList,Table_ExternalData_15[[#This Row],[item_key]],IsITypeList,Table_ExternalData_17[[#Headers],[S/I]])</f>
        <v>0</v>
      </c>
      <c r="N813" s="10">
        <f>SUMIFS(IsQList,IsIList,Table_ExternalData_15[[#This Row],[item_key]],IsITypeList,Table_ExternalData_17[[#Headers],[VST]])</f>
        <v>0</v>
      </c>
      <c r="O813" s="10">
        <f>SUMIFS(IsQList,IsIList,Table_ExternalData_15[[#This Row],[item_key]],IsITypeList,Table_ExternalData_17[[#Headers],[RTN]])</f>
        <v>-10</v>
      </c>
      <c r="P813" s="10">
        <f>SUM(Table_ExternalData_17[[#This Row],[R/P]:[RTN]])</f>
        <v>9914</v>
      </c>
      <c r="Q813" s="10">
        <f>SUM((Table_ExternalData_17[[#This Row],[Opening]]+Table_ExternalData_17[[#This Row],[Total Receipt]])-Table_ExternalData_17[[#This Row],[Total Issue]])</f>
        <v>-6448</v>
      </c>
    </row>
    <row r="814" spans="1:17">
      <c r="A814" s="1" t="s">
        <v>347</v>
      </c>
      <c r="B814" s="1" t="s">
        <v>664</v>
      </c>
      <c r="C814" s="1" t="s">
        <v>665</v>
      </c>
      <c r="D814" s="10">
        <f>SUMIFS(OPBQList,OPBIList,Table_ExternalData_17[[#This Row],[item_key]])</f>
        <v>5675</v>
      </c>
      <c r="E814" s="10">
        <f>SUMIFS(GQList,GIList,Table_ExternalData_17[[#This Row],[item_key]],GTList,Table_ExternalData_17[[#Headers],[GRN]])</f>
        <v>6650</v>
      </c>
      <c r="F814" s="10">
        <f>SUMIFS(GQList,GIList,Table_ExternalData_17[[#This Row],[item_key]],GTList,Table_ExternalData_17[[#Headers],[VSTR]])</f>
        <v>0</v>
      </c>
      <c r="G814" s="10">
        <f>SUMIFS(GQList,GIList,Table_ExternalData_17[[#This Row],[item_key]],GTList,Table_ExternalData_17[[#Headers],[SR]])</f>
        <v>0</v>
      </c>
      <c r="H814" s="10">
        <f>SUMIFS(GQList,GIList,Table_ExternalData_17[[#This Row],[item_key]],GTList,Table_ExternalData_17[[#Headers],[TR]])</f>
        <v>0</v>
      </c>
      <c r="I814" s="10">
        <f>SUMIFS(GQList,GIList,Table_ExternalData_17[[#This Row],[item_key]],GTList,Table_ExternalData_17[[#Headers],[RCA]])</f>
        <v>0</v>
      </c>
      <c r="J814" s="10">
        <f>SUM(Table_ExternalData_17[[#This Row],[GRN]]+Table_ExternalData_17[[#This Row],[VSTR]]+Table_ExternalData_17[[#This Row],[SR]]+Table_ExternalData_17[[#This Row],[TR]]+Table_ExternalData_17[[#This Row],[RCA]])</f>
        <v>6650</v>
      </c>
      <c r="K814" s="10">
        <f>SUMIFS(IsQList,IsIList,Table_ExternalData_15[[#This Row],[item_key]],IsITypeList,Table_ExternalData_17[[#Headers],[R/P]])</f>
        <v>9924</v>
      </c>
      <c r="L814" s="10">
        <f>SUMIFS(IsQList,IsIList,Table_ExternalData_15[[#This Row],[item_key]],IsITypeList,Table_ExternalData_17[[#Headers],[CST]])</f>
        <v>0</v>
      </c>
      <c r="M814" s="10">
        <f>SUMIFS(IsQList,IsIList,Table_ExternalData_15[[#This Row],[item_key]],IsITypeList,Table_ExternalData_17[[#Headers],[S/I]])</f>
        <v>0</v>
      </c>
      <c r="N814" s="10">
        <f>SUMIFS(IsQList,IsIList,Table_ExternalData_15[[#This Row],[item_key]],IsITypeList,Table_ExternalData_17[[#Headers],[VST]])</f>
        <v>0</v>
      </c>
      <c r="O814" s="10">
        <f>SUMIFS(IsQList,IsIList,Table_ExternalData_15[[#This Row],[item_key]],IsITypeList,Table_ExternalData_17[[#Headers],[RTN]])</f>
        <v>-10</v>
      </c>
      <c r="P814" s="10">
        <f>SUM(Table_ExternalData_17[[#This Row],[R/P]:[RTN]])</f>
        <v>9914</v>
      </c>
      <c r="Q814" s="10">
        <f>SUM((Table_ExternalData_17[[#This Row],[Opening]]+Table_ExternalData_17[[#This Row],[Total Receipt]])-Table_ExternalData_17[[#This Row],[Total Issue]])</f>
        <v>2411</v>
      </c>
    </row>
    <row r="815" spans="1:17">
      <c r="A815" s="1" t="s">
        <v>348</v>
      </c>
      <c r="B815" s="1" t="s">
        <v>666</v>
      </c>
      <c r="C815" s="1" t="s">
        <v>667</v>
      </c>
      <c r="D815" s="10">
        <f>SUMIFS(OPBQList,OPBIList,Table_ExternalData_17[[#This Row],[item_key]])</f>
        <v>1816</v>
      </c>
      <c r="E815" s="10">
        <f>SUMIFS(GQList,GIList,Table_ExternalData_17[[#This Row],[item_key]],GTList,Table_ExternalData_17[[#Headers],[GRN]])</f>
        <v>1650</v>
      </c>
      <c r="F815" s="10">
        <f>SUMIFS(GQList,GIList,Table_ExternalData_17[[#This Row],[item_key]],GTList,Table_ExternalData_17[[#Headers],[VSTR]])</f>
        <v>0</v>
      </c>
      <c r="G815" s="10">
        <f>SUMIFS(GQList,GIList,Table_ExternalData_17[[#This Row],[item_key]],GTList,Table_ExternalData_17[[#Headers],[SR]])</f>
        <v>0</v>
      </c>
      <c r="H815" s="10">
        <f>SUMIFS(GQList,GIList,Table_ExternalData_17[[#This Row],[item_key]],GTList,Table_ExternalData_17[[#Headers],[TR]])</f>
        <v>0</v>
      </c>
      <c r="I815" s="10">
        <f>SUMIFS(GQList,GIList,Table_ExternalData_17[[#This Row],[item_key]],GTList,Table_ExternalData_17[[#Headers],[RCA]])</f>
        <v>0</v>
      </c>
      <c r="J815" s="10">
        <f>SUM(Table_ExternalData_17[[#This Row],[GRN]]+Table_ExternalData_17[[#This Row],[VSTR]]+Table_ExternalData_17[[#This Row],[SR]]+Table_ExternalData_17[[#This Row],[TR]]+Table_ExternalData_17[[#This Row],[RCA]])</f>
        <v>1650</v>
      </c>
      <c r="K815" s="10">
        <f>SUMIFS(IsQList,IsIList,Table_ExternalData_15[[#This Row],[item_key]],IsITypeList,Table_ExternalData_17[[#Headers],[R/P]])</f>
        <v>9924</v>
      </c>
      <c r="L815" s="10">
        <f>SUMIFS(IsQList,IsIList,Table_ExternalData_15[[#This Row],[item_key]],IsITypeList,Table_ExternalData_17[[#Headers],[CST]])</f>
        <v>0</v>
      </c>
      <c r="M815" s="10">
        <f>SUMIFS(IsQList,IsIList,Table_ExternalData_15[[#This Row],[item_key]],IsITypeList,Table_ExternalData_17[[#Headers],[S/I]])</f>
        <v>0</v>
      </c>
      <c r="N815" s="10">
        <f>SUMIFS(IsQList,IsIList,Table_ExternalData_15[[#This Row],[item_key]],IsITypeList,Table_ExternalData_17[[#Headers],[VST]])</f>
        <v>0</v>
      </c>
      <c r="O815" s="10">
        <f>SUMIFS(IsQList,IsIList,Table_ExternalData_15[[#This Row],[item_key]],IsITypeList,Table_ExternalData_17[[#Headers],[RTN]])</f>
        <v>-50</v>
      </c>
      <c r="P815" s="10">
        <f>SUM(Table_ExternalData_17[[#This Row],[R/P]:[RTN]])</f>
        <v>9874</v>
      </c>
      <c r="Q815" s="10">
        <f>SUM((Table_ExternalData_17[[#This Row],[Opening]]+Table_ExternalData_17[[#This Row],[Total Receipt]])-Table_ExternalData_17[[#This Row],[Total Issue]])</f>
        <v>-6408</v>
      </c>
    </row>
    <row r="816" spans="1:17">
      <c r="A816" s="1" t="s">
        <v>2367</v>
      </c>
      <c r="B816" s="1" t="s">
        <v>2928</v>
      </c>
      <c r="C816" s="1" t="s">
        <v>844</v>
      </c>
      <c r="D816" s="10">
        <f>SUMIFS(OPBQList,OPBIList,Table_ExternalData_17[[#This Row],[item_key]])</f>
        <v>17</v>
      </c>
      <c r="E816" s="10">
        <f>SUMIFS(GQList,GIList,Table_ExternalData_17[[#This Row],[item_key]],GTList,Table_ExternalData_17[[#Headers],[GRN]])</f>
        <v>0</v>
      </c>
      <c r="F816" s="10">
        <f>SUMIFS(GQList,GIList,Table_ExternalData_17[[#This Row],[item_key]],GTList,Table_ExternalData_17[[#Headers],[VSTR]])</f>
        <v>0</v>
      </c>
      <c r="G816" s="10">
        <f>SUMIFS(GQList,GIList,Table_ExternalData_17[[#This Row],[item_key]],GTList,Table_ExternalData_17[[#Headers],[SR]])</f>
        <v>0</v>
      </c>
      <c r="H816" s="10">
        <f>SUMIFS(GQList,GIList,Table_ExternalData_17[[#This Row],[item_key]],GTList,Table_ExternalData_17[[#Headers],[TR]])</f>
        <v>0</v>
      </c>
      <c r="I816" s="10">
        <f>SUMIFS(GQList,GIList,Table_ExternalData_17[[#This Row],[item_key]],GTList,Table_ExternalData_17[[#Headers],[RCA]])</f>
        <v>0</v>
      </c>
      <c r="J816" s="10">
        <f>SUM(Table_ExternalData_17[[#This Row],[GRN]]+Table_ExternalData_17[[#This Row],[VSTR]]+Table_ExternalData_17[[#This Row],[SR]]+Table_ExternalData_17[[#This Row],[TR]]+Table_ExternalData_17[[#This Row],[RCA]])</f>
        <v>0</v>
      </c>
      <c r="K816" s="10">
        <f>SUMIFS(IsQList,IsIList,Table_ExternalData_15[[#This Row],[item_key]],IsITypeList,Table_ExternalData_17[[#Headers],[R/P]])</f>
        <v>9924</v>
      </c>
      <c r="L816" s="10">
        <f>SUMIFS(IsQList,IsIList,Table_ExternalData_15[[#This Row],[item_key]],IsITypeList,Table_ExternalData_17[[#Headers],[CST]])</f>
        <v>0</v>
      </c>
      <c r="M816" s="10">
        <f>SUMIFS(IsQList,IsIList,Table_ExternalData_15[[#This Row],[item_key]],IsITypeList,Table_ExternalData_17[[#Headers],[S/I]])</f>
        <v>0</v>
      </c>
      <c r="N816" s="10">
        <f>SUMIFS(IsQList,IsIList,Table_ExternalData_15[[#This Row],[item_key]],IsITypeList,Table_ExternalData_17[[#Headers],[VST]])</f>
        <v>0</v>
      </c>
      <c r="O816" s="10">
        <f>SUMIFS(IsQList,IsIList,Table_ExternalData_15[[#This Row],[item_key]],IsITypeList,Table_ExternalData_17[[#Headers],[RTN]])</f>
        <v>-50</v>
      </c>
      <c r="P816" s="10">
        <f>SUM(Table_ExternalData_17[[#This Row],[R/P]:[RTN]])</f>
        <v>9874</v>
      </c>
      <c r="Q816" s="10">
        <f>SUM((Table_ExternalData_17[[#This Row],[Opening]]+Table_ExternalData_17[[#This Row],[Total Receipt]])-Table_ExternalData_17[[#This Row],[Total Issue]])</f>
        <v>-9857</v>
      </c>
    </row>
    <row r="817" spans="1:17">
      <c r="A817" s="1" t="s">
        <v>2221</v>
      </c>
      <c r="B817" s="1" t="s">
        <v>2929</v>
      </c>
      <c r="C817" s="1" t="s">
        <v>2930</v>
      </c>
      <c r="D817" s="10">
        <f>SUMIFS(OPBQList,OPBIList,Table_ExternalData_17[[#This Row],[item_key]])</f>
        <v>2460</v>
      </c>
      <c r="E817" s="10">
        <f>SUMIFS(GQList,GIList,Table_ExternalData_17[[#This Row],[item_key]],GTList,Table_ExternalData_17[[#Headers],[GRN]])</f>
        <v>0</v>
      </c>
      <c r="F817" s="10">
        <f>SUMIFS(GQList,GIList,Table_ExternalData_17[[#This Row],[item_key]],GTList,Table_ExternalData_17[[#Headers],[VSTR]])</f>
        <v>0</v>
      </c>
      <c r="G817" s="10">
        <f>SUMIFS(GQList,GIList,Table_ExternalData_17[[#This Row],[item_key]],GTList,Table_ExternalData_17[[#Headers],[SR]])</f>
        <v>0</v>
      </c>
      <c r="H817" s="10">
        <f>SUMIFS(GQList,GIList,Table_ExternalData_17[[#This Row],[item_key]],GTList,Table_ExternalData_17[[#Headers],[TR]])</f>
        <v>0</v>
      </c>
      <c r="I817" s="10">
        <f>SUMIFS(GQList,GIList,Table_ExternalData_17[[#This Row],[item_key]],GTList,Table_ExternalData_17[[#Headers],[RCA]])</f>
        <v>0</v>
      </c>
      <c r="J817" s="10">
        <f>SUM(Table_ExternalData_17[[#This Row],[GRN]]+Table_ExternalData_17[[#This Row],[VSTR]]+Table_ExternalData_17[[#This Row],[SR]]+Table_ExternalData_17[[#This Row],[TR]]+Table_ExternalData_17[[#This Row],[RCA]])</f>
        <v>0</v>
      </c>
      <c r="K817" s="10">
        <f>SUMIFS(IsQList,IsIList,Table_ExternalData_15[[#This Row],[item_key]],IsITypeList,Table_ExternalData_17[[#Headers],[R/P]])</f>
        <v>147</v>
      </c>
      <c r="L817" s="10">
        <f>SUMIFS(IsQList,IsIList,Table_ExternalData_15[[#This Row],[item_key]],IsITypeList,Table_ExternalData_17[[#Headers],[CST]])</f>
        <v>0</v>
      </c>
      <c r="M817" s="10">
        <f>SUMIFS(IsQList,IsIList,Table_ExternalData_15[[#This Row],[item_key]],IsITypeList,Table_ExternalData_17[[#Headers],[S/I]])</f>
        <v>0</v>
      </c>
      <c r="N817" s="10">
        <f>SUMIFS(IsQList,IsIList,Table_ExternalData_15[[#This Row],[item_key]],IsITypeList,Table_ExternalData_17[[#Headers],[VST]])</f>
        <v>0</v>
      </c>
      <c r="O817" s="10">
        <f>SUMIFS(IsQList,IsIList,Table_ExternalData_15[[#This Row],[item_key]],IsITypeList,Table_ExternalData_17[[#Headers],[RTN]])</f>
        <v>0</v>
      </c>
      <c r="P817" s="10">
        <f>SUM(Table_ExternalData_17[[#This Row],[R/P]:[RTN]])</f>
        <v>147</v>
      </c>
      <c r="Q817" s="10">
        <f>SUM((Table_ExternalData_17[[#This Row],[Opening]]+Table_ExternalData_17[[#This Row],[Total Receipt]])-Table_ExternalData_17[[#This Row],[Total Issue]])</f>
        <v>2313</v>
      </c>
    </row>
    <row r="818" spans="1:17">
      <c r="A818" s="1" t="s">
        <v>2257</v>
      </c>
      <c r="B818" s="1" t="s">
        <v>2931</v>
      </c>
      <c r="C818" s="1" t="s">
        <v>2932</v>
      </c>
      <c r="D818" s="10">
        <f>SUMIFS(OPBQList,OPBIList,Table_ExternalData_17[[#This Row],[item_key]])</f>
        <v>0</v>
      </c>
      <c r="E818" s="10">
        <f>SUMIFS(GQList,GIList,Table_ExternalData_17[[#This Row],[item_key]],GTList,Table_ExternalData_17[[#Headers],[GRN]])</f>
        <v>0</v>
      </c>
      <c r="F818" s="10">
        <f>SUMIFS(GQList,GIList,Table_ExternalData_17[[#This Row],[item_key]],GTList,Table_ExternalData_17[[#Headers],[VSTR]])</f>
        <v>0</v>
      </c>
      <c r="G818" s="10">
        <f>SUMIFS(GQList,GIList,Table_ExternalData_17[[#This Row],[item_key]],GTList,Table_ExternalData_17[[#Headers],[SR]])</f>
        <v>0</v>
      </c>
      <c r="H818" s="10">
        <f>SUMIFS(GQList,GIList,Table_ExternalData_17[[#This Row],[item_key]],GTList,Table_ExternalData_17[[#Headers],[TR]])</f>
        <v>0</v>
      </c>
      <c r="I818" s="10">
        <f>SUMIFS(GQList,GIList,Table_ExternalData_17[[#This Row],[item_key]],GTList,Table_ExternalData_17[[#Headers],[RCA]])</f>
        <v>0</v>
      </c>
      <c r="J818" s="10">
        <f>SUM(Table_ExternalData_17[[#This Row],[GRN]]+Table_ExternalData_17[[#This Row],[VSTR]]+Table_ExternalData_17[[#This Row],[SR]]+Table_ExternalData_17[[#This Row],[TR]]+Table_ExternalData_17[[#This Row],[RCA]])</f>
        <v>0</v>
      </c>
      <c r="K818" s="10">
        <f>SUMIFS(IsQList,IsIList,Table_ExternalData_15[[#This Row],[item_key]],IsITypeList,Table_ExternalData_17[[#Headers],[R/P]])</f>
        <v>147</v>
      </c>
      <c r="L818" s="10">
        <f>SUMIFS(IsQList,IsIList,Table_ExternalData_15[[#This Row],[item_key]],IsITypeList,Table_ExternalData_17[[#Headers],[CST]])</f>
        <v>0</v>
      </c>
      <c r="M818" s="10">
        <f>SUMIFS(IsQList,IsIList,Table_ExternalData_15[[#This Row],[item_key]],IsITypeList,Table_ExternalData_17[[#Headers],[S/I]])</f>
        <v>0</v>
      </c>
      <c r="N818" s="10">
        <f>SUMIFS(IsQList,IsIList,Table_ExternalData_15[[#This Row],[item_key]],IsITypeList,Table_ExternalData_17[[#Headers],[VST]])</f>
        <v>0</v>
      </c>
      <c r="O818" s="10">
        <f>SUMIFS(IsQList,IsIList,Table_ExternalData_15[[#This Row],[item_key]],IsITypeList,Table_ExternalData_17[[#Headers],[RTN]])</f>
        <v>0</v>
      </c>
      <c r="P818" s="10">
        <f>SUM(Table_ExternalData_17[[#This Row],[R/P]:[RTN]])</f>
        <v>147</v>
      </c>
      <c r="Q818" s="10">
        <f>SUM((Table_ExternalData_17[[#This Row],[Opening]]+Table_ExternalData_17[[#This Row],[Total Receipt]])-Table_ExternalData_17[[#This Row],[Total Issue]])</f>
        <v>-147</v>
      </c>
    </row>
    <row r="819" spans="1:17">
      <c r="A819" s="1" t="s">
        <v>2344</v>
      </c>
      <c r="B819" s="1" t="s">
        <v>2933</v>
      </c>
      <c r="C819" s="1" t="s">
        <v>2934</v>
      </c>
      <c r="D819" s="10">
        <f>SUMIFS(OPBQList,OPBIList,Table_ExternalData_17[[#This Row],[item_key]])</f>
        <v>0</v>
      </c>
      <c r="E819" s="10">
        <f>SUMIFS(GQList,GIList,Table_ExternalData_17[[#This Row],[item_key]],GTList,Table_ExternalData_17[[#Headers],[GRN]])</f>
        <v>0</v>
      </c>
      <c r="F819" s="10">
        <f>SUMIFS(GQList,GIList,Table_ExternalData_17[[#This Row],[item_key]],GTList,Table_ExternalData_17[[#Headers],[VSTR]])</f>
        <v>0</v>
      </c>
      <c r="G819" s="10">
        <f>SUMIFS(GQList,GIList,Table_ExternalData_17[[#This Row],[item_key]],GTList,Table_ExternalData_17[[#Headers],[SR]])</f>
        <v>0</v>
      </c>
      <c r="H819" s="10">
        <f>SUMIFS(GQList,GIList,Table_ExternalData_17[[#This Row],[item_key]],GTList,Table_ExternalData_17[[#Headers],[TR]])</f>
        <v>0</v>
      </c>
      <c r="I819" s="10">
        <f>SUMIFS(GQList,GIList,Table_ExternalData_17[[#This Row],[item_key]],GTList,Table_ExternalData_17[[#Headers],[RCA]])</f>
        <v>0</v>
      </c>
      <c r="J819" s="10">
        <f>SUM(Table_ExternalData_17[[#This Row],[GRN]]+Table_ExternalData_17[[#This Row],[VSTR]]+Table_ExternalData_17[[#This Row],[SR]]+Table_ExternalData_17[[#This Row],[TR]]+Table_ExternalData_17[[#This Row],[RCA]])</f>
        <v>0</v>
      </c>
      <c r="K819" s="10">
        <f>SUMIFS(IsQList,IsIList,Table_ExternalData_15[[#This Row],[item_key]],IsITypeList,Table_ExternalData_17[[#Headers],[R/P]])</f>
        <v>147</v>
      </c>
      <c r="L819" s="10">
        <f>SUMIFS(IsQList,IsIList,Table_ExternalData_15[[#This Row],[item_key]],IsITypeList,Table_ExternalData_17[[#Headers],[CST]])</f>
        <v>0</v>
      </c>
      <c r="M819" s="10">
        <f>SUMIFS(IsQList,IsIList,Table_ExternalData_15[[#This Row],[item_key]],IsITypeList,Table_ExternalData_17[[#Headers],[S/I]])</f>
        <v>0</v>
      </c>
      <c r="N819" s="10">
        <f>SUMIFS(IsQList,IsIList,Table_ExternalData_15[[#This Row],[item_key]],IsITypeList,Table_ExternalData_17[[#Headers],[VST]])</f>
        <v>0</v>
      </c>
      <c r="O819" s="10">
        <f>SUMIFS(IsQList,IsIList,Table_ExternalData_15[[#This Row],[item_key]],IsITypeList,Table_ExternalData_17[[#Headers],[RTN]])</f>
        <v>0</v>
      </c>
      <c r="P819" s="10">
        <f>SUM(Table_ExternalData_17[[#This Row],[R/P]:[RTN]])</f>
        <v>147</v>
      </c>
      <c r="Q819" s="10">
        <f>SUM((Table_ExternalData_17[[#This Row],[Opening]]+Table_ExternalData_17[[#This Row],[Total Receipt]])-Table_ExternalData_17[[#This Row],[Total Issue]])</f>
        <v>-147</v>
      </c>
    </row>
    <row r="820" spans="1:17">
      <c r="A820" s="1" t="s">
        <v>2353</v>
      </c>
      <c r="B820" s="1" t="s">
        <v>2935</v>
      </c>
      <c r="C820" s="1" t="s">
        <v>2936</v>
      </c>
      <c r="D820" s="10">
        <f>SUMIFS(OPBQList,OPBIList,Table_ExternalData_17[[#This Row],[item_key]])</f>
        <v>-91</v>
      </c>
      <c r="E820" s="10">
        <f>SUMIFS(GQList,GIList,Table_ExternalData_17[[#This Row],[item_key]],GTList,Table_ExternalData_17[[#Headers],[GRN]])</f>
        <v>0</v>
      </c>
      <c r="F820" s="10">
        <f>SUMIFS(GQList,GIList,Table_ExternalData_17[[#This Row],[item_key]],GTList,Table_ExternalData_17[[#Headers],[VSTR]])</f>
        <v>0</v>
      </c>
      <c r="G820" s="10">
        <f>SUMIFS(GQList,GIList,Table_ExternalData_17[[#This Row],[item_key]],GTList,Table_ExternalData_17[[#Headers],[SR]])</f>
        <v>0</v>
      </c>
      <c r="H820" s="10">
        <f>SUMIFS(GQList,GIList,Table_ExternalData_17[[#This Row],[item_key]],GTList,Table_ExternalData_17[[#Headers],[TR]])</f>
        <v>0</v>
      </c>
      <c r="I820" s="10">
        <f>SUMIFS(GQList,GIList,Table_ExternalData_17[[#This Row],[item_key]],GTList,Table_ExternalData_17[[#Headers],[RCA]])</f>
        <v>0</v>
      </c>
      <c r="J820" s="10">
        <f>SUM(Table_ExternalData_17[[#This Row],[GRN]]+Table_ExternalData_17[[#This Row],[VSTR]]+Table_ExternalData_17[[#This Row],[SR]]+Table_ExternalData_17[[#This Row],[TR]]+Table_ExternalData_17[[#This Row],[RCA]])</f>
        <v>0</v>
      </c>
      <c r="K820" s="10">
        <f>SUMIFS(IsQList,IsIList,Table_ExternalData_15[[#This Row],[item_key]],IsITypeList,Table_ExternalData_17[[#Headers],[R/P]])</f>
        <v>147</v>
      </c>
      <c r="L820" s="10">
        <f>SUMIFS(IsQList,IsIList,Table_ExternalData_15[[#This Row],[item_key]],IsITypeList,Table_ExternalData_17[[#Headers],[CST]])</f>
        <v>0</v>
      </c>
      <c r="M820" s="10">
        <f>SUMIFS(IsQList,IsIList,Table_ExternalData_15[[#This Row],[item_key]],IsITypeList,Table_ExternalData_17[[#Headers],[S/I]])</f>
        <v>0</v>
      </c>
      <c r="N820" s="10">
        <f>SUMIFS(IsQList,IsIList,Table_ExternalData_15[[#This Row],[item_key]],IsITypeList,Table_ExternalData_17[[#Headers],[VST]])</f>
        <v>0</v>
      </c>
      <c r="O820" s="10">
        <f>SUMIFS(IsQList,IsIList,Table_ExternalData_15[[#This Row],[item_key]],IsITypeList,Table_ExternalData_17[[#Headers],[RTN]])</f>
        <v>0</v>
      </c>
      <c r="P820" s="10">
        <f>SUM(Table_ExternalData_17[[#This Row],[R/P]:[RTN]])</f>
        <v>147</v>
      </c>
      <c r="Q820" s="10">
        <f>SUM((Table_ExternalData_17[[#This Row],[Opening]]+Table_ExternalData_17[[#This Row],[Total Receipt]])-Table_ExternalData_17[[#This Row],[Total Issue]])</f>
        <v>-238</v>
      </c>
    </row>
    <row r="821" spans="1:17">
      <c r="A821" s="1" t="s">
        <v>581</v>
      </c>
      <c r="B821" s="1" t="s">
        <v>1077</v>
      </c>
      <c r="C821" s="1" t="s">
        <v>1078</v>
      </c>
      <c r="D821" s="10">
        <f>SUMIFS(OPBQList,OPBIList,Table_ExternalData_17[[#This Row],[item_key]])</f>
        <v>1110</v>
      </c>
      <c r="E821" s="10">
        <f>SUMIFS(GQList,GIList,Table_ExternalData_17[[#This Row],[item_key]],GTList,Table_ExternalData_17[[#Headers],[GRN]])</f>
        <v>2000</v>
      </c>
      <c r="F821" s="10">
        <f>SUMIFS(GQList,GIList,Table_ExternalData_17[[#This Row],[item_key]],GTList,Table_ExternalData_17[[#Headers],[VSTR]])</f>
        <v>0</v>
      </c>
      <c r="G821" s="10">
        <f>SUMIFS(GQList,GIList,Table_ExternalData_17[[#This Row],[item_key]],GTList,Table_ExternalData_17[[#Headers],[SR]])</f>
        <v>0</v>
      </c>
      <c r="H821" s="10">
        <f>SUMIFS(GQList,GIList,Table_ExternalData_17[[#This Row],[item_key]],GTList,Table_ExternalData_17[[#Headers],[TR]])</f>
        <v>0</v>
      </c>
      <c r="I821" s="10">
        <f>SUMIFS(GQList,GIList,Table_ExternalData_17[[#This Row],[item_key]],GTList,Table_ExternalData_17[[#Headers],[RCA]])</f>
        <v>0</v>
      </c>
      <c r="J821" s="10">
        <f>SUM(Table_ExternalData_17[[#This Row],[GRN]]+Table_ExternalData_17[[#This Row],[VSTR]]+Table_ExternalData_17[[#This Row],[SR]]+Table_ExternalData_17[[#This Row],[TR]]+Table_ExternalData_17[[#This Row],[RCA]])</f>
        <v>2000</v>
      </c>
      <c r="K821" s="10">
        <f>SUMIFS(IsQList,IsIList,Table_ExternalData_15[[#This Row],[item_key]],IsITypeList,Table_ExternalData_17[[#Headers],[R/P]])</f>
        <v>147</v>
      </c>
      <c r="L821" s="10">
        <f>SUMIFS(IsQList,IsIList,Table_ExternalData_15[[#This Row],[item_key]],IsITypeList,Table_ExternalData_17[[#Headers],[CST]])</f>
        <v>52</v>
      </c>
      <c r="M821" s="10">
        <f>SUMIFS(IsQList,IsIList,Table_ExternalData_15[[#This Row],[item_key]],IsITypeList,Table_ExternalData_17[[#Headers],[S/I]])</f>
        <v>0</v>
      </c>
      <c r="N821" s="10">
        <f>SUMIFS(IsQList,IsIList,Table_ExternalData_15[[#This Row],[item_key]],IsITypeList,Table_ExternalData_17[[#Headers],[VST]])</f>
        <v>0</v>
      </c>
      <c r="O821" s="10">
        <f>SUMIFS(IsQList,IsIList,Table_ExternalData_15[[#This Row],[item_key]],IsITypeList,Table_ExternalData_17[[#Headers],[RTN]])</f>
        <v>0</v>
      </c>
      <c r="P821" s="10">
        <f>SUM(Table_ExternalData_17[[#This Row],[R/P]:[RTN]])</f>
        <v>199</v>
      </c>
      <c r="Q821" s="10">
        <f>SUM((Table_ExternalData_17[[#This Row],[Opening]]+Table_ExternalData_17[[#This Row],[Total Receipt]])-Table_ExternalData_17[[#This Row],[Total Issue]])</f>
        <v>2911</v>
      </c>
    </row>
    <row r="822" spans="1:17">
      <c r="A822" s="1" t="s">
        <v>187</v>
      </c>
      <c r="B822" s="1" t="s">
        <v>673</v>
      </c>
      <c r="C822" s="1" t="s">
        <v>674</v>
      </c>
      <c r="D822" s="10">
        <f>SUMIFS(OPBQList,OPBIList,Table_ExternalData_17[[#This Row],[item_key]])</f>
        <v>-286</v>
      </c>
      <c r="E822" s="10">
        <f>SUMIFS(GQList,GIList,Table_ExternalData_17[[#This Row],[item_key]],GTList,Table_ExternalData_17[[#Headers],[GRN]])</f>
        <v>838</v>
      </c>
      <c r="F822" s="10">
        <f>SUMIFS(GQList,GIList,Table_ExternalData_17[[#This Row],[item_key]],GTList,Table_ExternalData_17[[#Headers],[VSTR]])</f>
        <v>0</v>
      </c>
      <c r="G822" s="10">
        <f>SUMIFS(GQList,GIList,Table_ExternalData_17[[#This Row],[item_key]],GTList,Table_ExternalData_17[[#Headers],[SR]])</f>
        <v>0</v>
      </c>
      <c r="H822" s="10">
        <f>SUMIFS(GQList,GIList,Table_ExternalData_17[[#This Row],[item_key]],GTList,Table_ExternalData_17[[#Headers],[TR]])</f>
        <v>0</v>
      </c>
      <c r="I822" s="10">
        <f>SUMIFS(GQList,GIList,Table_ExternalData_17[[#This Row],[item_key]],GTList,Table_ExternalData_17[[#Headers],[RCA]])</f>
        <v>0</v>
      </c>
      <c r="J822" s="10">
        <f>SUM(Table_ExternalData_17[[#This Row],[GRN]]+Table_ExternalData_17[[#This Row],[VSTR]]+Table_ExternalData_17[[#This Row],[SR]]+Table_ExternalData_17[[#This Row],[TR]]+Table_ExternalData_17[[#This Row],[RCA]])</f>
        <v>838</v>
      </c>
      <c r="K822" s="10">
        <f>SUMIFS(IsQList,IsIList,Table_ExternalData_15[[#This Row],[item_key]],IsITypeList,Table_ExternalData_17[[#Headers],[R/P]])</f>
        <v>147</v>
      </c>
      <c r="L822" s="10">
        <f>SUMIFS(IsQList,IsIList,Table_ExternalData_15[[#This Row],[item_key]],IsITypeList,Table_ExternalData_17[[#Headers],[CST]])</f>
        <v>52</v>
      </c>
      <c r="M822" s="10">
        <f>SUMIFS(IsQList,IsIList,Table_ExternalData_15[[#This Row],[item_key]],IsITypeList,Table_ExternalData_17[[#Headers],[S/I]])</f>
        <v>0</v>
      </c>
      <c r="N822" s="10">
        <f>SUMIFS(IsQList,IsIList,Table_ExternalData_15[[#This Row],[item_key]],IsITypeList,Table_ExternalData_17[[#Headers],[VST]])</f>
        <v>0</v>
      </c>
      <c r="O822" s="10">
        <f>SUMIFS(IsQList,IsIList,Table_ExternalData_15[[#This Row],[item_key]],IsITypeList,Table_ExternalData_17[[#Headers],[RTN]])</f>
        <v>0</v>
      </c>
      <c r="P822" s="10">
        <f>SUM(Table_ExternalData_17[[#This Row],[R/P]:[RTN]])</f>
        <v>199</v>
      </c>
      <c r="Q822" s="10">
        <f>SUM((Table_ExternalData_17[[#This Row],[Opening]]+Table_ExternalData_17[[#This Row],[Total Receipt]])-Table_ExternalData_17[[#This Row],[Total Issue]])</f>
        <v>353</v>
      </c>
    </row>
    <row r="823" spans="1:17">
      <c r="A823" s="1" t="s">
        <v>311</v>
      </c>
      <c r="B823" s="1" t="s">
        <v>1389</v>
      </c>
      <c r="C823" s="1" t="s">
        <v>1390</v>
      </c>
      <c r="D823" s="10">
        <f>SUMIFS(OPBQList,OPBIList,Table_ExternalData_17[[#This Row],[item_key]])</f>
        <v>747</v>
      </c>
      <c r="E823" s="10">
        <f>SUMIFS(GQList,GIList,Table_ExternalData_17[[#This Row],[item_key]],GTList,Table_ExternalData_17[[#Headers],[GRN]])</f>
        <v>710</v>
      </c>
      <c r="F823" s="10">
        <f>SUMIFS(GQList,GIList,Table_ExternalData_17[[#This Row],[item_key]],GTList,Table_ExternalData_17[[#Headers],[VSTR]])</f>
        <v>0</v>
      </c>
      <c r="G823" s="10">
        <f>SUMIFS(GQList,GIList,Table_ExternalData_17[[#This Row],[item_key]],GTList,Table_ExternalData_17[[#Headers],[SR]])</f>
        <v>0</v>
      </c>
      <c r="H823" s="10">
        <f>SUMIFS(GQList,GIList,Table_ExternalData_17[[#This Row],[item_key]],GTList,Table_ExternalData_17[[#Headers],[TR]])</f>
        <v>0</v>
      </c>
      <c r="I823" s="10">
        <f>SUMIFS(GQList,GIList,Table_ExternalData_17[[#This Row],[item_key]],GTList,Table_ExternalData_17[[#Headers],[RCA]])</f>
        <v>0</v>
      </c>
      <c r="J823" s="10">
        <f>SUM(Table_ExternalData_17[[#This Row],[GRN]]+Table_ExternalData_17[[#This Row],[VSTR]]+Table_ExternalData_17[[#This Row],[SR]]+Table_ExternalData_17[[#This Row],[TR]]+Table_ExternalData_17[[#This Row],[RCA]])</f>
        <v>710</v>
      </c>
      <c r="K823" s="10">
        <f>SUMIFS(IsQList,IsIList,Table_ExternalData_15[[#This Row],[item_key]],IsITypeList,Table_ExternalData_17[[#Headers],[R/P]])</f>
        <v>9924</v>
      </c>
      <c r="L823" s="10">
        <f>SUMIFS(IsQList,IsIList,Table_ExternalData_15[[#This Row],[item_key]],IsITypeList,Table_ExternalData_17[[#Headers],[CST]])</f>
        <v>0</v>
      </c>
      <c r="M823" s="10">
        <f>SUMIFS(IsQList,IsIList,Table_ExternalData_15[[#This Row],[item_key]],IsITypeList,Table_ExternalData_17[[#Headers],[S/I]])</f>
        <v>0</v>
      </c>
      <c r="N823" s="10">
        <f>SUMIFS(IsQList,IsIList,Table_ExternalData_15[[#This Row],[item_key]],IsITypeList,Table_ExternalData_17[[#Headers],[VST]])</f>
        <v>0</v>
      </c>
      <c r="O823" s="10">
        <f>SUMIFS(IsQList,IsIList,Table_ExternalData_15[[#This Row],[item_key]],IsITypeList,Table_ExternalData_17[[#Headers],[RTN]])</f>
        <v>-71</v>
      </c>
      <c r="P823" s="10">
        <f>SUM(Table_ExternalData_17[[#This Row],[R/P]:[RTN]])</f>
        <v>9853</v>
      </c>
      <c r="Q823" s="10">
        <f>SUM((Table_ExternalData_17[[#This Row],[Opening]]+Table_ExternalData_17[[#This Row],[Total Receipt]])-Table_ExternalData_17[[#This Row],[Total Issue]])</f>
        <v>-8396</v>
      </c>
    </row>
    <row r="824" spans="1:17">
      <c r="A824" s="1" t="s">
        <v>312</v>
      </c>
      <c r="B824" s="1" t="s">
        <v>1391</v>
      </c>
      <c r="C824" s="1" t="s">
        <v>1392</v>
      </c>
      <c r="D824" s="10">
        <f>SUMIFS(OPBQList,OPBIList,Table_ExternalData_17[[#This Row],[item_key]])</f>
        <v>360</v>
      </c>
      <c r="E824" s="10">
        <f>SUMIFS(GQList,GIList,Table_ExternalData_17[[#This Row],[item_key]],GTList,Table_ExternalData_17[[#Headers],[GRN]])</f>
        <v>720</v>
      </c>
      <c r="F824" s="10">
        <f>SUMIFS(GQList,GIList,Table_ExternalData_17[[#This Row],[item_key]],GTList,Table_ExternalData_17[[#Headers],[VSTR]])</f>
        <v>0</v>
      </c>
      <c r="G824" s="10">
        <f>SUMIFS(GQList,GIList,Table_ExternalData_17[[#This Row],[item_key]],GTList,Table_ExternalData_17[[#Headers],[SR]])</f>
        <v>0</v>
      </c>
      <c r="H824" s="10">
        <f>SUMIFS(GQList,GIList,Table_ExternalData_17[[#This Row],[item_key]],GTList,Table_ExternalData_17[[#Headers],[TR]])</f>
        <v>0</v>
      </c>
      <c r="I824" s="10">
        <f>SUMIFS(GQList,GIList,Table_ExternalData_17[[#This Row],[item_key]],GTList,Table_ExternalData_17[[#Headers],[RCA]])</f>
        <v>0</v>
      </c>
      <c r="J824" s="10">
        <f>SUM(Table_ExternalData_17[[#This Row],[GRN]]+Table_ExternalData_17[[#This Row],[VSTR]]+Table_ExternalData_17[[#This Row],[SR]]+Table_ExternalData_17[[#This Row],[TR]]+Table_ExternalData_17[[#This Row],[RCA]])</f>
        <v>720</v>
      </c>
      <c r="K824" s="10">
        <f>SUMIFS(IsQList,IsIList,Table_ExternalData_15[[#This Row],[item_key]],IsITypeList,Table_ExternalData_17[[#Headers],[R/P]])</f>
        <v>9924</v>
      </c>
      <c r="L824" s="10">
        <f>SUMIFS(IsQList,IsIList,Table_ExternalData_15[[#This Row],[item_key]],IsITypeList,Table_ExternalData_17[[#Headers],[CST]])</f>
        <v>0</v>
      </c>
      <c r="M824" s="10">
        <f>SUMIFS(IsQList,IsIList,Table_ExternalData_15[[#This Row],[item_key]],IsITypeList,Table_ExternalData_17[[#Headers],[S/I]])</f>
        <v>0</v>
      </c>
      <c r="N824" s="10">
        <f>SUMIFS(IsQList,IsIList,Table_ExternalData_15[[#This Row],[item_key]],IsITypeList,Table_ExternalData_17[[#Headers],[VST]])</f>
        <v>0</v>
      </c>
      <c r="O824" s="10">
        <f>SUMIFS(IsQList,IsIList,Table_ExternalData_15[[#This Row],[item_key]],IsITypeList,Table_ExternalData_17[[#Headers],[RTN]])</f>
        <v>-71</v>
      </c>
      <c r="P824" s="10">
        <f>SUM(Table_ExternalData_17[[#This Row],[R/P]:[RTN]])</f>
        <v>9853</v>
      </c>
      <c r="Q824" s="10">
        <f>SUM((Table_ExternalData_17[[#This Row],[Opening]]+Table_ExternalData_17[[#This Row],[Total Receipt]])-Table_ExternalData_17[[#This Row],[Total Issue]])</f>
        <v>-8773</v>
      </c>
    </row>
    <row r="825" spans="1:17">
      <c r="A825" s="1" t="s">
        <v>582</v>
      </c>
      <c r="B825" s="1" t="s">
        <v>1429</v>
      </c>
      <c r="C825" s="1" t="s">
        <v>1430</v>
      </c>
      <c r="D825" s="10">
        <f>SUMIFS(OPBQList,OPBIList,Table_ExternalData_17[[#This Row],[item_key]])</f>
        <v>4</v>
      </c>
      <c r="E825" s="10">
        <f>SUMIFS(GQList,GIList,Table_ExternalData_17[[#This Row],[item_key]],GTList,Table_ExternalData_17[[#Headers],[GRN]])</f>
        <v>400</v>
      </c>
      <c r="F825" s="10">
        <f>SUMIFS(GQList,GIList,Table_ExternalData_17[[#This Row],[item_key]],GTList,Table_ExternalData_17[[#Headers],[VSTR]])</f>
        <v>0</v>
      </c>
      <c r="G825" s="10">
        <f>SUMIFS(GQList,GIList,Table_ExternalData_17[[#This Row],[item_key]],GTList,Table_ExternalData_17[[#Headers],[SR]])</f>
        <v>0</v>
      </c>
      <c r="H825" s="10">
        <f>SUMIFS(GQList,GIList,Table_ExternalData_17[[#This Row],[item_key]],GTList,Table_ExternalData_17[[#Headers],[TR]])</f>
        <v>0</v>
      </c>
      <c r="I825" s="10">
        <f>SUMIFS(GQList,GIList,Table_ExternalData_17[[#This Row],[item_key]],GTList,Table_ExternalData_17[[#Headers],[RCA]])</f>
        <v>0</v>
      </c>
      <c r="J825" s="10">
        <f>SUM(Table_ExternalData_17[[#This Row],[GRN]]+Table_ExternalData_17[[#This Row],[VSTR]]+Table_ExternalData_17[[#This Row],[SR]]+Table_ExternalData_17[[#This Row],[TR]]+Table_ExternalData_17[[#This Row],[RCA]])</f>
        <v>400</v>
      </c>
      <c r="K825" s="10">
        <f>SUMIFS(IsQList,IsIList,Table_ExternalData_15[[#This Row],[item_key]],IsITypeList,Table_ExternalData_17[[#Headers],[R/P]])</f>
        <v>9924</v>
      </c>
      <c r="L825" s="10">
        <f>SUMIFS(IsQList,IsIList,Table_ExternalData_15[[#This Row],[item_key]],IsITypeList,Table_ExternalData_17[[#Headers],[CST]])</f>
        <v>10</v>
      </c>
      <c r="M825" s="10">
        <f>SUMIFS(IsQList,IsIList,Table_ExternalData_15[[#This Row],[item_key]],IsITypeList,Table_ExternalData_17[[#Headers],[S/I]])</f>
        <v>0</v>
      </c>
      <c r="N825" s="10">
        <f>SUMIFS(IsQList,IsIList,Table_ExternalData_15[[#This Row],[item_key]],IsITypeList,Table_ExternalData_17[[#Headers],[VST]])</f>
        <v>0</v>
      </c>
      <c r="O825" s="10">
        <f>SUMIFS(IsQList,IsIList,Table_ExternalData_15[[#This Row],[item_key]],IsITypeList,Table_ExternalData_17[[#Headers],[RTN]])</f>
        <v>-21</v>
      </c>
      <c r="P825" s="10">
        <f>SUM(Table_ExternalData_17[[#This Row],[R/P]:[RTN]])</f>
        <v>9913</v>
      </c>
      <c r="Q825" s="10">
        <f>SUM((Table_ExternalData_17[[#This Row],[Opening]]+Table_ExternalData_17[[#This Row],[Total Receipt]])-Table_ExternalData_17[[#This Row],[Total Issue]])</f>
        <v>-9509</v>
      </c>
    </row>
    <row r="826" spans="1:17">
      <c r="A826" s="1" t="s">
        <v>127</v>
      </c>
      <c r="B826" s="1" t="s">
        <v>1147</v>
      </c>
      <c r="C826" s="1" t="s">
        <v>1148</v>
      </c>
      <c r="D826" s="10">
        <f>SUMIFS(OPBQList,OPBIList,Table_ExternalData_17[[#This Row],[item_key]])</f>
        <v>203</v>
      </c>
      <c r="E826" s="10">
        <f>SUMIFS(GQList,GIList,Table_ExternalData_17[[#This Row],[item_key]],GTList,Table_ExternalData_17[[#Headers],[GRN]])</f>
        <v>1244</v>
      </c>
      <c r="F826" s="10">
        <f>SUMIFS(GQList,GIList,Table_ExternalData_17[[#This Row],[item_key]],GTList,Table_ExternalData_17[[#Headers],[VSTR]])</f>
        <v>0</v>
      </c>
      <c r="G826" s="10">
        <f>SUMIFS(GQList,GIList,Table_ExternalData_17[[#This Row],[item_key]],GTList,Table_ExternalData_17[[#Headers],[SR]])</f>
        <v>0</v>
      </c>
      <c r="H826" s="10">
        <f>SUMIFS(GQList,GIList,Table_ExternalData_17[[#This Row],[item_key]],GTList,Table_ExternalData_17[[#Headers],[TR]])</f>
        <v>0</v>
      </c>
      <c r="I826" s="10">
        <f>SUMIFS(GQList,GIList,Table_ExternalData_17[[#This Row],[item_key]],GTList,Table_ExternalData_17[[#Headers],[RCA]])</f>
        <v>-60</v>
      </c>
      <c r="J826" s="10">
        <f>SUM(Table_ExternalData_17[[#This Row],[GRN]]+Table_ExternalData_17[[#This Row],[VSTR]]+Table_ExternalData_17[[#This Row],[SR]]+Table_ExternalData_17[[#This Row],[TR]]+Table_ExternalData_17[[#This Row],[RCA]])</f>
        <v>1184</v>
      </c>
      <c r="K826" s="10">
        <f>SUMIFS(IsQList,IsIList,Table_ExternalData_15[[#This Row],[item_key]],IsITypeList,Table_ExternalData_17[[#Headers],[R/P]])</f>
        <v>9924</v>
      </c>
      <c r="L826" s="10">
        <f>SUMIFS(IsQList,IsIList,Table_ExternalData_15[[#This Row],[item_key]],IsITypeList,Table_ExternalData_17[[#Headers],[CST]])</f>
        <v>10</v>
      </c>
      <c r="M826" s="10">
        <f>SUMIFS(IsQList,IsIList,Table_ExternalData_15[[#This Row],[item_key]],IsITypeList,Table_ExternalData_17[[#Headers],[S/I]])</f>
        <v>0</v>
      </c>
      <c r="N826" s="10">
        <f>SUMIFS(IsQList,IsIList,Table_ExternalData_15[[#This Row],[item_key]],IsITypeList,Table_ExternalData_17[[#Headers],[VST]])</f>
        <v>0</v>
      </c>
      <c r="O826" s="10">
        <f>SUMIFS(IsQList,IsIList,Table_ExternalData_15[[#This Row],[item_key]],IsITypeList,Table_ExternalData_17[[#Headers],[RTN]])</f>
        <v>-21</v>
      </c>
      <c r="P826" s="10">
        <f>SUM(Table_ExternalData_17[[#This Row],[R/P]:[RTN]])</f>
        <v>9913</v>
      </c>
      <c r="Q826" s="10">
        <f>SUM((Table_ExternalData_17[[#This Row],[Opening]]+Table_ExternalData_17[[#This Row],[Total Receipt]])-Table_ExternalData_17[[#This Row],[Total Issue]])</f>
        <v>-8526</v>
      </c>
    </row>
    <row r="827" spans="1:17">
      <c r="A827" s="1" t="s">
        <v>2258</v>
      </c>
      <c r="B827" s="1" t="s">
        <v>2937</v>
      </c>
      <c r="C827" s="1" t="s">
        <v>2938</v>
      </c>
      <c r="D827" s="10">
        <f>SUMIFS(OPBQList,OPBIList,Table_ExternalData_17[[#This Row],[item_key]])</f>
        <v>504</v>
      </c>
      <c r="E827" s="10">
        <f>SUMIFS(GQList,GIList,Table_ExternalData_17[[#This Row],[item_key]],GTList,Table_ExternalData_17[[#Headers],[GRN]])</f>
        <v>0</v>
      </c>
      <c r="F827" s="10">
        <f>SUMIFS(GQList,GIList,Table_ExternalData_17[[#This Row],[item_key]],GTList,Table_ExternalData_17[[#Headers],[VSTR]])</f>
        <v>0</v>
      </c>
      <c r="G827" s="10">
        <f>SUMIFS(GQList,GIList,Table_ExternalData_17[[#This Row],[item_key]],GTList,Table_ExternalData_17[[#Headers],[SR]])</f>
        <v>0</v>
      </c>
      <c r="H827" s="10">
        <f>SUMIFS(GQList,GIList,Table_ExternalData_17[[#This Row],[item_key]],GTList,Table_ExternalData_17[[#Headers],[TR]])</f>
        <v>0</v>
      </c>
      <c r="I827" s="10">
        <f>SUMIFS(GQList,GIList,Table_ExternalData_17[[#This Row],[item_key]],GTList,Table_ExternalData_17[[#Headers],[RCA]])</f>
        <v>0</v>
      </c>
      <c r="J827" s="10">
        <f>SUM(Table_ExternalData_17[[#This Row],[GRN]]+Table_ExternalData_17[[#This Row],[VSTR]]+Table_ExternalData_17[[#This Row],[SR]]+Table_ExternalData_17[[#This Row],[TR]]+Table_ExternalData_17[[#This Row],[RCA]])</f>
        <v>0</v>
      </c>
      <c r="K827" s="10">
        <f>SUMIFS(IsQList,IsIList,Table_ExternalData_15[[#This Row],[item_key]],IsITypeList,Table_ExternalData_17[[#Headers],[R/P]])</f>
        <v>9924</v>
      </c>
      <c r="L827" s="10">
        <f>SUMIFS(IsQList,IsIList,Table_ExternalData_15[[#This Row],[item_key]],IsITypeList,Table_ExternalData_17[[#Headers],[CST]])</f>
        <v>0</v>
      </c>
      <c r="M827" s="10">
        <f>SUMIFS(IsQList,IsIList,Table_ExternalData_15[[#This Row],[item_key]],IsITypeList,Table_ExternalData_17[[#Headers],[S/I]])</f>
        <v>0</v>
      </c>
      <c r="N827" s="10">
        <f>SUMIFS(IsQList,IsIList,Table_ExternalData_15[[#This Row],[item_key]],IsITypeList,Table_ExternalData_17[[#Headers],[VST]])</f>
        <v>0</v>
      </c>
      <c r="O827" s="10">
        <f>SUMIFS(IsQList,IsIList,Table_ExternalData_15[[#This Row],[item_key]],IsITypeList,Table_ExternalData_17[[#Headers],[RTN]])</f>
        <v>-67</v>
      </c>
      <c r="P827" s="10">
        <f>SUM(Table_ExternalData_17[[#This Row],[R/P]:[RTN]])</f>
        <v>9857</v>
      </c>
      <c r="Q827" s="10">
        <f>SUM((Table_ExternalData_17[[#This Row],[Opening]]+Table_ExternalData_17[[#This Row],[Total Receipt]])-Table_ExternalData_17[[#This Row],[Total Issue]])</f>
        <v>-9353</v>
      </c>
    </row>
    <row r="828" spans="1:17">
      <c r="A828" s="1" t="s">
        <v>2348</v>
      </c>
      <c r="B828" s="1" t="s">
        <v>2939</v>
      </c>
      <c r="C828" s="1" t="s">
        <v>2940</v>
      </c>
      <c r="D828" s="10">
        <f>SUMIFS(OPBQList,OPBIList,Table_ExternalData_17[[#This Row],[item_key]])</f>
        <v>548</v>
      </c>
      <c r="E828" s="10">
        <f>SUMIFS(GQList,GIList,Table_ExternalData_17[[#This Row],[item_key]],GTList,Table_ExternalData_17[[#Headers],[GRN]])</f>
        <v>0</v>
      </c>
      <c r="F828" s="10">
        <f>SUMIFS(GQList,GIList,Table_ExternalData_17[[#This Row],[item_key]],GTList,Table_ExternalData_17[[#Headers],[VSTR]])</f>
        <v>0</v>
      </c>
      <c r="G828" s="10">
        <f>SUMIFS(GQList,GIList,Table_ExternalData_17[[#This Row],[item_key]],GTList,Table_ExternalData_17[[#Headers],[SR]])</f>
        <v>0</v>
      </c>
      <c r="H828" s="10">
        <f>SUMIFS(GQList,GIList,Table_ExternalData_17[[#This Row],[item_key]],GTList,Table_ExternalData_17[[#Headers],[TR]])</f>
        <v>0</v>
      </c>
      <c r="I828" s="10">
        <f>SUMIFS(GQList,GIList,Table_ExternalData_17[[#This Row],[item_key]],GTList,Table_ExternalData_17[[#Headers],[RCA]])</f>
        <v>0</v>
      </c>
      <c r="J828" s="10">
        <f>SUM(Table_ExternalData_17[[#This Row],[GRN]]+Table_ExternalData_17[[#This Row],[VSTR]]+Table_ExternalData_17[[#This Row],[SR]]+Table_ExternalData_17[[#This Row],[TR]]+Table_ExternalData_17[[#This Row],[RCA]])</f>
        <v>0</v>
      </c>
      <c r="K828" s="10">
        <f>SUMIFS(IsQList,IsIList,Table_ExternalData_15[[#This Row],[item_key]],IsITypeList,Table_ExternalData_17[[#Headers],[R/P]])</f>
        <v>9924</v>
      </c>
      <c r="L828" s="10">
        <f>SUMIFS(IsQList,IsIList,Table_ExternalData_15[[#This Row],[item_key]],IsITypeList,Table_ExternalData_17[[#Headers],[CST]])</f>
        <v>0</v>
      </c>
      <c r="M828" s="10">
        <f>SUMIFS(IsQList,IsIList,Table_ExternalData_15[[#This Row],[item_key]],IsITypeList,Table_ExternalData_17[[#Headers],[S/I]])</f>
        <v>0</v>
      </c>
      <c r="N828" s="10">
        <f>SUMIFS(IsQList,IsIList,Table_ExternalData_15[[#This Row],[item_key]],IsITypeList,Table_ExternalData_17[[#Headers],[VST]])</f>
        <v>0</v>
      </c>
      <c r="O828" s="10">
        <f>SUMIFS(IsQList,IsIList,Table_ExternalData_15[[#This Row],[item_key]],IsITypeList,Table_ExternalData_17[[#Headers],[RTN]])</f>
        <v>-67</v>
      </c>
      <c r="P828" s="10">
        <f>SUM(Table_ExternalData_17[[#This Row],[R/P]:[RTN]])</f>
        <v>9857</v>
      </c>
      <c r="Q828" s="10">
        <f>SUM((Table_ExternalData_17[[#This Row],[Opening]]+Table_ExternalData_17[[#This Row],[Total Receipt]])-Table_ExternalData_17[[#This Row],[Total Issue]])</f>
        <v>-9309</v>
      </c>
    </row>
    <row r="829" spans="1:17">
      <c r="A829" s="1" t="s">
        <v>2259</v>
      </c>
      <c r="B829" s="1" t="s">
        <v>2941</v>
      </c>
      <c r="C829" s="1" t="s">
        <v>2942</v>
      </c>
      <c r="D829" s="10">
        <f>SUMIFS(OPBQList,OPBIList,Table_ExternalData_17[[#This Row],[item_key]])</f>
        <v>545</v>
      </c>
      <c r="E829" s="10">
        <f>SUMIFS(GQList,GIList,Table_ExternalData_17[[#This Row],[item_key]],GTList,Table_ExternalData_17[[#Headers],[GRN]])</f>
        <v>0</v>
      </c>
      <c r="F829" s="10">
        <f>SUMIFS(GQList,GIList,Table_ExternalData_17[[#This Row],[item_key]],GTList,Table_ExternalData_17[[#Headers],[VSTR]])</f>
        <v>0</v>
      </c>
      <c r="G829" s="10">
        <f>SUMIFS(GQList,GIList,Table_ExternalData_17[[#This Row],[item_key]],GTList,Table_ExternalData_17[[#Headers],[SR]])</f>
        <v>0</v>
      </c>
      <c r="H829" s="10">
        <f>SUMIFS(GQList,GIList,Table_ExternalData_17[[#This Row],[item_key]],GTList,Table_ExternalData_17[[#Headers],[TR]])</f>
        <v>0</v>
      </c>
      <c r="I829" s="10">
        <f>SUMIFS(GQList,GIList,Table_ExternalData_17[[#This Row],[item_key]],GTList,Table_ExternalData_17[[#Headers],[RCA]])</f>
        <v>0</v>
      </c>
      <c r="J829" s="10">
        <f>SUM(Table_ExternalData_17[[#This Row],[GRN]]+Table_ExternalData_17[[#This Row],[VSTR]]+Table_ExternalData_17[[#This Row],[SR]]+Table_ExternalData_17[[#This Row],[TR]]+Table_ExternalData_17[[#This Row],[RCA]])</f>
        <v>0</v>
      </c>
      <c r="K829" s="10">
        <f>SUMIFS(IsQList,IsIList,Table_ExternalData_15[[#This Row],[item_key]],IsITypeList,Table_ExternalData_17[[#Headers],[R/P]])</f>
        <v>19848</v>
      </c>
      <c r="L829" s="10">
        <f>SUMIFS(IsQList,IsIList,Table_ExternalData_15[[#This Row],[item_key]],IsITypeList,Table_ExternalData_17[[#Headers],[CST]])</f>
        <v>0</v>
      </c>
      <c r="M829" s="10">
        <f>SUMIFS(IsQList,IsIList,Table_ExternalData_15[[#This Row],[item_key]],IsITypeList,Table_ExternalData_17[[#Headers],[S/I]])</f>
        <v>0</v>
      </c>
      <c r="N829" s="10">
        <f>SUMIFS(IsQList,IsIList,Table_ExternalData_15[[#This Row],[item_key]],IsITypeList,Table_ExternalData_17[[#Headers],[VST]])</f>
        <v>0</v>
      </c>
      <c r="O829" s="10">
        <f>SUMIFS(IsQList,IsIList,Table_ExternalData_15[[#This Row],[item_key]],IsITypeList,Table_ExternalData_17[[#Headers],[RTN]])</f>
        <v>-95</v>
      </c>
      <c r="P829" s="10">
        <f>SUM(Table_ExternalData_17[[#This Row],[R/P]:[RTN]])</f>
        <v>19753</v>
      </c>
      <c r="Q829" s="10">
        <f>SUM((Table_ExternalData_17[[#This Row],[Opening]]+Table_ExternalData_17[[#This Row],[Total Receipt]])-Table_ExternalData_17[[#This Row],[Total Issue]])</f>
        <v>-19208</v>
      </c>
    </row>
    <row r="830" spans="1:17">
      <c r="A830" s="1" t="s">
        <v>379</v>
      </c>
      <c r="B830" s="1" t="s">
        <v>860</v>
      </c>
      <c r="C830" s="1" t="s">
        <v>861</v>
      </c>
      <c r="D830" s="10">
        <f>SUMIFS(OPBQList,OPBIList,Table_ExternalData_17[[#This Row],[item_key]])</f>
        <v>2110</v>
      </c>
      <c r="E830" s="10">
        <f>SUMIFS(GQList,GIList,Table_ExternalData_17[[#This Row],[item_key]],GTList,Table_ExternalData_17[[#Headers],[GRN]])</f>
        <v>240</v>
      </c>
      <c r="F830" s="10">
        <f>SUMIFS(GQList,GIList,Table_ExternalData_17[[#This Row],[item_key]],GTList,Table_ExternalData_17[[#Headers],[VSTR]])</f>
        <v>0</v>
      </c>
      <c r="G830" s="10">
        <f>SUMIFS(GQList,GIList,Table_ExternalData_17[[#This Row],[item_key]],GTList,Table_ExternalData_17[[#Headers],[SR]])</f>
        <v>0</v>
      </c>
      <c r="H830" s="10">
        <f>SUMIFS(GQList,GIList,Table_ExternalData_17[[#This Row],[item_key]],GTList,Table_ExternalData_17[[#Headers],[TR]])</f>
        <v>0</v>
      </c>
      <c r="I830" s="10">
        <f>SUMIFS(GQList,GIList,Table_ExternalData_17[[#This Row],[item_key]],GTList,Table_ExternalData_17[[#Headers],[RCA]])</f>
        <v>0</v>
      </c>
      <c r="J830" s="10">
        <f>SUM(Table_ExternalData_17[[#This Row],[GRN]]+Table_ExternalData_17[[#This Row],[VSTR]]+Table_ExternalData_17[[#This Row],[SR]]+Table_ExternalData_17[[#This Row],[TR]]+Table_ExternalData_17[[#This Row],[RCA]])</f>
        <v>240</v>
      </c>
      <c r="K830" s="10">
        <f>SUMIFS(IsQList,IsIList,Table_ExternalData_15[[#This Row],[item_key]],IsITypeList,Table_ExternalData_17[[#Headers],[R/P]])</f>
        <v>19848</v>
      </c>
      <c r="L830" s="10">
        <f>SUMIFS(IsQList,IsIList,Table_ExternalData_15[[#This Row],[item_key]],IsITypeList,Table_ExternalData_17[[#Headers],[CST]])</f>
        <v>0</v>
      </c>
      <c r="M830" s="10">
        <f>SUMIFS(IsQList,IsIList,Table_ExternalData_15[[#This Row],[item_key]],IsITypeList,Table_ExternalData_17[[#Headers],[S/I]])</f>
        <v>0</v>
      </c>
      <c r="N830" s="10">
        <f>SUMIFS(IsQList,IsIList,Table_ExternalData_15[[#This Row],[item_key]],IsITypeList,Table_ExternalData_17[[#Headers],[VST]])</f>
        <v>0</v>
      </c>
      <c r="O830" s="10">
        <f>SUMIFS(IsQList,IsIList,Table_ExternalData_15[[#This Row],[item_key]],IsITypeList,Table_ExternalData_17[[#Headers],[RTN]])</f>
        <v>-95</v>
      </c>
      <c r="P830" s="10">
        <f>SUM(Table_ExternalData_17[[#This Row],[R/P]:[RTN]])</f>
        <v>19753</v>
      </c>
      <c r="Q830" s="10">
        <f>SUM((Table_ExternalData_17[[#This Row],[Opening]]+Table_ExternalData_17[[#This Row],[Total Receipt]])-Table_ExternalData_17[[#This Row],[Total Issue]])</f>
        <v>-17403</v>
      </c>
    </row>
    <row r="831" spans="1:17">
      <c r="A831" s="1" t="s">
        <v>2368</v>
      </c>
      <c r="B831" s="1" t="s">
        <v>2943</v>
      </c>
      <c r="C831" s="1" t="s">
        <v>2944</v>
      </c>
      <c r="D831" s="10">
        <f>SUMIFS(OPBQList,OPBIList,Table_ExternalData_17[[#This Row],[item_key]])</f>
        <v>0</v>
      </c>
      <c r="E831" s="10">
        <f>SUMIFS(GQList,GIList,Table_ExternalData_17[[#This Row],[item_key]],GTList,Table_ExternalData_17[[#Headers],[GRN]])</f>
        <v>0</v>
      </c>
      <c r="F831" s="10">
        <f>SUMIFS(GQList,GIList,Table_ExternalData_17[[#This Row],[item_key]],GTList,Table_ExternalData_17[[#Headers],[VSTR]])</f>
        <v>0</v>
      </c>
      <c r="G831" s="10">
        <f>SUMIFS(GQList,GIList,Table_ExternalData_17[[#This Row],[item_key]],GTList,Table_ExternalData_17[[#Headers],[SR]])</f>
        <v>0</v>
      </c>
      <c r="H831" s="10">
        <f>SUMIFS(GQList,GIList,Table_ExternalData_17[[#This Row],[item_key]],GTList,Table_ExternalData_17[[#Headers],[TR]])</f>
        <v>0</v>
      </c>
      <c r="I831" s="10">
        <f>SUMIFS(GQList,GIList,Table_ExternalData_17[[#This Row],[item_key]],GTList,Table_ExternalData_17[[#Headers],[RCA]])</f>
        <v>0</v>
      </c>
      <c r="J831" s="10">
        <f>SUM(Table_ExternalData_17[[#This Row],[GRN]]+Table_ExternalData_17[[#This Row],[VSTR]]+Table_ExternalData_17[[#This Row],[SR]]+Table_ExternalData_17[[#This Row],[TR]]+Table_ExternalData_17[[#This Row],[RCA]])</f>
        <v>0</v>
      </c>
      <c r="K831" s="10">
        <f>SUMIFS(IsQList,IsIList,Table_ExternalData_15[[#This Row],[item_key]],IsITypeList,Table_ExternalData_17[[#Headers],[R/P]])</f>
        <v>0</v>
      </c>
      <c r="L831" s="10">
        <f>SUMIFS(IsQList,IsIList,Table_ExternalData_15[[#This Row],[item_key]],IsITypeList,Table_ExternalData_17[[#Headers],[CST]])</f>
        <v>0</v>
      </c>
      <c r="M831" s="10">
        <f>SUMIFS(IsQList,IsIList,Table_ExternalData_15[[#This Row],[item_key]],IsITypeList,Table_ExternalData_17[[#Headers],[S/I]])</f>
        <v>0</v>
      </c>
      <c r="N831" s="10">
        <f>SUMIFS(IsQList,IsIList,Table_ExternalData_15[[#This Row],[item_key]],IsITypeList,Table_ExternalData_17[[#Headers],[VST]])</f>
        <v>0</v>
      </c>
      <c r="O831" s="10">
        <f>SUMIFS(IsQList,IsIList,Table_ExternalData_15[[#This Row],[item_key]],IsITypeList,Table_ExternalData_17[[#Headers],[RTN]])</f>
        <v>-46</v>
      </c>
      <c r="P831" s="10">
        <f>SUM(Table_ExternalData_17[[#This Row],[R/P]:[RTN]])</f>
        <v>-46</v>
      </c>
      <c r="Q831" s="10">
        <f>SUM((Table_ExternalData_17[[#This Row],[Opening]]+Table_ExternalData_17[[#This Row],[Total Receipt]])-Table_ExternalData_17[[#This Row],[Total Issue]])</f>
        <v>46</v>
      </c>
    </row>
    <row r="832" spans="1:17">
      <c r="A832" s="1" t="s">
        <v>2369</v>
      </c>
      <c r="B832" s="1" t="s">
        <v>2945</v>
      </c>
      <c r="C832" s="1" t="s">
        <v>2946</v>
      </c>
      <c r="D832" s="10">
        <f>SUMIFS(OPBQList,OPBIList,Table_ExternalData_17[[#This Row],[item_key]])</f>
        <v>2</v>
      </c>
      <c r="E832" s="10">
        <f>SUMIFS(GQList,GIList,Table_ExternalData_17[[#This Row],[item_key]],GTList,Table_ExternalData_17[[#Headers],[GRN]])</f>
        <v>0</v>
      </c>
      <c r="F832" s="10">
        <f>SUMIFS(GQList,GIList,Table_ExternalData_17[[#This Row],[item_key]],GTList,Table_ExternalData_17[[#Headers],[VSTR]])</f>
        <v>0</v>
      </c>
      <c r="G832" s="10">
        <f>SUMIFS(GQList,GIList,Table_ExternalData_17[[#This Row],[item_key]],GTList,Table_ExternalData_17[[#Headers],[SR]])</f>
        <v>0</v>
      </c>
      <c r="H832" s="10">
        <f>SUMIFS(GQList,GIList,Table_ExternalData_17[[#This Row],[item_key]],GTList,Table_ExternalData_17[[#Headers],[TR]])</f>
        <v>0</v>
      </c>
      <c r="I832" s="10">
        <f>SUMIFS(GQList,GIList,Table_ExternalData_17[[#This Row],[item_key]],GTList,Table_ExternalData_17[[#Headers],[RCA]])</f>
        <v>0</v>
      </c>
      <c r="J832" s="10">
        <f>SUM(Table_ExternalData_17[[#This Row],[GRN]]+Table_ExternalData_17[[#This Row],[VSTR]]+Table_ExternalData_17[[#This Row],[SR]]+Table_ExternalData_17[[#This Row],[TR]]+Table_ExternalData_17[[#This Row],[RCA]])</f>
        <v>0</v>
      </c>
      <c r="K832" s="10">
        <f>SUMIFS(IsQList,IsIList,Table_ExternalData_15[[#This Row],[item_key]],IsITypeList,Table_ExternalData_17[[#Headers],[R/P]])</f>
        <v>0</v>
      </c>
      <c r="L832" s="10">
        <f>SUMIFS(IsQList,IsIList,Table_ExternalData_15[[#This Row],[item_key]],IsITypeList,Table_ExternalData_17[[#Headers],[CST]])</f>
        <v>100</v>
      </c>
      <c r="M832" s="10">
        <f>SUMIFS(IsQList,IsIList,Table_ExternalData_15[[#This Row],[item_key]],IsITypeList,Table_ExternalData_17[[#Headers],[S/I]])</f>
        <v>0</v>
      </c>
      <c r="N832" s="10">
        <f>SUMIFS(IsQList,IsIList,Table_ExternalData_15[[#This Row],[item_key]],IsITypeList,Table_ExternalData_17[[#Headers],[VST]])</f>
        <v>0</v>
      </c>
      <c r="O832" s="10">
        <f>SUMIFS(IsQList,IsIList,Table_ExternalData_15[[#This Row],[item_key]],IsITypeList,Table_ExternalData_17[[#Headers],[RTN]])</f>
        <v>-17</v>
      </c>
      <c r="P832" s="10">
        <f>SUM(Table_ExternalData_17[[#This Row],[R/P]:[RTN]])</f>
        <v>83</v>
      </c>
      <c r="Q832" s="10">
        <f>SUM((Table_ExternalData_17[[#This Row],[Opening]]+Table_ExternalData_17[[#This Row],[Total Receipt]])-Table_ExternalData_17[[#This Row],[Total Issue]])</f>
        <v>-81</v>
      </c>
    </row>
    <row r="833" spans="1:17">
      <c r="A833" s="1" t="s">
        <v>2370</v>
      </c>
      <c r="B833" s="1" t="s">
        <v>2947</v>
      </c>
      <c r="C833" s="1" t="s">
        <v>2948</v>
      </c>
      <c r="D833" s="10">
        <f>SUMIFS(OPBQList,OPBIList,Table_ExternalData_17[[#This Row],[item_key]])</f>
        <v>0</v>
      </c>
      <c r="E833" s="10">
        <f>SUMIFS(GQList,GIList,Table_ExternalData_17[[#This Row],[item_key]],GTList,Table_ExternalData_17[[#Headers],[GRN]])</f>
        <v>0</v>
      </c>
      <c r="F833" s="10">
        <f>SUMIFS(GQList,GIList,Table_ExternalData_17[[#This Row],[item_key]],GTList,Table_ExternalData_17[[#Headers],[VSTR]])</f>
        <v>0</v>
      </c>
      <c r="G833" s="10">
        <f>SUMIFS(GQList,GIList,Table_ExternalData_17[[#This Row],[item_key]],GTList,Table_ExternalData_17[[#Headers],[SR]])</f>
        <v>0</v>
      </c>
      <c r="H833" s="10">
        <f>SUMIFS(GQList,GIList,Table_ExternalData_17[[#This Row],[item_key]],GTList,Table_ExternalData_17[[#Headers],[TR]])</f>
        <v>0</v>
      </c>
      <c r="I833" s="10">
        <f>SUMIFS(GQList,GIList,Table_ExternalData_17[[#This Row],[item_key]],GTList,Table_ExternalData_17[[#Headers],[RCA]])</f>
        <v>0</v>
      </c>
      <c r="J833" s="10">
        <f>SUM(Table_ExternalData_17[[#This Row],[GRN]]+Table_ExternalData_17[[#This Row],[VSTR]]+Table_ExternalData_17[[#This Row],[SR]]+Table_ExternalData_17[[#This Row],[TR]]+Table_ExternalData_17[[#This Row],[RCA]])</f>
        <v>0</v>
      </c>
      <c r="K833" s="10">
        <f>SUMIFS(IsQList,IsIList,Table_ExternalData_15[[#This Row],[item_key]],IsITypeList,Table_ExternalData_17[[#Headers],[R/P]])</f>
        <v>9777</v>
      </c>
      <c r="L833" s="10">
        <f>SUMIFS(IsQList,IsIList,Table_ExternalData_15[[#This Row],[item_key]],IsITypeList,Table_ExternalData_17[[#Headers],[CST]])</f>
        <v>0</v>
      </c>
      <c r="M833" s="10">
        <f>SUMIFS(IsQList,IsIList,Table_ExternalData_15[[#This Row],[item_key]],IsITypeList,Table_ExternalData_17[[#Headers],[S/I]])</f>
        <v>0</v>
      </c>
      <c r="N833" s="10">
        <f>SUMIFS(IsQList,IsIList,Table_ExternalData_15[[#This Row],[item_key]],IsITypeList,Table_ExternalData_17[[#Headers],[VST]])</f>
        <v>0</v>
      </c>
      <c r="O833" s="10">
        <f>SUMIFS(IsQList,IsIList,Table_ExternalData_15[[#This Row],[item_key]],IsITypeList,Table_ExternalData_17[[#Headers],[RTN]])</f>
        <v>-130</v>
      </c>
      <c r="P833" s="10">
        <f>SUM(Table_ExternalData_17[[#This Row],[R/P]:[RTN]])</f>
        <v>9647</v>
      </c>
      <c r="Q833" s="10">
        <f>SUM((Table_ExternalData_17[[#This Row],[Opening]]+Table_ExternalData_17[[#This Row],[Total Receipt]])-Table_ExternalData_17[[#This Row],[Total Issue]])</f>
        <v>-9647</v>
      </c>
    </row>
    <row r="834" spans="1:17">
      <c r="A834" s="1" t="s">
        <v>267</v>
      </c>
      <c r="B834" s="1" t="s">
        <v>1554</v>
      </c>
      <c r="C834" s="1" t="s">
        <v>1555</v>
      </c>
      <c r="D834" s="10">
        <f>SUMIFS(OPBQList,OPBIList,Table_ExternalData_17[[#This Row],[item_key]])</f>
        <v>-540</v>
      </c>
      <c r="E834" s="10">
        <f>SUMIFS(GQList,GIList,Table_ExternalData_17[[#This Row],[item_key]],GTList,Table_ExternalData_17[[#Headers],[GRN]])</f>
        <v>500</v>
      </c>
      <c r="F834" s="10">
        <f>SUMIFS(GQList,GIList,Table_ExternalData_17[[#This Row],[item_key]],GTList,Table_ExternalData_17[[#Headers],[VSTR]])</f>
        <v>0</v>
      </c>
      <c r="G834" s="10">
        <f>SUMIFS(GQList,GIList,Table_ExternalData_17[[#This Row],[item_key]],GTList,Table_ExternalData_17[[#Headers],[SR]])</f>
        <v>0</v>
      </c>
      <c r="H834" s="10">
        <f>SUMIFS(GQList,GIList,Table_ExternalData_17[[#This Row],[item_key]],GTList,Table_ExternalData_17[[#Headers],[TR]])</f>
        <v>0</v>
      </c>
      <c r="I834" s="10">
        <f>SUMIFS(GQList,GIList,Table_ExternalData_17[[#This Row],[item_key]],GTList,Table_ExternalData_17[[#Headers],[RCA]])</f>
        <v>0</v>
      </c>
      <c r="J834" s="10">
        <f>SUM(Table_ExternalData_17[[#This Row],[GRN]]+Table_ExternalData_17[[#This Row],[VSTR]]+Table_ExternalData_17[[#This Row],[SR]]+Table_ExternalData_17[[#This Row],[TR]]+Table_ExternalData_17[[#This Row],[RCA]])</f>
        <v>500</v>
      </c>
      <c r="K834" s="10">
        <f>SUMIFS(IsQList,IsIList,Table_ExternalData_15[[#This Row],[item_key]],IsITypeList,Table_ExternalData_17[[#Headers],[R/P]])</f>
        <v>9777</v>
      </c>
      <c r="L834" s="10">
        <f>SUMIFS(IsQList,IsIList,Table_ExternalData_15[[#This Row],[item_key]],IsITypeList,Table_ExternalData_17[[#Headers],[CST]])</f>
        <v>0</v>
      </c>
      <c r="M834" s="10">
        <f>SUMIFS(IsQList,IsIList,Table_ExternalData_15[[#This Row],[item_key]],IsITypeList,Table_ExternalData_17[[#Headers],[S/I]])</f>
        <v>0</v>
      </c>
      <c r="N834" s="10">
        <f>SUMIFS(IsQList,IsIList,Table_ExternalData_15[[#This Row],[item_key]],IsITypeList,Table_ExternalData_17[[#Headers],[VST]])</f>
        <v>0</v>
      </c>
      <c r="O834" s="10">
        <f>SUMIFS(IsQList,IsIList,Table_ExternalData_15[[#This Row],[item_key]],IsITypeList,Table_ExternalData_17[[#Headers],[RTN]])</f>
        <v>-130</v>
      </c>
      <c r="P834" s="10">
        <f>SUM(Table_ExternalData_17[[#This Row],[R/P]:[RTN]])</f>
        <v>9647</v>
      </c>
      <c r="Q834" s="10">
        <f>SUM((Table_ExternalData_17[[#This Row],[Opening]]+Table_ExternalData_17[[#This Row],[Total Receipt]])-Table_ExternalData_17[[#This Row],[Total Issue]])</f>
        <v>-9687</v>
      </c>
    </row>
    <row r="835" spans="1:17">
      <c r="A835" s="1" t="s">
        <v>2014</v>
      </c>
      <c r="B835" s="1" t="s">
        <v>2949</v>
      </c>
      <c r="C835" s="1" t="s">
        <v>2950</v>
      </c>
      <c r="D835" s="10">
        <f>SUMIFS(OPBQList,OPBIList,Table_ExternalData_17[[#This Row],[item_key]])</f>
        <v>4451</v>
      </c>
      <c r="E835" s="10">
        <f>SUMIFS(GQList,GIList,Table_ExternalData_17[[#This Row],[item_key]],GTList,Table_ExternalData_17[[#Headers],[GRN]])</f>
        <v>0</v>
      </c>
      <c r="F835" s="10">
        <f>SUMIFS(GQList,GIList,Table_ExternalData_17[[#This Row],[item_key]],GTList,Table_ExternalData_17[[#Headers],[VSTR]])</f>
        <v>0</v>
      </c>
      <c r="G835" s="10">
        <f>SUMIFS(GQList,GIList,Table_ExternalData_17[[#This Row],[item_key]],GTList,Table_ExternalData_17[[#Headers],[SR]])</f>
        <v>0</v>
      </c>
      <c r="H835" s="10">
        <f>SUMIFS(GQList,GIList,Table_ExternalData_17[[#This Row],[item_key]],GTList,Table_ExternalData_17[[#Headers],[TR]])</f>
        <v>0</v>
      </c>
      <c r="I835" s="10">
        <f>SUMIFS(GQList,GIList,Table_ExternalData_17[[#This Row],[item_key]],GTList,Table_ExternalData_17[[#Headers],[RCA]])</f>
        <v>0</v>
      </c>
      <c r="J835" s="10">
        <f>SUM(Table_ExternalData_17[[#This Row],[GRN]]+Table_ExternalData_17[[#This Row],[VSTR]]+Table_ExternalData_17[[#This Row],[SR]]+Table_ExternalData_17[[#This Row],[TR]]+Table_ExternalData_17[[#This Row],[RCA]])</f>
        <v>0</v>
      </c>
      <c r="K835" s="10">
        <f>SUMIFS(IsQList,IsIList,Table_ExternalData_15[[#This Row],[item_key]],IsITypeList,Table_ExternalData_17[[#Headers],[R/P]])</f>
        <v>9924</v>
      </c>
      <c r="L835" s="10">
        <f>SUMIFS(IsQList,IsIList,Table_ExternalData_15[[#This Row],[item_key]],IsITypeList,Table_ExternalData_17[[#Headers],[CST]])</f>
        <v>0</v>
      </c>
      <c r="M835" s="10">
        <f>SUMIFS(IsQList,IsIList,Table_ExternalData_15[[#This Row],[item_key]],IsITypeList,Table_ExternalData_17[[#Headers],[S/I]])</f>
        <v>0</v>
      </c>
      <c r="N835" s="10">
        <f>SUMIFS(IsQList,IsIList,Table_ExternalData_15[[#This Row],[item_key]],IsITypeList,Table_ExternalData_17[[#Headers],[VST]])</f>
        <v>0</v>
      </c>
      <c r="O835" s="10">
        <f>SUMIFS(IsQList,IsIList,Table_ExternalData_15[[#This Row],[item_key]],IsITypeList,Table_ExternalData_17[[#Headers],[RTN]])</f>
        <v>-9</v>
      </c>
      <c r="P835" s="10">
        <f>SUM(Table_ExternalData_17[[#This Row],[R/P]:[RTN]])</f>
        <v>9915</v>
      </c>
      <c r="Q835" s="10">
        <f>SUM((Table_ExternalData_17[[#This Row],[Opening]]+Table_ExternalData_17[[#This Row],[Total Receipt]])-Table_ExternalData_17[[#This Row],[Total Issue]])</f>
        <v>-5464</v>
      </c>
    </row>
    <row r="836" spans="1:17">
      <c r="A836" s="1" t="s">
        <v>2043</v>
      </c>
      <c r="B836" s="1" t="s">
        <v>2951</v>
      </c>
      <c r="C836" s="1" t="s">
        <v>2952</v>
      </c>
      <c r="D836" s="10">
        <f>SUMIFS(OPBQList,OPBIList,Table_ExternalData_17[[#This Row],[item_key]])</f>
        <v>222</v>
      </c>
      <c r="E836" s="10">
        <f>SUMIFS(GQList,GIList,Table_ExternalData_17[[#This Row],[item_key]],GTList,Table_ExternalData_17[[#Headers],[GRN]])</f>
        <v>480</v>
      </c>
      <c r="F836" s="10">
        <f>SUMIFS(GQList,GIList,Table_ExternalData_17[[#This Row],[item_key]],GTList,Table_ExternalData_17[[#Headers],[VSTR]])</f>
        <v>0</v>
      </c>
      <c r="G836" s="10">
        <f>SUMIFS(GQList,GIList,Table_ExternalData_17[[#This Row],[item_key]],GTList,Table_ExternalData_17[[#Headers],[SR]])</f>
        <v>0</v>
      </c>
      <c r="H836" s="10">
        <f>SUMIFS(GQList,GIList,Table_ExternalData_17[[#This Row],[item_key]],GTList,Table_ExternalData_17[[#Headers],[TR]])</f>
        <v>0</v>
      </c>
      <c r="I836" s="10">
        <f>SUMIFS(GQList,GIList,Table_ExternalData_17[[#This Row],[item_key]],GTList,Table_ExternalData_17[[#Headers],[RCA]])</f>
        <v>0</v>
      </c>
      <c r="J836" s="10">
        <f>SUM(Table_ExternalData_17[[#This Row],[GRN]]+Table_ExternalData_17[[#This Row],[VSTR]]+Table_ExternalData_17[[#This Row],[SR]]+Table_ExternalData_17[[#This Row],[TR]]+Table_ExternalData_17[[#This Row],[RCA]])</f>
        <v>480</v>
      </c>
      <c r="K836" s="10">
        <f>SUMIFS(IsQList,IsIList,Table_ExternalData_15[[#This Row],[item_key]],IsITypeList,Table_ExternalData_17[[#Headers],[R/P]])</f>
        <v>9924</v>
      </c>
      <c r="L836" s="10">
        <f>SUMIFS(IsQList,IsIList,Table_ExternalData_15[[#This Row],[item_key]],IsITypeList,Table_ExternalData_17[[#Headers],[CST]])</f>
        <v>0</v>
      </c>
      <c r="M836" s="10">
        <f>SUMIFS(IsQList,IsIList,Table_ExternalData_15[[#This Row],[item_key]],IsITypeList,Table_ExternalData_17[[#Headers],[S/I]])</f>
        <v>0</v>
      </c>
      <c r="N836" s="10">
        <f>SUMIFS(IsQList,IsIList,Table_ExternalData_15[[#This Row],[item_key]],IsITypeList,Table_ExternalData_17[[#Headers],[VST]])</f>
        <v>0</v>
      </c>
      <c r="O836" s="10">
        <f>SUMIFS(IsQList,IsIList,Table_ExternalData_15[[#This Row],[item_key]],IsITypeList,Table_ExternalData_17[[#Headers],[RTN]])</f>
        <v>0</v>
      </c>
      <c r="P836" s="10">
        <f>SUM(Table_ExternalData_17[[#This Row],[R/P]:[RTN]])</f>
        <v>9924</v>
      </c>
      <c r="Q836" s="10">
        <f>SUM((Table_ExternalData_17[[#This Row],[Opening]]+Table_ExternalData_17[[#This Row],[Total Receipt]])-Table_ExternalData_17[[#This Row],[Total Issue]])</f>
        <v>-9222</v>
      </c>
    </row>
    <row r="837" spans="1:17">
      <c r="A837" s="1" t="s">
        <v>2015</v>
      </c>
      <c r="B837" s="1" t="s">
        <v>2953</v>
      </c>
      <c r="C837" s="1" t="s">
        <v>2954</v>
      </c>
      <c r="D837" s="10">
        <f>SUMIFS(OPBQList,OPBIList,Table_ExternalData_17[[#This Row],[item_key]])</f>
        <v>4451</v>
      </c>
      <c r="E837" s="10">
        <f>SUMIFS(GQList,GIList,Table_ExternalData_17[[#This Row],[item_key]],GTList,Table_ExternalData_17[[#Headers],[GRN]])</f>
        <v>0</v>
      </c>
      <c r="F837" s="10">
        <f>SUMIFS(GQList,GIList,Table_ExternalData_17[[#This Row],[item_key]],GTList,Table_ExternalData_17[[#Headers],[VSTR]])</f>
        <v>0</v>
      </c>
      <c r="G837" s="10">
        <f>SUMIFS(GQList,GIList,Table_ExternalData_17[[#This Row],[item_key]],GTList,Table_ExternalData_17[[#Headers],[SR]])</f>
        <v>0</v>
      </c>
      <c r="H837" s="10">
        <f>SUMIFS(GQList,GIList,Table_ExternalData_17[[#This Row],[item_key]],GTList,Table_ExternalData_17[[#Headers],[TR]])</f>
        <v>0</v>
      </c>
      <c r="I837" s="10">
        <f>SUMIFS(GQList,GIList,Table_ExternalData_17[[#This Row],[item_key]],GTList,Table_ExternalData_17[[#Headers],[RCA]])</f>
        <v>0</v>
      </c>
      <c r="J837" s="10">
        <f>SUM(Table_ExternalData_17[[#This Row],[GRN]]+Table_ExternalData_17[[#This Row],[VSTR]]+Table_ExternalData_17[[#This Row],[SR]]+Table_ExternalData_17[[#This Row],[TR]]+Table_ExternalData_17[[#This Row],[RCA]])</f>
        <v>0</v>
      </c>
      <c r="K837" s="10">
        <f>SUMIFS(IsQList,IsIList,Table_ExternalData_15[[#This Row],[item_key]],IsITypeList,Table_ExternalData_17[[#Headers],[R/P]])</f>
        <v>9924</v>
      </c>
      <c r="L837" s="10">
        <f>SUMIFS(IsQList,IsIList,Table_ExternalData_15[[#This Row],[item_key]],IsITypeList,Table_ExternalData_17[[#Headers],[CST]])</f>
        <v>0</v>
      </c>
      <c r="M837" s="10">
        <f>SUMIFS(IsQList,IsIList,Table_ExternalData_15[[#This Row],[item_key]],IsITypeList,Table_ExternalData_17[[#Headers],[S/I]])</f>
        <v>0</v>
      </c>
      <c r="N837" s="10">
        <f>SUMIFS(IsQList,IsIList,Table_ExternalData_15[[#This Row],[item_key]],IsITypeList,Table_ExternalData_17[[#Headers],[VST]])</f>
        <v>0</v>
      </c>
      <c r="O837" s="10">
        <f>SUMIFS(IsQList,IsIList,Table_ExternalData_15[[#This Row],[item_key]],IsITypeList,Table_ExternalData_17[[#Headers],[RTN]])</f>
        <v>-30</v>
      </c>
      <c r="P837" s="10">
        <f>SUM(Table_ExternalData_17[[#This Row],[R/P]:[RTN]])</f>
        <v>9894</v>
      </c>
      <c r="Q837" s="10">
        <f>SUM((Table_ExternalData_17[[#This Row],[Opening]]+Table_ExternalData_17[[#This Row],[Total Receipt]])-Table_ExternalData_17[[#This Row],[Total Issue]])</f>
        <v>-5443</v>
      </c>
    </row>
    <row r="838" spans="1:17">
      <c r="A838" s="1" t="s">
        <v>583</v>
      </c>
      <c r="B838" s="1" t="s">
        <v>1411</v>
      </c>
      <c r="C838" s="1" t="s">
        <v>1412</v>
      </c>
      <c r="D838" s="10">
        <f>SUMIFS(OPBQList,OPBIList,Table_ExternalData_17[[#This Row],[item_key]])</f>
        <v>560</v>
      </c>
      <c r="E838" s="10">
        <f>SUMIFS(GQList,GIList,Table_ExternalData_17[[#This Row],[item_key]],GTList,Table_ExternalData_17[[#Headers],[GRN]])</f>
        <v>250</v>
      </c>
      <c r="F838" s="10">
        <f>SUMIFS(GQList,GIList,Table_ExternalData_17[[#This Row],[item_key]],GTList,Table_ExternalData_17[[#Headers],[VSTR]])</f>
        <v>0</v>
      </c>
      <c r="G838" s="10">
        <f>SUMIFS(GQList,GIList,Table_ExternalData_17[[#This Row],[item_key]],GTList,Table_ExternalData_17[[#Headers],[SR]])</f>
        <v>0</v>
      </c>
      <c r="H838" s="10">
        <f>SUMIFS(GQList,GIList,Table_ExternalData_17[[#This Row],[item_key]],GTList,Table_ExternalData_17[[#Headers],[TR]])</f>
        <v>0</v>
      </c>
      <c r="I838" s="10">
        <f>SUMIFS(GQList,GIList,Table_ExternalData_17[[#This Row],[item_key]],GTList,Table_ExternalData_17[[#Headers],[RCA]])</f>
        <v>0</v>
      </c>
      <c r="J838" s="10">
        <f>SUM(Table_ExternalData_17[[#This Row],[GRN]]+Table_ExternalData_17[[#This Row],[VSTR]]+Table_ExternalData_17[[#This Row],[SR]]+Table_ExternalData_17[[#This Row],[TR]]+Table_ExternalData_17[[#This Row],[RCA]])</f>
        <v>250</v>
      </c>
      <c r="K838" s="10">
        <f>SUMIFS(IsQList,IsIList,Table_ExternalData_15[[#This Row],[item_key]],IsITypeList,Table_ExternalData_17[[#Headers],[R/P]])</f>
        <v>9924</v>
      </c>
      <c r="L838" s="10">
        <f>SUMIFS(IsQList,IsIList,Table_ExternalData_15[[#This Row],[item_key]],IsITypeList,Table_ExternalData_17[[#Headers],[CST]])</f>
        <v>0</v>
      </c>
      <c r="M838" s="10">
        <f>SUMIFS(IsQList,IsIList,Table_ExternalData_15[[#This Row],[item_key]],IsITypeList,Table_ExternalData_17[[#Headers],[S/I]])</f>
        <v>0</v>
      </c>
      <c r="N838" s="10">
        <f>SUMIFS(IsQList,IsIList,Table_ExternalData_15[[#This Row],[item_key]],IsITypeList,Table_ExternalData_17[[#Headers],[VST]])</f>
        <v>0</v>
      </c>
      <c r="O838" s="10">
        <f>SUMIFS(IsQList,IsIList,Table_ExternalData_15[[#This Row],[item_key]],IsITypeList,Table_ExternalData_17[[#Headers],[RTN]])</f>
        <v>-30</v>
      </c>
      <c r="P838" s="10">
        <f>SUM(Table_ExternalData_17[[#This Row],[R/P]:[RTN]])</f>
        <v>9894</v>
      </c>
      <c r="Q838" s="10">
        <f>SUM((Table_ExternalData_17[[#This Row],[Opening]]+Table_ExternalData_17[[#This Row],[Total Receipt]])-Table_ExternalData_17[[#This Row],[Total Issue]])</f>
        <v>-9084</v>
      </c>
    </row>
    <row r="839" spans="1:17">
      <c r="A839" s="1" t="s">
        <v>584</v>
      </c>
      <c r="B839" s="1" t="s">
        <v>1413</v>
      </c>
      <c r="C839" s="1" t="s">
        <v>1414</v>
      </c>
      <c r="D839" s="10">
        <f>SUMIFS(OPBQList,OPBIList,Table_ExternalData_17[[#This Row],[item_key]])</f>
        <v>560</v>
      </c>
      <c r="E839" s="10">
        <f>SUMIFS(GQList,GIList,Table_ExternalData_17[[#This Row],[item_key]],GTList,Table_ExternalData_17[[#Headers],[GRN]])</f>
        <v>250</v>
      </c>
      <c r="F839" s="10">
        <f>SUMIFS(GQList,GIList,Table_ExternalData_17[[#This Row],[item_key]],GTList,Table_ExternalData_17[[#Headers],[VSTR]])</f>
        <v>0</v>
      </c>
      <c r="G839" s="10">
        <f>SUMIFS(GQList,GIList,Table_ExternalData_17[[#This Row],[item_key]],GTList,Table_ExternalData_17[[#Headers],[SR]])</f>
        <v>0</v>
      </c>
      <c r="H839" s="10">
        <f>SUMIFS(GQList,GIList,Table_ExternalData_17[[#This Row],[item_key]],GTList,Table_ExternalData_17[[#Headers],[TR]])</f>
        <v>0</v>
      </c>
      <c r="I839" s="10">
        <f>SUMIFS(GQList,GIList,Table_ExternalData_17[[#This Row],[item_key]],GTList,Table_ExternalData_17[[#Headers],[RCA]])</f>
        <v>0</v>
      </c>
      <c r="J839" s="10">
        <f>SUM(Table_ExternalData_17[[#This Row],[GRN]]+Table_ExternalData_17[[#This Row],[VSTR]]+Table_ExternalData_17[[#This Row],[SR]]+Table_ExternalData_17[[#This Row],[TR]]+Table_ExternalData_17[[#This Row],[RCA]])</f>
        <v>250</v>
      </c>
      <c r="K839" s="10">
        <f>SUMIFS(IsQList,IsIList,Table_ExternalData_15[[#This Row],[item_key]],IsITypeList,Table_ExternalData_17[[#Headers],[R/P]])</f>
        <v>9924</v>
      </c>
      <c r="L839" s="10">
        <f>SUMIFS(IsQList,IsIList,Table_ExternalData_15[[#This Row],[item_key]],IsITypeList,Table_ExternalData_17[[#Headers],[CST]])</f>
        <v>0</v>
      </c>
      <c r="M839" s="10">
        <f>SUMIFS(IsQList,IsIList,Table_ExternalData_15[[#This Row],[item_key]],IsITypeList,Table_ExternalData_17[[#Headers],[S/I]])</f>
        <v>0</v>
      </c>
      <c r="N839" s="10">
        <f>SUMIFS(IsQList,IsIList,Table_ExternalData_15[[#This Row],[item_key]],IsITypeList,Table_ExternalData_17[[#Headers],[VST]])</f>
        <v>0</v>
      </c>
      <c r="O839" s="10">
        <f>SUMIFS(IsQList,IsIList,Table_ExternalData_15[[#This Row],[item_key]],IsITypeList,Table_ExternalData_17[[#Headers],[RTN]])</f>
        <v>-44</v>
      </c>
      <c r="P839" s="10">
        <f>SUM(Table_ExternalData_17[[#This Row],[R/P]:[RTN]])</f>
        <v>9880</v>
      </c>
      <c r="Q839" s="10">
        <f>SUM((Table_ExternalData_17[[#This Row],[Opening]]+Table_ExternalData_17[[#This Row],[Total Receipt]])-Table_ExternalData_17[[#This Row],[Total Issue]])</f>
        <v>-9070</v>
      </c>
    </row>
    <row r="840" spans="1:17">
      <c r="A840" s="1" t="s">
        <v>128</v>
      </c>
      <c r="B840" s="1" t="s">
        <v>824</v>
      </c>
      <c r="C840" s="1" t="s">
        <v>825</v>
      </c>
      <c r="D840" s="10">
        <f>SUMIFS(OPBQList,OPBIList,Table_ExternalData_17[[#This Row],[item_key]])</f>
        <v>688</v>
      </c>
      <c r="E840" s="10">
        <f>SUMIFS(GQList,GIList,Table_ExternalData_17[[#This Row],[item_key]],GTList,Table_ExternalData_17[[#Headers],[GRN]])</f>
        <v>585</v>
      </c>
      <c r="F840" s="10">
        <f>SUMIFS(GQList,GIList,Table_ExternalData_17[[#This Row],[item_key]],GTList,Table_ExternalData_17[[#Headers],[VSTR]])</f>
        <v>0</v>
      </c>
      <c r="G840" s="10">
        <f>SUMIFS(GQList,GIList,Table_ExternalData_17[[#This Row],[item_key]],GTList,Table_ExternalData_17[[#Headers],[SR]])</f>
        <v>0</v>
      </c>
      <c r="H840" s="10">
        <f>SUMIFS(GQList,GIList,Table_ExternalData_17[[#This Row],[item_key]],GTList,Table_ExternalData_17[[#Headers],[TR]])</f>
        <v>0</v>
      </c>
      <c r="I840" s="10">
        <f>SUMIFS(GQList,GIList,Table_ExternalData_17[[#This Row],[item_key]],GTList,Table_ExternalData_17[[#Headers],[RCA]])</f>
        <v>0</v>
      </c>
      <c r="J840" s="10">
        <f>SUM(Table_ExternalData_17[[#This Row],[GRN]]+Table_ExternalData_17[[#This Row],[VSTR]]+Table_ExternalData_17[[#This Row],[SR]]+Table_ExternalData_17[[#This Row],[TR]]+Table_ExternalData_17[[#This Row],[RCA]])</f>
        <v>585</v>
      </c>
      <c r="K840" s="10">
        <f>SUMIFS(IsQList,IsIList,Table_ExternalData_15[[#This Row],[item_key]],IsITypeList,Table_ExternalData_17[[#Headers],[R/P]])</f>
        <v>9924</v>
      </c>
      <c r="L840" s="10">
        <f>SUMIFS(IsQList,IsIList,Table_ExternalData_15[[#This Row],[item_key]],IsITypeList,Table_ExternalData_17[[#Headers],[CST]])</f>
        <v>0</v>
      </c>
      <c r="M840" s="10">
        <f>SUMIFS(IsQList,IsIList,Table_ExternalData_15[[#This Row],[item_key]],IsITypeList,Table_ExternalData_17[[#Headers],[S/I]])</f>
        <v>0</v>
      </c>
      <c r="N840" s="10">
        <f>SUMIFS(IsQList,IsIList,Table_ExternalData_15[[#This Row],[item_key]],IsITypeList,Table_ExternalData_17[[#Headers],[VST]])</f>
        <v>0</v>
      </c>
      <c r="O840" s="10">
        <f>SUMIFS(IsQList,IsIList,Table_ExternalData_15[[#This Row],[item_key]],IsITypeList,Table_ExternalData_17[[#Headers],[RTN]])</f>
        <v>-44</v>
      </c>
      <c r="P840" s="10">
        <f>SUM(Table_ExternalData_17[[#This Row],[R/P]:[RTN]])</f>
        <v>9880</v>
      </c>
      <c r="Q840" s="10">
        <f>SUM((Table_ExternalData_17[[#This Row],[Opening]]+Table_ExternalData_17[[#This Row],[Total Receipt]])-Table_ExternalData_17[[#This Row],[Total Issue]])</f>
        <v>-8607</v>
      </c>
    </row>
    <row r="841" spans="1:17">
      <c r="A841" s="1" t="s">
        <v>1703</v>
      </c>
      <c r="B841" s="1" t="s">
        <v>1807</v>
      </c>
      <c r="C841" s="1" t="s">
        <v>1808</v>
      </c>
      <c r="D841" s="10">
        <f>SUMIFS(OPBQList,OPBIList,Table_ExternalData_17[[#This Row],[item_key]])</f>
        <v>2916</v>
      </c>
      <c r="E841" s="10">
        <f>SUMIFS(GQList,GIList,Table_ExternalData_17[[#This Row],[item_key]],GTList,Table_ExternalData_17[[#Headers],[GRN]])</f>
        <v>2500</v>
      </c>
      <c r="F841" s="10">
        <f>SUMIFS(GQList,GIList,Table_ExternalData_17[[#This Row],[item_key]],GTList,Table_ExternalData_17[[#Headers],[VSTR]])</f>
        <v>0</v>
      </c>
      <c r="G841" s="10">
        <f>SUMIFS(GQList,GIList,Table_ExternalData_17[[#This Row],[item_key]],GTList,Table_ExternalData_17[[#Headers],[SR]])</f>
        <v>0</v>
      </c>
      <c r="H841" s="10">
        <f>SUMIFS(GQList,GIList,Table_ExternalData_17[[#This Row],[item_key]],GTList,Table_ExternalData_17[[#Headers],[TR]])</f>
        <v>0</v>
      </c>
      <c r="I841" s="10">
        <f>SUMIFS(GQList,GIList,Table_ExternalData_17[[#This Row],[item_key]],GTList,Table_ExternalData_17[[#Headers],[RCA]])</f>
        <v>0</v>
      </c>
      <c r="J841" s="10">
        <f>SUM(Table_ExternalData_17[[#This Row],[GRN]]+Table_ExternalData_17[[#This Row],[VSTR]]+Table_ExternalData_17[[#This Row],[SR]]+Table_ExternalData_17[[#This Row],[TR]]+Table_ExternalData_17[[#This Row],[RCA]])</f>
        <v>2500</v>
      </c>
      <c r="K841" s="10">
        <f>SUMIFS(IsQList,IsIList,Table_ExternalData_15[[#This Row],[item_key]],IsITypeList,Table_ExternalData_17[[#Headers],[R/P]])</f>
        <v>9924</v>
      </c>
      <c r="L841" s="10">
        <f>SUMIFS(IsQList,IsIList,Table_ExternalData_15[[#This Row],[item_key]],IsITypeList,Table_ExternalData_17[[#Headers],[CST]])</f>
        <v>0</v>
      </c>
      <c r="M841" s="10">
        <f>SUMIFS(IsQList,IsIList,Table_ExternalData_15[[#This Row],[item_key]],IsITypeList,Table_ExternalData_17[[#Headers],[S/I]])</f>
        <v>0</v>
      </c>
      <c r="N841" s="10">
        <f>SUMIFS(IsQList,IsIList,Table_ExternalData_15[[#This Row],[item_key]],IsITypeList,Table_ExternalData_17[[#Headers],[VST]])</f>
        <v>0</v>
      </c>
      <c r="O841" s="10">
        <f>SUMIFS(IsQList,IsIList,Table_ExternalData_15[[#This Row],[item_key]],IsITypeList,Table_ExternalData_17[[#Headers],[RTN]])</f>
        <v>-10</v>
      </c>
      <c r="P841" s="10">
        <f>SUM(Table_ExternalData_17[[#This Row],[R/P]:[RTN]])</f>
        <v>9914</v>
      </c>
      <c r="Q841" s="10">
        <f>SUM((Table_ExternalData_17[[#This Row],[Opening]]+Table_ExternalData_17[[#This Row],[Total Receipt]])-Table_ExternalData_17[[#This Row],[Total Issue]])</f>
        <v>-4498</v>
      </c>
    </row>
    <row r="842" spans="1:17">
      <c r="A842" s="1" t="s">
        <v>2222</v>
      </c>
      <c r="B842" s="1" t="s">
        <v>2955</v>
      </c>
      <c r="C842" s="1" t="s">
        <v>2956</v>
      </c>
      <c r="D842" s="10">
        <f>SUMIFS(OPBQList,OPBIList,Table_ExternalData_17[[#This Row],[item_key]])</f>
        <v>-532</v>
      </c>
      <c r="E842" s="10">
        <f>SUMIFS(GQList,GIList,Table_ExternalData_17[[#This Row],[item_key]],GTList,Table_ExternalData_17[[#Headers],[GRN]])</f>
        <v>0</v>
      </c>
      <c r="F842" s="10">
        <f>SUMIFS(GQList,GIList,Table_ExternalData_17[[#This Row],[item_key]],GTList,Table_ExternalData_17[[#Headers],[VSTR]])</f>
        <v>0</v>
      </c>
      <c r="G842" s="10">
        <f>SUMIFS(GQList,GIList,Table_ExternalData_17[[#This Row],[item_key]],GTList,Table_ExternalData_17[[#Headers],[SR]])</f>
        <v>0</v>
      </c>
      <c r="H842" s="10">
        <f>SUMIFS(GQList,GIList,Table_ExternalData_17[[#This Row],[item_key]],GTList,Table_ExternalData_17[[#Headers],[TR]])</f>
        <v>0</v>
      </c>
      <c r="I842" s="10">
        <f>SUMIFS(GQList,GIList,Table_ExternalData_17[[#This Row],[item_key]],GTList,Table_ExternalData_17[[#Headers],[RCA]])</f>
        <v>0</v>
      </c>
      <c r="J842" s="10">
        <f>SUM(Table_ExternalData_17[[#This Row],[GRN]]+Table_ExternalData_17[[#This Row],[VSTR]]+Table_ExternalData_17[[#This Row],[SR]]+Table_ExternalData_17[[#This Row],[TR]]+Table_ExternalData_17[[#This Row],[RCA]])</f>
        <v>0</v>
      </c>
      <c r="K842" s="10">
        <f>SUMIFS(IsQList,IsIList,Table_ExternalData_15[[#This Row],[item_key]],IsITypeList,Table_ExternalData_17[[#Headers],[R/P]])</f>
        <v>9924</v>
      </c>
      <c r="L842" s="10">
        <f>SUMIFS(IsQList,IsIList,Table_ExternalData_15[[#This Row],[item_key]],IsITypeList,Table_ExternalData_17[[#Headers],[CST]])</f>
        <v>0</v>
      </c>
      <c r="M842" s="10">
        <f>SUMIFS(IsQList,IsIList,Table_ExternalData_15[[#This Row],[item_key]],IsITypeList,Table_ExternalData_17[[#Headers],[S/I]])</f>
        <v>0</v>
      </c>
      <c r="N842" s="10">
        <f>SUMIFS(IsQList,IsIList,Table_ExternalData_15[[#This Row],[item_key]],IsITypeList,Table_ExternalData_17[[#Headers],[VST]])</f>
        <v>0</v>
      </c>
      <c r="O842" s="10">
        <f>SUMIFS(IsQList,IsIList,Table_ExternalData_15[[#This Row],[item_key]],IsITypeList,Table_ExternalData_17[[#Headers],[RTN]])</f>
        <v>-10</v>
      </c>
      <c r="P842" s="10">
        <f>SUM(Table_ExternalData_17[[#This Row],[R/P]:[RTN]])</f>
        <v>9914</v>
      </c>
      <c r="Q842" s="10">
        <f>SUM((Table_ExternalData_17[[#This Row],[Opening]]+Table_ExternalData_17[[#This Row],[Total Receipt]])-Table_ExternalData_17[[#This Row],[Total Issue]])</f>
        <v>-10446</v>
      </c>
    </row>
    <row r="843" spans="1:17">
      <c r="A843" s="1" t="s">
        <v>2223</v>
      </c>
      <c r="B843" s="1" t="s">
        <v>2957</v>
      </c>
      <c r="C843" s="1" t="s">
        <v>2958</v>
      </c>
      <c r="D843" s="10">
        <f>SUMIFS(OPBQList,OPBIList,Table_ExternalData_17[[#This Row],[item_key]])</f>
        <v>-532</v>
      </c>
      <c r="E843" s="10">
        <f>SUMIFS(GQList,GIList,Table_ExternalData_17[[#This Row],[item_key]],GTList,Table_ExternalData_17[[#Headers],[GRN]])</f>
        <v>0</v>
      </c>
      <c r="F843" s="10">
        <f>SUMIFS(GQList,GIList,Table_ExternalData_17[[#This Row],[item_key]],GTList,Table_ExternalData_17[[#Headers],[VSTR]])</f>
        <v>0</v>
      </c>
      <c r="G843" s="10">
        <f>SUMIFS(GQList,GIList,Table_ExternalData_17[[#This Row],[item_key]],GTList,Table_ExternalData_17[[#Headers],[SR]])</f>
        <v>0</v>
      </c>
      <c r="H843" s="10">
        <f>SUMIFS(GQList,GIList,Table_ExternalData_17[[#This Row],[item_key]],GTList,Table_ExternalData_17[[#Headers],[TR]])</f>
        <v>0</v>
      </c>
      <c r="I843" s="10">
        <f>SUMIFS(GQList,GIList,Table_ExternalData_17[[#This Row],[item_key]],GTList,Table_ExternalData_17[[#Headers],[RCA]])</f>
        <v>0</v>
      </c>
      <c r="J843" s="10">
        <f>SUM(Table_ExternalData_17[[#This Row],[GRN]]+Table_ExternalData_17[[#This Row],[VSTR]]+Table_ExternalData_17[[#This Row],[SR]]+Table_ExternalData_17[[#This Row],[TR]]+Table_ExternalData_17[[#This Row],[RCA]])</f>
        <v>0</v>
      </c>
      <c r="K843" s="10">
        <f>SUMIFS(IsQList,IsIList,Table_ExternalData_15[[#This Row],[item_key]],IsITypeList,Table_ExternalData_17[[#Headers],[R/P]])</f>
        <v>9924</v>
      </c>
      <c r="L843" s="10">
        <f>SUMIFS(IsQList,IsIList,Table_ExternalData_15[[#This Row],[item_key]],IsITypeList,Table_ExternalData_17[[#Headers],[CST]])</f>
        <v>0</v>
      </c>
      <c r="M843" s="10">
        <f>SUMIFS(IsQList,IsIList,Table_ExternalData_15[[#This Row],[item_key]],IsITypeList,Table_ExternalData_17[[#Headers],[S/I]])</f>
        <v>0</v>
      </c>
      <c r="N843" s="10">
        <f>SUMIFS(IsQList,IsIList,Table_ExternalData_15[[#This Row],[item_key]],IsITypeList,Table_ExternalData_17[[#Headers],[VST]])</f>
        <v>0</v>
      </c>
      <c r="O843" s="10">
        <f>SUMIFS(IsQList,IsIList,Table_ExternalData_15[[#This Row],[item_key]],IsITypeList,Table_ExternalData_17[[#Headers],[RTN]])</f>
        <v>-19</v>
      </c>
      <c r="P843" s="10">
        <f>SUM(Table_ExternalData_17[[#This Row],[R/P]:[RTN]])</f>
        <v>9905</v>
      </c>
      <c r="Q843" s="10">
        <f>SUM((Table_ExternalData_17[[#This Row],[Opening]]+Table_ExternalData_17[[#This Row],[Total Receipt]])-Table_ExternalData_17[[#This Row],[Total Issue]])</f>
        <v>-10437</v>
      </c>
    </row>
    <row r="844" spans="1:17">
      <c r="A844" s="1" t="s">
        <v>523</v>
      </c>
      <c r="B844" s="1" t="s">
        <v>1079</v>
      </c>
      <c r="C844" s="1" t="s">
        <v>1080</v>
      </c>
      <c r="D844" s="10">
        <f>SUMIFS(OPBQList,OPBIList,Table_ExternalData_17[[#This Row],[item_key]])</f>
        <v>1110</v>
      </c>
      <c r="E844" s="10">
        <f>SUMIFS(GQList,GIList,Table_ExternalData_17[[#This Row],[item_key]],GTList,Table_ExternalData_17[[#Headers],[GRN]])</f>
        <v>2000</v>
      </c>
      <c r="F844" s="10">
        <f>SUMIFS(GQList,GIList,Table_ExternalData_17[[#This Row],[item_key]],GTList,Table_ExternalData_17[[#Headers],[VSTR]])</f>
        <v>0</v>
      </c>
      <c r="G844" s="10">
        <f>SUMIFS(GQList,GIList,Table_ExternalData_17[[#This Row],[item_key]],GTList,Table_ExternalData_17[[#Headers],[SR]])</f>
        <v>0</v>
      </c>
      <c r="H844" s="10">
        <f>SUMIFS(GQList,GIList,Table_ExternalData_17[[#This Row],[item_key]],GTList,Table_ExternalData_17[[#Headers],[TR]])</f>
        <v>0</v>
      </c>
      <c r="I844" s="10">
        <f>SUMIFS(GQList,GIList,Table_ExternalData_17[[#This Row],[item_key]],GTList,Table_ExternalData_17[[#Headers],[RCA]])</f>
        <v>0</v>
      </c>
      <c r="J844" s="10">
        <f>SUM(Table_ExternalData_17[[#This Row],[GRN]]+Table_ExternalData_17[[#This Row],[VSTR]]+Table_ExternalData_17[[#This Row],[SR]]+Table_ExternalData_17[[#This Row],[TR]]+Table_ExternalData_17[[#This Row],[RCA]])</f>
        <v>2000</v>
      </c>
      <c r="K844" s="10">
        <f>SUMIFS(IsQList,IsIList,Table_ExternalData_15[[#This Row],[item_key]],IsITypeList,Table_ExternalData_17[[#Headers],[R/P]])</f>
        <v>9924</v>
      </c>
      <c r="L844" s="10">
        <f>SUMIFS(IsQList,IsIList,Table_ExternalData_15[[#This Row],[item_key]],IsITypeList,Table_ExternalData_17[[#Headers],[CST]])</f>
        <v>0</v>
      </c>
      <c r="M844" s="10">
        <f>SUMIFS(IsQList,IsIList,Table_ExternalData_15[[#This Row],[item_key]],IsITypeList,Table_ExternalData_17[[#Headers],[S/I]])</f>
        <v>0</v>
      </c>
      <c r="N844" s="10">
        <f>SUMIFS(IsQList,IsIList,Table_ExternalData_15[[#This Row],[item_key]],IsITypeList,Table_ExternalData_17[[#Headers],[VST]])</f>
        <v>0</v>
      </c>
      <c r="O844" s="10">
        <f>SUMIFS(IsQList,IsIList,Table_ExternalData_15[[#This Row],[item_key]],IsITypeList,Table_ExternalData_17[[#Headers],[RTN]])</f>
        <v>-19</v>
      </c>
      <c r="P844" s="10">
        <f>SUM(Table_ExternalData_17[[#This Row],[R/P]:[RTN]])</f>
        <v>9905</v>
      </c>
      <c r="Q844" s="10">
        <f>SUM((Table_ExternalData_17[[#This Row],[Opening]]+Table_ExternalData_17[[#This Row],[Total Receipt]])-Table_ExternalData_17[[#This Row],[Total Issue]])</f>
        <v>-6795</v>
      </c>
    </row>
    <row r="845" spans="1:17">
      <c r="A845" s="1" t="s">
        <v>2044</v>
      </c>
      <c r="B845" s="1" t="s">
        <v>1077</v>
      </c>
      <c r="C845" s="1" t="s">
        <v>2959</v>
      </c>
      <c r="D845" s="10">
        <f>SUMIFS(OPBQList,OPBIList,Table_ExternalData_17[[#This Row],[item_key]])</f>
        <v>0</v>
      </c>
      <c r="E845" s="10">
        <f>SUMIFS(GQList,GIList,Table_ExternalData_17[[#This Row],[item_key]],GTList,Table_ExternalData_17[[#Headers],[GRN]])</f>
        <v>0</v>
      </c>
      <c r="F845" s="10">
        <f>SUMIFS(GQList,GIList,Table_ExternalData_17[[#This Row],[item_key]],GTList,Table_ExternalData_17[[#Headers],[VSTR]])</f>
        <v>0</v>
      </c>
      <c r="G845" s="10">
        <f>SUMIFS(GQList,GIList,Table_ExternalData_17[[#This Row],[item_key]],GTList,Table_ExternalData_17[[#Headers],[SR]])</f>
        <v>0</v>
      </c>
      <c r="H845" s="10">
        <f>SUMIFS(GQList,GIList,Table_ExternalData_17[[#This Row],[item_key]],GTList,Table_ExternalData_17[[#Headers],[TR]])</f>
        <v>0</v>
      </c>
      <c r="I845" s="10">
        <f>SUMIFS(GQList,GIList,Table_ExternalData_17[[#This Row],[item_key]],GTList,Table_ExternalData_17[[#Headers],[RCA]])</f>
        <v>0</v>
      </c>
      <c r="J845" s="10">
        <f>SUM(Table_ExternalData_17[[#This Row],[GRN]]+Table_ExternalData_17[[#This Row],[VSTR]]+Table_ExternalData_17[[#This Row],[SR]]+Table_ExternalData_17[[#This Row],[TR]]+Table_ExternalData_17[[#This Row],[RCA]])</f>
        <v>0</v>
      </c>
      <c r="K845" s="10">
        <f>SUMIFS(IsQList,IsIList,Table_ExternalData_15[[#This Row],[item_key]],IsITypeList,Table_ExternalData_17[[#Headers],[R/P]])</f>
        <v>19848</v>
      </c>
      <c r="L845" s="10">
        <f>SUMIFS(IsQList,IsIList,Table_ExternalData_15[[#This Row],[item_key]],IsITypeList,Table_ExternalData_17[[#Headers],[CST]])</f>
        <v>0</v>
      </c>
      <c r="M845" s="10">
        <f>SUMIFS(IsQList,IsIList,Table_ExternalData_15[[#This Row],[item_key]],IsITypeList,Table_ExternalData_17[[#Headers],[S/I]])</f>
        <v>0</v>
      </c>
      <c r="N845" s="10">
        <f>SUMIFS(IsQList,IsIList,Table_ExternalData_15[[#This Row],[item_key]],IsITypeList,Table_ExternalData_17[[#Headers],[VST]])</f>
        <v>0</v>
      </c>
      <c r="O845" s="10">
        <f>SUMIFS(IsQList,IsIList,Table_ExternalData_15[[#This Row],[item_key]],IsITypeList,Table_ExternalData_17[[#Headers],[RTN]])</f>
        <v>-7</v>
      </c>
      <c r="P845" s="10">
        <f>SUM(Table_ExternalData_17[[#This Row],[R/P]:[RTN]])</f>
        <v>19841</v>
      </c>
      <c r="Q845" s="10">
        <f>SUM((Table_ExternalData_17[[#This Row],[Opening]]+Table_ExternalData_17[[#This Row],[Total Receipt]])-Table_ExternalData_17[[#This Row],[Total Issue]])</f>
        <v>-19841</v>
      </c>
    </row>
    <row r="846" spans="1:17">
      <c r="A846" s="1" t="s">
        <v>524</v>
      </c>
      <c r="B846" s="1" t="s">
        <v>1081</v>
      </c>
      <c r="C846" s="1" t="s">
        <v>1082</v>
      </c>
      <c r="D846" s="10">
        <f>SUMIFS(OPBQList,OPBIList,Table_ExternalData_17[[#This Row],[item_key]])</f>
        <v>1110</v>
      </c>
      <c r="E846" s="10">
        <f>SUMIFS(GQList,GIList,Table_ExternalData_17[[#This Row],[item_key]],GTList,Table_ExternalData_17[[#Headers],[GRN]])</f>
        <v>2000</v>
      </c>
      <c r="F846" s="10">
        <f>SUMIFS(GQList,GIList,Table_ExternalData_17[[#This Row],[item_key]],GTList,Table_ExternalData_17[[#Headers],[VSTR]])</f>
        <v>0</v>
      </c>
      <c r="G846" s="10">
        <f>SUMIFS(GQList,GIList,Table_ExternalData_17[[#This Row],[item_key]],GTList,Table_ExternalData_17[[#Headers],[SR]])</f>
        <v>0</v>
      </c>
      <c r="H846" s="10">
        <f>SUMIFS(GQList,GIList,Table_ExternalData_17[[#This Row],[item_key]],GTList,Table_ExternalData_17[[#Headers],[TR]])</f>
        <v>0</v>
      </c>
      <c r="I846" s="10">
        <f>SUMIFS(GQList,GIList,Table_ExternalData_17[[#This Row],[item_key]],GTList,Table_ExternalData_17[[#Headers],[RCA]])</f>
        <v>0</v>
      </c>
      <c r="J846" s="10">
        <f>SUM(Table_ExternalData_17[[#This Row],[GRN]]+Table_ExternalData_17[[#This Row],[VSTR]]+Table_ExternalData_17[[#This Row],[SR]]+Table_ExternalData_17[[#This Row],[TR]]+Table_ExternalData_17[[#This Row],[RCA]])</f>
        <v>2000</v>
      </c>
      <c r="K846" s="10">
        <f>SUMIFS(IsQList,IsIList,Table_ExternalData_15[[#This Row],[item_key]],IsITypeList,Table_ExternalData_17[[#Headers],[R/P]])</f>
        <v>19848</v>
      </c>
      <c r="L846" s="10">
        <f>SUMIFS(IsQList,IsIList,Table_ExternalData_15[[#This Row],[item_key]],IsITypeList,Table_ExternalData_17[[#Headers],[CST]])</f>
        <v>0</v>
      </c>
      <c r="M846" s="10">
        <f>SUMIFS(IsQList,IsIList,Table_ExternalData_15[[#This Row],[item_key]],IsITypeList,Table_ExternalData_17[[#Headers],[S/I]])</f>
        <v>0</v>
      </c>
      <c r="N846" s="10">
        <f>SUMIFS(IsQList,IsIList,Table_ExternalData_15[[#This Row],[item_key]],IsITypeList,Table_ExternalData_17[[#Headers],[VST]])</f>
        <v>0</v>
      </c>
      <c r="O846" s="10">
        <f>SUMIFS(IsQList,IsIList,Table_ExternalData_15[[#This Row],[item_key]],IsITypeList,Table_ExternalData_17[[#Headers],[RTN]])</f>
        <v>-7</v>
      </c>
      <c r="P846" s="10">
        <f>SUM(Table_ExternalData_17[[#This Row],[R/P]:[RTN]])</f>
        <v>19841</v>
      </c>
      <c r="Q846" s="10">
        <f>SUM((Table_ExternalData_17[[#This Row],[Opening]]+Table_ExternalData_17[[#This Row],[Total Receipt]])-Table_ExternalData_17[[#This Row],[Total Issue]])</f>
        <v>-16731</v>
      </c>
    </row>
    <row r="847" spans="1:17">
      <c r="A847" s="1" t="s">
        <v>268</v>
      </c>
      <c r="B847" s="1" t="s">
        <v>1556</v>
      </c>
      <c r="C847" s="1" t="s">
        <v>1557</v>
      </c>
      <c r="D847" s="10">
        <f>SUMIFS(OPBQList,OPBIList,Table_ExternalData_17[[#This Row],[item_key]])</f>
        <v>-700</v>
      </c>
      <c r="E847" s="10">
        <f>SUMIFS(GQList,GIList,Table_ExternalData_17[[#This Row],[item_key]],GTList,Table_ExternalData_17[[#Headers],[GRN]])</f>
        <v>500</v>
      </c>
      <c r="F847" s="10">
        <f>SUMIFS(GQList,GIList,Table_ExternalData_17[[#This Row],[item_key]],GTList,Table_ExternalData_17[[#Headers],[VSTR]])</f>
        <v>0</v>
      </c>
      <c r="G847" s="10">
        <f>SUMIFS(GQList,GIList,Table_ExternalData_17[[#This Row],[item_key]],GTList,Table_ExternalData_17[[#Headers],[SR]])</f>
        <v>0</v>
      </c>
      <c r="H847" s="10">
        <f>SUMIFS(GQList,GIList,Table_ExternalData_17[[#This Row],[item_key]],GTList,Table_ExternalData_17[[#Headers],[TR]])</f>
        <v>0</v>
      </c>
      <c r="I847" s="10">
        <f>SUMIFS(GQList,GIList,Table_ExternalData_17[[#This Row],[item_key]],GTList,Table_ExternalData_17[[#Headers],[RCA]])</f>
        <v>0</v>
      </c>
      <c r="J847" s="10">
        <f>SUM(Table_ExternalData_17[[#This Row],[GRN]]+Table_ExternalData_17[[#This Row],[VSTR]]+Table_ExternalData_17[[#This Row],[SR]]+Table_ExternalData_17[[#This Row],[TR]]+Table_ExternalData_17[[#This Row],[RCA]])</f>
        <v>500</v>
      </c>
      <c r="K847" s="10">
        <f>SUMIFS(IsQList,IsIList,Table_ExternalData_15[[#This Row],[item_key]],IsITypeList,Table_ExternalData_17[[#Headers],[R/P]])</f>
        <v>147</v>
      </c>
      <c r="L847" s="10">
        <f>SUMIFS(IsQList,IsIList,Table_ExternalData_15[[#This Row],[item_key]],IsITypeList,Table_ExternalData_17[[#Headers],[CST]])</f>
        <v>0</v>
      </c>
      <c r="M847" s="10">
        <f>SUMIFS(IsQList,IsIList,Table_ExternalData_15[[#This Row],[item_key]],IsITypeList,Table_ExternalData_17[[#Headers],[S/I]])</f>
        <v>0</v>
      </c>
      <c r="N847" s="10">
        <f>SUMIFS(IsQList,IsIList,Table_ExternalData_15[[#This Row],[item_key]],IsITypeList,Table_ExternalData_17[[#Headers],[VST]])</f>
        <v>0</v>
      </c>
      <c r="O847" s="10">
        <f>SUMIFS(IsQList,IsIList,Table_ExternalData_15[[#This Row],[item_key]],IsITypeList,Table_ExternalData_17[[#Headers],[RTN]])</f>
        <v>-143</v>
      </c>
      <c r="P847" s="10">
        <f>SUM(Table_ExternalData_17[[#This Row],[R/P]:[RTN]])</f>
        <v>4</v>
      </c>
      <c r="Q847" s="10">
        <f>SUM((Table_ExternalData_17[[#This Row],[Opening]]+Table_ExternalData_17[[#This Row],[Total Receipt]])-Table_ExternalData_17[[#This Row],[Total Issue]])</f>
        <v>-204</v>
      </c>
    </row>
    <row r="848" spans="1:17">
      <c r="A848" s="1" t="s">
        <v>2224</v>
      </c>
      <c r="B848" s="1" t="s">
        <v>2960</v>
      </c>
      <c r="C848" s="1" t="s">
        <v>2961</v>
      </c>
      <c r="D848" s="10">
        <f>SUMIFS(OPBQList,OPBIList,Table_ExternalData_17[[#This Row],[item_key]])</f>
        <v>728</v>
      </c>
      <c r="E848" s="10">
        <f>SUMIFS(GQList,GIList,Table_ExternalData_17[[#This Row],[item_key]],GTList,Table_ExternalData_17[[#Headers],[GRN]])</f>
        <v>500</v>
      </c>
      <c r="F848" s="10">
        <f>SUMIFS(GQList,GIList,Table_ExternalData_17[[#This Row],[item_key]],GTList,Table_ExternalData_17[[#Headers],[VSTR]])</f>
        <v>0</v>
      </c>
      <c r="G848" s="10">
        <f>SUMIFS(GQList,GIList,Table_ExternalData_17[[#This Row],[item_key]],GTList,Table_ExternalData_17[[#Headers],[SR]])</f>
        <v>0</v>
      </c>
      <c r="H848" s="10">
        <f>SUMIFS(GQList,GIList,Table_ExternalData_17[[#This Row],[item_key]],GTList,Table_ExternalData_17[[#Headers],[TR]])</f>
        <v>0</v>
      </c>
      <c r="I848" s="10">
        <f>SUMIFS(GQList,GIList,Table_ExternalData_17[[#This Row],[item_key]],GTList,Table_ExternalData_17[[#Headers],[RCA]])</f>
        <v>0</v>
      </c>
      <c r="J848" s="10">
        <f>SUM(Table_ExternalData_17[[#This Row],[GRN]]+Table_ExternalData_17[[#This Row],[VSTR]]+Table_ExternalData_17[[#This Row],[SR]]+Table_ExternalData_17[[#This Row],[TR]]+Table_ExternalData_17[[#This Row],[RCA]])</f>
        <v>500</v>
      </c>
      <c r="K848" s="10">
        <f>SUMIFS(IsQList,IsIList,Table_ExternalData_15[[#This Row],[item_key]],IsITypeList,Table_ExternalData_17[[#Headers],[R/P]])</f>
        <v>147</v>
      </c>
      <c r="L848" s="10">
        <f>SUMIFS(IsQList,IsIList,Table_ExternalData_15[[#This Row],[item_key]],IsITypeList,Table_ExternalData_17[[#Headers],[CST]])</f>
        <v>0</v>
      </c>
      <c r="M848" s="10">
        <f>SUMIFS(IsQList,IsIList,Table_ExternalData_15[[#This Row],[item_key]],IsITypeList,Table_ExternalData_17[[#Headers],[S/I]])</f>
        <v>0</v>
      </c>
      <c r="N848" s="10">
        <f>SUMIFS(IsQList,IsIList,Table_ExternalData_15[[#This Row],[item_key]],IsITypeList,Table_ExternalData_17[[#Headers],[VST]])</f>
        <v>0</v>
      </c>
      <c r="O848" s="10">
        <f>SUMIFS(IsQList,IsIList,Table_ExternalData_15[[#This Row],[item_key]],IsITypeList,Table_ExternalData_17[[#Headers],[RTN]])</f>
        <v>-143</v>
      </c>
      <c r="P848" s="10">
        <f>SUM(Table_ExternalData_17[[#This Row],[R/P]:[RTN]])</f>
        <v>4</v>
      </c>
      <c r="Q848" s="10">
        <f>SUM((Table_ExternalData_17[[#This Row],[Opening]]+Table_ExternalData_17[[#This Row],[Total Receipt]])-Table_ExternalData_17[[#This Row],[Total Issue]])</f>
        <v>1224</v>
      </c>
    </row>
    <row r="849" spans="1:17">
      <c r="A849" s="1" t="s">
        <v>2225</v>
      </c>
      <c r="B849" s="1" t="s">
        <v>2962</v>
      </c>
      <c r="C849" s="1" t="s">
        <v>2470</v>
      </c>
      <c r="D849" s="10">
        <f>SUMIFS(OPBQList,OPBIList,Table_ExternalData_17[[#This Row],[item_key]])</f>
        <v>2328</v>
      </c>
      <c r="E849" s="10">
        <f>SUMIFS(GQList,GIList,Table_ExternalData_17[[#This Row],[item_key]],GTList,Table_ExternalData_17[[#Headers],[GRN]])</f>
        <v>0</v>
      </c>
      <c r="F849" s="10">
        <f>SUMIFS(GQList,GIList,Table_ExternalData_17[[#This Row],[item_key]],GTList,Table_ExternalData_17[[#Headers],[VSTR]])</f>
        <v>0</v>
      </c>
      <c r="G849" s="10">
        <f>SUMIFS(GQList,GIList,Table_ExternalData_17[[#This Row],[item_key]],GTList,Table_ExternalData_17[[#Headers],[SR]])</f>
        <v>0</v>
      </c>
      <c r="H849" s="10">
        <f>SUMIFS(GQList,GIList,Table_ExternalData_17[[#This Row],[item_key]],GTList,Table_ExternalData_17[[#Headers],[TR]])</f>
        <v>0</v>
      </c>
      <c r="I849" s="10">
        <f>SUMIFS(GQList,GIList,Table_ExternalData_17[[#This Row],[item_key]],GTList,Table_ExternalData_17[[#Headers],[RCA]])</f>
        <v>0</v>
      </c>
      <c r="J849" s="10">
        <f>SUM(Table_ExternalData_17[[#This Row],[GRN]]+Table_ExternalData_17[[#This Row],[VSTR]]+Table_ExternalData_17[[#This Row],[SR]]+Table_ExternalData_17[[#This Row],[TR]]+Table_ExternalData_17[[#This Row],[RCA]])</f>
        <v>0</v>
      </c>
      <c r="K849" s="10">
        <f>SUMIFS(IsQList,IsIList,Table_ExternalData_15[[#This Row],[item_key]],IsITypeList,Table_ExternalData_17[[#Headers],[R/P]])</f>
        <v>147</v>
      </c>
      <c r="L849" s="10">
        <f>SUMIFS(IsQList,IsIList,Table_ExternalData_15[[#This Row],[item_key]],IsITypeList,Table_ExternalData_17[[#Headers],[CST]])</f>
        <v>16</v>
      </c>
      <c r="M849" s="10">
        <f>SUMIFS(IsQList,IsIList,Table_ExternalData_15[[#This Row],[item_key]],IsITypeList,Table_ExternalData_17[[#Headers],[S/I]])</f>
        <v>0</v>
      </c>
      <c r="N849" s="10">
        <f>SUMIFS(IsQList,IsIList,Table_ExternalData_15[[#This Row],[item_key]],IsITypeList,Table_ExternalData_17[[#Headers],[VST]])</f>
        <v>0</v>
      </c>
      <c r="O849" s="10">
        <f>SUMIFS(IsQList,IsIList,Table_ExternalData_15[[#This Row],[item_key]],IsITypeList,Table_ExternalData_17[[#Headers],[RTN]])</f>
        <v>-98</v>
      </c>
      <c r="P849" s="10">
        <f>SUM(Table_ExternalData_17[[#This Row],[R/P]:[RTN]])</f>
        <v>65</v>
      </c>
      <c r="Q849" s="10">
        <f>SUM((Table_ExternalData_17[[#This Row],[Opening]]+Table_ExternalData_17[[#This Row],[Total Receipt]])-Table_ExternalData_17[[#This Row],[Total Issue]])</f>
        <v>2263</v>
      </c>
    </row>
    <row r="850" spans="1:17">
      <c r="A850" s="1" t="s">
        <v>2226</v>
      </c>
      <c r="B850" s="1" t="s">
        <v>2963</v>
      </c>
      <c r="C850" s="1" t="s">
        <v>2472</v>
      </c>
      <c r="D850" s="10">
        <f>SUMIFS(OPBQList,OPBIList,Table_ExternalData_17[[#This Row],[item_key]])</f>
        <v>-647</v>
      </c>
      <c r="E850" s="10">
        <f>SUMIFS(GQList,GIList,Table_ExternalData_17[[#This Row],[item_key]],GTList,Table_ExternalData_17[[#Headers],[GRN]])</f>
        <v>0</v>
      </c>
      <c r="F850" s="10">
        <f>SUMIFS(GQList,GIList,Table_ExternalData_17[[#This Row],[item_key]],GTList,Table_ExternalData_17[[#Headers],[VSTR]])</f>
        <v>0</v>
      </c>
      <c r="G850" s="10">
        <f>SUMIFS(GQList,GIList,Table_ExternalData_17[[#This Row],[item_key]],GTList,Table_ExternalData_17[[#Headers],[SR]])</f>
        <v>0</v>
      </c>
      <c r="H850" s="10">
        <f>SUMIFS(GQList,GIList,Table_ExternalData_17[[#This Row],[item_key]],GTList,Table_ExternalData_17[[#Headers],[TR]])</f>
        <v>0</v>
      </c>
      <c r="I850" s="10">
        <f>SUMIFS(GQList,GIList,Table_ExternalData_17[[#This Row],[item_key]],GTList,Table_ExternalData_17[[#Headers],[RCA]])</f>
        <v>0</v>
      </c>
      <c r="J850" s="10">
        <f>SUM(Table_ExternalData_17[[#This Row],[GRN]]+Table_ExternalData_17[[#This Row],[VSTR]]+Table_ExternalData_17[[#This Row],[SR]]+Table_ExternalData_17[[#This Row],[TR]]+Table_ExternalData_17[[#This Row],[RCA]])</f>
        <v>0</v>
      </c>
      <c r="K850" s="10">
        <f>SUMIFS(IsQList,IsIList,Table_ExternalData_15[[#This Row],[item_key]],IsITypeList,Table_ExternalData_17[[#Headers],[R/P]])</f>
        <v>147</v>
      </c>
      <c r="L850" s="10">
        <f>SUMIFS(IsQList,IsIList,Table_ExternalData_15[[#This Row],[item_key]],IsITypeList,Table_ExternalData_17[[#Headers],[CST]])</f>
        <v>16</v>
      </c>
      <c r="M850" s="10">
        <f>SUMIFS(IsQList,IsIList,Table_ExternalData_15[[#This Row],[item_key]],IsITypeList,Table_ExternalData_17[[#Headers],[S/I]])</f>
        <v>0</v>
      </c>
      <c r="N850" s="10">
        <f>SUMIFS(IsQList,IsIList,Table_ExternalData_15[[#This Row],[item_key]],IsITypeList,Table_ExternalData_17[[#Headers],[VST]])</f>
        <v>0</v>
      </c>
      <c r="O850" s="10">
        <f>SUMIFS(IsQList,IsIList,Table_ExternalData_15[[#This Row],[item_key]],IsITypeList,Table_ExternalData_17[[#Headers],[RTN]])</f>
        <v>-98</v>
      </c>
      <c r="P850" s="10">
        <f>SUM(Table_ExternalData_17[[#This Row],[R/P]:[RTN]])</f>
        <v>65</v>
      </c>
      <c r="Q850" s="10">
        <f>SUM((Table_ExternalData_17[[#This Row],[Opening]]+Table_ExternalData_17[[#This Row],[Total Receipt]])-Table_ExternalData_17[[#This Row],[Total Issue]])</f>
        <v>-712</v>
      </c>
    </row>
    <row r="851" spans="1:17">
      <c r="A851" s="1" t="s">
        <v>2227</v>
      </c>
      <c r="B851" s="1" t="s">
        <v>2964</v>
      </c>
      <c r="C851" s="1" t="s">
        <v>1599</v>
      </c>
      <c r="D851" s="10">
        <f>SUMIFS(OPBQList,OPBIList,Table_ExternalData_17[[#This Row],[item_key]])</f>
        <v>-1647</v>
      </c>
      <c r="E851" s="10">
        <f>SUMIFS(GQList,GIList,Table_ExternalData_17[[#This Row],[item_key]],GTList,Table_ExternalData_17[[#Headers],[GRN]])</f>
        <v>0</v>
      </c>
      <c r="F851" s="10">
        <f>SUMIFS(GQList,GIList,Table_ExternalData_17[[#This Row],[item_key]],GTList,Table_ExternalData_17[[#Headers],[VSTR]])</f>
        <v>0</v>
      </c>
      <c r="G851" s="10">
        <f>SUMIFS(GQList,GIList,Table_ExternalData_17[[#This Row],[item_key]],GTList,Table_ExternalData_17[[#Headers],[SR]])</f>
        <v>0</v>
      </c>
      <c r="H851" s="10">
        <f>SUMIFS(GQList,GIList,Table_ExternalData_17[[#This Row],[item_key]],GTList,Table_ExternalData_17[[#Headers],[TR]])</f>
        <v>0</v>
      </c>
      <c r="I851" s="10">
        <f>SUMIFS(GQList,GIList,Table_ExternalData_17[[#This Row],[item_key]],GTList,Table_ExternalData_17[[#Headers],[RCA]])</f>
        <v>0</v>
      </c>
      <c r="J851" s="10">
        <f>SUM(Table_ExternalData_17[[#This Row],[GRN]]+Table_ExternalData_17[[#This Row],[VSTR]]+Table_ExternalData_17[[#This Row],[SR]]+Table_ExternalData_17[[#This Row],[TR]]+Table_ExternalData_17[[#This Row],[RCA]])</f>
        <v>0</v>
      </c>
      <c r="K851" s="10">
        <f>SUMIFS(IsQList,IsIList,Table_ExternalData_15[[#This Row],[item_key]],IsITypeList,Table_ExternalData_17[[#Headers],[R/P]])</f>
        <v>147</v>
      </c>
      <c r="L851" s="10">
        <f>SUMIFS(IsQList,IsIList,Table_ExternalData_15[[#This Row],[item_key]],IsITypeList,Table_ExternalData_17[[#Headers],[CST]])</f>
        <v>16</v>
      </c>
      <c r="M851" s="10">
        <f>SUMIFS(IsQList,IsIList,Table_ExternalData_15[[#This Row],[item_key]],IsITypeList,Table_ExternalData_17[[#Headers],[S/I]])</f>
        <v>0</v>
      </c>
      <c r="N851" s="10">
        <f>SUMIFS(IsQList,IsIList,Table_ExternalData_15[[#This Row],[item_key]],IsITypeList,Table_ExternalData_17[[#Headers],[VST]])</f>
        <v>0</v>
      </c>
      <c r="O851" s="10">
        <f>SUMIFS(IsQList,IsIList,Table_ExternalData_15[[#This Row],[item_key]],IsITypeList,Table_ExternalData_17[[#Headers],[RTN]])</f>
        <v>-98</v>
      </c>
      <c r="P851" s="10">
        <f>SUM(Table_ExternalData_17[[#This Row],[R/P]:[RTN]])</f>
        <v>65</v>
      </c>
      <c r="Q851" s="10">
        <f>SUM((Table_ExternalData_17[[#This Row],[Opening]]+Table_ExternalData_17[[#This Row],[Total Receipt]])-Table_ExternalData_17[[#This Row],[Total Issue]])</f>
        <v>-1712</v>
      </c>
    </row>
    <row r="852" spans="1:17">
      <c r="A852" s="1" t="s">
        <v>2371</v>
      </c>
      <c r="B852" s="1" t="s">
        <v>2965</v>
      </c>
      <c r="C852" s="1" t="s">
        <v>832</v>
      </c>
      <c r="D852" s="10">
        <f>SUMIFS(OPBQList,OPBIList,Table_ExternalData_17[[#This Row],[item_key]])</f>
        <v>0</v>
      </c>
      <c r="E852" s="10">
        <f>SUMIFS(GQList,GIList,Table_ExternalData_17[[#This Row],[item_key]],GTList,Table_ExternalData_17[[#Headers],[GRN]])</f>
        <v>0</v>
      </c>
      <c r="F852" s="10">
        <f>SUMIFS(GQList,GIList,Table_ExternalData_17[[#This Row],[item_key]],GTList,Table_ExternalData_17[[#Headers],[VSTR]])</f>
        <v>0</v>
      </c>
      <c r="G852" s="10">
        <f>SUMIFS(GQList,GIList,Table_ExternalData_17[[#This Row],[item_key]],GTList,Table_ExternalData_17[[#Headers],[SR]])</f>
        <v>0</v>
      </c>
      <c r="H852" s="10">
        <f>SUMIFS(GQList,GIList,Table_ExternalData_17[[#This Row],[item_key]],GTList,Table_ExternalData_17[[#Headers],[TR]])</f>
        <v>0</v>
      </c>
      <c r="I852" s="10">
        <f>SUMIFS(GQList,GIList,Table_ExternalData_17[[#This Row],[item_key]],GTList,Table_ExternalData_17[[#Headers],[RCA]])</f>
        <v>0</v>
      </c>
      <c r="J852" s="10">
        <f>SUM(Table_ExternalData_17[[#This Row],[GRN]]+Table_ExternalData_17[[#This Row],[VSTR]]+Table_ExternalData_17[[#This Row],[SR]]+Table_ExternalData_17[[#This Row],[TR]]+Table_ExternalData_17[[#This Row],[RCA]])</f>
        <v>0</v>
      </c>
      <c r="K852" s="10">
        <f>SUMIFS(IsQList,IsIList,Table_ExternalData_15[[#This Row],[item_key]],IsITypeList,Table_ExternalData_17[[#Headers],[R/P]])</f>
        <v>9924</v>
      </c>
      <c r="L852" s="10">
        <f>SUMIFS(IsQList,IsIList,Table_ExternalData_15[[#This Row],[item_key]],IsITypeList,Table_ExternalData_17[[#Headers],[CST]])</f>
        <v>0</v>
      </c>
      <c r="M852" s="10">
        <f>SUMIFS(IsQList,IsIList,Table_ExternalData_15[[#This Row],[item_key]],IsITypeList,Table_ExternalData_17[[#Headers],[S/I]])</f>
        <v>0</v>
      </c>
      <c r="N852" s="10">
        <f>SUMIFS(IsQList,IsIList,Table_ExternalData_15[[#This Row],[item_key]],IsITypeList,Table_ExternalData_17[[#Headers],[VST]])</f>
        <v>0</v>
      </c>
      <c r="O852" s="10">
        <f>SUMIFS(IsQList,IsIList,Table_ExternalData_15[[#This Row],[item_key]],IsITypeList,Table_ExternalData_17[[#Headers],[RTN]])</f>
        <v>-3</v>
      </c>
      <c r="P852" s="10">
        <f>SUM(Table_ExternalData_17[[#This Row],[R/P]:[RTN]])</f>
        <v>9921</v>
      </c>
      <c r="Q852" s="10">
        <f>SUM((Table_ExternalData_17[[#This Row],[Opening]]+Table_ExternalData_17[[#This Row],[Total Receipt]])-Table_ExternalData_17[[#This Row],[Total Issue]])</f>
        <v>-9921</v>
      </c>
    </row>
    <row r="853" spans="1:17">
      <c r="A853" s="1" t="s">
        <v>2260</v>
      </c>
      <c r="B853" s="1" t="s">
        <v>2966</v>
      </c>
      <c r="C853" s="1" t="s">
        <v>2967</v>
      </c>
      <c r="D853" s="10">
        <f>SUMIFS(OPBQList,OPBIList,Table_ExternalData_17[[#This Row],[item_key]])</f>
        <v>-5331</v>
      </c>
      <c r="E853" s="10">
        <f>SUMIFS(GQList,GIList,Table_ExternalData_17[[#This Row],[item_key]],GTList,Table_ExternalData_17[[#Headers],[GRN]])</f>
        <v>0</v>
      </c>
      <c r="F853" s="10">
        <f>SUMIFS(GQList,GIList,Table_ExternalData_17[[#This Row],[item_key]],GTList,Table_ExternalData_17[[#Headers],[VSTR]])</f>
        <v>0</v>
      </c>
      <c r="G853" s="10">
        <f>SUMIFS(GQList,GIList,Table_ExternalData_17[[#This Row],[item_key]],GTList,Table_ExternalData_17[[#Headers],[SR]])</f>
        <v>0</v>
      </c>
      <c r="H853" s="10">
        <f>SUMIFS(GQList,GIList,Table_ExternalData_17[[#This Row],[item_key]],GTList,Table_ExternalData_17[[#Headers],[TR]])</f>
        <v>0</v>
      </c>
      <c r="I853" s="10">
        <f>SUMIFS(GQList,GIList,Table_ExternalData_17[[#This Row],[item_key]],GTList,Table_ExternalData_17[[#Headers],[RCA]])</f>
        <v>0</v>
      </c>
      <c r="J853" s="10">
        <f>SUM(Table_ExternalData_17[[#This Row],[GRN]]+Table_ExternalData_17[[#This Row],[VSTR]]+Table_ExternalData_17[[#This Row],[SR]]+Table_ExternalData_17[[#This Row],[TR]]+Table_ExternalData_17[[#This Row],[RCA]])</f>
        <v>0</v>
      </c>
      <c r="K853" s="10">
        <f>SUMIFS(IsQList,IsIList,Table_ExternalData_15[[#This Row],[item_key]],IsITypeList,Table_ExternalData_17[[#Headers],[R/P]])</f>
        <v>9924</v>
      </c>
      <c r="L853" s="10">
        <f>SUMIFS(IsQList,IsIList,Table_ExternalData_15[[#This Row],[item_key]],IsITypeList,Table_ExternalData_17[[#Headers],[CST]])</f>
        <v>0</v>
      </c>
      <c r="M853" s="10">
        <f>SUMIFS(IsQList,IsIList,Table_ExternalData_15[[#This Row],[item_key]],IsITypeList,Table_ExternalData_17[[#Headers],[S/I]])</f>
        <v>0</v>
      </c>
      <c r="N853" s="10">
        <f>SUMIFS(IsQList,IsIList,Table_ExternalData_15[[#This Row],[item_key]],IsITypeList,Table_ExternalData_17[[#Headers],[VST]])</f>
        <v>0</v>
      </c>
      <c r="O853" s="10">
        <f>SUMIFS(IsQList,IsIList,Table_ExternalData_15[[#This Row],[item_key]],IsITypeList,Table_ExternalData_17[[#Headers],[RTN]])</f>
        <v>0</v>
      </c>
      <c r="P853" s="10">
        <f>SUM(Table_ExternalData_17[[#This Row],[R/P]:[RTN]])</f>
        <v>9924</v>
      </c>
      <c r="Q853" s="10">
        <f>SUM((Table_ExternalData_17[[#This Row],[Opening]]+Table_ExternalData_17[[#This Row],[Total Receipt]])-Table_ExternalData_17[[#This Row],[Total Issue]])</f>
        <v>-15255</v>
      </c>
    </row>
    <row r="854" spans="1:17">
      <c r="A854" s="1" t="s">
        <v>2261</v>
      </c>
      <c r="B854" s="1" t="s">
        <v>2968</v>
      </c>
      <c r="C854" s="1" t="s">
        <v>2969</v>
      </c>
      <c r="D854" s="10">
        <f>SUMIFS(OPBQList,OPBIList,Table_ExternalData_17[[#This Row],[item_key]])</f>
        <v>-5333</v>
      </c>
      <c r="E854" s="10">
        <f>SUMIFS(GQList,GIList,Table_ExternalData_17[[#This Row],[item_key]],GTList,Table_ExternalData_17[[#Headers],[GRN]])</f>
        <v>0</v>
      </c>
      <c r="F854" s="10">
        <f>SUMIFS(GQList,GIList,Table_ExternalData_17[[#This Row],[item_key]],GTList,Table_ExternalData_17[[#Headers],[VSTR]])</f>
        <v>0</v>
      </c>
      <c r="G854" s="10">
        <f>SUMIFS(GQList,GIList,Table_ExternalData_17[[#This Row],[item_key]],GTList,Table_ExternalData_17[[#Headers],[SR]])</f>
        <v>0</v>
      </c>
      <c r="H854" s="10">
        <f>SUMIFS(GQList,GIList,Table_ExternalData_17[[#This Row],[item_key]],GTList,Table_ExternalData_17[[#Headers],[TR]])</f>
        <v>0</v>
      </c>
      <c r="I854" s="10">
        <f>SUMIFS(GQList,GIList,Table_ExternalData_17[[#This Row],[item_key]],GTList,Table_ExternalData_17[[#Headers],[RCA]])</f>
        <v>0</v>
      </c>
      <c r="J854" s="10">
        <f>SUM(Table_ExternalData_17[[#This Row],[GRN]]+Table_ExternalData_17[[#This Row],[VSTR]]+Table_ExternalData_17[[#This Row],[SR]]+Table_ExternalData_17[[#This Row],[TR]]+Table_ExternalData_17[[#This Row],[RCA]])</f>
        <v>0</v>
      </c>
      <c r="K854" s="10">
        <f>SUMIFS(IsQList,IsIList,Table_ExternalData_15[[#This Row],[item_key]],IsITypeList,Table_ExternalData_17[[#Headers],[R/P]])</f>
        <v>19848</v>
      </c>
      <c r="L854" s="10">
        <f>SUMIFS(IsQList,IsIList,Table_ExternalData_15[[#This Row],[item_key]],IsITypeList,Table_ExternalData_17[[#Headers],[CST]])</f>
        <v>0</v>
      </c>
      <c r="M854" s="10">
        <f>SUMIFS(IsQList,IsIList,Table_ExternalData_15[[#This Row],[item_key]],IsITypeList,Table_ExternalData_17[[#Headers],[S/I]])</f>
        <v>0</v>
      </c>
      <c r="N854" s="10">
        <f>SUMIFS(IsQList,IsIList,Table_ExternalData_15[[#This Row],[item_key]],IsITypeList,Table_ExternalData_17[[#Headers],[VST]])</f>
        <v>0</v>
      </c>
      <c r="O854" s="10">
        <f>SUMIFS(IsQList,IsIList,Table_ExternalData_15[[#This Row],[item_key]],IsITypeList,Table_ExternalData_17[[#Headers],[RTN]])</f>
        <v>0</v>
      </c>
      <c r="P854" s="10">
        <f>SUM(Table_ExternalData_17[[#This Row],[R/P]:[RTN]])</f>
        <v>19848</v>
      </c>
      <c r="Q854" s="10">
        <f>SUM((Table_ExternalData_17[[#This Row],[Opening]]+Table_ExternalData_17[[#This Row],[Total Receipt]])-Table_ExternalData_17[[#This Row],[Total Issue]])</f>
        <v>-25181</v>
      </c>
    </row>
    <row r="855" spans="1:17">
      <c r="A855" s="1" t="s">
        <v>2345</v>
      </c>
      <c r="B855" s="1" t="s">
        <v>2970</v>
      </c>
      <c r="C855" s="1" t="s">
        <v>2971</v>
      </c>
      <c r="D855" s="10">
        <f>SUMIFS(OPBQList,OPBIList,Table_ExternalData_17[[#This Row],[item_key]])</f>
        <v>0</v>
      </c>
      <c r="E855" s="10">
        <f>SUMIFS(GQList,GIList,Table_ExternalData_17[[#This Row],[item_key]],GTList,Table_ExternalData_17[[#Headers],[GRN]])</f>
        <v>0</v>
      </c>
      <c r="F855" s="10">
        <f>SUMIFS(GQList,GIList,Table_ExternalData_17[[#This Row],[item_key]],GTList,Table_ExternalData_17[[#Headers],[VSTR]])</f>
        <v>0</v>
      </c>
      <c r="G855" s="10">
        <f>SUMIFS(GQList,GIList,Table_ExternalData_17[[#This Row],[item_key]],GTList,Table_ExternalData_17[[#Headers],[SR]])</f>
        <v>0</v>
      </c>
      <c r="H855" s="10">
        <f>SUMIFS(GQList,GIList,Table_ExternalData_17[[#This Row],[item_key]],GTList,Table_ExternalData_17[[#Headers],[TR]])</f>
        <v>0</v>
      </c>
      <c r="I855" s="10">
        <f>SUMIFS(GQList,GIList,Table_ExternalData_17[[#This Row],[item_key]],GTList,Table_ExternalData_17[[#Headers],[RCA]])</f>
        <v>0</v>
      </c>
      <c r="J855" s="10">
        <f>SUM(Table_ExternalData_17[[#This Row],[GRN]]+Table_ExternalData_17[[#This Row],[VSTR]]+Table_ExternalData_17[[#This Row],[SR]]+Table_ExternalData_17[[#This Row],[TR]]+Table_ExternalData_17[[#This Row],[RCA]])</f>
        <v>0</v>
      </c>
      <c r="K855" s="10">
        <f>SUMIFS(IsQList,IsIList,Table_ExternalData_15[[#This Row],[item_key]],IsITypeList,Table_ExternalData_17[[#Headers],[R/P]])</f>
        <v>19554</v>
      </c>
      <c r="L855" s="10">
        <f>SUMIFS(IsQList,IsIList,Table_ExternalData_15[[#This Row],[item_key]],IsITypeList,Table_ExternalData_17[[#Headers],[CST]])</f>
        <v>0</v>
      </c>
      <c r="M855" s="10">
        <f>SUMIFS(IsQList,IsIList,Table_ExternalData_15[[#This Row],[item_key]],IsITypeList,Table_ExternalData_17[[#Headers],[S/I]])</f>
        <v>0</v>
      </c>
      <c r="N855" s="10">
        <f>SUMIFS(IsQList,IsIList,Table_ExternalData_15[[#This Row],[item_key]],IsITypeList,Table_ExternalData_17[[#Headers],[VST]])</f>
        <v>0</v>
      </c>
      <c r="O855" s="10">
        <f>SUMIFS(IsQList,IsIList,Table_ExternalData_15[[#This Row],[item_key]],IsITypeList,Table_ExternalData_17[[#Headers],[RTN]])</f>
        <v>0</v>
      </c>
      <c r="P855" s="10">
        <f>SUM(Table_ExternalData_17[[#This Row],[R/P]:[RTN]])</f>
        <v>19554</v>
      </c>
      <c r="Q855" s="10">
        <f>SUM((Table_ExternalData_17[[#This Row],[Opening]]+Table_ExternalData_17[[#This Row],[Total Receipt]])-Table_ExternalData_17[[#This Row],[Total Issue]])</f>
        <v>-19554</v>
      </c>
    </row>
    <row r="856" spans="1:17">
      <c r="A856" s="1" t="s">
        <v>2359</v>
      </c>
      <c r="B856" s="1" t="s">
        <v>2972</v>
      </c>
      <c r="C856" s="1" t="s">
        <v>2973</v>
      </c>
      <c r="D856" s="10">
        <f>SUMIFS(OPBQList,OPBIList,Table_ExternalData_17[[#This Row],[item_key]])</f>
        <v>0</v>
      </c>
      <c r="E856" s="10">
        <f>SUMIFS(GQList,GIList,Table_ExternalData_17[[#This Row],[item_key]],GTList,Table_ExternalData_17[[#Headers],[GRN]])</f>
        <v>0</v>
      </c>
      <c r="F856" s="10">
        <f>SUMIFS(GQList,GIList,Table_ExternalData_17[[#This Row],[item_key]],GTList,Table_ExternalData_17[[#Headers],[VSTR]])</f>
        <v>0</v>
      </c>
      <c r="G856" s="10">
        <f>SUMIFS(GQList,GIList,Table_ExternalData_17[[#This Row],[item_key]],GTList,Table_ExternalData_17[[#Headers],[SR]])</f>
        <v>0</v>
      </c>
      <c r="H856" s="10">
        <f>SUMIFS(GQList,GIList,Table_ExternalData_17[[#This Row],[item_key]],GTList,Table_ExternalData_17[[#Headers],[TR]])</f>
        <v>0</v>
      </c>
      <c r="I856" s="10">
        <f>SUMIFS(GQList,GIList,Table_ExternalData_17[[#This Row],[item_key]],GTList,Table_ExternalData_17[[#Headers],[RCA]])</f>
        <v>0</v>
      </c>
      <c r="J856" s="10">
        <f>SUM(Table_ExternalData_17[[#This Row],[GRN]]+Table_ExternalData_17[[#This Row],[VSTR]]+Table_ExternalData_17[[#This Row],[SR]]+Table_ExternalData_17[[#This Row],[TR]]+Table_ExternalData_17[[#This Row],[RCA]])</f>
        <v>0</v>
      </c>
      <c r="K856" s="10">
        <f>SUMIFS(IsQList,IsIList,Table_ExternalData_15[[#This Row],[item_key]],IsITypeList,Table_ExternalData_17[[#Headers],[R/P]])</f>
        <v>9924</v>
      </c>
      <c r="L856" s="10">
        <f>SUMIFS(IsQList,IsIList,Table_ExternalData_15[[#This Row],[item_key]],IsITypeList,Table_ExternalData_17[[#Headers],[CST]])</f>
        <v>0</v>
      </c>
      <c r="M856" s="10">
        <f>SUMIFS(IsQList,IsIList,Table_ExternalData_15[[#This Row],[item_key]],IsITypeList,Table_ExternalData_17[[#Headers],[S/I]])</f>
        <v>0</v>
      </c>
      <c r="N856" s="10">
        <f>SUMIFS(IsQList,IsIList,Table_ExternalData_15[[#This Row],[item_key]],IsITypeList,Table_ExternalData_17[[#Headers],[VST]])</f>
        <v>0</v>
      </c>
      <c r="O856" s="10">
        <f>SUMIFS(IsQList,IsIList,Table_ExternalData_15[[#This Row],[item_key]],IsITypeList,Table_ExternalData_17[[#Headers],[RTN]])</f>
        <v>0</v>
      </c>
      <c r="P856" s="10">
        <f>SUM(Table_ExternalData_17[[#This Row],[R/P]:[RTN]])</f>
        <v>9924</v>
      </c>
      <c r="Q856" s="10">
        <f>SUM((Table_ExternalData_17[[#This Row],[Opening]]+Table_ExternalData_17[[#This Row],[Total Receipt]])-Table_ExternalData_17[[#This Row],[Total Issue]])</f>
        <v>-9924</v>
      </c>
    </row>
    <row r="857" spans="1:17">
      <c r="A857" s="1" t="s">
        <v>2356</v>
      </c>
      <c r="B857" s="1" t="s">
        <v>2974</v>
      </c>
      <c r="C857" s="1" t="s">
        <v>2975</v>
      </c>
      <c r="D857" s="10">
        <f>SUMIFS(OPBQList,OPBIList,Table_ExternalData_17[[#This Row],[item_key]])</f>
        <v>0</v>
      </c>
      <c r="E857" s="10">
        <f>SUMIFS(GQList,GIList,Table_ExternalData_17[[#This Row],[item_key]],GTList,Table_ExternalData_17[[#Headers],[GRN]])</f>
        <v>0</v>
      </c>
      <c r="F857" s="10">
        <f>SUMIFS(GQList,GIList,Table_ExternalData_17[[#This Row],[item_key]],GTList,Table_ExternalData_17[[#Headers],[VSTR]])</f>
        <v>0</v>
      </c>
      <c r="G857" s="10">
        <f>SUMIFS(GQList,GIList,Table_ExternalData_17[[#This Row],[item_key]],GTList,Table_ExternalData_17[[#Headers],[SR]])</f>
        <v>0</v>
      </c>
      <c r="H857" s="10">
        <f>SUMIFS(GQList,GIList,Table_ExternalData_17[[#This Row],[item_key]],GTList,Table_ExternalData_17[[#Headers],[TR]])</f>
        <v>0</v>
      </c>
      <c r="I857" s="10">
        <f>SUMIFS(GQList,GIList,Table_ExternalData_17[[#This Row],[item_key]],GTList,Table_ExternalData_17[[#Headers],[RCA]])</f>
        <v>0</v>
      </c>
      <c r="J857" s="10">
        <f>SUM(Table_ExternalData_17[[#This Row],[GRN]]+Table_ExternalData_17[[#This Row],[VSTR]]+Table_ExternalData_17[[#This Row],[SR]]+Table_ExternalData_17[[#This Row],[TR]]+Table_ExternalData_17[[#This Row],[RCA]])</f>
        <v>0</v>
      </c>
      <c r="K857" s="10">
        <f>SUMIFS(IsQList,IsIList,Table_ExternalData_15[[#This Row],[item_key]],IsITypeList,Table_ExternalData_17[[#Headers],[R/P]])</f>
        <v>9924</v>
      </c>
      <c r="L857" s="10">
        <f>SUMIFS(IsQList,IsIList,Table_ExternalData_15[[#This Row],[item_key]],IsITypeList,Table_ExternalData_17[[#Headers],[CST]])</f>
        <v>0</v>
      </c>
      <c r="M857" s="10">
        <f>SUMIFS(IsQList,IsIList,Table_ExternalData_15[[#This Row],[item_key]],IsITypeList,Table_ExternalData_17[[#Headers],[S/I]])</f>
        <v>0</v>
      </c>
      <c r="N857" s="10">
        <f>SUMIFS(IsQList,IsIList,Table_ExternalData_15[[#This Row],[item_key]],IsITypeList,Table_ExternalData_17[[#Headers],[VST]])</f>
        <v>0</v>
      </c>
      <c r="O857" s="10">
        <f>SUMIFS(IsQList,IsIList,Table_ExternalData_15[[#This Row],[item_key]],IsITypeList,Table_ExternalData_17[[#Headers],[RTN]])</f>
        <v>-147</v>
      </c>
      <c r="P857" s="10">
        <f>SUM(Table_ExternalData_17[[#This Row],[R/P]:[RTN]])</f>
        <v>9777</v>
      </c>
      <c r="Q857" s="10">
        <f>SUM((Table_ExternalData_17[[#This Row],[Opening]]+Table_ExternalData_17[[#This Row],[Total Receipt]])-Table_ExternalData_17[[#This Row],[Total Issue]])</f>
        <v>-9777</v>
      </c>
    </row>
    <row r="858" spans="1:17">
      <c r="A858" s="1" t="s">
        <v>350</v>
      </c>
      <c r="B858" s="1" t="s">
        <v>639</v>
      </c>
      <c r="C858" s="1" t="s">
        <v>640</v>
      </c>
      <c r="D858" s="10">
        <f>SUMIFS(OPBQList,OPBIList,Table_ExternalData_17[[#This Row],[item_key]])</f>
        <v>0</v>
      </c>
      <c r="E858" s="10">
        <f>SUMIFS(GQList,GIList,Table_ExternalData_17[[#This Row],[item_key]],GTList,Table_ExternalData_17[[#Headers],[GRN]])</f>
        <v>250</v>
      </c>
      <c r="F858" s="10">
        <f>SUMIFS(GQList,GIList,Table_ExternalData_17[[#This Row],[item_key]],GTList,Table_ExternalData_17[[#Headers],[VSTR]])</f>
        <v>0</v>
      </c>
      <c r="G858" s="10">
        <f>SUMIFS(GQList,GIList,Table_ExternalData_17[[#This Row],[item_key]],GTList,Table_ExternalData_17[[#Headers],[SR]])</f>
        <v>0</v>
      </c>
      <c r="H858" s="10">
        <f>SUMIFS(GQList,GIList,Table_ExternalData_17[[#This Row],[item_key]],GTList,Table_ExternalData_17[[#Headers],[TR]])</f>
        <v>0</v>
      </c>
      <c r="I858" s="10">
        <f>SUMIFS(GQList,GIList,Table_ExternalData_17[[#This Row],[item_key]],GTList,Table_ExternalData_17[[#Headers],[RCA]])</f>
        <v>0</v>
      </c>
      <c r="J858" s="10">
        <f>SUM(Table_ExternalData_17[[#This Row],[GRN]]+Table_ExternalData_17[[#This Row],[VSTR]]+Table_ExternalData_17[[#This Row],[SR]]+Table_ExternalData_17[[#This Row],[TR]]+Table_ExternalData_17[[#This Row],[RCA]])</f>
        <v>250</v>
      </c>
      <c r="K858" s="10">
        <f>SUMIFS(IsQList,IsIList,Table_ExternalData_15[[#This Row],[item_key]],IsITypeList,Table_ExternalData_17[[#Headers],[R/P]])</f>
        <v>9924</v>
      </c>
      <c r="L858" s="10">
        <f>SUMIFS(IsQList,IsIList,Table_ExternalData_15[[#This Row],[item_key]],IsITypeList,Table_ExternalData_17[[#Headers],[CST]])</f>
        <v>0</v>
      </c>
      <c r="M858" s="10">
        <f>SUMIFS(IsQList,IsIList,Table_ExternalData_15[[#This Row],[item_key]],IsITypeList,Table_ExternalData_17[[#Headers],[S/I]])</f>
        <v>0</v>
      </c>
      <c r="N858" s="10">
        <f>SUMIFS(IsQList,IsIList,Table_ExternalData_15[[#This Row],[item_key]],IsITypeList,Table_ExternalData_17[[#Headers],[VST]])</f>
        <v>0</v>
      </c>
      <c r="O858" s="10">
        <f>SUMIFS(IsQList,IsIList,Table_ExternalData_15[[#This Row],[item_key]],IsITypeList,Table_ExternalData_17[[#Headers],[RTN]])</f>
        <v>-147</v>
      </c>
      <c r="P858" s="10">
        <f>SUM(Table_ExternalData_17[[#This Row],[R/P]:[RTN]])</f>
        <v>9777</v>
      </c>
      <c r="Q858" s="10">
        <f>SUM((Table_ExternalData_17[[#This Row],[Opening]]+Table_ExternalData_17[[#This Row],[Total Receipt]])-Table_ExternalData_17[[#This Row],[Total Issue]])</f>
        <v>-9527</v>
      </c>
    </row>
    <row r="859" spans="1:17">
      <c r="A859" s="1" t="s">
        <v>351</v>
      </c>
      <c r="B859" s="1" t="s">
        <v>641</v>
      </c>
      <c r="C859" s="1" t="s">
        <v>642</v>
      </c>
      <c r="D859" s="10">
        <f>SUMIFS(OPBQList,OPBIList,Table_ExternalData_17[[#This Row],[item_key]])</f>
        <v>0</v>
      </c>
      <c r="E859" s="10">
        <f>SUMIFS(GQList,GIList,Table_ExternalData_17[[#This Row],[item_key]],GTList,Table_ExternalData_17[[#Headers],[GRN]])</f>
        <v>250</v>
      </c>
      <c r="F859" s="10">
        <f>SUMIFS(GQList,GIList,Table_ExternalData_17[[#This Row],[item_key]],GTList,Table_ExternalData_17[[#Headers],[VSTR]])</f>
        <v>0</v>
      </c>
      <c r="G859" s="10">
        <f>SUMIFS(GQList,GIList,Table_ExternalData_17[[#This Row],[item_key]],GTList,Table_ExternalData_17[[#Headers],[SR]])</f>
        <v>0</v>
      </c>
      <c r="H859" s="10">
        <f>SUMIFS(GQList,GIList,Table_ExternalData_17[[#This Row],[item_key]],GTList,Table_ExternalData_17[[#Headers],[TR]])</f>
        <v>0</v>
      </c>
      <c r="I859" s="10">
        <f>SUMIFS(GQList,GIList,Table_ExternalData_17[[#This Row],[item_key]],GTList,Table_ExternalData_17[[#Headers],[RCA]])</f>
        <v>0</v>
      </c>
      <c r="J859" s="10">
        <f>SUM(Table_ExternalData_17[[#This Row],[GRN]]+Table_ExternalData_17[[#This Row],[VSTR]]+Table_ExternalData_17[[#This Row],[SR]]+Table_ExternalData_17[[#This Row],[TR]]+Table_ExternalData_17[[#This Row],[RCA]])</f>
        <v>250</v>
      </c>
      <c r="K859" s="10">
        <f>SUMIFS(IsQList,IsIList,Table_ExternalData_15[[#This Row],[item_key]],IsITypeList,Table_ExternalData_17[[#Headers],[R/P]])</f>
        <v>10002</v>
      </c>
      <c r="L859" s="10">
        <f>SUMIFS(IsQList,IsIList,Table_ExternalData_15[[#This Row],[item_key]],IsITypeList,Table_ExternalData_17[[#Headers],[CST]])</f>
        <v>0</v>
      </c>
      <c r="M859" s="10">
        <f>SUMIFS(IsQList,IsIList,Table_ExternalData_15[[#This Row],[item_key]],IsITypeList,Table_ExternalData_17[[#Headers],[S/I]])</f>
        <v>0</v>
      </c>
      <c r="N859" s="10">
        <f>SUMIFS(IsQList,IsIList,Table_ExternalData_15[[#This Row],[item_key]],IsITypeList,Table_ExternalData_17[[#Headers],[VST]])</f>
        <v>0</v>
      </c>
      <c r="O859" s="10">
        <f>SUMIFS(IsQList,IsIList,Table_ExternalData_15[[#This Row],[item_key]],IsITypeList,Table_ExternalData_17[[#Headers],[RTN]])</f>
        <v>-7</v>
      </c>
      <c r="P859" s="10">
        <f>SUM(Table_ExternalData_17[[#This Row],[R/P]:[RTN]])</f>
        <v>9995</v>
      </c>
      <c r="Q859" s="10">
        <f>SUM((Table_ExternalData_17[[#This Row],[Opening]]+Table_ExternalData_17[[#This Row],[Total Receipt]])-Table_ExternalData_17[[#This Row],[Total Issue]])</f>
        <v>-9745</v>
      </c>
    </row>
    <row r="860" spans="1:17">
      <c r="A860" s="1" t="s">
        <v>352</v>
      </c>
      <c r="B860" s="1" t="s">
        <v>643</v>
      </c>
      <c r="C860" s="1" t="s">
        <v>644</v>
      </c>
      <c r="D860" s="10">
        <f>SUMIFS(OPBQList,OPBIList,Table_ExternalData_17[[#This Row],[item_key]])</f>
        <v>0</v>
      </c>
      <c r="E860" s="10">
        <f>SUMIFS(GQList,GIList,Table_ExternalData_17[[#This Row],[item_key]],GTList,Table_ExternalData_17[[#Headers],[GRN]])</f>
        <v>50</v>
      </c>
      <c r="F860" s="10">
        <f>SUMIFS(GQList,GIList,Table_ExternalData_17[[#This Row],[item_key]],GTList,Table_ExternalData_17[[#Headers],[VSTR]])</f>
        <v>0</v>
      </c>
      <c r="G860" s="10">
        <f>SUMIFS(GQList,GIList,Table_ExternalData_17[[#This Row],[item_key]],GTList,Table_ExternalData_17[[#Headers],[SR]])</f>
        <v>0</v>
      </c>
      <c r="H860" s="10">
        <f>SUMIFS(GQList,GIList,Table_ExternalData_17[[#This Row],[item_key]],GTList,Table_ExternalData_17[[#Headers],[TR]])</f>
        <v>0</v>
      </c>
      <c r="I860" s="10">
        <f>SUMIFS(GQList,GIList,Table_ExternalData_17[[#This Row],[item_key]],GTList,Table_ExternalData_17[[#Headers],[RCA]])</f>
        <v>0</v>
      </c>
      <c r="J860" s="10">
        <f>SUM(Table_ExternalData_17[[#This Row],[GRN]]+Table_ExternalData_17[[#This Row],[VSTR]]+Table_ExternalData_17[[#This Row],[SR]]+Table_ExternalData_17[[#This Row],[TR]]+Table_ExternalData_17[[#This Row],[RCA]])</f>
        <v>50</v>
      </c>
      <c r="K860" s="10">
        <f>SUMIFS(IsQList,IsIList,Table_ExternalData_15[[#This Row],[item_key]],IsITypeList,Table_ExternalData_17[[#Headers],[R/P]])</f>
        <v>9924</v>
      </c>
      <c r="L860" s="10">
        <f>SUMIFS(IsQList,IsIList,Table_ExternalData_15[[#This Row],[item_key]],IsITypeList,Table_ExternalData_17[[#Headers],[CST]])</f>
        <v>0</v>
      </c>
      <c r="M860" s="10">
        <f>SUMIFS(IsQList,IsIList,Table_ExternalData_15[[#This Row],[item_key]],IsITypeList,Table_ExternalData_17[[#Headers],[S/I]])</f>
        <v>0</v>
      </c>
      <c r="N860" s="10">
        <f>SUMIFS(IsQList,IsIList,Table_ExternalData_15[[#This Row],[item_key]],IsITypeList,Table_ExternalData_17[[#Headers],[VST]])</f>
        <v>0</v>
      </c>
      <c r="O860" s="10">
        <f>SUMIFS(IsQList,IsIList,Table_ExternalData_15[[#This Row],[item_key]],IsITypeList,Table_ExternalData_17[[#Headers],[RTN]])</f>
        <v>-6</v>
      </c>
      <c r="P860" s="10">
        <f>SUM(Table_ExternalData_17[[#This Row],[R/P]:[RTN]])</f>
        <v>9918</v>
      </c>
      <c r="Q860" s="10">
        <f>SUM((Table_ExternalData_17[[#This Row],[Opening]]+Table_ExternalData_17[[#This Row],[Total Receipt]])-Table_ExternalData_17[[#This Row],[Total Issue]])</f>
        <v>-9868</v>
      </c>
    </row>
    <row r="861" spans="1:17">
      <c r="A861" s="1" t="s">
        <v>353</v>
      </c>
      <c r="B861" s="1" t="s">
        <v>645</v>
      </c>
      <c r="C861" s="1" t="s">
        <v>646</v>
      </c>
      <c r="D861" s="10">
        <f>SUMIFS(OPBQList,OPBIList,Table_ExternalData_17[[#This Row],[item_key]])</f>
        <v>0</v>
      </c>
      <c r="E861" s="10">
        <f>SUMIFS(GQList,GIList,Table_ExternalData_17[[#This Row],[item_key]],GTList,Table_ExternalData_17[[#Headers],[GRN]])</f>
        <v>50</v>
      </c>
      <c r="F861" s="10">
        <f>SUMIFS(GQList,GIList,Table_ExternalData_17[[#This Row],[item_key]],GTList,Table_ExternalData_17[[#Headers],[VSTR]])</f>
        <v>0</v>
      </c>
      <c r="G861" s="10">
        <f>SUMIFS(GQList,GIList,Table_ExternalData_17[[#This Row],[item_key]],GTList,Table_ExternalData_17[[#Headers],[SR]])</f>
        <v>0</v>
      </c>
      <c r="H861" s="10">
        <f>SUMIFS(GQList,GIList,Table_ExternalData_17[[#This Row],[item_key]],GTList,Table_ExternalData_17[[#Headers],[TR]])</f>
        <v>0</v>
      </c>
      <c r="I861" s="10">
        <f>SUMIFS(GQList,GIList,Table_ExternalData_17[[#This Row],[item_key]],GTList,Table_ExternalData_17[[#Headers],[RCA]])</f>
        <v>0</v>
      </c>
      <c r="J861" s="10">
        <f>SUM(Table_ExternalData_17[[#This Row],[GRN]]+Table_ExternalData_17[[#This Row],[VSTR]]+Table_ExternalData_17[[#This Row],[SR]]+Table_ExternalData_17[[#This Row],[TR]]+Table_ExternalData_17[[#This Row],[RCA]])</f>
        <v>50</v>
      </c>
      <c r="K861" s="10">
        <f>SUMIFS(IsQList,IsIList,Table_ExternalData_15[[#This Row],[item_key]],IsITypeList,Table_ExternalData_17[[#Headers],[R/P]])</f>
        <v>9929</v>
      </c>
      <c r="L861" s="10">
        <f>SUMIFS(IsQList,IsIList,Table_ExternalData_15[[#This Row],[item_key]],IsITypeList,Table_ExternalData_17[[#Headers],[CST]])</f>
        <v>0</v>
      </c>
      <c r="M861" s="10">
        <f>SUMIFS(IsQList,IsIList,Table_ExternalData_15[[#This Row],[item_key]],IsITypeList,Table_ExternalData_17[[#Headers],[S/I]])</f>
        <v>2</v>
      </c>
      <c r="N861" s="10">
        <f>SUMIFS(IsQList,IsIList,Table_ExternalData_15[[#This Row],[item_key]],IsITypeList,Table_ExternalData_17[[#Headers],[VST]])</f>
        <v>0</v>
      </c>
      <c r="O861" s="10">
        <f>SUMIFS(IsQList,IsIList,Table_ExternalData_15[[#This Row],[item_key]],IsITypeList,Table_ExternalData_17[[#Headers],[RTN]])</f>
        <v>0</v>
      </c>
      <c r="P861" s="10">
        <f>SUM(Table_ExternalData_17[[#This Row],[R/P]:[RTN]])</f>
        <v>9931</v>
      </c>
      <c r="Q861" s="10">
        <f>SUM((Table_ExternalData_17[[#This Row],[Opening]]+Table_ExternalData_17[[#This Row],[Total Receipt]])-Table_ExternalData_17[[#This Row],[Total Issue]])</f>
        <v>-9881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2117"/>
  <sheetViews>
    <sheetView workbookViewId="0">
      <selection activeCell="C2118" sqref="C2118"/>
    </sheetView>
  </sheetViews>
  <sheetFormatPr defaultRowHeight="15"/>
  <cols>
    <col min="1" max="1" width="11.5703125" bestFit="1" customWidth="1"/>
    <col min="2" max="2" width="9" bestFit="1" customWidth="1"/>
  </cols>
  <sheetData>
    <row r="1" spans="1:2">
      <c r="A1" t="s">
        <v>2</v>
      </c>
      <c r="B1" t="s">
        <v>3096</v>
      </c>
    </row>
    <row r="2" spans="1:2">
      <c r="A2" t="s">
        <v>3097</v>
      </c>
      <c r="B2">
        <v>-995</v>
      </c>
    </row>
    <row r="3" spans="1:2">
      <c r="A3" t="s">
        <v>3098</v>
      </c>
      <c r="B3">
        <v>1601</v>
      </c>
    </row>
    <row r="4" spans="1:2" hidden="1">
      <c r="A4" t="s">
        <v>2045</v>
      </c>
      <c r="B4">
        <v>10726</v>
      </c>
    </row>
    <row r="5" spans="1:2" hidden="1">
      <c r="A5" t="s">
        <v>3099</v>
      </c>
      <c r="B5">
        <v>985</v>
      </c>
    </row>
    <row r="6" spans="1:2" hidden="1">
      <c r="A6" t="s">
        <v>3100</v>
      </c>
      <c r="B6">
        <v>-777</v>
      </c>
    </row>
    <row r="7" spans="1:2" hidden="1">
      <c r="A7" t="s">
        <v>3101</v>
      </c>
      <c r="B7">
        <v>0</v>
      </c>
    </row>
    <row r="8" spans="1:2" hidden="1">
      <c r="A8" t="s">
        <v>3102</v>
      </c>
      <c r="B8">
        <v>-126</v>
      </c>
    </row>
    <row r="9" spans="1:2" hidden="1">
      <c r="A9" t="s">
        <v>3103</v>
      </c>
      <c r="B9">
        <v>0</v>
      </c>
    </row>
    <row r="10" spans="1:2" hidden="1">
      <c r="A10" t="s">
        <v>382</v>
      </c>
      <c r="B10">
        <v>2039</v>
      </c>
    </row>
    <row r="11" spans="1:2" hidden="1">
      <c r="A11" t="s">
        <v>491</v>
      </c>
      <c r="B11">
        <v>1492</v>
      </c>
    </row>
    <row r="12" spans="1:2" hidden="1">
      <c r="A12" t="s">
        <v>3104</v>
      </c>
      <c r="B12">
        <v>-844</v>
      </c>
    </row>
    <row r="13" spans="1:2" hidden="1">
      <c r="A13" t="s">
        <v>3105</v>
      </c>
      <c r="B13">
        <v>0</v>
      </c>
    </row>
    <row r="14" spans="1:2" hidden="1">
      <c r="A14" t="s">
        <v>3106</v>
      </c>
      <c r="B14">
        <v>0</v>
      </c>
    </row>
    <row r="15" spans="1:2" hidden="1">
      <c r="A15" t="s">
        <v>3107</v>
      </c>
      <c r="B15">
        <v>0</v>
      </c>
    </row>
    <row r="16" spans="1:2" hidden="1">
      <c r="A16" t="s">
        <v>129</v>
      </c>
      <c r="B16">
        <v>1585</v>
      </c>
    </row>
    <row r="17" spans="1:2" hidden="1">
      <c r="A17" t="s">
        <v>3108</v>
      </c>
      <c r="B17">
        <v>-255</v>
      </c>
    </row>
    <row r="18" spans="1:2" hidden="1">
      <c r="A18" t="s">
        <v>3109</v>
      </c>
      <c r="B18">
        <v>268</v>
      </c>
    </row>
    <row r="19" spans="1:2" hidden="1">
      <c r="A19" t="s">
        <v>3110</v>
      </c>
      <c r="B19">
        <v>971</v>
      </c>
    </row>
    <row r="20" spans="1:2" hidden="1">
      <c r="A20" t="s">
        <v>3068</v>
      </c>
      <c r="B20">
        <v>3645</v>
      </c>
    </row>
    <row r="21" spans="1:2" hidden="1">
      <c r="A21" t="s">
        <v>3111</v>
      </c>
      <c r="B21">
        <v>0</v>
      </c>
    </row>
    <row r="22" spans="1:2" hidden="1">
      <c r="A22" t="s">
        <v>3112</v>
      </c>
      <c r="B22">
        <v>-871</v>
      </c>
    </row>
    <row r="23" spans="1:2" hidden="1">
      <c r="A23" t="s">
        <v>3069</v>
      </c>
      <c r="B23">
        <v>107</v>
      </c>
    </row>
    <row r="24" spans="1:2" hidden="1">
      <c r="A24" t="s">
        <v>86</v>
      </c>
      <c r="B24">
        <v>1776</v>
      </c>
    </row>
    <row r="25" spans="1:2" hidden="1">
      <c r="A25" t="s">
        <v>3113</v>
      </c>
      <c r="B25">
        <v>0</v>
      </c>
    </row>
    <row r="26" spans="1:2" hidden="1">
      <c r="A26" t="s">
        <v>3114</v>
      </c>
      <c r="B26">
        <v>3480</v>
      </c>
    </row>
    <row r="27" spans="1:2" hidden="1">
      <c r="A27" t="s">
        <v>3115</v>
      </c>
      <c r="B27">
        <v>152</v>
      </c>
    </row>
    <row r="28" spans="1:2" hidden="1">
      <c r="A28" t="s">
        <v>2047</v>
      </c>
      <c r="B28">
        <v>33937</v>
      </c>
    </row>
    <row r="29" spans="1:2" hidden="1">
      <c r="A29" t="s">
        <v>3116</v>
      </c>
      <c r="B29">
        <v>3196</v>
      </c>
    </row>
    <row r="30" spans="1:2" hidden="1">
      <c r="A30" t="s">
        <v>3117</v>
      </c>
      <c r="B30">
        <v>4089</v>
      </c>
    </row>
    <row r="31" spans="1:2" hidden="1">
      <c r="A31" t="s">
        <v>2048</v>
      </c>
      <c r="B31">
        <v>14744</v>
      </c>
    </row>
    <row r="32" spans="1:2" hidden="1">
      <c r="A32" t="s">
        <v>2049</v>
      </c>
      <c r="B32">
        <v>-2876</v>
      </c>
    </row>
    <row r="33" spans="1:2" hidden="1">
      <c r="A33" t="s">
        <v>383</v>
      </c>
      <c r="B33">
        <v>4013</v>
      </c>
    </row>
    <row r="34" spans="1:2" hidden="1">
      <c r="A34" t="s">
        <v>2050</v>
      </c>
      <c r="B34">
        <v>28886</v>
      </c>
    </row>
    <row r="35" spans="1:2" hidden="1">
      <c r="A35" t="s">
        <v>2051</v>
      </c>
      <c r="B35">
        <v>-2581</v>
      </c>
    </row>
    <row r="36" spans="1:2" hidden="1">
      <c r="A36" t="s">
        <v>3118</v>
      </c>
      <c r="B36">
        <v>10690</v>
      </c>
    </row>
    <row r="37" spans="1:2" hidden="1">
      <c r="A37" t="s">
        <v>412</v>
      </c>
      <c r="B37">
        <v>24973</v>
      </c>
    </row>
    <row r="38" spans="1:2" hidden="1">
      <c r="A38" t="s">
        <v>413</v>
      </c>
      <c r="B38">
        <v>30270</v>
      </c>
    </row>
    <row r="39" spans="1:2" hidden="1">
      <c r="A39" t="s">
        <v>384</v>
      </c>
      <c r="B39">
        <v>3754</v>
      </c>
    </row>
    <row r="40" spans="1:2" hidden="1">
      <c r="A40" t="s">
        <v>2052</v>
      </c>
      <c r="B40">
        <v>5590</v>
      </c>
    </row>
    <row r="41" spans="1:2" hidden="1">
      <c r="A41" t="s">
        <v>3119</v>
      </c>
      <c r="B41">
        <v>1300</v>
      </c>
    </row>
    <row r="42" spans="1:2" hidden="1">
      <c r="A42" t="s">
        <v>3120</v>
      </c>
      <c r="B42">
        <v>2196</v>
      </c>
    </row>
    <row r="43" spans="1:2" hidden="1">
      <c r="A43" t="s">
        <v>3121</v>
      </c>
      <c r="B43">
        <v>2257</v>
      </c>
    </row>
    <row r="44" spans="1:2" hidden="1">
      <c r="A44" t="s">
        <v>2053</v>
      </c>
      <c r="B44">
        <v>-1924</v>
      </c>
    </row>
    <row r="45" spans="1:2" hidden="1">
      <c r="A45" t="s">
        <v>2054</v>
      </c>
      <c r="B45">
        <v>5584</v>
      </c>
    </row>
    <row r="46" spans="1:2" hidden="1">
      <c r="A46" t="s">
        <v>2055</v>
      </c>
      <c r="B46">
        <v>1011</v>
      </c>
    </row>
    <row r="47" spans="1:2" hidden="1">
      <c r="A47" t="s">
        <v>385</v>
      </c>
      <c r="B47">
        <v>10788</v>
      </c>
    </row>
    <row r="48" spans="1:2" hidden="1">
      <c r="A48" t="s">
        <v>2056</v>
      </c>
      <c r="B48">
        <v>2856</v>
      </c>
    </row>
    <row r="49" spans="1:2" hidden="1">
      <c r="A49" t="s">
        <v>553</v>
      </c>
      <c r="B49">
        <v>33917</v>
      </c>
    </row>
    <row r="50" spans="1:2" hidden="1">
      <c r="A50" t="s">
        <v>492</v>
      </c>
      <c r="B50">
        <v>7481</v>
      </c>
    </row>
    <row r="51" spans="1:2" hidden="1">
      <c r="A51" t="s">
        <v>493</v>
      </c>
      <c r="B51">
        <v>1744</v>
      </c>
    </row>
    <row r="52" spans="1:2" hidden="1">
      <c r="A52" t="s">
        <v>414</v>
      </c>
      <c r="B52">
        <v>2709</v>
      </c>
    </row>
    <row r="53" spans="1:2" hidden="1">
      <c r="A53" t="s">
        <v>1731</v>
      </c>
      <c r="B53">
        <v>-446</v>
      </c>
    </row>
    <row r="54" spans="1:2" hidden="1">
      <c r="A54" t="s">
        <v>3122</v>
      </c>
      <c r="B54">
        <v>3289</v>
      </c>
    </row>
    <row r="55" spans="1:2" hidden="1">
      <c r="A55" t="s">
        <v>3123</v>
      </c>
      <c r="B55">
        <v>3570</v>
      </c>
    </row>
    <row r="56" spans="1:2" hidden="1">
      <c r="A56" t="s">
        <v>1732</v>
      </c>
      <c r="B56">
        <v>-2847</v>
      </c>
    </row>
    <row r="57" spans="1:2" hidden="1">
      <c r="A57" t="s">
        <v>1733</v>
      </c>
      <c r="B57">
        <v>9094</v>
      </c>
    </row>
    <row r="58" spans="1:2" hidden="1">
      <c r="A58" t="s">
        <v>2057</v>
      </c>
      <c r="B58">
        <v>3651</v>
      </c>
    </row>
    <row r="59" spans="1:2" hidden="1">
      <c r="A59" t="s">
        <v>3124</v>
      </c>
      <c r="B59">
        <v>68563</v>
      </c>
    </row>
    <row r="60" spans="1:2" hidden="1">
      <c r="A60" t="s">
        <v>2058</v>
      </c>
      <c r="B60">
        <v>-3880</v>
      </c>
    </row>
    <row r="61" spans="1:2" hidden="1">
      <c r="A61" t="s">
        <v>3125</v>
      </c>
      <c r="B61">
        <v>-1096</v>
      </c>
    </row>
    <row r="62" spans="1:2" hidden="1">
      <c r="A62" t="s">
        <v>3126</v>
      </c>
      <c r="B62">
        <v>-194</v>
      </c>
    </row>
    <row r="63" spans="1:2" hidden="1">
      <c r="A63" t="s">
        <v>3127</v>
      </c>
      <c r="B63">
        <v>5352</v>
      </c>
    </row>
    <row r="64" spans="1:2" hidden="1">
      <c r="A64" t="s">
        <v>355</v>
      </c>
      <c r="B64">
        <v>3747</v>
      </c>
    </row>
    <row r="65" spans="1:2" hidden="1">
      <c r="A65" t="s">
        <v>3128</v>
      </c>
      <c r="B65">
        <v>39363</v>
      </c>
    </row>
    <row r="66" spans="1:2" hidden="1">
      <c r="A66" t="s">
        <v>2059</v>
      </c>
      <c r="B66">
        <v>10294</v>
      </c>
    </row>
    <row r="67" spans="1:2" hidden="1">
      <c r="A67" t="s">
        <v>356</v>
      </c>
      <c r="B67">
        <v>18038</v>
      </c>
    </row>
    <row r="68" spans="1:2" hidden="1">
      <c r="A68" t="s">
        <v>3129</v>
      </c>
      <c r="B68">
        <v>2724</v>
      </c>
    </row>
    <row r="69" spans="1:2" hidden="1">
      <c r="A69" t="s">
        <v>3130</v>
      </c>
      <c r="B69">
        <v>1891</v>
      </c>
    </row>
    <row r="70" spans="1:2" hidden="1">
      <c r="A70" t="s">
        <v>3131</v>
      </c>
      <c r="B70">
        <v>10592</v>
      </c>
    </row>
    <row r="71" spans="1:2" hidden="1">
      <c r="A71" t="s">
        <v>2060</v>
      </c>
      <c r="B71">
        <v>2565</v>
      </c>
    </row>
    <row r="72" spans="1:2" hidden="1">
      <c r="A72" t="s">
        <v>357</v>
      </c>
      <c r="B72">
        <v>1134</v>
      </c>
    </row>
    <row r="73" spans="1:2" hidden="1">
      <c r="A73" t="s">
        <v>1734</v>
      </c>
      <c r="B73">
        <v>408</v>
      </c>
    </row>
    <row r="74" spans="1:2" hidden="1">
      <c r="A74" t="s">
        <v>415</v>
      </c>
      <c r="B74">
        <v>20952</v>
      </c>
    </row>
    <row r="75" spans="1:2" hidden="1">
      <c r="A75" t="s">
        <v>358</v>
      </c>
      <c r="B75">
        <v>8490</v>
      </c>
    </row>
    <row r="76" spans="1:2" hidden="1">
      <c r="A76" t="s">
        <v>3132</v>
      </c>
      <c r="B76">
        <v>1840</v>
      </c>
    </row>
    <row r="77" spans="1:2" hidden="1">
      <c r="A77" t="s">
        <v>3133</v>
      </c>
      <c r="B77">
        <v>0</v>
      </c>
    </row>
    <row r="78" spans="1:2" hidden="1">
      <c r="A78" t="s">
        <v>1735</v>
      </c>
      <c r="B78">
        <v>734</v>
      </c>
    </row>
    <row r="79" spans="1:2" hidden="1">
      <c r="A79" t="s">
        <v>3134</v>
      </c>
      <c r="B79">
        <v>18</v>
      </c>
    </row>
    <row r="80" spans="1:2" hidden="1">
      <c r="A80" t="s">
        <v>1736</v>
      </c>
      <c r="B80">
        <v>-1081</v>
      </c>
    </row>
    <row r="81" spans="1:2" hidden="1">
      <c r="A81" t="s">
        <v>3135</v>
      </c>
      <c r="B81">
        <v>0</v>
      </c>
    </row>
    <row r="82" spans="1:2" hidden="1">
      <c r="A82" t="s">
        <v>3136</v>
      </c>
      <c r="B82">
        <v>0</v>
      </c>
    </row>
    <row r="83" spans="1:2" hidden="1">
      <c r="A83" t="s">
        <v>3137</v>
      </c>
      <c r="B83">
        <v>0</v>
      </c>
    </row>
    <row r="84" spans="1:2" hidden="1">
      <c r="A84" t="s">
        <v>3138</v>
      </c>
      <c r="B84">
        <v>1830</v>
      </c>
    </row>
    <row r="85" spans="1:2" hidden="1">
      <c r="A85" t="s">
        <v>2061</v>
      </c>
      <c r="B85">
        <v>6974</v>
      </c>
    </row>
    <row r="86" spans="1:2" hidden="1">
      <c r="A86" t="s">
        <v>3014</v>
      </c>
      <c r="B86">
        <v>0</v>
      </c>
    </row>
    <row r="87" spans="1:2" hidden="1">
      <c r="A87" t="s">
        <v>3139</v>
      </c>
      <c r="B87">
        <v>-392</v>
      </c>
    </row>
    <row r="88" spans="1:2" hidden="1">
      <c r="A88" t="s">
        <v>3140</v>
      </c>
      <c r="B88">
        <v>708</v>
      </c>
    </row>
    <row r="89" spans="1:2" hidden="1">
      <c r="A89" t="s">
        <v>2062</v>
      </c>
      <c r="B89">
        <v>2108</v>
      </c>
    </row>
    <row r="90" spans="1:2" hidden="1">
      <c r="A90" t="s">
        <v>2063</v>
      </c>
      <c r="B90">
        <v>-2847</v>
      </c>
    </row>
    <row r="91" spans="1:2" hidden="1">
      <c r="A91" t="s">
        <v>2064</v>
      </c>
      <c r="B91">
        <v>-2847</v>
      </c>
    </row>
    <row r="92" spans="1:2" hidden="1">
      <c r="A92" t="s">
        <v>3033</v>
      </c>
      <c r="B92">
        <v>843</v>
      </c>
    </row>
    <row r="93" spans="1:2" hidden="1">
      <c r="A93" t="s">
        <v>2065</v>
      </c>
      <c r="B93">
        <v>2012</v>
      </c>
    </row>
    <row r="94" spans="1:2" hidden="1">
      <c r="A94" t="s">
        <v>2066</v>
      </c>
      <c r="B94">
        <v>2034</v>
      </c>
    </row>
    <row r="95" spans="1:2" hidden="1">
      <c r="A95" t="s">
        <v>3141</v>
      </c>
      <c r="B95">
        <v>-178</v>
      </c>
    </row>
    <row r="96" spans="1:2" hidden="1">
      <c r="A96" t="s">
        <v>3142</v>
      </c>
      <c r="B96">
        <v>1514</v>
      </c>
    </row>
    <row r="97" spans="1:2" hidden="1">
      <c r="A97" t="s">
        <v>3143</v>
      </c>
      <c r="B97">
        <v>1470</v>
      </c>
    </row>
    <row r="98" spans="1:2" hidden="1">
      <c r="A98" t="s">
        <v>3144</v>
      </c>
      <c r="B98">
        <v>3627</v>
      </c>
    </row>
    <row r="99" spans="1:2" hidden="1">
      <c r="A99" t="s">
        <v>2067</v>
      </c>
      <c r="B99">
        <v>2936</v>
      </c>
    </row>
    <row r="100" spans="1:2" hidden="1">
      <c r="A100" t="s">
        <v>3145</v>
      </c>
      <c r="B100">
        <v>3387</v>
      </c>
    </row>
    <row r="101" spans="1:2" hidden="1">
      <c r="A101" t="s">
        <v>1737</v>
      </c>
      <c r="B101">
        <v>359</v>
      </c>
    </row>
    <row r="102" spans="1:2" hidden="1">
      <c r="A102" t="s">
        <v>3146</v>
      </c>
      <c r="B102">
        <v>974</v>
      </c>
    </row>
    <row r="103" spans="1:2" hidden="1">
      <c r="A103" t="s">
        <v>2341</v>
      </c>
      <c r="B103">
        <v>0</v>
      </c>
    </row>
    <row r="104" spans="1:2" hidden="1">
      <c r="A104" t="s">
        <v>3147</v>
      </c>
      <c r="B104">
        <v>-254</v>
      </c>
    </row>
    <row r="105" spans="1:2" hidden="1">
      <c r="A105" t="s">
        <v>2068</v>
      </c>
      <c r="B105">
        <v>1637</v>
      </c>
    </row>
    <row r="106" spans="1:2" hidden="1">
      <c r="A106" t="s">
        <v>3148</v>
      </c>
      <c r="B106">
        <v>-190</v>
      </c>
    </row>
    <row r="107" spans="1:2" hidden="1">
      <c r="A107" t="s">
        <v>3149</v>
      </c>
      <c r="B107">
        <v>-233</v>
      </c>
    </row>
    <row r="108" spans="1:2" hidden="1">
      <c r="A108" t="s">
        <v>2365</v>
      </c>
      <c r="B108">
        <v>420</v>
      </c>
    </row>
    <row r="109" spans="1:2" hidden="1">
      <c r="A109" t="s">
        <v>3051</v>
      </c>
      <c r="B109">
        <v>-18</v>
      </c>
    </row>
    <row r="110" spans="1:2" hidden="1">
      <c r="A110" t="s">
        <v>3150</v>
      </c>
      <c r="B110">
        <v>0</v>
      </c>
    </row>
    <row r="111" spans="1:2" hidden="1">
      <c r="A111" t="s">
        <v>3151</v>
      </c>
      <c r="B111">
        <v>0</v>
      </c>
    </row>
    <row r="112" spans="1:2" hidden="1">
      <c r="A112" t="s">
        <v>3152</v>
      </c>
      <c r="B112">
        <v>0</v>
      </c>
    </row>
    <row r="113" spans="1:2" hidden="1">
      <c r="A113" t="s">
        <v>3153</v>
      </c>
      <c r="B113">
        <v>0</v>
      </c>
    </row>
    <row r="114" spans="1:2" hidden="1">
      <c r="A114" t="s">
        <v>3154</v>
      </c>
      <c r="B114">
        <v>1300</v>
      </c>
    </row>
    <row r="115" spans="1:2" hidden="1">
      <c r="A115" t="s">
        <v>3155</v>
      </c>
      <c r="B115">
        <v>0</v>
      </c>
    </row>
    <row r="116" spans="1:2" hidden="1">
      <c r="A116" t="s">
        <v>3156</v>
      </c>
      <c r="B116">
        <v>0</v>
      </c>
    </row>
    <row r="117" spans="1:2" hidden="1">
      <c r="A117" t="s">
        <v>3157</v>
      </c>
      <c r="B117">
        <v>400</v>
      </c>
    </row>
    <row r="118" spans="1:2" hidden="1">
      <c r="A118" t="s">
        <v>3158</v>
      </c>
      <c r="B118">
        <v>0</v>
      </c>
    </row>
    <row r="119" spans="1:2" hidden="1">
      <c r="A119" t="s">
        <v>3159</v>
      </c>
      <c r="B119">
        <v>650</v>
      </c>
    </row>
    <row r="120" spans="1:2" hidden="1">
      <c r="A120" t="s">
        <v>1738</v>
      </c>
      <c r="B120">
        <v>-318</v>
      </c>
    </row>
    <row r="121" spans="1:2" hidden="1">
      <c r="A121" t="s">
        <v>2069</v>
      </c>
      <c r="B121">
        <v>-9746</v>
      </c>
    </row>
    <row r="122" spans="1:2" hidden="1">
      <c r="A122" t="s">
        <v>2070</v>
      </c>
      <c r="B122">
        <v>136</v>
      </c>
    </row>
    <row r="123" spans="1:2" hidden="1">
      <c r="A123" t="s">
        <v>1739</v>
      </c>
      <c r="B123">
        <v>0</v>
      </c>
    </row>
    <row r="124" spans="1:2" hidden="1">
      <c r="A124" t="s">
        <v>3002</v>
      </c>
      <c r="B124">
        <v>1135</v>
      </c>
    </row>
    <row r="125" spans="1:2" hidden="1">
      <c r="A125" t="s">
        <v>1705</v>
      </c>
      <c r="B125">
        <v>1795</v>
      </c>
    </row>
    <row r="126" spans="1:2" hidden="1">
      <c r="A126" t="s">
        <v>3160</v>
      </c>
      <c r="B126">
        <v>0</v>
      </c>
    </row>
    <row r="127" spans="1:2" hidden="1">
      <c r="A127" t="s">
        <v>2071</v>
      </c>
      <c r="B127">
        <v>2858</v>
      </c>
    </row>
    <row r="128" spans="1:2" hidden="1">
      <c r="A128" t="s">
        <v>2072</v>
      </c>
      <c r="B128">
        <v>3105</v>
      </c>
    </row>
    <row r="129" spans="1:2" hidden="1">
      <c r="A129" t="s">
        <v>3161</v>
      </c>
      <c r="B129">
        <v>-203</v>
      </c>
    </row>
    <row r="130" spans="1:2" hidden="1">
      <c r="A130" t="s">
        <v>3162</v>
      </c>
      <c r="B130">
        <v>0</v>
      </c>
    </row>
    <row r="131" spans="1:2" hidden="1">
      <c r="A131" t="s">
        <v>554</v>
      </c>
      <c r="B131">
        <v>1086</v>
      </c>
    </row>
    <row r="132" spans="1:2" hidden="1">
      <c r="A132" t="s">
        <v>3163</v>
      </c>
      <c r="B132">
        <v>888</v>
      </c>
    </row>
    <row r="133" spans="1:2" hidden="1">
      <c r="A133" t="s">
        <v>3164</v>
      </c>
      <c r="B133">
        <v>-314</v>
      </c>
    </row>
    <row r="134" spans="1:2" hidden="1">
      <c r="A134" t="s">
        <v>3165</v>
      </c>
      <c r="B134">
        <v>0</v>
      </c>
    </row>
    <row r="135" spans="1:2" hidden="1">
      <c r="A135" t="s">
        <v>538</v>
      </c>
      <c r="B135">
        <v>-204</v>
      </c>
    </row>
    <row r="136" spans="1:2" hidden="1">
      <c r="A136" t="s">
        <v>3009</v>
      </c>
      <c r="B136">
        <v>960</v>
      </c>
    </row>
    <row r="137" spans="1:2" hidden="1">
      <c r="A137" t="s">
        <v>3166</v>
      </c>
      <c r="B137">
        <v>-441</v>
      </c>
    </row>
    <row r="138" spans="1:2" hidden="1">
      <c r="A138" t="s">
        <v>1740</v>
      </c>
      <c r="B138">
        <v>-321</v>
      </c>
    </row>
    <row r="139" spans="1:2" hidden="1">
      <c r="A139" t="s">
        <v>1741</v>
      </c>
      <c r="B139">
        <v>-297</v>
      </c>
    </row>
    <row r="140" spans="1:2" hidden="1">
      <c r="A140" t="s">
        <v>555</v>
      </c>
      <c r="B140">
        <v>745</v>
      </c>
    </row>
    <row r="141" spans="1:2" hidden="1">
      <c r="A141" t="s">
        <v>3167</v>
      </c>
      <c r="B141">
        <v>0</v>
      </c>
    </row>
    <row r="142" spans="1:2" hidden="1">
      <c r="A142" t="s">
        <v>2073</v>
      </c>
      <c r="B142">
        <v>-1700</v>
      </c>
    </row>
    <row r="143" spans="1:2" hidden="1">
      <c r="A143" t="s">
        <v>3168</v>
      </c>
      <c r="B143">
        <v>4412</v>
      </c>
    </row>
    <row r="144" spans="1:2" hidden="1">
      <c r="A144" t="s">
        <v>3169</v>
      </c>
      <c r="B144">
        <v>0</v>
      </c>
    </row>
    <row r="145" spans="1:2" hidden="1">
      <c r="A145" t="s">
        <v>2338</v>
      </c>
      <c r="B145">
        <v>0</v>
      </c>
    </row>
    <row r="146" spans="1:2" hidden="1">
      <c r="A146" t="s">
        <v>3170</v>
      </c>
      <c r="B146">
        <v>4000</v>
      </c>
    </row>
    <row r="147" spans="1:2" hidden="1">
      <c r="A147" t="s">
        <v>2074</v>
      </c>
      <c r="B147">
        <v>5720</v>
      </c>
    </row>
    <row r="148" spans="1:2" hidden="1">
      <c r="A148" t="s">
        <v>3171</v>
      </c>
      <c r="B148">
        <v>4125</v>
      </c>
    </row>
    <row r="149" spans="1:2" hidden="1">
      <c r="A149" t="s">
        <v>3172</v>
      </c>
      <c r="B149">
        <v>1200</v>
      </c>
    </row>
    <row r="150" spans="1:2" hidden="1">
      <c r="A150" t="s">
        <v>3173</v>
      </c>
      <c r="B150">
        <v>1279</v>
      </c>
    </row>
    <row r="151" spans="1:2" hidden="1">
      <c r="A151" t="s">
        <v>3174</v>
      </c>
      <c r="B151">
        <v>0</v>
      </c>
    </row>
    <row r="152" spans="1:2" hidden="1">
      <c r="A152" t="s">
        <v>2075</v>
      </c>
      <c r="B152">
        <v>4562</v>
      </c>
    </row>
    <row r="153" spans="1:2" hidden="1">
      <c r="A153" t="s">
        <v>3175</v>
      </c>
      <c r="B153">
        <v>1239</v>
      </c>
    </row>
    <row r="154" spans="1:2" hidden="1">
      <c r="A154" t="s">
        <v>1742</v>
      </c>
      <c r="B154">
        <v>-772</v>
      </c>
    </row>
    <row r="155" spans="1:2" hidden="1">
      <c r="A155" t="s">
        <v>1727</v>
      </c>
      <c r="B155">
        <v>-1708</v>
      </c>
    </row>
    <row r="156" spans="1:2" hidden="1">
      <c r="A156" t="s">
        <v>3176</v>
      </c>
      <c r="B156">
        <v>-913</v>
      </c>
    </row>
    <row r="157" spans="1:2" hidden="1">
      <c r="A157" t="s">
        <v>2076</v>
      </c>
      <c r="B157">
        <v>-217</v>
      </c>
    </row>
    <row r="158" spans="1:2" hidden="1">
      <c r="A158" t="s">
        <v>3177</v>
      </c>
      <c r="B158">
        <v>-203</v>
      </c>
    </row>
    <row r="159" spans="1:2" hidden="1">
      <c r="A159" t="s">
        <v>3178</v>
      </c>
      <c r="B159">
        <v>-707</v>
      </c>
    </row>
    <row r="160" spans="1:2" hidden="1">
      <c r="A160" t="s">
        <v>3179</v>
      </c>
      <c r="B160">
        <v>-188</v>
      </c>
    </row>
    <row r="161" spans="1:2" hidden="1">
      <c r="A161" t="s">
        <v>290</v>
      </c>
      <c r="B161">
        <v>2181</v>
      </c>
    </row>
    <row r="162" spans="1:2" hidden="1">
      <c r="A162" t="s">
        <v>3180</v>
      </c>
      <c r="B162">
        <v>31</v>
      </c>
    </row>
    <row r="163" spans="1:2" hidden="1">
      <c r="A163" t="s">
        <v>291</v>
      </c>
      <c r="B163">
        <v>2141</v>
      </c>
    </row>
    <row r="164" spans="1:2" hidden="1">
      <c r="A164" t="s">
        <v>2077</v>
      </c>
      <c r="B164">
        <v>865</v>
      </c>
    </row>
    <row r="165" spans="1:2" hidden="1">
      <c r="A165" t="s">
        <v>3181</v>
      </c>
      <c r="B165">
        <v>-119</v>
      </c>
    </row>
    <row r="166" spans="1:2" hidden="1">
      <c r="A166" t="s">
        <v>3182</v>
      </c>
      <c r="B166">
        <v>-133</v>
      </c>
    </row>
    <row r="167" spans="1:2" hidden="1">
      <c r="A167" t="s">
        <v>3183</v>
      </c>
      <c r="B167">
        <v>0</v>
      </c>
    </row>
    <row r="168" spans="1:2" hidden="1">
      <c r="A168" t="s">
        <v>3184</v>
      </c>
      <c r="B168">
        <v>267</v>
      </c>
    </row>
    <row r="169" spans="1:2" hidden="1">
      <c r="A169" t="s">
        <v>131</v>
      </c>
      <c r="B169">
        <v>1071</v>
      </c>
    </row>
    <row r="170" spans="1:2" hidden="1">
      <c r="A170" t="s">
        <v>321</v>
      </c>
      <c r="B170">
        <v>43627</v>
      </c>
    </row>
    <row r="171" spans="1:2" hidden="1">
      <c r="A171" t="s">
        <v>1743</v>
      </c>
      <c r="B171">
        <v>-761</v>
      </c>
    </row>
    <row r="172" spans="1:2" hidden="1">
      <c r="A172" t="s">
        <v>2078</v>
      </c>
      <c r="B172">
        <v>9509</v>
      </c>
    </row>
    <row r="173" spans="1:2" hidden="1">
      <c r="A173" t="s">
        <v>3185</v>
      </c>
      <c r="B173">
        <v>-46</v>
      </c>
    </row>
    <row r="174" spans="1:2" hidden="1">
      <c r="A174" t="s">
        <v>3186</v>
      </c>
      <c r="B174">
        <v>415</v>
      </c>
    </row>
    <row r="175" spans="1:2" hidden="1">
      <c r="A175" t="s">
        <v>1744</v>
      </c>
      <c r="B175">
        <v>-2308</v>
      </c>
    </row>
    <row r="176" spans="1:2" hidden="1">
      <c r="A176" t="s">
        <v>3187</v>
      </c>
      <c r="B176">
        <v>3905</v>
      </c>
    </row>
    <row r="177" spans="1:2" hidden="1">
      <c r="A177" t="s">
        <v>3188</v>
      </c>
      <c r="B177">
        <v>-220</v>
      </c>
    </row>
    <row r="178" spans="1:2" hidden="1">
      <c r="A178" t="s">
        <v>193</v>
      </c>
      <c r="B178">
        <v>69</v>
      </c>
    </row>
    <row r="179" spans="1:2" hidden="1">
      <c r="A179" t="s">
        <v>2018</v>
      </c>
      <c r="B179">
        <v>47</v>
      </c>
    </row>
    <row r="180" spans="1:2" hidden="1">
      <c r="A180" t="s">
        <v>132</v>
      </c>
      <c r="B180">
        <v>-452</v>
      </c>
    </row>
    <row r="181" spans="1:2" hidden="1">
      <c r="A181" t="s">
        <v>3189</v>
      </c>
      <c r="B181">
        <v>-292</v>
      </c>
    </row>
    <row r="182" spans="1:2" hidden="1">
      <c r="A182" t="s">
        <v>3190</v>
      </c>
      <c r="B182">
        <v>0</v>
      </c>
    </row>
    <row r="183" spans="1:2" hidden="1">
      <c r="A183" t="s">
        <v>2079</v>
      </c>
      <c r="B183">
        <v>3088</v>
      </c>
    </row>
    <row r="184" spans="1:2" hidden="1">
      <c r="A184" t="s">
        <v>539</v>
      </c>
      <c r="B184">
        <v>-574</v>
      </c>
    </row>
    <row r="185" spans="1:2" hidden="1">
      <c r="A185" t="s">
        <v>2080</v>
      </c>
      <c r="B185">
        <v>6309</v>
      </c>
    </row>
    <row r="186" spans="1:2" hidden="1">
      <c r="A186" t="s">
        <v>2081</v>
      </c>
      <c r="B186">
        <v>2964</v>
      </c>
    </row>
    <row r="187" spans="1:2" hidden="1">
      <c r="A187" t="s">
        <v>3191</v>
      </c>
      <c r="B187">
        <v>53</v>
      </c>
    </row>
    <row r="188" spans="1:2" hidden="1">
      <c r="A188" t="s">
        <v>293</v>
      </c>
      <c r="B188">
        <v>22965</v>
      </c>
    </row>
    <row r="189" spans="1:2" hidden="1">
      <c r="A189" t="s">
        <v>3192</v>
      </c>
      <c r="B189">
        <v>4525</v>
      </c>
    </row>
    <row r="190" spans="1:2" hidden="1">
      <c r="A190" t="s">
        <v>3193</v>
      </c>
      <c r="B190">
        <v>-706</v>
      </c>
    </row>
    <row r="191" spans="1:2" hidden="1">
      <c r="A191" t="s">
        <v>3025</v>
      </c>
      <c r="B191">
        <v>278</v>
      </c>
    </row>
    <row r="192" spans="1:2" hidden="1">
      <c r="A192" t="s">
        <v>294</v>
      </c>
      <c r="B192">
        <v>467</v>
      </c>
    </row>
    <row r="193" spans="1:2" hidden="1">
      <c r="A193" t="s">
        <v>3194</v>
      </c>
      <c r="B193">
        <v>115</v>
      </c>
    </row>
    <row r="194" spans="1:2" hidden="1">
      <c r="A194" t="s">
        <v>3195</v>
      </c>
      <c r="B194">
        <v>0</v>
      </c>
    </row>
    <row r="195" spans="1:2" hidden="1">
      <c r="A195" t="s">
        <v>3196</v>
      </c>
      <c r="B195">
        <v>-388</v>
      </c>
    </row>
    <row r="196" spans="1:2" hidden="1">
      <c r="A196" t="s">
        <v>3197</v>
      </c>
      <c r="B196">
        <v>0</v>
      </c>
    </row>
    <row r="197" spans="1:2" hidden="1">
      <c r="A197" t="s">
        <v>3198</v>
      </c>
      <c r="B197">
        <v>500</v>
      </c>
    </row>
    <row r="198" spans="1:2" hidden="1">
      <c r="A198" t="s">
        <v>3199</v>
      </c>
      <c r="B198">
        <v>0</v>
      </c>
    </row>
    <row r="199" spans="1:2" hidden="1">
      <c r="A199" t="s">
        <v>3200</v>
      </c>
      <c r="B199">
        <v>0</v>
      </c>
    </row>
    <row r="200" spans="1:2" hidden="1">
      <c r="A200" t="s">
        <v>3201</v>
      </c>
      <c r="B200">
        <v>0</v>
      </c>
    </row>
    <row r="201" spans="1:2" hidden="1">
      <c r="A201" t="s">
        <v>3202</v>
      </c>
      <c r="B201">
        <v>0</v>
      </c>
    </row>
    <row r="202" spans="1:2" hidden="1">
      <c r="A202" t="s">
        <v>3203</v>
      </c>
      <c r="B202">
        <v>-1856</v>
      </c>
    </row>
    <row r="203" spans="1:2" hidden="1">
      <c r="A203" t="s">
        <v>3204</v>
      </c>
      <c r="B203">
        <v>0</v>
      </c>
    </row>
    <row r="204" spans="1:2" hidden="1">
      <c r="A204" t="s">
        <v>3205</v>
      </c>
      <c r="B204">
        <v>74</v>
      </c>
    </row>
    <row r="205" spans="1:2" hidden="1">
      <c r="A205" t="s">
        <v>3206</v>
      </c>
      <c r="B205">
        <v>44</v>
      </c>
    </row>
    <row r="206" spans="1:2" hidden="1">
      <c r="A206" t="s">
        <v>2082</v>
      </c>
      <c r="B206">
        <v>-26</v>
      </c>
    </row>
    <row r="207" spans="1:2" hidden="1">
      <c r="A207" t="s">
        <v>2083</v>
      </c>
      <c r="B207">
        <v>1180</v>
      </c>
    </row>
    <row r="208" spans="1:2" hidden="1">
      <c r="A208" t="s">
        <v>3207</v>
      </c>
      <c r="B208">
        <v>154</v>
      </c>
    </row>
    <row r="209" spans="1:2" hidden="1">
      <c r="A209" t="s">
        <v>88</v>
      </c>
      <c r="B209">
        <v>538</v>
      </c>
    </row>
    <row r="210" spans="1:2" hidden="1">
      <c r="A210" t="s">
        <v>3208</v>
      </c>
      <c r="B210">
        <v>0</v>
      </c>
    </row>
    <row r="211" spans="1:2" hidden="1">
      <c r="A211" t="s">
        <v>3209</v>
      </c>
      <c r="B211">
        <v>-139</v>
      </c>
    </row>
    <row r="212" spans="1:2" hidden="1">
      <c r="A212" t="s">
        <v>322</v>
      </c>
      <c r="B212">
        <v>528</v>
      </c>
    </row>
    <row r="213" spans="1:2" hidden="1">
      <c r="A213" t="s">
        <v>323</v>
      </c>
      <c r="B213">
        <v>528</v>
      </c>
    </row>
    <row r="214" spans="1:2" hidden="1">
      <c r="A214" t="s">
        <v>3210</v>
      </c>
      <c r="B214">
        <v>54</v>
      </c>
    </row>
    <row r="215" spans="1:2" hidden="1">
      <c r="A215" t="s">
        <v>2084</v>
      </c>
      <c r="B215">
        <v>2556</v>
      </c>
    </row>
    <row r="216" spans="1:2" hidden="1">
      <c r="A216" t="s">
        <v>90</v>
      </c>
      <c r="B216">
        <v>3091</v>
      </c>
    </row>
    <row r="217" spans="1:2" hidden="1">
      <c r="A217" t="s">
        <v>359</v>
      </c>
      <c r="B217">
        <v>1405</v>
      </c>
    </row>
    <row r="218" spans="1:2" hidden="1">
      <c r="A218" t="s">
        <v>2085</v>
      </c>
      <c r="B218">
        <v>2735</v>
      </c>
    </row>
    <row r="219" spans="1:2" hidden="1">
      <c r="A219" t="s">
        <v>3211</v>
      </c>
      <c r="B219">
        <v>700</v>
      </c>
    </row>
    <row r="220" spans="1:2" hidden="1">
      <c r="A220" t="s">
        <v>3212</v>
      </c>
      <c r="B220">
        <v>1</v>
      </c>
    </row>
    <row r="221" spans="1:2" hidden="1">
      <c r="A221" t="s">
        <v>3213</v>
      </c>
      <c r="B221">
        <v>1</v>
      </c>
    </row>
    <row r="222" spans="1:2" hidden="1">
      <c r="A222" t="s">
        <v>2086</v>
      </c>
      <c r="B222">
        <v>4785</v>
      </c>
    </row>
    <row r="223" spans="1:2" hidden="1">
      <c r="A223" t="s">
        <v>569</v>
      </c>
      <c r="B223">
        <v>877</v>
      </c>
    </row>
    <row r="224" spans="1:2" hidden="1">
      <c r="A224" t="s">
        <v>3077</v>
      </c>
      <c r="B224">
        <v>-17</v>
      </c>
    </row>
    <row r="225" spans="1:2" hidden="1">
      <c r="A225" t="s">
        <v>3078</v>
      </c>
      <c r="B225">
        <v>67</v>
      </c>
    </row>
    <row r="226" spans="1:2" hidden="1">
      <c r="A226" t="s">
        <v>3214</v>
      </c>
      <c r="B226">
        <v>1784</v>
      </c>
    </row>
    <row r="227" spans="1:2" hidden="1">
      <c r="A227" t="s">
        <v>3215</v>
      </c>
      <c r="B227">
        <v>0</v>
      </c>
    </row>
    <row r="228" spans="1:2" hidden="1">
      <c r="A228" t="s">
        <v>3216</v>
      </c>
      <c r="B228">
        <v>0</v>
      </c>
    </row>
    <row r="229" spans="1:2" hidden="1">
      <c r="A229" t="s">
        <v>3217</v>
      </c>
      <c r="B229">
        <v>-282</v>
      </c>
    </row>
    <row r="230" spans="1:2" hidden="1">
      <c r="A230" t="s">
        <v>3218</v>
      </c>
      <c r="B230">
        <v>0</v>
      </c>
    </row>
    <row r="231" spans="1:2" hidden="1">
      <c r="A231" t="s">
        <v>133</v>
      </c>
      <c r="B231">
        <v>1309</v>
      </c>
    </row>
    <row r="232" spans="1:2" hidden="1">
      <c r="A232" t="s">
        <v>3219</v>
      </c>
      <c r="B232">
        <v>-409</v>
      </c>
    </row>
    <row r="233" spans="1:2" hidden="1">
      <c r="A233" t="s">
        <v>134</v>
      </c>
      <c r="B233">
        <v>-87</v>
      </c>
    </row>
    <row r="234" spans="1:2" hidden="1">
      <c r="A234" t="s">
        <v>3220</v>
      </c>
      <c r="B234">
        <v>-347</v>
      </c>
    </row>
    <row r="235" spans="1:2" hidden="1">
      <c r="A235" t="s">
        <v>1715</v>
      </c>
      <c r="B235">
        <v>-30</v>
      </c>
    </row>
    <row r="236" spans="1:2" hidden="1">
      <c r="A236" t="s">
        <v>3221</v>
      </c>
      <c r="B236">
        <v>0</v>
      </c>
    </row>
    <row r="237" spans="1:2" hidden="1">
      <c r="A237" t="s">
        <v>3222</v>
      </c>
      <c r="B237">
        <v>6285</v>
      </c>
    </row>
    <row r="238" spans="1:2" hidden="1">
      <c r="A238" t="s">
        <v>3223</v>
      </c>
      <c r="B238">
        <v>-576</v>
      </c>
    </row>
    <row r="239" spans="1:2" hidden="1">
      <c r="A239" t="s">
        <v>3224</v>
      </c>
      <c r="B239">
        <v>-265</v>
      </c>
    </row>
    <row r="240" spans="1:2" hidden="1">
      <c r="A240" t="s">
        <v>3225</v>
      </c>
      <c r="B240">
        <v>-468</v>
      </c>
    </row>
    <row r="241" spans="1:2" hidden="1">
      <c r="A241" t="s">
        <v>3226</v>
      </c>
      <c r="B241">
        <v>4</v>
      </c>
    </row>
    <row r="242" spans="1:2" hidden="1">
      <c r="A242" t="s">
        <v>3227</v>
      </c>
      <c r="B242">
        <v>0</v>
      </c>
    </row>
    <row r="243" spans="1:2" hidden="1">
      <c r="A243" t="s">
        <v>3228</v>
      </c>
      <c r="B243">
        <v>0</v>
      </c>
    </row>
    <row r="244" spans="1:2" hidden="1">
      <c r="A244" t="s">
        <v>3229</v>
      </c>
      <c r="B244">
        <v>0</v>
      </c>
    </row>
    <row r="245" spans="1:2" hidden="1">
      <c r="A245" t="s">
        <v>2087</v>
      </c>
      <c r="B245">
        <v>11662</v>
      </c>
    </row>
    <row r="246" spans="1:2" hidden="1">
      <c r="A246" t="s">
        <v>3230</v>
      </c>
      <c r="B246">
        <v>0</v>
      </c>
    </row>
    <row r="247" spans="1:2" hidden="1">
      <c r="A247" t="s">
        <v>3231</v>
      </c>
      <c r="B247">
        <v>0</v>
      </c>
    </row>
    <row r="248" spans="1:2" hidden="1">
      <c r="A248" t="s">
        <v>3232</v>
      </c>
      <c r="B248">
        <v>0</v>
      </c>
    </row>
    <row r="249" spans="1:2" hidden="1">
      <c r="A249" t="s">
        <v>3233</v>
      </c>
      <c r="B249">
        <v>0</v>
      </c>
    </row>
    <row r="250" spans="1:2" hidden="1">
      <c r="A250" t="s">
        <v>3234</v>
      </c>
      <c r="B250">
        <v>371</v>
      </c>
    </row>
    <row r="251" spans="1:2" hidden="1">
      <c r="A251" t="s">
        <v>2088</v>
      </c>
      <c r="B251">
        <v>11402</v>
      </c>
    </row>
    <row r="252" spans="1:2" hidden="1">
      <c r="A252" t="s">
        <v>2089</v>
      </c>
      <c r="B252">
        <v>2700</v>
      </c>
    </row>
    <row r="253" spans="1:2" hidden="1">
      <c r="A253" t="s">
        <v>3235</v>
      </c>
      <c r="B253">
        <v>-453</v>
      </c>
    </row>
    <row r="254" spans="1:2" hidden="1">
      <c r="A254" t="s">
        <v>3236</v>
      </c>
      <c r="B254">
        <v>162</v>
      </c>
    </row>
    <row r="255" spans="1:2" hidden="1">
      <c r="A255" t="s">
        <v>3237</v>
      </c>
      <c r="B255">
        <v>1</v>
      </c>
    </row>
    <row r="256" spans="1:2" hidden="1">
      <c r="A256" t="s">
        <v>3238</v>
      </c>
      <c r="B256">
        <v>-314</v>
      </c>
    </row>
    <row r="257" spans="1:2" hidden="1">
      <c r="A257" t="s">
        <v>3239</v>
      </c>
      <c r="B257">
        <v>0</v>
      </c>
    </row>
    <row r="258" spans="1:2" hidden="1">
      <c r="A258" t="s">
        <v>91</v>
      </c>
      <c r="B258">
        <v>702</v>
      </c>
    </row>
    <row r="259" spans="1:2" hidden="1">
      <c r="A259" t="s">
        <v>3240</v>
      </c>
      <c r="B259">
        <v>0</v>
      </c>
    </row>
    <row r="260" spans="1:2" hidden="1">
      <c r="A260" t="s">
        <v>3241</v>
      </c>
      <c r="B260">
        <v>0</v>
      </c>
    </row>
    <row r="261" spans="1:2" hidden="1">
      <c r="A261" t="s">
        <v>526</v>
      </c>
      <c r="B261">
        <v>1004</v>
      </c>
    </row>
    <row r="262" spans="1:2" hidden="1">
      <c r="A262" t="s">
        <v>3242</v>
      </c>
      <c r="B262">
        <v>1266</v>
      </c>
    </row>
    <row r="263" spans="1:2" hidden="1">
      <c r="A263" t="s">
        <v>194</v>
      </c>
      <c r="B263">
        <v>595</v>
      </c>
    </row>
    <row r="264" spans="1:2" hidden="1">
      <c r="A264" t="s">
        <v>3243</v>
      </c>
      <c r="B264">
        <v>-216</v>
      </c>
    </row>
    <row r="265" spans="1:2" hidden="1">
      <c r="A265" t="s">
        <v>3244</v>
      </c>
      <c r="B265">
        <v>307</v>
      </c>
    </row>
    <row r="266" spans="1:2" hidden="1">
      <c r="A266" t="s">
        <v>3245</v>
      </c>
      <c r="B266">
        <v>1000</v>
      </c>
    </row>
    <row r="267" spans="1:2" hidden="1">
      <c r="A267" t="s">
        <v>3246</v>
      </c>
      <c r="B267">
        <v>0</v>
      </c>
    </row>
    <row r="268" spans="1:2" hidden="1">
      <c r="A268" t="s">
        <v>3247</v>
      </c>
      <c r="B268">
        <v>1000</v>
      </c>
    </row>
    <row r="269" spans="1:2" hidden="1">
      <c r="A269" t="s">
        <v>3248</v>
      </c>
      <c r="B269">
        <v>255</v>
      </c>
    </row>
    <row r="270" spans="1:2" hidden="1">
      <c r="A270" t="s">
        <v>3249</v>
      </c>
      <c r="B270">
        <v>0</v>
      </c>
    </row>
    <row r="271" spans="1:2" hidden="1">
      <c r="A271" t="s">
        <v>3250</v>
      </c>
      <c r="B271">
        <v>-180</v>
      </c>
    </row>
    <row r="272" spans="1:2" hidden="1">
      <c r="A272" t="s">
        <v>3251</v>
      </c>
      <c r="B272">
        <v>1187</v>
      </c>
    </row>
    <row r="273" spans="1:2" hidden="1">
      <c r="A273" t="s">
        <v>3252</v>
      </c>
      <c r="B273">
        <v>0</v>
      </c>
    </row>
    <row r="274" spans="1:2" hidden="1">
      <c r="A274" t="s">
        <v>2090</v>
      </c>
      <c r="B274">
        <v>2229</v>
      </c>
    </row>
    <row r="275" spans="1:2" hidden="1">
      <c r="A275" t="s">
        <v>136</v>
      </c>
      <c r="B275">
        <v>1161</v>
      </c>
    </row>
    <row r="276" spans="1:2" hidden="1">
      <c r="A276" t="s">
        <v>137</v>
      </c>
      <c r="B276">
        <v>-280</v>
      </c>
    </row>
    <row r="277" spans="1:2" hidden="1">
      <c r="A277" t="s">
        <v>3253</v>
      </c>
      <c r="B277">
        <v>-151</v>
      </c>
    </row>
    <row r="278" spans="1:2" hidden="1">
      <c r="A278" t="s">
        <v>495</v>
      </c>
      <c r="B278">
        <v>1031</v>
      </c>
    </row>
    <row r="279" spans="1:2" hidden="1">
      <c r="A279" t="s">
        <v>1745</v>
      </c>
      <c r="B279">
        <v>396</v>
      </c>
    </row>
    <row r="280" spans="1:2" hidden="1">
      <c r="A280" t="s">
        <v>3254</v>
      </c>
      <c r="B280">
        <v>-417</v>
      </c>
    </row>
    <row r="281" spans="1:2" hidden="1">
      <c r="A281" t="s">
        <v>1746</v>
      </c>
      <c r="B281">
        <v>319</v>
      </c>
    </row>
    <row r="282" spans="1:2" hidden="1">
      <c r="A282" t="s">
        <v>3255</v>
      </c>
      <c r="B282">
        <v>-800</v>
      </c>
    </row>
    <row r="283" spans="1:2" hidden="1">
      <c r="A283" t="s">
        <v>2360</v>
      </c>
      <c r="B283">
        <v>27</v>
      </c>
    </row>
    <row r="284" spans="1:2" hidden="1">
      <c r="A284" t="s">
        <v>3256</v>
      </c>
      <c r="B284">
        <v>-137</v>
      </c>
    </row>
    <row r="285" spans="1:2" hidden="1">
      <c r="A285" t="s">
        <v>3257</v>
      </c>
      <c r="B285">
        <v>-144</v>
      </c>
    </row>
    <row r="286" spans="1:2" hidden="1">
      <c r="A286" t="s">
        <v>3258</v>
      </c>
      <c r="B286">
        <v>-298</v>
      </c>
    </row>
    <row r="287" spans="1:2" hidden="1">
      <c r="A287" t="s">
        <v>3259</v>
      </c>
      <c r="B287">
        <v>0</v>
      </c>
    </row>
    <row r="288" spans="1:2" hidden="1">
      <c r="A288" t="s">
        <v>3260</v>
      </c>
      <c r="B288">
        <v>2188</v>
      </c>
    </row>
    <row r="289" spans="1:2" hidden="1">
      <c r="A289" t="s">
        <v>361</v>
      </c>
      <c r="B289">
        <v>-20</v>
      </c>
    </row>
    <row r="290" spans="1:2" hidden="1">
      <c r="A290" t="s">
        <v>3261</v>
      </c>
      <c r="B290">
        <v>3</v>
      </c>
    </row>
    <row r="291" spans="1:2" hidden="1">
      <c r="A291" t="s">
        <v>3262</v>
      </c>
      <c r="B291">
        <v>0</v>
      </c>
    </row>
    <row r="292" spans="1:2" hidden="1">
      <c r="A292" t="s">
        <v>3263</v>
      </c>
      <c r="B292">
        <v>60</v>
      </c>
    </row>
    <row r="293" spans="1:2" hidden="1">
      <c r="A293" t="s">
        <v>3264</v>
      </c>
      <c r="B293">
        <v>-263</v>
      </c>
    </row>
    <row r="294" spans="1:2" hidden="1">
      <c r="A294" t="s">
        <v>3265</v>
      </c>
      <c r="B294">
        <v>0</v>
      </c>
    </row>
    <row r="295" spans="1:2" hidden="1">
      <c r="A295" t="s">
        <v>3266</v>
      </c>
      <c r="B295">
        <v>2512</v>
      </c>
    </row>
    <row r="296" spans="1:2" hidden="1">
      <c r="A296" t="s">
        <v>2091</v>
      </c>
      <c r="B296">
        <v>748</v>
      </c>
    </row>
    <row r="297" spans="1:2" hidden="1">
      <c r="A297" t="s">
        <v>269</v>
      </c>
      <c r="B297">
        <v>10755</v>
      </c>
    </row>
    <row r="298" spans="1:2" hidden="1">
      <c r="A298" t="s">
        <v>2092</v>
      </c>
      <c r="B298">
        <v>-399</v>
      </c>
    </row>
    <row r="299" spans="1:2" hidden="1">
      <c r="A299" t="s">
        <v>3267</v>
      </c>
      <c r="B299">
        <v>157</v>
      </c>
    </row>
    <row r="300" spans="1:2" hidden="1">
      <c r="A300" t="s">
        <v>139</v>
      </c>
      <c r="B300">
        <v>316</v>
      </c>
    </row>
    <row r="301" spans="1:2" hidden="1">
      <c r="A301" t="s">
        <v>3268</v>
      </c>
      <c r="B301">
        <v>-319</v>
      </c>
    </row>
    <row r="302" spans="1:2" hidden="1">
      <c r="A302" t="s">
        <v>2093</v>
      </c>
      <c r="B302">
        <v>392</v>
      </c>
    </row>
    <row r="303" spans="1:2" hidden="1">
      <c r="A303" t="s">
        <v>362</v>
      </c>
      <c r="B303">
        <v>1016</v>
      </c>
    </row>
    <row r="304" spans="1:2" hidden="1">
      <c r="A304" t="s">
        <v>140</v>
      </c>
      <c r="B304">
        <v>1622</v>
      </c>
    </row>
    <row r="305" spans="1:2" hidden="1">
      <c r="A305" t="s">
        <v>3052</v>
      </c>
      <c r="B305">
        <v>0</v>
      </c>
    </row>
    <row r="306" spans="1:2" hidden="1">
      <c r="A306" t="s">
        <v>3269</v>
      </c>
      <c r="B306">
        <v>0</v>
      </c>
    </row>
    <row r="307" spans="1:2" hidden="1">
      <c r="A307" t="s">
        <v>3270</v>
      </c>
      <c r="B307">
        <v>0</v>
      </c>
    </row>
    <row r="308" spans="1:2" hidden="1">
      <c r="A308" t="s">
        <v>3271</v>
      </c>
      <c r="B308">
        <v>0</v>
      </c>
    </row>
    <row r="309" spans="1:2" hidden="1">
      <c r="A309" t="s">
        <v>3053</v>
      </c>
      <c r="B309">
        <v>0</v>
      </c>
    </row>
    <row r="310" spans="1:2" hidden="1">
      <c r="A310" t="s">
        <v>3272</v>
      </c>
      <c r="B310">
        <v>0</v>
      </c>
    </row>
    <row r="311" spans="1:2" hidden="1">
      <c r="A311" t="s">
        <v>3054</v>
      </c>
      <c r="B311">
        <v>0</v>
      </c>
    </row>
    <row r="312" spans="1:2" hidden="1">
      <c r="A312" t="s">
        <v>3273</v>
      </c>
      <c r="B312">
        <v>0</v>
      </c>
    </row>
    <row r="313" spans="1:2" hidden="1">
      <c r="A313" t="s">
        <v>3055</v>
      </c>
      <c r="B313">
        <v>0</v>
      </c>
    </row>
    <row r="314" spans="1:2" hidden="1">
      <c r="A314" t="s">
        <v>3274</v>
      </c>
      <c r="B314">
        <v>-101</v>
      </c>
    </row>
    <row r="315" spans="1:2" hidden="1">
      <c r="A315" t="s">
        <v>1747</v>
      </c>
      <c r="B315">
        <v>-513</v>
      </c>
    </row>
    <row r="316" spans="1:2" hidden="1">
      <c r="A316" t="s">
        <v>92</v>
      </c>
      <c r="B316">
        <v>1374</v>
      </c>
    </row>
    <row r="317" spans="1:2" hidden="1">
      <c r="A317" t="s">
        <v>3275</v>
      </c>
      <c r="B317">
        <v>-262</v>
      </c>
    </row>
    <row r="318" spans="1:2" hidden="1">
      <c r="A318" t="s">
        <v>1748</v>
      </c>
      <c r="B318">
        <v>479</v>
      </c>
    </row>
    <row r="319" spans="1:2" hidden="1">
      <c r="A319" t="s">
        <v>1749</v>
      </c>
      <c r="B319">
        <v>-223</v>
      </c>
    </row>
    <row r="320" spans="1:2" hidden="1">
      <c r="A320" t="s">
        <v>3276</v>
      </c>
      <c r="B320">
        <v>0</v>
      </c>
    </row>
    <row r="321" spans="1:2" hidden="1">
      <c r="A321" t="s">
        <v>3277</v>
      </c>
      <c r="B321">
        <v>-299</v>
      </c>
    </row>
    <row r="322" spans="1:2" hidden="1">
      <c r="A322" t="s">
        <v>3278</v>
      </c>
      <c r="B322">
        <v>846</v>
      </c>
    </row>
    <row r="323" spans="1:2" hidden="1">
      <c r="A323" t="s">
        <v>3279</v>
      </c>
      <c r="B323">
        <v>400</v>
      </c>
    </row>
    <row r="324" spans="1:2" hidden="1">
      <c r="A324" t="s">
        <v>432</v>
      </c>
      <c r="B324">
        <v>1401</v>
      </c>
    </row>
    <row r="325" spans="1:2" hidden="1">
      <c r="A325" t="s">
        <v>3280</v>
      </c>
      <c r="B325">
        <v>1024</v>
      </c>
    </row>
    <row r="326" spans="1:2" hidden="1">
      <c r="A326" t="s">
        <v>3281</v>
      </c>
      <c r="B326">
        <v>355</v>
      </c>
    </row>
    <row r="327" spans="1:2" hidden="1">
      <c r="A327" t="s">
        <v>2094</v>
      </c>
      <c r="B327">
        <v>2647</v>
      </c>
    </row>
    <row r="328" spans="1:2" hidden="1">
      <c r="A328" t="s">
        <v>3282</v>
      </c>
      <c r="B328">
        <v>1040</v>
      </c>
    </row>
    <row r="329" spans="1:2" hidden="1">
      <c r="A329" t="s">
        <v>2095</v>
      </c>
      <c r="B329">
        <v>5767</v>
      </c>
    </row>
    <row r="330" spans="1:2" hidden="1">
      <c r="A330" t="s">
        <v>2096</v>
      </c>
      <c r="B330">
        <v>-3532</v>
      </c>
    </row>
    <row r="331" spans="1:2" hidden="1">
      <c r="A331" t="s">
        <v>3283</v>
      </c>
      <c r="B331">
        <v>738</v>
      </c>
    </row>
    <row r="332" spans="1:2" hidden="1">
      <c r="A332" t="s">
        <v>2097</v>
      </c>
      <c r="B332">
        <v>3975</v>
      </c>
    </row>
    <row r="333" spans="1:2" hidden="1">
      <c r="A333" t="s">
        <v>3284</v>
      </c>
      <c r="B333">
        <v>2444</v>
      </c>
    </row>
    <row r="334" spans="1:2" hidden="1">
      <c r="A334" t="s">
        <v>3285</v>
      </c>
      <c r="B334">
        <v>247</v>
      </c>
    </row>
    <row r="335" spans="1:2" hidden="1">
      <c r="A335" t="s">
        <v>3286</v>
      </c>
      <c r="B335">
        <v>2552</v>
      </c>
    </row>
    <row r="336" spans="1:2" hidden="1">
      <c r="A336" t="s">
        <v>3287</v>
      </c>
      <c r="B336">
        <v>600</v>
      </c>
    </row>
    <row r="337" spans="1:2" hidden="1">
      <c r="A337" t="s">
        <v>363</v>
      </c>
      <c r="B337">
        <v>20108</v>
      </c>
    </row>
    <row r="338" spans="1:2" hidden="1">
      <c r="A338" t="s">
        <v>3288</v>
      </c>
      <c r="B338">
        <v>427</v>
      </c>
    </row>
    <row r="339" spans="1:2" hidden="1">
      <c r="A339" t="s">
        <v>141</v>
      </c>
      <c r="B339">
        <v>680</v>
      </c>
    </row>
    <row r="340" spans="1:2" hidden="1">
      <c r="A340" t="s">
        <v>3289</v>
      </c>
      <c r="B340">
        <v>-760</v>
      </c>
    </row>
    <row r="341" spans="1:2" hidden="1">
      <c r="A341" t="s">
        <v>295</v>
      </c>
      <c r="B341">
        <v>2239</v>
      </c>
    </row>
    <row r="342" spans="1:2" hidden="1">
      <c r="A342" t="s">
        <v>1750</v>
      </c>
      <c r="B342">
        <v>416</v>
      </c>
    </row>
    <row r="343" spans="1:2" hidden="1">
      <c r="A343" t="s">
        <v>1751</v>
      </c>
      <c r="B343">
        <v>85</v>
      </c>
    </row>
    <row r="344" spans="1:2" hidden="1">
      <c r="A344" t="s">
        <v>3290</v>
      </c>
      <c r="B344">
        <v>-582</v>
      </c>
    </row>
    <row r="345" spans="1:2" hidden="1">
      <c r="A345" t="s">
        <v>3291</v>
      </c>
      <c r="B345">
        <v>-187</v>
      </c>
    </row>
    <row r="346" spans="1:2" hidden="1">
      <c r="A346" t="s">
        <v>3292</v>
      </c>
      <c r="B346">
        <v>1</v>
      </c>
    </row>
    <row r="347" spans="1:2" hidden="1">
      <c r="A347" t="s">
        <v>296</v>
      </c>
      <c r="B347">
        <v>737</v>
      </c>
    </row>
    <row r="348" spans="1:2" hidden="1">
      <c r="A348" t="s">
        <v>2098</v>
      </c>
      <c r="B348">
        <v>8615</v>
      </c>
    </row>
    <row r="349" spans="1:2" hidden="1">
      <c r="A349" t="s">
        <v>3293</v>
      </c>
      <c r="B349">
        <v>-269</v>
      </c>
    </row>
    <row r="350" spans="1:2" hidden="1">
      <c r="A350" t="s">
        <v>3294</v>
      </c>
      <c r="B350">
        <v>-246</v>
      </c>
    </row>
    <row r="351" spans="1:2" hidden="1">
      <c r="A351" t="s">
        <v>3295</v>
      </c>
      <c r="B351">
        <v>132</v>
      </c>
    </row>
    <row r="352" spans="1:2" hidden="1">
      <c r="A352" t="s">
        <v>3296</v>
      </c>
      <c r="B352">
        <v>-682</v>
      </c>
    </row>
    <row r="353" spans="1:2" hidden="1">
      <c r="A353" t="s">
        <v>3297</v>
      </c>
      <c r="B353">
        <v>-2</v>
      </c>
    </row>
    <row r="354" spans="1:2" hidden="1">
      <c r="A354" t="s">
        <v>416</v>
      </c>
      <c r="B354">
        <v>2268</v>
      </c>
    </row>
    <row r="355" spans="1:2" hidden="1">
      <c r="A355" t="s">
        <v>3298</v>
      </c>
      <c r="B355">
        <v>-89</v>
      </c>
    </row>
    <row r="356" spans="1:2" hidden="1">
      <c r="A356" t="s">
        <v>3299</v>
      </c>
      <c r="B356">
        <v>11</v>
      </c>
    </row>
    <row r="357" spans="1:2" hidden="1">
      <c r="A357" t="s">
        <v>3041</v>
      </c>
      <c r="B357">
        <v>2859</v>
      </c>
    </row>
    <row r="358" spans="1:2" hidden="1">
      <c r="A358" t="s">
        <v>3300</v>
      </c>
      <c r="B358">
        <v>566</v>
      </c>
    </row>
    <row r="359" spans="1:2" hidden="1">
      <c r="A359" t="s">
        <v>3301</v>
      </c>
      <c r="B359">
        <v>13483</v>
      </c>
    </row>
    <row r="360" spans="1:2" hidden="1">
      <c r="A360" t="s">
        <v>2099</v>
      </c>
      <c r="B360">
        <v>-3086</v>
      </c>
    </row>
    <row r="361" spans="1:2" hidden="1">
      <c r="A361" t="s">
        <v>3302</v>
      </c>
      <c r="B361">
        <v>1032</v>
      </c>
    </row>
    <row r="362" spans="1:2" hidden="1">
      <c r="A362" t="s">
        <v>2100</v>
      </c>
      <c r="B362">
        <v>1187</v>
      </c>
    </row>
    <row r="363" spans="1:2" hidden="1">
      <c r="A363" t="s">
        <v>195</v>
      </c>
      <c r="B363">
        <v>0</v>
      </c>
    </row>
    <row r="364" spans="1:2" hidden="1">
      <c r="A364" t="s">
        <v>2101</v>
      </c>
      <c r="B364">
        <v>-44</v>
      </c>
    </row>
    <row r="365" spans="1:2" hidden="1">
      <c r="A365" t="s">
        <v>3082</v>
      </c>
      <c r="B365">
        <v>0</v>
      </c>
    </row>
    <row r="366" spans="1:2" hidden="1">
      <c r="A366" t="s">
        <v>3303</v>
      </c>
      <c r="B366">
        <v>1208</v>
      </c>
    </row>
    <row r="367" spans="1:2" hidden="1">
      <c r="A367" t="s">
        <v>142</v>
      </c>
      <c r="B367">
        <v>1815</v>
      </c>
    </row>
    <row r="368" spans="1:2" hidden="1">
      <c r="A368" t="s">
        <v>3304</v>
      </c>
      <c r="B368">
        <v>123</v>
      </c>
    </row>
    <row r="369" spans="1:2" hidden="1">
      <c r="A369" t="s">
        <v>298</v>
      </c>
      <c r="B369">
        <v>969</v>
      </c>
    </row>
    <row r="370" spans="1:2" hidden="1">
      <c r="A370" t="s">
        <v>2019</v>
      </c>
      <c r="B370">
        <v>1963</v>
      </c>
    </row>
    <row r="371" spans="1:2" hidden="1">
      <c r="A371" t="s">
        <v>1752</v>
      </c>
      <c r="B371">
        <v>12933</v>
      </c>
    </row>
    <row r="372" spans="1:2" hidden="1">
      <c r="A372" t="s">
        <v>3305</v>
      </c>
      <c r="B372">
        <v>-143</v>
      </c>
    </row>
    <row r="373" spans="1:2" hidden="1">
      <c r="A373" t="s">
        <v>3306</v>
      </c>
      <c r="B373">
        <v>2</v>
      </c>
    </row>
    <row r="374" spans="1:2" hidden="1">
      <c r="A374" t="s">
        <v>3307</v>
      </c>
      <c r="B374">
        <v>-401</v>
      </c>
    </row>
    <row r="375" spans="1:2" hidden="1">
      <c r="A375" t="s">
        <v>3308</v>
      </c>
      <c r="B375">
        <v>0</v>
      </c>
    </row>
    <row r="376" spans="1:2" hidden="1">
      <c r="A376" t="s">
        <v>3309</v>
      </c>
      <c r="B376">
        <v>-198</v>
      </c>
    </row>
    <row r="377" spans="1:2" hidden="1">
      <c r="A377" t="s">
        <v>3310</v>
      </c>
      <c r="B377">
        <v>0</v>
      </c>
    </row>
    <row r="378" spans="1:2" hidden="1">
      <c r="A378" t="s">
        <v>3311</v>
      </c>
      <c r="B378">
        <v>0</v>
      </c>
    </row>
    <row r="379" spans="1:2" hidden="1">
      <c r="A379" t="s">
        <v>3312</v>
      </c>
      <c r="B379">
        <v>0</v>
      </c>
    </row>
    <row r="380" spans="1:2" hidden="1">
      <c r="A380" t="s">
        <v>3313</v>
      </c>
      <c r="B380">
        <v>0</v>
      </c>
    </row>
    <row r="381" spans="1:2" hidden="1">
      <c r="A381" t="s">
        <v>3314</v>
      </c>
      <c r="B381">
        <v>0</v>
      </c>
    </row>
    <row r="382" spans="1:2" hidden="1">
      <c r="A382" t="s">
        <v>3315</v>
      </c>
      <c r="B382">
        <v>0</v>
      </c>
    </row>
    <row r="383" spans="1:2" hidden="1">
      <c r="A383" t="s">
        <v>2372</v>
      </c>
      <c r="B383">
        <v>-295</v>
      </c>
    </row>
    <row r="384" spans="1:2" hidden="1">
      <c r="A384" t="s">
        <v>3316</v>
      </c>
      <c r="B384">
        <v>1442</v>
      </c>
    </row>
    <row r="385" spans="1:2" hidden="1">
      <c r="A385" t="s">
        <v>2373</v>
      </c>
      <c r="B385">
        <v>-452</v>
      </c>
    </row>
    <row r="386" spans="1:2" hidden="1">
      <c r="A386" t="s">
        <v>3317</v>
      </c>
      <c r="B386">
        <v>0</v>
      </c>
    </row>
    <row r="387" spans="1:2" hidden="1">
      <c r="A387" t="s">
        <v>3318</v>
      </c>
      <c r="B387">
        <v>1487</v>
      </c>
    </row>
    <row r="388" spans="1:2" hidden="1">
      <c r="A388" t="s">
        <v>2102</v>
      </c>
      <c r="B388">
        <v>9</v>
      </c>
    </row>
    <row r="389" spans="1:2" hidden="1">
      <c r="A389" t="s">
        <v>3319</v>
      </c>
      <c r="B389">
        <v>4161</v>
      </c>
    </row>
    <row r="390" spans="1:2" hidden="1">
      <c r="A390" t="s">
        <v>2103</v>
      </c>
      <c r="B390">
        <v>-1943</v>
      </c>
    </row>
    <row r="391" spans="1:2" hidden="1">
      <c r="A391" t="s">
        <v>3003</v>
      </c>
      <c r="B391">
        <v>666</v>
      </c>
    </row>
    <row r="392" spans="1:2" hidden="1">
      <c r="A392" t="s">
        <v>1706</v>
      </c>
      <c r="B392">
        <v>2441</v>
      </c>
    </row>
    <row r="393" spans="1:2" hidden="1">
      <c r="A393" t="s">
        <v>3320</v>
      </c>
      <c r="B393">
        <v>63</v>
      </c>
    </row>
    <row r="394" spans="1:2" hidden="1">
      <c r="A394" t="s">
        <v>2020</v>
      </c>
      <c r="B394">
        <v>884</v>
      </c>
    </row>
    <row r="395" spans="1:2" hidden="1">
      <c r="A395" t="s">
        <v>1753</v>
      </c>
      <c r="B395">
        <v>-235</v>
      </c>
    </row>
    <row r="396" spans="1:2" hidden="1">
      <c r="A396" t="s">
        <v>3321</v>
      </c>
      <c r="B396">
        <v>-337</v>
      </c>
    </row>
    <row r="397" spans="1:2" hidden="1">
      <c r="A397" t="s">
        <v>2104</v>
      </c>
      <c r="B397">
        <v>931</v>
      </c>
    </row>
    <row r="398" spans="1:2" hidden="1">
      <c r="A398" t="s">
        <v>3322</v>
      </c>
      <c r="B398">
        <v>-106</v>
      </c>
    </row>
    <row r="399" spans="1:2" hidden="1">
      <c r="A399" t="s">
        <v>3323</v>
      </c>
      <c r="B399">
        <v>935</v>
      </c>
    </row>
    <row r="400" spans="1:2" hidden="1">
      <c r="A400" t="s">
        <v>3324</v>
      </c>
      <c r="B400">
        <v>0</v>
      </c>
    </row>
    <row r="401" spans="1:2" hidden="1">
      <c r="A401" t="s">
        <v>3325</v>
      </c>
      <c r="B401">
        <v>1364</v>
      </c>
    </row>
    <row r="402" spans="1:2" hidden="1">
      <c r="A402" t="s">
        <v>3016</v>
      </c>
      <c r="B402">
        <v>0</v>
      </c>
    </row>
    <row r="403" spans="1:2" hidden="1">
      <c r="A403" t="s">
        <v>3017</v>
      </c>
      <c r="B403">
        <v>7</v>
      </c>
    </row>
    <row r="404" spans="1:2" hidden="1">
      <c r="A404" t="s">
        <v>3326</v>
      </c>
      <c r="B404">
        <v>0</v>
      </c>
    </row>
    <row r="405" spans="1:2" hidden="1">
      <c r="A405" t="s">
        <v>3327</v>
      </c>
      <c r="B405">
        <v>0</v>
      </c>
    </row>
    <row r="406" spans="1:2" hidden="1">
      <c r="A406" t="s">
        <v>3328</v>
      </c>
      <c r="B406">
        <v>0</v>
      </c>
    </row>
    <row r="407" spans="1:2" hidden="1">
      <c r="A407" t="s">
        <v>3329</v>
      </c>
      <c r="B407">
        <v>0</v>
      </c>
    </row>
    <row r="408" spans="1:2" hidden="1">
      <c r="A408" t="s">
        <v>3330</v>
      </c>
      <c r="B408">
        <v>0</v>
      </c>
    </row>
    <row r="409" spans="1:2" hidden="1">
      <c r="A409" t="s">
        <v>3331</v>
      </c>
      <c r="B409">
        <v>-241</v>
      </c>
    </row>
    <row r="410" spans="1:2" hidden="1">
      <c r="A410" t="s">
        <v>3332</v>
      </c>
      <c r="B410">
        <v>0</v>
      </c>
    </row>
    <row r="411" spans="1:2" hidden="1">
      <c r="A411" t="s">
        <v>3333</v>
      </c>
      <c r="B411">
        <v>246</v>
      </c>
    </row>
    <row r="412" spans="1:2" hidden="1">
      <c r="A412" t="s">
        <v>143</v>
      </c>
      <c r="B412">
        <v>1342</v>
      </c>
    </row>
    <row r="413" spans="1:2" hidden="1">
      <c r="A413" t="s">
        <v>3334</v>
      </c>
      <c r="B413">
        <v>-73502</v>
      </c>
    </row>
    <row r="414" spans="1:2" hidden="1">
      <c r="A414" t="s">
        <v>479</v>
      </c>
      <c r="B414">
        <v>207014</v>
      </c>
    </row>
    <row r="415" spans="1:2" hidden="1">
      <c r="A415" t="s">
        <v>3335</v>
      </c>
      <c r="B415">
        <v>398</v>
      </c>
    </row>
    <row r="416" spans="1:2" hidden="1">
      <c r="A416" t="s">
        <v>3336</v>
      </c>
      <c r="B416">
        <v>5015</v>
      </c>
    </row>
    <row r="417" spans="1:2" hidden="1">
      <c r="A417" t="s">
        <v>2105</v>
      </c>
      <c r="B417">
        <v>4491</v>
      </c>
    </row>
    <row r="418" spans="1:2" hidden="1">
      <c r="A418" t="s">
        <v>324</v>
      </c>
      <c r="B418">
        <v>11114</v>
      </c>
    </row>
    <row r="419" spans="1:2" hidden="1">
      <c r="A419" t="s">
        <v>2106</v>
      </c>
      <c r="B419">
        <v>-103</v>
      </c>
    </row>
    <row r="420" spans="1:2" hidden="1">
      <c r="A420" t="s">
        <v>2107</v>
      </c>
      <c r="B420">
        <v>1136</v>
      </c>
    </row>
    <row r="421" spans="1:2" hidden="1">
      <c r="A421" t="s">
        <v>3337</v>
      </c>
      <c r="B421">
        <v>-334</v>
      </c>
    </row>
    <row r="422" spans="1:2" hidden="1">
      <c r="A422" t="s">
        <v>2021</v>
      </c>
      <c r="B422">
        <v>213</v>
      </c>
    </row>
    <row r="423" spans="1:2" hidden="1">
      <c r="A423" t="s">
        <v>1717</v>
      </c>
      <c r="B423">
        <v>-6554</v>
      </c>
    </row>
    <row r="424" spans="1:2" hidden="1">
      <c r="A424" t="s">
        <v>2108</v>
      </c>
      <c r="B424">
        <v>4480</v>
      </c>
    </row>
    <row r="425" spans="1:2" hidden="1">
      <c r="A425" t="s">
        <v>2358</v>
      </c>
      <c r="B425">
        <v>0</v>
      </c>
    </row>
    <row r="426" spans="1:2" hidden="1">
      <c r="A426" t="s">
        <v>3338</v>
      </c>
      <c r="B426">
        <v>9058</v>
      </c>
    </row>
    <row r="427" spans="1:2" hidden="1">
      <c r="A427" t="s">
        <v>496</v>
      </c>
      <c r="B427">
        <v>6117</v>
      </c>
    </row>
    <row r="428" spans="1:2" hidden="1">
      <c r="A428" t="s">
        <v>1754</v>
      </c>
      <c r="B428">
        <v>4076</v>
      </c>
    </row>
    <row r="429" spans="1:2" hidden="1">
      <c r="A429" t="s">
        <v>3339</v>
      </c>
      <c r="B429">
        <v>0</v>
      </c>
    </row>
    <row r="430" spans="1:2" hidden="1">
      <c r="A430" t="s">
        <v>1755</v>
      </c>
      <c r="B430">
        <v>17228</v>
      </c>
    </row>
    <row r="431" spans="1:2" hidden="1">
      <c r="A431" t="s">
        <v>1756</v>
      </c>
      <c r="B431">
        <v>4773</v>
      </c>
    </row>
    <row r="432" spans="1:2" hidden="1">
      <c r="A432" t="s">
        <v>556</v>
      </c>
      <c r="B432">
        <v>58713</v>
      </c>
    </row>
    <row r="433" spans="1:2" hidden="1">
      <c r="A433" t="s">
        <v>2109</v>
      </c>
      <c r="B433">
        <v>4162</v>
      </c>
    </row>
    <row r="434" spans="1:2" hidden="1">
      <c r="A434" t="s">
        <v>2110</v>
      </c>
      <c r="B434">
        <v>1272</v>
      </c>
    </row>
    <row r="435" spans="1:2" hidden="1">
      <c r="A435" t="s">
        <v>3340</v>
      </c>
      <c r="B435">
        <v>7880</v>
      </c>
    </row>
    <row r="436" spans="1:2" hidden="1">
      <c r="A436" t="s">
        <v>364</v>
      </c>
      <c r="B436">
        <v>-1896</v>
      </c>
    </row>
    <row r="437" spans="1:2" hidden="1">
      <c r="A437" t="s">
        <v>2111</v>
      </c>
      <c r="B437">
        <v>4019</v>
      </c>
    </row>
    <row r="438" spans="1:2" hidden="1">
      <c r="A438" t="s">
        <v>3341</v>
      </c>
      <c r="B438">
        <v>-568</v>
      </c>
    </row>
    <row r="439" spans="1:2" hidden="1">
      <c r="A439" t="s">
        <v>3342</v>
      </c>
      <c r="B439">
        <v>-619</v>
      </c>
    </row>
    <row r="440" spans="1:2" hidden="1">
      <c r="A440" t="s">
        <v>386</v>
      </c>
      <c r="B440">
        <v>4701</v>
      </c>
    </row>
    <row r="441" spans="1:2" hidden="1">
      <c r="A441" t="s">
        <v>2112</v>
      </c>
      <c r="B441">
        <v>-1109</v>
      </c>
    </row>
    <row r="442" spans="1:2" hidden="1">
      <c r="A442" t="s">
        <v>3343</v>
      </c>
      <c r="B442">
        <v>0</v>
      </c>
    </row>
    <row r="443" spans="1:2" hidden="1">
      <c r="A443" t="s">
        <v>3344</v>
      </c>
      <c r="B443">
        <v>63663</v>
      </c>
    </row>
    <row r="444" spans="1:2" hidden="1">
      <c r="A444" t="s">
        <v>557</v>
      </c>
      <c r="B444">
        <v>16413</v>
      </c>
    </row>
    <row r="445" spans="1:2" hidden="1">
      <c r="A445" t="s">
        <v>3345</v>
      </c>
      <c r="B445">
        <v>32</v>
      </c>
    </row>
    <row r="446" spans="1:2" hidden="1">
      <c r="A446" t="s">
        <v>3027</v>
      </c>
      <c r="B446">
        <v>8285</v>
      </c>
    </row>
    <row r="447" spans="1:2" hidden="1">
      <c r="A447" t="s">
        <v>2113</v>
      </c>
      <c r="B447">
        <v>9303</v>
      </c>
    </row>
    <row r="448" spans="1:2" hidden="1">
      <c r="A448" t="s">
        <v>3346</v>
      </c>
      <c r="B448">
        <v>28200</v>
      </c>
    </row>
    <row r="449" spans="1:2" hidden="1">
      <c r="A449" t="s">
        <v>3347</v>
      </c>
      <c r="B449">
        <v>0</v>
      </c>
    </row>
    <row r="450" spans="1:2" hidden="1">
      <c r="A450" t="s">
        <v>3348</v>
      </c>
      <c r="B450">
        <v>0</v>
      </c>
    </row>
    <row r="451" spans="1:2" hidden="1">
      <c r="A451" t="s">
        <v>3349</v>
      </c>
      <c r="B451">
        <v>0</v>
      </c>
    </row>
    <row r="452" spans="1:2" hidden="1">
      <c r="A452" t="s">
        <v>3350</v>
      </c>
      <c r="B452">
        <v>0</v>
      </c>
    </row>
    <row r="453" spans="1:2" hidden="1">
      <c r="A453" t="s">
        <v>3351</v>
      </c>
      <c r="B453">
        <v>0</v>
      </c>
    </row>
    <row r="454" spans="1:2" hidden="1">
      <c r="A454" t="s">
        <v>3352</v>
      </c>
      <c r="B454">
        <v>-174</v>
      </c>
    </row>
    <row r="455" spans="1:2" hidden="1">
      <c r="A455" t="s">
        <v>3353</v>
      </c>
      <c r="B455">
        <v>949</v>
      </c>
    </row>
    <row r="456" spans="1:2" hidden="1">
      <c r="A456" t="s">
        <v>3354</v>
      </c>
      <c r="B456">
        <v>5456</v>
      </c>
    </row>
    <row r="457" spans="1:2" hidden="1">
      <c r="A457" t="s">
        <v>3355</v>
      </c>
      <c r="B457">
        <v>5710</v>
      </c>
    </row>
    <row r="458" spans="1:2" hidden="1">
      <c r="A458" t="s">
        <v>3356</v>
      </c>
      <c r="B458">
        <v>0</v>
      </c>
    </row>
    <row r="459" spans="1:2" hidden="1">
      <c r="A459" t="s">
        <v>2114</v>
      </c>
      <c r="B459">
        <v>6840</v>
      </c>
    </row>
    <row r="460" spans="1:2" hidden="1">
      <c r="A460" t="s">
        <v>2115</v>
      </c>
      <c r="B460">
        <v>-3160</v>
      </c>
    </row>
    <row r="461" spans="1:2" hidden="1">
      <c r="A461" t="s">
        <v>3357</v>
      </c>
      <c r="B461">
        <v>1103</v>
      </c>
    </row>
    <row r="462" spans="1:2" hidden="1">
      <c r="A462" t="s">
        <v>2116</v>
      </c>
      <c r="B462">
        <v>5687</v>
      </c>
    </row>
    <row r="463" spans="1:2" hidden="1">
      <c r="A463" t="s">
        <v>2339</v>
      </c>
      <c r="B463">
        <v>0</v>
      </c>
    </row>
    <row r="464" spans="1:2" hidden="1">
      <c r="A464" t="s">
        <v>3358</v>
      </c>
      <c r="B464">
        <v>1546</v>
      </c>
    </row>
    <row r="465" spans="1:2" hidden="1">
      <c r="A465" t="s">
        <v>3359</v>
      </c>
      <c r="B465">
        <v>548</v>
      </c>
    </row>
    <row r="466" spans="1:2" hidden="1">
      <c r="A466" t="s">
        <v>1757</v>
      </c>
      <c r="B466">
        <v>596</v>
      </c>
    </row>
    <row r="467" spans="1:2" hidden="1">
      <c r="A467" t="s">
        <v>2117</v>
      </c>
      <c r="B467">
        <v>813</v>
      </c>
    </row>
    <row r="468" spans="1:2" hidden="1">
      <c r="A468" t="s">
        <v>1758</v>
      </c>
      <c r="B468">
        <v>3079</v>
      </c>
    </row>
    <row r="469" spans="1:2" hidden="1">
      <c r="A469" t="s">
        <v>3360</v>
      </c>
      <c r="B469">
        <v>0</v>
      </c>
    </row>
    <row r="470" spans="1:2" hidden="1">
      <c r="A470" t="s">
        <v>1759</v>
      </c>
      <c r="B470">
        <v>3273</v>
      </c>
    </row>
    <row r="471" spans="1:2" hidden="1">
      <c r="A471" t="s">
        <v>3361</v>
      </c>
      <c r="B471">
        <v>0</v>
      </c>
    </row>
    <row r="472" spans="1:2" hidden="1">
      <c r="A472" t="s">
        <v>1760</v>
      </c>
      <c r="B472">
        <v>362</v>
      </c>
    </row>
    <row r="473" spans="1:2" hidden="1">
      <c r="A473" t="s">
        <v>3362</v>
      </c>
      <c r="B473">
        <v>0</v>
      </c>
    </row>
    <row r="474" spans="1:2" hidden="1">
      <c r="A474" t="s">
        <v>3363</v>
      </c>
      <c r="B474">
        <v>-89</v>
      </c>
    </row>
    <row r="475" spans="1:2" hidden="1">
      <c r="A475" t="s">
        <v>2118</v>
      </c>
      <c r="B475">
        <v>11189</v>
      </c>
    </row>
    <row r="476" spans="1:2" hidden="1">
      <c r="A476" t="s">
        <v>3364</v>
      </c>
      <c r="B476">
        <v>-227</v>
      </c>
    </row>
    <row r="477" spans="1:2" hidden="1">
      <c r="A477" t="s">
        <v>3365</v>
      </c>
      <c r="B477">
        <v>0</v>
      </c>
    </row>
    <row r="478" spans="1:2" hidden="1">
      <c r="A478" t="s">
        <v>1700</v>
      </c>
      <c r="B478">
        <v>1532</v>
      </c>
    </row>
    <row r="479" spans="1:2" hidden="1">
      <c r="A479" t="s">
        <v>3366</v>
      </c>
      <c r="B479">
        <v>-170</v>
      </c>
    </row>
    <row r="480" spans="1:2" hidden="1">
      <c r="A480" t="s">
        <v>3367</v>
      </c>
      <c r="B480">
        <v>396</v>
      </c>
    </row>
    <row r="481" spans="1:2" hidden="1">
      <c r="A481" t="s">
        <v>2119</v>
      </c>
      <c r="B481">
        <v>3617</v>
      </c>
    </row>
    <row r="482" spans="1:2" hidden="1">
      <c r="A482" t="s">
        <v>3368</v>
      </c>
      <c r="B482">
        <v>-230</v>
      </c>
    </row>
    <row r="483" spans="1:2" hidden="1">
      <c r="A483" t="s">
        <v>1806</v>
      </c>
      <c r="B483">
        <v>593</v>
      </c>
    </row>
    <row r="484" spans="1:2" hidden="1">
      <c r="A484" t="s">
        <v>3369</v>
      </c>
      <c r="B484">
        <v>-844</v>
      </c>
    </row>
    <row r="485" spans="1:2" hidden="1">
      <c r="A485" t="s">
        <v>3370</v>
      </c>
      <c r="B485">
        <v>704</v>
      </c>
    </row>
    <row r="486" spans="1:2" hidden="1">
      <c r="A486" t="s">
        <v>3371</v>
      </c>
      <c r="B486">
        <v>-721</v>
      </c>
    </row>
    <row r="487" spans="1:2" hidden="1">
      <c r="A487" t="s">
        <v>1761</v>
      </c>
      <c r="B487">
        <v>-197</v>
      </c>
    </row>
    <row r="488" spans="1:2" hidden="1">
      <c r="A488" t="s">
        <v>1718</v>
      </c>
      <c r="B488">
        <v>-712</v>
      </c>
    </row>
    <row r="489" spans="1:2" hidden="1">
      <c r="A489" t="s">
        <v>3372</v>
      </c>
      <c r="B489">
        <v>-1615</v>
      </c>
    </row>
    <row r="490" spans="1:2" hidden="1">
      <c r="A490" t="s">
        <v>3373</v>
      </c>
      <c r="B490">
        <v>1539</v>
      </c>
    </row>
    <row r="491" spans="1:2" hidden="1">
      <c r="A491" t="s">
        <v>3374</v>
      </c>
      <c r="B491">
        <v>1286</v>
      </c>
    </row>
    <row r="492" spans="1:2" hidden="1">
      <c r="A492" t="s">
        <v>1762</v>
      </c>
      <c r="B492">
        <v>407</v>
      </c>
    </row>
    <row r="493" spans="1:2" hidden="1">
      <c r="A493" t="s">
        <v>2120</v>
      </c>
      <c r="B493">
        <v>1588</v>
      </c>
    </row>
    <row r="494" spans="1:2" hidden="1">
      <c r="A494" t="s">
        <v>2121</v>
      </c>
      <c r="B494">
        <v>-1937</v>
      </c>
    </row>
    <row r="495" spans="1:2" hidden="1">
      <c r="A495" t="s">
        <v>3375</v>
      </c>
      <c r="B495">
        <v>11433</v>
      </c>
    </row>
    <row r="496" spans="1:2" hidden="1">
      <c r="A496" t="s">
        <v>3376</v>
      </c>
      <c r="B496">
        <v>642</v>
      </c>
    </row>
    <row r="497" spans="1:2" hidden="1">
      <c r="A497" t="s">
        <v>3377</v>
      </c>
      <c r="B497">
        <v>952</v>
      </c>
    </row>
    <row r="498" spans="1:2" hidden="1">
      <c r="A498" t="s">
        <v>3378</v>
      </c>
      <c r="B498">
        <v>210</v>
      </c>
    </row>
    <row r="499" spans="1:2" hidden="1">
      <c r="A499" t="s">
        <v>2122</v>
      </c>
      <c r="B499">
        <v>-405</v>
      </c>
    </row>
    <row r="500" spans="1:2" hidden="1">
      <c r="A500" t="s">
        <v>3379</v>
      </c>
      <c r="B500">
        <v>1760</v>
      </c>
    </row>
    <row r="501" spans="1:2" hidden="1">
      <c r="A501" t="s">
        <v>93</v>
      </c>
      <c r="B501">
        <v>-175</v>
      </c>
    </row>
    <row r="502" spans="1:2" hidden="1">
      <c r="A502" t="s">
        <v>497</v>
      </c>
      <c r="B502">
        <v>1404</v>
      </c>
    </row>
    <row r="503" spans="1:2" hidden="1">
      <c r="A503" t="s">
        <v>3380</v>
      </c>
      <c r="B503">
        <v>959</v>
      </c>
    </row>
    <row r="504" spans="1:2" hidden="1">
      <c r="A504" t="s">
        <v>3381</v>
      </c>
      <c r="B504">
        <v>11258</v>
      </c>
    </row>
    <row r="505" spans="1:2" hidden="1">
      <c r="A505" t="s">
        <v>3382</v>
      </c>
      <c r="B505">
        <v>1331</v>
      </c>
    </row>
    <row r="506" spans="1:2" hidden="1">
      <c r="A506" t="s">
        <v>3383</v>
      </c>
      <c r="B506">
        <v>0</v>
      </c>
    </row>
    <row r="507" spans="1:2" hidden="1">
      <c r="A507" t="s">
        <v>3384</v>
      </c>
      <c r="B507">
        <v>1175</v>
      </c>
    </row>
    <row r="508" spans="1:2" hidden="1">
      <c r="A508" t="s">
        <v>1763</v>
      </c>
      <c r="B508">
        <v>10</v>
      </c>
    </row>
    <row r="509" spans="1:2" hidden="1">
      <c r="A509" t="s">
        <v>3385</v>
      </c>
      <c r="B509">
        <v>0</v>
      </c>
    </row>
    <row r="510" spans="1:2" hidden="1">
      <c r="A510" t="s">
        <v>3386</v>
      </c>
      <c r="B510">
        <v>0</v>
      </c>
    </row>
    <row r="511" spans="1:2" hidden="1">
      <c r="A511" t="s">
        <v>570</v>
      </c>
      <c r="B511">
        <v>7022</v>
      </c>
    </row>
    <row r="512" spans="1:2" hidden="1">
      <c r="A512" t="s">
        <v>3387</v>
      </c>
      <c r="B512">
        <v>2761</v>
      </c>
    </row>
    <row r="513" spans="1:2" hidden="1">
      <c r="A513" t="s">
        <v>2123</v>
      </c>
      <c r="B513">
        <v>3195</v>
      </c>
    </row>
    <row r="514" spans="1:2" hidden="1">
      <c r="A514" t="s">
        <v>94</v>
      </c>
      <c r="B514">
        <v>-1316</v>
      </c>
    </row>
    <row r="515" spans="1:2" hidden="1">
      <c r="A515" t="s">
        <v>196</v>
      </c>
      <c r="B515">
        <v>292</v>
      </c>
    </row>
    <row r="516" spans="1:2" hidden="1">
      <c r="A516" t="s">
        <v>2022</v>
      </c>
      <c r="B516">
        <v>-364</v>
      </c>
    </row>
    <row r="517" spans="1:2" hidden="1">
      <c r="A517" t="s">
        <v>3388</v>
      </c>
      <c r="B517">
        <v>0</v>
      </c>
    </row>
    <row r="518" spans="1:2" hidden="1">
      <c r="A518" t="s">
        <v>3389</v>
      </c>
      <c r="B518">
        <v>1213</v>
      </c>
    </row>
    <row r="519" spans="1:2" hidden="1">
      <c r="A519" t="s">
        <v>3390</v>
      </c>
      <c r="B519">
        <v>47</v>
      </c>
    </row>
    <row r="520" spans="1:2" hidden="1">
      <c r="A520" t="s">
        <v>3391</v>
      </c>
      <c r="B520">
        <v>0</v>
      </c>
    </row>
    <row r="521" spans="1:2" hidden="1">
      <c r="A521" t="s">
        <v>3392</v>
      </c>
      <c r="B521">
        <v>0</v>
      </c>
    </row>
    <row r="522" spans="1:2" hidden="1">
      <c r="A522" t="s">
        <v>498</v>
      </c>
      <c r="B522">
        <v>-2007</v>
      </c>
    </row>
    <row r="523" spans="1:2" hidden="1">
      <c r="A523" t="s">
        <v>3393</v>
      </c>
      <c r="B523">
        <v>0</v>
      </c>
    </row>
    <row r="524" spans="1:2" hidden="1">
      <c r="A524" t="s">
        <v>3394</v>
      </c>
      <c r="B524">
        <v>-345</v>
      </c>
    </row>
    <row r="525" spans="1:2" hidden="1">
      <c r="A525" t="s">
        <v>3395</v>
      </c>
      <c r="B525">
        <v>87</v>
      </c>
    </row>
    <row r="526" spans="1:2" hidden="1">
      <c r="A526" t="s">
        <v>3396</v>
      </c>
      <c r="B526">
        <v>0</v>
      </c>
    </row>
    <row r="527" spans="1:2" hidden="1">
      <c r="A527" t="s">
        <v>3397</v>
      </c>
      <c r="B527">
        <v>7062</v>
      </c>
    </row>
    <row r="528" spans="1:2" hidden="1">
      <c r="A528" t="s">
        <v>3398</v>
      </c>
      <c r="B528">
        <v>-305</v>
      </c>
    </row>
    <row r="529" spans="1:2" hidden="1">
      <c r="A529" t="s">
        <v>3399</v>
      </c>
      <c r="B529">
        <v>-707</v>
      </c>
    </row>
    <row r="530" spans="1:2" hidden="1">
      <c r="A530" t="s">
        <v>3400</v>
      </c>
      <c r="B530">
        <v>100</v>
      </c>
    </row>
    <row r="531" spans="1:2" hidden="1">
      <c r="A531" t="s">
        <v>2023</v>
      </c>
      <c r="B531">
        <v>931</v>
      </c>
    </row>
    <row r="532" spans="1:2" hidden="1">
      <c r="A532" t="s">
        <v>2124</v>
      </c>
      <c r="B532">
        <v>2340</v>
      </c>
    </row>
    <row r="533" spans="1:2" hidden="1">
      <c r="A533" t="s">
        <v>2024</v>
      </c>
      <c r="B533">
        <v>2192</v>
      </c>
    </row>
    <row r="534" spans="1:2" hidden="1">
      <c r="A534" t="s">
        <v>3401</v>
      </c>
      <c r="B534">
        <v>-181</v>
      </c>
    </row>
    <row r="535" spans="1:2" hidden="1">
      <c r="A535" t="s">
        <v>95</v>
      </c>
      <c r="B535">
        <v>2720</v>
      </c>
    </row>
    <row r="536" spans="1:2" hidden="1">
      <c r="A536" t="s">
        <v>3402</v>
      </c>
      <c r="B536">
        <v>-90</v>
      </c>
    </row>
    <row r="537" spans="1:2" hidden="1">
      <c r="A537" t="s">
        <v>2125</v>
      </c>
      <c r="B537">
        <v>314</v>
      </c>
    </row>
    <row r="538" spans="1:2" hidden="1">
      <c r="A538" t="s">
        <v>3403</v>
      </c>
      <c r="B538">
        <v>4792</v>
      </c>
    </row>
    <row r="539" spans="1:2" hidden="1">
      <c r="A539" t="s">
        <v>1764</v>
      </c>
      <c r="B539">
        <v>147</v>
      </c>
    </row>
    <row r="540" spans="1:2" hidden="1">
      <c r="A540" t="s">
        <v>3404</v>
      </c>
      <c r="B540">
        <v>0</v>
      </c>
    </row>
    <row r="541" spans="1:2" hidden="1">
      <c r="A541" t="s">
        <v>3405</v>
      </c>
      <c r="B541">
        <v>9500</v>
      </c>
    </row>
    <row r="542" spans="1:2" hidden="1">
      <c r="A542" t="s">
        <v>2126</v>
      </c>
      <c r="B542">
        <v>3381</v>
      </c>
    </row>
    <row r="543" spans="1:2" hidden="1">
      <c r="A543" t="s">
        <v>3406</v>
      </c>
      <c r="B543">
        <v>0</v>
      </c>
    </row>
    <row r="544" spans="1:2" hidden="1">
      <c r="A544" t="s">
        <v>3070</v>
      </c>
      <c r="B544">
        <v>1106</v>
      </c>
    </row>
    <row r="545" spans="1:2" hidden="1">
      <c r="A545" t="s">
        <v>3071</v>
      </c>
      <c r="B545">
        <v>658</v>
      </c>
    </row>
    <row r="546" spans="1:2" hidden="1">
      <c r="A546" t="s">
        <v>3407</v>
      </c>
      <c r="B546">
        <v>269</v>
      </c>
    </row>
    <row r="547" spans="1:2" hidden="1">
      <c r="A547" t="s">
        <v>2349</v>
      </c>
      <c r="B547">
        <v>0</v>
      </c>
    </row>
    <row r="548" spans="1:2" hidden="1">
      <c r="A548" t="s">
        <v>2127</v>
      </c>
      <c r="B548">
        <v>3720</v>
      </c>
    </row>
    <row r="549" spans="1:2" hidden="1">
      <c r="A549" t="s">
        <v>2128</v>
      </c>
      <c r="B549">
        <v>3088</v>
      </c>
    </row>
    <row r="550" spans="1:2" hidden="1">
      <c r="A550" t="s">
        <v>2129</v>
      </c>
      <c r="B550">
        <v>6768</v>
      </c>
    </row>
    <row r="551" spans="1:2" hidden="1">
      <c r="A551" t="s">
        <v>3072</v>
      </c>
      <c r="B551">
        <v>520</v>
      </c>
    </row>
    <row r="552" spans="1:2" hidden="1">
      <c r="A552" t="s">
        <v>2130</v>
      </c>
      <c r="B552">
        <v>3306</v>
      </c>
    </row>
    <row r="553" spans="1:2" hidden="1">
      <c r="A553" t="s">
        <v>3408</v>
      </c>
      <c r="B553">
        <v>0</v>
      </c>
    </row>
    <row r="554" spans="1:2" hidden="1">
      <c r="A554" t="s">
        <v>3409</v>
      </c>
      <c r="B554">
        <v>0</v>
      </c>
    </row>
    <row r="555" spans="1:2" hidden="1">
      <c r="A555" t="s">
        <v>3410</v>
      </c>
      <c r="B555">
        <v>3</v>
      </c>
    </row>
    <row r="556" spans="1:2" hidden="1">
      <c r="A556" t="s">
        <v>299</v>
      </c>
      <c r="B556">
        <v>6738</v>
      </c>
    </row>
    <row r="557" spans="1:2" hidden="1">
      <c r="A557" t="s">
        <v>1765</v>
      </c>
      <c r="B557">
        <v>-679</v>
      </c>
    </row>
    <row r="558" spans="1:2" hidden="1">
      <c r="A558" t="s">
        <v>1766</v>
      </c>
      <c r="B558">
        <v>620</v>
      </c>
    </row>
    <row r="559" spans="1:2" hidden="1">
      <c r="A559" t="s">
        <v>366</v>
      </c>
      <c r="B559">
        <v>-346</v>
      </c>
    </row>
    <row r="560" spans="1:2" hidden="1">
      <c r="A560" t="s">
        <v>3411</v>
      </c>
      <c r="B560">
        <v>0</v>
      </c>
    </row>
    <row r="561" spans="1:2" hidden="1">
      <c r="A561" t="s">
        <v>417</v>
      </c>
      <c r="B561">
        <v>3197</v>
      </c>
    </row>
    <row r="562" spans="1:2" hidden="1">
      <c r="A562" t="s">
        <v>3412</v>
      </c>
      <c r="B562">
        <v>-220</v>
      </c>
    </row>
    <row r="563" spans="1:2" hidden="1">
      <c r="A563" t="s">
        <v>3413</v>
      </c>
      <c r="B563">
        <v>9136</v>
      </c>
    </row>
    <row r="564" spans="1:2" hidden="1">
      <c r="A564" t="s">
        <v>3414</v>
      </c>
      <c r="B564">
        <v>0</v>
      </c>
    </row>
    <row r="565" spans="1:2" hidden="1">
      <c r="A565" t="s">
        <v>3415</v>
      </c>
      <c r="B565">
        <v>-338</v>
      </c>
    </row>
    <row r="566" spans="1:2" hidden="1">
      <c r="A566" t="s">
        <v>457</v>
      </c>
      <c r="B566">
        <v>500</v>
      </c>
    </row>
    <row r="567" spans="1:2" hidden="1">
      <c r="A567" t="s">
        <v>3416</v>
      </c>
      <c r="B567">
        <v>249</v>
      </c>
    </row>
    <row r="568" spans="1:2" hidden="1">
      <c r="A568" t="s">
        <v>1767</v>
      </c>
      <c r="B568">
        <v>-8</v>
      </c>
    </row>
    <row r="569" spans="1:2" hidden="1">
      <c r="A569" t="s">
        <v>3417</v>
      </c>
      <c r="B569">
        <v>0</v>
      </c>
    </row>
    <row r="570" spans="1:2" hidden="1">
      <c r="A570" t="s">
        <v>3418</v>
      </c>
      <c r="B570">
        <v>0</v>
      </c>
    </row>
    <row r="571" spans="1:2" hidden="1">
      <c r="A571" t="s">
        <v>1768</v>
      </c>
      <c r="B571">
        <v>116</v>
      </c>
    </row>
    <row r="572" spans="1:2" hidden="1">
      <c r="A572" t="s">
        <v>2006</v>
      </c>
      <c r="B572">
        <v>2</v>
      </c>
    </row>
    <row r="573" spans="1:2" hidden="1">
      <c r="A573" t="s">
        <v>3419</v>
      </c>
      <c r="B573">
        <v>0</v>
      </c>
    </row>
    <row r="574" spans="1:2" hidden="1">
      <c r="A574" t="s">
        <v>3420</v>
      </c>
      <c r="B574">
        <v>-229</v>
      </c>
    </row>
    <row r="575" spans="1:2" hidden="1">
      <c r="A575" t="s">
        <v>3421</v>
      </c>
      <c r="B575">
        <v>-216</v>
      </c>
    </row>
    <row r="576" spans="1:2" hidden="1">
      <c r="A576" t="s">
        <v>189</v>
      </c>
      <c r="B576">
        <v>-547</v>
      </c>
    </row>
    <row r="577" spans="1:2" hidden="1">
      <c r="A577" t="s">
        <v>368</v>
      </c>
      <c r="B577">
        <v>204</v>
      </c>
    </row>
    <row r="578" spans="1:2" hidden="1">
      <c r="A578" t="s">
        <v>2131</v>
      </c>
      <c r="B578">
        <v>1033</v>
      </c>
    </row>
    <row r="579" spans="1:2" hidden="1">
      <c r="A579" t="s">
        <v>325</v>
      </c>
      <c r="B579">
        <v>-954</v>
      </c>
    </row>
    <row r="580" spans="1:2" hidden="1">
      <c r="A580" t="s">
        <v>3422</v>
      </c>
      <c r="B580">
        <v>4163</v>
      </c>
    </row>
    <row r="581" spans="1:2" hidden="1">
      <c r="A581" t="s">
        <v>3423</v>
      </c>
      <c r="B581">
        <v>1345</v>
      </c>
    </row>
    <row r="582" spans="1:2" hidden="1">
      <c r="A582" t="s">
        <v>3424</v>
      </c>
      <c r="B582">
        <v>15334</v>
      </c>
    </row>
    <row r="583" spans="1:2" hidden="1">
      <c r="A583" t="s">
        <v>3425</v>
      </c>
      <c r="B583">
        <v>18436</v>
      </c>
    </row>
    <row r="584" spans="1:2" hidden="1">
      <c r="A584" t="s">
        <v>2132</v>
      </c>
      <c r="B584">
        <v>1550</v>
      </c>
    </row>
    <row r="585" spans="1:2" hidden="1">
      <c r="A585" t="s">
        <v>2133</v>
      </c>
      <c r="B585">
        <v>9251</v>
      </c>
    </row>
    <row r="586" spans="1:2" hidden="1">
      <c r="A586" t="s">
        <v>2134</v>
      </c>
      <c r="B586">
        <v>1528</v>
      </c>
    </row>
    <row r="587" spans="1:2" hidden="1">
      <c r="A587" t="s">
        <v>2135</v>
      </c>
      <c r="B587">
        <v>26250</v>
      </c>
    </row>
    <row r="588" spans="1:2" hidden="1">
      <c r="A588" t="s">
        <v>3426</v>
      </c>
      <c r="B588">
        <v>10096</v>
      </c>
    </row>
    <row r="589" spans="1:2" hidden="1">
      <c r="A589" t="s">
        <v>313</v>
      </c>
      <c r="B589">
        <v>-2539</v>
      </c>
    </row>
    <row r="590" spans="1:2" hidden="1">
      <c r="A590" t="s">
        <v>2136</v>
      </c>
      <c r="B590">
        <v>1899</v>
      </c>
    </row>
    <row r="591" spans="1:2" hidden="1">
      <c r="A591" t="s">
        <v>3427</v>
      </c>
      <c r="B591">
        <v>2142</v>
      </c>
    </row>
    <row r="592" spans="1:2" hidden="1">
      <c r="A592" t="s">
        <v>3428</v>
      </c>
      <c r="B592">
        <v>6905</v>
      </c>
    </row>
    <row r="593" spans="1:2" hidden="1">
      <c r="A593" t="s">
        <v>3429</v>
      </c>
      <c r="B593">
        <v>0</v>
      </c>
    </row>
    <row r="594" spans="1:2" hidden="1">
      <c r="A594" t="s">
        <v>2137</v>
      </c>
      <c r="B594">
        <v>13020</v>
      </c>
    </row>
    <row r="595" spans="1:2" hidden="1">
      <c r="A595" t="s">
        <v>3430</v>
      </c>
      <c r="B595">
        <v>16524</v>
      </c>
    </row>
    <row r="596" spans="1:2" hidden="1">
      <c r="A596" t="s">
        <v>2138</v>
      </c>
      <c r="B596">
        <v>36783</v>
      </c>
    </row>
    <row r="597" spans="1:2" hidden="1">
      <c r="A597" t="s">
        <v>3431</v>
      </c>
      <c r="B597">
        <v>47112</v>
      </c>
    </row>
    <row r="598" spans="1:2" hidden="1">
      <c r="A598" t="s">
        <v>3432</v>
      </c>
      <c r="B598">
        <v>99403</v>
      </c>
    </row>
    <row r="599" spans="1:2" hidden="1">
      <c r="A599" t="s">
        <v>2139</v>
      </c>
      <c r="B599">
        <v>11764</v>
      </c>
    </row>
    <row r="600" spans="1:2" hidden="1">
      <c r="A600" t="s">
        <v>3433</v>
      </c>
      <c r="B600">
        <v>19709</v>
      </c>
    </row>
    <row r="601" spans="1:2" hidden="1">
      <c r="A601" t="s">
        <v>3434</v>
      </c>
      <c r="B601">
        <v>1806</v>
      </c>
    </row>
    <row r="602" spans="1:2" hidden="1">
      <c r="A602" t="s">
        <v>3435</v>
      </c>
      <c r="B602">
        <v>-1964</v>
      </c>
    </row>
    <row r="603" spans="1:2" hidden="1">
      <c r="A603" t="s">
        <v>3436</v>
      </c>
      <c r="B603">
        <v>51112</v>
      </c>
    </row>
    <row r="604" spans="1:2" hidden="1">
      <c r="A604" t="s">
        <v>3437</v>
      </c>
      <c r="B604">
        <v>48309</v>
      </c>
    </row>
    <row r="605" spans="1:2" hidden="1">
      <c r="A605" t="s">
        <v>3438</v>
      </c>
      <c r="B605">
        <v>-3940</v>
      </c>
    </row>
    <row r="606" spans="1:2" hidden="1">
      <c r="A606" t="s">
        <v>3439</v>
      </c>
      <c r="B606">
        <v>3116</v>
      </c>
    </row>
    <row r="607" spans="1:2" hidden="1">
      <c r="A607" t="s">
        <v>3440</v>
      </c>
      <c r="B607">
        <v>4660</v>
      </c>
    </row>
    <row r="608" spans="1:2" hidden="1">
      <c r="A608" t="s">
        <v>3441</v>
      </c>
      <c r="B608">
        <v>-1455</v>
      </c>
    </row>
    <row r="609" spans="1:2" hidden="1">
      <c r="A609" t="s">
        <v>3442</v>
      </c>
      <c r="B609">
        <v>-303</v>
      </c>
    </row>
    <row r="610" spans="1:2" hidden="1">
      <c r="A610" t="s">
        <v>2140</v>
      </c>
      <c r="B610">
        <v>20282</v>
      </c>
    </row>
    <row r="611" spans="1:2" hidden="1">
      <c r="A611" t="s">
        <v>3443</v>
      </c>
      <c r="B611">
        <v>780</v>
      </c>
    </row>
    <row r="612" spans="1:2" hidden="1">
      <c r="A612" t="s">
        <v>3444</v>
      </c>
      <c r="B612">
        <v>1915</v>
      </c>
    </row>
    <row r="613" spans="1:2" hidden="1">
      <c r="A613" t="s">
        <v>314</v>
      </c>
      <c r="B613">
        <v>2076</v>
      </c>
    </row>
    <row r="614" spans="1:2" hidden="1">
      <c r="A614" t="s">
        <v>3445</v>
      </c>
      <c r="B614">
        <v>-2475</v>
      </c>
    </row>
    <row r="615" spans="1:2" hidden="1">
      <c r="A615" t="s">
        <v>2141</v>
      </c>
      <c r="B615">
        <v>5635</v>
      </c>
    </row>
    <row r="616" spans="1:2" hidden="1">
      <c r="A616" t="s">
        <v>3446</v>
      </c>
      <c r="B616">
        <v>18546</v>
      </c>
    </row>
    <row r="617" spans="1:2" hidden="1">
      <c r="A617" t="s">
        <v>3447</v>
      </c>
      <c r="B617">
        <v>13180</v>
      </c>
    </row>
    <row r="618" spans="1:2" hidden="1">
      <c r="A618" t="s">
        <v>1769</v>
      </c>
      <c r="B618">
        <v>-2655</v>
      </c>
    </row>
    <row r="619" spans="1:2" hidden="1">
      <c r="A619" t="s">
        <v>3448</v>
      </c>
      <c r="B619">
        <v>-207</v>
      </c>
    </row>
    <row r="620" spans="1:2" hidden="1">
      <c r="A620" t="s">
        <v>3449</v>
      </c>
      <c r="B620">
        <v>-681</v>
      </c>
    </row>
    <row r="621" spans="1:2" hidden="1">
      <c r="A621" t="s">
        <v>2142</v>
      </c>
      <c r="B621">
        <v>501</v>
      </c>
    </row>
    <row r="622" spans="1:2" hidden="1">
      <c r="A622" t="s">
        <v>2143</v>
      </c>
      <c r="B622">
        <v>1272</v>
      </c>
    </row>
    <row r="623" spans="1:2" hidden="1">
      <c r="A623" t="s">
        <v>3450</v>
      </c>
      <c r="B623">
        <v>1501</v>
      </c>
    </row>
    <row r="624" spans="1:2" hidden="1">
      <c r="A624" t="s">
        <v>2144</v>
      </c>
      <c r="B624">
        <v>2000</v>
      </c>
    </row>
    <row r="625" spans="1:2" hidden="1">
      <c r="A625" t="s">
        <v>2145</v>
      </c>
      <c r="B625">
        <v>-2095</v>
      </c>
    </row>
    <row r="626" spans="1:2" hidden="1">
      <c r="A626" t="s">
        <v>1800</v>
      </c>
      <c r="B626">
        <v>0</v>
      </c>
    </row>
    <row r="627" spans="1:2" hidden="1">
      <c r="A627" t="s">
        <v>1801</v>
      </c>
      <c r="B627">
        <v>0</v>
      </c>
    </row>
    <row r="628" spans="1:2" hidden="1">
      <c r="A628" t="s">
        <v>2146</v>
      </c>
      <c r="B628">
        <v>2500</v>
      </c>
    </row>
    <row r="629" spans="1:2" hidden="1">
      <c r="A629" t="s">
        <v>3451</v>
      </c>
      <c r="B629">
        <v>-873</v>
      </c>
    </row>
    <row r="630" spans="1:2" hidden="1">
      <c r="A630" t="s">
        <v>1770</v>
      </c>
      <c r="B630">
        <v>359</v>
      </c>
    </row>
    <row r="631" spans="1:2" hidden="1">
      <c r="A631" t="s">
        <v>3452</v>
      </c>
      <c r="B631">
        <v>-1300</v>
      </c>
    </row>
    <row r="632" spans="1:2" hidden="1">
      <c r="A632" t="s">
        <v>3453</v>
      </c>
      <c r="B632">
        <v>-105</v>
      </c>
    </row>
    <row r="633" spans="1:2" hidden="1">
      <c r="A633" t="s">
        <v>3454</v>
      </c>
      <c r="B633">
        <v>0</v>
      </c>
    </row>
    <row r="634" spans="1:2" hidden="1">
      <c r="A634" t="s">
        <v>1771</v>
      </c>
      <c r="B634">
        <v>750</v>
      </c>
    </row>
    <row r="635" spans="1:2" hidden="1">
      <c r="A635" t="s">
        <v>1772</v>
      </c>
      <c r="B635">
        <v>-452</v>
      </c>
    </row>
    <row r="636" spans="1:2" hidden="1">
      <c r="A636" t="s">
        <v>3455</v>
      </c>
      <c r="B636">
        <v>155</v>
      </c>
    </row>
    <row r="637" spans="1:2" hidden="1">
      <c r="A637" t="s">
        <v>3456</v>
      </c>
      <c r="B637">
        <v>-248</v>
      </c>
    </row>
    <row r="638" spans="1:2" hidden="1">
      <c r="A638" t="s">
        <v>3457</v>
      </c>
      <c r="B638">
        <v>0</v>
      </c>
    </row>
    <row r="639" spans="1:2" hidden="1">
      <c r="A639" t="s">
        <v>1728</v>
      </c>
      <c r="B639">
        <v>-452</v>
      </c>
    </row>
    <row r="640" spans="1:2" hidden="1">
      <c r="A640" t="s">
        <v>3458</v>
      </c>
      <c r="B640">
        <v>0</v>
      </c>
    </row>
    <row r="641" spans="1:2" hidden="1">
      <c r="A641" t="s">
        <v>1773</v>
      </c>
      <c r="B641">
        <v>911</v>
      </c>
    </row>
    <row r="642" spans="1:2" hidden="1">
      <c r="A642" t="s">
        <v>1774</v>
      </c>
      <c r="B642">
        <v>-452</v>
      </c>
    </row>
    <row r="643" spans="1:2" hidden="1">
      <c r="A643" t="s">
        <v>1775</v>
      </c>
      <c r="B643">
        <v>-452</v>
      </c>
    </row>
    <row r="644" spans="1:2" hidden="1">
      <c r="A644" t="s">
        <v>1729</v>
      </c>
      <c r="B644">
        <v>4654</v>
      </c>
    </row>
    <row r="645" spans="1:2" hidden="1">
      <c r="A645" t="s">
        <v>1802</v>
      </c>
      <c r="B645">
        <v>0</v>
      </c>
    </row>
    <row r="646" spans="1:2" hidden="1">
      <c r="A646" t="s">
        <v>3459</v>
      </c>
      <c r="B646">
        <v>0</v>
      </c>
    </row>
    <row r="647" spans="1:2" hidden="1">
      <c r="A647" t="s">
        <v>1776</v>
      </c>
      <c r="B647">
        <v>3609</v>
      </c>
    </row>
    <row r="648" spans="1:2" hidden="1">
      <c r="A648" t="s">
        <v>1777</v>
      </c>
      <c r="B648">
        <v>54</v>
      </c>
    </row>
    <row r="649" spans="1:2" hidden="1">
      <c r="A649" t="s">
        <v>433</v>
      </c>
      <c r="B649">
        <v>656</v>
      </c>
    </row>
    <row r="650" spans="1:2" hidden="1">
      <c r="A650" t="s">
        <v>1724</v>
      </c>
      <c r="B650">
        <v>-449</v>
      </c>
    </row>
    <row r="651" spans="1:2" hidden="1">
      <c r="A651" t="s">
        <v>97</v>
      </c>
      <c r="B651">
        <v>-585</v>
      </c>
    </row>
    <row r="652" spans="1:2" hidden="1">
      <c r="A652" t="s">
        <v>387</v>
      </c>
      <c r="B652">
        <v>-225</v>
      </c>
    </row>
    <row r="653" spans="1:2" hidden="1">
      <c r="A653" t="s">
        <v>3460</v>
      </c>
      <c r="B653">
        <v>135</v>
      </c>
    </row>
    <row r="654" spans="1:2" hidden="1">
      <c r="A654" t="s">
        <v>3461</v>
      </c>
      <c r="B654">
        <v>-456</v>
      </c>
    </row>
    <row r="655" spans="1:2" hidden="1">
      <c r="A655" t="s">
        <v>1719</v>
      </c>
      <c r="B655">
        <v>261</v>
      </c>
    </row>
    <row r="656" spans="1:2" hidden="1">
      <c r="A656" t="s">
        <v>2147</v>
      </c>
      <c r="B656">
        <v>-1519</v>
      </c>
    </row>
    <row r="657" spans="1:2" hidden="1">
      <c r="A657" t="s">
        <v>3462</v>
      </c>
      <c r="B657">
        <v>-281</v>
      </c>
    </row>
    <row r="658" spans="1:2" hidden="1">
      <c r="A658" t="s">
        <v>499</v>
      </c>
      <c r="B658">
        <v>1207</v>
      </c>
    </row>
    <row r="659" spans="1:2" hidden="1">
      <c r="A659" t="s">
        <v>480</v>
      </c>
      <c r="B659">
        <v>1879</v>
      </c>
    </row>
    <row r="660" spans="1:2" hidden="1">
      <c r="A660" t="s">
        <v>3463</v>
      </c>
      <c r="B660">
        <v>142</v>
      </c>
    </row>
    <row r="661" spans="1:2" hidden="1">
      <c r="A661" t="s">
        <v>3464</v>
      </c>
      <c r="B661">
        <v>-607</v>
      </c>
    </row>
    <row r="662" spans="1:2" hidden="1">
      <c r="A662" t="s">
        <v>3465</v>
      </c>
      <c r="B662">
        <v>938</v>
      </c>
    </row>
    <row r="663" spans="1:2" hidden="1">
      <c r="A663" t="s">
        <v>3466</v>
      </c>
      <c r="B663">
        <v>-1856</v>
      </c>
    </row>
    <row r="664" spans="1:2" hidden="1">
      <c r="A664" t="s">
        <v>3467</v>
      </c>
      <c r="B664">
        <v>0</v>
      </c>
    </row>
    <row r="665" spans="1:2" hidden="1">
      <c r="A665" t="s">
        <v>3468</v>
      </c>
      <c r="B665">
        <v>0</v>
      </c>
    </row>
    <row r="666" spans="1:2" hidden="1">
      <c r="A666" t="s">
        <v>3469</v>
      </c>
      <c r="B666">
        <v>158</v>
      </c>
    </row>
    <row r="667" spans="1:2" hidden="1">
      <c r="A667" t="s">
        <v>197</v>
      </c>
      <c r="B667">
        <v>647</v>
      </c>
    </row>
    <row r="668" spans="1:2" hidden="1">
      <c r="A668" t="s">
        <v>3470</v>
      </c>
      <c r="B668">
        <v>-896</v>
      </c>
    </row>
    <row r="669" spans="1:2" hidden="1">
      <c r="A669" t="s">
        <v>98</v>
      </c>
      <c r="B669">
        <v>141</v>
      </c>
    </row>
    <row r="670" spans="1:2" hidden="1">
      <c r="A670" t="s">
        <v>3471</v>
      </c>
      <c r="B670">
        <v>-434</v>
      </c>
    </row>
    <row r="671" spans="1:2" hidden="1">
      <c r="A671" t="s">
        <v>500</v>
      </c>
      <c r="B671">
        <v>1217</v>
      </c>
    </row>
    <row r="672" spans="1:2" hidden="1">
      <c r="A672" t="s">
        <v>3472</v>
      </c>
      <c r="B672">
        <v>-198</v>
      </c>
    </row>
    <row r="673" spans="1:2" hidden="1">
      <c r="A673" t="s">
        <v>481</v>
      </c>
      <c r="B673">
        <v>137477</v>
      </c>
    </row>
    <row r="674" spans="1:2" hidden="1">
      <c r="A674" t="s">
        <v>3473</v>
      </c>
      <c r="B674">
        <v>-36216</v>
      </c>
    </row>
    <row r="675" spans="1:2" hidden="1">
      <c r="A675" t="s">
        <v>482</v>
      </c>
      <c r="B675">
        <v>71775</v>
      </c>
    </row>
    <row r="676" spans="1:2" hidden="1">
      <c r="A676" t="s">
        <v>3474</v>
      </c>
      <c r="B676">
        <v>0</v>
      </c>
    </row>
    <row r="677" spans="1:2" hidden="1">
      <c r="A677" t="s">
        <v>3475</v>
      </c>
      <c r="B677">
        <v>0</v>
      </c>
    </row>
    <row r="678" spans="1:2" hidden="1">
      <c r="A678" t="s">
        <v>3476</v>
      </c>
      <c r="B678">
        <v>5000</v>
      </c>
    </row>
    <row r="679" spans="1:2" hidden="1">
      <c r="A679" t="s">
        <v>1778</v>
      </c>
      <c r="B679">
        <v>-628</v>
      </c>
    </row>
    <row r="680" spans="1:2" hidden="1">
      <c r="A680" t="s">
        <v>3477</v>
      </c>
      <c r="B680">
        <v>0</v>
      </c>
    </row>
    <row r="681" spans="1:2" hidden="1">
      <c r="A681" t="s">
        <v>2148</v>
      </c>
      <c r="B681">
        <v>1199</v>
      </c>
    </row>
    <row r="682" spans="1:2" hidden="1">
      <c r="A682" t="s">
        <v>3478</v>
      </c>
      <c r="B682">
        <v>-6</v>
      </c>
    </row>
    <row r="683" spans="1:2" hidden="1">
      <c r="A683" t="s">
        <v>2149</v>
      </c>
      <c r="B683">
        <v>2077</v>
      </c>
    </row>
    <row r="684" spans="1:2" hidden="1">
      <c r="A684" t="s">
        <v>3479</v>
      </c>
      <c r="B684">
        <v>0</v>
      </c>
    </row>
    <row r="685" spans="1:2" hidden="1">
      <c r="A685" t="s">
        <v>3480</v>
      </c>
      <c r="B685">
        <v>0</v>
      </c>
    </row>
    <row r="686" spans="1:2" hidden="1">
      <c r="A686" t="s">
        <v>3481</v>
      </c>
      <c r="B686">
        <v>-42</v>
      </c>
    </row>
    <row r="687" spans="1:2" hidden="1">
      <c r="A687" t="s">
        <v>3482</v>
      </c>
      <c r="B687">
        <v>0</v>
      </c>
    </row>
    <row r="688" spans="1:2" hidden="1">
      <c r="A688" t="s">
        <v>144</v>
      </c>
      <c r="B688">
        <v>2112</v>
      </c>
    </row>
    <row r="689" spans="1:2" hidden="1">
      <c r="A689" t="s">
        <v>3004</v>
      </c>
      <c r="B689">
        <v>-348</v>
      </c>
    </row>
    <row r="690" spans="1:2" hidden="1">
      <c r="A690" t="s">
        <v>418</v>
      </c>
      <c r="B690">
        <v>523</v>
      </c>
    </row>
    <row r="691" spans="1:2" hidden="1">
      <c r="A691" t="s">
        <v>2150</v>
      </c>
      <c r="B691">
        <v>1280</v>
      </c>
    </row>
    <row r="692" spans="1:2" hidden="1">
      <c r="A692" t="s">
        <v>419</v>
      </c>
      <c r="B692">
        <v>3132</v>
      </c>
    </row>
    <row r="693" spans="1:2" hidden="1">
      <c r="A693" t="s">
        <v>3483</v>
      </c>
      <c r="B693">
        <v>-385</v>
      </c>
    </row>
    <row r="694" spans="1:2" hidden="1">
      <c r="A694" t="s">
        <v>145</v>
      </c>
      <c r="B694">
        <v>2163</v>
      </c>
    </row>
    <row r="695" spans="1:2" hidden="1">
      <c r="A695" t="s">
        <v>146</v>
      </c>
      <c r="B695">
        <v>111</v>
      </c>
    </row>
    <row r="696" spans="1:2" hidden="1">
      <c r="A696" t="s">
        <v>3484</v>
      </c>
      <c r="B696">
        <v>-124</v>
      </c>
    </row>
    <row r="697" spans="1:2" hidden="1">
      <c r="A697" t="s">
        <v>2152</v>
      </c>
      <c r="B697">
        <v>1064</v>
      </c>
    </row>
    <row r="698" spans="1:2" hidden="1">
      <c r="A698" t="s">
        <v>99</v>
      </c>
      <c r="B698">
        <v>1157</v>
      </c>
    </row>
    <row r="699" spans="1:2" hidden="1">
      <c r="A699" t="s">
        <v>529</v>
      </c>
      <c r="B699">
        <v>2417</v>
      </c>
    </row>
    <row r="700" spans="1:2" hidden="1">
      <c r="A700" t="s">
        <v>3485</v>
      </c>
      <c r="B700">
        <v>797</v>
      </c>
    </row>
    <row r="701" spans="1:2" hidden="1">
      <c r="A701" t="s">
        <v>3486</v>
      </c>
      <c r="B701">
        <v>-825</v>
      </c>
    </row>
    <row r="702" spans="1:2" hidden="1">
      <c r="A702" t="s">
        <v>2153</v>
      </c>
      <c r="B702">
        <v>-1645</v>
      </c>
    </row>
    <row r="703" spans="1:2" hidden="1">
      <c r="A703" t="s">
        <v>3487</v>
      </c>
      <c r="B703">
        <v>105</v>
      </c>
    </row>
    <row r="704" spans="1:2" hidden="1">
      <c r="A704" t="s">
        <v>315</v>
      </c>
      <c r="B704">
        <v>1711</v>
      </c>
    </row>
    <row r="705" spans="1:2" hidden="1">
      <c r="A705" t="s">
        <v>3488</v>
      </c>
      <c r="B705">
        <v>-24</v>
      </c>
    </row>
    <row r="706" spans="1:2" hidden="1">
      <c r="A706" t="s">
        <v>483</v>
      </c>
      <c r="B706">
        <v>1165</v>
      </c>
    </row>
    <row r="707" spans="1:2" hidden="1">
      <c r="A707" t="s">
        <v>1779</v>
      </c>
      <c r="B707">
        <v>513</v>
      </c>
    </row>
    <row r="708" spans="1:2" hidden="1">
      <c r="A708" t="s">
        <v>3489</v>
      </c>
      <c r="B708">
        <v>-105</v>
      </c>
    </row>
    <row r="709" spans="1:2" hidden="1">
      <c r="A709" t="s">
        <v>3056</v>
      </c>
      <c r="B709">
        <v>-305</v>
      </c>
    </row>
    <row r="710" spans="1:2" hidden="1">
      <c r="A710" t="s">
        <v>3490</v>
      </c>
      <c r="B710">
        <v>343</v>
      </c>
    </row>
    <row r="711" spans="1:2" hidden="1">
      <c r="A711" t="s">
        <v>3491</v>
      </c>
      <c r="B711">
        <v>2263</v>
      </c>
    </row>
    <row r="712" spans="1:2" hidden="1">
      <c r="A712" t="s">
        <v>3492</v>
      </c>
      <c r="B712">
        <v>0</v>
      </c>
    </row>
    <row r="713" spans="1:2" hidden="1">
      <c r="A713" t="s">
        <v>3493</v>
      </c>
      <c r="B713">
        <v>0</v>
      </c>
    </row>
    <row r="714" spans="1:2" hidden="1">
      <c r="A714" t="s">
        <v>3494</v>
      </c>
      <c r="B714">
        <v>-117</v>
      </c>
    </row>
    <row r="715" spans="1:2" hidden="1">
      <c r="A715" t="s">
        <v>2154</v>
      </c>
      <c r="B715">
        <v>2515</v>
      </c>
    </row>
    <row r="716" spans="1:2" hidden="1">
      <c r="A716" t="s">
        <v>3073</v>
      </c>
      <c r="B716">
        <v>-413</v>
      </c>
    </row>
    <row r="717" spans="1:2" hidden="1">
      <c r="A717" t="s">
        <v>3495</v>
      </c>
      <c r="B717">
        <v>-289</v>
      </c>
    </row>
    <row r="718" spans="1:2" hidden="1">
      <c r="A718" t="s">
        <v>2155</v>
      </c>
      <c r="B718">
        <v>2322</v>
      </c>
    </row>
    <row r="719" spans="1:2" hidden="1">
      <c r="A719" t="s">
        <v>3061</v>
      </c>
      <c r="B719">
        <v>-281</v>
      </c>
    </row>
    <row r="720" spans="1:2" hidden="1">
      <c r="A720" t="s">
        <v>2156</v>
      </c>
      <c r="B720">
        <v>1259</v>
      </c>
    </row>
    <row r="721" spans="1:2" hidden="1">
      <c r="A721" t="s">
        <v>148</v>
      </c>
      <c r="B721">
        <v>2458</v>
      </c>
    </row>
    <row r="722" spans="1:2" hidden="1">
      <c r="A722" t="s">
        <v>3496</v>
      </c>
      <c r="B722">
        <v>-278</v>
      </c>
    </row>
    <row r="723" spans="1:2" hidden="1">
      <c r="A723" t="s">
        <v>3497</v>
      </c>
      <c r="B723">
        <v>-1</v>
      </c>
    </row>
    <row r="724" spans="1:2" hidden="1">
      <c r="A724" t="s">
        <v>3498</v>
      </c>
      <c r="B724">
        <v>0</v>
      </c>
    </row>
    <row r="725" spans="1:2" hidden="1">
      <c r="A725" t="s">
        <v>3499</v>
      </c>
      <c r="B725">
        <v>0</v>
      </c>
    </row>
    <row r="726" spans="1:2" hidden="1">
      <c r="A726" t="s">
        <v>2228</v>
      </c>
      <c r="B726">
        <v>-260</v>
      </c>
    </row>
    <row r="727" spans="1:2" hidden="1">
      <c r="A727" t="s">
        <v>3500</v>
      </c>
      <c r="B727">
        <v>2012</v>
      </c>
    </row>
    <row r="728" spans="1:2" hidden="1">
      <c r="A728" t="s">
        <v>572</v>
      </c>
      <c r="B728">
        <v>2502</v>
      </c>
    </row>
    <row r="729" spans="1:2" hidden="1">
      <c r="A729" t="s">
        <v>369</v>
      </c>
      <c r="B729">
        <v>809</v>
      </c>
    </row>
    <row r="730" spans="1:2" hidden="1">
      <c r="A730" t="s">
        <v>3501</v>
      </c>
      <c r="B730">
        <v>1046</v>
      </c>
    </row>
    <row r="731" spans="1:2" hidden="1">
      <c r="A731" t="s">
        <v>3502</v>
      </c>
      <c r="B731">
        <v>-10</v>
      </c>
    </row>
    <row r="732" spans="1:2" hidden="1">
      <c r="A732" t="s">
        <v>3503</v>
      </c>
      <c r="B732">
        <v>1022</v>
      </c>
    </row>
    <row r="733" spans="1:2" hidden="1">
      <c r="A733" t="s">
        <v>2157</v>
      </c>
      <c r="B733">
        <v>1603</v>
      </c>
    </row>
    <row r="734" spans="1:2" hidden="1">
      <c r="A734" t="s">
        <v>2158</v>
      </c>
      <c r="B734">
        <v>1380</v>
      </c>
    </row>
    <row r="735" spans="1:2" hidden="1">
      <c r="A735" t="s">
        <v>2159</v>
      </c>
      <c r="B735">
        <v>2848</v>
      </c>
    </row>
    <row r="736" spans="1:2" hidden="1">
      <c r="A736" t="s">
        <v>3504</v>
      </c>
      <c r="B736">
        <v>0</v>
      </c>
    </row>
    <row r="737" spans="1:2" hidden="1">
      <c r="A737" t="s">
        <v>3505</v>
      </c>
      <c r="B737">
        <v>0</v>
      </c>
    </row>
    <row r="738" spans="1:2" hidden="1">
      <c r="A738" t="s">
        <v>3506</v>
      </c>
      <c r="B738">
        <v>-977</v>
      </c>
    </row>
    <row r="739" spans="1:2" hidden="1">
      <c r="A739" t="s">
        <v>3507</v>
      </c>
      <c r="B739">
        <v>0</v>
      </c>
    </row>
    <row r="740" spans="1:2" hidden="1">
      <c r="A740" t="s">
        <v>3508</v>
      </c>
      <c r="B740">
        <v>0</v>
      </c>
    </row>
    <row r="741" spans="1:2" hidden="1">
      <c r="A741" t="s">
        <v>46</v>
      </c>
      <c r="B741">
        <v>693</v>
      </c>
    </row>
    <row r="742" spans="1:2" hidden="1">
      <c r="A742" t="s">
        <v>3509</v>
      </c>
      <c r="B742">
        <v>5910</v>
      </c>
    </row>
    <row r="743" spans="1:2" hidden="1">
      <c r="A743" t="s">
        <v>2160</v>
      </c>
      <c r="B743">
        <v>2668</v>
      </c>
    </row>
    <row r="744" spans="1:2" hidden="1">
      <c r="A744" t="s">
        <v>3510</v>
      </c>
      <c r="B744">
        <v>3756</v>
      </c>
    </row>
    <row r="745" spans="1:2" hidden="1">
      <c r="A745" t="s">
        <v>3511</v>
      </c>
      <c r="B745">
        <v>22458</v>
      </c>
    </row>
    <row r="746" spans="1:2" hidden="1">
      <c r="A746" t="s">
        <v>449</v>
      </c>
      <c r="B746">
        <v>2948</v>
      </c>
    </row>
    <row r="747" spans="1:2" hidden="1">
      <c r="A747" t="s">
        <v>48</v>
      </c>
      <c r="B747">
        <v>12726</v>
      </c>
    </row>
    <row r="748" spans="1:2" hidden="1">
      <c r="A748" t="s">
        <v>1780</v>
      </c>
      <c r="B748">
        <v>20557</v>
      </c>
    </row>
    <row r="749" spans="1:2" hidden="1">
      <c r="A749" t="s">
        <v>3512</v>
      </c>
      <c r="B749">
        <v>40774</v>
      </c>
    </row>
    <row r="750" spans="1:2" hidden="1">
      <c r="A750" t="s">
        <v>3513</v>
      </c>
      <c r="B750">
        <v>-329</v>
      </c>
    </row>
    <row r="751" spans="1:2" hidden="1">
      <c r="A751" t="s">
        <v>3514</v>
      </c>
      <c r="B751">
        <v>7492</v>
      </c>
    </row>
    <row r="752" spans="1:2" hidden="1">
      <c r="A752" t="s">
        <v>2161</v>
      </c>
      <c r="B752">
        <v>15642</v>
      </c>
    </row>
    <row r="753" spans="1:2" hidden="1">
      <c r="A753" t="s">
        <v>2984</v>
      </c>
      <c r="B753">
        <v>69866</v>
      </c>
    </row>
    <row r="754" spans="1:2" hidden="1">
      <c r="A754" t="s">
        <v>49</v>
      </c>
      <c r="B754">
        <v>50145</v>
      </c>
    </row>
    <row r="755" spans="1:2" hidden="1">
      <c r="A755" t="s">
        <v>3515</v>
      </c>
      <c r="B755">
        <v>467</v>
      </c>
    </row>
    <row r="756" spans="1:2" hidden="1">
      <c r="A756" t="s">
        <v>50</v>
      </c>
      <c r="B756">
        <v>50099</v>
      </c>
    </row>
    <row r="757" spans="1:2" hidden="1">
      <c r="A757" t="s">
        <v>3516</v>
      </c>
      <c r="B757">
        <v>-520</v>
      </c>
    </row>
    <row r="758" spans="1:2" hidden="1">
      <c r="A758" t="s">
        <v>3517</v>
      </c>
      <c r="B758">
        <v>-286</v>
      </c>
    </row>
    <row r="759" spans="1:2" hidden="1">
      <c r="A759" t="s">
        <v>3518</v>
      </c>
      <c r="B759">
        <v>10727</v>
      </c>
    </row>
    <row r="760" spans="1:2" hidden="1">
      <c r="A760" t="s">
        <v>3519</v>
      </c>
      <c r="B760">
        <v>-156</v>
      </c>
    </row>
    <row r="761" spans="1:2" hidden="1">
      <c r="A761" t="s">
        <v>2162</v>
      </c>
      <c r="B761">
        <v>-744</v>
      </c>
    </row>
    <row r="762" spans="1:2" hidden="1">
      <c r="A762" t="s">
        <v>3520</v>
      </c>
      <c r="B762">
        <v>5667</v>
      </c>
    </row>
    <row r="763" spans="1:2" hidden="1">
      <c r="A763" t="s">
        <v>51</v>
      </c>
      <c r="B763">
        <v>23305</v>
      </c>
    </row>
    <row r="764" spans="1:2" hidden="1">
      <c r="A764" t="s">
        <v>3521</v>
      </c>
      <c r="B764">
        <v>0</v>
      </c>
    </row>
    <row r="765" spans="1:2" hidden="1">
      <c r="A765" t="s">
        <v>3522</v>
      </c>
      <c r="B765">
        <v>9500</v>
      </c>
    </row>
    <row r="766" spans="1:2" hidden="1">
      <c r="A766" t="s">
        <v>52</v>
      </c>
      <c r="B766">
        <v>18081</v>
      </c>
    </row>
    <row r="767" spans="1:2" hidden="1">
      <c r="A767" t="s">
        <v>2163</v>
      </c>
      <c r="B767">
        <v>2505</v>
      </c>
    </row>
    <row r="768" spans="1:2" hidden="1">
      <c r="A768" t="s">
        <v>2164</v>
      </c>
      <c r="B768">
        <v>-5690</v>
      </c>
    </row>
    <row r="769" spans="1:2" hidden="1">
      <c r="A769" t="s">
        <v>2165</v>
      </c>
      <c r="B769">
        <v>-1238</v>
      </c>
    </row>
    <row r="770" spans="1:2" hidden="1">
      <c r="A770" t="s">
        <v>3523</v>
      </c>
      <c r="B770">
        <v>5610</v>
      </c>
    </row>
    <row r="771" spans="1:2" hidden="1">
      <c r="A771" t="s">
        <v>2166</v>
      </c>
      <c r="B771">
        <v>15796</v>
      </c>
    </row>
    <row r="772" spans="1:2" hidden="1">
      <c r="A772" t="s">
        <v>3524</v>
      </c>
      <c r="B772">
        <v>0</v>
      </c>
    </row>
    <row r="773" spans="1:2" hidden="1">
      <c r="A773" t="s">
        <v>2167</v>
      </c>
      <c r="B773">
        <v>6084</v>
      </c>
    </row>
    <row r="774" spans="1:2" hidden="1">
      <c r="A774" t="s">
        <v>3525</v>
      </c>
      <c r="B774">
        <v>50953</v>
      </c>
    </row>
    <row r="775" spans="1:2" hidden="1">
      <c r="A775" t="s">
        <v>2168</v>
      </c>
      <c r="B775">
        <v>4670</v>
      </c>
    </row>
    <row r="776" spans="1:2" hidden="1">
      <c r="A776" t="s">
        <v>2169</v>
      </c>
      <c r="B776">
        <v>11856</v>
      </c>
    </row>
    <row r="777" spans="1:2" hidden="1">
      <c r="A777" t="s">
        <v>2170</v>
      </c>
      <c r="B777">
        <v>6152</v>
      </c>
    </row>
    <row r="778" spans="1:2" hidden="1">
      <c r="A778" t="s">
        <v>3526</v>
      </c>
      <c r="B778">
        <v>986</v>
      </c>
    </row>
    <row r="779" spans="1:2" hidden="1">
      <c r="A779" t="s">
        <v>2171</v>
      </c>
      <c r="B779">
        <v>749</v>
      </c>
    </row>
    <row r="780" spans="1:2" hidden="1">
      <c r="A780" t="s">
        <v>3527</v>
      </c>
      <c r="B780">
        <v>468.51</v>
      </c>
    </row>
    <row r="781" spans="1:2" hidden="1">
      <c r="A781" t="s">
        <v>3528</v>
      </c>
      <c r="B781">
        <v>3990</v>
      </c>
    </row>
    <row r="782" spans="1:2" hidden="1">
      <c r="A782" t="s">
        <v>3529</v>
      </c>
      <c r="B782">
        <v>4780</v>
      </c>
    </row>
    <row r="783" spans="1:2" hidden="1">
      <c r="A783" t="s">
        <v>3530</v>
      </c>
      <c r="B783">
        <v>49</v>
      </c>
    </row>
    <row r="784" spans="1:2" hidden="1">
      <c r="A784" t="s">
        <v>2025</v>
      </c>
      <c r="B784">
        <v>68</v>
      </c>
    </row>
    <row r="785" spans="1:2" hidden="1">
      <c r="A785" t="s">
        <v>3531</v>
      </c>
      <c r="B785">
        <v>0</v>
      </c>
    </row>
    <row r="786" spans="1:2" hidden="1">
      <c r="A786" t="s">
        <v>3532</v>
      </c>
      <c r="B786">
        <v>0</v>
      </c>
    </row>
    <row r="787" spans="1:2" hidden="1">
      <c r="A787" t="s">
        <v>3533</v>
      </c>
      <c r="B787">
        <v>-252</v>
      </c>
    </row>
    <row r="788" spans="1:2" hidden="1">
      <c r="A788" t="s">
        <v>484</v>
      </c>
      <c r="B788">
        <v>55819</v>
      </c>
    </row>
    <row r="789" spans="1:2" hidden="1">
      <c r="A789" t="s">
        <v>1781</v>
      </c>
      <c r="B789">
        <v>-129</v>
      </c>
    </row>
    <row r="790" spans="1:2" hidden="1">
      <c r="A790" t="s">
        <v>3534</v>
      </c>
      <c r="B790">
        <v>0</v>
      </c>
    </row>
    <row r="791" spans="1:2" hidden="1">
      <c r="A791" t="s">
        <v>54</v>
      </c>
      <c r="B791">
        <v>-767</v>
      </c>
    </row>
    <row r="792" spans="1:2" hidden="1">
      <c r="A792" t="s">
        <v>3535</v>
      </c>
      <c r="B792">
        <v>-13</v>
      </c>
    </row>
    <row r="793" spans="1:2" hidden="1">
      <c r="A793" t="s">
        <v>3536</v>
      </c>
      <c r="B793">
        <v>151</v>
      </c>
    </row>
    <row r="794" spans="1:2" hidden="1">
      <c r="A794" t="s">
        <v>3537</v>
      </c>
      <c r="B794">
        <v>-665</v>
      </c>
    </row>
    <row r="795" spans="1:2" hidden="1">
      <c r="A795" t="s">
        <v>3538</v>
      </c>
      <c r="B795">
        <v>-183</v>
      </c>
    </row>
    <row r="796" spans="1:2" hidden="1">
      <c r="A796" t="s">
        <v>3539</v>
      </c>
      <c r="B796">
        <v>-164</v>
      </c>
    </row>
    <row r="797" spans="1:2" hidden="1">
      <c r="A797" t="s">
        <v>190</v>
      </c>
      <c r="B797">
        <v>-724</v>
      </c>
    </row>
    <row r="798" spans="1:2" hidden="1">
      <c r="A798" t="s">
        <v>3540</v>
      </c>
      <c r="B798">
        <v>258</v>
      </c>
    </row>
    <row r="799" spans="1:2" hidden="1">
      <c r="A799" t="s">
        <v>3074</v>
      </c>
      <c r="B799">
        <v>-405</v>
      </c>
    </row>
    <row r="800" spans="1:2" hidden="1">
      <c r="A800" t="s">
        <v>434</v>
      </c>
      <c r="B800">
        <v>1106</v>
      </c>
    </row>
    <row r="801" spans="1:2" hidden="1">
      <c r="A801" t="s">
        <v>3541</v>
      </c>
      <c r="B801">
        <v>203</v>
      </c>
    </row>
    <row r="802" spans="1:2" hidden="1">
      <c r="A802" t="s">
        <v>3542</v>
      </c>
      <c r="B802">
        <v>0</v>
      </c>
    </row>
    <row r="803" spans="1:2" hidden="1">
      <c r="A803" t="s">
        <v>3543</v>
      </c>
      <c r="B803">
        <v>0</v>
      </c>
    </row>
    <row r="804" spans="1:2" hidden="1">
      <c r="A804" t="s">
        <v>3544</v>
      </c>
      <c r="B804">
        <v>-13</v>
      </c>
    </row>
    <row r="805" spans="1:2" hidden="1">
      <c r="A805" t="s">
        <v>3545</v>
      </c>
      <c r="B805">
        <v>-3</v>
      </c>
    </row>
    <row r="806" spans="1:2" hidden="1">
      <c r="A806" t="s">
        <v>3546</v>
      </c>
      <c r="B806">
        <v>0</v>
      </c>
    </row>
    <row r="807" spans="1:2" hidden="1">
      <c r="A807" t="s">
        <v>3547</v>
      </c>
      <c r="B807">
        <v>0</v>
      </c>
    </row>
    <row r="808" spans="1:2" hidden="1">
      <c r="A808" t="s">
        <v>3548</v>
      </c>
      <c r="B808">
        <v>0</v>
      </c>
    </row>
    <row r="809" spans="1:2" hidden="1">
      <c r="A809" t="s">
        <v>2362</v>
      </c>
      <c r="B809">
        <v>0</v>
      </c>
    </row>
    <row r="810" spans="1:2" hidden="1">
      <c r="A810" t="s">
        <v>3549</v>
      </c>
      <c r="B810">
        <v>52</v>
      </c>
    </row>
    <row r="811" spans="1:2" hidden="1">
      <c r="A811" t="s">
        <v>3550</v>
      </c>
      <c r="B811">
        <v>-36216</v>
      </c>
    </row>
    <row r="812" spans="1:2" hidden="1">
      <c r="A812" t="s">
        <v>3551</v>
      </c>
      <c r="B812">
        <v>0</v>
      </c>
    </row>
    <row r="813" spans="1:2" hidden="1">
      <c r="A813" t="s">
        <v>3552</v>
      </c>
      <c r="B813">
        <v>0</v>
      </c>
    </row>
    <row r="814" spans="1:2" hidden="1">
      <c r="A814" t="s">
        <v>1725</v>
      </c>
      <c r="B814">
        <v>-581</v>
      </c>
    </row>
    <row r="815" spans="1:2" hidden="1">
      <c r="A815" t="s">
        <v>540</v>
      </c>
      <c r="B815">
        <v>1574</v>
      </c>
    </row>
    <row r="816" spans="1:2" hidden="1">
      <c r="A816" t="s">
        <v>1782</v>
      </c>
      <c r="B816">
        <v>-541</v>
      </c>
    </row>
    <row r="817" spans="1:2" hidden="1">
      <c r="A817" t="s">
        <v>149</v>
      </c>
      <c r="B817">
        <v>1198</v>
      </c>
    </row>
    <row r="818" spans="1:2" hidden="1">
      <c r="A818" t="s">
        <v>1803</v>
      </c>
      <c r="B818">
        <v>482</v>
      </c>
    </row>
    <row r="819" spans="1:2" hidden="1">
      <c r="A819" t="s">
        <v>2354</v>
      </c>
      <c r="B819">
        <v>0</v>
      </c>
    </row>
    <row r="820" spans="1:2" hidden="1">
      <c r="A820" t="s">
        <v>3553</v>
      </c>
      <c r="B820">
        <v>0</v>
      </c>
    </row>
    <row r="821" spans="1:2" hidden="1">
      <c r="A821" t="s">
        <v>3554</v>
      </c>
      <c r="B821">
        <v>-1</v>
      </c>
    </row>
    <row r="822" spans="1:2" hidden="1">
      <c r="A822" t="s">
        <v>466</v>
      </c>
      <c r="B822">
        <v>77</v>
      </c>
    </row>
    <row r="823" spans="1:2" hidden="1">
      <c r="A823" t="s">
        <v>3555</v>
      </c>
      <c r="B823">
        <v>7</v>
      </c>
    </row>
    <row r="824" spans="1:2" hidden="1">
      <c r="A824" t="s">
        <v>2026</v>
      </c>
      <c r="B824">
        <v>481</v>
      </c>
    </row>
    <row r="825" spans="1:2" hidden="1">
      <c r="A825" t="s">
        <v>1708</v>
      </c>
      <c r="B825">
        <v>2693</v>
      </c>
    </row>
    <row r="826" spans="1:2" hidden="1">
      <c r="A826" t="s">
        <v>150</v>
      </c>
      <c r="B826">
        <v>1775</v>
      </c>
    </row>
    <row r="827" spans="1:2" hidden="1">
      <c r="A827" t="s">
        <v>151</v>
      </c>
      <c r="B827">
        <v>605</v>
      </c>
    </row>
    <row r="828" spans="1:2" hidden="1">
      <c r="A828" t="s">
        <v>2172</v>
      </c>
      <c r="B828">
        <v>1216</v>
      </c>
    </row>
    <row r="829" spans="1:2" hidden="1">
      <c r="A829" t="s">
        <v>2173</v>
      </c>
      <c r="B829">
        <v>1509</v>
      </c>
    </row>
    <row r="830" spans="1:2" hidden="1">
      <c r="A830" t="s">
        <v>3556</v>
      </c>
      <c r="B830">
        <v>172</v>
      </c>
    </row>
    <row r="831" spans="1:2" hidden="1">
      <c r="A831" t="s">
        <v>541</v>
      </c>
      <c r="B831">
        <v>-506</v>
      </c>
    </row>
    <row r="832" spans="1:2" hidden="1">
      <c r="A832" t="s">
        <v>2174</v>
      </c>
      <c r="B832">
        <v>2506</v>
      </c>
    </row>
    <row r="833" spans="1:2" hidden="1">
      <c r="A833" t="s">
        <v>3557</v>
      </c>
      <c r="B833">
        <v>209</v>
      </c>
    </row>
    <row r="834" spans="1:2" hidden="1">
      <c r="A834" t="s">
        <v>542</v>
      </c>
      <c r="B834">
        <v>-520</v>
      </c>
    </row>
    <row r="835" spans="1:2" hidden="1">
      <c r="A835" t="s">
        <v>388</v>
      </c>
      <c r="B835">
        <v>-269</v>
      </c>
    </row>
    <row r="836" spans="1:2" hidden="1">
      <c r="A836" t="s">
        <v>389</v>
      </c>
      <c r="B836">
        <v>-381</v>
      </c>
    </row>
    <row r="837" spans="1:2" hidden="1">
      <c r="A837" t="s">
        <v>2175</v>
      </c>
      <c r="B837">
        <v>2967</v>
      </c>
    </row>
    <row r="838" spans="1:2" hidden="1">
      <c r="A838" t="s">
        <v>2176</v>
      </c>
      <c r="B838">
        <v>1671</v>
      </c>
    </row>
    <row r="839" spans="1:2" hidden="1">
      <c r="A839" t="s">
        <v>6</v>
      </c>
      <c r="B839">
        <v>73</v>
      </c>
    </row>
    <row r="840" spans="1:2" hidden="1">
      <c r="A840" t="s">
        <v>55</v>
      </c>
      <c r="B840">
        <v>-114</v>
      </c>
    </row>
    <row r="841" spans="1:2" hidden="1">
      <c r="A841" t="s">
        <v>450</v>
      </c>
      <c r="B841">
        <v>-503</v>
      </c>
    </row>
    <row r="842" spans="1:2" hidden="1">
      <c r="A842" t="s">
        <v>3558</v>
      </c>
      <c r="B842">
        <v>0</v>
      </c>
    </row>
    <row r="843" spans="1:2" hidden="1">
      <c r="A843" t="s">
        <v>3559</v>
      </c>
      <c r="B843">
        <v>0</v>
      </c>
    </row>
    <row r="844" spans="1:2" hidden="1">
      <c r="A844" t="s">
        <v>3560</v>
      </c>
      <c r="B844">
        <v>206</v>
      </c>
    </row>
    <row r="845" spans="1:2" hidden="1">
      <c r="A845" t="s">
        <v>3561</v>
      </c>
      <c r="B845">
        <v>23</v>
      </c>
    </row>
    <row r="846" spans="1:2" hidden="1">
      <c r="A846" t="s">
        <v>2177</v>
      </c>
      <c r="B846">
        <v>1530</v>
      </c>
    </row>
    <row r="847" spans="1:2" hidden="1">
      <c r="A847" t="s">
        <v>3083</v>
      </c>
      <c r="B847">
        <v>0</v>
      </c>
    </row>
    <row r="848" spans="1:2" hidden="1">
      <c r="A848" t="s">
        <v>3562</v>
      </c>
      <c r="B848">
        <v>203</v>
      </c>
    </row>
    <row r="849" spans="1:2" hidden="1">
      <c r="A849" t="s">
        <v>2178</v>
      </c>
      <c r="B849">
        <v>3404</v>
      </c>
    </row>
    <row r="850" spans="1:2" hidden="1">
      <c r="A850" t="s">
        <v>3563</v>
      </c>
      <c r="B850">
        <v>296</v>
      </c>
    </row>
    <row r="851" spans="1:2" hidden="1">
      <c r="A851" t="s">
        <v>2007</v>
      </c>
      <c r="B851">
        <v>0</v>
      </c>
    </row>
    <row r="852" spans="1:2" hidden="1">
      <c r="A852" t="s">
        <v>271</v>
      </c>
      <c r="B852">
        <v>-1007</v>
      </c>
    </row>
    <row r="853" spans="1:2" hidden="1">
      <c r="A853" t="s">
        <v>3564</v>
      </c>
      <c r="B853">
        <v>-707</v>
      </c>
    </row>
    <row r="854" spans="1:2" hidden="1">
      <c r="A854" t="s">
        <v>3565</v>
      </c>
      <c r="B854">
        <v>3122</v>
      </c>
    </row>
    <row r="855" spans="1:2" hidden="1">
      <c r="A855" t="s">
        <v>198</v>
      </c>
      <c r="B855">
        <v>1820</v>
      </c>
    </row>
    <row r="856" spans="1:2" hidden="1">
      <c r="A856" t="s">
        <v>3566</v>
      </c>
      <c r="B856">
        <v>-559</v>
      </c>
    </row>
    <row r="857" spans="1:2" hidden="1">
      <c r="A857" t="s">
        <v>3567</v>
      </c>
      <c r="B857">
        <v>551</v>
      </c>
    </row>
    <row r="858" spans="1:2" hidden="1">
      <c r="A858" t="s">
        <v>56</v>
      </c>
      <c r="B858">
        <v>-517</v>
      </c>
    </row>
    <row r="859" spans="1:2" hidden="1">
      <c r="A859" t="s">
        <v>272</v>
      </c>
      <c r="B859">
        <v>2605</v>
      </c>
    </row>
    <row r="860" spans="1:2" hidden="1">
      <c r="A860" t="s">
        <v>2027</v>
      </c>
      <c r="B860">
        <v>284</v>
      </c>
    </row>
    <row r="861" spans="1:2" hidden="1">
      <c r="A861" t="s">
        <v>2179</v>
      </c>
      <c r="B861">
        <v>-581</v>
      </c>
    </row>
    <row r="862" spans="1:2" hidden="1">
      <c r="A862" t="s">
        <v>2180</v>
      </c>
      <c r="B862">
        <v>2499</v>
      </c>
    </row>
    <row r="863" spans="1:2" hidden="1">
      <c r="A863" t="s">
        <v>3568</v>
      </c>
      <c r="B863">
        <v>0</v>
      </c>
    </row>
    <row r="864" spans="1:2" hidden="1">
      <c r="A864" t="s">
        <v>101</v>
      </c>
      <c r="B864">
        <v>12</v>
      </c>
    </row>
    <row r="865" spans="1:2" hidden="1">
      <c r="A865" t="s">
        <v>3569</v>
      </c>
      <c r="B865">
        <v>-760</v>
      </c>
    </row>
    <row r="866" spans="1:2" hidden="1">
      <c r="A866" t="s">
        <v>2181</v>
      </c>
      <c r="B866">
        <v>2572</v>
      </c>
    </row>
    <row r="867" spans="1:2" hidden="1">
      <c r="A867" t="s">
        <v>2008</v>
      </c>
      <c r="B867">
        <v>82</v>
      </c>
    </row>
    <row r="868" spans="1:2" hidden="1">
      <c r="A868" t="s">
        <v>501</v>
      </c>
      <c r="B868">
        <v>366</v>
      </c>
    </row>
    <row r="869" spans="1:2" hidden="1">
      <c r="A869" t="s">
        <v>1709</v>
      </c>
      <c r="B869">
        <v>7630</v>
      </c>
    </row>
    <row r="870" spans="1:2" hidden="1">
      <c r="A870" t="s">
        <v>458</v>
      </c>
      <c r="B870">
        <v>-433</v>
      </c>
    </row>
    <row r="871" spans="1:2" hidden="1">
      <c r="A871" t="s">
        <v>436</v>
      </c>
      <c r="B871">
        <v>-311</v>
      </c>
    </row>
    <row r="872" spans="1:2" hidden="1">
      <c r="A872" t="s">
        <v>2182</v>
      </c>
      <c r="B872">
        <v>1714</v>
      </c>
    </row>
    <row r="873" spans="1:2" hidden="1">
      <c r="A873" t="s">
        <v>2183</v>
      </c>
      <c r="B873">
        <v>3812</v>
      </c>
    </row>
    <row r="874" spans="1:2" hidden="1">
      <c r="A874" t="s">
        <v>300</v>
      </c>
      <c r="B874">
        <v>365</v>
      </c>
    </row>
    <row r="875" spans="1:2" hidden="1">
      <c r="A875" t="s">
        <v>3570</v>
      </c>
      <c r="B875">
        <v>3829</v>
      </c>
    </row>
    <row r="876" spans="1:2" hidden="1">
      <c r="A876" t="s">
        <v>370</v>
      </c>
      <c r="B876">
        <v>17192</v>
      </c>
    </row>
    <row r="877" spans="1:2" hidden="1">
      <c r="A877" t="s">
        <v>3571</v>
      </c>
      <c r="B877">
        <v>0</v>
      </c>
    </row>
    <row r="878" spans="1:2" hidden="1">
      <c r="A878" t="s">
        <v>2184</v>
      </c>
      <c r="B878">
        <v>-1371</v>
      </c>
    </row>
    <row r="879" spans="1:2" hidden="1">
      <c r="A879" t="s">
        <v>459</v>
      </c>
      <c r="B879">
        <v>-150</v>
      </c>
    </row>
    <row r="880" spans="1:2" hidden="1">
      <c r="A880" t="s">
        <v>152</v>
      </c>
      <c r="B880">
        <v>195</v>
      </c>
    </row>
    <row r="881" spans="1:2" hidden="1">
      <c r="A881" t="s">
        <v>485</v>
      </c>
      <c r="B881">
        <v>2909</v>
      </c>
    </row>
    <row r="882" spans="1:2" hidden="1">
      <c r="A882" t="s">
        <v>273</v>
      </c>
      <c r="B882">
        <v>150</v>
      </c>
    </row>
    <row r="883" spans="1:2" hidden="1">
      <c r="A883" t="s">
        <v>3572</v>
      </c>
      <c r="B883">
        <v>0</v>
      </c>
    </row>
    <row r="884" spans="1:2" hidden="1">
      <c r="A884" t="s">
        <v>3573</v>
      </c>
      <c r="B884">
        <v>0</v>
      </c>
    </row>
    <row r="885" spans="1:2" hidden="1">
      <c r="A885" t="s">
        <v>3574</v>
      </c>
      <c r="B885">
        <v>36</v>
      </c>
    </row>
    <row r="886" spans="1:2" hidden="1">
      <c r="A886" t="s">
        <v>3575</v>
      </c>
      <c r="B886">
        <v>0</v>
      </c>
    </row>
    <row r="887" spans="1:2" hidden="1">
      <c r="A887" t="s">
        <v>3576</v>
      </c>
      <c r="B887">
        <v>0</v>
      </c>
    </row>
    <row r="888" spans="1:2" hidden="1">
      <c r="A888" t="s">
        <v>3577</v>
      </c>
      <c r="B888">
        <v>0</v>
      </c>
    </row>
    <row r="889" spans="1:2" hidden="1">
      <c r="A889" t="s">
        <v>1783</v>
      </c>
      <c r="B889">
        <v>-360</v>
      </c>
    </row>
    <row r="890" spans="1:2" hidden="1">
      <c r="A890" t="s">
        <v>2185</v>
      </c>
      <c r="B890">
        <v>1368</v>
      </c>
    </row>
    <row r="891" spans="1:2" hidden="1">
      <c r="A891" t="s">
        <v>1720</v>
      </c>
      <c r="B891">
        <v>-709</v>
      </c>
    </row>
    <row r="892" spans="1:2" hidden="1">
      <c r="A892" t="s">
        <v>3578</v>
      </c>
      <c r="B892">
        <v>7975</v>
      </c>
    </row>
    <row r="893" spans="1:2" hidden="1">
      <c r="A893" t="s">
        <v>3579</v>
      </c>
      <c r="B893">
        <v>3706</v>
      </c>
    </row>
    <row r="894" spans="1:2" hidden="1">
      <c r="A894" t="s">
        <v>2340</v>
      </c>
      <c r="B894">
        <v>0</v>
      </c>
    </row>
    <row r="895" spans="1:2" hidden="1">
      <c r="A895" t="s">
        <v>2186</v>
      </c>
      <c r="B895">
        <v>7188</v>
      </c>
    </row>
    <row r="896" spans="1:2" hidden="1">
      <c r="A896" t="s">
        <v>2187</v>
      </c>
      <c r="B896">
        <v>40121</v>
      </c>
    </row>
    <row r="897" spans="1:2" hidden="1">
      <c r="A897" t="s">
        <v>57</v>
      </c>
      <c r="B897">
        <v>8110</v>
      </c>
    </row>
    <row r="898" spans="1:2" hidden="1">
      <c r="A898" t="s">
        <v>2188</v>
      </c>
      <c r="B898">
        <v>396</v>
      </c>
    </row>
    <row r="899" spans="1:2" hidden="1">
      <c r="A899" t="s">
        <v>327</v>
      </c>
      <c r="B899">
        <v>1861</v>
      </c>
    </row>
    <row r="900" spans="1:2" hidden="1">
      <c r="A900" t="s">
        <v>460</v>
      </c>
      <c r="B900">
        <v>6858</v>
      </c>
    </row>
    <row r="901" spans="1:2" hidden="1">
      <c r="A901" t="s">
        <v>461</v>
      </c>
      <c r="B901">
        <v>7898</v>
      </c>
    </row>
    <row r="902" spans="1:2" hidden="1">
      <c r="A902" t="s">
        <v>274</v>
      </c>
      <c r="B902">
        <v>14656</v>
      </c>
    </row>
    <row r="903" spans="1:2" hidden="1">
      <c r="A903" t="s">
        <v>2189</v>
      </c>
      <c r="B903">
        <v>-1014</v>
      </c>
    </row>
    <row r="904" spans="1:2" hidden="1">
      <c r="A904" t="s">
        <v>2190</v>
      </c>
      <c r="B904">
        <v>1223</v>
      </c>
    </row>
    <row r="905" spans="1:2" hidden="1">
      <c r="A905" t="s">
        <v>102</v>
      </c>
      <c r="B905">
        <v>4196</v>
      </c>
    </row>
    <row r="906" spans="1:2" hidden="1">
      <c r="A906" t="s">
        <v>543</v>
      </c>
      <c r="B906">
        <v>9636</v>
      </c>
    </row>
    <row r="907" spans="1:2" hidden="1">
      <c r="A907" t="s">
        <v>544</v>
      </c>
      <c r="B907">
        <v>4443</v>
      </c>
    </row>
    <row r="908" spans="1:2" hidden="1">
      <c r="A908" t="s">
        <v>2191</v>
      </c>
      <c r="B908">
        <v>-5694</v>
      </c>
    </row>
    <row r="909" spans="1:2" hidden="1">
      <c r="A909" t="s">
        <v>2192</v>
      </c>
      <c r="B909">
        <v>3720</v>
      </c>
    </row>
    <row r="910" spans="1:2" hidden="1">
      <c r="A910" t="s">
        <v>1784</v>
      </c>
      <c r="B910">
        <v>-23</v>
      </c>
    </row>
    <row r="911" spans="1:2" hidden="1">
      <c r="A911" t="s">
        <v>1785</v>
      </c>
      <c r="B911">
        <v>515</v>
      </c>
    </row>
    <row r="912" spans="1:2" hidden="1">
      <c r="A912" t="s">
        <v>1786</v>
      </c>
      <c r="B912">
        <v>473</v>
      </c>
    </row>
    <row r="913" spans="1:2" hidden="1">
      <c r="A913" t="s">
        <v>1787</v>
      </c>
      <c r="B913">
        <v>-514</v>
      </c>
    </row>
    <row r="914" spans="1:2" hidden="1">
      <c r="A914" t="s">
        <v>1788</v>
      </c>
      <c r="B914">
        <v>968</v>
      </c>
    </row>
    <row r="915" spans="1:2" hidden="1">
      <c r="A915" t="s">
        <v>2193</v>
      </c>
      <c r="B915">
        <v>1625</v>
      </c>
    </row>
    <row r="916" spans="1:2" hidden="1">
      <c r="A916" t="s">
        <v>1721</v>
      </c>
      <c r="B916">
        <v>4247</v>
      </c>
    </row>
    <row r="917" spans="1:2" hidden="1">
      <c r="A917" t="s">
        <v>2194</v>
      </c>
      <c r="B917">
        <v>2484</v>
      </c>
    </row>
    <row r="918" spans="1:2" hidden="1">
      <c r="A918" t="s">
        <v>2195</v>
      </c>
      <c r="B918">
        <v>3000</v>
      </c>
    </row>
    <row r="919" spans="1:2" hidden="1">
      <c r="A919" t="s">
        <v>2196</v>
      </c>
      <c r="B919">
        <v>-3086</v>
      </c>
    </row>
    <row r="920" spans="1:2" hidden="1">
      <c r="A920" t="s">
        <v>2197</v>
      </c>
      <c r="B920">
        <v>-13722</v>
      </c>
    </row>
    <row r="921" spans="1:2" hidden="1">
      <c r="A921" t="s">
        <v>2198</v>
      </c>
      <c r="B921">
        <v>5368</v>
      </c>
    </row>
    <row r="922" spans="1:2" hidden="1">
      <c r="A922" t="s">
        <v>2199</v>
      </c>
      <c r="B922">
        <v>4256</v>
      </c>
    </row>
    <row r="923" spans="1:2" hidden="1">
      <c r="A923" t="s">
        <v>2200</v>
      </c>
      <c r="B923">
        <v>31113</v>
      </c>
    </row>
    <row r="924" spans="1:2" hidden="1">
      <c r="A924" t="s">
        <v>371</v>
      </c>
      <c r="B924">
        <v>6347</v>
      </c>
    </row>
    <row r="925" spans="1:2" hidden="1">
      <c r="A925" t="s">
        <v>104</v>
      </c>
      <c r="B925">
        <v>1851</v>
      </c>
    </row>
    <row r="926" spans="1:2" hidden="1">
      <c r="A926" t="s">
        <v>3580</v>
      </c>
      <c r="B926">
        <v>1</v>
      </c>
    </row>
    <row r="927" spans="1:2" hidden="1">
      <c r="A927" t="s">
        <v>2201</v>
      </c>
      <c r="B927">
        <v>11244</v>
      </c>
    </row>
    <row r="928" spans="1:2" hidden="1">
      <c r="A928" t="s">
        <v>3581</v>
      </c>
      <c r="B928">
        <v>-1905</v>
      </c>
    </row>
    <row r="929" spans="1:2" hidden="1">
      <c r="A929" t="s">
        <v>3582</v>
      </c>
      <c r="B929">
        <v>-223</v>
      </c>
    </row>
    <row r="930" spans="1:2" hidden="1">
      <c r="A930" t="s">
        <v>3583</v>
      </c>
      <c r="B930">
        <v>43</v>
      </c>
    </row>
    <row r="931" spans="1:2" hidden="1">
      <c r="A931" t="s">
        <v>3584</v>
      </c>
      <c r="B931">
        <v>0</v>
      </c>
    </row>
    <row r="932" spans="1:2" hidden="1">
      <c r="A932" t="s">
        <v>3585</v>
      </c>
      <c r="B932">
        <v>2400</v>
      </c>
    </row>
    <row r="933" spans="1:2" hidden="1">
      <c r="A933" t="s">
        <v>2202</v>
      </c>
      <c r="B933">
        <v>2078</v>
      </c>
    </row>
    <row r="934" spans="1:2" hidden="1">
      <c r="A934" t="s">
        <v>3586</v>
      </c>
      <c r="B934">
        <v>2000</v>
      </c>
    </row>
    <row r="935" spans="1:2" hidden="1">
      <c r="A935" t="s">
        <v>3587</v>
      </c>
      <c r="B935">
        <v>0</v>
      </c>
    </row>
    <row r="936" spans="1:2" hidden="1">
      <c r="A936" t="s">
        <v>3588</v>
      </c>
      <c r="B936">
        <v>0</v>
      </c>
    </row>
    <row r="937" spans="1:2" hidden="1">
      <c r="A937" t="s">
        <v>3589</v>
      </c>
      <c r="B937">
        <v>0</v>
      </c>
    </row>
    <row r="938" spans="1:2" hidden="1">
      <c r="A938" t="s">
        <v>3590</v>
      </c>
      <c r="B938">
        <v>0</v>
      </c>
    </row>
    <row r="939" spans="1:2" hidden="1">
      <c r="A939" t="s">
        <v>3591</v>
      </c>
      <c r="B939">
        <v>0</v>
      </c>
    </row>
    <row r="940" spans="1:2" hidden="1">
      <c r="A940" t="s">
        <v>3592</v>
      </c>
      <c r="B940">
        <v>0</v>
      </c>
    </row>
    <row r="941" spans="1:2" hidden="1">
      <c r="A941" t="s">
        <v>3593</v>
      </c>
      <c r="B941">
        <v>6702</v>
      </c>
    </row>
    <row r="942" spans="1:2" hidden="1">
      <c r="A942" t="s">
        <v>105</v>
      </c>
      <c r="B942">
        <v>614</v>
      </c>
    </row>
    <row r="943" spans="1:2" hidden="1">
      <c r="A943" t="s">
        <v>3594</v>
      </c>
      <c r="B943">
        <v>-3</v>
      </c>
    </row>
    <row r="944" spans="1:2" hidden="1">
      <c r="A944" t="s">
        <v>3595</v>
      </c>
      <c r="B944">
        <v>339</v>
      </c>
    </row>
    <row r="945" spans="1:2" hidden="1">
      <c r="A945" t="s">
        <v>3596</v>
      </c>
      <c r="B945">
        <v>268</v>
      </c>
    </row>
    <row r="946" spans="1:2" hidden="1">
      <c r="A946" t="s">
        <v>3597</v>
      </c>
      <c r="B946">
        <v>30</v>
      </c>
    </row>
    <row r="947" spans="1:2" hidden="1">
      <c r="A947" t="s">
        <v>3598</v>
      </c>
      <c r="B947">
        <v>3</v>
      </c>
    </row>
    <row r="948" spans="1:2" hidden="1">
      <c r="A948" t="s">
        <v>3599</v>
      </c>
      <c r="B948">
        <v>0</v>
      </c>
    </row>
    <row r="949" spans="1:2" hidden="1">
      <c r="A949" t="s">
        <v>3600</v>
      </c>
      <c r="B949">
        <v>0</v>
      </c>
    </row>
    <row r="950" spans="1:2" hidden="1">
      <c r="A950" t="s">
        <v>153</v>
      </c>
      <c r="B950">
        <v>-2</v>
      </c>
    </row>
    <row r="951" spans="1:2" hidden="1">
      <c r="A951" t="s">
        <v>3601</v>
      </c>
      <c r="B951">
        <v>0</v>
      </c>
    </row>
    <row r="952" spans="1:2" hidden="1">
      <c r="A952" t="s">
        <v>3602</v>
      </c>
      <c r="B952">
        <v>0</v>
      </c>
    </row>
    <row r="953" spans="1:2" hidden="1">
      <c r="A953" t="s">
        <v>3603</v>
      </c>
      <c r="B953">
        <v>0</v>
      </c>
    </row>
    <row r="954" spans="1:2" hidden="1">
      <c r="A954" t="s">
        <v>3604</v>
      </c>
      <c r="B954">
        <v>0</v>
      </c>
    </row>
    <row r="955" spans="1:2" hidden="1">
      <c r="A955" t="s">
        <v>3605</v>
      </c>
      <c r="B955">
        <v>1</v>
      </c>
    </row>
    <row r="956" spans="1:2" hidden="1">
      <c r="A956" t="s">
        <v>3606</v>
      </c>
      <c r="B956">
        <v>0</v>
      </c>
    </row>
    <row r="957" spans="1:2" hidden="1">
      <c r="A957" t="s">
        <v>3607</v>
      </c>
      <c r="B957">
        <v>0</v>
      </c>
    </row>
    <row r="958" spans="1:2" hidden="1">
      <c r="A958" t="s">
        <v>3608</v>
      </c>
      <c r="B958">
        <v>0</v>
      </c>
    </row>
    <row r="959" spans="1:2" hidden="1">
      <c r="A959" t="s">
        <v>3609</v>
      </c>
      <c r="B959">
        <v>-250</v>
      </c>
    </row>
    <row r="960" spans="1:2" hidden="1">
      <c r="A960" t="s">
        <v>3610</v>
      </c>
      <c r="B960">
        <v>0</v>
      </c>
    </row>
    <row r="961" spans="1:2" hidden="1">
      <c r="A961" t="s">
        <v>2028</v>
      </c>
      <c r="B961">
        <v>796</v>
      </c>
    </row>
    <row r="962" spans="1:2" hidden="1">
      <c r="A962" t="s">
        <v>2262</v>
      </c>
      <c r="B962">
        <v>2990</v>
      </c>
    </row>
    <row r="963" spans="1:2" hidden="1">
      <c r="A963" t="s">
        <v>545</v>
      </c>
      <c r="B963">
        <v>6875</v>
      </c>
    </row>
    <row r="964" spans="1:2" hidden="1">
      <c r="A964" t="s">
        <v>106</v>
      </c>
      <c r="B964">
        <v>62942</v>
      </c>
    </row>
    <row r="965" spans="1:2" hidden="1">
      <c r="A965" t="s">
        <v>3611</v>
      </c>
      <c r="B965">
        <v>0</v>
      </c>
    </row>
    <row r="966" spans="1:2" hidden="1">
      <c r="A966" t="s">
        <v>3612</v>
      </c>
      <c r="B966">
        <v>0</v>
      </c>
    </row>
    <row r="967" spans="1:2" hidden="1">
      <c r="A967" t="s">
        <v>3613</v>
      </c>
      <c r="B967">
        <v>0</v>
      </c>
    </row>
    <row r="968" spans="1:2" hidden="1">
      <c r="A968" t="s">
        <v>3614</v>
      </c>
      <c r="B968">
        <v>0</v>
      </c>
    </row>
    <row r="969" spans="1:2" hidden="1">
      <c r="A969" t="s">
        <v>3615</v>
      </c>
      <c r="B969">
        <v>0</v>
      </c>
    </row>
    <row r="970" spans="1:2" hidden="1">
      <c r="A970" t="s">
        <v>3616</v>
      </c>
      <c r="B970">
        <v>0</v>
      </c>
    </row>
    <row r="971" spans="1:2" hidden="1">
      <c r="A971" t="s">
        <v>3617</v>
      </c>
      <c r="B971">
        <v>0</v>
      </c>
    </row>
    <row r="972" spans="1:2" hidden="1">
      <c r="A972" t="s">
        <v>3618</v>
      </c>
      <c r="B972">
        <v>0</v>
      </c>
    </row>
    <row r="973" spans="1:2" hidden="1">
      <c r="A973" t="s">
        <v>3619</v>
      </c>
      <c r="B973">
        <v>0</v>
      </c>
    </row>
    <row r="974" spans="1:2" hidden="1">
      <c r="A974" t="s">
        <v>3620</v>
      </c>
      <c r="B974">
        <v>0</v>
      </c>
    </row>
    <row r="975" spans="1:2" hidden="1">
      <c r="A975" t="s">
        <v>3621</v>
      </c>
      <c r="B975">
        <v>0</v>
      </c>
    </row>
    <row r="976" spans="1:2" hidden="1">
      <c r="A976" t="s">
        <v>3622</v>
      </c>
      <c r="B976">
        <v>0</v>
      </c>
    </row>
    <row r="977" spans="1:2" hidden="1">
      <c r="A977" t="s">
        <v>3623</v>
      </c>
      <c r="B977">
        <v>0</v>
      </c>
    </row>
    <row r="978" spans="1:2" hidden="1">
      <c r="A978" t="s">
        <v>3624</v>
      </c>
      <c r="B978">
        <v>0</v>
      </c>
    </row>
    <row r="979" spans="1:2" hidden="1">
      <c r="A979" t="s">
        <v>3625</v>
      </c>
      <c r="B979">
        <v>0</v>
      </c>
    </row>
    <row r="980" spans="1:2" hidden="1">
      <c r="A980" t="s">
        <v>3626</v>
      </c>
      <c r="B980">
        <v>0</v>
      </c>
    </row>
    <row r="981" spans="1:2" hidden="1">
      <c r="A981" t="s">
        <v>3627</v>
      </c>
      <c r="B981">
        <v>0</v>
      </c>
    </row>
    <row r="982" spans="1:2" hidden="1">
      <c r="A982" t="s">
        <v>3628</v>
      </c>
      <c r="B982">
        <v>0</v>
      </c>
    </row>
    <row r="983" spans="1:2" hidden="1">
      <c r="A983" t="s">
        <v>3629</v>
      </c>
      <c r="B983">
        <v>0</v>
      </c>
    </row>
    <row r="984" spans="1:2" hidden="1">
      <c r="A984" t="s">
        <v>3630</v>
      </c>
      <c r="B984">
        <v>0</v>
      </c>
    </row>
    <row r="985" spans="1:2" hidden="1">
      <c r="A985" t="s">
        <v>2350</v>
      </c>
      <c r="B985">
        <v>3364</v>
      </c>
    </row>
    <row r="986" spans="1:2" hidden="1">
      <c r="A986" t="s">
        <v>3631</v>
      </c>
      <c r="B986">
        <v>2250</v>
      </c>
    </row>
    <row r="987" spans="1:2" hidden="1">
      <c r="A987" t="s">
        <v>2203</v>
      </c>
      <c r="B987">
        <v>-455</v>
      </c>
    </row>
    <row r="988" spans="1:2" hidden="1">
      <c r="A988" t="s">
        <v>3632</v>
      </c>
      <c r="B988">
        <v>1135</v>
      </c>
    </row>
    <row r="989" spans="1:2" hidden="1">
      <c r="A989" t="s">
        <v>154</v>
      </c>
      <c r="B989">
        <v>1100</v>
      </c>
    </row>
    <row r="990" spans="1:2" hidden="1">
      <c r="A990" t="s">
        <v>467</v>
      </c>
      <c r="B990">
        <v>458</v>
      </c>
    </row>
    <row r="991" spans="1:2" hidden="1">
      <c r="A991" t="s">
        <v>468</v>
      </c>
      <c r="B991">
        <v>915</v>
      </c>
    </row>
    <row r="992" spans="1:2" hidden="1">
      <c r="A992" t="s">
        <v>469</v>
      </c>
      <c r="B992">
        <v>794</v>
      </c>
    </row>
    <row r="993" spans="1:2" hidden="1">
      <c r="A993" t="s">
        <v>470</v>
      </c>
      <c r="B993">
        <v>194</v>
      </c>
    </row>
    <row r="994" spans="1:2" hidden="1">
      <c r="A994" t="s">
        <v>199</v>
      </c>
      <c r="B994">
        <v>-97</v>
      </c>
    </row>
    <row r="995" spans="1:2" hidden="1">
      <c r="A995" t="s">
        <v>3633</v>
      </c>
      <c r="B995">
        <v>0</v>
      </c>
    </row>
    <row r="996" spans="1:2" hidden="1">
      <c r="A996" t="s">
        <v>317</v>
      </c>
      <c r="B996">
        <v>2563</v>
      </c>
    </row>
    <row r="997" spans="1:2" hidden="1">
      <c r="A997" t="s">
        <v>318</v>
      </c>
      <c r="B997">
        <v>2438</v>
      </c>
    </row>
    <row r="998" spans="1:2" hidden="1">
      <c r="A998" t="s">
        <v>3084</v>
      </c>
      <c r="B998">
        <v>0</v>
      </c>
    </row>
    <row r="999" spans="1:2" hidden="1">
      <c r="A999" t="s">
        <v>3634</v>
      </c>
      <c r="B999">
        <v>1</v>
      </c>
    </row>
    <row r="1000" spans="1:2" hidden="1">
      <c r="A1000" t="s">
        <v>3635</v>
      </c>
      <c r="B1000">
        <v>15</v>
      </c>
    </row>
    <row r="1001" spans="1:2" hidden="1">
      <c r="A1001" t="s">
        <v>3636</v>
      </c>
      <c r="B1001">
        <v>81</v>
      </c>
    </row>
    <row r="1002" spans="1:2" hidden="1">
      <c r="A1002" t="s">
        <v>3637</v>
      </c>
      <c r="B1002">
        <v>51</v>
      </c>
    </row>
    <row r="1003" spans="1:2" hidden="1">
      <c r="A1003" t="s">
        <v>3638</v>
      </c>
      <c r="B1003">
        <v>46</v>
      </c>
    </row>
    <row r="1004" spans="1:2" hidden="1">
      <c r="A1004" t="s">
        <v>3639</v>
      </c>
      <c r="B1004">
        <v>113</v>
      </c>
    </row>
    <row r="1005" spans="1:2" hidden="1">
      <c r="A1005" t="s">
        <v>3640</v>
      </c>
      <c r="B1005">
        <v>0</v>
      </c>
    </row>
    <row r="1006" spans="1:2" hidden="1">
      <c r="A1006" t="s">
        <v>3641</v>
      </c>
      <c r="B1006">
        <v>0</v>
      </c>
    </row>
    <row r="1007" spans="1:2" hidden="1">
      <c r="A1007" t="s">
        <v>3642</v>
      </c>
      <c r="B1007">
        <v>40</v>
      </c>
    </row>
    <row r="1008" spans="1:2" hidden="1">
      <c r="A1008" t="s">
        <v>3643</v>
      </c>
      <c r="B1008">
        <v>65</v>
      </c>
    </row>
    <row r="1009" spans="1:2" hidden="1">
      <c r="A1009" t="s">
        <v>3644</v>
      </c>
      <c r="B1009">
        <v>69</v>
      </c>
    </row>
    <row r="1010" spans="1:2" hidden="1">
      <c r="A1010" t="s">
        <v>3645</v>
      </c>
      <c r="B1010">
        <v>157</v>
      </c>
    </row>
    <row r="1011" spans="1:2" hidden="1">
      <c r="A1011" t="s">
        <v>3646</v>
      </c>
      <c r="B1011">
        <v>27</v>
      </c>
    </row>
    <row r="1012" spans="1:2" hidden="1">
      <c r="A1012" t="s">
        <v>3647</v>
      </c>
      <c r="B1012">
        <v>164</v>
      </c>
    </row>
    <row r="1013" spans="1:2" hidden="1">
      <c r="A1013" t="s">
        <v>3648</v>
      </c>
      <c r="B1013">
        <v>20</v>
      </c>
    </row>
    <row r="1014" spans="1:2" hidden="1">
      <c r="A1014" t="s">
        <v>3085</v>
      </c>
      <c r="B1014">
        <v>5</v>
      </c>
    </row>
    <row r="1015" spans="1:2" hidden="1">
      <c r="A1015" t="s">
        <v>3649</v>
      </c>
      <c r="B1015">
        <v>20</v>
      </c>
    </row>
    <row r="1016" spans="1:2" hidden="1">
      <c r="A1016" t="s">
        <v>420</v>
      </c>
      <c r="B1016">
        <v>716</v>
      </c>
    </row>
    <row r="1017" spans="1:2" hidden="1">
      <c r="A1017" t="s">
        <v>421</v>
      </c>
      <c r="B1017">
        <v>769</v>
      </c>
    </row>
    <row r="1018" spans="1:2" hidden="1">
      <c r="A1018" t="s">
        <v>3650</v>
      </c>
      <c r="B1018">
        <v>0</v>
      </c>
    </row>
    <row r="1019" spans="1:2" hidden="1">
      <c r="A1019" t="s">
        <v>3651</v>
      </c>
      <c r="B1019">
        <v>13</v>
      </c>
    </row>
    <row r="1020" spans="1:2" hidden="1">
      <c r="A1020" t="s">
        <v>3652</v>
      </c>
      <c r="B1020">
        <v>271</v>
      </c>
    </row>
    <row r="1021" spans="1:2" hidden="1">
      <c r="A1021" t="s">
        <v>3653</v>
      </c>
      <c r="B1021">
        <v>0</v>
      </c>
    </row>
    <row r="1022" spans="1:2" hidden="1">
      <c r="A1022" t="s">
        <v>275</v>
      </c>
      <c r="B1022">
        <v>216</v>
      </c>
    </row>
    <row r="1023" spans="1:2" hidden="1">
      <c r="A1023" t="s">
        <v>3654</v>
      </c>
      <c r="B1023">
        <v>1</v>
      </c>
    </row>
    <row r="1024" spans="1:2" hidden="1">
      <c r="A1024" t="s">
        <v>3655</v>
      </c>
      <c r="B1024">
        <v>100</v>
      </c>
    </row>
    <row r="1025" spans="1:2" hidden="1">
      <c r="A1025" t="s">
        <v>451</v>
      </c>
      <c r="B1025">
        <v>-1277</v>
      </c>
    </row>
    <row r="1026" spans="1:2" hidden="1">
      <c r="A1026" t="s">
        <v>59</v>
      </c>
      <c r="B1026">
        <v>2024</v>
      </c>
    </row>
    <row r="1027" spans="1:2" hidden="1">
      <c r="A1027" t="s">
        <v>2204</v>
      </c>
      <c r="B1027">
        <v>6812</v>
      </c>
    </row>
    <row r="1028" spans="1:2" hidden="1">
      <c r="A1028" t="s">
        <v>3656</v>
      </c>
      <c r="B1028">
        <v>0</v>
      </c>
    </row>
    <row r="1029" spans="1:2" hidden="1">
      <c r="A1029" t="s">
        <v>3657</v>
      </c>
      <c r="B1029">
        <v>0</v>
      </c>
    </row>
    <row r="1030" spans="1:2" hidden="1">
      <c r="A1030" t="s">
        <v>2205</v>
      </c>
      <c r="B1030">
        <v>24672</v>
      </c>
    </row>
    <row r="1031" spans="1:2" hidden="1">
      <c r="A1031" t="s">
        <v>2366</v>
      </c>
      <c r="B1031">
        <v>1</v>
      </c>
    </row>
    <row r="1032" spans="1:2" hidden="1">
      <c r="A1032" t="s">
        <v>502</v>
      </c>
      <c r="B1032">
        <v>1399</v>
      </c>
    </row>
    <row r="1033" spans="1:2" hidden="1">
      <c r="A1033" t="s">
        <v>2206</v>
      </c>
      <c r="B1033">
        <v>18196</v>
      </c>
    </row>
    <row r="1034" spans="1:2" hidden="1">
      <c r="A1034" t="s">
        <v>3658</v>
      </c>
      <c r="B1034">
        <v>4493</v>
      </c>
    </row>
    <row r="1035" spans="1:2" hidden="1">
      <c r="A1035" t="s">
        <v>2985</v>
      </c>
      <c r="B1035">
        <v>7366</v>
      </c>
    </row>
    <row r="1036" spans="1:2" hidden="1">
      <c r="A1036" t="s">
        <v>3659</v>
      </c>
      <c r="B1036">
        <v>-707</v>
      </c>
    </row>
    <row r="1037" spans="1:2" hidden="1">
      <c r="A1037" t="s">
        <v>3660</v>
      </c>
      <c r="B1037">
        <v>-223</v>
      </c>
    </row>
    <row r="1038" spans="1:2" hidden="1">
      <c r="A1038" t="s">
        <v>2207</v>
      </c>
      <c r="B1038">
        <v>1424</v>
      </c>
    </row>
    <row r="1039" spans="1:2" hidden="1">
      <c r="A1039" t="s">
        <v>3661</v>
      </c>
      <c r="B1039">
        <v>2586</v>
      </c>
    </row>
    <row r="1040" spans="1:2" hidden="1">
      <c r="A1040" t="s">
        <v>3662</v>
      </c>
      <c r="B1040">
        <v>4956</v>
      </c>
    </row>
    <row r="1041" spans="1:2" hidden="1">
      <c r="A1041" t="s">
        <v>3663</v>
      </c>
      <c r="B1041">
        <v>5163</v>
      </c>
    </row>
    <row r="1042" spans="1:2" hidden="1">
      <c r="A1042" t="s">
        <v>2208</v>
      </c>
      <c r="B1042">
        <v>-2909</v>
      </c>
    </row>
    <row r="1043" spans="1:2" hidden="1">
      <c r="A1043" t="s">
        <v>1789</v>
      </c>
      <c r="B1043">
        <v>636</v>
      </c>
    </row>
    <row r="1044" spans="1:2" hidden="1">
      <c r="A1044" t="s">
        <v>3664</v>
      </c>
      <c r="B1044">
        <v>0</v>
      </c>
    </row>
    <row r="1045" spans="1:2" hidden="1">
      <c r="A1045" t="s">
        <v>3665</v>
      </c>
      <c r="B1045">
        <v>0</v>
      </c>
    </row>
    <row r="1046" spans="1:2" hidden="1">
      <c r="A1046" t="s">
        <v>2009</v>
      </c>
      <c r="B1046">
        <v>0</v>
      </c>
    </row>
    <row r="1047" spans="1:2" hidden="1">
      <c r="A1047" t="s">
        <v>2029</v>
      </c>
      <c r="B1047">
        <v>2385</v>
      </c>
    </row>
    <row r="1048" spans="1:2" hidden="1">
      <c r="A1048" t="s">
        <v>3666</v>
      </c>
      <c r="B1048">
        <v>0</v>
      </c>
    </row>
    <row r="1049" spans="1:2" hidden="1">
      <c r="A1049" t="s">
        <v>3667</v>
      </c>
      <c r="B1049">
        <v>0</v>
      </c>
    </row>
    <row r="1050" spans="1:2" hidden="1">
      <c r="A1050" t="s">
        <v>155</v>
      </c>
      <c r="B1050">
        <v>9051</v>
      </c>
    </row>
    <row r="1051" spans="1:2" hidden="1">
      <c r="A1051" t="s">
        <v>3668</v>
      </c>
      <c r="B1051">
        <v>0</v>
      </c>
    </row>
    <row r="1052" spans="1:2" hidden="1">
      <c r="A1052" t="s">
        <v>3669</v>
      </c>
      <c r="B1052">
        <v>0</v>
      </c>
    </row>
    <row r="1053" spans="1:2" hidden="1">
      <c r="A1053" t="s">
        <v>3670</v>
      </c>
      <c r="B1053">
        <v>0</v>
      </c>
    </row>
    <row r="1054" spans="1:2" hidden="1">
      <c r="A1054" t="s">
        <v>3671</v>
      </c>
      <c r="B1054">
        <v>6</v>
      </c>
    </row>
    <row r="1055" spans="1:2" hidden="1">
      <c r="A1055" t="s">
        <v>3672</v>
      </c>
      <c r="B1055">
        <v>0</v>
      </c>
    </row>
    <row r="1056" spans="1:2" hidden="1">
      <c r="A1056" t="s">
        <v>3673</v>
      </c>
      <c r="B1056">
        <v>0</v>
      </c>
    </row>
    <row r="1057" spans="1:2" hidden="1">
      <c r="A1057" t="s">
        <v>3674</v>
      </c>
      <c r="B1057">
        <v>0</v>
      </c>
    </row>
    <row r="1058" spans="1:2" hidden="1">
      <c r="A1058" t="s">
        <v>3675</v>
      </c>
      <c r="B1058">
        <v>0</v>
      </c>
    </row>
    <row r="1059" spans="1:2" hidden="1">
      <c r="A1059" t="s">
        <v>3676</v>
      </c>
      <c r="B1059">
        <v>0</v>
      </c>
    </row>
    <row r="1060" spans="1:2" hidden="1">
      <c r="A1060" t="s">
        <v>156</v>
      </c>
      <c r="B1060">
        <v>-90</v>
      </c>
    </row>
    <row r="1061" spans="1:2" hidden="1">
      <c r="A1061" t="s">
        <v>3677</v>
      </c>
      <c r="B1061">
        <v>0</v>
      </c>
    </row>
    <row r="1062" spans="1:2" hidden="1">
      <c r="A1062" t="s">
        <v>3057</v>
      </c>
      <c r="B1062">
        <v>-638</v>
      </c>
    </row>
    <row r="1063" spans="1:2" hidden="1">
      <c r="A1063" t="s">
        <v>3678</v>
      </c>
      <c r="B1063">
        <v>37</v>
      </c>
    </row>
    <row r="1064" spans="1:2" hidden="1">
      <c r="A1064" t="s">
        <v>3679</v>
      </c>
      <c r="B1064">
        <v>4</v>
      </c>
    </row>
    <row r="1065" spans="1:2" hidden="1">
      <c r="A1065" t="s">
        <v>3680</v>
      </c>
      <c r="B1065">
        <v>20650</v>
      </c>
    </row>
    <row r="1066" spans="1:2" hidden="1">
      <c r="A1066" t="s">
        <v>546</v>
      </c>
      <c r="B1066">
        <v>785</v>
      </c>
    </row>
    <row r="1067" spans="1:2" hidden="1">
      <c r="A1067" t="s">
        <v>547</v>
      </c>
      <c r="B1067">
        <v>5432</v>
      </c>
    </row>
    <row r="1068" spans="1:2" hidden="1">
      <c r="A1068" t="s">
        <v>200</v>
      </c>
      <c r="B1068">
        <v>-1016</v>
      </c>
    </row>
    <row r="1069" spans="1:2" hidden="1">
      <c r="A1069" t="s">
        <v>3681</v>
      </c>
      <c r="B1069">
        <v>0</v>
      </c>
    </row>
    <row r="1070" spans="1:2" hidden="1">
      <c r="A1070" t="s">
        <v>2209</v>
      </c>
      <c r="B1070">
        <v>19987</v>
      </c>
    </row>
    <row r="1071" spans="1:2" hidden="1">
      <c r="A1071" t="s">
        <v>3682</v>
      </c>
      <c r="B1071">
        <v>0</v>
      </c>
    </row>
    <row r="1072" spans="1:2" hidden="1">
      <c r="A1072" t="s">
        <v>3683</v>
      </c>
      <c r="B1072">
        <v>0</v>
      </c>
    </row>
    <row r="1073" spans="1:2" hidden="1">
      <c r="A1073" t="s">
        <v>437</v>
      </c>
      <c r="B1073">
        <v>1540</v>
      </c>
    </row>
    <row r="1074" spans="1:2" hidden="1">
      <c r="A1074" t="s">
        <v>503</v>
      </c>
      <c r="B1074">
        <v>1506</v>
      </c>
    </row>
    <row r="1075" spans="1:2" hidden="1">
      <c r="A1075" t="s">
        <v>3684</v>
      </c>
      <c r="B1075">
        <v>18600</v>
      </c>
    </row>
    <row r="1076" spans="1:2" hidden="1">
      <c r="A1076" t="s">
        <v>3685</v>
      </c>
      <c r="B1076">
        <v>2201</v>
      </c>
    </row>
    <row r="1077" spans="1:2" hidden="1">
      <c r="A1077" t="s">
        <v>504</v>
      </c>
      <c r="B1077">
        <v>-562</v>
      </c>
    </row>
    <row r="1078" spans="1:2" hidden="1">
      <c r="A1078" t="s">
        <v>3686</v>
      </c>
      <c r="B1078">
        <v>162</v>
      </c>
    </row>
    <row r="1079" spans="1:2" hidden="1">
      <c r="A1079" t="s">
        <v>3687</v>
      </c>
      <c r="B1079">
        <v>200</v>
      </c>
    </row>
    <row r="1080" spans="1:2" hidden="1">
      <c r="A1080" t="s">
        <v>2010</v>
      </c>
      <c r="B1080">
        <v>1</v>
      </c>
    </row>
    <row r="1081" spans="1:2" hidden="1">
      <c r="A1081" t="s">
        <v>60</v>
      </c>
      <c r="B1081">
        <v>1852</v>
      </c>
    </row>
    <row r="1082" spans="1:2" hidden="1">
      <c r="A1082" t="s">
        <v>201</v>
      </c>
      <c r="B1082">
        <v>-781</v>
      </c>
    </row>
    <row r="1083" spans="1:2" hidden="1">
      <c r="A1083" t="s">
        <v>3688</v>
      </c>
      <c r="B1083">
        <v>0</v>
      </c>
    </row>
    <row r="1084" spans="1:2" hidden="1">
      <c r="A1084" t="s">
        <v>3689</v>
      </c>
      <c r="B1084">
        <v>0</v>
      </c>
    </row>
    <row r="1085" spans="1:2" hidden="1">
      <c r="A1085" t="s">
        <v>3690</v>
      </c>
      <c r="B1085">
        <v>0</v>
      </c>
    </row>
    <row r="1086" spans="1:2" hidden="1">
      <c r="A1086" t="s">
        <v>3691</v>
      </c>
      <c r="B1086">
        <v>0</v>
      </c>
    </row>
    <row r="1087" spans="1:2" hidden="1">
      <c r="A1087" t="s">
        <v>3692</v>
      </c>
      <c r="B1087">
        <v>0</v>
      </c>
    </row>
    <row r="1088" spans="1:2" hidden="1">
      <c r="A1088" t="s">
        <v>3693</v>
      </c>
      <c r="B1088">
        <v>0</v>
      </c>
    </row>
    <row r="1089" spans="1:2" hidden="1">
      <c r="A1089" t="s">
        <v>3694</v>
      </c>
      <c r="B1089">
        <v>0</v>
      </c>
    </row>
    <row r="1090" spans="1:2" hidden="1">
      <c r="A1090" t="s">
        <v>158</v>
      </c>
      <c r="B1090">
        <v>-416</v>
      </c>
    </row>
    <row r="1091" spans="1:2" hidden="1">
      <c r="A1091" t="s">
        <v>160</v>
      </c>
      <c r="B1091">
        <v>1538</v>
      </c>
    </row>
    <row r="1092" spans="1:2" hidden="1">
      <c r="A1092" t="s">
        <v>3695</v>
      </c>
      <c r="B1092">
        <v>-475</v>
      </c>
    </row>
    <row r="1093" spans="1:2" hidden="1">
      <c r="A1093" t="s">
        <v>3696</v>
      </c>
      <c r="B1093">
        <v>-252</v>
      </c>
    </row>
    <row r="1094" spans="1:2" hidden="1">
      <c r="A1094" t="s">
        <v>3697</v>
      </c>
      <c r="B1094">
        <v>-309</v>
      </c>
    </row>
    <row r="1095" spans="1:2" hidden="1">
      <c r="A1095" t="s">
        <v>3698</v>
      </c>
      <c r="B1095">
        <v>5</v>
      </c>
    </row>
    <row r="1096" spans="1:2" hidden="1">
      <c r="A1096" t="s">
        <v>3699</v>
      </c>
      <c r="B1096">
        <v>300</v>
      </c>
    </row>
    <row r="1097" spans="1:2" hidden="1">
      <c r="A1097" t="s">
        <v>2364</v>
      </c>
      <c r="B1097">
        <v>0</v>
      </c>
    </row>
    <row r="1098" spans="1:2" hidden="1">
      <c r="A1098" t="s">
        <v>3700</v>
      </c>
      <c r="B1098">
        <v>-2115</v>
      </c>
    </row>
    <row r="1099" spans="1:2" hidden="1">
      <c r="A1099" t="s">
        <v>3701</v>
      </c>
      <c r="B1099">
        <v>164</v>
      </c>
    </row>
    <row r="1100" spans="1:2" hidden="1">
      <c r="A1100" t="s">
        <v>3702</v>
      </c>
      <c r="B1100">
        <v>-67</v>
      </c>
    </row>
    <row r="1101" spans="1:2" hidden="1">
      <c r="A1101" t="s">
        <v>3703</v>
      </c>
      <c r="B1101">
        <v>1</v>
      </c>
    </row>
    <row r="1102" spans="1:2" hidden="1">
      <c r="A1102" t="s">
        <v>3704</v>
      </c>
      <c r="B1102">
        <v>60</v>
      </c>
    </row>
    <row r="1103" spans="1:2" hidden="1">
      <c r="A1103" t="s">
        <v>2030</v>
      </c>
      <c r="B1103">
        <v>2652</v>
      </c>
    </row>
    <row r="1104" spans="1:2" hidden="1">
      <c r="A1104" t="s">
        <v>3705</v>
      </c>
      <c r="B1104">
        <v>0</v>
      </c>
    </row>
    <row r="1105" spans="1:2" hidden="1">
      <c r="A1105" t="s">
        <v>3706</v>
      </c>
      <c r="B1105">
        <v>-306</v>
      </c>
    </row>
    <row r="1106" spans="1:2" hidden="1">
      <c r="A1106" t="s">
        <v>3707</v>
      </c>
      <c r="B1106">
        <v>0</v>
      </c>
    </row>
    <row r="1107" spans="1:2" hidden="1">
      <c r="A1107" t="s">
        <v>3708</v>
      </c>
      <c r="B1107">
        <v>0</v>
      </c>
    </row>
    <row r="1108" spans="1:2" hidden="1">
      <c r="A1108" t="s">
        <v>3709</v>
      </c>
      <c r="B1108">
        <v>-171</v>
      </c>
    </row>
    <row r="1109" spans="1:2" hidden="1">
      <c r="A1109" t="s">
        <v>276</v>
      </c>
      <c r="B1109">
        <v>-1224</v>
      </c>
    </row>
    <row r="1110" spans="1:2" hidden="1">
      <c r="A1110" t="s">
        <v>3710</v>
      </c>
      <c r="B1110">
        <v>-667</v>
      </c>
    </row>
    <row r="1111" spans="1:2" hidden="1">
      <c r="A1111" t="s">
        <v>3711</v>
      </c>
      <c r="B1111">
        <v>-4</v>
      </c>
    </row>
    <row r="1112" spans="1:2" hidden="1">
      <c r="A1112" t="s">
        <v>3712</v>
      </c>
      <c r="B1112">
        <v>1</v>
      </c>
    </row>
    <row r="1113" spans="1:2" hidden="1">
      <c r="A1113" t="s">
        <v>3713</v>
      </c>
      <c r="B1113">
        <v>-476</v>
      </c>
    </row>
    <row r="1114" spans="1:2" hidden="1">
      <c r="A1114" t="s">
        <v>2031</v>
      </c>
      <c r="B1114">
        <v>-84</v>
      </c>
    </row>
    <row r="1115" spans="1:2" hidden="1">
      <c r="A1115" t="s">
        <v>3714</v>
      </c>
      <c r="B1115">
        <v>0</v>
      </c>
    </row>
    <row r="1116" spans="1:2" hidden="1">
      <c r="A1116" t="s">
        <v>3715</v>
      </c>
      <c r="B1116">
        <v>0</v>
      </c>
    </row>
    <row r="1117" spans="1:2" hidden="1">
      <c r="A1117" t="s">
        <v>3716</v>
      </c>
      <c r="B1117">
        <v>-306</v>
      </c>
    </row>
    <row r="1118" spans="1:2" hidden="1">
      <c r="A1118" t="s">
        <v>3717</v>
      </c>
      <c r="B1118">
        <v>0</v>
      </c>
    </row>
    <row r="1119" spans="1:2" hidden="1">
      <c r="A1119" t="s">
        <v>3718</v>
      </c>
      <c r="B1119">
        <v>11226</v>
      </c>
    </row>
    <row r="1120" spans="1:2" hidden="1">
      <c r="A1120" t="s">
        <v>3719</v>
      </c>
      <c r="B1120">
        <v>0</v>
      </c>
    </row>
    <row r="1121" spans="1:2" hidden="1">
      <c r="A1121" t="s">
        <v>2210</v>
      </c>
      <c r="B1121">
        <v>636</v>
      </c>
    </row>
    <row r="1122" spans="1:2" hidden="1">
      <c r="A1122" t="s">
        <v>277</v>
      </c>
      <c r="B1122">
        <v>748</v>
      </c>
    </row>
    <row r="1123" spans="1:2" hidden="1">
      <c r="A1123" t="s">
        <v>3720</v>
      </c>
      <c r="B1123">
        <v>0</v>
      </c>
    </row>
    <row r="1124" spans="1:2" hidden="1">
      <c r="A1124" t="s">
        <v>3721</v>
      </c>
      <c r="B1124">
        <v>0</v>
      </c>
    </row>
    <row r="1125" spans="1:2" hidden="1">
      <c r="A1125" t="s">
        <v>3722</v>
      </c>
      <c r="B1125">
        <v>0</v>
      </c>
    </row>
    <row r="1126" spans="1:2" hidden="1">
      <c r="A1126" t="s">
        <v>3723</v>
      </c>
      <c r="B1126">
        <v>0</v>
      </c>
    </row>
    <row r="1127" spans="1:2" hidden="1">
      <c r="A1127" t="s">
        <v>3724</v>
      </c>
      <c r="B1127">
        <v>0</v>
      </c>
    </row>
    <row r="1128" spans="1:2" hidden="1">
      <c r="A1128" t="s">
        <v>3725</v>
      </c>
      <c r="B1128">
        <v>0</v>
      </c>
    </row>
    <row r="1129" spans="1:2" hidden="1">
      <c r="A1129" t="s">
        <v>3726</v>
      </c>
      <c r="B1129">
        <v>216</v>
      </c>
    </row>
    <row r="1130" spans="1:2" hidden="1">
      <c r="A1130" t="s">
        <v>2211</v>
      </c>
      <c r="B1130">
        <v>-36</v>
      </c>
    </row>
    <row r="1131" spans="1:2" hidden="1">
      <c r="A1131" t="s">
        <v>2212</v>
      </c>
      <c r="B1131">
        <v>1713</v>
      </c>
    </row>
    <row r="1132" spans="1:2" hidden="1">
      <c r="A1132" t="s">
        <v>2032</v>
      </c>
      <c r="B1132">
        <v>748</v>
      </c>
    </row>
    <row r="1133" spans="1:2" hidden="1">
      <c r="A1133" t="s">
        <v>3727</v>
      </c>
      <c r="B1133">
        <v>0</v>
      </c>
    </row>
    <row r="1134" spans="1:2" hidden="1">
      <c r="A1134" t="s">
        <v>3728</v>
      </c>
      <c r="B1134">
        <v>0</v>
      </c>
    </row>
    <row r="1135" spans="1:2" hidden="1">
      <c r="A1135" t="s">
        <v>3729</v>
      </c>
      <c r="B1135">
        <v>-99</v>
      </c>
    </row>
    <row r="1136" spans="1:2" hidden="1">
      <c r="A1136" t="s">
        <v>3730</v>
      </c>
      <c r="B1136">
        <v>1561</v>
      </c>
    </row>
    <row r="1137" spans="1:2" hidden="1">
      <c r="A1137" t="s">
        <v>3731</v>
      </c>
      <c r="B1137">
        <v>-319</v>
      </c>
    </row>
    <row r="1138" spans="1:2" hidden="1">
      <c r="A1138" t="s">
        <v>3732</v>
      </c>
      <c r="B1138">
        <v>-44</v>
      </c>
    </row>
    <row r="1139" spans="1:2" hidden="1">
      <c r="A1139" t="s">
        <v>3733</v>
      </c>
      <c r="B1139">
        <v>-86</v>
      </c>
    </row>
    <row r="1140" spans="1:2" hidden="1">
      <c r="A1140" t="s">
        <v>3734</v>
      </c>
      <c r="B1140">
        <v>-106</v>
      </c>
    </row>
    <row r="1141" spans="1:2" hidden="1">
      <c r="A1141" t="s">
        <v>3735</v>
      </c>
      <c r="B1141">
        <v>-171</v>
      </c>
    </row>
    <row r="1142" spans="1:2" hidden="1">
      <c r="A1142" t="s">
        <v>3736</v>
      </c>
      <c r="B1142">
        <v>0</v>
      </c>
    </row>
    <row r="1143" spans="1:2" hidden="1">
      <c r="A1143" t="s">
        <v>3737</v>
      </c>
      <c r="B1143">
        <v>0</v>
      </c>
    </row>
    <row r="1144" spans="1:2" hidden="1">
      <c r="A1144" t="s">
        <v>3738</v>
      </c>
      <c r="B1144">
        <v>372</v>
      </c>
    </row>
    <row r="1145" spans="1:2" hidden="1">
      <c r="A1145" t="s">
        <v>3739</v>
      </c>
      <c r="B1145">
        <v>296</v>
      </c>
    </row>
    <row r="1146" spans="1:2" hidden="1">
      <c r="A1146" t="s">
        <v>3740</v>
      </c>
      <c r="B1146">
        <v>247</v>
      </c>
    </row>
    <row r="1147" spans="1:2" hidden="1">
      <c r="A1147" t="s">
        <v>2355</v>
      </c>
      <c r="B1147">
        <v>0</v>
      </c>
    </row>
    <row r="1148" spans="1:2" hidden="1">
      <c r="A1148" t="s">
        <v>3741</v>
      </c>
      <c r="B1148">
        <v>11</v>
      </c>
    </row>
    <row r="1149" spans="1:2" hidden="1">
      <c r="A1149" t="s">
        <v>3742</v>
      </c>
      <c r="B1149">
        <v>0</v>
      </c>
    </row>
    <row r="1150" spans="1:2" hidden="1">
      <c r="A1150" t="s">
        <v>527</v>
      </c>
      <c r="B1150">
        <v>53</v>
      </c>
    </row>
    <row r="1151" spans="1:2" hidden="1">
      <c r="A1151" t="s">
        <v>3743</v>
      </c>
      <c r="B1151">
        <v>0</v>
      </c>
    </row>
    <row r="1152" spans="1:2" hidden="1">
      <c r="A1152" t="s">
        <v>161</v>
      </c>
      <c r="B1152">
        <v>-462</v>
      </c>
    </row>
    <row r="1153" spans="1:2" hidden="1">
      <c r="A1153" t="s">
        <v>3744</v>
      </c>
      <c r="B1153">
        <v>-1589</v>
      </c>
    </row>
    <row r="1154" spans="1:2" hidden="1">
      <c r="A1154" t="s">
        <v>3745</v>
      </c>
      <c r="B1154">
        <v>-303</v>
      </c>
    </row>
    <row r="1155" spans="1:2" hidden="1">
      <c r="A1155" t="s">
        <v>505</v>
      </c>
      <c r="B1155">
        <v>602</v>
      </c>
    </row>
    <row r="1156" spans="1:2" hidden="1">
      <c r="A1156" t="s">
        <v>3746</v>
      </c>
      <c r="B1156">
        <v>-173</v>
      </c>
    </row>
    <row r="1157" spans="1:2" hidden="1">
      <c r="A1157" t="s">
        <v>3747</v>
      </c>
      <c r="B1157">
        <v>1011</v>
      </c>
    </row>
    <row r="1158" spans="1:2" hidden="1">
      <c r="A1158" t="s">
        <v>3748</v>
      </c>
      <c r="B1158">
        <v>126</v>
      </c>
    </row>
    <row r="1159" spans="1:2" hidden="1">
      <c r="A1159" t="s">
        <v>3749</v>
      </c>
      <c r="B1159">
        <v>1083</v>
      </c>
    </row>
    <row r="1160" spans="1:2" hidden="1">
      <c r="A1160" t="s">
        <v>3750</v>
      </c>
      <c r="B1160">
        <v>413</v>
      </c>
    </row>
    <row r="1161" spans="1:2" hidden="1">
      <c r="A1161" t="s">
        <v>3751</v>
      </c>
      <c r="B1161">
        <v>109</v>
      </c>
    </row>
    <row r="1162" spans="1:2" hidden="1">
      <c r="A1162" t="s">
        <v>2213</v>
      </c>
      <c r="B1162">
        <v>1909</v>
      </c>
    </row>
    <row r="1163" spans="1:2" hidden="1">
      <c r="A1163" t="s">
        <v>3752</v>
      </c>
      <c r="B1163">
        <v>0</v>
      </c>
    </row>
    <row r="1164" spans="1:2" hidden="1">
      <c r="A1164" t="s">
        <v>3753</v>
      </c>
      <c r="B1164">
        <v>0</v>
      </c>
    </row>
    <row r="1165" spans="1:2" hidden="1">
      <c r="A1165" t="s">
        <v>3754</v>
      </c>
      <c r="B1165">
        <v>0</v>
      </c>
    </row>
    <row r="1166" spans="1:2" hidden="1">
      <c r="A1166" t="s">
        <v>3755</v>
      </c>
      <c r="B1166">
        <v>0</v>
      </c>
    </row>
    <row r="1167" spans="1:2" hidden="1">
      <c r="A1167" t="s">
        <v>3756</v>
      </c>
      <c r="B1167">
        <v>0</v>
      </c>
    </row>
    <row r="1168" spans="1:2" hidden="1">
      <c r="A1168" t="s">
        <v>3757</v>
      </c>
      <c r="B1168">
        <v>0</v>
      </c>
    </row>
    <row r="1169" spans="1:2" hidden="1">
      <c r="A1169" t="s">
        <v>3758</v>
      </c>
      <c r="B1169">
        <v>0</v>
      </c>
    </row>
    <row r="1170" spans="1:2" hidden="1">
      <c r="A1170" t="s">
        <v>3759</v>
      </c>
      <c r="B1170">
        <v>-844</v>
      </c>
    </row>
    <row r="1171" spans="1:2" hidden="1">
      <c r="A1171" t="s">
        <v>2351</v>
      </c>
      <c r="B1171">
        <v>3164</v>
      </c>
    </row>
    <row r="1172" spans="1:2" hidden="1">
      <c r="A1172" t="s">
        <v>558</v>
      </c>
      <c r="B1172">
        <v>550</v>
      </c>
    </row>
    <row r="1173" spans="1:2" hidden="1">
      <c r="A1173" t="s">
        <v>3760</v>
      </c>
      <c r="B1173">
        <v>0</v>
      </c>
    </row>
    <row r="1174" spans="1:2" hidden="1">
      <c r="A1174" t="s">
        <v>3761</v>
      </c>
      <c r="B1174">
        <v>18</v>
      </c>
    </row>
    <row r="1175" spans="1:2" hidden="1">
      <c r="A1175" t="s">
        <v>3762</v>
      </c>
      <c r="B1175">
        <v>-2692</v>
      </c>
    </row>
    <row r="1176" spans="1:2" hidden="1">
      <c r="A1176" t="s">
        <v>3763</v>
      </c>
      <c r="B1176">
        <v>350</v>
      </c>
    </row>
    <row r="1177" spans="1:2" hidden="1">
      <c r="A1177" t="s">
        <v>3764</v>
      </c>
      <c r="B1177">
        <v>350</v>
      </c>
    </row>
    <row r="1178" spans="1:2" hidden="1">
      <c r="A1178" t="s">
        <v>3001</v>
      </c>
      <c r="B1178">
        <v>-3307</v>
      </c>
    </row>
    <row r="1179" spans="1:2" hidden="1">
      <c r="A1179" t="s">
        <v>471</v>
      </c>
      <c r="B1179">
        <v>-7</v>
      </c>
    </row>
    <row r="1180" spans="1:2" hidden="1">
      <c r="A1180" t="s">
        <v>3765</v>
      </c>
      <c r="B1180">
        <v>-262</v>
      </c>
    </row>
    <row r="1181" spans="1:2" hidden="1">
      <c r="A1181" t="s">
        <v>202</v>
      </c>
      <c r="B1181">
        <v>41</v>
      </c>
    </row>
    <row r="1182" spans="1:2" hidden="1">
      <c r="A1182" t="s">
        <v>3766</v>
      </c>
      <c r="B1182">
        <v>-610</v>
      </c>
    </row>
    <row r="1183" spans="1:2" hidden="1">
      <c r="A1183" t="s">
        <v>203</v>
      </c>
      <c r="B1183">
        <v>-15</v>
      </c>
    </row>
    <row r="1184" spans="1:2" hidden="1">
      <c r="A1184" t="s">
        <v>204</v>
      </c>
      <c r="B1184">
        <v>-61</v>
      </c>
    </row>
    <row r="1185" spans="1:2" hidden="1">
      <c r="A1185" t="s">
        <v>205</v>
      </c>
      <c r="B1185">
        <v>-37</v>
      </c>
    </row>
    <row r="1186" spans="1:2" hidden="1">
      <c r="A1186" t="s">
        <v>206</v>
      </c>
      <c r="B1186">
        <v>-132</v>
      </c>
    </row>
    <row r="1187" spans="1:2" hidden="1">
      <c r="A1187" t="s">
        <v>207</v>
      </c>
      <c r="B1187">
        <v>-310</v>
      </c>
    </row>
    <row r="1188" spans="1:2" hidden="1">
      <c r="A1188" t="s">
        <v>208</v>
      </c>
      <c r="B1188">
        <v>10</v>
      </c>
    </row>
    <row r="1189" spans="1:2" hidden="1">
      <c r="A1189" t="s">
        <v>209</v>
      </c>
      <c r="B1189">
        <v>-36</v>
      </c>
    </row>
    <row r="1190" spans="1:2" hidden="1">
      <c r="A1190" t="s">
        <v>210</v>
      </c>
      <c r="B1190">
        <v>-65</v>
      </c>
    </row>
    <row r="1191" spans="1:2" hidden="1">
      <c r="A1191" t="s">
        <v>211</v>
      </c>
      <c r="B1191">
        <v>-189</v>
      </c>
    </row>
    <row r="1192" spans="1:2" hidden="1">
      <c r="A1192" t="s">
        <v>212</v>
      </c>
      <c r="B1192">
        <v>-209</v>
      </c>
    </row>
    <row r="1193" spans="1:2" hidden="1">
      <c r="A1193" t="s">
        <v>213</v>
      </c>
      <c r="B1193">
        <v>-80</v>
      </c>
    </row>
    <row r="1194" spans="1:2" hidden="1">
      <c r="A1194" t="s">
        <v>3767</v>
      </c>
      <c r="B1194">
        <v>906</v>
      </c>
    </row>
    <row r="1195" spans="1:2" hidden="1">
      <c r="A1195" t="s">
        <v>214</v>
      </c>
      <c r="B1195">
        <v>233</v>
      </c>
    </row>
    <row r="1196" spans="1:2" hidden="1">
      <c r="A1196" t="s">
        <v>215</v>
      </c>
      <c r="B1196">
        <v>386</v>
      </c>
    </row>
    <row r="1197" spans="1:2" hidden="1">
      <c r="A1197" t="s">
        <v>216</v>
      </c>
      <c r="B1197">
        <v>-51</v>
      </c>
    </row>
    <row r="1198" spans="1:2" hidden="1">
      <c r="A1198" t="s">
        <v>217</v>
      </c>
      <c r="B1198">
        <v>-8</v>
      </c>
    </row>
    <row r="1199" spans="1:2" hidden="1">
      <c r="A1199" t="s">
        <v>218</v>
      </c>
      <c r="B1199">
        <v>-219</v>
      </c>
    </row>
    <row r="1200" spans="1:2" hidden="1">
      <c r="A1200" t="s">
        <v>219</v>
      </c>
      <c r="B1200">
        <v>-66</v>
      </c>
    </row>
    <row r="1201" spans="1:2" hidden="1">
      <c r="A1201" t="s">
        <v>2352</v>
      </c>
      <c r="B1201">
        <v>-138</v>
      </c>
    </row>
    <row r="1202" spans="1:2" hidden="1">
      <c r="A1202" t="s">
        <v>3768</v>
      </c>
      <c r="B1202">
        <v>3025</v>
      </c>
    </row>
    <row r="1203" spans="1:2" hidden="1">
      <c r="A1203" t="s">
        <v>220</v>
      </c>
      <c r="B1203">
        <v>219</v>
      </c>
    </row>
    <row r="1204" spans="1:2" hidden="1">
      <c r="A1204" t="s">
        <v>221</v>
      </c>
      <c r="B1204">
        <v>-66</v>
      </c>
    </row>
    <row r="1205" spans="1:2" hidden="1">
      <c r="A1205" t="s">
        <v>222</v>
      </c>
      <c r="B1205">
        <v>-43</v>
      </c>
    </row>
    <row r="1206" spans="1:2" hidden="1">
      <c r="A1206" t="s">
        <v>223</v>
      </c>
      <c r="B1206">
        <v>291</v>
      </c>
    </row>
    <row r="1207" spans="1:2" hidden="1">
      <c r="A1207" t="s">
        <v>224</v>
      </c>
      <c r="B1207">
        <v>122</v>
      </c>
    </row>
    <row r="1208" spans="1:2" hidden="1">
      <c r="A1208" t="s">
        <v>225</v>
      </c>
      <c r="B1208">
        <v>-63</v>
      </c>
    </row>
    <row r="1209" spans="1:2" hidden="1">
      <c r="A1209" t="s">
        <v>226</v>
      </c>
      <c r="B1209">
        <v>5</v>
      </c>
    </row>
    <row r="1210" spans="1:2" hidden="1">
      <c r="A1210" t="s">
        <v>227</v>
      </c>
      <c r="B1210">
        <v>-210</v>
      </c>
    </row>
    <row r="1211" spans="1:2" hidden="1">
      <c r="A1211" t="s">
        <v>228</v>
      </c>
      <c r="B1211">
        <v>-1209.5</v>
      </c>
    </row>
    <row r="1212" spans="1:2" hidden="1">
      <c r="A1212" t="s">
        <v>229</v>
      </c>
      <c r="B1212">
        <v>1102.5</v>
      </c>
    </row>
    <row r="1213" spans="1:2" hidden="1">
      <c r="A1213" t="s">
        <v>230</v>
      </c>
      <c r="B1213">
        <v>-735.5</v>
      </c>
    </row>
    <row r="1214" spans="1:2" hidden="1">
      <c r="A1214" t="s">
        <v>231</v>
      </c>
      <c r="B1214">
        <v>1102.5</v>
      </c>
    </row>
    <row r="1215" spans="1:2" hidden="1">
      <c r="A1215" t="s">
        <v>232</v>
      </c>
      <c r="B1215">
        <v>1126.5</v>
      </c>
    </row>
    <row r="1216" spans="1:2" hidden="1">
      <c r="A1216" t="s">
        <v>233</v>
      </c>
      <c r="B1216">
        <v>1202.5</v>
      </c>
    </row>
    <row r="1217" spans="1:2" hidden="1">
      <c r="A1217" t="s">
        <v>234</v>
      </c>
      <c r="B1217">
        <v>-810.5</v>
      </c>
    </row>
    <row r="1218" spans="1:2" hidden="1">
      <c r="A1218" t="s">
        <v>235</v>
      </c>
      <c r="B1218">
        <v>1122.5</v>
      </c>
    </row>
    <row r="1219" spans="1:2" hidden="1">
      <c r="A1219" t="s">
        <v>236</v>
      </c>
      <c r="B1219">
        <v>1785</v>
      </c>
    </row>
    <row r="1220" spans="1:2" hidden="1">
      <c r="A1220" t="s">
        <v>237</v>
      </c>
      <c r="B1220">
        <v>2380</v>
      </c>
    </row>
    <row r="1221" spans="1:2" hidden="1">
      <c r="A1221" t="s">
        <v>238</v>
      </c>
      <c r="B1221">
        <v>1462</v>
      </c>
    </row>
    <row r="1222" spans="1:2" hidden="1">
      <c r="A1222" t="s">
        <v>239</v>
      </c>
      <c r="B1222">
        <v>124</v>
      </c>
    </row>
    <row r="1223" spans="1:2" hidden="1">
      <c r="A1223" t="s">
        <v>240</v>
      </c>
      <c r="B1223">
        <v>5293</v>
      </c>
    </row>
    <row r="1224" spans="1:2" hidden="1">
      <c r="A1224" t="s">
        <v>241</v>
      </c>
      <c r="B1224">
        <v>39658</v>
      </c>
    </row>
    <row r="1225" spans="1:2" hidden="1">
      <c r="A1225" t="s">
        <v>242</v>
      </c>
      <c r="B1225">
        <v>353</v>
      </c>
    </row>
    <row r="1226" spans="1:2" hidden="1">
      <c r="A1226" t="s">
        <v>243</v>
      </c>
      <c r="B1226">
        <v>494</v>
      </c>
    </row>
    <row r="1227" spans="1:2" hidden="1">
      <c r="A1227" t="s">
        <v>244</v>
      </c>
      <c r="B1227">
        <v>5521</v>
      </c>
    </row>
    <row r="1228" spans="1:2" hidden="1">
      <c r="A1228" t="s">
        <v>245</v>
      </c>
      <c r="B1228">
        <v>2411</v>
      </c>
    </row>
    <row r="1229" spans="1:2" hidden="1">
      <c r="A1229" t="s">
        <v>246</v>
      </c>
      <c r="B1229">
        <v>-3404</v>
      </c>
    </row>
    <row r="1230" spans="1:2" hidden="1">
      <c r="A1230" t="s">
        <v>247</v>
      </c>
      <c r="B1230">
        <v>-2704</v>
      </c>
    </row>
    <row r="1231" spans="1:2" hidden="1">
      <c r="A1231" t="s">
        <v>248</v>
      </c>
      <c r="B1231">
        <v>19597</v>
      </c>
    </row>
    <row r="1232" spans="1:2" hidden="1">
      <c r="A1232" t="s">
        <v>249</v>
      </c>
      <c r="B1232">
        <v>-520</v>
      </c>
    </row>
    <row r="1233" spans="1:2" hidden="1">
      <c r="A1233" t="s">
        <v>250</v>
      </c>
      <c r="B1233">
        <v>-131</v>
      </c>
    </row>
    <row r="1234" spans="1:2" hidden="1">
      <c r="A1234" t="s">
        <v>251</v>
      </c>
      <c r="B1234">
        <v>-227</v>
      </c>
    </row>
    <row r="1235" spans="1:2" hidden="1">
      <c r="A1235" t="s">
        <v>252</v>
      </c>
      <c r="B1235">
        <v>-22</v>
      </c>
    </row>
    <row r="1236" spans="1:2" hidden="1">
      <c r="A1236" t="s">
        <v>253</v>
      </c>
      <c r="B1236">
        <v>-238</v>
      </c>
    </row>
    <row r="1237" spans="1:2" hidden="1">
      <c r="A1237" t="s">
        <v>254</v>
      </c>
      <c r="B1237">
        <v>-42</v>
      </c>
    </row>
    <row r="1238" spans="1:2" hidden="1">
      <c r="A1238" t="s">
        <v>255</v>
      </c>
      <c r="B1238">
        <v>18</v>
      </c>
    </row>
    <row r="1239" spans="1:2" hidden="1">
      <c r="A1239" t="s">
        <v>256</v>
      </c>
      <c r="B1239">
        <v>92</v>
      </c>
    </row>
    <row r="1240" spans="1:2" hidden="1">
      <c r="A1240" t="s">
        <v>257</v>
      </c>
      <c r="B1240">
        <v>11</v>
      </c>
    </row>
    <row r="1241" spans="1:2" hidden="1">
      <c r="A1241" t="s">
        <v>258</v>
      </c>
      <c r="B1241">
        <v>-12</v>
      </c>
    </row>
    <row r="1242" spans="1:2" hidden="1">
      <c r="A1242" t="s">
        <v>259</v>
      </c>
      <c r="B1242">
        <v>89</v>
      </c>
    </row>
    <row r="1243" spans="1:2" hidden="1">
      <c r="A1243" t="s">
        <v>260</v>
      </c>
      <c r="B1243">
        <v>1592</v>
      </c>
    </row>
    <row r="1244" spans="1:2" hidden="1">
      <c r="A1244" t="s">
        <v>261</v>
      </c>
      <c r="B1244">
        <v>-311</v>
      </c>
    </row>
    <row r="1245" spans="1:2" hidden="1">
      <c r="A1245" t="s">
        <v>3769</v>
      </c>
      <c r="B1245">
        <v>1270</v>
      </c>
    </row>
    <row r="1246" spans="1:2" hidden="1">
      <c r="A1246" t="s">
        <v>3770</v>
      </c>
      <c r="B1246">
        <v>0</v>
      </c>
    </row>
    <row r="1247" spans="1:2" hidden="1">
      <c r="A1247" t="s">
        <v>3771</v>
      </c>
      <c r="B1247">
        <v>0</v>
      </c>
    </row>
    <row r="1248" spans="1:2" hidden="1">
      <c r="A1248" t="s">
        <v>3772</v>
      </c>
      <c r="B1248">
        <v>0</v>
      </c>
    </row>
    <row r="1249" spans="1:2" hidden="1">
      <c r="A1249" t="s">
        <v>3773</v>
      </c>
      <c r="B1249">
        <v>0</v>
      </c>
    </row>
    <row r="1250" spans="1:2" hidden="1">
      <c r="A1250" t="s">
        <v>3774</v>
      </c>
      <c r="B1250">
        <v>0</v>
      </c>
    </row>
    <row r="1251" spans="1:2" hidden="1">
      <c r="A1251" t="s">
        <v>3775</v>
      </c>
      <c r="B1251">
        <v>0</v>
      </c>
    </row>
    <row r="1252" spans="1:2" hidden="1">
      <c r="A1252" t="s">
        <v>278</v>
      </c>
      <c r="B1252">
        <v>102093</v>
      </c>
    </row>
    <row r="1253" spans="1:2" hidden="1">
      <c r="A1253" t="s">
        <v>3776</v>
      </c>
      <c r="B1253">
        <v>350</v>
      </c>
    </row>
    <row r="1254" spans="1:2" hidden="1">
      <c r="A1254" t="s">
        <v>3777</v>
      </c>
      <c r="B1254">
        <v>39</v>
      </c>
    </row>
    <row r="1255" spans="1:2" hidden="1">
      <c r="A1255" t="s">
        <v>506</v>
      </c>
      <c r="B1255">
        <v>738</v>
      </c>
    </row>
    <row r="1256" spans="1:2" hidden="1">
      <c r="A1256" t="s">
        <v>507</v>
      </c>
      <c r="B1256">
        <v>712</v>
      </c>
    </row>
    <row r="1257" spans="1:2" hidden="1">
      <c r="A1257" t="s">
        <v>3778</v>
      </c>
      <c r="B1257">
        <v>0</v>
      </c>
    </row>
    <row r="1258" spans="1:2" hidden="1">
      <c r="A1258" t="s">
        <v>3779</v>
      </c>
      <c r="B1258">
        <v>0</v>
      </c>
    </row>
    <row r="1259" spans="1:2" hidden="1">
      <c r="A1259" t="s">
        <v>2229</v>
      </c>
      <c r="B1259">
        <v>519</v>
      </c>
    </row>
    <row r="1260" spans="1:2" hidden="1">
      <c r="A1260" t="s">
        <v>2346</v>
      </c>
      <c r="B1260">
        <v>370</v>
      </c>
    </row>
    <row r="1261" spans="1:2" hidden="1">
      <c r="A1261" t="s">
        <v>3780</v>
      </c>
      <c r="B1261">
        <v>23</v>
      </c>
    </row>
    <row r="1262" spans="1:2" hidden="1">
      <c r="A1262" t="s">
        <v>3781</v>
      </c>
      <c r="B1262">
        <v>61</v>
      </c>
    </row>
    <row r="1263" spans="1:2" hidden="1">
      <c r="A1263" t="s">
        <v>3782</v>
      </c>
      <c r="B1263">
        <v>303</v>
      </c>
    </row>
    <row r="1264" spans="1:2" hidden="1">
      <c r="A1264" t="s">
        <v>3783</v>
      </c>
      <c r="B1264">
        <v>3</v>
      </c>
    </row>
    <row r="1265" spans="1:2" hidden="1">
      <c r="A1265" t="s">
        <v>3784</v>
      </c>
      <c r="B1265">
        <v>111</v>
      </c>
    </row>
    <row r="1266" spans="1:2" hidden="1">
      <c r="A1266" t="s">
        <v>3785</v>
      </c>
      <c r="B1266">
        <v>112</v>
      </c>
    </row>
    <row r="1267" spans="1:2" hidden="1">
      <c r="A1267" t="s">
        <v>3786</v>
      </c>
      <c r="B1267">
        <v>0</v>
      </c>
    </row>
    <row r="1268" spans="1:2" hidden="1">
      <c r="A1268" t="s">
        <v>3787</v>
      </c>
      <c r="B1268">
        <v>0</v>
      </c>
    </row>
    <row r="1269" spans="1:2" hidden="1">
      <c r="A1269" t="s">
        <v>3788</v>
      </c>
      <c r="B1269">
        <v>0</v>
      </c>
    </row>
    <row r="1270" spans="1:2" hidden="1">
      <c r="A1270" t="s">
        <v>3789</v>
      </c>
      <c r="B1270">
        <v>0</v>
      </c>
    </row>
    <row r="1271" spans="1:2" hidden="1">
      <c r="A1271" t="s">
        <v>3790</v>
      </c>
      <c r="B1271">
        <v>630</v>
      </c>
    </row>
    <row r="1272" spans="1:2" hidden="1">
      <c r="A1272" t="s">
        <v>2347</v>
      </c>
      <c r="B1272">
        <v>299</v>
      </c>
    </row>
    <row r="1273" spans="1:2" hidden="1">
      <c r="A1273" t="s">
        <v>2230</v>
      </c>
      <c r="B1273">
        <v>430</v>
      </c>
    </row>
    <row r="1274" spans="1:2" hidden="1">
      <c r="A1274" t="s">
        <v>3079</v>
      </c>
      <c r="B1274">
        <v>-15</v>
      </c>
    </row>
    <row r="1275" spans="1:2" hidden="1">
      <c r="A1275" t="s">
        <v>3080</v>
      </c>
      <c r="B1275">
        <v>-20</v>
      </c>
    </row>
    <row r="1276" spans="1:2" hidden="1">
      <c r="A1276" t="s">
        <v>3791</v>
      </c>
      <c r="B1276">
        <v>7200</v>
      </c>
    </row>
    <row r="1277" spans="1:2" hidden="1">
      <c r="A1277" t="s">
        <v>3792</v>
      </c>
      <c r="B1277">
        <v>398</v>
      </c>
    </row>
    <row r="1278" spans="1:2" hidden="1">
      <c r="A1278" t="s">
        <v>3793</v>
      </c>
      <c r="B1278">
        <v>3073</v>
      </c>
    </row>
    <row r="1279" spans="1:2" hidden="1">
      <c r="A1279" t="s">
        <v>3794</v>
      </c>
      <c r="B1279">
        <v>3318</v>
      </c>
    </row>
    <row r="1280" spans="1:2" hidden="1">
      <c r="A1280" t="s">
        <v>3795</v>
      </c>
      <c r="B1280">
        <v>257</v>
      </c>
    </row>
    <row r="1281" spans="1:2" hidden="1">
      <c r="A1281" t="s">
        <v>3796</v>
      </c>
      <c r="B1281">
        <v>49</v>
      </c>
    </row>
    <row r="1282" spans="1:2" hidden="1">
      <c r="A1282" t="s">
        <v>3797</v>
      </c>
      <c r="B1282">
        <v>29</v>
      </c>
    </row>
    <row r="1283" spans="1:2" hidden="1">
      <c r="A1283" t="s">
        <v>3798</v>
      </c>
      <c r="B1283">
        <v>15</v>
      </c>
    </row>
    <row r="1284" spans="1:2" hidden="1">
      <c r="A1284" t="s">
        <v>3799</v>
      </c>
      <c r="B1284">
        <v>0</v>
      </c>
    </row>
    <row r="1285" spans="1:2" hidden="1">
      <c r="A1285" t="s">
        <v>3800</v>
      </c>
      <c r="B1285">
        <v>0</v>
      </c>
    </row>
    <row r="1286" spans="1:2" hidden="1">
      <c r="A1286" t="s">
        <v>3801</v>
      </c>
      <c r="B1286">
        <v>0</v>
      </c>
    </row>
    <row r="1287" spans="1:2" hidden="1">
      <c r="A1287" t="s">
        <v>3802</v>
      </c>
      <c r="B1287">
        <v>0</v>
      </c>
    </row>
    <row r="1288" spans="1:2" hidden="1">
      <c r="A1288" t="s">
        <v>3803</v>
      </c>
      <c r="B1288">
        <v>100</v>
      </c>
    </row>
    <row r="1289" spans="1:2" hidden="1">
      <c r="A1289" t="s">
        <v>3804</v>
      </c>
      <c r="B1289">
        <v>0</v>
      </c>
    </row>
    <row r="1290" spans="1:2" hidden="1">
      <c r="A1290" t="s">
        <v>3805</v>
      </c>
      <c r="B1290">
        <v>0</v>
      </c>
    </row>
    <row r="1291" spans="1:2" hidden="1">
      <c r="A1291" t="s">
        <v>3806</v>
      </c>
      <c r="B1291">
        <v>0</v>
      </c>
    </row>
    <row r="1292" spans="1:2" hidden="1">
      <c r="A1292" t="s">
        <v>3807</v>
      </c>
      <c r="B1292">
        <v>0</v>
      </c>
    </row>
    <row r="1293" spans="1:2" hidden="1">
      <c r="A1293" t="s">
        <v>3808</v>
      </c>
      <c r="B1293">
        <v>0</v>
      </c>
    </row>
    <row r="1294" spans="1:2" hidden="1">
      <c r="A1294" t="s">
        <v>3809</v>
      </c>
      <c r="B1294">
        <v>500</v>
      </c>
    </row>
    <row r="1295" spans="1:2" hidden="1">
      <c r="A1295" t="s">
        <v>3810</v>
      </c>
      <c r="B1295">
        <v>500</v>
      </c>
    </row>
    <row r="1296" spans="1:2" hidden="1">
      <c r="A1296" t="s">
        <v>3811</v>
      </c>
      <c r="B1296">
        <v>0</v>
      </c>
    </row>
    <row r="1297" spans="1:2" hidden="1">
      <c r="A1297" t="s">
        <v>3812</v>
      </c>
      <c r="B1297">
        <v>0</v>
      </c>
    </row>
    <row r="1298" spans="1:2" hidden="1">
      <c r="A1298" t="s">
        <v>1790</v>
      </c>
      <c r="B1298">
        <v>0</v>
      </c>
    </row>
    <row r="1299" spans="1:2" hidden="1">
      <c r="A1299" t="s">
        <v>1791</v>
      </c>
      <c r="B1299">
        <v>0</v>
      </c>
    </row>
    <row r="1300" spans="1:2" hidden="1">
      <c r="A1300" t="s">
        <v>3813</v>
      </c>
      <c r="B1300">
        <v>0</v>
      </c>
    </row>
    <row r="1301" spans="1:2" hidden="1">
      <c r="A1301" t="s">
        <v>3814</v>
      </c>
      <c r="B1301">
        <v>0</v>
      </c>
    </row>
    <row r="1302" spans="1:2" hidden="1">
      <c r="A1302" t="s">
        <v>3815</v>
      </c>
      <c r="B1302">
        <v>0</v>
      </c>
    </row>
    <row r="1303" spans="1:2" hidden="1">
      <c r="A1303" t="s">
        <v>3816</v>
      </c>
      <c r="B1303">
        <v>0</v>
      </c>
    </row>
    <row r="1304" spans="1:2" hidden="1">
      <c r="A1304" t="s">
        <v>3817</v>
      </c>
      <c r="B1304">
        <v>0</v>
      </c>
    </row>
    <row r="1305" spans="1:2" hidden="1">
      <c r="A1305" t="s">
        <v>3818</v>
      </c>
      <c r="B1305">
        <v>1424</v>
      </c>
    </row>
    <row r="1306" spans="1:2" hidden="1">
      <c r="A1306" t="s">
        <v>3819</v>
      </c>
      <c r="B1306">
        <v>1263</v>
      </c>
    </row>
    <row r="1307" spans="1:2" hidden="1">
      <c r="A1307" t="s">
        <v>3820</v>
      </c>
      <c r="B1307">
        <v>325</v>
      </c>
    </row>
    <row r="1308" spans="1:2" hidden="1">
      <c r="A1308" t="s">
        <v>3821</v>
      </c>
      <c r="B1308">
        <v>0</v>
      </c>
    </row>
    <row r="1309" spans="1:2" hidden="1">
      <c r="A1309" t="s">
        <v>3822</v>
      </c>
      <c r="B1309">
        <v>0</v>
      </c>
    </row>
    <row r="1310" spans="1:2" hidden="1">
      <c r="A1310" t="s">
        <v>3823</v>
      </c>
      <c r="B1310">
        <v>0</v>
      </c>
    </row>
    <row r="1311" spans="1:2" hidden="1">
      <c r="A1311" t="s">
        <v>3824</v>
      </c>
      <c r="B1311">
        <v>50</v>
      </c>
    </row>
    <row r="1312" spans="1:2" hidden="1">
      <c r="A1312" t="s">
        <v>3825</v>
      </c>
      <c r="B1312">
        <v>23</v>
      </c>
    </row>
    <row r="1313" spans="1:2" hidden="1">
      <c r="A1313" t="s">
        <v>3826</v>
      </c>
      <c r="B1313">
        <v>0</v>
      </c>
    </row>
    <row r="1314" spans="1:2" hidden="1">
      <c r="A1314" t="s">
        <v>3827</v>
      </c>
      <c r="B1314">
        <v>4</v>
      </c>
    </row>
    <row r="1315" spans="1:2" hidden="1">
      <c r="A1315" t="s">
        <v>3828</v>
      </c>
      <c r="B1315">
        <v>0</v>
      </c>
    </row>
    <row r="1316" spans="1:2" hidden="1">
      <c r="A1316" t="s">
        <v>1792</v>
      </c>
      <c r="B1316">
        <v>0</v>
      </c>
    </row>
    <row r="1317" spans="1:2" hidden="1">
      <c r="A1317" t="s">
        <v>3829</v>
      </c>
      <c r="B1317">
        <v>0</v>
      </c>
    </row>
    <row r="1318" spans="1:2" hidden="1">
      <c r="A1318" t="s">
        <v>3830</v>
      </c>
      <c r="B1318">
        <v>0</v>
      </c>
    </row>
    <row r="1319" spans="1:2" hidden="1">
      <c r="A1319" t="s">
        <v>3831</v>
      </c>
      <c r="B1319">
        <v>400</v>
      </c>
    </row>
    <row r="1320" spans="1:2" hidden="1">
      <c r="A1320" t="s">
        <v>3832</v>
      </c>
      <c r="B1320">
        <v>1</v>
      </c>
    </row>
    <row r="1321" spans="1:2" hidden="1">
      <c r="A1321" t="s">
        <v>3833</v>
      </c>
      <c r="B1321">
        <v>818</v>
      </c>
    </row>
    <row r="1322" spans="1:2" hidden="1">
      <c r="A1322" t="s">
        <v>3834</v>
      </c>
      <c r="B1322">
        <v>475</v>
      </c>
    </row>
    <row r="1323" spans="1:2" hidden="1">
      <c r="A1323" t="s">
        <v>3835</v>
      </c>
      <c r="B1323">
        <v>1193</v>
      </c>
    </row>
    <row r="1324" spans="1:2" hidden="1">
      <c r="A1324" t="s">
        <v>3836</v>
      </c>
      <c r="B1324">
        <v>315</v>
      </c>
    </row>
    <row r="1325" spans="1:2" hidden="1">
      <c r="A1325" t="s">
        <v>3837</v>
      </c>
      <c r="B1325">
        <v>1233</v>
      </c>
    </row>
    <row r="1326" spans="1:2" hidden="1">
      <c r="A1326" t="s">
        <v>3838</v>
      </c>
      <c r="B1326">
        <v>591</v>
      </c>
    </row>
    <row r="1327" spans="1:2" hidden="1">
      <c r="A1327" t="s">
        <v>3839</v>
      </c>
      <c r="B1327">
        <v>1292</v>
      </c>
    </row>
    <row r="1328" spans="1:2" hidden="1">
      <c r="A1328" t="s">
        <v>3840</v>
      </c>
      <c r="B1328">
        <v>315</v>
      </c>
    </row>
    <row r="1329" spans="1:2" hidden="1">
      <c r="A1329" t="s">
        <v>3081</v>
      </c>
      <c r="B1329">
        <v>1221</v>
      </c>
    </row>
    <row r="1330" spans="1:2" hidden="1">
      <c r="A1330" t="s">
        <v>3841</v>
      </c>
      <c r="B1330">
        <v>624</v>
      </c>
    </row>
    <row r="1331" spans="1:2" hidden="1">
      <c r="A1331" t="s">
        <v>3842</v>
      </c>
      <c r="B1331">
        <v>973</v>
      </c>
    </row>
    <row r="1332" spans="1:2" hidden="1">
      <c r="A1332" t="s">
        <v>3843</v>
      </c>
      <c r="B1332">
        <v>420</v>
      </c>
    </row>
    <row r="1333" spans="1:2" hidden="1">
      <c r="A1333" t="s">
        <v>3844</v>
      </c>
      <c r="B1333">
        <v>1070</v>
      </c>
    </row>
    <row r="1334" spans="1:2" hidden="1">
      <c r="A1334" t="s">
        <v>3845</v>
      </c>
      <c r="B1334">
        <v>582</v>
      </c>
    </row>
    <row r="1335" spans="1:2" hidden="1">
      <c r="A1335" t="s">
        <v>3846</v>
      </c>
      <c r="B1335">
        <v>1072</v>
      </c>
    </row>
    <row r="1336" spans="1:2" hidden="1">
      <c r="A1336" t="s">
        <v>3847</v>
      </c>
      <c r="B1336">
        <v>320</v>
      </c>
    </row>
    <row r="1337" spans="1:2" hidden="1">
      <c r="A1337" t="s">
        <v>3848</v>
      </c>
      <c r="B1337">
        <v>1102</v>
      </c>
    </row>
    <row r="1338" spans="1:2" hidden="1">
      <c r="A1338" t="s">
        <v>3849</v>
      </c>
      <c r="B1338">
        <v>603</v>
      </c>
    </row>
    <row r="1339" spans="1:2" hidden="1">
      <c r="A1339" t="s">
        <v>3850</v>
      </c>
      <c r="B1339">
        <v>9</v>
      </c>
    </row>
    <row r="1340" spans="1:2" hidden="1">
      <c r="A1340" t="s">
        <v>3851</v>
      </c>
      <c r="B1340">
        <v>5</v>
      </c>
    </row>
    <row r="1341" spans="1:2" hidden="1">
      <c r="A1341" t="s">
        <v>3852</v>
      </c>
      <c r="B1341">
        <v>5</v>
      </c>
    </row>
    <row r="1342" spans="1:2" hidden="1">
      <c r="A1342" t="s">
        <v>3853</v>
      </c>
      <c r="B1342">
        <v>0</v>
      </c>
    </row>
    <row r="1343" spans="1:2" hidden="1">
      <c r="A1343" t="s">
        <v>3854</v>
      </c>
      <c r="B1343">
        <v>5</v>
      </c>
    </row>
    <row r="1344" spans="1:2" hidden="1">
      <c r="A1344" t="s">
        <v>3855</v>
      </c>
      <c r="B1344">
        <v>81</v>
      </c>
    </row>
    <row r="1345" spans="1:2" hidden="1">
      <c r="A1345" t="s">
        <v>3856</v>
      </c>
      <c r="B1345">
        <v>1</v>
      </c>
    </row>
    <row r="1346" spans="1:2" hidden="1">
      <c r="A1346" t="s">
        <v>3857</v>
      </c>
      <c r="B1346">
        <v>0</v>
      </c>
    </row>
    <row r="1347" spans="1:2" hidden="1">
      <c r="A1347" t="s">
        <v>3858</v>
      </c>
      <c r="B1347">
        <v>0</v>
      </c>
    </row>
    <row r="1348" spans="1:2" hidden="1">
      <c r="A1348" t="s">
        <v>3859</v>
      </c>
      <c r="B1348">
        <v>0</v>
      </c>
    </row>
    <row r="1349" spans="1:2" hidden="1">
      <c r="A1349" t="s">
        <v>3860</v>
      </c>
      <c r="B1349">
        <v>30</v>
      </c>
    </row>
    <row r="1350" spans="1:2" hidden="1">
      <c r="A1350" t="s">
        <v>3861</v>
      </c>
      <c r="B1350">
        <v>30</v>
      </c>
    </row>
    <row r="1351" spans="1:2" hidden="1">
      <c r="A1351" t="s">
        <v>3862</v>
      </c>
      <c r="B1351">
        <v>0</v>
      </c>
    </row>
    <row r="1352" spans="1:2" hidden="1">
      <c r="A1352" t="s">
        <v>3863</v>
      </c>
      <c r="B1352">
        <v>1</v>
      </c>
    </row>
    <row r="1353" spans="1:2" hidden="1">
      <c r="A1353" t="s">
        <v>3864</v>
      </c>
      <c r="B1353">
        <v>1</v>
      </c>
    </row>
    <row r="1354" spans="1:2" hidden="1">
      <c r="A1354" t="s">
        <v>3865</v>
      </c>
      <c r="B1354">
        <v>57</v>
      </c>
    </row>
    <row r="1355" spans="1:2" hidden="1">
      <c r="A1355" t="s">
        <v>3866</v>
      </c>
      <c r="B1355">
        <v>25</v>
      </c>
    </row>
    <row r="1356" spans="1:2" hidden="1">
      <c r="A1356" t="s">
        <v>3867</v>
      </c>
      <c r="B1356">
        <v>5</v>
      </c>
    </row>
    <row r="1357" spans="1:2" hidden="1">
      <c r="A1357" t="s">
        <v>3868</v>
      </c>
      <c r="B1357">
        <v>0</v>
      </c>
    </row>
    <row r="1358" spans="1:2" hidden="1">
      <c r="A1358" t="s">
        <v>3869</v>
      </c>
      <c r="B1358">
        <v>0</v>
      </c>
    </row>
    <row r="1359" spans="1:2" hidden="1">
      <c r="A1359" t="s">
        <v>3870</v>
      </c>
      <c r="B1359">
        <v>0</v>
      </c>
    </row>
    <row r="1360" spans="1:2" hidden="1">
      <c r="A1360" t="s">
        <v>3871</v>
      </c>
      <c r="B1360">
        <v>0</v>
      </c>
    </row>
    <row r="1361" spans="1:2" hidden="1">
      <c r="A1361" t="s">
        <v>3872</v>
      </c>
      <c r="B1361">
        <v>0</v>
      </c>
    </row>
    <row r="1362" spans="1:2" hidden="1">
      <c r="A1362" t="s">
        <v>3873</v>
      </c>
      <c r="B1362">
        <v>0</v>
      </c>
    </row>
    <row r="1363" spans="1:2" hidden="1">
      <c r="A1363" t="s">
        <v>3874</v>
      </c>
      <c r="B1363">
        <v>0</v>
      </c>
    </row>
    <row r="1364" spans="1:2" hidden="1">
      <c r="A1364" t="s">
        <v>3875</v>
      </c>
      <c r="B1364">
        <v>0</v>
      </c>
    </row>
    <row r="1365" spans="1:2" hidden="1">
      <c r="A1365" t="s">
        <v>3876</v>
      </c>
      <c r="B1365">
        <v>0</v>
      </c>
    </row>
    <row r="1366" spans="1:2" hidden="1">
      <c r="A1366" t="s">
        <v>3877</v>
      </c>
      <c r="B1366">
        <v>0</v>
      </c>
    </row>
    <row r="1367" spans="1:2" hidden="1">
      <c r="A1367" t="s">
        <v>3878</v>
      </c>
      <c r="B1367">
        <v>0</v>
      </c>
    </row>
    <row r="1368" spans="1:2" hidden="1">
      <c r="A1368" t="s">
        <v>3879</v>
      </c>
      <c r="B1368">
        <v>0</v>
      </c>
    </row>
    <row r="1369" spans="1:2" hidden="1">
      <c r="A1369" t="s">
        <v>3880</v>
      </c>
      <c r="B1369">
        <v>0</v>
      </c>
    </row>
    <row r="1370" spans="1:2" hidden="1">
      <c r="A1370" t="s">
        <v>3881</v>
      </c>
      <c r="B1370">
        <v>0</v>
      </c>
    </row>
    <row r="1371" spans="1:2" hidden="1">
      <c r="A1371" t="s">
        <v>3882</v>
      </c>
      <c r="B1371">
        <v>0</v>
      </c>
    </row>
    <row r="1372" spans="1:2" hidden="1">
      <c r="A1372" t="s">
        <v>3883</v>
      </c>
      <c r="B1372">
        <v>0</v>
      </c>
    </row>
    <row r="1373" spans="1:2" hidden="1">
      <c r="A1373" t="s">
        <v>3884</v>
      </c>
      <c r="B1373">
        <v>0</v>
      </c>
    </row>
    <row r="1374" spans="1:2" hidden="1">
      <c r="A1374" t="s">
        <v>3885</v>
      </c>
      <c r="B1374">
        <v>0</v>
      </c>
    </row>
    <row r="1375" spans="1:2" hidden="1">
      <c r="A1375" t="s">
        <v>3886</v>
      </c>
      <c r="B1375">
        <v>0</v>
      </c>
    </row>
    <row r="1376" spans="1:2" hidden="1">
      <c r="A1376" t="s">
        <v>3887</v>
      </c>
      <c r="B1376">
        <v>0</v>
      </c>
    </row>
    <row r="1377" spans="1:2" hidden="1">
      <c r="A1377" t="s">
        <v>3888</v>
      </c>
      <c r="B1377">
        <v>0</v>
      </c>
    </row>
    <row r="1378" spans="1:2" hidden="1">
      <c r="A1378" t="s">
        <v>3889</v>
      </c>
      <c r="B1378">
        <v>0</v>
      </c>
    </row>
    <row r="1379" spans="1:2" hidden="1">
      <c r="A1379" t="s">
        <v>3890</v>
      </c>
      <c r="B1379">
        <v>0</v>
      </c>
    </row>
    <row r="1380" spans="1:2" hidden="1">
      <c r="A1380" t="s">
        <v>3891</v>
      </c>
      <c r="B1380">
        <v>16</v>
      </c>
    </row>
    <row r="1381" spans="1:2" hidden="1">
      <c r="A1381" t="s">
        <v>3892</v>
      </c>
      <c r="B1381">
        <v>3</v>
      </c>
    </row>
    <row r="1382" spans="1:2" hidden="1">
      <c r="A1382" t="s">
        <v>3893</v>
      </c>
      <c r="B1382">
        <v>4</v>
      </c>
    </row>
    <row r="1383" spans="1:2" hidden="1">
      <c r="A1383" t="s">
        <v>3894</v>
      </c>
      <c r="B1383">
        <v>0</v>
      </c>
    </row>
    <row r="1384" spans="1:2" hidden="1">
      <c r="A1384" t="s">
        <v>3895</v>
      </c>
      <c r="B1384">
        <v>0</v>
      </c>
    </row>
    <row r="1385" spans="1:2" hidden="1">
      <c r="A1385" t="s">
        <v>3896</v>
      </c>
      <c r="B1385">
        <v>0</v>
      </c>
    </row>
    <row r="1386" spans="1:2" hidden="1">
      <c r="A1386" t="s">
        <v>3897</v>
      </c>
      <c r="B1386">
        <v>0</v>
      </c>
    </row>
    <row r="1387" spans="1:2" hidden="1">
      <c r="A1387" t="s">
        <v>3898</v>
      </c>
      <c r="B1387">
        <v>0</v>
      </c>
    </row>
    <row r="1388" spans="1:2" hidden="1">
      <c r="A1388" t="s">
        <v>3899</v>
      </c>
      <c r="B1388">
        <v>0</v>
      </c>
    </row>
    <row r="1389" spans="1:2" hidden="1">
      <c r="A1389" t="s">
        <v>3900</v>
      </c>
      <c r="B1389">
        <v>0</v>
      </c>
    </row>
    <row r="1390" spans="1:2" hidden="1">
      <c r="A1390" t="s">
        <v>3901</v>
      </c>
      <c r="B1390">
        <v>1088</v>
      </c>
    </row>
    <row r="1391" spans="1:2" hidden="1">
      <c r="A1391" t="s">
        <v>3902</v>
      </c>
      <c r="B1391">
        <v>-734</v>
      </c>
    </row>
    <row r="1392" spans="1:2" hidden="1">
      <c r="A1392" t="s">
        <v>3903</v>
      </c>
      <c r="B1392">
        <v>500</v>
      </c>
    </row>
    <row r="1393" spans="1:2" hidden="1">
      <c r="A1393" t="s">
        <v>3904</v>
      </c>
      <c r="B1393">
        <v>0</v>
      </c>
    </row>
    <row r="1394" spans="1:2" hidden="1">
      <c r="A1394" t="s">
        <v>3905</v>
      </c>
      <c r="B1394">
        <v>0</v>
      </c>
    </row>
    <row r="1395" spans="1:2" hidden="1">
      <c r="A1395" t="s">
        <v>3906</v>
      </c>
      <c r="B1395">
        <v>0</v>
      </c>
    </row>
    <row r="1396" spans="1:2" hidden="1">
      <c r="A1396" t="s">
        <v>3907</v>
      </c>
      <c r="B1396">
        <v>0</v>
      </c>
    </row>
    <row r="1397" spans="1:2" hidden="1">
      <c r="A1397" t="s">
        <v>3908</v>
      </c>
      <c r="B1397">
        <v>0</v>
      </c>
    </row>
    <row r="1398" spans="1:2" hidden="1">
      <c r="A1398" t="s">
        <v>3909</v>
      </c>
      <c r="B1398">
        <v>0</v>
      </c>
    </row>
    <row r="1399" spans="1:2" hidden="1">
      <c r="A1399" t="s">
        <v>3910</v>
      </c>
      <c r="B1399">
        <v>0</v>
      </c>
    </row>
    <row r="1400" spans="1:2" hidden="1">
      <c r="A1400" t="s">
        <v>3911</v>
      </c>
      <c r="B1400">
        <v>0</v>
      </c>
    </row>
    <row r="1401" spans="1:2" hidden="1">
      <c r="A1401" t="s">
        <v>3912</v>
      </c>
      <c r="B1401">
        <v>0</v>
      </c>
    </row>
    <row r="1402" spans="1:2" hidden="1">
      <c r="A1402" t="s">
        <v>1723</v>
      </c>
      <c r="B1402">
        <v>1104</v>
      </c>
    </row>
    <row r="1403" spans="1:2" hidden="1">
      <c r="A1403" t="s">
        <v>3913</v>
      </c>
      <c r="B1403">
        <v>0</v>
      </c>
    </row>
    <row r="1404" spans="1:2" hidden="1">
      <c r="A1404" t="s">
        <v>162</v>
      </c>
      <c r="B1404">
        <v>3561</v>
      </c>
    </row>
    <row r="1405" spans="1:2" hidden="1">
      <c r="A1405" t="s">
        <v>3914</v>
      </c>
      <c r="B1405">
        <v>0</v>
      </c>
    </row>
    <row r="1406" spans="1:2" hidden="1">
      <c r="A1406" t="s">
        <v>530</v>
      </c>
      <c r="B1406">
        <v>4001</v>
      </c>
    </row>
    <row r="1407" spans="1:2" hidden="1">
      <c r="A1407" t="s">
        <v>3046</v>
      </c>
      <c r="B1407">
        <v>0</v>
      </c>
    </row>
    <row r="1408" spans="1:2" hidden="1">
      <c r="A1408" t="s">
        <v>164</v>
      </c>
      <c r="B1408">
        <v>8959</v>
      </c>
    </row>
    <row r="1409" spans="1:2" hidden="1">
      <c r="A1409" t="s">
        <v>262</v>
      </c>
      <c r="B1409">
        <v>7408</v>
      </c>
    </row>
    <row r="1410" spans="1:2" hidden="1">
      <c r="A1410" t="s">
        <v>391</v>
      </c>
      <c r="B1410">
        <v>5513</v>
      </c>
    </row>
    <row r="1411" spans="1:2" hidden="1">
      <c r="A1411" t="s">
        <v>329</v>
      </c>
      <c r="B1411">
        <v>4894</v>
      </c>
    </row>
    <row r="1412" spans="1:2" hidden="1">
      <c r="A1412" t="s">
        <v>8</v>
      </c>
      <c r="B1412">
        <v>1212</v>
      </c>
    </row>
    <row r="1413" spans="1:2" hidden="1">
      <c r="A1413" t="s">
        <v>62</v>
      </c>
      <c r="B1413">
        <v>1967</v>
      </c>
    </row>
    <row r="1414" spans="1:2" hidden="1">
      <c r="A1414" t="s">
        <v>3915</v>
      </c>
      <c r="B1414">
        <v>0</v>
      </c>
    </row>
    <row r="1415" spans="1:2" hidden="1">
      <c r="A1415" t="s">
        <v>3916</v>
      </c>
      <c r="B1415">
        <v>0</v>
      </c>
    </row>
    <row r="1416" spans="1:2" hidden="1">
      <c r="A1416" t="s">
        <v>2263</v>
      </c>
      <c r="B1416">
        <v>983</v>
      </c>
    </row>
    <row r="1417" spans="1:2" hidden="1">
      <c r="A1417" t="s">
        <v>3917</v>
      </c>
      <c r="B1417">
        <v>0</v>
      </c>
    </row>
    <row r="1418" spans="1:2" hidden="1">
      <c r="A1418" t="s">
        <v>3918</v>
      </c>
      <c r="B1418">
        <v>0</v>
      </c>
    </row>
    <row r="1419" spans="1:2" hidden="1">
      <c r="A1419" t="s">
        <v>2264</v>
      </c>
      <c r="B1419">
        <v>4603</v>
      </c>
    </row>
    <row r="1420" spans="1:2" hidden="1">
      <c r="A1420" t="s">
        <v>63</v>
      </c>
      <c r="B1420">
        <v>2177</v>
      </c>
    </row>
    <row r="1421" spans="1:2" hidden="1">
      <c r="A1421" t="s">
        <v>64</v>
      </c>
      <c r="B1421">
        <v>3493</v>
      </c>
    </row>
    <row r="1422" spans="1:2" hidden="1">
      <c r="A1422" t="s">
        <v>65</v>
      </c>
      <c r="B1422">
        <v>4480</v>
      </c>
    </row>
    <row r="1423" spans="1:2" hidden="1">
      <c r="A1423" t="s">
        <v>66</v>
      </c>
      <c r="B1423">
        <v>2684</v>
      </c>
    </row>
    <row r="1424" spans="1:2" hidden="1">
      <c r="A1424" t="s">
        <v>3919</v>
      </c>
      <c r="B1424">
        <v>25</v>
      </c>
    </row>
    <row r="1425" spans="1:2" hidden="1">
      <c r="A1425" t="s">
        <v>10</v>
      </c>
      <c r="B1425">
        <v>-24</v>
      </c>
    </row>
    <row r="1426" spans="1:2" hidden="1">
      <c r="A1426" t="s">
        <v>12</v>
      </c>
      <c r="B1426">
        <v>8325</v>
      </c>
    </row>
    <row r="1427" spans="1:2" hidden="1">
      <c r="A1427" t="s">
        <v>372</v>
      </c>
      <c r="B1427">
        <v>2696</v>
      </c>
    </row>
    <row r="1428" spans="1:2" hidden="1">
      <c r="A1428" t="s">
        <v>508</v>
      </c>
      <c r="B1428">
        <v>8288</v>
      </c>
    </row>
    <row r="1429" spans="1:2" hidden="1">
      <c r="A1429" t="s">
        <v>330</v>
      </c>
      <c r="B1429">
        <v>3461</v>
      </c>
    </row>
    <row r="1430" spans="1:2" hidden="1">
      <c r="A1430" t="s">
        <v>3920</v>
      </c>
      <c r="B1430">
        <v>0</v>
      </c>
    </row>
    <row r="1431" spans="1:2" hidden="1">
      <c r="A1431" t="s">
        <v>3921</v>
      </c>
      <c r="B1431">
        <v>0</v>
      </c>
    </row>
    <row r="1432" spans="1:2" hidden="1">
      <c r="A1432" t="s">
        <v>2231</v>
      </c>
      <c r="B1432">
        <v>73112</v>
      </c>
    </row>
    <row r="1433" spans="1:2" hidden="1">
      <c r="A1433" t="s">
        <v>392</v>
      </c>
      <c r="B1433">
        <v>3950</v>
      </c>
    </row>
    <row r="1434" spans="1:2" hidden="1">
      <c r="A1434" t="s">
        <v>331</v>
      </c>
      <c r="B1434">
        <v>6878</v>
      </c>
    </row>
    <row r="1435" spans="1:2" hidden="1">
      <c r="A1435" t="s">
        <v>438</v>
      </c>
      <c r="B1435">
        <v>4410</v>
      </c>
    </row>
    <row r="1436" spans="1:2" hidden="1">
      <c r="A1436" t="s">
        <v>332</v>
      </c>
      <c r="B1436">
        <v>11179</v>
      </c>
    </row>
    <row r="1437" spans="1:2" hidden="1">
      <c r="A1437" t="s">
        <v>2232</v>
      </c>
      <c r="B1437">
        <v>1957</v>
      </c>
    </row>
    <row r="1438" spans="1:2" hidden="1">
      <c r="A1438" t="s">
        <v>333</v>
      </c>
      <c r="B1438">
        <v>56887</v>
      </c>
    </row>
    <row r="1439" spans="1:2" hidden="1">
      <c r="A1439" t="s">
        <v>279</v>
      </c>
      <c r="B1439">
        <v>8085</v>
      </c>
    </row>
    <row r="1440" spans="1:2" hidden="1">
      <c r="A1440" t="s">
        <v>393</v>
      </c>
      <c r="B1440">
        <v>12748</v>
      </c>
    </row>
    <row r="1441" spans="1:2" hidden="1">
      <c r="A1441" t="s">
        <v>2233</v>
      </c>
      <c r="B1441">
        <v>6887</v>
      </c>
    </row>
    <row r="1442" spans="1:2" hidden="1">
      <c r="A1442" t="s">
        <v>67</v>
      </c>
      <c r="B1442">
        <v>2520</v>
      </c>
    </row>
    <row r="1443" spans="1:2" hidden="1">
      <c r="A1443" t="s">
        <v>2265</v>
      </c>
      <c r="B1443">
        <v>8464</v>
      </c>
    </row>
    <row r="1444" spans="1:2" hidden="1">
      <c r="A1444" t="s">
        <v>68</v>
      </c>
      <c r="B1444">
        <v>2171</v>
      </c>
    </row>
    <row r="1445" spans="1:2" hidden="1">
      <c r="A1445" t="s">
        <v>69</v>
      </c>
      <c r="B1445">
        <v>2072</v>
      </c>
    </row>
    <row r="1446" spans="1:2" hidden="1">
      <c r="A1446" t="s">
        <v>70</v>
      </c>
      <c r="B1446">
        <v>1224</v>
      </c>
    </row>
    <row r="1447" spans="1:2" hidden="1">
      <c r="A1447" t="s">
        <v>3922</v>
      </c>
      <c r="B1447">
        <v>0</v>
      </c>
    </row>
    <row r="1448" spans="1:2" hidden="1">
      <c r="A1448" t="s">
        <v>71</v>
      </c>
      <c r="B1448">
        <v>4375</v>
      </c>
    </row>
    <row r="1449" spans="1:2" hidden="1">
      <c r="A1449" t="s">
        <v>108</v>
      </c>
      <c r="B1449">
        <v>9223</v>
      </c>
    </row>
    <row r="1450" spans="1:2" hidden="1">
      <c r="A1450" t="s">
        <v>3923</v>
      </c>
      <c r="B1450">
        <v>10900</v>
      </c>
    </row>
    <row r="1451" spans="1:2" hidden="1">
      <c r="A1451" t="s">
        <v>548</v>
      </c>
      <c r="B1451">
        <v>5242</v>
      </c>
    </row>
    <row r="1452" spans="1:2" hidden="1">
      <c r="A1452" t="s">
        <v>263</v>
      </c>
      <c r="B1452">
        <v>-481</v>
      </c>
    </row>
    <row r="1453" spans="1:2" hidden="1">
      <c r="A1453" t="s">
        <v>2234</v>
      </c>
      <c r="B1453">
        <v>10507</v>
      </c>
    </row>
    <row r="1454" spans="1:2" hidden="1">
      <c r="A1454" t="s">
        <v>440</v>
      </c>
      <c r="B1454">
        <v>-14775</v>
      </c>
    </row>
    <row r="1455" spans="1:2" hidden="1">
      <c r="A1455" t="s">
        <v>167</v>
      </c>
      <c r="B1455">
        <v>1890</v>
      </c>
    </row>
    <row r="1456" spans="1:2" hidden="1">
      <c r="A1456" t="s">
        <v>574</v>
      </c>
      <c r="B1456">
        <v>7725</v>
      </c>
    </row>
    <row r="1457" spans="1:2" hidden="1">
      <c r="A1457" t="s">
        <v>2235</v>
      </c>
      <c r="B1457">
        <v>9907</v>
      </c>
    </row>
    <row r="1458" spans="1:2" hidden="1">
      <c r="A1458" t="s">
        <v>575</v>
      </c>
      <c r="B1458">
        <v>0</v>
      </c>
    </row>
    <row r="1459" spans="1:2" hidden="1">
      <c r="A1459" t="s">
        <v>335</v>
      </c>
      <c r="B1459">
        <v>2500</v>
      </c>
    </row>
    <row r="1460" spans="1:2" hidden="1">
      <c r="A1460" t="s">
        <v>13</v>
      </c>
      <c r="B1460">
        <v>3655</v>
      </c>
    </row>
    <row r="1461" spans="1:2" hidden="1">
      <c r="A1461" t="s">
        <v>73</v>
      </c>
      <c r="B1461">
        <v>2805</v>
      </c>
    </row>
    <row r="1462" spans="1:2" hidden="1">
      <c r="A1462" t="s">
        <v>2236</v>
      </c>
      <c r="B1462">
        <v>2443</v>
      </c>
    </row>
    <row r="1463" spans="1:2" hidden="1">
      <c r="A1463" t="s">
        <v>74</v>
      </c>
      <c r="B1463">
        <v>2775</v>
      </c>
    </row>
    <row r="1464" spans="1:2" hidden="1">
      <c r="A1464" t="s">
        <v>2237</v>
      </c>
      <c r="B1464">
        <v>15118</v>
      </c>
    </row>
    <row r="1465" spans="1:2" hidden="1">
      <c r="A1465" t="s">
        <v>528</v>
      </c>
      <c r="B1465">
        <v>23133</v>
      </c>
    </row>
    <row r="1466" spans="1:2" hidden="1">
      <c r="A1466" t="s">
        <v>75</v>
      </c>
      <c r="B1466">
        <v>1176</v>
      </c>
    </row>
    <row r="1467" spans="1:2" hidden="1">
      <c r="A1467" t="s">
        <v>109</v>
      </c>
      <c r="B1467">
        <v>8600</v>
      </c>
    </row>
    <row r="1468" spans="1:2" hidden="1">
      <c r="A1468" t="s">
        <v>462</v>
      </c>
      <c r="B1468">
        <v>5072</v>
      </c>
    </row>
    <row r="1469" spans="1:2" hidden="1">
      <c r="A1469" t="s">
        <v>463</v>
      </c>
      <c r="B1469">
        <v>4034</v>
      </c>
    </row>
    <row r="1470" spans="1:2" hidden="1">
      <c r="A1470" t="s">
        <v>464</v>
      </c>
      <c r="B1470">
        <v>5704</v>
      </c>
    </row>
    <row r="1471" spans="1:2" hidden="1">
      <c r="A1471" t="s">
        <v>486</v>
      </c>
      <c r="B1471">
        <v>1681</v>
      </c>
    </row>
    <row r="1472" spans="1:2" hidden="1">
      <c r="A1472" t="s">
        <v>395</v>
      </c>
      <c r="B1472">
        <v>9805</v>
      </c>
    </row>
    <row r="1473" spans="1:2" hidden="1">
      <c r="A1473" t="s">
        <v>301</v>
      </c>
      <c r="B1473">
        <v>5403</v>
      </c>
    </row>
    <row r="1474" spans="1:2" hidden="1">
      <c r="A1474" t="s">
        <v>76</v>
      </c>
      <c r="B1474">
        <v>2114</v>
      </c>
    </row>
    <row r="1475" spans="1:2" hidden="1">
      <c r="A1475" t="s">
        <v>168</v>
      </c>
      <c r="B1475">
        <v>5627</v>
      </c>
    </row>
    <row r="1476" spans="1:2" hidden="1">
      <c r="A1476" t="s">
        <v>14</v>
      </c>
      <c r="B1476">
        <v>7145</v>
      </c>
    </row>
    <row r="1477" spans="1:2" hidden="1">
      <c r="A1477" t="s">
        <v>15</v>
      </c>
      <c r="B1477">
        <v>5932</v>
      </c>
    </row>
    <row r="1478" spans="1:2" hidden="1">
      <c r="A1478" t="s">
        <v>472</v>
      </c>
      <c r="B1478">
        <v>-1877</v>
      </c>
    </row>
    <row r="1479" spans="1:2" hidden="1">
      <c r="A1479" t="s">
        <v>16</v>
      </c>
      <c r="B1479">
        <v>10884</v>
      </c>
    </row>
    <row r="1480" spans="1:2" hidden="1">
      <c r="A1480" t="s">
        <v>17</v>
      </c>
      <c r="B1480">
        <v>32072</v>
      </c>
    </row>
    <row r="1481" spans="1:2" hidden="1">
      <c r="A1481" t="s">
        <v>18</v>
      </c>
      <c r="B1481">
        <v>30329</v>
      </c>
    </row>
    <row r="1482" spans="1:2" hidden="1">
      <c r="A1482" t="s">
        <v>396</v>
      </c>
      <c r="B1482">
        <v>145719</v>
      </c>
    </row>
    <row r="1483" spans="1:2" hidden="1">
      <c r="A1483" t="s">
        <v>3924</v>
      </c>
      <c r="B1483">
        <v>0</v>
      </c>
    </row>
    <row r="1484" spans="1:2" hidden="1">
      <c r="A1484" t="s">
        <v>19</v>
      </c>
      <c r="B1484">
        <v>9436</v>
      </c>
    </row>
    <row r="1485" spans="1:2" hidden="1">
      <c r="A1485" t="s">
        <v>20</v>
      </c>
      <c r="B1485">
        <v>138554</v>
      </c>
    </row>
    <row r="1486" spans="1:2" hidden="1">
      <c r="A1486" t="s">
        <v>21</v>
      </c>
      <c r="B1486">
        <v>33970</v>
      </c>
    </row>
    <row r="1487" spans="1:2" hidden="1">
      <c r="A1487" t="s">
        <v>22</v>
      </c>
      <c r="B1487">
        <v>65351</v>
      </c>
    </row>
    <row r="1488" spans="1:2" hidden="1">
      <c r="A1488" t="s">
        <v>23</v>
      </c>
      <c r="B1488">
        <v>10863</v>
      </c>
    </row>
    <row r="1489" spans="1:2" hidden="1">
      <c r="A1489" t="s">
        <v>1701</v>
      </c>
      <c r="B1489">
        <v>0</v>
      </c>
    </row>
    <row r="1490" spans="1:2" hidden="1">
      <c r="A1490" t="s">
        <v>169</v>
      </c>
      <c r="B1490">
        <v>12436</v>
      </c>
    </row>
    <row r="1491" spans="1:2" hidden="1">
      <c r="A1491" t="s">
        <v>24</v>
      </c>
      <c r="B1491">
        <v>5045</v>
      </c>
    </row>
    <row r="1492" spans="1:2" hidden="1">
      <c r="A1492" t="s">
        <v>170</v>
      </c>
      <c r="B1492">
        <v>-2750</v>
      </c>
    </row>
    <row r="1493" spans="1:2" hidden="1">
      <c r="A1493" t="s">
        <v>25</v>
      </c>
      <c r="B1493">
        <v>9683</v>
      </c>
    </row>
    <row r="1494" spans="1:2" hidden="1">
      <c r="A1494" t="s">
        <v>171</v>
      </c>
      <c r="B1494">
        <v>6870</v>
      </c>
    </row>
    <row r="1495" spans="1:2" hidden="1">
      <c r="A1495" t="s">
        <v>26</v>
      </c>
      <c r="B1495">
        <v>6040</v>
      </c>
    </row>
    <row r="1496" spans="1:2" hidden="1">
      <c r="A1496" t="s">
        <v>2238</v>
      </c>
      <c r="B1496">
        <v>-23469</v>
      </c>
    </row>
    <row r="1497" spans="1:2" hidden="1">
      <c r="A1497" t="s">
        <v>2239</v>
      </c>
      <c r="B1497">
        <v>9400</v>
      </c>
    </row>
    <row r="1498" spans="1:2" hidden="1">
      <c r="A1498" t="s">
        <v>1712</v>
      </c>
      <c r="B1498">
        <v>53869</v>
      </c>
    </row>
    <row r="1499" spans="1:2" hidden="1">
      <c r="A1499" t="s">
        <v>27</v>
      </c>
      <c r="B1499">
        <v>-32429</v>
      </c>
    </row>
    <row r="1500" spans="1:2" hidden="1">
      <c r="A1500" t="s">
        <v>1698</v>
      </c>
      <c r="B1500">
        <v>38440</v>
      </c>
    </row>
    <row r="1501" spans="1:2" hidden="1">
      <c r="A1501" t="s">
        <v>28</v>
      </c>
      <c r="B1501">
        <v>22393</v>
      </c>
    </row>
    <row r="1502" spans="1:2" hidden="1">
      <c r="A1502" t="s">
        <v>110</v>
      </c>
      <c r="B1502">
        <v>12240</v>
      </c>
    </row>
    <row r="1503" spans="1:2" hidden="1">
      <c r="A1503" t="s">
        <v>172</v>
      </c>
      <c r="B1503">
        <v>9545</v>
      </c>
    </row>
    <row r="1504" spans="1:2" hidden="1">
      <c r="A1504" t="s">
        <v>29</v>
      </c>
      <c r="B1504">
        <v>7920</v>
      </c>
    </row>
    <row r="1505" spans="1:2" hidden="1">
      <c r="A1505" t="s">
        <v>111</v>
      </c>
      <c r="B1505">
        <v>9368</v>
      </c>
    </row>
    <row r="1506" spans="1:2" hidden="1">
      <c r="A1506" t="s">
        <v>173</v>
      </c>
      <c r="B1506">
        <v>6508</v>
      </c>
    </row>
    <row r="1507" spans="1:2" hidden="1">
      <c r="A1507" t="s">
        <v>30</v>
      </c>
      <c r="B1507">
        <v>8240</v>
      </c>
    </row>
    <row r="1508" spans="1:2" hidden="1">
      <c r="A1508" t="s">
        <v>397</v>
      </c>
      <c r="B1508">
        <v>3460</v>
      </c>
    </row>
    <row r="1509" spans="1:2" hidden="1">
      <c r="A1509" t="s">
        <v>31</v>
      </c>
      <c r="B1509">
        <v>34134</v>
      </c>
    </row>
    <row r="1510" spans="1:2" hidden="1">
      <c r="A1510" t="s">
        <v>577</v>
      </c>
      <c r="B1510">
        <v>9000</v>
      </c>
    </row>
    <row r="1511" spans="1:2" hidden="1">
      <c r="A1511" t="s">
        <v>422</v>
      </c>
      <c r="B1511">
        <v>43624</v>
      </c>
    </row>
    <row r="1512" spans="1:2" hidden="1">
      <c r="A1512" t="s">
        <v>32</v>
      </c>
      <c r="B1512">
        <v>14592</v>
      </c>
    </row>
    <row r="1513" spans="1:2" hidden="1">
      <c r="A1513" t="s">
        <v>33</v>
      </c>
      <c r="B1513">
        <v>17824</v>
      </c>
    </row>
    <row r="1514" spans="1:2" hidden="1">
      <c r="A1514" t="s">
        <v>34</v>
      </c>
      <c r="B1514">
        <v>7618</v>
      </c>
    </row>
    <row r="1515" spans="1:2" hidden="1">
      <c r="A1515" t="s">
        <v>35</v>
      </c>
      <c r="B1515">
        <v>32576</v>
      </c>
    </row>
    <row r="1516" spans="1:2" hidden="1">
      <c r="A1516" t="s">
        <v>398</v>
      </c>
      <c r="B1516">
        <v>34091</v>
      </c>
    </row>
    <row r="1517" spans="1:2" hidden="1">
      <c r="A1517" t="s">
        <v>399</v>
      </c>
      <c r="B1517">
        <v>99864</v>
      </c>
    </row>
    <row r="1518" spans="1:2" hidden="1">
      <c r="A1518" t="s">
        <v>423</v>
      </c>
      <c r="B1518">
        <v>6203</v>
      </c>
    </row>
    <row r="1519" spans="1:2" hidden="1">
      <c r="A1519" t="s">
        <v>400</v>
      </c>
      <c r="B1519">
        <v>29132</v>
      </c>
    </row>
    <row r="1520" spans="1:2" hidden="1">
      <c r="A1520" t="s">
        <v>36</v>
      </c>
      <c r="B1520">
        <v>8299</v>
      </c>
    </row>
    <row r="1521" spans="1:2" hidden="1">
      <c r="A1521" t="s">
        <v>37</v>
      </c>
      <c r="B1521">
        <v>8266</v>
      </c>
    </row>
    <row r="1522" spans="1:2" hidden="1">
      <c r="A1522" t="s">
        <v>38</v>
      </c>
      <c r="B1522">
        <v>5833</v>
      </c>
    </row>
    <row r="1523" spans="1:2" hidden="1">
      <c r="A1523" t="s">
        <v>2266</v>
      </c>
      <c r="B1523">
        <v>3836</v>
      </c>
    </row>
    <row r="1524" spans="1:2" hidden="1">
      <c r="A1524" t="s">
        <v>39</v>
      </c>
      <c r="B1524">
        <v>6330</v>
      </c>
    </row>
    <row r="1525" spans="1:2" hidden="1">
      <c r="A1525" t="s">
        <v>40</v>
      </c>
      <c r="B1525">
        <v>9013</v>
      </c>
    </row>
    <row r="1526" spans="1:2" hidden="1">
      <c r="A1526" t="s">
        <v>424</v>
      </c>
      <c r="B1526">
        <v>31113</v>
      </c>
    </row>
    <row r="1527" spans="1:2" hidden="1">
      <c r="A1527" t="s">
        <v>2240</v>
      </c>
      <c r="B1527">
        <v>11554</v>
      </c>
    </row>
    <row r="1528" spans="1:2" hidden="1">
      <c r="A1528" t="s">
        <v>41</v>
      </c>
      <c r="B1528">
        <v>6275</v>
      </c>
    </row>
    <row r="1529" spans="1:2" hidden="1">
      <c r="A1529" t="s">
        <v>42</v>
      </c>
      <c r="B1529">
        <v>9571</v>
      </c>
    </row>
    <row r="1530" spans="1:2" hidden="1">
      <c r="A1530" t="s">
        <v>473</v>
      </c>
      <c r="B1530">
        <v>6484</v>
      </c>
    </row>
    <row r="1531" spans="1:2" hidden="1">
      <c r="A1531" t="s">
        <v>43</v>
      </c>
      <c r="B1531">
        <v>12997</v>
      </c>
    </row>
    <row r="1532" spans="1:2" hidden="1">
      <c r="A1532" t="s">
        <v>474</v>
      </c>
      <c r="B1532">
        <v>7099</v>
      </c>
    </row>
    <row r="1533" spans="1:2" hidden="1">
      <c r="A1533" t="s">
        <v>174</v>
      </c>
      <c r="B1533">
        <v>68511</v>
      </c>
    </row>
    <row r="1534" spans="1:2" hidden="1">
      <c r="A1534" t="s">
        <v>425</v>
      </c>
      <c r="B1534">
        <v>26304</v>
      </c>
    </row>
    <row r="1535" spans="1:2" hidden="1">
      <c r="A1535" t="s">
        <v>175</v>
      </c>
      <c r="B1535">
        <v>16013</v>
      </c>
    </row>
    <row r="1536" spans="1:2" hidden="1">
      <c r="A1536" t="s">
        <v>2267</v>
      </c>
      <c r="B1536">
        <v>0</v>
      </c>
    </row>
    <row r="1537" spans="1:2" hidden="1">
      <c r="A1537" t="s">
        <v>426</v>
      </c>
      <c r="B1537">
        <v>11194</v>
      </c>
    </row>
    <row r="1538" spans="1:2" hidden="1">
      <c r="A1538" t="s">
        <v>3925</v>
      </c>
      <c r="B1538">
        <v>4800</v>
      </c>
    </row>
    <row r="1539" spans="1:2" hidden="1">
      <c r="A1539" t="s">
        <v>531</v>
      </c>
      <c r="B1539">
        <v>6621</v>
      </c>
    </row>
    <row r="1540" spans="1:2" hidden="1">
      <c r="A1540" t="s">
        <v>2214</v>
      </c>
      <c r="B1540">
        <v>-4280</v>
      </c>
    </row>
    <row r="1541" spans="1:2" hidden="1">
      <c r="A1541" t="s">
        <v>2268</v>
      </c>
      <c r="B1541">
        <v>0</v>
      </c>
    </row>
    <row r="1542" spans="1:2" hidden="1">
      <c r="A1542" t="s">
        <v>2269</v>
      </c>
      <c r="B1542">
        <v>990</v>
      </c>
    </row>
    <row r="1543" spans="1:2" hidden="1">
      <c r="A1543" t="s">
        <v>2270</v>
      </c>
      <c r="B1543">
        <v>0</v>
      </c>
    </row>
    <row r="1544" spans="1:2" hidden="1">
      <c r="A1544" t="s">
        <v>2271</v>
      </c>
      <c r="B1544">
        <v>0</v>
      </c>
    </row>
    <row r="1545" spans="1:2" hidden="1">
      <c r="A1545" t="s">
        <v>2272</v>
      </c>
      <c r="B1545">
        <v>0</v>
      </c>
    </row>
    <row r="1546" spans="1:2" hidden="1">
      <c r="A1546" t="s">
        <v>3926</v>
      </c>
      <c r="B1546">
        <v>0</v>
      </c>
    </row>
    <row r="1547" spans="1:2" hidden="1">
      <c r="A1547" t="s">
        <v>2273</v>
      </c>
      <c r="B1547">
        <v>0</v>
      </c>
    </row>
    <row r="1548" spans="1:2" hidden="1">
      <c r="A1548" t="s">
        <v>2274</v>
      </c>
      <c r="B1548">
        <v>0</v>
      </c>
    </row>
    <row r="1549" spans="1:2" hidden="1">
      <c r="A1549" t="s">
        <v>2275</v>
      </c>
      <c r="B1549">
        <v>0</v>
      </c>
    </row>
    <row r="1550" spans="1:2" hidden="1">
      <c r="A1550" t="s">
        <v>2276</v>
      </c>
      <c r="B1550">
        <v>0</v>
      </c>
    </row>
    <row r="1551" spans="1:2" hidden="1">
      <c r="A1551" t="s">
        <v>2277</v>
      </c>
      <c r="B1551">
        <v>0</v>
      </c>
    </row>
    <row r="1552" spans="1:2" hidden="1">
      <c r="A1552" t="s">
        <v>2278</v>
      </c>
      <c r="B1552">
        <v>0</v>
      </c>
    </row>
    <row r="1553" spans="1:2" hidden="1">
      <c r="A1553" t="s">
        <v>2279</v>
      </c>
      <c r="B1553">
        <v>0</v>
      </c>
    </row>
    <row r="1554" spans="1:2" hidden="1">
      <c r="A1554" t="s">
        <v>2280</v>
      </c>
      <c r="B1554">
        <v>0</v>
      </c>
    </row>
    <row r="1555" spans="1:2" hidden="1">
      <c r="A1555" t="s">
        <v>2281</v>
      </c>
      <c r="B1555">
        <v>0</v>
      </c>
    </row>
    <row r="1556" spans="1:2" hidden="1">
      <c r="A1556" t="s">
        <v>2282</v>
      </c>
      <c r="B1556">
        <v>0</v>
      </c>
    </row>
    <row r="1557" spans="1:2" hidden="1">
      <c r="A1557" t="s">
        <v>2283</v>
      </c>
      <c r="B1557">
        <v>0</v>
      </c>
    </row>
    <row r="1558" spans="1:2" hidden="1">
      <c r="A1558" t="s">
        <v>112</v>
      </c>
      <c r="B1558">
        <v>-360</v>
      </c>
    </row>
    <row r="1559" spans="1:2" hidden="1">
      <c r="A1559" t="s">
        <v>2284</v>
      </c>
      <c r="B1559">
        <v>0</v>
      </c>
    </row>
    <row r="1560" spans="1:2" hidden="1">
      <c r="A1560" t="s">
        <v>2285</v>
      </c>
      <c r="B1560">
        <v>0</v>
      </c>
    </row>
    <row r="1561" spans="1:2" hidden="1">
      <c r="A1561" t="s">
        <v>2286</v>
      </c>
      <c r="B1561">
        <v>0</v>
      </c>
    </row>
    <row r="1562" spans="1:2" hidden="1">
      <c r="A1562" t="s">
        <v>2287</v>
      </c>
      <c r="B1562">
        <v>0</v>
      </c>
    </row>
    <row r="1563" spans="1:2" hidden="1">
      <c r="A1563" t="s">
        <v>3927</v>
      </c>
      <c r="B1563">
        <v>0</v>
      </c>
    </row>
    <row r="1564" spans="1:2" hidden="1">
      <c r="A1564" t="s">
        <v>2288</v>
      </c>
      <c r="B1564">
        <v>-1</v>
      </c>
    </row>
    <row r="1565" spans="1:2" hidden="1">
      <c r="A1565" t="s">
        <v>2289</v>
      </c>
      <c r="B1565">
        <v>0</v>
      </c>
    </row>
    <row r="1566" spans="1:2" hidden="1">
      <c r="A1566" t="s">
        <v>3018</v>
      </c>
      <c r="B1566">
        <v>0</v>
      </c>
    </row>
    <row r="1567" spans="1:2" hidden="1">
      <c r="A1567" t="s">
        <v>2290</v>
      </c>
      <c r="B1567">
        <v>0</v>
      </c>
    </row>
    <row r="1568" spans="1:2" hidden="1">
      <c r="A1568" t="s">
        <v>2291</v>
      </c>
      <c r="B1568">
        <v>0</v>
      </c>
    </row>
    <row r="1569" spans="1:2" hidden="1">
      <c r="A1569" t="s">
        <v>3928</v>
      </c>
      <c r="B1569">
        <v>0</v>
      </c>
    </row>
    <row r="1570" spans="1:2" hidden="1">
      <c r="A1570" t="s">
        <v>2292</v>
      </c>
      <c r="B1570">
        <v>0</v>
      </c>
    </row>
    <row r="1571" spans="1:2" hidden="1">
      <c r="A1571" t="s">
        <v>487</v>
      </c>
      <c r="B1571">
        <v>1166</v>
      </c>
    </row>
    <row r="1572" spans="1:2" hidden="1">
      <c r="A1572" t="s">
        <v>2293</v>
      </c>
      <c r="B1572">
        <v>22500</v>
      </c>
    </row>
    <row r="1573" spans="1:2" hidden="1">
      <c r="A1573" t="s">
        <v>2294</v>
      </c>
      <c r="B1573">
        <v>0</v>
      </c>
    </row>
    <row r="1574" spans="1:2" hidden="1">
      <c r="A1574" t="s">
        <v>2295</v>
      </c>
      <c r="B1574">
        <v>0</v>
      </c>
    </row>
    <row r="1575" spans="1:2" hidden="1">
      <c r="A1575" t="s">
        <v>2296</v>
      </c>
      <c r="B1575">
        <v>0</v>
      </c>
    </row>
    <row r="1576" spans="1:2" hidden="1">
      <c r="A1576" t="s">
        <v>2297</v>
      </c>
      <c r="B1576">
        <v>0</v>
      </c>
    </row>
    <row r="1577" spans="1:2" hidden="1">
      <c r="A1577" t="s">
        <v>2298</v>
      </c>
      <c r="B1577">
        <v>0</v>
      </c>
    </row>
    <row r="1578" spans="1:2" hidden="1">
      <c r="A1578" t="s">
        <v>2299</v>
      </c>
      <c r="B1578">
        <v>0</v>
      </c>
    </row>
    <row r="1579" spans="1:2" hidden="1">
      <c r="A1579" t="s">
        <v>2300</v>
      </c>
      <c r="B1579">
        <v>0</v>
      </c>
    </row>
    <row r="1580" spans="1:2" hidden="1">
      <c r="A1580" t="s">
        <v>2301</v>
      </c>
      <c r="B1580">
        <v>0</v>
      </c>
    </row>
    <row r="1581" spans="1:2" hidden="1">
      <c r="A1581" t="s">
        <v>2302</v>
      </c>
      <c r="B1581">
        <v>0</v>
      </c>
    </row>
    <row r="1582" spans="1:2" hidden="1">
      <c r="A1582" t="s">
        <v>2303</v>
      </c>
      <c r="B1582">
        <v>0</v>
      </c>
    </row>
    <row r="1583" spans="1:2" hidden="1">
      <c r="A1583" t="s">
        <v>2304</v>
      </c>
      <c r="B1583">
        <v>0</v>
      </c>
    </row>
    <row r="1584" spans="1:2" hidden="1">
      <c r="A1584" t="s">
        <v>2305</v>
      </c>
      <c r="B1584">
        <v>0</v>
      </c>
    </row>
    <row r="1585" spans="1:2" hidden="1">
      <c r="A1585" t="s">
        <v>2306</v>
      </c>
      <c r="B1585">
        <v>0</v>
      </c>
    </row>
    <row r="1586" spans="1:2" hidden="1">
      <c r="A1586" t="s">
        <v>2307</v>
      </c>
      <c r="B1586">
        <v>0</v>
      </c>
    </row>
    <row r="1587" spans="1:2" hidden="1">
      <c r="A1587" t="s">
        <v>2011</v>
      </c>
      <c r="B1587">
        <v>70142</v>
      </c>
    </row>
    <row r="1588" spans="1:2" hidden="1">
      <c r="A1588" t="s">
        <v>2308</v>
      </c>
      <c r="B1588">
        <v>0</v>
      </c>
    </row>
    <row r="1589" spans="1:2" hidden="1">
      <c r="A1589" t="s">
        <v>2309</v>
      </c>
      <c r="B1589">
        <v>0</v>
      </c>
    </row>
    <row r="1590" spans="1:2" hidden="1">
      <c r="A1590" t="s">
        <v>2310</v>
      </c>
      <c r="B1590">
        <v>0</v>
      </c>
    </row>
    <row r="1591" spans="1:2" hidden="1">
      <c r="A1591" t="s">
        <v>427</v>
      </c>
      <c r="B1591">
        <v>4589</v>
      </c>
    </row>
    <row r="1592" spans="1:2" hidden="1">
      <c r="A1592" t="s">
        <v>2311</v>
      </c>
      <c r="B1592">
        <v>0</v>
      </c>
    </row>
    <row r="1593" spans="1:2" hidden="1">
      <c r="A1593" t="s">
        <v>2312</v>
      </c>
      <c r="B1593">
        <v>8842</v>
      </c>
    </row>
    <row r="1594" spans="1:2" hidden="1">
      <c r="A1594" t="s">
        <v>113</v>
      </c>
      <c r="B1594">
        <v>-360</v>
      </c>
    </row>
    <row r="1595" spans="1:2" hidden="1">
      <c r="A1595" t="s">
        <v>3929</v>
      </c>
      <c r="B1595">
        <v>10000</v>
      </c>
    </row>
    <row r="1596" spans="1:2" hidden="1">
      <c r="A1596" t="s">
        <v>3930</v>
      </c>
      <c r="B1596">
        <v>0</v>
      </c>
    </row>
    <row r="1597" spans="1:2" hidden="1">
      <c r="A1597" t="s">
        <v>2313</v>
      </c>
      <c r="B1597">
        <v>0</v>
      </c>
    </row>
    <row r="1598" spans="1:2" hidden="1">
      <c r="A1598" t="s">
        <v>1726</v>
      </c>
      <c r="B1598">
        <v>2674</v>
      </c>
    </row>
    <row r="1599" spans="1:2" hidden="1">
      <c r="A1599" t="s">
        <v>3035</v>
      </c>
      <c r="B1599">
        <v>-70</v>
      </c>
    </row>
    <row r="1600" spans="1:2" hidden="1">
      <c r="A1600" t="s">
        <v>2241</v>
      </c>
      <c r="B1600">
        <v>6397</v>
      </c>
    </row>
    <row r="1601" spans="1:2" hidden="1">
      <c r="A1601" t="s">
        <v>1793</v>
      </c>
      <c r="B1601">
        <v>10739</v>
      </c>
    </row>
    <row r="1602" spans="1:2" hidden="1">
      <c r="A1602" t="s">
        <v>1794</v>
      </c>
      <c r="B1602">
        <v>5807</v>
      </c>
    </row>
    <row r="1603" spans="1:2" hidden="1">
      <c r="A1603" t="s">
        <v>1804</v>
      </c>
      <c r="B1603">
        <v>0</v>
      </c>
    </row>
    <row r="1604" spans="1:2" hidden="1">
      <c r="A1604" t="s">
        <v>442</v>
      </c>
      <c r="B1604">
        <v>8894</v>
      </c>
    </row>
    <row r="1605" spans="1:2" hidden="1">
      <c r="A1605" t="s">
        <v>1805</v>
      </c>
      <c r="B1605">
        <v>0</v>
      </c>
    </row>
    <row r="1606" spans="1:2" hidden="1">
      <c r="A1606" t="s">
        <v>1730</v>
      </c>
      <c r="B1606">
        <v>1852</v>
      </c>
    </row>
    <row r="1607" spans="1:2" hidden="1">
      <c r="A1607" t="s">
        <v>510</v>
      </c>
      <c r="B1607">
        <v>5584</v>
      </c>
    </row>
    <row r="1608" spans="1:2" hidden="1">
      <c r="A1608" t="s">
        <v>3931</v>
      </c>
      <c r="B1608">
        <v>0</v>
      </c>
    </row>
    <row r="1609" spans="1:2" hidden="1">
      <c r="A1609" t="s">
        <v>78</v>
      </c>
      <c r="B1609">
        <v>1973</v>
      </c>
    </row>
    <row r="1610" spans="1:2" hidden="1">
      <c r="A1610" t="s">
        <v>1702</v>
      </c>
      <c r="B1610">
        <v>4467</v>
      </c>
    </row>
    <row r="1611" spans="1:2" hidden="1">
      <c r="A1611" t="s">
        <v>1795</v>
      </c>
      <c r="B1611">
        <v>2233</v>
      </c>
    </row>
    <row r="1612" spans="1:2" hidden="1">
      <c r="A1612" t="s">
        <v>2314</v>
      </c>
      <c r="B1612">
        <v>0</v>
      </c>
    </row>
    <row r="1613" spans="1:2" hidden="1">
      <c r="A1613" t="s">
        <v>2315</v>
      </c>
      <c r="B1613">
        <v>0</v>
      </c>
    </row>
    <row r="1614" spans="1:2" hidden="1">
      <c r="A1614" t="s">
        <v>2316</v>
      </c>
      <c r="B1614">
        <v>0</v>
      </c>
    </row>
    <row r="1615" spans="1:2" hidden="1">
      <c r="A1615" t="s">
        <v>3932</v>
      </c>
      <c r="B1615">
        <v>0</v>
      </c>
    </row>
    <row r="1616" spans="1:2" hidden="1">
      <c r="A1616" t="s">
        <v>3933</v>
      </c>
      <c r="B1616">
        <v>0</v>
      </c>
    </row>
    <row r="1617" spans="1:2" hidden="1">
      <c r="A1617" t="s">
        <v>2317</v>
      </c>
      <c r="B1617">
        <v>0</v>
      </c>
    </row>
    <row r="1618" spans="1:2" hidden="1">
      <c r="A1618" t="s">
        <v>3934</v>
      </c>
      <c r="B1618">
        <v>2000</v>
      </c>
    </row>
    <row r="1619" spans="1:2" hidden="1">
      <c r="A1619" t="s">
        <v>3935</v>
      </c>
      <c r="B1619">
        <v>0</v>
      </c>
    </row>
    <row r="1620" spans="1:2" hidden="1">
      <c r="A1620" t="s">
        <v>3936</v>
      </c>
      <c r="B1620">
        <v>2000</v>
      </c>
    </row>
    <row r="1621" spans="1:2" hidden="1">
      <c r="A1621" t="s">
        <v>3937</v>
      </c>
      <c r="B1621">
        <v>0</v>
      </c>
    </row>
    <row r="1622" spans="1:2" hidden="1">
      <c r="A1622" t="s">
        <v>3938</v>
      </c>
      <c r="B1622">
        <v>10</v>
      </c>
    </row>
    <row r="1623" spans="1:2" hidden="1">
      <c r="A1623" t="s">
        <v>2318</v>
      </c>
      <c r="B1623">
        <v>0</v>
      </c>
    </row>
    <row r="1624" spans="1:2" hidden="1">
      <c r="A1624" t="s">
        <v>3939</v>
      </c>
      <c r="B1624">
        <v>100</v>
      </c>
    </row>
    <row r="1625" spans="1:2" hidden="1">
      <c r="A1625" t="s">
        <v>3940</v>
      </c>
      <c r="B1625">
        <v>0</v>
      </c>
    </row>
    <row r="1626" spans="1:2" hidden="1">
      <c r="A1626" t="s">
        <v>3941</v>
      </c>
      <c r="B1626">
        <v>0</v>
      </c>
    </row>
    <row r="1627" spans="1:2" hidden="1">
      <c r="A1627" t="s">
        <v>114</v>
      </c>
      <c r="B1627">
        <v>-360</v>
      </c>
    </row>
    <row r="1628" spans="1:2" hidden="1">
      <c r="A1628" t="s">
        <v>2320</v>
      </c>
      <c r="B1628">
        <v>0</v>
      </c>
    </row>
    <row r="1629" spans="1:2" hidden="1">
      <c r="A1629" t="s">
        <v>3076</v>
      </c>
      <c r="B1629">
        <v>0</v>
      </c>
    </row>
    <row r="1630" spans="1:2" hidden="1">
      <c r="A1630" t="s">
        <v>3942</v>
      </c>
      <c r="B1630">
        <v>0</v>
      </c>
    </row>
    <row r="1631" spans="1:2" hidden="1">
      <c r="A1631" t="s">
        <v>3943</v>
      </c>
      <c r="B1631">
        <v>3</v>
      </c>
    </row>
    <row r="1632" spans="1:2" hidden="1">
      <c r="A1632" t="s">
        <v>2321</v>
      </c>
      <c r="B1632">
        <v>0</v>
      </c>
    </row>
    <row r="1633" spans="1:2" hidden="1">
      <c r="A1633" t="s">
        <v>3944</v>
      </c>
      <c r="B1633">
        <v>0</v>
      </c>
    </row>
    <row r="1634" spans="1:2" hidden="1">
      <c r="A1634" t="s">
        <v>3945</v>
      </c>
      <c r="B1634">
        <v>0</v>
      </c>
    </row>
    <row r="1635" spans="1:2" hidden="1">
      <c r="A1635" t="s">
        <v>3946</v>
      </c>
      <c r="B1635">
        <v>0</v>
      </c>
    </row>
    <row r="1636" spans="1:2" hidden="1">
      <c r="A1636" t="s">
        <v>2322</v>
      </c>
      <c r="B1636">
        <v>0</v>
      </c>
    </row>
    <row r="1637" spans="1:2" hidden="1">
      <c r="A1637" t="s">
        <v>1796</v>
      </c>
      <c r="B1637">
        <v>-3</v>
      </c>
    </row>
    <row r="1638" spans="1:2" hidden="1">
      <c r="A1638" t="s">
        <v>115</v>
      </c>
      <c r="B1638">
        <v>-360</v>
      </c>
    </row>
    <row r="1639" spans="1:2" hidden="1">
      <c r="A1639" t="s">
        <v>116</v>
      </c>
      <c r="B1639">
        <v>-360</v>
      </c>
    </row>
    <row r="1640" spans="1:2" hidden="1">
      <c r="A1640" t="s">
        <v>3947</v>
      </c>
      <c r="B1640">
        <v>6950</v>
      </c>
    </row>
    <row r="1641" spans="1:2" hidden="1">
      <c r="A1641" t="s">
        <v>3948</v>
      </c>
      <c r="B1641">
        <v>0</v>
      </c>
    </row>
    <row r="1642" spans="1:2" hidden="1">
      <c r="A1642" t="s">
        <v>3949</v>
      </c>
      <c r="B1642">
        <v>0</v>
      </c>
    </row>
    <row r="1643" spans="1:2" hidden="1">
      <c r="A1643" t="s">
        <v>3950</v>
      </c>
      <c r="B1643">
        <v>0</v>
      </c>
    </row>
    <row r="1644" spans="1:2" hidden="1">
      <c r="A1644" t="s">
        <v>3951</v>
      </c>
      <c r="B1644">
        <v>0</v>
      </c>
    </row>
    <row r="1645" spans="1:2" hidden="1">
      <c r="A1645" t="s">
        <v>3952</v>
      </c>
      <c r="B1645">
        <v>0</v>
      </c>
    </row>
    <row r="1646" spans="1:2" hidden="1">
      <c r="A1646" t="s">
        <v>578</v>
      </c>
      <c r="B1646">
        <v>8730</v>
      </c>
    </row>
    <row r="1647" spans="1:2" hidden="1">
      <c r="A1647" t="s">
        <v>80</v>
      </c>
      <c r="B1647">
        <v>2041</v>
      </c>
    </row>
    <row r="1648" spans="1:2" hidden="1">
      <c r="A1648" t="s">
        <v>3953</v>
      </c>
      <c r="B1648">
        <v>0</v>
      </c>
    </row>
    <row r="1649" spans="1:2" hidden="1">
      <c r="A1649" t="s">
        <v>302</v>
      </c>
      <c r="B1649">
        <v>4531</v>
      </c>
    </row>
    <row r="1650" spans="1:2" hidden="1">
      <c r="A1650" t="s">
        <v>3954</v>
      </c>
      <c r="B1650">
        <v>0</v>
      </c>
    </row>
    <row r="1651" spans="1:2" hidden="1">
      <c r="A1651" t="s">
        <v>444</v>
      </c>
      <c r="B1651">
        <v>2609</v>
      </c>
    </row>
    <row r="1652" spans="1:2" hidden="1">
      <c r="A1652" t="s">
        <v>445</v>
      </c>
      <c r="B1652">
        <v>780</v>
      </c>
    </row>
    <row r="1653" spans="1:2" hidden="1">
      <c r="A1653" t="s">
        <v>4</v>
      </c>
      <c r="B1653">
        <v>2092</v>
      </c>
    </row>
    <row r="1654" spans="1:2" hidden="1">
      <c r="A1654" t="s">
        <v>319</v>
      </c>
      <c r="B1654">
        <v>3361</v>
      </c>
    </row>
    <row r="1655" spans="1:2" hidden="1">
      <c r="A1655" t="s">
        <v>303</v>
      </c>
      <c r="B1655">
        <v>4888</v>
      </c>
    </row>
    <row r="1656" spans="1:2" hidden="1">
      <c r="A1656" t="s">
        <v>476</v>
      </c>
      <c r="B1656">
        <v>4001</v>
      </c>
    </row>
    <row r="1657" spans="1:2" hidden="1">
      <c r="A1657" t="s">
        <v>305</v>
      </c>
      <c r="B1657">
        <v>2360</v>
      </c>
    </row>
    <row r="1658" spans="1:2" hidden="1">
      <c r="A1658" t="s">
        <v>306</v>
      </c>
      <c r="B1658">
        <v>2127</v>
      </c>
    </row>
    <row r="1659" spans="1:2" hidden="1">
      <c r="A1659" t="s">
        <v>307</v>
      </c>
      <c r="B1659">
        <v>2582</v>
      </c>
    </row>
    <row r="1660" spans="1:2" hidden="1">
      <c r="A1660" t="s">
        <v>308</v>
      </c>
      <c r="B1660">
        <v>1133</v>
      </c>
    </row>
    <row r="1661" spans="1:2" hidden="1">
      <c r="A1661" t="s">
        <v>309</v>
      </c>
      <c r="B1661">
        <v>1216</v>
      </c>
    </row>
    <row r="1662" spans="1:2" hidden="1">
      <c r="A1662" t="s">
        <v>402</v>
      </c>
      <c r="B1662">
        <v>27089</v>
      </c>
    </row>
    <row r="1663" spans="1:2" hidden="1">
      <c r="A1663" t="s">
        <v>403</v>
      </c>
      <c r="B1663">
        <v>19390</v>
      </c>
    </row>
    <row r="1664" spans="1:2" hidden="1">
      <c r="A1664" t="s">
        <v>404</v>
      </c>
      <c r="B1664">
        <v>22289</v>
      </c>
    </row>
    <row r="1665" spans="1:2" hidden="1">
      <c r="A1665" t="s">
        <v>405</v>
      </c>
      <c r="B1665">
        <v>22404</v>
      </c>
    </row>
    <row r="1666" spans="1:2" hidden="1">
      <c r="A1666" t="s">
        <v>118</v>
      </c>
      <c r="B1666">
        <v>4968</v>
      </c>
    </row>
    <row r="1667" spans="1:2" hidden="1">
      <c r="A1667" t="s">
        <v>176</v>
      </c>
      <c r="B1667">
        <v>3282</v>
      </c>
    </row>
    <row r="1668" spans="1:2" hidden="1">
      <c r="A1668" t="s">
        <v>373</v>
      </c>
      <c r="B1668">
        <v>598</v>
      </c>
    </row>
    <row r="1669" spans="1:2" hidden="1">
      <c r="A1669" t="s">
        <v>2242</v>
      </c>
      <c r="B1669">
        <v>-770</v>
      </c>
    </row>
    <row r="1670" spans="1:2" hidden="1">
      <c r="A1670" t="s">
        <v>192</v>
      </c>
      <c r="B1670">
        <v>2372</v>
      </c>
    </row>
    <row r="1671" spans="1:2" hidden="1">
      <c r="A1671" t="s">
        <v>2243</v>
      </c>
      <c r="B1671">
        <v>1587</v>
      </c>
    </row>
    <row r="1672" spans="1:2" hidden="1">
      <c r="A1672" t="s">
        <v>1711</v>
      </c>
      <c r="B1672">
        <v>5844</v>
      </c>
    </row>
    <row r="1673" spans="1:2" hidden="1">
      <c r="A1673" t="s">
        <v>406</v>
      </c>
      <c r="B1673">
        <v>3299</v>
      </c>
    </row>
    <row r="1674" spans="1:2" hidden="1">
      <c r="A1674" t="s">
        <v>374</v>
      </c>
      <c r="B1674">
        <v>11897</v>
      </c>
    </row>
    <row r="1675" spans="1:2" hidden="1">
      <c r="A1675" t="s">
        <v>119</v>
      </c>
      <c r="B1675">
        <v>5124</v>
      </c>
    </row>
    <row r="1676" spans="1:2" hidden="1">
      <c r="A1676" t="s">
        <v>3955</v>
      </c>
      <c r="B1676">
        <v>0</v>
      </c>
    </row>
    <row r="1677" spans="1:2" hidden="1">
      <c r="A1677" t="s">
        <v>2323</v>
      </c>
      <c r="B1677">
        <v>2545</v>
      </c>
    </row>
    <row r="1678" spans="1:2" hidden="1">
      <c r="A1678" t="s">
        <v>2324</v>
      </c>
      <c r="B1678">
        <v>2363</v>
      </c>
    </row>
    <row r="1679" spans="1:2" hidden="1">
      <c r="A1679" t="s">
        <v>2325</v>
      </c>
      <c r="B1679">
        <v>2695</v>
      </c>
    </row>
    <row r="1680" spans="1:2" hidden="1">
      <c r="A1680" t="s">
        <v>2326</v>
      </c>
      <c r="B1680">
        <v>2915</v>
      </c>
    </row>
    <row r="1681" spans="1:2" hidden="1">
      <c r="A1681" t="s">
        <v>2012</v>
      </c>
      <c r="B1681">
        <v>2207</v>
      </c>
    </row>
    <row r="1682" spans="1:2" hidden="1">
      <c r="A1682" t="s">
        <v>3956</v>
      </c>
      <c r="B1682">
        <v>-12</v>
      </c>
    </row>
    <row r="1683" spans="1:2" hidden="1">
      <c r="A1683" t="s">
        <v>177</v>
      </c>
      <c r="B1683">
        <v>3563</v>
      </c>
    </row>
    <row r="1684" spans="1:2" hidden="1">
      <c r="A1684" t="s">
        <v>446</v>
      </c>
      <c r="B1684">
        <v>4778</v>
      </c>
    </row>
    <row r="1685" spans="1:2" hidden="1">
      <c r="A1685" t="s">
        <v>2033</v>
      </c>
      <c r="B1685">
        <v>11085</v>
      </c>
    </row>
    <row r="1686" spans="1:2" hidden="1">
      <c r="A1686" t="s">
        <v>120</v>
      </c>
      <c r="B1686">
        <v>0</v>
      </c>
    </row>
    <row r="1687" spans="1:2" hidden="1">
      <c r="A1687" t="s">
        <v>2034</v>
      </c>
      <c r="B1687">
        <v>15114</v>
      </c>
    </row>
    <row r="1688" spans="1:2" hidden="1">
      <c r="A1688" t="s">
        <v>3957</v>
      </c>
      <c r="B1688">
        <v>-21</v>
      </c>
    </row>
    <row r="1689" spans="1:2" hidden="1">
      <c r="A1689" t="s">
        <v>3958</v>
      </c>
      <c r="B1689">
        <v>0</v>
      </c>
    </row>
    <row r="1690" spans="1:2" hidden="1">
      <c r="A1690" t="s">
        <v>3050</v>
      </c>
      <c r="B1690">
        <v>0</v>
      </c>
    </row>
    <row r="1691" spans="1:2" hidden="1">
      <c r="A1691" t="s">
        <v>282</v>
      </c>
      <c r="B1691">
        <v>5300</v>
      </c>
    </row>
    <row r="1692" spans="1:2" hidden="1">
      <c r="A1692" t="s">
        <v>560</v>
      </c>
      <c r="B1692">
        <v>3350</v>
      </c>
    </row>
    <row r="1693" spans="1:2" hidden="1">
      <c r="A1693" t="s">
        <v>408</v>
      </c>
      <c r="B1693">
        <v>5475</v>
      </c>
    </row>
    <row r="1694" spans="1:2" hidden="1">
      <c r="A1694" t="s">
        <v>409</v>
      </c>
      <c r="B1694">
        <v>1909</v>
      </c>
    </row>
    <row r="1695" spans="1:2" hidden="1">
      <c r="A1695" t="s">
        <v>375</v>
      </c>
      <c r="B1695">
        <v>4946</v>
      </c>
    </row>
    <row r="1696" spans="1:2" hidden="1">
      <c r="A1696" t="s">
        <v>410</v>
      </c>
      <c r="B1696">
        <v>5490</v>
      </c>
    </row>
    <row r="1697" spans="1:2" hidden="1">
      <c r="A1697" t="s">
        <v>3959</v>
      </c>
      <c r="B1697">
        <v>0</v>
      </c>
    </row>
    <row r="1698" spans="1:2" hidden="1">
      <c r="A1698" t="s">
        <v>3960</v>
      </c>
      <c r="B1698">
        <v>0</v>
      </c>
    </row>
    <row r="1699" spans="1:2" hidden="1">
      <c r="A1699" t="s">
        <v>3961</v>
      </c>
      <c r="B1699">
        <v>0</v>
      </c>
    </row>
    <row r="1700" spans="1:2" hidden="1">
      <c r="A1700" t="s">
        <v>3962</v>
      </c>
      <c r="B1700">
        <v>0</v>
      </c>
    </row>
    <row r="1701" spans="1:2" hidden="1">
      <c r="A1701" t="s">
        <v>3963</v>
      </c>
      <c r="B1701">
        <v>0</v>
      </c>
    </row>
    <row r="1702" spans="1:2" hidden="1">
      <c r="A1702" t="s">
        <v>3964</v>
      </c>
      <c r="B1702">
        <v>0</v>
      </c>
    </row>
    <row r="1703" spans="1:2" hidden="1">
      <c r="A1703" t="s">
        <v>3965</v>
      </c>
      <c r="B1703">
        <v>53947</v>
      </c>
    </row>
    <row r="1704" spans="1:2" hidden="1">
      <c r="A1704" t="s">
        <v>3966</v>
      </c>
      <c r="B1704">
        <v>124500</v>
      </c>
    </row>
    <row r="1705" spans="1:2" hidden="1">
      <c r="A1705" t="s">
        <v>284</v>
      </c>
      <c r="B1705">
        <v>6514</v>
      </c>
    </row>
    <row r="1706" spans="1:2" hidden="1">
      <c r="A1706" t="s">
        <v>285</v>
      </c>
      <c r="B1706">
        <v>7120</v>
      </c>
    </row>
    <row r="1707" spans="1:2" hidden="1">
      <c r="A1707" t="s">
        <v>286</v>
      </c>
      <c r="B1707">
        <v>7699</v>
      </c>
    </row>
    <row r="1708" spans="1:2" hidden="1">
      <c r="A1708" t="s">
        <v>287</v>
      </c>
      <c r="B1708">
        <v>8143</v>
      </c>
    </row>
    <row r="1709" spans="1:2" hidden="1">
      <c r="A1709" t="s">
        <v>1722</v>
      </c>
      <c r="B1709">
        <v>1779</v>
      </c>
    </row>
    <row r="1710" spans="1:2" hidden="1">
      <c r="A1710" t="s">
        <v>337</v>
      </c>
      <c r="B1710">
        <v>1073</v>
      </c>
    </row>
    <row r="1711" spans="1:2" hidden="1">
      <c r="A1711" t="s">
        <v>338</v>
      </c>
      <c r="B1711">
        <v>1065</v>
      </c>
    </row>
    <row r="1712" spans="1:2" hidden="1">
      <c r="A1712" t="s">
        <v>428</v>
      </c>
      <c r="B1712">
        <v>3604</v>
      </c>
    </row>
    <row r="1713" spans="1:2" hidden="1">
      <c r="A1713" t="s">
        <v>429</v>
      </c>
      <c r="B1713">
        <v>4361</v>
      </c>
    </row>
    <row r="1714" spans="1:2" hidden="1">
      <c r="A1714" t="s">
        <v>561</v>
      </c>
      <c r="B1714">
        <v>10413</v>
      </c>
    </row>
    <row r="1715" spans="1:2" hidden="1">
      <c r="A1715" t="s">
        <v>3967</v>
      </c>
      <c r="B1715">
        <v>0</v>
      </c>
    </row>
    <row r="1716" spans="1:2" hidden="1">
      <c r="A1716" t="s">
        <v>3968</v>
      </c>
      <c r="B1716">
        <v>0</v>
      </c>
    </row>
    <row r="1717" spans="1:2" hidden="1">
      <c r="A1717" t="s">
        <v>3969</v>
      </c>
      <c r="B1717">
        <v>0</v>
      </c>
    </row>
    <row r="1718" spans="1:2" hidden="1">
      <c r="A1718" t="s">
        <v>1699</v>
      </c>
      <c r="B1718">
        <v>52445</v>
      </c>
    </row>
    <row r="1719" spans="1:2" hidden="1">
      <c r="A1719" t="s">
        <v>430</v>
      </c>
      <c r="B1719">
        <v>11202</v>
      </c>
    </row>
    <row r="1720" spans="1:2" hidden="1">
      <c r="A1720" t="s">
        <v>2035</v>
      </c>
      <c r="B1720">
        <v>9993</v>
      </c>
    </row>
    <row r="1721" spans="1:2" hidden="1">
      <c r="A1721" t="s">
        <v>178</v>
      </c>
      <c r="B1721">
        <v>77</v>
      </c>
    </row>
    <row r="1722" spans="1:2" hidden="1">
      <c r="A1722" t="s">
        <v>179</v>
      </c>
      <c r="B1722">
        <v>1077</v>
      </c>
    </row>
    <row r="1723" spans="1:2" hidden="1">
      <c r="A1723" t="s">
        <v>180</v>
      </c>
      <c r="B1723">
        <v>-607</v>
      </c>
    </row>
    <row r="1724" spans="1:2" hidden="1">
      <c r="A1724" t="s">
        <v>2244</v>
      </c>
      <c r="B1724">
        <v>10231</v>
      </c>
    </row>
    <row r="1725" spans="1:2" hidden="1">
      <c r="A1725" t="s">
        <v>3970</v>
      </c>
      <c r="B1725">
        <v>3435</v>
      </c>
    </row>
    <row r="1726" spans="1:2" hidden="1">
      <c r="A1726" t="s">
        <v>44</v>
      </c>
      <c r="B1726">
        <v>4137</v>
      </c>
    </row>
    <row r="1727" spans="1:2" hidden="1">
      <c r="A1727" t="s">
        <v>431</v>
      </c>
      <c r="B1727">
        <v>39689</v>
      </c>
    </row>
    <row r="1728" spans="1:2" hidden="1">
      <c r="A1728" t="s">
        <v>3971</v>
      </c>
      <c r="B1728">
        <v>0</v>
      </c>
    </row>
    <row r="1729" spans="1:2" hidden="1">
      <c r="A1729" t="s">
        <v>3972</v>
      </c>
      <c r="B1729">
        <v>3133</v>
      </c>
    </row>
    <row r="1730" spans="1:2" hidden="1">
      <c r="A1730" t="s">
        <v>3973</v>
      </c>
      <c r="B1730">
        <v>2354</v>
      </c>
    </row>
    <row r="1731" spans="1:2" hidden="1">
      <c r="A1731" t="s">
        <v>3974</v>
      </c>
      <c r="B1731">
        <v>3182</v>
      </c>
    </row>
    <row r="1732" spans="1:2" hidden="1">
      <c r="A1732" t="s">
        <v>3975</v>
      </c>
      <c r="B1732">
        <v>9097</v>
      </c>
    </row>
    <row r="1733" spans="1:2" hidden="1">
      <c r="A1733" t="s">
        <v>3976</v>
      </c>
      <c r="B1733">
        <v>3211</v>
      </c>
    </row>
    <row r="1734" spans="1:2" hidden="1">
      <c r="A1734" t="s">
        <v>3977</v>
      </c>
      <c r="B1734">
        <v>9445</v>
      </c>
    </row>
    <row r="1735" spans="1:2" hidden="1">
      <c r="A1735" t="s">
        <v>3978</v>
      </c>
      <c r="B1735">
        <v>3482</v>
      </c>
    </row>
    <row r="1736" spans="1:2" hidden="1">
      <c r="A1736" t="s">
        <v>3979</v>
      </c>
      <c r="B1736">
        <v>10536</v>
      </c>
    </row>
    <row r="1737" spans="1:2" hidden="1">
      <c r="A1737" t="s">
        <v>3980</v>
      </c>
      <c r="B1737">
        <v>3302</v>
      </c>
    </row>
    <row r="1738" spans="1:2" hidden="1">
      <c r="A1738" t="s">
        <v>3981</v>
      </c>
      <c r="B1738">
        <v>10536</v>
      </c>
    </row>
    <row r="1739" spans="1:2" hidden="1">
      <c r="A1739" t="s">
        <v>3982</v>
      </c>
      <c r="B1739">
        <v>-8</v>
      </c>
    </row>
    <row r="1740" spans="1:2" hidden="1">
      <c r="A1740" t="s">
        <v>181</v>
      </c>
      <c r="B1740">
        <v>1331</v>
      </c>
    </row>
    <row r="1741" spans="1:2" hidden="1">
      <c r="A1741" t="s">
        <v>182</v>
      </c>
      <c r="B1741">
        <v>1342</v>
      </c>
    </row>
    <row r="1742" spans="1:2" hidden="1">
      <c r="A1742" t="s">
        <v>81</v>
      </c>
      <c r="B1742">
        <v>1582</v>
      </c>
    </row>
    <row r="1743" spans="1:2" hidden="1">
      <c r="A1743" t="s">
        <v>2327</v>
      </c>
      <c r="B1743">
        <v>0</v>
      </c>
    </row>
    <row r="1744" spans="1:2" hidden="1">
      <c r="A1744" t="s">
        <v>3983</v>
      </c>
      <c r="B1744">
        <v>6</v>
      </c>
    </row>
    <row r="1745" spans="1:2" hidden="1">
      <c r="A1745" t="s">
        <v>3984</v>
      </c>
      <c r="B1745">
        <v>0</v>
      </c>
    </row>
    <row r="1746" spans="1:2" hidden="1">
      <c r="A1746" t="s">
        <v>2005</v>
      </c>
      <c r="B1746">
        <v>0</v>
      </c>
    </row>
    <row r="1747" spans="1:2" hidden="1">
      <c r="A1747" t="s">
        <v>3066</v>
      </c>
      <c r="B1747">
        <v>2</v>
      </c>
    </row>
    <row r="1748" spans="1:2" hidden="1">
      <c r="A1748" t="s">
        <v>3985</v>
      </c>
      <c r="B1748">
        <v>6050</v>
      </c>
    </row>
    <row r="1749" spans="1:2" hidden="1">
      <c r="A1749" t="s">
        <v>83</v>
      </c>
      <c r="B1749">
        <v>2394</v>
      </c>
    </row>
    <row r="1750" spans="1:2" hidden="1">
      <c r="A1750" t="s">
        <v>310</v>
      </c>
      <c r="B1750">
        <v>1388</v>
      </c>
    </row>
    <row r="1751" spans="1:2" hidden="1">
      <c r="A1751" t="s">
        <v>2245</v>
      </c>
      <c r="B1751">
        <v>659</v>
      </c>
    </row>
    <row r="1752" spans="1:2" hidden="1">
      <c r="A1752" t="s">
        <v>3986</v>
      </c>
      <c r="B1752">
        <v>0</v>
      </c>
    </row>
    <row r="1753" spans="1:2" hidden="1">
      <c r="A1753" t="s">
        <v>3067</v>
      </c>
      <c r="B1753">
        <v>1</v>
      </c>
    </row>
    <row r="1754" spans="1:2" hidden="1">
      <c r="A1754" t="s">
        <v>3987</v>
      </c>
      <c r="B1754">
        <v>0</v>
      </c>
    </row>
    <row r="1755" spans="1:2" hidden="1">
      <c r="A1755" t="s">
        <v>3988</v>
      </c>
      <c r="B1755">
        <v>16</v>
      </c>
    </row>
    <row r="1756" spans="1:2" hidden="1">
      <c r="A1756" t="s">
        <v>3989</v>
      </c>
      <c r="B1756">
        <v>0</v>
      </c>
    </row>
    <row r="1757" spans="1:2" hidden="1">
      <c r="A1757" t="s">
        <v>3990</v>
      </c>
      <c r="B1757">
        <v>0</v>
      </c>
    </row>
    <row r="1758" spans="1:2" hidden="1">
      <c r="A1758" t="s">
        <v>3991</v>
      </c>
      <c r="B1758">
        <v>20</v>
      </c>
    </row>
    <row r="1759" spans="1:2" hidden="1">
      <c r="A1759" t="s">
        <v>3992</v>
      </c>
      <c r="B1759">
        <v>1</v>
      </c>
    </row>
    <row r="1760" spans="1:2" hidden="1">
      <c r="A1760" t="s">
        <v>3993</v>
      </c>
      <c r="B1760">
        <v>0</v>
      </c>
    </row>
    <row r="1761" spans="1:2" hidden="1">
      <c r="A1761" t="s">
        <v>3994</v>
      </c>
      <c r="B1761">
        <v>0</v>
      </c>
    </row>
    <row r="1762" spans="1:2" hidden="1">
      <c r="A1762" t="s">
        <v>3995</v>
      </c>
      <c r="B1762">
        <v>0</v>
      </c>
    </row>
    <row r="1763" spans="1:2" hidden="1">
      <c r="A1763" t="s">
        <v>3996</v>
      </c>
      <c r="B1763">
        <v>0</v>
      </c>
    </row>
    <row r="1764" spans="1:2" hidden="1">
      <c r="A1764" t="s">
        <v>3997</v>
      </c>
      <c r="B1764">
        <v>0</v>
      </c>
    </row>
    <row r="1765" spans="1:2" hidden="1">
      <c r="A1765" t="s">
        <v>3998</v>
      </c>
      <c r="B1765">
        <v>-13</v>
      </c>
    </row>
    <row r="1766" spans="1:2" hidden="1">
      <c r="A1766" t="s">
        <v>3999</v>
      </c>
      <c r="B1766">
        <v>0</v>
      </c>
    </row>
    <row r="1767" spans="1:2" hidden="1">
      <c r="A1767" t="s">
        <v>4000</v>
      </c>
      <c r="B1767">
        <v>10</v>
      </c>
    </row>
    <row r="1768" spans="1:2" hidden="1">
      <c r="A1768" t="s">
        <v>2246</v>
      </c>
      <c r="B1768">
        <v>10896</v>
      </c>
    </row>
    <row r="1769" spans="1:2" hidden="1">
      <c r="A1769" t="s">
        <v>579</v>
      </c>
      <c r="B1769">
        <v>9636</v>
      </c>
    </row>
    <row r="1770" spans="1:2" hidden="1">
      <c r="A1770" t="s">
        <v>2247</v>
      </c>
      <c r="B1770">
        <v>4001</v>
      </c>
    </row>
    <row r="1771" spans="1:2" hidden="1">
      <c r="A1771" t="s">
        <v>2248</v>
      </c>
      <c r="B1771">
        <v>4165</v>
      </c>
    </row>
    <row r="1772" spans="1:2" hidden="1">
      <c r="A1772" t="s">
        <v>2249</v>
      </c>
      <c r="B1772">
        <v>8854</v>
      </c>
    </row>
    <row r="1773" spans="1:2" hidden="1">
      <c r="A1773" t="s">
        <v>2250</v>
      </c>
      <c r="B1773">
        <v>8506</v>
      </c>
    </row>
    <row r="1774" spans="1:2" hidden="1">
      <c r="A1774" t="s">
        <v>2036</v>
      </c>
      <c r="B1774">
        <v>21331</v>
      </c>
    </row>
    <row r="1775" spans="1:2" hidden="1">
      <c r="A1775" t="s">
        <v>4001</v>
      </c>
      <c r="B1775">
        <v>0</v>
      </c>
    </row>
    <row r="1776" spans="1:2" hidden="1">
      <c r="A1776" t="s">
        <v>4002</v>
      </c>
      <c r="B1776">
        <v>0</v>
      </c>
    </row>
    <row r="1777" spans="1:2" hidden="1">
      <c r="A1777" t="s">
        <v>2328</v>
      </c>
      <c r="B1777">
        <v>0</v>
      </c>
    </row>
    <row r="1778" spans="1:2" hidden="1">
      <c r="A1778" t="s">
        <v>4003</v>
      </c>
      <c r="B1778">
        <v>0</v>
      </c>
    </row>
    <row r="1779" spans="1:2" hidden="1">
      <c r="A1779" t="s">
        <v>4004</v>
      </c>
      <c r="B1779">
        <v>-257</v>
      </c>
    </row>
    <row r="1780" spans="1:2" hidden="1">
      <c r="A1780" t="s">
        <v>4005</v>
      </c>
      <c r="B1780">
        <v>3</v>
      </c>
    </row>
    <row r="1781" spans="1:2" hidden="1">
      <c r="A1781" t="s">
        <v>448</v>
      </c>
      <c r="B1781">
        <v>821</v>
      </c>
    </row>
    <row r="1782" spans="1:2" hidden="1">
      <c r="A1782" t="s">
        <v>452</v>
      </c>
      <c r="B1782">
        <v>-360</v>
      </c>
    </row>
    <row r="1783" spans="1:2" hidden="1">
      <c r="A1783" t="s">
        <v>4006</v>
      </c>
      <c r="B1783">
        <v>-965</v>
      </c>
    </row>
    <row r="1784" spans="1:2" hidden="1">
      <c r="A1784" t="s">
        <v>2329</v>
      </c>
      <c r="B1784">
        <v>-34</v>
      </c>
    </row>
    <row r="1785" spans="1:2" hidden="1">
      <c r="A1785" t="s">
        <v>2215</v>
      </c>
      <c r="B1785">
        <v>-2308</v>
      </c>
    </row>
    <row r="1786" spans="1:2" hidden="1">
      <c r="A1786" t="s">
        <v>2330</v>
      </c>
      <c r="B1786">
        <v>1000</v>
      </c>
    </row>
    <row r="1787" spans="1:2" hidden="1">
      <c r="A1787" t="s">
        <v>4007</v>
      </c>
      <c r="B1787">
        <v>0</v>
      </c>
    </row>
    <row r="1788" spans="1:2" hidden="1">
      <c r="A1788" t="s">
        <v>4008</v>
      </c>
      <c r="B1788">
        <v>600</v>
      </c>
    </row>
    <row r="1789" spans="1:2" hidden="1">
      <c r="A1789" t="s">
        <v>4009</v>
      </c>
      <c r="B1789">
        <v>-151</v>
      </c>
    </row>
    <row r="1790" spans="1:2" hidden="1">
      <c r="A1790" t="s">
        <v>3019</v>
      </c>
      <c r="B1790">
        <v>0</v>
      </c>
    </row>
    <row r="1791" spans="1:2" hidden="1">
      <c r="A1791" t="s">
        <v>4010</v>
      </c>
      <c r="B1791">
        <v>0</v>
      </c>
    </row>
    <row r="1792" spans="1:2" hidden="1">
      <c r="A1792" t="s">
        <v>4011</v>
      </c>
      <c r="B1792">
        <v>0</v>
      </c>
    </row>
    <row r="1793" spans="1:2" hidden="1">
      <c r="A1793" t="s">
        <v>4012</v>
      </c>
      <c r="B1793">
        <v>0</v>
      </c>
    </row>
    <row r="1794" spans="1:2" hidden="1">
      <c r="A1794" t="s">
        <v>1797</v>
      </c>
      <c r="B1794">
        <v>0</v>
      </c>
    </row>
    <row r="1795" spans="1:2" hidden="1">
      <c r="A1795" t="s">
        <v>4013</v>
      </c>
      <c r="B1795">
        <v>17310</v>
      </c>
    </row>
    <row r="1796" spans="1:2" hidden="1">
      <c r="A1796" t="s">
        <v>3023</v>
      </c>
      <c r="B1796">
        <v>1960</v>
      </c>
    </row>
    <row r="1797" spans="1:2" hidden="1">
      <c r="A1797" t="s">
        <v>511</v>
      </c>
      <c r="B1797">
        <v>2235</v>
      </c>
    </row>
    <row r="1798" spans="1:2" hidden="1">
      <c r="A1798" t="s">
        <v>4014</v>
      </c>
      <c r="B1798">
        <v>608</v>
      </c>
    </row>
    <row r="1799" spans="1:2" hidden="1">
      <c r="A1799" t="s">
        <v>512</v>
      </c>
      <c r="B1799">
        <v>1075</v>
      </c>
    </row>
    <row r="1800" spans="1:2" hidden="1">
      <c r="A1800" t="s">
        <v>376</v>
      </c>
      <c r="B1800">
        <v>-1750</v>
      </c>
    </row>
    <row r="1801" spans="1:2" hidden="1">
      <c r="A1801" t="s">
        <v>513</v>
      </c>
      <c r="B1801">
        <v>3085</v>
      </c>
    </row>
    <row r="1802" spans="1:2" hidden="1">
      <c r="A1802" t="s">
        <v>1798</v>
      </c>
      <c r="B1802">
        <v>-1</v>
      </c>
    </row>
    <row r="1803" spans="1:2" hidden="1">
      <c r="A1803" t="s">
        <v>4015</v>
      </c>
      <c r="B1803">
        <v>-6</v>
      </c>
    </row>
    <row r="1804" spans="1:2" hidden="1">
      <c r="A1804" t="s">
        <v>339</v>
      </c>
      <c r="B1804">
        <v>0</v>
      </c>
    </row>
    <row r="1805" spans="1:2" hidden="1">
      <c r="A1805" t="s">
        <v>4016</v>
      </c>
      <c r="B1805">
        <v>0</v>
      </c>
    </row>
    <row r="1806" spans="1:2" hidden="1">
      <c r="A1806" t="s">
        <v>4017</v>
      </c>
      <c r="B1806">
        <v>0</v>
      </c>
    </row>
    <row r="1807" spans="1:2" hidden="1">
      <c r="A1807" t="s">
        <v>4018</v>
      </c>
      <c r="B1807">
        <v>400</v>
      </c>
    </row>
    <row r="1808" spans="1:2" hidden="1">
      <c r="A1808" t="s">
        <v>4019</v>
      </c>
      <c r="B1808">
        <v>4177</v>
      </c>
    </row>
    <row r="1809" spans="1:2" hidden="1">
      <c r="A1809" t="s">
        <v>532</v>
      </c>
      <c r="B1809">
        <v>1862</v>
      </c>
    </row>
    <row r="1810" spans="1:2" hidden="1">
      <c r="A1810" t="s">
        <v>377</v>
      </c>
      <c r="B1810">
        <v>-594</v>
      </c>
    </row>
    <row r="1811" spans="1:2" hidden="1">
      <c r="A1811" t="s">
        <v>265</v>
      </c>
      <c r="B1811">
        <v>-1600</v>
      </c>
    </row>
    <row r="1812" spans="1:2" hidden="1">
      <c r="A1812" t="s">
        <v>3005</v>
      </c>
      <c r="B1812">
        <v>10031</v>
      </c>
    </row>
    <row r="1813" spans="1:2" hidden="1">
      <c r="A1813" t="s">
        <v>2037</v>
      </c>
      <c r="B1813">
        <v>-27000</v>
      </c>
    </row>
    <row r="1814" spans="1:2" hidden="1">
      <c r="A1814" t="s">
        <v>84</v>
      </c>
      <c r="B1814">
        <v>0</v>
      </c>
    </row>
    <row r="1815" spans="1:2" hidden="1">
      <c r="A1815" t="s">
        <v>514</v>
      </c>
      <c r="B1815">
        <v>7800</v>
      </c>
    </row>
    <row r="1816" spans="1:2" hidden="1">
      <c r="A1816" t="s">
        <v>580</v>
      </c>
      <c r="B1816">
        <v>400</v>
      </c>
    </row>
    <row r="1817" spans="1:2" hidden="1">
      <c r="A1817" t="s">
        <v>2331</v>
      </c>
      <c r="B1817">
        <v>0</v>
      </c>
    </row>
    <row r="1818" spans="1:2" hidden="1">
      <c r="A1818" t="s">
        <v>4020</v>
      </c>
      <c r="B1818">
        <v>0</v>
      </c>
    </row>
    <row r="1819" spans="1:2" hidden="1">
      <c r="A1819" t="s">
        <v>4021</v>
      </c>
      <c r="B1819">
        <v>7</v>
      </c>
    </row>
    <row r="1820" spans="1:2" hidden="1">
      <c r="A1820" t="s">
        <v>4022</v>
      </c>
      <c r="B1820">
        <v>0</v>
      </c>
    </row>
    <row r="1821" spans="1:2" hidden="1">
      <c r="A1821" t="s">
        <v>1799</v>
      </c>
      <c r="B1821">
        <v>0</v>
      </c>
    </row>
    <row r="1822" spans="1:2" hidden="1">
      <c r="A1822" t="s">
        <v>2251</v>
      </c>
      <c r="B1822">
        <v>12754</v>
      </c>
    </row>
    <row r="1823" spans="1:2" hidden="1">
      <c r="A1823" t="s">
        <v>2252</v>
      </c>
      <c r="B1823">
        <v>9524</v>
      </c>
    </row>
    <row r="1824" spans="1:2" hidden="1">
      <c r="A1824" t="s">
        <v>2253</v>
      </c>
      <c r="B1824">
        <v>11548</v>
      </c>
    </row>
    <row r="1825" spans="1:2" hidden="1">
      <c r="A1825" t="s">
        <v>2254</v>
      </c>
      <c r="B1825">
        <v>13963</v>
      </c>
    </row>
    <row r="1826" spans="1:2" hidden="1">
      <c r="A1826" t="s">
        <v>2255</v>
      </c>
      <c r="B1826">
        <v>29566</v>
      </c>
    </row>
    <row r="1827" spans="1:2" hidden="1">
      <c r="A1827" t="s">
        <v>4023</v>
      </c>
      <c r="B1827">
        <v>10110</v>
      </c>
    </row>
    <row r="1828" spans="1:2" hidden="1">
      <c r="A1828" t="s">
        <v>4024</v>
      </c>
      <c r="B1828">
        <v>0</v>
      </c>
    </row>
    <row r="1829" spans="1:2" hidden="1">
      <c r="A1829" t="s">
        <v>2332</v>
      </c>
      <c r="B1829">
        <v>2461</v>
      </c>
    </row>
    <row r="1830" spans="1:2" hidden="1">
      <c r="A1830" t="s">
        <v>2333</v>
      </c>
      <c r="B1830">
        <v>3248</v>
      </c>
    </row>
    <row r="1831" spans="1:2" hidden="1">
      <c r="A1831" t="s">
        <v>2334</v>
      </c>
      <c r="B1831">
        <v>3256</v>
      </c>
    </row>
    <row r="1832" spans="1:2" hidden="1">
      <c r="A1832" t="s">
        <v>2335</v>
      </c>
      <c r="B1832">
        <v>3054</v>
      </c>
    </row>
    <row r="1833" spans="1:2" hidden="1">
      <c r="A1833" t="s">
        <v>2336</v>
      </c>
      <c r="B1833">
        <v>3100</v>
      </c>
    </row>
    <row r="1834" spans="1:2" hidden="1">
      <c r="A1834" t="s">
        <v>4025</v>
      </c>
      <c r="B1834">
        <v>99</v>
      </c>
    </row>
    <row r="1835" spans="1:2" hidden="1">
      <c r="A1835" t="s">
        <v>4026</v>
      </c>
      <c r="B1835">
        <v>94</v>
      </c>
    </row>
    <row r="1836" spans="1:2" hidden="1">
      <c r="A1836" t="s">
        <v>4027</v>
      </c>
      <c r="B1836">
        <v>94</v>
      </c>
    </row>
    <row r="1837" spans="1:2" hidden="1">
      <c r="A1837" t="s">
        <v>4028</v>
      </c>
      <c r="B1837">
        <v>43</v>
      </c>
    </row>
    <row r="1838" spans="1:2" hidden="1">
      <c r="A1838" t="s">
        <v>4029</v>
      </c>
      <c r="B1838">
        <v>63</v>
      </c>
    </row>
    <row r="1839" spans="1:2" hidden="1">
      <c r="A1839" t="s">
        <v>2216</v>
      </c>
      <c r="B1839">
        <v>1434</v>
      </c>
    </row>
    <row r="1840" spans="1:2" hidden="1">
      <c r="A1840" t="s">
        <v>2217</v>
      </c>
      <c r="B1840">
        <v>2763</v>
      </c>
    </row>
    <row r="1841" spans="1:2" hidden="1">
      <c r="A1841" t="s">
        <v>2218</v>
      </c>
      <c r="B1841">
        <v>2810</v>
      </c>
    </row>
    <row r="1842" spans="1:2" hidden="1">
      <c r="A1842" t="s">
        <v>2219</v>
      </c>
      <c r="B1842">
        <v>2136</v>
      </c>
    </row>
    <row r="1843" spans="1:2" hidden="1">
      <c r="A1843" t="s">
        <v>2220</v>
      </c>
      <c r="B1843">
        <v>2154</v>
      </c>
    </row>
    <row r="1844" spans="1:2" hidden="1">
      <c r="A1844" t="s">
        <v>4030</v>
      </c>
      <c r="B1844">
        <v>-228</v>
      </c>
    </row>
    <row r="1845" spans="1:2" hidden="1">
      <c r="A1845" t="s">
        <v>4031</v>
      </c>
      <c r="B1845">
        <v>1236</v>
      </c>
    </row>
    <row r="1846" spans="1:2" hidden="1">
      <c r="A1846" t="s">
        <v>4032</v>
      </c>
      <c r="B1846">
        <v>1214</v>
      </c>
    </row>
    <row r="1847" spans="1:2" hidden="1">
      <c r="A1847" t="s">
        <v>4033</v>
      </c>
      <c r="B1847">
        <v>0</v>
      </c>
    </row>
    <row r="1848" spans="1:2" hidden="1">
      <c r="A1848" t="s">
        <v>515</v>
      </c>
      <c r="B1848">
        <v>22</v>
      </c>
    </row>
    <row r="1849" spans="1:2" hidden="1">
      <c r="A1849" t="s">
        <v>516</v>
      </c>
      <c r="B1849">
        <v>0</v>
      </c>
    </row>
    <row r="1850" spans="1:2" hidden="1">
      <c r="A1850" t="s">
        <v>517</v>
      </c>
      <c r="B1850">
        <v>-5</v>
      </c>
    </row>
    <row r="1851" spans="1:2" hidden="1">
      <c r="A1851" t="s">
        <v>4034</v>
      </c>
      <c r="B1851">
        <v>32</v>
      </c>
    </row>
    <row r="1852" spans="1:2" hidden="1">
      <c r="A1852" t="s">
        <v>4035</v>
      </c>
      <c r="B1852">
        <v>-273</v>
      </c>
    </row>
    <row r="1853" spans="1:2" hidden="1">
      <c r="A1853" t="s">
        <v>4036</v>
      </c>
      <c r="B1853">
        <v>0</v>
      </c>
    </row>
    <row r="1854" spans="1:2" hidden="1">
      <c r="A1854" t="s">
        <v>4037</v>
      </c>
      <c r="B1854">
        <v>1594</v>
      </c>
    </row>
    <row r="1855" spans="1:2" hidden="1">
      <c r="A1855" t="s">
        <v>2256</v>
      </c>
      <c r="B1855">
        <v>9886</v>
      </c>
    </row>
    <row r="1856" spans="1:2" hidden="1">
      <c r="A1856" t="s">
        <v>4038</v>
      </c>
      <c r="B1856">
        <v>1</v>
      </c>
    </row>
    <row r="1857" spans="1:2" hidden="1">
      <c r="A1857" t="s">
        <v>4039</v>
      </c>
      <c r="B1857">
        <v>9</v>
      </c>
    </row>
    <row r="1858" spans="1:2" hidden="1">
      <c r="A1858" t="s">
        <v>4040</v>
      </c>
      <c r="B1858">
        <v>64</v>
      </c>
    </row>
    <row r="1859" spans="1:2" hidden="1">
      <c r="A1859" t="s">
        <v>4041</v>
      </c>
      <c r="B1859">
        <v>0</v>
      </c>
    </row>
    <row r="1860" spans="1:2" hidden="1">
      <c r="A1860" t="s">
        <v>4042</v>
      </c>
      <c r="B1860">
        <v>0</v>
      </c>
    </row>
    <row r="1861" spans="1:2" hidden="1">
      <c r="A1861" t="s">
        <v>4043</v>
      </c>
      <c r="B1861">
        <v>0</v>
      </c>
    </row>
    <row r="1862" spans="1:2" hidden="1">
      <c r="A1862" t="s">
        <v>4044</v>
      </c>
      <c r="B1862">
        <v>0</v>
      </c>
    </row>
    <row r="1863" spans="1:2" hidden="1">
      <c r="A1863" t="s">
        <v>4045</v>
      </c>
      <c r="B1863">
        <v>4</v>
      </c>
    </row>
    <row r="1864" spans="1:2" hidden="1">
      <c r="A1864" t="s">
        <v>4046</v>
      </c>
      <c r="B1864">
        <v>2</v>
      </c>
    </row>
    <row r="1865" spans="1:2" hidden="1">
      <c r="A1865" t="s">
        <v>4047</v>
      </c>
      <c r="B1865">
        <v>1</v>
      </c>
    </row>
    <row r="1866" spans="1:2" hidden="1">
      <c r="A1866" t="s">
        <v>2374</v>
      </c>
      <c r="B1866">
        <v>0</v>
      </c>
    </row>
    <row r="1867" spans="1:2" hidden="1">
      <c r="A1867" t="s">
        <v>2375</v>
      </c>
      <c r="B1867">
        <v>0</v>
      </c>
    </row>
    <row r="1868" spans="1:2" hidden="1">
      <c r="A1868" t="s">
        <v>2013</v>
      </c>
      <c r="B1868">
        <v>32</v>
      </c>
    </row>
    <row r="1869" spans="1:2" hidden="1">
      <c r="A1869" t="s">
        <v>4048</v>
      </c>
      <c r="B1869">
        <v>0</v>
      </c>
    </row>
    <row r="1870" spans="1:2" hidden="1">
      <c r="A1870" t="s">
        <v>4049</v>
      </c>
      <c r="B1870">
        <v>0</v>
      </c>
    </row>
    <row r="1871" spans="1:2" hidden="1">
      <c r="A1871" t="s">
        <v>4050</v>
      </c>
      <c r="B1871">
        <v>0</v>
      </c>
    </row>
    <row r="1872" spans="1:2" hidden="1">
      <c r="A1872" t="s">
        <v>4051</v>
      </c>
      <c r="B1872">
        <v>0</v>
      </c>
    </row>
    <row r="1873" spans="1:2" hidden="1">
      <c r="A1873" t="s">
        <v>4052</v>
      </c>
      <c r="B1873">
        <v>63</v>
      </c>
    </row>
    <row r="1874" spans="1:2" hidden="1">
      <c r="A1874" t="s">
        <v>4053</v>
      </c>
      <c r="B1874">
        <v>8</v>
      </c>
    </row>
    <row r="1875" spans="1:2" hidden="1">
      <c r="A1875" t="s">
        <v>4054</v>
      </c>
      <c r="B1875">
        <v>10</v>
      </c>
    </row>
    <row r="1876" spans="1:2" hidden="1">
      <c r="A1876" t="s">
        <v>4055</v>
      </c>
      <c r="B1876">
        <v>16</v>
      </c>
    </row>
    <row r="1877" spans="1:2" hidden="1">
      <c r="A1877" t="s">
        <v>4056</v>
      </c>
      <c r="B1877">
        <v>56</v>
      </c>
    </row>
    <row r="1878" spans="1:2" hidden="1">
      <c r="A1878" t="s">
        <v>4057</v>
      </c>
      <c r="B1878">
        <v>0</v>
      </c>
    </row>
    <row r="1879" spans="1:2" hidden="1">
      <c r="A1879" t="s">
        <v>4058</v>
      </c>
      <c r="B1879">
        <v>0</v>
      </c>
    </row>
    <row r="1880" spans="1:2" hidden="1">
      <c r="A1880" t="s">
        <v>4059</v>
      </c>
      <c r="B1880">
        <v>8</v>
      </c>
    </row>
    <row r="1881" spans="1:2" hidden="1">
      <c r="A1881" t="s">
        <v>4060</v>
      </c>
      <c r="B1881">
        <v>0</v>
      </c>
    </row>
    <row r="1882" spans="1:2" hidden="1">
      <c r="A1882" t="s">
        <v>4061</v>
      </c>
      <c r="B1882">
        <v>0</v>
      </c>
    </row>
    <row r="1883" spans="1:2" hidden="1">
      <c r="A1883" t="s">
        <v>4062</v>
      </c>
      <c r="B1883">
        <v>29</v>
      </c>
    </row>
    <row r="1884" spans="1:2" hidden="1">
      <c r="A1884" t="s">
        <v>4063</v>
      </c>
      <c r="B1884">
        <v>30</v>
      </c>
    </row>
    <row r="1885" spans="1:2" hidden="1">
      <c r="A1885" t="s">
        <v>4064</v>
      </c>
      <c r="B1885">
        <v>30</v>
      </c>
    </row>
    <row r="1886" spans="1:2" hidden="1">
      <c r="A1886" t="s">
        <v>4065</v>
      </c>
      <c r="B1886">
        <v>39</v>
      </c>
    </row>
    <row r="1887" spans="1:2" hidden="1">
      <c r="A1887" t="s">
        <v>518</v>
      </c>
      <c r="B1887">
        <v>4476</v>
      </c>
    </row>
    <row r="1888" spans="1:2" hidden="1">
      <c r="A1888" t="s">
        <v>4066</v>
      </c>
      <c r="B1888">
        <v>28</v>
      </c>
    </row>
    <row r="1889" spans="1:2" hidden="1">
      <c r="A1889" t="s">
        <v>4067</v>
      </c>
      <c r="B1889">
        <v>0</v>
      </c>
    </row>
    <row r="1890" spans="1:2" hidden="1">
      <c r="A1890" t="s">
        <v>2337</v>
      </c>
      <c r="B1890">
        <v>0</v>
      </c>
    </row>
    <row r="1891" spans="1:2" hidden="1">
      <c r="A1891" t="s">
        <v>4068</v>
      </c>
      <c r="B1891">
        <v>0</v>
      </c>
    </row>
    <row r="1892" spans="1:2" hidden="1">
      <c r="A1892" t="s">
        <v>4069</v>
      </c>
      <c r="B1892">
        <v>20</v>
      </c>
    </row>
    <row r="1893" spans="1:2" hidden="1">
      <c r="A1893" t="s">
        <v>4070</v>
      </c>
      <c r="B1893">
        <v>0</v>
      </c>
    </row>
    <row r="1894" spans="1:2" hidden="1">
      <c r="A1894" t="s">
        <v>4071</v>
      </c>
      <c r="B1894">
        <v>0</v>
      </c>
    </row>
    <row r="1895" spans="1:2" hidden="1">
      <c r="A1895" t="s">
        <v>4072</v>
      </c>
      <c r="B1895">
        <v>-8</v>
      </c>
    </row>
    <row r="1896" spans="1:2" hidden="1">
      <c r="A1896" t="s">
        <v>4073</v>
      </c>
      <c r="B1896">
        <v>2307</v>
      </c>
    </row>
    <row r="1897" spans="1:2" hidden="1">
      <c r="A1897" t="s">
        <v>4074</v>
      </c>
      <c r="B1897">
        <v>0</v>
      </c>
    </row>
    <row r="1898" spans="1:2" hidden="1">
      <c r="A1898" t="s">
        <v>288</v>
      </c>
      <c r="B1898">
        <v>3453</v>
      </c>
    </row>
    <row r="1899" spans="1:2" hidden="1">
      <c r="A1899" t="s">
        <v>4075</v>
      </c>
      <c r="B1899">
        <v>0</v>
      </c>
    </row>
    <row r="1900" spans="1:2" hidden="1">
      <c r="A1900" t="s">
        <v>4076</v>
      </c>
      <c r="B1900">
        <v>4798</v>
      </c>
    </row>
    <row r="1901" spans="1:2" hidden="1">
      <c r="A1901" t="s">
        <v>2038</v>
      </c>
      <c r="B1901">
        <v>15115</v>
      </c>
    </row>
    <row r="1902" spans="1:2" hidden="1">
      <c r="A1902" t="s">
        <v>121</v>
      </c>
      <c r="B1902">
        <v>-360</v>
      </c>
    </row>
    <row r="1903" spans="1:2" hidden="1">
      <c r="A1903" t="s">
        <v>122</v>
      </c>
      <c r="B1903">
        <v>-360</v>
      </c>
    </row>
    <row r="1904" spans="1:2" hidden="1">
      <c r="A1904" t="s">
        <v>123</v>
      </c>
      <c r="B1904">
        <v>0</v>
      </c>
    </row>
    <row r="1905" spans="1:2" hidden="1">
      <c r="A1905" t="s">
        <v>124</v>
      </c>
      <c r="B1905">
        <v>-236</v>
      </c>
    </row>
    <row r="1906" spans="1:2" hidden="1">
      <c r="A1906" t="s">
        <v>125</v>
      </c>
      <c r="B1906">
        <v>0</v>
      </c>
    </row>
    <row r="1907" spans="1:2" hidden="1">
      <c r="A1907" t="s">
        <v>126</v>
      </c>
      <c r="B1907">
        <v>-360</v>
      </c>
    </row>
    <row r="1908" spans="1:2" hidden="1">
      <c r="A1908" t="s">
        <v>4077</v>
      </c>
      <c r="B1908">
        <v>0</v>
      </c>
    </row>
    <row r="1909" spans="1:2" hidden="1">
      <c r="A1909" t="s">
        <v>4078</v>
      </c>
      <c r="B1909">
        <v>50</v>
      </c>
    </row>
    <row r="1910" spans="1:2" hidden="1">
      <c r="A1910" t="s">
        <v>4079</v>
      </c>
      <c r="B1910">
        <v>0</v>
      </c>
    </row>
    <row r="1911" spans="1:2" hidden="1">
      <c r="A1911" t="s">
        <v>4080</v>
      </c>
      <c r="B1911">
        <v>29</v>
      </c>
    </row>
    <row r="1912" spans="1:2" hidden="1">
      <c r="A1912" t="s">
        <v>378</v>
      </c>
      <c r="B1912">
        <v>1356</v>
      </c>
    </row>
    <row r="1913" spans="1:2" hidden="1">
      <c r="A1913" t="s">
        <v>183</v>
      </c>
      <c r="B1913">
        <v>352</v>
      </c>
    </row>
    <row r="1914" spans="1:2" hidden="1">
      <c r="A1914" t="s">
        <v>184</v>
      </c>
      <c r="B1914">
        <v>1673</v>
      </c>
    </row>
    <row r="1915" spans="1:2" hidden="1">
      <c r="A1915" t="s">
        <v>266</v>
      </c>
      <c r="B1915">
        <v>299</v>
      </c>
    </row>
    <row r="1916" spans="1:2" hidden="1">
      <c r="A1916" t="s">
        <v>2039</v>
      </c>
      <c r="B1916">
        <v>1500</v>
      </c>
    </row>
    <row r="1917" spans="1:2" hidden="1">
      <c r="A1917" t="s">
        <v>186</v>
      </c>
      <c r="B1917">
        <v>11408</v>
      </c>
    </row>
    <row r="1918" spans="1:2" hidden="1">
      <c r="A1918" t="s">
        <v>4081</v>
      </c>
      <c r="B1918">
        <v>0</v>
      </c>
    </row>
    <row r="1919" spans="1:2" hidden="1">
      <c r="A1919" t="s">
        <v>4082</v>
      </c>
      <c r="B1919">
        <v>0</v>
      </c>
    </row>
    <row r="1920" spans="1:2" hidden="1">
      <c r="A1920" t="s">
        <v>4083</v>
      </c>
      <c r="B1920">
        <v>0</v>
      </c>
    </row>
    <row r="1921" spans="1:2" hidden="1">
      <c r="A1921" t="s">
        <v>4084</v>
      </c>
      <c r="B1921">
        <v>0</v>
      </c>
    </row>
    <row r="1922" spans="1:2" hidden="1">
      <c r="A1922" t="s">
        <v>4085</v>
      </c>
      <c r="B1922">
        <v>0</v>
      </c>
    </row>
    <row r="1923" spans="1:2" hidden="1">
      <c r="A1923" t="s">
        <v>4086</v>
      </c>
      <c r="B1923">
        <v>0</v>
      </c>
    </row>
    <row r="1924" spans="1:2" hidden="1">
      <c r="A1924" t="s">
        <v>4087</v>
      </c>
      <c r="B1924">
        <v>0</v>
      </c>
    </row>
    <row r="1925" spans="1:2" hidden="1">
      <c r="A1925" t="s">
        <v>562</v>
      </c>
      <c r="B1925">
        <v>10810</v>
      </c>
    </row>
    <row r="1926" spans="1:2" hidden="1">
      <c r="A1926" t="s">
        <v>3012</v>
      </c>
      <c r="B1926">
        <v>14055</v>
      </c>
    </row>
    <row r="1927" spans="1:2" hidden="1">
      <c r="A1927" t="s">
        <v>4088</v>
      </c>
      <c r="B1927">
        <v>0</v>
      </c>
    </row>
    <row r="1928" spans="1:2" hidden="1">
      <c r="A1928" t="s">
        <v>4089</v>
      </c>
      <c r="B1928">
        <v>-11068</v>
      </c>
    </row>
    <row r="1929" spans="1:2" hidden="1">
      <c r="A1929" t="s">
        <v>411</v>
      </c>
      <c r="B1929">
        <v>19410</v>
      </c>
    </row>
    <row r="1930" spans="1:2" hidden="1">
      <c r="A1930" t="s">
        <v>4090</v>
      </c>
      <c r="B1930">
        <v>95</v>
      </c>
    </row>
    <row r="1931" spans="1:2" hidden="1">
      <c r="A1931" t="s">
        <v>4091</v>
      </c>
      <c r="B1931">
        <v>0</v>
      </c>
    </row>
    <row r="1932" spans="1:2" hidden="1">
      <c r="A1932" t="s">
        <v>465</v>
      </c>
      <c r="B1932">
        <v>546</v>
      </c>
    </row>
    <row r="1933" spans="1:2" hidden="1">
      <c r="A1933" t="s">
        <v>533</v>
      </c>
      <c r="B1933">
        <v>600</v>
      </c>
    </row>
    <row r="1934" spans="1:2" hidden="1">
      <c r="A1934" t="s">
        <v>534</v>
      </c>
      <c r="B1934">
        <v>547</v>
      </c>
    </row>
    <row r="1935" spans="1:2" hidden="1">
      <c r="A1935" t="s">
        <v>4092</v>
      </c>
      <c r="B1935">
        <v>47</v>
      </c>
    </row>
    <row r="1936" spans="1:2" hidden="1">
      <c r="A1936" t="s">
        <v>4093</v>
      </c>
      <c r="B1936">
        <v>48</v>
      </c>
    </row>
    <row r="1937" spans="1:2" hidden="1">
      <c r="A1937" t="s">
        <v>535</v>
      </c>
      <c r="B1937">
        <v>550</v>
      </c>
    </row>
    <row r="1938" spans="1:2" hidden="1">
      <c r="A1938" t="s">
        <v>4094</v>
      </c>
      <c r="B1938">
        <v>0</v>
      </c>
    </row>
    <row r="1939" spans="1:2" hidden="1">
      <c r="A1939" t="s">
        <v>4095</v>
      </c>
      <c r="B1939">
        <v>0</v>
      </c>
    </row>
    <row r="1940" spans="1:2" hidden="1">
      <c r="A1940" t="s">
        <v>549</v>
      </c>
      <c r="B1940">
        <v>550</v>
      </c>
    </row>
    <row r="1941" spans="1:2" hidden="1">
      <c r="A1941" t="s">
        <v>550</v>
      </c>
      <c r="B1941">
        <v>550</v>
      </c>
    </row>
    <row r="1942" spans="1:2" hidden="1">
      <c r="A1942" t="s">
        <v>4096</v>
      </c>
      <c r="B1942">
        <v>50</v>
      </c>
    </row>
    <row r="1943" spans="1:2" hidden="1">
      <c r="A1943" t="s">
        <v>4097</v>
      </c>
      <c r="B1943">
        <v>50</v>
      </c>
    </row>
    <row r="1944" spans="1:2" hidden="1">
      <c r="A1944" t="s">
        <v>4098</v>
      </c>
      <c r="B1944">
        <v>0</v>
      </c>
    </row>
    <row r="1945" spans="1:2" hidden="1">
      <c r="A1945" t="s">
        <v>4099</v>
      </c>
      <c r="B1945">
        <v>0</v>
      </c>
    </row>
    <row r="1946" spans="1:2" hidden="1">
      <c r="A1946" t="s">
        <v>4100</v>
      </c>
      <c r="B1946">
        <v>24</v>
      </c>
    </row>
    <row r="1947" spans="1:2" hidden="1">
      <c r="A1947" t="s">
        <v>4101</v>
      </c>
      <c r="B1947">
        <v>4999</v>
      </c>
    </row>
    <row r="1948" spans="1:2" hidden="1">
      <c r="A1948" t="s">
        <v>4102</v>
      </c>
      <c r="B1948">
        <v>5000</v>
      </c>
    </row>
    <row r="1949" spans="1:2" hidden="1">
      <c r="A1949" t="s">
        <v>4103</v>
      </c>
      <c r="B1949">
        <v>0</v>
      </c>
    </row>
    <row r="1950" spans="1:2" hidden="1">
      <c r="A1950" t="s">
        <v>489</v>
      </c>
      <c r="B1950">
        <v>525</v>
      </c>
    </row>
    <row r="1951" spans="1:2" hidden="1">
      <c r="A1951" t="s">
        <v>490</v>
      </c>
      <c r="B1951">
        <v>500</v>
      </c>
    </row>
    <row r="1952" spans="1:2" hidden="1">
      <c r="A1952" t="s">
        <v>3021</v>
      </c>
      <c r="B1952">
        <v>460</v>
      </c>
    </row>
    <row r="1953" spans="1:2" hidden="1">
      <c r="A1953" t="s">
        <v>519</v>
      </c>
      <c r="B1953">
        <v>520</v>
      </c>
    </row>
    <row r="1954" spans="1:2" hidden="1">
      <c r="A1954" t="s">
        <v>536</v>
      </c>
      <c r="B1954">
        <v>600</v>
      </c>
    </row>
    <row r="1955" spans="1:2" hidden="1">
      <c r="A1955" t="s">
        <v>537</v>
      </c>
      <c r="B1955">
        <v>500</v>
      </c>
    </row>
    <row r="1956" spans="1:2" hidden="1">
      <c r="A1956" t="s">
        <v>4104</v>
      </c>
      <c r="B1956">
        <v>0</v>
      </c>
    </row>
    <row r="1957" spans="1:2" hidden="1">
      <c r="A1957" t="s">
        <v>551</v>
      </c>
      <c r="B1957">
        <v>500</v>
      </c>
    </row>
    <row r="1958" spans="1:2" hidden="1">
      <c r="A1958" t="s">
        <v>552</v>
      </c>
      <c r="B1958">
        <v>500</v>
      </c>
    </row>
    <row r="1959" spans="1:2" hidden="1">
      <c r="A1959" t="s">
        <v>453</v>
      </c>
      <c r="B1959">
        <v>520</v>
      </c>
    </row>
    <row r="1960" spans="1:2" hidden="1">
      <c r="A1960" t="s">
        <v>454</v>
      </c>
      <c r="B1960">
        <v>520</v>
      </c>
    </row>
    <row r="1961" spans="1:2" hidden="1">
      <c r="A1961" t="s">
        <v>455</v>
      </c>
      <c r="B1961">
        <v>515</v>
      </c>
    </row>
    <row r="1962" spans="1:2" hidden="1">
      <c r="A1962" t="s">
        <v>3036</v>
      </c>
      <c r="B1962">
        <v>0</v>
      </c>
    </row>
    <row r="1963" spans="1:2" hidden="1">
      <c r="A1963" t="s">
        <v>2040</v>
      </c>
      <c r="B1963">
        <v>457</v>
      </c>
    </row>
    <row r="1964" spans="1:2" hidden="1">
      <c r="A1964" t="s">
        <v>4105</v>
      </c>
      <c r="B1964">
        <v>25</v>
      </c>
    </row>
    <row r="1965" spans="1:2" hidden="1">
      <c r="A1965" t="s">
        <v>4106</v>
      </c>
      <c r="B1965">
        <v>500</v>
      </c>
    </row>
    <row r="1966" spans="1:2" hidden="1">
      <c r="A1966" t="s">
        <v>4107</v>
      </c>
      <c r="B1966">
        <v>2600</v>
      </c>
    </row>
    <row r="1967" spans="1:2" hidden="1">
      <c r="A1967" t="s">
        <v>564</v>
      </c>
      <c r="B1967">
        <v>500</v>
      </c>
    </row>
    <row r="1968" spans="1:2" hidden="1">
      <c r="A1968" t="s">
        <v>565</v>
      </c>
      <c r="B1968">
        <v>500</v>
      </c>
    </row>
    <row r="1969" spans="1:2" hidden="1">
      <c r="A1969" t="s">
        <v>566</v>
      </c>
      <c r="B1969">
        <v>500</v>
      </c>
    </row>
    <row r="1970" spans="1:2" hidden="1">
      <c r="A1970" t="s">
        <v>567</v>
      </c>
      <c r="B1970">
        <v>500</v>
      </c>
    </row>
    <row r="1971" spans="1:2" hidden="1">
      <c r="A1971" t="s">
        <v>3006</v>
      </c>
      <c r="B1971">
        <v>525</v>
      </c>
    </row>
    <row r="1972" spans="1:2" hidden="1">
      <c r="A1972" t="s">
        <v>1713</v>
      </c>
      <c r="B1972">
        <v>50</v>
      </c>
    </row>
    <row r="1973" spans="1:2" hidden="1">
      <c r="A1973" t="s">
        <v>341</v>
      </c>
      <c r="B1973">
        <v>4168</v>
      </c>
    </row>
    <row r="1974" spans="1:2" hidden="1">
      <c r="A1974" t="s">
        <v>342</v>
      </c>
      <c r="B1974">
        <v>1457</v>
      </c>
    </row>
    <row r="1975" spans="1:2" hidden="1">
      <c r="A1975" t="s">
        <v>343</v>
      </c>
      <c r="B1975">
        <v>4173</v>
      </c>
    </row>
    <row r="1976" spans="1:2" hidden="1">
      <c r="A1976" t="s">
        <v>344</v>
      </c>
      <c r="B1976">
        <v>1468</v>
      </c>
    </row>
    <row r="1977" spans="1:2" hidden="1">
      <c r="A1977" t="s">
        <v>521</v>
      </c>
      <c r="B1977">
        <v>5663</v>
      </c>
    </row>
    <row r="1978" spans="1:2" hidden="1">
      <c r="A1978" t="s">
        <v>2041</v>
      </c>
      <c r="B1978">
        <v>1840</v>
      </c>
    </row>
    <row r="1979" spans="1:2" hidden="1">
      <c r="A1979" t="s">
        <v>522</v>
      </c>
      <c r="B1979">
        <v>5655</v>
      </c>
    </row>
    <row r="1980" spans="1:2" hidden="1">
      <c r="A1980" t="s">
        <v>2042</v>
      </c>
      <c r="B1980">
        <v>1854</v>
      </c>
    </row>
    <row r="1981" spans="1:2" hidden="1">
      <c r="A1981" t="s">
        <v>345</v>
      </c>
      <c r="B1981">
        <v>5675</v>
      </c>
    </row>
    <row r="1982" spans="1:2" hidden="1">
      <c r="A1982" t="s">
        <v>346</v>
      </c>
      <c r="B1982">
        <v>1816</v>
      </c>
    </row>
    <row r="1983" spans="1:2" hidden="1">
      <c r="A1983" t="s">
        <v>347</v>
      </c>
      <c r="B1983">
        <v>5675</v>
      </c>
    </row>
    <row r="1984" spans="1:2" hidden="1">
      <c r="A1984" t="s">
        <v>348</v>
      </c>
      <c r="B1984">
        <v>1816</v>
      </c>
    </row>
    <row r="1985" spans="1:2" hidden="1">
      <c r="A1985" t="s">
        <v>4108</v>
      </c>
      <c r="B1985">
        <v>10</v>
      </c>
    </row>
    <row r="1986" spans="1:2" hidden="1">
      <c r="A1986" t="s">
        <v>2367</v>
      </c>
      <c r="B1986">
        <v>17</v>
      </c>
    </row>
    <row r="1987" spans="1:2" hidden="1">
      <c r="A1987" t="s">
        <v>3086</v>
      </c>
      <c r="B1987">
        <v>0</v>
      </c>
    </row>
    <row r="1988" spans="1:2" hidden="1">
      <c r="A1988" t="s">
        <v>3087</v>
      </c>
      <c r="B1988">
        <v>0</v>
      </c>
    </row>
    <row r="1989" spans="1:2" hidden="1">
      <c r="A1989" t="s">
        <v>4109</v>
      </c>
      <c r="B1989">
        <v>14</v>
      </c>
    </row>
    <row r="1990" spans="1:2" hidden="1">
      <c r="A1990" t="s">
        <v>4110</v>
      </c>
      <c r="B1990">
        <v>4</v>
      </c>
    </row>
    <row r="1991" spans="1:2" hidden="1">
      <c r="A1991" t="s">
        <v>3063</v>
      </c>
      <c r="B1991">
        <v>0</v>
      </c>
    </row>
    <row r="1992" spans="1:2" hidden="1">
      <c r="A1992" t="s">
        <v>4111</v>
      </c>
      <c r="B1992">
        <v>7</v>
      </c>
    </row>
    <row r="1993" spans="1:2" hidden="1">
      <c r="A1993" t="s">
        <v>4112</v>
      </c>
      <c r="B1993">
        <v>0</v>
      </c>
    </row>
    <row r="1994" spans="1:2" hidden="1">
      <c r="A1994" t="s">
        <v>3030</v>
      </c>
      <c r="B1994">
        <v>525</v>
      </c>
    </row>
    <row r="1995" spans="1:2" hidden="1">
      <c r="A1995" t="s">
        <v>3031</v>
      </c>
      <c r="B1995">
        <v>525</v>
      </c>
    </row>
    <row r="1996" spans="1:2" hidden="1">
      <c r="A1996" t="s">
        <v>2221</v>
      </c>
      <c r="B1996">
        <v>2460</v>
      </c>
    </row>
    <row r="1997" spans="1:2" hidden="1">
      <c r="A1997" t="s">
        <v>3007</v>
      </c>
      <c r="B1997">
        <v>525</v>
      </c>
    </row>
    <row r="1998" spans="1:2" hidden="1">
      <c r="A1998" t="s">
        <v>4113</v>
      </c>
      <c r="B1998">
        <v>-14</v>
      </c>
    </row>
    <row r="1999" spans="1:2" hidden="1">
      <c r="A1999" t="s">
        <v>4114</v>
      </c>
      <c r="B1999">
        <v>400</v>
      </c>
    </row>
    <row r="2000" spans="1:2" hidden="1">
      <c r="A2000" t="s">
        <v>4115</v>
      </c>
      <c r="B2000">
        <v>980</v>
      </c>
    </row>
    <row r="2001" spans="1:2" hidden="1">
      <c r="A2001" t="s">
        <v>3032</v>
      </c>
      <c r="B2001">
        <v>500</v>
      </c>
    </row>
    <row r="2002" spans="1:2" hidden="1">
      <c r="A2002" t="s">
        <v>568</v>
      </c>
      <c r="B2002">
        <v>500</v>
      </c>
    </row>
    <row r="2003" spans="1:2" hidden="1">
      <c r="A2003" t="s">
        <v>2257</v>
      </c>
      <c r="B2003">
        <v>0</v>
      </c>
    </row>
    <row r="2004" spans="1:2" hidden="1">
      <c r="A2004" t="s">
        <v>2344</v>
      </c>
      <c r="B2004">
        <v>0</v>
      </c>
    </row>
    <row r="2005" spans="1:2" hidden="1">
      <c r="A2005" t="s">
        <v>4116</v>
      </c>
      <c r="B2005">
        <v>0</v>
      </c>
    </row>
    <row r="2006" spans="1:2" hidden="1">
      <c r="A2006" t="s">
        <v>4117</v>
      </c>
      <c r="B2006">
        <v>0</v>
      </c>
    </row>
    <row r="2007" spans="1:2" hidden="1">
      <c r="A2007" t="s">
        <v>4118</v>
      </c>
      <c r="B2007">
        <v>0</v>
      </c>
    </row>
    <row r="2008" spans="1:2" hidden="1">
      <c r="A2008" t="s">
        <v>4119</v>
      </c>
      <c r="B2008">
        <v>-2</v>
      </c>
    </row>
    <row r="2009" spans="1:2" hidden="1">
      <c r="A2009" t="s">
        <v>2353</v>
      </c>
      <c r="B2009">
        <v>-91</v>
      </c>
    </row>
    <row r="2010" spans="1:2" hidden="1">
      <c r="A2010" t="s">
        <v>581</v>
      </c>
      <c r="B2010">
        <v>1110</v>
      </c>
    </row>
    <row r="2011" spans="1:2" hidden="1">
      <c r="A2011" t="s">
        <v>187</v>
      </c>
      <c r="B2011">
        <v>-286</v>
      </c>
    </row>
    <row r="2012" spans="1:2" hidden="1">
      <c r="A2012" t="s">
        <v>311</v>
      </c>
      <c r="B2012">
        <v>747</v>
      </c>
    </row>
    <row r="2013" spans="1:2" hidden="1">
      <c r="A2013" t="s">
        <v>312</v>
      </c>
      <c r="B2013">
        <v>360</v>
      </c>
    </row>
    <row r="2014" spans="1:2" hidden="1">
      <c r="A2014" t="s">
        <v>582</v>
      </c>
      <c r="B2014">
        <v>4</v>
      </c>
    </row>
    <row r="2015" spans="1:2" hidden="1">
      <c r="A2015" t="s">
        <v>127</v>
      </c>
      <c r="B2015">
        <v>203</v>
      </c>
    </row>
    <row r="2016" spans="1:2" hidden="1">
      <c r="A2016" t="s">
        <v>2258</v>
      </c>
      <c r="B2016">
        <v>504</v>
      </c>
    </row>
    <row r="2017" spans="1:2" hidden="1">
      <c r="A2017" t="s">
        <v>2348</v>
      </c>
      <c r="B2017">
        <v>548</v>
      </c>
    </row>
    <row r="2018" spans="1:2" hidden="1">
      <c r="A2018" t="s">
        <v>2259</v>
      </c>
      <c r="B2018">
        <v>545</v>
      </c>
    </row>
    <row r="2019" spans="1:2" hidden="1">
      <c r="A2019" t="s">
        <v>4120</v>
      </c>
      <c r="B2019">
        <v>0</v>
      </c>
    </row>
    <row r="2020" spans="1:2" hidden="1">
      <c r="A2020" t="s">
        <v>379</v>
      </c>
      <c r="B2020">
        <v>2110</v>
      </c>
    </row>
    <row r="2021" spans="1:2" hidden="1">
      <c r="A2021" t="s">
        <v>2368</v>
      </c>
      <c r="B2021">
        <v>0</v>
      </c>
    </row>
    <row r="2022" spans="1:2" hidden="1">
      <c r="A2022" t="s">
        <v>2369</v>
      </c>
      <c r="B2022">
        <v>2</v>
      </c>
    </row>
    <row r="2023" spans="1:2" hidden="1">
      <c r="A2023" t="s">
        <v>2370</v>
      </c>
      <c r="B2023">
        <v>0</v>
      </c>
    </row>
    <row r="2024" spans="1:2" hidden="1">
      <c r="A2024" t="s">
        <v>267</v>
      </c>
      <c r="B2024">
        <v>-540</v>
      </c>
    </row>
    <row r="2025" spans="1:2" hidden="1">
      <c r="A2025" t="s">
        <v>2014</v>
      </c>
      <c r="B2025">
        <v>4451</v>
      </c>
    </row>
    <row r="2026" spans="1:2" hidden="1">
      <c r="A2026" t="s">
        <v>2043</v>
      </c>
      <c r="B2026">
        <v>222</v>
      </c>
    </row>
    <row r="2027" spans="1:2" hidden="1">
      <c r="A2027" t="s">
        <v>2015</v>
      </c>
      <c r="B2027">
        <v>4451</v>
      </c>
    </row>
    <row r="2028" spans="1:2" hidden="1">
      <c r="A2028" t="s">
        <v>583</v>
      </c>
      <c r="B2028">
        <v>560</v>
      </c>
    </row>
    <row r="2029" spans="1:2" hidden="1">
      <c r="A2029" t="s">
        <v>584</v>
      </c>
      <c r="B2029">
        <v>560</v>
      </c>
    </row>
    <row r="2030" spans="1:2" hidden="1">
      <c r="A2030" t="s">
        <v>4121</v>
      </c>
      <c r="B2030">
        <v>0</v>
      </c>
    </row>
    <row r="2031" spans="1:2" hidden="1">
      <c r="A2031" t="s">
        <v>3075</v>
      </c>
      <c r="B2031">
        <v>0</v>
      </c>
    </row>
    <row r="2032" spans="1:2" hidden="1">
      <c r="A2032" t="s">
        <v>128</v>
      </c>
      <c r="B2032">
        <v>688</v>
      </c>
    </row>
    <row r="2033" spans="1:2" hidden="1">
      <c r="A2033" t="s">
        <v>4122</v>
      </c>
      <c r="B2033">
        <v>0</v>
      </c>
    </row>
    <row r="2034" spans="1:2" hidden="1">
      <c r="A2034" t="s">
        <v>4123</v>
      </c>
      <c r="B2034">
        <v>0</v>
      </c>
    </row>
    <row r="2035" spans="1:2" hidden="1">
      <c r="A2035" t="s">
        <v>3065</v>
      </c>
      <c r="B2035">
        <v>0</v>
      </c>
    </row>
    <row r="2036" spans="1:2" hidden="1">
      <c r="A2036" t="s">
        <v>3064</v>
      </c>
      <c r="B2036">
        <v>0</v>
      </c>
    </row>
    <row r="2037" spans="1:2" hidden="1">
      <c r="A2037" t="s">
        <v>1703</v>
      </c>
      <c r="B2037">
        <v>2916</v>
      </c>
    </row>
    <row r="2038" spans="1:2" hidden="1">
      <c r="A2038" t="s">
        <v>1704</v>
      </c>
      <c r="B2038">
        <v>3500</v>
      </c>
    </row>
    <row r="2039" spans="1:2" hidden="1">
      <c r="A2039" t="s">
        <v>2222</v>
      </c>
      <c r="B2039">
        <v>-532</v>
      </c>
    </row>
    <row r="2040" spans="1:2" hidden="1">
      <c r="A2040" t="s">
        <v>2223</v>
      </c>
      <c r="B2040">
        <v>-532</v>
      </c>
    </row>
    <row r="2041" spans="1:2" hidden="1">
      <c r="A2041" t="s">
        <v>523</v>
      </c>
      <c r="B2041">
        <v>1110</v>
      </c>
    </row>
    <row r="2042" spans="1:2" hidden="1">
      <c r="A2042" t="s">
        <v>2044</v>
      </c>
      <c r="B2042">
        <v>0</v>
      </c>
    </row>
    <row r="2043" spans="1:2" hidden="1">
      <c r="A2043" t="s">
        <v>524</v>
      </c>
      <c r="B2043">
        <v>1110</v>
      </c>
    </row>
    <row r="2044" spans="1:2" hidden="1">
      <c r="A2044" t="s">
        <v>268</v>
      </c>
      <c r="B2044">
        <v>-700</v>
      </c>
    </row>
    <row r="2045" spans="1:2" hidden="1">
      <c r="A2045" t="s">
        <v>2224</v>
      </c>
      <c r="B2045">
        <v>728</v>
      </c>
    </row>
    <row r="2046" spans="1:2" hidden="1">
      <c r="A2046" t="s">
        <v>2225</v>
      </c>
      <c r="B2046">
        <v>2328</v>
      </c>
    </row>
    <row r="2047" spans="1:2" hidden="1">
      <c r="A2047" t="s">
        <v>2226</v>
      </c>
      <c r="B2047">
        <v>-647</v>
      </c>
    </row>
    <row r="2048" spans="1:2" hidden="1">
      <c r="A2048" t="s">
        <v>2227</v>
      </c>
      <c r="B2048">
        <v>-1647</v>
      </c>
    </row>
    <row r="2049" spans="1:2" hidden="1">
      <c r="A2049" t="s">
        <v>4124</v>
      </c>
      <c r="B2049">
        <v>0</v>
      </c>
    </row>
    <row r="2050" spans="1:2" hidden="1">
      <c r="A2050" t="s">
        <v>4125</v>
      </c>
      <c r="B2050">
        <v>0</v>
      </c>
    </row>
    <row r="2051" spans="1:2" hidden="1">
      <c r="A2051" t="s">
        <v>2371</v>
      </c>
      <c r="B2051">
        <v>0</v>
      </c>
    </row>
    <row r="2052" spans="1:2" hidden="1">
      <c r="A2052" t="s">
        <v>4126</v>
      </c>
      <c r="B2052">
        <v>2</v>
      </c>
    </row>
    <row r="2053" spans="1:2" hidden="1">
      <c r="A2053" t="s">
        <v>2260</v>
      </c>
      <c r="B2053">
        <v>-5331</v>
      </c>
    </row>
    <row r="2054" spans="1:2" hidden="1">
      <c r="A2054" t="s">
        <v>4127</v>
      </c>
      <c r="B2054">
        <v>-5</v>
      </c>
    </row>
    <row r="2055" spans="1:2" hidden="1">
      <c r="A2055" t="s">
        <v>2261</v>
      </c>
      <c r="B2055">
        <v>-5333</v>
      </c>
    </row>
    <row r="2056" spans="1:2" hidden="1">
      <c r="A2056" t="s">
        <v>4128</v>
      </c>
      <c r="B2056">
        <v>-16</v>
      </c>
    </row>
    <row r="2057" spans="1:2" hidden="1">
      <c r="A2057" t="s">
        <v>4129</v>
      </c>
      <c r="B2057">
        <v>500</v>
      </c>
    </row>
    <row r="2058" spans="1:2" hidden="1">
      <c r="A2058" t="s">
        <v>4130</v>
      </c>
      <c r="B2058">
        <v>0</v>
      </c>
    </row>
    <row r="2059" spans="1:2" hidden="1">
      <c r="A2059" t="s">
        <v>4131</v>
      </c>
      <c r="B2059">
        <v>-4</v>
      </c>
    </row>
    <row r="2060" spans="1:2" hidden="1">
      <c r="A2060" t="s">
        <v>4132</v>
      </c>
      <c r="B2060">
        <v>0</v>
      </c>
    </row>
    <row r="2061" spans="1:2" hidden="1">
      <c r="A2061" t="s">
        <v>2345</v>
      </c>
      <c r="B2061">
        <v>0</v>
      </c>
    </row>
    <row r="2062" spans="1:2" hidden="1">
      <c r="A2062" t="s">
        <v>4133</v>
      </c>
      <c r="B2062">
        <v>0</v>
      </c>
    </row>
    <row r="2063" spans="1:2" hidden="1">
      <c r="A2063" t="s">
        <v>4134</v>
      </c>
      <c r="B2063">
        <v>0</v>
      </c>
    </row>
    <row r="2064" spans="1:2" hidden="1">
      <c r="A2064" t="s">
        <v>4135</v>
      </c>
      <c r="B2064">
        <v>0</v>
      </c>
    </row>
    <row r="2065" spans="1:2" hidden="1">
      <c r="A2065" t="s">
        <v>2986</v>
      </c>
      <c r="B2065">
        <v>770</v>
      </c>
    </row>
    <row r="2066" spans="1:2" hidden="1">
      <c r="A2066" t="s">
        <v>2987</v>
      </c>
      <c r="B2066">
        <v>770</v>
      </c>
    </row>
    <row r="2067" spans="1:2" hidden="1">
      <c r="A2067" t="s">
        <v>2359</v>
      </c>
      <c r="B2067">
        <v>0</v>
      </c>
    </row>
    <row r="2068" spans="1:2" hidden="1">
      <c r="A2068" t="s">
        <v>2356</v>
      </c>
      <c r="B2068">
        <v>0</v>
      </c>
    </row>
    <row r="2069" spans="1:2" hidden="1">
      <c r="A2069" t="s">
        <v>4136</v>
      </c>
      <c r="B2069">
        <v>464</v>
      </c>
    </row>
    <row r="2070" spans="1:2" hidden="1">
      <c r="A2070" t="s">
        <v>4137</v>
      </c>
      <c r="B2070">
        <v>280</v>
      </c>
    </row>
    <row r="2071" spans="1:2" hidden="1">
      <c r="A2071" t="s">
        <v>380</v>
      </c>
      <c r="B2071">
        <v>615</v>
      </c>
    </row>
    <row r="2072" spans="1:2" hidden="1">
      <c r="A2072" t="s">
        <v>585</v>
      </c>
      <c r="B2072">
        <v>516</v>
      </c>
    </row>
    <row r="2073" spans="1:2" hidden="1">
      <c r="A2073" t="s">
        <v>525</v>
      </c>
      <c r="B2073">
        <v>559</v>
      </c>
    </row>
    <row r="2074" spans="1:2" hidden="1">
      <c r="A2074" t="s">
        <v>4138</v>
      </c>
      <c r="B2074">
        <v>200</v>
      </c>
    </row>
    <row r="2075" spans="1:2" hidden="1">
      <c r="A2075" t="s">
        <v>2988</v>
      </c>
      <c r="B2075">
        <v>800</v>
      </c>
    </row>
    <row r="2076" spans="1:2" hidden="1">
      <c r="A2076" t="s">
        <v>4139</v>
      </c>
      <c r="B2076">
        <v>200</v>
      </c>
    </row>
    <row r="2077" spans="1:2" hidden="1">
      <c r="A2077" t="s">
        <v>2989</v>
      </c>
      <c r="B2077">
        <v>800</v>
      </c>
    </row>
    <row r="2078" spans="1:2" hidden="1">
      <c r="A2078" t="s">
        <v>3008</v>
      </c>
      <c r="B2078">
        <v>890</v>
      </c>
    </row>
    <row r="2079" spans="1:2" hidden="1">
      <c r="A2079" t="s">
        <v>4140</v>
      </c>
      <c r="B2079">
        <v>200</v>
      </c>
    </row>
    <row r="2080" spans="1:2" hidden="1">
      <c r="A2080" t="s">
        <v>2990</v>
      </c>
      <c r="B2080">
        <v>800</v>
      </c>
    </row>
    <row r="2081" spans="1:2" hidden="1">
      <c r="A2081" t="s">
        <v>4141</v>
      </c>
      <c r="B2081">
        <v>200</v>
      </c>
    </row>
    <row r="2082" spans="1:2" hidden="1">
      <c r="A2082" t="s">
        <v>2991</v>
      </c>
      <c r="B2082">
        <v>800</v>
      </c>
    </row>
    <row r="2083" spans="1:2" hidden="1">
      <c r="A2083" t="s">
        <v>4142</v>
      </c>
      <c r="B2083">
        <v>200</v>
      </c>
    </row>
    <row r="2084" spans="1:2" hidden="1">
      <c r="A2084" t="s">
        <v>2992</v>
      </c>
      <c r="B2084">
        <v>800</v>
      </c>
    </row>
    <row r="2085" spans="1:2" hidden="1">
      <c r="A2085" t="s">
        <v>4143</v>
      </c>
      <c r="B2085">
        <v>200</v>
      </c>
    </row>
    <row r="2086" spans="1:2" hidden="1">
      <c r="A2086" t="s">
        <v>2993</v>
      </c>
      <c r="B2086">
        <v>800</v>
      </c>
    </row>
    <row r="2087" spans="1:2" hidden="1">
      <c r="A2087" t="s">
        <v>320</v>
      </c>
      <c r="B2087">
        <v>0</v>
      </c>
    </row>
    <row r="2088" spans="1:2" hidden="1">
      <c r="A2088" t="s">
        <v>477</v>
      </c>
      <c r="B2088">
        <v>300</v>
      </c>
    </row>
    <row r="2089" spans="1:2" hidden="1">
      <c r="A2089" t="s">
        <v>456</v>
      </c>
      <c r="B2089">
        <v>619</v>
      </c>
    </row>
    <row r="2090" spans="1:2" hidden="1">
      <c r="A2090" t="s">
        <v>4144</v>
      </c>
      <c r="B2090">
        <v>500</v>
      </c>
    </row>
    <row r="2091" spans="1:2" hidden="1">
      <c r="A2091" t="s">
        <v>2995</v>
      </c>
      <c r="B2091">
        <v>0</v>
      </c>
    </row>
    <row r="2092" spans="1:2" hidden="1">
      <c r="A2092" t="s">
        <v>4145</v>
      </c>
      <c r="B2092">
        <v>0</v>
      </c>
    </row>
    <row r="2093" spans="1:2" hidden="1">
      <c r="A2093" t="s">
        <v>349</v>
      </c>
      <c r="B2093">
        <v>0</v>
      </c>
    </row>
    <row r="2094" spans="1:2" hidden="1">
      <c r="A2094" t="s">
        <v>4146</v>
      </c>
      <c r="B2094">
        <v>0</v>
      </c>
    </row>
    <row r="2095" spans="1:2" hidden="1">
      <c r="A2095" t="s">
        <v>4147</v>
      </c>
      <c r="B2095">
        <v>220</v>
      </c>
    </row>
    <row r="2096" spans="1:2" hidden="1">
      <c r="A2096" t="s">
        <v>4148</v>
      </c>
      <c r="B2096">
        <v>0</v>
      </c>
    </row>
    <row r="2097" spans="1:2" hidden="1">
      <c r="A2097" t="s">
        <v>4149</v>
      </c>
      <c r="B2097">
        <v>215</v>
      </c>
    </row>
    <row r="2098" spans="1:2" hidden="1">
      <c r="A2098" t="s">
        <v>3013</v>
      </c>
      <c r="B2098">
        <v>0</v>
      </c>
    </row>
    <row r="2099" spans="1:2" hidden="1">
      <c r="A2099" t="s">
        <v>350</v>
      </c>
      <c r="B2099">
        <v>0</v>
      </c>
    </row>
    <row r="2100" spans="1:2" hidden="1">
      <c r="A2100" t="s">
        <v>351</v>
      </c>
      <c r="B2100">
        <v>0</v>
      </c>
    </row>
    <row r="2101" spans="1:2" hidden="1">
      <c r="A2101" t="s">
        <v>4150</v>
      </c>
      <c r="B2101">
        <v>220</v>
      </c>
    </row>
    <row r="2102" spans="1:2" hidden="1">
      <c r="A2102" t="s">
        <v>4151</v>
      </c>
      <c r="B2102">
        <v>220</v>
      </c>
    </row>
    <row r="2103" spans="1:2" hidden="1">
      <c r="A2103" t="s">
        <v>4152</v>
      </c>
      <c r="B2103">
        <v>220</v>
      </c>
    </row>
    <row r="2104" spans="1:2" hidden="1">
      <c r="A2104" t="s">
        <v>4153</v>
      </c>
      <c r="B2104">
        <v>140</v>
      </c>
    </row>
    <row r="2105" spans="1:2" hidden="1">
      <c r="A2105" t="s">
        <v>4154</v>
      </c>
      <c r="B2105">
        <v>220</v>
      </c>
    </row>
    <row r="2106" spans="1:2" hidden="1">
      <c r="A2106" t="s">
        <v>4155</v>
      </c>
      <c r="B2106">
        <v>-100</v>
      </c>
    </row>
    <row r="2107" spans="1:2" hidden="1">
      <c r="A2107" t="s">
        <v>352</v>
      </c>
      <c r="B2107">
        <v>0</v>
      </c>
    </row>
    <row r="2108" spans="1:2" hidden="1">
      <c r="A2108" t="s">
        <v>353</v>
      </c>
      <c r="B2108">
        <v>0</v>
      </c>
    </row>
    <row r="2109" spans="1:2" hidden="1">
      <c r="A2109" t="s">
        <v>3088</v>
      </c>
      <c r="B2109">
        <v>0</v>
      </c>
    </row>
    <row r="2110" spans="1:2" hidden="1">
      <c r="A2110" t="s">
        <v>3089</v>
      </c>
      <c r="B2110">
        <v>0</v>
      </c>
    </row>
    <row r="2111" spans="1:2" hidden="1">
      <c r="A2111" t="s">
        <v>3090</v>
      </c>
      <c r="B2111">
        <v>0</v>
      </c>
    </row>
    <row r="2112" spans="1:2" hidden="1">
      <c r="A2112" t="s">
        <v>3091</v>
      </c>
      <c r="B2112">
        <v>0</v>
      </c>
    </row>
    <row r="2113" spans="1:2" hidden="1">
      <c r="A2113" t="s">
        <v>3092</v>
      </c>
      <c r="B2113">
        <v>0</v>
      </c>
    </row>
    <row r="2114" spans="1:2" hidden="1">
      <c r="A2114" t="s">
        <v>3093</v>
      </c>
      <c r="B2114">
        <v>0</v>
      </c>
    </row>
    <row r="2115" spans="1:2" hidden="1">
      <c r="A2115" t="s">
        <v>3094</v>
      </c>
      <c r="B2115">
        <v>0</v>
      </c>
    </row>
    <row r="2116" spans="1:2">
      <c r="A2116" t="s">
        <v>3095</v>
      </c>
      <c r="B2116">
        <v>0</v>
      </c>
    </row>
    <row r="2117" spans="1:2">
      <c r="A2117" t="s">
        <v>4156</v>
      </c>
      <c r="B211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RawData_GRN_Detail</vt:lpstr>
      <vt:lpstr>GRN</vt:lpstr>
      <vt:lpstr>MonthList</vt:lpstr>
      <vt:lpstr>RawIssue</vt:lpstr>
      <vt:lpstr>Issue</vt:lpstr>
      <vt:lpstr>MasterSheet</vt:lpstr>
      <vt:lpstr>RawOpening</vt:lpstr>
      <vt:lpstr>GDList</vt:lpstr>
      <vt:lpstr>GIList</vt:lpstr>
      <vt:lpstr>GQList</vt:lpstr>
      <vt:lpstr>GTList</vt:lpstr>
      <vt:lpstr>IsDList</vt:lpstr>
      <vt:lpstr>IsIList</vt:lpstr>
      <vt:lpstr>IsITypeList</vt:lpstr>
      <vt:lpstr>IsQList</vt:lpstr>
      <vt:lpstr>OPBIList</vt:lpstr>
      <vt:lpstr>OPBQList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2012-10-01T13:07:23Z</dcterms:modified>
</cp:coreProperties>
</file>